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https://d.docs.live.net/6de8763ec950d0df/Documents/Hotel-Booking-Revenue/"/>
    </mc:Choice>
  </mc:AlternateContent>
  <xr:revisionPtr revIDLastSave="21" documentId="11_85810EDBD74048CEEB3B98154B5DCE3A67009082" xr6:coauthVersionLast="47" xr6:coauthVersionMax="47" xr10:uidLastSave="{88261B98-3BFA-41CE-883F-1C5FA0C3E673}"/>
  <bookViews>
    <workbookView xWindow="-108" yWindow="-108" windowWidth="23256" windowHeight="12456" activeTab="3" xr2:uid="{00000000-000D-0000-FFFF-FFFF00000000}"/>
  </bookViews>
  <sheets>
    <sheet name="data" sheetId="1" r:id="rId1"/>
    <sheet name="KPI" sheetId="3" r:id="rId2"/>
    <sheet name="Pivot_Table" sheetId="4" r:id="rId3"/>
    <sheet name="Dashboard" sheetId="5" r:id="rId4"/>
    <sheet name="Sheet1" sheetId="6" r:id="rId5"/>
    <sheet name="raw_data" sheetId="2" r:id="rId6"/>
  </sheets>
  <definedNames>
    <definedName name="_xlnm.Print_Area" localSheetId="3">Dashboard!$A$1:$O$17</definedName>
    <definedName name="Slicer_booking_source1">#N/A</definedName>
    <definedName name="Slicer_room_type1">#N/A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5" l="1"/>
  <c r="J8" i="5"/>
  <c r="H8" i="5"/>
  <c r="F8" i="5"/>
  <c r="D8" i="5"/>
  <c r="L7" i="5"/>
  <c r="J7" i="5"/>
  <c r="H7" i="5"/>
  <c r="F7" i="5"/>
  <c r="D7" i="5"/>
  <c r="B7" i="5"/>
  <c r="I3" i="5"/>
  <c r="B32" i="3"/>
  <c r="B29" i="3"/>
  <c r="B26" i="3"/>
  <c r="B23" i="3"/>
  <c r="B20" i="3"/>
  <c r="B17" i="3"/>
  <c r="B13" i="3"/>
  <c r="B10" i="3"/>
  <c r="F7" i="3"/>
  <c r="D7" i="3"/>
  <c r="B7" i="3"/>
  <c r="B4" i="3"/>
  <c r="S7001" i="1"/>
  <c r="R7001" i="1" a="1"/>
  <c r="R7001" i="1"/>
  <c r="Q7001" i="1"/>
  <c r="P7001" i="1"/>
  <c r="O7001" i="1"/>
  <c r="S7000" i="1"/>
  <c r="R7000" i="1" a="1"/>
  <c r="R7000" i="1"/>
  <c r="Q7000" i="1"/>
  <c r="P7000" i="1"/>
  <c r="O7000" i="1"/>
  <c r="S6999" i="1"/>
  <c r="R6999" i="1" a="1"/>
  <c r="R6999" i="1"/>
  <c r="Q6999" i="1"/>
  <c r="P6999" i="1"/>
  <c r="O6999" i="1"/>
  <c r="S6998" i="1"/>
  <c r="R6998" i="1" a="1"/>
  <c r="R6998" i="1"/>
  <c r="Q6998" i="1"/>
  <c r="P6998" i="1"/>
  <c r="O6998" i="1"/>
  <c r="S6997" i="1"/>
  <c r="R6997" i="1" a="1"/>
  <c r="R6997" i="1"/>
  <c r="Q6997" i="1"/>
  <c r="P6997" i="1"/>
  <c r="O6997" i="1"/>
  <c r="S6996" i="1"/>
  <c r="R6996" i="1" a="1"/>
  <c r="R6996" i="1"/>
  <c r="Q6996" i="1"/>
  <c r="P6996" i="1"/>
  <c r="O6996" i="1"/>
  <c r="S6995" i="1"/>
  <c r="R6995" i="1" a="1"/>
  <c r="R6995" i="1"/>
  <c r="Q6995" i="1"/>
  <c r="P6995" i="1"/>
  <c r="O6995" i="1"/>
  <c r="S6994" i="1"/>
  <c r="R6994" i="1" a="1"/>
  <c r="R6994" i="1"/>
  <c r="Q6994" i="1"/>
  <c r="P6994" i="1"/>
  <c r="O6994" i="1"/>
  <c r="S6993" i="1"/>
  <c r="R6993" i="1" a="1"/>
  <c r="R6993" i="1"/>
  <c r="Q6993" i="1"/>
  <c r="P6993" i="1"/>
  <c r="O6993" i="1"/>
  <c r="S6992" i="1"/>
  <c r="R6992" i="1" a="1"/>
  <c r="R6992" i="1"/>
  <c r="Q6992" i="1"/>
  <c r="P6992" i="1"/>
  <c r="O6992" i="1"/>
  <c r="S6991" i="1"/>
  <c r="R6991" i="1" a="1"/>
  <c r="R6991" i="1"/>
  <c r="Q6991" i="1"/>
  <c r="P6991" i="1"/>
  <c r="O6991" i="1"/>
  <c r="S6990" i="1"/>
  <c r="R6990" i="1" a="1"/>
  <c r="R6990" i="1"/>
  <c r="Q6990" i="1"/>
  <c r="P6990" i="1"/>
  <c r="O6990" i="1"/>
  <c r="S6989" i="1"/>
  <c r="R6989" i="1" a="1"/>
  <c r="R6989" i="1"/>
  <c r="Q6989" i="1"/>
  <c r="P6989" i="1"/>
  <c r="O6989" i="1"/>
  <c r="S6988" i="1"/>
  <c r="R6988" i="1" a="1"/>
  <c r="R6988" i="1"/>
  <c r="Q6988" i="1"/>
  <c r="P6988" i="1"/>
  <c r="O6988" i="1"/>
  <c r="S6987" i="1"/>
  <c r="R6987" i="1" a="1"/>
  <c r="R6987" i="1"/>
  <c r="Q6987" i="1"/>
  <c r="P6987" i="1"/>
  <c r="O6987" i="1"/>
  <c r="S6986" i="1"/>
  <c r="R6986" i="1" a="1"/>
  <c r="R6986" i="1"/>
  <c r="Q6986" i="1"/>
  <c r="P6986" i="1"/>
  <c r="O6986" i="1"/>
  <c r="S6985" i="1"/>
  <c r="R6985" i="1" a="1"/>
  <c r="R6985" i="1"/>
  <c r="Q6985" i="1"/>
  <c r="P6985" i="1"/>
  <c r="O6985" i="1"/>
  <c r="S6984" i="1"/>
  <c r="R6984" i="1" a="1"/>
  <c r="R6984" i="1"/>
  <c r="Q6984" i="1"/>
  <c r="P6984" i="1"/>
  <c r="O6984" i="1"/>
  <c r="S6983" i="1"/>
  <c r="R6983" i="1" a="1"/>
  <c r="R6983" i="1"/>
  <c r="Q6983" i="1"/>
  <c r="P6983" i="1"/>
  <c r="O6983" i="1"/>
  <c r="S6982" i="1"/>
  <c r="R6982" i="1" a="1"/>
  <c r="R6982" i="1"/>
  <c r="Q6982" i="1"/>
  <c r="P6982" i="1"/>
  <c r="O6982" i="1"/>
  <c r="S6981" i="1"/>
  <c r="R6981" i="1" a="1"/>
  <c r="R6981" i="1"/>
  <c r="Q6981" i="1"/>
  <c r="P6981" i="1"/>
  <c r="O6981" i="1"/>
  <c r="S6980" i="1"/>
  <c r="R6980" i="1" a="1"/>
  <c r="R6980" i="1"/>
  <c r="Q6980" i="1"/>
  <c r="P6980" i="1"/>
  <c r="O6980" i="1"/>
  <c r="S6979" i="1"/>
  <c r="R6979" i="1" a="1"/>
  <c r="R6979" i="1"/>
  <c r="Q6979" i="1"/>
  <c r="P6979" i="1"/>
  <c r="O6979" i="1"/>
  <c r="S6978" i="1"/>
  <c r="R6978" i="1" a="1"/>
  <c r="R6978" i="1"/>
  <c r="Q6978" i="1"/>
  <c r="P6978" i="1"/>
  <c r="O6978" i="1"/>
  <c r="S6977" i="1"/>
  <c r="R6977" i="1" a="1"/>
  <c r="R6977" i="1"/>
  <c r="Q6977" i="1"/>
  <c r="P6977" i="1"/>
  <c r="O6977" i="1"/>
  <c r="S6976" i="1"/>
  <c r="R6976" i="1" a="1"/>
  <c r="R6976" i="1"/>
  <c r="Q6976" i="1"/>
  <c r="P6976" i="1"/>
  <c r="O6976" i="1"/>
  <c r="S6975" i="1"/>
  <c r="R6975" i="1" a="1"/>
  <c r="R6975" i="1"/>
  <c r="Q6975" i="1"/>
  <c r="P6975" i="1"/>
  <c r="O6975" i="1"/>
  <c r="S6974" i="1"/>
  <c r="R6974" i="1" a="1"/>
  <c r="R6974" i="1"/>
  <c r="Q6974" i="1"/>
  <c r="P6974" i="1"/>
  <c r="O6974" i="1"/>
  <c r="S6973" i="1"/>
  <c r="R6973" i="1" a="1"/>
  <c r="R6973" i="1"/>
  <c r="Q6973" i="1"/>
  <c r="P6973" i="1"/>
  <c r="O6973" i="1"/>
  <c r="S6972" i="1"/>
  <c r="R6972" i="1" a="1"/>
  <c r="R6972" i="1"/>
  <c r="Q6972" i="1"/>
  <c r="P6972" i="1"/>
  <c r="O6972" i="1"/>
  <c r="S6971" i="1"/>
  <c r="R6971" i="1" a="1"/>
  <c r="R6971" i="1"/>
  <c r="Q6971" i="1"/>
  <c r="P6971" i="1"/>
  <c r="O6971" i="1"/>
  <c r="S6970" i="1"/>
  <c r="R6970" i="1" a="1"/>
  <c r="R6970" i="1"/>
  <c r="Q6970" i="1"/>
  <c r="P6970" i="1"/>
  <c r="O6970" i="1"/>
  <c r="S6969" i="1"/>
  <c r="R6969" i="1" a="1"/>
  <c r="R6969" i="1"/>
  <c r="Q6969" i="1"/>
  <c r="P6969" i="1"/>
  <c r="O6969" i="1"/>
  <c r="S6968" i="1"/>
  <c r="R6968" i="1" a="1"/>
  <c r="R6968" i="1"/>
  <c r="Q6968" i="1"/>
  <c r="P6968" i="1"/>
  <c r="O6968" i="1"/>
  <c r="S6967" i="1"/>
  <c r="R6967" i="1" a="1"/>
  <c r="R6967" i="1"/>
  <c r="Q6967" i="1"/>
  <c r="P6967" i="1"/>
  <c r="O6967" i="1"/>
  <c r="S6966" i="1"/>
  <c r="R6966" i="1" a="1"/>
  <c r="R6966" i="1"/>
  <c r="Q6966" i="1"/>
  <c r="P6966" i="1"/>
  <c r="O6966" i="1"/>
  <c r="S6965" i="1"/>
  <c r="R6965" i="1" a="1"/>
  <c r="R6965" i="1"/>
  <c r="Q6965" i="1"/>
  <c r="P6965" i="1"/>
  <c r="O6965" i="1"/>
  <c r="S6964" i="1"/>
  <c r="R6964" i="1" a="1"/>
  <c r="R6964" i="1"/>
  <c r="Q6964" i="1"/>
  <c r="P6964" i="1"/>
  <c r="O6964" i="1"/>
  <c r="S6963" i="1"/>
  <c r="R6963" i="1" a="1"/>
  <c r="R6963" i="1"/>
  <c r="Q6963" i="1"/>
  <c r="P6963" i="1"/>
  <c r="O6963" i="1"/>
  <c r="S6962" i="1"/>
  <c r="R6962" i="1" a="1"/>
  <c r="R6962" i="1"/>
  <c r="Q6962" i="1"/>
  <c r="P6962" i="1"/>
  <c r="O6962" i="1"/>
  <c r="S6961" i="1"/>
  <c r="R6961" i="1" a="1"/>
  <c r="R6961" i="1"/>
  <c r="Q6961" i="1"/>
  <c r="P6961" i="1"/>
  <c r="O6961" i="1"/>
  <c r="S6960" i="1"/>
  <c r="R6960" i="1" a="1"/>
  <c r="R6960" i="1"/>
  <c r="Q6960" i="1"/>
  <c r="P6960" i="1"/>
  <c r="O6960" i="1"/>
  <c r="S6959" i="1"/>
  <c r="R6959" i="1" a="1"/>
  <c r="R6959" i="1"/>
  <c r="Q6959" i="1"/>
  <c r="P6959" i="1"/>
  <c r="O6959" i="1"/>
  <c r="S6958" i="1"/>
  <c r="R6958" i="1" a="1"/>
  <c r="R6958" i="1"/>
  <c r="Q6958" i="1"/>
  <c r="P6958" i="1"/>
  <c r="O6958" i="1"/>
  <c r="S6957" i="1"/>
  <c r="R6957" i="1" a="1"/>
  <c r="R6957" i="1"/>
  <c r="Q6957" i="1"/>
  <c r="P6957" i="1"/>
  <c r="O6957" i="1"/>
  <c r="S6956" i="1"/>
  <c r="R6956" i="1" a="1"/>
  <c r="R6956" i="1"/>
  <c r="Q6956" i="1"/>
  <c r="P6956" i="1"/>
  <c r="O6956" i="1"/>
  <c r="S6955" i="1"/>
  <c r="R6955" i="1" a="1"/>
  <c r="R6955" i="1"/>
  <c r="Q6955" i="1"/>
  <c r="P6955" i="1"/>
  <c r="O6955" i="1"/>
  <c r="S6954" i="1"/>
  <c r="R6954" i="1" a="1"/>
  <c r="R6954" i="1"/>
  <c r="Q6954" i="1"/>
  <c r="P6954" i="1"/>
  <c r="O6954" i="1"/>
  <c r="S6953" i="1"/>
  <c r="R6953" i="1" a="1"/>
  <c r="R6953" i="1"/>
  <c r="Q6953" i="1"/>
  <c r="P6953" i="1"/>
  <c r="O6953" i="1"/>
  <c r="S6952" i="1"/>
  <c r="R6952" i="1" a="1"/>
  <c r="R6952" i="1"/>
  <c r="Q6952" i="1"/>
  <c r="P6952" i="1"/>
  <c r="O6952" i="1"/>
  <c r="S6951" i="1"/>
  <c r="R6951" i="1" a="1"/>
  <c r="R6951" i="1"/>
  <c r="Q6951" i="1"/>
  <c r="P6951" i="1"/>
  <c r="O6951" i="1"/>
  <c r="S6950" i="1"/>
  <c r="R6950" i="1" a="1"/>
  <c r="R6950" i="1"/>
  <c r="Q6950" i="1"/>
  <c r="P6950" i="1"/>
  <c r="O6950" i="1"/>
  <c r="S6949" i="1"/>
  <c r="R6949" i="1" a="1"/>
  <c r="R6949" i="1"/>
  <c r="Q6949" i="1"/>
  <c r="P6949" i="1"/>
  <c r="O6949" i="1"/>
  <c r="S6948" i="1"/>
  <c r="R6948" i="1" a="1"/>
  <c r="R6948" i="1"/>
  <c r="Q6948" i="1"/>
  <c r="P6948" i="1"/>
  <c r="O6948" i="1"/>
  <c r="S6947" i="1"/>
  <c r="R6947" i="1" a="1"/>
  <c r="R6947" i="1"/>
  <c r="Q6947" i="1"/>
  <c r="P6947" i="1"/>
  <c r="O6947" i="1"/>
  <c r="S6946" i="1"/>
  <c r="R6946" i="1" a="1"/>
  <c r="R6946" i="1"/>
  <c r="Q6946" i="1"/>
  <c r="P6946" i="1"/>
  <c r="O6946" i="1"/>
  <c r="S6945" i="1"/>
  <c r="R6945" i="1" a="1"/>
  <c r="R6945" i="1"/>
  <c r="Q6945" i="1"/>
  <c r="P6945" i="1"/>
  <c r="O6945" i="1"/>
  <c r="S6944" i="1"/>
  <c r="R6944" i="1" a="1"/>
  <c r="R6944" i="1"/>
  <c r="Q6944" i="1"/>
  <c r="P6944" i="1"/>
  <c r="O6944" i="1"/>
  <c r="S6943" i="1"/>
  <c r="R6943" i="1" a="1"/>
  <c r="R6943" i="1"/>
  <c r="Q6943" i="1"/>
  <c r="P6943" i="1"/>
  <c r="O6943" i="1"/>
  <c r="S6942" i="1"/>
  <c r="R6942" i="1" a="1"/>
  <c r="R6942" i="1"/>
  <c r="Q6942" i="1"/>
  <c r="P6942" i="1"/>
  <c r="O6942" i="1"/>
  <c r="S6941" i="1"/>
  <c r="R6941" i="1" a="1"/>
  <c r="R6941" i="1"/>
  <c r="Q6941" i="1"/>
  <c r="P6941" i="1"/>
  <c r="O6941" i="1"/>
  <c r="S6940" i="1"/>
  <c r="R6940" i="1" a="1"/>
  <c r="R6940" i="1"/>
  <c r="Q6940" i="1"/>
  <c r="P6940" i="1"/>
  <c r="O6940" i="1"/>
  <c r="S6939" i="1"/>
  <c r="R6939" i="1" a="1"/>
  <c r="R6939" i="1"/>
  <c r="Q6939" i="1"/>
  <c r="P6939" i="1"/>
  <c r="O6939" i="1"/>
  <c r="S6938" i="1"/>
  <c r="R6938" i="1" a="1"/>
  <c r="R6938" i="1"/>
  <c r="Q6938" i="1"/>
  <c r="P6938" i="1"/>
  <c r="O6938" i="1"/>
  <c r="S6937" i="1"/>
  <c r="R6937" i="1" a="1"/>
  <c r="R6937" i="1"/>
  <c r="Q6937" i="1"/>
  <c r="P6937" i="1"/>
  <c r="O6937" i="1"/>
  <c r="S6936" i="1"/>
  <c r="R6936" i="1" a="1"/>
  <c r="R6936" i="1"/>
  <c r="Q6936" i="1"/>
  <c r="P6936" i="1"/>
  <c r="O6936" i="1"/>
  <c r="S6935" i="1"/>
  <c r="R6935" i="1" a="1"/>
  <c r="R6935" i="1"/>
  <c r="Q6935" i="1"/>
  <c r="P6935" i="1"/>
  <c r="O6935" i="1"/>
  <c r="S6934" i="1"/>
  <c r="R6934" i="1" a="1"/>
  <c r="R6934" i="1"/>
  <c r="Q6934" i="1"/>
  <c r="P6934" i="1"/>
  <c r="O6934" i="1"/>
  <c r="S6933" i="1"/>
  <c r="R6933" i="1" a="1"/>
  <c r="R6933" i="1"/>
  <c r="Q6933" i="1"/>
  <c r="P6933" i="1"/>
  <c r="O6933" i="1"/>
  <c r="S6932" i="1"/>
  <c r="R6932" i="1" a="1"/>
  <c r="R6932" i="1"/>
  <c r="Q6932" i="1"/>
  <c r="P6932" i="1"/>
  <c r="O6932" i="1"/>
  <c r="S6931" i="1"/>
  <c r="R6931" i="1" a="1"/>
  <c r="R6931" i="1"/>
  <c r="Q6931" i="1"/>
  <c r="P6931" i="1"/>
  <c r="O6931" i="1"/>
  <c r="S6930" i="1"/>
  <c r="R6930" i="1" a="1"/>
  <c r="R6930" i="1"/>
  <c r="Q6930" i="1"/>
  <c r="P6930" i="1"/>
  <c r="O6930" i="1"/>
  <c r="S6929" i="1"/>
  <c r="R6929" i="1" a="1"/>
  <c r="R6929" i="1"/>
  <c r="Q6929" i="1"/>
  <c r="P6929" i="1"/>
  <c r="O6929" i="1"/>
  <c r="S6928" i="1"/>
  <c r="R6928" i="1" a="1"/>
  <c r="R6928" i="1"/>
  <c r="Q6928" i="1"/>
  <c r="P6928" i="1"/>
  <c r="O6928" i="1"/>
  <c r="S6927" i="1"/>
  <c r="R6927" i="1" a="1"/>
  <c r="R6927" i="1"/>
  <c r="Q6927" i="1"/>
  <c r="P6927" i="1"/>
  <c r="O6927" i="1"/>
  <c r="S6926" i="1"/>
  <c r="R6926" i="1" a="1"/>
  <c r="R6926" i="1"/>
  <c r="Q6926" i="1"/>
  <c r="P6926" i="1"/>
  <c r="O6926" i="1"/>
  <c r="S6925" i="1"/>
  <c r="R6925" i="1" a="1"/>
  <c r="R6925" i="1"/>
  <c r="Q6925" i="1"/>
  <c r="P6925" i="1"/>
  <c r="O6925" i="1"/>
  <c r="S6924" i="1"/>
  <c r="R6924" i="1" a="1"/>
  <c r="R6924" i="1"/>
  <c r="Q6924" i="1"/>
  <c r="P6924" i="1"/>
  <c r="O6924" i="1"/>
  <c r="S6923" i="1"/>
  <c r="R6923" i="1" a="1"/>
  <c r="R6923" i="1"/>
  <c r="Q6923" i="1"/>
  <c r="P6923" i="1"/>
  <c r="O6923" i="1"/>
  <c r="S6922" i="1"/>
  <c r="R6922" i="1" a="1"/>
  <c r="R6922" i="1"/>
  <c r="Q6922" i="1"/>
  <c r="P6922" i="1"/>
  <c r="O6922" i="1"/>
  <c r="S6921" i="1"/>
  <c r="R6921" i="1" a="1"/>
  <c r="R6921" i="1"/>
  <c r="Q6921" i="1"/>
  <c r="P6921" i="1"/>
  <c r="O6921" i="1"/>
  <c r="S6920" i="1"/>
  <c r="R6920" i="1" a="1"/>
  <c r="R6920" i="1"/>
  <c r="Q6920" i="1"/>
  <c r="P6920" i="1"/>
  <c r="O6920" i="1"/>
  <c r="S6919" i="1"/>
  <c r="R6919" i="1" a="1"/>
  <c r="R6919" i="1"/>
  <c r="Q6919" i="1"/>
  <c r="P6919" i="1"/>
  <c r="O6919" i="1"/>
  <c r="S6918" i="1"/>
  <c r="R6918" i="1" a="1"/>
  <c r="R6918" i="1"/>
  <c r="Q6918" i="1"/>
  <c r="P6918" i="1"/>
  <c r="O6918" i="1"/>
  <c r="S6917" i="1"/>
  <c r="R6917" i="1" a="1"/>
  <c r="R6917" i="1"/>
  <c r="Q6917" i="1"/>
  <c r="P6917" i="1"/>
  <c r="O6917" i="1"/>
  <c r="S6916" i="1"/>
  <c r="R6916" i="1" a="1"/>
  <c r="R6916" i="1"/>
  <c r="Q6916" i="1"/>
  <c r="P6916" i="1"/>
  <c r="O6916" i="1"/>
  <c r="S6915" i="1"/>
  <c r="R6915" i="1" a="1"/>
  <c r="R6915" i="1"/>
  <c r="Q6915" i="1"/>
  <c r="P6915" i="1"/>
  <c r="O6915" i="1"/>
  <c r="S6914" i="1"/>
  <c r="R6914" i="1" a="1"/>
  <c r="R6914" i="1"/>
  <c r="Q6914" i="1"/>
  <c r="P6914" i="1"/>
  <c r="O6914" i="1"/>
  <c r="S6913" i="1"/>
  <c r="R6913" i="1" a="1"/>
  <c r="R6913" i="1"/>
  <c r="Q6913" i="1"/>
  <c r="P6913" i="1"/>
  <c r="O6913" i="1"/>
  <c r="S6912" i="1"/>
  <c r="R6912" i="1" a="1"/>
  <c r="R6912" i="1"/>
  <c r="Q6912" i="1"/>
  <c r="P6912" i="1"/>
  <c r="O6912" i="1"/>
  <c r="S6911" i="1"/>
  <c r="R6911" i="1" a="1"/>
  <c r="R6911" i="1"/>
  <c r="Q6911" i="1"/>
  <c r="P6911" i="1"/>
  <c r="O6911" i="1"/>
  <c r="S6910" i="1"/>
  <c r="R6910" i="1" a="1"/>
  <c r="R6910" i="1"/>
  <c r="Q6910" i="1"/>
  <c r="P6910" i="1"/>
  <c r="O6910" i="1"/>
  <c r="S6909" i="1"/>
  <c r="R6909" i="1" a="1"/>
  <c r="R6909" i="1"/>
  <c r="Q6909" i="1"/>
  <c r="P6909" i="1"/>
  <c r="O6909" i="1"/>
  <c r="S6908" i="1"/>
  <c r="R6908" i="1" a="1"/>
  <c r="R6908" i="1"/>
  <c r="Q6908" i="1"/>
  <c r="P6908" i="1"/>
  <c r="O6908" i="1"/>
  <c r="S6907" i="1"/>
  <c r="R6907" i="1" a="1"/>
  <c r="R6907" i="1"/>
  <c r="Q6907" i="1"/>
  <c r="P6907" i="1"/>
  <c r="O6907" i="1"/>
  <c r="S6906" i="1"/>
  <c r="R6906" i="1" a="1"/>
  <c r="R6906" i="1"/>
  <c r="Q6906" i="1"/>
  <c r="P6906" i="1"/>
  <c r="O6906" i="1"/>
  <c r="S6905" i="1"/>
  <c r="R6905" i="1" a="1"/>
  <c r="R6905" i="1"/>
  <c r="Q6905" i="1"/>
  <c r="P6905" i="1"/>
  <c r="O6905" i="1"/>
  <c r="S6904" i="1"/>
  <c r="R6904" i="1" a="1"/>
  <c r="R6904" i="1"/>
  <c r="Q6904" i="1"/>
  <c r="P6904" i="1"/>
  <c r="O6904" i="1"/>
  <c r="S6903" i="1"/>
  <c r="R6903" i="1" a="1"/>
  <c r="R6903" i="1"/>
  <c r="Q6903" i="1"/>
  <c r="P6903" i="1"/>
  <c r="O6903" i="1"/>
  <c r="S6902" i="1"/>
  <c r="R6902" i="1" a="1"/>
  <c r="R6902" i="1"/>
  <c r="Q6902" i="1"/>
  <c r="P6902" i="1"/>
  <c r="O6902" i="1"/>
  <c r="S6901" i="1"/>
  <c r="R6901" i="1" a="1"/>
  <c r="R6901" i="1"/>
  <c r="Q6901" i="1"/>
  <c r="P6901" i="1"/>
  <c r="O6901" i="1"/>
  <c r="S6900" i="1"/>
  <c r="R6900" i="1" a="1"/>
  <c r="R6900" i="1"/>
  <c r="Q6900" i="1"/>
  <c r="P6900" i="1"/>
  <c r="O6900" i="1"/>
  <c r="S6899" i="1"/>
  <c r="R6899" i="1" a="1"/>
  <c r="R6899" i="1"/>
  <c r="Q6899" i="1"/>
  <c r="P6899" i="1"/>
  <c r="O6899" i="1"/>
  <c r="S6898" i="1"/>
  <c r="R6898" i="1" a="1"/>
  <c r="R6898" i="1"/>
  <c r="Q6898" i="1"/>
  <c r="P6898" i="1"/>
  <c r="O6898" i="1"/>
  <c r="S6897" i="1"/>
  <c r="R6897" i="1" a="1"/>
  <c r="R6897" i="1"/>
  <c r="Q6897" i="1"/>
  <c r="P6897" i="1"/>
  <c r="O6897" i="1"/>
  <c r="S6896" i="1"/>
  <c r="R6896" i="1" a="1"/>
  <c r="R6896" i="1"/>
  <c r="Q6896" i="1"/>
  <c r="P6896" i="1"/>
  <c r="O6896" i="1"/>
  <c r="S6895" i="1"/>
  <c r="R6895" i="1" a="1"/>
  <c r="R6895" i="1"/>
  <c r="Q6895" i="1"/>
  <c r="P6895" i="1"/>
  <c r="O6895" i="1"/>
  <c r="S6894" i="1"/>
  <c r="R6894" i="1" a="1"/>
  <c r="R6894" i="1"/>
  <c r="Q6894" i="1"/>
  <c r="P6894" i="1"/>
  <c r="O6894" i="1"/>
  <c r="S6893" i="1"/>
  <c r="R6893" i="1" a="1"/>
  <c r="R6893" i="1"/>
  <c r="Q6893" i="1"/>
  <c r="P6893" i="1"/>
  <c r="O6893" i="1"/>
  <c r="S6892" i="1"/>
  <c r="R6892" i="1" a="1"/>
  <c r="R6892" i="1"/>
  <c r="Q6892" i="1"/>
  <c r="P6892" i="1"/>
  <c r="O6892" i="1"/>
  <c r="S6891" i="1"/>
  <c r="R6891" i="1" a="1"/>
  <c r="R6891" i="1"/>
  <c r="Q6891" i="1"/>
  <c r="P6891" i="1"/>
  <c r="O6891" i="1"/>
  <c r="S6890" i="1"/>
  <c r="R6890" i="1" a="1"/>
  <c r="R6890" i="1"/>
  <c r="Q6890" i="1"/>
  <c r="P6890" i="1"/>
  <c r="O6890" i="1"/>
  <c r="S6889" i="1"/>
  <c r="R6889" i="1" a="1"/>
  <c r="R6889" i="1"/>
  <c r="Q6889" i="1"/>
  <c r="P6889" i="1"/>
  <c r="O6889" i="1"/>
  <c r="S6888" i="1"/>
  <c r="R6888" i="1" a="1"/>
  <c r="R6888" i="1"/>
  <c r="Q6888" i="1"/>
  <c r="P6888" i="1"/>
  <c r="O6888" i="1"/>
  <c r="S6887" i="1"/>
  <c r="R6887" i="1" a="1"/>
  <c r="R6887" i="1"/>
  <c r="Q6887" i="1"/>
  <c r="P6887" i="1"/>
  <c r="O6887" i="1"/>
  <c r="S6886" i="1"/>
  <c r="R6886" i="1" a="1"/>
  <c r="R6886" i="1"/>
  <c r="Q6886" i="1"/>
  <c r="P6886" i="1"/>
  <c r="O6886" i="1"/>
  <c r="S6885" i="1"/>
  <c r="R6885" i="1" a="1"/>
  <c r="R6885" i="1"/>
  <c r="Q6885" i="1"/>
  <c r="P6885" i="1"/>
  <c r="O6885" i="1"/>
  <c r="S6884" i="1"/>
  <c r="R6884" i="1" a="1"/>
  <c r="R6884" i="1"/>
  <c r="Q6884" i="1"/>
  <c r="P6884" i="1"/>
  <c r="O6884" i="1"/>
  <c r="S6883" i="1"/>
  <c r="R6883" i="1" a="1"/>
  <c r="R6883" i="1"/>
  <c r="Q6883" i="1"/>
  <c r="P6883" i="1"/>
  <c r="O6883" i="1"/>
  <c r="S6882" i="1"/>
  <c r="R6882" i="1" a="1"/>
  <c r="R6882" i="1"/>
  <c r="Q6882" i="1"/>
  <c r="P6882" i="1"/>
  <c r="O6882" i="1"/>
  <c r="S6881" i="1"/>
  <c r="R6881" i="1" a="1"/>
  <c r="R6881" i="1"/>
  <c r="Q6881" i="1"/>
  <c r="P6881" i="1"/>
  <c r="O6881" i="1"/>
  <c r="S6880" i="1"/>
  <c r="R6880" i="1" a="1"/>
  <c r="R6880" i="1"/>
  <c r="Q6880" i="1"/>
  <c r="P6880" i="1"/>
  <c r="O6880" i="1"/>
  <c r="S6879" i="1"/>
  <c r="R6879" i="1" a="1"/>
  <c r="R6879" i="1"/>
  <c r="Q6879" i="1"/>
  <c r="P6879" i="1"/>
  <c r="O6879" i="1"/>
  <c r="S6878" i="1"/>
  <c r="R6878" i="1" a="1"/>
  <c r="R6878" i="1"/>
  <c r="Q6878" i="1"/>
  <c r="P6878" i="1"/>
  <c r="O6878" i="1"/>
  <c r="S6877" i="1"/>
  <c r="R6877" i="1" a="1"/>
  <c r="R6877" i="1"/>
  <c r="Q6877" i="1"/>
  <c r="P6877" i="1"/>
  <c r="O6877" i="1"/>
  <c r="S6876" i="1"/>
  <c r="R6876" i="1" a="1"/>
  <c r="R6876" i="1"/>
  <c r="Q6876" i="1"/>
  <c r="P6876" i="1"/>
  <c r="O6876" i="1"/>
  <c r="S6875" i="1"/>
  <c r="R6875" i="1" a="1"/>
  <c r="R6875" i="1"/>
  <c r="Q6875" i="1"/>
  <c r="P6875" i="1"/>
  <c r="O6875" i="1"/>
  <c r="S6874" i="1"/>
  <c r="R6874" i="1" a="1"/>
  <c r="R6874" i="1"/>
  <c r="Q6874" i="1"/>
  <c r="P6874" i="1"/>
  <c r="O6874" i="1"/>
  <c r="S6873" i="1"/>
  <c r="R6873" i="1" a="1"/>
  <c r="R6873" i="1"/>
  <c r="Q6873" i="1"/>
  <c r="P6873" i="1"/>
  <c r="O6873" i="1"/>
  <c r="S6872" i="1"/>
  <c r="R6872" i="1" a="1"/>
  <c r="R6872" i="1"/>
  <c r="Q6872" i="1"/>
  <c r="P6872" i="1"/>
  <c r="O6872" i="1"/>
  <c r="S6871" i="1"/>
  <c r="R6871" i="1" a="1"/>
  <c r="R6871" i="1"/>
  <c r="Q6871" i="1"/>
  <c r="P6871" i="1"/>
  <c r="O6871" i="1"/>
  <c r="S6870" i="1"/>
  <c r="R6870" i="1" a="1"/>
  <c r="R6870" i="1"/>
  <c r="Q6870" i="1"/>
  <c r="P6870" i="1"/>
  <c r="O6870" i="1"/>
  <c r="S6869" i="1"/>
  <c r="R6869" i="1" a="1"/>
  <c r="R6869" i="1"/>
  <c r="Q6869" i="1"/>
  <c r="P6869" i="1"/>
  <c r="O6869" i="1"/>
  <c r="S6868" i="1"/>
  <c r="R6868" i="1" a="1"/>
  <c r="R6868" i="1"/>
  <c r="Q6868" i="1"/>
  <c r="P6868" i="1"/>
  <c r="O6868" i="1"/>
  <c r="S6867" i="1"/>
  <c r="R6867" i="1" a="1"/>
  <c r="R6867" i="1"/>
  <c r="Q6867" i="1"/>
  <c r="P6867" i="1"/>
  <c r="O6867" i="1"/>
  <c r="S6866" i="1"/>
  <c r="R6866" i="1" a="1"/>
  <c r="R6866" i="1"/>
  <c r="Q6866" i="1"/>
  <c r="P6866" i="1"/>
  <c r="O6866" i="1"/>
  <c r="S6865" i="1"/>
  <c r="R6865" i="1" a="1"/>
  <c r="R6865" i="1"/>
  <c r="Q6865" i="1"/>
  <c r="P6865" i="1"/>
  <c r="O6865" i="1"/>
  <c r="S6864" i="1"/>
  <c r="R6864" i="1" a="1"/>
  <c r="R6864" i="1"/>
  <c r="Q6864" i="1"/>
  <c r="P6864" i="1"/>
  <c r="O6864" i="1"/>
  <c r="S6863" i="1"/>
  <c r="R6863" i="1" a="1"/>
  <c r="R6863" i="1"/>
  <c r="Q6863" i="1"/>
  <c r="P6863" i="1"/>
  <c r="O6863" i="1"/>
  <c r="S6862" i="1"/>
  <c r="R6862" i="1" a="1"/>
  <c r="R6862" i="1"/>
  <c r="Q6862" i="1"/>
  <c r="P6862" i="1"/>
  <c r="O6862" i="1"/>
  <c r="S6861" i="1"/>
  <c r="R6861" i="1" a="1"/>
  <c r="R6861" i="1"/>
  <c r="Q6861" i="1"/>
  <c r="P6861" i="1"/>
  <c r="O6861" i="1"/>
  <c r="S6860" i="1"/>
  <c r="R6860" i="1" a="1"/>
  <c r="R6860" i="1"/>
  <c r="Q6860" i="1"/>
  <c r="P6860" i="1"/>
  <c r="O6860" i="1"/>
  <c r="S6859" i="1"/>
  <c r="R6859" i="1" a="1"/>
  <c r="R6859" i="1"/>
  <c r="Q6859" i="1"/>
  <c r="P6859" i="1"/>
  <c r="O6859" i="1"/>
  <c r="S6858" i="1"/>
  <c r="R6858" i="1" a="1"/>
  <c r="R6858" i="1"/>
  <c r="Q6858" i="1"/>
  <c r="P6858" i="1"/>
  <c r="O6858" i="1"/>
  <c r="S6857" i="1"/>
  <c r="R6857" i="1" a="1"/>
  <c r="R6857" i="1"/>
  <c r="Q6857" i="1"/>
  <c r="P6857" i="1"/>
  <c r="O6857" i="1"/>
  <c r="S6856" i="1"/>
  <c r="R6856" i="1" a="1"/>
  <c r="R6856" i="1"/>
  <c r="Q6856" i="1"/>
  <c r="P6856" i="1"/>
  <c r="O6856" i="1"/>
  <c r="S6855" i="1"/>
  <c r="R6855" i="1" a="1"/>
  <c r="R6855" i="1"/>
  <c r="Q6855" i="1"/>
  <c r="P6855" i="1"/>
  <c r="O6855" i="1"/>
  <c r="S6854" i="1"/>
  <c r="R6854" i="1" a="1"/>
  <c r="R6854" i="1"/>
  <c r="Q6854" i="1"/>
  <c r="P6854" i="1"/>
  <c r="O6854" i="1"/>
  <c r="S6853" i="1"/>
  <c r="R6853" i="1" a="1"/>
  <c r="R6853" i="1"/>
  <c r="Q6853" i="1"/>
  <c r="P6853" i="1"/>
  <c r="O6853" i="1"/>
  <c r="S6852" i="1"/>
  <c r="R6852" i="1" a="1"/>
  <c r="R6852" i="1"/>
  <c r="Q6852" i="1"/>
  <c r="P6852" i="1"/>
  <c r="O6852" i="1"/>
  <c r="S6851" i="1"/>
  <c r="R6851" i="1" a="1"/>
  <c r="R6851" i="1"/>
  <c r="Q6851" i="1"/>
  <c r="P6851" i="1"/>
  <c r="O6851" i="1"/>
  <c r="S6850" i="1"/>
  <c r="R6850" i="1" a="1"/>
  <c r="R6850" i="1"/>
  <c r="Q6850" i="1"/>
  <c r="P6850" i="1"/>
  <c r="O6850" i="1"/>
  <c r="S6849" i="1"/>
  <c r="R6849" i="1" a="1"/>
  <c r="R6849" i="1"/>
  <c r="Q6849" i="1"/>
  <c r="P6849" i="1"/>
  <c r="O6849" i="1"/>
  <c r="S6848" i="1"/>
  <c r="R6848" i="1" a="1"/>
  <c r="R6848" i="1"/>
  <c r="Q6848" i="1"/>
  <c r="P6848" i="1"/>
  <c r="O6848" i="1"/>
  <c r="S6847" i="1"/>
  <c r="R6847" i="1" a="1"/>
  <c r="R6847" i="1"/>
  <c r="Q6847" i="1"/>
  <c r="P6847" i="1"/>
  <c r="O6847" i="1"/>
  <c r="S6846" i="1"/>
  <c r="R6846" i="1" a="1"/>
  <c r="R6846" i="1"/>
  <c r="Q6846" i="1"/>
  <c r="P6846" i="1"/>
  <c r="O6846" i="1"/>
  <c r="S6845" i="1"/>
  <c r="R6845" i="1" a="1"/>
  <c r="R6845" i="1"/>
  <c r="Q6845" i="1"/>
  <c r="P6845" i="1"/>
  <c r="O6845" i="1"/>
  <c r="S6844" i="1"/>
  <c r="R6844" i="1" a="1"/>
  <c r="R6844" i="1"/>
  <c r="Q6844" i="1"/>
  <c r="P6844" i="1"/>
  <c r="O6844" i="1"/>
  <c r="S6843" i="1"/>
  <c r="R6843" i="1" a="1"/>
  <c r="R6843" i="1"/>
  <c r="Q6843" i="1"/>
  <c r="P6843" i="1"/>
  <c r="O6843" i="1"/>
  <c r="S6842" i="1"/>
  <c r="R6842" i="1" a="1"/>
  <c r="R6842" i="1"/>
  <c r="Q6842" i="1"/>
  <c r="P6842" i="1"/>
  <c r="O6842" i="1"/>
  <c r="S6841" i="1"/>
  <c r="R6841" i="1" a="1"/>
  <c r="R6841" i="1"/>
  <c r="Q6841" i="1"/>
  <c r="P6841" i="1"/>
  <c r="O6841" i="1"/>
  <c r="S6840" i="1"/>
  <c r="R6840" i="1" a="1"/>
  <c r="R6840" i="1"/>
  <c r="Q6840" i="1"/>
  <c r="P6840" i="1"/>
  <c r="O6840" i="1"/>
  <c r="S6839" i="1"/>
  <c r="R6839" i="1" a="1"/>
  <c r="R6839" i="1"/>
  <c r="Q6839" i="1"/>
  <c r="P6839" i="1"/>
  <c r="O6839" i="1"/>
  <c r="S6838" i="1"/>
  <c r="R6838" i="1" a="1"/>
  <c r="R6838" i="1"/>
  <c r="Q6838" i="1"/>
  <c r="P6838" i="1"/>
  <c r="O6838" i="1"/>
  <c r="S6837" i="1"/>
  <c r="R6837" i="1" a="1"/>
  <c r="R6837" i="1"/>
  <c r="Q6837" i="1"/>
  <c r="P6837" i="1"/>
  <c r="O6837" i="1"/>
  <c r="S6836" i="1"/>
  <c r="R6836" i="1" a="1"/>
  <c r="R6836" i="1"/>
  <c r="Q6836" i="1"/>
  <c r="P6836" i="1"/>
  <c r="O6836" i="1"/>
  <c r="S6835" i="1"/>
  <c r="R6835" i="1" a="1"/>
  <c r="R6835" i="1"/>
  <c r="Q6835" i="1"/>
  <c r="P6835" i="1"/>
  <c r="O6835" i="1"/>
  <c r="S6834" i="1"/>
  <c r="R6834" i="1" a="1"/>
  <c r="R6834" i="1"/>
  <c r="Q6834" i="1"/>
  <c r="P6834" i="1"/>
  <c r="O6834" i="1"/>
  <c r="S6833" i="1"/>
  <c r="R6833" i="1" a="1"/>
  <c r="R6833" i="1"/>
  <c r="Q6833" i="1"/>
  <c r="P6833" i="1"/>
  <c r="O6833" i="1"/>
  <c r="S6832" i="1"/>
  <c r="R6832" i="1" a="1"/>
  <c r="R6832" i="1"/>
  <c r="Q6832" i="1"/>
  <c r="P6832" i="1"/>
  <c r="O6832" i="1"/>
  <c r="S6831" i="1"/>
  <c r="R6831" i="1" a="1"/>
  <c r="R6831" i="1"/>
  <c r="Q6831" i="1"/>
  <c r="P6831" i="1"/>
  <c r="O6831" i="1"/>
  <c r="S6830" i="1"/>
  <c r="R6830" i="1" a="1"/>
  <c r="R6830" i="1"/>
  <c r="Q6830" i="1"/>
  <c r="P6830" i="1"/>
  <c r="O6830" i="1"/>
  <c r="S6829" i="1"/>
  <c r="R6829" i="1" a="1"/>
  <c r="R6829" i="1"/>
  <c r="Q6829" i="1"/>
  <c r="P6829" i="1"/>
  <c r="O6829" i="1"/>
  <c r="S6828" i="1"/>
  <c r="R6828" i="1" a="1"/>
  <c r="R6828" i="1"/>
  <c r="Q6828" i="1"/>
  <c r="P6828" i="1"/>
  <c r="O6828" i="1"/>
  <c r="S6827" i="1"/>
  <c r="R6827" i="1" a="1"/>
  <c r="R6827" i="1"/>
  <c r="Q6827" i="1"/>
  <c r="P6827" i="1"/>
  <c r="O6827" i="1"/>
  <c r="S6826" i="1"/>
  <c r="R6826" i="1" a="1"/>
  <c r="R6826" i="1"/>
  <c r="Q6826" i="1"/>
  <c r="P6826" i="1"/>
  <c r="O6826" i="1"/>
  <c r="S6825" i="1"/>
  <c r="R6825" i="1" a="1"/>
  <c r="R6825" i="1"/>
  <c r="Q6825" i="1"/>
  <c r="P6825" i="1"/>
  <c r="O6825" i="1"/>
  <c r="S6824" i="1"/>
  <c r="R6824" i="1" a="1"/>
  <c r="R6824" i="1"/>
  <c r="Q6824" i="1"/>
  <c r="P6824" i="1"/>
  <c r="O6824" i="1"/>
  <c r="S6823" i="1"/>
  <c r="R6823" i="1" a="1"/>
  <c r="R6823" i="1"/>
  <c r="Q6823" i="1"/>
  <c r="P6823" i="1"/>
  <c r="O6823" i="1"/>
  <c r="S6822" i="1"/>
  <c r="R6822" i="1" a="1"/>
  <c r="R6822" i="1"/>
  <c r="Q6822" i="1"/>
  <c r="P6822" i="1"/>
  <c r="O6822" i="1"/>
  <c r="S6821" i="1"/>
  <c r="R6821" i="1" a="1"/>
  <c r="R6821" i="1"/>
  <c r="Q6821" i="1"/>
  <c r="P6821" i="1"/>
  <c r="O6821" i="1"/>
  <c r="S6820" i="1"/>
  <c r="R6820" i="1" a="1"/>
  <c r="R6820" i="1"/>
  <c r="Q6820" i="1"/>
  <c r="P6820" i="1"/>
  <c r="O6820" i="1"/>
  <c r="S6819" i="1"/>
  <c r="R6819" i="1" a="1"/>
  <c r="R6819" i="1"/>
  <c r="Q6819" i="1"/>
  <c r="P6819" i="1"/>
  <c r="O6819" i="1"/>
  <c r="S6818" i="1"/>
  <c r="R6818" i="1" a="1"/>
  <c r="R6818" i="1"/>
  <c r="Q6818" i="1"/>
  <c r="P6818" i="1"/>
  <c r="O6818" i="1"/>
  <c r="S6817" i="1"/>
  <c r="R6817" i="1" a="1"/>
  <c r="R6817" i="1"/>
  <c r="Q6817" i="1"/>
  <c r="P6817" i="1"/>
  <c r="O6817" i="1"/>
  <c r="S6816" i="1"/>
  <c r="R6816" i="1" a="1"/>
  <c r="R6816" i="1"/>
  <c r="Q6816" i="1"/>
  <c r="P6816" i="1"/>
  <c r="O6816" i="1"/>
  <c r="S6815" i="1"/>
  <c r="R6815" i="1" a="1"/>
  <c r="R6815" i="1"/>
  <c r="Q6815" i="1"/>
  <c r="P6815" i="1"/>
  <c r="O6815" i="1"/>
  <c r="S6814" i="1"/>
  <c r="R6814" i="1" a="1"/>
  <c r="R6814" i="1"/>
  <c r="Q6814" i="1"/>
  <c r="P6814" i="1"/>
  <c r="O6814" i="1"/>
  <c r="S6813" i="1"/>
  <c r="R6813" i="1" a="1"/>
  <c r="R6813" i="1"/>
  <c r="Q6813" i="1"/>
  <c r="P6813" i="1"/>
  <c r="O6813" i="1"/>
  <c r="S6812" i="1"/>
  <c r="R6812" i="1" a="1"/>
  <c r="R6812" i="1"/>
  <c r="Q6812" i="1"/>
  <c r="P6812" i="1"/>
  <c r="O6812" i="1"/>
  <c r="S6811" i="1"/>
  <c r="R6811" i="1" a="1"/>
  <c r="R6811" i="1"/>
  <c r="Q6811" i="1"/>
  <c r="P6811" i="1"/>
  <c r="O6811" i="1"/>
  <c r="S6810" i="1"/>
  <c r="R6810" i="1" a="1"/>
  <c r="R6810" i="1"/>
  <c r="Q6810" i="1"/>
  <c r="P6810" i="1"/>
  <c r="O6810" i="1"/>
  <c r="S6809" i="1"/>
  <c r="R6809" i="1" a="1"/>
  <c r="R6809" i="1"/>
  <c r="Q6809" i="1"/>
  <c r="P6809" i="1"/>
  <c r="O6809" i="1"/>
  <c r="S6808" i="1"/>
  <c r="R6808" i="1" a="1"/>
  <c r="R6808" i="1"/>
  <c r="Q6808" i="1"/>
  <c r="P6808" i="1"/>
  <c r="O6808" i="1"/>
  <c r="S6807" i="1"/>
  <c r="R6807" i="1" a="1"/>
  <c r="R6807" i="1"/>
  <c r="Q6807" i="1"/>
  <c r="P6807" i="1"/>
  <c r="O6807" i="1"/>
  <c r="S6806" i="1"/>
  <c r="R6806" i="1" a="1"/>
  <c r="R6806" i="1"/>
  <c r="Q6806" i="1"/>
  <c r="P6806" i="1"/>
  <c r="O6806" i="1"/>
  <c r="S6805" i="1"/>
  <c r="R6805" i="1" a="1"/>
  <c r="R6805" i="1"/>
  <c r="Q6805" i="1"/>
  <c r="P6805" i="1"/>
  <c r="O6805" i="1"/>
  <c r="S6804" i="1"/>
  <c r="R6804" i="1" a="1"/>
  <c r="R6804" i="1"/>
  <c r="Q6804" i="1"/>
  <c r="P6804" i="1"/>
  <c r="O6804" i="1"/>
  <c r="S6803" i="1"/>
  <c r="R6803" i="1" a="1"/>
  <c r="R6803" i="1"/>
  <c r="Q6803" i="1"/>
  <c r="P6803" i="1"/>
  <c r="O6803" i="1"/>
  <c r="S6802" i="1"/>
  <c r="R6802" i="1" a="1"/>
  <c r="R6802" i="1"/>
  <c r="Q6802" i="1"/>
  <c r="P6802" i="1"/>
  <c r="O6802" i="1"/>
  <c r="S6801" i="1"/>
  <c r="R6801" i="1" a="1"/>
  <c r="R6801" i="1"/>
  <c r="Q6801" i="1"/>
  <c r="P6801" i="1"/>
  <c r="O6801" i="1"/>
  <c r="S6800" i="1"/>
  <c r="R6800" i="1" a="1"/>
  <c r="R6800" i="1"/>
  <c r="Q6800" i="1"/>
  <c r="P6800" i="1"/>
  <c r="O6800" i="1"/>
  <c r="S6799" i="1"/>
  <c r="R6799" i="1" a="1"/>
  <c r="R6799" i="1"/>
  <c r="Q6799" i="1"/>
  <c r="P6799" i="1"/>
  <c r="O6799" i="1"/>
  <c r="S6798" i="1"/>
  <c r="R6798" i="1" a="1"/>
  <c r="R6798" i="1"/>
  <c r="Q6798" i="1"/>
  <c r="P6798" i="1"/>
  <c r="O6798" i="1"/>
  <c r="S6797" i="1"/>
  <c r="R6797" i="1" a="1"/>
  <c r="R6797" i="1"/>
  <c r="Q6797" i="1"/>
  <c r="P6797" i="1"/>
  <c r="O6797" i="1"/>
  <c r="S6796" i="1"/>
  <c r="R6796" i="1" a="1"/>
  <c r="R6796" i="1"/>
  <c r="Q6796" i="1"/>
  <c r="P6796" i="1"/>
  <c r="O6796" i="1"/>
  <c r="S6795" i="1"/>
  <c r="R6795" i="1" a="1"/>
  <c r="R6795" i="1"/>
  <c r="Q6795" i="1"/>
  <c r="P6795" i="1"/>
  <c r="O6795" i="1"/>
  <c r="S6794" i="1"/>
  <c r="R6794" i="1" a="1"/>
  <c r="R6794" i="1"/>
  <c r="Q6794" i="1"/>
  <c r="P6794" i="1"/>
  <c r="O6794" i="1"/>
  <c r="S6793" i="1"/>
  <c r="R6793" i="1" a="1"/>
  <c r="R6793" i="1"/>
  <c r="Q6793" i="1"/>
  <c r="P6793" i="1"/>
  <c r="O6793" i="1"/>
  <c r="S6792" i="1"/>
  <c r="R6792" i="1" a="1"/>
  <c r="R6792" i="1"/>
  <c r="Q6792" i="1"/>
  <c r="P6792" i="1"/>
  <c r="O6792" i="1"/>
  <c r="S6791" i="1"/>
  <c r="R6791" i="1" a="1"/>
  <c r="R6791" i="1"/>
  <c r="Q6791" i="1"/>
  <c r="P6791" i="1"/>
  <c r="O6791" i="1"/>
  <c r="S6790" i="1"/>
  <c r="R6790" i="1" a="1"/>
  <c r="R6790" i="1"/>
  <c r="Q6790" i="1"/>
  <c r="P6790" i="1"/>
  <c r="O6790" i="1"/>
  <c r="S6789" i="1"/>
  <c r="R6789" i="1" a="1"/>
  <c r="R6789" i="1"/>
  <c r="Q6789" i="1"/>
  <c r="P6789" i="1"/>
  <c r="O6789" i="1"/>
  <c r="S6788" i="1"/>
  <c r="R6788" i="1" a="1"/>
  <c r="R6788" i="1"/>
  <c r="Q6788" i="1"/>
  <c r="P6788" i="1"/>
  <c r="O6788" i="1"/>
  <c r="S6787" i="1"/>
  <c r="R6787" i="1" a="1"/>
  <c r="R6787" i="1"/>
  <c r="Q6787" i="1"/>
  <c r="P6787" i="1"/>
  <c r="O6787" i="1"/>
  <c r="S6786" i="1"/>
  <c r="R6786" i="1" a="1"/>
  <c r="R6786" i="1"/>
  <c r="Q6786" i="1"/>
  <c r="P6786" i="1"/>
  <c r="O6786" i="1"/>
  <c r="S6785" i="1"/>
  <c r="R6785" i="1" a="1"/>
  <c r="R6785" i="1"/>
  <c r="Q6785" i="1"/>
  <c r="P6785" i="1"/>
  <c r="O6785" i="1"/>
  <c r="S6784" i="1"/>
  <c r="R6784" i="1" a="1"/>
  <c r="R6784" i="1"/>
  <c r="Q6784" i="1"/>
  <c r="P6784" i="1"/>
  <c r="O6784" i="1"/>
  <c r="S6783" i="1"/>
  <c r="R6783" i="1" a="1"/>
  <c r="R6783" i="1"/>
  <c r="Q6783" i="1"/>
  <c r="P6783" i="1"/>
  <c r="O6783" i="1"/>
  <c r="S6782" i="1"/>
  <c r="R6782" i="1" a="1"/>
  <c r="R6782" i="1"/>
  <c r="Q6782" i="1"/>
  <c r="P6782" i="1"/>
  <c r="O6782" i="1"/>
  <c r="S6781" i="1"/>
  <c r="R6781" i="1" a="1"/>
  <c r="R6781" i="1"/>
  <c r="Q6781" i="1"/>
  <c r="P6781" i="1"/>
  <c r="O6781" i="1"/>
  <c r="S6780" i="1"/>
  <c r="R6780" i="1" a="1"/>
  <c r="R6780" i="1"/>
  <c r="Q6780" i="1"/>
  <c r="P6780" i="1"/>
  <c r="O6780" i="1"/>
  <c r="S6779" i="1"/>
  <c r="R6779" i="1" a="1"/>
  <c r="R6779" i="1"/>
  <c r="Q6779" i="1"/>
  <c r="P6779" i="1"/>
  <c r="O6779" i="1"/>
  <c r="S6778" i="1"/>
  <c r="R6778" i="1" a="1"/>
  <c r="R6778" i="1"/>
  <c r="Q6778" i="1"/>
  <c r="P6778" i="1"/>
  <c r="O6778" i="1"/>
  <c r="S6777" i="1"/>
  <c r="R6777" i="1" a="1"/>
  <c r="R6777" i="1"/>
  <c r="Q6777" i="1"/>
  <c r="P6777" i="1"/>
  <c r="O6777" i="1"/>
  <c r="S6776" i="1"/>
  <c r="R6776" i="1" a="1"/>
  <c r="R6776" i="1"/>
  <c r="Q6776" i="1"/>
  <c r="P6776" i="1"/>
  <c r="O6776" i="1"/>
  <c r="S6775" i="1"/>
  <c r="R6775" i="1" a="1"/>
  <c r="R6775" i="1"/>
  <c r="Q6775" i="1"/>
  <c r="P6775" i="1"/>
  <c r="O6775" i="1"/>
  <c r="S6774" i="1"/>
  <c r="R6774" i="1" a="1"/>
  <c r="R6774" i="1"/>
  <c r="Q6774" i="1"/>
  <c r="P6774" i="1"/>
  <c r="O6774" i="1"/>
  <c r="S6773" i="1"/>
  <c r="R6773" i="1" a="1"/>
  <c r="R6773" i="1"/>
  <c r="Q6773" i="1"/>
  <c r="P6773" i="1"/>
  <c r="O6773" i="1"/>
  <c r="S6772" i="1"/>
  <c r="R6772" i="1" a="1"/>
  <c r="R6772" i="1"/>
  <c r="Q6772" i="1"/>
  <c r="P6772" i="1"/>
  <c r="O6772" i="1"/>
  <c r="S6771" i="1"/>
  <c r="R6771" i="1" a="1"/>
  <c r="R6771" i="1"/>
  <c r="Q6771" i="1"/>
  <c r="P6771" i="1"/>
  <c r="O6771" i="1"/>
  <c r="S6770" i="1"/>
  <c r="R6770" i="1" a="1"/>
  <c r="R6770" i="1"/>
  <c r="Q6770" i="1"/>
  <c r="P6770" i="1"/>
  <c r="O6770" i="1"/>
  <c r="S6769" i="1"/>
  <c r="R6769" i="1" a="1"/>
  <c r="R6769" i="1"/>
  <c r="Q6769" i="1"/>
  <c r="P6769" i="1"/>
  <c r="O6769" i="1"/>
  <c r="S6768" i="1"/>
  <c r="R6768" i="1" a="1"/>
  <c r="R6768" i="1"/>
  <c r="Q6768" i="1"/>
  <c r="P6768" i="1"/>
  <c r="O6768" i="1"/>
  <c r="S6767" i="1"/>
  <c r="R6767" i="1" a="1"/>
  <c r="R6767" i="1"/>
  <c r="Q6767" i="1"/>
  <c r="P6767" i="1"/>
  <c r="O6767" i="1"/>
  <c r="S6766" i="1"/>
  <c r="R6766" i="1" a="1"/>
  <c r="R6766" i="1"/>
  <c r="Q6766" i="1"/>
  <c r="P6766" i="1"/>
  <c r="O6766" i="1"/>
  <c r="S6765" i="1"/>
  <c r="R6765" i="1" a="1"/>
  <c r="R6765" i="1"/>
  <c r="Q6765" i="1"/>
  <c r="P6765" i="1"/>
  <c r="O6765" i="1"/>
  <c r="S6764" i="1"/>
  <c r="R6764" i="1" a="1"/>
  <c r="R6764" i="1"/>
  <c r="Q6764" i="1"/>
  <c r="P6764" i="1"/>
  <c r="O6764" i="1"/>
  <c r="S6763" i="1"/>
  <c r="R6763" i="1" a="1"/>
  <c r="R6763" i="1"/>
  <c r="Q6763" i="1"/>
  <c r="P6763" i="1"/>
  <c r="O6763" i="1"/>
  <c r="S6762" i="1"/>
  <c r="R6762" i="1" a="1"/>
  <c r="R6762" i="1"/>
  <c r="Q6762" i="1"/>
  <c r="P6762" i="1"/>
  <c r="O6762" i="1"/>
  <c r="S6761" i="1"/>
  <c r="R6761" i="1" a="1"/>
  <c r="R6761" i="1"/>
  <c r="Q6761" i="1"/>
  <c r="P6761" i="1"/>
  <c r="O6761" i="1"/>
  <c r="S6760" i="1"/>
  <c r="R6760" i="1" a="1"/>
  <c r="R6760" i="1"/>
  <c r="Q6760" i="1"/>
  <c r="P6760" i="1"/>
  <c r="O6760" i="1"/>
  <c r="S6759" i="1"/>
  <c r="R6759" i="1" a="1"/>
  <c r="R6759" i="1"/>
  <c r="Q6759" i="1"/>
  <c r="P6759" i="1"/>
  <c r="O6759" i="1"/>
  <c r="S6758" i="1"/>
  <c r="R6758" i="1" a="1"/>
  <c r="R6758" i="1"/>
  <c r="Q6758" i="1"/>
  <c r="P6758" i="1"/>
  <c r="O6758" i="1"/>
  <c r="S6757" i="1"/>
  <c r="R6757" i="1" a="1"/>
  <c r="R6757" i="1"/>
  <c r="Q6757" i="1"/>
  <c r="P6757" i="1"/>
  <c r="O6757" i="1"/>
  <c r="S6756" i="1"/>
  <c r="R6756" i="1" a="1"/>
  <c r="R6756" i="1"/>
  <c r="Q6756" i="1"/>
  <c r="P6756" i="1"/>
  <c r="O6756" i="1"/>
  <c r="S6755" i="1"/>
  <c r="R6755" i="1" a="1"/>
  <c r="R6755" i="1"/>
  <c r="Q6755" i="1"/>
  <c r="P6755" i="1"/>
  <c r="O6755" i="1"/>
  <c r="S6754" i="1"/>
  <c r="R6754" i="1" a="1"/>
  <c r="R6754" i="1"/>
  <c r="Q6754" i="1"/>
  <c r="P6754" i="1"/>
  <c r="O6754" i="1"/>
  <c r="S6753" i="1"/>
  <c r="R6753" i="1" a="1"/>
  <c r="R6753" i="1"/>
  <c r="Q6753" i="1"/>
  <c r="P6753" i="1"/>
  <c r="O6753" i="1"/>
  <c r="S6752" i="1"/>
  <c r="R6752" i="1" a="1"/>
  <c r="R6752" i="1"/>
  <c r="Q6752" i="1"/>
  <c r="P6752" i="1"/>
  <c r="O6752" i="1"/>
  <c r="S6751" i="1"/>
  <c r="R6751" i="1" a="1"/>
  <c r="R6751" i="1"/>
  <c r="Q6751" i="1"/>
  <c r="P6751" i="1"/>
  <c r="O6751" i="1"/>
  <c r="S6750" i="1"/>
  <c r="R6750" i="1" a="1"/>
  <c r="R6750" i="1"/>
  <c r="Q6750" i="1"/>
  <c r="P6750" i="1"/>
  <c r="O6750" i="1"/>
  <c r="S6749" i="1"/>
  <c r="R6749" i="1" a="1"/>
  <c r="R6749" i="1"/>
  <c r="Q6749" i="1"/>
  <c r="P6749" i="1"/>
  <c r="O6749" i="1"/>
  <c r="S6748" i="1"/>
  <c r="R6748" i="1" a="1"/>
  <c r="R6748" i="1"/>
  <c r="Q6748" i="1"/>
  <c r="P6748" i="1"/>
  <c r="O6748" i="1"/>
  <c r="S6747" i="1"/>
  <c r="R6747" i="1" a="1"/>
  <c r="R6747" i="1"/>
  <c r="Q6747" i="1"/>
  <c r="P6747" i="1"/>
  <c r="O6747" i="1"/>
  <c r="S6746" i="1"/>
  <c r="R6746" i="1" a="1"/>
  <c r="R6746" i="1"/>
  <c r="Q6746" i="1"/>
  <c r="P6746" i="1"/>
  <c r="O6746" i="1"/>
  <c r="S6745" i="1"/>
  <c r="R6745" i="1" a="1"/>
  <c r="R6745" i="1"/>
  <c r="Q6745" i="1"/>
  <c r="P6745" i="1"/>
  <c r="O6745" i="1"/>
  <c r="S6744" i="1"/>
  <c r="R6744" i="1" a="1"/>
  <c r="R6744" i="1"/>
  <c r="Q6744" i="1"/>
  <c r="P6744" i="1"/>
  <c r="O6744" i="1"/>
  <c r="S6743" i="1"/>
  <c r="R6743" i="1" a="1"/>
  <c r="R6743" i="1"/>
  <c r="Q6743" i="1"/>
  <c r="P6743" i="1"/>
  <c r="O6743" i="1"/>
  <c r="S6742" i="1"/>
  <c r="R6742" i="1" a="1"/>
  <c r="R6742" i="1"/>
  <c r="Q6742" i="1"/>
  <c r="P6742" i="1"/>
  <c r="O6742" i="1"/>
  <c r="S6741" i="1"/>
  <c r="R6741" i="1" a="1"/>
  <c r="R6741" i="1"/>
  <c r="Q6741" i="1"/>
  <c r="P6741" i="1"/>
  <c r="O6741" i="1"/>
  <c r="S6740" i="1"/>
  <c r="R6740" i="1" a="1"/>
  <c r="R6740" i="1"/>
  <c r="Q6740" i="1"/>
  <c r="P6740" i="1"/>
  <c r="O6740" i="1"/>
  <c r="S6739" i="1"/>
  <c r="R6739" i="1" a="1"/>
  <c r="R6739" i="1"/>
  <c r="Q6739" i="1"/>
  <c r="P6739" i="1"/>
  <c r="O6739" i="1"/>
  <c r="S6738" i="1"/>
  <c r="R6738" i="1" a="1"/>
  <c r="R6738" i="1"/>
  <c r="Q6738" i="1"/>
  <c r="P6738" i="1"/>
  <c r="O6738" i="1"/>
  <c r="S6737" i="1"/>
  <c r="R6737" i="1" a="1"/>
  <c r="R6737" i="1"/>
  <c r="Q6737" i="1"/>
  <c r="P6737" i="1"/>
  <c r="O6737" i="1"/>
  <c r="S6736" i="1"/>
  <c r="R6736" i="1" a="1"/>
  <c r="R6736" i="1"/>
  <c r="Q6736" i="1"/>
  <c r="P6736" i="1"/>
  <c r="O6736" i="1"/>
  <c r="S6735" i="1"/>
  <c r="R6735" i="1" a="1"/>
  <c r="R6735" i="1"/>
  <c r="Q6735" i="1"/>
  <c r="P6735" i="1"/>
  <c r="O6735" i="1"/>
  <c r="S6734" i="1"/>
  <c r="R6734" i="1" a="1"/>
  <c r="R6734" i="1"/>
  <c r="Q6734" i="1"/>
  <c r="P6734" i="1"/>
  <c r="O6734" i="1"/>
  <c r="S6733" i="1"/>
  <c r="R6733" i="1" a="1"/>
  <c r="R6733" i="1"/>
  <c r="Q6733" i="1"/>
  <c r="P6733" i="1"/>
  <c r="O6733" i="1"/>
  <c r="S6732" i="1"/>
  <c r="R6732" i="1" a="1"/>
  <c r="R6732" i="1"/>
  <c r="Q6732" i="1"/>
  <c r="P6732" i="1"/>
  <c r="O6732" i="1"/>
  <c r="S6731" i="1"/>
  <c r="R6731" i="1" a="1"/>
  <c r="R6731" i="1"/>
  <c r="Q6731" i="1"/>
  <c r="P6731" i="1"/>
  <c r="O6731" i="1"/>
  <c r="S6730" i="1"/>
  <c r="R6730" i="1" a="1"/>
  <c r="R6730" i="1"/>
  <c r="Q6730" i="1"/>
  <c r="P6730" i="1"/>
  <c r="O6730" i="1"/>
  <c r="S6729" i="1"/>
  <c r="R6729" i="1" a="1"/>
  <c r="R6729" i="1"/>
  <c r="Q6729" i="1"/>
  <c r="P6729" i="1"/>
  <c r="O6729" i="1"/>
  <c r="S6728" i="1"/>
  <c r="R6728" i="1" a="1"/>
  <c r="R6728" i="1"/>
  <c r="Q6728" i="1"/>
  <c r="P6728" i="1"/>
  <c r="O6728" i="1"/>
  <c r="S6727" i="1"/>
  <c r="R6727" i="1" a="1"/>
  <c r="R6727" i="1"/>
  <c r="Q6727" i="1"/>
  <c r="P6727" i="1"/>
  <c r="O6727" i="1"/>
  <c r="S6726" i="1"/>
  <c r="R6726" i="1" a="1"/>
  <c r="R6726" i="1"/>
  <c r="Q6726" i="1"/>
  <c r="P6726" i="1"/>
  <c r="O6726" i="1"/>
  <c r="S6725" i="1"/>
  <c r="R6725" i="1" a="1"/>
  <c r="R6725" i="1"/>
  <c r="Q6725" i="1"/>
  <c r="P6725" i="1"/>
  <c r="O6725" i="1"/>
  <c r="S6724" i="1"/>
  <c r="R6724" i="1" a="1"/>
  <c r="R6724" i="1"/>
  <c r="Q6724" i="1"/>
  <c r="P6724" i="1"/>
  <c r="O6724" i="1"/>
  <c r="S6723" i="1"/>
  <c r="R6723" i="1" a="1"/>
  <c r="R6723" i="1"/>
  <c r="Q6723" i="1"/>
  <c r="P6723" i="1"/>
  <c r="O6723" i="1"/>
  <c r="S6722" i="1"/>
  <c r="R6722" i="1" a="1"/>
  <c r="R6722" i="1"/>
  <c r="Q6722" i="1"/>
  <c r="P6722" i="1"/>
  <c r="O6722" i="1"/>
  <c r="S6721" i="1"/>
  <c r="R6721" i="1" a="1"/>
  <c r="R6721" i="1"/>
  <c r="Q6721" i="1"/>
  <c r="P6721" i="1"/>
  <c r="O6721" i="1"/>
  <c r="S6720" i="1"/>
  <c r="R6720" i="1" a="1"/>
  <c r="R6720" i="1"/>
  <c r="Q6720" i="1"/>
  <c r="P6720" i="1"/>
  <c r="O6720" i="1"/>
  <c r="S6719" i="1"/>
  <c r="R6719" i="1" a="1"/>
  <c r="R6719" i="1"/>
  <c r="Q6719" i="1"/>
  <c r="P6719" i="1"/>
  <c r="O6719" i="1"/>
  <c r="S6718" i="1"/>
  <c r="R6718" i="1" a="1"/>
  <c r="R6718" i="1"/>
  <c r="Q6718" i="1"/>
  <c r="P6718" i="1"/>
  <c r="O6718" i="1"/>
  <c r="S6717" i="1"/>
  <c r="R6717" i="1" a="1"/>
  <c r="R6717" i="1"/>
  <c r="Q6717" i="1"/>
  <c r="P6717" i="1"/>
  <c r="O6717" i="1"/>
  <c r="S6716" i="1"/>
  <c r="R6716" i="1" a="1"/>
  <c r="R6716" i="1"/>
  <c r="Q6716" i="1"/>
  <c r="P6716" i="1"/>
  <c r="O6716" i="1"/>
  <c r="S6715" i="1"/>
  <c r="R6715" i="1" a="1"/>
  <c r="R6715" i="1"/>
  <c r="Q6715" i="1"/>
  <c r="P6715" i="1"/>
  <c r="O6715" i="1"/>
  <c r="S6714" i="1"/>
  <c r="R6714" i="1" a="1"/>
  <c r="R6714" i="1"/>
  <c r="Q6714" i="1"/>
  <c r="P6714" i="1"/>
  <c r="O6714" i="1"/>
  <c r="S6713" i="1"/>
  <c r="R6713" i="1" a="1"/>
  <c r="R6713" i="1"/>
  <c r="Q6713" i="1"/>
  <c r="P6713" i="1"/>
  <c r="O6713" i="1"/>
  <c r="S6712" i="1"/>
  <c r="R6712" i="1" a="1"/>
  <c r="R6712" i="1"/>
  <c r="Q6712" i="1"/>
  <c r="P6712" i="1"/>
  <c r="O6712" i="1"/>
  <c r="S6711" i="1"/>
  <c r="R6711" i="1" a="1"/>
  <c r="R6711" i="1"/>
  <c r="Q6711" i="1"/>
  <c r="P6711" i="1"/>
  <c r="O6711" i="1"/>
  <c r="S6710" i="1"/>
  <c r="R6710" i="1" a="1"/>
  <c r="R6710" i="1"/>
  <c r="Q6710" i="1"/>
  <c r="P6710" i="1"/>
  <c r="O6710" i="1"/>
  <c r="S6709" i="1"/>
  <c r="R6709" i="1" a="1"/>
  <c r="R6709" i="1"/>
  <c r="Q6709" i="1"/>
  <c r="P6709" i="1"/>
  <c r="O6709" i="1"/>
  <c r="S6708" i="1"/>
  <c r="R6708" i="1" a="1"/>
  <c r="R6708" i="1"/>
  <c r="Q6708" i="1"/>
  <c r="P6708" i="1"/>
  <c r="O6708" i="1"/>
  <c r="S6707" i="1"/>
  <c r="R6707" i="1" a="1"/>
  <c r="R6707" i="1"/>
  <c r="Q6707" i="1"/>
  <c r="P6707" i="1"/>
  <c r="O6707" i="1"/>
  <c r="S6706" i="1"/>
  <c r="R6706" i="1" a="1"/>
  <c r="R6706" i="1"/>
  <c r="Q6706" i="1"/>
  <c r="P6706" i="1"/>
  <c r="O6706" i="1"/>
  <c r="S6705" i="1"/>
  <c r="R6705" i="1" a="1"/>
  <c r="R6705" i="1"/>
  <c r="Q6705" i="1"/>
  <c r="P6705" i="1"/>
  <c r="O6705" i="1"/>
  <c r="S6704" i="1"/>
  <c r="R6704" i="1" a="1"/>
  <c r="R6704" i="1"/>
  <c r="Q6704" i="1"/>
  <c r="P6704" i="1"/>
  <c r="O6704" i="1"/>
  <c r="S6703" i="1"/>
  <c r="R6703" i="1" a="1"/>
  <c r="R6703" i="1"/>
  <c r="Q6703" i="1"/>
  <c r="P6703" i="1"/>
  <c r="O6703" i="1"/>
  <c r="S6702" i="1"/>
  <c r="R6702" i="1" a="1"/>
  <c r="R6702" i="1"/>
  <c r="Q6702" i="1"/>
  <c r="P6702" i="1"/>
  <c r="O6702" i="1"/>
  <c r="S6701" i="1"/>
  <c r="R6701" i="1" a="1"/>
  <c r="R6701" i="1"/>
  <c r="Q6701" i="1"/>
  <c r="P6701" i="1"/>
  <c r="O6701" i="1"/>
  <c r="S6700" i="1"/>
  <c r="R6700" i="1" a="1"/>
  <c r="R6700" i="1"/>
  <c r="Q6700" i="1"/>
  <c r="P6700" i="1"/>
  <c r="O6700" i="1"/>
  <c r="S6699" i="1"/>
  <c r="R6699" i="1" a="1"/>
  <c r="R6699" i="1"/>
  <c r="Q6699" i="1"/>
  <c r="P6699" i="1"/>
  <c r="O6699" i="1"/>
  <c r="S6698" i="1"/>
  <c r="R6698" i="1" a="1"/>
  <c r="R6698" i="1"/>
  <c r="Q6698" i="1"/>
  <c r="P6698" i="1"/>
  <c r="O6698" i="1"/>
  <c r="S6697" i="1"/>
  <c r="R6697" i="1" a="1"/>
  <c r="R6697" i="1"/>
  <c r="Q6697" i="1"/>
  <c r="P6697" i="1"/>
  <c r="O6697" i="1"/>
  <c r="S6696" i="1"/>
  <c r="R6696" i="1" a="1"/>
  <c r="R6696" i="1"/>
  <c r="Q6696" i="1"/>
  <c r="P6696" i="1"/>
  <c r="O6696" i="1"/>
  <c r="S6695" i="1"/>
  <c r="R6695" i="1" a="1"/>
  <c r="R6695" i="1"/>
  <c r="Q6695" i="1"/>
  <c r="P6695" i="1"/>
  <c r="O6695" i="1"/>
  <c r="S6694" i="1"/>
  <c r="R6694" i="1" a="1"/>
  <c r="R6694" i="1"/>
  <c r="Q6694" i="1"/>
  <c r="P6694" i="1"/>
  <c r="O6694" i="1"/>
  <c r="S6693" i="1"/>
  <c r="R6693" i="1" a="1"/>
  <c r="R6693" i="1"/>
  <c r="Q6693" i="1"/>
  <c r="P6693" i="1"/>
  <c r="O6693" i="1"/>
  <c r="S6692" i="1"/>
  <c r="R6692" i="1" a="1"/>
  <c r="R6692" i="1"/>
  <c r="Q6692" i="1"/>
  <c r="P6692" i="1"/>
  <c r="O6692" i="1"/>
  <c r="S6691" i="1"/>
  <c r="R6691" i="1" a="1"/>
  <c r="R6691" i="1"/>
  <c r="Q6691" i="1"/>
  <c r="P6691" i="1"/>
  <c r="O6691" i="1"/>
  <c r="S6690" i="1"/>
  <c r="R6690" i="1" a="1"/>
  <c r="R6690" i="1"/>
  <c r="Q6690" i="1"/>
  <c r="P6690" i="1"/>
  <c r="O6690" i="1"/>
  <c r="S6689" i="1"/>
  <c r="R6689" i="1" a="1"/>
  <c r="R6689" i="1"/>
  <c r="Q6689" i="1"/>
  <c r="P6689" i="1"/>
  <c r="O6689" i="1"/>
  <c r="S6688" i="1"/>
  <c r="R6688" i="1" a="1"/>
  <c r="R6688" i="1"/>
  <c r="Q6688" i="1"/>
  <c r="P6688" i="1"/>
  <c r="O6688" i="1"/>
  <c r="S6687" i="1"/>
  <c r="R6687" i="1" a="1"/>
  <c r="R6687" i="1"/>
  <c r="Q6687" i="1"/>
  <c r="P6687" i="1"/>
  <c r="O6687" i="1"/>
  <c r="S6686" i="1"/>
  <c r="R6686" i="1" a="1"/>
  <c r="R6686" i="1"/>
  <c r="Q6686" i="1"/>
  <c r="P6686" i="1"/>
  <c r="O6686" i="1"/>
  <c r="S6685" i="1"/>
  <c r="R6685" i="1" a="1"/>
  <c r="R6685" i="1"/>
  <c r="Q6685" i="1"/>
  <c r="P6685" i="1"/>
  <c r="O6685" i="1"/>
  <c r="S6684" i="1"/>
  <c r="R6684" i="1" a="1"/>
  <c r="R6684" i="1"/>
  <c r="Q6684" i="1"/>
  <c r="P6684" i="1"/>
  <c r="O6684" i="1"/>
  <c r="S6683" i="1"/>
  <c r="R6683" i="1" a="1"/>
  <c r="R6683" i="1"/>
  <c r="Q6683" i="1"/>
  <c r="P6683" i="1"/>
  <c r="O6683" i="1"/>
  <c r="S6682" i="1"/>
  <c r="R6682" i="1" a="1"/>
  <c r="R6682" i="1"/>
  <c r="Q6682" i="1"/>
  <c r="P6682" i="1"/>
  <c r="O6682" i="1"/>
  <c r="S6681" i="1"/>
  <c r="R6681" i="1" a="1"/>
  <c r="R6681" i="1"/>
  <c r="Q6681" i="1"/>
  <c r="P6681" i="1"/>
  <c r="O6681" i="1"/>
  <c r="S6680" i="1"/>
  <c r="R6680" i="1" a="1"/>
  <c r="R6680" i="1"/>
  <c r="Q6680" i="1"/>
  <c r="P6680" i="1"/>
  <c r="O6680" i="1"/>
  <c r="S6679" i="1"/>
  <c r="R6679" i="1" a="1"/>
  <c r="R6679" i="1"/>
  <c r="Q6679" i="1"/>
  <c r="P6679" i="1"/>
  <c r="O6679" i="1"/>
  <c r="S6678" i="1"/>
  <c r="R6678" i="1" a="1"/>
  <c r="R6678" i="1"/>
  <c r="Q6678" i="1"/>
  <c r="P6678" i="1"/>
  <c r="O6678" i="1"/>
  <c r="S6677" i="1"/>
  <c r="R6677" i="1" a="1"/>
  <c r="R6677" i="1"/>
  <c r="Q6677" i="1"/>
  <c r="P6677" i="1"/>
  <c r="O6677" i="1"/>
  <c r="S6676" i="1"/>
  <c r="R6676" i="1" a="1"/>
  <c r="R6676" i="1"/>
  <c r="Q6676" i="1"/>
  <c r="P6676" i="1"/>
  <c r="O6676" i="1"/>
  <c r="S6675" i="1"/>
  <c r="R6675" i="1" a="1"/>
  <c r="R6675" i="1"/>
  <c r="Q6675" i="1"/>
  <c r="P6675" i="1"/>
  <c r="O6675" i="1"/>
  <c r="S6674" i="1"/>
  <c r="R6674" i="1" a="1"/>
  <c r="R6674" i="1"/>
  <c r="Q6674" i="1"/>
  <c r="P6674" i="1"/>
  <c r="O6674" i="1"/>
  <c r="S6673" i="1"/>
  <c r="R6673" i="1" a="1"/>
  <c r="R6673" i="1"/>
  <c r="Q6673" i="1"/>
  <c r="P6673" i="1"/>
  <c r="O6673" i="1"/>
  <c r="S6672" i="1"/>
  <c r="R6672" i="1" a="1"/>
  <c r="R6672" i="1"/>
  <c r="Q6672" i="1"/>
  <c r="P6672" i="1"/>
  <c r="O6672" i="1"/>
  <c r="S6671" i="1"/>
  <c r="R6671" i="1" a="1"/>
  <c r="R6671" i="1"/>
  <c r="Q6671" i="1"/>
  <c r="P6671" i="1"/>
  <c r="O6671" i="1"/>
  <c r="S6670" i="1"/>
  <c r="R6670" i="1" a="1"/>
  <c r="R6670" i="1"/>
  <c r="Q6670" i="1"/>
  <c r="P6670" i="1"/>
  <c r="O6670" i="1"/>
  <c r="S6669" i="1"/>
  <c r="R6669" i="1" a="1"/>
  <c r="R6669" i="1"/>
  <c r="Q6669" i="1"/>
  <c r="P6669" i="1"/>
  <c r="O6669" i="1"/>
  <c r="S6668" i="1"/>
  <c r="R6668" i="1" a="1"/>
  <c r="R6668" i="1"/>
  <c r="Q6668" i="1"/>
  <c r="P6668" i="1"/>
  <c r="O6668" i="1"/>
  <c r="S6667" i="1"/>
  <c r="R6667" i="1" a="1"/>
  <c r="R6667" i="1"/>
  <c r="Q6667" i="1"/>
  <c r="P6667" i="1"/>
  <c r="O6667" i="1"/>
  <c r="S6666" i="1"/>
  <c r="R6666" i="1" a="1"/>
  <c r="R6666" i="1"/>
  <c r="Q6666" i="1"/>
  <c r="P6666" i="1"/>
  <c r="O6666" i="1"/>
  <c r="S6665" i="1"/>
  <c r="R6665" i="1" a="1"/>
  <c r="R6665" i="1"/>
  <c r="Q6665" i="1"/>
  <c r="P6665" i="1"/>
  <c r="O6665" i="1"/>
  <c r="S6664" i="1"/>
  <c r="R6664" i="1" a="1"/>
  <c r="R6664" i="1"/>
  <c r="Q6664" i="1"/>
  <c r="P6664" i="1"/>
  <c r="O6664" i="1"/>
  <c r="S6663" i="1"/>
  <c r="R6663" i="1" a="1"/>
  <c r="R6663" i="1"/>
  <c r="Q6663" i="1"/>
  <c r="P6663" i="1"/>
  <c r="O6663" i="1"/>
  <c r="S6662" i="1"/>
  <c r="R6662" i="1" a="1"/>
  <c r="R6662" i="1"/>
  <c r="Q6662" i="1"/>
  <c r="P6662" i="1"/>
  <c r="O6662" i="1"/>
  <c r="S6661" i="1"/>
  <c r="R6661" i="1" a="1"/>
  <c r="R6661" i="1"/>
  <c r="Q6661" i="1"/>
  <c r="P6661" i="1"/>
  <c r="O6661" i="1"/>
  <c r="S6660" i="1"/>
  <c r="R6660" i="1" a="1"/>
  <c r="R6660" i="1"/>
  <c r="Q6660" i="1"/>
  <c r="P6660" i="1"/>
  <c r="O6660" i="1"/>
  <c r="S6659" i="1"/>
  <c r="R6659" i="1" a="1"/>
  <c r="R6659" i="1"/>
  <c r="Q6659" i="1"/>
  <c r="P6659" i="1"/>
  <c r="O6659" i="1"/>
  <c r="S6658" i="1"/>
  <c r="R6658" i="1" a="1"/>
  <c r="R6658" i="1"/>
  <c r="Q6658" i="1"/>
  <c r="P6658" i="1"/>
  <c r="O6658" i="1"/>
  <c r="S6657" i="1"/>
  <c r="R6657" i="1" a="1"/>
  <c r="R6657" i="1"/>
  <c r="Q6657" i="1"/>
  <c r="P6657" i="1"/>
  <c r="O6657" i="1"/>
  <c r="S6656" i="1"/>
  <c r="R6656" i="1" a="1"/>
  <c r="R6656" i="1"/>
  <c r="Q6656" i="1"/>
  <c r="P6656" i="1"/>
  <c r="O6656" i="1"/>
  <c r="S6655" i="1"/>
  <c r="R6655" i="1" a="1"/>
  <c r="R6655" i="1"/>
  <c r="Q6655" i="1"/>
  <c r="P6655" i="1"/>
  <c r="O6655" i="1"/>
  <c r="S6654" i="1"/>
  <c r="R6654" i="1" a="1"/>
  <c r="R6654" i="1"/>
  <c r="Q6654" i="1"/>
  <c r="P6654" i="1"/>
  <c r="O6654" i="1"/>
  <c r="S6653" i="1"/>
  <c r="R6653" i="1" a="1"/>
  <c r="R6653" i="1"/>
  <c r="Q6653" i="1"/>
  <c r="P6653" i="1"/>
  <c r="O6653" i="1"/>
  <c r="S6652" i="1"/>
  <c r="R6652" i="1" a="1"/>
  <c r="R6652" i="1"/>
  <c r="Q6652" i="1"/>
  <c r="P6652" i="1"/>
  <c r="O6652" i="1"/>
  <c r="S6651" i="1"/>
  <c r="R6651" i="1" a="1"/>
  <c r="R6651" i="1"/>
  <c r="Q6651" i="1"/>
  <c r="P6651" i="1"/>
  <c r="O6651" i="1"/>
  <c r="S6650" i="1"/>
  <c r="R6650" i="1" a="1"/>
  <c r="R6650" i="1"/>
  <c r="Q6650" i="1"/>
  <c r="P6650" i="1"/>
  <c r="O6650" i="1"/>
  <c r="S6649" i="1"/>
  <c r="R6649" i="1" a="1"/>
  <c r="R6649" i="1"/>
  <c r="Q6649" i="1"/>
  <c r="P6649" i="1"/>
  <c r="O6649" i="1"/>
  <c r="S6648" i="1"/>
  <c r="R6648" i="1" a="1"/>
  <c r="R6648" i="1"/>
  <c r="Q6648" i="1"/>
  <c r="P6648" i="1"/>
  <c r="O6648" i="1"/>
  <c r="S6647" i="1"/>
  <c r="R6647" i="1" a="1"/>
  <c r="R6647" i="1"/>
  <c r="Q6647" i="1"/>
  <c r="P6647" i="1"/>
  <c r="O6647" i="1"/>
  <c r="S6646" i="1"/>
  <c r="R6646" i="1" a="1"/>
  <c r="R6646" i="1"/>
  <c r="Q6646" i="1"/>
  <c r="P6646" i="1"/>
  <c r="O6646" i="1"/>
  <c r="S6645" i="1"/>
  <c r="R6645" i="1" a="1"/>
  <c r="R6645" i="1"/>
  <c r="Q6645" i="1"/>
  <c r="P6645" i="1"/>
  <c r="O6645" i="1"/>
  <c r="S6644" i="1"/>
  <c r="R6644" i="1" a="1"/>
  <c r="R6644" i="1"/>
  <c r="Q6644" i="1"/>
  <c r="P6644" i="1"/>
  <c r="O6644" i="1"/>
  <c r="S6643" i="1"/>
  <c r="R6643" i="1" a="1"/>
  <c r="R6643" i="1"/>
  <c r="Q6643" i="1"/>
  <c r="P6643" i="1"/>
  <c r="O6643" i="1"/>
  <c r="S6642" i="1"/>
  <c r="R6642" i="1" a="1"/>
  <c r="R6642" i="1"/>
  <c r="Q6642" i="1"/>
  <c r="P6642" i="1"/>
  <c r="O6642" i="1"/>
  <c r="S6641" i="1"/>
  <c r="R6641" i="1" a="1"/>
  <c r="R6641" i="1"/>
  <c r="Q6641" i="1"/>
  <c r="P6641" i="1"/>
  <c r="O6641" i="1"/>
  <c r="S6640" i="1"/>
  <c r="R6640" i="1" a="1"/>
  <c r="R6640" i="1"/>
  <c r="Q6640" i="1"/>
  <c r="P6640" i="1"/>
  <c r="O6640" i="1"/>
  <c r="S6639" i="1"/>
  <c r="R6639" i="1" a="1"/>
  <c r="R6639" i="1"/>
  <c r="Q6639" i="1"/>
  <c r="P6639" i="1"/>
  <c r="O6639" i="1"/>
  <c r="S6638" i="1"/>
  <c r="R6638" i="1" a="1"/>
  <c r="R6638" i="1"/>
  <c r="Q6638" i="1"/>
  <c r="P6638" i="1"/>
  <c r="O6638" i="1"/>
  <c r="S6637" i="1"/>
  <c r="R6637" i="1" a="1"/>
  <c r="R6637" i="1"/>
  <c r="Q6637" i="1"/>
  <c r="P6637" i="1"/>
  <c r="O6637" i="1"/>
  <c r="S6636" i="1"/>
  <c r="R6636" i="1" a="1"/>
  <c r="R6636" i="1"/>
  <c r="Q6636" i="1"/>
  <c r="P6636" i="1"/>
  <c r="O6636" i="1"/>
  <c r="S6635" i="1"/>
  <c r="R6635" i="1" a="1"/>
  <c r="R6635" i="1"/>
  <c r="Q6635" i="1"/>
  <c r="P6635" i="1"/>
  <c r="O6635" i="1"/>
  <c r="S6634" i="1"/>
  <c r="R6634" i="1" a="1"/>
  <c r="R6634" i="1"/>
  <c r="Q6634" i="1"/>
  <c r="P6634" i="1"/>
  <c r="O6634" i="1"/>
  <c r="S6633" i="1"/>
  <c r="R6633" i="1" a="1"/>
  <c r="R6633" i="1"/>
  <c r="Q6633" i="1"/>
  <c r="P6633" i="1"/>
  <c r="O6633" i="1"/>
  <c r="S6632" i="1"/>
  <c r="R6632" i="1" a="1"/>
  <c r="R6632" i="1"/>
  <c r="Q6632" i="1"/>
  <c r="P6632" i="1"/>
  <c r="O6632" i="1"/>
  <c r="S6631" i="1"/>
  <c r="R6631" i="1" a="1"/>
  <c r="R6631" i="1"/>
  <c r="Q6631" i="1"/>
  <c r="P6631" i="1"/>
  <c r="O6631" i="1"/>
  <c r="S6630" i="1"/>
  <c r="R6630" i="1" a="1"/>
  <c r="R6630" i="1"/>
  <c r="Q6630" i="1"/>
  <c r="P6630" i="1"/>
  <c r="O6630" i="1"/>
  <c r="S6629" i="1"/>
  <c r="R6629" i="1" a="1"/>
  <c r="R6629" i="1"/>
  <c r="Q6629" i="1"/>
  <c r="P6629" i="1"/>
  <c r="O6629" i="1"/>
  <c r="S6628" i="1"/>
  <c r="R6628" i="1" a="1"/>
  <c r="R6628" i="1"/>
  <c r="Q6628" i="1"/>
  <c r="P6628" i="1"/>
  <c r="O6628" i="1"/>
  <c r="S6627" i="1"/>
  <c r="R6627" i="1" a="1"/>
  <c r="R6627" i="1"/>
  <c r="Q6627" i="1"/>
  <c r="P6627" i="1"/>
  <c r="O6627" i="1"/>
  <c r="S6626" i="1"/>
  <c r="R6626" i="1" a="1"/>
  <c r="R6626" i="1"/>
  <c r="Q6626" i="1"/>
  <c r="P6626" i="1"/>
  <c r="O6626" i="1"/>
  <c r="S6625" i="1"/>
  <c r="R6625" i="1" a="1"/>
  <c r="R6625" i="1"/>
  <c r="Q6625" i="1"/>
  <c r="P6625" i="1"/>
  <c r="O6625" i="1"/>
  <c r="S6624" i="1"/>
  <c r="R6624" i="1" a="1"/>
  <c r="R6624" i="1"/>
  <c r="Q6624" i="1"/>
  <c r="P6624" i="1"/>
  <c r="O6624" i="1"/>
  <c r="S6623" i="1"/>
  <c r="R6623" i="1" a="1"/>
  <c r="R6623" i="1"/>
  <c r="Q6623" i="1"/>
  <c r="P6623" i="1"/>
  <c r="O6623" i="1"/>
  <c r="S6622" i="1"/>
  <c r="R6622" i="1" a="1"/>
  <c r="R6622" i="1"/>
  <c r="Q6622" i="1"/>
  <c r="P6622" i="1"/>
  <c r="O6622" i="1"/>
  <c r="S6621" i="1"/>
  <c r="R6621" i="1" a="1"/>
  <c r="R6621" i="1"/>
  <c r="Q6621" i="1"/>
  <c r="P6621" i="1"/>
  <c r="O6621" i="1"/>
  <c r="S6620" i="1"/>
  <c r="R6620" i="1" a="1"/>
  <c r="R6620" i="1"/>
  <c r="Q6620" i="1"/>
  <c r="P6620" i="1"/>
  <c r="O6620" i="1"/>
  <c r="S6619" i="1"/>
  <c r="R6619" i="1" a="1"/>
  <c r="R6619" i="1"/>
  <c r="Q6619" i="1"/>
  <c r="P6619" i="1"/>
  <c r="O6619" i="1"/>
  <c r="S6618" i="1"/>
  <c r="R6618" i="1" a="1"/>
  <c r="R6618" i="1"/>
  <c r="Q6618" i="1"/>
  <c r="P6618" i="1"/>
  <c r="O6618" i="1"/>
  <c r="S6617" i="1"/>
  <c r="R6617" i="1" a="1"/>
  <c r="R6617" i="1"/>
  <c r="Q6617" i="1"/>
  <c r="P6617" i="1"/>
  <c r="O6617" i="1"/>
  <c r="S6616" i="1"/>
  <c r="R6616" i="1" a="1"/>
  <c r="R6616" i="1"/>
  <c r="Q6616" i="1"/>
  <c r="P6616" i="1"/>
  <c r="O6616" i="1"/>
  <c r="S6615" i="1"/>
  <c r="R6615" i="1" a="1"/>
  <c r="R6615" i="1"/>
  <c r="Q6615" i="1"/>
  <c r="P6615" i="1"/>
  <c r="O6615" i="1"/>
  <c r="S6614" i="1"/>
  <c r="R6614" i="1" a="1"/>
  <c r="R6614" i="1"/>
  <c r="Q6614" i="1"/>
  <c r="P6614" i="1"/>
  <c r="O6614" i="1"/>
  <c r="S6613" i="1"/>
  <c r="R6613" i="1" a="1"/>
  <c r="R6613" i="1"/>
  <c r="Q6613" i="1"/>
  <c r="P6613" i="1"/>
  <c r="O6613" i="1"/>
  <c r="S6612" i="1"/>
  <c r="R6612" i="1" a="1"/>
  <c r="R6612" i="1"/>
  <c r="Q6612" i="1"/>
  <c r="P6612" i="1"/>
  <c r="O6612" i="1"/>
  <c r="S6611" i="1"/>
  <c r="R6611" i="1" a="1"/>
  <c r="R6611" i="1"/>
  <c r="Q6611" i="1"/>
  <c r="P6611" i="1"/>
  <c r="O6611" i="1"/>
  <c r="S6610" i="1"/>
  <c r="R6610" i="1" a="1"/>
  <c r="R6610" i="1"/>
  <c r="Q6610" i="1"/>
  <c r="P6610" i="1"/>
  <c r="O6610" i="1"/>
  <c r="S6609" i="1"/>
  <c r="R6609" i="1" a="1"/>
  <c r="R6609" i="1"/>
  <c r="Q6609" i="1"/>
  <c r="P6609" i="1"/>
  <c r="O6609" i="1"/>
  <c r="S6608" i="1"/>
  <c r="R6608" i="1" a="1"/>
  <c r="R6608" i="1"/>
  <c r="Q6608" i="1"/>
  <c r="P6608" i="1"/>
  <c r="O6608" i="1"/>
  <c r="S6607" i="1"/>
  <c r="R6607" i="1" a="1"/>
  <c r="R6607" i="1"/>
  <c r="Q6607" i="1"/>
  <c r="P6607" i="1"/>
  <c r="O6607" i="1"/>
  <c r="S6606" i="1"/>
  <c r="R6606" i="1" a="1"/>
  <c r="R6606" i="1"/>
  <c r="Q6606" i="1"/>
  <c r="P6606" i="1"/>
  <c r="O6606" i="1"/>
  <c r="S6605" i="1"/>
  <c r="R6605" i="1" a="1"/>
  <c r="R6605" i="1"/>
  <c r="Q6605" i="1"/>
  <c r="P6605" i="1"/>
  <c r="O6605" i="1"/>
  <c r="S6604" i="1"/>
  <c r="R6604" i="1" a="1"/>
  <c r="R6604" i="1"/>
  <c r="Q6604" i="1"/>
  <c r="P6604" i="1"/>
  <c r="O6604" i="1"/>
  <c r="S6603" i="1"/>
  <c r="R6603" i="1" a="1"/>
  <c r="R6603" i="1"/>
  <c r="Q6603" i="1"/>
  <c r="P6603" i="1"/>
  <c r="O6603" i="1"/>
  <c r="S6602" i="1"/>
  <c r="R6602" i="1" a="1"/>
  <c r="R6602" i="1"/>
  <c r="Q6602" i="1"/>
  <c r="P6602" i="1"/>
  <c r="O6602" i="1"/>
  <c r="S6601" i="1"/>
  <c r="R6601" i="1" a="1"/>
  <c r="R6601" i="1"/>
  <c r="Q6601" i="1"/>
  <c r="P6601" i="1"/>
  <c r="O6601" i="1"/>
  <c r="S6600" i="1"/>
  <c r="R6600" i="1" a="1"/>
  <c r="R6600" i="1"/>
  <c r="Q6600" i="1"/>
  <c r="P6600" i="1"/>
  <c r="O6600" i="1"/>
  <c r="S6599" i="1"/>
  <c r="R6599" i="1" a="1"/>
  <c r="R6599" i="1"/>
  <c r="Q6599" i="1"/>
  <c r="P6599" i="1"/>
  <c r="O6599" i="1"/>
  <c r="S6598" i="1"/>
  <c r="R6598" i="1" a="1"/>
  <c r="R6598" i="1"/>
  <c r="Q6598" i="1"/>
  <c r="P6598" i="1"/>
  <c r="O6598" i="1"/>
  <c r="S6597" i="1"/>
  <c r="R6597" i="1" a="1"/>
  <c r="R6597" i="1"/>
  <c r="Q6597" i="1"/>
  <c r="P6597" i="1"/>
  <c r="O6597" i="1"/>
  <c r="S6596" i="1"/>
  <c r="R6596" i="1" a="1"/>
  <c r="R6596" i="1"/>
  <c r="Q6596" i="1"/>
  <c r="P6596" i="1"/>
  <c r="O6596" i="1"/>
  <c r="S6595" i="1"/>
  <c r="R6595" i="1" a="1"/>
  <c r="R6595" i="1"/>
  <c r="Q6595" i="1"/>
  <c r="P6595" i="1"/>
  <c r="O6595" i="1"/>
  <c r="S6594" i="1"/>
  <c r="R6594" i="1" a="1"/>
  <c r="R6594" i="1"/>
  <c r="Q6594" i="1"/>
  <c r="P6594" i="1"/>
  <c r="O6594" i="1"/>
  <c r="S6593" i="1"/>
  <c r="R6593" i="1" a="1"/>
  <c r="R6593" i="1"/>
  <c r="Q6593" i="1"/>
  <c r="P6593" i="1"/>
  <c r="O6593" i="1"/>
  <c r="S6592" i="1"/>
  <c r="R6592" i="1" a="1"/>
  <c r="R6592" i="1"/>
  <c r="Q6592" i="1"/>
  <c r="P6592" i="1"/>
  <c r="O6592" i="1"/>
  <c r="S6591" i="1"/>
  <c r="R6591" i="1" a="1"/>
  <c r="R6591" i="1"/>
  <c r="Q6591" i="1"/>
  <c r="P6591" i="1"/>
  <c r="O6591" i="1"/>
  <c r="S6590" i="1"/>
  <c r="R6590" i="1" a="1"/>
  <c r="R6590" i="1"/>
  <c r="Q6590" i="1"/>
  <c r="P6590" i="1"/>
  <c r="O6590" i="1"/>
  <c r="S6589" i="1"/>
  <c r="R6589" i="1" a="1"/>
  <c r="R6589" i="1"/>
  <c r="Q6589" i="1"/>
  <c r="P6589" i="1"/>
  <c r="O6589" i="1"/>
  <c r="S6588" i="1"/>
  <c r="R6588" i="1" a="1"/>
  <c r="R6588" i="1"/>
  <c r="Q6588" i="1"/>
  <c r="P6588" i="1"/>
  <c r="O6588" i="1"/>
  <c r="S6587" i="1"/>
  <c r="R6587" i="1" a="1"/>
  <c r="R6587" i="1"/>
  <c r="Q6587" i="1"/>
  <c r="P6587" i="1"/>
  <c r="O6587" i="1"/>
  <c r="S6586" i="1"/>
  <c r="R6586" i="1" a="1"/>
  <c r="R6586" i="1"/>
  <c r="Q6586" i="1"/>
  <c r="P6586" i="1"/>
  <c r="O6586" i="1"/>
  <c r="S6585" i="1"/>
  <c r="R6585" i="1" a="1"/>
  <c r="R6585" i="1"/>
  <c r="Q6585" i="1"/>
  <c r="P6585" i="1"/>
  <c r="O6585" i="1"/>
  <c r="S6584" i="1"/>
  <c r="R6584" i="1" a="1"/>
  <c r="R6584" i="1"/>
  <c r="Q6584" i="1"/>
  <c r="P6584" i="1"/>
  <c r="O6584" i="1"/>
  <c r="S6583" i="1"/>
  <c r="R6583" i="1" a="1"/>
  <c r="R6583" i="1"/>
  <c r="Q6583" i="1"/>
  <c r="P6583" i="1"/>
  <c r="O6583" i="1"/>
  <c r="S6582" i="1"/>
  <c r="R6582" i="1" a="1"/>
  <c r="R6582" i="1"/>
  <c r="Q6582" i="1"/>
  <c r="P6582" i="1"/>
  <c r="O6582" i="1"/>
  <c r="S6581" i="1"/>
  <c r="R6581" i="1" a="1"/>
  <c r="R6581" i="1"/>
  <c r="Q6581" i="1"/>
  <c r="P6581" i="1"/>
  <c r="O6581" i="1"/>
  <c r="S6580" i="1"/>
  <c r="R6580" i="1" a="1"/>
  <c r="R6580" i="1"/>
  <c r="Q6580" i="1"/>
  <c r="P6580" i="1"/>
  <c r="O6580" i="1"/>
  <c r="S6579" i="1"/>
  <c r="R6579" i="1" a="1"/>
  <c r="R6579" i="1"/>
  <c r="Q6579" i="1"/>
  <c r="P6579" i="1"/>
  <c r="O6579" i="1"/>
  <c r="S6578" i="1"/>
  <c r="R6578" i="1" a="1"/>
  <c r="R6578" i="1"/>
  <c r="Q6578" i="1"/>
  <c r="P6578" i="1"/>
  <c r="O6578" i="1"/>
  <c r="S6577" i="1"/>
  <c r="R6577" i="1" a="1"/>
  <c r="R6577" i="1"/>
  <c r="Q6577" i="1"/>
  <c r="P6577" i="1"/>
  <c r="O6577" i="1"/>
  <c r="S6576" i="1"/>
  <c r="R6576" i="1" a="1"/>
  <c r="R6576" i="1"/>
  <c r="Q6576" i="1"/>
  <c r="P6576" i="1"/>
  <c r="O6576" i="1"/>
  <c r="S6575" i="1"/>
  <c r="R6575" i="1" a="1"/>
  <c r="R6575" i="1"/>
  <c r="Q6575" i="1"/>
  <c r="P6575" i="1"/>
  <c r="O6575" i="1"/>
  <c r="S6574" i="1"/>
  <c r="R6574" i="1" a="1"/>
  <c r="R6574" i="1"/>
  <c r="Q6574" i="1"/>
  <c r="P6574" i="1"/>
  <c r="O6574" i="1"/>
  <c r="S6573" i="1"/>
  <c r="R6573" i="1" a="1"/>
  <c r="R6573" i="1"/>
  <c r="Q6573" i="1"/>
  <c r="P6573" i="1"/>
  <c r="O6573" i="1"/>
  <c r="S6572" i="1"/>
  <c r="R6572" i="1" a="1"/>
  <c r="R6572" i="1"/>
  <c r="Q6572" i="1"/>
  <c r="P6572" i="1"/>
  <c r="O6572" i="1"/>
  <c r="S6571" i="1"/>
  <c r="R6571" i="1" a="1"/>
  <c r="R6571" i="1"/>
  <c r="Q6571" i="1"/>
  <c r="P6571" i="1"/>
  <c r="O6571" i="1"/>
  <c r="S6570" i="1"/>
  <c r="R6570" i="1" a="1"/>
  <c r="R6570" i="1"/>
  <c r="Q6570" i="1"/>
  <c r="P6570" i="1"/>
  <c r="O6570" i="1"/>
  <c r="S6569" i="1"/>
  <c r="R6569" i="1" a="1"/>
  <c r="R6569" i="1"/>
  <c r="Q6569" i="1"/>
  <c r="P6569" i="1"/>
  <c r="O6569" i="1"/>
  <c r="S6568" i="1"/>
  <c r="R6568" i="1" a="1"/>
  <c r="R6568" i="1"/>
  <c r="Q6568" i="1"/>
  <c r="P6568" i="1"/>
  <c r="O6568" i="1"/>
  <c r="S6567" i="1"/>
  <c r="R6567" i="1" a="1"/>
  <c r="R6567" i="1"/>
  <c r="Q6567" i="1"/>
  <c r="P6567" i="1"/>
  <c r="O6567" i="1"/>
  <c r="S6566" i="1"/>
  <c r="R6566" i="1" a="1"/>
  <c r="R6566" i="1"/>
  <c r="Q6566" i="1"/>
  <c r="P6566" i="1"/>
  <c r="O6566" i="1"/>
  <c r="S6565" i="1"/>
  <c r="R6565" i="1" a="1"/>
  <c r="R6565" i="1"/>
  <c r="Q6565" i="1"/>
  <c r="P6565" i="1"/>
  <c r="O6565" i="1"/>
  <c r="S6564" i="1"/>
  <c r="R6564" i="1" a="1"/>
  <c r="R6564" i="1"/>
  <c r="Q6564" i="1"/>
  <c r="P6564" i="1"/>
  <c r="O6564" i="1"/>
  <c r="S6563" i="1"/>
  <c r="R6563" i="1" a="1"/>
  <c r="R6563" i="1"/>
  <c r="Q6563" i="1"/>
  <c r="P6563" i="1"/>
  <c r="O6563" i="1"/>
  <c r="S6562" i="1"/>
  <c r="R6562" i="1" a="1"/>
  <c r="R6562" i="1"/>
  <c r="Q6562" i="1"/>
  <c r="P6562" i="1"/>
  <c r="O6562" i="1"/>
  <c r="S6561" i="1"/>
  <c r="R6561" i="1" a="1"/>
  <c r="R6561" i="1"/>
  <c r="Q6561" i="1"/>
  <c r="P6561" i="1"/>
  <c r="O6561" i="1"/>
  <c r="S6560" i="1"/>
  <c r="R6560" i="1" a="1"/>
  <c r="R6560" i="1"/>
  <c r="Q6560" i="1"/>
  <c r="P6560" i="1"/>
  <c r="O6560" i="1"/>
  <c r="S6559" i="1"/>
  <c r="R6559" i="1" a="1"/>
  <c r="R6559" i="1"/>
  <c r="Q6559" i="1"/>
  <c r="P6559" i="1"/>
  <c r="O6559" i="1"/>
  <c r="S6558" i="1"/>
  <c r="R6558" i="1" a="1"/>
  <c r="R6558" i="1"/>
  <c r="Q6558" i="1"/>
  <c r="P6558" i="1"/>
  <c r="O6558" i="1"/>
  <c r="S6557" i="1"/>
  <c r="R6557" i="1" a="1"/>
  <c r="R6557" i="1"/>
  <c r="Q6557" i="1"/>
  <c r="P6557" i="1"/>
  <c r="O6557" i="1"/>
  <c r="S6556" i="1"/>
  <c r="R6556" i="1" a="1"/>
  <c r="R6556" i="1"/>
  <c r="Q6556" i="1"/>
  <c r="P6556" i="1"/>
  <c r="O6556" i="1"/>
  <c r="S6555" i="1"/>
  <c r="R6555" i="1" a="1"/>
  <c r="R6555" i="1"/>
  <c r="Q6555" i="1"/>
  <c r="P6555" i="1"/>
  <c r="O6555" i="1"/>
  <c r="S6554" i="1"/>
  <c r="R6554" i="1" a="1"/>
  <c r="R6554" i="1"/>
  <c r="Q6554" i="1"/>
  <c r="P6554" i="1"/>
  <c r="O6554" i="1"/>
  <c r="S6553" i="1"/>
  <c r="R6553" i="1" a="1"/>
  <c r="R6553" i="1"/>
  <c r="Q6553" i="1"/>
  <c r="P6553" i="1"/>
  <c r="O6553" i="1"/>
  <c r="S6552" i="1"/>
  <c r="R6552" i="1" a="1"/>
  <c r="R6552" i="1"/>
  <c r="Q6552" i="1"/>
  <c r="P6552" i="1"/>
  <c r="O6552" i="1"/>
  <c r="S6551" i="1"/>
  <c r="R6551" i="1" a="1"/>
  <c r="R6551" i="1"/>
  <c r="Q6551" i="1"/>
  <c r="P6551" i="1"/>
  <c r="O6551" i="1"/>
  <c r="S6550" i="1"/>
  <c r="R6550" i="1" a="1"/>
  <c r="R6550" i="1"/>
  <c r="Q6550" i="1"/>
  <c r="P6550" i="1"/>
  <c r="O6550" i="1"/>
  <c r="S6549" i="1"/>
  <c r="R6549" i="1" a="1"/>
  <c r="R6549" i="1"/>
  <c r="Q6549" i="1"/>
  <c r="P6549" i="1"/>
  <c r="O6549" i="1"/>
  <c r="S6548" i="1"/>
  <c r="R6548" i="1" a="1"/>
  <c r="R6548" i="1"/>
  <c r="Q6548" i="1"/>
  <c r="P6548" i="1"/>
  <c r="O6548" i="1"/>
  <c r="S6547" i="1"/>
  <c r="R6547" i="1" a="1"/>
  <c r="R6547" i="1"/>
  <c r="Q6547" i="1"/>
  <c r="P6547" i="1"/>
  <c r="O6547" i="1"/>
  <c r="S6546" i="1"/>
  <c r="R6546" i="1" a="1"/>
  <c r="R6546" i="1"/>
  <c r="Q6546" i="1"/>
  <c r="P6546" i="1"/>
  <c r="O6546" i="1"/>
  <c r="S6545" i="1"/>
  <c r="R6545" i="1" a="1"/>
  <c r="R6545" i="1"/>
  <c r="Q6545" i="1"/>
  <c r="P6545" i="1"/>
  <c r="O6545" i="1"/>
  <c r="S6544" i="1"/>
  <c r="R6544" i="1" a="1"/>
  <c r="R6544" i="1"/>
  <c r="Q6544" i="1"/>
  <c r="P6544" i="1"/>
  <c r="O6544" i="1"/>
  <c r="S6543" i="1"/>
  <c r="R6543" i="1" a="1"/>
  <c r="R6543" i="1"/>
  <c r="Q6543" i="1"/>
  <c r="P6543" i="1"/>
  <c r="O6543" i="1"/>
  <c r="S6542" i="1"/>
  <c r="R6542" i="1" a="1"/>
  <c r="R6542" i="1"/>
  <c r="Q6542" i="1"/>
  <c r="P6542" i="1"/>
  <c r="O6542" i="1"/>
  <c r="S6541" i="1"/>
  <c r="R6541" i="1" a="1"/>
  <c r="R6541" i="1"/>
  <c r="Q6541" i="1"/>
  <c r="P6541" i="1"/>
  <c r="O6541" i="1"/>
  <c r="S6540" i="1"/>
  <c r="R6540" i="1" a="1"/>
  <c r="R6540" i="1"/>
  <c r="Q6540" i="1"/>
  <c r="P6540" i="1"/>
  <c r="O6540" i="1"/>
  <c r="S6539" i="1"/>
  <c r="R6539" i="1" a="1"/>
  <c r="R6539" i="1"/>
  <c r="Q6539" i="1"/>
  <c r="P6539" i="1"/>
  <c r="O6539" i="1"/>
  <c r="S6538" i="1"/>
  <c r="R6538" i="1" a="1"/>
  <c r="R6538" i="1"/>
  <c r="Q6538" i="1"/>
  <c r="P6538" i="1"/>
  <c r="O6538" i="1"/>
  <c r="S6537" i="1"/>
  <c r="R6537" i="1" a="1"/>
  <c r="R6537" i="1"/>
  <c r="Q6537" i="1"/>
  <c r="P6537" i="1"/>
  <c r="O6537" i="1"/>
  <c r="S6536" i="1"/>
  <c r="R6536" i="1" a="1"/>
  <c r="R6536" i="1"/>
  <c r="Q6536" i="1"/>
  <c r="P6536" i="1"/>
  <c r="O6536" i="1"/>
  <c r="S6535" i="1"/>
  <c r="R6535" i="1" a="1"/>
  <c r="R6535" i="1"/>
  <c r="Q6535" i="1"/>
  <c r="P6535" i="1"/>
  <c r="O6535" i="1"/>
  <c r="S6534" i="1"/>
  <c r="R6534" i="1" a="1"/>
  <c r="R6534" i="1"/>
  <c r="Q6534" i="1"/>
  <c r="P6534" i="1"/>
  <c r="O6534" i="1"/>
  <c r="S6533" i="1"/>
  <c r="R6533" i="1" a="1"/>
  <c r="R6533" i="1"/>
  <c r="Q6533" i="1"/>
  <c r="P6533" i="1"/>
  <c r="O6533" i="1"/>
  <c r="S6532" i="1"/>
  <c r="R6532" i="1" a="1"/>
  <c r="R6532" i="1"/>
  <c r="Q6532" i="1"/>
  <c r="P6532" i="1"/>
  <c r="O6532" i="1"/>
  <c r="S6531" i="1"/>
  <c r="R6531" i="1" a="1"/>
  <c r="R6531" i="1"/>
  <c r="Q6531" i="1"/>
  <c r="P6531" i="1"/>
  <c r="O6531" i="1"/>
  <c r="S6530" i="1"/>
  <c r="R6530" i="1" a="1"/>
  <c r="R6530" i="1"/>
  <c r="Q6530" i="1"/>
  <c r="P6530" i="1"/>
  <c r="O6530" i="1"/>
  <c r="S6529" i="1"/>
  <c r="R6529" i="1" a="1"/>
  <c r="R6529" i="1"/>
  <c r="Q6529" i="1"/>
  <c r="P6529" i="1"/>
  <c r="O6529" i="1"/>
  <c r="S6528" i="1"/>
  <c r="R6528" i="1" a="1"/>
  <c r="R6528" i="1"/>
  <c r="Q6528" i="1"/>
  <c r="P6528" i="1"/>
  <c r="O6528" i="1"/>
  <c r="S6527" i="1"/>
  <c r="R6527" i="1" a="1"/>
  <c r="R6527" i="1"/>
  <c r="Q6527" i="1"/>
  <c r="P6527" i="1"/>
  <c r="O6527" i="1"/>
  <c r="S6526" i="1"/>
  <c r="R6526" i="1" a="1"/>
  <c r="R6526" i="1"/>
  <c r="Q6526" i="1"/>
  <c r="P6526" i="1"/>
  <c r="O6526" i="1"/>
  <c r="S6525" i="1"/>
  <c r="R6525" i="1" a="1"/>
  <c r="R6525" i="1"/>
  <c r="Q6525" i="1"/>
  <c r="P6525" i="1"/>
  <c r="O6525" i="1"/>
  <c r="S6524" i="1"/>
  <c r="R6524" i="1" a="1"/>
  <c r="R6524" i="1"/>
  <c r="Q6524" i="1"/>
  <c r="P6524" i="1"/>
  <c r="O6524" i="1"/>
  <c r="S6523" i="1"/>
  <c r="R6523" i="1" a="1"/>
  <c r="R6523" i="1"/>
  <c r="Q6523" i="1"/>
  <c r="P6523" i="1"/>
  <c r="O6523" i="1"/>
  <c r="S6522" i="1"/>
  <c r="R6522" i="1" a="1"/>
  <c r="R6522" i="1"/>
  <c r="Q6522" i="1"/>
  <c r="P6522" i="1"/>
  <c r="O6522" i="1"/>
  <c r="S6521" i="1"/>
  <c r="R6521" i="1" a="1"/>
  <c r="R6521" i="1"/>
  <c r="Q6521" i="1"/>
  <c r="P6521" i="1"/>
  <c r="O6521" i="1"/>
  <c r="S6520" i="1"/>
  <c r="R6520" i="1" a="1"/>
  <c r="R6520" i="1"/>
  <c r="Q6520" i="1"/>
  <c r="P6520" i="1"/>
  <c r="O6520" i="1"/>
  <c r="S6519" i="1"/>
  <c r="R6519" i="1" a="1"/>
  <c r="R6519" i="1"/>
  <c r="Q6519" i="1"/>
  <c r="P6519" i="1"/>
  <c r="O6519" i="1"/>
  <c r="S6518" i="1"/>
  <c r="R6518" i="1" a="1"/>
  <c r="R6518" i="1"/>
  <c r="Q6518" i="1"/>
  <c r="P6518" i="1"/>
  <c r="O6518" i="1"/>
  <c r="S6517" i="1"/>
  <c r="R6517" i="1" a="1"/>
  <c r="R6517" i="1"/>
  <c r="Q6517" i="1"/>
  <c r="P6517" i="1"/>
  <c r="O6517" i="1"/>
  <c r="S6516" i="1"/>
  <c r="R6516" i="1" a="1"/>
  <c r="R6516" i="1"/>
  <c r="Q6516" i="1"/>
  <c r="P6516" i="1"/>
  <c r="O6516" i="1"/>
  <c r="S6515" i="1"/>
  <c r="R6515" i="1" a="1"/>
  <c r="R6515" i="1"/>
  <c r="Q6515" i="1"/>
  <c r="P6515" i="1"/>
  <c r="O6515" i="1"/>
  <c r="S6514" i="1"/>
  <c r="R6514" i="1" a="1"/>
  <c r="R6514" i="1"/>
  <c r="Q6514" i="1"/>
  <c r="P6514" i="1"/>
  <c r="O6514" i="1"/>
  <c r="S6513" i="1"/>
  <c r="R6513" i="1" a="1"/>
  <c r="R6513" i="1"/>
  <c r="Q6513" i="1"/>
  <c r="P6513" i="1"/>
  <c r="O6513" i="1"/>
  <c r="S6512" i="1"/>
  <c r="R6512" i="1" a="1"/>
  <c r="R6512" i="1"/>
  <c r="Q6512" i="1"/>
  <c r="P6512" i="1"/>
  <c r="O6512" i="1"/>
  <c r="S6511" i="1"/>
  <c r="R6511" i="1" a="1"/>
  <c r="R6511" i="1"/>
  <c r="Q6511" i="1"/>
  <c r="P6511" i="1"/>
  <c r="O6511" i="1"/>
  <c r="S6510" i="1"/>
  <c r="R6510" i="1" a="1"/>
  <c r="R6510" i="1"/>
  <c r="Q6510" i="1"/>
  <c r="P6510" i="1"/>
  <c r="O6510" i="1"/>
  <c r="S6509" i="1"/>
  <c r="R6509" i="1" a="1"/>
  <c r="R6509" i="1"/>
  <c r="Q6509" i="1"/>
  <c r="P6509" i="1"/>
  <c r="O6509" i="1"/>
  <c r="S6508" i="1"/>
  <c r="R6508" i="1" a="1"/>
  <c r="R6508" i="1"/>
  <c r="Q6508" i="1"/>
  <c r="P6508" i="1"/>
  <c r="O6508" i="1"/>
  <c r="S6507" i="1"/>
  <c r="R6507" i="1" a="1"/>
  <c r="R6507" i="1"/>
  <c r="Q6507" i="1"/>
  <c r="P6507" i="1"/>
  <c r="O6507" i="1"/>
  <c r="S6506" i="1"/>
  <c r="R6506" i="1" a="1"/>
  <c r="R6506" i="1"/>
  <c r="Q6506" i="1"/>
  <c r="P6506" i="1"/>
  <c r="O6506" i="1"/>
  <c r="S6505" i="1"/>
  <c r="R6505" i="1" a="1"/>
  <c r="R6505" i="1"/>
  <c r="Q6505" i="1"/>
  <c r="P6505" i="1"/>
  <c r="O6505" i="1"/>
  <c r="S6504" i="1"/>
  <c r="R6504" i="1" a="1"/>
  <c r="R6504" i="1"/>
  <c r="Q6504" i="1"/>
  <c r="P6504" i="1"/>
  <c r="O6504" i="1"/>
  <c r="S6503" i="1"/>
  <c r="R6503" i="1" a="1"/>
  <c r="R6503" i="1"/>
  <c r="Q6503" i="1"/>
  <c r="P6503" i="1"/>
  <c r="O6503" i="1"/>
  <c r="S6502" i="1"/>
  <c r="R6502" i="1" a="1"/>
  <c r="R6502" i="1"/>
  <c r="Q6502" i="1"/>
  <c r="P6502" i="1"/>
  <c r="O6502" i="1"/>
  <c r="S6501" i="1"/>
  <c r="R6501" i="1" a="1"/>
  <c r="R6501" i="1"/>
  <c r="Q6501" i="1"/>
  <c r="P6501" i="1"/>
  <c r="O6501" i="1"/>
  <c r="S6500" i="1"/>
  <c r="R6500" i="1" a="1"/>
  <c r="R6500" i="1"/>
  <c r="Q6500" i="1"/>
  <c r="P6500" i="1"/>
  <c r="O6500" i="1"/>
  <c r="S6499" i="1"/>
  <c r="R6499" i="1" a="1"/>
  <c r="R6499" i="1"/>
  <c r="Q6499" i="1"/>
  <c r="P6499" i="1"/>
  <c r="O6499" i="1"/>
  <c r="S6498" i="1"/>
  <c r="R6498" i="1" a="1"/>
  <c r="R6498" i="1"/>
  <c r="Q6498" i="1"/>
  <c r="P6498" i="1"/>
  <c r="O6498" i="1"/>
  <c r="S6497" i="1"/>
  <c r="R6497" i="1" a="1"/>
  <c r="R6497" i="1"/>
  <c r="Q6497" i="1"/>
  <c r="P6497" i="1"/>
  <c r="O6497" i="1"/>
  <c r="S6496" i="1"/>
  <c r="R6496" i="1" a="1"/>
  <c r="R6496" i="1"/>
  <c r="Q6496" i="1"/>
  <c r="P6496" i="1"/>
  <c r="O6496" i="1"/>
  <c r="S6495" i="1"/>
  <c r="R6495" i="1" a="1"/>
  <c r="R6495" i="1"/>
  <c r="Q6495" i="1"/>
  <c r="P6495" i="1"/>
  <c r="O6495" i="1"/>
  <c r="S6494" i="1"/>
  <c r="R6494" i="1" a="1"/>
  <c r="R6494" i="1"/>
  <c r="Q6494" i="1"/>
  <c r="P6494" i="1"/>
  <c r="O6494" i="1"/>
  <c r="S6493" i="1"/>
  <c r="R6493" i="1" a="1"/>
  <c r="R6493" i="1"/>
  <c r="Q6493" i="1"/>
  <c r="P6493" i="1"/>
  <c r="O6493" i="1"/>
  <c r="S6492" i="1"/>
  <c r="R6492" i="1" a="1"/>
  <c r="R6492" i="1"/>
  <c r="Q6492" i="1"/>
  <c r="P6492" i="1"/>
  <c r="O6492" i="1"/>
  <c r="S6491" i="1"/>
  <c r="R6491" i="1" a="1"/>
  <c r="R6491" i="1"/>
  <c r="Q6491" i="1"/>
  <c r="P6491" i="1"/>
  <c r="O6491" i="1"/>
  <c r="S6490" i="1"/>
  <c r="R6490" i="1" a="1"/>
  <c r="R6490" i="1"/>
  <c r="Q6490" i="1"/>
  <c r="P6490" i="1"/>
  <c r="O6490" i="1"/>
  <c r="S6489" i="1"/>
  <c r="R6489" i="1" a="1"/>
  <c r="R6489" i="1"/>
  <c r="Q6489" i="1"/>
  <c r="P6489" i="1"/>
  <c r="O6489" i="1"/>
  <c r="S6488" i="1"/>
  <c r="R6488" i="1" a="1"/>
  <c r="R6488" i="1"/>
  <c r="Q6488" i="1"/>
  <c r="P6488" i="1"/>
  <c r="O6488" i="1"/>
  <c r="S6487" i="1"/>
  <c r="R6487" i="1" a="1"/>
  <c r="R6487" i="1"/>
  <c r="Q6487" i="1"/>
  <c r="P6487" i="1"/>
  <c r="O6487" i="1"/>
  <c r="S6486" i="1"/>
  <c r="R6486" i="1" a="1"/>
  <c r="R6486" i="1"/>
  <c r="Q6486" i="1"/>
  <c r="P6486" i="1"/>
  <c r="O6486" i="1"/>
  <c r="S6485" i="1"/>
  <c r="R6485" i="1" a="1"/>
  <c r="R6485" i="1"/>
  <c r="Q6485" i="1"/>
  <c r="P6485" i="1"/>
  <c r="O6485" i="1"/>
  <c r="S6484" i="1"/>
  <c r="R6484" i="1" a="1"/>
  <c r="R6484" i="1"/>
  <c r="Q6484" i="1"/>
  <c r="P6484" i="1"/>
  <c r="O6484" i="1"/>
  <c r="S6483" i="1"/>
  <c r="R6483" i="1" a="1"/>
  <c r="R6483" i="1"/>
  <c r="Q6483" i="1"/>
  <c r="P6483" i="1"/>
  <c r="O6483" i="1"/>
  <c r="S6482" i="1"/>
  <c r="R6482" i="1" a="1"/>
  <c r="R6482" i="1"/>
  <c r="Q6482" i="1"/>
  <c r="P6482" i="1"/>
  <c r="O6482" i="1"/>
  <c r="S6481" i="1"/>
  <c r="R6481" i="1" a="1"/>
  <c r="R6481" i="1"/>
  <c r="Q6481" i="1"/>
  <c r="P6481" i="1"/>
  <c r="O6481" i="1"/>
  <c r="S6480" i="1"/>
  <c r="R6480" i="1" a="1"/>
  <c r="R6480" i="1"/>
  <c r="Q6480" i="1"/>
  <c r="P6480" i="1"/>
  <c r="O6480" i="1"/>
  <c r="S6479" i="1"/>
  <c r="R6479" i="1" a="1"/>
  <c r="R6479" i="1"/>
  <c r="Q6479" i="1"/>
  <c r="P6479" i="1"/>
  <c r="O6479" i="1"/>
  <c r="S6478" i="1"/>
  <c r="R6478" i="1" a="1"/>
  <c r="R6478" i="1"/>
  <c r="Q6478" i="1"/>
  <c r="P6478" i="1"/>
  <c r="O6478" i="1"/>
  <c r="S6477" i="1"/>
  <c r="R6477" i="1" a="1"/>
  <c r="R6477" i="1"/>
  <c r="Q6477" i="1"/>
  <c r="P6477" i="1"/>
  <c r="O6477" i="1"/>
  <c r="S6476" i="1"/>
  <c r="R6476" i="1" a="1"/>
  <c r="R6476" i="1"/>
  <c r="Q6476" i="1"/>
  <c r="P6476" i="1"/>
  <c r="O6476" i="1"/>
  <c r="S6475" i="1"/>
  <c r="R6475" i="1" a="1"/>
  <c r="R6475" i="1"/>
  <c r="Q6475" i="1"/>
  <c r="P6475" i="1"/>
  <c r="O6475" i="1"/>
  <c r="S6474" i="1"/>
  <c r="R6474" i="1" a="1"/>
  <c r="R6474" i="1"/>
  <c r="Q6474" i="1"/>
  <c r="P6474" i="1"/>
  <c r="O6474" i="1"/>
  <c r="S6473" i="1"/>
  <c r="R6473" i="1" a="1"/>
  <c r="R6473" i="1"/>
  <c r="Q6473" i="1"/>
  <c r="P6473" i="1"/>
  <c r="O6473" i="1"/>
  <c r="S6472" i="1"/>
  <c r="R6472" i="1" a="1"/>
  <c r="R6472" i="1"/>
  <c r="Q6472" i="1"/>
  <c r="P6472" i="1"/>
  <c r="O6472" i="1"/>
  <c r="S6471" i="1"/>
  <c r="R6471" i="1" a="1"/>
  <c r="R6471" i="1"/>
  <c r="Q6471" i="1"/>
  <c r="P6471" i="1"/>
  <c r="O6471" i="1"/>
  <c r="S6470" i="1"/>
  <c r="R6470" i="1" a="1"/>
  <c r="R6470" i="1"/>
  <c r="Q6470" i="1"/>
  <c r="P6470" i="1"/>
  <c r="O6470" i="1"/>
  <c r="S6469" i="1"/>
  <c r="R6469" i="1" a="1"/>
  <c r="R6469" i="1"/>
  <c r="Q6469" i="1"/>
  <c r="P6469" i="1"/>
  <c r="O6469" i="1"/>
  <c r="S6468" i="1"/>
  <c r="R6468" i="1" a="1"/>
  <c r="R6468" i="1"/>
  <c r="Q6468" i="1"/>
  <c r="P6468" i="1"/>
  <c r="O6468" i="1"/>
  <c r="S6467" i="1"/>
  <c r="R6467" i="1" a="1"/>
  <c r="R6467" i="1"/>
  <c r="Q6467" i="1"/>
  <c r="P6467" i="1"/>
  <c r="O6467" i="1"/>
  <c r="S6466" i="1"/>
  <c r="R6466" i="1" a="1"/>
  <c r="R6466" i="1"/>
  <c r="Q6466" i="1"/>
  <c r="P6466" i="1"/>
  <c r="O6466" i="1"/>
  <c r="S6465" i="1"/>
  <c r="R6465" i="1" a="1"/>
  <c r="R6465" i="1"/>
  <c r="Q6465" i="1"/>
  <c r="P6465" i="1"/>
  <c r="O6465" i="1"/>
  <c r="S6464" i="1"/>
  <c r="R6464" i="1" a="1"/>
  <c r="R6464" i="1"/>
  <c r="Q6464" i="1"/>
  <c r="P6464" i="1"/>
  <c r="O6464" i="1"/>
  <c r="S6463" i="1"/>
  <c r="R6463" i="1" a="1"/>
  <c r="R6463" i="1"/>
  <c r="Q6463" i="1"/>
  <c r="P6463" i="1"/>
  <c r="O6463" i="1"/>
  <c r="S6462" i="1"/>
  <c r="R6462" i="1" a="1"/>
  <c r="R6462" i="1"/>
  <c r="Q6462" i="1"/>
  <c r="P6462" i="1"/>
  <c r="O6462" i="1"/>
  <c r="S6461" i="1"/>
  <c r="R6461" i="1" a="1"/>
  <c r="R6461" i="1"/>
  <c r="Q6461" i="1"/>
  <c r="P6461" i="1"/>
  <c r="O6461" i="1"/>
  <c r="S6460" i="1"/>
  <c r="R6460" i="1" a="1"/>
  <c r="R6460" i="1"/>
  <c r="Q6460" i="1"/>
  <c r="P6460" i="1"/>
  <c r="O6460" i="1"/>
  <c r="S6459" i="1"/>
  <c r="R6459" i="1" a="1"/>
  <c r="R6459" i="1"/>
  <c r="Q6459" i="1"/>
  <c r="P6459" i="1"/>
  <c r="O6459" i="1"/>
  <c r="S6458" i="1"/>
  <c r="R6458" i="1" a="1"/>
  <c r="R6458" i="1"/>
  <c r="Q6458" i="1"/>
  <c r="P6458" i="1"/>
  <c r="O6458" i="1"/>
  <c r="S6457" i="1"/>
  <c r="R6457" i="1" a="1"/>
  <c r="R6457" i="1"/>
  <c r="Q6457" i="1"/>
  <c r="P6457" i="1"/>
  <c r="O6457" i="1"/>
  <c r="S6456" i="1"/>
  <c r="R6456" i="1" a="1"/>
  <c r="R6456" i="1"/>
  <c r="Q6456" i="1"/>
  <c r="P6456" i="1"/>
  <c r="O6456" i="1"/>
  <c r="S6455" i="1"/>
  <c r="R6455" i="1" a="1"/>
  <c r="R6455" i="1"/>
  <c r="Q6455" i="1"/>
  <c r="P6455" i="1"/>
  <c r="O6455" i="1"/>
  <c r="S6454" i="1"/>
  <c r="R6454" i="1" a="1"/>
  <c r="R6454" i="1"/>
  <c r="Q6454" i="1"/>
  <c r="P6454" i="1"/>
  <c r="O6454" i="1"/>
  <c r="S6453" i="1"/>
  <c r="R6453" i="1" a="1"/>
  <c r="R6453" i="1"/>
  <c r="Q6453" i="1"/>
  <c r="P6453" i="1"/>
  <c r="O6453" i="1"/>
  <c r="S6452" i="1"/>
  <c r="R6452" i="1" a="1"/>
  <c r="R6452" i="1"/>
  <c r="Q6452" i="1"/>
  <c r="P6452" i="1"/>
  <c r="O6452" i="1"/>
  <c r="S6451" i="1"/>
  <c r="R6451" i="1" a="1"/>
  <c r="R6451" i="1"/>
  <c r="Q6451" i="1"/>
  <c r="P6451" i="1"/>
  <c r="O6451" i="1"/>
  <c r="S6450" i="1"/>
  <c r="R6450" i="1" a="1"/>
  <c r="R6450" i="1"/>
  <c r="Q6450" i="1"/>
  <c r="P6450" i="1"/>
  <c r="O6450" i="1"/>
  <c r="S6449" i="1"/>
  <c r="R6449" i="1" a="1"/>
  <c r="R6449" i="1"/>
  <c r="Q6449" i="1"/>
  <c r="P6449" i="1"/>
  <c r="O6449" i="1"/>
  <c r="S6448" i="1"/>
  <c r="R6448" i="1" a="1"/>
  <c r="R6448" i="1"/>
  <c r="Q6448" i="1"/>
  <c r="P6448" i="1"/>
  <c r="O6448" i="1"/>
  <c r="S6447" i="1"/>
  <c r="R6447" i="1" a="1"/>
  <c r="R6447" i="1"/>
  <c r="Q6447" i="1"/>
  <c r="P6447" i="1"/>
  <c r="O6447" i="1"/>
  <c r="S6446" i="1"/>
  <c r="R6446" i="1" a="1"/>
  <c r="R6446" i="1"/>
  <c r="Q6446" i="1"/>
  <c r="P6446" i="1"/>
  <c r="O6446" i="1"/>
  <c r="S6445" i="1"/>
  <c r="R6445" i="1" a="1"/>
  <c r="R6445" i="1"/>
  <c r="Q6445" i="1"/>
  <c r="P6445" i="1"/>
  <c r="O6445" i="1"/>
  <c r="S6444" i="1"/>
  <c r="R6444" i="1" a="1"/>
  <c r="R6444" i="1"/>
  <c r="Q6444" i="1"/>
  <c r="P6444" i="1"/>
  <c r="O6444" i="1"/>
  <c r="S6443" i="1"/>
  <c r="R6443" i="1" a="1"/>
  <c r="R6443" i="1"/>
  <c r="Q6443" i="1"/>
  <c r="P6443" i="1"/>
  <c r="O6443" i="1"/>
  <c r="S6442" i="1"/>
  <c r="R6442" i="1" a="1"/>
  <c r="R6442" i="1"/>
  <c r="Q6442" i="1"/>
  <c r="P6442" i="1"/>
  <c r="O6442" i="1"/>
  <c r="S6441" i="1"/>
  <c r="R6441" i="1" a="1"/>
  <c r="R6441" i="1"/>
  <c r="Q6441" i="1"/>
  <c r="P6441" i="1"/>
  <c r="O6441" i="1"/>
  <c r="S6440" i="1"/>
  <c r="R6440" i="1" a="1"/>
  <c r="R6440" i="1"/>
  <c r="Q6440" i="1"/>
  <c r="P6440" i="1"/>
  <c r="O6440" i="1"/>
  <c r="S6439" i="1"/>
  <c r="R6439" i="1" a="1"/>
  <c r="R6439" i="1"/>
  <c r="Q6439" i="1"/>
  <c r="P6439" i="1"/>
  <c r="O6439" i="1"/>
  <c r="S6438" i="1"/>
  <c r="R6438" i="1" a="1"/>
  <c r="R6438" i="1"/>
  <c r="Q6438" i="1"/>
  <c r="P6438" i="1"/>
  <c r="O6438" i="1"/>
  <c r="S6437" i="1"/>
  <c r="R6437" i="1" a="1"/>
  <c r="R6437" i="1"/>
  <c r="Q6437" i="1"/>
  <c r="P6437" i="1"/>
  <c r="O6437" i="1"/>
  <c r="S6436" i="1"/>
  <c r="R6436" i="1" a="1"/>
  <c r="R6436" i="1"/>
  <c r="Q6436" i="1"/>
  <c r="P6436" i="1"/>
  <c r="O6436" i="1"/>
  <c r="S6435" i="1"/>
  <c r="R6435" i="1" a="1"/>
  <c r="R6435" i="1"/>
  <c r="Q6435" i="1"/>
  <c r="P6435" i="1"/>
  <c r="O6435" i="1"/>
  <c r="S6434" i="1"/>
  <c r="R6434" i="1" a="1"/>
  <c r="R6434" i="1"/>
  <c r="Q6434" i="1"/>
  <c r="P6434" i="1"/>
  <c r="O6434" i="1"/>
  <c r="S6433" i="1"/>
  <c r="R6433" i="1" a="1"/>
  <c r="R6433" i="1"/>
  <c r="Q6433" i="1"/>
  <c r="P6433" i="1"/>
  <c r="O6433" i="1"/>
  <c r="S6432" i="1"/>
  <c r="R6432" i="1" a="1"/>
  <c r="R6432" i="1"/>
  <c r="Q6432" i="1"/>
  <c r="P6432" i="1"/>
  <c r="O6432" i="1"/>
  <c r="S6431" i="1"/>
  <c r="R6431" i="1" a="1"/>
  <c r="R6431" i="1"/>
  <c r="Q6431" i="1"/>
  <c r="P6431" i="1"/>
  <c r="O6431" i="1"/>
  <c r="S6430" i="1"/>
  <c r="R6430" i="1" a="1"/>
  <c r="R6430" i="1"/>
  <c r="Q6430" i="1"/>
  <c r="P6430" i="1"/>
  <c r="O6430" i="1"/>
  <c r="S6429" i="1"/>
  <c r="R6429" i="1" a="1"/>
  <c r="R6429" i="1"/>
  <c r="Q6429" i="1"/>
  <c r="P6429" i="1"/>
  <c r="O6429" i="1"/>
  <c r="S6428" i="1"/>
  <c r="R6428" i="1" a="1"/>
  <c r="R6428" i="1"/>
  <c r="Q6428" i="1"/>
  <c r="P6428" i="1"/>
  <c r="O6428" i="1"/>
  <c r="S6427" i="1"/>
  <c r="R6427" i="1" a="1"/>
  <c r="R6427" i="1"/>
  <c r="Q6427" i="1"/>
  <c r="P6427" i="1"/>
  <c r="O6427" i="1"/>
  <c r="S6426" i="1"/>
  <c r="R6426" i="1" a="1"/>
  <c r="R6426" i="1"/>
  <c r="Q6426" i="1"/>
  <c r="P6426" i="1"/>
  <c r="O6426" i="1"/>
  <c r="S6425" i="1"/>
  <c r="R6425" i="1" a="1"/>
  <c r="R6425" i="1"/>
  <c r="Q6425" i="1"/>
  <c r="P6425" i="1"/>
  <c r="O6425" i="1"/>
  <c r="S6424" i="1"/>
  <c r="R6424" i="1" a="1"/>
  <c r="R6424" i="1"/>
  <c r="Q6424" i="1"/>
  <c r="P6424" i="1"/>
  <c r="O6424" i="1"/>
  <c r="S6423" i="1"/>
  <c r="R6423" i="1" a="1"/>
  <c r="R6423" i="1"/>
  <c r="Q6423" i="1"/>
  <c r="P6423" i="1"/>
  <c r="O6423" i="1"/>
  <c r="S6422" i="1"/>
  <c r="R6422" i="1" a="1"/>
  <c r="R6422" i="1"/>
  <c r="Q6422" i="1"/>
  <c r="P6422" i="1"/>
  <c r="O6422" i="1"/>
  <c r="S6421" i="1"/>
  <c r="R6421" i="1" a="1"/>
  <c r="R6421" i="1"/>
  <c r="Q6421" i="1"/>
  <c r="P6421" i="1"/>
  <c r="O6421" i="1"/>
  <c r="S6420" i="1"/>
  <c r="R6420" i="1" a="1"/>
  <c r="R6420" i="1"/>
  <c r="Q6420" i="1"/>
  <c r="P6420" i="1"/>
  <c r="O6420" i="1"/>
  <c r="S6419" i="1"/>
  <c r="R6419" i="1" a="1"/>
  <c r="R6419" i="1"/>
  <c r="Q6419" i="1"/>
  <c r="P6419" i="1"/>
  <c r="O6419" i="1"/>
  <c r="S6418" i="1"/>
  <c r="R6418" i="1" a="1"/>
  <c r="R6418" i="1"/>
  <c r="Q6418" i="1"/>
  <c r="P6418" i="1"/>
  <c r="O6418" i="1"/>
  <c r="S6417" i="1"/>
  <c r="R6417" i="1" a="1"/>
  <c r="R6417" i="1"/>
  <c r="Q6417" i="1"/>
  <c r="P6417" i="1"/>
  <c r="O6417" i="1"/>
  <c r="S6416" i="1"/>
  <c r="R6416" i="1" a="1"/>
  <c r="R6416" i="1"/>
  <c r="Q6416" i="1"/>
  <c r="P6416" i="1"/>
  <c r="O6416" i="1"/>
  <c r="S6415" i="1"/>
  <c r="R6415" i="1" a="1"/>
  <c r="R6415" i="1"/>
  <c r="Q6415" i="1"/>
  <c r="P6415" i="1"/>
  <c r="O6415" i="1"/>
  <c r="S6414" i="1"/>
  <c r="R6414" i="1" a="1"/>
  <c r="R6414" i="1"/>
  <c r="Q6414" i="1"/>
  <c r="P6414" i="1"/>
  <c r="O6414" i="1"/>
  <c r="S6413" i="1"/>
  <c r="R6413" i="1" a="1"/>
  <c r="R6413" i="1"/>
  <c r="Q6413" i="1"/>
  <c r="P6413" i="1"/>
  <c r="O6413" i="1"/>
  <c r="S6412" i="1"/>
  <c r="R6412" i="1" a="1"/>
  <c r="R6412" i="1"/>
  <c r="Q6412" i="1"/>
  <c r="P6412" i="1"/>
  <c r="O6412" i="1"/>
  <c r="S6411" i="1"/>
  <c r="R6411" i="1" a="1"/>
  <c r="R6411" i="1"/>
  <c r="Q6411" i="1"/>
  <c r="P6411" i="1"/>
  <c r="O6411" i="1"/>
  <c r="S6410" i="1"/>
  <c r="R6410" i="1" a="1"/>
  <c r="R6410" i="1"/>
  <c r="Q6410" i="1"/>
  <c r="P6410" i="1"/>
  <c r="O6410" i="1"/>
  <c r="S6409" i="1"/>
  <c r="R6409" i="1" a="1"/>
  <c r="R6409" i="1"/>
  <c r="Q6409" i="1"/>
  <c r="P6409" i="1"/>
  <c r="O6409" i="1"/>
  <c r="S6408" i="1"/>
  <c r="R6408" i="1" a="1"/>
  <c r="R6408" i="1"/>
  <c r="Q6408" i="1"/>
  <c r="P6408" i="1"/>
  <c r="O6408" i="1"/>
  <c r="S6407" i="1"/>
  <c r="R6407" i="1" a="1"/>
  <c r="R6407" i="1"/>
  <c r="Q6407" i="1"/>
  <c r="P6407" i="1"/>
  <c r="O6407" i="1"/>
  <c r="S6406" i="1"/>
  <c r="R6406" i="1" a="1"/>
  <c r="R6406" i="1"/>
  <c r="Q6406" i="1"/>
  <c r="P6406" i="1"/>
  <c r="O6406" i="1"/>
  <c r="S6405" i="1"/>
  <c r="R6405" i="1" a="1"/>
  <c r="R6405" i="1"/>
  <c r="Q6405" i="1"/>
  <c r="P6405" i="1"/>
  <c r="O6405" i="1"/>
  <c r="S6404" i="1"/>
  <c r="R6404" i="1" a="1"/>
  <c r="R6404" i="1"/>
  <c r="Q6404" i="1"/>
  <c r="P6404" i="1"/>
  <c r="O6404" i="1"/>
  <c r="S6403" i="1"/>
  <c r="R6403" i="1" a="1"/>
  <c r="R6403" i="1"/>
  <c r="Q6403" i="1"/>
  <c r="P6403" i="1"/>
  <c r="O6403" i="1"/>
  <c r="S6402" i="1"/>
  <c r="R6402" i="1" a="1"/>
  <c r="R6402" i="1"/>
  <c r="Q6402" i="1"/>
  <c r="P6402" i="1"/>
  <c r="O6402" i="1"/>
  <c r="S6401" i="1"/>
  <c r="R6401" i="1" a="1"/>
  <c r="R6401" i="1"/>
  <c r="Q6401" i="1"/>
  <c r="P6401" i="1"/>
  <c r="O6401" i="1"/>
  <c r="S6400" i="1"/>
  <c r="R6400" i="1" a="1"/>
  <c r="R6400" i="1"/>
  <c r="Q6400" i="1"/>
  <c r="P6400" i="1"/>
  <c r="O6400" i="1"/>
  <c r="S6399" i="1"/>
  <c r="R6399" i="1" a="1"/>
  <c r="R6399" i="1"/>
  <c r="Q6399" i="1"/>
  <c r="P6399" i="1"/>
  <c r="O6399" i="1"/>
  <c r="S6398" i="1"/>
  <c r="R6398" i="1" a="1"/>
  <c r="R6398" i="1"/>
  <c r="Q6398" i="1"/>
  <c r="P6398" i="1"/>
  <c r="O6398" i="1"/>
  <c r="S6397" i="1"/>
  <c r="R6397" i="1" a="1"/>
  <c r="R6397" i="1"/>
  <c r="Q6397" i="1"/>
  <c r="P6397" i="1"/>
  <c r="O6397" i="1"/>
  <c r="S6396" i="1"/>
  <c r="R6396" i="1" a="1"/>
  <c r="R6396" i="1"/>
  <c r="Q6396" i="1"/>
  <c r="P6396" i="1"/>
  <c r="O6396" i="1"/>
  <c r="S6395" i="1"/>
  <c r="R6395" i="1" a="1"/>
  <c r="R6395" i="1"/>
  <c r="Q6395" i="1"/>
  <c r="P6395" i="1"/>
  <c r="O6395" i="1"/>
  <c r="S6394" i="1"/>
  <c r="R6394" i="1" a="1"/>
  <c r="R6394" i="1"/>
  <c r="Q6394" i="1"/>
  <c r="P6394" i="1"/>
  <c r="O6394" i="1"/>
  <c r="S6393" i="1"/>
  <c r="R6393" i="1" a="1"/>
  <c r="R6393" i="1"/>
  <c r="Q6393" i="1"/>
  <c r="P6393" i="1"/>
  <c r="O6393" i="1"/>
  <c r="S6392" i="1"/>
  <c r="R6392" i="1" a="1"/>
  <c r="R6392" i="1"/>
  <c r="Q6392" i="1"/>
  <c r="P6392" i="1"/>
  <c r="O6392" i="1"/>
  <c r="S6391" i="1"/>
  <c r="R6391" i="1" a="1"/>
  <c r="R6391" i="1"/>
  <c r="Q6391" i="1"/>
  <c r="P6391" i="1"/>
  <c r="O6391" i="1"/>
  <c r="S6390" i="1"/>
  <c r="R6390" i="1" a="1"/>
  <c r="R6390" i="1"/>
  <c r="Q6390" i="1"/>
  <c r="P6390" i="1"/>
  <c r="O6390" i="1"/>
  <c r="S6389" i="1"/>
  <c r="R6389" i="1" a="1"/>
  <c r="R6389" i="1"/>
  <c r="Q6389" i="1"/>
  <c r="P6389" i="1"/>
  <c r="O6389" i="1"/>
  <c r="S6388" i="1"/>
  <c r="R6388" i="1" a="1"/>
  <c r="R6388" i="1"/>
  <c r="Q6388" i="1"/>
  <c r="P6388" i="1"/>
  <c r="O6388" i="1"/>
  <c r="S6387" i="1"/>
  <c r="R6387" i="1" a="1"/>
  <c r="R6387" i="1"/>
  <c r="Q6387" i="1"/>
  <c r="P6387" i="1"/>
  <c r="O6387" i="1"/>
  <c r="S6386" i="1"/>
  <c r="R6386" i="1" a="1"/>
  <c r="R6386" i="1"/>
  <c r="Q6386" i="1"/>
  <c r="P6386" i="1"/>
  <c r="O6386" i="1"/>
  <c r="S6385" i="1"/>
  <c r="R6385" i="1" a="1"/>
  <c r="R6385" i="1"/>
  <c r="Q6385" i="1"/>
  <c r="P6385" i="1"/>
  <c r="O6385" i="1"/>
  <c r="S6384" i="1"/>
  <c r="R6384" i="1" a="1"/>
  <c r="R6384" i="1"/>
  <c r="Q6384" i="1"/>
  <c r="P6384" i="1"/>
  <c r="O6384" i="1"/>
  <c r="S6383" i="1"/>
  <c r="R6383" i="1" a="1"/>
  <c r="R6383" i="1"/>
  <c r="Q6383" i="1"/>
  <c r="P6383" i="1"/>
  <c r="O6383" i="1"/>
  <c r="S6382" i="1"/>
  <c r="R6382" i="1" a="1"/>
  <c r="R6382" i="1"/>
  <c r="Q6382" i="1"/>
  <c r="P6382" i="1"/>
  <c r="O6382" i="1"/>
  <c r="S6381" i="1"/>
  <c r="R6381" i="1" a="1"/>
  <c r="R6381" i="1"/>
  <c r="Q6381" i="1"/>
  <c r="P6381" i="1"/>
  <c r="O6381" i="1"/>
  <c r="S6380" i="1"/>
  <c r="R6380" i="1" a="1"/>
  <c r="R6380" i="1"/>
  <c r="Q6380" i="1"/>
  <c r="P6380" i="1"/>
  <c r="O6380" i="1"/>
  <c r="S6379" i="1"/>
  <c r="R6379" i="1" a="1"/>
  <c r="R6379" i="1"/>
  <c r="Q6379" i="1"/>
  <c r="P6379" i="1"/>
  <c r="O6379" i="1"/>
  <c r="S6378" i="1"/>
  <c r="R6378" i="1" a="1"/>
  <c r="R6378" i="1"/>
  <c r="Q6378" i="1"/>
  <c r="P6378" i="1"/>
  <c r="O6378" i="1"/>
  <c r="S6377" i="1"/>
  <c r="R6377" i="1" a="1"/>
  <c r="R6377" i="1"/>
  <c r="Q6377" i="1"/>
  <c r="P6377" i="1"/>
  <c r="O6377" i="1"/>
  <c r="S6376" i="1"/>
  <c r="R6376" i="1" a="1"/>
  <c r="R6376" i="1"/>
  <c r="Q6376" i="1"/>
  <c r="P6376" i="1"/>
  <c r="O6376" i="1"/>
  <c r="S6375" i="1"/>
  <c r="R6375" i="1" a="1"/>
  <c r="R6375" i="1"/>
  <c r="Q6375" i="1"/>
  <c r="P6375" i="1"/>
  <c r="O6375" i="1"/>
  <c r="S6374" i="1"/>
  <c r="R6374" i="1" a="1"/>
  <c r="R6374" i="1"/>
  <c r="Q6374" i="1"/>
  <c r="P6374" i="1"/>
  <c r="O6374" i="1"/>
  <c r="S6373" i="1"/>
  <c r="R6373" i="1" a="1"/>
  <c r="R6373" i="1"/>
  <c r="Q6373" i="1"/>
  <c r="P6373" i="1"/>
  <c r="O6373" i="1"/>
  <c r="S6372" i="1"/>
  <c r="R6372" i="1" a="1"/>
  <c r="R6372" i="1"/>
  <c r="Q6372" i="1"/>
  <c r="P6372" i="1"/>
  <c r="O6372" i="1"/>
  <c r="S6371" i="1"/>
  <c r="R6371" i="1" a="1"/>
  <c r="R6371" i="1"/>
  <c r="Q6371" i="1"/>
  <c r="P6371" i="1"/>
  <c r="O6371" i="1"/>
  <c r="S6370" i="1"/>
  <c r="R6370" i="1" a="1"/>
  <c r="R6370" i="1"/>
  <c r="Q6370" i="1"/>
  <c r="P6370" i="1"/>
  <c r="O6370" i="1"/>
  <c r="S6369" i="1"/>
  <c r="R6369" i="1" a="1"/>
  <c r="R6369" i="1"/>
  <c r="Q6369" i="1"/>
  <c r="P6369" i="1"/>
  <c r="O6369" i="1"/>
  <c r="S6368" i="1"/>
  <c r="R6368" i="1" a="1"/>
  <c r="R6368" i="1"/>
  <c r="Q6368" i="1"/>
  <c r="P6368" i="1"/>
  <c r="O6368" i="1"/>
  <c r="S6367" i="1"/>
  <c r="R6367" i="1" a="1"/>
  <c r="R6367" i="1"/>
  <c r="Q6367" i="1"/>
  <c r="P6367" i="1"/>
  <c r="O6367" i="1"/>
  <c r="S6366" i="1"/>
  <c r="R6366" i="1" a="1"/>
  <c r="R6366" i="1"/>
  <c r="Q6366" i="1"/>
  <c r="P6366" i="1"/>
  <c r="O6366" i="1"/>
  <c r="S6365" i="1"/>
  <c r="R6365" i="1" a="1"/>
  <c r="R6365" i="1"/>
  <c r="Q6365" i="1"/>
  <c r="P6365" i="1"/>
  <c r="O6365" i="1"/>
  <c r="S6364" i="1"/>
  <c r="R6364" i="1" a="1"/>
  <c r="R6364" i="1"/>
  <c r="Q6364" i="1"/>
  <c r="P6364" i="1"/>
  <c r="O6364" i="1"/>
  <c r="S6363" i="1"/>
  <c r="R6363" i="1" a="1"/>
  <c r="R6363" i="1"/>
  <c r="Q6363" i="1"/>
  <c r="P6363" i="1"/>
  <c r="O6363" i="1"/>
  <c r="S6362" i="1"/>
  <c r="R6362" i="1" a="1"/>
  <c r="R6362" i="1"/>
  <c r="Q6362" i="1"/>
  <c r="P6362" i="1"/>
  <c r="O6362" i="1"/>
  <c r="S6361" i="1"/>
  <c r="R6361" i="1" a="1"/>
  <c r="R6361" i="1"/>
  <c r="Q6361" i="1"/>
  <c r="P6361" i="1"/>
  <c r="O6361" i="1"/>
  <c r="S6360" i="1"/>
  <c r="R6360" i="1" a="1"/>
  <c r="R6360" i="1"/>
  <c r="Q6360" i="1"/>
  <c r="P6360" i="1"/>
  <c r="O6360" i="1"/>
  <c r="S6359" i="1"/>
  <c r="R6359" i="1" a="1"/>
  <c r="R6359" i="1"/>
  <c r="Q6359" i="1"/>
  <c r="P6359" i="1"/>
  <c r="O6359" i="1"/>
  <c r="S6358" i="1"/>
  <c r="R6358" i="1" a="1"/>
  <c r="R6358" i="1"/>
  <c r="Q6358" i="1"/>
  <c r="P6358" i="1"/>
  <c r="O6358" i="1"/>
  <c r="S6357" i="1"/>
  <c r="R6357" i="1" a="1"/>
  <c r="R6357" i="1"/>
  <c r="Q6357" i="1"/>
  <c r="P6357" i="1"/>
  <c r="O6357" i="1"/>
  <c r="S6356" i="1"/>
  <c r="R6356" i="1" a="1"/>
  <c r="R6356" i="1"/>
  <c r="Q6356" i="1"/>
  <c r="P6356" i="1"/>
  <c r="O6356" i="1"/>
  <c r="S6355" i="1"/>
  <c r="R6355" i="1" a="1"/>
  <c r="R6355" i="1"/>
  <c r="Q6355" i="1"/>
  <c r="P6355" i="1"/>
  <c r="O6355" i="1"/>
  <c r="S6354" i="1"/>
  <c r="R6354" i="1" a="1"/>
  <c r="R6354" i="1"/>
  <c r="Q6354" i="1"/>
  <c r="P6354" i="1"/>
  <c r="O6354" i="1"/>
  <c r="S6353" i="1"/>
  <c r="R6353" i="1" a="1"/>
  <c r="R6353" i="1"/>
  <c r="Q6353" i="1"/>
  <c r="P6353" i="1"/>
  <c r="O6353" i="1"/>
  <c r="S6352" i="1"/>
  <c r="R6352" i="1" a="1"/>
  <c r="R6352" i="1"/>
  <c r="Q6352" i="1"/>
  <c r="P6352" i="1"/>
  <c r="O6352" i="1"/>
  <c r="S6351" i="1"/>
  <c r="R6351" i="1" a="1"/>
  <c r="R6351" i="1"/>
  <c r="Q6351" i="1"/>
  <c r="P6351" i="1"/>
  <c r="O6351" i="1"/>
  <c r="S6350" i="1"/>
  <c r="R6350" i="1" a="1"/>
  <c r="R6350" i="1"/>
  <c r="Q6350" i="1"/>
  <c r="P6350" i="1"/>
  <c r="O6350" i="1"/>
  <c r="S6349" i="1"/>
  <c r="R6349" i="1" a="1"/>
  <c r="R6349" i="1"/>
  <c r="Q6349" i="1"/>
  <c r="P6349" i="1"/>
  <c r="O6349" i="1"/>
  <c r="S6348" i="1"/>
  <c r="R6348" i="1" a="1"/>
  <c r="R6348" i="1"/>
  <c r="Q6348" i="1"/>
  <c r="P6348" i="1"/>
  <c r="O6348" i="1"/>
  <c r="S6347" i="1"/>
  <c r="R6347" i="1" a="1"/>
  <c r="R6347" i="1"/>
  <c r="Q6347" i="1"/>
  <c r="P6347" i="1"/>
  <c r="O6347" i="1"/>
  <c r="S6346" i="1"/>
  <c r="R6346" i="1" a="1"/>
  <c r="R6346" i="1"/>
  <c r="Q6346" i="1"/>
  <c r="P6346" i="1"/>
  <c r="O6346" i="1"/>
  <c r="S6345" i="1"/>
  <c r="R6345" i="1" a="1"/>
  <c r="R6345" i="1"/>
  <c r="Q6345" i="1"/>
  <c r="P6345" i="1"/>
  <c r="O6345" i="1"/>
  <c r="S6344" i="1"/>
  <c r="R6344" i="1" a="1"/>
  <c r="R6344" i="1"/>
  <c r="Q6344" i="1"/>
  <c r="P6344" i="1"/>
  <c r="O6344" i="1"/>
  <c r="S6343" i="1"/>
  <c r="R6343" i="1" a="1"/>
  <c r="R6343" i="1"/>
  <c r="Q6343" i="1"/>
  <c r="P6343" i="1"/>
  <c r="O6343" i="1"/>
  <c r="S6342" i="1"/>
  <c r="R6342" i="1" a="1"/>
  <c r="R6342" i="1"/>
  <c r="Q6342" i="1"/>
  <c r="P6342" i="1"/>
  <c r="O6342" i="1"/>
  <c r="S6341" i="1"/>
  <c r="R6341" i="1" a="1"/>
  <c r="R6341" i="1"/>
  <c r="Q6341" i="1"/>
  <c r="P6341" i="1"/>
  <c r="O6341" i="1"/>
  <c r="S6340" i="1"/>
  <c r="R6340" i="1" a="1"/>
  <c r="R6340" i="1"/>
  <c r="Q6340" i="1"/>
  <c r="P6340" i="1"/>
  <c r="O6340" i="1"/>
  <c r="S6339" i="1"/>
  <c r="R6339" i="1" a="1"/>
  <c r="R6339" i="1"/>
  <c r="Q6339" i="1"/>
  <c r="P6339" i="1"/>
  <c r="O6339" i="1"/>
  <c r="S6338" i="1"/>
  <c r="R6338" i="1" a="1"/>
  <c r="R6338" i="1"/>
  <c r="Q6338" i="1"/>
  <c r="P6338" i="1"/>
  <c r="O6338" i="1"/>
  <c r="S6337" i="1"/>
  <c r="R6337" i="1" a="1"/>
  <c r="R6337" i="1"/>
  <c r="Q6337" i="1"/>
  <c r="P6337" i="1"/>
  <c r="O6337" i="1"/>
  <c r="S6336" i="1"/>
  <c r="R6336" i="1" a="1"/>
  <c r="R6336" i="1"/>
  <c r="Q6336" i="1"/>
  <c r="P6336" i="1"/>
  <c r="O6336" i="1"/>
  <c r="S6335" i="1"/>
  <c r="R6335" i="1" a="1"/>
  <c r="R6335" i="1"/>
  <c r="Q6335" i="1"/>
  <c r="P6335" i="1"/>
  <c r="O6335" i="1"/>
  <c r="S6334" i="1"/>
  <c r="R6334" i="1" a="1"/>
  <c r="R6334" i="1"/>
  <c r="Q6334" i="1"/>
  <c r="P6334" i="1"/>
  <c r="O6334" i="1"/>
  <c r="S6333" i="1"/>
  <c r="R6333" i="1" a="1"/>
  <c r="R6333" i="1"/>
  <c r="Q6333" i="1"/>
  <c r="P6333" i="1"/>
  <c r="O6333" i="1"/>
  <c r="S6332" i="1"/>
  <c r="R6332" i="1" a="1"/>
  <c r="R6332" i="1"/>
  <c r="Q6332" i="1"/>
  <c r="P6332" i="1"/>
  <c r="O6332" i="1"/>
  <c r="S6331" i="1"/>
  <c r="R6331" i="1" a="1"/>
  <c r="R6331" i="1"/>
  <c r="Q6331" i="1"/>
  <c r="P6331" i="1"/>
  <c r="O6331" i="1"/>
  <c r="S6330" i="1"/>
  <c r="R6330" i="1" a="1"/>
  <c r="R6330" i="1"/>
  <c r="Q6330" i="1"/>
  <c r="P6330" i="1"/>
  <c r="O6330" i="1"/>
  <c r="S6329" i="1"/>
  <c r="R6329" i="1" a="1"/>
  <c r="R6329" i="1"/>
  <c r="Q6329" i="1"/>
  <c r="P6329" i="1"/>
  <c r="O6329" i="1"/>
  <c r="S6328" i="1"/>
  <c r="R6328" i="1" a="1"/>
  <c r="R6328" i="1"/>
  <c r="Q6328" i="1"/>
  <c r="P6328" i="1"/>
  <c r="O6328" i="1"/>
  <c r="S6327" i="1"/>
  <c r="R6327" i="1" a="1"/>
  <c r="R6327" i="1"/>
  <c r="Q6327" i="1"/>
  <c r="P6327" i="1"/>
  <c r="O6327" i="1"/>
  <c r="S6326" i="1"/>
  <c r="R6326" i="1" a="1"/>
  <c r="R6326" i="1"/>
  <c r="Q6326" i="1"/>
  <c r="P6326" i="1"/>
  <c r="O6326" i="1"/>
  <c r="S6325" i="1"/>
  <c r="R6325" i="1" a="1"/>
  <c r="R6325" i="1"/>
  <c r="Q6325" i="1"/>
  <c r="P6325" i="1"/>
  <c r="O6325" i="1"/>
  <c r="S6324" i="1"/>
  <c r="R6324" i="1" a="1"/>
  <c r="R6324" i="1"/>
  <c r="Q6324" i="1"/>
  <c r="P6324" i="1"/>
  <c r="O6324" i="1"/>
  <c r="S6323" i="1"/>
  <c r="R6323" i="1" a="1"/>
  <c r="R6323" i="1"/>
  <c r="Q6323" i="1"/>
  <c r="P6323" i="1"/>
  <c r="O6323" i="1"/>
  <c r="S6322" i="1"/>
  <c r="R6322" i="1" a="1"/>
  <c r="R6322" i="1"/>
  <c r="Q6322" i="1"/>
  <c r="P6322" i="1"/>
  <c r="O6322" i="1"/>
  <c r="S6321" i="1"/>
  <c r="R6321" i="1" a="1"/>
  <c r="R6321" i="1"/>
  <c r="Q6321" i="1"/>
  <c r="P6321" i="1"/>
  <c r="O6321" i="1"/>
  <c r="S6320" i="1"/>
  <c r="R6320" i="1" a="1"/>
  <c r="R6320" i="1"/>
  <c r="Q6320" i="1"/>
  <c r="P6320" i="1"/>
  <c r="O6320" i="1"/>
  <c r="S6319" i="1"/>
  <c r="R6319" i="1" a="1"/>
  <c r="R6319" i="1"/>
  <c r="Q6319" i="1"/>
  <c r="P6319" i="1"/>
  <c r="O6319" i="1"/>
  <c r="S6318" i="1"/>
  <c r="R6318" i="1" a="1"/>
  <c r="R6318" i="1"/>
  <c r="Q6318" i="1"/>
  <c r="P6318" i="1"/>
  <c r="O6318" i="1"/>
  <c r="S6317" i="1"/>
  <c r="R6317" i="1" a="1"/>
  <c r="R6317" i="1"/>
  <c r="Q6317" i="1"/>
  <c r="P6317" i="1"/>
  <c r="O6317" i="1"/>
  <c r="S6316" i="1"/>
  <c r="R6316" i="1" a="1"/>
  <c r="R6316" i="1"/>
  <c r="Q6316" i="1"/>
  <c r="P6316" i="1"/>
  <c r="O6316" i="1"/>
  <c r="S6315" i="1"/>
  <c r="R6315" i="1" a="1"/>
  <c r="R6315" i="1"/>
  <c r="Q6315" i="1"/>
  <c r="P6315" i="1"/>
  <c r="O6315" i="1"/>
  <c r="S6314" i="1"/>
  <c r="R6314" i="1" a="1"/>
  <c r="R6314" i="1"/>
  <c r="Q6314" i="1"/>
  <c r="P6314" i="1"/>
  <c r="O6314" i="1"/>
  <c r="S6313" i="1"/>
  <c r="R6313" i="1" a="1"/>
  <c r="R6313" i="1"/>
  <c r="Q6313" i="1"/>
  <c r="P6313" i="1"/>
  <c r="O6313" i="1"/>
  <c r="S6312" i="1"/>
  <c r="R6312" i="1" a="1"/>
  <c r="R6312" i="1"/>
  <c r="Q6312" i="1"/>
  <c r="P6312" i="1"/>
  <c r="O6312" i="1"/>
  <c r="S6311" i="1"/>
  <c r="R6311" i="1" a="1"/>
  <c r="R6311" i="1"/>
  <c r="Q6311" i="1"/>
  <c r="P6311" i="1"/>
  <c r="O6311" i="1"/>
  <c r="S6310" i="1"/>
  <c r="R6310" i="1" a="1"/>
  <c r="R6310" i="1"/>
  <c r="Q6310" i="1"/>
  <c r="P6310" i="1"/>
  <c r="O6310" i="1"/>
  <c r="S6309" i="1"/>
  <c r="R6309" i="1" a="1"/>
  <c r="R6309" i="1"/>
  <c r="Q6309" i="1"/>
  <c r="P6309" i="1"/>
  <c r="O6309" i="1"/>
  <c r="S6308" i="1"/>
  <c r="R6308" i="1" a="1"/>
  <c r="R6308" i="1"/>
  <c r="Q6308" i="1"/>
  <c r="P6308" i="1"/>
  <c r="O6308" i="1"/>
  <c r="S6307" i="1"/>
  <c r="R6307" i="1" a="1"/>
  <c r="R6307" i="1"/>
  <c r="Q6307" i="1"/>
  <c r="P6307" i="1"/>
  <c r="O6307" i="1"/>
  <c r="S6306" i="1"/>
  <c r="R6306" i="1" a="1"/>
  <c r="R6306" i="1"/>
  <c r="Q6306" i="1"/>
  <c r="P6306" i="1"/>
  <c r="O6306" i="1"/>
  <c r="S6305" i="1"/>
  <c r="R6305" i="1" a="1"/>
  <c r="R6305" i="1"/>
  <c r="Q6305" i="1"/>
  <c r="P6305" i="1"/>
  <c r="O6305" i="1"/>
  <c r="S6304" i="1"/>
  <c r="R6304" i="1" a="1"/>
  <c r="R6304" i="1"/>
  <c r="Q6304" i="1"/>
  <c r="P6304" i="1"/>
  <c r="O6304" i="1"/>
  <c r="S6303" i="1"/>
  <c r="R6303" i="1" a="1"/>
  <c r="R6303" i="1"/>
  <c r="Q6303" i="1"/>
  <c r="P6303" i="1"/>
  <c r="O6303" i="1"/>
  <c r="S6302" i="1"/>
  <c r="R6302" i="1" a="1"/>
  <c r="R6302" i="1"/>
  <c r="Q6302" i="1"/>
  <c r="P6302" i="1"/>
  <c r="O6302" i="1"/>
  <c r="S6301" i="1"/>
  <c r="R6301" i="1" a="1"/>
  <c r="R6301" i="1"/>
  <c r="Q6301" i="1"/>
  <c r="P6301" i="1"/>
  <c r="O6301" i="1"/>
  <c r="S6300" i="1"/>
  <c r="R6300" i="1" a="1"/>
  <c r="R6300" i="1"/>
  <c r="Q6300" i="1"/>
  <c r="P6300" i="1"/>
  <c r="O6300" i="1"/>
  <c r="S6299" i="1"/>
  <c r="R6299" i="1" a="1"/>
  <c r="R6299" i="1"/>
  <c r="Q6299" i="1"/>
  <c r="P6299" i="1"/>
  <c r="O6299" i="1"/>
  <c r="S6298" i="1"/>
  <c r="R6298" i="1" a="1"/>
  <c r="R6298" i="1"/>
  <c r="Q6298" i="1"/>
  <c r="P6298" i="1"/>
  <c r="O6298" i="1"/>
  <c r="S6297" i="1"/>
  <c r="R6297" i="1" a="1"/>
  <c r="R6297" i="1"/>
  <c r="Q6297" i="1"/>
  <c r="P6297" i="1"/>
  <c r="O6297" i="1"/>
  <c r="S6296" i="1"/>
  <c r="R6296" i="1" a="1"/>
  <c r="R6296" i="1"/>
  <c r="Q6296" i="1"/>
  <c r="P6296" i="1"/>
  <c r="O6296" i="1"/>
  <c r="S6295" i="1"/>
  <c r="R6295" i="1" a="1"/>
  <c r="R6295" i="1"/>
  <c r="Q6295" i="1"/>
  <c r="P6295" i="1"/>
  <c r="O6295" i="1"/>
  <c r="S6294" i="1"/>
  <c r="R6294" i="1" a="1"/>
  <c r="R6294" i="1"/>
  <c r="Q6294" i="1"/>
  <c r="P6294" i="1"/>
  <c r="O6294" i="1"/>
  <c r="S6293" i="1"/>
  <c r="R6293" i="1" a="1"/>
  <c r="R6293" i="1"/>
  <c r="Q6293" i="1"/>
  <c r="P6293" i="1"/>
  <c r="O6293" i="1"/>
  <c r="S6292" i="1"/>
  <c r="R6292" i="1" a="1"/>
  <c r="R6292" i="1"/>
  <c r="Q6292" i="1"/>
  <c r="P6292" i="1"/>
  <c r="O6292" i="1"/>
  <c r="S6291" i="1"/>
  <c r="R6291" i="1" a="1"/>
  <c r="R6291" i="1"/>
  <c r="Q6291" i="1"/>
  <c r="P6291" i="1"/>
  <c r="O6291" i="1"/>
  <c r="S6290" i="1"/>
  <c r="R6290" i="1" a="1"/>
  <c r="R6290" i="1"/>
  <c r="Q6290" i="1"/>
  <c r="P6290" i="1"/>
  <c r="O6290" i="1"/>
  <c r="S6289" i="1"/>
  <c r="R6289" i="1" a="1"/>
  <c r="R6289" i="1"/>
  <c r="Q6289" i="1"/>
  <c r="P6289" i="1"/>
  <c r="O6289" i="1"/>
  <c r="S6288" i="1"/>
  <c r="R6288" i="1" a="1"/>
  <c r="R6288" i="1"/>
  <c r="Q6288" i="1"/>
  <c r="P6288" i="1"/>
  <c r="O6288" i="1"/>
  <c r="S6287" i="1"/>
  <c r="R6287" i="1" a="1"/>
  <c r="R6287" i="1"/>
  <c r="Q6287" i="1"/>
  <c r="P6287" i="1"/>
  <c r="O6287" i="1"/>
  <c r="S6286" i="1"/>
  <c r="R6286" i="1" a="1"/>
  <c r="R6286" i="1"/>
  <c r="Q6286" i="1"/>
  <c r="P6286" i="1"/>
  <c r="O6286" i="1"/>
  <c r="S6285" i="1"/>
  <c r="R6285" i="1" a="1"/>
  <c r="R6285" i="1"/>
  <c r="Q6285" i="1"/>
  <c r="P6285" i="1"/>
  <c r="O6285" i="1"/>
  <c r="S6284" i="1"/>
  <c r="R6284" i="1" a="1"/>
  <c r="R6284" i="1"/>
  <c r="Q6284" i="1"/>
  <c r="P6284" i="1"/>
  <c r="O6284" i="1"/>
  <c r="S6283" i="1"/>
  <c r="R6283" i="1" a="1"/>
  <c r="R6283" i="1"/>
  <c r="Q6283" i="1"/>
  <c r="P6283" i="1"/>
  <c r="O6283" i="1"/>
  <c r="S6282" i="1"/>
  <c r="R6282" i="1" a="1"/>
  <c r="R6282" i="1"/>
  <c r="Q6282" i="1"/>
  <c r="P6282" i="1"/>
  <c r="O6282" i="1"/>
  <c r="S6281" i="1"/>
  <c r="R6281" i="1" a="1"/>
  <c r="R6281" i="1"/>
  <c r="Q6281" i="1"/>
  <c r="P6281" i="1"/>
  <c r="O6281" i="1"/>
  <c r="S6280" i="1"/>
  <c r="R6280" i="1" a="1"/>
  <c r="R6280" i="1"/>
  <c r="Q6280" i="1"/>
  <c r="P6280" i="1"/>
  <c r="O6280" i="1"/>
  <c r="S6279" i="1"/>
  <c r="R6279" i="1" a="1"/>
  <c r="R6279" i="1"/>
  <c r="Q6279" i="1"/>
  <c r="P6279" i="1"/>
  <c r="O6279" i="1"/>
  <c r="S6278" i="1"/>
  <c r="R6278" i="1" a="1"/>
  <c r="R6278" i="1"/>
  <c r="Q6278" i="1"/>
  <c r="P6278" i="1"/>
  <c r="O6278" i="1"/>
  <c r="S6277" i="1"/>
  <c r="R6277" i="1" a="1"/>
  <c r="R6277" i="1"/>
  <c r="Q6277" i="1"/>
  <c r="P6277" i="1"/>
  <c r="O6277" i="1"/>
  <c r="S6276" i="1"/>
  <c r="R6276" i="1" a="1"/>
  <c r="R6276" i="1"/>
  <c r="Q6276" i="1"/>
  <c r="P6276" i="1"/>
  <c r="O6276" i="1"/>
  <c r="S6275" i="1"/>
  <c r="R6275" i="1" a="1"/>
  <c r="R6275" i="1"/>
  <c r="Q6275" i="1"/>
  <c r="P6275" i="1"/>
  <c r="O6275" i="1"/>
  <c r="S6274" i="1"/>
  <c r="R6274" i="1" a="1"/>
  <c r="R6274" i="1"/>
  <c r="Q6274" i="1"/>
  <c r="P6274" i="1"/>
  <c r="O6274" i="1"/>
  <c r="S6273" i="1"/>
  <c r="R6273" i="1" a="1"/>
  <c r="R6273" i="1"/>
  <c r="Q6273" i="1"/>
  <c r="P6273" i="1"/>
  <c r="O6273" i="1"/>
  <c r="S6272" i="1"/>
  <c r="R6272" i="1" a="1"/>
  <c r="R6272" i="1"/>
  <c r="Q6272" i="1"/>
  <c r="P6272" i="1"/>
  <c r="O6272" i="1"/>
  <c r="S6271" i="1"/>
  <c r="R6271" i="1" a="1"/>
  <c r="R6271" i="1"/>
  <c r="Q6271" i="1"/>
  <c r="P6271" i="1"/>
  <c r="O6271" i="1"/>
  <c r="S6270" i="1"/>
  <c r="R6270" i="1" a="1"/>
  <c r="R6270" i="1"/>
  <c r="Q6270" i="1"/>
  <c r="P6270" i="1"/>
  <c r="O6270" i="1"/>
  <c r="S6269" i="1"/>
  <c r="R6269" i="1" a="1"/>
  <c r="R6269" i="1"/>
  <c r="Q6269" i="1"/>
  <c r="P6269" i="1"/>
  <c r="O6269" i="1"/>
  <c r="S6268" i="1"/>
  <c r="R6268" i="1" a="1"/>
  <c r="R6268" i="1"/>
  <c r="Q6268" i="1"/>
  <c r="P6268" i="1"/>
  <c r="O6268" i="1"/>
  <c r="S6267" i="1"/>
  <c r="R6267" i="1" a="1"/>
  <c r="R6267" i="1"/>
  <c r="Q6267" i="1"/>
  <c r="P6267" i="1"/>
  <c r="O6267" i="1"/>
  <c r="S6266" i="1"/>
  <c r="R6266" i="1" a="1"/>
  <c r="R6266" i="1"/>
  <c r="Q6266" i="1"/>
  <c r="P6266" i="1"/>
  <c r="O6266" i="1"/>
  <c r="S6265" i="1"/>
  <c r="R6265" i="1" a="1"/>
  <c r="R6265" i="1"/>
  <c r="Q6265" i="1"/>
  <c r="P6265" i="1"/>
  <c r="O6265" i="1"/>
  <c r="S6264" i="1"/>
  <c r="R6264" i="1" a="1"/>
  <c r="R6264" i="1"/>
  <c r="Q6264" i="1"/>
  <c r="P6264" i="1"/>
  <c r="O6264" i="1"/>
  <c r="S6263" i="1"/>
  <c r="R6263" i="1" a="1"/>
  <c r="R6263" i="1"/>
  <c r="Q6263" i="1"/>
  <c r="P6263" i="1"/>
  <c r="O6263" i="1"/>
  <c r="S6262" i="1"/>
  <c r="R6262" i="1" a="1"/>
  <c r="R6262" i="1"/>
  <c r="Q6262" i="1"/>
  <c r="P6262" i="1"/>
  <c r="O6262" i="1"/>
  <c r="S6261" i="1"/>
  <c r="R6261" i="1" a="1"/>
  <c r="R6261" i="1"/>
  <c r="Q6261" i="1"/>
  <c r="P6261" i="1"/>
  <c r="O6261" i="1"/>
  <c r="S6260" i="1"/>
  <c r="R6260" i="1" a="1"/>
  <c r="R6260" i="1"/>
  <c r="Q6260" i="1"/>
  <c r="P6260" i="1"/>
  <c r="O6260" i="1"/>
  <c r="S6259" i="1"/>
  <c r="R6259" i="1" a="1"/>
  <c r="R6259" i="1"/>
  <c r="Q6259" i="1"/>
  <c r="P6259" i="1"/>
  <c r="O6259" i="1"/>
  <c r="S6258" i="1"/>
  <c r="R6258" i="1" a="1"/>
  <c r="R6258" i="1"/>
  <c r="Q6258" i="1"/>
  <c r="P6258" i="1"/>
  <c r="O6258" i="1"/>
  <c r="S6257" i="1"/>
  <c r="R6257" i="1" a="1"/>
  <c r="R6257" i="1"/>
  <c r="Q6257" i="1"/>
  <c r="P6257" i="1"/>
  <c r="O6257" i="1"/>
  <c r="S6256" i="1"/>
  <c r="R6256" i="1" a="1"/>
  <c r="R6256" i="1"/>
  <c r="Q6256" i="1"/>
  <c r="P6256" i="1"/>
  <c r="O6256" i="1"/>
  <c r="S6255" i="1"/>
  <c r="R6255" i="1" a="1"/>
  <c r="R6255" i="1"/>
  <c r="Q6255" i="1"/>
  <c r="P6255" i="1"/>
  <c r="O6255" i="1"/>
  <c r="S6254" i="1"/>
  <c r="R6254" i="1" a="1"/>
  <c r="R6254" i="1"/>
  <c r="Q6254" i="1"/>
  <c r="P6254" i="1"/>
  <c r="O6254" i="1"/>
  <c r="S6253" i="1"/>
  <c r="R6253" i="1" a="1"/>
  <c r="R6253" i="1"/>
  <c r="Q6253" i="1"/>
  <c r="P6253" i="1"/>
  <c r="O6253" i="1"/>
  <c r="S6252" i="1"/>
  <c r="R6252" i="1" a="1"/>
  <c r="R6252" i="1"/>
  <c r="Q6252" i="1"/>
  <c r="P6252" i="1"/>
  <c r="O6252" i="1"/>
  <c r="S6251" i="1"/>
  <c r="R6251" i="1" a="1"/>
  <c r="R6251" i="1"/>
  <c r="Q6251" i="1"/>
  <c r="P6251" i="1"/>
  <c r="O6251" i="1"/>
  <c r="S6250" i="1"/>
  <c r="R6250" i="1" a="1"/>
  <c r="R6250" i="1"/>
  <c r="Q6250" i="1"/>
  <c r="P6250" i="1"/>
  <c r="O6250" i="1"/>
  <c r="S6249" i="1"/>
  <c r="R6249" i="1" a="1"/>
  <c r="R6249" i="1"/>
  <c r="Q6249" i="1"/>
  <c r="P6249" i="1"/>
  <c r="O6249" i="1"/>
  <c r="S6248" i="1"/>
  <c r="R6248" i="1" a="1"/>
  <c r="R6248" i="1"/>
  <c r="Q6248" i="1"/>
  <c r="P6248" i="1"/>
  <c r="O6248" i="1"/>
  <c r="S6247" i="1"/>
  <c r="R6247" i="1" a="1"/>
  <c r="R6247" i="1"/>
  <c r="Q6247" i="1"/>
  <c r="P6247" i="1"/>
  <c r="O6247" i="1"/>
  <c r="S6246" i="1"/>
  <c r="R6246" i="1" a="1"/>
  <c r="R6246" i="1"/>
  <c r="Q6246" i="1"/>
  <c r="P6246" i="1"/>
  <c r="O6246" i="1"/>
  <c r="S6245" i="1"/>
  <c r="R6245" i="1" a="1"/>
  <c r="R6245" i="1"/>
  <c r="Q6245" i="1"/>
  <c r="P6245" i="1"/>
  <c r="O6245" i="1"/>
  <c r="S6244" i="1"/>
  <c r="R6244" i="1" a="1"/>
  <c r="R6244" i="1"/>
  <c r="Q6244" i="1"/>
  <c r="P6244" i="1"/>
  <c r="O6244" i="1"/>
  <c r="S6243" i="1"/>
  <c r="R6243" i="1" a="1"/>
  <c r="R6243" i="1"/>
  <c r="Q6243" i="1"/>
  <c r="P6243" i="1"/>
  <c r="O6243" i="1"/>
  <c r="S6242" i="1"/>
  <c r="R6242" i="1" a="1"/>
  <c r="R6242" i="1"/>
  <c r="Q6242" i="1"/>
  <c r="P6242" i="1"/>
  <c r="O6242" i="1"/>
  <c r="S6241" i="1"/>
  <c r="R6241" i="1" a="1"/>
  <c r="R6241" i="1"/>
  <c r="Q6241" i="1"/>
  <c r="P6241" i="1"/>
  <c r="O6241" i="1"/>
  <c r="S6240" i="1"/>
  <c r="R6240" i="1" a="1"/>
  <c r="R6240" i="1"/>
  <c r="Q6240" i="1"/>
  <c r="P6240" i="1"/>
  <c r="O6240" i="1"/>
  <c r="S6239" i="1"/>
  <c r="R6239" i="1" a="1"/>
  <c r="R6239" i="1"/>
  <c r="Q6239" i="1"/>
  <c r="P6239" i="1"/>
  <c r="O6239" i="1"/>
  <c r="S6238" i="1"/>
  <c r="R6238" i="1" a="1"/>
  <c r="R6238" i="1"/>
  <c r="Q6238" i="1"/>
  <c r="P6238" i="1"/>
  <c r="O6238" i="1"/>
  <c r="S6237" i="1"/>
  <c r="R6237" i="1" a="1"/>
  <c r="R6237" i="1"/>
  <c r="Q6237" i="1"/>
  <c r="P6237" i="1"/>
  <c r="O6237" i="1"/>
  <c r="S6236" i="1"/>
  <c r="R6236" i="1" a="1"/>
  <c r="R6236" i="1"/>
  <c r="Q6236" i="1"/>
  <c r="P6236" i="1"/>
  <c r="O6236" i="1"/>
  <c r="S6235" i="1"/>
  <c r="R6235" i="1" a="1"/>
  <c r="R6235" i="1"/>
  <c r="Q6235" i="1"/>
  <c r="P6235" i="1"/>
  <c r="O6235" i="1"/>
  <c r="S6234" i="1"/>
  <c r="R6234" i="1" a="1"/>
  <c r="R6234" i="1"/>
  <c r="Q6234" i="1"/>
  <c r="P6234" i="1"/>
  <c r="O6234" i="1"/>
  <c r="S6233" i="1"/>
  <c r="R6233" i="1" a="1"/>
  <c r="R6233" i="1"/>
  <c r="Q6233" i="1"/>
  <c r="P6233" i="1"/>
  <c r="O6233" i="1"/>
  <c r="S6232" i="1"/>
  <c r="R6232" i="1" a="1"/>
  <c r="R6232" i="1"/>
  <c r="Q6232" i="1"/>
  <c r="P6232" i="1"/>
  <c r="O6232" i="1"/>
  <c r="S6231" i="1"/>
  <c r="R6231" i="1" a="1"/>
  <c r="R6231" i="1"/>
  <c r="Q6231" i="1"/>
  <c r="P6231" i="1"/>
  <c r="O6231" i="1"/>
  <c r="S6230" i="1"/>
  <c r="R6230" i="1" a="1"/>
  <c r="R6230" i="1"/>
  <c r="Q6230" i="1"/>
  <c r="P6230" i="1"/>
  <c r="O6230" i="1"/>
  <c r="S6229" i="1"/>
  <c r="R6229" i="1" a="1"/>
  <c r="R6229" i="1"/>
  <c r="Q6229" i="1"/>
  <c r="P6229" i="1"/>
  <c r="O6229" i="1"/>
  <c r="S6228" i="1"/>
  <c r="R6228" i="1" a="1"/>
  <c r="R6228" i="1"/>
  <c r="Q6228" i="1"/>
  <c r="P6228" i="1"/>
  <c r="O6228" i="1"/>
  <c r="S6227" i="1"/>
  <c r="R6227" i="1" a="1"/>
  <c r="R6227" i="1"/>
  <c r="Q6227" i="1"/>
  <c r="P6227" i="1"/>
  <c r="O6227" i="1"/>
  <c r="S6226" i="1"/>
  <c r="R6226" i="1" a="1"/>
  <c r="R6226" i="1"/>
  <c r="Q6226" i="1"/>
  <c r="P6226" i="1"/>
  <c r="O6226" i="1"/>
  <c r="S6225" i="1"/>
  <c r="R6225" i="1" a="1"/>
  <c r="R6225" i="1"/>
  <c r="Q6225" i="1"/>
  <c r="P6225" i="1"/>
  <c r="O6225" i="1"/>
  <c r="S6224" i="1"/>
  <c r="R6224" i="1" a="1"/>
  <c r="R6224" i="1"/>
  <c r="Q6224" i="1"/>
  <c r="P6224" i="1"/>
  <c r="O6224" i="1"/>
  <c r="S6223" i="1"/>
  <c r="R6223" i="1" a="1"/>
  <c r="R6223" i="1"/>
  <c r="Q6223" i="1"/>
  <c r="P6223" i="1"/>
  <c r="O6223" i="1"/>
  <c r="S6222" i="1"/>
  <c r="R6222" i="1" a="1"/>
  <c r="R6222" i="1"/>
  <c r="Q6222" i="1"/>
  <c r="P6222" i="1"/>
  <c r="O6222" i="1"/>
  <c r="S6221" i="1"/>
  <c r="R6221" i="1" a="1"/>
  <c r="R6221" i="1"/>
  <c r="Q6221" i="1"/>
  <c r="P6221" i="1"/>
  <c r="O6221" i="1"/>
  <c r="S6220" i="1"/>
  <c r="R6220" i="1" a="1"/>
  <c r="R6220" i="1"/>
  <c r="Q6220" i="1"/>
  <c r="P6220" i="1"/>
  <c r="O6220" i="1"/>
  <c r="S6219" i="1"/>
  <c r="R6219" i="1" a="1"/>
  <c r="R6219" i="1"/>
  <c r="Q6219" i="1"/>
  <c r="P6219" i="1"/>
  <c r="O6219" i="1"/>
  <c r="S6218" i="1"/>
  <c r="R6218" i="1" a="1"/>
  <c r="R6218" i="1"/>
  <c r="Q6218" i="1"/>
  <c r="P6218" i="1"/>
  <c r="O6218" i="1"/>
  <c r="S6217" i="1"/>
  <c r="R6217" i="1" a="1"/>
  <c r="R6217" i="1"/>
  <c r="Q6217" i="1"/>
  <c r="P6217" i="1"/>
  <c r="O6217" i="1"/>
  <c r="S6216" i="1"/>
  <c r="R6216" i="1" a="1"/>
  <c r="R6216" i="1"/>
  <c r="Q6216" i="1"/>
  <c r="P6216" i="1"/>
  <c r="O6216" i="1"/>
  <c r="S6215" i="1"/>
  <c r="R6215" i="1" a="1"/>
  <c r="R6215" i="1"/>
  <c r="Q6215" i="1"/>
  <c r="P6215" i="1"/>
  <c r="O6215" i="1"/>
  <c r="S6214" i="1"/>
  <c r="R6214" i="1" a="1"/>
  <c r="R6214" i="1"/>
  <c r="Q6214" i="1"/>
  <c r="P6214" i="1"/>
  <c r="O6214" i="1"/>
  <c r="S6213" i="1"/>
  <c r="R6213" i="1" a="1"/>
  <c r="R6213" i="1"/>
  <c r="Q6213" i="1"/>
  <c r="P6213" i="1"/>
  <c r="O6213" i="1"/>
  <c r="S6212" i="1"/>
  <c r="R6212" i="1" a="1"/>
  <c r="R6212" i="1"/>
  <c r="Q6212" i="1"/>
  <c r="P6212" i="1"/>
  <c r="O6212" i="1"/>
  <c r="S6211" i="1"/>
  <c r="R6211" i="1" a="1"/>
  <c r="R6211" i="1"/>
  <c r="Q6211" i="1"/>
  <c r="P6211" i="1"/>
  <c r="O6211" i="1"/>
  <c r="S6210" i="1"/>
  <c r="R6210" i="1" a="1"/>
  <c r="R6210" i="1"/>
  <c r="Q6210" i="1"/>
  <c r="P6210" i="1"/>
  <c r="O6210" i="1"/>
  <c r="S6209" i="1"/>
  <c r="R6209" i="1" a="1"/>
  <c r="R6209" i="1"/>
  <c r="Q6209" i="1"/>
  <c r="P6209" i="1"/>
  <c r="O6209" i="1"/>
  <c r="S6208" i="1"/>
  <c r="R6208" i="1" a="1"/>
  <c r="R6208" i="1"/>
  <c r="Q6208" i="1"/>
  <c r="P6208" i="1"/>
  <c r="O6208" i="1"/>
  <c r="S6207" i="1"/>
  <c r="R6207" i="1" a="1"/>
  <c r="R6207" i="1"/>
  <c r="Q6207" i="1"/>
  <c r="P6207" i="1"/>
  <c r="O6207" i="1"/>
  <c r="S6206" i="1"/>
  <c r="R6206" i="1" a="1"/>
  <c r="R6206" i="1"/>
  <c r="Q6206" i="1"/>
  <c r="P6206" i="1"/>
  <c r="O6206" i="1"/>
  <c r="S6205" i="1"/>
  <c r="R6205" i="1" a="1"/>
  <c r="R6205" i="1"/>
  <c r="Q6205" i="1"/>
  <c r="P6205" i="1"/>
  <c r="O6205" i="1"/>
  <c r="S6204" i="1"/>
  <c r="R6204" i="1" a="1"/>
  <c r="R6204" i="1"/>
  <c r="Q6204" i="1"/>
  <c r="P6204" i="1"/>
  <c r="O6204" i="1"/>
  <c r="S6203" i="1"/>
  <c r="R6203" i="1" a="1"/>
  <c r="R6203" i="1"/>
  <c r="Q6203" i="1"/>
  <c r="P6203" i="1"/>
  <c r="O6203" i="1"/>
  <c r="S6202" i="1"/>
  <c r="R6202" i="1" a="1"/>
  <c r="R6202" i="1"/>
  <c r="Q6202" i="1"/>
  <c r="P6202" i="1"/>
  <c r="O6202" i="1"/>
  <c r="S6201" i="1"/>
  <c r="R6201" i="1" a="1"/>
  <c r="R6201" i="1"/>
  <c r="Q6201" i="1"/>
  <c r="P6201" i="1"/>
  <c r="O6201" i="1"/>
  <c r="S6200" i="1"/>
  <c r="R6200" i="1" a="1"/>
  <c r="R6200" i="1"/>
  <c r="Q6200" i="1"/>
  <c r="P6200" i="1"/>
  <c r="O6200" i="1"/>
  <c r="S6199" i="1"/>
  <c r="R6199" i="1" a="1"/>
  <c r="R6199" i="1"/>
  <c r="Q6199" i="1"/>
  <c r="P6199" i="1"/>
  <c r="O6199" i="1"/>
  <c r="S6198" i="1"/>
  <c r="R6198" i="1" a="1"/>
  <c r="R6198" i="1"/>
  <c r="Q6198" i="1"/>
  <c r="P6198" i="1"/>
  <c r="O6198" i="1"/>
  <c r="S6197" i="1"/>
  <c r="R6197" i="1" a="1"/>
  <c r="R6197" i="1"/>
  <c r="Q6197" i="1"/>
  <c r="P6197" i="1"/>
  <c r="O6197" i="1"/>
  <c r="S6196" i="1"/>
  <c r="R6196" i="1" a="1"/>
  <c r="R6196" i="1"/>
  <c r="Q6196" i="1"/>
  <c r="P6196" i="1"/>
  <c r="O6196" i="1"/>
  <c r="S6195" i="1"/>
  <c r="R6195" i="1" a="1"/>
  <c r="R6195" i="1"/>
  <c r="Q6195" i="1"/>
  <c r="P6195" i="1"/>
  <c r="O6195" i="1"/>
  <c r="S6194" i="1"/>
  <c r="R6194" i="1" a="1"/>
  <c r="R6194" i="1"/>
  <c r="Q6194" i="1"/>
  <c r="P6194" i="1"/>
  <c r="O6194" i="1"/>
  <c r="S6193" i="1"/>
  <c r="R6193" i="1" a="1"/>
  <c r="R6193" i="1"/>
  <c r="Q6193" i="1"/>
  <c r="P6193" i="1"/>
  <c r="O6193" i="1"/>
  <c r="S6192" i="1"/>
  <c r="R6192" i="1" a="1"/>
  <c r="R6192" i="1"/>
  <c r="Q6192" i="1"/>
  <c r="P6192" i="1"/>
  <c r="O6192" i="1"/>
  <c r="S6191" i="1"/>
  <c r="R6191" i="1" a="1"/>
  <c r="R6191" i="1"/>
  <c r="Q6191" i="1"/>
  <c r="P6191" i="1"/>
  <c r="O6191" i="1"/>
  <c r="S6190" i="1"/>
  <c r="R6190" i="1" a="1"/>
  <c r="R6190" i="1"/>
  <c r="Q6190" i="1"/>
  <c r="P6190" i="1"/>
  <c r="O6190" i="1"/>
  <c r="S6189" i="1"/>
  <c r="R6189" i="1" a="1"/>
  <c r="R6189" i="1"/>
  <c r="Q6189" i="1"/>
  <c r="P6189" i="1"/>
  <c r="O6189" i="1"/>
  <c r="S6188" i="1"/>
  <c r="R6188" i="1" a="1"/>
  <c r="R6188" i="1"/>
  <c r="Q6188" i="1"/>
  <c r="P6188" i="1"/>
  <c r="O6188" i="1"/>
  <c r="S6187" i="1"/>
  <c r="R6187" i="1" a="1"/>
  <c r="R6187" i="1"/>
  <c r="Q6187" i="1"/>
  <c r="P6187" i="1"/>
  <c r="O6187" i="1"/>
  <c r="S6186" i="1"/>
  <c r="R6186" i="1" a="1"/>
  <c r="R6186" i="1"/>
  <c r="Q6186" i="1"/>
  <c r="P6186" i="1"/>
  <c r="O6186" i="1"/>
  <c r="S6185" i="1"/>
  <c r="R6185" i="1" a="1"/>
  <c r="R6185" i="1"/>
  <c r="Q6185" i="1"/>
  <c r="P6185" i="1"/>
  <c r="O6185" i="1"/>
  <c r="S6184" i="1"/>
  <c r="R6184" i="1" a="1"/>
  <c r="R6184" i="1"/>
  <c r="Q6184" i="1"/>
  <c r="P6184" i="1"/>
  <c r="O6184" i="1"/>
  <c r="S6183" i="1"/>
  <c r="R6183" i="1" a="1"/>
  <c r="R6183" i="1"/>
  <c r="Q6183" i="1"/>
  <c r="P6183" i="1"/>
  <c r="O6183" i="1"/>
  <c r="S6182" i="1"/>
  <c r="R6182" i="1" a="1"/>
  <c r="R6182" i="1"/>
  <c r="Q6182" i="1"/>
  <c r="P6182" i="1"/>
  <c r="O6182" i="1"/>
  <c r="S6181" i="1"/>
  <c r="R6181" i="1" a="1"/>
  <c r="R6181" i="1"/>
  <c r="Q6181" i="1"/>
  <c r="P6181" i="1"/>
  <c r="O6181" i="1"/>
  <c r="S6180" i="1"/>
  <c r="R6180" i="1" a="1"/>
  <c r="R6180" i="1"/>
  <c r="Q6180" i="1"/>
  <c r="P6180" i="1"/>
  <c r="O6180" i="1"/>
  <c r="S6179" i="1"/>
  <c r="R6179" i="1" a="1"/>
  <c r="R6179" i="1"/>
  <c r="Q6179" i="1"/>
  <c r="P6179" i="1"/>
  <c r="O6179" i="1"/>
  <c r="S6178" i="1"/>
  <c r="R6178" i="1" a="1"/>
  <c r="R6178" i="1"/>
  <c r="Q6178" i="1"/>
  <c r="P6178" i="1"/>
  <c r="O6178" i="1"/>
  <c r="S6177" i="1"/>
  <c r="R6177" i="1" a="1"/>
  <c r="R6177" i="1"/>
  <c r="Q6177" i="1"/>
  <c r="P6177" i="1"/>
  <c r="O6177" i="1"/>
  <c r="S6176" i="1"/>
  <c r="R6176" i="1" a="1"/>
  <c r="R6176" i="1"/>
  <c r="Q6176" i="1"/>
  <c r="P6176" i="1"/>
  <c r="O6176" i="1"/>
  <c r="S6175" i="1"/>
  <c r="R6175" i="1" a="1"/>
  <c r="R6175" i="1"/>
  <c r="Q6175" i="1"/>
  <c r="P6175" i="1"/>
  <c r="O6175" i="1"/>
  <c r="S6174" i="1"/>
  <c r="R6174" i="1" a="1"/>
  <c r="R6174" i="1"/>
  <c r="Q6174" i="1"/>
  <c r="P6174" i="1"/>
  <c r="O6174" i="1"/>
  <c r="S6173" i="1"/>
  <c r="R6173" i="1" a="1"/>
  <c r="R6173" i="1"/>
  <c r="Q6173" i="1"/>
  <c r="P6173" i="1"/>
  <c r="O6173" i="1"/>
  <c r="S6172" i="1"/>
  <c r="R6172" i="1" a="1"/>
  <c r="R6172" i="1"/>
  <c r="Q6172" i="1"/>
  <c r="P6172" i="1"/>
  <c r="O6172" i="1"/>
  <c r="S6171" i="1"/>
  <c r="R6171" i="1" a="1"/>
  <c r="R6171" i="1"/>
  <c r="Q6171" i="1"/>
  <c r="P6171" i="1"/>
  <c r="O6171" i="1"/>
  <c r="S6170" i="1"/>
  <c r="R6170" i="1" a="1"/>
  <c r="R6170" i="1"/>
  <c r="Q6170" i="1"/>
  <c r="P6170" i="1"/>
  <c r="O6170" i="1"/>
  <c r="S6169" i="1"/>
  <c r="R6169" i="1" a="1"/>
  <c r="R6169" i="1"/>
  <c r="Q6169" i="1"/>
  <c r="P6169" i="1"/>
  <c r="O6169" i="1"/>
  <c r="S6168" i="1"/>
  <c r="R6168" i="1" a="1"/>
  <c r="R6168" i="1"/>
  <c r="Q6168" i="1"/>
  <c r="P6168" i="1"/>
  <c r="O6168" i="1"/>
  <c r="S6167" i="1"/>
  <c r="R6167" i="1" a="1"/>
  <c r="R6167" i="1"/>
  <c r="Q6167" i="1"/>
  <c r="P6167" i="1"/>
  <c r="O6167" i="1"/>
  <c r="S6166" i="1"/>
  <c r="R6166" i="1" a="1"/>
  <c r="R6166" i="1"/>
  <c r="Q6166" i="1"/>
  <c r="P6166" i="1"/>
  <c r="O6166" i="1"/>
  <c r="S6165" i="1"/>
  <c r="R6165" i="1" a="1"/>
  <c r="R6165" i="1"/>
  <c r="Q6165" i="1"/>
  <c r="P6165" i="1"/>
  <c r="O6165" i="1"/>
  <c r="S6164" i="1"/>
  <c r="R6164" i="1" a="1"/>
  <c r="R6164" i="1"/>
  <c r="Q6164" i="1"/>
  <c r="P6164" i="1"/>
  <c r="O6164" i="1"/>
  <c r="S6163" i="1"/>
  <c r="R6163" i="1" a="1"/>
  <c r="R6163" i="1"/>
  <c r="Q6163" i="1"/>
  <c r="P6163" i="1"/>
  <c r="O6163" i="1"/>
  <c r="S6162" i="1"/>
  <c r="R6162" i="1" a="1"/>
  <c r="R6162" i="1"/>
  <c r="Q6162" i="1"/>
  <c r="P6162" i="1"/>
  <c r="O6162" i="1"/>
  <c r="S6161" i="1"/>
  <c r="R6161" i="1" a="1"/>
  <c r="R6161" i="1"/>
  <c r="Q6161" i="1"/>
  <c r="P6161" i="1"/>
  <c r="O6161" i="1"/>
  <c r="S6160" i="1"/>
  <c r="R6160" i="1" a="1"/>
  <c r="R6160" i="1"/>
  <c r="Q6160" i="1"/>
  <c r="P6160" i="1"/>
  <c r="O6160" i="1"/>
  <c r="S6159" i="1"/>
  <c r="R6159" i="1" a="1"/>
  <c r="R6159" i="1"/>
  <c r="Q6159" i="1"/>
  <c r="P6159" i="1"/>
  <c r="O6159" i="1"/>
  <c r="S6158" i="1"/>
  <c r="R6158" i="1" a="1"/>
  <c r="R6158" i="1"/>
  <c r="Q6158" i="1"/>
  <c r="P6158" i="1"/>
  <c r="O6158" i="1"/>
  <c r="S6157" i="1"/>
  <c r="R6157" i="1" a="1"/>
  <c r="R6157" i="1"/>
  <c r="Q6157" i="1"/>
  <c r="P6157" i="1"/>
  <c r="O6157" i="1"/>
  <c r="S6156" i="1"/>
  <c r="R6156" i="1" a="1"/>
  <c r="R6156" i="1"/>
  <c r="Q6156" i="1"/>
  <c r="P6156" i="1"/>
  <c r="O6156" i="1"/>
  <c r="S6155" i="1"/>
  <c r="R6155" i="1" a="1"/>
  <c r="R6155" i="1"/>
  <c r="Q6155" i="1"/>
  <c r="P6155" i="1"/>
  <c r="O6155" i="1"/>
  <c r="S6154" i="1"/>
  <c r="R6154" i="1" a="1"/>
  <c r="R6154" i="1"/>
  <c r="Q6154" i="1"/>
  <c r="P6154" i="1"/>
  <c r="O6154" i="1"/>
  <c r="S6153" i="1"/>
  <c r="R6153" i="1" a="1"/>
  <c r="R6153" i="1"/>
  <c r="Q6153" i="1"/>
  <c r="P6153" i="1"/>
  <c r="O6153" i="1"/>
  <c r="S6152" i="1"/>
  <c r="R6152" i="1" a="1"/>
  <c r="R6152" i="1"/>
  <c r="Q6152" i="1"/>
  <c r="P6152" i="1"/>
  <c r="O6152" i="1"/>
  <c r="S6151" i="1"/>
  <c r="R6151" i="1" a="1"/>
  <c r="R6151" i="1"/>
  <c r="Q6151" i="1"/>
  <c r="P6151" i="1"/>
  <c r="O6151" i="1"/>
  <c r="S6150" i="1"/>
  <c r="R6150" i="1" a="1"/>
  <c r="R6150" i="1"/>
  <c r="Q6150" i="1"/>
  <c r="P6150" i="1"/>
  <c r="O6150" i="1"/>
  <c r="S6149" i="1"/>
  <c r="R6149" i="1" a="1"/>
  <c r="R6149" i="1"/>
  <c r="Q6149" i="1"/>
  <c r="P6149" i="1"/>
  <c r="O6149" i="1"/>
  <c r="S6148" i="1"/>
  <c r="R6148" i="1" a="1"/>
  <c r="R6148" i="1"/>
  <c r="Q6148" i="1"/>
  <c r="P6148" i="1"/>
  <c r="O6148" i="1"/>
  <c r="S6147" i="1"/>
  <c r="R6147" i="1" a="1"/>
  <c r="R6147" i="1"/>
  <c r="Q6147" i="1"/>
  <c r="P6147" i="1"/>
  <c r="O6147" i="1"/>
  <c r="S6146" i="1"/>
  <c r="R6146" i="1" a="1"/>
  <c r="R6146" i="1"/>
  <c r="Q6146" i="1"/>
  <c r="P6146" i="1"/>
  <c r="O6146" i="1"/>
  <c r="S6145" i="1"/>
  <c r="R6145" i="1" a="1"/>
  <c r="R6145" i="1"/>
  <c r="Q6145" i="1"/>
  <c r="P6145" i="1"/>
  <c r="O6145" i="1"/>
  <c r="S6144" i="1"/>
  <c r="R6144" i="1" a="1"/>
  <c r="R6144" i="1"/>
  <c r="Q6144" i="1"/>
  <c r="P6144" i="1"/>
  <c r="O6144" i="1"/>
  <c r="S6143" i="1"/>
  <c r="R6143" i="1" a="1"/>
  <c r="R6143" i="1"/>
  <c r="Q6143" i="1"/>
  <c r="P6143" i="1"/>
  <c r="O6143" i="1"/>
  <c r="S6142" i="1"/>
  <c r="R6142" i="1" a="1"/>
  <c r="R6142" i="1"/>
  <c r="Q6142" i="1"/>
  <c r="P6142" i="1"/>
  <c r="O6142" i="1"/>
  <c r="S6141" i="1"/>
  <c r="R6141" i="1" a="1"/>
  <c r="R6141" i="1"/>
  <c r="Q6141" i="1"/>
  <c r="P6141" i="1"/>
  <c r="O6141" i="1"/>
  <c r="S6140" i="1"/>
  <c r="R6140" i="1" a="1"/>
  <c r="R6140" i="1"/>
  <c r="Q6140" i="1"/>
  <c r="P6140" i="1"/>
  <c r="O6140" i="1"/>
  <c r="S6139" i="1"/>
  <c r="R6139" i="1" a="1"/>
  <c r="R6139" i="1"/>
  <c r="Q6139" i="1"/>
  <c r="P6139" i="1"/>
  <c r="O6139" i="1"/>
  <c r="S6138" i="1"/>
  <c r="R6138" i="1" a="1"/>
  <c r="R6138" i="1"/>
  <c r="Q6138" i="1"/>
  <c r="P6138" i="1"/>
  <c r="O6138" i="1"/>
  <c r="S6137" i="1"/>
  <c r="R6137" i="1" a="1"/>
  <c r="R6137" i="1"/>
  <c r="Q6137" i="1"/>
  <c r="P6137" i="1"/>
  <c r="O6137" i="1"/>
  <c r="S6136" i="1"/>
  <c r="R6136" i="1" a="1"/>
  <c r="R6136" i="1"/>
  <c r="Q6136" i="1"/>
  <c r="P6136" i="1"/>
  <c r="O6136" i="1"/>
  <c r="S6135" i="1"/>
  <c r="R6135" i="1" a="1"/>
  <c r="R6135" i="1"/>
  <c r="Q6135" i="1"/>
  <c r="P6135" i="1"/>
  <c r="O6135" i="1"/>
  <c r="S6134" i="1"/>
  <c r="R6134" i="1" a="1"/>
  <c r="R6134" i="1"/>
  <c r="Q6134" i="1"/>
  <c r="P6134" i="1"/>
  <c r="O6134" i="1"/>
  <c r="S6133" i="1"/>
  <c r="R6133" i="1" a="1"/>
  <c r="R6133" i="1"/>
  <c r="Q6133" i="1"/>
  <c r="P6133" i="1"/>
  <c r="O6133" i="1"/>
  <c r="S6132" i="1"/>
  <c r="R6132" i="1" a="1"/>
  <c r="R6132" i="1"/>
  <c r="Q6132" i="1"/>
  <c r="P6132" i="1"/>
  <c r="O6132" i="1"/>
  <c r="S6131" i="1"/>
  <c r="R6131" i="1" a="1"/>
  <c r="R6131" i="1"/>
  <c r="Q6131" i="1"/>
  <c r="P6131" i="1"/>
  <c r="O6131" i="1"/>
  <c r="S6130" i="1"/>
  <c r="R6130" i="1" a="1"/>
  <c r="R6130" i="1"/>
  <c r="Q6130" i="1"/>
  <c r="P6130" i="1"/>
  <c r="O6130" i="1"/>
  <c r="S6129" i="1"/>
  <c r="R6129" i="1" a="1"/>
  <c r="R6129" i="1"/>
  <c r="Q6129" i="1"/>
  <c r="P6129" i="1"/>
  <c r="O6129" i="1"/>
  <c r="S6128" i="1"/>
  <c r="R6128" i="1" a="1"/>
  <c r="R6128" i="1"/>
  <c r="Q6128" i="1"/>
  <c r="P6128" i="1"/>
  <c r="O6128" i="1"/>
  <c r="S6127" i="1"/>
  <c r="R6127" i="1" a="1"/>
  <c r="R6127" i="1"/>
  <c r="Q6127" i="1"/>
  <c r="P6127" i="1"/>
  <c r="O6127" i="1"/>
  <c r="S6126" i="1"/>
  <c r="R6126" i="1" a="1"/>
  <c r="R6126" i="1"/>
  <c r="Q6126" i="1"/>
  <c r="P6126" i="1"/>
  <c r="O6126" i="1"/>
  <c r="S6125" i="1"/>
  <c r="R6125" i="1" a="1"/>
  <c r="R6125" i="1"/>
  <c r="Q6125" i="1"/>
  <c r="P6125" i="1"/>
  <c r="O6125" i="1"/>
  <c r="S6124" i="1"/>
  <c r="R6124" i="1" a="1"/>
  <c r="R6124" i="1"/>
  <c r="Q6124" i="1"/>
  <c r="P6124" i="1"/>
  <c r="O6124" i="1"/>
  <c r="S6123" i="1"/>
  <c r="R6123" i="1" a="1"/>
  <c r="R6123" i="1"/>
  <c r="Q6123" i="1"/>
  <c r="P6123" i="1"/>
  <c r="O6123" i="1"/>
  <c r="S6122" i="1"/>
  <c r="R6122" i="1" a="1"/>
  <c r="R6122" i="1"/>
  <c r="Q6122" i="1"/>
  <c r="P6122" i="1"/>
  <c r="O6122" i="1"/>
  <c r="S6121" i="1"/>
  <c r="R6121" i="1" a="1"/>
  <c r="R6121" i="1"/>
  <c r="Q6121" i="1"/>
  <c r="P6121" i="1"/>
  <c r="O6121" i="1"/>
  <c r="S6120" i="1"/>
  <c r="R6120" i="1" a="1"/>
  <c r="R6120" i="1"/>
  <c r="Q6120" i="1"/>
  <c r="P6120" i="1"/>
  <c r="O6120" i="1"/>
  <c r="S6119" i="1"/>
  <c r="R6119" i="1" a="1"/>
  <c r="R6119" i="1"/>
  <c r="Q6119" i="1"/>
  <c r="P6119" i="1"/>
  <c r="O6119" i="1"/>
  <c r="S6118" i="1"/>
  <c r="R6118" i="1" a="1"/>
  <c r="R6118" i="1"/>
  <c r="Q6118" i="1"/>
  <c r="P6118" i="1"/>
  <c r="O6118" i="1"/>
  <c r="S6117" i="1"/>
  <c r="R6117" i="1" a="1"/>
  <c r="R6117" i="1"/>
  <c r="Q6117" i="1"/>
  <c r="P6117" i="1"/>
  <c r="O6117" i="1"/>
  <c r="S6116" i="1"/>
  <c r="R6116" i="1" a="1"/>
  <c r="R6116" i="1"/>
  <c r="Q6116" i="1"/>
  <c r="P6116" i="1"/>
  <c r="O6116" i="1"/>
  <c r="S6115" i="1"/>
  <c r="R6115" i="1" a="1"/>
  <c r="R6115" i="1"/>
  <c r="Q6115" i="1"/>
  <c r="P6115" i="1"/>
  <c r="O6115" i="1"/>
  <c r="S6114" i="1"/>
  <c r="R6114" i="1" a="1"/>
  <c r="R6114" i="1"/>
  <c r="Q6114" i="1"/>
  <c r="P6114" i="1"/>
  <c r="O6114" i="1"/>
  <c r="S6113" i="1"/>
  <c r="R6113" i="1" a="1"/>
  <c r="R6113" i="1"/>
  <c r="Q6113" i="1"/>
  <c r="P6113" i="1"/>
  <c r="O6113" i="1"/>
  <c r="S6112" i="1"/>
  <c r="R6112" i="1" a="1"/>
  <c r="R6112" i="1"/>
  <c r="Q6112" i="1"/>
  <c r="P6112" i="1"/>
  <c r="O6112" i="1"/>
  <c r="S6111" i="1"/>
  <c r="R6111" i="1" a="1"/>
  <c r="R6111" i="1"/>
  <c r="Q6111" i="1"/>
  <c r="P6111" i="1"/>
  <c r="O6111" i="1"/>
  <c r="S6110" i="1"/>
  <c r="R6110" i="1" a="1"/>
  <c r="R6110" i="1"/>
  <c r="Q6110" i="1"/>
  <c r="P6110" i="1"/>
  <c r="O6110" i="1"/>
  <c r="S6109" i="1"/>
  <c r="R6109" i="1" a="1"/>
  <c r="R6109" i="1"/>
  <c r="Q6109" i="1"/>
  <c r="P6109" i="1"/>
  <c r="O6109" i="1"/>
  <c r="S6108" i="1"/>
  <c r="R6108" i="1" a="1"/>
  <c r="R6108" i="1"/>
  <c r="Q6108" i="1"/>
  <c r="P6108" i="1"/>
  <c r="O6108" i="1"/>
  <c r="S6107" i="1"/>
  <c r="R6107" i="1" a="1"/>
  <c r="R6107" i="1"/>
  <c r="Q6107" i="1"/>
  <c r="P6107" i="1"/>
  <c r="O6107" i="1"/>
  <c r="S6106" i="1"/>
  <c r="R6106" i="1" a="1"/>
  <c r="R6106" i="1"/>
  <c r="Q6106" i="1"/>
  <c r="P6106" i="1"/>
  <c r="O6106" i="1"/>
  <c r="S6105" i="1"/>
  <c r="R6105" i="1" a="1"/>
  <c r="R6105" i="1"/>
  <c r="Q6105" i="1"/>
  <c r="P6105" i="1"/>
  <c r="O6105" i="1"/>
  <c r="S6104" i="1"/>
  <c r="R6104" i="1" a="1"/>
  <c r="R6104" i="1"/>
  <c r="Q6104" i="1"/>
  <c r="P6104" i="1"/>
  <c r="O6104" i="1"/>
  <c r="S6103" i="1"/>
  <c r="R6103" i="1" a="1"/>
  <c r="R6103" i="1"/>
  <c r="Q6103" i="1"/>
  <c r="P6103" i="1"/>
  <c r="O6103" i="1"/>
  <c r="S6102" i="1"/>
  <c r="R6102" i="1" a="1"/>
  <c r="R6102" i="1"/>
  <c r="Q6102" i="1"/>
  <c r="P6102" i="1"/>
  <c r="O6102" i="1"/>
  <c r="S6101" i="1"/>
  <c r="R6101" i="1" a="1"/>
  <c r="R6101" i="1"/>
  <c r="Q6101" i="1"/>
  <c r="P6101" i="1"/>
  <c r="O6101" i="1"/>
  <c r="S6100" i="1"/>
  <c r="R6100" i="1" a="1"/>
  <c r="R6100" i="1"/>
  <c r="Q6100" i="1"/>
  <c r="P6100" i="1"/>
  <c r="O6100" i="1"/>
  <c r="S6099" i="1"/>
  <c r="R6099" i="1" a="1"/>
  <c r="R6099" i="1"/>
  <c r="Q6099" i="1"/>
  <c r="P6099" i="1"/>
  <c r="O6099" i="1"/>
  <c r="S6098" i="1"/>
  <c r="R6098" i="1" a="1"/>
  <c r="R6098" i="1"/>
  <c r="Q6098" i="1"/>
  <c r="P6098" i="1"/>
  <c r="O6098" i="1"/>
  <c r="S6097" i="1"/>
  <c r="R6097" i="1" a="1"/>
  <c r="R6097" i="1"/>
  <c r="Q6097" i="1"/>
  <c r="P6097" i="1"/>
  <c r="O6097" i="1"/>
  <c r="S6096" i="1"/>
  <c r="R6096" i="1" a="1"/>
  <c r="R6096" i="1"/>
  <c r="Q6096" i="1"/>
  <c r="P6096" i="1"/>
  <c r="O6096" i="1"/>
  <c r="S6095" i="1"/>
  <c r="R6095" i="1" a="1"/>
  <c r="R6095" i="1"/>
  <c r="Q6095" i="1"/>
  <c r="P6095" i="1"/>
  <c r="O6095" i="1"/>
  <c r="S6094" i="1"/>
  <c r="R6094" i="1" a="1"/>
  <c r="R6094" i="1"/>
  <c r="Q6094" i="1"/>
  <c r="P6094" i="1"/>
  <c r="O6094" i="1"/>
  <c r="S6093" i="1"/>
  <c r="R6093" i="1" a="1"/>
  <c r="R6093" i="1"/>
  <c r="Q6093" i="1"/>
  <c r="P6093" i="1"/>
  <c r="O6093" i="1"/>
  <c r="S6092" i="1"/>
  <c r="R6092" i="1" a="1"/>
  <c r="R6092" i="1"/>
  <c r="Q6092" i="1"/>
  <c r="P6092" i="1"/>
  <c r="O6092" i="1"/>
  <c r="S6091" i="1"/>
  <c r="R6091" i="1" a="1"/>
  <c r="R6091" i="1"/>
  <c r="Q6091" i="1"/>
  <c r="P6091" i="1"/>
  <c r="O6091" i="1"/>
  <c r="S6090" i="1"/>
  <c r="R6090" i="1" a="1"/>
  <c r="R6090" i="1"/>
  <c r="Q6090" i="1"/>
  <c r="P6090" i="1"/>
  <c r="O6090" i="1"/>
  <c r="S6089" i="1"/>
  <c r="R6089" i="1" a="1"/>
  <c r="R6089" i="1"/>
  <c r="Q6089" i="1"/>
  <c r="P6089" i="1"/>
  <c r="O6089" i="1"/>
  <c r="S6088" i="1"/>
  <c r="R6088" i="1" a="1"/>
  <c r="R6088" i="1"/>
  <c r="Q6088" i="1"/>
  <c r="P6088" i="1"/>
  <c r="O6088" i="1"/>
  <c r="S6087" i="1"/>
  <c r="R6087" i="1" a="1"/>
  <c r="R6087" i="1"/>
  <c r="Q6087" i="1"/>
  <c r="P6087" i="1"/>
  <c r="O6087" i="1"/>
  <c r="S6086" i="1"/>
  <c r="R6086" i="1" a="1"/>
  <c r="R6086" i="1"/>
  <c r="Q6086" i="1"/>
  <c r="P6086" i="1"/>
  <c r="O6086" i="1"/>
  <c r="S6085" i="1"/>
  <c r="R6085" i="1" a="1"/>
  <c r="R6085" i="1"/>
  <c r="Q6085" i="1"/>
  <c r="P6085" i="1"/>
  <c r="O6085" i="1"/>
  <c r="S6084" i="1"/>
  <c r="R6084" i="1" a="1"/>
  <c r="R6084" i="1"/>
  <c r="Q6084" i="1"/>
  <c r="P6084" i="1"/>
  <c r="O6084" i="1"/>
  <c r="S6083" i="1"/>
  <c r="R6083" i="1" a="1"/>
  <c r="R6083" i="1"/>
  <c r="Q6083" i="1"/>
  <c r="P6083" i="1"/>
  <c r="O6083" i="1"/>
  <c r="S6082" i="1"/>
  <c r="R6082" i="1" a="1"/>
  <c r="R6082" i="1"/>
  <c r="Q6082" i="1"/>
  <c r="P6082" i="1"/>
  <c r="O6082" i="1"/>
  <c r="S6081" i="1"/>
  <c r="R6081" i="1" a="1"/>
  <c r="R6081" i="1"/>
  <c r="Q6081" i="1"/>
  <c r="P6081" i="1"/>
  <c r="O6081" i="1"/>
  <c r="S6080" i="1"/>
  <c r="R6080" i="1" a="1"/>
  <c r="R6080" i="1"/>
  <c r="Q6080" i="1"/>
  <c r="P6080" i="1"/>
  <c r="O6080" i="1"/>
  <c r="S6079" i="1"/>
  <c r="R6079" i="1" a="1"/>
  <c r="R6079" i="1"/>
  <c r="Q6079" i="1"/>
  <c r="P6079" i="1"/>
  <c r="O6079" i="1"/>
  <c r="S6078" i="1"/>
  <c r="R6078" i="1" a="1"/>
  <c r="R6078" i="1"/>
  <c r="Q6078" i="1"/>
  <c r="P6078" i="1"/>
  <c r="O6078" i="1"/>
  <c r="S6077" i="1"/>
  <c r="R6077" i="1" a="1"/>
  <c r="R6077" i="1"/>
  <c r="Q6077" i="1"/>
  <c r="P6077" i="1"/>
  <c r="O6077" i="1"/>
  <c r="S6076" i="1"/>
  <c r="R6076" i="1" a="1"/>
  <c r="R6076" i="1"/>
  <c r="Q6076" i="1"/>
  <c r="P6076" i="1"/>
  <c r="O6076" i="1"/>
  <c r="S6075" i="1"/>
  <c r="R6075" i="1" a="1"/>
  <c r="R6075" i="1"/>
  <c r="Q6075" i="1"/>
  <c r="P6075" i="1"/>
  <c r="O6075" i="1"/>
  <c r="S6074" i="1"/>
  <c r="R6074" i="1" a="1"/>
  <c r="R6074" i="1"/>
  <c r="Q6074" i="1"/>
  <c r="P6074" i="1"/>
  <c r="O6074" i="1"/>
  <c r="S6073" i="1"/>
  <c r="R6073" i="1" a="1"/>
  <c r="R6073" i="1"/>
  <c r="Q6073" i="1"/>
  <c r="P6073" i="1"/>
  <c r="O6073" i="1"/>
  <c r="S6072" i="1"/>
  <c r="R6072" i="1" a="1"/>
  <c r="R6072" i="1"/>
  <c r="Q6072" i="1"/>
  <c r="P6072" i="1"/>
  <c r="O6072" i="1"/>
  <c r="S6071" i="1"/>
  <c r="R6071" i="1" a="1"/>
  <c r="R6071" i="1"/>
  <c r="Q6071" i="1"/>
  <c r="P6071" i="1"/>
  <c r="O6071" i="1"/>
  <c r="S6070" i="1"/>
  <c r="R6070" i="1" a="1"/>
  <c r="R6070" i="1"/>
  <c r="Q6070" i="1"/>
  <c r="P6070" i="1"/>
  <c r="O6070" i="1"/>
  <c r="S6069" i="1"/>
  <c r="R6069" i="1" a="1"/>
  <c r="R6069" i="1"/>
  <c r="Q6069" i="1"/>
  <c r="P6069" i="1"/>
  <c r="O6069" i="1"/>
  <c r="S6068" i="1"/>
  <c r="R6068" i="1" a="1"/>
  <c r="R6068" i="1"/>
  <c r="Q6068" i="1"/>
  <c r="P6068" i="1"/>
  <c r="O6068" i="1"/>
  <c r="S6067" i="1"/>
  <c r="R6067" i="1" a="1"/>
  <c r="R6067" i="1"/>
  <c r="Q6067" i="1"/>
  <c r="P6067" i="1"/>
  <c r="O6067" i="1"/>
  <c r="S6066" i="1"/>
  <c r="R6066" i="1" a="1"/>
  <c r="R6066" i="1"/>
  <c r="Q6066" i="1"/>
  <c r="P6066" i="1"/>
  <c r="O6066" i="1"/>
  <c r="S6065" i="1"/>
  <c r="R6065" i="1" a="1"/>
  <c r="R6065" i="1"/>
  <c r="Q6065" i="1"/>
  <c r="P6065" i="1"/>
  <c r="O6065" i="1"/>
  <c r="S6064" i="1"/>
  <c r="R6064" i="1" a="1"/>
  <c r="R6064" i="1"/>
  <c r="Q6064" i="1"/>
  <c r="P6064" i="1"/>
  <c r="O6064" i="1"/>
  <c r="S6063" i="1"/>
  <c r="R6063" i="1" a="1"/>
  <c r="R6063" i="1"/>
  <c r="Q6063" i="1"/>
  <c r="P6063" i="1"/>
  <c r="O6063" i="1"/>
  <c r="S6062" i="1"/>
  <c r="R6062" i="1" a="1"/>
  <c r="R6062" i="1"/>
  <c r="Q6062" i="1"/>
  <c r="P6062" i="1"/>
  <c r="O6062" i="1"/>
  <c r="S6061" i="1"/>
  <c r="R6061" i="1" a="1"/>
  <c r="R6061" i="1"/>
  <c r="Q6061" i="1"/>
  <c r="P6061" i="1"/>
  <c r="O6061" i="1"/>
  <c r="S6060" i="1"/>
  <c r="R6060" i="1" a="1"/>
  <c r="R6060" i="1"/>
  <c r="Q6060" i="1"/>
  <c r="P6060" i="1"/>
  <c r="O6060" i="1"/>
  <c r="S6059" i="1"/>
  <c r="R6059" i="1" a="1"/>
  <c r="R6059" i="1"/>
  <c r="Q6059" i="1"/>
  <c r="P6059" i="1"/>
  <c r="O6059" i="1"/>
  <c r="S6058" i="1"/>
  <c r="R6058" i="1" a="1"/>
  <c r="R6058" i="1"/>
  <c r="Q6058" i="1"/>
  <c r="P6058" i="1"/>
  <c r="O6058" i="1"/>
  <c r="S6057" i="1"/>
  <c r="R6057" i="1" a="1"/>
  <c r="R6057" i="1"/>
  <c r="Q6057" i="1"/>
  <c r="P6057" i="1"/>
  <c r="O6057" i="1"/>
  <c r="S6056" i="1"/>
  <c r="R6056" i="1" a="1"/>
  <c r="R6056" i="1"/>
  <c r="Q6056" i="1"/>
  <c r="P6056" i="1"/>
  <c r="O6056" i="1"/>
  <c r="S6055" i="1"/>
  <c r="R6055" i="1" a="1"/>
  <c r="R6055" i="1"/>
  <c r="Q6055" i="1"/>
  <c r="P6055" i="1"/>
  <c r="O6055" i="1"/>
  <c r="S6054" i="1"/>
  <c r="R6054" i="1" a="1"/>
  <c r="R6054" i="1"/>
  <c r="Q6054" i="1"/>
  <c r="P6054" i="1"/>
  <c r="O6054" i="1"/>
  <c r="S6053" i="1"/>
  <c r="R6053" i="1" a="1"/>
  <c r="R6053" i="1"/>
  <c r="Q6053" i="1"/>
  <c r="P6053" i="1"/>
  <c r="O6053" i="1"/>
  <c r="S6052" i="1"/>
  <c r="R6052" i="1" a="1"/>
  <c r="R6052" i="1"/>
  <c r="Q6052" i="1"/>
  <c r="P6052" i="1"/>
  <c r="O6052" i="1"/>
  <c r="S6051" i="1"/>
  <c r="R6051" i="1" a="1"/>
  <c r="R6051" i="1"/>
  <c r="Q6051" i="1"/>
  <c r="P6051" i="1"/>
  <c r="O6051" i="1"/>
  <c r="S6050" i="1"/>
  <c r="R6050" i="1" a="1"/>
  <c r="R6050" i="1"/>
  <c r="Q6050" i="1"/>
  <c r="P6050" i="1"/>
  <c r="O6050" i="1"/>
  <c r="S6049" i="1"/>
  <c r="R6049" i="1" a="1"/>
  <c r="R6049" i="1"/>
  <c r="Q6049" i="1"/>
  <c r="P6049" i="1"/>
  <c r="O6049" i="1"/>
  <c r="S6048" i="1"/>
  <c r="R6048" i="1" a="1"/>
  <c r="R6048" i="1"/>
  <c r="Q6048" i="1"/>
  <c r="P6048" i="1"/>
  <c r="O6048" i="1"/>
  <c r="S6047" i="1"/>
  <c r="R6047" i="1" a="1"/>
  <c r="R6047" i="1"/>
  <c r="Q6047" i="1"/>
  <c r="P6047" i="1"/>
  <c r="O6047" i="1"/>
  <c r="S6046" i="1"/>
  <c r="R6046" i="1" a="1"/>
  <c r="R6046" i="1"/>
  <c r="Q6046" i="1"/>
  <c r="P6046" i="1"/>
  <c r="O6046" i="1"/>
  <c r="S6045" i="1"/>
  <c r="R6045" i="1" a="1"/>
  <c r="R6045" i="1"/>
  <c r="Q6045" i="1"/>
  <c r="P6045" i="1"/>
  <c r="O6045" i="1"/>
  <c r="S6044" i="1"/>
  <c r="R6044" i="1" a="1"/>
  <c r="R6044" i="1"/>
  <c r="Q6044" i="1"/>
  <c r="P6044" i="1"/>
  <c r="O6044" i="1"/>
  <c r="S6043" i="1"/>
  <c r="R6043" i="1" a="1"/>
  <c r="R6043" i="1"/>
  <c r="Q6043" i="1"/>
  <c r="P6043" i="1"/>
  <c r="O6043" i="1"/>
  <c r="S6042" i="1"/>
  <c r="R6042" i="1" a="1"/>
  <c r="R6042" i="1"/>
  <c r="Q6042" i="1"/>
  <c r="P6042" i="1"/>
  <c r="O6042" i="1"/>
  <c r="S6041" i="1"/>
  <c r="R6041" i="1" a="1"/>
  <c r="R6041" i="1"/>
  <c r="Q6041" i="1"/>
  <c r="P6041" i="1"/>
  <c r="O6041" i="1"/>
  <c r="S6040" i="1"/>
  <c r="R6040" i="1" a="1"/>
  <c r="R6040" i="1"/>
  <c r="Q6040" i="1"/>
  <c r="P6040" i="1"/>
  <c r="O6040" i="1"/>
  <c r="S6039" i="1"/>
  <c r="R6039" i="1" a="1"/>
  <c r="R6039" i="1"/>
  <c r="Q6039" i="1"/>
  <c r="P6039" i="1"/>
  <c r="O6039" i="1"/>
  <c r="S6038" i="1"/>
  <c r="R6038" i="1" a="1"/>
  <c r="R6038" i="1"/>
  <c r="Q6038" i="1"/>
  <c r="P6038" i="1"/>
  <c r="O6038" i="1"/>
  <c r="S6037" i="1"/>
  <c r="R6037" i="1" a="1"/>
  <c r="R6037" i="1"/>
  <c r="Q6037" i="1"/>
  <c r="P6037" i="1"/>
  <c r="O6037" i="1"/>
  <c r="S6036" i="1"/>
  <c r="R6036" i="1" a="1"/>
  <c r="R6036" i="1"/>
  <c r="Q6036" i="1"/>
  <c r="P6036" i="1"/>
  <c r="O6036" i="1"/>
  <c r="S6035" i="1"/>
  <c r="R6035" i="1" a="1"/>
  <c r="R6035" i="1"/>
  <c r="Q6035" i="1"/>
  <c r="P6035" i="1"/>
  <c r="O6035" i="1"/>
  <c r="S6034" i="1"/>
  <c r="R6034" i="1" a="1"/>
  <c r="R6034" i="1"/>
  <c r="Q6034" i="1"/>
  <c r="P6034" i="1"/>
  <c r="O6034" i="1"/>
  <c r="S6033" i="1"/>
  <c r="R6033" i="1" a="1"/>
  <c r="R6033" i="1"/>
  <c r="Q6033" i="1"/>
  <c r="P6033" i="1"/>
  <c r="O6033" i="1"/>
  <c r="S6032" i="1"/>
  <c r="R6032" i="1" a="1"/>
  <c r="R6032" i="1"/>
  <c r="Q6032" i="1"/>
  <c r="P6032" i="1"/>
  <c r="O6032" i="1"/>
  <c r="S6031" i="1"/>
  <c r="R6031" i="1" a="1"/>
  <c r="R6031" i="1"/>
  <c r="Q6031" i="1"/>
  <c r="P6031" i="1"/>
  <c r="O6031" i="1"/>
  <c r="S6030" i="1"/>
  <c r="R6030" i="1" a="1"/>
  <c r="R6030" i="1"/>
  <c r="Q6030" i="1"/>
  <c r="P6030" i="1"/>
  <c r="O6030" i="1"/>
  <c r="S6029" i="1"/>
  <c r="R6029" i="1" a="1"/>
  <c r="R6029" i="1"/>
  <c r="Q6029" i="1"/>
  <c r="P6029" i="1"/>
  <c r="O6029" i="1"/>
  <c r="S6028" i="1"/>
  <c r="R6028" i="1" a="1"/>
  <c r="R6028" i="1"/>
  <c r="Q6028" i="1"/>
  <c r="P6028" i="1"/>
  <c r="O6028" i="1"/>
  <c r="S6027" i="1"/>
  <c r="R6027" i="1" a="1"/>
  <c r="R6027" i="1"/>
  <c r="Q6027" i="1"/>
  <c r="P6027" i="1"/>
  <c r="O6027" i="1"/>
  <c r="S6026" i="1"/>
  <c r="R6026" i="1" a="1"/>
  <c r="R6026" i="1"/>
  <c r="Q6026" i="1"/>
  <c r="P6026" i="1"/>
  <c r="O6026" i="1"/>
  <c r="S6025" i="1"/>
  <c r="R6025" i="1" a="1"/>
  <c r="R6025" i="1"/>
  <c r="Q6025" i="1"/>
  <c r="P6025" i="1"/>
  <c r="O6025" i="1"/>
  <c r="S6024" i="1"/>
  <c r="R6024" i="1" a="1"/>
  <c r="R6024" i="1"/>
  <c r="Q6024" i="1"/>
  <c r="P6024" i="1"/>
  <c r="O6024" i="1"/>
  <c r="S6023" i="1"/>
  <c r="R6023" i="1" a="1"/>
  <c r="R6023" i="1"/>
  <c r="Q6023" i="1"/>
  <c r="P6023" i="1"/>
  <c r="O6023" i="1"/>
  <c r="S6022" i="1"/>
  <c r="R6022" i="1" a="1"/>
  <c r="R6022" i="1"/>
  <c r="Q6022" i="1"/>
  <c r="P6022" i="1"/>
  <c r="O6022" i="1"/>
  <c r="S6021" i="1"/>
  <c r="R6021" i="1" a="1"/>
  <c r="R6021" i="1"/>
  <c r="Q6021" i="1"/>
  <c r="P6021" i="1"/>
  <c r="O6021" i="1"/>
  <c r="S6020" i="1"/>
  <c r="R6020" i="1" a="1"/>
  <c r="R6020" i="1"/>
  <c r="Q6020" i="1"/>
  <c r="P6020" i="1"/>
  <c r="O6020" i="1"/>
  <c r="S6019" i="1"/>
  <c r="R6019" i="1" a="1"/>
  <c r="R6019" i="1"/>
  <c r="Q6019" i="1"/>
  <c r="P6019" i="1"/>
  <c r="O6019" i="1"/>
  <c r="S6018" i="1"/>
  <c r="R6018" i="1" a="1"/>
  <c r="R6018" i="1"/>
  <c r="Q6018" i="1"/>
  <c r="P6018" i="1"/>
  <c r="O6018" i="1"/>
  <c r="S6017" i="1"/>
  <c r="R6017" i="1" a="1"/>
  <c r="R6017" i="1"/>
  <c r="Q6017" i="1"/>
  <c r="P6017" i="1"/>
  <c r="O6017" i="1"/>
  <c r="S6016" i="1"/>
  <c r="R6016" i="1" a="1"/>
  <c r="R6016" i="1"/>
  <c r="Q6016" i="1"/>
  <c r="P6016" i="1"/>
  <c r="O6016" i="1"/>
  <c r="S6015" i="1"/>
  <c r="R6015" i="1" a="1"/>
  <c r="R6015" i="1"/>
  <c r="Q6015" i="1"/>
  <c r="P6015" i="1"/>
  <c r="O6015" i="1"/>
  <c r="S6014" i="1"/>
  <c r="R6014" i="1" a="1"/>
  <c r="R6014" i="1"/>
  <c r="Q6014" i="1"/>
  <c r="P6014" i="1"/>
  <c r="O6014" i="1"/>
  <c r="S6013" i="1"/>
  <c r="R6013" i="1" a="1"/>
  <c r="R6013" i="1"/>
  <c r="Q6013" i="1"/>
  <c r="P6013" i="1"/>
  <c r="O6013" i="1"/>
  <c r="S6012" i="1"/>
  <c r="R6012" i="1" a="1"/>
  <c r="R6012" i="1"/>
  <c r="Q6012" i="1"/>
  <c r="P6012" i="1"/>
  <c r="O6012" i="1"/>
  <c r="S6011" i="1"/>
  <c r="R6011" i="1" a="1"/>
  <c r="R6011" i="1"/>
  <c r="Q6011" i="1"/>
  <c r="P6011" i="1"/>
  <c r="O6011" i="1"/>
  <c r="S6010" i="1"/>
  <c r="R6010" i="1" a="1"/>
  <c r="R6010" i="1"/>
  <c r="Q6010" i="1"/>
  <c r="P6010" i="1"/>
  <c r="O6010" i="1"/>
  <c r="S6009" i="1"/>
  <c r="R6009" i="1" a="1"/>
  <c r="R6009" i="1"/>
  <c r="Q6009" i="1"/>
  <c r="P6009" i="1"/>
  <c r="O6009" i="1"/>
  <c r="S6008" i="1"/>
  <c r="R6008" i="1" a="1"/>
  <c r="R6008" i="1"/>
  <c r="Q6008" i="1"/>
  <c r="P6008" i="1"/>
  <c r="O6008" i="1"/>
  <c r="S6007" i="1"/>
  <c r="R6007" i="1" a="1"/>
  <c r="R6007" i="1"/>
  <c r="Q6007" i="1"/>
  <c r="P6007" i="1"/>
  <c r="O6007" i="1"/>
  <c r="S6006" i="1"/>
  <c r="R6006" i="1" a="1"/>
  <c r="R6006" i="1"/>
  <c r="Q6006" i="1"/>
  <c r="P6006" i="1"/>
  <c r="O6006" i="1"/>
  <c r="S6005" i="1"/>
  <c r="R6005" i="1" a="1"/>
  <c r="R6005" i="1"/>
  <c r="Q6005" i="1"/>
  <c r="P6005" i="1"/>
  <c r="O6005" i="1"/>
  <c r="S6004" i="1"/>
  <c r="R6004" i="1" a="1"/>
  <c r="R6004" i="1"/>
  <c r="Q6004" i="1"/>
  <c r="P6004" i="1"/>
  <c r="O6004" i="1"/>
  <c r="S6003" i="1"/>
  <c r="R6003" i="1" a="1"/>
  <c r="R6003" i="1"/>
  <c r="Q6003" i="1"/>
  <c r="P6003" i="1"/>
  <c r="O6003" i="1"/>
  <c r="S6002" i="1"/>
  <c r="R6002" i="1" a="1"/>
  <c r="R6002" i="1"/>
  <c r="Q6002" i="1"/>
  <c r="P6002" i="1"/>
  <c r="O6002" i="1"/>
  <c r="S6001" i="1"/>
  <c r="R6001" i="1" a="1"/>
  <c r="R6001" i="1"/>
  <c r="Q6001" i="1"/>
  <c r="P6001" i="1"/>
  <c r="O6001" i="1"/>
  <c r="S6000" i="1"/>
  <c r="R6000" i="1" a="1"/>
  <c r="R6000" i="1"/>
  <c r="Q6000" i="1"/>
  <c r="P6000" i="1"/>
  <c r="O6000" i="1"/>
  <c r="S5999" i="1"/>
  <c r="R5999" i="1" a="1"/>
  <c r="R5999" i="1"/>
  <c r="Q5999" i="1"/>
  <c r="P5999" i="1"/>
  <c r="O5999" i="1"/>
  <c r="S5998" i="1"/>
  <c r="R5998" i="1" a="1"/>
  <c r="R5998" i="1"/>
  <c r="Q5998" i="1"/>
  <c r="P5998" i="1"/>
  <c r="O5998" i="1"/>
  <c r="S5997" i="1"/>
  <c r="R5997" i="1" a="1"/>
  <c r="R5997" i="1"/>
  <c r="Q5997" i="1"/>
  <c r="P5997" i="1"/>
  <c r="O5997" i="1"/>
  <c r="S5996" i="1"/>
  <c r="R5996" i="1" a="1"/>
  <c r="R5996" i="1"/>
  <c r="Q5996" i="1"/>
  <c r="P5996" i="1"/>
  <c r="O5996" i="1"/>
  <c r="S5995" i="1"/>
  <c r="R5995" i="1" a="1"/>
  <c r="R5995" i="1"/>
  <c r="Q5995" i="1"/>
  <c r="P5995" i="1"/>
  <c r="O5995" i="1"/>
  <c r="S5994" i="1"/>
  <c r="R5994" i="1" a="1"/>
  <c r="R5994" i="1"/>
  <c r="Q5994" i="1"/>
  <c r="P5994" i="1"/>
  <c r="O5994" i="1"/>
  <c r="S5993" i="1"/>
  <c r="R5993" i="1" a="1"/>
  <c r="R5993" i="1"/>
  <c r="Q5993" i="1"/>
  <c r="P5993" i="1"/>
  <c r="O5993" i="1"/>
  <c r="S5992" i="1"/>
  <c r="R5992" i="1" a="1"/>
  <c r="R5992" i="1"/>
  <c r="Q5992" i="1"/>
  <c r="P5992" i="1"/>
  <c r="O5992" i="1"/>
  <c r="S5991" i="1"/>
  <c r="R5991" i="1" a="1"/>
  <c r="R5991" i="1"/>
  <c r="Q5991" i="1"/>
  <c r="P5991" i="1"/>
  <c r="O5991" i="1"/>
  <c r="S5990" i="1"/>
  <c r="R5990" i="1" a="1"/>
  <c r="R5990" i="1"/>
  <c r="Q5990" i="1"/>
  <c r="P5990" i="1"/>
  <c r="O5990" i="1"/>
  <c r="S5989" i="1"/>
  <c r="R5989" i="1" a="1"/>
  <c r="R5989" i="1"/>
  <c r="Q5989" i="1"/>
  <c r="P5989" i="1"/>
  <c r="O5989" i="1"/>
  <c r="S5988" i="1"/>
  <c r="R5988" i="1" a="1"/>
  <c r="R5988" i="1"/>
  <c r="Q5988" i="1"/>
  <c r="P5988" i="1"/>
  <c r="O5988" i="1"/>
  <c r="S5987" i="1"/>
  <c r="R5987" i="1" a="1"/>
  <c r="R5987" i="1"/>
  <c r="Q5987" i="1"/>
  <c r="P5987" i="1"/>
  <c r="O5987" i="1"/>
  <c r="S5986" i="1"/>
  <c r="R5986" i="1" a="1"/>
  <c r="R5986" i="1"/>
  <c r="Q5986" i="1"/>
  <c r="P5986" i="1"/>
  <c r="O5986" i="1"/>
  <c r="S5985" i="1"/>
  <c r="R5985" i="1" a="1"/>
  <c r="R5985" i="1"/>
  <c r="Q5985" i="1"/>
  <c r="P5985" i="1"/>
  <c r="O5985" i="1"/>
  <c r="S5984" i="1"/>
  <c r="R5984" i="1" a="1"/>
  <c r="R5984" i="1"/>
  <c r="Q5984" i="1"/>
  <c r="P5984" i="1"/>
  <c r="O5984" i="1"/>
  <c r="S5983" i="1"/>
  <c r="R5983" i="1" a="1"/>
  <c r="R5983" i="1"/>
  <c r="Q5983" i="1"/>
  <c r="P5983" i="1"/>
  <c r="O5983" i="1"/>
  <c r="S5982" i="1"/>
  <c r="R5982" i="1" a="1"/>
  <c r="R5982" i="1"/>
  <c r="Q5982" i="1"/>
  <c r="P5982" i="1"/>
  <c r="O5982" i="1"/>
  <c r="S5981" i="1"/>
  <c r="R5981" i="1" a="1"/>
  <c r="R5981" i="1"/>
  <c r="Q5981" i="1"/>
  <c r="P5981" i="1"/>
  <c r="O5981" i="1"/>
  <c r="S5980" i="1"/>
  <c r="R5980" i="1" a="1"/>
  <c r="R5980" i="1"/>
  <c r="Q5980" i="1"/>
  <c r="P5980" i="1"/>
  <c r="O5980" i="1"/>
  <c r="S5979" i="1"/>
  <c r="R5979" i="1" a="1"/>
  <c r="R5979" i="1"/>
  <c r="Q5979" i="1"/>
  <c r="P5979" i="1"/>
  <c r="O5979" i="1"/>
  <c r="S5978" i="1"/>
  <c r="R5978" i="1" a="1"/>
  <c r="R5978" i="1"/>
  <c r="Q5978" i="1"/>
  <c r="P5978" i="1"/>
  <c r="O5978" i="1"/>
  <c r="S5977" i="1"/>
  <c r="R5977" i="1" a="1"/>
  <c r="R5977" i="1"/>
  <c r="Q5977" i="1"/>
  <c r="P5977" i="1"/>
  <c r="O5977" i="1"/>
  <c r="S5976" i="1"/>
  <c r="R5976" i="1" a="1"/>
  <c r="R5976" i="1"/>
  <c r="Q5976" i="1"/>
  <c r="P5976" i="1"/>
  <c r="O5976" i="1"/>
  <c r="S5975" i="1"/>
  <c r="R5975" i="1" a="1"/>
  <c r="R5975" i="1"/>
  <c r="Q5975" i="1"/>
  <c r="P5975" i="1"/>
  <c r="O5975" i="1"/>
  <c r="S5974" i="1"/>
  <c r="R5974" i="1" a="1"/>
  <c r="R5974" i="1"/>
  <c r="Q5974" i="1"/>
  <c r="P5974" i="1"/>
  <c r="O5974" i="1"/>
  <c r="S5973" i="1"/>
  <c r="R5973" i="1" a="1"/>
  <c r="R5973" i="1"/>
  <c r="Q5973" i="1"/>
  <c r="P5973" i="1"/>
  <c r="O5973" i="1"/>
  <c r="S5972" i="1"/>
  <c r="R5972" i="1" a="1"/>
  <c r="R5972" i="1"/>
  <c r="Q5972" i="1"/>
  <c r="P5972" i="1"/>
  <c r="O5972" i="1"/>
  <c r="S5971" i="1"/>
  <c r="R5971" i="1" a="1"/>
  <c r="R5971" i="1"/>
  <c r="Q5971" i="1"/>
  <c r="P5971" i="1"/>
  <c r="O5971" i="1"/>
  <c r="S5970" i="1"/>
  <c r="R5970" i="1" a="1"/>
  <c r="R5970" i="1"/>
  <c r="Q5970" i="1"/>
  <c r="P5970" i="1"/>
  <c r="O5970" i="1"/>
  <c r="S5969" i="1"/>
  <c r="R5969" i="1" a="1"/>
  <c r="R5969" i="1"/>
  <c r="Q5969" i="1"/>
  <c r="P5969" i="1"/>
  <c r="O5969" i="1"/>
  <c r="S5968" i="1"/>
  <c r="R5968" i="1" a="1"/>
  <c r="R5968" i="1"/>
  <c r="Q5968" i="1"/>
  <c r="P5968" i="1"/>
  <c r="O5968" i="1"/>
  <c r="S5967" i="1"/>
  <c r="R5967" i="1" a="1"/>
  <c r="R5967" i="1"/>
  <c r="Q5967" i="1"/>
  <c r="P5967" i="1"/>
  <c r="O5967" i="1"/>
  <c r="S5966" i="1"/>
  <c r="R5966" i="1" a="1"/>
  <c r="R5966" i="1"/>
  <c r="Q5966" i="1"/>
  <c r="P5966" i="1"/>
  <c r="O5966" i="1"/>
  <c r="S5965" i="1"/>
  <c r="R5965" i="1" a="1"/>
  <c r="R5965" i="1"/>
  <c r="Q5965" i="1"/>
  <c r="P5965" i="1"/>
  <c r="O5965" i="1"/>
  <c r="S5964" i="1"/>
  <c r="R5964" i="1" a="1"/>
  <c r="R5964" i="1"/>
  <c r="Q5964" i="1"/>
  <c r="P5964" i="1"/>
  <c r="O5964" i="1"/>
  <c r="S5963" i="1"/>
  <c r="R5963" i="1" a="1"/>
  <c r="R5963" i="1"/>
  <c r="Q5963" i="1"/>
  <c r="P5963" i="1"/>
  <c r="O5963" i="1"/>
  <c r="S5962" i="1"/>
  <c r="R5962" i="1" a="1"/>
  <c r="R5962" i="1"/>
  <c r="Q5962" i="1"/>
  <c r="P5962" i="1"/>
  <c r="O5962" i="1"/>
  <c r="S5961" i="1"/>
  <c r="R5961" i="1" a="1"/>
  <c r="R5961" i="1"/>
  <c r="Q5961" i="1"/>
  <c r="P5961" i="1"/>
  <c r="O5961" i="1"/>
  <c r="S5960" i="1"/>
  <c r="R5960" i="1" a="1"/>
  <c r="R5960" i="1"/>
  <c r="Q5960" i="1"/>
  <c r="P5960" i="1"/>
  <c r="O5960" i="1"/>
  <c r="S5959" i="1"/>
  <c r="R5959" i="1" a="1"/>
  <c r="R5959" i="1"/>
  <c r="Q5959" i="1"/>
  <c r="P5959" i="1"/>
  <c r="O5959" i="1"/>
  <c r="S5958" i="1"/>
  <c r="R5958" i="1" a="1"/>
  <c r="R5958" i="1"/>
  <c r="Q5958" i="1"/>
  <c r="P5958" i="1"/>
  <c r="O5958" i="1"/>
  <c r="S5957" i="1"/>
  <c r="R5957" i="1" a="1"/>
  <c r="R5957" i="1"/>
  <c r="Q5957" i="1"/>
  <c r="P5957" i="1"/>
  <c r="O5957" i="1"/>
  <c r="S5956" i="1"/>
  <c r="R5956" i="1" a="1"/>
  <c r="R5956" i="1"/>
  <c r="Q5956" i="1"/>
  <c r="P5956" i="1"/>
  <c r="O5956" i="1"/>
  <c r="S5955" i="1"/>
  <c r="R5955" i="1" a="1"/>
  <c r="R5955" i="1"/>
  <c r="Q5955" i="1"/>
  <c r="P5955" i="1"/>
  <c r="O5955" i="1"/>
  <c r="S5954" i="1"/>
  <c r="R5954" i="1" a="1"/>
  <c r="R5954" i="1"/>
  <c r="Q5954" i="1"/>
  <c r="P5954" i="1"/>
  <c r="O5954" i="1"/>
  <c r="S5953" i="1"/>
  <c r="R5953" i="1" a="1"/>
  <c r="R5953" i="1"/>
  <c r="Q5953" i="1"/>
  <c r="P5953" i="1"/>
  <c r="O5953" i="1"/>
  <c r="S5952" i="1"/>
  <c r="R5952" i="1" a="1"/>
  <c r="R5952" i="1"/>
  <c r="Q5952" i="1"/>
  <c r="P5952" i="1"/>
  <c r="O5952" i="1"/>
  <c r="S5951" i="1"/>
  <c r="R5951" i="1" a="1"/>
  <c r="R5951" i="1"/>
  <c r="Q5951" i="1"/>
  <c r="P5951" i="1"/>
  <c r="O5951" i="1"/>
  <c r="S5950" i="1"/>
  <c r="R5950" i="1" a="1"/>
  <c r="R5950" i="1"/>
  <c r="Q5950" i="1"/>
  <c r="P5950" i="1"/>
  <c r="O5950" i="1"/>
  <c r="S5949" i="1"/>
  <c r="R5949" i="1" a="1"/>
  <c r="R5949" i="1"/>
  <c r="Q5949" i="1"/>
  <c r="P5949" i="1"/>
  <c r="O5949" i="1"/>
  <c r="S5948" i="1"/>
  <c r="R5948" i="1" a="1"/>
  <c r="R5948" i="1"/>
  <c r="Q5948" i="1"/>
  <c r="P5948" i="1"/>
  <c r="O5948" i="1"/>
  <c r="S5947" i="1"/>
  <c r="R5947" i="1" a="1"/>
  <c r="R5947" i="1"/>
  <c r="Q5947" i="1"/>
  <c r="P5947" i="1"/>
  <c r="O5947" i="1"/>
  <c r="S5946" i="1"/>
  <c r="R5946" i="1" a="1"/>
  <c r="R5946" i="1"/>
  <c r="Q5946" i="1"/>
  <c r="P5946" i="1"/>
  <c r="O5946" i="1"/>
  <c r="S5945" i="1"/>
  <c r="R5945" i="1" a="1"/>
  <c r="R5945" i="1"/>
  <c r="Q5945" i="1"/>
  <c r="P5945" i="1"/>
  <c r="O5945" i="1"/>
  <c r="S5944" i="1"/>
  <c r="R5944" i="1" a="1"/>
  <c r="R5944" i="1"/>
  <c r="Q5944" i="1"/>
  <c r="P5944" i="1"/>
  <c r="O5944" i="1"/>
  <c r="S5943" i="1"/>
  <c r="R5943" i="1" a="1"/>
  <c r="R5943" i="1"/>
  <c r="Q5943" i="1"/>
  <c r="P5943" i="1"/>
  <c r="O5943" i="1"/>
  <c r="S5942" i="1"/>
  <c r="R5942" i="1" a="1"/>
  <c r="R5942" i="1"/>
  <c r="Q5942" i="1"/>
  <c r="P5942" i="1"/>
  <c r="O5942" i="1"/>
  <c r="S5941" i="1"/>
  <c r="R5941" i="1" a="1"/>
  <c r="R5941" i="1"/>
  <c r="Q5941" i="1"/>
  <c r="P5941" i="1"/>
  <c r="O5941" i="1"/>
  <c r="S5940" i="1"/>
  <c r="R5940" i="1" a="1"/>
  <c r="R5940" i="1"/>
  <c r="Q5940" i="1"/>
  <c r="P5940" i="1"/>
  <c r="O5940" i="1"/>
  <c r="S5939" i="1"/>
  <c r="R5939" i="1" a="1"/>
  <c r="R5939" i="1"/>
  <c r="Q5939" i="1"/>
  <c r="P5939" i="1"/>
  <c r="O5939" i="1"/>
  <c r="S5938" i="1"/>
  <c r="R5938" i="1" a="1"/>
  <c r="R5938" i="1"/>
  <c r="Q5938" i="1"/>
  <c r="P5938" i="1"/>
  <c r="O5938" i="1"/>
  <c r="S5937" i="1"/>
  <c r="R5937" i="1" a="1"/>
  <c r="R5937" i="1"/>
  <c r="Q5937" i="1"/>
  <c r="P5937" i="1"/>
  <c r="O5937" i="1"/>
  <c r="S5936" i="1"/>
  <c r="R5936" i="1" a="1"/>
  <c r="R5936" i="1"/>
  <c r="Q5936" i="1"/>
  <c r="P5936" i="1"/>
  <c r="O5936" i="1"/>
  <c r="S5935" i="1"/>
  <c r="R5935" i="1" a="1"/>
  <c r="R5935" i="1"/>
  <c r="Q5935" i="1"/>
  <c r="P5935" i="1"/>
  <c r="O5935" i="1"/>
  <c r="S5934" i="1"/>
  <c r="R5934" i="1" a="1"/>
  <c r="R5934" i="1"/>
  <c r="Q5934" i="1"/>
  <c r="P5934" i="1"/>
  <c r="O5934" i="1"/>
  <c r="S5933" i="1"/>
  <c r="R5933" i="1" a="1"/>
  <c r="R5933" i="1"/>
  <c r="Q5933" i="1"/>
  <c r="P5933" i="1"/>
  <c r="O5933" i="1"/>
  <c r="S5932" i="1"/>
  <c r="R5932" i="1" a="1"/>
  <c r="R5932" i="1"/>
  <c r="Q5932" i="1"/>
  <c r="P5932" i="1"/>
  <c r="O5932" i="1"/>
  <c r="S5931" i="1"/>
  <c r="R5931" i="1" a="1"/>
  <c r="R5931" i="1"/>
  <c r="Q5931" i="1"/>
  <c r="P5931" i="1"/>
  <c r="O5931" i="1"/>
  <c r="S5930" i="1"/>
  <c r="R5930" i="1" a="1"/>
  <c r="R5930" i="1"/>
  <c r="Q5930" i="1"/>
  <c r="P5930" i="1"/>
  <c r="O5930" i="1"/>
  <c r="S5929" i="1"/>
  <c r="R5929" i="1" a="1"/>
  <c r="R5929" i="1"/>
  <c r="Q5929" i="1"/>
  <c r="P5929" i="1"/>
  <c r="O5929" i="1"/>
  <c r="S5928" i="1"/>
  <c r="R5928" i="1" a="1"/>
  <c r="R5928" i="1"/>
  <c r="Q5928" i="1"/>
  <c r="P5928" i="1"/>
  <c r="O5928" i="1"/>
  <c r="S5927" i="1"/>
  <c r="R5927" i="1" a="1"/>
  <c r="R5927" i="1"/>
  <c r="Q5927" i="1"/>
  <c r="P5927" i="1"/>
  <c r="O5927" i="1"/>
  <c r="S5926" i="1"/>
  <c r="R5926" i="1" a="1"/>
  <c r="R5926" i="1"/>
  <c r="Q5926" i="1"/>
  <c r="P5926" i="1"/>
  <c r="O5926" i="1"/>
  <c r="S5925" i="1"/>
  <c r="R5925" i="1" a="1"/>
  <c r="R5925" i="1"/>
  <c r="Q5925" i="1"/>
  <c r="P5925" i="1"/>
  <c r="O5925" i="1"/>
  <c r="S5924" i="1"/>
  <c r="R5924" i="1" a="1"/>
  <c r="R5924" i="1"/>
  <c r="Q5924" i="1"/>
  <c r="P5924" i="1"/>
  <c r="O5924" i="1"/>
  <c r="S5923" i="1"/>
  <c r="R5923" i="1" a="1"/>
  <c r="R5923" i="1"/>
  <c r="Q5923" i="1"/>
  <c r="P5923" i="1"/>
  <c r="O5923" i="1"/>
  <c r="S5922" i="1"/>
  <c r="R5922" i="1" a="1"/>
  <c r="R5922" i="1"/>
  <c r="Q5922" i="1"/>
  <c r="P5922" i="1"/>
  <c r="O5922" i="1"/>
  <c r="S5921" i="1"/>
  <c r="R5921" i="1" a="1"/>
  <c r="R5921" i="1"/>
  <c r="Q5921" i="1"/>
  <c r="P5921" i="1"/>
  <c r="O5921" i="1"/>
  <c r="S5920" i="1"/>
  <c r="R5920" i="1" a="1"/>
  <c r="R5920" i="1"/>
  <c r="Q5920" i="1"/>
  <c r="P5920" i="1"/>
  <c r="O5920" i="1"/>
  <c r="S5919" i="1"/>
  <c r="R5919" i="1" a="1"/>
  <c r="R5919" i="1"/>
  <c r="Q5919" i="1"/>
  <c r="P5919" i="1"/>
  <c r="O5919" i="1"/>
  <c r="S5918" i="1"/>
  <c r="R5918" i="1" a="1"/>
  <c r="R5918" i="1"/>
  <c r="Q5918" i="1"/>
  <c r="P5918" i="1"/>
  <c r="O5918" i="1"/>
  <c r="S5917" i="1"/>
  <c r="R5917" i="1" a="1"/>
  <c r="R5917" i="1"/>
  <c r="Q5917" i="1"/>
  <c r="P5917" i="1"/>
  <c r="O5917" i="1"/>
  <c r="S5916" i="1"/>
  <c r="R5916" i="1" a="1"/>
  <c r="R5916" i="1"/>
  <c r="Q5916" i="1"/>
  <c r="P5916" i="1"/>
  <c r="O5916" i="1"/>
  <c r="S5915" i="1"/>
  <c r="R5915" i="1" a="1"/>
  <c r="R5915" i="1"/>
  <c r="Q5915" i="1"/>
  <c r="P5915" i="1"/>
  <c r="O5915" i="1"/>
  <c r="S5914" i="1"/>
  <c r="R5914" i="1" a="1"/>
  <c r="R5914" i="1"/>
  <c r="Q5914" i="1"/>
  <c r="P5914" i="1"/>
  <c r="O5914" i="1"/>
  <c r="S5913" i="1"/>
  <c r="R5913" i="1" a="1"/>
  <c r="R5913" i="1"/>
  <c r="Q5913" i="1"/>
  <c r="P5913" i="1"/>
  <c r="O5913" i="1"/>
  <c r="S5912" i="1"/>
  <c r="R5912" i="1" a="1"/>
  <c r="R5912" i="1"/>
  <c r="Q5912" i="1"/>
  <c r="P5912" i="1"/>
  <c r="O5912" i="1"/>
  <c r="S5911" i="1"/>
  <c r="R5911" i="1" a="1"/>
  <c r="R5911" i="1"/>
  <c r="Q5911" i="1"/>
  <c r="P5911" i="1"/>
  <c r="O5911" i="1"/>
  <c r="S5910" i="1"/>
  <c r="R5910" i="1" a="1"/>
  <c r="R5910" i="1"/>
  <c r="Q5910" i="1"/>
  <c r="P5910" i="1"/>
  <c r="O5910" i="1"/>
  <c r="S5909" i="1"/>
  <c r="R5909" i="1" a="1"/>
  <c r="R5909" i="1"/>
  <c r="Q5909" i="1"/>
  <c r="P5909" i="1"/>
  <c r="O5909" i="1"/>
  <c r="S5908" i="1"/>
  <c r="R5908" i="1" a="1"/>
  <c r="R5908" i="1"/>
  <c r="Q5908" i="1"/>
  <c r="P5908" i="1"/>
  <c r="O5908" i="1"/>
  <c r="S5907" i="1"/>
  <c r="R5907" i="1" a="1"/>
  <c r="R5907" i="1"/>
  <c r="Q5907" i="1"/>
  <c r="P5907" i="1"/>
  <c r="O5907" i="1"/>
  <c r="S5906" i="1"/>
  <c r="R5906" i="1" a="1"/>
  <c r="R5906" i="1"/>
  <c r="Q5906" i="1"/>
  <c r="P5906" i="1"/>
  <c r="O5906" i="1"/>
  <c r="S5905" i="1"/>
  <c r="R5905" i="1" a="1"/>
  <c r="R5905" i="1"/>
  <c r="Q5905" i="1"/>
  <c r="P5905" i="1"/>
  <c r="O5905" i="1"/>
  <c r="S5904" i="1"/>
  <c r="R5904" i="1" a="1"/>
  <c r="R5904" i="1"/>
  <c r="Q5904" i="1"/>
  <c r="P5904" i="1"/>
  <c r="O5904" i="1"/>
  <c r="S5903" i="1"/>
  <c r="R5903" i="1" a="1"/>
  <c r="R5903" i="1"/>
  <c r="Q5903" i="1"/>
  <c r="P5903" i="1"/>
  <c r="O5903" i="1"/>
  <c r="S5902" i="1"/>
  <c r="R5902" i="1" a="1"/>
  <c r="R5902" i="1"/>
  <c r="Q5902" i="1"/>
  <c r="P5902" i="1"/>
  <c r="O5902" i="1"/>
  <c r="S5901" i="1"/>
  <c r="R5901" i="1" a="1"/>
  <c r="R5901" i="1"/>
  <c r="Q5901" i="1"/>
  <c r="P5901" i="1"/>
  <c r="O5901" i="1"/>
  <c r="S5900" i="1"/>
  <c r="R5900" i="1" a="1"/>
  <c r="R5900" i="1"/>
  <c r="Q5900" i="1"/>
  <c r="P5900" i="1"/>
  <c r="O5900" i="1"/>
  <c r="S5899" i="1"/>
  <c r="R5899" i="1" a="1"/>
  <c r="R5899" i="1"/>
  <c r="Q5899" i="1"/>
  <c r="P5899" i="1"/>
  <c r="O5899" i="1"/>
  <c r="S5898" i="1"/>
  <c r="R5898" i="1" a="1"/>
  <c r="R5898" i="1"/>
  <c r="Q5898" i="1"/>
  <c r="P5898" i="1"/>
  <c r="O5898" i="1"/>
  <c r="S5897" i="1"/>
  <c r="R5897" i="1" a="1"/>
  <c r="R5897" i="1"/>
  <c r="Q5897" i="1"/>
  <c r="P5897" i="1"/>
  <c r="O5897" i="1"/>
  <c r="S5896" i="1"/>
  <c r="R5896" i="1" a="1"/>
  <c r="R5896" i="1"/>
  <c r="Q5896" i="1"/>
  <c r="P5896" i="1"/>
  <c r="O5896" i="1"/>
  <c r="S5895" i="1"/>
  <c r="R5895" i="1" a="1"/>
  <c r="R5895" i="1"/>
  <c r="Q5895" i="1"/>
  <c r="P5895" i="1"/>
  <c r="O5895" i="1"/>
  <c r="S5894" i="1"/>
  <c r="R5894" i="1" a="1"/>
  <c r="R5894" i="1"/>
  <c r="Q5894" i="1"/>
  <c r="P5894" i="1"/>
  <c r="O5894" i="1"/>
  <c r="S5893" i="1"/>
  <c r="R5893" i="1" a="1"/>
  <c r="R5893" i="1"/>
  <c r="Q5893" i="1"/>
  <c r="P5893" i="1"/>
  <c r="O5893" i="1"/>
  <c r="S5892" i="1"/>
  <c r="R5892" i="1" a="1"/>
  <c r="R5892" i="1"/>
  <c r="Q5892" i="1"/>
  <c r="P5892" i="1"/>
  <c r="O5892" i="1"/>
  <c r="S5891" i="1"/>
  <c r="R5891" i="1" a="1"/>
  <c r="R5891" i="1"/>
  <c r="Q5891" i="1"/>
  <c r="P5891" i="1"/>
  <c r="O5891" i="1"/>
  <c r="S5890" i="1"/>
  <c r="R5890" i="1" a="1"/>
  <c r="R5890" i="1"/>
  <c r="Q5890" i="1"/>
  <c r="P5890" i="1"/>
  <c r="O5890" i="1"/>
  <c r="S5889" i="1"/>
  <c r="R5889" i="1" a="1"/>
  <c r="R5889" i="1"/>
  <c r="Q5889" i="1"/>
  <c r="P5889" i="1"/>
  <c r="O5889" i="1"/>
  <c r="S5888" i="1"/>
  <c r="R5888" i="1" a="1"/>
  <c r="R5888" i="1"/>
  <c r="Q5888" i="1"/>
  <c r="P5888" i="1"/>
  <c r="O5888" i="1"/>
  <c r="S5887" i="1"/>
  <c r="R5887" i="1" a="1"/>
  <c r="R5887" i="1"/>
  <c r="Q5887" i="1"/>
  <c r="P5887" i="1"/>
  <c r="O5887" i="1"/>
  <c r="S5886" i="1"/>
  <c r="R5886" i="1" a="1"/>
  <c r="R5886" i="1"/>
  <c r="Q5886" i="1"/>
  <c r="P5886" i="1"/>
  <c r="O5886" i="1"/>
  <c r="S5885" i="1"/>
  <c r="R5885" i="1" a="1"/>
  <c r="R5885" i="1"/>
  <c r="Q5885" i="1"/>
  <c r="P5885" i="1"/>
  <c r="O5885" i="1"/>
  <c r="S5884" i="1"/>
  <c r="R5884" i="1" a="1"/>
  <c r="R5884" i="1"/>
  <c r="Q5884" i="1"/>
  <c r="P5884" i="1"/>
  <c r="O5884" i="1"/>
  <c r="S5883" i="1"/>
  <c r="R5883" i="1" a="1"/>
  <c r="R5883" i="1"/>
  <c r="Q5883" i="1"/>
  <c r="P5883" i="1"/>
  <c r="O5883" i="1"/>
  <c r="S5882" i="1"/>
  <c r="R5882" i="1" a="1"/>
  <c r="R5882" i="1"/>
  <c r="Q5882" i="1"/>
  <c r="P5882" i="1"/>
  <c r="O5882" i="1"/>
  <c r="S5881" i="1"/>
  <c r="R5881" i="1" a="1"/>
  <c r="R5881" i="1"/>
  <c r="Q5881" i="1"/>
  <c r="P5881" i="1"/>
  <c r="O5881" i="1"/>
  <c r="S5880" i="1"/>
  <c r="R5880" i="1" a="1"/>
  <c r="R5880" i="1"/>
  <c r="Q5880" i="1"/>
  <c r="P5880" i="1"/>
  <c r="O5880" i="1"/>
  <c r="S5879" i="1"/>
  <c r="R5879" i="1" a="1"/>
  <c r="R5879" i="1"/>
  <c r="Q5879" i="1"/>
  <c r="P5879" i="1"/>
  <c r="O5879" i="1"/>
  <c r="S5878" i="1"/>
  <c r="R5878" i="1" a="1"/>
  <c r="R5878" i="1"/>
  <c r="Q5878" i="1"/>
  <c r="P5878" i="1"/>
  <c r="O5878" i="1"/>
  <c r="S5877" i="1"/>
  <c r="R5877" i="1" a="1"/>
  <c r="R5877" i="1"/>
  <c r="Q5877" i="1"/>
  <c r="P5877" i="1"/>
  <c r="O5877" i="1"/>
  <c r="S5876" i="1"/>
  <c r="R5876" i="1" a="1"/>
  <c r="R5876" i="1"/>
  <c r="Q5876" i="1"/>
  <c r="P5876" i="1"/>
  <c r="O5876" i="1"/>
  <c r="S5875" i="1"/>
  <c r="R5875" i="1" a="1"/>
  <c r="R5875" i="1"/>
  <c r="Q5875" i="1"/>
  <c r="P5875" i="1"/>
  <c r="O5875" i="1"/>
  <c r="S5874" i="1"/>
  <c r="R5874" i="1" a="1"/>
  <c r="R5874" i="1"/>
  <c r="Q5874" i="1"/>
  <c r="P5874" i="1"/>
  <c r="O5874" i="1"/>
  <c r="S5873" i="1"/>
  <c r="R5873" i="1" a="1"/>
  <c r="R5873" i="1"/>
  <c r="Q5873" i="1"/>
  <c r="P5873" i="1"/>
  <c r="O5873" i="1"/>
  <c r="S5872" i="1"/>
  <c r="R5872" i="1" a="1"/>
  <c r="R5872" i="1"/>
  <c r="Q5872" i="1"/>
  <c r="P5872" i="1"/>
  <c r="O5872" i="1"/>
  <c r="S5871" i="1"/>
  <c r="R5871" i="1" a="1"/>
  <c r="R5871" i="1"/>
  <c r="Q5871" i="1"/>
  <c r="P5871" i="1"/>
  <c r="O5871" i="1"/>
  <c r="S5870" i="1"/>
  <c r="R5870" i="1" a="1"/>
  <c r="R5870" i="1"/>
  <c r="Q5870" i="1"/>
  <c r="P5870" i="1"/>
  <c r="O5870" i="1"/>
  <c r="S5869" i="1"/>
  <c r="R5869" i="1" a="1"/>
  <c r="R5869" i="1"/>
  <c r="Q5869" i="1"/>
  <c r="P5869" i="1"/>
  <c r="O5869" i="1"/>
  <c r="S5868" i="1"/>
  <c r="R5868" i="1" a="1"/>
  <c r="R5868" i="1"/>
  <c r="Q5868" i="1"/>
  <c r="P5868" i="1"/>
  <c r="O5868" i="1"/>
  <c r="S5867" i="1"/>
  <c r="R5867" i="1" a="1"/>
  <c r="R5867" i="1"/>
  <c r="Q5867" i="1"/>
  <c r="P5867" i="1"/>
  <c r="O5867" i="1"/>
  <c r="S5866" i="1"/>
  <c r="R5866" i="1" a="1"/>
  <c r="R5866" i="1"/>
  <c r="Q5866" i="1"/>
  <c r="P5866" i="1"/>
  <c r="O5866" i="1"/>
  <c r="S5865" i="1"/>
  <c r="R5865" i="1" a="1"/>
  <c r="R5865" i="1"/>
  <c r="Q5865" i="1"/>
  <c r="P5865" i="1"/>
  <c r="O5865" i="1"/>
  <c r="S5864" i="1"/>
  <c r="R5864" i="1" a="1"/>
  <c r="R5864" i="1"/>
  <c r="Q5864" i="1"/>
  <c r="P5864" i="1"/>
  <c r="O5864" i="1"/>
  <c r="S5863" i="1"/>
  <c r="R5863" i="1" a="1"/>
  <c r="R5863" i="1"/>
  <c r="Q5863" i="1"/>
  <c r="P5863" i="1"/>
  <c r="O5863" i="1"/>
  <c r="S5862" i="1"/>
  <c r="R5862" i="1" a="1"/>
  <c r="R5862" i="1"/>
  <c r="Q5862" i="1"/>
  <c r="P5862" i="1"/>
  <c r="O5862" i="1"/>
  <c r="S5861" i="1"/>
  <c r="R5861" i="1" a="1"/>
  <c r="R5861" i="1"/>
  <c r="Q5861" i="1"/>
  <c r="P5861" i="1"/>
  <c r="O5861" i="1"/>
  <c r="S5860" i="1"/>
  <c r="R5860" i="1" a="1"/>
  <c r="R5860" i="1"/>
  <c r="Q5860" i="1"/>
  <c r="P5860" i="1"/>
  <c r="O5860" i="1"/>
  <c r="S5859" i="1"/>
  <c r="R5859" i="1" a="1"/>
  <c r="R5859" i="1"/>
  <c r="Q5859" i="1"/>
  <c r="P5859" i="1"/>
  <c r="O5859" i="1"/>
  <c r="S5858" i="1"/>
  <c r="R5858" i="1" a="1"/>
  <c r="R5858" i="1"/>
  <c r="Q5858" i="1"/>
  <c r="P5858" i="1"/>
  <c r="O5858" i="1"/>
  <c r="S5857" i="1"/>
  <c r="R5857" i="1" a="1"/>
  <c r="R5857" i="1"/>
  <c r="Q5857" i="1"/>
  <c r="P5857" i="1"/>
  <c r="O5857" i="1"/>
  <c r="S5856" i="1"/>
  <c r="R5856" i="1" a="1"/>
  <c r="R5856" i="1"/>
  <c r="Q5856" i="1"/>
  <c r="P5856" i="1"/>
  <c r="O5856" i="1"/>
  <c r="S5855" i="1"/>
  <c r="R5855" i="1" a="1"/>
  <c r="R5855" i="1"/>
  <c r="Q5855" i="1"/>
  <c r="P5855" i="1"/>
  <c r="O5855" i="1"/>
  <c r="S5854" i="1"/>
  <c r="R5854" i="1" a="1"/>
  <c r="R5854" i="1"/>
  <c r="Q5854" i="1"/>
  <c r="P5854" i="1"/>
  <c r="O5854" i="1"/>
  <c r="S5853" i="1"/>
  <c r="R5853" i="1" a="1"/>
  <c r="R5853" i="1"/>
  <c r="Q5853" i="1"/>
  <c r="P5853" i="1"/>
  <c r="O5853" i="1"/>
  <c r="S5852" i="1"/>
  <c r="R5852" i="1" a="1"/>
  <c r="R5852" i="1"/>
  <c r="Q5852" i="1"/>
  <c r="P5852" i="1"/>
  <c r="O5852" i="1"/>
  <c r="S5851" i="1"/>
  <c r="R5851" i="1" a="1"/>
  <c r="R5851" i="1"/>
  <c r="Q5851" i="1"/>
  <c r="P5851" i="1"/>
  <c r="O5851" i="1"/>
  <c r="S5850" i="1"/>
  <c r="R5850" i="1" a="1"/>
  <c r="R5850" i="1"/>
  <c r="Q5850" i="1"/>
  <c r="P5850" i="1"/>
  <c r="O5850" i="1"/>
  <c r="S5849" i="1"/>
  <c r="R5849" i="1" a="1"/>
  <c r="R5849" i="1"/>
  <c r="Q5849" i="1"/>
  <c r="P5849" i="1"/>
  <c r="O5849" i="1"/>
  <c r="S5848" i="1"/>
  <c r="R5848" i="1" a="1"/>
  <c r="R5848" i="1"/>
  <c r="Q5848" i="1"/>
  <c r="P5848" i="1"/>
  <c r="O5848" i="1"/>
  <c r="S5847" i="1"/>
  <c r="R5847" i="1" a="1"/>
  <c r="R5847" i="1"/>
  <c r="Q5847" i="1"/>
  <c r="P5847" i="1"/>
  <c r="O5847" i="1"/>
  <c r="S5846" i="1"/>
  <c r="R5846" i="1" a="1"/>
  <c r="R5846" i="1"/>
  <c r="Q5846" i="1"/>
  <c r="P5846" i="1"/>
  <c r="O5846" i="1"/>
  <c r="S5845" i="1"/>
  <c r="R5845" i="1" a="1"/>
  <c r="R5845" i="1"/>
  <c r="Q5845" i="1"/>
  <c r="P5845" i="1"/>
  <c r="O5845" i="1"/>
  <c r="S5844" i="1"/>
  <c r="R5844" i="1" a="1"/>
  <c r="R5844" i="1"/>
  <c r="Q5844" i="1"/>
  <c r="P5844" i="1"/>
  <c r="O5844" i="1"/>
  <c r="S5843" i="1"/>
  <c r="R5843" i="1" a="1"/>
  <c r="R5843" i="1"/>
  <c r="Q5843" i="1"/>
  <c r="P5843" i="1"/>
  <c r="O5843" i="1"/>
  <c r="S5842" i="1"/>
  <c r="R5842" i="1" a="1"/>
  <c r="R5842" i="1"/>
  <c r="Q5842" i="1"/>
  <c r="P5842" i="1"/>
  <c r="O5842" i="1"/>
  <c r="S5841" i="1"/>
  <c r="R5841" i="1" a="1"/>
  <c r="R5841" i="1"/>
  <c r="Q5841" i="1"/>
  <c r="P5841" i="1"/>
  <c r="O5841" i="1"/>
  <c r="S5840" i="1"/>
  <c r="R5840" i="1" a="1"/>
  <c r="R5840" i="1"/>
  <c r="Q5840" i="1"/>
  <c r="P5840" i="1"/>
  <c r="O5840" i="1"/>
  <c r="S5839" i="1"/>
  <c r="R5839" i="1" a="1"/>
  <c r="R5839" i="1"/>
  <c r="Q5839" i="1"/>
  <c r="P5839" i="1"/>
  <c r="O5839" i="1"/>
  <c r="S5838" i="1"/>
  <c r="R5838" i="1" a="1"/>
  <c r="R5838" i="1"/>
  <c r="Q5838" i="1"/>
  <c r="P5838" i="1"/>
  <c r="O5838" i="1"/>
  <c r="S5837" i="1"/>
  <c r="R5837" i="1" a="1"/>
  <c r="R5837" i="1"/>
  <c r="Q5837" i="1"/>
  <c r="P5837" i="1"/>
  <c r="O5837" i="1"/>
  <c r="S5836" i="1"/>
  <c r="R5836" i="1" a="1"/>
  <c r="R5836" i="1"/>
  <c r="Q5836" i="1"/>
  <c r="P5836" i="1"/>
  <c r="O5836" i="1"/>
  <c r="S5835" i="1"/>
  <c r="R5835" i="1" a="1"/>
  <c r="R5835" i="1"/>
  <c r="Q5835" i="1"/>
  <c r="P5835" i="1"/>
  <c r="O5835" i="1"/>
  <c r="S5834" i="1"/>
  <c r="R5834" i="1" a="1"/>
  <c r="R5834" i="1"/>
  <c r="Q5834" i="1"/>
  <c r="P5834" i="1"/>
  <c r="O5834" i="1"/>
  <c r="S5833" i="1"/>
  <c r="R5833" i="1" a="1"/>
  <c r="R5833" i="1"/>
  <c r="Q5833" i="1"/>
  <c r="P5833" i="1"/>
  <c r="O5833" i="1"/>
  <c r="S5832" i="1"/>
  <c r="R5832" i="1" a="1"/>
  <c r="R5832" i="1"/>
  <c r="Q5832" i="1"/>
  <c r="P5832" i="1"/>
  <c r="O5832" i="1"/>
  <c r="S5831" i="1"/>
  <c r="R5831" i="1" a="1"/>
  <c r="R5831" i="1"/>
  <c r="Q5831" i="1"/>
  <c r="P5831" i="1"/>
  <c r="O5831" i="1"/>
  <c r="S5830" i="1"/>
  <c r="R5830" i="1" a="1"/>
  <c r="R5830" i="1"/>
  <c r="Q5830" i="1"/>
  <c r="P5830" i="1"/>
  <c r="O5830" i="1"/>
  <c r="S5829" i="1"/>
  <c r="R5829" i="1" a="1"/>
  <c r="R5829" i="1"/>
  <c r="Q5829" i="1"/>
  <c r="P5829" i="1"/>
  <c r="O5829" i="1"/>
  <c r="S5828" i="1"/>
  <c r="R5828" i="1" a="1"/>
  <c r="R5828" i="1"/>
  <c r="Q5828" i="1"/>
  <c r="P5828" i="1"/>
  <c r="O5828" i="1"/>
  <c r="S5827" i="1"/>
  <c r="R5827" i="1" a="1"/>
  <c r="R5827" i="1"/>
  <c r="Q5827" i="1"/>
  <c r="P5827" i="1"/>
  <c r="O5827" i="1"/>
  <c r="S5826" i="1"/>
  <c r="R5826" i="1" a="1"/>
  <c r="R5826" i="1"/>
  <c r="Q5826" i="1"/>
  <c r="P5826" i="1"/>
  <c r="O5826" i="1"/>
  <c r="S5825" i="1"/>
  <c r="R5825" i="1" a="1"/>
  <c r="R5825" i="1"/>
  <c r="Q5825" i="1"/>
  <c r="P5825" i="1"/>
  <c r="O5825" i="1"/>
  <c r="S5824" i="1"/>
  <c r="R5824" i="1" a="1"/>
  <c r="R5824" i="1"/>
  <c r="Q5824" i="1"/>
  <c r="P5824" i="1"/>
  <c r="O5824" i="1"/>
  <c r="S5823" i="1"/>
  <c r="R5823" i="1" a="1"/>
  <c r="R5823" i="1"/>
  <c r="Q5823" i="1"/>
  <c r="P5823" i="1"/>
  <c r="O5823" i="1"/>
  <c r="S5822" i="1"/>
  <c r="R5822" i="1" a="1"/>
  <c r="R5822" i="1"/>
  <c r="Q5822" i="1"/>
  <c r="P5822" i="1"/>
  <c r="O5822" i="1"/>
  <c r="S5821" i="1"/>
  <c r="R5821" i="1" a="1"/>
  <c r="R5821" i="1"/>
  <c r="Q5821" i="1"/>
  <c r="P5821" i="1"/>
  <c r="O5821" i="1"/>
  <c r="S5820" i="1"/>
  <c r="R5820" i="1" a="1"/>
  <c r="R5820" i="1"/>
  <c r="Q5820" i="1"/>
  <c r="P5820" i="1"/>
  <c r="O5820" i="1"/>
  <c r="S5819" i="1"/>
  <c r="R5819" i="1" a="1"/>
  <c r="R5819" i="1"/>
  <c r="Q5819" i="1"/>
  <c r="P5819" i="1"/>
  <c r="O5819" i="1"/>
  <c r="S5818" i="1"/>
  <c r="R5818" i="1" a="1"/>
  <c r="R5818" i="1"/>
  <c r="Q5818" i="1"/>
  <c r="P5818" i="1"/>
  <c r="O5818" i="1"/>
  <c r="S5817" i="1"/>
  <c r="R5817" i="1" a="1"/>
  <c r="R5817" i="1"/>
  <c r="Q5817" i="1"/>
  <c r="P5817" i="1"/>
  <c r="O5817" i="1"/>
  <c r="S5816" i="1"/>
  <c r="R5816" i="1" a="1"/>
  <c r="R5816" i="1"/>
  <c r="Q5816" i="1"/>
  <c r="P5816" i="1"/>
  <c r="O5816" i="1"/>
  <c r="S5815" i="1"/>
  <c r="R5815" i="1" a="1"/>
  <c r="R5815" i="1"/>
  <c r="Q5815" i="1"/>
  <c r="P5815" i="1"/>
  <c r="O5815" i="1"/>
  <c r="S5814" i="1"/>
  <c r="R5814" i="1" a="1"/>
  <c r="R5814" i="1"/>
  <c r="Q5814" i="1"/>
  <c r="P5814" i="1"/>
  <c r="O5814" i="1"/>
  <c r="S5813" i="1"/>
  <c r="R5813" i="1" a="1"/>
  <c r="R5813" i="1"/>
  <c r="Q5813" i="1"/>
  <c r="P5813" i="1"/>
  <c r="O5813" i="1"/>
  <c r="S5812" i="1"/>
  <c r="R5812" i="1" a="1"/>
  <c r="R5812" i="1"/>
  <c r="Q5812" i="1"/>
  <c r="P5812" i="1"/>
  <c r="O5812" i="1"/>
  <c r="S5811" i="1"/>
  <c r="R5811" i="1" a="1"/>
  <c r="R5811" i="1"/>
  <c r="Q5811" i="1"/>
  <c r="P5811" i="1"/>
  <c r="O5811" i="1"/>
  <c r="S5810" i="1"/>
  <c r="R5810" i="1" a="1"/>
  <c r="R5810" i="1"/>
  <c r="Q5810" i="1"/>
  <c r="P5810" i="1"/>
  <c r="O5810" i="1"/>
  <c r="S5809" i="1"/>
  <c r="R5809" i="1" a="1"/>
  <c r="R5809" i="1"/>
  <c r="Q5809" i="1"/>
  <c r="P5809" i="1"/>
  <c r="O5809" i="1"/>
  <c r="S5808" i="1"/>
  <c r="R5808" i="1" a="1"/>
  <c r="R5808" i="1"/>
  <c r="Q5808" i="1"/>
  <c r="P5808" i="1"/>
  <c r="O5808" i="1"/>
  <c r="S5807" i="1"/>
  <c r="R5807" i="1" a="1"/>
  <c r="R5807" i="1"/>
  <c r="Q5807" i="1"/>
  <c r="P5807" i="1"/>
  <c r="O5807" i="1"/>
  <c r="S5806" i="1"/>
  <c r="R5806" i="1" a="1"/>
  <c r="R5806" i="1"/>
  <c r="Q5806" i="1"/>
  <c r="P5806" i="1"/>
  <c r="O5806" i="1"/>
  <c r="S5805" i="1"/>
  <c r="R5805" i="1" a="1"/>
  <c r="R5805" i="1"/>
  <c r="Q5805" i="1"/>
  <c r="P5805" i="1"/>
  <c r="O5805" i="1"/>
  <c r="S5804" i="1"/>
  <c r="R5804" i="1" a="1"/>
  <c r="R5804" i="1"/>
  <c r="Q5804" i="1"/>
  <c r="P5804" i="1"/>
  <c r="O5804" i="1"/>
  <c r="S5803" i="1"/>
  <c r="R5803" i="1" a="1"/>
  <c r="R5803" i="1"/>
  <c r="Q5803" i="1"/>
  <c r="P5803" i="1"/>
  <c r="O5803" i="1"/>
  <c r="S5802" i="1"/>
  <c r="R5802" i="1" a="1"/>
  <c r="R5802" i="1"/>
  <c r="Q5802" i="1"/>
  <c r="P5802" i="1"/>
  <c r="O5802" i="1"/>
  <c r="S5801" i="1"/>
  <c r="R5801" i="1" a="1"/>
  <c r="R5801" i="1"/>
  <c r="Q5801" i="1"/>
  <c r="P5801" i="1"/>
  <c r="O5801" i="1"/>
  <c r="S5800" i="1"/>
  <c r="R5800" i="1" a="1"/>
  <c r="R5800" i="1"/>
  <c r="Q5800" i="1"/>
  <c r="P5800" i="1"/>
  <c r="O5800" i="1"/>
  <c r="S5799" i="1"/>
  <c r="R5799" i="1" a="1"/>
  <c r="R5799" i="1"/>
  <c r="Q5799" i="1"/>
  <c r="P5799" i="1"/>
  <c r="O5799" i="1"/>
  <c r="S5798" i="1"/>
  <c r="R5798" i="1" a="1"/>
  <c r="R5798" i="1"/>
  <c r="Q5798" i="1"/>
  <c r="P5798" i="1"/>
  <c r="O5798" i="1"/>
  <c r="S5797" i="1"/>
  <c r="R5797" i="1" a="1"/>
  <c r="R5797" i="1"/>
  <c r="Q5797" i="1"/>
  <c r="P5797" i="1"/>
  <c r="O5797" i="1"/>
  <c r="S5796" i="1"/>
  <c r="R5796" i="1" a="1"/>
  <c r="R5796" i="1"/>
  <c r="Q5796" i="1"/>
  <c r="P5796" i="1"/>
  <c r="O5796" i="1"/>
  <c r="S5795" i="1"/>
  <c r="R5795" i="1" a="1"/>
  <c r="R5795" i="1"/>
  <c r="Q5795" i="1"/>
  <c r="P5795" i="1"/>
  <c r="O5795" i="1"/>
  <c r="S5794" i="1"/>
  <c r="R5794" i="1" a="1"/>
  <c r="R5794" i="1"/>
  <c r="Q5794" i="1"/>
  <c r="P5794" i="1"/>
  <c r="O5794" i="1"/>
  <c r="S5793" i="1"/>
  <c r="R5793" i="1" a="1"/>
  <c r="R5793" i="1"/>
  <c r="Q5793" i="1"/>
  <c r="P5793" i="1"/>
  <c r="O5793" i="1"/>
  <c r="S5792" i="1"/>
  <c r="R5792" i="1" a="1"/>
  <c r="R5792" i="1"/>
  <c r="Q5792" i="1"/>
  <c r="P5792" i="1"/>
  <c r="O5792" i="1"/>
  <c r="S5791" i="1"/>
  <c r="R5791" i="1" a="1"/>
  <c r="R5791" i="1"/>
  <c r="Q5791" i="1"/>
  <c r="P5791" i="1"/>
  <c r="O5791" i="1"/>
  <c r="S5790" i="1"/>
  <c r="R5790" i="1" a="1"/>
  <c r="R5790" i="1"/>
  <c r="Q5790" i="1"/>
  <c r="P5790" i="1"/>
  <c r="O5790" i="1"/>
  <c r="S5789" i="1"/>
  <c r="R5789" i="1" a="1"/>
  <c r="R5789" i="1"/>
  <c r="Q5789" i="1"/>
  <c r="P5789" i="1"/>
  <c r="O5789" i="1"/>
  <c r="S5788" i="1"/>
  <c r="R5788" i="1" a="1"/>
  <c r="R5788" i="1"/>
  <c r="Q5788" i="1"/>
  <c r="P5788" i="1"/>
  <c r="O5788" i="1"/>
  <c r="S5787" i="1"/>
  <c r="R5787" i="1" a="1"/>
  <c r="R5787" i="1"/>
  <c r="Q5787" i="1"/>
  <c r="P5787" i="1"/>
  <c r="O5787" i="1"/>
  <c r="S5786" i="1"/>
  <c r="R5786" i="1" a="1"/>
  <c r="R5786" i="1"/>
  <c r="Q5786" i="1"/>
  <c r="P5786" i="1"/>
  <c r="O5786" i="1"/>
  <c r="S5785" i="1"/>
  <c r="R5785" i="1" a="1"/>
  <c r="R5785" i="1"/>
  <c r="Q5785" i="1"/>
  <c r="P5785" i="1"/>
  <c r="O5785" i="1"/>
  <c r="S5784" i="1"/>
  <c r="R5784" i="1" a="1"/>
  <c r="R5784" i="1"/>
  <c r="Q5784" i="1"/>
  <c r="P5784" i="1"/>
  <c r="O5784" i="1"/>
  <c r="S5783" i="1"/>
  <c r="R5783" i="1" a="1"/>
  <c r="R5783" i="1"/>
  <c r="Q5783" i="1"/>
  <c r="P5783" i="1"/>
  <c r="O5783" i="1"/>
  <c r="S5782" i="1"/>
  <c r="R5782" i="1" a="1"/>
  <c r="R5782" i="1"/>
  <c r="Q5782" i="1"/>
  <c r="P5782" i="1"/>
  <c r="O5782" i="1"/>
  <c r="S5781" i="1"/>
  <c r="R5781" i="1" a="1"/>
  <c r="R5781" i="1"/>
  <c r="Q5781" i="1"/>
  <c r="P5781" i="1"/>
  <c r="O5781" i="1"/>
  <c r="S5780" i="1"/>
  <c r="R5780" i="1" a="1"/>
  <c r="R5780" i="1"/>
  <c r="Q5780" i="1"/>
  <c r="P5780" i="1"/>
  <c r="O5780" i="1"/>
  <c r="S5779" i="1"/>
  <c r="R5779" i="1" a="1"/>
  <c r="R5779" i="1"/>
  <c r="Q5779" i="1"/>
  <c r="P5779" i="1"/>
  <c r="O5779" i="1"/>
  <c r="S5778" i="1"/>
  <c r="R5778" i="1" a="1"/>
  <c r="R5778" i="1"/>
  <c r="Q5778" i="1"/>
  <c r="P5778" i="1"/>
  <c r="O5778" i="1"/>
  <c r="S5777" i="1"/>
  <c r="R5777" i="1" a="1"/>
  <c r="R5777" i="1"/>
  <c r="Q5777" i="1"/>
  <c r="P5777" i="1"/>
  <c r="O5777" i="1"/>
  <c r="S5776" i="1"/>
  <c r="R5776" i="1" a="1"/>
  <c r="R5776" i="1"/>
  <c r="Q5776" i="1"/>
  <c r="P5776" i="1"/>
  <c r="O5776" i="1"/>
  <c r="S5775" i="1"/>
  <c r="R5775" i="1" a="1"/>
  <c r="R5775" i="1"/>
  <c r="Q5775" i="1"/>
  <c r="P5775" i="1"/>
  <c r="O5775" i="1"/>
  <c r="S5774" i="1"/>
  <c r="R5774" i="1" a="1"/>
  <c r="R5774" i="1"/>
  <c r="Q5774" i="1"/>
  <c r="P5774" i="1"/>
  <c r="O5774" i="1"/>
  <c r="S5773" i="1"/>
  <c r="R5773" i="1" a="1"/>
  <c r="R5773" i="1"/>
  <c r="Q5773" i="1"/>
  <c r="P5773" i="1"/>
  <c r="O5773" i="1"/>
  <c r="S5772" i="1"/>
  <c r="R5772" i="1" a="1"/>
  <c r="R5772" i="1"/>
  <c r="Q5772" i="1"/>
  <c r="P5772" i="1"/>
  <c r="O5772" i="1"/>
  <c r="S5771" i="1"/>
  <c r="R5771" i="1" a="1"/>
  <c r="R5771" i="1"/>
  <c r="Q5771" i="1"/>
  <c r="P5771" i="1"/>
  <c r="O5771" i="1"/>
  <c r="S5770" i="1"/>
  <c r="R5770" i="1" a="1"/>
  <c r="R5770" i="1"/>
  <c r="Q5770" i="1"/>
  <c r="P5770" i="1"/>
  <c r="O5770" i="1"/>
  <c r="S5769" i="1"/>
  <c r="R5769" i="1" a="1"/>
  <c r="R5769" i="1"/>
  <c r="Q5769" i="1"/>
  <c r="P5769" i="1"/>
  <c r="O5769" i="1"/>
  <c r="S5768" i="1"/>
  <c r="R5768" i="1" a="1"/>
  <c r="R5768" i="1"/>
  <c r="Q5768" i="1"/>
  <c r="P5768" i="1"/>
  <c r="O5768" i="1"/>
  <c r="S5767" i="1"/>
  <c r="R5767" i="1" a="1"/>
  <c r="R5767" i="1"/>
  <c r="Q5767" i="1"/>
  <c r="P5767" i="1"/>
  <c r="O5767" i="1"/>
  <c r="S5766" i="1"/>
  <c r="R5766" i="1" a="1"/>
  <c r="R5766" i="1"/>
  <c r="Q5766" i="1"/>
  <c r="P5766" i="1"/>
  <c r="O5766" i="1"/>
  <c r="S5765" i="1"/>
  <c r="R5765" i="1" a="1"/>
  <c r="R5765" i="1"/>
  <c r="Q5765" i="1"/>
  <c r="P5765" i="1"/>
  <c r="O5765" i="1"/>
  <c r="S5764" i="1"/>
  <c r="R5764" i="1" a="1"/>
  <c r="R5764" i="1"/>
  <c r="Q5764" i="1"/>
  <c r="P5764" i="1"/>
  <c r="O5764" i="1"/>
  <c r="S5763" i="1"/>
  <c r="R5763" i="1" a="1"/>
  <c r="R5763" i="1"/>
  <c r="Q5763" i="1"/>
  <c r="P5763" i="1"/>
  <c r="O5763" i="1"/>
  <c r="S5762" i="1"/>
  <c r="R5762" i="1" a="1"/>
  <c r="R5762" i="1"/>
  <c r="Q5762" i="1"/>
  <c r="P5762" i="1"/>
  <c r="O5762" i="1"/>
  <c r="S5761" i="1"/>
  <c r="R5761" i="1" a="1"/>
  <c r="R5761" i="1"/>
  <c r="Q5761" i="1"/>
  <c r="P5761" i="1"/>
  <c r="O5761" i="1"/>
  <c r="S5760" i="1"/>
  <c r="R5760" i="1" a="1"/>
  <c r="R5760" i="1"/>
  <c r="Q5760" i="1"/>
  <c r="P5760" i="1"/>
  <c r="O5760" i="1"/>
  <c r="S5759" i="1"/>
  <c r="R5759" i="1" a="1"/>
  <c r="R5759" i="1"/>
  <c r="Q5759" i="1"/>
  <c r="P5759" i="1"/>
  <c r="O5759" i="1"/>
  <c r="S5758" i="1"/>
  <c r="R5758" i="1" a="1"/>
  <c r="R5758" i="1"/>
  <c r="Q5758" i="1"/>
  <c r="P5758" i="1"/>
  <c r="O5758" i="1"/>
  <c r="S5757" i="1"/>
  <c r="R5757" i="1" a="1"/>
  <c r="R5757" i="1"/>
  <c r="Q5757" i="1"/>
  <c r="P5757" i="1"/>
  <c r="O5757" i="1"/>
  <c r="S5756" i="1"/>
  <c r="R5756" i="1" a="1"/>
  <c r="R5756" i="1"/>
  <c r="Q5756" i="1"/>
  <c r="P5756" i="1"/>
  <c r="O5756" i="1"/>
  <c r="S5755" i="1"/>
  <c r="R5755" i="1" a="1"/>
  <c r="R5755" i="1"/>
  <c r="Q5755" i="1"/>
  <c r="P5755" i="1"/>
  <c r="O5755" i="1"/>
  <c r="S5754" i="1"/>
  <c r="R5754" i="1" a="1"/>
  <c r="R5754" i="1"/>
  <c r="Q5754" i="1"/>
  <c r="P5754" i="1"/>
  <c r="O5754" i="1"/>
  <c r="S5753" i="1"/>
  <c r="R5753" i="1" a="1"/>
  <c r="R5753" i="1"/>
  <c r="Q5753" i="1"/>
  <c r="P5753" i="1"/>
  <c r="O5753" i="1"/>
  <c r="S5752" i="1"/>
  <c r="R5752" i="1" a="1"/>
  <c r="R5752" i="1"/>
  <c r="Q5752" i="1"/>
  <c r="P5752" i="1"/>
  <c r="O5752" i="1"/>
  <c r="S5751" i="1"/>
  <c r="R5751" i="1" a="1"/>
  <c r="R5751" i="1"/>
  <c r="Q5751" i="1"/>
  <c r="P5751" i="1"/>
  <c r="O5751" i="1"/>
  <c r="S5750" i="1"/>
  <c r="R5750" i="1" a="1"/>
  <c r="R5750" i="1"/>
  <c r="Q5750" i="1"/>
  <c r="P5750" i="1"/>
  <c r="O5750" i="1"/>
  <c r="S5749" i="1"/>
  <c r="R5749" i="1" a="1"/>
  <c r="R5749" i="1"/>
  <c r="Q5749" i="1"/>
  <c r="P5749" i="1"/>
  <c r="O5749" i="1"/>
  <c r="S5748" i="1"/>
  <c r="R5748" i="1" a="1"/>
  <c r="R5748" i="1"/>
  <c r="Q5748" i="1"/>
  <c r="P5748" i="1"/>
  <c r="O5748" i="1"/>
  <c r="S5747" i="1"/>
  <c r="R5747" i="1" a="1"/>
  <c r="R5747" i="1"/>
  <c r="Q5747" i="1"/>
  <c r="P5747" i="1"/>
  <c r="O5747" i="1"/>
  <c r="S5746" i="1"/>
  <c r="R5746" i="1" a="1"/>
  <c r="R5746" i="1"/>
  <c r="Q5746" i="1"/>
  <c r="P5746" i="1"/>
  <c r="O5746" i="1"/>
  <c r="S5745" i="1"/>
  <c r="R5745" i="1" a="1"/>
  <c r="R5745" i="1"/>
  <c r="Q5745" i="1"/>
  <c r="P5745" i="1"/>
  <c r="O5745" i="1"/>
  <c r="S5744" i="1"/>
  <c r="R5744" i="1" a="1"/>
  <c r="R5744" i="1"/>
  <c r="Q5744" i="1"/>
  <c r="P5744" i="1"/>
  <c r="O5744" i="1"/>
  <c r="S5743" i="1"/>
  <c r="R5743" i="1" a="1"/>
  <c r="R5743" i="1"/>
  <c r="Q5743" i="1"/>
  <c r="P5743" i="1"/>
  <c r="O5743" i="1"/>
  <c r="S5742" i="1"/>
  <c r="R5742" i="1" a="1"/>
  <c r="R5742" i="1"/>
  <c r="Q5742" i="1"/>
  <c r="P5742" i="1"/>
  <c r="O5742" i="1"/>
  <c r="S5741" i="1"/>
  <c r="R5741" i="1" a="1"/>
  <c r="R5741" i="1"/>
  <c r="Q5741" i="1"/>
  <c r="P5741" i="1"/>
  <c r="O5741" i="1"/>
  <c r="S5740" i="1"/>
  <c r="R5740" i="1" a="1"/>
  <c r="R5740" i="1"/>
  <c r="Q5740" i="1"/>
  <c r="P5740" i="1"/>
  <c r="O5740" i="1"/>
  <c r="S5739" i="1"/>
  <c r="R5739" i="1" a="1"/>
  <c r="R5739" i="1"/>
  <c r="Q5739" i="1"/>
  <c r="P5739" i="1"/>
  <c r="O5739" i="1"/>
  <c r="S5738" i="1"/>
  <c r="R5738" i="1" a="1"/>
  <c r="R5738" i="1"/>
  <c r="Q5738" i="1"/>
  <c r="P5738" i="1"/>
  <c r="O5738" i="1"/>
  <c r="S5737" i="1"/>
  <c r="R5737" i="1" a="1"/>
  <c r="R5737" i="1"/>
  <c r="Q5737" i="1"/>
  <c r="P5737" i="1"/>
  <c r="O5737" i="1"/>
  <c r="S5736" i="1"/>
  <c r="R5736" i="1" a="1"/>
  <c r="R5736" i="1"/>
  <c r="Q5736" i="1"/>
  <c r="P5736" i="1"/>
  <c r="O5736" i="1"/>
  <c r="S5735" i="1"/>
  <c r="R5735" i="1" a="1"/>
  <c r="R5735" i="1"/>
  <c r="Q5735" i="1"/>
  <c r="P5735" i="1"/>
  <c r="O5735" i="1"/>
  <c r="S5734" i="1"/>
  <c r="R5734" i="1" a="1"/>
  <c r="R5734" i="1"/>
  <c r="Q5734" i="1"/>
  <c r="P5734" i="1"/>
  <c r="O5734" i="1"/>
  <c r="S5733" i="1"/>
  <c r="R5733" i="1" a="1"/>
  <c r="R5733" i="1"/>
  <c r="Q5733" i="1"/>
  <c r="P5733" i="1"/>
  <c r="O5733" i="1"/>
  <c r="S5732" i="1"/>
  <c r="R5732" i="1" a="1"/>
  <c r="R5732" i="1"/>
  <c r="Q5732" i="1"/>
  <c r="P5732" i="1"/>
  <c r="O5732" i="1"/>
  <c r="S5731" i="1"/>
  <c r="R5731" i="1" a="1"/>
  <c r="R5731" i="1"/>
  <c r="Q5731" i="1"/>
  <c r="P5731" i="1"/>
  <c r="O5731" i="1"/>
  <c r="S5730" i="1"/>
  <c r="R5730" i="1" a="1"/>
  <c r="R5730" i="1"/>
  <c r="Q5730" i="1"/>
  <c r="P5730" i="1"/>
  <c r="O5730" i="1"/>
  <c r="S5729" i="1"/>
  <c r="R5729" i="1" a="1"/>
  <c r="R5729" i="1"/>
  <c r="Q5729" i="1"/>
  <c r="P5729" i="1"/>
  <c r="O5729" i="1"/>
  <c r="S5728" i="1"/>
  <c r="R5728" i="1" a="1"/>
  <c r="R5728" i="1"/>
  <c r="Q5728" i="1"/>
  <c r="P5728" i="1"/>
  <c r="O5728" i="1"/>
  <c r="S5727" i="1"/>
  <c r="R5727" i="1" a="1"/>
  <c r="R5727" i="1"/>
  <c r="Q5727" i="1"/>
  <c r="P5727" i="1"/>
  <c r="O5727" i="1"/>
  <c r="S5726" i="1"/>
  <c r="R5726" i="1" a="1"/>
  <c r="R5726" i="1"/>
  <c r="Q5726" i="1"/>
  <c r="P5726" i="1"/>
  <c r="O5726" i="1"/>
  <c r="S5725" i="1"/>
  <c r="R5725" i="1" a="1"/>
  <c r="R5725" i="1"/>
  <c r="Q5725" i="1"/>
  <c r="P5725" i="1"/>
  <c r="O5725" i="1"/>
  <c r="S5724" i="1"/>
  <c r="R5724" i="1" a="1"/>
  <c r="R5724" i="1"/>
  <c r="Q5724" i="1"/>
  <c r="P5724" i="1"/>
  <c r="O5724" i="1"/>
  <c r="S5723" i="1"/>
  <c r="R5723" i="1" a="1"/>
  <c r="R5723" i="1"/>
  <c r="Q5723" i="1"/>
  <c r="P5723" i="1"/>
  <c r="O5723" i="1"/>
  <c r="S5722" i="1"/>
  <c r="R5722" i="1" a="1"/>
  <c r="R5722" i="1"/>
  <c r="Q5722" i="1"/>
  <c r="P5722" i="1"/>
  <c r="O5722" i="1"/>
  <c r="S5721" i="1"/>
  <c r="R5721" i="1" a="1"/>
  <c r="R5721" i="1"/>
  <c r="Q5721" i="1"/>
  <c r="P5721" i="1"/>
  <c r="O5721" i="1"/>
  <c r="S5720" i="1"/>
  <c r="R5720" i="1" a="1"/>
  <c r="R5720" i="1"/>
  <c r="Q5720" i="1"/>
  <c r="P5720" i="1"/>
  <c r="O5720" i="1"/>
  <c r="S5719" i="1"/>
  <c r="R5719" i="1" a="1"/>
  <c r="R5719" i="1"/>
  <c r="Q5719" i="1"/>
  <c r="P5719" i="1"/>
  <c r="O5719" i="1"/>
  <c r="S5718" i="1"/>
  <c r="R5718" i="1" a="1"/>
  <c r="R5718" i="1"/>
  <c r="Q5718" i="1"/>
  <c r="P5718" i="1"/>
  <c r="O5718" i="1"/>
  <c r="S5717" i="1"/>
  <c r="R5717" i="1" a="1"/>
  <c r="R5717" i="1"/>
  <c r="Q5717" i="1"/>
  <c r="P5717" i="1"/>
  <c r="O5717" i="1"/>
  <c r="S5716" i="1"/>
  <c r="R5716" i="1" a="1"/>
  <c r="R5716" i="1"/>
  <c r="Q5716" i="1"/>
  <c r="P5716" i="1"/>
  <c r="O5716" i="1"/>
  <c r="S5715" i="1"/>
  <c r="R5715" i="1" a="1"/>
  <c r="R5715" i="1"/>
  <c r="Q5715" i="1"/>
  <c r="P5715" i="1"/>
  <c r="O5715" i="1"/>
  <c r="S5714" i="1"/>
  <c r="R5714" i="1" a="1"/>
  <c r="R5714" i="1"/>
  <c r="Q5714" i="1"/>
  <c r="P5714" i="1"/>
  <c r="O5714" i="1"/>
  <c r="S5713" i="1"/>
  <c r="R5713" i="1" a="1"/>
  <c r="R5713" i="1"/>
  <c r="Q5713" i="1"/>
  <c r="P5713" i="1"/>
  <c r="O5713" i="1"/>
  <c r="S5712" i="1"/>
  <c r="R5712" i="1" a="1"/>
  <c r="R5712" i="1"/>
  <c r="Q5712" i="1"/>
  <c r="P5712" i="1"/>
  <c r="O5712" i="1"/>
  <c r="S5711" i="1"/>
  <c r="R5711" i="1" a="1"/>
  <c r="R5711" i="1"/>
  <c r="Q5711" i="1"/>
  <c r="P5711" i="1"/>
  <c r="O5711" i="1"/>
  <c r="S5710" i="1"/>
  <c r="R5710" i="1" a="1"/>
  <c r="R5710" i="1"/>
  <c r="Q5710" i="1"/>
  <c r="P5710" i="1"/>
  <c r="O5710" i="1"/>
  <c r="S5709" i="1"/>
  <c r="R5709" i="1" a="1"/>
  <c r="R5709" i="1"/>
  <c r="Q5709" i="1"/>
  <c r="P5709" i="1"/>
  <c r="O5709" i="1"/>
  <c r="S5708" i="1"/>
  <c r="R5708" i="1" a="1"/>
  <c r="R5708" i="1"/>
  <c r="Q5708" i="1"/>
  <c r="P5708" i="1"/>
  <c r="O5708" i="1"/>
  <c r="S5707" i="1"/>
  <c r="R5707" i="1" a="1"/>
  <c r="R5707" i="1"/>
  <c r="Q5707" i="1"/>
  <c r="P5707" i="1"/>
  <c r="O5707" i="1"/>
  <c r="S5706" i="1"/>
  <c r="R5706" i="1" a="1"/>
  <c r="R5706" i="1"/>
  <c r="Q5706" i="1"/>
  <c r="P5706" i="1"/>
  <c r="O5706" i="1"/>
  <c r="S5705" i="1"/>
  <c r="R5705" i="1" a="1"/>
  <c r="R5705" i="1"/>
  <c r="Q5705" i="1"/>
  <c r="P5705" i="1"/>
  <c r="O5705" i="1"/>
  <c r="S5704" i="1"/>
  <c r="R5704" i="1" a="1"/>
  <c r="R5704" i="1"/>
  <c r="Q5704" i="1"/>
  <c r="P5704" i="1"/>
  <c r="O5704" i="1"/>
  <c r="S5703" i="1"/>
  <c r="R5703" i="1" a="1"/>
  <c r="R5703" i="1"/>
  <c r="Q5703" i="1"/>
  <c r="P5703" i="1"/>
  <c r="O5703" i="1"/>
  <c r="S5702" i="1"/>
  <c r="R5702" i="1" a="1"/>
  <c r="R5702" i="1"/>
  <c r="Q5702" i="1"/>
  <c r="P5702" i="1"/>
  <c r="O5702" i="1"/>
  <c r="S5701" i="1"/>
  <c r="R5701" i="1" a="1"/>
  <c r="R5701" i="1"/>
  <c r="Q5701" i="1"/>
  <c r="P5701" i="1"/>
  <c r="O5701" i="1"/>
  <c r="S5700" i="1"/>
  <c r="R5700" i="1" a="1"/>
  <c r="R5700" i="1"/>
  <c r="Q5700" i="1"/>
  <c r="P5700" i="1"/>
  <c r="O5700" i="1"/>
  <c r="S5699" i="1"/>
  <c r="R5699" i="1" a="1"/>
  <c r="R5699" i="1"/>
  <c r="Q5699" i="1"/>
  <c r="P5699" i="1"/>
  <c r="O5699" i="1"/>
  <c r="S5698" i="1"/>
  <c r="R5698" i="1" a="1"/>
  <c r="R5698" i="1"/>
  <c r="Q5698" i="1"/>
  <c r="P5698" i="1"/>
  <c r="O5698" i="1"/>
  <c r="S5697" i="1"/>
  <c r="R5697" i="1" a="1"/>
  <c r="R5697" i="1"/>
  <c r="Q5697" i="1"/>
  <c r="P5697" i="1"/>
  <c r="O5697" i="1"/>
  <c r="S5696" i="1"/>
  <c r="R5696" i="1" a="1"/>
  <c r="R5696" i="1"/>
  <c r="Q5696" i="1"/>
  <c r="P5696" i="1"/>
  <c r="O5696" i="1"/>
  <c r="S5695" i="1"/>
  <c r="R5695" i="1" a="1"/>
  <c r="R5695" i="1"/>
  <c r="Q5695" i="1"/>
  <c r="P5695" i="1"/>
  <c r="O5695" i="1"/>
  <c r="S5694" i="1"/>
  <c r="R5694" i="1" a="1"/>
  <c r="R5694" i="1"/>
  <c r="Q5694" i="1"/>
  <c r="P5694" i="1"/>
  <c r="O5694" i="1"/>
  <c r="S5693" i="1"/>
  <c r="R5693" i="1" a="1"/>
  <c r="R5693" i="1"/>
  <c r="Q5693" i="1"/>
  <c r="P5693" i="1"/>
  <c r="O5693" i="1"/>
  <c r="S5692" i="1"/>
  <c r="R5692" i="1" a="1"/>
  <c r="R5692" i="1"/>
  <c r="Q5692" i="1"/>
  <c r="P5692" i="1"/>
  <c r="O5692" i="1"/>
  <c r="S5691" i="1"/>
  <c r="R5691" i="1" a="1"/>
  <c r="R5691" i="1"/>
  <c r="Q5691" i="1"/>
  <c r="P5691" i="1"/>
  <c r="O5691" i="1"/>
  <c r="S5690" i="1"/>
  <c r="R5690" i="1" a="1"/>
  <c r="R5690" i="1"/>
  <c r="Q5690" i="1"/>
  <c r="P5690" i="1"/>
  <c r="O5690" i="1"/>
  <c r="S5689" i="1"/>
  <c r="R5689" i="1" a="1"/>
  <c r="R5689" i="1"/>
  <c r="Q5689" i="1"/>
  <c r="P5689" i="1"/>
  <c r="O5689" i="1"/>
  <c r="S5688" i="1"/>
  <c r="R5688" i="1" a="1"/>
  <c r="R5688" i="1"/>
  <c r="Q5688" i="1"/>
  <c r="P5688" i="1"/>
  <c r="O5688" i="1"/>
  <c r="S5687" i="1"/>
  <c r="R5687" i="1" a="1"/>
  <c r="R5687" i="1"/>
  <c r="Q5687" i="1"/>
  <c r="P5687" i="1"/>
  <c r="O5687" i="1"/>
  <c r="S5686" i="1"/>
  <c r="R5686" i="1" a="1"/>
  <c r="R5686" i="1"/>
  <c r="Q5686" i="1"/>
  <c r="P5686" i="1"/>
  <c r="O5686" i="1"/>
  <c r="S5685" i="1"/>
  <c r="R5685" i="1" a="1"/>
  <c r="R5685" i="1"/>
  <c r="Q5685" i="1"/>
  <c r="P5685" i="1"/>
  <c r="O5685" i="1"/>
  <c r="S5684" i="1"/>
  <c r="R5684" i="1" a="1"/>
  <c r="R5684" i="1"/>
  <c r="Q5684" i="1"/>
  <c r="P5684" i="1"/>
  <c r="O5684" i="1"/>
  <c r="S5683" i="1"/>
  <c r="R5683" i="1" a="1"/>
  <c r="R5683" i="1"/>
  <c r="Q5683" i="1"/>
  <c r="P5683" i="1"/>
  <c r="O5683" i="1"/>
  <c r="S5682" i="1"/>
  <c r="R5682" i="1" a="1"/>
  <c r="R5682" i="1"/>
  <c r="Q5682" i="1"/>
  <c r="P5682" i="1"/>
  <c r="O5682" i="1"/>
  <c r="S5681" i="1"/>
  <c r="R5681" i="1" a="1"/>
  <c r="R5681" i="1"/>
  <c r="Q5681" i="1"/>
  <c r="P5681" i="1"/>
  <c r="O5681" i="1"/>
  <c r="S5680" i="1"/>
  <c r="R5680" i="1" a="1"/>
  <c r="R5680" i="1"/>
  <c r="Q5680" i="1"/>
  <c r="P5680" i="1"/>
  <c r="O5680" i="1"/>
  <c r="S5679" i="1"/>
  <c r="R5679" i="1" a="1"/>
  <c r="R5679" i="1"/>
  <c r="Q5679" i="1"/>
  <c r="P5679" i="1"/>
  <c r="O5679" i="1"/>
  <c r="S5678" i="1"/>
  <c r="R5678" i="1" a="1"/>
  <c r="R5678" i="1"/>
  <c r="Q5678" i="1"/>
  <c r="P5678" i="1"/>
  <c r="O5678" i="1"/>
  <c r="S5677" i="1"/>
  <c r="R5677" i="1" a="1"/>
  <c r="R5677" i="1"/>
  <c r="Q5677" i="1"/>
  <c r="P5677" i="1"/>
  <c r="O5677" i="1"/>
  <c r="S5676" i="1"/>
  <c r="R5676" i="1" a="1"/>
  <c r="R5676" i="1"/>
  <c r="Q5676" i="1"/>
  <c r="P5676" i="1"/>
  <c r="O5676" i="1"/>
  <c r="S5675" i="1"/>
  <c r="R5675" i="1" a="1"/>
  <c r="R5675" i="1"/>
  <c r="Q5675" i="1"/>
  <c r="P5675" i="1"/>
  <c r="O5675" i="1"/>
  <c r="S5674" i="1"/>
  <c r="R5674" i="1" a="1"/>
  <c r="R5674" i="1"/>
  <c r="Q5674" i="1"/>
  <c r="P5674" i="1"/>
  <c r="O5674" i="1"/>
  <c r="S5673" i="1"/>
  <c r="R5673" i="1" a="1"/>
  <c r="R5673" i="1"/>
  <c r="Q5673" i="1"/>
  <c r="P5673" i="1"/>
  <c r="O5673" i="1"/>
  <c r="S5672" i="1"/>
  <c r="R5672" i="1" a="1"/>
  <c r="R5672" i="1"/>
  <c r="Q5672" i="1"/>
  <c r="P5672" i="1"/>
  <c r="O5672" i="1"/>
  <c r="S5671" i="1"/>
  <c r="R5671" i="1" a="1"/>
  <c r="R5671" i="1"/>
  <c r="Q5671" i="1"/>
  <c r="P5671" i="1"/>
  <c r="O5671" i="1"/>
  <c r="S5670" i="1"/>
  <c r="R5670" i="1" a="1"/>
  <c r="R5670" i="1"/>
  <c r="Q5670" i="1"/>
  <c r="P5670" i="1"/>
  <c r="O5670" i="1"/>
  <c r="S5669" i="1"/>
  <c r="R5669" i="1" a="1"/>
  <c r="R5669" i="1"/>
  <c r="Q5669" i="1"/>
  <c r="P5669" i="1"/>
  <c r="O5669" i="1"/>
  <c r="S5668" i="1"/>
  <c r="R5668" i="1" a="1"/>
  <c r="R5668" i="1"/>
  <c r="Q5668" i="1"/>
  <c r="P5668" i="1"/>
  <c r="O5668" i="1"/>
  <c r="S5667" i="1"/>
  <c r="R5667" i="1" a="1"/>
  <c r="R5667" i="1"/>
  <c r="Q5667" i="1"/>
  <c r="P5667" i="1"/>
  <c r="O5667" i="1"/>
  <c r="S5666" i="1"/>
  <c r="R5666" i="1" a="1"/>
  <c r="R5666" i="1"/>
  <c r="Q5666" i="1"/>
  <c r="P5666" i="1"/>
  <c r="O5666" i="1"/>
  <c r="S5665" i="1"/>
  <c r="R5665" i="1" a="1"/>
  <c r="R5665" i="1"/>
  <c r="Q5665" i="1"/>
  <c r="P5665" i="1"/>
  <c r="O5665" i="1"/>
  <c r="S5664" i="1"/>
  <c r="R5664" i="1" a="1"/>
  <c r="R5664" i="1"/>
  <c r="Q5664" i="1"/>
  <c r="P5664" i="1"/>
  <c r="O5664" i="1"/>
  <c r="S5663" i="1"/>
  <c r="R5663" i="1" a="1"/>
  <c r="R5663" i="1"/>
  <c r="Q5663" i="1"/>
  <c r="P5663" i="1"/>
  <c r="O5663" i="1"/>
  <c r="S5662" i="1"/>
  <c r="R5662" i="1" a="1"/>
  <c r="R5662" i="1"/>
  <c r="Q5662" i="1"/>
  <c r="P5662" i="1"/>
  <c r="O5662" i="1"/>
  <c r="S5661" i="1"/>
  <c r="R5661" i="1" a="1"/>
  <c r="R5661" i="1"/>
  <c r="Q5661" i="1"/>
  <c r="P5661" i="1"/>
  <c r="O5661" i="1"/>
  <c r="S5660" i="1"/>
  <c r="R5660" i="1" a="1"/>
  <c r="R5660" i="1"/>
  <c r="Q5660" i="1"/>
  <c r="P5660" i="1"/>
  <c r="O5660" i="1"/>
  <c r="S5659" i="1"/>
  <c r="R5659" i="1" a="1"/>
  <c r="R5659" i="1"/>
  <c r="Q5659" i="1"/>
  <c r="P5659" i="1"/>
  <c r="O5659" i="1"/>
  <c r="S5658" i="1"/>
  <c r="R5658" i="1" a="1"/>
  <c r="R5658" i="1"/>
  <c r="Q5658" i="1"/>
  <c r="P5658" i="1"/>
  <c r="O5658" i="1"/>
  <c r="S5657" i="1"/>
  <c r="R5657" i="1" a="1"/>
  <c r="R5657" i="1"/>
  <c r="Q5657" i="1"/>
  <c r="P5657" i="1"/>
  <c r="O5657" i="1"/>
  <c r="S5656" i="1"/>
  <c r="R5656" i="1" a="1"/>
  <c r="R5656" i="1"/>
  <c r="Q5656" i="1"/>
  <c r="P5656" i="1"/>
  <c r="O5656" i="1"/>
  <c r="S5655" i="1"/>
  <c r="R5655" i="1" a="1"/>
  <c r="R5655" i="1"/>
  <c r="Q5655" i="1"/>
  <c r="P5655" i="1"/>
  <c r="O5655" i="1"/>
  <c r="S5654" i="1"/>
  <c r="R5654" i="1" a="1"/>
  <c r="R5654" i="1"/>
  <c r="Q5654" i="1"/>
  <c r="P5654" i="1"/>
  <c r="O5654" i="1"/>
  <c r="S5653" i="1"/>
  <c r="R5653" i="1" a="1"/>
  <c r="R5653" i="1"/>
  <c r="Q5653" i="1"/>
  <c r="P5653" i="1"/>
  <c r="O5653" i="1"/>
  <c r="S5652" i="1"/>
  <c r="R5652" i="1" a="1"/>
  <c r="R5652" i="1"/>
  <c r="Q5652" i="1"/>
  <c r="P5652" i="1"/>
  <c r="O5652" i="1"/>
  <c r="S5651" i="1"/>
  <c r="R5651" i="1" a="1"/>
  <c r="R5651" i="1"/>
  <c r="Q5651" i="1"/>
  <c r="P5651" i="1"/>
  <c r="O5651" i="1"/>
  <c r="S5650" i="1"/>
  <c r="R5650" i="1" a="1"/>
  <c r="R5650" i="1"/>
  <c r="Q5650" i="1"/>
  <c r="P5650" i="1"/>
  <c r="O5650" i="1"/>
  <c r="S5649" i="1"/>
  <c r="R5649" i="1" a="1"/>
  <c r="R5649" i="1"/>
  <c r="Q5649" i="1"/>
  <c r="P5649" i="1"/>
  <c r="O5649" i="1"/>
  <c r="S5648" i="1"/>
  <c r="R5648" i="1" a="1"/>
  <c r="R5648" i="1"/>
  <c r="Q5648" i="1"/>
  <c r="P5648" i="1"/>
  <c r="O5648" i="1"/>
  <c r="S5647" i="1"/>
  <c r="R5647" i="1" a="1"/>
  <c r="R5647" i="1"/>
  <c r="Q5647" i="1"/>
  <c r="P5647" i="1"/>
  <c r="O5647" i="1"/>
  <c r="S5646" i="1"/>
  <c r="R5646" i="1" a="1"/>
  <c r="R5646" i="1"/>
  <c r="Q5646" i="1"/>
  <c r="P5646" i="1"/>
  <c r="O5646" i="1"/>
  <c r="S5645" i="1"/>
  <c r="R5645" i="1" a="1"/>
  <c r="R5645" i="1"/>
  <c r="Q5645" i="1"/>
  <c r="P5645" i="1"/>
  <c r="O5645" i="1"/>
  <c r="S5644" i="1"/>
  <c r="R5644" i="1" a="1"/>
  <c r="R5644" i="1"/>
  <c r="Q5644" i="1"/>
  <c r="P5644" i="1"/>
  <c r="O5644" i="1"/>
  <c r="S5643" i="1"/>
  <c r="R5643" i="1" a="1"/>
  <c r="R5643" i="1"/>
  <c r="Q5643" i="1"/>
  <c r="P5643" i="1"/>
  <c r="O5643" i="1"/>
  <c r="S5642" i="1"/>
  <c r="R5642" i="1" a="1"/>
  <c r="R5642" i="1"/>
  <c r="Q5642" i="1"/>
  <c r="P5642" i="1"/>
  <c r="O5642" i="1"/>
  <c r="S5641" i="1"/>
  <c r="R5641" i="1" a="1"/>
  <c r="R5641" i="1"/>
  <c r="Q5641" i="1"/>
  <c r="P5641" i="1"/>
  <c r="O5641" i="1"/>
  <c r="S5640" i="1"/>
  <c r="R5640" i="1" a="1"/>
  <c r="R5640" i="1"/>
  <c r="Q5640" i="1"/>
  <c r="P5640" i="1"/>
  <c r="O5640" i="1"/>
  <c r="S5639" i="1"/>
  <c r="R5639" i="1" a="1"/>
  <c r="R5639" i="1"/>
  <c r="Q5639" i="1"/>
  <c r="P5639" i="1"/>
  <c r="O5639" i="1"/>
  <c r="S5638" i="1"/>
  <c r="R5638" i="1" a="1"/>
  <c r="R5638" i="1"/>
  <c r="Q5638" i="1"/>
  <c r="P5638" i="1"/>
  <c r="O5638" i="1"/>
  <c r="S5637" i="1"/>
  <c r="R5637" i="1" a="1"/>
  <c r="R5637" i="1"/>
  <c r="Q5637" i="1"/>
  <c r="P5637" i="1"/>
  <c r="O5637" i="1"/>
  <c r="S5636" i="1"/>
  <c r="R5636" i="1" a="1"/>
  <c r="R5636" i="1"/>
  <c r="Q5636" i="1"/>
  <c r="P5636" i="1"/>
  <c r="O5636" i="1"/>
  <c r="S5635" i="1"/>
  <c r="R5635" i="1" a="1"/>
  <c r="R5635" i="1"/>
  <c r="Q5635" i="1"/>
  <c r="P5635" i="1"/>
  <c r="O5635" i="1"/>
  <c r="S5634" i="1"/>
  <c r="R5634" i="1" a="1"/>
  <c r="R5634" i="1"/>
  <c r="Q5634" i="1"/>
  <c r="P5634" i="1"/>
  <c r="O5634" i="1"/>
  <c r="S5633" i="1"/>
  <c r="R5633" i="1" a="1"/>
  <c r="R5633" i="1"/>
  <c r="Q5633" i="1"/>
  <c r="P5633" i="1"/>
  <c r="O5633" i="1"/>
  <c r="S5632" i="1"/>
  <c r="R5632" i="1" a="1"/>
  <c r="R5632" i="1"/>
  <c r="Q5632" i="1"/>
  <c r="P5632" i="1"/>
  <c r="O5632" i="1"/>
  <c r="S5631" i="1"/>
  <c r="R5631" i="1" a="1"/>
  <c r="R5631" i="1"/>
  <c r="Q5631" i="1"/>
  <c r="P5631" i="1"/>
  <c r="O5631" i="1"/>
  <c r="S5630" i="1"/>
  <c r="R5630" i="1" a="1"/>
  <c r="R5630" i="1"/>
  <c r="Q5630" i="1"/>
  <c r="P5630" i="1"/>
  <c r="O5630" i="1"/>
  <c r="S5629" i="1"/>
  <c r="R5629" i="1" a="1"/>
  <c r="R5629" i="1"/>
  <c r="Q5629" i="1"/>
  <c r="P5629" i="1"/>
  <c r="O5629" i="1"/>
  <c r="S5628" i="1"/>
  <c r="R5628" i="1" a="1"/>
  <c r="R5628" i="1"/>
  <c r="Q5628" i="1"/>
  <c r="P5628" i="1"/>
  <c r="O5628" i="1"/>
  <c r="S5627" i="1"/>
  <c r="R5627" i="1" a="1"/>
  <c r="R5627" i="1"/>
  <c r="Q5627" i="1"/>
  <c r="P5627" i="1"/>
  <c r="O5627" i="1"/>
  <c r="S5626" i="1"/>
  <c r="R5626" i="1" a="1"/>
  <c r="R5626" i="1"/>
  <c r="Q5626" i="1"/>
  <c r="P5626" i="1"/>
  <c r="O5626" i="1"/>
  <c r="S5625" i="1"/>
  <c r="R5625" i="1" a="1"/>
  <c r="R5625" i="1"/>
  <c r="Q5625" i="1"/>
  <c r="P5625" i="1"/>
  <c r="O5625" i="1"/>
  <c r="S5624" i="1"/>
  <c r="R5624" i="1" a="1"/>
  <c r="R5624" i="1"/>
  <c r="Q5624" i="1"/>
  <c r="P5624" i="1"/>
  <c r="O5624" i="1"/>
  <c r="S5623" i="1"/>
  <c r="R5623" i="1" a="1"/>
  <c r="R5623" i="1"/>
  <c r="Q5623" i="1"/>
  <c r="P5623" i="1"/>
  <c r="O5623" i="1"/>
  <c r="S5622" i="1"/>
  <c r="R5622" i="1" a="1"/>
  <c r="R5622" i="1"/>
  <c r="Q5622" i="1"/>
  <c r="P5622" i="1"/>
  <c r="O5622" i="1"/>
  <c r="S5621" i="1"/>
  <c r="R5621" i="1" a="1"/>
  <c r="R5621" i="1"/>
  <c r="Q5621" i="1"/>
  <c r="P5621" i="1"/>
  <c r="O5621" i="1"/>
  <c r="S5620" i="1"/>
  <c r="R5620" i="1" a="1"/>
  <c r="R5620" i="1"/>
  <c r="Q5620" i="1"/>
  <c r="P5620" i="1"/>
  <c r="O5620" i="1"/>
  <c r="S5619" i="1"/>
  <c r="R5619" i="1" a="1"/>
  <c r="R5619" i="1"/>
  <c r="Q5619" i="1"/>
  <c r="P5619" i="1"/>
  <c r="O5619" i="1"/>
  <c r="S5618" i="1"/>
  <c r="R5618" i="1" a="1"/>
  <c r="R5618" i="1"/>
  <c r="Q5618" i="1"/>
  <c r="P5618" i="1"/>
  <c r="O5618" i="1"/>
  <c r="S5617" i="1"/>
  <c r="R5617" i="1" a="1"/>
  <c r="R5617" i="1"/>
  <c r="Q5617" i="1"/>
  <c r="P5617" i="1"/>
  <c r="O5617" i="1"/>
  <c r="S5616" i="1"/>
  <c r="R5616" i="1" a="1"/>
  <c r="R5616" i="1"/>
  <c r="Q5616" i="1"/>
  <c r="P5616" i="1"/>
  <c r="O5616" i="1"/>
  <c r="S5615" i="1"/>
  <c r="R5615" i="1" a="1"/>
  <c r="R5615" i="1"/>
  <c r="Q5615" i="1"/>
  <c r="P5615" i="1"/>
  <c r="O5615" i="1"/>
  <c r="S5614" i="1"/>
  <c r="R5614" i="1" a="1"/>
  <c r="R5614" i="1"/>
  <c r="Q5614" i="1"/>
  <c r="P5614" i="1"/>
  <c r="O5614" i="1"/>
  <c r="S5613" i="1"/>
  <c r="R5613" i="1" a="1"/>
  <c r="R5613" i="1"/>
  <c r="Q5613" i="1"/>
  <c r="P5613" i="1"/>
  <c r="O5613" i="1"/>
  <c r="S5612" i="1"/>
  <c r="R5612" i="1" a="1"/>
  <c r="R5612" i="1"/>
  <c r="Q5612" i="1"/>
  <c r="P5612" i="1"/>
  <c r="O5612" i="1"/>
  <c r="S5611" i="1"/>
  <c r="R5611" i="1" a="1"/>
  <c r="R5611" i="1"/>
  <c r="Q5611" i="1"/>
  <c r="P5611" i="1"/>
  <c r="O5611" i="1"/>
  <c r="S5610" i="1"/>
  <c r="R5610" i="1" a="1"/>
  <c r="R5610" i="1"/>
  <c r="Q5610" i="1"/>
  <c r="P5610" i="1"/>
  <c r="O5610" i="1"/>
  <c r="S5609" i="1"/>
  <c r="R5609" i="1" a="1"/>
  <c r="R5609" i="1"/>
  <c r="Q5609" i="1"/>
  <c r="P5609" i="1"/>
  <c r="O5609" i="1"/>
  <c r="S5608" i="1"/>
  <c r="R5608" i="1" a="1"/>
  <c r="R5608" i="1"/>
  <c r="Q5608" i="1"/>
  <c r="P5608" i="1"/>
  <c r="O5608" i="1"/>
  <c r="S5607" i="1"/>
  <c r="R5607" i="1" a="1"/>
  <c r="R5607" i="1"/>
  <c r="Q5607" i="1"/>
  <c r="P5607" i="1"/>
  <c r="O5607" i="1"/>
  <c r="S5606" i="1"/>
  <c r="R5606" i="1" a="1"/>
  <c r="R5606" i="1"/>
  <c r="Q5606" i="1"/>
  <c r="P5606" i="1"/>
  <c r="O5606" i="1"/>
  <c r="S5605" i="1"/>
  <c r="R5605" i="1" a="1"/>
  <c r="R5605" i="1"/>
  <c r="Q5605" i="1"/>
  <c r="P5605" i="1"/>
  <c r="O5605" i="1"/>
  <c r="S5604" i="1"/>
  <c r="R5604" i="1" a="1"/>
  <c r="R5604" i="1"/>
  <c r="Q5604" i="1"/>
  <c r="P5604" i="1"/>
  <c r="O5604" i="1"/>
  <c r="S5603" i="1"/>
  <c r="R5603" i="1" a="1"/>
  <c r="R5603" i="1"/>
  <c r="Q5603" i="1"/>
  <c r="P5603" i="1"/>
  <c r="O5603" i="1"/>
  <c r="S5602" i="1"/>
  <c r="R5602" i="1" a="1"/>
  <c r="R5602" i="1"/>
  <c r="Q5602" i="1"/>
  <c r="P5602" i="1"/>
  <c r="O5602" i="1"/>
  <c r="S5601" i="1"/>
  <c r="R5601" i="1" a="1"/>
  <c r="R5601" i="1"/>
  <c r="Q5601" i="1"/>
  <c r="P5601" i="1"/>
  <c r="O5601" i="1"/>
  <c r="S5600" i="1"/>
  <c r="R5600" i="1" a="1"/>
  <c r="R5600" i="1"/>
  <c r="Q5600" i="1"/>
  <c r="P5600" i="1"/>
  <c r="O5600" i="1"/>
  <c r="S5599" i="1"/>
  <c r="R5599" i="1" a="1"/>
  <c r="R5599" i="1"/>
  <c r="Q5599" i="1"/>
  <c r="P5599" i="1"/>
  <c r="O5599" i="1"/>
  <c r="S5598" i="1"/>
  <c r="R5598" i="1" a="1"/>
  <c r="R5598" i="1"/>
  <c r="Q5598" i="1"/>
  <c r="P5598" i="1"/>
  <c r="O5598" i="1"/>
  <c r="S5597" i="1"/>
  <c r="R5597" i="1" a="1"/>
  <c r="R5597" i="1"/>
  <c r="Q5597" i="1"/>
  <c r="P5597" i="1"/>
  <c r="O5597" i="1"/>
  <c r="S5596" i="1"/>
  <c r="R5596" i="1" a="1"/>
  <c r="R5596" i="1"/>
  <c r="Q5596" i="1"/>
  <c r="P5596" i="1"/>
  <c r="O5596" i="1"/>
  <c r="S5595" i="1"/>
  <c r="R5595" i="1" a="1"/>
  <c r="R5595" i="1"/>
  <c r="Q5595" i="1"/>
  <c r="P5595" i="1"/>
  <c r="O5595" i="1"/>
  <c r="S5594" i="1"/>
  <c r="R5594" i="1" a="1"/>
  <c r="R5594" i="1"/>
  <c r="Q5594" i="1"/>
  <c r="P5594" i="1"/>
  <c r="O5594" i="1"/>
  <c r="S5593" i="1"/>
  <c r="R5593" i="1" a="1"/>
  <c r="R5593" i="1"/>
  <c r="Q5593" i="1"/>
  <c r="P5593" i="1"/>
  <c r="O5593" i="1"/>
  <c r="S5592" i="1"/>
  <c r="R5592" i="1" a="1"/>
  <c r="R5592" i="1"/>
  <c r="Q5592" i="1"/>
  <c r="P5592" i="1"/>
  <c r="O5592" i="1"/>
  <c r="S5591" i="1"/>
  <c r="R5591" i="1" a="1"/>
  <c r="R5591" i="1"/>
  <c r="Q5591" i="1"/>
  <c r="P5591" i="1"/>
  <c r="O5591" i="1"/>
  <c r="S5590" i="1"/>
  <c r="R5590" i="1" a="1"/>
  <c r="R5590" i="1"/>
  <c r="Q5590" i="1"/>
  <c r="P5590" i="1"/>
  <c r="O5590" i="1"/>
  <c r="S5589" i="1"/>
  <c r="R5589" i="1" a="1"/>
  <c r="R5589" i="1"/>
  <c r="Q5589" i="1"/>
  <c r="P5589" i="1"/>
  <c r="O5589" i="1"/>
  <c r="S5588" i="1"/>
  <c r="R5588" i="1" a="1"/>
  <c r="R5588" i="1"/>
  <c r="Q5588" i="1"/>
  <c r="P5588" i="1"/>
  <c r="O5588" i="1"/>
  <c r="S5587" i="1"/>
  <c r="R5587" i="1" a="1"/>
  <c r="R5587" i="1"/>
  <c r="Q5587" i="1"/>
  <c r="P5587" i="1"/>
  <c r="O5587" i="1"/>
  <c r="S5586" i="1"/>
  <c r="R5586" i="1" a="1"/>
  <c r="R5586" i="1"/>
  <c r="Q5586" i="1"/>
  <c r="P5586" i="1"/>
  <c r="O5586" i="1"/>
  <c r="S5585" i="1"/>
  <c r="R5585" i="1" a="1"/>
  <c r="R5585" i="1"/>
  <c r="Q5585" i="1"/>
  <c r="P5585" i="1"/>
  <c r="O5585" i="1"/>
  <c r="S5584" i="1"/>
  <c r="R5584" i="1" a="1"/>
  <c r="R5584" i="1"/>
  <c r="Q5584" i="1"/>
  <c r="P5584" i="1"/>
  <c r="O5584" i="1"/>
  <c r="S5583" i="1"/>
  <c r="R5583" i="1" a="1"/>
  <c r="R5583" i="1"/>
  <c r="Q5583" i="1"/>
  <c r="P5583" i="1"/>
  <c r="O5583" i="1"/>
  <c r="S5582" i="1"/>
  <c r="R5582" i="1" a="1"/>
  <c r="R5582" i="1"/>
  <c r="Q5582" i="1"/>
  <c r="P5582" i="1"/>
  <c r="O5582" i="1"/>
  <c r="S5581" i="1"/>
  <c r="R5581" i="1" a="1"/>
  <c r="R5581" i="1"/>
  <c r="Q5581" i="1"/>
  <c r="P5581" i="1"/>
  <c r="O5581" i="1"/>
  <c r="S5580" i="1"/>
  <c r="R5580" i="1" a="1"/>
  <c r="R5580" i="1"/>
  <c r="Q5580" i="1"/>
  <c r="P5580" i="1"/>
  <c r="O5580" i="1"/>
  <c r="S5579" i="1"/>
  <c r="R5579" i="1" a="1"/>
  <c r="R5579" i="1"/>
  <c r="Q5579" i="1"/>
  <c r="P5579" i="1"/>
  <c r="O5579" i="1"/>
  <c r="S5578" i="1"/>
  <c r="R5578" i="1" a="1"/>
  <c r="R5578" i="1"/>
  <c r="Q5578" i="1"/>
  <c r="P5578" i="1"/>
  <c r="O5578" i="1"/>
  <c r="S5577" i="1"/>
  <c r="R5577" i="1" a="1"/>
  <c r="R5577" i="1"/>
  <c r="Q5577" i="1"/>
  <c r="P5577" i="1"/>
  <c r="O5577" i="1"/>
  <c r="S5576" i="1"/>
  <c r="R5576" i="1" a="1"/>
  <c r="R5576" i="1"/>
  <c r="Q5576" i="1"/>
  <c r="P5576" i="1"/>
  <c r="O5576" i="1"/>
  <c r="S5575" i="1"/>
  <c r="R5575" i="1" a="1"/>
  <c r="R5575" i="1"/>
  <c r="Q5575" i="1"/>
  <c r="P5575" i="1"/>
  <c r="O5575" i="1"/>
  <c r="S5574" i="1"/>
  <c r="R5574" i="1" a="1"/>
  <c r="R5574" i="1"/>
  <c r="Q5574" i="1"/>
  <c r="P5574" i="1"/>
  <c r="O5574" i="1"/>
  <c r="S5573" i="1"/>
  <c r="R5573" i="1" a="1"/>
  <c r="R5573" i="1"/>
  <c r="Q5573" i="1"/>
  <c r="P5573" i="1"/>
  <c r="O5573" i="1"/>
  <c r="S5572" i="1"/>
  <c r="R5572" i="1" a="1"/>
  <c r="R5572" i="1"/>
  <c r="Q5572" i="1"/>
  <c r="P5572" i="1"/>
  <c r="O5572" i="1"/>
  <c r="S5571" i="1"/>
  <c r="R5571" i="1" a="1"/>
  <c r="R5571" i="1"/>
  <c r="Q5571" i="1"/>
  <c r="P5571" i="1"/>
  <c r="O5571" i="1"/>
  <c r="S5570" i="1"/>
  <c r="R5570" i="1" a="1"/>
  <c r="R5570" i="1"/>
  <c r="Q5570" i="1"/>
  <c r="P5570" i="1"/>
  <c r="O5570" i="1"/>
  <c r="S5569" i="1"/>
  <c r="R5569" i="1" a="1"/>
  <c r="R5569" i="1"/>
  <c r="Q5569" i="1"/>
  <c r="P5569" i="1"/>
  <c r="O5569" i="1"/>
  <c r="S5568" i="1"/>
  <c r="R5568" i="1" a="1"/>
  <c r="R5568" i="1"/>
  <c r="Q5568" i="1"/>
  <c r="P5568" i="1"/>
  <c r="O5568" i="1"/>
  <c r="S5567" i="1"/>
  <c r="R5567" i="1" a="1"/>
  <c r="R5567" i="1"/>
  <c r="Q5567" i="1"/>
  <c r="P5567" i="1"/>
  <c r="O5567" i="1"/>
  <c r="S5566" i="1"/>
  <c r="R5566" i="1" a="1"/>
  <c r="R5566" i="1"/>
  <c r="Q5566" i="1"/>
  <c r="P5566" i="1"/>
  <c r="O5566" i="1"/>
  <c r="S5565" i="1"/>
  <c r="R5565" i="1" a="1"/>
  <c r="R5565" i="1"/>
  <c r="Q5565" i="1"/>
  <c r="P5565" i="1"/>
  <c r="O5565" i="1"/>
  <c r="S5564" i="1"/>
  <c r="R5564" i="1" a="1"/>
  <c r="R5564" i="1"/>
  <c r="Q5564" i="1"/>
  <c r="P5564" i="1"/>
  <c r="O5564" i="1"/>
  <c r="S5563" i="1"/>
  <c r="R5563" i="1" a="1"/>
  <c r="R5563" i="1"/>
  <c r="Q5563" i="1"/>
  <c r="P5563" i="1"/>
  <c r="O5563" i="1"/>
  <c r="S5562" i="1"/>
  <c r="R5562" i="1" a="1"/>
  <c r="R5562" i="1"/>
  <c r="Q5562" i="1"/>
  <c r="P5562" i="1"/>
  <c r="O5562" i="1"/>
  <c r="S5561" i="1"/>
  <c r="R5561" i="1" a="1"/>
  <c r="R5561" i="1"/>
  <c r="Q5561" i="1"/>
  <c r="P5561" i="1"/>
  <c r="O5561" i="1"/>
  <c r="S5560" i="1"/>
  <c r="R5560" i="1" a="1"/>
  <c r="R5560" i="1"/>
  <c r="Q5560" i="1"/>
  <c r="P5560" i="1"/>
  <c r="O5560" i="1"/>
  <c r="S5559" i="1"/>
  <c r="R5559" i="1" a="1"/>
  <c r="R5559" i="1"/>
  <c r="Q5559" i="1"/>
  <c r="P5559" i="1"/>
  <c r="O5559" i="1"/>
  <c r="S5558" i="1"/>
  <c r="R5558" i="1" a="1"/>
  <c r="R5558" i="1"/>
  <c r="Q5558" i="1"/>
  <c r="P5558" i="1"/>
  <c r="O5558" i="1"/>
  <c r="S5557" i="1"/>
  <c r="R5557" i="1" a="1"/>
  <c r="R5557" i="1"/>
  <c r="Q5557" i="1"/>
  <c r="P5557" i="1"/>
  <c r="O5557" i="1"/>
  <c r="S5556" i="1"/>
  <c r="R5556" i="1" a="1"/>
  <c r="R5556" i="1"/>
  <c r="Q5556" i="1"/>
  <c r="P5556" i="1"/>
  <c r="O5556" i="1"/>
  <c r="S5555" i="1"/>
  <c r="R5555" i="1" a="1"/>
  <c r="R5555" i="1"/>
  <c r="Q5555" i="1"/>
  <c r="P5555" i="1"/>
  <c r="O5555" i="1"/>
  <c r="S5554" i="1"/>
  <c r="R5554" i="1" a="1"/>
  <c r="R5554" i="1"/>
  <c r="Q5554" i="1"/>
  <c r="P5554" i="1"/>
  <c r="O5554" i="1"/>
  <c r="S5553" i="1"/>
  <c r="R5553" i="1" a="1"/>
  <c r="R5553" i="1"/>
  <c r="Q5553" i="1"/>
  <c r="P5553" i="1"/>
  <c r="O5553" i="1"/>
  <c r="S5552" i="1"/>
  <c r="R5552" i="1" a="1"/>
  <c r="R5552" i="1"/>
  <c r="Q5552" i="1"/>
  <c r="P5552" i="1"/>
  <c r="O5552" i="1"/>
  <c r="S5551" i="1"/>
  <c r="R5551" i="1" a="1"/>
  <c r="R5551" i="1"/>
  <c r="Q5551" i="1"/>
  <c r="P5551" i="1"/>
  <c r="O5551" i="1"/>
  <c r="S5550" i="1"/>
  <c r="R5550" i="1" a="1"/>
  <c r="R5550" i="1"/>
  <c r="Q5550" i="1"/>
  <c r="P5550" i="1"/>
  <c r="O5550" i="1"/>
  <c r="S5549" i="1"/>
  <c r="R5549" i="1" a="1"/>
  <c r="R5549" i="1"/>
  <c r="Q5549" i="1"/>
  <c r="P5549" i="1"/>
  <c r="O5549" i="1"/>
  <c r="S5548" i="1"/>
  <c r="R5548" i="1" a="1"/>
  <c r="R5548" i="1"/>
  <c r="Q5548" i="1"/>
  <c r="P5548" i="1"/>
  <c r="O5548" i="1"/>
  <c r="S5547" i="1"/>
  <c r="R5547" i="1" a="1"/>
  <c r="R5547" i="1"/>
  <c r="Q5547" i="1"/>
  <c r="P5547" i="1"/>
  <c r="O5547" i="1"/>
  <c r="S5546" i="1"/>
  <c r="R5546" i="1" a="1"/>
  <c r="R5546" i="1"/>
  <c r="Q5546" i="1"/>
  <c r="P5546" i="1"/>
  <c r="O5546" i="1"/>
  <c r="S5545" i="1"/>
  <c r="R5545" i="1" a="1"/>
  <c r="R5545" i="1"/>
  <c r="Q5545" i="1"/>
  <c r="P5545" i="1"/>
  <c r="O5545" i="1"/>
  <c r="S5544" i="1"/>
  <c r="R5544" i="1" a="1"/>
  <c r="R5544" i="1"/>
  <c r="Q5544" i="1"/>
  <c r="P5544" i="1"/>
  <c r="O5544" i="1"/>
  <c r="S5543" i="1"/>
  <c r="R5543" i="1" a="1"/>
  <c r="R5543" i="1"/>
  <c r="Q5543" i="1"/>
  <c r="P5543" i="1"/>
  <c r="O5543" i="1"/>
  <c r="S5542" i="1"/>
  <c r="R5542" i="1" a="1"/>
  <c r="R5542" i="1"/>
  <c r="Q5542" i="1"/>
  <c r="P5542" i="1"/>
  <c r="O5542" i="1"/>
  <c r="S5541" i="1"/>
  <c r="R5541" i="1" a="1"/>
  <c r="R5541" i="1"/>
  <c r="Q5541" i="1"/>
  <c r="P5541" i="1"/>
  <c r="O5541" i="1"/>
  <c r="S5540" i="1"/>
  <c r="R5540" i="1" a="1"/>
  <c r="R5540" i="1"/>
  <c r="Q5540" i="1"/>
  <c r="P5540" i="1"/>
  <c r="O5540" i="1"/>
  <c r="S5539" i="1"/>
  <c r="R5539" i="1" a="1"/>
  <c r="R5539" i="1"/>
  <c r="Q5539" i="1"/>
  <c r="P5539" i="1"/>
  <c r="O5539" i="1"/>
  <c r="S5538" i="1"/>
  <c r="R5538" i="1" a="1"/>
  <c r="R5538" i="1"/>
  <c r="Q5538" i="1"/>
  <c r="P5538" i="1"/>
  <c r="O5538" i="1"/>
  <c r="S5537" i="1"/>
  <c r="R5537" i="1" a="1"/>
  <c r="R5537" i="1"/>
  <c r="Q5537" i="1"/>
  <c r="P5537" i="1"/>
  <c r="O5537" i="1"/>
  <c r="S5536" i="1"/>
  <c r="R5536" i="1" a="1"/>
  <c r="R5536" i="1"/>
  <c r="Q5536" i="1"/>
  <c r="P5536" i="1"/>
  <c r="O5536" i="1"/>
  <c r="S5535" i="1"/>
  <c r="R5535" i="1" a="1"/>
  <c r="R5535" i="1"/>
  <c r="Q5535" i="1"/>
  <c r="P5535" i="1"/>
  <c r="O5535" i="1"/>
  <c r="S5534" i="1"/>
  <c r="R5534" i="1" a="1"/>
  <c r="R5534" i="1"/>
  <c r="Q5534" i="1"/>
  <c r="P5534" i="1"/>
  <c r="O5534" i="1"/>
  <c r="S5533" i="1"/>
  <c r="R5533" i="1" a="1"/>
  <c r="R5533" i="1"/>
  <c r="Q5533" i="1"/>
  <c r="P5533" i="1"/>
  <c r="O5533" i="1"/>
  <c r="S5532" i="1"/>
  <c r="R5532" i="1" a="1"/>
  <c r="R5532" i="1"/>
  <c r="Q5532" i="1"/>
  <c r="P5532" i="1"/>
  <c r="O5532" i="1"/>
  <c r="S5531" i="1"/>
  <c r="R5531" i="1" a="1"/>
  <c r="R5531" i="1"/>
  <c r="Q5531" i="1"/>
  <c r="P5531" i="1"/>
  <c r="O5531" i="1"/>
  <c r="S5530" i="1"/>
  <c r="R5530" i="1" a="1"/>
  <c r="R5530" i="1"/>
  <c r="Q5530" i="1"/>
  <c r="P5530" i="1"/>
  <c r="O5530" i="1"/>
  <c r="S5529" i="1"/>
  <c r="R5529" i="1" a="1"/>
  <c r="R5529" i="1"/>
  <c r="Q5529" i="1"/>
  <c r="P5529" i="1"/>
  <c r="O5529" i="1"/>
  <c r="S5528" i="1"/>
  <c r="R5528" i="1" a="1"/>
  <c r="R5528" i="1"/>
  <c r="Q5528" i="1"/>
  <c r="P5528" i="1"/>
  <c r="O5528" i="1"/>
  <c r="S5527" i="1"/>
  <c r="R5527" i="1" a="1"/>
  <c r="R5527" i="1"/>
  <c r="Q5527" i="1"/>
  <c r="P5527" i="1"/>
  <c r="O5527" i="1"/>
  <c r="S5526" i="1"/>
  <c r="R5526" i="1" a="1"/>
  <c r="R5526" i="1"/>
  <c r="Q5526" i="1"/>
  <c r="P5526" i="1"/>
  <c r="O5526" i="1"/>
  <c r="S5525" i="1"/>
  <c r="R5525" i="1" a="1"/>
  <c r="R5525" i="1"/>
  <c r="Q5525" i="1"/>
  <c r="P5525" i="1"/>
  <c r="O5525" i="1"/>
  <c r="S5524" i="1"/>
  <c r="R5524" i="1" a="1"/>
  <c r="R5524" i="1"/>
  <c r="Q5524" i="1"/>
  <c r="P5524" i="1"/>
  <c r="O5524" i="1"/>
  <c r="S5523" i="1"/>
  <c r="R5523" i="1" a="1"/>
  <c r="R5523" i="1"/>
  <c r="Q5523" i="1"/>
  <c r="P5523" i="1"/>
  <c r="O5523" i="1"/>
  <c r="S5522" i="1"/>
  <c r="R5522" i="1" a="1"/>
  <c r="R5522" i="1"/>
  <c r="Q5522" i="1"/>
  <c r="P5522" i="1"/>
  <c r="O5522" i="1"/>
  <c r="S5521" i="1"/>
  <c r="R5521" i="1" a="1"/>
  <c r="R5521" i="1"/>
  <c r="Q5521" i="1"/>
  <c r="P5521" i="1"/>
  <c r="O5521" i="1"/>
  <c r="S5520" i="1"/>
  <c r="R5520" i="1" a="1"/>
  <c r="R5520" i="1"/>
  <c r="Q5520" i="1"/>
  <c r="P5520" i="1"/>
  <c r="O5520" i="1"/>
  <c r="S5519" i="1"/>
  <c r="R5519" i="1" a="1"/>
  <c r="R5519" i="1"/>
  <c r="Q5519" i="1"/>
  <c r="P5519" i="1"/>
  <c r="O5519" i="1"/>
  <c r="S5518" i="1"/>
  <c r="R5518" i="1" a="1"/>
  <c r="R5518" i="1"/>
  <c r="Q5518" i="1"/>
  <c r="P5518" i="1"/>
  <c r="O5518" i="1"/>
  <c r="S5517" i="1"/>
  <c r="R5517" i="1" a="1"/>
  <c r="R5517" i="1"/>
  <c r="Q5517" i="1"/>
  <c r="P5517" i="1"/>
  <c r="O5517" i="1"/>
  <c r="S5516" i="1"/>
  <c r="R5516" i="1" a="1"/>
  <c r="R5516" i="1"/>
  <c r="Q5516" i="1"/>
  <c r="P5516" i="1"/>
  <c r="O5516" i="1"/>
  <c r="S5515" i="1"/>
  <c r="R5515" i="1" a="1"/>
  <c r="R5515" i="1"/>
  <c r="Q5515" i="1"/>
  <c r="P5515" i="1"/>
  <c r="O5515" i="1"/>
  <c r="S5514" i="1"/>
  <c r="R5514" i="1" a="1"/>
  <c r="R5514" i="1"/>
  <c r="Q5514" i="1"/>
  <c r="P5514" i="1"/>
  <c r="O5514" i="1"/>
  <c r="S5513" i="1"/>
  <c r="R5513" i="1" a="1"/>
  <c r="R5513" i="1"/>
  <c r="Q5513" i="1"/>
  <c r="P5513" i="1"/>
  <c r="O5513" i="1"/>
  <c r="S5512" i="1"/>
  <c r="R5512" i="1" a="1"/>
  <c r="R5512" i="1"/>
  <c r="Q5512" i="1"/>
  <c r="P5512" i="1"/>
  <c r="O5512" i="1"/>
  <c r="S5511" i="1"/>
  <c r="R5511" i="1" a="1"/>
  <c r="R5511" i="1"/>
  <c r="Q5511" i="1"/>
  <c r="P5511" i="1"/>
  <c r="O5511" i="1"/>
  <c r="S5510" i="1"/>
  <c r="R5510" i="1" a="1"/>
  <c r="R5510" i="1"/>
  <c r="Q5510" i="1"/>
  <c r="P5510" i="1"/>
  <c r="O5510" i="1"/>
  <c r="S5509" i="1"/>
  <c r="R5509" i="1" a="1"/>
  <c r="R5509" i="1"/>
  <c r="Q5509" i="1"/>
  <c r="P5509" i="1"/>
  <c r="O5509" i="1"/>
  <c r="S5508" i="1"/>
  <c r="R5508" i="1" a="1"/>
  <c r="R5508" i="1"/>
  <c r="Q5508" i="1"/>
  <c r="P5508" i="1"/>
  <c r="O5508" i="1"/>
  <c r="S5507" i="1"/>
  <c r="R5507" i="1" a="1"/>
  <c r="R5507" i="1"/>
  <c r="Q5507" i="1"/>
  <c r="P5507" i="1"/>
  <c r="O5507" i="1"/>
  <c r="S5506" i="1"/>
  <c r="R5506" i="1" a="1"/>
  <c r="R5506" i="1"/>
  <c r="Q5506" i="1"/>
  <c r="P5506" i="1"/>
  <c r="O5506" i="1"/>
  <c r="S5505" i="1"/>
  <c r="R5505" i="1" a="1"/>
  <c r="R5505" i="1"/>
  <c r="Q5505" i="1"/>
  <c r="P5505" i="1"/>
  <c r="O5505" i="1"/>
  <c r="S5504" i="1"/>
  <c r="R5504" i="1" a="1"/>
  <c r="R5504" i="1"/>
  <c r="Q5504" i="1"/>
  <c r="P5504" i="1"/>
  <c r="O5504" i="1"/>
  <c r="S5503" i="1"/>
  <c r="R5503" i="1" a="1"/>
  <c r="R5503" i="1"/>
  <c r="Q5503" i="1"/>
  <c r="P5503" i="1"/>
  <c r="O5503" i="1"/>
  <c r="S5502" i="1"/>
  <c r="R5502" i="1" a="1"/>
  <c r="R5502" i="1"/>
  <c r="Q5502" i="1"/>
  <c r="P5502" i="1"/>
  <c r="O5502" i="1"/>
  <c r="S5501" i="1"/>
  <c r="R5501" i="1" a="1"/>
  <c r="R5501" i="1"/>
  <c r="Q5501" i="1"/>
  <c r="P5501" i="1"/>
  <c r="O5501" i="1"/>
  <c r="S5500" i="1"/>
  <c r="R5500" i="1" a="1"/>
  <c r="R5500" i="1"/>
  <c r="Q5500" i="1"/>
  <c r="P5500" i="1"/>
  <c r="O5500" i="1"/>
  <c r="S5499" i="1"/>
  <c r="R5499" i="1" a="1"/>
  <c r="R5499" i="1"/>
  <c r="Q5499" i="1"/>
  <c r="P5499" i="1"/>
  <c r="O5499" i="1"/>
  <c r="S5498" i="1"/>
  <c r="R5498" i="1" a="1"/>
  <c r="R5498" i="1"/>
  <c r="Q5498" i="1"/>
  <c r="P5498" i="1"/>
  <c r="O5498" i="1"/>
  <c r="S5497" i="1"/>
  <c r="R5497" i="1" a="1"/>
  <c r="R5497" i="1"/>
  <c r="Q5497" i="1"/>
  <c r="P5497" i="1"/>
  <c r="O5497" i="1"/>
  <c r="S5496" i="1"/>
  <c r="R5496" i="1" a="1"/>
  <c r="R5496" i="1"/>
  <c r="Q5496" i="1"/>
  <c r="P5496" i="1"/>
  <c r="O5496" i="1"/>
  <c r="S5495" i="1"/>
  <c r="R5495" i="1" a="1"/>
  <c r="R5495" i="1"/>
  <c r="Q5495" i="1"/>
  <c r="P5495" i="1"/>
  <c r="O5495" i="1"/>
  <c r="S5494" i="1"/>
  <c r="R5494" i="1" a="1"/>
  <c r="R5494" i="1"/>
  <c r="Q5494" i="1"/>
  <c r="P5494" i="1"/>
  <c r="O5494" i="1"/>
  <c r="S5493" i="1"/>
  <c r="R5493" i="1" a="1"/>
  <c r="R5493" i="1"/>
  <c r="Q5493" i="1"/>
  <c r="P5493" i="1"/>
  <c r="O5493" i="1"/>
  <c r="S5492" i="1"/>
  <c r="R5492" i="1" a="1"/>
  <c r="R5492" i="1"/>
  <c r="Q5492" i="1"/>
  <c r="P5492" i="1"/>
  <c r="O5492" i="1"/>
  <c r="S5491" i="1"/>
  <c r="R5491" i="1" a="1"/>
  <c r="R5491" i="1"/>
  <c r="Q5491" i="1"/>
  <c r="P5491" i="1"/>
  <c r="O5491" i="1"/>
  <c r="S5490" i="1"/>
  <c r="R5490" i="1" a="1"/>
  <c r="R5490" i="1"/>
  <c r="Q5490" i="1"/>
  <c r="P5490" i="1"/>
  <c r="O5490" i="1"/>
  <c r="S5489" i="1"/>
  <c r="R5489" i="1" a="1"/>
  <c r="R5489" i="1"/>
  <c r="Q5489" i="1"/>
  <c r="P5489" i="1"/>
  <c r="O5489" i="1"/>
  <c r="S5488" i="1"/>
  <c r="R5488" i="1" a="1"/>
  <c r="R5488" i="1"/>
  <c r="Q5488" i="1"/>
  <c r="P5488" i="1"/>
  <c r="O5488" i="1"/>
  <c r="S5487" i="1"/>
  <c r="R5487" i="1" a="1"/>
  <c r="R5487" i="1"/>
  <c r="Q5487" i="1"/>
  <c r="P5487" i="1"/>
  <c r="O5487" i="1"/>
  <c r="S5486" i="1"/>
  <c r="R5486" i="1" a="1"/>
  <c r="R5486" i="1"/>
  <c r="Q5486" i="1"/>
  <c r="P5486" i="1"/>
  <c r="O5486" i="1"/>
  <c r="S5485" i="1"/>
  <c r="R5485" i="1" a="1"/>
  <c r="R5485" i="1"/>
  <c r="Q5485" i="1"/>
  <c r="P5485" i="1"/>
  <c r="O5485" i="1"/>
  <c r="S5484" i="1"/>
  <c r="R5484" i="1" a="1"/>
  <c r="R5484" i="1"/>
  <c r="Q5484" i="1"/>
  <c r="P5484" i="1"/>
  <c r="O5484" i="1"/>
  <c r="S5483" i="1"/>
  <c r="R5483" i="1" a="1"/>
  <c r="R5483" i="1"/>
  <c r="Q5483" i="1"/>
  <c r="P5483" i="1"/>
  <c r="O5483" i="1"/>
  <c r="S5482" i="1"/>
  <c r="R5482" i="1" a="1"/>
  <c r="R5482" i="1"/>
  <c r="Q5482" i="1"/>
  <c r="P5482" i="1"/>
  <c r="O5482" i="1"/>
  <c r="S5481" i="1"/>
  <c r="R5481" i="1" a="1"/>
  <c r="R5481" i="1"/>
  <c r="Q5481" i="1"/>
  <c r="P5481" i="1"/>
  <c r="O5481" i="1"/>
  <c r="S5480" i="1"/>
  <c r="R5480" i="1" a="1"/>
  <c r="R5480" i="1"/>
  <c r="Q5480" i="1"/>
  <c r="P5480" i="1"/>
  <c r="O5480" i="1"/>
  <c r="S5479" i="1"/>
  <c r="R5479" i="1" a="1"/>
  <c r="R5479" i="1"/>
  <c r="Q5479" i="1"/>
  <c r="P5479" i="1"/>
  <c r="O5479" i="1"/>
  <c r="S5478" i="1"/>
  <c r="R5478" i="1" a="1"/>
  <c r="R5478" i="1"/>
  <c r="Q5478" i="1"/>
  <c r="P5478" i="1"/>
  <c r="O5478" i="1"/>
  <c r="S5477" i="1"/>
  <c r="R5477" i="1" a="1"/>
  <c r="R5477" i="1"/>
  <c r="Q5477" i="1"/>
  <c r="P5477" i="1"/>
  <c r="O5477" i="1"/>
  <c r="S5476" i="1"/>
  <c r="R5476" i="1" a="1"/>
  <c r="R5476" i="1"/>
  <c r="Q5476" i="1"/>
  <c r="P5476" i="1"/>
  <c r="O5476" i="1"/>
  <c r="S5475" i="1"/>
  <c r="R5475" i="1" a="1"/>
  <c r="R5475" i="1"/>
  <c r="Q5475" i="1"/>
  <c r="P5475" i="1"/>
  <c r="O5475" i="1"/>
  <c r="S5474" i="1"/>
  <c r="R5474" i="1" a="1"/>
  <c r="R5474" i="1"/>
  <c r="Q5474" i="1"/>
  <c r="P5474" i="1"/>
  <c r="O5474" i="1"/>
  <c r="S5473" i="1"/>
  <c r="R5473" i="1" a="1"/>
  <c r="R5473" i="1"/>
  <c r="Q5473" i="1"/>
  <c r="P5473" i="1"/>
  <c r="O5473" i="1"/>
  <c r="S5472" i="1"/>
  <c r="R5472" i="1" a="1"/>
  <c r="R5472" i="1"/>
  <c r="Q5472" i="1"/>
  <c r="P5472" i="1"/>
  <c r="O5472" i="1"/>
  <c r="S5471" i="1"/>
  <c r="R5471" i="1" a="1"/>
  <c r="R5471" i="1"/>
  <c r="Q5471" i="1"/>
  <c r="P5471" i="1"/>
  <c r="O5471" i="1"/>
  <c r="S5470" i="1"/>
  <c r="R5470" i="1" a="1"/>
  <c r="R5470" i="1"/>
  <c r="Q5470" i="1"/>
  <c r="P5470" i="1"/>
  <c r="O5470" i="1"/>
  <c r="S5469" i="1"/>
  <c r="R5469" i="1" a="1"/>
  <c r="R5469" i="1"/>
  <c r="Q5469" i="1"/>
  <c r="P5469" i="1"/>
  <c r="O5469" i="1"/>
  <c r="S5468" i="1"/>
  <c r="R5468" i="1" a="1"/>
  <c r="R5468" i="1"/>
  <c r="Q5468" i="1"/>
  <c r="P5468" i="1"/>
  <c r="O5468" i="1"/>
  <c r="S5467" i="1"/>
  <c r="R5467" i="1" a="1"/>
  <c r="R5467" i="1"/>
  <c r="Q5467" i="1"/>
  <c r="P5467" i="1"/>
  <c r="O5467" i="1"/>
  <c r="S5466" i="1"/>
  <c r="R5466" i="1" a="1"/>
  <c r="R5466" i="1"/>
  <c r="Q5466" i="1"/>
  <c r="P5466" i="1"/>
  <c r="O5466" i="1"/>
  <c r="S5465" i="1"/>
  <c r="R5465" i="1" a="1"/>
  <c r="R5465" i="1"/>
  <c r="Q5465" i="1"/>
  <c r="P5465" i="1"/>
  <c r="O5465" i="1"/>
  <c r="S5464" i="1"/>
  <c r="R5464" i="1" a="1"/>
  <c r="R5464" i="1"/>
  <c r="Q5464" i="1"/>
  <c r="P5464" i="1"/>
  <c r="O5464" i="1"/>
  <c r="S5463" i="1"/>
  <c r="R5463" i="1" a="1"/>
  <c r="R5463" i="1"/>
  <c r="Q5463" i="1"/>
  <c r="P5463" i="1"/>
  <c r="O5463" i="1"/>
  <c r="S5462" i="1"/>
  <c r="R5462" i="1" a="1"/>
  <c r="R5462" i="1"/>
  <c r="Q5462" i="1"/>
  <c r="P5462" i="1"/>
  <c r="O5462" i="1"/>
  <c r="S5461" i="1"/>
  <c r="R5461" i="1" a="1"/>
  <c r="R5461" i="1"/>
  <c r="Q5461" i="1"/>
  <c r="P5461" i="1"/>
  <c r="O5461" i="1"/>
  <c r="S5460" i="1"/>
  <c r="R5460" i="1" a="1"/>
  <c r="R5460" i="1"/>
  <c r="Q5460" i="1"/>
  <c r="P5460" i="1"/>
  <c r="O5460" i="1"/>
  <c r="S5459" i="1"/>
  <c r="R5459" i="1" a="1"/>
  <c r="R5459" i="1"/>
  <c r="Q5459" i="1"/>
  <c r="P5459" i="1"/>
  <c r="O5459" i="1"/>
  <c r="S5458" i="1"/>
  <c r="R5458" i="1" a="1"/>
  <c r="R5458" i="1"/>
  <c r="Q5458" i="1"/>
  <c r="P5458" i="1"/>
  <c r="O5458" i="1"/>
  <c r="S5457" i="1"/>
  <c r="R5457" i="1" a="1"/>
  <c r="R5457" i="1"/>
  <c r="Q5457" i="1"/>
  <c r="P5457" i="1"/>
  <c r="O5457" i="1"/>
  <c r="S5456" i="1"/>
  <c r="R5456" i="1" a="1"/>
  <c r="R5456" i="1"/>
  <c r="Q5456" i="1"/>
  <c r="P5456" i="1"/>
  <c r="O5456" i="1"/>
  <c r="S5455" i="1"/>
  <c r="R5455" i="1" a="1"/>
  <c r="R5455" i="1"/>
  <c r="Q5455" i="1"/>
  <c r="P5455" i="1"/>
  <c r="O5455" i="1"/>
  <c r="S5454" i="1"/>
  <c r="R5454" i="1" a="1"/>
  <c r="R5454" i="1"/>
  <c r="Q5454" i="1"/>
  <c r="P5454" i="1"/>
  <c r="O5454" i="1"/>
  <c r="S5453" i="1"/>
  <c r="R5453" i="1" a="1"/>
  <c r="R5453" i="1"/>
  <c r="Q5453" i="1"/>
  <c r="P5453" i="1"/>
  <c r="O5453" i="1"/>
  <c r="S5452" i="1"/>
  <c r="R5452" i="1" a="1"/>
  <c r="R5452" i="1"/>
  <c r="Q5452" i="1"/>
  <c r="P5452" i="1"/>
  <c r="O5452" i="1"/>
  <c r="S5451" i="1"/>
  <c r="R5451" i="1" a="1"/>
  <c r="R5451" i="1"/>
  <c r="Q5451" i="1"/>
  <c r="P5451" i="1"/>
  <c r="O5451" i="1"/>
  <c r="S5450" i="1"/>
  <c r="R5450" i="1" a="1"/>
  <c r="R5450" i="1"/>
  <c r="Q5450" i="1"/>
  <c r="P5450" i="1"/>
  <c r="O5450" i="1"/>
  <c r="S5449" i="1"/>
  <c r="R5449" i="1" a="1"/>
  <c r="R5449" i="1"/>
  <c r="Q5449" i="1"/>
  <c r="P5449" i="1"/>
  <c r="O5449" i="1"/>
  <c r="S5448" i="1"/>
  <c r="R5448" i="1" a="1"/>
  <c r="R5448" i="1"/>
  <c r="Q5448" i="1"/>
  <c r="P5448" i="1"/>
  <c r="O5448" i="1"/>
  <c r="S5447" i="1"/>
  <c r="R5447" i="1" a="1"/>
  <c r="R5447" i="1"/>
  <c r="Q5447" i="1"/>
  <c r="P5447" i="1"/>
  <c r="O5447" i="1"/>
  <c r="S5446" i="1"/>
  <c r="R5446" i="1" a="1"/>
  <c r="R5446" i="1"/>
  <c r="Q5446" i="1"/>
  <c r="P5446" i="1"/>
  <c r="O5446" i="1"/>
  <c r="S5445" i="1"/>
  <c r="R5445" i="1" a="1"/>
  <c r="R5445" i="1"/>
  <c r="Q5445" i="1"/>
  <c r="P5445" i="1"/>
  <c r="O5445" i="1"/>
  <c r="S5444" i="1"/>
  <c r="R5444" i="1" a="1"/>
  <c r="R5444" i="1"/>
  <c r="Q5444" i="1"/>
  <c r="P5444" i="1"/>
  <c r="O5444" i="1"/>
  <c r="S5443" i="1"/>
  <c r="R5443" i="1" a="1"/>
  <c r="R5443" i="1"/>
  <c r="Q5443" i="1"/>
  <c r="P5443" i="1"/>
  <c r="O5443" i="1"/>
  <c r="S5442" i="1"/>
  <c r="R5442" i="1" a="1"/>
  <c r="R5442" i="1"/>
  <c r="Q5442" i="1"/>
  <c r="P5442" i="1"/>
  <c r="O5442" i="1"/>
  <c r="S5441" i="1"/>
  <c r="R5441" i="1" a="1"/>
  <c r="R5441" i="1"/>
  <c r="Q5441" i="1"/>
  <c r="P5441" i="1"/>
  <c r="O5441" i="1"/>
  <c r="S5440" i="1"/>
  <c r="R5440" i="1" a="1"/>
  <c r="R5440" i="1"/>
  <c r="Q5440" i="1"/>
  <c r="P5440" i="1"/>
  <c r="O5440" i="1"/>
  <c r="S5439" i="1"/>
  <c r="R5439" i="1" a="1"/>
  <c r="R5439" i="1"/>
  <c r="Q5439" i="1"/>
  <c r="P5439" i="1"/>
  <c r="O5439" i="1"/>
  <c r="S5438" i="1"/>
  <c r="R5438" i="1" a="1"/>
  <c r="R5438" i="1"/>
  <c r="Q5438" i="1"/>
  <c r="P5438" i="1"/>
  <c r="O5438" i="1"/>
  <c r="S5437" i="1"/>
  <c r="R5437" i="1" a="1"/>
  <c r="R5437" i="1"/>
  <c r="Q5437" i="1"/>
  <c r="P5437" i="1"/>
  <c r="O5437" i="1"/>
  <c r="S5436" i="1"/>
  <c r="R5436" i="1" a="1"/>
  <c r="R5436" i="1"/>
  <c r="Q5436" i="1"/>
  <c r="P5436" i="1"/>
  <c r="O5436" i="1"/>
  <c r="S5435" i="1"/>
  <c r="R5435" i="1" a="1"/>
  <c r="R5435" i="1"/>
  <c r="Q5435" i="1"/>
  <c r="P5435" i="1"/>
  <c r="O5435" i="1"/>
  <c r="S5434" i="1"/>
  <c r="R5434" i="1" a="1"/>
  <c r="R5434" i="1"/>
  <c r="Q5434" i="1"/>
  <c r="P5434" i="1"/>
  <c r="O5434" i="1"/>
  <c r="S5433" i="1"/>
  <c r="R5433" i="1" a="1"/>
  <c r="R5433" i="1"/>
  <c r="Q5433" i="1"/>
  <c r="P5433" i="1"/>
  <c r="O5433" i="1"/>
  <c r="S5432" i="1"/>
  <c r="R5432" i="1" a="1"/>
  <c r="R5432" i="1"/>
  <c r="Q5432" i="1"/>
  <c r="P5432" i="1"/>
  <c r="O5432" i="1"/>
  <c r="S5431" i="1"/>
  <c r="R5431" i="1" a="1"/>
  <c r="R5431" i="1"/>
  <c r="Q5431" i="1"/>
  <c r="P5431" i="1"/>
  <c r="O5431" i="1"/>
  <c r="S5430" i="1"/>
  <c r="R5430" i="1" a="1"/>
  <c r="R5430" i="1"/>
  <c r="Q5430" i="1"/>
  <c r="P5430" i="1"/>
  <c r="O5430" i="1"/>
  <c r="S5429" i="1"/>
  <c r="R5429" i="1" a="1"/>
  <c r="R5429" i="1"/>
  <c r="Q5429" i="1"/>
  <c r="P5429" i="1"/>
  <c r="O5429" i="1"/>
  <c r="S5428" i="1"/>
  <c r="R5428" i="1" a="1"/>
  <c r="R5428" i="1"/>
  <c r="Q5428" i="1"/>
  <c r="P5428" i="1"/>
  <c r="O5428" i="1"/>
  <c r="S5427" i="1"/>
  <c r="R5427" i="1" a="1"/>
  <c r="R5427" i="1"/>
  <c r="Q5427" i="1"/>
  <c r="P5427" i="1"/>
  <c r="O5427" i="1"/>
  <c r="S5426" i="1"/>
  <c r="R5426" i="1" a="1"/>
  <c r="R5426" i="1"/>
  <c r="Q5426" i="1"/>
  <c r="P5426" i="1"/>
  <c r="O5426" i="1"/>
  <c r="S5425" i="1"/>
  <c r="R5425" i="1" a="1"/>
  <c r="R5425" i="1"/>
  <c r="Q5425" i="1"/>
  <c r="P5425" i="1"/>
  <c r="O5425" i="1"/>
  <c r="S5424" i="1"/>
  <c r="R5424" i="1" a="1"/>
  <c r="R5424" i="1"/>
  <c r="Q5424" i="1"/>
  <c r="P5424" i="1"/>
  <c r="O5424" i="1"/>
  <c r="S5423" i="1"/>
  <c r="R5423" i="1" a="1"/>
  <c r="R5423" i="1"/>
  <c r="Q5423" i="1"/>
  <c r="P5423" i="1"/>
  <c r="O5423" i="1"/>
  <c r="S5422" i="1"/>
  <c r="R5422" i="1" a="1"/>
  <c r="R5422" i="1"/>
  <c r="Q5422" i="1"/>
  <c r="P5422" i="1"/>
  <c r="O5422" i="1"/>
  <c r="S5421" i="1"/>
  <c r="R5421" i="1" a="1"/>
  <c r="R5421" i="1"/>
  <c r="Q5421" i="1"/>
  <c r="P5421" i="1"/>
  <c r="O5421" i="1"/>
  <c r="S5420" i="1"/>
  <c r="R5420" i="1" a="1"/>
  <c r="R5420" i="1"/>
  <c r="Q5420" i="1"/>
  <c r="P5420" i="1"/>
  <c r="O5420" i="1"/>
  <c r="S5419" i="1"/>
  <c r="R5419" i="1" a="1"/>
  <c r="R5419" i="1"/>
  <c r="Q5419" i="1"/>
  <c r="P5419" i="1"/>
  <c r="O5419" i="1"/>
  <c r="S5418" i="1"/>
  <c r="R5418" i="1" a="1"/>
  <c r="R5418" i="1"/>
  <c r="Q5418" i="1"/>
  <c r="P5418" i="1"/>
  <c r="O5418" i="1"/>
  <c r="S5417" i="1"/>
  <c r="R5417" i="1" a="1"/>
  <c r="R5417" i="1"/>
  <c r="Q5417" i="1"/>
  <c r="P5417" i="1"/>
  <c r="O5417" i="1"/>
  <c r="S5416" i="1"/>
  <c r="R5416" i="1" a="1"/>
  <c r="R5416" i="1"/>
  <c r="Q5416" i="1"/>
  <c r="P5416" i="1"/>
  <c r="O5416" i="1"/>
  <c r="S5415" i="1"/>
  <c r="R5415" i="1" a="1"/>
  <c r="R5415" i="1"/>
  <c r="Q5415" i="1"/>
  <c r="P5415" i="1"/>
  <c r="O5415" i="1"/>
  <c r="S5414" i="1"/>
  <c r="R5414" i="1" a="1"/>
  <c r="R5414" i="1"/>
  <c r="Q5414" i="1"/>
  <c r="P5414" i="1"/>
  <c r="O5414" i="1"/>
  <c r="S5413" i="1"/>
  <c r="R5413" i="1" a="1"/>
  <c r="R5413" i="1"/>
  <c r="Q5413" i="1"/>
  <c r="P5413" i="1"/>
  <c r="O5413" i="1"/>
  <c r="S5412" i="1"/>
  <c r="R5412" i="1" a="1"/>
  <c r="R5412" i="1"/>
  <c r="Q5412" i="1"/>
  <c r="P5412" i="1"/>
  <c r="O5412" i="1"/>
  <c r="S5411" i="1"/>
  <c r="R5411" i="1" a="1"/>
  <c r="R5411" i="1"/>
  <c r="Q5411" i="1"/>
  <c r="P5411" i="1"/>
  <c r="O5411" i="1"/>
  <c r="S5410" i="1"/>
  <c r="R5410" i="1" a="1"/>
  <c r="R5410" i="1"/>
  <c r="Q5410" i="1"/>
  <c r="P5410" i="1"/>
  <c r="O5410" i="1"/>
  <c r="S5409" i="1"/>
  <c r="R5409" i="1" a="1"/>
  <c r="R5409" i="1"/>
  <c r="Q5409" i="1"/>
  <c r="P5409" i="1"/>
  <c r="O5409" i="1"/>
  <c r="S5408" i="1"/>
  <c r="R5408" i="1" a="1"/>
  <c r="R5408" i="1"/>
  <c r="Q5408" i="1"/>
  <c r="P5408" i="1"/>
  <c r="O5408" i="1"/>
  <c r="S5407" i="1"/>
  <c r="R5407" i="1" a="1"/>
  <c r="R5407" i="1"/>
  <c r="Q5407" i="1"/>
  <c r="P5407" i="1"/>
  <c r="O5407" i="1"/>
  <c r="S5406" i="1"/>
  <c r="R5406" i="1" a="1"/>
  <c r="R5406" i="1"/>
  <c r="Q5406" i="1"/>
  <c r="P5406" i="1"/>
  <c r="O5406" i="1"/>
  <c r="S5405" i="1"/>
  <c r="R5405" i="1" a="1"/>
  <c r="R5405" i="1"/>
  <c r="Q5405" i="1"/>
  <c r="P5405" i="1"/>
  <c r="O5405" i="1"/>
  <c r="S5404" i="1"/>
  <c r="R5404" i="1" a="1"/>
  <c r="R5404" i="1"/>
  <c r="Q5404" i="1"/>
  <c r="P5404" i="1"/>
  <c r="O5404" i="1"/>
  <c r="S5403" i="1"/>
  <c r="R5403" i="1" a="1"/>
  <c r="R5403" i="1"/>
  <c r="Q5403" i="1"/>
  <c r="P5403" i="1"/>
  <c r="O5403" i="1"/>
  <c r="S5402" i="1"/>
  <c r="R5402" i="1" a="1"/>
  <c r="R5402" i="1"/>
  <c r="Q5402" i="1"/>
  <c r="P5402" i="1"/>
  <c r="O5402" i="1"/>
  <c r="S5401" i="1"/>
  <c r="R5401" i="1" a="1"/>
  <c r="R5401" i="1"/>
  <c r="Q5401" i="1"/>
  <c r="P5401" i="1"/>
  <c r="O5401" i="1"/>
  <c r="S5400" i="1"/>
  <c r="R5400" i="1" a="1"/>
  <c r="R5400" i="1"/>
  <c r="Q5400" i="1"/>
  <c r="P5400" i="1"/>
  <c r="O5400" i="1"/>
  <c r="S5399" i="1"/>
  <c r="R5399" i="1" a="1"/>
  <c r="R5399" i="1"/>
  <c r="Q5399" i="1"/>
  <c r="P5399" i="1"/>
  <c r="O5399" i="1"/>
  <c r="S5398" i="1"/>
  <c r="R5398" i="1" a="1"/>
  <c r="R5398" i="1"/>
  <c r="Q5398" i="1"/>
  <c r="P5398" i="1"/>
  <c r="O5398" i="1"/>
  <c r="S5397" i="1"/>
  <c r="R5397" i="1" a="1"/>
  <c r="R5397" i="1"/>
  <c r="Q5397" i="1"/>
  <c r="P5397" i="1"/>
  <c r="O5397" i="1"/>
  <c r="S5396" i="1"/>
  <c r="R5396" i="1" a="1"/>
  <c r="R5396" i="1"/>
  <c r="Q5396" i="1"/>
  <c r="P5396" i="1"/>
  <c r="O5396" i="1"/>
  <c r="S5395" i="1"/>
  <c r="R5395" i="1" a="1"/>
  <c r="R5395" i="1"/>
  <c r="Q5395" i="1"/>
  <c r="P5395" i="1"/>
  <c r="O5395" i="1"/>
  <c r="S5394" i="1"/>
  <c r="R5394" i="1" a="1"/>
  <c r="R5394" i="1"/>
  <c r="Q5394" i="1"/>
  <c r="P5394" i="1"/>
  <c r="O5394" i="1"/>
  <c r="S5393" i="1"/>
  <c r="R5393" i="1" a="1"/>
  <c r="R5393" i="1"/>
  <c r="Q5393" i="1"/>
  <c r="P5393" i="1"/>
  <c r="O5393" i="1"/>
  <c r="S5392" i="1"/>
  <c r="R5392" i="1" a="1"/>
  <c r="R5392" i="1"/>
  <c r="Q5392" i="1"/>
  <c r="P5392" i="1"/>
  <c r="O5392" i="1"/>
  <c r="S5391" i="1"/>
  <c r="R5391" i="1" a="1"/>
  <c r="R5391" i="1"/>
  <c r="Q5391" i="1"/>
  <c r="P5391" i="1"/>
  <c r="O5391" i="1"/>
  <c r="S5390" i="1"/>
  <c r="R5390" i="1" a="1"/>
  <c r="R5390" i="1"/>
  <c r="Q5390" i="1"/>
  <c r="P5390" i="1"/>
  <c r="O5390" i="1"/>
  <c r="S5389" i="1"/>
  <c r="R5389" i="1" a="1"/>
  <c r="R5389" i="1"/>
  <c r="Q5389" i="1"/>
  <c r="P5389" i="1"/>
  <c r="O5389" i="1"/>
  <c r="S5388" i="1"/>
  <c r="R5388" i="1" a="1"/>
  <c r="R5388" i="1"/>
  <c r="Q5388" i="1"/>
  <c r="P5388" i="1"/>
  <c r="O5388" i="1"/>
  <c r="S5387" i="1"/>
  <c r="R5387" i="1" a="1"/>
  <c r="R5387" i="1"/>
  <c r="Q5387" i="1"/>
  <c r="P5387" i="1"/>
  <c r="O5387" i="1"/>
  <c r="S5386" i="1"/>
  <c r="R5386" i="1" a="1"/>
  <c r="R5386" i="1"/>
  <c r="Q5386" i="1"/>
  <c r="P5386" i="1"/>
  <c r="O5386" i="1"/>
  <c r="S5385" i="1"/>
  <c r="R5385" i="1" a="1"/>
  <c r="R5385" i="1"/>
  <c r="Q5385" i="1"/>
  <c r="P5385" i="1"/>
  <c r="O5385" i="1"/>
  <c r="S5384" i="1"/>
  <c r="R5384" i="1" a="1"/>
  <c r="R5384" i="1"/>
  <c r="Q5384" i="1"/>
  <c r="P5384" i="1"/>
  <c r="O5384" i="1"/>
  <c r="S5383" i="1"/>
  <c r="R5383" i="1" a="1"/>
  <c r="R5383" i="1"/>
  <c r="Q5383" i="1"/>
  <c r="P5383" i="1"/>
  <c r="O5383" i="1"/>
  <c r="S5382" i="1"/>
  <c r="R5382" i="1" a="1"/>
  <c r="R5382" i="1"/>
  <c r="Q5382" i="1"/>
  <c r="P5382" i="1"/>
  <c r="O5382" i="1"/>
  <c r="S5381" i="1"/>
  <c r="R5381" i="1" a="1"/>
  <c r="R5381" i="1"/>
  <c r="Q5381" i="1"/>
  <c r="P5381" i="1"/>
  <c r="O5381" i="1"/>
  <c r="S5380" i="1"/>
  <c r="R5380" i="1" a="1"/>
  <c r="R5380" i="1"/>
  <c r="Q5380" i="1"/>
  <c r="P5380" i="1"/>
  <c r="O5380" i="1"/>
  <c r="S5379" i="1"/>
  <c r="R5379" i="1" a="1"/>
  <c r="R5379" i="1"/>
  <c r="Q5379" i="1"/>
  <c r="P5379" i="1"/>
  <c r="O5379" i="1"/>
  <c r="S5378" i="1"/>
  <c r="R5378" i="1" a="1"/>
  <c r="R5378" i="1"/>
  <c r="Q5378" i="1"/>
  <c r="P5378" i="1"/>
  <c r="O5378" i="1"/>
  <c r="S5377" i="1"/>
  <c r="R5377" i="1" a="1"/>
  <c r="R5377" i="1"/>
  <c r="Q5377" i="1"/>
  <c r="P5377" i="1"/>
  <c r="O5377" i="1"/>
  <c r="S5376" i="1"/>
  <c r="R5376" i="1" a="1"/>
  <c r="R5376" i="1"/>
  <c r="Q5376" i="1"/>
  <c r="P5376" i="1"/>
  <c r="O5376" i="1"/>
  <c r="S5375" i="1"/>
  <c r="R5375" i="1" a="1"/>
  <c r="R5375" i="1"/>
  <c r="Q5375" i="1"/>
  <c r="P5375" i="1"/>
  <c r="O5375" i="1"/>
  <c r="S5374" i="1"/>
  <c r="R5374" i="1" a="1"/>
  <c r="R5374" i="1"/>
  <c r="Q5374" i="1"/>
  <c r="P5374" i="1"/>
  <c r="O5374" i="1"/>
  <c r="S5373" i="1"/>
  <c r="R5373" i="1" a="1"/>
  <c r="R5373" i="1"/>
  <c r="Q5373" i="1"/>
  <c r="P5373" i="1"/>
  <c r="O5373" i="1"/>
  <c r="S5372" i="1"/>
  <c r="R5372" i="1" a="1"/>
  <c r="R5372" i="1"/>
  <c r="Q5372" i="1"/>
  <c r="P5372" i="1"/>
  <c r="O5372" i="1"/>
  <c r="S5371" i="1"/>
  <c r="R5371" i="1" a="1"/>
  <c r="R5371" i="1"/>
  <c r="Q5371" i="1"/>
  <c r="P5371" i="1"/>
  <c r="O5371" i="1"/>
  <c r="S5370" i="1"/>
  <c r="R5370" i="1" a="1"/>
  <c r="R5370" i="1"/>
  <c r="Q5370" i="1"/>
  <c r="P5370" i="1"/>
  <c r="O5370" i="1"/>
  <c r="S5369" i="1"/>
  <c r="R5369" i="1" a="1"/>
  <c r="R5369" i="1"/>
  <c r="Q5369" i="1"/>
  <c r="P5369" i="1"/>
  <c r="O5369" i="1"/>
  <c r="S5368" i="1"/>
  <c r="R5368" i="1" a="1"/>
  <c r="R5368" i="1"/>
  <c r="Q5368" i="1"/>
  <c r="P5368" i="1"/>
  <c r="O5368" i="1"/>
  <c r="S5367" i="1"/>
  <c r="R5367" i="1" a="1"/>
  <c r="R5367" i="1"/>
  <c r="Q5367" i="1"/>
  <c r="P5367" i="1"/>
  <c r="O5367" i="1"/>
  <c r="S5366" i="1"/>
  <c r="R5366" i="1" a="1"/>
  <c r="R5366" i="1"/>
  <c r="Q5366" i="1"/>
  <c r="P5366" i="1"/>
  <c r="O5366" i="1"/>
  <c r="S5365" i="1"/>
  <c r="R5365" i="1" a="1"/>
  <c r="R5365" i="1"/>
  <c r="Q5365" i="1"/>
  <c r="P5365" i="1"/>
  <c r="O5365" i="1"/>
  <c r="S5364" i="1"/>
  <c r="R5364" i="1" a="1"/>
  <c r="R5364" i="1"/>
  <c r="Q5364" i="1"/>
  <c r="P5364" i="1"/>
  <c r="O5364" i="1"/>
  <c r="S5363" i="1"/>
  <c r="R5363" i="1" a="1"/>
  <c r="R5363" i="1"/>
  <c r="Q5363" i="1"/>
  <c r="P5363" i="1"/>
  <c r="O5363" i="1"/>
  <c r="S5362" i="1"/>
  <c r="R5362" i="1" a="1"/>
  <c r="R5362" i="1"/>
  <c r="Q5362" i="1"/>
  <c r="P5362" i="1"/>
  <c r="O5362" i="1"/>
  <c r="S5361" i="1"/>
  <c r="R5361" i="1" a="1"/>
  <c r="R5361" i="1"/>
  <c r="Q5361" i="1"/>
  <c r="P5361" i="1"/>
  <c r="O5361" i="1"/>
  <c r="S5360" i="1"/>
  <c r="R5360" i="1" a="1"/>
  <c r="R5360" i="1"/>
  <c r="Q5360" i="1"/>
  <c r="P5360" i="1"/>
  <c r="O5360" i="1"/>
  <c r="S5359" i="1"/>
  <c r="R5359" i="1" a="1"/>
  <c r="R5359" i="1"/>
  <c r="Q5359" i="1"/>
  <c r="P5359" i="1"/>
  <c r="O5359" i="1"/>
  <c r="S5358" i="1"/>
  <c r="R5358" i="1" a="1"/>
  <c r="R5358" i="1"/>
  <c r="Q5358" i="1"/>
  <c r="P5358" i="1"/>
  <c r="O5358" i="1"/>
  <c r="S5357" i="1"/>
  <c r="R5357" i="1" a="1"/>
  <c r="R5357" i="1"/>
  <c r="Q5357" i="1"/>
  <c r="P5357" i="1"/>
  <c r="O5357" i="1"/>
  <c r="S5356" i="1"/>
  <c r="R5356" i="1" a="1"/>
  <c r="R5356" i="1"/>
  <c r="Q5356" i="1"/>
  <c r="P5356" i="1"/>
  <c r="O5356" i="1"/>
  <c r="S5355" i="1"/>
  <c r="R5355" i="1" a="1"/>
  <c r="R5355" i="1"/>
  <c r="Q5355" i="1"/>
  <c r="P5355" i="1"/>
  <c r="O5355" i="1"/>
  <c r="S5354" i="1"/>
  <c r="R5354" i="1" a="1"/>
  <c r="R5354" i="1"/>
  <c r="Q5354" i="1"/>
  <c r="P5354" i="1"/>
  <c r="O5354" i="1"/>
  <c r="S5353" i="1"/>
  <c r="R5353" i="1" a="1"/>
  <c r="R5353" i="1"/>
  <c r="Q5353" i="1"/>
  <c r="P5353" i="1"/>
  <c r="O5353" i="1"/>
  <c r="S5352" i="1"/>
  <c r="R5352" i="1" a="1"/>
  <c r="R5352" i="1"/>
  <c r="Q5352" i="1"/>
  <c r="P5352" i="1"/>
  <c r="O5352" i="1"/>
  <c r="S5351" i="1"/>
  <c r="R5351" i="1" a="1"/>
  <c r="R5351" i="1"/>
  <c r="Q5351" i="1"/>
  <c r="P5351" i="1"/>
  <c r="O5351" i="1"/>
  <c r="S5350" i="1"/>
  <c r="R5350" i="1" a="1"/>
  <c r="R5350" i="1"/>
  <c r="Q5350" i="1"/>
  <c r="P5350" i="1"/>
  <c r="O5350" i="1"/>
  <c r="S5349" i="1"/>
  <c r="R5349" i="1" a="1"/>
  <c r="R5349" i="1"/>
  <c r="Q5349" i="1"/>
  <c r="P5349" i="1"/>
  <c r="O5349" i="1"/>
  <c r="S5348" i="1"/>
  <c r="R5348" i="1" a="1"/>
  <c r="R5348" i="1"/>
  <c r="Q5348" i="1"/>
  <c r="P5348" i="1"/>
  <c r="O5348" i="1"/>
  <c r="S5347" i="1"/>
  <c r="R5347" i="1" a="1"/>
  <c r="R5347" i="1"/>
  <c r="Q5347" i="1"/>
  <c r="P5347" i="1"/>
  <c r="O5347" i="1"/>
  <c r="S5346" i="1"/>
  <c r="R5346" i="1" a="1"/>
  <c r="R5346" i="1"/>
  <c r="Q5346" i="1"/>
  <c r="P5346" i="1"/>
  <c r="O5346" i="1"/>
  <c r="S5345" i="1"/>
  <c r="R5345" i="1" a="1"/>
  <c r="R5345" i="1"/>
  <c r="Q5345" i="1"/>
  <c r="P5345" i="1"/>
  <c r="O5345" i="1"/>
  <c r="S5344" i="1"/>
  <c r="R5344" i="1" a="1"/>
  <c r="R5344" i="1"/>
  <c r="Q5344" i="1"/>
  <c r="P5344" i="1"/>
  <c r="O5344" i="1"/>
  <c r="S5343" i="1"/>
  <c r="R5343" i="1" a="1"/>
  <c r="R5343" i="1"/>
  <c r="Q5343" i="1"/>
  <c r="P5343" i="1"/>
  <c r="O5343" i="1"/>
  <c r="S5342" i="1"/>
  <c r="R5342" i="1" a="1"/>
  <c r="R5342" i="1"/>
  <c r="Q5342" i="1"/>
  <c r="P5342" i="1"/>
  <c r="O5342" i="1"/>
  <c r="S5341" i="1"/>
  <c r="R5341" i="1" a="1"/>
  <c r="R5341" i="1"/>
  <c r="Q5341" i="1"/>
  <c r="P5341" i="1"/>
  <c r="O5341" i="1"/>
  <c r="S5340" i="1"/>
  <c r="R5340" i="1" a="1"/>
  <c r="R5340" i="1"/>
  <c r="Q5340" i="1"/>
  <c r="P5340" i="1"/>
  <c r="O5340" i="1"/>
  <c r="S5339" i="1"/>
  <c r="R5339" i="1" a="1"/>
  <c r="R5339" i="1"/>
  <c r="Q5339" i="1"/>
  <c r="P5339" i="1"/>
  <c r="O5339" i="1"/>
  <c r="S5338" i="1"/>
  <c r="R5338" i="1" a="1"/>
  <c r="R5338" i="1"/>
  <c r="Q5338" i="1"/>
  <c r="P5338" i="1"/>
  <c r="O5338" i="1"/>
  <c r="S5337" i="1"/>
  <c r="R5337" i="1" a="1"/>
  <c r="R5337" i="1"/>
  <c r="Q5337" i="1"/>
  <c r="P5337" i="1"/>
  <c r="O5337" i="1"/>
  <c r="S5336" i="1"/>
  <c r="R5336" i="1" a="1"/>
  <c r="R5336" i="1"/>
  <c r="Q5336" i="1"/>
  <c r="P5336" i="1"/>
  <c r="O5336" i="1"/>
  <c r="S5335" i="1"/>
  <c r="R5335" i="1" a="1"/>
  <c r="R5335" i="1"/>
  <c r="Q5335" i="1"/>
  <c r="P5335" i="1"/>
  <c r="O5335" i="1"/>
  <c r="S5334" i="1"/>
  <c r="R5334" i="1" a="1"/>
  <c r="R5334" i="1"/>
  <c r="Q5334" i="1"/>
  <c r="P5334" i="1"/>
  <c r="O5334" i="1"/>
  <c r="S5333" i="1"/>
  <c r="R5333" i="1" a="1"/>
  <c r="R5333" i="1"/>
  <c r="Q5333" i="1"/>
  <c r="P5333" i="1"/>
  <c r="O5333" i="1"/>
  <c r="S5332" i="1"/>
  <c r="R5332" i="1" a="1"/>
  <c r="R5332" i="1"/>
  <c r="Q5332" i="1"/>
  <c r="P5332" i="1"/>
  <c r="O5332" i="1"/>
  <c r="S5331" i="1"/>
  <c r="R5331" i="1" a="1"/>
  <c r="R5331" i="1"/>
  <c r="Q5331" i="1"/>
  <c r="P5331" i="1"/>
  <c r="O5331" i="1"/>
  <c r="S5330" i="1"/>
  <c r="R5330" i="1" a="1"/>
  <c r="R5330" i="1"/>
  <c r="Q5330" i="1"/>
  <c r="P5330" i="1"/>
  <c r="O5330" i="1"/>
  <c r="S5329" i="1"/>
  <c r="R5329" i="1" a="1"/>
  <c r="R5329" i="1"/>
  <c r="Q5329" i="1"/>
  <c r="P5329" i="1"/>
  <c r="O5329" i="1"/>
  <c r="S5328" i="1"/>
  <c r="R5328" i="1" a="1"/>
  <c r="R5328" i="1"/>
  <c r="Q5328" i="1"/>
  <c r="P5328" i="1"/>
  <c r="O5328" i="1"/>
  <c r="S5327" i="1"/>
  <c r="R5327" i="1" a="1"/>
  <c r="R5327" i="1"/>
  <c r="Q5327" i="1"/>
  <c r="P5327" i="1"/>
  <c r="O5327" i="1"/>
  <c r="S5326" i="1"/>
  <c r="R5326" i="1" a="1"/>
  <c r="R5326" i="1"/>
  <c r="Q5326" i="1"/>
  <c r="P5326" i="1"/>
  <c r="O5326" i="1"/>
  <c r="S5325" i="1"/>
  <c r="R5325" i="1" a="1"/>
  <c r="R5325" i="1"/>
  <c r="Q5325" i="1"/>
  <c r="P5325" i="1"/>
  <c r="O5325" i="1"/>
  <c r="S5324" i="1"/>
  <c r="R5324" i="1" a="1"/>
  <c r="R5324" i="1"/>
  <c r="Q5324" i="1"/>
  <c r="P5324" i="1"/>
  <c r="O5324" i="1"/>
  <c r="S5323" i="1"/>
  <c r="R5323" i="1" a="1"/>
  <c r="R5323" i="1"/>
  <c r="Q5323" i="1"/>
  <c r="P5323" i="1"/>
  <c r="O5323" i="1"/>
  <c r="S5322" i="1"/>
  <c r="R5322" i="1" a="1"/>
  <c r="R5322" i="1"/>
  <c r="Q5322" i="1"/>
  <c r="P5322" i="1"/>
  <c r="O5322" i="1"/>
  <c r="S5321" i="1"/>
  <c r="R5321" i="1" a="1"/>
  <c r="R5321" i="1"/>
  <c r="Q5321" i="1"/>
  <c r="P5321" i="1"/>
  <c r="O5321" i="1"/>
  <c r="S5320" i="1"/>
  <c r="R5320" i="1" a="1"/>
  <c r="R5320" i="1"/>
  <c r="Q5320" i="1"/>
  <c r="P5320" i="1"/>
  <c r="O5320" i="1"/>
  <c r="S5319" i="1"/>
  <c r="R5319" i="1" a="1"/>
  <c r="R5319" i="1"/>
  <c r="Q5319" i="1"/>
  <c r="P5319" i="1"/>
  <c r="O5319" i="1"/>
  <c r="S5318" i="1"/>
  <c r="R5318" i="1" a="1"/>
  <c r="R5318" i="1"/>
  <c r="Q5318" i="1"/>
  <c r="P5318" i="1"/>
  <c r="O5318" i="1"/>
  <c r="S5317" i="1"/>
  <c r="R5317" i="1" a="1"/>
  <c r="R5317" i="1"/>
  <c r="Q5317" i="1"/>
  <c r="P5317" i="1"/>
  <c r="O5317" i="1"/>
  <c r="S5316" i="1"/>
  <c r="R5316" i="1" a="1"/>
  <c r="R5316" i="1"/>
  <c r="Q5316" i="1"/>
  <c r="P5316" i="1"/>
  <c r="O5316" i="1"/>
  <c r="S5315" i="1"/>
  <c r="R5315" i="1" a="1"/>
  <c r="R5315" i="1"/>
  <c r="Q5315" i="1"/>
  <c r="P5315" i="1"/>
  <c r="O5315" i="1"/>
  <c r="S5314" i="1"/>
  <c r="R5314" i="1" a="1"/>
  <c r="R5314" i="1"/>
  <c r="Q5314" i="1"/>
  <c r="P5314" i="1"/>
  <c r="O5314" i="1"/>
  <c r="S5313" i="1"/>
  <c r="R5313" i="1" a="1"/>
  <c r="R5313" i="1"/>
  <c r="Q5313" i="1"/>
  <c r="P5313" i="1"/>
  <c r="O5313" i="1"/>
  <c r="S5312" i="1"/>
  <c r="R5312" i="1" a="1"/>
  <c r="R5312" i="1"/>
  <c r="Q5312" i="1"/>
  <c r="P5312" i="1"/>
  <c r="O5312" i="1"/>
  <c r="S5311" i="1"/>
  <c r="R5311" i="1" a="1"/>
  <c r="R5311" i="1"/>
  <c r="Q5311" i="1"/>
  <c r="P5311" i="1"/>
  <c r="O5311" i="1"/>
  <c r="S5310" i="1"/>
  <c r="R5310" i="1" a="1"/>
  <c r="R5310" i="1"/>
  <c r="Q5310" i="1"/>
  <c r="P5310" i="1"/>
  <c r="O5310" i="1"/>
  <c r="S5309" i="1"/>
  <c r="R5309" i="1" a="1"/>
  <c r="R5309" i="1"/>
  <c r="Q5309" i="1"/>
  <c r="P5309" i="1"/>
  <c r="O5309" i="1"/>
  <c r="S5308" i="1"/>
  <c r="R5308" i="1" a="1"/>
  <c r="R5308" i="1"/>
  <c r="Q5308" i="1"/>
  <c r="P5308" i="1"/>
  <c r="O5308" i="1"/>
  <c r="S5307" i="1"/>
  <c r="R5307" i="1" a="1"/>
  <c r="R5307" i="1"/>
  <c r="Q5307" i="1"/>
  <c r="P5307" i="1"/>
  <c r="O5307" i="1"/>
  <c r="S5306" i="1"/>
  <c r="R5306" i="1" a="1"/>
  <c r="R5306" i="1"/>
  <c r="Q5306" i="1"/>
  <c r="P5306" i="1"/>
  <c r="O5306" i="1"/>
  <c r="S5305" i="1"/>
  <c r="R5305" i="1" a="1"/>
  <c r="R5305" i="1"/>
  <c r="Q5305" i="1"/>
  <c r="P5305" i="1"/>
  <c r="O5305" i="1"/>
  <c r="S5304" i="1"/>
  <c r="R5304" i="1" a="1"/>
  <c r="R5304" i="1"/>
  <c r="Q5304" i="1"/>
  <c r="P5304" i="1"/>
  <c r="O5304" i="1"/>
  <c r="S5303" i="1"/>
  <c r="R5303" i="1" a="1"/>
  <c r="R5303" i="1"/>
  <c r="Q5303" i="1"/>
  <c r="P5303" i="1"/>
  <c r="O5303" i="1"/>
  <c r="S5302" i="1"/>
  <c r="R5302" i="1" a="1"/>
  <c r="R5302" i="1"/>
  <c r="Q5302" i="1"/>
  <c r="P5302" i="1"/>
  <c r="O5302" i="1"/>
  <c r="S5301" i="1"/>
  <c r="R5301" i="1" a="1"/>
  <c r="R5301" i="1"/>
  <c r="Q5301" i="1"/>
  <c r="P5301" i="1"/>
  <c r="O5301" i="1"/>
  <c r="S5300" i="1"/>
  <c r="R5300" i="1" a="1"/>
  <c r="R5300" i="1"/>
  <c r="Q5300" i="1"/>
  <c r="P5300" i="1"/>
  <c r="O5300" i="1"/>
  <c r="S5299" i="1"/>
  <c r="R5299" i="1" a="1"/>
  <c r="R5299" i="1"/>
  <c r="Q5299" i="1"/>
  <c r="P5299" i="1"/>
  <c r="O5299" i="1"/>
  <c r="S5298" i="1"/>
  <c r="R5298" i="1" a="1"/>
  <c r="R5298" i="1"/>
  <c r="Q5298" i="1"/>
  <c r="P5298" i="1"/>
  <c r="O5298" i="1"/>
  <c r="S5297" i="1"/>
  <c r="R5297" i="1" a="1"/>
  <c r="R5297" i="1"/>
  <c r="Q5297" i="1"/>
  <c r="P5297" i="1"/>
  <c r="O5297" i="1"/>
  <c r="S5296" i="1"/>
  <c r="R5296" i="1" a="1"/>
  <c r="R5296" i="1"/>
  <c r="Q5296" i="1"/>
  <c r="P5296" i="1"/>
  <c r="O5296" i="1"/>
  <c r="S5295" i="1"/>
  <c r="R5295" i="1" a="1"/>
  <c r="R5295" i="1"/>
  <c r="Q5295" i="1"/>
  <c r="P5295" i="1"/>
  <c r="O5295" i="1"/>
  <c r="S5294" i="1"/>
  <c r="R5294" i="1" a="1"/>
  <c r="R5294" i="1"/>
  <c r="Q5294" i="1"/>
  <c r="P5294" i="1"/>
  <c r="O5294" i="1"/>
  <c r="S5293" i="1"/>
  <c r="R5293" i="1" a="1"/>
  <c r="R5293" i="1"/>
  <c r="Q5293" i="1"/>
  <c r="P5293" i="1"/>
  <c r="O5293" i="1"/>
  <c r="S5292" i="1"/>
  <c r="R5292" i="1" a="1"/>
  <c r="R5292" i="1"/>
  <c r="Q5292" i="1"/>
  <c r="P5292" i="1"/>
  <c r="O5292" i="1"/>
  <c r="S5291" i="1"/>
  <c r="R5291" i="1" a="1"/>
  <c r="R5291" i="1"/>
  <c r="Q5291" i="1"/>
  <c r="P5291" i="1"/>
  <c r="O5291" i="1"/>
  <c r="S5290" i="1"/>
  <c r="R5290" i="1" a="1"/>
  <c r="R5290" i="1"/>
  <c r="Q5290" i="1"/>
  <c r="P5290" i="1"/>
  <c r="O5290" i="1"/>
  <c r="S5289" i="1"/>
  <c r="R5289" i="1" a="1"/>
  <c r="R5289" i="1"/>
  <c r="Q5289" i="1"/>
  <c r="P5289" i="1"/>
  <c r="O5289" i="1"/>
  <c r="S5288" i="1"/>
  <c r="R5288" i="1" a="1"/>
  <c r="R5288" i="1"/>
  <c r="Q5288" i="1"/>
  <c r="P5288" i="1"/>
  <c r="O5288" i="1"/>
  <c r="S5287" i="1"/>
  <c r="R5287" i="1" a="1"/>
  <c r="R5287" i="1"/>
  <c r="Q5287" i="1"/>
  <c r="P5287" i="1"/>
  <c r="O5287" i="1"/>
  <c r="S5286" i="1"/>
  <c r="R5286" i="1" a="1"/>
  <c r="R5286" i="1"/>
  <c r="Q5286" i="1"/>
  <c r="P5286" i="1"/>
  <c r="O5286" i="1"/>
  <c r="S5285" i="1"/>
  <c r="R5285" i="1" a="1"/>
  <c r="R5285" i="1"/>
  <c r="Q5285" i="1"/>
  <c r="P5285" i="1"/>
  <c r="O5285" i="1"/>
  <c r="S5284" i="1"/>
  <c r="R5284" i="1" a="1"/>
  <c r="R5284" i="1"/>
  <c r="Q5284" i="1"/>
  <c r="P5284" i="1"/>
  <c r="O5284" i="1"/>
  <c r="S5283" i="1"/>
  <c r="R5283" i="1" a="1"/>
  <c r="R5283" i="1"/>
  <c r="Q5283" i="1"/>
  <c r="P5283" i="1"/>
  <c r="O5283" i="1"/>
  <c r="S5282" i="1"/>
  <c r="R5282" i="1" a="1"/>
  <c r="R5282" i="1"/>
  <c r="Q5282" i="1"/>
  <c r="P5282" i="1"/>
  <c r="O5282" i="1"/>
  <c r="S5281" i="1"/>
  <c r="R5281" i="1" a="1"/>
  <c r="R5281" i="1"/>
  <c r="Q5281" i="1"/>
  <c r="P5281" i="1"/>
  <c r="O5281" i="1"/>
  <c r="S5280" i="1"/>
  <c r="R5280" i="1" a="1"/>
  <c r="R5280" i="1"/>
  <c r="Q5280" i="1"/>
  <c r="P5280" i="1"/>
  <c r="O5280" i="1"/>
  <c r="S5279" i="1"/>
  <c r="R5279" i="1" a="1"/>
  <c r="R5279" i="1"/>
  <c r="Q5279" i="1"/>
  <c r="P5279" i="1"/>
  <c r="O5279" i="1"/>
  <c r="S5278" i="1"/>
  <c r="R5278" i="1" a="1"/>
  <c r="R5278" i="1"/>
  <c r="Q5278" i="1"/>
  <c r="P5278" i="1"/>
  <c r="O5278" i="1"/>
  <c r="S5277" i="1"/>
  <c r="R5277" i="1" a="1"/>
  <c r="R5277" i="1"/>
  <c r="Q5277" i="1"/>
  <c r="P5277" i="1"/>
  <c r="O5277" i="1"/>
  <c r="S5276" i="1"/>
  <c r="R5276" i="1" a="1"/>
  <c r="R5276" i="1"/>
  <c r="Q5276" i="1"/>
  <c r="P5276" i="1"/>
  <c r="O5276" i="1"/>
  <c r="S5275" i="1"/>
  <c r="R5275" i="1" a="1"/>
  <c r="R5275" i="1"/>
  <c r="Q5275" i="1"/>
  <c r="P5275" i="1"/>
  <c r="O5275" i="1"/>
  <c r="S5274" i="1"/>
  <c r="R5274" i="1" a="1"/>
  <c r="R5274" i="1"/>
  <c r="Q5274" i="1"/>
  <c r="P5274" i="1"/>
  <c r="O5274" i="1"/>
  <c r="S5273" i="1"/>
  <c r="R5273" i="1" a="1"/>
  <c r="R5273" i="1"/>
  <c r="Q5273" i="1"/>
  <c r="P5273" i="1"/>
  <c r="O5273" i="1"/>
  <c r="S5272" i="1"/>
  <c r="R5272" i="1" a="1"/>
  <c r="R5272" i="1"/>
  <c r="Q5272" i="1"/>
  <c r="P5272" i="1"/>
  <c r="O5272" i="1"/>
  <c r="S5271" i="1"/>
  <c r="R5271" i="1" a="1"/>
  <c r="R5271" i="1"/>
  <c r="Q5271" i="1"/>
  <c r="P5271" i="1"/>
  <c r="O5271" i="1"/>
  <c r="S5270" i="1"/>
  <c r="R5270" i="1" a="1"/>
  <c r="R5270" i="1"/>
  <c r="Q5270" i="1"/>
  <c r="P5270" i="1"/>
  <c r="O5270" i="1"/>
  <c r="S5269" i="1"/>
  <c r="R5269" i="1" a="1"/>
  <c r="R5269" i="1"/>
  <c r="Q5269" i="1"/>
  <c r="P5269" i="1"/>
  <c r="O5269" i="1"/>
  <c r="S5268" i="1"/>
  <c r="R5268" i="1" a="1"/>
  <c r="R5268" i="1"/>
  <c r="Q5268" i="1"/>
  <c r="P5268" i="1"/>
  <c r="O5268" i="1"/>
  <c r="S5267" i="1"/>
  <c r="R5267" i="1" a="1"/>
  <c r="R5267" i="1"/>
  <c r="Q5267" i="1"/>
  <c r="P5267" i="1"/>
  <c r="O5267" i="1"/>
  <c r="S5266" i="1"/>
  <c r="R5266" i="1" a="1"/>
  <c r="R5266" i="1"/>
  <c r="Q5266" i="1"/>
  <c r="P5266" i="1"/>
  <c r="O5266" i="1"/>
  <c r="S5265" i="1"/>
  <c r="R5265" i="1" a="1"/>
  <c r="R5265" i="1"/>
  <c r="Q5265" i="1"/>
  <c r="P5265" i="1"/>
  <c r="O5265" i="1"/>
  <c r="S5264" i="1"/>
  <c r="R5264" i="1" a="1"/>
  <c r="R5264" i="1"/>
  <c r="Q5264" i="1"/>
  <c r="P5264" i="1"/>
  <c r="O5264" i="1"/>
  <c r="S5263" i="1"/>
  <c r="R5263" i="1" a="1"/>
  <c r="R5263" i="1"/>
  <c r="Q5263" i="1"/>
  <c r="P5263" i="1"/>
  <c r="O5263" i="1"/>
  <c r="S5262" i="1"/>
  <c r="R5262" i="1" a="1"/>
  <c r="R5262" i="1"/>
  <c r="Q5262" i="1"/>
  <c r="P5262" i="1"/>
  <c r="O5262" i="1"/>
  <c r="S5261" i="1"/>
  <c r="R5261" i="1" a="1"/>
  <c r="R5261" i="1"/>
  <c r="Q5261" i="1"/>
  <c r="P5261" i="1"/>
  <c r="O5261" i="1"/>
  <c r="S5260" i="1"/>
  <c r="R5260" i="1" a="1"/>
  <c r="R5260" i="1"/>
  <c r="Q5260" i="1"/>
  <c r="P5260" i="1"/>
  <c r="O5260" i="1"/>
  <c r="S5259" i="1"/>
  <c r="R5259" i="1" a="1"/>
  <c r="R5259" i="1"/>
  <c r="Q5259" i="1"/>
  <c r="P5259" i="1"/>
  <c r="O5259" i="1"/>
  <c r="S5258" i="1"/>
  <c r="R5258" i="1" a="1"/>
  <c r="R5258" i="1"/>
  <c r="Q5258" i="1"/>
  <c r="P5258" i="1"/>
  <c r="O5258" i="1"/>
  <c r="S5257" i="1"/>
  <c r="R5257" i="1" a="1"/>
  <c r="R5257" i="1"/>
  <c r="Q5257" i="1"/>
  <c r="P5257" i="1"/>
  <c r="O5257" i="1"/>
  <c r="S5256" i="1"/>
  <c r="R5256" i="1" a="1"/>
  <c r="R5256" i="1"/>
  <c r="Q5256" i="1"/>
  <c r="P5256" i="1"/>
  <c r="O5256" i="1"/>
  <c r="S5255" i="1"/>
  <c r="R5255" i="1" a="1"/>
  <c r="R5255" i="1"/>
  <c r="Q5255" i="1"/>
  <c r="P5255" i="1"/>
  <c r="O5255" i="1"/>
  <c r="S5254" i="1"/>
  <c r="R5254" i="1" a="1"/>
  <c r="R5254" i="1"/>
  <c r="Q5254" i="1"/>
  <c r="P5254" i="1"/>
  <c r="O5254" i="1"/>
  <c r="S5253" i="1"/>
  <c r="R5253" i="1" a="1"/>
  <c r="R5253" i="1"/>
  <c r="Q5253" i="1"/>
  <c r="P5253" i="1"/>
  <c r="O5253" i="1"/>
  <c r="S5252" i="1"/>
  <c r="R5252" i="1" a="1"/>
  <c r="R5252" i="1"/>
  <c r="Q5252" i="1"/>
  <c r="P5252" i="1"/>
  <c r="O5252" i="1"/>
  <c r="S5251" i="1"/>
  <c r="R5251" i="1" a="1"/>
  <c r="R5251" i="1"/>
  <c r="Q5251" i="1"/>
  <c r="P5251" i="1"/>
  <c r="O5251" i="1"/>
  <c r="S5250" i="1"/>
  <c r="R5250" i="1" a="1"/>
  <c r="R5250" i="1"/>
  <c r="Q5250" i="1"/>
  <c r="P5250" i="1"/>
  <c r="O5250" i="1"/>
  <c r="S5249" i="1"/>
  <c r="R5249" i="1" a="1"/>
  <c r="R5249" i="1"/>
  <c r="Q5249" i="1"/>
  <c r="P5249" i="1"/>
  <c r="O5249" i="1"/>
  <c r="S5248" i="1"/>
  <c r="R5248" i="1" a="1"/>
  <c r="R5248" i="1"/>
  <c r="Q5248" i="1"/>
  <c r="P5248" i="1"/>
  <c r="O5248" i="1"/>
  <c r="S5247" i="1"/>
  <c r="R5247" i="1" a="1"/>
  <c r="R5247" i="1"/>
  <c r="Q5247" i="1"/>
  <c r="P5247" i="1"/>
  <c r="O5247" i="1"/>
  <c r="S5246" i="1"/>
  <c r="R5246" i="1" a="1"/>
  <c r="R5246" i="1"/>
  <c r="Q5246" i="1"/>
  <c r="P5246" i="1"/>
  <c r="O5246" i="1"/>
  <c r="S5245" i="1"/>
  <c r="R5245" i="1" a="1"/>
  <c r="R5245" i="1"/>
  <c r="Q5245" i="1"/>
  <c r="P5245" i="1"/>
  <c r="O5245" i="1"/>
  <c r="S5244" i="1"/>
  <c r="R5244" i="1" a="1"/>
  <c r="R5244" i="1"/>
  <c r="Q5244" i="1"/>
  <c r="P5244" i="1"/>
  <c r="O5244" i="1"/>
  <c r="S5243" i="1"/>
  <c r="R5243" i="1" a="1"/>
  <c r="R5243" i="1"/>
  <c r="Q5243" i="1"/>
  <c r="P5243" i="1"/>
  <c r="O5243" i="1"/>
  <c r="S5242" i="1"/>
  <c r="R5242" i="1" a="1"/>
  <c r="R5242" i="1"/>
  <c r="Q5242" i="1"/>
  <c r="P5242" i="1"/>
  <c r="O5242" i="1"/>
  <c r="S5241" i="1"/>
  <c r="R5241" i="1" a="1"/>
  <c r="R5241" i="1"/>
  <c r="Q5241" i="1"/>
  <c r="P5241" i="1"/>
  <c r="O5241" i="1"/>
  <c r="S5240" i="1"/>
  <c r="R5240" i="1" a="1"/>
  <c r="R5240" i="1"/>
  <c r="Q5240" i="1"/>
  <c r="P5240" i="1"/>
  <c r="O5240" i="1"/>
  <c r="S5239" i="1"/>
  <c r="R5239" i="1" a="1"/>
  <c r="R5239" i="1"/>
  <c r="Q5239" i="1"/>
  <c r="P5239" i="1"/>
  <c r="O5239" i="1"/>
  <c r="S5238" i="1"/>
  <c r="R5238" i="1" a="1"/>
  <c r="R5238" i="1"/>
  <c r="Q5238" i="1"/>
  <c r="P5238" i="1"/>
  <c r="O5238" i="1"/>
  <c r="S5237" i="1"/>
  <c r="R5237" i="1" a="1"/>
  <c r="R5237" i="1"/>
  <c r="Q5237" i="1"/>
  <c r="P5237" i="1"/>
  <c r="O5237" i="1"/>
  <c r="S5236" i="1"/>
  <c r="R5236" i="1" a="1"/>
  <c r="R5236" i="1"/>
  <c r="Q5236" i="1"/>
  <c r="P5236" i="1"/>
  <c r="O5236" i="1"/>
  <c r="S5235" i="1"/>
  <c r="R5235" i="1" a="1"/>
  <c r="R5235" i="1"/>
  <c r="Q5235" i="1"/>
  <c r="P5235" i="1"/>
  <c r="O5235" i="1"/>
  <c r="S5234" i="1"/>
  <c r="R5234" i="1" a="1"/>
  <c r="R5234" i="1"/>
  <c r="Q5234" i="1"/>
  <c r="P5234" i="1"/>
  <c r="O5234" i="1"/>
  <c r="S5233" i="1"/>
  <c r="R5233" i="1" a="1"/>
  <c r="R5233" i="1"/>
  <c r="Q5233" i="1"/>
  <c r="P5233" i="1"/>
  <c r="O5233" i="1"/>
  <c r="S5232" i="1"/>
  <c r="R5232" i="1" a="1"/>
  <c r="R5232" i="1"/>
  <c r="Q5232" i="1"/>
  <c r="P5232" i="1"/>
  <c r="O5232" i="1"/>
  <c r="S5231" i="1"/>
  <c r="R5231" i="1" a="1"/>
  <c r="R5231" i="1"/>
  <c r="Q5231" i="1"/>
  <c r="P5231" i="1"/>
  <c r="O5231" i="1"/>
  <c r="S5230" i="1"/>
  <c r="R5230" i="1" a="1"/>
  <c r="R5230" i="1"/>
  <c r="Q5230" i="1"/>
  <c r="P5230" i="1"/>
  <c r="O5230" i="1"/>
  <c r="S5229" i="1"/>
  <c r="R5229" i="1" a="1"/>
  <c r="R5229" i="1"/>
  <c r="Q5229" i="1"/>
  <c r="P5229" i="1"/>
  <c r="O5229" i="1"/>
  <c r="S5228" i="1"/>
  <c r="R5228" i="1" a="1"/>
  <c r="R5228" i="1"/>
  <c r="Q5228" i="1"/>
  <c r="P5228" i="1"/>
  <c r="O5228" i="1"/>
  <c r="S5227" i="1"/>
  <c r="R5227" i="1" a="1"/>
  <c r="R5227" i="1"/>
  <c r="Q5227" i="1"/>
  <c r="P5227" i="1"/>
  <c r="O5227" i="1"/>
  <c r="S5226" i="1"/>
  <c r="R5226" i="1" a="1"/>
  <c r="R5226" i="1"/>
  <c r="Q5226" i="1"/>
  <c r="P5226" i="1"/>
  <c r="O5226" i="1"/>
  <c r="S5225" i="1"/>
  <c r="R5225" i="1" a="1"/>
  <c r="R5225" i="1"/>
  <c r="Q5225" i="1"/>
  <c r="P5225" i="1"/>
  <c r="O5225" i="1"/>
  <c r="S5224" i="1"/>
  <c r="R5224" i="1" a="1"/>
  <c r="R5224" i="1"/>
  <c r="Q5224" i="1"/>
  <c r="P5224" i="1"/>
  <c r="O5224" i="1"/>
  <c r="S5223" i="1"/>
  <c r="R5223" i="1" a="1"/>
  <c r="R5223" i="1"/>
  <c r="Q5223" i="1"/>
  <c r="P5223" i="1"/>
  <c r="O5223" i="1"/>
  <c r="S5222" i="1"/>
  <c r="R5222" i="1" a="1"/>
  <c r="R5222" i="1"/>
  <c r="Q5222" i="1"/>
  <c r="P5222" i="1"/>
  <c r="O5222" i="1"/>
  <c r="S5221" i="1"/>
  <c r="R5221" i="1" a="1"/>
  <c r="R5221" i="1"/>
  <c r="Q5221" i="1"/>
  <c r="P5221" i="1"/>
  <c r="O5221" i="1"/>
  <c r="S5220" i="1"/>
  <c r="R5220" i="1" a="1"/>
  <c r="R5220" i="1"/>
  <c r="Q5220" i="1"/>
  <c r="P5220" i="1"/>
  <c r="O5220" i="1"/>
  <c r="S5219" i="1"/>
  <c r="R5219" i="1" a="1"/>
  <c r="R5219" i="1"/>
  <c r="Q5219" i="1"/>
  <c r="P5219" i="1"/>
  <c r="O5219" i="1"/>
  <c r="S5218" i="1"/>
  <c r="R5218" i="1" a="1"/>
  <c r="R5218" i="1"/>
  <c r="Q5218" i="1"/>
  <c r="P5218" i="1"/>
  <c r="O5218" i="1"/>
  <c r="S5217" i="1"/>
  <c r="R5217" i="1" a="1"/>
  <c r="R5217" i="1"/>
  <c r="Q5217" i="1"/>
  <c r="P5217" i="1"/>
  <c r="O5217" i="1"/>
  <c r="S5216" i="1"/>
  <c r="R5216" i="1" a="1"/>
  <c r="R5216" i="1"/>
  <c r="Q5216" i="1"/>
  <c r="P5216" i="1"/>
  <c r="O5216" i="1"/>
  <c r="S5215" i="1"/>
  <c r="R5215" i="1" a="1"/>
  <c r="R5215" i="1"/>
  <c r="Q5215" i="1"/>
  <c r="P5215" i="1"/>
  <c r="O5215" i="1"/>
  <c r="S5214" i="1"/>
  <c r="R5214" i="1" a="1"/>
  <c r="R5214" i="1"/>
  <c r="Q5214" i="1"/>
  <c r="P5214" i="1"/>
  <c r="O5214" i="1"/>
  <c r="S5213" i="1"/>
  <c r="R5213" i="1" a="1"/>
  <c r="R5213" i="1"/>
  <c r="Q5213" i="1"/>
  <c r="P5213" i="1"/>
  <c r="O5213" i="1"/>
  <c r="S5212" i="1"/>
  <c r="R5212" i="1" a="1"/>
  <c r="R5212" i="1"/>
  <c r="Q5212" i="1"/>
  <c r="P5212" i="1"/>
  <c r="O5212" i="1"/>
  <c r="S5211" i="1"/>
  <c r="R5211" i="1" a="1"/>
  <c r="R5211" i="1"/>
  <c r="Q5211" i="1"/>
  <c r="P5211" i="1"/>
  <c r="O5211" i="1"/>
  <c r="S5210" i="1"/>
  <c r="R5210" i="1" a="1"/>
  <c r="R5210" i="1"/>
  <c r="Q5210" i="1"/>
  <c r="P5210" i="1"/>
  <c r="O5210" i="1"/>
  <c r="S5209" i="1"/>
  <c r="R5209" i="1" a="1"/>
  <c r="R5209" i="1"/>
  <c r="Q5209" i="1"/>
  <c r="P5209" i="1"/>
  <c r="O5209" i="1"/>
  <c r="S5208" i="1"/>
  <c r="R5208" i="1" a="1"/>
  <c r="R5208" i="1"/>
  <c r="Q5208" i="1"/>
  <c r="P5208" i="1"/>
  <c r="O5208" i="1"/>
  <c r="S5207" i="1"/>
  <c r="R5207" i="1" a="1"/>
  <c r="R5207" i="1"/>
  <c r="Q5207" i="1"/>
  <c r="P5207" i="1"/>
  <c r="O5207" i="1"/>
  <c r="S5206" i="1"/>
  <c r="R5206" i="1" a="1"/>
  <c r="R5206" i="1"/>
  <c r="Q5206" i="1"/>
  <c r="P5206" i="1"/>
  <c r="O5206" i="1"/>
  <c r="S5205" i="1"/>
  <c r="R5205" i="1" a="1"/>
  <c r="R5205" i="1"/>
  <c r="Q5205" i="1"/>
  <c r="P5205" i="1"/>
  <c r="O5205" i="1"/>
  <c r="S5204" i="1"/>
  <c r="R5204" i="1" a="1"/>
  <c r="R5204" i="1"/>
  <c r="Q5204" i="1"/>
  <c r="P5204" i="1"/>
  <c r="O5204" i="1"/>
  <c r="S5203" i="1"/>
  <c r="R5203" i="1" a="1"/>
  <c r="R5203" i="1"/>
  <c r="Q5203" i="1"/>
  <c r="P5203" i="1"/>
  <c r="O5203" i="1"/>
  <c r="S5202" i="1"/>
  <c r="R5202" i="1" a="1"/>
  <c r="R5202" i="1"/>
  <c r="Q5202" i="1"/>
  <c r="P5202" i="1"/>
  <c r="O5202" i="1"/>
  <c r="S5201" i="1"/>
  <c r="R5201" i="1" a="1"/>
  <c r="R5201" i="1"/>
  <c r="Q5201" i="1"/>
  <c r="P5201" i="1"/>
  <c r="O5201" i="1"/>
  <c r="S5200" i="1"/>
  <c r="R5200" i="1" a="1"/>
  <c r="R5200" i="1"/>
  <c r="Q5200" i="1"/>
  <c r="P5200" i="1"/>
  <c r="O5200" i="1"/>
  <c r="S5199" i="1"/>
  <c r="R5199" i="1" a="1"/>
  <c r="R5199" i="1"/>
  <c r="Q5199" i="1"/>
  <c r="P5199" i="1"/>
  <c r="O5199" i="1"/>
  <c r="S5198" i="1"/>
  <c r="R5198" i="1" a="1"/>
  <c r="R5198" i="1"/>
  <c r="Q5198" i="1"/>
  <c r="P5198" i="1"/>
  <c r="O5198" i="1"/>
  <c r="S5197" i="1"/>
  <c r="R5197" i="1" a="1"/>
  <c r="R5197" i="1"/>
  <c r="Q5197" i="1"/>
  <c r="P5197" i="1"/>
  <c r="O5197" i="1"/>
  <c r="S5196" i="1"/>
  <c r="R5196" i="1" a="1"/>
  <c r="R5196" i="1"/>
  <c r="Q5196" i="1"/>
  <c r="P5196" i="1"/>
  <c r="O5196" i="1"/>
  <c r="S5195" i="1"/>
  <c r="R5195" i="1" a="1"/>
  <c r="R5195" i="1"/>
  <c r="Q5195" i="1"/>
  <c r="P5195" i="1"/>
  <c r="O5195" i="1"/>
  <c r="S5194" i="1"/>
  <c r="R5194" i="1" a="1"/>
  <c r="R5194" i="1"/>
  <c r="Q5194" i="1"/>
  <c r="P5194" i="1"/>
  <c r="O5194" i="1"/>
  <c r="S5193" i="1"/>
  <c r="R5193" i="1" a="1"/>
  <c r="R5193" i="1"/>
  <c r="Q5193" i="1"/>
  <c r="P5193" i="1"/>
  <c r="O5193" i="1"/>
  <c r="S5192" i="1"/>
  <c r="R5192" i="1" a="1"/>
  <c r="R5192" i="1"/>
  <c r="Q5192" i="1"/>
  <c r="P5192" i="1"/>
  <c r="O5192" i="1"/>
  <c r="S5191" i="1"/>
  <c r="R5191" i="1" a="1"/>
  <c r="R5191" i="1"/>
  <c r="Q5191" i="1"/>
  <c r="P5191" i="1"/>
  <c r="O5191" i="1"/>
  <c r="S5190" i="1"/>
  <c r="R5190" i="1" a="1"/>
  <c r="R5190" i="1"/>
  <c r="Q5190" i="1"/>
  <c r="P5190" i="1"/>
  <c r="O5190" i="1"/>
  <c r="S5189" i="1"/>
  <c r="R5189" i="1" a="1"/>
  <c r="R5189" i="1"/>
  <c r="Q5189" i="1"/>
  <c r="P5189" i="1"/>
  <c r="O5189" i="1"/>
  <c r="S5188" i="1"/>
  <c r="R5188" i="1" a="1"/>
  <c r="R5188" i="1"/>
  <c r="Q5188" i="1"/>
  <c r="P5188" i="1"/>
  <c r="O5188" i="1"/>
  <c r="S5187" i="1"/>
  <c r="R5187" i="1" a="1"/>
  <c r="R5187" i="1"/>
  <c r="Q5187" i="1"/>
  <c r="P5187" i="1"/>
  <c r="O5187" i="1"/>
  <c r="S5186" i="1"/>
  <c r="R5186" i="1" a="1"/>
  <c r="R5186" i="1"/>
  <c r="Q5186" i="1"/>
  <c r="P5186" i="1"/>
  <c r="O5186" i="1"/>
  <c r="S5185" i="1"/>
  <c r="R5185" i="1" a="1"/>
  <c r="R5185" i="1"/>
  <c r="Q5185" i="1"/>
  <c r="P5185" i="1"/>
  <c r="O5185" i="1"/>
  <c r="S5184" i="1"/>
  <c r="R5184" i="1" a="1"/>
  <c r="R5184" i="1"/>
  <c r="Q5184" i="1"/>
  <c r="P5184" i="1"/>
  <c r="O5184" i="1"/>
  <c r="S5183" i="1"/>
  <c r="R5183" i="1" a="1"/>
  <c r="R5183" i="1"/>
  <c r="Q5183" i="1"/>
  <c r="P5183" i="1"/>
  <c r="O5183" i="1"/>
  <c r="S5182" i="1"/>
  <c r="R5182" i="1" a="1"/>
  <c r="R5182" i="1"/>
  <c r="Q5182" i="1"/>
  <c r="P5182" i="1"/>
  <c r="O5182" i="1"/>
  <c r="S5181" i="1"/>
  <c r="R5181" i="1" a="1"/>
  <c r="R5181" i="1"/>
  <c r="Q5181" i="1"/>
  <c r="P5181" i="1"/>
  <c r="O5181" i="1"/>
  <c r="S5180" i="1"/>
  <c r="R5180" i="1" a="1"/>
  <c r="R5180" i="1"/>
  <c r="Q5180" i="1"/>
  <c r="P5180" i="1"/>
  <c r="O5180" i="1"/>
  <c r="S5179" i="1"/>
  <c r="R5179" i="1" a="1"/>
  <c r="R5179" i="1"/>
  <c r="Q5179" i="1"/>
  <c r="P5179" i="1"/>
  <c r="O5179" i="1"/>
  <c r="S5178" i="1"/>
  <c r="R5178" i="1" a="1"/>
  <c r="R5178" i="1"/>
  <c r="Q5178" i="1"/>
  <c r="P5178" i="1"/>
  <c r="O5178" i="1"/>
  <c r="S5177" i="1"/>
  <c r="R5177" i="1" a="1"/>
  <c r="R5177" i="1"/>
  <c r="Q5177" i="1"/>
  <c r="P5177" i="1"/>
  <c r="O5177" i="1"/>
  <c r="S5176" i="1"/>
  <c r="R5176" i="1" a="1"/>
  <c r="R5176" i="1"/>
  <c r="Q5176" i="1"/>
  <c r="P5176" i="1"/>
  <c r="O5176" i="1"/>
  <c r="S5175" i="1"/>
  <c r="R5175" i="1" a="1"/>
  <c r="R5175" i="1"/>
  <c r="Q5175" i="1"/>
  <c r="P5175" i="1"/>
  <c r="O5175" i="1"/>
  <c r="S5174" i="1"/>
  <c r="R5174" i="1" a="1"/>
  <c r="R5174" i="1"/>
  <c r="Q5174" i="1"/>
  <c r="P5174" i="1"/>
  <c r="O5174" i="1"/>
  <c r="S5173" i="1"/>
  <c r="R5173" i="1" a="1"/>
  <c r="R5173" i="1"/>
  <c r="Q5173" i="1"/>
  <c r="P5173" i="1"/>
  <c r="O5173" i="1"/>
  <c r="S5172" i="1"/>
  <c r="R5172" i="1" a="1"/>
  <c r="R5172" i="1"/>
  <c r="Q5172" i="1"/>
  <c r="P5172" i="1"/>
  <c r="O5172" i="1"/>
  <c r="S5171" i="1"/>
  <c r="R5171" i="1" a="1"/>
  <c r="R5171" i="1"/>
  <c r="Q5171" i="1"/>
  <c r="P5171" i="1"/>
  <c r="O5171" i="1"/>
  <c r="S5170" i="1"/>
  <c r="R5170" i="1" a="1"/>
  <c r="R5170" i="1"/>
  <c r="Q5170" i="1"/>
  <c r="P5170" i="1"/>
  <c r="O5170" i="1"/>
  <c r="S5169" i="1"/>
  <c r="R5169" i="1" a="1"/>
  <c r="R5169" i="1"/>
  <c r="Q5169" i="1"/>
  <c r="P5169" i="1"/>
  <c r="O5169" i="1"/>
  <c r="S5168" i="1"/>
  <c r="R5168" i="1" a="1"/>
  <c r="R5168" i="1"/>
  <c r="Q5168" i="1"/>
  <c r="P5168" i="1"/>
  <c r="O5168" i="1"/>
  <c r="S5167" i="1"/>
  <c r="R5167" i="1" a="1"/>
  <c r="R5167" i="1"/>
  <c r="Q5167" i="1"/>
  <c r="P5167" i="1"/>
  <c r="O5167" i="1"/>
  <c r="S5166" i="1"/>
  <c r="R5166" i="1" a="1"/>
  <c r="R5166" i="1"/>
  <c r="Q5166" i="1"/>
  <c r="P5166" i="1"/>
  <c r="O5166" i="1"/>
  <c r="S5165" i="1"/>
  <c r="R5165" i="1" a="1"/>
  <c r="R5165" i="1"/>
  <c r="Q5165" i="1"/>
  <c r="P5165" i="1"/>
  <c r="O5165" i="1"/>
  <c r="S5164" i="1"/>
  <c r="R5164" i="1" a="1"/>
  <c r="R5164" i="1"/>
  <c r="Q5164" i="1"/>
  <c r="P5164" i="1"/>
  <c r="O5164" i="1"/>
  <c r="S5163" i="1"/>
  <c r="R5163" i="1" a="1"/>
  <c r="R5163" i="1"/>
  <c r="Q5163" i="1"/>
  <c r="P5163" i="1"/>
  <c r="O5163" i="1"/>
  <c r="S5162" i="1"/>
  <c r="R5162" i="1" a="1"/>
  <c r="R5162" i="1"/>
  <c r="Q5162" i="1"/>
  <c r="P5162" i="1"/>
  <c r="O5162" i="1"/>
  <c r="S5161" i="1"/>
  <c r="R5161" i="1" a="1"/>
  <c r="R5161" i="1"/>
  <c r="Q5161" i="1"/>
  <c r="P5161" i="1"/>
  <c r="O5161" i="1"/>
  <c r="S5160" i="1"/>
  <c r="R5160" i="1" a="1"/>
  <c r="R5160" i="1"/>
  <c r="Q5160" i="1"/>
  <c r="P5160" i="1"/>
  <c r="O5160" i="1"/>
  <c r="S5159" i="1"/>
  <c r="R5159" i="1" a="1"/>
  <c r="R5159" i="1"/>
  <c r="Q5159" i="1"/>
  <c r="P5159" i="1"/>
  <c r="O5159" i="1"/>
  <c r="S5158" i="1"/>
  <c r="R5158" i="1" a="1"/>
  <c r="R5158" i="1"/>
  <c r="Q5158" i="1"/>
  <c r="P5158" i="1"/>
  <c r="O5158" i="1"/>
  <c r="S5157" i="1"/>
  <c r="R5157" i="1" a="1"/>
  <c r="R5157" i="1"/>
  <c r="Q5157" i="1"/>
  <c r="P5157" i="1"/>
  <c r="O5157" i="1"/>
  <c r="S5156" i="1"/>
  <c r="R5156" i="1" a="1"/>
  <c r="R5156" i="1"/>
  <c r="Q5156" i="1"/>
  <c r="P5156" i="1"/>
  <c r="O5156" i="1"/>
  <c r="S5155" i="1"/>
  <c r="R5155" i="1" a="1"/>
  <c r="R5155" i="1"/>
  <c r="Q5155" i="1"/>
  <c r="P5155" i="1"/>
  <c r="O5155" i="1"/>
  <c r="S5154" i="1"/>
  <c r="R5154" i="1" a="1"/>
  <c r="R5154" i="1"/>
  <c r="Q5154" i="1"/>
  <c r="P5154" i="1"/>
  <c r="O5154" i="1"/>
  <c r="S5153" i="1"/>
  <c r="R5153" i="1" a="1"/>
  <c r="R5153" i="1"/>
  <c r="Q5153" i="1"/>
  <c r="P5153" i="1"/>
  <c r="O5153" i="1"/>
  <c r="S5152" i="1"/>
  <c r="R5152" i="1" a="1"/>
  <c r="R5152" i="1"/>
  <c r="Q5152" i="1"/>
  <c r="P5152" i="1"/>
  <c r="O5152" i="1"/>
  <c r="S5151" i="1"/>
  <c r="R5151" i="1" a="1"/>
  <c r="R5151" i="1"/>
  <c r="Q5151" i="1"/>
  <c r="P5151" i="1"/>
  <c r="O5151" i="1"/>
  <c r="S5150" i="1"/>
  <c r="R5150" i="1" a="1"/>
  <c r="R5150" i="1"/>
  <c r="Q5150" i="1"/>
  <c r="P5150" i="1"/>
  <c r="O5150" i="1"/>
  <c r="S5149" i="1"/>
  <c r="R5149" i="1" a="1"/>
  <c r="R5149" i="1"/>
  <c r="Q5149" i="1"/>
  <c r="P5149" i="1"/>
  <c r="O5149" i="1"/>
  <c r="S5148" i="1"/>
  <c r="R5148" i="1" a="1"/>
  <c r="R5148" i="1"/>
  <c r="Q5148" i="1"/>
  <c r="P5148" i="1"/>
  <c r="O5148" i="1"/>
  <c r="S5147" i="1"/>
  <c r="R5147" i="1" a="1"/>
  <c r="R5147" i="1"/>
  <c r="Q5147" i="1"/>
  <c r="P5147" i="1"/>
  <c r="O5147" i="1"/>
  <c r="S5146" i="1"/>
  <c r="R5146" i="1" a="1"/>
  <c r="R5146" i="1"/>
  <c r="Q5146" i="1"/>
  <c r="P5146" i="1"/>
  <c r="O5146" i="1"/>
  <c r="S5145" i="1"/>
  <c r="R5145" i="1" a="1"/>
  <c r="R5145" i="1"/>
  <c r="Q5145" i="1"/>
  <c r="P5145" i="1"/>
  <c r="O5145" i="1"/>
  <c r="S5144" i="1"/>
  <c r="R5144" i="1" a="1"/>
  <c r="R5144" i="1"/>
  <c r="Q5144" i="1"/>
  <c r="P5144" i="1"/>
  <c r="O5144" i="1"/>
  <c r="S5143" i="1"/>
  <c r="R5143" i="1" a="1"/>
  <c r="R5143" i="1"/>
  <c r="Q5143" i="1"/>
  <c r="P5143" i="1"/>
  <c r="O5143" i="1"/>
  <c r="S5142" i="1"/>
  <c r="R5142" i="1" a="1"/>
  <c r="R5142" i="1"/>
  <c r="Q5142" i="1"/>
  <c r="P5142" i="1"/>
  <c r="O5142" i="1"/>
  <c r="S5141" i="1"/>
  <c r="R5141" i="1" a="1"/>
  <c r="R5141" i="1"/>
  <c r="Q5141" i="1"/>
  <c r="P5141" i="1"/>
  <c r="O5141" i="1"/>
  <c r="S5140" i="1"/>
  <c r="R5140" i="1" a="1"/>
  <c r="R5140" i="1"/>
  <c r="Q5140" i="1"/>
  <c r="P5140" i="1"/>
  <c r="O5140" i="1"/>
  <c r="S5139" i="1"/>
  <c r="R5139" i="1" a="1"/>
  <c r="R5139" i="1"/>
  <c r="Q5139" i="1"/>
  <c r="P5139" i="1"/>
  <c r="O5139" i="1"/>
  <c r="S5138" i="1"/>
  <c r="R5138" i="1" a="1"/>
  <c r="R5138" i="1"/>
  <c r="Q5138" i="1"/>
  <c r="P5138" i="1"/>
  <c r="O5138" i="1"/>
  <c r="S5137" i="1"/>
  <c r="R5137" i="1" a="1"/>
  <c r="R5137" i="1"/>
  <c r="Q5137" i="1"/>
  <c r="P5137" i="1"/>
  <c r="O5137" i="1"/>
  <c r="S5136" i="1"/>
  <c r="R5136" i="1" a="1"/>
  <c r="R5136" i="1"/>
  <c r="Q5136" i="1"/>
  <c r="P5136" i="1"/>
  <c r="O5136" i="1"/>
  <c r="S5135" i="1"/>
  <c r="R5135" i="1" a="1"/>
  <c r="R5135" i="1"/>
  <c r="Q5135" i="1"/>
  <c r="P5135" i="1"/>
  <c r="O5135" i="1"/>
  <c r="S5134" i="1"/>
  <c r="R5134" i="1" a="1"/>
  <c r="R5134" i="1"/>
  <c r="Q5134" i="1"/>
  <c r="P5134" i="1"/>
  <c r="O5134" i="1"/>
  <c r="S5133" i="1"/>
  <c r="R5133" i="1" a="1"/>
  <c r="R5133" i="1"/>
  <c r="Q5133" i="1"/>
  <c r="P5133" i="1"/>
  <c r="O5133" i="1"/>
  <c r="S5132" i="1"/>
  <c r="R5132" i="1" a="1"/>
  <c r="R5132" i="1"/>
  <c r="Q5132" i="1"/>
  <c r="P5132" i="1"/>
  <c r="O5132" i="1"/>
  <c r="S5131" i="1"/>
  <c r="R5131" i="1" a="1"/>
  <c r="R5131" i="1"/>
  <c r="Q5131" i="1"/>
  <c r="P5131" i="1"/>
  <c r="O5131" i="1"/>
  <c r="S5130" i="1"/>
  <c r="R5130" i="1" a="1"/>
  <c r="R5130" i="1"/>
  <c r="Q5130" i="1"/>
  <c r="P5130" i="1"/>
  <c r="O5130" i="1"/>
  <c r="S5129" i="1"/>
  <c r="R5129" i="1" a="1"/>
  <c r="R5129" i="1"/>
  <c r="Q5129" i="1"/>
  <c r="P5129" i="1"/>
  <c r="O5129" i="1"/>
  <c r="S5128" i="1"/>
  <c r="R5128" i="1" a="1"/>
  <c r="R5128" i="1"/>
  <c r="Q5128" i="1"/>
  <c r="P5128" i="1"/>
  <c r="O5128" i="1"/>
  <c r="S5127" i="1"/>
  <c r="R5127" i="1" a="1"/>
  <c r="R5127" i="1"/>
  <c r="Q5127" i="1"/>
  <c r="P5127" i="1"/>
  <c r="O5127" i="1"/>
  <c r="S5126" i="1"/>
  <c r="R5126" i="1" a="1"/>
  <c r="R5126" i="1"/>
  <c r="Q5126" i="1"/>
  <c r="P5126" i="1"/>
  <c r="O5126" i="1"/>
  <c r="S5125" i="1"/>
  <c r="R5125" i="1" a="1"/>
  <c r="R5125" i="1"/>
  <c r="Q5125" i="1"/>
  <c r="P5125" i="1"/>
  <c r="O5125" i="1"/>
  <c r="S5124" i="1"/>
  <c r="R5124" i="1" a="1"/>
  <c r="R5124" i="1"/>
  <c r="Q5124" i="1"/>
  <c r="P5124" i="1"/>
  <c r="O5124" i="1"/>
  <c r="S5123" i="1"/>
  <c r="R5123" i="1" a="1"/>
  <c r="R5123" i="1"/>
  <c r="Q5123" i="1"/>
  <c r="P5123" i="1"/>
  <c r="O5123" i="1"/>
  <c r="S5122" i="1"/>
  <c r="R5122" i="1" a="1"/>
  <c r="R5122" i="1"/>
  <c r="Q5122" i="1"/>
  <c r="P5122" i="1"/>
  <c r="O5122" i="1"/>
  <c r="S5121" i="1"/>
  <c r="R5121" i="1" a="1"/>
  <c r="R5121" i="1"/>
  <c r="Q5121" i="1"/>
  <c r="P5121" i="1"/>
  <c r="O5121" i="1"/>
  <c r="S5120" i="1"/>
  <c r="R5120" i="1" a="1"/>
  <c r="R5120" i="1"/>
  <c r="Q5120" i="1"/>
  <c r="P5120" i="1"/>
  <c r="O5120" i="1"/>
  <c r="S5119" i="1"/>
  <c r="R5119" i="1" a="1"/>
  <c r="R5119" i="1"/>
  <c r="Q5119" i="1"/>
  <c r="P5119" i="1"/>
  <c r="O5119" i="1"/>
  <c r="S5118" i="1"/>
  <c r="R5118" i="1" a="1"/>
  <c r="R5118" i="1"/>
  <c r="Q5118" i="1"/>
  <c r="P5118" i="1"/>
  <c r="O5118" i="1"/>
  <c r="S5117" i="1"/>
  <c r="R5117" i="1" a="1"/>
  <c r="R5117" i="1"/>
  <c r="Q5117" i="1"/>
  <c r="P5117" i="1"/>
  <c r="O5117" i="1"/>
  <c r="S5116" i="1"/>
  <c r="R5116" i="1" a="1"/>
  <c r="R5116" i="1"/>
  <c r="Q5116" i="1"/>
  <c r="P5116" i="1"/>
  <c r="O5116" i="1"/>
  <c r="S5115" i="1"/>
  <c r="R5115" i="1" a="1"/>
  <c r="R5115" i="1"/>
  <c r="Q5115" i="1"/>
  <c r="P5115" i="1"/>
  <c r="O5115" i="1"/>
  <c r="S5114" i="1"/>
  <c r="R5114" i="1" a="1"/>
  <c r="R5114" i="1"/>
  <c r="Q5114" i="1"/>
  <c r="P5114" i="1"/>
  <c r="O5114" i="1"/>
  <c r="S5113" i="1"/>
  <c r="R5113" i="1" a="1"/>
  <c r="R5113" i="1"/>
  <c r="Q5113" i="1"/>
  <c r="P5113" i="1"/>
  <c r="O5113" i="1"/>
  <c r="S5112" i="1"/>
  <c r="R5112" i="1" a="1"/>
  <c r="R5112" i="1"/>
  <c r="Q5112" i="1"/>
  <c r="P5112" i="1"/>
  <c r="O5112" i="1"/>
  <c r="S5111" i="1"/>
  <c r="R5111" i="1" a="1"/>
  <c r="R5111" i="1"/>
  <c r="Q5111" i="1"/>
  <c r="P5111" i="1"/>
  <c r="O5111" i="1"/>
  <c r="S5110" i="1"/>
  <c r="R5110" i="1" a="1"/>
  <c r="R5110" i="1"/>
  <c r="Q5110" i="1"/>
  <c r="P5110" i="1"/>
  <c r="O5110" i="1"/>
  <c r="S5109" i="1"/>
  <c r="R5109" i="1" a="1"/>
  <c r="R5109" i="1"/>
  <c r="Q5109" i="1"/>
  <c r="P5109" i="1"/>
  <c r="O5109" i="1"/>
  <c r="S5108" i="1"/>
  <c r="R5108" i="1" a="1"/>
  <c r="R5108" i="1"/>
  <c r="Q5108" i="1"/>
  <c r="P5108" i="1"/>
  <c r="O5108" i="1"/>
  <c r="S5107" i="1"/>
  <c r="R5107" i="1" a="1"/>
  <c r="R5107" i="1"/>
  <c r="Q5107" i="1"/>
  <c r="P5107" i="1"/>
  <c r="O5107" i="1"/>
  <c r="S5106" i="1"/>
  <c r="R5106" i="1" a="1"/>
  <c r="R5106" i="1"/>
  <c r="Q5106" i="1"/>
  <c r="P5106" i="1"/>
  <c r="O5106" i="1"/>
  <c r="S5105" i="1"/>
  <c r="R5105" i="1" a="1"/>
  <c r="R5105" i="1"/>
  <c r="Q5105" i="1"/>
  <c r="P5105" i="1"/>
  <c r="O5105" i="1"/>
  <c r="S5104" i="1"/>
  <c r="R5104" i="1" a="1"/>
  <c r="R5104" i="1"/>
  <c r="Q5104" i="1"/>
  <c r="P5104" i="1"/>
  <c r="O5104" i="1"/>
  <c r="S5103" i="1"/>
  <c r="R5103" i="1" a="1"/>
  <c r="R5103" i="1"/>
  <c r="Q5103" i="1"/>
  <c r="P5103" i="1"/>
  <c r="O5103" i="1"/>
  <c r="S5102" i="1"/>
  <c r="R5102" i="1" a="1"/>
  <c r="R5102" i="1"/>
  <c r="Q5102" i="1"/>
  <c r="P5102" i="1"/>
  <c r="O5102" i="1"/>
  <c r="S5101" i="1"/>
  <c r="R5101" i="1" a="1"/>
  <c r="R5101" i="1"/>
  <c r="Q5101" i="1"/>
  <c r="P5101" i="1"/>
  <c r="O5101" i="1"/>
  <c r="S5100" i="1"/>
  <c r="R5100" i="1" a="1"/>
  <c r="R5100" i="1"/>
  <c r="Q5100" i="1"/>
  <c r="P5100" i="1"/>
  <c r="O5100" i="1"/>
  <c r="S5099" i="1"/>
  <c r="R5099" i="1" a="1"/>
  <c r="R5099" i="1"/>
  <c r="Q5099" i="1"/>
  <c r="P5099" i="1"/>
  <c r="O5099" i="1"/>
  <c r="S5098" i="1"/>
  <c r="R5098" i="1" a="1"/>
  <c r="R5098" i="1"/>
  <c r="Q5098" i="1"/>
  <c r="P5098" i="1"/>
  <c r="O5098" i="1"/>
  <c r="S5097" i="1"/>
  <c r="R5097" i="1" a="1"/>
  <c r="R5097" i="1"/>
  <c r="Q5097" i="1"/>
  <c r="P5097" i="1"/>
  <c r="O5097" i="1"/>
  <c r="S5096" i="1"/>
  <c r="R5096" i="1" a="1"/>
  <c r="R5096" i="1"/>
  <c r="Q5096" i="1"/>
  <c r="P5096" i="1"/>
  <c r="O5096" i="1"/>
  <c r="S5095" i="1"/>
  <c r="R5095" i="1" a="1"/>
  <c r="R5095" i="1"/>
  <c r="Q5095" i="1"/>
  <c r="P5095" i="1"/>
  <c r="O5095" i="1"/>
  <c r="S5094" i="1"/>
  <c r="R5094" i="1" a="1"/>
  <c r="R5094" i="1"/>
  <c r="Q5094" i="1"/>
  <c r="P5094" i="1"/>
  <c r="O5094" i="1"/>
  <c r="S5093" i="1"/>
  <c r="R5093" i="1" a="1"/>
  <c r="R5093" i="1"/>
  <c r="Q5093" i="1"/>
  <c r="P5093" i="1"/>
  <c r="O5093" i="1"/>
  <c r="S5092" i="1"/>
  <c r="R5092" i="1" a="1"/>
  <c r="R5092" i="1"/>
  <c r="Q5092" i="1"/>
  <c r="P5092" i="1"/>
  <c r="O5092" i="1"/>
  <c r="S5091" i="1"/>
  <c r="R5091" i="1" a="1"/>
  <c r="R5091" i="1"/>
  <c r="Q5091" i="1"/>
  <c r="P5091" i="1"/>
  <c r="O5091" i="1"/>
  <c r="S5090" i="1"/>
  <c r="R5090" i="1" a="1"/>
  <c r="R5090" i="1"/>
  <c r="Q5090" i="1"/>
  <c r="P5090" i="1"/>
  <c r="O5090" i="1"/>
  <c r="S5089" i="1"/>
  <c r="R5089" i="1" a="1"/>
  <c r="R5089" i="1"/>
  <c r="Q5089" i="1"/>
  <c r="P5089" i="1"/>
  <c r="O5089" i="1"/>
  <c r="S5088" i="1"/>
  <c r="R5088" i="1" a="1"/>
  <c r="R5088" i="1"/>
  <c r="Q5088" i="1"/>
  <c r="P5088" i="1"/>
  <c r="O5088" i="1"/>
  <c r="S5087" i="1"/>
  <c r="R5087" i="1" a="1"/>
  <c r="R5087" i="1"/>
  <c r="Q5087" i="1"/>
  <c r="P5087" i="1"/>
  <c r="O5087" i="1"/>
  <c r="S5086" i="1"/>
  <c r="R5086" i="1" a="1"/>
  <c r="R5086" i="1"/>
  <c r="Q5086" i="1"/>
  <c r="P5086" i="1"/>
  <c r="O5086" i="1"/>
  <c r="S5085" i="1"/>
  <c r="R5085" i="1" a="1"/>
  <c r="R5085" i="1"/>
  <c r="Q5085" i="1"/>
  <c r="P5085" i="1"/>
  <c r="O5085" i="1"/>
  <c r="S5084" i="1"/>
  <c r="R5084" i="1" a="1"/>
  <c r="R5084" i="1"/>
  <c r="Q5084" i="1"/>
  <c r="P5084" i="1"/>
  <c r="O5084" i="1"/>
  <c r="S5083" i="1"/>
  <c r="R5083" i="1" a="1"/>
  <c r="R5083" i="1"/>
  <c r="Q5083" i="1"/>
  <c r="P5083" i="1"/>
  <c r="O5083" i="1"/>
  <c r="S5082" i="1"/>
  <c r="R5082" i="1" a="1"/>
  <c r="R5082" i="1"/>
  <c r="Q5082" i="1"/>
  <c r="P5082" i="1"/>
  <c r="O5082" i="1"/>
  <c r="S5081" i="1"/>
  <c r="R5081" i="1" a="1"/>
  <c r="R5081" i="1"/>
  <c r="Q5081" i="1"/>
  <c r="P5081" i="1"/>
  <c r="O5081" i="1"/>
  <c r="S5080" i="1"/>
  <c r="R5080" i="1" a="1"/>
  <c r="R5080" i="1"/>
  <c r="Q5080" i="1"/>
  <c r="P5080" i="1"/>
  <c r="O5080" i="1"/>
  <c r="S5079" i="1"/>
  <c r="R5079" i="1" a="1"/>
  <c r="R5079" i="1"/>
  <c r="Q5079" i="1"/>
  <c r="P5079" i="1"/>
  <c r="O5079" i="1"/>
  <c r="S5078" i="1"/>
  <c r="R5078" i="1" a="1"/>
  <c r="R5078" i="1"/>
  <c r="Q5078" i="1"/>
  <c r="P5078" i="1"/>
  <c r="O5078" i="1"/>
  <c r="S5077" i="1"/>
  <c r="R5077" i="1" a="1"/>
  <c r="R5077" i="1"/>
  <c r="Q5077" i="1"/>
  <c r="P5077" i="1"/>
  <c r="O5077" i="1"/>
  <c r="S5076" i="1"/>
  <c r="R5076" i="1" a="1"/>
  <c r="R5076" i="1"/>
  <c r="Q5076" i="1"/>
  <c r="P5076" i="1"/>
  <c r="O5076" i="1"/>
  <c r="S5075" i="1"/>
  <c r="R5075" i="1" a="1"/>
  <c r="R5075" i="1"/>
  <c r="Q5075" i="1"/>
  <c r="P5075" i="1"/>
  <c r="O5075" i="1"/>
  <c r="S5074" i="1"/>
  <c r="R5074" i="1" a="1"/>
  <c r="R5074" i="1"/>
  <c r="Q5074" i="1"/>
  <c r="P5074" i="1"/>
  <c r="O5074" i="1"/>
  <c r="S5073" i="1"/>
  <c r="R5073" i="1" a="1"/>
  <c r="R5073" i="1"/>
  <c r="Q5073" i="1"/>
  <c r="P5073" i="1"/>
  <c r="O5073" i="1"/>
  <c r="S5072" i="1"/>
  <c r="R5072" i="1" a="1"/>
  <c r="R5072" i="1"/>
  <c r="Q5072" i="1"/>
  <c r="P5072" i="1"/>
  <c r="O5072" i="1"/>
  <c r="S5071" i="1"/>
  <c r="R5071" i="1" a="1"/>
  <c r="R5071" i="1"/>
  <c r="Q5071" i="1"/>
  <c r="P5071" i="1"/>
  <c r="O5071" i="1"/>
  <c r="S5070" i="1"/>
  <c r="R5070" i="1" a="1"/>
  <c r="R5070" i="1"/>
  <c r="Q5070" i="1"/>
  <c r="P5070" i="1"/>
  <c r="O5070" i="1"/>
  <c r="S5069" i="1"/>
  <c r="R5069" i="1" a="1"/>
  <c r="R5069" i="1"/>
  <c r="Q5069" i="1"/>
  <c r="P5069" i="1"/>
  <c r="O5069" i="1"/>
  <c r="S5068" i="1"/>
  <c r="R5068" i="1" a="1"/>
  <c r="R5068" i="1"/>
  <c r="Q5068" i="1"/>
  <c r="P5068" i="1"/>
  <c r="O5068" i="1"/>
  <c r="S5067" i="1"/>
  <c r="R5067" i="1" a="1"/>
  <c r="R5067" i="1"/>
  <c r="Q5067" i="1"/>
  <c r="P5067" i="1"/>
  <c r="O5067" i="1"/>
  <c r="S5066" i="1"/>
  <c r="R5066" i="1" a="1"/>
  <c r="R5066" i="1"/>
  <c r="Q5066" i="1"/>
  <c r="P5066" i="1"/>
  <c r="O5066" i="1"/>
  <c r="S5065" i="1"/>
  <c r="R5065" i="1" a="1"/>
  <c r="R5065" i="1"/>
  <c r="Q5065" i="1"/>
  <c r="P5065" i="1"/>
  <c r="O5065" i="1"/>
  <c r="S5064" i="1"/>
  <c r="R5064" i="1" a="1"/>
  <c r="R5064" i="1"/>
  <c r="Q5064" i="1"/>
  <c r="P5064" i="1"/>
  <c r="O5064" i="1"/>
  <c r="S5063" i="1"/>
  <c r="R5063" i="1" a="1"/>
  <c r="R5063" i="1"/>
  <c r="Q5063" i="1"/>
  <c r="P5063" i="1"/>
  <c r="O5063" i="1"/>
  <c r="S5062" i="1"/>
  <c r="R5062" i="1" a="1"/>
  <c r="R5062" i="1"/>
  <c r="Q5062" i="1"/>
  <c r="P5062" i="1"/>
  <c r="O5062" i="1"/>
  <c r="S5061" i="1"/>
  <c r="R5061" i="1" a="1"/>
  <c r="R5061" i="1"/>
  <c r="Q5061" i="1"/>
  <c r="P5061" i="1"/>
  <c r="O5061" i="1"/>
  <c r="S5060" i="1"/>
  <c r="R5060" i="1" a="1"/>
  <c r="R5060" i="1"/>
  <c r="Q5060" i="1"/>
  <c r="P5060" i="1"/>
  <c r="O5060" i="1"/>
  <c r="S5059" i="1"/>
  <c r="R5059" i="1" a="1"/>
  <c r="R5059" i="1"/>
  <c r="Q5059" i="1"/>
  <c r="P5059" i="1"/>
  <c r="O5059" i="1"/>
  <c r="S5058" i="1"/>
  <c r="R5058" i="1" a="1"/>
  <c r="R5058" i="1"/>
  <c r="Q5058" i="1"/>
  <c r="P5058" i="1"/>
  <c r="O5058" i="1"/>
  <c r="S5057" i="1"/>
  <c r="R5057" i="1" a="1"/>
  <c r="R5057" i="1"/>
  <c r="Q5057" i="1"/>
  <c r="P5057" i="1"/>
  <c r="O5057" i="1"/>
  <c r="S5056" i="1"/>
  <c r="R5056" i="1" a="1"/>
  <c r="R5056" i="1"/>
  <c r="Q5056" i="1"/>
  <c r="P5056" i="1"/>
  <c r="O5056" i="1"/>
  <c r="S5055" i="1"/>
  <c r="R5055" i="1" a="1"/>
  <c r="R5055" i="1"/>
  <c r="Q5055" i="1"/>
  <c r="P5055" i="1"/>
  <c r="O5055" i="1"/>
  <c r="S5054" i="1"/>
  <c r="R5054" i="1" a="1"/>
  <c r="R5054" i="1"/>
  <c r="Q5054" i="1"/>
  <c r="P5054" i="1"/>
  <c r="O5054" i="1"/>
  <c r="S5053" i="1"/>
  <c r="R5053" i="1" a="1"/>
  <c r="R5053" i="1"/>
  <c r="Q5053" i="1"/>
  <c r="P5053" i="1"/>
  <c r="O5053" i="1"/>
  <c r="S5052" i="1"/>
  <c r="R5052" i="1" a="1"/>
  <c r="R5052" i="1"/>
  <c r="Q5052" i="1"/>
  <c r="P5052" i="1"/>
  <c r="O5052" i="1"/>
  <c r="S5051" i="1"/>
  <c r="R5051" i="1" a="1"/>
  <c r="R5051" i="1"/>
  <c r="Q5051" i="1"/>
  <c r="P5051" i="1"/>
  <c r="O5051" i="1"/>
  <c r="S5050" i="1"/>
  <c r="R5050" i="1" a="1"/>
  <c r="R5050" i="1"/>
  <c r="Q5050" i="1"/>
  <c r="P5050" i="1"/>
  <c r="O5050" i="1"/>
  <c r="S5049" i="1"/>
  <c r="R5049" i="1" a="1"/>
  <c r="R5049" i="1"/>
  <c r="Q5049" i="1"/>
  <c r="P5049" i="1"/>
  <c r="O5049" i="1"/>
  <c r="S5048" i="1"/>
  <c r="R5048" i="1" a="1"/>
  <c r="R5048" i="1"/>
  <c r="Q5048" i="1"/>
  <c r="P5048" i="1"/>
  <c r="O5048" i="1"/>
  <c r="S5047" i="1"/>
  <c r="R5047" i="1" a="1"/>
  <c r="R5047" i="1"/>
  <c r="Q5047" i="1"/>
  <c r="P5047" i="1"/>
  <c r="O5047" i="1"/>
  <c r="S5046" i="1"/>
  <c r="R5046" i="1" a="1"/>
  <c r="R5046" i="1"/>
  <c r="Q5046" i="1"/>
  <c r="P5046" i="1"/>
  <c r="O5046" i="1"/>
  <c r="S5045" i="1"/>
  <c r="R5045" i="1" a="1"/>
  <c r="R5045" i="1"/>
  <c r="Q5045" i="1"/>
  <c r="P5045" i="1"/>
  <c r="O5045" i="1"/>
  <c r="S5044" i="1"/>
  <c r="R5044" i="1" a="1"/>
  <c r="R5044" i="1"/>
  <c r="Q5044" i="1"/>
  <c r="P5044" i="1"/>
  <c r="O5044" i="1"/>
  <c r="S5043" i="1"/>
  <c r="R5043" i="1" a="1"/>
  <c r="R5043" i="1"/>
  <c r="Q5043" i="1"/>
  <c r="P5043" i="1"/>
  <c r="O5043" i="1"/>
  <c r="S5042" i="1"/>
  <c r="R5042" i="1" a="1"/>
  <c r="R5042" i="1"/>
  <c r="Q5042" i="1"/>
  <c r="P5042" i="1"/>
  <c r="O5042" i="1"/>
  <c r="S5041" i="1"/>
  <c r="R5041" i="1" a="1"/>
  <c r="R5041" i="1"/>
  <c r="Q5041" i="1"/>
  <c r="P5041" i="1"/>
  <c r="O5041" i="1"/>
  <c r="S5040" i="1"/>
  <c r="R5040" i="1" a="1"/>
  <c r="R5040" i="1"/>
  <c r="Q5040" i="1"/>
  <c r="P5040" i="1"/>
  <c r="O5040" i="1"/>
  <c r="S5039" i="1"/>
  <c r="R5039" i="1" a="1"/>
  <c r="R5039" i="1"/>
  <c r="Q5039" i="1"/>
  <c r="P5039" i="1"/>
  <c r="O5039" i="1"/>
  <c r="S5038" i="1"/>
  <c r="R5038" i="1" a="1"/>
  <c r="R5038" i="1"/>
  <c r="Q5038" i="1"/>
  <c r="P5038" i="1"/>
  <c r="O5038" i="1"/>
  <c r="S5037" i="1"/>
  <c r="R5037" i="1" a="1"/>
  <c r="R5037" i="1"/>
  <c r="Q5037" i="1"/>
  <c r="P5037" i="1"/>
  <c r="O5037" i="1"/>
  <c r="S5036" i="1"/>
  <c r="R5036" i="1" a="1"/>
  <c r="R5036" i="1"/>
  <c r="Q5036" i="1"/>
  <c r="P5036" i="1"/>
  <c r="O5036" i="1"/>
  <c r="S5035" i="1"/>
  <c r="R5035" i="1" a="1"/>
  <c r="R5035" i="1"/>
  <c r="Q5035" i="1"/>
  <c r="P5035" i="1"/>
  <c r="O5035" i="1"/>
  <c r="S5034" i="1"/>
  <c r="R5034" i="1" a="1"/>
  <c r="R5034" i="1"/>
  <c r="Q5034" i="1"/>
  <c r="P5034" i="1"/>
  <c r="O5034" i="1"/>
  <c r="S5033" i="1"/>
  <c r="R5033" i="1" a="1"/>
  <c r="R5033" i="1"/>
  <c r="Q5033" i="1"/>
  <c r="P5033" i="1"/>
  <c r="O5033" i="1"/>
  <c r="S5032" i="1"/>
  <c r="R5032" i="1" a="1"/>
  <c r="R5032" i="1"/>
  <c r="Q5032" i="1"/>
  <c r="P5032" i="1"/>
  <c r="O5032" i="1"/>
  <c r="S5031" i="1"/>
  <c r="R5031" i="1" a="1"/>
  <c r="R5031" i="1"/>
  <c r="Q5031" i="1"/>
  <c r="P5031" i="1"/>
  <c r="O5031" i="1"/>
  <c r="S5030" i="1"/>
  <c r="R5030" i="1" a="1"/>
  <c r="R5030" i="1"/>
  <c r="Q5030" i="1"/>
  <c r="P5030" i="1"/>
  <c r="O5030" i="1"/>
  <c r="S5029" i="1"/>
  <c r="R5029" i="1" a="1"/>
  <c r="R5029" i="1"/>
  <c r="Q5029" i="1"/>
  <c r="P5029" i="1"/>
  <c r="O5029" i="1"/>
  <c r="S5028" i="1"/>
  <c r="R5028" i="1" a="1"/>
  <c r="R5028" i="1"/>
  <c r="Q5028" i="1"/>
  <c r="P5028" i="1"/>
  <c r="O5028" i="1"/>
  <c r="S5027" i="1"/>
  <c r="R5027" i="1" a="1"/>
  <c r="R5027" i="1"/>
  <c r="Q5027" i="1"/>
  <c r="P5027" i="1"/>
  <c r="O5027" i="1"/>
  <c r="S5026" i="1"/>
  <c r="R5026" i="1" a="1"/>
  <c r="R5026" i="1"/>
  <c r="Q5026" i="1"/>
  <c r="P5026" i="1"/>
  <c r="O5026" i="1"/>
  <c r="S5025" i="1"/>
  <c r="R5025" i="1" a="1"/>
  <c r="R5025" i="1"/>
  <c r="Q5025" i="1"/>
  <c r="P5025" i="1"/>
  <c r="O5025" i="1"/>
  <c r="S5024" i="1"/>
  <c r="R5024" i="1" a="1"/>
  <c r="R5024" i="1"/>
  <c r="Q5024" i="1"/>
  <c r="P5024" i="1"/>
  <c r="O5024" i="1"/>
  <c r="S5023" i="1"/>
  <c r="R5023" i="1" a="1"/>
  <c r="R5023" i="1"/>
  <c r="Q5023" i="1"/>
  <c r="P5023" i="1"/>
  <c r="O5023" i="1"/>
  <c r="S5022" i="1"/>
  <c r="R5022" i="1" a="1"/>
  <c r="R5022" i="1"/>
  <c r="Q5022" i="1"/>
  <c r="P5022" i="1"/>
  <c r="O5022" i="1"/>
  <c r="S5021" i="1"/>
  <c r="R5021" i="1" a="1"/>
  <c r="R5021" i="1"/>
  <c r="Q5021" i="1"/>
  <c r="P5021" i="1"/>
  <c r="O5021" i="1"/>
  <c r="S5020" i="1"/>
  <c r="R5020" i="1" a="1"/>
  <c r="R5020" i="1"/>
  <c r="Q5020" i="1"/>
  <c r="P5020" i="1"/>
  <c r="O5020" i="1"/>
  <c r="S5019" i="1"/>
  <c r="R5019" i="1" a="1"/>
  <c r="R5019" i="1"/>
  <c r="Q5019" i="1"/>
  <c r="P5019" i="1"/>
  <c r="O5019" i="1"/>
  <c r="S5018" i="1"/>
  <c r="R5018" i="1" a="1"/>
  <c r="R5018" i="1"/>
  <c r="Q5018" i="1"/>
  <c r="P5018" i="1"/>
  <c r="O5018" i="1"/>
  <c r="S5017" i="1"/>
  <c r="R5017" i="1" a="1"/>
  <c r="R5017" i="1"/>
  <c r="Q5017" i="1"/>
  <c r="P5017" i="1"/>
  <c r="O5017" i="1"/>
  <c r="S5016" i="1"/>
  <c r="R5016" i="1" a="1"/>
  <c r="R5016" i="1"/>
  <c r="Q5016" i="1"/>
  <c r="P5016" i="1"/>
  <c r="O5016" i="1"/>
  <c r="S5015" i="1"/>
  <c r="R5015" i="1" a="1"/>
  <c r="R5015" i="1"/>
  <c r="Q5015" i="1"/>
  <c r="P5015" i="1"/>
  <c r="O5015" i="1"/>
  <c r="S5014" i="1"/>
  <c r="R5014" i="1" a="1"/>
  <c r="R5014" i="1"/>
  <c r="Q5014" i="1"/>
  <c r="P5014" i="1"/>
  <c r="O5014" i="1"/>
  <c r="S5013" i="1"/>
  <c r="R5013" i="1" a="1"/>
  <c r="R5013" i="1"/>
  <c r="Q5013" i="1"/>
  <c r="P5013" i="1"/>
  <c r="O5013" i="1"/>
  <c r="S5012" i="1"/>
  <c r="R5012" i="1" a="1"/>
  <c r="R5012" i="1"/>
  <c r="Q5012" i="1"/>
  <c r="P5012" i="1"/>
  <c r="O5012" i="1"/>
  <c r="S5011" i="1"/>
  <c r="R5011" i="1" a="1"/>
  <c r="R5011" i="1"/>
  <c r="Q5011" i="1"/>
  <c r="P5011" i="1"/>
  <c r="O5011" i="1"/>
  <c r="S5010" i="1"/>
  <c r="R5010" i="1" a="1"/>
  <c r="R5010" i="1"/>
  <c r="Q5010" i="1"/>
  <c r="P5010" i="1"/>
  <c r="O5010" i="1"/>
  <c r="S5009" i="1"/>
  <c r="R5009" i="1" a="1"/>
  <c r="R5009" i="1"/>
  <c r="Q5009" i="1"/>
  <c r="P5009" i="1"/>
  <c r="O5009" i="1"/>
  <c r="S5008" i="1"/>
  <c r="R5008" i="1" a="1"/>
  <c r="R5008" i="1"/>
  <c r="Q5008" i="1"/>
  <c r="P5008" i="1"/>
  <c r="O5008" i="1"/>
  <c r="S5007" i="1"/>
  <c r="R5007" i="1" a="1"/>
  <c r="R5007" i="1"/>
  <c r="Q5007" i="1"/>
  <c r="P5007" i="1"/>
  <c r="O5007" i="1"/>
  <c r="S5006" i="1"/>
  <c r="R5006" i="1" a="1"/>
  <c r="R5006" i="1"/>
  <c r="Q5006" i="1"/>
  <c r="P5006" i="1"/>
  <c r="O5006" i="1"/>
  <c r="S5005" i="1"/>
  <c r="R5005" i="1" a="1"/>
  <c r="R5005" i="1"/>
  <c r="Q5005" i="1"/>
  <c r="P5005" i="1"/>
  <c r="O5005" i="1"/>
  <c r="S5004" i="1"/>
  <c r="R5004" i="1" a="1"/>
  <c r="R5004" i="1"/>
  <c r="Q5004" i="1"/>
  <c r="P5004" i="1"/>
  <c r="O5004" i="1"/>
  <c r="S5003" i="1"/>
  <c r="R5003" i="1" a="1"/>
  <c r="R5003" i="1"/>
  <c r="Q5003" i="1"/>
  <c r="P5003" i="1"/>
  <c r="O5003" i="1"/>
  <c r="S5002" i="1"/>
  <c r="R5002" i="1" a="1"/>
  <c r="R5002" i="1"/>
  <c r="Q5002" i="1"/>
  <c r="P5002" i="1"/>
  <c r="O5002" i="1"/>
  <c r="S5001" i="1"/>
  <c r="R5001" i="1" a="1"/>
  <c r="R5001" i="1"/>
  <c r="Q5001" i="1"/>
  <c r="P5001" i="1"/>
  <c r="O5001" i="1"/>
  <c r="S5000" i="1"/>
  <c r="R5000" i="1" a="1"/>
  <c r="R5000" i="1"/>
  <c r="Q5000" i="1"/>
  <c r="P5000" i="1"/>
  <c r="O5000" i="1"/>
  <c r="S4999" i="1"/>
  <c r="R4999" i="1" a="1"/>
  <c r="R4999" i="1"/>
  <c r="Q4999" i="1"/>
  <c r="P4999" i="1"/>
  <c r="O4999" i="1"/>
  <c r="S4998" i="1"/>
  <c r="R4998" i="1" a="1"/>
  <c r="R4998" i="1"/>
  <c r="Q4998" i="1"/>
  <c r="P4998" i="1"/>
  <c r="O4998" i="1"/>
  <c r="S4997" i="1"/>
  <c r="R4997" i="1" a="1"/>
  <c r="R4997" i="1"/>
  <c r="Q4997" i="1"/>
  <c r="P4997" i="1"/>
  <c r="O4997" i="1"/>
  <c r="S4996" i="1"/>
  <c r="R4996" i="1" a="1"/>
  <c r="R4996" i="1"/>
  <c r="Q4996" i="1"/>
  <c r="P4996" i="1"/>
  <c r="O4996" i="1"/>
  <c r="S4995" i="1"/>
  <c r="R4995" i="1" a="1"/>
  <c r="R4995" i="1"/>
  <c r="Q4995" i="1"/>
  <c r="P4995" i="1"/>
  <c r="O4995" i="1"/>
  <c r="S4994" i="1"/>
  <c r="R4994" i="1" a="1"/>
  <c r="R4994" i="1"/>
  <c r="Q4994" i="1"/>
  <c r="P4994" i="1"/>
  <c r="O4994" i="1"/>
  <c r="S4993" i="1"/>
  <c r="R4993" i="1" a="1"/>
  <c r="R4993" i="1"/>
  <c r="Q4993" i="1"/>
  <c r="P4993" i="1"/>
  <c r="O4993" i="1"/>
  <c r="S4992" i="1"/>
  <c r="R4992" i="1" a="1"/>
  <c r="R4992" i="1"/>
  <c r="Q4992" i="1"/>
  <c r="P4992" i="1"/>
  <c r="O4992" i="1"/>
  <c r="S4991" i="1"/>
  <c r="R4991" i="1" a="1"/>
  <c r="R4991" i="1"/>
  <c r="Q4991" i="1"/>
  <c r="P4991" i="1"/>
  <c r="O4991" i="1"/>
  <c r="S4990" i="1"/>
  <c r="R4990" i="1" a="1"/>
  <c r="R4990" i="1"/>
  <c r="Q4990" i="1"/>
  <c r="P4990" i="1"/>
  <c r="O4990" i="1"/>
  <c r="S4989" i="1"/>
  <c r="R4989" i="1" a="1"/>
  <c r="R4989" i="1"/>
  <c r="Q4989" i="1"/>
  <c r="P4989" i="1"/>
  <c r="O4989" i="1"/>
  <c r="S4988" i="1"/>
  <c r="R4988" i="1" a="1"/>
  <c r="R4988" i="1"/>
  <c r="Q4988" i="1"/>
  <c r="P4988" i="1"/>
  <c r="O4988" i="1"/>
  <c r="S4987" i="1"/>
  <c r="R4987" i="1" a="1"/>
  <c r="R4987" i="1"/>
  <c r="Q4987" i="1"/>
  <c r="P4987" i="1"/>
  <c r="O4987" i="1"/>
  <c r="S4986" i="1"/>
  <c r="R4986" i="1" a="1"/>
  <c r="R4986" i="1"/>
  <c r="Q4986" i="1"/>
  <c r="P4986" i="1"/>
  <c r="O4986" i="1"/>
  <c r="S4985" i="1"/>
  <c r="R4985" i="1" a="1"/>
  <c r="R4985" i="1"/>
  <c r="Q4985" i="1"/>
  <c r="P4985" i="1"/>
  <c r="O4985" i="1"/>
  <c r="S4984" i="1"/>
  <c r="R4984" i="1" a="1"/>
  <c r="R4984" i="1"/>
  <c r="Q4984" i="1"/>
  <c r="P4984" i="1"/>
  <c r="O4984" i="1"/>
  <c r="S4983" i="1"/>
  <c r="R4983" i="1" a="1"/>
  <c r="R4983" i="1"/>
  <c r="Q4983" i="1"/>
  <c r="P4983" i="1"/>
  <c r="O4983" i="1"/>
  <c r="S4982" i="1"/>
  <c r="R4982" i="1" a="1"/>
  <c r="R4982" i="1"/>
  <c r="Q4982" i="1"/>
  <c r="P4982" i="1"/>
  <c r="O4982" i="1"/>
  <c r="S4981" i="1"/>
  <c r="R4981" i="1" a="1"/>
  <c r="R4981" i="1"/>
  <c r="Q4981" i="1"/>
  <c r="P4981" i="1"/>
  <c r="O4981" i="1"/>
  <c r="S4980" i="1"/>
  <c r="R4980" i="1" a="1"/>
  <c r="R4980" i="1"/>
  <c r="Q4980" i="1"/>
  <c r="P4980" i="1"/>
  <c r="O4980" i="1"/>
  <c r="S4979" i="1"/>
  <c r="R4979" i="1" a="1"/>
  <c r="R4979" i="1"/>
  <c r="Q4979" i="1"/>
  <c r="P4979" i="1"/>
  <c r="O4979" i="1"/>
  <c r="S4978" i="1"/>
  <c r="R4978" i="1" a="1"/>
  <c r="R4978" i="1"/>
  <c r="Q4978" i="1"/>
  <c r="P4978" i="1"/>
  <c r="O4978" i="1"/>
  <c r="S4977" i="1"/>
  <c r="R4977" i="1" a="1"/>
  <c r="R4977" i="1"/>
  <c r="Q4977" i="1"/>
  <c r="P4977" i="1"/>
  <c r="O4977" i="1"/>
  <c r="S4976" i="1"/>
  <c r="R4976" i="1" a="1"/>
  <c r="R4976" i="1"/>
  <c r="Q4976" i="1"/>
  <c r="P4976" i="1"/>
  <c r="O4976" i="1"/>
  <c r="S4975" i="1"/>
  <c r="R4975" i="1" a="1"/>
  <c r="R4975" i="1"/>
  <c r="Q4975" i="1"/>
  <c r="P4975" i="1"/>
  <c r="O4975" i="1"/>
  <c r="S4974" i="1"/>
  <c r="R4974" i="1" a="1"/>
  <c r="R4974" i="1"/>
  <c r="Q4974" i="1"/>
  <c r="P4974" i="1"/>
  <c r="O4974" i="1"/>
  <c r="S4973" i="1"/>
  <c r="R4973" i="1" a="1"/>
  <c r="R4973" i="1"/>
  <c r="Q4973" i="1"/>
  <c r="P4973" i="1"/>
  <c r="O4973" i="1"/>
  <c r="S4972" i="1"/>
  <c r="R4972" i="1" a="1"/>
  <c r="R4972" i="1"/>
  <c r="Q4972" i="1"/>
  <c r="P4972" i="1"/>
  <c r="O4972" i="1"/>
  <c r="S4971" i="1"/>
  <c r="R4971" i="1" a="1"/>
  <c r="R4971" i="1"/>
  <c r="Q4971" i="1"/>
  <c r="P4971" i="1"/>
  <c r="O4971" i="1"/>
  <c r="S4970" i="1"/>
  <c r="R4970" i="1" a="1"/>
  <c r="R4970" i="1"/>
  <c r="Q4970" i="1"/>
  <c r="P4970" i="1"/>
  <c r="O4970" i="1"/>
  <c r="S4969" i="1"/>
  <c r="R4969" i="1" a="1"/>
  <c r="R4969" i="1"/>
  <c r="Q4969" i="1"/>
  <c r="P4969" i="1"/>
  <c r="O4969" i="1"/>
  <c r="S4968" i="1"/>
  <c r="R4968" i="1" a="1"/>
  <c r="R4968" i="1"/>
  <c r="Q4968" i="1"/>
  <c r="P4968" i="1"/>
  <c r="O4968" i="1"/>
  <c r="S4967" i="1"/>
  <c r="R4967" i="1" a="1"/>
  <c r="R4967" i="1"/>
  <c r="Q4967" i="1"/>
  <c r="P4967" i="1"/>
  <c r="O4967" i="1"/>
  <c r="S4966" i="1"/>
  <c r="R4966" i="1" a="1"/>
  <c r="R4966" i="1"/>
  <c r="Q4966" i="1"/>
  <c r="P4966" i="1"/>
  <c r="O4966" i="1"/>
  <c r="S4965" i="1"/>
  <c r="R4965" i="1" a="1"/>
  <c r="R4965" i="1"/>
  <c r="Q4965" i="1"/>
  <c r="P4965" i="1"/>
  <c r="O4965" i="1"/>
  <c r="S4964" i="1"/>
  <c r="R4964" i="1" a="1"/>
  <c r="R4964" i="1"/>
  <c r="Q4964" i="1"/>
  <c r="P4964" i="1"/>
  <c r="O4964" i="1"/>
  <c r="S4963" i="1"/>
  <c r="R4963" i="1" a="1"/>
  <c r="R4963" i="1"/>
  <c r="Q4963" i="1"/>
  <c r="P4963" i="1"/>
  <c r="O4963" i="1"/>
  <c r="S4962" i="1"/>
  <c r="R4962" i="1" a="1"/>
  <c r="R4962" i="1"/>
  <c r="Q4962" i="1"/>
  <c r="P4962" i="1"/>
  <c r="O4962" i="1"/>
  <c r="S4961" i="1"/>
  <c r="R4961" i="1" a="1"/>
  <c r="R4961" i="1"/>
  <c r="Q4961" i="1"/>
  <c r="P4961" i="1"/>
  <c r="O4961" i="1"/>
  <c r="S4960" i="1"/>
  <c r="R4960" i="1" a="1"/>
  <c r="R4960" i="1"/>
  <c r="Q4960" i="1"/>
  <c r="P4960" i="1"/>
  <c r="O4960" i="1"/>
  <c r="S4959" i="1"/>
  <c r="R4959" i="1" a="1"/>
  <c r="R4959" i="1"/>
  <c r="Q4959" i="1"/>
  <c r="P4959" i="1"/>
  <c r="O4959" i="1"/>
  <c r="S4958" i="1"/>
  <c r="R4958" i="1" a="1"/>
  <c r="R4958" i="1"/>
  <c r="Q4958" i="1"/>
  <c r="P4958" i="1"/>
  <c r="O4958" i="1"/>
  <c r="S4957" i="1"/>
  <c r="R4957" i="1" a="1"/>
  <c r="R4957" i="1"/>
  <c r="Q4957" i="1"/>
  <c r="P4957" i="1"/>
  <c r="O4957" i="1"/>
  <c r="S4956" i="1"/>
  <c r="R4956" i="1" a="1"/>
  <c r="R4956" i="1"/>
  <c r="Q4956" i="1"/>
  <c r="P4956" i="1"/>
  <c r="O4956" i="1"/>
  <c r="S4955" i="1"/>
  <c r="R4955" i="1" a="1"/>
  <c r="R4955" i="1"/>
  <c r="Q4955" i="1"/>
  <c r="P4955" i="1"/>
  <c r="O4955" i="1"/>
  <c r="S4954" i="1"/>
  <c r="R4954" i="1" a="1"/>
  <c r="R4954" i="1"/>
  <c r="Q4954" i="1"/>
  <c r="P4954" i="1"/>
  <c r="O4954" i="1"/>
  <c r="S4953" i="1"/>
  <c r="R4953" i="1" a="1"/>
  <c r="R4953" i="1"/>
  <c r="Q4953" i="1"/>
  <c r="P4953" i="1"/>
  <c r="O4953" i="1"/>
  <c r="S4952" i="1"/>
  <c r="R4952" i="1" a="1"/>
  <c r="R4952" i="1"/>
  <c r="Q4952" i="1"/>
  <c r="P4952" i="1"/>
  <c r="O4952" i="1"/>
  <c r="S4951" i="1"/>
  <c r="R4951" i="1" a="1"/>
  <c r="R4951" i="1"/>
  <c r="Q4951" i="1"/>
  <c r="P4951" i="1"/>
  <c r="O4951" i="1"/>
  <c r="S4950" i="1"/>
  <c r="R4950" i="1" a="1"/>
  <c r="R4950" i="1"/>
  <c r="Q4950" i="1"/>
  <c r="P4950" i="1"/>
  <c r="O4950" i="1"/>
  <c r="S4949" i="1"/>
  <c r="R4949" i="1" a="1"/>
  <c r="R4949" i="1"/>
  <c r="Q4949" i="1"/>
  <c r="P4949" i="1"/>
  <c r="O4949" i="1"/>
  <c r="S4948" i="1"/>
  <c r="R4948" i="1" a="1"/>
  <c r="R4948" i="1"/>
  <c r="Q4948" i="1"/>
  <c r="P4948" i="1"/>
  <c r="O4948" i="1"/>
  <c r="S4947" i="1"/>
  <c r="R4947" i="1" a="1"/>
  <c r="R4947" i="1"/>
  <c r="Q4947" i="1"/>
  <c r="P4947" i="1"/>
  <c r="O4947" i="1"/>
  <c r="S4946" i="1"/>
  <c r="R4946" i="1" a="1"/>
  <c r="R4946" i="1"/>
  <c r="Q4946" i="1"/>
  <c r="P4946" i="1"/>
  <c r="O4946" i="1"/>
  <c r="S4945" i="1"/>
  <c r="R4945" i="1" a="1"/>
  <c r="R4945" i="1"/>
  <c r="Q4945" i="1"/>
  <c r="P4945" i="1"/>
  <c r="O4945" i="1"/>
  <c r="S4944" i="1"/>
  <c r="R4944" i="1" a="1"/>
  <c r="R4944" i="1"/>
  <c r="Q4944" i="1"/>
  <c r="P4944" i="1"/>
  <c r="O4944" i="1"/>
  <c r="S4943" i="1"/>
  <c r="R4943" i="1" a="1"/>
  <c r="R4943" i="1"/>
  <c r="Q4943" i="1"/>
  <c r="P4943" i="1"/>
  <c r="O4943" i="1"/>
  <c r="S4942" i="1"/>
  <c r="R4942" i="1" a="1"/>
  <c r="R4942" i="1"/>
  <c r="Q4942" i="1"/>
  <c r="P4942" i="1"/>
  <c r="O4942" i="1"/>
  <c r="S4941" i="1"/>
  <c r="R4941" i="1" a="1"/>
  <c r="R4941" i="1"/>
  <c r="Q4941" i="1"/>
  <c r="P4941" i="1"/>
  <c r="O4941" i="1"/>
  <c r="S4940" i="1"/>
  <c r="R4940" i="1" a="1"/>
  <c r="R4940" i="1"/>
  <c r="Q4940" i="1"/>
  <c r="P4940" i="1"/>
  <c r="O4940" i="1"/>
  <c r="S4939" i="1"/>
  <c r="R4939" i="1" a="1"/>
  <c r="R4939" i="1"/>
  <c r="Q4939" i="1"/>
  <c r="P4939" i="1"/>
  <c r="O4939" i="1"/>
  <c r="S4938" i="1"/>
  <c r="R4938" i="1" a="1"/>
  <c r="R4938" i="1"/>
  <c r="Q4938" i="1"/>
  <c r="P4938" i="1"/>
  <c r="O4938" i="1"/>
  <c r="S4937" i="1"/>
  <c r="R4937" i="1" a="1"/>
  <c r="R4937" i="1"/>
  <c r="Q4937" i="1"/>
  <c r="P4937" i="1"/>
  <c r="O4937" i="1"/>
  <c r="S4936" i="1"/>
  <c r="R4936" i="1" a="1"/>
  <c r="R4936" i="1"/>
  <c r="Q4936" i="1"/>
  <c r="P4936" i="1"/>
  <c r="O4936" i="1"/>
  <c r="S4935" i="1"/>
  <c r="R4935" i="1" a="1"/>
  <c r="R4935" i="1"/>
  <c r="Q4935" i="1"/>
  <c r="P4935" i="1"/>
  <c r="O4935" i="1"/>
  <c r="S4934" i="1"/>
  <c r="R4934" i="1" a="1"/>
  <c r="R4934" i="1"/>
  <c r="Q4934" i="1"/>
  <c r="P4934" i="1"/>
  <c r="O4934" i="1"/>
  <c r="S4933" i="1"/>
  <c r="R4933" i="1" a="1"/>
  <c r="R4933" i="1"/>
  <c r="Q4933" i="1"/>
  <c r="P4933" i="1"/>
  <c r="O4933" i="1"/>
  <c r="S4932" i="1"/>
  <c r="R4932" i="1" a="1"/>
  <c r="R4932" i="1"/>
  <c r="Q4932" i="1"/>
  <c r="P4932" i="1"/>
  <c r="O4932" i="1"/>
  <c r="S4931" i="1"/>
  <c r="R4931" i="1" a="1"/>
  <c r="R4931" i="1"/>
  <c r="Q4931" i="1"/>
  <c r="P4931" i="1"/>
  <c r="O4931" i="1"/>
  <c r="S4930" i="1"/>
  <c r="R4930" i="1" a="1"/>
  <c r="R4930" i="1"/>
  <c r="Q4930" i="1"/>
  <c r="P4930" i="1"/>
  <c r="O4930" i="1"/>
  <c r="S4929" i="1"/>
  <c r="R4929" i="1" a="1"/>
  <c r="R4929" i="1"/>
  <c r="Q4929" i="1"/>
  <c r="P4929" i="1"/>
  <c r="O4929" i="1"/>
  <c r="S4928" i="1"/>
  <c r="R4928" i="1" a="1"/>
  <c r="R4928" i="1"/>
  <c r="Q4928" i="1"/>
  <c r="P4928" i="1"/>
  <c r="O4928" i="1"/>
  <c r="S4927" i="1"/>
  <c r="R4927" i="1" a="1"/>
  <c r="R4927" i="1"/>
  <c r="Q4927" i="1"/>
  <c r="P4927" i="1"/>
  <c r="O4927" i="1"/>
  <c r="S4926" i="1"/>
  <c r="R4926" i="1" a="1"/>
  <c r="R4926" i="1"/>
  <c r="Q4926" i="1"/>
  <c r="P4926" i="1"/>
  <c r="O4926" i="1"/>
  <c r="S4925" i="1"/>
  <c r="R4925" i="1" a="1"/>
  <c r="R4925" i="1"/>
  <c r="Q4925" i="1"/>
  <c r="P4925" i="1"/>
  <c r="O4925" i="1"/>
  <c r="S4924" i="1"/>
  <c r="R4924" i="1" a="1"/>
  <c r="R4924" i="1"/>
  <c r="Q4924" i="1"/>
  <c r="P4924" i="1"/>
  <c r="O4924" i="1"/>
  <c r="S4923" i="1"/>
  <c r="R4923" i="1" a="1"/>
  <c r="R4923" i="1"/>
  <c r="Q4923" i="1"/>
  <c r="P4923" i="1"/>
  <c r="O4923" i="1"/>
  <c r="S4922" i="1"/>
  <c r="R4922" i="1" a="1"/>
  <c r="R4922" i="1"/>
  <c r="Q4922" i="1"/>
  <c r="P4922" i="1"/>
  <c r="O4922" i="1"/>
  <c r="S4921" i="1"/>
  <c r="R4921" i="1" a="1"/>
  <c r="R4921" i="1"/>
  <c r="Q4921" i="1"/>
  <c r="P4921" i="1"/>
  <c r="O4921" i="1"/>
  <c r="S4920" i="1"/>
  <c r="R4920" i="1" a="1"/>
  <c r="R4920" i="1"/>
  <c r="Q4920" i="1"/>
  <c r="P4920" i="1"/>
  <c r="O4920" i="1"/>
  <c r="S4919" i="1"/>
  <c r="R4919" i="1" a="1"/>
  <c r="R4919" i="1"/>
  <c r="Q4919" i="1"/>
  <c r="P4919" i="1"/>
  <c r="O4919" i="1"/>
  <c r="S4918" i="1"/>
  <c r="R4918" i="1" a="1"/>
  <c r="R4918" i="1"/>
  <c r="Q4918" i="1"/>
  <c r="P4918" i="1"/>
  <c r="O4918" i="1"/>
  <c r="S4917" i="1"/>
  <c r="R4917" i="1" a="1"/>
  <c r="R4917" i="1"/>
  <c r="Q4917" i="1"/>
  <c r="P4917" i="1"/>
  <c r="O4917" i="1"/>
  <c r="S4916" i="1"/>
  <c r="R4916" i="1" a="1"/>
  <c r="R4916" i="1"/>
  <c r="Q4916" i="1"/>
  <c r="P4916" i="1"/>
  <c r="O4916" i="1"/>
  <c r="S4915" i="1"/>
  <c r="R4915" i="1" a="1"/>
  <c r="R4915" i="1"/>
  <c r="Q4915" i="1"/>
  <c r="P4915" i="1"/>
  <c r="O4915" i="1"/>
  <c r="S4914" i="1"/>
  <c r="R4914" i="1" a="1"/>
  <c r="R4914" i="1"/>
  <c r="Q4914" i="1"/>
  <c r="P4914" i="1"/>
  <c r="O4914" i="1"/>
  <c r="S4913" i="1"/>
  <c r="R4913" i="1" a="1"/>
  <c r="R4913" i="1"/>
  <c r="Q4913" i="1"/>
  <c r="P4913" i="1"/>
  <c r="O4913" i="1"/>
  <c r="S4912" i="1"/>
  <c r="R4912" i="1" a="1"/>
  <c r="R4912" i="1"/>
  <c r="Q4912" i="1"/>
  <c r="P4912" i="1"/>
  <c r="O4912" i="1"/>
  <c r="S4911" i="1"/>
  <c r="R4911" i="1" a="1"/>
  <c r="R4911" i="1"/>
  <c r="Q4911" i="1"/>
  <c r="P4911" i="1"/>
  <c r="O4911" i="1"/>
  <c r="S4910" i="1"/>
  <c r="R4910" i="1" a="1"/>
  <c r="R4910" i="1"/>
  <c r="Q4910" i="1"/>
  <c r="P4910" i="1"/>
  <c r="O4910" i="1"/>
  <c r="S4909" i="1"/>
  <c r="R4909" i="1" a="1"/>
  <c r="R4909" i="1"/>
  <c r="Q4909" i="1"/>
  <c r="P4909" i="1"/>
  <c r="O4909" i="1"/>
  <c r="S4908" i="1"/>
  <c r="R4908" i="1" a="1"/>
  <c r="R4908" i="1"/>
  <c r="Q4908" i="1"/>
  <c r="P4908" i="1"/>
  <c r="O4908" i="1"/>
  <c r="S4907" i="1"/>
  <c r="R4907" i="1" a="1"/>
  <c r="R4907" i="1"/>
  <c r="Q4907" i="1"/>
  <c r="P4907" i="1"/>
  <c r="O4907" i="1"/>
  <c r="S4906" i="1"/>
  <c r="R4906" i="1" a="1"/>
  <c r="R4906" i="1"/>
  <c r="Q4906" i="1"/>
  <c r="P4906" i="1"/>
  <c r="O4906" i="1"/>
  <c r="S4905" i="1"/>
  <c r="R4905" i="1" a="1"/>
  <c r="R4905" i="1"/>
  <c r="Q4905" i="1"/>
  <c r="P4905" i="1"/>
  <c r="O4905" i="1"/>
  <c r="S4904" i="1"/>
  <c r="R4904" i="1" a="1"/>
  <c r="R4904" i="1"/>
  <c r="Q4904" i="1"/>
  <c r="P4904" i="1"/>
  <c r="O4904" i="1"/>
  <c r="S4903" i="1"/>
  <c r="R4903" i="1" a="1"/>
  <c r="R4903" i="1"/>
  <c r="Q4903" i="1"/>
  <c r="P4903" i="1"/>
  <c r="O4903" i="1"/>
  <c r="S4902" i="1"/>
  <c r="R4902" i="1" a="1"/>
  <c r="R4902" i="1"/>
  <c r="Q4902" i="1"/>
  <c r="P4902" i="1"/>
  <c r="O4902" i="1"/>
  <c r="S4901" i="1"/>
  <c r="R4901" i="1" a="1"/>
  <c r="R4901" i="1"/>
  <c r="Q4901" i="1"/>
  <c r="P4901" i="1"/>
  <c r="O4901" i="1"/>
  <c r="S4900" i="1"/>
  <c r="R4900" i="1" a="1"/>
  <c r="R4900" i="1"/>
  <c r="Q4900" i="1"/>
  <c r="P4900" i="1"/>
  <c r="O4900" i="1"/>
  <c r="S4899" i="1"/>
  <c r="R4899" i="1" a="1"/>
  <c r="R4899" i="1"/>
  <c r="Q4899" i="1"/>
  <c r="P4899" i="1"/>
  <c r="O4899" i="1"/>
  <c r="S4898" i="1"/>
  <c r="R4898" i="1" a="1"/>
  <c r="R4898" i="1"/>
  <c r="Q4898" i="1"/>
  <c r="P4898" i="1"/>
  <c r="O4898" i="1"/>
  <c r="S4897" i="1"/>
  <c r="R4897" i="1" a="1"/>
  <c r="R4897" i="1"/>
  <c r="Q4897" i="1"/>
  <c r="P4897" i="1"/>
  <c r="O4897" i="1"/>
  <c r="S4896" i="1"/>
  <c r="R4896" i="1" a="1"/>
  <c r="R4896" i="1"/>
  <c r="Q4896" i="1"/>
  <c r="P4896" i="1"/>
  <c r="O4896" i="1"/>
  <c r="S4895" i="1"/>
  <c r="R4895" i="1" a="1"/>
  <c r="R4895" i="1"/>
  <c r="Q4895" i="1"/>
  <c r="P4895" i="1"/>
  <c r="O4895" i="1"/>
  <c r="S4894" i="1"/>
  <c r="R4894" i="1" a="1"/>
  <c r="R4894" i="1"/>
  <c r="Q4894" i="1"/>
  <c r="P4894" i="1"/>
  <c r="O4894" i="1"/>
  <c r="S4893" i="1"/>
  <c r="R4893" i="1" a="1"/>
  <c r="R4893" i="1"/>
  <c r="Q4893" i="1"/>
  <c r="P4893" i="1"/>
  <c r="O4893" i="1"/>
  <c r="S4892" i="1"/>
  <c r="R4892" i="1" a="1"/>
  <c r="R4892" i="1"/>
  <c r="Q4892" i="1"/>
  <c r="P4892" i="1"/>
  <c r="O4892" i="1"/>
  <c r="S4891" i="1"/>
  <c r="R4891" i="1" a="1"/>
  <c r="R4891" i="1"/>
  <c r="Q4891" i="1"/>
  <c r="P4891" i="1"/>
  <c r="O4891" i="1"/>
  <c r="S4890" i="1"/>
  <c r="R4890" i="1" a="1"/>
  <c r="R4890" i="1"/>
  <c r="Q4890" i="1"/>
  <c r="P4890" i="1"/>
  <c r="O4890" i="1"/>
  <c r="S4889" i="1"/>
  <c r="R4889" i="1" a="1"/>
  <c r="R4889" i="1"/>
  <c r="Q4889" i="1"/>
  <c r="P4889" i="1"/>
  <c r="O4889" i="1"/>
  <c r="S4888" i="1"/>
  <c r="R4888" i="1" a="1"/>
  <c r="R4888" i="1"/>
  <c r="Q4888" i="1"/>
  <c r="P4888" i="1"/>
  <c r="O4888" i="1"/>
  <c r="S4887" i="1"/>
  <c r="R4887" i="1" a="1"/>
  <c r="R4887" i="1"/>
  <c r="Q4887" i="1"/>
  <c r="P4887" i="1"/>
  <c r="O4887" i="1"/>
  <c r="S4886" i="1"/>
  <c r="R4886" i="1" a="1"/>
  <c r="R4886" i="1"/>
  <c r="Q4886" i="1"/>
  <c r="P4886" i="1"/>
  <c r="O4886" i="1"/>
  <c r="S4885" i="1"/>
  <c r="R4885" i="1" a="1"/>
  <c r="R4885" i="1"/>
  <c r="Q4885" i="1"/>
  <c r="P4885" i="1"/>
  <c r="O4885" i="1"/>
  <c r="S4884" i="1"/>
  <c r="R4884" i="1" a="1"/>
  <c r="R4884" i="1"/>
  <c r="Q4884" i="1"/>
  <c r="P4884" i="1"/>
  <c r="O4884" i="1"/>
  <c r="S4883" i="1"/>
  <c r="R4883" i="1" a="1"/>
  <c r="R4883" i="1"/>
  <c r="Q4883" i="1"/>
  <c r="P4883" i="1"/>
  <c r="O4883" i="1"/>
  <c r="S4882" i="1"/>
  <c r="R4882" i="1" a="1"/>
  <c r="R4882" i="1"/>
  <c r="Q4882" i="1"/>
  <c r="P4882" i="1"/>
  <c r="O4882" i="1"/>
  <c r="S4881" i="1"/>
  <c r="R4881" i="1" a="1"/>
  <c r="R4881" i="1"/>
  <c r="Q4881" i="1"/>
  <c r="P4881" i="1"/>
  <c r="O4881" i="1"/>
  <c r="S4880" i="1"/>
  <c r="R4880" i="1" a="1"/>
  <c r="R4880" i="1"/>
  <c r="Q4880" i="1"/>
  <c r="P4880" i="1"/>
  <c r="O4880" i="1"/>
  <c r="S4879" i="1"/>
  <c r="R4879" i="1" a="1"/>
  <c r="R4879" i="1"/>
  <c r="Q4879" i="1"/>
  <c r="P4879" i="1"/>
  <c r="O4879" i="1"/>
  <c r="S4878" i="1"/>
  <c r="R4878" i="1" a="1"/>
  <c r="R4878" i="1"/>
  <c r="Q4878" i="1"/>
  <c r="P4878" i="1"/>
  <c r="O4878" i="1"/>
  <c r="S4877" i="1"/>
  <c r="R4877" i="1" a="1"/>
  <c r="R4877" i="1"/>
  <c r="Q4877" i="1"/>
  <c r="P4877" i="1"/>
  <c r="O4877" i="1"/>
  <c r="S4876" i="1"/>
  <c r="R4876" i="1" a="1"/>
  <c r="R4876" i="1"/>
  <c r="Q4876" i="1"/>
  <c r="P4876" i="1"/>
  <c r="O4876" i="1"/>
  <c r="S4875" i="1"/>
  <c r="R4875" i="1" a="1"/>
  <c r="R4875" i="1"/>
  <c r="Q4875" i="1"/>
  <c r="P4875" i="1"/>
  <c r="O4875" i="1"/>
  <c r="S4874" i="1"/>
  <c r="R4874" i="1" a="1"/>
  <c r="R4874" i="1"/>
  <c r="Q4874" i="1"/>
  <c r="P4874" i="1"/>
  <c r="O4874" i="1"/>
  <c r="S4873" i="1"/>
  <c r="R4873" i="1" a="1"/>
  <c r="R4873" i="1"/>
  <c r="Q4873" i="1"/>
  <c r="P4873" i="1"/>
  <c r="O4873" i="1"/>
  <c r="S4872" i="1"/>
  <c r="R4872" i="1" a="1"/>
  <c r="R4872" i="1"/>
  <c r="Q4872" i="1"/>
  <c r="P4872" i="1"/>
  <c r="O4872" i="1"/>
  <c r="S4871" i="1"/>
  <c r="R4871" i="1" a="1"/>
  <c r="R4871" i="1"/>
  <c r="Q4871" i="1"/>
  <c r="P4871" i="1"/>
  <c r="O4871" i="1"/>
  <c r="S4870" i="1"/>
  <c r="R4870" i="1" a="1"/>
  <c r="R4870" i="1"/>
  <c r="Q4870" i="1"/>
  <c r="P4870" i="1"/>
  <c r="O4870" i="1"/>
  <c r="S4869" i="1"/>
  <c r="R4869" i="1" a="1"/>
  <c r="R4869" i="1"/>
  <c r="Q4869" i="1"/>
  <c r="P4869" i="1"/>
  <c r="O4869" i="1"/>
  <c r="S4868" i="1"/>
  <c r="R4868" i="1" a="1"/>
  <c r="R4868" i="1"/>
  <c r="Q4868" i="1"/>
  <c r="P4868" i="1"/>
  <c r="O4868" i="1"/>
  <c r="S4867" i="1"/>
  <c r="R4867" i="1" a="1"/>
  <c r="R4867" i="1"/>
  <c r="Q4867" i="1"/>
  <c r="P4867" i="1"/>
  <c r="O4867" i="1"/>
  <c r="S4866" i="1"/>
  <c r="R4866" i="1" a="1"/>
  <c r="R4866" i="1"/>
  <c r="Q4866" i="1"/>
  <c r="P4866" i="1"/>
  <c r="O4866" i="1"/>
  <c r="S4865" i="1"/>
  <c r="R4865" i="1" a="1"/>
  <c r="R4865" i="1"/>
  <c r="Q4865" i="1"/>
  <c r="P4865" i="1"/>
  <c r="O4865" i="1"/>
  <c r="S4864" i="1"/>
  <c r="R4864" i="1" a="1"/>
  <c r="R4864" i="1"/>
  <c r="Q4864" i="1"/>
  <c r="P4864" i="1"/>
  <c r="O4864" i="1"/>
  <c r="S4863" i="1"/>
  <c r="R4863" i="1" a="1"/>
  <c r="R4863" i="1"/>
  <c r="Q4863" i="1"/>
  <c r="P4863" i="1"/>
  <c r="O4863" i="1"/>
  <c r="S4862" i="1"/>
  <c r="R4862" i="1" a="1"/>
  <c r="R4862" i="1"/>
  <c r="Q4862" i="1"/>
  <c r="P4862" i="1"/>
  <c r="O4862" i="1"/>
  <c r="S4861" i="1"/>
  <c r="R4861" i="1" a="1"/>
  <c r="R4861" i="1"/>
  <c r="Q4861" i="1"/>
  <c r="P4861" i="1"/>
  <c r="O4861" i="1"/>
  <c r="S4860" i="1"/>
  <c r="R4860" i="1" a="1"/>
  <c r="R4860" i="1"/>
  <c r="Q4860" i="1"/>
  <c r="P4860" i="1"/>
  <c r="O4860" i="1"/>
  <c r="S4859" i="1"/>
  <c r="R4859" i="1" a="1"/>
  <c r="R4859" i="1"/>
  <c r="Q4859" i="1"/>
  <c r="P4859" i="1"/>
  <c r="O4859" i="1"/>
  <c r="S4858" i="1"/>
  <c r="R4858" i="1" a="1"/>
  <c r="R4858" i="1"/>
  <c r="Q4858" i="1"/>
  <c r="P4858" i="1"/>
  <c r="O4858" i="1"/>
  <c r="S4857" i="1"/>
  <c r="R4857" i="1" a="1"/>
  <c r="R4857" i="1"/>
  <c r="Q4857" i="1"/>
  <c r="P4857" i="1"/>
  <c r="O4857" i="1"/>
  <c r="S4856" i="1"/>
  <c r="R4856" i="1" a="1"/>
  <c r="R4856" i="1"/>
  <c r="Q4856" i="1"/>
  <c r="P4856" i="1"/>
  <c r="O4856" i="1"/>
  <c r="S4855" i="1"/>
  <c r="R4855" i="1" a="1"/>
  <c r="R4855" i="1"/>
  <c r="Q4855" i="1"/>
  <c r="P4855" i="1"/>
  <c r="O4855" i="1"/>
  <c r="S4854" i="1"/>
  <c r="R4854" i="1" a="1"/>
  <c r="R4854" i="1"/>
  <c r="Q4854" i="1"/>
  <c r="P4854" i="1"/>
  <c r="O4854" i="1"/>
  <c r="S4853" i="1"/>
  <c r="R4853" i="1" a="1"/>
  <c r="R4853" i="1"/>
  <c r="Q4853" i="1"/>
  <c r="P4853" i="1"/>
  <c r="O4853" i="1"/>
  <c r="S4852" i="1"/>
  <c r="R4852" i="1" a="1"/>
  <c r="R4852" i="1"/>
  <c r="Q4852" i="1"/>
  <c r="P4852" i="1"/>
  <c r="O4852" i="1"/>
  <c r="S4851" i="1"/>
  <c r="R4851" i="1" a="1"/>
  <c r="R4851" i="1"/>
  <c r="Q4851" i="1"/>
  <c r="P4851" i="1"/>
  <c r="O4851" i="1"/>
  <c r="S4850" i="1"/>
  <c r="R4850" i="1" a="1"/>
  <c r="R4850" i="1"/>
  <c r="Q4850" i="1"/>
  <c r="P4850" i="1"/>
  <c r="O4850" i="1"/>
  <c r="S4849" i="1"/>
  <c r="R4849" i="1" a="1"/>
  <c r="R4849" i="1"/>
  <c r="Q4849" i="1"/>
  <c r="P4849" i="1"/>
  <c r="O4849" i="1"/>
  <c r="S4848" i="1"/>
  <c r="R4848" i="1" a="1"/>
  <c r="R4848" i="1"/>
  <c r="Q4848" i="1"/>
  <c r="P4848" i="1"/>
  <c r="O4848" i="1"/>
  <c r="S4847" i="1"/>
  <c r="R4847" i="1" a="1"/>
  <c r="R4847" i="1"/>
  <c r="Q4847" i="1"/>
  <c r="P4847" i="1"/>
  <c r="O4847" i="1"/>
  <c r="S4846" i="1"/>
  <c r="R4846" i="1" a="1"/>
  <c r="R4846" i="1"/>
  <c r="Q4846" i="1"/>
  <c r="P4846" i="1"/>
  <c r="O4846" i="1"/>
  <c r="S4845" i="1"/>
  <c r="R4845" i="1" a="1"/>
  <c r="R4845" i="1"/>
  <c r="Q4845" i="1"/>
  <c r="P4845" i="1"/>
  <c r="O4845" i="1"/>
  <c r="S4844" i="1"/>
  <c r="R4844" i="1" a="1"/>
  <c r="R4844" i="1"/>
  <c r="Q4844" i="1"/>
  <c r="P4844" i="1"/>
  <c r="O4844" i="1"/>
  <c r="S4843" i="1"/>
  <c r="R4843" i="1" a="1"/>
  <c r="R4843" i="1"/>
  <c r="Q4843" i="1"/>
  <c r="P4843" i="1"/>
  <c r="O4843" i="1"/>
  <c r="S4842" i="1"/>
  <c r="R4842" i="1" a="1"/>
  <c r="R4842" i="1"/>
  <c r="Q4842" i="1"/>
  <c r="P4842" i="1"/>
  <c r="O4842" i="1"/>
  <c r="S4841" i="1"/>
  <c r="R4841" i="1" a="1"/>
  <c r="R4841" i="1"/>
  <c r="Q4841" i="1"/>
  <c r="P4841" i="1"/>
  <c r="O4841" i="1"/>
  <c r="S4840" i="1"/>
  <c r="R4840" i="1" a="1"/>
  <c r="R4840" i="1"/>
  <c r="Q4840" i="1"/>
  <c r="P4840" i="1"/>
  <c r="O4840" i="1"/>
  <c r="S4839" i="1"/>
  <c r="R4839" i="1" a="1"/>
  <c r="R4839" i="1"/>
  <c r="Q4839" i="1"/>
  <c r="P4839" i="1"/>
  <c r="O4839" i="1"/>
  <c r="S4838" i="1"/>
  <c r="R4838" i="1" a="1"/>
  <c r="R4838" i="1"/>
  <c r="Q4838" i="1"/>
  <c r="P4838" i="1"/>
  <c r="O4838" i="1"/>
  <c r="S4837" i="1"/>
  <c r="R4837" i="1" a="1"/>
  <c r="R4837" i="1"/>
  <c r="Q4837" i="1"/>
  <c r="P4837" i="1"/>
  <c r="O4837" i="1"/>
  <c r="S4836" i="1"/>
  <c r="R4836" i="1" a="1"/>
  <c r="R4836" i="1"/>
  <c r="Q4836" i="1"/>
  <c r="P4836" i="1"/>
  <c r="O4836" i="1"/>
  <c r="S4835" i="1"/>
  <c r="R4835" i="1" a="1"/>
  <c r="R4835" i="1"/>
  <c r="Q4835" i="1"/>
  <c r="P4835" i="1"/>
  <c r="O4835" i="1"/>
  <c r="S4834" i="1"/>
  <c r="R4834" i="1" a="1"/>
  <c r="R4834" i="1"/>
  <c r="Q4834" i="1"/>
  <c r="P4834" i="1"/>
  <c r="O4834" i="1"/>
  <c r="S4833" i="1"/>
  <c r="R4833" i="1" a="1"/>
  <c r="R4833" i="1"/>
  <c r="Q4833" i="1"/>
  <c r="P4833" i="1"/>
  <c r="O4833" i="1"/>
  <c r="S4832" i="1"/>
  <c r="R4832" i="1" a="1"/>
  <c r="R4832" i="1"/>
  <c r="Q4832" i="1"/>
  <c r="P4832" i="1"/>
  <c r="O4832" i="1"/>
  <c r="S4831" i="1"/>
  <c r="R4831" i="1" a="1"/>
  <c r="R4831" i="1"/>
  <c r="Q4831" i="1"/>
  <c r="P4831" i="1"/>
  <c r="O4831" i="1"/>
  <c r="S4830" i="1"/>
  <c r="R4830" i="1" a="1"/>
  <c r="R4830" i="1"/>
  <c r="Q4830" i="1"/>
  <c r="P4830" i="1"/>
  <c r="O4830" i="1"/>
  <c r="S4829" i="1"/>
  <c r="R4829" i="1" a="1"/>
  <c r="R4829" i="1"/>
  <c r="Q4829" i="1"/>
  <c r="P4829" i="1"/>
  <c r="O4829" i="1"/>
  <c r="S4828" i="1"/>
  <c r="R4828" i="1" a="1"/>
  <c r="R4828" i="1"/>
  <c r="Q4828" i="1"/>
  <c r="P4828" i="1"/>
  <c r="O4828" i="1"/>
  <c r="S4827" i="1"/>
  <c r="R4827" i="1" a="1"/>
  <c r="R4827" i="1"/>
  <c r="Q4827" i="1"/>
  <c r="P4827" i="1"/>
  <c r="O4827" i="1"/>
  <c r="S4826" i="1"/>
  <c r="R4826" i="1" a="1"/>
  <c r="R4826" i="1"/>
  <c r="Q4826" i="1"/>
  <c r="P4826" i="1"/>
  <c r="O4826" i="1"/>
  <c r="S4825" i="1"/>
  <c r="R4825" i="1" a="1"/>
  <c r="R4825" i="1"/>
  <c r="Q4825" i="1"/>
  <c r="P4825" i="1"/>
  <c r="O4825" i="1"/>
  <c r="S4824" i="1"/>
  <c r="R4824" i="1" a="1"/>
  <c r="R4824" i="1"/>
  <c r="Q4824" i="1"/>
  <c r="P4824" i="1"/>
  <c r="O4824" i="1"/>
  <c r="S4823" i="1"/>
  <c r="R4823" i="1" a="1"/>
  <c r="R4823" i="1"/>
  <c r="Q4823" i="1"/>
  <c r="P4823" i="1"/>
  <c r="O4823" i="1"/>
  <c r="S4822" i="1"/>
  <c r="R4822" i="1" a="1"/>
  <c r="R4822" i="1"/>
  <c r="Q4822" i="1"/>
  <c r="P4822" i="1"/>
  <c r="O4822" i="1"/>
  <c r="S4821" i="1"/>
  <c r="R4821" i="1" a="1"/>
  <c r="R4821" i="1"/>
  <c r="Q4821" i="1"/>
  <c r="P4821" i="1"/>
  <c r="O4821" i="1"/>
  <c r="S4820" i="1"/>
  <c r="R4820" i="1" a="1"/>
  <c r="R4820" i="1"/>
  <c r="Q4820" i="1"/>
  <c r="P4820" i="1"/>
  <c r="O4820" i="1"/>
  <c r="S4819" i="1"/>
  <c r="R4819" i="1" a="1"/>
  <c r="R4819" i="1"/>
  <c r="Q4819" i="1"/>
  <c r="P4819" i="1"/>
  <c r="O4819" i="1"/>
  <c r="S4818" i="1"/>
  <c r="R4818" i="1" a="1"/>
  <c r="R4818" i="1"/>
  <c r="Q4818" i="1"/>
  <c r="P4818" i="1"/>
  <c r="O4818" i="1"/>
  <c r="S4817" i="1"/>
  <c r="R4817" i="1" a="1"/>
  <c r="R4817" i="1"/>
  <c r="Q4817" i="1"/>
  <c r="P4817" i="1"/>
  <c r="O4817" i="1"/>
  <c r="S4816" i="1"/>
  <c r="R4816" i="1" a="1"/>
  <c r="R4816" i="1"/>
  <c r="Q4816" i="1"/>
  <c r="P4816" i="1"/>
  <c r="O4816" i="1"/>
  <c r="S4815" i="1"/>
  <c r="R4815" i="1" a="1"/>
  <c r="R4815" i="1"/>
  <c r="Q4815" i="1"/>
  <c r="P4815" i="1"/>
  <c r="O4815" i="1"/>
  <c r="S4814" i="1"/>
  <c r="R4814" i="1" a="1"/>
  <c r="R4814" i="1"/>
  <c r="Q4814" i="1"/>
  <c r="P4814" i="1"/>
  <c r="O4814" i="1"/>
  <c r="S4813" i="1"/>
  <c r="R4813" i="1" a="1"/>
  <c r="R4813" i="1"/>
  <c r="Q4813" i="1"/>
  <c r="P4813" i="1"/>
  <c r="O4813" i="1"/>
  <c r="S4812" i="1"/>
  <c r="R4812" i="1" a="1"/>
  <c r="R4812" i="1"/>
  <c r="Q4812" i="1"/>
  <c r="P4812" i="1"/>
  <c r="O4812" i="1"/>
  <c r="S4811" i="1"/>
  <c r="R4811" i="1" a="1"/>
  <c r="R4811" i="1"/>
  <c r="Q4811" i="1"/>
  <c r="P4811" i="1"/>
  <c r="O4811" i="1"/>
  <c r="S4810" i="1"/>
  <c r="R4810" i="1" a="1"/>
  <c r="R4810" i="1"/>
  <c r="Q4810" i="1"/>
  <c r="P4810" i="1"/>
  <c r="O4810" i="1"/>
  <c r="S4809" i="1"/>
  <c r="R4809" i="1" a="1"/>
  <c r="R4809" i="1"/>
  <c r="Q4809" i="1"/>
  <c r="P4809" i="1"/>
  <c r="O4809" i="1"/>
  <c r="S4808" i="1"/>
  <c r="R4808" i="1" a="1"/>
  <c r="R4808" i="1"/>
  <c r="Q4808" i="1"/>
  <c r="P4808" i="1"/>
  <c r="O4808" i="1"/>
  <c r="S4807" i="1"/>
  <c r="R4807" i="1" a="1"/>
  <c r="R4807" i="1"/>
  <c r="Q4807" i="1"/>
  <c r="P4807" i="1"/>
  <c r="O4807" i="1"/>
  <c r="S4806" i="1"/>
  <c r="R4806" i="1" a="1"/>
  <c r="R4806" i="1"/>
  <c r="Q4806" i="1"/>
  <c r="P4806" i="1"/>
  <c r="O4806" i="1"/>
  <c r="S4805" i="1"/>
  <c r="R4805" i="1" a="1"/>
  <c r="R4805" i="1"/>
  <c r="Q4805" i="1"/>
  <c r="P4805" i="1"/>
  <c r="O4805" i="1"/>
  <c r="S4804" i="1"/>
  <c r="R4804" i="1" a="1"/>
  <c r="R4804" i="1"/>
  <c r="Q4804" i="1"/>
  <c r="P4804" i="1"/>
  <c r="O4804" i="1"/>
  <c r="S4803" i="1"/>
  <c r="R4803" i="1" a="1"/>
  <c r="R4803" i="1"/>
  <c r="Q4803" i="1"/>
  <c r="P4803" i="1"/>
  <c r="O4803" i="1"/>
  <c r="S4802" i="1"/>
  <c r="R4802" i="1" a="1"/>
  <c r="R4802" i="1"/>
  <c r="Q4802" i="1"/>
  <c r="P4802" i="1"/>
  <c r="O4802" i="1"/>
  <c r="S4801" i="1"/>
  <c r="R4801" i="1" a="1"/>
  <c r="R4801" i="1"/>
  <c r="Q4801" i="1"/>
  <c r="P4801" i="1"/>
  <c r="O4801" i="1"/>
  <c r="S4800" i="1"/>
  <c r="R4800" i="1" a="1"/>
  <c r="R4800" i="1"/>
  <c r="Q4800" i="1"/>
  <c r="P4800" i="1"/>
  <c r="O4800" i="1"/>
  <c r="S4799" i="1"/>
  <c r="R4799" i="1" a="1"/>
  <c r="R4799" i="1"/>
  <c r="Q4799" i="1"/>
  <c r="P4799" i="1"/>
  <c r="O4799" i="1"/>
  <c r="S4798" i="1"/>
  <c r="R4798" i="1" a="1"/>
  <c r="R4798" i="1"/>
  <c r="Q4798" i="1"/>
  <c r="P4798" i="1"/>
  <c r="O4798" i="1"/>
  <c r="S4797" i="1"/>
  <c r="R4797" i="1" a="1"/>
  <c r="R4797" i="1"/>
  <c r="Q4797" i="1"/>
  <c r="P4797" i="1"/>
  <c r="O4797" i="1"/>
  <c r="S4796" i="1"/>
  <c r="R4796" i="1" a="1"/>
  <c r="R4796" i="1"/>
  <c r="Q4796" i="1"/>
  <c r="P4796" i="1"/>
  <c r="O4796" i="1"/>
  <c r="S4795" i="1"/>
  <c r="R4795" i="1" a="1"/>
  <c r="R4795" i="1"/>
  <c r="Q4795" i="1"/>
  <c r="P4795" i="1"/>
  <c r="O4795" i="1"/>
  <c r="S4794" i="1"/>
  <c r="R4794" i="1" a="1"/>
  <c r="R4794" i="1"/>
  <c r="Q4794" i="1"/>
  <c r="P4794" i="1"/>
  <c r="O4794" i="1"/>
  <c r="S4793" i="1"/>
  <c r="R4793" i="1" a="1"/>
  <c r="R4793" i="1"/>
  <c r="Q4793" i="1"/>
  <c r="P4793" i="1"/>
  <c r="O4793" i="1"/>
  <c r="S4792" i="1"/>
  <c r="R4792" i="1" a="1"/>
  <c r="R4792" i="1"/>
  <c r="Q4792" i="1"/>
  <c r="P4792" i="1"/>
  <c r="O4792" i="1"/>
  <c r="S4791" i="1"/>
  <c r="R4791" i="1" a="1"/>
  <c r="R4791" i="1"/>
  <c r="Q4791" i="1"/>
  <c r="P4791" i="1"/>
  <c r="O4791" i="1"/>
  <c r="S4790" i="1"/>
  <c r="R4790" i="1" a="1"/>
  <c r="R4790" i="1"/>
  <c r="Q4790" i="1"/>
  <c r="P4790" i="1"/>
  <c r="O4790" i="1"/>
  <c r="S4789" i="1"/>
  <c r="R4789" i="1" a="1"/>
  <c r="R4789" i="1"/>
  <c r="Q4789" i="1"/>
  <c r="P4789" i="1"/>
  <c r="O4789" i="1"/>
  <c r="S4788" i="1"/>
  <c r="R4788" i="1" a="1"/>
  <c r="R4788" i="1"/>
  <c r="Q4788" i="1"/>
  <c r="P4788" i="1"/>
  <c r="O4788" i="1"/>
  <c r="S4787" i="1"/>
  <c r="R4787" i="1" a="1"/>
  <c r="R4787" i="1"/>
  <c r="Q4787" i="1"/>
  <c r="P4787" i="1"/>
  <c r="O4787" i="1"/>
  <c r="S4786" i="1"/>
  <c r="R4786" i="1" a="1"/>
  <c r="R4786" i="1"/>
  <c r="Q4786" i="1"/>
  <c r="P4786" i="1"/>
  <c r="O4786" i="1"/>
  <c r="S4785" i="1"/>
  <c r="R4785" i="1" a="1"/>
  <c r="R4785" i="1"/>
  <c r="Q4785" i="1"/>
  <c r="P4785" i="1"/>
  <c r="O4785" i="1"/>
  <c r="S4784" i="1"/>
  <c r="R4784" i="1" a="1"/>
  <c r="R4784" i="1"/>
  <c r="Q4784" i="1"/>
  <c r="P4784" i="1"/>
  <c r="O4784" i="1"/>
  <c r="S4783" i="1"/>
  <c r="R4783" i="1" a="1"/>
  <c r="R4783" i="1"/>
  <c r="Q4783" i="1"/>
  <c r="P4783" i="1"/>
  <c r="O4783" i="1"/>
  <c r="S4782" i="1"/>
  <c r="R4782" i="1" a="1"/>
  <c r="R4782" i="1"/>
  <c r="Q4782" i="1"/>
  <c r="P4782" i="1"/>
  <c r="O4782" i="1"/>
  <c r="S4781" i="1"/>
  <c r="R4781" i="1" a="1"/>
  <c r="R4781" i="1"/>
  <c r="Q4781" i="1"/>
  <c r="P4781" i="1"/>
  <c r="O4781" i="1"/>
  <c r="S4780" i="1"/>
  <c r="R4780" i="1" a="1"/>
  <c r="R4780" i="1"/>
  <c r="Q4780" i="1"/>
  <c r="P4780" i="1"/>
  <c r="O4780" i="1"/>
  <c r="S4779" i="1"/>
  <c r="R4779" i="1" a="1"/>
  <c r="R4779" i="1"/>
  <c r="Q4779" i="1"/>
  <c r="P4779" i="1"/>
  <c r="O4779" i="1"/>
  <c r="S4778" i="1"/>
  <c r="R4778" i="1" a="1"/>
  <c r="R4778" i="1"/>
  <c r="Q4778" i="1"/>
  <c r="P4778" i="1"/>
  <c r="O4778" i="1"/>
  <c r="S4777" i="1"/>
  <c r="R4777" i="1" a="1"/>
  <c r="R4777" i="1"/>
  <c r="Q4777" i="1"/>
  <c r="P4777" i="1"/>
  <c r="O4777" i="1"/>
  <c r="S4776" i="1"/>
  <c r="R4776" i="1" a="1"/>
  <c r="R4776" i="1"/>
  <c r="Q4776" i="1"/>
  <c r="P4776" i="1"/>
  <c r="O4776" i="1"/>
  <c r="S4775" i="1"/>
  <c r="R4775" i="1" a="1"/>
  <c r="R4775" i="1"/>
  <c r="Q4775" i="1"/>
  <c r="P4775" i="1"/>
  <c r="O4775" i="1"/>
  <c r="S4774" i="1"/>
  <c r="R4774" i="1" a="1"/>
  <c r="R4774" i="1"/>
  <c r="Q4774" i="1"/>
  <c r="P4774" i="1"/>
  <c r="O4774" i="1"/>
  <c r="S4773" i="1"/>
  <c r="R4773" i="1" a="1"/>
  <c r="R4773" i="1"/>
  <c r="Q4773" i="1"/>
  <c r="P4773" i="1"/>
  <c r="O4773" i="1"/>
  <c r="S4772" i="1"/>
  <c r="R4772" i="1" a="1"/>
  <c r="R4772" i="1"/>
  <c r="Q4772" i="1"/>
  <c r="P4772" i="1"/>
  <c r="O4772" i="1"/>
  <c r="S4771" i="1"/>
  <c r="R4771" i="1" a="1"/>
  <c r="R4771" i="1"/>
  <c r="Q4771" i="1"/>
  <c r="P4771" i="1"/>
  <c r="O4771" i="1"/>
  <c r="S4770" i="1"/>
  <c r="R4770" i="1" a="1"/>
  <c r="R4770" i="1"/>
  <c r="Q4770" i="1"/>
  <c r="P4770" i="1"/>
  <c r="O4770" i="1"/>
  <c r="S4769" i="1"/>
  <c r="R4769" i="1" a="1"/>
  <c r="R4769" i="1"/>
  <c r="Q4769" i="1"/>
  <c r="P4769" i="1"/>
  <c r="O4769" i="1"/>
  <c r="S4768" i="1"/>
  <c r="R4768" i="1" a="1"/>
  <c r="R4768" i="1"/>
  <c r="Q4768" i="1"/>
  <c r="P4768" i="1"/>
  <c r="O4768" i="1"/>
  <c r="S4767" i="1"/>
  <c r="R4767" i="1" a="1"/>
  <c r="R4767" i="1"/>
  <c r="Q4767" i="1"/>
  <c r="P4767" i="1"/>
  <c r="O4767" i="1"/>
  <c r="S4766" i="1"/>
  <c r="R4766" i="1" a="1"/>
  <c r="R4766" i="1"/>
  <c r="Q4766" i="1"/>
  <c r="P4766" i="1"/>
  <c r="O4766" i="1"/>
  <c r="S4765" i="1"/>
  <c r="R4765" i="1" a="1"/>
  <c r="R4765" i="1"/>
  <c r="Q4765" i="1"/>
  <c r="P4765" i="1"/>
  <c r="O4765" i="1"/>
  <c r="S4764" i="1"/>
  <c r="R4764" i="1" a="1"/>
  <c r="R4764" i="1"/>
  <c r="Q4764" i="1"/>
  <c r="P4764" i="1"/>
  <c r="O4764" i="1"/>
  <c r="S4763" i="1"/>
  <c r="R4763" i="1" a="1"/>
  <c r="R4763" i="1"/>
  <c r="Q4763" i="1"/>
  <c r="P4763" i="1"/>
  <c r="O4763" i="1"/>
  <c r="S4762" i="1"/>
  <c r="R4762" i="1" a="1"/>
  <c r="R4762" i="1"/>
  <c r="Q4762" i="1"/>
  <c r="P4762" i="1"/>
  <c r="O4762" i="1"/>
  <c r="S4761" i="1"/>
  <c r="R4761" i="1" a="1"/>
  <c r="R4761" i="1"/>
  <c r="Q4761" i="1"/>
  <c r="P4761" i="1"/>
  <c r="O4761" i="1"/>
  <c r="S4760" i="1"/>
  <c r="R4760" i="1" a="1"/>
  <c r="R4760" i="1"/>
  <c r="Q4760" i="1"/>
  <c r="P4760" i="1"/>
  <c r="O4760" i="1"/>
  <c r="S4759" i="1"/>
  <c r="R4759" i="1" a="1"/>
  <c r="R4759" i="1"/>
  <c r="Q4759" i="1"/>
  <c r="P4759" i="1"/>
  <c r="O4759" i="1"/>
  <c r="S4758" i="1"/>
  <c r="R4758" i="1" a="1"/>
  <c r="R4758" i="1"/>
  <c r="Q4758" i="1"/>
  <c r="P4758" i="1"/>
  <c r="O4758" i="1"/>
  <c r="S4757" i="1"/>
  <c r="R4757" i="1" a="1"/>
  <c r="R4757" i="1"/>
  <c r="Q4757" i="1"/>
  <c r="P4757" i="1"/>
  <c r="O4757" i="1"/>
  <c r="S4756" i="1"/>
  <c r="R4756" i="1" a="1"/>
  <c r="R4756" i="1"/>
  <c r="Q4756" i="1"/>
  <c r="P4756" i="1"/>
  <c r="O4756" i="1"/>
  <c r="S4755" i="1"/>
  <c r="R4755" i="1" a="1"/>
  <c r="R4755" i="1"/>
  <c r="Q4755" i="1"/>
  <c r="P4755" i="1"/>
  <c r="O4755" i="1"/>
  <c r="S4754" i="1"/>
  <c r="R4754" i="1" a="1"/>
  <c r="R4754" i="1"/>
  <c r="Q4754" i="1"/>
  <c r="P4754" i="1"/>
  <c r="O4754" i="1"/>
  <c r="S4753" i="1"/>
  <c r="R4753" i="1" a="1"/>
  <c r="R4753" i="1"/>
  <c r="Q4753" i="1"/>
  <c r="P4753" i="1"/>
  <c r="O4753" i="1"/>
  <c r="S4752" i="1"/>
  <c r="R4752" i="1" a="1"/>
  <c r="R4752" i="1"/>
  <c r="Q4752" i="1"/>
  <c r="P4752" i="1"/>
  <c r="O4752" i="1"/>
  <c r="S4751" i="1"/>
  <c r="R4751" i="1" a="1"/>
  <c r="R4751" i="1"/>
  <c r="Q4751" i="1"/>
  <c r="P4751" i="1"/>
  <c r="O4751" i="1"/>
  <c r="S4750" i="1"/>
  <c r="R4750" i="1" a="1"/>
  <c r="R4750" i="1"/>
  <c r="Q4750" i="1"/>
  <c r="P4750" i="1"/>
  <c r="O4750" i="1"/>
  <c r="S4749" i="1"/>
  <c r="R4749" i="1" a="1"/>
  <c r="R4749" i="1"/>
  <c r="Q4749" i="1"/>
  <c r="P4749" i="1"/>
  <c r="O4749" i="1"/>
  <c r="S4748" i="1"/>
  <c r="R4748" i="1" a="1"/>
  <c r="R4748" i="1"/>
  <c r="Q4748" i="1"/>
  <c r="P4748" i="1"/>
  <c r="O4748" i="1"/>
  <c r="S4747" i="1"/>
  <c r="R4747" i="1" a="1"/>
  <c r="R4747" i="1"/>
  <c r="Q4747" i="1"/>
  <c r="P4747" i="1"/>
  <c r="O4747" i="1"/>
  <c r="S4746" i="1"/>
  <c r="R4746" i="1" a="1"/>
  <c r="R4746" i="1"/>
  <c r="Q4746" i="1"/>
  <c r="P4746" i="1"/>
  <c r="O4746" i="1"/>
  <c r="S4745" i="1"/>
  <c r="R4745" i="1" a="1"/>
  <c r="R4745" i="1"/>
  <c r="Q4745" i="1"/>
  <c r="P4745" i="1"/>
  <c r="O4745" i="1"/>
  <c r="S4744" i="1"/>
  <c r="R4744" i="1" a="1"/>
  <c r="R4744" i="1"/>
  <c r="Q4744" i="1"/>
  <c r="P4744" i="1"/>
  <c r="O4744" i="1"/>
  <c r="S4743" i="1"/>
  <c r="R4743" i="1" a="1"/>
  <c r="R4743" i="1"/>
  <c r="Q4743" i="1"/>
  <c r="P4743" i="1"/>
  <c r="O4743" i="1"/>
  <c r="S4742" i="1"/>
  <c r="R4742" i="1" a="1"/>
  <c r="R4742" i="1"/>
  <c r="Q4742" i="1"/>
  <c r="P4742" i="1"/>
  <c r="O4742" i="1"/>
  <c r="S4741" i="1"/>
  <c r="R4741" i="1" a="1"/>
  <c r="R4741" i="1"/>
  <c r="Q4741" i="1"/>
  <c r="P4741" i="1"/>
  <c r="O4741" i="1"/>
  <c r="S4740" i="1"/>
  <c r="R4740" i="1" a="1"/>
  <c r="R4740" i="1"/>
  <c r="Q4740" i="1"/>
  <c r="P4740" i="1"/>
  <c r="O4740" i="1"/>
  <c r="S4739" i="1"/>
  <c r="R4739" i="1" a="1"/>
  <c r="R4739" i="1"/>
  <c r="Q4739" i="1"/>
  <c r="P4739" i="1"/>
  <c r="O4739" i="1"/>
  <c r="S4738" i="1"/>
  <c r="R4738" i="1" a="1"/>
  <c r="R4738" i="1"/>
  <c r="Q4738" i="1"/>
  <c r="P4738" i="1"/>
  <c r="O4738" i="1"/>
  <c r="S4737" i="1"/>
  <c r="R4737" i="1" a="1"/>
  <c r="R4737" i="1"/>
  <c r="Q4737" i="1"/>
  <c r="P4737" i="1"/>
  <c r="O4737" i="1"/>
  <c r="S4736" i="1"/>
  <c r="R4736" i="1" a="1"/>
  <c r="R4736" i="1"/>
  <c r="Q4736" i="1"/>
  <c r="P4736" i="1"/>
  <c r="O4736" i="1"/>
  <c r="S4735" i="1"/>
  <c r="R4735" i="1" a="1"/>
  <c r="R4735" i="1"/>
  <c r="Q4735" i="1"/>
  <c r="P4735" i="1"/>
  <c r="O4735" i="1"/>
  <c r="S4734" i="1"/>
  <c r="R4734" i="1" a="1"/>
  <c r="R4734" i="1"/>
  <c r="Q4734" i="1"/>
  <c r="P4734" i="1"/>
  <c r="O4734" i="1"/>
  <c r="S4733" i="1"/>
  <c r="R4733" i="1" a="1"/>
  <c r="R4733" i="1"/>
  <c r="Q4733" i="1"/>
  <c r="P4733" i="1"/>
  <c r="O4733" i="1"/>
  <c r="S4732" i="1"/>
  <c r="R4732" i="1" a="1"/>
  <c r="R4732" i="1"/>
  <c r="Q4732" i="1"/>
  <c r="P4732" i="1"/>
  <c r="O4732" i="1"/>
  <c r="S4731" i="1"/>
  <c r="R4731" i="1" a="1"/>
  <c r="R4731" i="1"/>
  <c r="Q4731" i="1"/>
  <c r="P4731" i="1"/>
  <c r="O4731" i="1"/>
  <c r="S4730" i="1"/>
  <c r="R4730" i="1" a="1"/>
  <c r="R4730" i="1"/>
  <c r="Q4730" i="1"/>
  <c r="P4730" i="1"/>
  <c r="O4730" i="1"/>
  <c r="S4729" i="1"/>
  <c r="R4729" i="1" a="1"/>
  <c r="R4729" i="1"/>
  <c r="Q4729" i="1"/>
  <c r="P4729" i="1"/>
  <c r="O4729" i="1"/>
  <c r="S4728" i="1"/>
  <c r="R4728" i="1" a="1"/>
  <c r="R4728" i="1"/>
  <c r="Q4728" i="1"/>
  <c r="P4728" i="1"/>
  <c r="O4728" i="1"/>
  <c r="S4727" i="1"/>
  <c r="R4727" i="1" a="1"/>
  <c r="R4727" i="1"/>
  <c r="Q4727" i="1"/>
  <c r="P4727" i="1"/>
  <c r="O4727" i="1"/>
  <c r="S4726" i="1"/>
  <c r="R4726" i="1" a="1"/>
  <c r="R4726" i="1"/>
  <c r="Q4726" i="1"/>
  <c r="P4726" i="1"/>
  <c r="O4726" i="1"/>
  <c r="S4725" i="1"/>
  <c r="R4725" i="1" a="1"/>
  <c r="R4725" i="1"/>
  <c r="Q4725" i="1"/>
  <c r="P4725" i="1"/>
  <c r="O4725" i="1"/>
  <c r="S4724" i="1"/>
  <c r="R4724" i="1" a="1"/>
  <c r="R4724" i="1"/>
  <c r="Q4724" i="1"/>
  <c r="P4724" i="1"/>
  <c r="O4724" i="1"/>
  <c r="S4723" i="1"/>
  <c r="R4723" i="1" a="1"/>
  <c r="R4723" i="1"/>
  <c r="Q4723" i="1"/>
  <c r="P4723" i="1"/>
  <c r="O4723" i="1"/>
  <c r="S4722" i="1"/>
  <c r="R4722" i="1" a="1"/>
  <c r="R4722" i="1"/>
  <c r="Q4722" i="1"/>
  <c r="P4722" i="1"/>
  <c r="O4722" i="1"/>
  <c r="S4721" i="1"/>
  <c r="R4721" i="1" a="1"/>
  <c r="R4721" i="1"/>
  <c r="Q4721" i="1"/>
  <c r="P4721" i="1"/>
  <c r="O4721" i="1"/>
  <c r="S4720" i="1"/>
  <c r="R4720" i="1" a="1"/>
  <c r="R4720" i="1"/>
  <c r="Q4720" i="1"/>
  <c r="P4720" i="1"/>
  <c r="O4720" i="1"/>
  <c r="S4719" i="1"/>
  <c r="R4719" i="1" a="1"/>
  <c r="R4719" i="1"/>
  <c r="Q4719" i="1"/>
  <c r="P4719" i="1"/>
  <c r="O4719" i="1"/>
  <c r="S4718" i="1"/>
  <c r="R4718" i="1" a="1"/>
  <c r="R4718" i="1"/>
  <c r="Q4718" i="1"/>
  <c r="P4718" i="1"/>
  <c r="O4718" i="1"/>
  <c r="S4717" i="1"/>
  <c r="R4717" i="1" a="1"/>
  <c r="R4717" i="1"/>
  <c r="Q4717" i="1"/>
  <c r="P4717" i="1"/>
  <c r="O4717" i="1"/>
  <c r="S4716" i="1"/>
  <c r="R4716" i="1" a="1"/>
  <c r="R4716" i="1"/>
  <c r="Q4716" i="1"/>
  <c r="P4716" i="1"/>
  <c r="O4716" i="1"/>
  <c r="S4715" i="1"/>
  <c r="R4715" i="1" a="1"/>
  <c r="R4715" i="1"/>
  <c r="Q4715" i="1"/>
  <c r="P4715" i="1"/>
  <c r="O4715" i="1"/>
  <c r="S4714" i="1"/>
  <c r="R4714" i="1" a="1"/>
  <c r="R4714" i="1"/>
  <c r="Q4714" i="1"/>
  <c r="P4714" i="1"/>
  <c r="O4714" i="1"/>
  <c r="S4713" i="1"/>
  <c r="R4713" i="1" a="1"/>
  <c r="R4713" i="1"/>
  <c r="Q4713" i="1"/>
  <c r="P4713" i="1"/>
  <c r="O4713" i="1"/>
  <c r="S4712" i="1"/>
  <c r="R4712" i="1" a="1"/>
  <c r="R4712" i="1"/>
  <c r="Q4712" i="1"/>
  <c r="P4712" i="1"/>
  <c r="O4712" i="1"/>
  <c r="S4711" i="1"/>
  <c r="R4711" i="1" a="1"/>
  <c r="R4711" i="1"/>
  <c r="Q4711" i="1"/>
  <c r="P4711" i="1"/>
  <c r="O4711" i="1"/>
  <c r="S4710" i="1"/>
  <c r="R4710" i="1" a="1"/>
  <c r="R4710" i="1"/>
  <c r="Q4710" i="1"/>
  <c r="P4710" i="1"/>
  <c r="O4710" i="1"/>
  <c r="S4709" i="1"/>
  <c r="R4709" i="1" a="1"/>
  <c r="R4709" i="1"/>
  <c r="Q4709" i="1"/>
  <c r="P4709" i="1"/>
  <c r="O4709" i="1"/>
  <c r="S4708" i="1"/>
  <c r="R4708" i="1" a="1"/>
  <c r="R4708" i="1"/>
  <c r="Q4708" i="1"/>
  <c r="P4708" i="1"/>
  <c r="O4708" i="1"/>
  <c r="S4707" i="1"/>
  <c r="R4707" i="1" a="1"/>
  <c r="R4707" i="1"/>
  <c r="Q4707" i="1"/>
  <c r="P4707" i="1"/>
  <c r="O4707" i="1"/>
  <c r="S4706" i="1"/>
  <c r="R4706" i="1" a="1"/>
  <c r="R4706" i="1"/>
  <c r="Q4706" i="1"/>
  <c r="P4706" i="1"/>
  <c r="O4706" i="1"/>
  <c r="S4705" i="1"/>
  <c r="R4705" i="1" a="1"/>
  <c r="R4705" i="1"/>
  <c r="Q4705" i="1"/>
  <c r="P4705" i="1"/>
  <c r="O4705" i="1"/>
  <c r="S4704" i="1"/>
  <c r="R4704" i="1" a="1"/>
  <c r="R4704" i="1"/>
  <c r="Q4704" i="1"/>
  <c r="P4704" i="1"/>
  <c r="O4704" i="1"/>
  <c r="S4703" i="1"/>
  <c r="R4703" i="1" a="1"/>
  <c r="R4703" i="1"/>
  <c r="Q4703" i="1"/>
  <c r="P4703" i="1"/>
  <c r="O4703" i="1"/>
  <c r="S4702" i="1"/>
  <c r="R4702" i="1" a="1"/>
  <c r="R4702" i="1"/>
  <c r="Q4702" i="1"/>
  <c r="P4702" i="1"/>
  <c r="O4702" i="1"/>
  <c r="S4701" i="1"/>
  <c r="R4701" i="1" a="1"/>
  <c r="R4701" i="1"/>
  <c r="Q4701" i="1"/>
  <c r="P4701" i="1"/>
  <c r="O4701" i="1"/>
  <c r="S4700" i="1"/>
  <c r="R4700" i="1" a="1"/>
  <c r="R4700" i="1"/>
  <c r="Q4700" i="1"/>
  <c r="P4700" i="1"/>
  <c r="O4700" i="1"/>
  <c r="S4699" i="1"/>
  <c r="R4699" i="1" a="1"/>
  <c r="R4699" i="1"/>
  <c r="Q4699" i="1"/>
  <c r="P4699" i="1"/>
  <c r="O4699" i="1"/>
  <c r="S4698" i="1"/>
  <c r="R4698" i="1" a="1"/>
  <c r="R4698" i="1"/>
  <c r="Q4698" i="1"/>
  <c r="P4698" i="1"/>
  <c r="O4698" i="1"/>
  <c r="S4697" i="1"/>
  <c r="R4697" i="1" a="1"/>
  <c r="R4697" i="1"/>
  <c r="Q4697" i="1"/>
  <c r="P4697" i="1"/>
  <c r="O4697" i="1"/>
  <c r="S4696" i="1"/>
  <c r="R4696" i="1" a="1"/>
  <c r="R4696" i="1"/>
  <c r="Q4696" i="1"/>
  <c r="P4696" i="1"/>
  <c r="O4696" i="1"/>
  <c r="S4695" i="1"/>
  <c r="R4695" i="1" a="1"/>
  <c r="R4695" i="1"/>
  <c r="Q4695" i="1"/>
  <c r="P4695" i="1"/>
  <c r="O4695" i="1"/>
  <c r="S4694" i="1"/>
  <c r="R4694" i="1" a="1"/>
  <c r="R4694" i="1"/>
  <c r="Q4694" i="1"/>
  <c r="P4694" i="1"/>
  <c r="O4694" i="1"/>
  <c r="S4693" i="1"/>
  <c r="R4693" i="1" a="1"/>
  <c r="R4693" i="1"/>
  <c r="Q4693" i="1"/>
  <c r="P4693" i="1"/>
  <c r="O4693" i="1"/>
  <c r="S4692" i="1"/>
  <c r="R4692" i="1" a="1"/>
  <c r="R4692" i="1"/>
  <c r="Q4692" i="1"/>
  <c r="P4692" i="1"/>
  <c r="O4692" i="1"/>
  <c r="S4691" i="1"/>
  <c r="R4691" i="1" a="1"/>
  <c r="R4691" i="1"/>
  <c r="Q4691" i="1"/>
  <c r="P4691" i="1"/>
  <c r="O4691" i="1"/>
  <c r="S4690" i="1"/>
  <c r="R4690" i="1" a="1"/>
  <c r="R4690" i="1"/>
  <c r="Q4690" i="1"/>
  <c r="P4690" i="1"/>
  <c r="O4690" i="1"/>
  <c r="S4689" i="1"/>
  <c r="R4689" i="1" a="1"/>
  <c r="R4689" i="1"/>
  <c r="Q4689" i="1"/>
  <c r="P4689" i="1"/>
  <c r="O4689" i="1"/>
  <c r="S4688" i="1"/>
  <c r="R4688" i="1" a="1"/>
  <c r="R4688" i="1"/>
  <c r="Q4688" i="1"/>
  <c r="P4688" i="1"/>
  <c r="O4688" i="1"/>
  <c r="S4687" i="1"/>
  <c r="R4687" i="1" a="1"/>
  <c r="R4687" i="1"/>
  <c r="Q4687" i="1"/>
  <c r="P4687" i="1"/>
  <c r="O4687" i="1"/>
  <c r="S4686" i="1"/>
  <c r="R4686" i="1" a="1"/>
  <c r="R4686" i="1"/>
  <c r="Q4686" i="1"/>
  <c r="P4686" i="1"/>
  <c r="O4686" i="1"/>
  <c r="S4685" i="1"/>
  <c r="R4685" i="1" a="1"/>
  <c r="R4685" i="1"/>
  <c r="Q4685" i="1"/>
  <c r="P4685" i="1"/>
  <c r="O4685" i="1"/>
  <c r="S4684" i="1"/>
  <c r="R4684" i="1" a="1"/>
  <c r="R4684" i="1"/>
  <c r="Q4684" i="1"/>
  <c r="P4684" i="1"/>
  <c r="O4684" i="1"/>
  <c r="S4683" i="1"/>
  <c r="R4683" i="1" a="1"/>
  <c r="R4683" i="1"/>
  <c r="Q4683" i="1"/>
  <c r="P4683" i="1"/>
  <c r="O4683" i="1"/>
  <c r="S4682" i="1"/>
  <c r="R4682" i="1" a="1"/>
  <c r="R4682" i="1"/>
  <c r="Q4682" i="1"/>
  <c r="P4682" i="1"/>
  <c r="O4682" i="1"/>
  <c r="S4681" i="1"/>
  <c r="R4681" i="1" a="1"/>
  <c r="R4681" i="1"/>
  <c r="Q4681" i="1"/>
  <c r="P4681" i="1"/>
  <c r="O4681" i="1"/>
  <c r="S4680" i="1"/>
  <c r="R4680" i="1" a="1"/>
  <c r="R4680" i="1"/>
  <c r="Q4680" i="1"/>
  <c r="P4680" i="1"/>
  <c r="O4680" i="1"/>
  <c r="S4679" i="1"/>
  <c r="R4679" i="1" a="1"/>
  <c r="R4679" i="1"/>
  <c r="Q4679" i="1"/>
  <c r="P4679" i="1"/>
  <c r="O4679" i="1"/>
  <c r="S4678" i="1"/>
  <c r="R4678" i="1" a="1"/>
  <c r="R4678" i="1"/>
  <c r="Q4678" i="1"/>
  <c r="P4678" i="1"/>
  <c r="O4678" i="1"/>
  <c r="S4677" i="1"/>
  <c r="R4677" i="1" a="1"/>
  <c r="R4677" i="1"/>
  <c r="Q4677" i="1"/>
  <c r="P4677" i="1"/>
  <c r="O4677" i="1"/>
  <c r="S4676" i="1"/>
  <c r="R4676" i="1" a="1"/>
  <c r="R4676" i="1"/>
  <c r="Q4676" i="1"/>
  <c r="P4676" i="1"/>
  <c r="O4676" i="1"/>
  <c r="S4675" i="1"/>
  <c r="R4675" i="1" a="1"/>
  <c r="R4675" i="1"/>
  <c r="Q4675" i="1"/>
  <c r="P4675" i="1"/>
  <c r="O4675" i="1"/>
  <c r="S4674" i="1"/>
  <c r="R4674" i="1" a="1"/>
  <c r="R4674" i="1"/>
  <c r="Q4674" i="1"/>
  <c r="P4674" i="1"/>
  <c r="O4674" i="1"/>
  <c r="S4673" i="1"/>
  <c r="R4673" i="1" a="1"/>
  <c r="R4673" i="1"/>
  <c r="Q4673" i="1"/>
  <c r="P4673" i="1"/>
  <c r="O4673" i="1"/>
  <c r="S4672" i="1"/>
  <c r="R4672" i="1" a="1"/>
  <c r="R4672" i="1"/>
  <c r="Q4672" i="1"/>
  <c r="P4672" i="1"/>
  <c r="O4672" i="1"/>
  <c r="S4671" i="1"/>
  <c r="R4671" i="1" a="1"/>
  <c r="R4671" i="1"/>
  <c r="Q4671" i="1"/>
  <c r="P4671" i="1"/>
  <c r="O4671" i="1"/>
  <c r="S4670" i="1"/>
  <c r="R4670" i="1" a="1"/>
  <c r="R4670" i="1"/>
  <c r="Q4670" i="1"/>
  <c r="P4670" i="1"/>
  <c r="O4670" i="1"/>
  <c r="S4669" i="1"/>
  <c r="R4669" i="1" a="1"/>
  <c r="R4669" i="1"/>
  <c r="Q4669" i="1"/>
  <c r="P4669" i="1"/>
  <c r="O4669" i="1"/>
  <c r="S4668" i="1"/>
  <c r="R4668" i="1" a="1"/>
  <c r="R4668" i="1"/>
  <c r="Q4668" i="1"/>
  <c r="P4668" i="1"/>
  <c r="O4668" i="1"/>
  <c r="S4667" i="1"/>
  <c r="R4667" i="1" a="1"/>
  <c r="R4667" i="1"/>
  <c r="Q4667" i="1"/>
  <c r="P4667" i="1"/>
  <c r="O4667" i="1"/>
  <c r="S4666" i="1"/>
  <c r="R4666" i="1" a="1"/>
  <c r="R4666" i="1"/>
  <c r="Q4666" i="1"/>
  <c r="P4666" i="1"/>
  <c r="O4666" i="1"/>
  <c r="S4665" i="1"/>
  <c r="R4665" i="1" a="1"/>
  <c r="R4665" i="1"/>
  <c r="Q4665" i="1"/>
  <c r="P4665" i="1"/>
  <c r="O4665" i="1"/>
  <c r="S4664" i="1"/>
  <c r="R4664" i="1" a="1"/>
  <c r="R4664" i="1"/>
  <c r="Q4664" i="1"/>
  <c r="P4664" i="1"/>
  <c r="O4664" i="1"/>
  <c r="S4663" i="1"/>
  <c r="R4663" i="1" a="1"/>
  <c r="R4663" i="1"/>
  <c r="Q4663" i="1"/>
  <c r="P4663" i="1"/>
  <c r="O4663" i="1"/>
  <c r="S4662" i="1"/>
  <c r="R4662" i="1" a="1"/>
  <c r="R4662" i="1"/>
  <c r="Q4662" i="1"/>
  <c r="P4662" i="1"/>
  <c r="O4662" i="1"/>
  <c r="S4661" i="1"/>
  <c r="R4661" i="1" a="1"/>
  <c r="R4661" i="1"/>
  <c r="Q4661" i="1"/>
  <c r="P4661" i="1"/>
  <c r="O4661" i="1"/>
  <c r="S4660" i="1"/>
  <c r="R4660" i="1" a="1"/>
  <c r="R4660" i="1"/>
  <c r="Q4660" i="1"/>
  <c r="P4660" i="1"/>
  <c r="O4660" i="1"/>
  <c r="S4659" i="1"/>
  <c r="R4659" i="1" a="1"/>
  <c r="R4659" i="1"/>
  <c r="Q4659" i="1"/>
  <c r="P4659" i="1"/>
  <c r="O4659" i="1"/>
  <c r="S4658" i="1"/>
  <c r="R4658" i="1" a="1"/>
  <c r="R4658" i="1"/>
  <c r="Q4658" i="1"/>
  <c r="P4658" i="1"/>
  <c r="O4658" i="1"/>
  <c r="S4657" i="1"/>
  <c r="R4657" i="1" a="1"/>
  <c r="R4657" i="1"/>
  <c r="Q4657" i="1"/>
  <c r="P4657" i="1"/>
  <c r="O4657" i="1"/>
  <c r="S4656" i="1"/>
  <c r="R4656" i="1" a="1"/>
  <c r="R4656" i="1"/>
  <c r="Q4656" i="1"/>
  <c r="P4656" i="1"/>
  <c r="O4656" i="1"/>
  <c r="S4655" i="1"/>
  <c r="R4655" i="1" a="1"/>
  <c r="R4655" i="1"/>
  <c r="Q4655" i="1"/>
  <c r="P4655" i="1"/>
  <c r="O4655" i="1"/>
  <c r="S4654" i="1"/>
  <c r="R4654" i="1" a="1"/>
  <c r="R4654" i="1"/>
  <c r="Q4654" i="1"/>
  <c r="P4654" i="1"/>
  <c r="O4654" i="1"/>
  <c r="S4653" i="1"/>
  <c r="R4653" i="1" a="1"/>
  <c r="R4653" i="1"/>
  <c r="Q4653" i="1"/>
  <c r="P4653" i="1"/>
  <c r="O4653" i="1"/>
  <c r="S4652" i="1"/>
  <c r="R4652" i="1" a="1"/>
  <c r="R4652" i="1"/>
  <c r="Q4652" i="1"/>
  <c r="P4652" i="1"/>
  <c r="O4652" i="1"/>
  <c r="S4651" i="1"/>
  <c r="R4651" i="1" a="1"/>
  <c r="R4651" i="1"/>
  <c r="Q4651" i="1"/>
  <c r="P4651" i="1"/>
  <c r="O4651" i="1"/>
  <c r="S4650" i="1"/>
  <c r="R4650" i="1" a="1"/>
  <c r="R4650" i="1"/>
  <c r="Q4650" i="1"/>
  <c r="P4650" i="1"/>
  <c r="O4650" i="1"/>
  <c r="S4649" i="1"/>
  <c r="R4649" i="1" a="1"/>
  <c r="R4649" i="1"/>
  <c r="Q4649" i="1"/>
  <c r="P4649" i="1"/>
  <c r="O4649" i="1"/>
  <c r="S4648" i="1"/>
  <c r="R4648" i="1" a="1"/>
  <c r="R4648" i="1"/>
  <c r="Q4648" i="1"/>
  <c r="P4648" i="1"/>
  <c r="O4648" i="1"/>
  <c r="S4647" i="1"/>
  <c r="R4647" i="1" a="1"/>
  <c r="R4647" i="1"/>
  <c r="Q4647" i="1"/>
  <c r="P4647" i="1"/>
  <c r="O4647" i="1"/>
  <c r="S4646" i="1"/>
  <c r="R4646" i="1" a="1"/>
  <c r="R4646" i="1"/>
  <c r="Q4646" i="1"/>
  <c r="P4646" i="1"/>
  <c r="O4646" i="1"/>
  <c r="S4645" i="1"/>
  <c r="R4645" i="1" a="1"/>
  <c r="R4645" i="1"/>
  <c r="Q4645" i="1"/>
  <c r="P4645" i="1"/>
  <c r="O4645" i="1"/>
  <c r="S4644" i="1"/>
  <c r="R4644" i="1" a="1"/>
  <c r="R4644" i="1"/>
  <c r="Q4644" i="1"/>
  <c r="P4644" i="1"/>
  <c r="O4644" i="1"/>
  <c r="S4643" i="1"/>
  <c r="R4643" i="1" a="1"/>
  <c r="R4643" i="1"/>
  <c r="Q4643" i="1"/>
  <c r="P4643" i="1"/>
  <c r="O4643" i="1"/>
  <c r="S4642" i="1"/>
  <c r="R4642" i="1" a="1"/>
  <c r="R4642" i="1"/>
  <c r="Q4642" i="1"/>
  <c r="P4642" i="1"/>
  <c r="O4642" i="1"/>
  <c r="S4641" i="1"/>
  <c r="R4641" i="1" a="1"/>
  <c r="R4641" i="1"/>
  <c r="Q4641" i="1"/>
  <c r="P4641" i="1"/>
  <c r="O4641" i="1"/>
  <c r="S4640" i="1"/>
  <c r="R4640" i="1" a="1"/>
  <c r="R4640" i="1"/>
  <c r="Q4640" i="1"/>
  <c r="P4640" i="1"/>
  <c r="O4640" i="1"/>
  <c r="S4639" i="1"/>
  <c r="R4639" i="1" a="1"/>
  <c r="R4639" i="1"/>
  <c r="Q4639" i="1"/>
  <c r="P4639" i="1"/>
  <c r="O4639" i="1"/>
  <c r="S4638" i="1"/>
  <c r="R4638" i="1" a="1"/>
  <c r="R4638" i="1"/>
  <c r="Q4638" i="1"/>
  <c r="P4638" i="1"/>
  <c r="O4638" i="1"/>
  <c r="S4637" i="1"/>
  <c r="R4637" i="1" a="1"/>
  <c r="R4637" i="1"/>
  <c r="Q4637" i="1"/>
  <c r="P4637" i="1"/>
  <c r="O4637" i="1"/>
  <c r="S4636" i="1"/>
  <c r="R4636" i="1" a="1"/>
  <c r="R4636" i="1"/>
  <c r="Q4636" i="1"/>
  <c r="P4636" i="1"/>
  <c r="O4636" i="1"/>
  <c r="S4635" i="1"/>
  <c r="R4635" i="1" a="1"/>
  <c r="R4635" i="1"/>
  <c r="Q4635" i="1"/>
  <c r="P4635" i="1"/>
  <c r="O4635" i="1"/>
  <c r="S4634" i="1"/>
  <c r="R4634" i="1" a="1"/>
  <c r="R4634" i="1"/>
  <c r="Q4634" i="1"/>
  <c r="P4634" i="1"/>
  <c r="O4634" i="1"/>
  <c r="S4633" i="1"/>
  <c r="R4633" i="1" a="1"/>
  <c r="R4633" i="1"/>
  <c r="Q4633" i="1"/>
  <c r="P4633" i="1"/>
  <c r="O4633" i="1"/>
  <c r="S4632" i="1"/>
  <c r="R4632" i="1" a="1"/>
  <c r="R4632" i="1"/>
  <c r="Q4632" i="1"/>
  <c r="P4632" i="1"/>
  <c r="O4632" i="1"/>
  <c r="S4631" i="1"/>
  <c r="R4631" i="1" a="1"/>
  <c r="R4631" i="1"/>
  <c r="Q4631" i="1"/>
  <c r="P4631" i="1"/>
  <c r="O4631" i="1"/>
  <c r="S4630" i="1"/>
  <c r="R4630" i="1" a="1"/>
  <c r="R4630" i="1"/>
  <c r="Q4630" i="1"/>
  <c r="P4630" i="1"/>
  <c r="O4630" i="1"/>
  <c r="S4629" i="1"/>
  <c r="R4629" i="1" a="1"/>
  <c r="R4629" i="1"/>
  <c r="Q4629" i="1"/>
  <c r="P4629" i="1"/>
  <c r="O4629" i="1"/>
  <c r="S4628" i="1"/>
  <c r="R4628" i="1" a="1"/>
  <c r="R4628" i="1"/>
  <c r="Q4628" i="1"/>
  <c r="P4628" i="1"/>
  <c r="O4628" i="1"/>
  <c r="S4627" i="1"/>
  <c r="R4627" i="1" a="1"/>
  <c r="R4627" i="1"/>
  <c r="Q4627" i="1"/>
  <c r="P4627" i="1"/>
  <c r="O4627" i="1"/>
  <c r="S4626" i="1"/>
  <c r="R4626" i="1" a="1"/>
  <c r="R4626" i="1"/>
  <c r="Q4626" i="1"/>
  <c r="P4626" i="1"/>
  <c r="O4626" i="1"/>
  <c r="S4625" i="1"/>
  <c r="R4625" i="1" a="1"/>
  <c r="R4625" i="1"/>
  <c r="Q4625" i="1"/>
  <c r="P4625" i="1"/>
  <c r="O4625" i="1"/>
  <c r="S4624" i="1"/>
  <c r="R4624" i="1" a="1"/>
  <c r="R4624" i="1"/>
  <c r="Q4624" i="1"/>
  <c r="P4624" i="1"/>
  <c r="O4624" i="1"/>
  <c r="S4623" i="1"/>
  <c r="R4623" i="1" a="1"/>
  <c r="R4623" i="1"/>
  <c r="Q4623" i="1"/>
  <c r="P4623" i="1"/>
  <c r="O4623" i="1"/>
  <c r="S4622" i="1"/>
  <c r="R4622" i="1" a="1"/>
  <c r="R4622" i="1"/>
  <c r="Q4622" i="1"/>
  <c r="P4622" i="1"/>
  <c r="O4622" i="1"/>
  <c r="S4621" i="1"/>
  <c r="R4621" i="1" a="1"/>
  <c r="R4621" i="1"/>
  <c r="Q4621" i="1"/>
  <c r="P4621" i="1"/>
  <c r="O4621" i="1"/>
  <c r="S4620" i="1"/>
  <c r="R4620" i="1" a="1"/>
  <c r="R4620" i="1"/>
  <c r="Q4620" i="1"/>
  <c r="P4620" i="1"/>
  <c r="O4620" i="1"/>
  <c r="S4619" i="1"/>
  <c r="R4619" i="1" a="1"/>
  <c r="R4619" i="1"/>
  <c r="Q4619" i="1"/>
  <c r="P4619" i="1"/>
  <c r="O4619" i="1"/>
  <c r="S4618" i="1"/>
  <c r="R4618" i="1" a="1"/>
  <c r="R4618" i="1"/>
  <c r="Q4618" i="1"/>
  <c r="P4618" i="1"/>
  <c r="O4618" i="1"/>
  <c r="S4617" i="1"/>
  <c r="R4617" i="1" a="1"/>
  <c r="R4617" i="1"/>
  <c r="Q4617" i="1"/>
  <c r="P4617" i="1"/>
  <c r="O4617" i="1"/>
  <c r="S4616" i="1"/>
  <c r="R4616" i="1" a="1"/>
  <c r="R4616" i="1"/>
  <c r="Q4616" i="1"/>
  <c r="P4616" i="1"/>
  <c r="O4616" i="1"/>
  <c r="S4615" i="1"/>
  <c r="R4615" i="1" a="1"/>
  <c r="R4615" i="1"/>
  <c r="Q4615" i="1"/>
  <c r="P4615" i="1"/>
  <c r="O4615" i="1"/>
  <c r="S4614" i="1"/>
  <c r="R4614" i="1" a="1"/>
  <c r="R4614" i="1"/>
  <c r="Q4614" i="1"/>
  <c r="P4614" i="1"/>
  <c r="O4614" i="1"/>
  <c r="S4613" i="1"/>
  <c r="R4613" i="1" a="1"/>
  <c r="R4613" i="1"/>
  <c r="Q4613" i="1"/>
  <c r="P4613" i="1"/>
  <c r="O4613" i="1"/>
  <c r="S4612" i="1"/>
  <c r="R4612" i="1" a="1"/>
  <c r="R4612" i="1"/>
  <c r="Q4612" i="1"/>
  <c r="P4612" i="1"/>
  <c r="O4612" i="1"/>
  <c r="S4611" i="1"/>
  <c r="R4611" i="1" a="1"/>
  <c r="R4611" i="1"/>
  <c r="Q4611" i="1"/>
  <c r="P4611" i="1"/>
  <c r="O4611" i="1"/>
  <c r="S4610" i="1"/>
  <c r="R4610" i="1" a="1"/>
  <c r="R4610" i="1"/>
  <c r="Q4610" i="1"/>
  <c r="P4610" i="1"/>
  <c r="O4610" i="1"/>
  <c r="S4609" i="1"/>
  <c r="R4609" i="1" a="1"/>
  <c r="R4609" i="1"/>
  <c r="Q4609" i="1"/>
  <c r="P4609" i="1"/>
  <c r="O4609" i="1"/>
  <c r="S4608" i="1"/>
  <c r="R4608" i="1" a="1"/>
  <c r="R4608" i="1"/>
  <c r="Q4608" i="1"/>
  <c r="P4608" i="1"/>
  <c r="O4608" i="1"/>
  <c r="S4607" i="1"/>
  <c r="R4607" i="1" a="1"/>
  <c r="R4607" i="1"/>
  <c r="Q4607" i="1"/>
  <c r="P4607" i="1"/>
  <c r="O4607" i="1"/>
  <c r="S4606" i="1"/>
  <c r="R4606" i="1" a="1"/>
  <c r="R4606" i="1"/>
  <c r="Q4606" i="1"/>
  <c r="P4606" i="1"/>
  <c r="O4606" i="1"/>
  <c r="S4605" i="1"/>
  <c r="R4605" i="1" a="1"/>
  <c r="R4605" i="1"/>
  <c r="Q4605" i="1"/>
  <c r="P4605" i="1"/>
  <c r="O4605" i="1"/>
  <c r="S4604" i="1"/>
  <c r="R4604" i="1" a="1"/>
  <c r="R4604" i="1"/>
  <c r="Q4604" i="1"/>
  <c r="P4604" i="1"/>
  <c r="O4604" i="1"/>
  <c r="S4603" i="1"/>
  <c r="R4603" i="1" a="1"/>
  <c r="R4603" i="1"/>
  <c r="Q4603" i="1"/>
  <c r="P4603" i="1"/>
  <c r="O4603" i="1"/>
  <c r="S4602" i="1"/>
  <c r="R4602" i="1" a="1"/>
  <c r="R4602" i="1"/>
  <c r="Q4602" i="1"/>
  <c r="P4602" i="1"/>
  <c r="O4602" i="1"/>
  <c r="S4601" i="1"/>
  <c r="R4601" i="1" a="1"/>
  <c r="R4601" i="1"/>
  <c r="Q4601" i="1"/>
  <c r="P4601" i="1"/>
  <c r="O4601" i="1"/>
  <c r="S4600" i="1"/>
  <c r="R4600" i="1" a="1"/>
  <c r="R4600" i="1"/>
  <c r="Q4600" i="1"/>
  <c r="P4600" i="1"/>
  <c r="O4600" i="1"/>
  <c r="S4599" i="1"/>
  <c r="R4599" i="1" a="1"/>
  <c r="R4599" i="1"/>
  <c r="Q4599" i="1"/>
  <c r="P4599" i="1"/>
  <c r="O4599" i="1"/>
  <c r="S4598" i="1"/>
  <c r="R4598" i="1" a="1"/>
  <c r="R4598" i="1"/>
  <c r="Q4598" i="1"/>
  <c r="P4598" i="1"/>
  <c r="O4598" i="1"/>
  <c r="S4597" i="1"/>
  <c r="R4597" i="1" a="1"/>
  <c r="R4597" i="1"/>
  <c r="Q4597" i="1"/>
  <c r="P4597" i="1"/>
  <c r="O4597" i="1"/>
  <c r="S4596" i="1"/>
  <c r="R4596" i="1" a="1"/>
  <c r="R4596" i="1"/>
  <c r="Q4596" i="1"/>
  <c r="P4596" i="1"/>
  <c r="O4596" i="1"/>
  <c r="S4595" i="1"/>
  <c r="R4595" i="1" a="1"/>
  <c r="R4595" i="1"/>
  <c r="Q4595" i="1"/>
  <c r="P4595" i="1"/>
  <c r="O4595" i="1"/>
  <c r="S4594" i="1"/>
  <c r="R4594" i="1" a="1"/>
  <c r="R4594" i="1"/>
  <c r="Q4594" i="1"/>
  <c r="P4594" i="1"/>
  <c r="O4594" i="1"/>
  <c r="S4593" i="1"/>
  <c r="R4593" i="1" a="1"/>
  <c r="R4593" i="1"/>
  <c r="Q4593" i="1"/>
  <c r="P4593" i="1"/>
  <c r="O4593" i="1"/>
  <c r="S4592" i="1"/>
  <c r="R4592" i="1" a="1"/>
  <c r="R4592" i="1"/>
  <c r="Q4592" i="1"/>
  <c r="P4592" i="1"/>
  <c r="O4592" i="1"/>
  <c r="S4591" i="1"/>
  <c r="R4591" i="1" a="1"/>
  <c r="R4591" i="1"/>
  <c r="Q4591" i="1"/>
  <c r="P4591" i="1"/>
  <c r="O4591" i="1"/>
  <c r="S4590" i="1"/>
  <c r="R4590" i="1" a="1"/>
  <c r="R4590" i="1"/>
  <c r="Q4590" i="1"/>
  <c r="P4590" i="1"/>
  <c r="O4590" i="1"/>
  <c r="S4589" i="1"/>
  <c r="R4589" i="1" a="1"/>
  <c r="R4589" i="1"/>
  <c r="Q4589" i="1"/>
  <c r="P4589" i="1"/>
  <c r="O4589" i="1"/>
  <c r="S4588" i="1"/>
  <c r="R4588" i="1" a="1"/>
  <c r="R4588" i="1"/>
  <c r="Q4588" i="1"/>
  <c r="P4588" i="1"/>
  <c r="O4588" i="1"/>
  <c r="S4587" i="1"/>
  <c r="R4587" i="1" a="1"/>
  <c r="R4587" i="1"/>
  <c r="Q4587" i="1"/>
  <c r="P4587" i="1"/>
  <c r="O4587" i="1"/>
  <c r="S4586" i="1"/>
  <c r="R4586" i="1" a="1"/>
  <c r="R4586" i="1"/>
  <c r="Q4586" i="1"/>
  <c r="P4586" i="1"/>
  <c r="O4586" i="1"/>
  <c r="S4585" i="1"/>
  <c r="R4585" i="1" a="1"/>
  <c r="R4585" i="1"/>
  <c r="Q4585" i="1"/>
  <c r="P4585" i="1"/>
  <c r="O4585" i="1"/>
  <c r="S4584" i="1"/>
  <c r="R4584" i="1" a="1"/>
  <c r="R4584" i="1"/>
  <c r="Q4584" i="1"/>
  <c r="P4584" i="1"/>
  <c r="O4584" i="1"/>
  <c r="S4583" i="1"/>
  <c r="R4583" i="1" a="1"/>
  <c r="R4583" i="1"/>
  <c r="Q4583" i="1"/>
  <c r="P4583" i="1"/>
  <c r="O4583" i="1"/>
  <c r="S4582" i="1"/>
  <c r="R4582" i="1" a="1"/>
  <c r="R4582" i="1"/>
  <c r="Q4582" i="1"/>
  <c r="P4582" i="1"/>
  <c r="O4582" i="1"/>
  <c r="S4581" i="1"/>
  <c r="R4581" i="1" a="1"/>
  <c r="R4581" i="1"/>
  <c r="Q4581" i="1"/>
  <c r="P4581" i="1"/>
  <c r="O4581" i="1"/>
  <c r="S4580" i="1"/>
  <c r="R4580" i="1" a="1"/>
  <c r="R4580" i="1"/>
  <c r="Q4580" i="1"/>
  <c r="P4580" i="1"/>
  <c r="O4580" i="1"/>
  <c r="S4579" i="1"/>
  <c r="R4579" i="1" a="1"/>
  <c r="R4579" i="1"/>
  <c r="Q4579" i="1"/>
  <c r="P4579" i="1"/>
  <c r="O4579" i="1"/>
  <c r="S4578" i="1"/>
  <c r="R4578" i="1" a="1"/>
  <c r="R4578" i="1"/>
  <c r="Q4578" i="1"/>
  <c r="P4578" i="1"/>
  <c r="O4578" i="1"/>
  <c r="S4577" i="1"/>
  <c r="R4577" i="1" a="1"/>
  <c r="R4577" i="1"/>
  <c r="Q4577" i="1"/>
  <c r="P4577" i="1"/>
  <c r="O4577" i="1"/>
  <c r="S4576" i="1"/>
  <c r="R4576" i="1" a="1"/>
  <c r="R4576" i="1"/>
  <c r="Q4576" i="1"/>
  <c r="P4576" i="1"/>
  <c r="O4576" i="1"/>
  <c r="S4575" i="1"/>
  <c r="R4575" i="1" a="1"/>
  <c r="R4575" i="1"/>
  <c r="Q4575" i="1"/>
  <c r="P4575" i="1"/>
  <c r="O4575" i="1"/>
  <c r="S4574" i="1"/>
  <c r="R4574" i="1" a="1"/>
  <c r="R4574" i="1"/>
  <c r="Q4574" i="1"/>
  <c r="P4574" i="1"/>
  <c r="O4574" i="1"/>
  <c r="S4573" i="1"/>
  <c r="R4573" i="1" a="1"/>
  <c r="R4573" i="1"/>
  <c r="Q4573" i="1"/>
  <c r="P4573" i="1"/>
  <c r="O4573" i="1"/>
  <c r="S4572" i="1"/>
  <c r="R4572" i="1" a="1"/>
  <c r="R4572" i="1"/>
  <c r="Q4572" i="1"/>
  <c r="P4572" i="1"/>
  <c r="O4572" i="1"/>
  <c r="S4571" i="1"/>
  <c r="R4571" i="1" a="1"/>
  <c r="R4571" i="1"/>
  <c r="Q4571" i="1"/>
  <c r="P4571" i="1"/>
  <c r="O4571" i="1"/>
  <c r="S4570" i="1"/>
  <c r="R4570" i="1" a="1"/>
  <c r="R4570" i="1"/>
  <c r="Q4570" i="1"/>
  <c r="P4570" i="1"/>
  <c r="O4570" i="1"/>
  <c r="S4569" i="1"/>
  <c r="R4569" i="1" a="1"/>
  <c r="R4569" i="1"/>
  <c r="Q4569" i="1"/>
  <c r="P4569" i="1"/>
  <c r="O4569" i="1"/>
  <c r="S4568" i="1"/>
  <c r="R4568" i="1" a="1"/>
  <c r="R4568" i="1"/>
  <c r="Q4568" i="1"/>
  <c r="P4568" i="1"/>
  <c r="O4568" i="1"/>
  <c r="S4567" i="1"/>
  <c r="R4567" i="1" a="1"/>
  <c r="R4567" i="1"/>
  <c r="Q4567" i="1"/>
  <c r="P4567" i="1"/>
  <c r="O4567" i="1"/>
  <c r="S4566" i="1"/>
  <c r="R4566" i="1" a="1"/>
  <c r="R4566" i="1"/>
  <c r="Q4566" i="1"/>
  <c r="P4566" i="1"/>
  <c r="O4566" i="1"/>
  <c r="S4565" i="1"/>
  <c r="R4565" i="1" a="1"/>
  <c r="R4565" i="1"/>
  <c r="Q4565" i="1"/>
  <c r="P4565" i="1"/>
  <c r="O4565" i="1"/>
  <c r="S4564" i="1"/>
  <c r="R4564" i="1" a="1"/>
  <c r="R4564" i="1"/>
  <c r="Q4564" i="1"/>
  <c r="P4564" i="1"/>
  <c r="O4564" i="1"/>
  <c r="S4563" i="1"/>
  <c r="R4563" i="1" a="1"/>
  <c r="R4563" i="1"/>
  <c r="Q4563" i="1"/>
  <c r="P4563" i="1"/>
  <c r="O4563" i="1"/>
  <c r="S4562" i="1"/>
  <c r="R4562" i="1" a="1"/>
  <c r="R4562" i="1"/>
  <c r="Q4562" i="1"/>
  <c r="P4562" i="1"/>
  <c r="O4562" i="1"/>
  <c r="S4561" i="1"/>
  <c r="R4561" i="1" a="1"/>
  <c r="R4561" i="1"/>
  <c r="Q4561" i="1"/>
  <c r="P4561" i="1"/>
  <c r="O4561" i="1"/>
  <c r="S4560" i="1"/>
  <c r="R4560" i="1" a="1"/>
  <c r="R4560" i="1"/>
  <c r="Q4560" i="1"/>
  <c r="P4560" i="1"/>
  <c r="O4560" i="1"/>
  <c r="S4559" i="1"/>
  <c r="R4559" i="1" a="1"/>
  <c r="R4559" i="1"/>
  <c r="Q4559" i="1"/>
  <c r="P4559" i="1"/>
  <c r="O4559" i="1"/>
  <c r="S4558" i="1"/>
  <c r="R4558" i="1" a="1"/>
  <c r="R4558" i="1"/>
  <c r="Q4558" i="1"/>
  <c r="P4558" i="1"/>
  <c r="O4558" i="1"/>
  <c r="S4557" i="1"/>
  <c r="R4557" i="1" a="1"/>
  <c r="R4557" i="1"/>
  <c r="Q4557" i="1"/>
  <c r="P4557" i="1"/>
  <c r="O4557" i="1"/>
  <c r="S4556" i="1"/>
  <c r="R4556" i="1" a="1"/>
  <c r="R4556" i="1"/>
  <c r="Q4556" i="1"/>
  <c r="P4556" i="1"/>
  <c r="O4556" i="1"/>
  <c r="S4555" i="1"/>
  <c r="R4555" i="1" a="1"/>
  <c r="R4555" i="1"/>
  <c r="Q4555" i="1"/>
  <c r="P4555" i="1"/>
  <c r="O4555" i="1"/>
  <c r="S4554" i="1"/>
  <c r="R4554" i="1" a="1"/>
  <c r="R4554" i="1"/>
  <c r="Q4554" i="1"/>
  <c r="P4554" i="1"/>
  <c r="O4554" i="1"/>
  <c r="S4553" i="1"/>
  <c r="R4553" i="1" a="1"/>
  <c r="R4553" i="1"/>
  <c r="Q4553" i="1"/>
  <c r="P4553" i="1"/>
  <c r="O4553" i="1"/>
  <c r="S4552" i="1"/>
  <c r="R4552" i="1" a="1"/>
  <c r="R4552" i="1"/>
  <c r="Q4552" i="1"/>
  <c r="P4552" i="1"/>
  <c r="O4552" i="1"/>
  <c r="S4551" i="1"/>
  <c r="R4551" i="1" a="1"/>
  <c r="R4551" i="1"/>
  <c r="Q4551" i="1"/>
  <c r="P4551" i="1"/>
  <c r="O4551" i="1"/>
  <c r="S4550" i="1"/>
  <c r="R4550" i="1" a="1"/>
  <c r="R4550" i="1"/>
  <c r="Q4550" i="1"/>
  <c r="P4550" i="1"/>
  <c r="O4550" i="1"/>
  <c r="S4549" i="1"/>
  <c r="R4549" i="1" a="1"/>
  <c r="R4549" i="1"/>
  <c r="Q4549" i="1"/>
  <c r="P4549" i="1"/>
  <c r="O4549" i="1"/>
  <c r="S4548" i="1"/>
  <c r="R4548" i="1" a="1"/>
  <c r="R4548" i="1"/>
  <c r="Q4548" i="1"/>
  <c r="P4548" i="1"/>
  <c r="O4548" i="1"/>
  <c r="S4547" i="1"/>
  <c r="R4547" i="1" a="1"/>
  <c r="R4547" i="1"/>
  <c r="Q4547" i="1"/>
  <c r="P4547" i="1"/>
  <c r="O4547" i="1"/>
  <c r="S4546" i="1"/>
  <c r="R4546" i="1" a="1"/>
  <c r="R4546" i="1"/>
  <c r="Q4546" i="1"/>
  <c r="P4546" i="1"/>
  <c r="O4546" i="1"/>
  <c r="S4545" i="1"/>
  <c r="R4545" i="1" a="1"/>
  <c r="R4545" i="1"/>
  <c r="Q4545" i="1"/>
  <c r="P4545" i="1"/>
  <c r="O4545" i="1"/>
  <c r="S4544" i="1"/>
  <c r="R4544" i="1" a="1"/>
  <c r="R4544" i="1"/>
  <c r="Q4544" i="1"/>
  <c r="P4544" i="1"/>
  <c r="O4544" i="1"/>
  <c r="S4543" i="1"/>
  <c r="R4543" i="1" a="1"/>
  <c r="R4543" i="1"/>
  <c r="Q4543" i="1"/>
  <c r="P4543" i="1"/>
  <c r="O4543" i="1"/>
  <c r="S4542" i="1"/>
  <c r="R4542" i="1" a="1"/>
  <c r="R4542" i="1"/>
  <c r="Q4542" i="1"/>
  <c r="P4542" i="1"/>
  <c r="O4542" i="1"/>
  <c r="S4541" i="1"/>
  <c r="R4541" i="1" a="1"/>
  <c r="R4541" i="1"/>
  <c r="Q4541" i="1"/>
  <c r="P4541" i="1"/>
  <c r="O4541" i="1"/>
  <c r="S4540" i="1"/>
  <c r="R4540" i="1" a="1"/>
  <c r="R4540" i="1"/>
  <c r="Q4540" i="1"/>
  <c r="P4540" i="1"/>
  <c r="O4540" i="1"/>
  <c r="S4539" i="1"/>
  <c r="R4539" i="1" a="1"/>
  <c r="R4539" i="1"/>
  <c r="Q4539" i="1"/>
  <c r="P4539" i="1"/>
  <c r="O4539" i="1"/>
  <c r="S4538" i="1"/>
  <c r="R4538" i="1" a="1"/>
  <c r="R4538" i="1"/>
  <c r="Q4538" i="1"/>
  <c r="P4538" i="1"/>
  <c r="O4538" i="1"/>
  <c r="S4537" i="1"/>
  <c r="R4537" i="1" a="1"/>
  <c r="R4537" i="1"/>
  <c r="Q4537" i="1"/>
  <c r="P4537" i="1"/>
  <c r="O4537" i="1"/>
  <c r="S4536" i="1"/>
  <c r="R4536" i="1" a="1"/>
  <c r="R4536" i="1"/>
  <c r="Q4536" i="1"/>
  <c r="P4536" i="1"/>
  <c r="O4536" i="1"/>
  <c r="S4535" i="1"/>
  <c r="R4535" i="1" a="1"/>
  <c r="R4535" i="1"/>
  <c r="Q4535" i="1"/>
  <c r="P4535" i="1"/>
  <c r="O4535" i="1"/>
  <c r="S4534" i="1"/>
  <c r="R4534" i="1" a="1"/>
  <c r="R4534" i="1"/>
  <c r="Q4534" i="1"/>
  <c r="P4534" i="1"/>
  <c r="O4534" i="1"/>
  <c r="S4533" i="1"/>
  <c r="R4533" i="1" a="1"/>
  <c r="R4533" i="1"/>
  <c r="Q4533" i="1"/>
  <c r="P4533" i="1"/>
  <c r="O4533" i="1"/>
  <c r="S4532" i="1"/>
  <c r="R4532" i="1" a="1"/>
  <c r="R4532" i="1"/>
  <c r="Q4532" i="1"/>
  <c r="P4532" i="1"/>
  <c r="O4532" i="1"/>
  <c r="S4531" i="1"/>
  <c r="R4531" i="1" a="1"/>
  <c r="R4531" i="1"/>
  <c r="Q4531" i="1"/>
  <c r="P4531" i="1"/>
  <c r="O4531" i="1"/>
  <c r="S4530" i="1"/>
  <c r="R4530" i="1" a="1"/>
  <c r="R4530" i="1"/>
  <c r="Q4530" i="1"/>
  <c r="P4530" i="1"/>
  <c r="O4530" i="1"/>
  <c r="S4529" i="1"/>
  <c r="R4529" i="1" a="1"/>
  <c r="R4529" i="1"/>
  <c r="Q4529" i="1"/>
  <c r="P4529" i="1"/>
  <c r="O4529" i="1"/>
  <c r="S4528" i="1"/>
  <c r="R4528" i="1" a="1"/>
  <c r="R4528" i="1"/>
  <c r="Q4528" i="1"/>
  <c r="P4528" i="1"/>
  <c r="O4528" i="1"/>
  <c r="S4527" i="1"/>
  <c r="R4527" i="1" a="1"/>
  <c r="R4527" i="1"/>
  <c r="Q4527" i="1"/>
  <c r="P4527" i="1"/>
  <c r="O4527" i="1"/>
  <c r="S4526" i="1"/>
  <c r="R4526" i="1" a="1"/>
  <c r="R4526" i="1"/>
  <c r="Q4526" i="1"/>
  <c r="P4526" i="1"/>
  <c r="O4526" i="1"/>
  <c r="S4525" i="1"/>
  <c r="R4525" i="1" a="1"/>
  <c r="R4525" i="1"/>
  <c r="Q4525" i="1"/>
  <c r="P4525" i="1"/>
  <c r="O4525" i="1"/>
  <c r="S4524" i="1"/>
  <c r="R4524" i="1" a="1"/>
  <c r="R4524" i="1"/>
  <c r="Q4524" i="1"/>
  <c r="P4524" i="1"/>
  <c r="O4524" i="1"/>
  <c r="S4523" i="1"/>
  <c r="R4523" i="1" a="1"/>
  <c r="R4523" i="1"/>
  <c r="Q4523" i="1"/>
  <c r="P4523" i="1"/>
  <c r="O4523" i="1"/>
  <c r="S4522" i="1"/>
  <c r="R4522" i="1" a="1"/>
  <c r="R4522" i="1"/>
  <c r="Q4522" i="1"/>
  <c r="P4522" i="1"/>
  <c r="O4522" i="1"/>
  <c r="S4521" i="1"/>
  <c r="R4521" i="1" a="1"/>
  <c r="R4521" i="1"/>
  <c r="Q4521" i="1"/>
  <c r="P4521" i="1"/>
  <c r="O4521" i="1"/>
  <c r="S4520" i="1"/>
  <c r="R4520" i="1" a="1"/>
  <c r="R4520" i="1"/>
  <c r="Q4520" i="1"/>
  <c r="P4520" i="1"/>
  <c r="O4520" i="1"/>
  <c r="S4519" i="1"/>
  <c r="R4519" i="1" a="1"/>
  <c r="R4519" i="1"/>
  <c r="Q4519" i="1"/>
  <c r="P4519" i="1"/>
  <c r="O4519" i="1"/>
  <c r="S4518" i="1"/>
  <c r="R4518" i="1" a="1"/>
  <c r="R4518" i="1"/>
  <c r="Q4518" i="1"/>
  <c r="P4518" i="1"/>
  <c r="O4518" i="1"/>
  <c r="S4517" i="1"/>
  <c r="R4517" i="1" a="1"/>
  <c r="R4517" i="1"/>
  <c r="Q4517" i="1"/>
  <c r="P4517" i="1"/>
  <c r="O4517" i="1"/>
  <c r="S4516" i="1"/>
  <c r="R4516" i="1" a="1"/>
  <c r="R4516" i="1"/>
  <c r="Q4516" i="1"/>
  <c r="P4516" i="1"/>
  <c r="O4516" i="1"/>
  <c r="S4515" i="1"/>
  <c r="R4515" i="1" a="1"/>
  <c r="R4515" i="1"/>
  <c r="Q4515" i="1"/>
  <c r="P4515" i="1"/>
  <c r="O4515" i="1"/>
  <c r="S4514" i="1"/>
  <c r="R4514" i="1" a="1"/>
  <c r="R4514" i="1"/>
  <c r="Q4514" i="1"/>
  <c r="P4514" i="1"/>
  <c r="O4514" i="1"/>
  <c r="S4513" i="1"/>
  <c r="R4513" i="1" a="1"/>
  <c r="R4513" i="1"/>
  <c r="Q4513" i="1"/>
  <c r="P4513" i="1"/>
  <c r="O4513" i="1"/>
  <c r="S4512" i="1"/>
  <c r="R4512" i="1" a="1"/>
  <c r="R4512" i="1"/>
  <c r="Q4512" i="1"/>
  <c r="P4512" i="1"/>
  <c r="O4512" i="1"/>
  <c r="S4511" i="1"/>
  <c r="R4511" i="1" a="1"/>
  <c r="R4511" i="1"/>
  <c r="Q4511" i="1"/>
  <c r="P4511" i="1"/>
  <c r="O4511" i="1"/>
  <c r="S4510" i="1"/>
  <c r="R4510" i="1" a="1"/>
  <c r="R4510" i="1"/>
  <c r="Q4510" i="1"/>
  <c r="P4510" i="1"/>
  <c r="O4510" i="1"/>
  <c r="S4509" i="1"/>
  <c r="R4509" i="1" a="1"/>
  <c r="R4509" i="1"/>
  <c r="Q4509" i="1"/>
  <c r="P4509" i="1"/>
  <c r="O4509" i="1"/>
  <c r="S4508" i="1"/>
  <c r="R4508" i="1" a="1"/>
  <c r="R4508" i="1"/>
  <c r="Q4508" i="1"/>
  <c r="P4508" i="1"/>
  <c r="O4508" i="1"/>
  <c r="S4507" i="1"/>
  <c r="R4507" i="1" a="1"/>
  <c r="R4507" i="1"/>
  <c r="Q4507" i="1"/>
  <c r="P4507" i="1"/>
  <c r="O4507" i="1"/>
  <c r="S4506" i="1"/>
  <c r="R4506" i="1" a="1"/>
  <c r="R4506" i="1"/>
  <c r="Q4506" i="1"/>
  <c r="P4506" i="1"/>
  <c r="O4506" i="1"/>
  <c r="S4505" i="1"/>
  <c r="R4505" i="1" a="1"/>
  <c r="R4505" i="1"/>
  <c r="Q4505" i="1"/>
  <c r="P4505" i="1"/>
  <c r="O4505" i="1"/>
  <c r="S4504" i="1"/>
  <c r="R4504" i="1" a="1"/>
  <c r="R4504" i="1"/>
  <c r="Q4504" i="1"/>
  <c r="P4504" i="1"/>
  <c r="O4504" i="1"/>
  <c r="S4503" i="1"/>
  <c r="R4503" i="1" a="1"/>
  <c r="R4503" i="1"/>
  <c r="Q4503" i="1"/>
  <c r="P4503" i="1"/>
  <c r="O4503" i="1"/>
  <c r="S4502" i="1"/>
  <c r="R4502" i="1" a="1"/>
  <c r="R4502" i="1"/>
  <c r="Q4502" i="1"/>
  <c r="P4502" i="1"/>
  <c r="O4502" i="1"/>
  <c r="S4501" i="1"/>
  <c r="R4501" i="1" a="1"/>
  <c r="R4501" i="1"/>
  <c r="Q4501" i="1"/>
  <c r="P4501" i="1"/>
  <c r="O4501" i="1"/>
  <c r="S4500" i="1"/>
  <c r="R4500" i="1" a="1"/>
  <c r="R4500" i="1"/>
  <c r="Q4500" i="1"/>
  <c r="P4500" i="1"/>
  <c r="O4500" i="1"/>
  <c r="S4499" i="1"/>
  <c r="R4499" i="1" a="1"/>
  <c r="R4499" i="1"/>
  <c r="Q4499" i="1"/>
  <c r="P4499" i="1"/>
  <c r="O4499" i="1"/>
  <c r="S4498" i="1"/>
  <c r="R4498" i="1" a="1"/>
  <c r="R4498" i="1"/>
  <c r="Q4498" i="1"/>
  <c r="P4498" i="1"/>
  <c r="O4498" i="1"/>
  <c r="S4497" i="1"/>
  <c r="R4497" i="1" a="1"/>
  <c r="R4497" i="1"/>
  <c r="Q4497" i="1"/>
  <c r="P4497" i="1"/>
  <c r="O4497" i="1"/>
  <c r="S4496" i="1"/>
  <c r="R4496" i="1" a="1"/>
  <c r="R4496" i="1"/>
  <c r="Q4496" i="1"/>
  <c r="P4496" i="1"/>
  <c r="O4496" i="1"/>
  <c r="S4495" i="1"/>
  <c r="R4495" i="1" a="1"/>
  <c r="R4495" i="1"/>
  <c r="Q4495" i="1"/>
  <c r="P4495" i="1"/>
  <c r="O4495" i="1"/>
  <c r="S4494" i="1"/>
  <c r="R4494" i="1" a="1"/>
  <c r="R4494" i="1"/>
  <c r="Q4494" i="1"/>
  <c r="P4494" i="1"/>
  <c r="O4494" i="1"/>
  <c r="S4493" i="1"/>
  <c r="R4493" i="1" a="1"/>
  <c r="R4493" i="1"/>
  <c r="Q4493" i="1"/>
  <c r="P4493" i="1"/>
  <c r="O4493" i="1"/>
  <c r="S4492" i="1"/>
  <c r="R4492" i="1" a="1"/>
  <c r="R4492" i="1"/>
  <c r="Q4492" i="1"/>
  <c r="P4492" i="1"/>
  <c r="O4492" i="1"/>
  <c r="S4491" i="1"/>
  <c r="R4491" i="1" a="1"/>
  <c r="R4491" i="1"/>
  <c r="Q4491" i="1"/>
  <c r="P4491" i="1"/>
  <c r="O4491" i="1"/>
  <c r="S4490" i="1"/>
  <c r="R4490" i="1" a="1"/>
  <c r="R4490" i="1"/>
  <c r="Q4490" i="1"/>
  <c r="P4490" i="1"/>
  <c r="O4490" i="1"/>
  <c r="S4489" i="1"/>
  <c r="R4489" i="1" a="1"/>
  <c r="R4489" i="1"/>
  <c r="Q4489" i="1"/>
  <c r="P4489" i="1"/>
  <c r="O4489" i="1"/>
  <c r="S4488" i="1"/>
  <c r="R4488" i="1" a="1"/>
  <c r="R4488" i="1"/>
  <c r="Q4488" i="1"/>
  <c r="P4488" i="1"/>
  <c r="O4488" i="1"/>
  <c r="S4487" i="1"/>
  <c r="R4487" i="1" a="1"/>
  <c r="R4487" i="1"/>
  <c r="Q4487" i="1"/>
  <c r="P4487" i="1"/>
  <c r="O4487" i="1"/>
  <c r="S4486" i="1"/>
  <c r="R4486" i="1" a="1"/>
  <c r="R4486" i="1"/>
  <c r="Q4486" i="1"/>
  <c r="P4486" i="1"/>
  <c r="O4486" i="1"/>
  <c r="S4485" i="1"/>
  <c r="R4485" i="1" a="1"/>
  <c r="R4485" i="1"/>
  <c r="Q4485" i="1"/>
  <c r="P4485" i="1"/>
  <c r="O4485" i="1"/>
  <c r="S4484" i="1"/>
  <c r="R4484" i="1" a="1"/>
  <c r="R4484" i="1"/>
  <c r="Q4484" i="1"/>
  <c r="P4484" i="1"/>
  <c r="O4484" i="1"/>
  <c r="S4483" i="1"/>
  <c r="R4483" i="1" a="1"/>
  <c r="R4483" i="1"/>
  <c r="Q4483" i="1"/>
  <c r="P4483" i="1"/>
  <c r="O4483" i="1"/>
  <c r="S4482" i="1"/>
  <c r="R4482" i="1" a="1"/>
  <c r="R4482" i="1"/>
  <c r="Q4482" i="1"/>
  <c r="P4482" i="1"/>
  <c r="O4482" i="1"/>
  <c r="S4481" i="1"/>
  <c r="R4481" i="1" a="1"/>
  <c r="R4481" i="1"/>
  <c r="Q4481" i="1"/>
  <c r="P4481" i="1"/>
  <c r="O4481" i="1"/>
  <c r="S4480" i="1"/>
  <c r="R4480" i="1" a="1"/>
  <c r="R4480" i="1"/>
  <c r="Q4480" i="1"/>
  <c r="P4480" i="1"/>
  <c r="O4480" i="1"/>
  <c r="S4479" i="1"/>
  <c r="R4479" i="1" a="1"/>
  <c r="R4479" i="1"/>
  <c r="Q4479" i="1"/>
  <c r="P4479" i="1"/>
  <c r="O4479" i="1"/>
  <c r="S4478" i="1"/>
  <c r="R4478" i="1" a="1"/>
  <c r="R4478" i="1"/>
  <c r="Q4478" i="1"/>
  <c r="P4478" i="1"/>
  <c r="O4478" i="1"/>
  <c r="S4477" i="1"/>
  <c r="R4477" i="1" a="1"/>
  <c r="R4477" i="1"/>
  <c r="Q4477" i="1"/>
  <c r="P4477" i="1"/>
  <c r="O4477" i="1"/>
  <c r="S4476" i="1"/>
  <c r="R4476" i="1" a="1"/>
  <c r="R4476" i="1"/>
  <c r="Q4476" i="1"/>
  <c r="P4476" i="1"/>
  <c r="O4476" i="1"/>
  <c r="S4475" i="1"/>
  <c r="R4475" i="1" a="1"/>
  <c r="R4475" i="1"/>
  <c r="Q4475" i="1"/>
  <c r="P4475" i="1"/>
  <c r="O4475" i="1"/>
  <c r="S4474" i="1"/>
  <c r="R4474" i="1" a="1"/>
  <c r="R4474" i="1"/>
  <c r="Q4474" i="1"/>
  <c r="P4474" i="1"/>
  <c r="O4474" i="1"/>
  <c r="S4473" i="1"/>
  <c r="R4473" i="1" a="1"/>
  <c r="R4473" i="1"/>
  <c r="Q4473" i="1"/>
  <c r="P4473" i="1"/>
  <c r="O4473" i="1"/>
  <c r="S4472" i="1"/>
  <c r="R4472" i="1" a="1"/>
  <c r="R4472" i="1"/>
  <c r="Q4472" i="1"/>
  <c r="P4472" i="1"/>
  <c r="O4472" i="1"/>
  <c r="S4471" i="1"/>
  <c r="R4471" i="1" a="1"/>
  <c r="R4471" i="1"/>
  <c r="Q4471" i="1"/>
  <c r="P4471" i="1"/>
  <c r="O4471" i="1"/>
  <c r="S4470" i="1"/>
  <c r="R4470" i="1" a="1"/>
  <c r="R4470" i="1"/>
  <c r="Q4470" i="1"/>
  <c r="P4470" i="1"/>
  <c r="O4470" i="1"/>
  <c r="S4469" i="1"/>
  <c r="R4469" i="1" a="1"/>
  <c r="R4469" i="1"/>
  <c r="Q4469" i="1"/>
  <c r="P4469" i="1"/>
  <c r="O4469" i="1"/>
  <c r="S4468" i="1"/>
  <c r="R4468" i="1" a="1"/>
  <c r="R4468" i="1"/>
  <c r="Q4468" i="1"/>
  <c r="P4468" i="1"/>
  <c r="O4468" i="1"/>
  <c r="S4467" i="1"/>
  <c r="R4467" i="1" a="1"/>
  <c r="R4467" i="1"/>
  <c r="Q4467" i="1"/>
  <c r="P4467" i="1"/>
  <c r="O4467" i="1"/>
  <c r="S4466" i="1"/>
  <c r="R4466" i="1" a="1"/>
  <c r="R4466" i="1"/>
  <c r="Q4466" i="1"/>
  <c r="P4466" i="1"/>
  <c r="O4466" i="1"/>
  <c r="S4465" i="1"/>
  <c r="R4465" i="1" a="1"/>
  <c r="R4465" i="1"/>
  <c r="Q4465" i="1"/>
  <c r="P4465" i="1"/>
  <c r="O4465" i="1"/>
  <c r="S4464" i="1"/>
  <c r="R4464" i="1" a="1"/>
  <c r="R4464" i="1"/>
  <c r="Q4464" i="1"/>
  <c r="P4464" i="1"/>
  <c r="O4464" i="1"/>
  <c r="S4463" i="1"/>
  <c r="R4463" i="1" a="1"/>
  <c r="R4463" i="1"/>
  <c r="Q4463" i="1"/>
  <c r="P4463" i="1"/>
  <c r="O4463" i="1"/>
  <c r="S4462" i="1"/>
  <c r="R4462" i="1" a="1"/>
  <c r="R4462" i="1"/>
  <c r="Q4462" i="1"/>
  <c r="P4462" i="1"/>
  <c r="O4462" i="1"/>
  <c r="S4461" i="1"/>
  <c r="R4461" i="1" a="1"/>
  <c r="R4461" i="1"/>
  <c r="Q4461" i="1"/>
  <c r="P4461" i="1"/>
  <c r="O4461" i="1"/>
  <c r="S4460" i="1"/>
  <c r="R4460" i="1" a="1"/>
  <c r="R4460" i="1"/>
  <c r="Q4460" i="1"/>
  <c r="P4460" i="1"/>
  <c r="O4460" i="1"/>
  <c r="S4459" i="1"/>
  <c r="R4459" i="1" a="1"/>
  <c r="R4459" i="1"/>
  <c r="Q4459" i="1"/>
  <c r="P4459" i="1"/>
  <c r="O4459" i="1"/>
  <c r="S4458" i="1"/>
  <c r="R4458" i="1" a="1"/>
  <c r="R4458" i="1"/>
  <c r="Q4458" i="1"/>
  <c r="P4458" i="1"/>
  <c r="O4458" i="1"/>
  <c r="S4457" i="1"/>
  <c r="R4457" i="1" a="1"/>
  <c r="R4457" i="1"/>
  <c r="Q4457" i="1"/>
  <c r="P4457" i="1"/>
  <c r="O4457" i="1"/>
  <c r="S4456" i="1"/>
  <c r="R4456" i="1" a="1"/>
  <c r="R4456" i="1"/>
  <c r="Q4456" i="1"/>
  <c r="P4456" i="1"/>
  <c r="O4456" i="1"/>
  <c r="S4455" i="1"/>
  <c r="R4455" i="1" a="1"/>
  <c r="R4455" i="1"/>
  <c r="Q4455" i="1"/>
  <c r="P4455" i="1"/>
  <c r="O4455" i="1"/>
  <c r="S4454" i="1"/>
  <c r="R4454" i="1" a="1"/>
  <c r="R4454" i="1"/>
  <c r="Q4454" i="1"/>
  <c r="P4454" i="1"/>
  <c r="O4454" i="1"/>
  <c r="S4453" i="1"/>
  <c r="R4453" i="1" a="1"/>
  <c r="R4453" i="1"/>
  <c r="Q4453" i="1"/>
  <c r="P4453" i="1"/>
  <c r="O4453" i="1"/>
  <c r="S4452" i="1"/>
  <c r="R4452" i="1" a="1"/>
  <c r="R4452" i="1"/>
  <c r="Q4452" i="1"/>
  <c r="P4452" i="1"/>
  <c r="O4452" i="1"/>
  <c r="S4451" i="1"/>
  <c r="R4451" i="1" a="1"/>
  <c r="R4451" i="1"/>
  <c r="Q4451" i="1"/>
  <c r="P4451" i="1"/>
  <c r="O4451" i="1"/>
  <c r="S4450" i="1"/>
  <c r="R4450" i="1" a="1"/>
  <c r="R4450" i="1"/>
  <c r="Q4450" i="1"/>
  <c r="P4450" i="1"/>
  <c r="O4450" i="1"/>
  <c r="S4449" i="1"/>
  <c r="R4449" i="1" a="1"/>
  <c r="R4449" i="1"/>
  <c r="Q4449" i="1"/>
  <c r="P4449" i="1"/>
  <c r="O4449" i="1"/>
  <c r="S4448" i="1"/>
  <c r="R4448" i="1" a="1"/>
  <c r="R4448" i="1"/>
  <c r="Q4448" i="1"/>
  <c r="P4448" i="1"/>
  <c r="O4448" i="1"/>
  <c r="S4447" i="1"/>
  <c r="R4447" i="1" a="1"/>
  <c r="R4447" i="1"/>
  <c r="Q4447" i="1"/>
  <c r="P4447" i="1"/>
  <c r="O4447" i="1"/>
  <c r="S4446" i="1"/>
  <c r="R4446" i="1" a="1"/>
  <c r="R4446" i="1"/>
  <c r="Q4446" i="1"/>
  <c r="P4446" i="1"/>
  <c r="O4446" i="1"/>
  <c r="S4445" i="1"/>
  <c r="R4445" i="1" a="1"/>
  <c r="R4445" i="1"/>
  <c r="Q4445" i="1"/>
  <c r="P4445" i="1"/>
  <c r="O4445" i="1"/>
  <c r="S4444" i="1"/>
  <c r="R4444" i="1" a="1"/>
  <c r="R4444" i="1"/>
  <c r="Q4444" i="1"/>
  <c r="P4444" i="1"/>
  <c r="O4444" i="1"/>
  <c r="S4443" i="1"/>
  <c r="R4443" i="1" a="1"/>
  <c r="R4443" i="1"/>
  <c r="Q4443" i="1"/>
  <c r="P4443" i="1"/>
  <c r="O4443" i="1"/>
  <c r="S4442" i="1"/>
  <c r="R4442" i="1" a="1"/>
  <c r="R4442" i="1"/>
  <c r="Q4442" i="1"/>
  <c r="P4442" i="1"/>
  <c r="O4442" i="1"/>
  <c r="S4441" i="1"/>
  <c r="R4441" i="1" a="1"/>
  <c r="R4441" i="1"/>
  <c r="Q4441" i="1"/>
  <c r="P4441" i="1"/>
  <c r="O4441" i="1"/>
  <c r="S4440" i="1"/>
  <c r="R4440" i="1" a="1"/>
  <c r="R4440" i="1"/>
  <c r="Q4440" i="1"/>
  <c r="P4440" i="1"/>
  <c r="O4440" i="1"/>
  <c r="S4439" i="1"/>
  <c r="R4439" i="1" a="1"/>
  <c r="R4439" i="1"/>
  <c r="Q4439" i="1"/>
  <c r="P4439" i="1"/>
  <c r="O4439" i="1"/>
  <c r="S4438" i="1"/>
  <c r="R4438" i="1" a="1"/>
  <c r="R4438" i="1"/>
  <c r="Q4438" i="1"/>
  <c r="P4438" i="1"/>
  <c r="O4438" i="1"/>
  <c r="S4437" i="1"/>
  <c r="R4437" i="1" a="1"/>
  <c r="R4437" i="1"/>
  <c r="Q4437" i="1"/>
  <c r="P4437" i="1"/>
  <c r="O4437" i="1"/>
  <c r="S4436" i="1"/>
  <c r="R4436" i="1" a="1"/>
  <c r="R4436" i="1"/>
  <c r="Q4436" i="1"/>
  <c r="P4436" i="1"/>
  <c r="O4436" i="1"/>
  <c r="S4435" i="1"/>
  <c r="R4435" i="1" a="1"/>
  <c r="R4435" i="1"/>
  <c r="Q4435" i="1"/>
  <c r="P4435" i="1"/>
  <c r="O4435" i="1"/>
  <c r="S4434" i="1"/>
  <c r="R4434" i="1" a="1"/>
  <c r="R4434" i="1"/>
  <c r="Q4434" i="1"/>
  <c r="P4434" i="1"/>
  <c r="O4434" i="1"/>
  <c r="S4433" i="1"/>
  <c r="R4433" i="1" a="1"/>
  <c r="R4433" i="1"/>
  <c r="Q4433" i="1"/>
  <c r="P4433" i="1"/>
  <c r="O4433" i="1"/>
  <c r="S4432" i="1"/>
  <c r="R4432" i="1" a="1"/>
  <c r="R4432" i="1"/>
  <c r="Q4432" i="1"/>
  <c r="P4432" i="1"/>
  <c r="O4432" i="1"/>
  <c r="S4431" i="1"/>
  <c r="R4431" i="1" a="1"/>
  <c r="R4431" i="1"/>
  <c r="Q4431" i="1"/>
  <c r="P4431" i="1"/>
  <c r="O4431" i="1"/>
  <c r="S4430" i="1"/>
  <c r="R4430" i="1" a="1"/>
  <c r="R4430" i="1"/>
  <c r="Q4430" i="1"/>
  <c r="P4430" i="1"/>
  <c r="O4430" i="1"/>
  <c r="S4429" i="1"/>
  <c r="R4429" i="1" a="1"/>
  <c r="R4429" i="1"/>
  <c r="Q4429" i="1"/>
  <c r="P4429" i="1"/>
  <c r="O4429" i="1"/>
  <c r="S4428" i="1"/>
  <c r="R4428" i="1" a="1"/>
  <c r="R4428" i="1"/>
  <c r="Q4428" i="1"/>
  <c r="P4428" i="1"/>
  <c r="O4428" i="1"/>
  <c r="S4427" i="1"/>
  <c r="R4427" i="1" a="1"/>
  <c r="R4427" i="1"/>
  <c r="Q4427" i="1"/>
  <c r="P4427" i="1"/>
  <c r="O4427" i="1"/>
  <c r="S4426" i="1"/>
  <c r="R4426" i="1" a="1"/>
  <c r="R4426" i="1"/>
  <c r="Q4426" i="1"/>
  <c r="P4426" i="1"/>
  <c r="O4426" i="1"/>
  <c r="S4425" i="1"/>
  <c r="R4425" i="1" a="1"/>
  <c r="R4425" i="1"/>
  <c r="Q4425" i="1"/>
  <c r="P4425" i="1"/>
  <c r="O4425" i="1"/>
  <c r="S4424" i="1"/>
  <c r="R4424" i="1" a="1"/>
  <c r="R4424" i="1"/>
  <c r="Q4424" i="1"/>
  <c r="P4424" i="1"/>
  <c r="O4424" i="1"/>
  <c r="S4423" i="1"/>
  <c r="R4423" i="1" a="1"/>
  <c r="R4423" i="1"/>
  <c r="Q4423" i="1"/>
  <c r="P4423" i="1"/>
  <c r="O4423" i="1"/>
  <c r="S4422" i="1"/>
  <c r="R4422" i="1" a="1"/>
  <c r="R4422" i="1"/>
  <c r="Q4422" i="1"/>
  <c r="P4422" i="1"/>
  <c r="O4422" i="1"/>
  <c r="S4421" i="1"/>
  <c r="R4421" i="1" a="1"/>
  <c r="R4421" i="1"/>
  <c r="Q4421" i="1"/>
  <c r="P4421" i="1"/>
  <c r="O4421" i="1"/>
  <c r="S4420" i="1"/>
  <c r="R4420" i="1" a="1"/>
  <c r="R4420" i="1"/>
  <c r="Q4420" i="1"/>
  <c r="P4420" i="1"/>
  <c r="O4420" i="1"/>
  <c r="S4419" i="1"/>
  <c r="R4419" i="1" a="1"/>
  <c r="R4419" i="1"/>
  <c r="Q4419" i="1"/>
  <c r="P4419" i="1"/>
  <c r="O4419" i="1"/>
  <c r="S4418" i="1"/>
  <c r="R4418" i="1" a="1"/>
  <c r="R4418" i="1"/>
  <c r="Q4418" i="1"/>
  <c r="P4418" i="1"/>
  <c r="O4418" i="1"/>
  <c r="S4417" i="1"/>
  <c r="R4417" i="1" a="1"/>
  <c r="R4417" i="1"/>
  <c r="Q4417" i="1"/>
  <c r="P4417" i="1"/>
  <c r="O4417" i="1"/>
  <c r="S4416" i="1"/>
  <c r="R4416" i="1" a="1"/>
  <c r="R4416" i="1"/>
  <c r="Q4416" i="1"/>
  <c r="P4416" i="1"/>
  <c r="O4416" i="1"/>
  <c r="S4415" i="1"/>
  <c r="R4415" i="1" a="1"/>
  <c r="R4415" i="1"/>
  <c r="Q4415" i="1"/>
  <c r="P4415" i="1"/>
  <c r="O4415" i="1"/>
  <c r="S4414" i="1"/>
  <c r="R4414" i="1" a="1"/>
  <c r="R4414" i="1"/>
  <c r="Q4414" i="1"/>
  <c r="P4414" i="1"/>
  <c r="O4414" i="1"/>
  <c r="S4413" i="1"/>
  <c r="R4413" i="1" a="1"/>
  <c r="R4413" i="1"/>
  <c r="Q4413" i="1"/>
  <c r="P4413" i="1"/>
  <c r="O4413" i="1"/>
  <c r="S4412" i="1"/>
  <c r="R4412" i="1" a="1"/>
  <c r="R4412" i="1"/>
  <c r="Q4412" i="1"/>
  <c r="P4412" i="1"/>
  <c r="O4412" i="1"/>
  <c r="S4411" i="1"/>
  <c r="R4411" i="1" a="1"/>
  <c r="R4411" i="1"/>
  <c r="Q4411" i="1"/>
  <c r="P4411" i="1"/>
  <c r="O4411" i="1"/>
  <c r="S4410" i="1"/>
  <c r="R4410" i="1" a="1"/>
  <c r="R4410" i="1"/>
  <c r="Q4410" i="1"/>
  <c r="P4410" i="1"/>
  <c r="O4410" i="1"/>
  <c r="S4409" i="1"/>
  <c r="R4409" i="1" a="1"/>
  <c r="R4409" i="1"/>
  <c r="Q4409" i="1"/>
  <c r="P4409" i="1"/>
  <c r="O4409" i="1"/>
  <c r="S4408" i="1"/>
  <c r="R4408" i="1" a="1"/>
  <c r="R4408" i="1"/>
  <c r="Q4408" i="1"/>
  <c r="P4408" i="1"/>
  <c r="O4408" i="1"/>
  <c r="S4407" i="1"/>
  <c r="R4407" i="1" a="1"/>
  <c r="R4407" i="1"/>
  <c r="Q4407" i="1"/>
  <c r="P4407" i="1"/>
  <c r="O4407" i="1"/>
  <c r="S4406" i="1"/>
  <c r="R4406" i="1" a="1"/>
  <c r="R4406" i="1"/>
  <c r="Q4406" i="1"/>
  <c r="P4406" i="1"/>
  <c r="O4406" i="1"/>
  <c r="S4405" i="1"/>
  <c r="R4405" i="1" a="1"/>
  <c r="R4405" i="1"/>
  <c r="Q4405" i="1"/>
  <c r="P4405" i="1"/>
  <c r="O4405" i="1"/>
  <c r="S4404" i="1"/>
  <c r="R4404" i="1" a="1"/>
  <c r="R4404" i="1"/>
  <c r="Q4404" i="1"/>
  <c r="P4404" i="1"/>
  <c r="O4404" i="1"/>
  <c r="S4403" i="1"/>
  <c r="R4403" i="1" a="1"/>
  <c r="R4403" i="1"/>
  <c r="Q4403" i="1"/>
  <c r="P4403" i="1"/>
  <c r="O4403" i="1"/>
  <c r="S4402" i="1"/>
  <c r="R4402" i="1" a="1"/>
  <c r="R4402" i="1"/>
  <c r="Q4402" i="1"/>
  <c r="P4402" i="1"/>
  <c r="O4402" i="1"/>
  <c r="S4401" i="1"/>
  <c r="R4401" i="1" a="1"/>
  <c r="R4401" i="1"/>
  <c r="Q4401" i="1"/>
  <c r="P4401" i="1"/>
  <c r="O4401" i="1"/>
  <c r="S4400" i="1"/>
  <c r="R4400" i="1" a="1"/>
  <c r="R4400" i="1"/>
  <c r="Q4400" i="1"/>
  <c r="P4400" i="1"/>
  <c r="O4400" i="1"/>
  <c r="S4399" i="1"/>
  <c r="R4399" i="1" a="1"/>
  <c r="R4399" i="1"/>
  <c r="Q4399" i="1"/>
  <c r="P4399" i="1"/>
  <c r="O4399" i="1"/>
  <c r="S4398" i="1"/>
  <c r="R4398" i="1" a="1"/>
  <c r="R4398" i="1"/>
  <c r="Q4398" i="1"/>
  <c r="P4398" i="1"/>
  <c r="O4398" i="1"/>
  <c r="S4397" i="1"/>
  <c r="R4397" i="1" a="1"/>
  <c r="R4397" i="1"/>
  <c r="Q4397" i="1"/>
  <c r="P4397" i="1"/>
  <c r="O4397" i="1"/>
  <c r="S4396" i="1"/>
  <c r="R4396" i="1" a="1"/>
  <c r="R4396" i="1"/>
  <c r="Q4396" i="1"/>
  <c r="P4396" i="1"/>
  <c r="O4396" i="1"/>
  <c r="S4395" i="1"/>
  <c r="R4395" i="1" a="1"/>
  <c r="R4395" i="1"/>
  <c r="Q4395" i="1"/>
  <c r="P4395" i="1"/>
  <c r="O4395" i="1"/>
  <c r="S4394" i="1"/>
  <c r="R4394" i="1" a="1"/>
  <c r="R4394" i="1"/>
  <c r="Q4394" i="1"/>
  <c r="P4394" i="1"/>
  <c r="O4394" i="1"/>
  <c r="S4393" i="1"/>
  <c r="R4393" i="1" a="1"/>
  <c r="R4393" i="1"/>
  <c r="Q4393" i="1"/>
  <c r="P4393" i="1"/>
  <c r="O4393" i="1"/>
  <c r="S4392" i="1"/>
  <c r="R4392" i="1" a="1"/>
  <c r="R4392" i="1"/>
  <c r="Q4392" i="1"/>
  <c r="P4392" i="1"/>
  <c r="O4392" i="1"/>
  <c r="S4391" i="1"/>
  <c r="R4391" i="1" a="1"/>
  <c r="R4391" i="1"/>
  <c r="Q4391" i="1"/>
  <c r="P4391" i="1"/>
  <c r="O4391" i="1"/>
  <c r="S4390" i="1"/>
  <c r="R4390" i="1" a="1"/>
  <c r="R4390" i="1"/>
  <c r="Q4390" i="1"/>
  <c r="P4390" i="1"/>
  <c r="O4390" i="1"/>
  <c r="S4389" i="1"/>
  <c r="R4389" i="1" a="1"/>
  <c r="R4389" i="1"/>
  <c r="Q4389" i="1"/>
  <c r="P4389" i="1"/>
  <c r="O4389" i="1"/>
  <c r="S4388" i="1"/>
  <c r="R4388" i="1" a="1"/>
  <c r="R4388" i="1"/>
  <c r="Q4388" i="1"/>
  <c r="P4388" i="1"/>
  <c r="O4388" i="1"/>
  <c r="S4387" i="1"/>
  <c r="R4387" i="1" a="1"/>
  <c r="R4387" i="1"/>
  <c r="Q4387" i="1"/>
  <c r="P4387" i="1"/>
  <c r="O4387" i="1"/>
  <c r="S4386" i="1"/>
  <c r="R4386" i="1" a="1"/>
  <c r="R4386" i="1"/>
  <c r="Q4386" i="1"/>
  <c r="P4386" i="1"/>
  <c r="O4386" i="1"/>
  <c r="S4385" i="1"/>
  <c r="R4385" i="1" a="1"/>
  <c r="R4385" i="1"/>
  <c r="Q4385" i="1"/>
  <c r="P4385" i="1"/>
  <c r="O4385" i="1"/>
  <c r="S4384" i="1"/>
  <c r="R4384" i="1" a="1"/>
  <c r="R4384" i="1"/>
  <c r="Q4384" i="1"/>
  <c r="P4384" i="1"/>
  <c r="O4384" i="1"/>
  <c r="S4383" i="1"/>
  <c r="R4383" i="1" a="1"/>
  <c r="R4383" i="1"/>
  <c r="Q4383" i="1"/>
  <c r="P4383" i="1"/>
  <c r="O4383" i="1"/>
  <c r="S4382" i="1"/>
  <c r="R4382" i="1" a="1"/>
  <c r="R4382" i="1"/>
  <c r="Q4382" i="1"/>
  <c r="P4382" i="1"/>
  <c r="O4382" i="1"/>
  <c r="S4381" i="1"/>
  <c r="R4381" i="1" a="1"/>
  <c r="R4381" i="1"/>
  <c r="Q4381" i="1"/>
  <c r="P4381" i="1"/>
  <c r="O4381" i="1"/>
  <c r="S4380" i="1"/>
  <c r="R4380" i="1" a="1"/>
  <c r="R4380" i="1"/>
  <c r="Q4380" i="1"/>
  <c r="P4380" i="1"/>
  <c r="O4380" i="1"/>
  <c r="S4379" i="1"/>
  <c r="R4379" i="1" a="1"/>
  <c r="R4379" i="1"/>
  <c r="Q4379" i="1"/>
  <c r="P4379" i="1"/>
  <c r="O4379" i="1"/>
  <c r="S4378" i="1"/>
  <c r="R4378" i="1" a="1"/>
  <c r="R4378" i="1"/>
  <c r="Q4378" i="1"/>
  <c r="P4378" i="1"/>
  <c r="O4378" i="1"/>
  <c r="S4377" i="1"/>
  <c r="R4377" i="1" a="1"/>
  <c r="R4377" i="1"/>
  <c r="Q4377" i="1"/>
  <c r="P4377" i="1"/>
  <c r="O4377" i="1"/>
  <c r="S4376" i="1"/>
  <c r="R4376" i="1" a="1"/>
  <c r="R4376" i="1"/>
  <c r="Q4376" i="1"/>
  <c r="P4376" i="1"/>
  <c r="O4376" i="1"/>
  <c r="S4375" i="1"/>
  <c r="R4375" i="1" a="1"/>
  <c r="R4375" i="1"/>
  <c r="Q4375" i="1"/>
  <c r="P4375" i="1"/>
  <c r="O4375" i="1"/>
  <c r="S4374" i="1"/>
  <c r="R4374" i="1" a="1"/>
  <c r="R4374" i="1"/>
  <c r="Q4374" i="1"/>
  <c r="P4374" i="1"/>
  <c r="O4374" i="1"/>
  <c r="S4373" i="1"/>
  <c r="R4373" i="1" a="1"/>
  <c r="R4373" i="1"/>
  <c r="Q4373" i="1"/>
  <c r="P4373" i="1"/>
  <c r="O4373" i="1"/>
  <c r="S4372" i="1"/>
  <c r="R4372" i="1" a="1"/>
  <c r="R4372" i="1"/>
  <c r="Q4372" i="1"/>
  <c r="P4372" i="1"/>
  <c r="O4372" i="1"/>
  <c r="S4371" i="1"/>
  <c r="R4371" i="1" a="1"/>
  <c r="R4371" i="1"/>
  <c r="Q4371" i="1"/>
  <c r="P4371" i="1"/>
  <c r="O4371" i="1"/>
  <c r="S4370" i="1"/>
  <c r="R4370" i="1" a="1"/>
  <c r="R4370" i="1"/>
  <c r="Q4370" i="1"/>
  <c r="P4370" i="1"/>
  <c r="O4370" i="1"/>
  <c r="S4369" i="1"/>
  <c r="R4369" i="1" a="1"/>
  <c r="R4369" i="1"/>
  <c r="Q4369" i="1"/>
  <c r="P4369" i="1"/>
  <c r="O4369" i="1"/>
  <c r="S4368" i="1"/>
  <c r="R4368" i="1" a="1"/>
  <c r="R4368" i="1"/>
  <c r="Q4368" i="1"/>
  <c r="P4368" i="1"/>
  <c r="O4368" i="1"/>
  <c r="S4367" i="1"/>
  <c r="R4367" i="1" a="1"/>
  <c r="R4367" i="1"/>
  <c r="Q4367" i="1"/>
  <c r="P4367" i="1"/>
  <c r="O4367" i="1"/>
  <c r="S4366" i="1"/>
  <c r="R4366" i="1" a="1"/>
  <c r="R4366" i="1"/>
  <c r="Q4366" i="1"/>
  <c r="P4366" i="1"/>
  <c r="O4366" i="1"/>
  <c r="S4365" i="1"/>
  <c r="R4365" i="1" a="1"/>
  <c r="R4365" i="1"/>
  <c r="Q4365" i="1"/>
  <c r="P4365" i="1"/>
  <c r="O4365" i="1"/>
  <c r="S4364" i="1"/>
  <c r="R4364" i="1" a="1"/>
  <c r="R4364" i="1"/>
  <c r="Q4364" i="1"/>
  <c r="P4364" i="1"/>
  <c r="O4364" i="1"/>
  <c r="S4363" i="1"/>
  <c r="R4363" i="1" a="1"/>
  <c r="R4363" i="1"/>
  <c r="Q4363" i="1"/>
  <c r="P4363" i="1"/>
  <c r="O4363" i="1"/>
  <c r="S4362" i="1"/>
  <c r="R4362" i="1" a="1"/>
  <c r="R4362" i="1"/>
  <c r="Q4362" i="1"/>
  <c r="P4362" i="1"/>
  <c r="O4362" i="1"/>
  <c r="S4361" i="1"/>
  <c r="R4361" i="1" a="1"/>
  <c r="R4361" i="1"/>
  <c r="Q4361" i="1"/>
  <c r="P4361" i="1"/>
  <c r="O4361" i="1"/>
  <c r="S4360" i="1"/>
  <c r="R4360" i="1" a="1"/>
  <c r="R4360" i="1"/>
  <c r="Q4360" i="1"/>
  <c r="P4360" i="1"/>
  <c r="O4360" i="1"/>
  <c r="S4359" i="1"/>
  <c r="R4359" i="1" a="1"/>
  <c r="R4359" i="1"/>
  <c r="Q4359" i="1"/>
  <c r="P4359" i="1"/>
  <c r="O4359" i="1"/>
  <c r="S4358" i="1"/>
  <c r="R4358" i="1" a="1"/>
  <c r="R4358" i="1"/>
  <c r="Q4358" i="1"/>
  <c r="P4358" i="1"/>
  <c r="O4358" i="1"/>
  <c r="S4357" i="1"/>
  <c r="R4357" i="1" a="1"/>
  <c r="R4357" i="1"/>
  <c r="Q4357" i="1"/>
  <c r="P4357" i="1"/>
  <c r="O4357" i="1"/>
  <c r="S4356" i="1"/>
  <c r="R4356" i="1" a="1"/>
  <c r="R4356" i="1"/>
  <c r="Q4356" i="1"/>
  <c r="P4356" i="1"/>
  <c r="O4356" i="1"/>
  <c r="S4355" i="1"/>
  <c r="R4355" i="1" a="1"/>
  <c r="R4355" i="1"/>
  <c r="Q4355" i="1"/>
  <c r="P4355" i="1"/>
  <c r="O4355" i="1"/>
  <c r="S4354" i="1"/>
  <c r="R4354" i="1" a="1"/>
  <c r="R4354" i="1"/>
  <c r="Q4354" i="1"/>
  <c r="P4354" i="1"/>
  <c r="O4354" i="1"/>
  <c r="S4353" i="1"/>
  <c r="R4353" i="1" a="1"/>
  <c r="R4353" i="1"/>
  <c r="Q4353" i="1"/>
  <c r="P4353" i="1"/>
  <c r="O4353" i="1"/>
  <c r="S4352" i="1"/>
  <c r="R4352" i="1" a="1"/>
  <c r="R4352" i="1"/>
  <c r="Q4352" i="1"/>
  <c r="P4352" i="1"/>
  <c r="O4352" i="1"/>
  <c r="S4351" i="1"/>
  <c r="R4351" i="1" a="1"/>
  <c r="R4351" i="1"/>
  <c r="Q4351" i="1"/>
  <c r="P4351" i="1"/>
  <c r="O4351" i="1"/>
  <c r="S4350" i="1"/>
  <c r="R4350" i="1" a="1"/>
  <c r="R4350" i="1"/>
  <c r="Q4350" i="1"/>
  <c r="P4350" i="1"/>
  <c r="O4350" i="1"/>
  <c r="S4349" i="1"/>
  <c r="R4349" i="1" a="1"/>
  <c r="R4349" i="1"/>
  <c r="Q4349" i="1"/>
  <c r="P4349" i="1"/>
  <c r="O4349" i="1"/>
  <c r="S4348" i="1"/>
  <c r="R4348" i="1" a="1"/>
  <c r="R4348" i="1"/>
  <c r="Q4348" i="1"/>
  <c r="P4348" i="1"/>
  <c r="O4348" i="1"/>
  <c r="S4347" i="1"/>
  <c r="R4347" i="1" a="1"/>
  <c r="R4347" i="1"/>
  <c r="Q4347" i="1"/>
  <c r="P4347" i="1"/>
  <c r="O4347" i="1"/>
  <c r="S4346" i="1"/>
  <c r="R4346" i="1" a="1"/>
  <c r="R4346" i="1"/>
  <c r="Q4346" i="1"/>
  <c r="P4346" i="1"/>
  <c r="O4346" i="1"/>
  <c r="S4345" i="1"/>
  <c r="R4345" i="1" a="1"/>
  <c r="R4345" i="1"/>
  <c r="Q4345" i="1"/>
  <c r="P4345" i="1"/>
  <c r="O4345" i="1"/>
  <c r="S4344" i="1"/>
  <c r="R4344" i="1" a="1"/>
  <c r="R4344" i="1"/>
  <c r="Q4344" i="1"/>
  <c r="P4344" i="1"/>
  <c r="O4344" i="1"/>
  <c r="S4343" i="1"/>
  <c r="R4343" i="1" a="1"/>
  <c r="R4343" i="1"/>
  <c r="Q4343" i="1"/>
  <c r="P4343" i="1"/>
  <c r="O4343" i="1"/>
  <c r="S4342" i="1"/>
  <c r="R4342" i="1" a="1"/>
  <c r="R4342" i="1"/>
  <c r="Q4342" i="1"/>
  <c r="P4342" i="1"/>
  <c r="O4342" i="1"/>
  <c r="S4341" i="1"/>
  <c r="R4341" i="1" a="1"/>
  <c r="R4341" i="1"/>
  <c r="Q4341" i="1"/>
  <c r="P4341" i="1"/>
  <c r="O4341" i="1"/>
  <c r="S4340" i="1"/>
  <c r="R4340" i="1" a="1"/>
  <c r="R4340" i="1"/>
  <c r="Q4340" i="1"/>
  <c r="P4340" i="1"/>
  <c r="O4340" i="1"/>
  <c r="S4339" i="1"/>
  <c r="R4339" i="1" a="1"/>
  <c r="R4339" i="1"/>
  <c r="Q4339" i="1"/>
  <c r="P4339" i="1"/>
  <c r="O4339" i="1"/>
  <c r="S4338" i="1"/>
  <c r="R4338" i="1" a="1"/>
  <c r="R4338" i="1"/>
  <c r="Q4338" i="1"/>
  <c r="P4338" i="1"/>
  <c r="O4338" i="1"/>
  <c r="S4337" i="1"/>
  <c r="R4337" i="1" a="1"/>
  <c r="R4337" i="1"/>
  <c r="Q4337" i="1"/>
  <c r="P4337" i="1"/>
  <c r="O4337" i="1"/>
  <c r="S4336" i="1"/>
  <c r="R4336" i="1" a="1"/>
  <c r="R4336" i="1"/>
  <c r="Q4336" i="1"/>
  <c r="P4336" i="1"/>
  <c r="O4336" i="1"/>
  <c r="S4335" i="1"/>
  <c r="R4335" i="1" a="1"/>
  <c r="R4335" i="1"/>
  <c r="Q4335" i="1"/>
  <c r="P4335" i="1"/>
  <c r="O4335" i="1"/>
  <c r="S4334" i="1"/>
  <c r="R4334" i="1" a="1"/>
  <c r="R4334" i="1"/>
  <c r="Q4334" i="1"/>
  <c r="P4334" i="1"/>
  <c r="O4334" i="1"/>
  <c r="S4333" i="1"/>
  <c r="R4333" i="1" a="1"/>
  <c r="R4333" i="1"/>
  <c r="Q4333" i="1"/>
  <c r="P4333" i="1"/>
  <c r="O4333" i="1"/>
  <c r="S4332" i="1"/>
  <c r="R4332" i="1" a="1"/>
  <c r="R4332" i="1"/>
  <c r="Q4332" i="1"/>
  <c r="P4332" i="1"/>
  <c r="O4332" i="1"/>
  <c r="S4331" i="1"/>
  <c r="R4331" i="1" a="1"/>
  <c r="R4331" i="1"/>
  <c r="Q4331" i="1"/>
  <c r="P4331" i="1"/>
  <c r="O4331" i="1"/>
  <c r="S4330" i="1"/>
  <c r="R4330" i="1" a="1"/>
  <c r="R4330" i="1"/>
  <c r="Q4330" i="1"/>
  <c r="P4330" i="1"/>
  <c r="O4330" i="1"/>
  <c r="S4329" i="1"/>
  <c r="R4329" i="1" a="1"/>
  <c r="R4329" i="1"/>
  <c r="Q4329" i="1"/>
  <c r="P4329" i="1"/>
  <c r="O4329" i="1"/>
  <c r="S4328" i="1"/>
  <c r="R4328" i="1" a="1"/>
  <c r="R4328" i="1"/>
  <c r="Q4328" i="1"/>
  <c r="P4328" i="1"/>
  <c r="O4328" i="1"/>
  <c r="S4327" i="1"/>
  <c r="R4327" i="1" a="1"/>
  <c r="R4327" i="1"/>
  <c r="Q4327" i="1"/>
  <c r="P4327" i="1"/>
  <c r="O4327" i="1"/>
  <c r="S4326" i="1"/>
  <c r="R4326" i="1" a="1"/>
  <c r="R4326" i="1"/>
  <c r="Q4326" i="1"/>
  <c r="P4326" i="1"/>
  <c r="O4326" i="1"/>
  <c r="S4325" i="1"/>
  <c r="R4325" i="1" a="1"/>
  <c r="R4325" i="1"/>
  <c r="Q4325" i="1"/>
  <c r="P4325" i="1"/>
  <c r="O4325" i="1"/>
  <c r="S4324" i="1"/>
  <c r="R4324" i="1" a="1"/>
  <c r="R4324" i="1"/>
  <c r="Q4324" i="1"/>
  <c r="P4324" i="1"/>
  <c r="O4324" i="1"/>
  <c r="S4323" i="1"/>
  <c r="R4323" i="1" a="1"/>
  <c r="R4323" i="1"/>
  <c r="Q4323" i="1"/>
  <c r="P4323" i="1"/>
  <c r="O4323" i="1"/>
  <c r="S4322" i="1"/>
  <c r="R4322" i="1" a="1"/>
  <c r="R4322" i="1"/>
  <c r="Q4322" i="1"/>
  <c r="P4322" i="1"/>
  <c r="O4322" i="1"/>
  <c r="S4321" i="1"/>
  <c r="R4321" i="1" a="1"/>
  <c r="R4321" i="1"/>
  <c r="Q4321" i="1"/>
  <c r="P4321" i="1"/>
  <c r="O4321" i="1"/>
  <c r="S4320" i="1"/>
  <c r="R4320" i="1" a="1"/>
  <c r="R4320" i="1"/>
  <c r="Q4320" i="1"/>
  <c r="P4320" i="1"/>
  <c r="O4320" i="1"/>
  <c r="S4319" i="1"/>
  <c r="R4319" i="1" a="1"/>
  <c r="R4319" i="1"/>
  <c r="Q4319" i="1"/>
  <c r="P4319" i="1"/>
  <c r="O4319" i="1"/>
  <c r="S4318" i="1"/>
  <c r="R4318" i="1" a="1"/>
  <c r="R4318" i="1"/>
  <c r="Q4318" i="1"/>
  <c r="P4318" i="1"/>
  <c r="O4318" i="1"/>
  <c r="S4317" i="1"/>
  <c r="R4317" i="1" a="1"/>
  <c r="R4317" i="1"/>
  <c r="Q4317" i="1"/>
  <c r="P4317" i="1"/>
  <c r="O4317" i="1"/>
  <c r="S4316" i="1"/>
  <c r="R4316" i="1" a="1"/>
  <c r="R4316" i="1"/>
  <c r="Q4316" i="1"/>
  <c r="P4316" i="1"/>
  <c r="O4316" i="1"/>
  <c r="S4315" i="1"/>
  <c r="R4315" i="1" a="1"/>
  <c r="R4315" i="1"/>
  <c r="Q4315" i="1"/>
  <c r="P4315" i="1"/>
  <c r="O4315" i="1"/>
  <c r="S4314" i="1"/>
  <c r="R4314" i="1" a="1"/>
  <c r="R4314" i="1"/>
  <c r="Q4314" i="1"/>
  <c r="P4314" i="1"/>
  <c r="O4314" i="1"/>
  <c r="S4313" i="1"/>
  <c r="R4313" i="1" a="1"/>
  <c r="R4313" i="1"/>
  <c r="Q4313" i="1"/>
  <c r="P4313" i="1"/>
  <c r="O4313" i="1"/>
  <c r="S4312" i="1"/>
  <c r="R4312" i="1" a="1"/>
  <c r="R4312" i="1"/>
  <c r="Q4312" i="1"/>
  <c r="P4312" i="1"/>
  <c r="O4312" i="1"/>
  <c r="S4311" i="1"/>
  <c r="R4311" i="1" a="1"/>
  <c r="R4311" i="1"/>
  <c r="Q4311" i="1"/>
  <c r="P4311" i="1"/>
  <c r="O4311" i="1"/>
  <c r="S4310" i="1"/>
  <c r="R4310" i="1" a="1"/>
  <c r="R4310" i="1"/>
  <c r="Q4310" i="1"/>
  <c r="P4310" i="1"/>
  <c r="O4310" i="1"/>
  <c r="S4309" i="1"/>
  <c r="R4309" i="1" a="1"/>
  <c r="R4309" i="1"/>
  <c r="Q4309" i="1"/>
  <c r="P4309" i="1"/>
  <c r="O4309" i="1"/>
  <c r="S4308" i="1"/>
  <c r="R4308" i="1" a="1"/>
  <c r="R4308" i="1"/>
  <c r="Q4308" i="1"/>
  <c r="P4308" i="1"/>
  <c r="O4308" i="1"/>
  <c r="S4307" i="1"/>
  <c r="R4307" i="1" a="1"/>
  <c r="R4307" i="1"/>
  <c r="Q4307" i="1"/>
  <c r="P4307" i="1"/>
  <c r="O4307" i="1"/>
  <c r="S4306" i="1"/>
  <c r="R4306" i="1" a="1"/>
  <c r="R4306" i="1"/>
  <c r="Q4306" i="1"/>
  <c r="P4306" i="1"/>
  <c r="O4306" i="1"/>
  <c r="S4305" i="1"/>
  <c r="R4305" i="1" a="1"/>
  <c r="R4305" i="1"/>
  <c r="Q4305" i="1"/>
  <c r="P4305" i="1"/>
  <c r="O4305" i="1"/>
  <c r="S4304" i="1"/>
  <c r="R4304" i="1" a="1"/>
  <c r="R4304" i="1"/>
  <c r="Q4304" i="1"/>
  <c r="P4304" i="1"/>
  <c r="O4304" i="1"/>
  <c r="S4303" i="1"/>
  <c r="R4303" i="1" a="1"/>
  <c r="R4303" i="1"/>
  <c r="Q4303" i="1"/>
  <c r="P4303" i="1"/>
  <c r="O4303" i="1"/>
  <c r="S4302" i="1"/>
  <c r="R4302" i="1" a="1"/>
  <c r="R4302" i="1"/>
  <c r="Q4302" i="1"/>
  <c r="P4302" i="1"/>
  <c r="O4302" i="1"/>
  <c r="S4301" i="1"/>
  <c r="R4301" i="1" a="1"/>
  <c r="R4301" i="1"/>
  <c r="Q4301" i="1"/>
  <c r="P4301" i="1"/>
  <c r="O4301" i="1"/>
  <c r="S4300" i="1"/>
  <c r="R4300" i="1" a="1"/>
  <c r="R4300" i="1"/>
  <c r="Q4300" i="1"/>
  <c r="P4300" i="1"/>
  <c r="O4300" i="1"/>
  <c r="S4299" i="1"/>
  <c r="R4299" i="1" a="1"/>
  <c r="R4299" i="1"/>
  <c r="Q4299" i="1"/>
  <c r="P4299" i="1"/>
  <c r="O4299" i="1"/>
  <c r="S4298" i="1"/>
  <c r="R4298" i="1" a="1"/>
  <c r="R4298" i="1"/>
  <c r="Q4298" i="1"/>
  <c r="P4298" i="1"/>
  <c r="O4298" i="1"/>
  <c r="S4297" i="1"/>
  <c r="R4297" i="1" a="1"/>
  <c r="R4297" i="1"/>
  <c r="Q4297" i="1"/>
  <c r="P4297" i="1"/>
  <c r="O4297" i="1"/>
  <c r="S4296" i="1"/>
  <c r="R4296" i="1" a="1"/>
  <c r="R4296" i="1"/>
  <c r="Q4296" i="1"/>
  <c r="P4296" i="1"/>
  <c r="O4296" i="1"/>
  <c r="S4295" i="1"/>
  <c r="R4295" i="1" a="1"/>
  <c r="R4295" i="1"/>
  <c r="Q4295" i="1"/>
  <c r="P4295" i="1"/>
  <c r="O4295" i="1"/>
  <c r="S4294" i="1"/>
  <c r="R4294" i="1" a="1"/>
  <c r="R4294" i="1"/>
  <c r="Q4294" i="1"/>
  <c r="P4294" i="1"/>
  <c r="O4294" i="1"/>
  <c r="S4293" i="1"/>
  <c r="R4293" i="1" a="1"/>
  <c r="R4293" i="1"/>
  <c r="Q4293" i="1"/>
  <c r="P4293" i="1"/>
  <c r="O4293" i="1"/>
  <c r="S4292" i="1"/>
  <c r="R4292" i="1" a="1"/>
  <c r="R4292" i="1"/>
  <c r="Q4292" i="1"/>
  <c r="P4292" i="1"/>
  <c r="O4292" i="1"/>
  <c r="S4291" i="1"/>
  <c r="R4291" i="1" a="1"/>
  <c r="R4291" i="1"/>
  <c r="Q4291" i="1"/>
  <c r="P4291" i="1"/>
  <c r="O4291" i="1"/>
  <c r="S4290" i="1"/>
  <c r="R4290" i="1" a="1"/>
  <c r="R4290" i="1"/>
  <c r="Q4290" i="1"/>
  <c r="P4290" i="1"/>
  <c r="O4290" i="1"/>
  <c r="S4289" i="1"/>
  <c r="R4289" i="1" a="1"/>
  <c r="R4289" i="1"/>
  <c r="Q4289" i="1"/>
  <c r="P4289" i="1"/>
  <c r="O4289" i="1"/>
  <c r="S4288" i="1"/>
  <c r="R4288" i="1" a="1"/>
  <c r="R4288" i="1"/>
  <c r="Q4288" i="1"/>
  <c r="P4288" i="1"/>
  <c r="O4288" i="1"/>
  <c r="S4287" i="1"/>
  <c r="R4287" i="1" a="1"/>
  <c r="R4287" i="1"/>
  <c r="Q4287" i="1"/>
  <c r="P4287" i="1"/>
  <c r="O4287" i="1"/>
  <c r="S4286" i="1"/>
  <c r="R4286" i="1" a="1"/>
  <c r="R4286" i="1"/>
  <c r="Q4286" i="1"/>
  <c r="P4286" i="1"/>
  <c r="O4286" i="1"/>
  <c r="S4285" i="1"/>
  <c r="R4285" i="1" a="1"/>
  <c r="R4285" i="1"/>
  <c r="Q4285" i="1"/>
  <c r="P4285" i="1"/>
  <c r="O4285" i="1"/>
  <c r="S4284" i="1"/>
  <c r="R4284" i="1" a="1"/>
  <c r="R4284" i="1"/>
  <c r="Q4284" i="1"/>
  <c r="P4284" i="1"/>
  <c r="O4284" i="1"/>
  <c r="S4283" i="1"/>
  <c r="R4283" i="1" a="1"/>
  <c r="R4283" i="1"/>
  <c r="Q4283" i="1"/>
  <c r="P4283" i="1"/>
  <c r="O4283" i="1"/>
  <c r="S4282" i="1"/>
  <c r="R4282" i="1" a="1"/>
  <c r="R4282" i="1"/>
  <c r="Q4282" i="1"/>
  <c r="P4282" i="1"/>
  <c r="O4282" i="1"/>
  <c r="S4281" i="1"/>
  <c r="R4281" i="1" a="1"/>
  <c r="R4281" i="1"/>
  <c r="Q4281" i="1"/>
  <c r="P4281" i="1"/>
  <c r="O4281" i="1"/>
  <c r="S4280" i="1"/>
  <c r="R4280" i="1" a="1"/>
  <c r="R4280" i="1"/>
  <c r="Q4280" i="1"/>
  <c r="P4280" i="1"/>
  <c r="O4280" i="1"/>
  <c r="S4279" i="1"/>
  <c r="R4279" i="1" a="1"/>
  <c r="R4279" i="1"/>
  <c r="Q4279" i="1"/>
  <c r="P4279" i="1"/>
  <c r="O4279" i="1"/>
  <c r="S4278" i="1"/>
  <c r="R4278" i="1" a="1"/>
  <c r="R4278" i="1"/>
  <c r="Q4278" i="1"/>
  <c r="P4278" i="1"/>
  <c r="O4278" i="1"/>
  <c r="S4277" i="1"/>
  <c r="R4277" i="1" a="1"/>
  <c r="R4277" i="1"/>
  <c r="Q4277" i="1"/>
  <c r="P4277" i="1"/>
  <c r="O4277" i="1"/>
  <c r="S4276" i="1"/>
  <c r="R4276" i="1" a="1"/>
  <c r="R4276" i="1"/>
  <c r="Q4276" i="1"/>
  <c r="P4276" i="1"/>
  <c r="O4276" i="1"/>
  <c r="S4275" i="1"/>
  <c r="R4275" i="1" a="1"/>
  <c r="R4275" i="1"/>
  <c r="Q4275" i="1"/>
  <c r="P4275" i="1"/>
  <c r="O4275" i="1"/>
  <c r="S4274" i="1"/>
  <c r="R4274" i="1" a="1"/>
  <c r="R4274" i="1"/>
  <c r="Q4274" i="1"/>
  <c r="P4274" i="1"/>
  <c r="O4274" i="1"/>
  <c r="S4273" i="1"/>
  <c r="R4273" i="1" a="1"/>
  <c r="R4273" i="1"/>
  <c r="Q4273" i="1"/>
  <c r="P4273" i="1"/>
  <c r="O4273" i="1"/>
  <c r="S4272" i="1"/>
  <c r="R4272" i="1" a="1"/>
  <c r="R4272" i="1"/>
  <c r="Q4272" i="1"/>
  <c r="P4272" i="1"/>
  <c r="O4272" i="1"/>
  <c r="S4271" i="1"/>
  <c r="R4271" i="1" a="1"/>
  <c r="R4271" i="1"/>
  <c r="Q4271" i="1"/>
  <c r="P4271" i="1"/>
  <c r="O4271" i="1"/>
  <c r="S4270" i="1"/>
  <c r="R4270" i="1" a="1"/>
  <c r="R4270" i="1"/>
  <c r="Q4270" i="1"/>
  <c r="P4270" i="1"/>
  <c r="O4270" i="1"/>
  <c r="S4269" i="1"/>
  <c r="R4269" i="1" a="1"/>
  <c r="R4269" i="1"/>
  <c r="Q4269" i="1"/>
  <c r="P4269" i="1"/>
  <c r="O4269" i="1"/>
  <c r="S4268" i="1"/>
  <c r="R4268" i="1" a="1"/>
  <c r="R4268" i="1"/>
  <c r="Q4268" i="1"/>
  <c r="P4268" i="1"/>
  <c r="O4268" i="1"/>
  <c r="S4267" i="1"/>
  <c r="R4267" i="1" a="1"/>
  <c r="R4267" i="1"/>
  <c r="Q4267" i="1"/>
  <c r="P4267" i="1"/>
  <c r="O4267" i="1"/>
  <c r="S4266" i="1"/>
  <c r="R4266" i="1" a="1"/>
  <c r="R4266" i="1"/>
  <c r="Q4266" i="1"/>
  <c r="P4266" i="1"/>
  <c r="O4266" i="1"/>
  <c r="S4265" i="1"/>
  <c r="R4265" i="1" a="1"/>
  <c r="R4265" i="1"/>
  <c r="Q4265" i="1"/>
  <c r="P4265" i="1"/>
  <c r="O4265" i="1"/>
  <c r="S4264" i="1"/>
  <c r="R4264" i="1" a="1"/>
  <c r="R4264" i="1"/>
  <c r="Q4264" i="1"/>
  <c r="P4264" i="1"/>
  <c r="O4264" i="1"/>
  <c r="S4263" i="1"/>
  <c r="R4263" i="1" a="1"/>
  <c r="R4263" i="1"/>
  <c r="Q4263" i="1"/>
  <c r="P4263" i="1"/>
  <c r="O4263" i="1"/>
  <c r="S4262" i="1"/>
  <c r="R4262" i="1" a="1"/>
  <c r="R4262" i="1"/>
  <c r="Q4262" i="1"/>
  <c r="P4262" i="1"/>
  <c r="O4262" i="1"/>
  <c r="S4261" i="1"/>
  <c r="R4261" i="1" a="1"/>
  <c r="R4261" i="1"/>
  <c r="Q4261" i="1"/>
  <c r="P4261" i="1"/>
  <c r="O4261" i="1"/>
  <c r="S4260" i="1"/>
  <c r="R4260" i="1" a="1"/>
  <c r="R4260" i="1"/>
  <c r="Q4260" i="1"/>
  <c r="P4260" i="1"/>
  <c r="O4260" i="1"/>
  <c r="S4259" i="1"/>
  <c r="R4259" i="1" a="1"/>
  <c r="R4259" i="1"/>
  <c r="Q4259" i="1"/>
  <c r="P4259" i="1"/>
  <c r="O4259" i="1"/>
  <c r="S4258" i="1"/>
  <c r="R4258" i="1" a="1"/>
  <c r="R4258" i="1"/>
  <c r="Q4258" i="1"/>
  <c r="P4258" i="1"/>
  <c r="O4258" i="1"/>
  <c r="S4257" i="1"/>
  <c r="R4257" i="1" a="1"/>
  <c r="R4257" i="1"/>
  <c r="Q4257" i="1"/>
  <c r="P4257" i="1"/>
  <c r="O4257" i="1"/>
  <c r="S4256" i="1"/>
  <c r="R4256" i="1" a="1"/>
  <c r="R4256" i="1"/>
  <c r="Q4256" i="1"/>
  <c r="P4256" i="1"/>
  <c r="O4256" i="1"/>
  <c r="S4255" i="1"/>
  <c r="R4255" i="1" a="1"/>
  <c r="R4255" i="1"/>
  <c r="Q4255" i="1"/>
  <c r="P4255" i="1"/>
  <c r="O4255" i="1"/>
  <c r="S4254" i="1"/>
  <c r="R4254" i="1" a="1"/>
  <c r="R4254" i="1"/>
  <c r="Q4254" i="1"/>
  <c r="P4254" i="1"/>
  <c r="O4254" i="1"/>
  <c r="S4253" i="1"/>
  <c r="R4253" i="1" a="1"/>
  <c r="R4253" i="1"/>
  <c r="Q4253" i="1"/>
  <c r="P4253" i="1"/>
  <c r="O4253" i="1"/>
  <c r="S4252" i="1"/>
  <c r="R4252" i="1" a="1"/>
  <c r="R4252" i="1"/>
  <c r="Q4252" i="1"/>
  <c r="P4252" i="1"/>
  <c r="O4252" i="1"/>
  <c r="S4251" i="1"/>
  <c r="R4251" i="1" a="1"/>
  <c r="R4251" i="1"/>
  <c r="Q4251" i="1"/>
  <c r="P4251" i="1"/>
  <c r="O4251" i="1"/>
  <c r="S4250" i="1"/>
  <c r="R4250" i="1" a="1"/>
  <c r="R4250" i="1"/>
  <c r="Q4250" i="1"/>
  <c r="P4250" i="1"/>
  <c r="O4250" i="1"/>
  <c r="S4249" i="1"/>
  <c r="R4249" i="1" a="1"/>
  <c r="R4249" i="1"/>
  <c r="Q4249" i="1"/>
  <c r="P4249" i="1"/>
  <c r="O4249" i="1"/>
  <c r="S4248" i="1"/>
  <c r="R4248" i="1" a="1"/>
  <c r="R4248" i="1"/>
  <c r="Q4248" i="1"/>
  <c r="P4248" i="1"/>
  <c r="O4248" i="1"/>
  <c r="S4247" i="1"/>
  <c r="R4247" i="1" a="1"/>
  <c r="R4247" i="1"/>
  <c r="Q4247" i="1"/>
  <c r="P4247" i="1"/>
  <c r="O4247" i="1"/>
  <c r="S4246" i="1"/>
  <c r="R4246" i="1" a="1"/>
  <c r="R4246" i="1"/>
  <c r="Q4246" i="1"/>
  <c r="P4246" i="1"/>
  <c r="O4246" i="1"/>
  <c r="S4245" i="1"/>
  <c r="R4245" i="1" a="1"/>
  <c r="R4245" i="1"/>
  <c r="Q4245" i="1"/>
  <c r="P4245" i="1"/>
  <c r="O4245" i="1"/>
  <c r="S4244" i="1"/>
  <c r="R4244" i="1" a="1"/>
  <c r="R4244" i="1"/>
  <c r="Q4244" i="1"/>
  <c r="P4244" i="1"/>
  <c r="O4244" i="1"/>
  <c r="S4243" i="1"/>
  <c r="R4243" i="1" a="1"/>
  <c r="R4243" i="1"/>
  <c r="Q4243" i="1"/>
  <c r="P4243" i="1"/>
  <c r="O4243" i="1"/>
  <c r="S4242" i="1"/>
  <c r="R4242" i="1" a="1"/>
  <c r="R4242" i="1"/>
  <c r="Q4242" i="1"/>
  <c r="P4242" i="1"/>
  <c r="O4242" i="1"/>
  <c r="S4241" i="1"/>
  <c r="R4241" i="1" a="1"/>
  <c r="R4241" i="1"/>
  <c r="Q4241" i="1"/>
  <c r="P4241" i="1"/>
  <c r="O4241" i="1"/>
  <c r="S4240" i="1"/>
  <c r="R4240" i="1" a="1"/>
  <c r="R4240" i="1"/>
  <c r="Q4240" i="1"/>
  <c r="P4240" i="1"/>
  <c r="O4240" i="1"/>
  <c r="S4239" i="1"/>
  <c r="R4239" i="1" a="1"/>
  <c r="R4239" i="1"/>
  <c r="Q4239" i="1"/>
  <c r="P4239" i="1"/>
  <c r="O4239" i="1"/>
  <c r="S4238" i="1"/>
  <c r="R4238" i="1" a="1"/>
  <c r="R4238" i="1"/>
  <c r="Q4238" i="1"/>
  <c r="P4238" i="1"/>
  <c r="O4238" i="1"/>
  <c r="S4237" i="1"/>
  <c r="R4237" i="1" a="1"/>
  <c r="R4237" i="1"/>
  <c r="Q4237" i="1"/>
  <c r="P4237" i="1"/>
  <c r="O4237" i="1"/>
  <c r="S4236" i="1"/>
  <c r="R4236" i="1" a="1"/>
  <c r="R4236" i="1"/>
  <c r="Q4236" i="1"/>
  <c r="P4236" i="1"/>
  <c r="O4236" i="1"/>
  <c r="S4235" i="1"/>
  <c r="R4235" i="1" a="1"/>
  <c r="R4235" i="1"/>
  <c r="Q4235" i="1"/>
  <c r="P4235" i="1"/>
  <c r="O4235" i="1"/>
  <c r="S4234" i="1"/>
  <c r="R4234" i="1" a="1"/>
  <c r="R4234" i="1"/>
  <c r="Q4234" i="1"/>
  <c r="P4234" i="1"/>
  <c r="O4234" i="1"/>
  <c r="S4233" i="1"/>
  <c r="R4233" i="1" a="1"/>
  <c r="R4233" i="1"/>
  <c r="Q4233" i="1"/>
  <c r="P4233" i="1"/>
  <c r="O4233" i="1"/>
  <c r="S4232" i="1"/>
  <c r="R4232" i="1" a="1"/>
  <c r="R4232" i="1"/>
  <c r="Q4232" i="1"/>
  <c r="P4232" i="1"/>
  <c r="O4232" i="1"/>
  <c r="S4231" i="1"/>
  <c r="R4231" i="1" a="1"/>
  <c r="R4231" i="1"/>
  <c r="Q4231" i="1"/>
  <c r="P4231" i="1"/>
  <c r="O4231" i="1"/>
  <c r="S4230" i="1"/>
  <c r="R4230" i="1" a="1"/>
  <c r="R4230" i="1"/>
  <c r="Q4230" i="1"/>
  <c r="P4230" i="1"/>
  <c r="O4230" i="1"/>
  <c r="S4229" i="1"/>
  <c r="R4229" i="1" a="1"/>
  <c r="R4229" i="1"/>
  <c r="Q4229" i="1"/>
  <c r="P4229" i="1"/>
  <c r="O4229" i="1"/>
  <c r="S4228" i="1"/>
  <c r="R4228" i="1" a="1"/>
  <c r="R4228" i="1"/>
  <c r="Q4228" i="1"/>
  <c r="P4228" i="1"/>
  <c r="O4228" i="1"/>
  <c r="S4227" i="1"/>
  <c r="R4227" i="1" a="1"/>
  <c r="R4227" i="1"/>
  <c r="Q4227" i="1"/>
  <c r="P4227" i="1"/>
  <c r="O4227" i="1"/>
  <c r="S4226" i="1"/>
  <c r="R4226" i="1" a="1"/>
  <c r="R4226" i="1"/>
  <c r="Q4226" i="1"/>
  <c r="P4226" i="1"/>
  <c r="O4226" i="1"/>
  <c r="S4225" i="1"/>
  <c r="R4225" i="1" a="1"/>
  <c r="R4225" i="1"/>
  <c r="Q4225" i="1"/>
  <c r="P4225" i="1"/>
  <c r="O4225" i="1"/>
  <c r="S4224" i="1"/>
  <c r="R4224" i="1" a="1"/>
  <c r="R4224" i="1"/>
  <c r="Q4224" i="1"/>
  <c r="P4224" i="1"/>
  <c r="O4224" i="1"/>
  <c r="S4223" i="1"/>
  <c r="R4223" i="1" a="1"/>
  <c r="R4223" i="1"/>
  <c r="Q4223" i="1"/>
  <c r="P4223" i="1"/>
  <c r="O4223" i="1"/>
  <c r="S4222" i="1"/>
  <c r="R4222" i="1" a="1"/>
  <c r="R4222" i="1"/>
  <c r="Q4222" i="1"/>
  <c r="P4222" i="1"/>
  <c r="O4222" i="1"/>
  <c r="S4221" i="1"/>
  <c r="R4221" i="1" a="1"/>
  <c r="R4221" i="1"/>
  <c r="Q4221" i="1"/>
  <c r="P4221" i="1"/>
  <c r="O4221" i="1"/>
  <c r="S4220" i="1"/>
  <c r="R4220" i="1" a="1"/>
  <c r="R4220" i="1"/>
  <c r="Q4220" i="1"/>
  <c r="P4220" i="1"/>
  <c r="O4220" i="1"/>
  <c r="S4219" i="1"/>
  <c r="R4219" i="1" a="1"/>
  <c r="R4219" i="1"/>
  <c r="Q4219" i="1"/>
  <c r="P4219" i="1"/>
  <c r="O4219" i="1"/>
  <c r="S4218" i="1"/>
  <c r="R4218" i="1" a="1"/>
  <c r="R4218" i="1"/>
  <c r="Q4218" i="1"/>
  <c r="P4218" i="1"/>
  <c r="O4218" i="1"/>
  <c r="S4217" i="1"/>
  <c r="R4217" i="1" a="1"/>
  <c r="R4217" i="1"/>
  <c r="Q4217" i="1"/>
  <c r="P4217" i="1"/>
  <c r="O4217" i="1"/>
  <c r="S4216" i="1"/>
  <c r="R4216" i="1" a="1"/>
  <c r="R4216" i="1"/>
  <c r="Q4216" i="1"/>
  <c r="P4216" i="1"/>
  <c r="O4216" i="1"/>
  <c r="S4215" i="1"/>
  <c r="R4215" i="1" a="1"/>
  <c r="R4215" i="1"/>
  <c r="Q4215" i="1"/>
  <c r="P4215" i="1"/>
  <c r="O4215" i="1"/>
  <c r="S4214" i="1"/>
  <c r="R4214" i="1" a="1"/>
  <c r="R4214" i="1"/>
  <c r="Q4214" i="1"/>
  <c r="P4214" i="1"/>
  <c r="O4214" i="1"/>
  <c r="S4213" i="1"/>
  <c r="R4213" i="1" a="1"/>
  <c r="R4213" i="1"/>
  <c r="Q4213" i="1"/>
  <c r="P4213" i="1"/>
  <c r="O4213" i="1"/>
  <c r="S4212" i="1"/>
  <c r="R4212" i="1" a="1"/>
  <c r="R4212" i="1"/>
  <c r="Q4212" i="1"/>
  <c r="P4212" i="1"/>
  <c r="O4212" i="1"/>
  <c r="S4211" i="1"/>
  <c r="R4211" i="1" a="1"/>
  <c r="R4211" i="1"/>
  <c r="Q4211" i="1"/>
  <c r="P4211" i="1"/>
  <c r="O4211" i="1"/>
  <c r="S4210" i="1"/>
  <c r="R4210" i="1" a="1"/>
  <c r="R4210" i="1"/>
  <c r="Q4210" i="1"/>
  <c r="P4210" i="1"/>
  <c r="O4210" i="1"/>
  <c r="S4209" i="1"/>
  <c r="R4209" i="1" a="1"/>
  <c r="R4209" i="1"/>
  <c r="Q4209" i="1"/>
  <c r="P4209" i="1"/>
  <c r="O4209" i="1"/>
  <c r="S4208" i="1"/>
  <c r="R4208" i="1" a="1"/>
  <c r="R4208" i="1"/>
  <c r="Q4208" i="1"/>
  <c r="P4208" i="1"/>
  <c r="O4208" i="1"/>
  <c r="S4207" i="1"/>
  <c r="R4207" i="1" a="1"/>
  <c r="R4207" i="1"/>
  <c r="Q4207" i="1"/>
  <c r="P4207" i="1"/>
  <c r="O4207" i="1"/>
  <c r="S4206" i="1"/>
  <c r="R4206" i="1" a="1"/>
  <c r="R4206" i="1"/>
  <c r="Q4206" i="1"/>
  <c r="P4206" i="1"/>
  <c r="O4206" i="1"/>
  <c r="S4205" i="1"/>
  <c r="R4205" i="1" a="1"/>
  <c r="R4205" i="1"/>
  <c r="Q4205" i="1"/>
  <c r="P4205" i="1"/>
  <c r="O4205" i="1"/>
  <c r="S4204" i="1"/>
  <c r="R4204" i="1" a="1"/>
  <c r="R4204" i="1"/>
  <c r="Q4204" i="1"/>
  <c r="P4204" i="1"/>
  <c r="O4204" i="1"/>
  <c r="S4203" i="1"/>
  <c r="R4203" i="1" a="1"/>
  <c r="R4203" i="1"/>
  <c r="Q4203" i="1"/>
  <c r="P4203" i="1"/>
  <c r="O4203" i="1"/>
  <c r="S4202" i="1"/>
  <c r="R4202" i="1" a="1"/>
  <c r="R4202" i="1"/>
  <c r="Q4202" i="1"/>
  <c r="P4202" i="1"/>
  <c r="O4202" i="1"/>
  <c r="S4201" i="1"/>
  <c r="R4201" i="1" a="1"/>
  <c r="R4201" i="1"/>
  <c r="Q4201" i="1"/>
  <c r="P4201" i="1"/>
  <c r="O4201" i="1"/>
  <c r="S4200" i="1"/>
  <c r="R4200" i="1" a="1"/>
  <c r="R4200" i="1"/>
  <c r="Q4200" i="1"/>
  <c r="P4200" i="1"/>
  <c r="O4200" i="1"/>
  <c r="S4199" i="1"/>
  <c r="R4199" i="1" a="1"/>
  <c r="R4199" i="1"/>
  <c r="Q4199" i="1"/>
  <c r="P4199" i="1"/>
  <c r="O4199" i="1"/>
  <c r="S4198" i="1"/>
  <c r="R4198" i="1" a="1"/>
  <c r="R4198" i="1"/>
  <c r="Q4198" i="1"/>
  <c r="P4198" i="1"/>
  <c r="O4198" i="1"/>
  <c r="S4197" i="1"/>
  <c r="R4197" i="1" a="1"/>
  <c r="R4197" i="1"/>
  <c r="Q4197" i="1"/>
  <c r="P4197" i="1"/>
  <c r="O4197" i="1"/>
  <c r="S4196" i="1"/>
  <c r="R4196" i="1" a="1"/>
  <c r="R4196" i="1"/>
  <c r="Q4196" i="1"/>
  <c r="P4196" i="1"/>
  <c r="O4196" i="1"/>
  <c r="S4195" i="1"/>
  <c r="R4195" i="1" a="1"/>
  <c r="R4195" i="1"/>
  <c r="Q4195" i="1"/>
  <c r="P4195" i="1"/>
  <c r="O4195" i="1"/>
  <c r="S4194" i="1"/>
  <c r="R4194" i="1" a="1"/>
  <c r="R4194" i="1"/>
  <c r="Q4194" i="1"/>
  <c r="P4194" i="1"/>
  <c r="O4194" i="1"/>
  <c r="S4193" i="1"/>
  <c r="R4193" i="1" a="1"/>
  <c r="R4193" i="1"/>
  <c r="Q4193" i="1"/>
  <c r="P4193" i="1"/>
  <c r="O4193" i="1"/>
  <c r="S4192" i="1"/>
  <c r="R4192" i="1" a="1"/>
  <c r="R4192" i="1"/>
  <c r="Q4192" i="1"/>
  <c r="P4192" i="1"/>
  <c r="O4192" i="1"/>
  <c r="S4191" i="1"/>
  <c r="R4191" i="1" a="1"/>
  <c r="R4191" i="1"/>
  <c r="Q4191" i="1"/>
  <c r="P4191" i="1"/>
  <c r="O4191" i="1"/>
  <c r="S4190" i="1"/>
  <c r="R4190" i="1" a="1"/>
  <c r="R4190" i="1"/>
  <c r="Q4190" i="1"/>
  <c r="P4190" i="1"/>
  <c r="O4190" i="1"/>
  <c r="S4189" i="1"/>
  <c r="R4189" i="1" a="1"/>
  <c r="R4189" i="1"/>
  <c r="Q4189" i="1"/>
  <c r="P4189" i="1"/>
  <c r="O4189" i="1"/>
  <c r="S4188" i="1"/>
  <c r="R4188" i="1" a="1"/>
  <c r="R4188" i="1"/>
  <c r="Q4188" i="1"/>
  <c r="P4188" i="1"/>
  <c r="O4188" i="1"/>
  <c r="S4187" i="1"/>
  <c r="R4187" i="1" a="1"/>
  <c r="R4187" i="1"/>
  <c r="Q4187" i="1"/>
  <c r="P4187" i="1"/>
  <c r="O4187" i="1"/>
  <c r="S4186" i="1"/>
  <c r="R4186" i="1" a="1"/>
  <c r="R4186" i="1"/>
  <c r="Q4186" i="1"/>
  <c r="P4186" i="1"/>
  <c r="O4186" i="1"/>
  <c r="S4185" i="1"/>
  <c r="R4185" i="1" a="1"/>
  <c r="R4185" i="1"/>
  <c r="Q4185" i="1"/>
  <c r="P4185" i="1"/>
  <c r="O4185" i="1"/>
  <c r="S4184" i="1"/>
  <c r="R4184" i="1" a="1"/>
  <c r="R4184" i="1"/>
  <c r="Q4184" i="1"/>
  <c r="P4184" i="1"/>
  <c r="O4184" i="1"/>
  <c r="S4183" i="1"/>
  <c r="R4183" i="1" a="1"/>
  <c r="R4183" i="1"/>
  <c r="Q4183" i="1"/>
  <c r="P4183" i="1"/>
  <c r="O4183" i="1"/>
  <c r="S4182" i="1"/>
  <c r="R4182" i="1" a="1"/>
  <c r="R4182" i="1"/>
  <c r="Q4182" i="1"/>
  <c r="P4182" i="1"/>
  <c r="O4182" i="1"/>
  <c r="S4181" i="1"/>
  <c r="R4181" i="1" a="1"/>
  <c r="R4181" i="1"/>
  <c r="Q4181" i="1"/>
  <c r="P4181" i="1"/>
  <c r="O4181" i="1"/>
  <c r="S4180" i="1"/>
  <c r="R4180" i="1" a="1"/>
  <c r="R4180" i="1"/>
  <c r="Q4180" i="1"/>
  <c r="P4180" i="1"/>
  <c r="O4180" i="1"/>
  <c r="S4179" i="1"/>
  <c r="R4179" i="1" a="1"/>
  <c r="R4179" i="1"/>
  <c r="Q4179" i="1"/>
  <c r="P4179" i="1"/>
  <c r="O4179" i="1"/>
  <c r="S4178" i="1"/>
  <c r="R4178" i="1" a="1"/>
  <c r="R4178" i="1"/>
  <c r="Q4178" i="1"/>
  <c r="P4178" i="1"/>
  <c r="O4178" i="1"/>
  <c r="S4177" i="1"/>
  <c r="R4177" i="1" a="1"/>
  <c r="R4177" i="1"/>
  <c r="Q4177" i="1"/>
  <c r="P4177" i="1"/>
  <c r="O4177" i="1"/>
  <c r="S4176" i="1"/>
  <c r="R4176" i="1" a="1"/>
  <c r="R4176" i="1"/>
  <c r="Q4176" i="1"/>
  <c r="P4176" i="1"/>
  <c r="O4176" i="1"/>
  <c r="S4175" i="1"/>
  <c r="R4175" i="1" a="1"/>
  <c r="R4175" i="1"/>
  <c r="Q4175" i="1"/>
  <c r="P4175" i="1"/>
  <c r="O4175" i="1"/>
  <c r="S4174" i="1"/>
  <c r="R4174" i="1" a="1"/>
  <c r="R4174" i="1"/>
  <c r="Q4174" i="1"/>
  <c r="P4174" i="1"/>
  <c r="O4174" i="1"/>
  <c r="S4173" i="1"/>
  <c r="R4173" i="1" a="1"/>
  <c r="R4173" i="1"/>
  <c r="Q4173" i="1"/>
  <c r="P4173" i="1"/>
  <c r="O4173" i="1"/>
  <c r="S4172" i="1"/>
  <c r="R4172" i="1" a="1"/>
  <c r="R4172" i="1"/>
  <c r="Q4172" i="1"/>
  <c r="P4172" i="1"/>
  <c r="O4172" i="1"/>
  <c r="S4171" i="1"/>
  <c r="R4171" i="1" a="1"/>
  <c r="R4171" i="1"/>
  <c r="Q4171" i="1"/>
  <c r="P4171" i="1"/>
  <c r="O4171" i="1"/>
  <c r="S4170" i="1"/>
  <c r="R4170" i="1" a="1"/>
  <c r="R4170" i="1"/>
  <c r="Q4170" i="1"/>
  <c r="P4170" i="1"/>
  <c r="O4170" i="1"/>
  <c r="S4169" i="1"/>
  <c r="R4169" i="1" a="1"/>
  <c r="R4169" i="1"/>
  <c r="Q4169" i="1"/>
  <c r="P4169" i="1"/>
  <c r="O4169" i="1"/>
  <c r="S4168" i="1"/>
  <c r="R4168" i="1" a="1"/>
  <c r="R4168" i="1"/>
  <c r="Q4168" i="1"/>
  <c r="P4168" i="1"/>
  <c r="O4168" i="1"/>
  <c r="S4167" i="1"/>
  <c r="R4167" i="1" a="1"/>
  <c r="R4167" i="1"/>
  <c r="Q4167" i="1"/>
  <c r="P4167" i="1"/>
  <c r="O4167" i="1"/>
  <c r="S4166" i="1"/>
  <c r="R4166" i="1" a="1"/>
  <c r="R4166" i="1"/>
  <c r="Q4166" i="1"/>
  <c r="P4166" i="1"/>
  <c r="O4166" i="1"/>
  <c r="S4165" i="1"/>
  <c r="R4165" i="1" a="1"/>
  <c r="R4165" i="1"/>
  <c r="Q4165" i="1"/>
  <c r="P4165" i="1"/>
  <c r="O4165" i="1"/>
  <c r="S4164" i="1"/>
  <c r="R4164" i="1" a="1"/>
  <c r="R4164" i="1"/>
  <c r="Q4164" i="1"/>
  <c r="P4164" i="1"/>
  <c r="O4164" i="1"/>
  <c r="S4163" i="1"/>
  <c r="R4163" i="1" a="1"/>
  <c r="R4163" i="1"/>
  <c r="Q4163" i="1"/>
  <c r="P4163" i="1"/>
  <c r="O4163" i="1"/>
  <c r="S4162" i="1"/>
  <c r="R4162" i="1" a="1"/>
  <c r="R4162" i="1"/>
  <c r="Q4162" i="1"/>
  <c r="P4162" i="1"/>
  <c r="O4162" i="1"/>
  <c r="S4161" i="1"/>
  <c r="R4161" i="1" a="1"/>
  <c r="R4161" i="1"/>
  <c r="Q4161" i="1"/>
  <c r="P4161" i="1"/>
  <c r="O4161" i="1"/>
  <c r="S4160" i="1"/>
  <c r="R4160" i="1" a="1"/>
  <c r="R4160" i="1"/>
  <c r="Q4160" i="1"/>
  <c r="P4160" i="1"/>
  <c r="O4160" i="1"/>
  <c r="S4159" i="1"/>
  <c r="R4159" i="1" a="1"/>
  <c r="R4159" i="1"/>
  <c r="Q4159" i="1"/>
  <c r="P4159" i="1"/>
  <c r="O4159" i="1"/>
  <c r="S4158" i="1"/>
  <c r="R4158" i="1" a="1"/>
  <c r="R4158" i="1"/>
  <c r="Q4158" i="1"/>
  <c r="P4158" i="1"/>
  <c r="O4158" i="1"/>
  <c r="S4157" i="1"/>
  <c r="R4157" i="1" a="1"/>
  <c r="R4157" i="1"/>
  <c r="Q4157" i="1"/>
  <c r="P4157" i="1"/>
  <c r="O4157" i="1"/>
  <c r="S4156" i="1"/>
  <c r="R4156" i="1" a="1"/>
  <c r="R4156" i="1"/>
  <c r="Q4156" i="1"/>
  <c r="P4156" i="1"/>
  <c r="O4156" i="1"/>
  <c r="S4155" i="1"/>
  <c r="R4155" i="1" a="1"/>
  <c r="R4155" i="1"/>
  <c r="Q4155" i="1"/>
  <c r="P4155" i="1"/>
  <c r="O4155" i="1"/>
  <c r="S4154" i="1"/>
  <c r="R4154" i="1" a="1"/>
  <c r="R4154" i="1"/>
  <c r="Q4154" i="1"/>
  <c r="P4154" i="1"/>
  <c r="O4154" i="1"/>
  <c r="S4153" i="1"/>
  <c r="R4153" i="1" a="1"/>
  <c r="R4153" i="1"/>
  <c r="Q4153" i="1"/>
  <c r="P4153" i="1"/>
  <c r="O4153" i="1"/>
  <c r="S4152" i="1"/>
  <c r="R4152" i="1" a="1"/>
  <c r="R4152" i="1"/>
  <c r="Q4152" i="1"/>
  <c r="P4152" i="1"/>
  <c r="O4152" i="1"/>
  <c r="S4151" i="1"/>
  <c r="R4151" i="1" a="1"/>
  <c r="R4151" i="1"/>
  <c r="Q4151" i="1"/>
  <c r="P4151" i="1"/>
  <c r="O4151" i="1"/>
  <c r="S4150" i="1"/>
  <c r="R4150" i="1" a="1"/>
  <c r="R4150" i="1"/>
  <c r="Q4150" i="1"/>
  <c r="P4150" i="1"/>
  <c r="O4150" i="1"/>
  <c r="S4149" i="1"/>
  <c r="R4149" i="1" a="1"/>
  <c r="R4149" i="1"/>
  <c r="Q4149" i="1"/>
  <c r="P4149" i="1"/>
  <c r="O4149" i="1"/>
  <c r="S4148" i="1"/>
  <c r="R4148" i="1" a="1"/>
  <c r="R4148" i="1"/>
  <c r="Q4148" i="1"/>
  <c r="P4148" i="1"/>
  <c r="O4148" i="1"/>
  <c r="S4147" i="1"/>
  <c r="R4147" i="1" a="1"/>
  <c r="R4147" i="1"/>
  <c r="Q4147" i="1"/>
  <c r="P4147" i="1"/>
  <c r="O4147" i="1"/>
  <c r="S4146" i="1"/>
  <c r="R4146" i="1" a="1"/>
  <c r="R4146" i="1"/>
  <c r="Q4146" i="1"/>
  <c r="P4146" i="1"/>
  <c r="O4146" i="1"/>
  <c r="S4145" i="1"/>
  <c r="R4145" i="1" a="1"/>
  <c r="R4145" i="1"/>
  <c r="Q4145" i="1"/>
  <c r="P4145" i="1"/>
  <c r="O4145" i="1"/>
  <c r="S4144" i="1"/>
  <c r="R4144" i="1" a="1"/>
  <c r="R4144" i="1"/>
  <c r="Q4144" i="1"/>
  <c r="P4144" i="1"/>
  <c r="O4144" i="1"/>
  <c r="S4143" i="1"/>
  <c r="R4143" i="1" a="1"/>
  <c r="R4143" i="1"/>
  <c r="Q4143" i="1"/>
  <c r="P4143" i="1"/>
  <c r="O4143" i="1"/>
  <c r="S4142" i="1"/>
  <c r="R4142" i="1" a="1"/>
  <c r="R4142" i="1"/>
  <c r="Q4142" i="1"/>
  <c r="P4142" i="1"/>
  <c r="O4142" i="1"/>
  <c r="S4141" i="1"/>
  <c r="R4141" i="1" a="1"/>
  <c r="R4141" i="1"/>
  <c r="Q4141" i="1"/>
  <c r="P4141" i="1"/>
  <c r="O4141" i="1"/>
  <c r="S4140" i="1"/>
  <c r="R4140" i="1" a="1"/>
  <c r="R4140" i="1"/>
  <c r="Q4140" i="1"/>
  <c r="P4140" i="1"/>
  <c r="O4140" i="1"/>
  <c r="S4139" i="1"/>
  <c r="R4139" i="1" a="1"/>
  <c r="R4139" i="1"/>
  <c r="Q4139" i="1"/>
  <c r="P4139" i="1"/>
  <c r="O4139" i="1"/>
  <c r="S4138" i="1"/>
  <c r="R4138" i="1" a="1"/>
  <c r="R4138" i="1"/>
  <c r="Q4138" i="1"/>
  <c r="P4138" i="1"/>
  <c r="O4138" i="1"/>
  <c r="S4137" i="1"/>
  <c r="R4137" i="1" a="1"/>
  <c r="R4137" i="1"/>
  <c r="Q4137" i="1"/>
  <c r="P4137" i="1"/>
  <c r="O4137" i="1"/>
  <c r="S4136" i="1"/>
  <c r="R4136" i="1" a="1"/>
  <c r="R4136" i="1"/>
  <c r="Q4136" i="1"/>
  <c r="P4136" i="1"/>
  <c r="O4136" i="1"/>
  <c r="S4135" i="1"/>
  <c r="R4135" i="1" a="1"/>
  <c r="R4135" i="1"/>
  <c r="Q4135" i="1"/>
  <c r="P4135" i="1"/>
  <c r="O4135" i="1"/>
  <c r="S4134" i="1"/>
  <c r="R4134" i="1" a="1"/>
  <c r="R4134" i="1"/>
  <c r="Q4134" i="1"/>
  <c r="P4134" i="1"/>
  <c r="O4134" i="1"/>
  <c r="S4133" i="1"/>
  <c r="R4133" i="1" a="1"/>
  <c r="R4133" i="1"/>
  <c r="Q4133" i="1"/>
  <c r="P4133" i="1"/>
  <c r="O4133" i="1"/>
  <c r="S4132" i="1"/>
  <c r="R4132" i="1" a="1"/>
  <c r="R4132" i="1"/>
  <c r="Q4132" i="1"/>
  <c r="P4132" i="1"/>
  <c r="O4132" i="1"/>
  <c r="S4131" i="1"/>
  <c r="R4131" i="1" a="1"/>
  <c r="R4131" i="1"/>
  <c r="Q4131" i="1"/>
  <c r="P4131" i="1"/>
  <c r="O4131" i="1"/>
  <c r="S4130" i="1"/>
  <c r="R4130" i="1" a="1"/>
  <c r="R4130" i="1"/>
  <c r="Q4130" i="1"/>
  <c r="P4130" i="1"/>
  <c r="O4130" i="1"/>
  <c r="S4129" i="1"/>
  <c r="R4129" i="1" a="1"/>
  <c r="R4129" i="1"/>
  <c r="Q4129" i="1"/>
  <c r="P4129" i="1"/>
  <c r="O4129" i="1"/>
  <c r="S4128" i="1"/>
  <c r="R4128" i="1" a="1"/>
  <c r="R4128" i="1"/>
  <c r="Q4128" i="1"/>
  <c r="P4128" i="1"/>
  <c r="O4128" i="1"/>
  <c r="S4127" i="1"/>
  <c r="R4127" i="1" a="1"/>
  <c r="R4127" i="1"/>
  <c r="Q4127" i="1"/>
  <c r="P4127" i="1"/>
  <c r="O4127" i="1"/>
  <c r="S4126" i="1"/>
  <c r="R4126" i="1" a="1"/>
  <c r="R4126" i="1"/>
  <c r="Q4126" i="1"/>
  <c r="P4126" i="1"/>
  <c r="O4126" i="1"/>
  <c r="S4125" i="1"/>
  <c r="R4125" i="1" a="1"/>
  <c r="R4125" i="1"/>
  <c r="Q4125" i="1"/>
  <c r="P4125" i="1"/>
  <c r="O4125" i="1"/>
  <c r="S4124" i="1"/>
  <c r="R4124" i="1" a="1"/>
  <c r="R4124" i="1"/>
  <c r="Q4124" i="1"/>
  <c r="P4124" i="1"/>
  <c r="O4124" i="1"/>
  <c r="S4123" i="1"/>
  <c r="R4123" i="1" a="1"/>
  <c r="R4123" i="1"/>
  <c r="Q4123" i="1"/>
  <c r="P4123" i="1"/>
  <c r="O4123" i="1"/>
  <c r="S4122" i="1"/>
  <c r="R4122" i="1" a="1"/>
  <c r="R4122" i="1"/>
  <c r="Q4122" i="1"/>
  <c r="P4122" i="1"/>
  <c r="O4122" i="1"/>
  <c r="S4121" i="1"/>
  <c r="R4121" i="1" a="1"/>
  <c r="R4121" i="1"/>
  <c r="Q4121" i="1"/>
  <c r="P4121" i="1"/>
  <c r="O4121" i="1"/>
  <c r="S4120" i="1"/>
  <c r="R4120" i="1" a="1"/>
  <c r="R4120" i="1"/>
  <c r="Q4120" i="1"/>
  <c r="P4120" i="1"/>
  <c r="O4120" i="1"/>
  <c r="S4119" i="1"/>
  <c r="R4119" i="1" a="1"/>
  <c r="R4119" i="1"/>
  <c r="Q4119" i="1"/>
  <c r="P4119" i="1"/>
  <c r="O4119" i="1"/>
  <c r="S4118" i="1"/>
  <c r="R4118" i="1" a="1"/>
  <c r="R4118" i="1"/>
  <c r="Q4118" i="1"/>
  <c r="P4118" i="1"/>
  <c r="O4118" i="1"/>
  <c r="S4117" i="1"/>
  <c r="R4117" i="1" a="1"/>
  <c r="R4117" i="1"/>
  <c r="Q4117" i="1"/>
  <c r="P4117" i="1"/>
  <c r="O4117" i="1"/>
  <c r="S4116" i="1"/>
  <c r="R4116" i="1" a="1"/>
  <c r="R4116" i="1"/>
  <c r="Q4116" i="1"/>
  <c r="P4116" i="1"/>
  <c r="O4116" i="1"/>
  <c r="S4115" i="1"/>
  <c r="R4115" i="1" a="1"/>
  <c r="R4115" i="1"/>
  <c r="Q4115" i="1"/>
  <c r="P4115" i="1"/>
  <c r="O4115" i="1"/>
  <c r="S4114" i="1"/>
  <c r="R4114" i="1" a="1"/>
  <c r="R4114" i="1"/>
  <c r="Q4114" i="1"/>
  <c r="P4114" i="1"/>
  <c r="O4114" i="1"/>
  <c r="S4113" i="1"/>
  <c r="R4113" i="1" a="1"/>
  <c r="R4113" i="1"/>
  <c r="Q4113" i="1"/>
  <c r="P4113" i="1"/>
  <c r="O4113" i="1"/>
  <c r="S4112" i="1"/>
  <c r="R4112" i="1" a="1"/>
  <c r="R4112" i="1"/>
  <c r="Q4112" i="1"/>
  <c r="P4112" i="1"/>
  <c r="O4112" i="1"/>
  <c r="S4111" i="1"/>
  <c r="R4111" i="1" a="1"/>
  <c r="R4111" i="1"/>
  <c r="Q4111" i="1"/>
  <c r="P4111" i="1"/>
  <c r="O4111" i="1"/>
  <c r="S4110" i="1"/>
  <c r="R4110" i="1" a="1"/>
  <c r="R4110" i="1"/>
  <c r="Q4110" i="1"/>
  <c r="P4110" i="1"/>
  <c r="O4110" i="1"/>
  <c r="S4109" i="1"/>
  <c r="R4109" i="1" a="1"/>
  <c r="R4109" i="1"/>
  <c r="Q4109" i="1"/>
  <c r="P4109" i="1"/>
  <c r="O4109" i="1"/>
  <c r="S4108" i="1"/>
  <c r="R4108" i="1" a="1"/>
  <c r="R4108" i="1"/>
  <c r="Q4108" i="1"/>
  <c r="P4108" i="1"/>
  <c r="O4108" i="1"/>
  <c r="S4107" i="1"/>
  <c r="R4107" i="1" a="1"/>
  <c r="R4107" i="1"/>
  <c r="Q4107" i="1"/>
  <c r="P4107" i="1"/>
  <c r="O4107" i="1"/>
  <c r="S4106" i="1"/>
  <c r="R4106" i="1" a="1"/>
  <c r="R4106" i="1"/>
  <c r="Q4106" i="1"/>
  <c r="P4106" i="1"/>
  <c r="O4106" i="1"/>
  <c r="S4105" i="1"/>
  <c r="R4105" i="1" a="1"/>
  <c r="R4105" i="1"/>
  <c r="Q4105" i="1"/>
  <c r="P4105" i="1"/>
  <c r="O4105" i="1"/>
  <c r="S4104" i="1"/>
  <c r="R4104" i="1" a="1"/>
  <c r="R4104" i="1"/>
  <c r="Q4104" i="1"/>
  <c r="P4104" i="1"/>
  <c r="O4104" i="1"/>
  <c r="S4103" i="1"/>
  <c r="R4103" i="1" a="1"/>
  <c r="R4103" i="1"/>
  <c r="Q4103" i="1"/>
  <c r="P4103" i="1"/>
  <c r="O4103" i="1"/>
  <c r="S4102" i="1"/>
  <c r="R4102" i="1" a="1"/>
  <c r="R4102" i="1"/>
  <c r="Q4102" i="1"/>
  <c r="P4102" i="1"/>
  <c r="O4102" i="1"/>
  <c r="S4101" i="1"/>
  <c r="R4101" i="1" a="1"/>
  <c r="R4101" i="1"/>
  <c r="Q4101" i="1"/>
  <c r="P4101" i="1"/>
  <c r="O4101" i="1"/>
  <c r="S4100" i="1"/>
  <c r="R4100" i="1" a="1"/>
  <c r="R4100" i="1"/>
  <c r="Q4100" i="1"/>
  <c r="P4100" i="1"/>
  <c r="O4100" i="1"/>
  <c r="S4099" i="1"/>
  <c r="R4099" i="1" a="1"/>
  <c r="R4099" i="1"/>
  <c r="Q4099" i="1"/>
  <c r="P4099" i="1"/>
  <c r="O4099" i="1"/>
  <c r="S4098" i="1"/>
  <c r="R4098" i="1" a="1"/>
  <c r="R4098" i="1"/>
  <c r="Q4098" i="1"/>
  <c r="P4098" i="1"/>
  <c r="O4098" i="1"/>
  <c r="S4097" i="1"/>
  <c r="R4097" i="1" a="1"/>
  <c r="R4097" i="1"/>
  <c r="Q4097" i="1"/>
  <c r="P4097" i="1"/>
  <c r="O4097" i="1"/>
  <c r="S4096" i="1"/>
  <c r="R4096" i="1" a="1"/>
  <c r="R4096" i="1"/>
  <c r="Q4096" i="1"/>
  <c r="P4096" i="1"/>
  <c r="O4096" i="1"/>
  <c r="S4095" i="1"/>
  <c r="R4095" i="1" a="1"/>
  <c r="R4095" i="1"/>
  <c r="Q4095" i="1"/>
  <c r="P4095" i="1"/>
  <c r="O4095" i="1"/>
  <c r="S4094" i="1"/>
  <c r="R4094" i="1" a="1"/>
  <c r="R4094" i="1"/>
  <c r="Q4094" i="1"/>
  <c r="P4094" i="1"/>
  <c r="O4094" i="1"/>
  <c r="S4093" i="1"/>
  <c r="R4093" i="1" a="1"/>
  <c r="R4093" i="1"/>
  <c r="Q4093" i="1"/>
  <c r="P4093" i="1"/>
  <c r="O4093" i="1"/>
  <c r="S4092" i="1"/>
  <c r="R4092" i="1" a="1"/>
  <c r="R4092" i="1"/>
  <c r="Q4092" i="1"/>
  <c r="P4092" i="1"/>
  <c r="O4092" i="1"/>
  <c r="S4091" i="1"/>
  <c r="R4091" i="1" a="1"/>
  <c r="R4091" i="1"/>
  <c r="Q4091" i="1"/>
  <c r="P4091" i="1"/>
  <c r="O4091" i="1"/>
  <c r="S4090" i="1"/>
  <c r="R4090" i="1" a="1"/>
  <c r="R4090" i="1"/>
  <c r="Q4090" i="1"/>
  <c r="P4090" i="1"/>
  <c r="O4090" i="1"/>
  <c r="S4089" i="1"/>
  <c r="R4089" i="1" a="1"/>
  <c r="R4089" i="1"/>
  <c r="Q4089" i="1"/>
  <c r="P4089" i="1"/>
  <c r="O4089" i="1"/>
  <c r="S4088" i="1"/>
  <c r="R4088" i="1" a="1"/>
  <c r="R4088" i="1"/>
  <c r="Q4088" i="1"/>
  <c r="P4088" i="1"/>
  <c r="O4088" i="1"/>
  <c r="S4087" i="1"/>
  <c r="R4087" i="1" a="1"/>
  <c r="R4087" i="1"/>
  <c r="Q4087" i="1"/>
  <c r="P4087" i="1"/>
  <c r="O4087" i="1"/>
  <c r="S4086" i="1"/>
  <c r="R4086" i="1" a="1"/>
  <c r="R4086" i="1"/>
  <c r="Q4086" i="1"/>
  <c r="P4086" i="1"/>
  <c r="O4086" i="1"/>
  <c r="S4085" i="1"/>
  <c r="R4085" i="1" a="1"/>
  <c r="R4085" i="1"/>
  <c r="Q4085" i="1"/>
  <c r="P4085" i="1"/>
  <c r="O4085" i="1"/>
  <c r="S4084" i="1"/>
  <c r="R4084" i="1" a="1"/>
  <c r="R4084" i="1"/>
  <c r="Q4084" i="1"/>
  <c r="P4084" i="1"/>
  <c r="O4084" i="1"/>
  <c r="S4083" i="1"/>
  <c r="R4083" i="1" a="1"/>
  <c r="R4083" i="1"/>
  <c r="Q4083" i="1"/>
  <c r="P4083" i="1"/>
  <c r="O4083" i="1"/>
  <c r="S4082" i="1"/>
  <c r="R4082" i="1" a="1"/>
  <c r="R4082" i="1"/>
  <c r="Q4082" i="1"/>
  <c r="P4082" i="1"/>
  <c r="O4082" i="1"/>
  <c r="S4081" i="1"/>
  <c r="R4081" i="1" a="1"/>
  <c r="R4081" i="1"/>
  <c r="Q4081" i="1"/>
  <c r="P4081" i="1"/>
  <c r="O4081" i="1"/>
  <c r="S4080" i="1"/>
  <c r="R4080" i="1" a="1"/>
  <c r="R4080" i="1"/>
  <c r="Q4080" i="1"/>
  <c r="P4080" i="1"/>
  <c r="O4080" i="1"/>
  <c r="S4079" i="1"/>
  <c r="R4079" i="1" a="1"/>
  <c r="R4079" i="1"/>
  <c r="Q4079" i="1"/>
  <c r="P4079" i="1"/>
  <c r="O4079" i="1"/>
  <c r="S4078" i="1"/>
  <c r="R4078" i="1" a="1"/>
  <c r="R4078" i="1"/>
  <c r="Q4078" i="1"/>
  <c r="P4078" i="1"/>
  <c r="O4078" i="1"/>
  <c r="S4077" i="1"/>
  <c r="R4077" i="1" a="1"/>
  <c r="R4077" i="1"/>
  <c r="Q4077" i="1"/>
  <c r="P4077" i="1"/>
  <c r="O4077" i="1"/>
  <c r="S4076" i="1"/>
  <c r="R4076" i="1" a="1"/>
  <c r="R4076" i="1"/>
  <c r="Q4076" i="1"/>
  <c r="P4076" i="1"/>
  <c r="O4076" i="1"/>
  <c r="S4075" i="1"/>
  <c r="R4075" i="1" a="1"/>
  <c r="R4075" i="1"/>
  <c r="Q4075" i="1"/>
  <c r="P4075" i="1"/>
  <c r="O4075" i="1"/>
  <c r="S4074" i="1"/>
  <c r="R4074" i="1" a="1"/>
  <c r="R4074" i="1"/>
  <c r="Q4074" i="1"/>
  <c r="P4074" i="1"/>
  <c r="O4074" i="1"/>
  <c r="S4073" i="1"/>
  <c r="R4073" i="1" a="1"/>
  <c r="R4073" i="1"/>
  <c r="Q4073" i="1"/>
  <c r="P4073" i="1"/>
  <c r="O4073" i="1"/>
  <c r="S4072" i="1"/>
  <c r="R4072" i="1" a="1"/>
  <c r="R4072" i="1"/>
  <c r="Q4072" i="1"/>
  <c r="P4072" i="1"/>
  <c r="O4072" i="1"/>
  <c r="S4071" i="1"/>
  <c r="R4071" i="1" a="1"/>
  <c r="R4071" i="1"/>
  <c r="Q4071" i="1"/>
  <c r="P4071" i="1"/>
  <c r="O4071" i="1"/>
  <c r="S4070" i="1"/>
  <c r="R4070" i="1" a="1"/>
  <c r="R4070" i="1"/>
  <c r="Q4070" i="1"/>
  <c r="P4070" i="1"/>
  <c r="O4070" i="1"/>
  <c r="S4069" i="1"/>
  <c r="R4069" i="1" a="1"/>
  <c r="R4069" i="1"/>
  <c r="Q4069" i="1"/>
  <c r="P4069" i="1"/>
  <c r="O4069" i="1"/>
  <c r="S4068" i="1"/>
  <c r="R4068" i="1" a="1"/>
  <c r="R4068" i="1"/>
  <c r="Q4068" i="1"/>
  <c r="P4068" i="1"/>
  <c r="O4068" i="1"/>
  <c r="S4067" i="1"/>
  <c r="R4067" i="1" a="1"/>
  <c r="R4067" i="1"/>
  <c r="Q4067" i="1"/>
  <c r="P4067" i="1"/>
  <c r="O4067" i="1"/>
  <c r="S4066" i="1"/>
  <c r="R4066" i="1" a="1"/>
  <c r="R4066" i="1"/>
  <c r="Q4066" i="1"/>
  <c r="P4066" i="1"/>
  <c r="O4066" i="1"/>
  <c r="S4065" i="1"/>
  <c r="R4065" i="1" a="1"/>
  <c r="R4065" i="1"/>
  <c r="Q4065" i="1"/>
  <c r="P4065" i="1"/>
  <c r="O4065" i="1"/>
  <c r="S4064" i="1"/>
  <c r="R4064" i="1" a="1"/>
  <c r="R4064" i="1"/>
  <c r="Q4064" i="1"/>
  <c r="P4064" i="1"/>
  <c r="O4064" i="1"/>
  <c r="S4063" i="1"/>
  <c r="R4063" i="1" a="1"/>
  <c r="R4063" i="1"/>
  <c r="Q4063" i="1"/>
  <c r="P4063" i="1"/>
  <c r="O4063" i="1"/>
  <c r="S4062" i="1"/>
  <c r="R4062" i="1" a="1"/>
  <c r="R4062" i="1"/>
  <c r="Q4062" i="1"/>
  <c r="P4062" i="1"/>
  <c r="O4062" i="1"/>
  <c r="S4061" i="1"/>
  <c r="R4061" i="1" a="1"/>
  <c r="R4061" i="1"/>
  <c r="Q4061" i="1"/>
  <c r="P4061" i="1"/>
  <c r="O4061" i="1"/>
  <c r="S4060" i="1"/>
  <c r="R4060" i="1" a="1"/>
  <c r="R4060" i="1"/>
  <c r="Q4060" i="1"/>
  <c r="P4060" i="1"/>
  <c r="O4060" i="1"/>
  <c r="S4059" i="1"/>
  <c r="R4059" i="1" a="1"/>
  <c r="R4059" i="1"/>
  <c r="Q4059" i="1"/>
  <c r="P4059" i="1"/>
  <c r="O4059" i="1"/>
  <c r="S4058" i="1"/>
  <c r="R4058" i="1" a="1"/>
  <c r="R4058" i="1"/>
  <c r="Q4058" i="1"/>
  <c r="P4058" i="1"/>
  <c r="O4058" i="1"/>
  <c r="S4057" i="1"/>
  <c r="R4057" i="1" a="1"/>
  <c r="R4057" i="1"/>
  <c r="Q4057" i="1"/>
  <c r="P4057" i="1"/>
  <c r="O4057" i="1"/>
  <c r="S4056" i="1"/>
  <c r="R4056" i="1" a="1"/>
  <c r="R4056" i="1"/>
  <c r="Q4056" i="1"/>
  <c r="P4056" i="1"/>
  <c r="O4056" i="1"/>
  <c r="S4055" i="1"/>
  <c r="R4055" i="1" a="1"/>
  <c r="R4055" i="1"/>
  <c r="Q4055" i="1"/>
  <c r="P4055" i="1"/>
  <c r="O4055" i="1"/>
  <c r="S4054" i="1"/>
  <c r="R4054" i="1" a="1"/>
  <c r="R4054" i="1"/>
  <c r="Q4054" i="1"/>
  <c r="P4054" i="1"/>
  <c r="O4054" i="1"/>
  <c r="S4053" i="1"/>
  <c r="R4053" i="1" a="1"/>
  <c r="R4053" i="1"/>
  <c r="Q4053" i="1"/>
  <c r="P4053" i="1"/>
  <c r="O4053" i="1"/>
  <c r="S4052" i="1"/>
  <c r="R4052" i="1" a="1"/>
  <c r="R4052" i="1"/>
  <c r="Q4052" i="1"/>
  <c r="P4052" i="1"/>
  <c r="O4052" i="1"/>
  <c r="S4051" i="1"/>
  <c r="R4051" i="1" a="1"/>
  <c r="R4051" i="1"/>
  <c r="Q4051" i="1"/>
  <c r="P4051" i="1"/>
  <c r="O4051" i="1"/>
  <c r="S4050" i="1"/>
  <c r="R4050" i="1" a="1"/>
  <c r="R4050" i="1"/>
  <c r="Q4050" i="1"/>
  <c r="P4050" i="1"/>
  <c r="O4050" i="1"/>
  <c r="S4049" i="1"/>
  <c r="R4049" i="1" a="1"/>
  <c r="R4049" i="1"/>
  <c r="Q4049" i="1"/>
  <c r="P4049" i="1"/>
  <c r="O4049" i="1"/>
  <c r="S4048" i="1"/>
  <c r="R4048" i="1" a="1"/>
  <c r="R4048" i="1"/>
  <c r="Q4048" i="1"/>
  <c r="P4048" i="1"/>
  <c r="O4048" i="1"/>
  <c r="S4047" i="1"/>
  <c r="R4047" i="1" a="1"/>
  <c r="R4047" i="1"/>
  <c r="Q4047" i="1"/>
  <c r="P4047" i="1"/>
  <c r="O4047" i="1"/>
  <c r="S4046" i="1"/>
  <c r="R4046" i="1" a="1"/>
  <c r="R4046" i="1"/>
  <c r="Q4046" i="1"/>
  <c r="P4046" i="1"/>
  <c r="O4046" i="1"/>
  <c r="S4045" i="1"/>
  <c r="R4045" i="1" a="1"/>
  <c r="R4045" i="1"/>
  <c r="Q4045" i="1"/>
  <c r="P4045" i="1"/>
  <c r="O4045" i="1"/>
  <c r="S4044" i="1"/>
  <c r="R4044" i="1" a="1"/>
  <c r="R4044" i="1"/>
  <c r="Q4044" i="1"/>
  <c r="P4044" i="1"/>
  <c r="O4044" i="1"/>
  <c r="S4043" i="1"/>
  <c r="R4043" i="1" a="1"/>
  <c r="R4043" i="1"/>
  <c r="Q4043" i="1"/>
  <c r="P4043" i="1"/>
  <c r="O4043" i="1"/>
  <c r="S4042" i="1"/>
  <c r="R4042" i="1" a="1"/>
  <c r="R4042" i="1"/>
  <c r="Q4042" i="1"/>
  <c r="P4042" i="1"/>
  <c r="O4042" i="1"/>
  <c r="S4041" i="1"/>
  <c r="R4041" i="1" a="1"/>
  <c r="R4041" i="1"/>
  <c r="Q4041" i="1"/>
  <c r="P4041" i="1"/>
  <c r="O4041" i="1"/>
  <c r="S4040" i="1"/>
  <c r="R4040" i="1" a="1"/>
  <c r="R4040" i="1"/>
  <c r="Q4040" i="1"/>
  <c r="P4040" i="1"/>
  <c r="O4040" i="1"/>
  <c r="S4039" i="1"/>
  <c r="R4039" i="1" a="1"/>
  <c r="R4039" i="1"/>
  <c r="Q4039" i="1"/>
  <c r="P4039" i="1"/>
  <c r="O4039" i="1"/>
  <c r="S4038" i="1"/>
  <c r="R4038" i="1" a="1"/>
  <c r="R4038" i="1"/>
  <c r="Q4038" i="1"/>
  <c r="P4038" i="1"/>
  <c r="O4038" i="1"/>
  <c r="S4037" i="1"/>
  <c r="R4037" i="1" a="1"/>
  <c r="R4037" i="1"/>
  <c r="Q4037" i="1"/>
  <c r="P4037" i="1"/>
  <c r="O4037" i="1"/>
  <c r="S4036" i="1"/>
  <c r="R4036" i="1" a="1"/>
  <c r="R4036" i="1"/>
  <c r="Q4036" i="1"/>
  <c r="P4036" i="1"/>
  <c r="O4036" i="1"/>
  <c r="S4035" i="1"/>
  <c r="R4035" i="1" a="1"/>
  <c r="R4035" i="1"/>
  <c r="Q4035" i="1"/>
  <c r="P4035" i="1"/>
  <c r="O4035" i="1"/>
  <c r="S4034" i="1"/>
  <c r="R4034" i="1" a="1"/>
  <c r="R4034" i="1"/>
  <c r="Q4034" i="1"/>
  <c r="P4034" i="1"/>
  <c r="O4034" i="1"/>
  <c r="S4033" i="1"/>
  <c r="R4033" i="1" a="1"/>
  <c r="R4033" i="1"/>
  <c r="Q4033" i="1"/>
  <c r="P4033" i="1"/>
  <c r="O4033" i="1"/>
  <c r="S4032" i="1"/>
  <c r="R4032" i="1" a="1"/>
  <c r="R4032" i="1"/>
  <c r="Q4032" i="1"/>
  <c r="P4032" i="1"/>
  <c r="O4032" i="1"/>
  <c r="S4031" i="1"/>
  <c r="R4031" i="1" a="1"/>
  <c r="R4031" i="1"/>
  <c r="Q4031" i="1"/>
  <c r="P4031" i="1"/>
  <c r="O4031" i="1"/>
  <c r="S4030" i="1"/>
  <c r="R4030" i="1" a="1"/>
  <c r="R4030" i="1"/>
  <c r="Q4030" i="1"/>
  <c r="P4030" i="1"/>
  <c r="O4030" i="1"/>
  <c r="S4029" i="1"/>
  <c r="R4029" i="1" a="1"/>
  <c r="R4029" i="1"/>
  <c r="Q4029" i="1"/>
  <c r="P4029" i="1"/>
  <c r="O4029" i="1"/>
  <c r="S4028" i="1"/>
  <c r="R4028" i="1" a="1"/>
  <c r="R4028" i="1"/>
  <c r="Q4028" i="1"/>
  <c r="P4028" i="1"/>
  <c r="O4028" i="1"/>
  <c r="S4027" i="1"/>
  <c r="R4027" i="1" a="1"/>
  <c r="R4027" i="1"/>
  <c r="Q4027" i="1"/>
  <c r="P4027" i="1"/>
  <c r="O4027" i="1"/>
  <c r="S4026" i="1"/>
  <c r="R4026" i="1" a="1"/>
  <c r="R4026" i="1"/>
  <c r="Q4026" i="1"/>
  <c r="P4026" i="1"/>
  <c r="O4026" i="1"/>
  <c r="S4025" i="1"/>
  <c r="R4025" i="1" a="1"/>
  <c r="R4025" i="1"/>
  <c r="Q4025" i="1"/>
  <c r="P4025" i="1"/>
  <c r="O4025" i="1"/>
  <c r="S4024" i="1"/>
  <c r="R4024" i="1" a="1"/>
  <c r="R4024" i="1"/>
  <c r="Q4024" i="1"/>
  <c r="P4024" i="1"/>
  <c r="O4024" i="1"/>
  <c r="S4023" i="1"/>
  <c r="R4023" i="1" a="1"/>
  <c r="R4023" i="1"/>
  <c r="Q4023" i="1"/>
  <c r="P4023" i="1"/>
  <c r="O4023" i="1"/>
  <c r="S4022" i="1"/>
  <c r="R4022" i="1" a="1"/>
  <c r="R4022" i="1"/>
  <c r="Q4022" i="1"/>
  <c r="P4022" i="1"/>
  <c r="O4022" i="1"/>
  <c r="S4021" i="1"/>
  <c r="R4021" i="1" a="1"/>
  <c r="R4021" i="1"/>
  <c r="Q4021" i="1"/>
  <c r="P4021" i="1"/>
  <c r="O4021" i="1"/>
  <c r="S4020" i="1"/>
  <c r="R4020" i="1" a="1"/>
  <c r="R4020" i="1"/>
  <c r="Q4020" i="1"/>
  <c r="P4020" i="1"/>
  <c r="O4020" i="1"/>
  <c r="S4019" i="1"/>
  <c r="R4019" i="1" a="1"/>
  <c r="R4019" i="1"/>
  <c r="Q4019" i="1"/>
  <c r="P4019" i="1"/>
  <c r="O4019" i="1"/>
  <c r="S4018" i="1"/>
  <c r="R4018" i="1" a="1"/>
  <c r="R4018" i="1"/>
  <c r="Q4018" i="1"/>
  <c r="P4018" i="1"/>
  <c r="O4018" i="1"/>
  <c r="S4017" i="1"/>
  <c r="R4017" i="1" a="1"/>
  <c r="R4017" i="1"/>
  <c r="Q4017" i="1"/>
  <c r="P4017" i="1"/>
  <c r="O4017" i="1"/>
  <c r="S4016" i="1"/>
  <c r="R4016" i="1" a="1"/>
  <c r="R4016" i="1"/>
  <c r="Q4016" i="1"/>
  <c r="P4016" i="1"/>
  <c r="O4016" i="1"/>
  <c r="S4015" i="1"/>
  <c r="R4015" i="1" a="1"/>
  <c r="R4015" i="1"/>
  <c r="Q4015" i="1"/>
  <c r="P4015" i="1"/>
  <c r="O4015" i="1"/>
  <c r="S4014" i="1"/>
  <c r="R4014" i="1" a="1"/>
  <c r="R4014" i="1"/>
  <c r="Q4014" i="1"/>
  <c r="P4014" i="1"/>
  <c r="O4014" i="1"/>
  <c r="S4013" i="1"/>
  <c r="R4013" i="1" a="1"/>
  <c r="R4013" i="1"/>
  <c r="Q4013" i="1"/>
  <c r="P4013" i="1"/>
  <c r="O4013" i="1"/>
  <c r="S4012" i="1"/>
  <c r="R4012" i="1" a="1"/>
  <c r="R4012" i="1"/>
  <c r="Q4012" i="1"/>
  <c r="P4012" i="1"/>
  <c r="O4012" i="1"/>
  <c r="S4011" i="1"/>
  <c r="R4011" i="1" a="1"/>
  <c r="R4011" i="1"/>
  <c r="Q4011" i="1"/>
  <c r="P4011" i="1"/>
  <c r="O4011" i="1"/>
  <c r="S4010" i="1"/>
  <c r="R4010" i="1" a="1"/>
  <c r="R4010" i="1"/>
  <c r="Q4010" i="1"/>
  <c r="P4010" i="1"/>
  <c r="O4010" i="1"/>
  <c r="S4009" i="1"/>
  <c r="R4009" i="1" a="1"/>
  <c r="R4009" i="1"/>
  <c r="Q4009" i="1"/>
  <c r="P4009" i="1"/>
  <c r="O4009" i="1"/>
  <c r="S4008" i="1"/>
  <c r="R4008" i="1" a="1"/>
  <c r="R4008" i="1"/>
  <c r="Q4008" i="1"/>
  <c r="P4008" i="1"/>
  <c r="O4008" i="1"/>
  <c r="S4007" i="1"/>
  <c r="R4007" i="1" a="1"/>
  <c r="R4007" i="1"/>
  <c r="Q4007" i="1"/>
  <c r="P4007" i="1"/>
  <c r="O4007" i="1"/>
  <c r="S4006" i="1"/>
  <c r="R4006" i="1" a="1"/>
  <c r="R4006" i="1"/>
  <c r="Q4006" i="1"/>
  <c r="P4006" i="1"/>
  <c r="O4006" i="1"/>
  <c r="S4005" i="1"/>
  <c r="R4005" i="1" a="1"/>
  <c r="R4005" i="1"/>
  <c r="Q4005" i="1"/>
  <c r="P4005" i="1"/>
  <c r="O4005" i="1"/>
  <c r="S4004" i="1"/>
  <c r="R4004" i="1" a="1"/>
  <c r="R4004" i="1"/>
  <c r="Q4004" i="1"/>
  <c r="P4004" i="1"/>
  <c r="O4004" i="1"/>
  <c r="S4003" i="1"/>
  <c r="R4003" i="1" a="1"/>
  <c r="R4003" i="1"/>
  <c r="Q4003" i="1"/>
  <c r="P4003" i="1"/>
  <c r="O4003" i="1"/>
  <c r="S4002" i="1"/>
  <c r="R4002" i="1" a="1"/>
  <c r="R4002" i="1"/>
  <c r="Q4002" i="1"/>
  <c r="P4002" i="1"/>
  <c r="O4002" i="1"/>
  <c r="S4001" i="1"/>
  <c r="R4001" i="1" a="1"/>
  <c r="R4001" i="1"/>
  <c r="Q4001" i="1"/>
  <c r="P4001" i="1"/>
  <c r="O4001" i="1"/>
  <c r="S4000" i="1"/>
  <c r="R4000" i="1" a="1"/>
  <c r="R4000" i="1"/>
  <c r="Q4000" i="1"/>
  <c r="P4000" i="1"/>
  <c r="O4000" i="1"/>
  <c r="S3999" i="1"/>
  <c r="R3999" i="1" a="1"/>
  <c r="R3999" i="1"/>
  <c r="Q3999" i="1"/>
  <c r="P3999" i="1"/>
  <c r="O3999" i="1"/>
  <c r="S3998" i="1"/>
  <c r="R3998" i="1" a="1"/>
  <c r="R3998" i="1"/>
  <c r="Q3998" i="1"/>
  <c r="P3998" i="1"/>
  <c r="O3998" i="1"/>
  <c r="S3997" i="1"/>
  <c r="R3997" i="1" a="1"/>
  <c r="R3997" i="1"/>
  <c r="Q3997" i="1"/>
  <c r="P3997" i="1"/>
  <c r="O3997" i="1"/>
  <c r="S3996" i="1"/>
  <c r="R3996" i="1" a="1"/>
  <c r="R3996" i="1"/>
  <c r="Q3996" i="1"/>
  <c r="P3996" i="1"/>
  <c r="O3996" i="1"/>
  <c r="S3995" i="1"/>
  <c r="R3995" i="1" a="1"/>
  <c r="R3995" i="1"/>
  <c r="Q3995" i="1"/>
  <c r="P3995" i="1"/>
  <c r="O3995" i="1"/>
  <c r="S3994" i="1"/>
  <c r="R3994" i="1" a="1"/>
  <c r="R3994" i="1"/>
  <c r="Q3994" i="1"/>
  <c r="P3994" i="1"/>
  <c r="O3994" i="1"/>
  <c r="S3993" i="1"/>
  <c r="R3993" i="1" a="1"/>
  <c r="R3993" i="1"/>
  <c r="Q3993" i="1"/>
  <c r="P3993" i="1"/>
  <c r="O3993" i="1"/>
  <c r="S3992" i="1"/>
  <c r="R3992" i="1" a="1"/>
  <c r="R3992" i="1"/>
  <c r="Q3992" i="1"/>
  <c r="P3992" i="1"/>
  <c r="O3992" i="1"/>
  <c r="S3991" i="1"/>
  <c r="R3991" i="1" a="1"/>
  <c r="R3991" i="1"/>
  <c r="Q3991" i="1"/>
  <c r="P3991" i="1"/>
  <c r="O3991" i="1"/>
  <c r="S3990" i="1"/>
  <c r="R3990" i="1" a="1"/>
  <c r="R3990" i="1"/>
  <c r="Q3990" i="1"/>
  <c r="P3990" i="1"/>
  <c r="O3990" i="1"/>
  <c r="S3989" i="1"/>
  <c r="R3989" i="1" a="1"/>
  <c r="R3989" i="1"/>
  <c r="Q3989" i="1"/>
  <c r="P3989" i="1"/>
  <c r="O3989" i="1"/>
  <c r="S3988" i="1"/>
  <c r="R3988" i="1" a="1"/>
  <c r="R3988" i="1"/>
  <c r="Q3988" i="1"/>
  <c r="P3988" i="1"/>
  <c r="O3988" i="1"/>
  <c r="S3987" i="1"/>
  <c r="R3987" i="1" a="1"/>
  <c r="R3987" i="1"/>
  <c r="Q3987" i="1"/>
  <c r="P3987" i="1"/>
  <c r="O3987" i="1"/>
  <c r="S3986" i="1"/>
  <c r="R3986" i="1" a="1"/>
  <c r="R3986" i="1"/>
  <c r="Q3986" i="1"/>
  <c r="P3986" i="1"/>
  <c r="O3986" i="1"/>
  <c r="S3985" i="1"/>
  <c r="R3985" i="1" a="1"/>
  <c r="R3985" i="1"/>
  <c r="Q3985" i="1"/>
  <c r="P3985" i="1"/>
  <c r="O3985" i="1"/>
  <c r="S3984" i="1"/>
  <c r="R3984" i="1" a="1"/>
  <c r="R3984" i="1"/>
  <c r="Q3984" i="1"/>
  <c r="P3984" i="1"/>
  <c r="O3984" i="1"/>
  <c r="S3983" i="1"/>
  <c r="R3983" i="1" a="1"/>
  <c r="R3983" i="1"/>
  <c r="Q3983" i="1"/>
  <c r="P3983" i="1"/>
  <c r="O3983" i="1"/>
  <c r="S3982" i="1"/>
  <c r="R3982" i="1" a="1"/>
  <c r="R3982" i="1"/>
  <c r="Q3982" i="1"/>
  <c r="P3982" i="1"/>
  <c r="O3982" i="1"/>
  <c r="S3981" i="1"/>
  <c r="R3981" i="1" a="1"/>
  <c r="R3981" i="1"/>
  <c r="Q3981" i="1"/>
  <c r="P3981" i="1"/>
  <c r="O3981" i="1"/>
  <c r="S3980" i="1"/>
  <c r="R3980" i="1" a="1"/>
  <c r="R3980" i="1"/>
  <c r="Q3980" i="1"/>
  <c r="P3980" i="1"/>
  <c r="O3980" i="1"/>
  <c r="S3979" i="1"/>
  <c r="R3979" i="1" a="1"/>
  <c r="R3979" i="1"/>
  <c r="Q3979" i="1"/>
  <c r="P3979" i="1"/>
  <c r="O3979" i="1"/>
  <c r="S3978" i="1"/>
  <c r="R3978" i="1" a="1"/>
  <c r="R3978" i="1"/>
  <c r="Q3978" i="1"/>
  <c r="P3978" i="1"/>
  <c r="O3978" i="1"/>
  <c r="S3977" i="1"/>
  <c r="R3977" i="1" a="1"/>
  <c r="R3977" i="1"/>
  <c r="Q3977" i="1"/>
  <c r="P3977" i="1"/>
  <c r="O3977" i="1"/>
  <c r="S3976" i="1"/>
  <c r="R3976" i="1" a="1"/>
  <c r="R3976" i="1"/>
  <c r="Q3976" i="1"/>
  <c r="P3976" i="1"/>
  <c r="O3976" i="1"/>
  <c r="S3975" i="1"/>
  <c r="R3975" i="1" a="1"/>
  <c r="R3975" i="1"/>
  <c r="Q3975" i="1"/>
  <c r="P3975" i="1"/>
  <c r="O3975" i="1"/>
  <c r="S3974" i="1"/>
  <c r="R3974" i="1" a="1"/>
  <c r="R3974" i="1"/>
  <c r="Q3974" i="1"/>
  <c r="P3974" i="1"/>
  <c r="O3974" i="1"/>
  <c r="S3973" i="1"/>
  <c r="R3973" i="1" a="1"/>
  <c r="R3973" i="1"/>
  <c r="Q3973" i="1"/>
  <c r="P3973" i="1"/>
  <c r="O3973" i="1"/>
  <c r="S3972" i="1"/>
  <c r="R3972" i="1" a="1"/>
  <c r="R3972" i="1"/>
  <c r="Q3972" i="1"/>
  <c r="P3972" i="1"/>
  <c r="O3972" i="1"/>
  <c r="S3971" i="1"/>
  <c r="R3971" i="1" a="1"/>
  <c r="R3971" i="1"/>
  <c r="Q3971" i="1"/>
  <c r="P3971" i="1"/>
  <c r="O3971" i="1"/>
  <c r="S3970" i="1"/>
  <c r="R3970" i="1" a="1"/>
  <c r="R3970" i="1"/>
  <c r="Q3970" i="1"/>
  <c r="P3970" i="1"/>
  <c r="O3970" i="1"/>
  <c r="S3969" i="1"/>
  <c r="R3969" i="1" a="1"/>
  <c r="R3969" i="1"/>
  <c r="Q3969" i="1"/>
  <c r="P3969" i="1"/>
  <c r="O3969" i="1"/>
  <c r="S3968" i="1"/>
  <c r="R3968" i="1" a="1"/>
  <c r="R3968" i="1"/>
  <c r="Q3968" i="1"/>
  <c r="P3968" i="1"/>
  <c r="O3968" i="1"/>
  <c r="S3967" i="1"/>
  <c r="R3967" i="1" a="1"/>
  <c r="R3967" i="1"/>
  <c r="Q3967" i="1"/>
  <c r="P3967" i="1"/>
  <c r="O3967" i="1"/>
  <c r="S3966" i="1"/>
  <c r="R3966" i="1" a="1"/>
  <c r="R3966" i="1"/>
  <c r="Q3966" i="1"/>
  <c r="P3966" i="1"/>
  <c r="O3966" i="1"/>
  <c r="S3965" i="1"/>
  <c r="R3965" i="1" a="1"/>
  <c r="R3965" i="1"/>
  <c r="Q3965" i="1"/>
  <c r="P3965" i="1"/>
  <c r="O3965" i="1"/>
  <c r="S3964" i="1"/>
  <c r="R3964" i="1" a="1"/>
  <c r="R3964" i="1"/>
  <c r="Q3964" i="1"/>
  <c r="P3964" i="1"/>
  <c r="O3964" i="1"/>
  <c r="S3963" i="1"/>
  <c r="R3963" i="1" a="1"/>
  <c r="R3963" i="1"/>
  <c r="Q3963" i="1"/>
  <c r="P3963" i="1"/>
  <c r="O3963" i="1"/>
  <c r="S3962" i="1"/>
  <c r="R3962" i="1" a="1"/>
  <c r="R3962" i="1"/>
  <c r="Q3962" i="1"/>
  <c r="P3962" i="1"/>
  <c r="O3962" i="1"/>
  <c r="S3961" i="1"/>
  <c r="R3961" i="1" a="1"/>
  <c r="R3961" i="1"/>
  <c r="Q3961" i="1"/>
  <c r="P3961" i="1"/>
  <c r="O3961" i="1"/>
  <c r="S3960" i="1"/>
  <c r="R3960" i="1" a="1"/>
  <c r="R3960" i="1"/>
  <c r="Q3960" i="1"/>
  <c r="P3960" i="1"/>
  <c r="O3960" i="1"/>
  <c r="S3959" i="1"/>
  <c r="R3959" i="1" a="1"/>
  <c r="R3959" i="1"/>
  <c r="Q3959" i="1"/>
  <c r="P3959" i="1"/>
  <c r="O3959" i="1"/>
  <c r="S3958" i="1"/>
  <c r="R3958" i="1" a="1"/>
  <c r="R3958" i="1"/>
  <c r="Q3958" i="1"/>
  <c r="P3958" i="1"/>
  <c r="O3958" i="1"/>
  <c r="S3957" i="1"/>
  <c r="R3957" i="1" a="1"/>
  <c r="R3957" i="1"/>
  <c r="Q3957" i="1"/>
  <c r="P3957" i="1"/>
  <c r="O3957" i="1"/>
  <c r="S3956" i="1"/>
  <c r="R3956" i="1" a="1"/>
  <c r="R3956" i="1"/>
  <c r="Q3956" i="1"/>
  <c r="P3956" i="1"/>
  <c r="O3956" i="1"/>
  <c r="S3955" i="1"/>
  <c r="R3955" i="1" a="1"/>
  <c r="R3955" i="1"/>
  <c r="Q3955" i="1"/>
  <c r="P3955" i="1"/>
  <c r="O3955" i="1"/>
  <c r="S3954" i="1"/>
  <c r="R3954" i="1" a="1"/>
  <c r="R3954" i="1"/>
  <c r="Q3954" i="1"/>
  <c r="P3954" i="1"/>
  <c r="O3954" i="1"/>
  <c r="S3953" i="1"/>
  <c r="R3953" i="1" a="1"/>
  <c r="R3953" i="1"/>
  <c r="Q3953" i="1"/>
  <c r="P3953" i="1"/>
  <c r="O3953" i="1"/>
  <c r="S3952" i="1"/>
  <c r="R3952" i="1" a="1"/>
  <c r="R3952" i="1"/>
  <c r="Q3952" i="1"/>
  <c r="P3952" i="1"/>
  <c r="O3952" i="1"/>
  <c r="S3951" i="1"/>
  <c r="R3951" i="1" a="1"/>
  <c r="R3951" i="1"/>
  <c r="Q3951" i="1"/>
  <c r="P3951" i="1"/>
  <c r="O3951" i="1"/>
  <c r="S3950" i="1"/>
  <c r="R3950" i="1" a="1"/>
  <c r="R3950" i="1"/>
  <c r="Q3950" i="1"/>
  <c r="P3950" i="1"/>
  <c r="O3950" i="1"/>
  <c r="S3949" i="1"/>
  <c r="R3949" i="1" a="1"/>
  <c r="R3949" i="1"/>
  <c r="Q3949" i="1"/>
  <c r="P3949" i="1"/>
  <c r="O3949" i="1"/>
  <c r="S3948" i="1"/>
  <c r="R3948" i="1" a="1"/>
  <c r="R3948" i="1"/>
  <c r="Q3948" i="1"/>
  <c r="P3948" i="1"/>
  <c r="O3948" i="1"/>
  <c r="S3947" i="1"/>
  <c r="R3947" i="1" a="1"/>
  <c r="R3947" i="1"/>
  <c r="Q3947" i="1"/>
  <c r="P3947" i="1"/>
  <c r="O3947" i="1"/>
  <c r="S3946" i="1"/>
  <c r="R3946" i="1" a="1"/>
  <c r="R3946" i="1"/>
  <c r="Q3946" i="1"/>
  <c r="P3946" i="1"/>
  <c r="O3946" i="1"/>
  <c r="S3945" i="1"/>
  <c r="R3945" i="1" a="1"/>
  <c r="R3945" i="1"/>
  <c r="Q3945" i="1"/>
  <c r="P3945" i="1"/>
  <c r="O3945" i="1"/>
  <c r="S3944" i="1"/>
  <c r="R3944" i="1" a="1"/>
  <c r="R3944" i="1"/>
  <c r="Q3944" i="1"/>
  <c r="P3944" i="1"/>
  <c r="O3944" i="1"/>
  <c r="S3943" i="1"/>
  <c r="R3943" i="1" a="1"/>
  <c r="R3943" i="1"/>
  <c r="Q3943" i="1"/>
  <c r="P3943" i="1"/>
  <c r="O3943" i="1"/>
  <c r="S3942" i="1"/>
  <c r="R3942" i="1" a="1"/>
  <c r="R3942" i="1"/>
  <c r="Q3942" i="1"/>
  <c r="P3942" i="1"/>
  <c r="O3942" i="1"/>
  <c r="S3941" i="1"/>
  <c r="R3941" i="1" a="1"/>
  <c r="R3941" i="1"/>
  <c r="Q3941" i="1"/>
  <c r="P3941" i="1"/>
  <c r="O3941" i="1"/>
  <c r="S3940" i="1"/>
  <c r="R3940" i="1" a="1"/>
  <c r="R3940" i="1"/>
  <c r="Q3940" i="1"/>
  <c r="P3940" i="1"/>
  <c r="O3940" i="1"/>
  <c r="S3939" i="1"/>
  <c r="R3939" i="1" a="1"/>
  <c r="R3939" i="1"/>
  <c r="Q3939" i="1"/>
  <c r="P3939" i="1"/>
  <c r="O3939" i="1"/>
  <c r="S3938" i="1"/>
  <c r="R3938" i="1" a="1"/>
  <c r="R3938" i="1"/>
  <c r="Q3938" i="1"/>
  <c r="P3938" i="1"/>
  <c r="O3938" i="1"/>
  <c r="S3937" i="1"/>
  <c r="R3937" i="1" a="1"/>
  <c r="R3937" i="1"/>
  <c r="Q3937" i="1"/>
  <c r="P3937" i="1"/>
  <c r="O3937" i="1"/>
  <c r="S3936" i="1"/>
  <c r="R3936" i="1" a="1"/>
  <c r="R3936" i="1"/>
  <c r="Q3936" i="1"/>
  <c r="P3936" i="1"/>
  <c r="O3936" i="1"/>
  <c r="S3935" i="1"/>
  <c r="R3935" i="1" a="1"/>
  <c r="R3935" i="1"/>
  <c r="Q3935" i="1"/>
  <c r="P3935" i="1"/>
  <c r="O3935" i="1"/>
  <c r="S3934" i="1"/>
  <c r="R3934" i="1" a="1"/>
  <c r="R3934" i="1"/>
  <c r="Q3934" i="1"/>
  <c r="P3934" i="1"/>
  <c r="O3934" i="1"/>
  <c r="S3933" i="1"/>
  <c r="R3933" i="1" a="1"/>
  <c r="R3933" i="1"/>
  <c r="Q3933" i="1"/>
  <c r="P3933" i="1"/>
  <c r="O3933" i="1"/>
  <c r="S3932" i="1"/>
  <c r="R3932" i="1" a="1"/>
  <c r="R3932" i="1"/>
  <c r="Q3932" i="1"/>
  <c r="P3932" i="1"/>
  <c r="O3932" i="1"/>
  <c r="S3931" i="1"/>
  <c r="R3931" i="1" a="1"/>
  <c r="R3931" i="1"/>
  <c r="Q3931" i="1"/>
  <c r="P3931" i="1"/>
  <c r="O3931" i="1"/>
  <c r="S3930" i="1"/>
  <c r="R3930" i="1" a="1"/>
  <c r="R3930" i="1"/>
  <c r="Q3930" i="1"/>
  <c r="P3930" i="1"/>
  <c r="O3930" i="1"/>
  <c r="S3929" i="1"/>
  <c r="R3929" i="1" a="1"/>
  <c r="R3929" i="1"/>
  <c r="Q3929" i="1"/>
  <c r="P3929" i="1"/>
  <c r="O3929" i="1"/>
  <c r="S3928" i="1"/>
  <c r="R3928" i="1" a="1"/>
  <c r="R3928" i="1"/>
  <c r="Q3928" i="1"/>
  <c r="P3928" i="1"/>
  <c r="O3928" i="1"/>
  <c r="S3927" i="1"/>
  <c r="R3927" i="1" a="1"/>
  <c r="R3927" i="1"/>
  <c r="Q3927" i="1"/>
  <c r="P3927" i="1"/>
  <c r="O3927" i="1"/>
  <c r="S3926" i="1"/>
  <c r="R3926" i="1" a="1"/>
  <c r="R3926" i="1"/>
  <c r="Q3926" i="1"/>
  <c r="P3926" i="1"/>
  <c r="O3926" i="1"/>
  <c r="S3925" i="1"/>
  <c r="R3925" i="1" a="1"/>
  <c r="R3925" i="1"/>
  <c r="Q3925" i="1"/>
  <c r="P3925" i="1"/>
  <c r="O3925" i="1"/>
  <c r="S3924" i="1"/>
  <c r="R3924" i="1" a="1"/>
  <c r="R3924" i="1"/>
  <c r="Q3924" i="1"/>
  <c r="P3924" i="1"/>
  <c r="O3924" i="1"/>
  <c r="S3923" i="1"/>
  <c r="R3923" i="1" a="1"/>
  <c r="R3923" i="1"/>
  <c r="Q3923" i="1"/>
  <c r="P3923" i="1"/>
  <c r="O3923" i="1"/>
  <c r="S3922" i="1"/>
  <c r="R3922" i="1" a="1"/>
  <c r="R3922" i="1"/>
  <c r="Q3922" i="1"/>
  <c r="P3922" i="1"/>
  <c r="O3922" i="1"/>
  <c r="S3921" i="1"/>
  <c r="R3921" i="1" a="1"/>
  <c r="R3921" i="1"/>
  <c r="Q3921" i="1"/>
  <c r="P3921" i="1"/>
  <c r="O3921" i="1"/>
  <c r="S3920" i="1"/>
  <c r="R3920" i="1" a="1"/>
  <c r="R3920" i="1"/>
  <c r="Q3920" i="1"/>
  <c r="P3920" i="1"/>
  <c r="O3920" i="1"/>
  <c r="S3919" i="1"/>
  <c r="R3919" i="1" a="1"/>
  <c r="R3919" i="1"/>
  <c r="Q3919" i="1"/>
  <c r="P3919" i="1"/>
  <c r="O3919" i="1"/>
  <c r="S3918" i="1"/>
  <c r="R3918" i="1" a="1"/>
  <c r="R3918" i="1"/>
  <c r="Q3918" i="1"/>
  <c r="P3918" i="1"/>
  <c r="O3918" i="1"/>
  <c r="S3917" i="1"/>
  <c r="R3917" i="1" a="1"/>
  <c r="R3917" i="1"/>
  <c r="Q3917" i="1"/>
  <c r="P3917" i="1"/>
  <c r="O3917" i="1"/>
  <c r="S3916" i="1"/>
  <c r="R3916" i="1" a="1"/>
  <c r="R3916" i="1"/>
  <c r="Q3916" i="1"/>
  <c r="P3916" i="1"/>
  <c r="O3916" i="1"/>
  <c r="S3915" i="1"/>
  <c r="R3915" i="1" a="1"/>
  <c r="R3915" i="1"/>
  <c r="Q3915" i="1"/>
  <c r="P3915" i="1"/>
  <c r="O3915" i="1"/>
  <c r="S3914" i="1"/>
  <c r="R3914" i="1" a="1"/>
  <c r="R3914" i="1"/>
  <c r="Q3914" i="1"/>
  <c r="P3914" i="1"/>
  <c r="O3914" i="1"/>
  <c r="S3913" i="1"/>
  <c r="R3913" i="1" a="1"/>
  <c r="R3913" i="1"/>
  <c r="Q3913" i="1"/>
  <c r="P3913" i="1"/>
  <c r="O3913" i="1"/>
  <c r="S3912" i="1"/>
  <c r="R3912" i="1" a="1"/>
  <c r="R3912" i="1"/>
  <c r="Q3912" i="1"/>
  <c r="P3912" i="1"/>
  <c r="O3912" i="1"/>
  <c r="S3911" i="1"/>
  <c r="R3911" i="1" a="1"/>
  <c r="R3911" i="1"/>
  <c r="Q3911" i="1"/>
  <c r="P3911" i="1"/>
  <c r="O3911" i="1"/>
  <c r="S3910" i="1"/>
  <c r="R3910" i="1" a="1"/>
  <c r="R3910" i="1"/>
  <c r="Q3910" i="1"/>
  <c r="P3910" i="1"/>
  <c r="O3910" i="1"/>
  <c r="S3909" i="1"/>
  <c r="R3909" i="1" a="1"/>
  <c r="R3909" i="1"/>
  <c r="Q3909" i="1"/>
  <c r="P3909" i="1"/>
  <c r="O3909" i="1"/>
  <c r="S3908" i="1"/>
  <c r="R3908" i="1" a="1"/>
  <c r="R3908" i="1"/>
  <c r="Q3908" i="1"/>
  <c r="P3908" i="1"/>
  <c r="O3908" i="1"/>
  <c r="S3907" i="1"/>
  <c r="R3907" i="1" a="1"/>
  <c r="R3907" i="1"/>
  <c r="Q3907" i="1"/>
  <c r="P3907" i="1"/>
  <c r="O3907" i="1"/>
  <c r="S3906" i="1"/>
  <c r="R3906" i="1" a="1"/>
  <c r="R3906" i="1"/>
  <c r="Q3906" i="1"/>
  <c r="P3906" i="1"/>
  <c r="O3906" i="1"/>
  <c r="S3905" i="1"/>
  <c r="R3905" i="1" a="1"/>
  <c r="R3905" i="1"/>
  <c r="Q3905" i="1"/>
  <c r="P3905" i="1"/>
  <c r="O3905" i="1"/>
  <c r="S3904" i="1"/>
  <c r="R3904" i="1" a="1"/>
  <c r="R3904" i="1"/>
  <c r="Q3904" i="1"/>
  <c r="P3904" i="1"/>
  <c r="O3904" i="1"/>
  <c r="S3903" i="1"/>
  <c r="R3903" i="1" a="1"/>
  <c r="R3903" i="1"/>
  <c r="Q3903" i="1"/>
  <c r="P3903" i="1"/>
  <c r="O3903" i="1"/>
  <c r="S3902" i="1"/>
  <c r="R3902" i="1" a="1"/>
  <c r="R3902" i="1"/>
  <c r="Q3902" i="1"/>
  <c r="P3902" i="1"/>
  <c r="O3902" i="1"/>
  <c r="S3901" i="1"/>
  <c r="R3901" i="1" a="1"/>
  <c r="R3901" i="1"/>
  <c r="Q3901" i="1"/>
  <c r="P3901" i="1"/>
  <c r="O3901" i="1"/>
  <c r="S3900" i="1"/>
  <c r="R3900" i="1" a="1"/>
  <c r="R3900" i="1"/>
  <c r="Q3900" i="1"/>
  <c r="P3900" i="1"/>
  <c r="O3900" i="1"/>
  <c r="S3899" i="1"/>
  <c r="R3899" i="1" a="1"/>
  <c r="R3899" i="1"/>
  <c r="Q3899" i="1"/>
  <c r="P3899" i="1"/>
  <c r="O3899" i="1"/>
  <c r="S3898" i="1"/>
  <c r="R3898" i="1" a="1"/>
  <c r="R3898" i="1"/>
  <c r="Q3898" i="1"/>
  <c r="P3898" i="1"/>
  <c r="O3898" i="1"/>
  <c r="S3897" i="1"/>
  <c r="R3897" i="1" a="1"/>
  <c r="R3897" i="1"/>
  <c r="Q3897" i="1"/>
  <c r="P3897" i="1"/>
  <c r="O3897" i="1"/>
  <c r="S3896" i="1"/>
  <c r="R3896" i="1" a="1"/>
  <c r="R3896" i="1"/>
  <c r="Q3896" i="1"/>
  <c r="P3896" i="1"/>
  <c r="O3896" i="1"/>
  <c r="S3895" i="1"/>
  <c r="R3895" i="1" a="1"/>
  <c r="R3895" i="1"/>
  <c r="Q3895" i="1"/>
  <c r="P3895" i="1"/>
  <c r="O3895" i="1"/>
  <c r="S3894" i="1"/>
  <c r="R3894" i="1" a="1"/>
  <c r="R3894" i="1"/>
  <c r="Q3894" i="1"/>
  <c r="P3894" i="1"/>
  <c r="O3894" i="1"/>
  <c r="S3893" i="1"/>
  <c r="R3893" i="1" a="1"/>
  <c r="R3893" i="1"/>
  <c r="Q3893" i="1"/>
  <c r="P3893" i="1"/>
  <c r="O3893" i="1"/>
  <c r="S3892" i="1"/>
  <c r="R3892" i="1" a="1"/>
  <c r="R3892" i="1"/>
  <c r="Q3892" i="1"/>
  <c r="P3892" i="1"/>
  <c r="O3892" i="1"/>
  <c r="S3891" i="1"/>
  <c r="R3891" i="1" a="1"/>
  <c r="R3891" i="1"/>
  <c r="Q3891" i="1"/>
  <c r="P3891" i="1"/>
  <c r="O3891" i="1"/>
  <c r="S3890" i="1"/>
  <c r="R3890" i="1" a="1"/>
  <c r="R3890" i="1"/>
  <c r="Q3890" i="1"/>
  <c r="P3890" i="1"/>
  <c r="O3890" i="1"/>
  <c r="S3889" i="1"/>
  <c r="R3889" i="1" a="1"/>
  <c r="R3889" i="1"/>
  <c r="Q3889" i="1"/>
  <c r="P3889" i="1"/>
  <c r="O3889" i="1"/>
  <c r="S3888" i="1"/>
  <c r="R3888" i="1" a="1"/>
  <c r="R3888" i="1"/>
  <c r="Q3888" i="1"/>
  <c r="P3888" i="1"/>
  <c r="O3888" i="1"/>
  <c r="S3887" i="1"/>
  <c r="R3887" i="1" a="1"/>
  <c r="R3887" i="1"/>
  <c r="Q3887" i="1"/>
  <c r="P3887" i="1"/>
  <c r="O3887" i="1"/>
  <c r="S3886" i="1"/>
  <c r="R3886" i="1" a="1"/>
  <c r="R3886" i="1"/>
  <c r="Q3886" i="1"/>
  <c r="P3886" i="1"/>
  <c r="O3886" i="1"/>
  <c r="S3885" i="1"/>
  <c r="R3885" i="1" a="1"/>
  <c r="R3885" i="1"/>
  <c r="Q3885" i="1"/>
  <c r="P3885" i="1"/>
  <c r="O3885" i="1"/>
  <c r="S3884" i="1"/>
  <c r="R3884" i="1" a="1"/>
  <c r="R3884" i="1"/>
  <c r="Q3884" i="1"/>
  <c r="P3884" i="1"/>
  <c r="O3884" i="1"/>
  <c r="S3883" i="1"/>
  <c r="R3883" i="1" a="1"/>
  <c r="R3883" i="1"/>
  <c r="Q3883" i="1"/>
  <c r="P3883" i="1"/>
  <c r="O3883" i="1"/>
  <c r="S3882" i="1"/>
  <c r="R3882" i="1" a="1"/>
  <c r="R3882" i="1"/>
  <c r="Q3882" i="1"/>
  <c r="P3882" i="1"/>
  <c r="O3882" i="1"/>
  <c r="S3881" i="1"/>
  <c r="R3881" i="1" a="1"/>
  <c r="R3881" i="1"/>
  <c r="Q3881" i="1"/>
  <c r="P3881" i="1"/>
  <c r="O3881" i="1"/>
  <c r="S3880" i="1"/>
  <c r="R3880" i="1" a="1"/>
  <c r="R3880" i="1"/>
  <c r="Q3880" i="1"/>
  <c r="P3880" i="1"/>
  <c r="O3880" i="1"/>
  <c r="S3879" i="1"/>
  <c r="R3879" i="1" a="1"/>
  <c r="R3879" i="1"/>
  <c r="Q3879" i="1"/>
  <c r="P3879" i="1"/>
  <c r="O3879" i="1"/>
  <c r="S3878" i="1"/>
  <c r="R3878" i="1" a="1"/>
  <c r="R3878" i="1"/>
  <c r="Q3878" i="1"/>
  <c r="P3878" i="1"/>
  <c r="O3878" i="1"/>
  <c r="S3877" i="1"/>
  <c r="R3877" i="1" a="1"/>
  <c r="R3877" i="1"/>
  <c r="Q3877" i="1"/>
  <c r="P3877" i="1"/>
  <c r="O3877" i="1"/>
  <c r="S3876" i="1"/>
  <c r="R3876" i="1" a="1"/>
  <c r="R3876" i="1"/>
  <c r="Q3876" i="1"/>
  <c r="P3876" i="1"/>
  <c r="O3876" i="1"/>
  <c r="S3875" i="1"/>
  <c r="R3875" i="1" a="1"/>
  <c r="R3875" i="1"/>
  <c r="Q3875" i="1"/>
  <c r="P3875" i="1"/>
  <c r="O3875" i="1"/>
  <c r="S3874" i="1"/>
  <c r="R3874" i="1" a="1"/>
  <c r="R3874" i="1"/>
  <c r="Q3874" i="1"/>
  <c r="P3874" i="1"/>
  <c r="O3874" i="1"/>
  <c r="S3873" i="1"/>
  <c r="R3873" i="1" a="1"/>
  <c r="R3873" i="1"/>
  <c r="Q3873" i="1"/>
  <c r="P3873" i="1"/>
  <c r="O3873" i="1"/>
  <c r="S3872" i="1"/>
  <c r="R3872" i="1" a="1"/>
  <c r="R3872" i="1"/>
  <c r="Q3872" i="1"/>
  <c r="P3872" i="1"/>
  <c r="O3872" i="1"/>
  <c r="S3871" i="1"/>
  <c r="R3871" i="1" a="1"/>
  <c r="R3871" i="1"/>
  <c r="Q3871" i="1"/>
  <c r="P3871" i="1"/>
  <c r="O3871" i="1"/>
  <c r="S3870" i="1"/>
  <c r="R3870" i="1" a="1"/>
  <c r="R3870" i="1"/>
  <c r="Q3870" i="1"/>
  <c r="P3870" i="1"/>
  <c r="O3870" i="1"/>
  <c r="S3869" i="1"/>
  <c r="R3869" i="1" a="1"/>
  <c r="R3869" i="1"/>
  <c r="Q3869" i="1"/>
  <c r="P3869" i="1"/>
  <c r="O3869" i="1"/>
  <c r="S3868" i="1"/>
  <c r="R3868" i="1" a="1"/>
  <c r="R3868" i="1"/>
  <c r="Q3868" i="1"/>
  <c r="P3868" i="1"/>
  <c r="O3868" i="1"/>
  <c r="S3867" i="1"/>
  <c r="R3867" i="1" a="1"/>
  <c r="R3867" i="1"/>
  <c r="Q3867" i="1"/>
  <c r="P3867" i="1"/>
  <c r="O3867" i="1"/>
  <c r="S3866" i="1"/>
  <c r="R3866" i="1" a="1"/>
  <c r="R3866" i="1"/>
  <c r="Q3866" i="1"/>
  <c r="P3866" i="1"/>
  <c r="O3866" i="1"/>
  <c r="S3865" i="1"/>
  <c r="R3865" i="1" a="1"/>
  <c r="R3865" i="1"/>
  <c r="Q3865" i="1"/>
  <c r="P3865" i="1"/>
  <c r="O3865" i="1"/>
  <c r="S3864" i="1"/>
  <c r="R3864" i="1" a="1"/>
  <c r="R3864" i="1"/>
  <c r="Q3864" i="1"/>
  <c r="P3864" i="1"/>
  <c r="O3864" i="1"/>
  <c r="S3863" i="1"/>
  <c r="R3863" i="1" a="1"/>
  <c r="R3863" i="1"/>
  <c r="Q3863" i="1"/>
  <c r="P3863" i="1"/>
  <c r="O3863" i="1"/>
  <c r="S3862" i="1"/>
  <c r="R3862" i="1" a="1"/>
  <c r="R3862" i="1"/>
  <c r="Q3862" i="1"/>
  <c r="P3862" i="1"/>
  <c r="O3862" i="1"/>
  <c r="S3861" i="1"/>
  <c r="R3861" i="1" a="1"/>
  <c r="R3861" i="1"/>
  <c r="Q3861" i="1"/>
  <c r="P3861" i="1"/>
  <c r="O3861" i="1"/>
  <c r="S3860" i="1"/>
  <c r="R3860" i="1" a="1"/>
  <c r="R3860" i="1"/>
  <c r="Q3860" i="1"/>
  <c r="P3860" i="1"/>
  <c r="O3860" i="1"/>
  <c r="S3859" i="1"/>
  <c r="R3859" i="1" a="1"/>
  <c r="R3859" i="1"/>
  <c r="Q3859" i="1"/>
  <c r="P3859" i="1"/>
  <c r="O3859" i="1"/>
  <c r="S3858" i="1"/>
  <c r="R3858" i="1" a="1"/>
  <c r="R3858" i="1"/>
  <c r="Q3858" i="1"/>
  <c r="P3858" i="1"/>
  <c r="O3858" i="1"/>
  <c r="S3857" i="1"/>
  <c r="R3857" i="1" a="1"/>
  <c r="R3857" i="1"/>
  <c r="Q3857" i="1"/>
  <c r="P3857" i="1"/>
  <c r="O3857" i="1"/>
  <c r="S3856" i="1"/>
  <c r="R3856" i="1" a="1"/>
  <c r="R3856" i="1"/>
  <c r="Q3856" i="1"/>
  <c r="P3856" i="1"/>
  <c r="O3856" i="1"/>
  <c r="S3855" i="1"/>
  <c r="R3855" i="1" a="1"/>
  <c r="R3855" i="1"/>
  <c r="Q3855" i="1"/>
  <c r="P3855" i="1"/>
  <c r="O3855" i="1"/>
  <c r="S3854" i="1"/>
  <c r="R3854" i="1" a="1"/>
  <c r="R3854" i="1"/>
  <c r="Q3854" i="1"/>
  <c r="P3854" i="1"/>
  <c r="O3854" i="1"/>
  <c r="S3853" i="1"/>
  <c r="R3853" i="1" a="1"/>
  <c r="R3853" i="1"/>
  <c r="Q3853" i="1"/>
  <c r="P3853" i="1"/>
  <c r="O3853" i="1"/>
  <c r="S3852" i="1"/>
  <c r="R3852" i="1" a="1"/>
  <c r="R3852" i="1"/>
  <c r="Q3852" i="1"/>
  <c r="P3852" i="1"/>
  <c r="O3852" i="1"/>
  <c r="S3851" i="1"/>
  <c r="R3851" i="1" a="1"/>
  <c r="R3851" i="1"/>
  <c r="Q3851" i="1"/>
  <c r="P3851" i="1"/>
  <c r="O3851" i="1"/>
  <c r="S3850" i="1"/>
  <c r="R3850" i="1" a="1"/>
  <c r="R3850" i="1"/>
  <c r="Q3850" i="1"/>
  <c r="P3850" i="1"/>
  <c r="O3850" i="1"/>
  <c r="S3849" i="1"/>
  <c r="R3849" i="1" a="1"/>
  <c r="R3849" i="1"/>
  <c r="Q3849" i="1"/>
  <c r="P3849" i="1"/>
  <c r="O3849" i="1"/>
  <c r="S3848" i="1"/>
  <c r="R3848" i="1" a="1"/>
  <c r="R3848" i="1"/>
  <c r="Q3848" i="1"/>
  <c r="P3848" i="1"/>
  <c r="O3848" i="1"/>
  <c r="S3847" i="1"/>
  <c r="R3847" i="1" a="1"/>
  <c r="R3847" i="1"/>
  <c r="Q3847" i="1"/>
  <c r="P3847" i="1"/>
  <c r="O3847" i="1"/>
  <c r="S3846" i="1"/>
  <c r="R3846" i="1" a="1"/>
  <c r="R3846" i="1"/>
  <c r="Q3846" i="1"/>
  <c r="P3846" i="1"/>
  <c r="O3846" i="1"/>
  <c r="S3845" i="1"/>
  <c r="R3845" i="1" a="1"/>
  <c r="R3845" i="1"/>
  <c r="Q3845" i="1"/>
  <c r="P3845" i="1"/>
  <c r="O3845" i="1"/>
  <c r="S3844" i="1"/>
  <c r="R3844" i="1" a="1"/>
  <c r="R3844" i="1"/>
  <c r="Q3844" i="1"/>
  <c r="P3844" i="1"/>
  <c r="O3844" i="1"/>
  <c r="S3843" i="1"/>
  <c r="R3843" i="1" a="1"/>
  <c r="R3843" i="1"/>
  <c r="Q3843" i="1"/>
  <c r="P3843" i="1"/>
  <c r="O3843" i="1"/>
  <c r="S3842" i="1"/>
  <c r="R3842" i="1" a="1"/>
  <c r="R3842" i="1"/>
  <c r="Q3842" i="1"/>
  <c r="P3842" i="1"/>
  <c r="O3842" i="1"/>
  <c r="S3841" i="1"/>
  <c r="R3841" i="1" a="1"/>
  <c r="R3841" i="1"/>
  <c r="Q3841" i="1"/>
  <c r="P3841" i="1"/>
  <c r="O3841" i="1"/>
  <c r="S3840" i="1"/>
  <c r="R3840" i="1" a="1"/>
  <c r="R3840" i="1"/>
  <c r="Q3840" i="1"/>
  <c r="P3840" i="1"/>
  <c r="O3840" i="1"/>
  <c r="S3839" i="1"/>
  <c r="R3839" i="1" a="1"/>
  <c r="R3839" i="1"/>
  <c r="Q3839" i="1"/>
  <c r="P3839" i="1"/>
  <c r="O3839" i="1"/>
  <c r="S3838" i="1"/>
  <c r="R3838" i="1" a="1"/>
  <c r="R3838" i="1"/>
  <c r="Q3838" i="1"/>
  <c r="P3838" i="1"/>
  <c r="O3838" i="1"/>
  <c r="S3837" i="1"/>
  <c r="R3837" i="1" a="1"/>
  <c r="R3837" i="1"/>
  <c r="Q3837" i="1"/>
  <c r="P3837" i="1"/>
  <c r="O3837" i="1"/>
  <c r="S3836" i="1"/>
  <c r="R3836" i="1" a="1"/>
  <c r="R3836" i="1"/>
  <c r="Q3836" i="1"/>
  <c r="P3836" i="1"/>
  <c r="O3836" i="1"/>
  <c r="S3835" i="1"/>
  <c r="R3835" i="1" a="1"/>
  <c r="R3835" i="1"/>
  <c r="Q3835" i="1"/>
  <c r="P3835" i="1"/>
  <c r="O3835" i="1"/>
  <c r="S3834" i="1"/>
  <c r="R3834" i="1" a="1"/>
  <c r="R3834" i="1"/>
  <c r="Q3834" i="1"/>
  <c r="P3834" i="1"/>
  <c r="O3834" i="1"/>
  <c r="S3833" i="1"/>
  <c r="R3833" i="1" a="1"/>
  <c r="R3833" i="1"/>
  <c r="Q3833" i="1"/>
  <c r="P3833" i="1"/>
  <c r="O3833" i="1"/>
  <c r="S3832" i="1"/>
  <c r="R3832" i="1" a="1"/>
  <c r="R3832" i="1"/>
  <c r="Q3832" i="1"/>
  <c r="P3832" i="1"/>
  <c r="O3832" i="1"/>
  <c r="S3831" i="1"/>
  <c r="R3831" i="1" a="1"/>
  <c r="R3831" i="1"/>
  <c r="Q3831" i="1"/>
  <c r="P3831" i="1"/>
  <c r="O3831" i="1"/>
  <c r="S3830" i="1"/>
  <c r="R3830" i="1" a="1"/>
  <c r="R3830" i="1"/>
  <c r="Q3830" i="1"/>
  <c r="P3830" i="1"/>
  <c r="O3830" i="1"/>
  <c r="S3829" i="1"/>
  <c r="R3829" i="1" a="1"/>
  <c r="R3829" i="1"/>
  <c r="Q3829" i="1"/>
  <c r="P3829" i="1"/>
  <c r="O3829" i="1"/>
  <c r="S3828" i="1"/>
  <c r="R3828" i="1" a="1"/>
  <c r="R3828" i="1"/>
  <c r="Q3828" i="1"/>
  <c r="P3828" i="1"/>
  <c r="O3828" i="1"/>
  <c r="S3827" i="1"/>
  <c r="R3827" i="1" a="1"/>
  <c r="R3827" i="1"/>
  <c r="Q3827" i="1"/>
  <c r="P3827" i="1"/>
  <c r="O3827" i="1"/>
  <c r="S3826" i="1"/>
  <c r="R3826" i="1" a="1"/>
  <c r="R3826" i="1"/>
  <c r="Q3826" i="1"/>
  <c r="P3826" i="1"/>
  <c r="O3826" i="1"/>
  <c r="S3825" i="1"/>
  <c r="R3825" i="1" a="1"/>
  <c r="R3825" i="1"/>
  <c r="Q3825" i="1"/>
  <c r="P3825" i="1"/>
  <c r="O3825" i="1"/>
  <c r="S3824" i="1"/>
  <c r="R3824" i="1" a="1"/>
  <c r="R3824" i="1"/>
  <c r="Q3824" i="1"/>
  <c r="P3824" i="1"/>
  <c r="O3824" i="1"/>
  <c r="S3823" i="1"/>
  <c r="R3823" i="1" a="1"/>
  <c r="R3823" i="1"/>
  <c r="Q3823" i="1"/>
  <c r="P3823" i="1"/>
  <c r="O3823" i="1"/>
  <c r="S3822" i="1"/>
  <c r="R3822" i="1" a="1"/>
  <c r="R3822" i="1"/>
  <c r="Q3822" i="1"/>
  <c r="P3822" i="1"/>
  <c r="O3822" i="1"/>
  <c r="S3821" i="1"/>
  <c r="R3821" i="1" a="1"/>
  <c r="R3821" i="1"/>
  <c r="Q3821" i="1"/>
  <c r="P3821" i="1"/>
  <c r="O3821" i="1"/>
  <c r="S3820" i="1"/>
  <c r="R3820" i="1" a="1"/>
  <c r="R3820" i="1"/>
  <c r="Q3820" i="1"/>
  <c r="P3820" i="1"/>
  <c r="O3820" i="1"/>
  <c r="S3819" i="1"/>
  <c r="R3819" i="1" a="1"/>
  <c r="R3819" i="1"/>
  <c r="Q3819" i="1"/>
  <c r="P3819" i="1"/>
  <c r="O3819" i="1"/>
  <c r="S3818" i="1"/>
  <c r="R3818" i="1" a="1"/>
  <c r="R3818" i="1"/>
  <c r="Q3818" i="1"/>
  <c r="P3818" i="1"/>
  <c r="O3818" i="1"/>
  <c r="S3817" i="1"/>
  <c r="R3817" i="1" a="1"/>
  <c r="R3817" i="1"/>
  <c r="Q3817" i="1"/>
  <c r="P3817" i="1"/>
  <c r="O3817" i="1"/>
  <c r="S3816" i="1"/>
  <c r="R3816" i="1" a="1"/>
  <c r="R3816" i="1"/>
  <c r="Q3816" i="1"/>
  <c r="P3816" i="1"/>
  <c r="O3816" i="1"/>
  <c r="S3815" i="1"/>
  <c r="R3815" i="1" a="1"/>
  <c r="R3815" i="1"/>
  <c r="Q3815" i="1"/>
  <c r="P3815" i="1"/>
  <c r="O3815" i="1"/>
  <c r="S3814" i="1"/>
  <c r="R3814" i="1" a="1"/>
  <c r="R3814" i="1"/>
  <c r="Q3814" i="1"/>
  <c r="P3814" i="1"/>
  <c r="O3814" i="1"/>
  <c r="S3813" i="1"/>
  <c r="R3813" i="1" a="1"/>
  <c r="R3813" i="1"/>
  <c r="Q3813" i="1"/>
  <c r="P3813" i="1"/>
  <c r="O3813" i="1"/>
  <c r="S3812" i="1"/>
  <c r="R3812" i="1" a="1"/>
  <c r="R3812" i="1"/>
  <c r="Q3812" i="1"/>
  <c r="P3812" i="1"/>
  <c r="O3812" i="1"/>
  <c r="S3811" i="1"/>
  <c r="R3811" i="1" a="1"/>
  <c r="R3811" i="1"/>
  <c r="Q3811" i="1"/>
  <c r="P3811" i="1"/>
  <c r="O3811" i="1"/>
  <c r="S3810" i="1"/>
  <c r="R3810" i="1" a="1"/>
  <c r="R3810" i="1"/>
  <c r="Q3810" i="1"/>
  <c r="P3810" i="1"/>
  <c r="O3810" i="1"/>
  <c r="S3809" i="1"/>
  <c r="R3809" i="1" a="1"/>
  <c r="R3809" i="1"/>
  <c r="Q3809" i="1"/>
  <c r="P3809" i="1"/>
  <c r="O3809" i="1"/>
  <c r="S3808" i="1"/>
  <c r="R3808" i="1" a="1"/>
  <c r="R3808" i="1"/>
  <c r="Q3808" i="1"/>
  <c r="P3808" i="1"/>
  <c r="O3808" i="1"/>
  <c r="S3807" i="1"/>
  <c r="R3807" i="1" a="1"/>
  <c r="R3807" i="1"/>
  <c r="Q3807" i="1"/>
  <c r="P3807" i="1"/>
  <c r="O3807" i="1"/>
  <c r="S3806" i="1"/>
  <c r="R3806" i="1" a="1"/>
  <c r="R3806" i="1"/>
  <c r="Q3806" i="1"/>
  <c r="P3806" i="1"/>
  <c r="O3806" i="1"/>
  <c r="S3805" i="1"/>
  <c r="R3805" i="1" a="1"/>
  <c r="R3805" i="1"/>
  <c r="Q3805" i="1"/>
  <c r="P3805" i="1"/>
  <c r="O3805" i="1"/>
  <c r="S3804" i="1"/>
  <c r="R3804" i="1" a="1"/>
  <c r="R3804" i="1"/>
  <c r="Q3804" i="1"/>
  <c r="P3804" i="1"/>
  <c r="O3804" i="1"/>
  <c r="S3803" i="1"/>
  <c r="R3803" i="1" a="1"/>
  <c r="R3803" i="1"/>
  <c r="Q3803" i="1"/>
  <c r="P3803" i="1"/>
  <c r="O3803" i="1"/>
  <c r="S3802" i="1"/>
  <c r="R3802" i="1" a="1"/>
  <c r="R3802" i="1"/>
  <c r="Q3802" i="1"/>
  <c r="P3802" i="1"/>
  <c r="O3802" i="1"/>
  <c r="S3801" i="1"/>
  <c r="R3801" i="1" a="1"/>
  <c r="R3801" i="1"/>
  <c r="Q3801" i="1"/>
  <c r="P3801" i="1"/>
  <c r="O3801" i="1"/>
  <c r="S3800" i="1"/>
  <c r="R3800" i="1" a="1"/>
  <c r="R3800" i="1"/>
  <c r="Q3800" i="1"/>
  <c r="P3800" i="1"/>
  <c r="O3800" i="1"/>
  <c r="S3799" i="1"/>
  <c r="R3799" i="1" a="1"/>
  <c r="R3799" i="1"/>
  <c r="Q3799" i="1"/>
  <c r="P3799" i="1"/>
  <c r="O3799" i="1"/>
  <c r="S3798" i="1"/>
  <c r="R3798" i="1" a="1"/>
  <c r="R3798" i="1"/>
  <c r="Q3798" i="1"/>
  <c r="P3798" i="1"/>
  <c r="O3798" i="1"/>
  <c r="S3797" i="1"/>
  <c r="R3797" i="1" a="1"/>
  <c r="R3797" i="1"/>
  <c r="Q3797" i="1"/>
  <c r="P3797" i="1"/>
  <c r="O3797" i="1"/>
  <c r="S3796" i="1"/>
  <c r="R3796" i="1" a="1"/>
  <c r="R3796" i="1"/>
  <c r="Q3796" i="1"/>
  <c r="P3796" i="1"/>
  <c r="O3796" i="1"/>
  <c r="S3795" i="1"/>
  <c r="R3795" i="1" a="1"/>
  <c r="R3795" i="1"/>
  <c r="Q3795" i="1"/>
  <c r="P3795" i="1"/>
  <c r="O3795" i="1"/>
  <c r="S3794" i="1"/>
  <c r="R3794" i="1" a="1"/>
  <c r="R3794" i="1"/>
  <c r="Q3794" i="1"/>
  <c r="P3794" i="1"/>
  <c r="O3794" i="1"/>
  <c r="S3793" i="1"/>
  <c r="R3793" i="1" a="1"/>
  <c r="R3793" i="1"/>
  <c r="Q3793" i="1"/>
  <c r="P3793" i="1"/>
  <c r="O3793" i="1"/>
  <c r="S3792" i="1"/>
  <c r="R3792" i="1" a="1"/>
  <c r="R3792" i="1"/>
  <c r="Q3792" i="1"/>
  <c r="P3792" i="1"/>
  <c r="O3792" i="1"/>
  <c r="S3791" i="1"/>
  <c r="R3791" i="1" a="1"/>
  <c r="R3791" i="1"/>
  <c r="Q3791" i="1"/>
  <c r="P3791" i="1"/>
  <c r="O3791" i="1"/>
  <c r="S3790" i="1"/>
  <c r="R3790" i="1" a="1"/>
  <c r="R3790" i="1"/>
  <c r="Q3790" i="1"/>
  <c r="P3790" i="1"/>
  <c r="O3790" i="1"/>
  <c r="S3789" i="1"/>
  <c r="R3789" i="1" a="1"/>
  <c r="R3789" i="1"/>
  <c r="Q3789" i="1"/>
  <c r="P3789" i="1"/>
  <c r="O3789" i="1"/>
  <c r="S3788" i="1"/>
  <c r="R3788" i="1" a="1"/>
  <c r="R3788" i="1"/>
  <c r="Q3788" i="1"/>
  <c r="P3788" i="1"/>
  <c r="O3788" i="1"/>
  <c r="S3787" i="1"/>
  <c r="R3787" i="1" a="1"/>
  <c r="R3787" i="1"/>
  <c r="Q3787" i="1"/>
  <c r="P3787" i="1"/>
  <c r="O3787" i="1"/>
  <c r="S3786" i="1"/>
  <c r="R3786" i="1" a="1"/>
  <c r="R3786" i="1"/>
  <c r="Q3786" i="1"/>
  <c r="P3786" i="1"/>
  <c r="O3786" i="1"/>
  <c r="S3785" i="1"/>
  <c r="R3785" i="1" a="1"/>
  <c r="R3785" i="1"/>
  <c r="Q3785" i="1"/>
  <c r="P3785" i="1"/>
  <c r="O3785" i="1"/>
  <c r="S3784" i="1"/>
  <c r="R3784" i="1" a="1"/>
  <c r="R3784" i="1"/>
  <c r="Q3784" i="1"/>
  <c r="P3784" i="1"/>
  <c r="O3784" i="1"/>
  <c r="S3783" i="1"/>
  <c r="R3783" i="1" a="1"/>
  <c r="R3783" i="1"/>
  <c r="Q3783" i="1"/>
  <c r="P3783" i="1"/>
  <c r="O3783" i="1"/>
  <c r="S3782" i="1"/>
  <c r="R3782" i="1" a="1"/>
  <c r="R3782" i="1"/>
  <c r="Q3782" i="1"/>
  <c r="P3782" i="1"/>
  <c r="O3782" i="1"/>
  <c r="S3781" i="1"/>
  <c r="R3781" i="1" a="1"/>
  <c r="R3781" i="1"/>
  <c r="Q3781" i="1"/>
  <c r="P3781" i="1"/>
  <c r="O3781" i="1"/>
  <c r="S3780" i="1"/>
  <c r="R3780" i="1" a="1"/>
  <c r="R3780" i="1"/>
  <c r="Q3780" i="1"/>
  <c r="P3780" i="1"/>
  <c r="O3780" i="1"/>
  <c r="S3779" i="1"/>
  <c r="R3779" i="1" a="1"/>
  <c r="R3779" i="1"/>
  <c r="Q3779" i="1"/>
  <c r="P3779" i="1"/>
  <c r="O3779" i="1"/>
  <c r="S3778" i="1"/>
  <c r="R3778" i="1" a="1"/>
  <c r="R3778" i="1"/>
  <c r="Q3778" i="1"/>
  <c r="P3778" i="1"/>
  <c r="O3778" i="1"/>
  <c r="S3777" i="1"/>
  <c r="R3777" i="1" a="1"/>
  <c r="R3777" i="1"/>
  <c r="Q3777" i="1"/>
  <c r="P3777" i="1"/>
  <c r="O3777" i="1"/>
  <c r="S3776" i="1"/>
  <c r="R3776" i="1" a="1"/>
  <c r="R3776" i="1"/>
  <c r="Q3776" i="1"/>
  <c r="P3776" i="1"/>
  <c r="O3776" i="1"/>
  <c r="S3775" i="1"/>
  <c r="R3775" i="1" a="1"/>
  <c r="R3775" i="1"/>
  <c r="Q3775" i="1"/>
  <c r="P3775" i="1"/>
  <c r="O3775" i="1"/>
  <c r="S3774" i="1"/>
  <c r="R3774" i="1" a="1"/>
  <c r="R3774" i="1"/>
  <c r="Q3774" i="1"/>
  <c r="P3774" i="1"/>
  <c r="O3774" i="1"/>
  <c r="S3773" i="1"/>
  <c r="R3773" i="1" a="1"/>
  <c r="R3773" i="1"/>
  <c r="Q3773" i="1"/>
  <c r="P3773" i="1"/>
  <c r="O3773" i="1"/>
  <c r="S3772" i="1"/>
  <c r="R3772" i="1" a="1"/>
  <c r="R3772" i="1"/>
  <c r="Q3772" i="1"/>
  <c r="P3772" i="1"/>
  <c r="O3772" i="1"/>
  <c r="S3771" i="1"/>
  <c r="R3771" i="1" a="1"/>
  <c r="R3771" i="1"/>
  <c r="Q3771" i="1"/>
  <c r="P3771" i="1"/>
  <c r="O3771" i="1"/>
  <c r="S3770" i="1"/>
  <c r="R3770" i="1" a="1"/>
  <c r="R3770" i="1"/>
  <c r="Q3770" i="1"/>
  <c r="P3770" i="1"/>
  <c r="O3770" i="1"/>
  <c r="S3769" i="1"/>
  <c r="R3769" i="1" a="1"/>
  <c r="R3769" i="1"/>
  <c r="Q3769" i="1"/>
  <c r="P3769" i="1"/>
  <c r="O3769" i="1"/>
  <c r="S3768" i="1"/>
  <c r="R3768" i="1" a="1"/>
  <c r="R3768" i="1"/>
  <c r="Q3768" i="1"/>
  <c r="P3768" i="1"/>
  <c r="O3768" i="1"/>
  <c r="S3767" i="1"/>
  <c r="R3767" i="1" a="1"/>
  <c r="R3767" i="1"/>
  <c r="Q3767" i="1"/>
  <c r="P3767" i="1"/>
  <c r="O3767" i="1"/>
  <c r="S3766" i="1"/>
  <c r="R3766" i="1" a="1"/>
  <c r="R3766" i="1"/>
  <c r="Q3766" i="1"/>
  <c r="P3766" i="1"/>
  <c r="O3766" i="1"/>
  <c r="S3765" i="1"/>
  <c r="R3765" i="1" a="1"/>
  <c r="R3765" i="1"/>
  <c r="Q3765" i="1"/>
  <c r="P3765" i="1"/>
  <c r="O3765" i="1"/>
  <c r="S3764" i="1"/>
  <c r="R3764" i="1" a="1"/>
  <c r="R3764" i="1"/>
  <c r="Q3764" i="1"/>
  <c r="P3764" i="1"/>
  <c r="O3764" i="1"/>
  <c r="S3763" i="1"/>
  <c r="R3763" i="1" a="1"/>
  <c r="R3763" i="1"/>
  <c r="Q3763" i="1"/>
  <c r="P3763" i="1"/>
  <c r="O3763" i="1"/>
  <c r="S3762" i="1"/>
  <c r="R3762" i="1" a="1"/>
  <c r="R3762" i="1"/>
  <c r="Q3762" i="1"/>
  <c r="P3762" i="1"/>
  <c r="O3762" i="1"/>
  <c r="S3761" i="1"/>
  <c r="R3761" i="1" a="1"/>
  <c r="R3761" i="1"/>
  <c r="Q3761" i="1"/>
  <c r="P3761" i="1"/>
  <c r="O3761" i="1"/>
  <c r="S3760" i="1"/>
  <c r="R3760" i="1" a="1"/>
  <c r="R3760" i="1"/>
  <c r="Q3760" i="1"/>
  <c r="P3760" i="1"/>
  <c r="O3760" i="1"/>
  <c r="S3759" i="1"/>
  <c r="R3759" i="1" a="1"/>
  <c r="R3759" i="1"/>
  <c r="Q3759" i="1"/>
  <c r="P3759" i="1"/>
  <c r="O3759" i="1"/>
  <c r="S3758" i="1"/>
  <c r="R3758" i="1" a="1"/>
  <c r="R3758" i="1"/>
  <c r="Q3758" i="1"/>
  <c r="P3758" i="1"/>
  <c r="O3758" i="1"/>
  <c r="S3757" i="1"/>
  <c r="R3757" i="1" a="1"/>
  <c r="R3757" i="1"/>
  <c r="Q3757" i="1"/>
  <c r="P3757" i="1"/>
  <c r="O3757" i="1"/>
  <c r="S3756" i="1"/>
  <c r="R3756" i="1" a="1"/>
  <c r="R3756" i="1"/>
  <c r="Q3756" i="1"/>
  <c r="P3756" i="1"/>
  <c r="O3756" i="1"/>
  <c r="S3755" i="1"/>
  <c r="R3755" i="1" a="1"/>
  <c r="R3755" i="1"/>
  <c r="Q3755" i="1"/>
  <c r="P3755" i="1"/>
  <c r="O3755" i="1"/>
  <c r="S3754" i="1"/>
  <c r="R3754" i="1" a="1"/>
  <c r="R3754" i="1"/>
  <c r="Q3754" i="1"/>
  <c r="P3754" i="1"/>
  <c r="O3754" i="1"/>
  <c r="S3753" i="1"/>
  <c r="R3753" i="1" a="1"/>
  <c r="R3753" i="1"/>
  <c r="Q3753" i="1"/>
  <c r="P3753" i="1"/>
  <c r="O3753" i="1"/>
  <c r="S3752" i="1"/>
  <c r="R3752" i="1" a="1"/>
  <c r="R3752" i="1"/>
  <c r="Q3752" i="1"/>
  <c r="P3752" i="1"/>
  <c r="O3752" i="1"/>
  <c r="S3751" i="1"/>
  <c r="R3751" i="1" a="1"/>
  <c r="R3751" i="1"/>
  <c r="Q3751" i="1"/>
  <c r="P3751" i="1"/>
  <c r="O3751" i="1"/>
  <c r="S3750" i="1"/>
  <c r="R3750" i="1" a="1"/>
  <c r="R3750" i="1"/>
  <c r="Q3750" i="1"/>
  <c r="P3750" i="1"/>
  <c r="O3750" i="1"/>
  <c r="S3749" i="1"/>
  <c r="R3749" i="1" a="1"/>
  <c r="R3749" i="1"/>
  <c r="Q3749" i="1"/>
  <c r="P3749" i="1"/>
  <c r="O3749" i="1"/>
  <c r="S3748" i="1"/>
  <c r="R3748" i="1" a="1"/>
  <c r="R3748" i="1"/>
  <c r="Q3748" i="1"/>
  <c r="P3748" i="1"/>
  <c r="O3748" i="1"/>
  <c r="S3747" i="1"/>
  <c r="R3747" i="1" a="1"/>
  <c r="R3747" i="1"/>
  <c r="Q3747" i="1"/>
  <c r="P3747" i="1"/>
  <c r="O3747" i="1"/>
  <c r="S3746" i="1"/>
  <c r="R3746" i="1" a="1"/>
  <c r="R3746" i="1"/>
  <c r="Q3746" i="1"/>
  <c r="P3746" i="1"/>
  <c r="O3746" i="1"/>
  <c r="S3745" i="1"/>
  <c r="R3745" i="1" a="1"/>
  <c r="R3745" i="1"/>
  <c r="Q3745" i="1"/>
  <c r="P3745" i="1"/>
  <c r="O3745" i="1"/>
  <c r="S3744" i="1"/>
  <c r="R3744" i="1" a="1"/>
  <c r="R3744" i="1"/>
  <c r="Q3744" i="1"/>
  <c r="P3744" i="1"/>
  <c r="O3744" i="1"/>
  <c r="S3743" i="1"/>
  <c r="R3743" i="1" a="1"/>
  <c r="R3743" i="1"/>
  <c r="Q3743" i="1"/>
  <c r="P3743" i="1"/>
  <c r="O3743" i="1"/>
  <c r="S3742" i="1"/>
  <c r="R3742" i="1" a="1"/>
  <c r="R3742" i="1"/>
  <c r="Q3742" i="1"/>
  <c r="P3742" i="1"/>
  <c r="O3742" i="1"/>
  <c r="S3741" i="1"/>
  <c r="R3741" i="1" a="1"/>
  <c r="R3741" i="1"/>
  <c r="Q3741" i="1"/>
  <c r="P3741" i="1"/>
  <c r="O3741" i="1"/>
  <c r="S3740" i="1"/>
  <c r="R3740" i="1" a="1"/>
  <c r="R3740" i="1"/>
  <c r="Q3740" i="1"/>
  <c r="P3740" i="1"/>
  <c r="O3740" i="1"/>
  <c r="S3739" i="1"/>
  <c r="R3739" i="1" a="1"/>
  <c r="R3739" i="1"/>
  <c r="Q3739" i="1"/>
  <c r="P3739" i="1"/>
  <c r="O3739" i="1"/>
  <c r="S3738" i="1"/>
  <c r="R3738" i="1" a="1"/>
  <c r="R3738" i="1"/>
  <c r="Q3738" i="1"/>
  <c r="P3738" i="1"/>
  <c r="O3738" i="1"/>
  <c r="S3737" i="1"/>
  <c r="R3737" i="1" a="1"/>
  <c r="R3737" i="1"/>
  <c r="Q3737" i="1"/>
  <c r="P3737" i="1"/>
  <c r="O3737" i="1"/>
  <c r="S3736" i="1"/>
  <c r="R3736" i="1" a="1"/>
  <c r="R3736" i="1"/>
  <c r="Q3736" i="1"/>
  <c r="P3736" i="1"/>
  <c r="O3736" i="1"/>
  <c r="S3735" i="1"/>
  <c r="R3735" i="1" a="1"/>
  <c r="R3735" i="1"/>
  <c r="Q3735" i="1"/>
  <c r="P3735" i="1"/>
  <c r="O3735" i="1"/>
  <c r="S3734" i="1"/>
  <c r="R3734" i="1" a="1"/>
  <c r="R3734" i="1"/>
  <c r="Q3734" i="1"/>
  <c r="P3734" i="1"/>
  <c r="O3734" i="1"/>
  <c r="S3733" i="1"/>
  <c r="R3733" i="1" a="1"/>
  <c r="R3733" i="1"/>
  <c r="Q3733" i="1"/>
  <c r="P3733" i="1"/>
  <c r="O3733" i="1"/>
  <c r="S3732" i="1"/>
  <c r="R3732" i="1" a="1"/>
  <c r="R3732" i="1"/>
  <c r="Q3732" i="1"/>
  <c r="P3732" i="1"/>
  <c r="O3732" i="1"/>
  <c r="S3731" i="1"/>
  <c r="R3731" i="1" a="1"/>
  <c r="R3731" i="1"/>
  <c r="Q3731" i="1"/>
  <c r="P3731" i="1"/>
  <c r="O3731" i="1"/>
  <c r="S3730" i="1"/>
  <c r="R3730" i="1" a="1"/>
  <c r="R3730" i="1"/>
  <c r="Q3730" i="1"/>
  <c r="P3730" i="1"/>
  <c r="O3730" i="1"/>
  <c r="S3729" i="1"/>
  <c r="R3729" i="1" a="1"/>
  <c r="R3729" i="1"/>
  <c r="Q3729" i="1"/>
  <c r="P3729" i="1"/>
  <c r="O3729" i="1"/>
  <c r="S3728" i="1"/>
  <c r="R3728" i="1" a="1"/>
  <c r="R3728" i="1"/>
  <c r="Q3728" i="1"/>
  <c r="P3728" i="1"/>
  <c r="O3728" i="1"/>
  <c r="S3727" i="1"/>
  <c r="R3727" i="1" a="1"/>
  <c r="R3727" i="1"/>
  <c r="Q3727" i="1"/>
  <c r="P3727" i="1"/>
  <c r="O3727" i="1"/>
  <c r="S3726" i="1"/>
  <c r="R3726" i="1" a="1"/>
  <c r="R3726" i="1"/>
  <c r="Q3726" i="1"/>
  <c r="P3726" i="1"/>
  <c r="O3726" i="1"/>
  <c r="S3725" i="1"/>
  <c r="R3725" i="1" a="1"/>
  <c r="R3725" i="1"/>
  <c r="Q3725" i="1"/>
  <c r="P3725" i="1"/>
  <c r="O3725" i="1"/>
  <c r="S3724" i="1"/>
  <c r="R3724" i="1" a="1"/>
  <c r="R3724" i="1"/>
  <c r="Q3724" i="1"/>
  <c r="P3724" i="1"/>
  <c r="O3724" i="1"/>
  <c r="S3723" i="1"/>
  <c r="R3723" i="1" a="1"/>
  <c r="R3723" i="1"/>
  <c r="Q3723" i="1"/>
  <c r="P3723" i="1"/>
  <c r="O3723" i="1"/>
  <c r="S3722" i="1"/>
  <c r="R3722" i="1" a="1"/>
  <c r="R3722" i="1"/>
  <c r="Q3722" i="1"/>
  <c r="P3722" i="1"/>
  <c r="O3722" i="1"/>
  <c r="S3721" i="1"/>
  <c r="R3721" i="1" a="1"/>
  <c r="R3721" i="1"/>
  <c r="Q3721" i="1"/>
  <c r="P3721" i="1"/>
  <c r="O3721" i="1"/>
  <c r="S3720" i="1"/>
  <c r="R3720" i="1" a="1"/>
  <c r="R3720" i="1"/>
  <c r="Q3720" i="1"/>
  <c r="P3720" i="1"/>
  <c r="O3720" i="1"/>
  <c r="S3719" i="1"/>
  <c r="R3719" i="1" a="1"/>
  <c r="R3719" i="1"/>
  <c r="Q3719" i="1"/>
  <c r="P3719" i="1"/>
  <c r="O3719" i="1"/>
  <c r="S3718" i="1"/>
  <c r="R3718" i="1" a="1"/>
  <c r="R3718" i="1"/>
  <c r="Q3718" i="1"/>
  <c r="P3718" i="1"/>
  <c r="O3718" i="1"/>
  <c r="S3717" i="1"/>
  <c r="R3717" i="1" a="1"/>
  <c r="R3717" i="1"/>
  <c r="Q3717" i="1"/>
  <c r="P3717" i="1"/>
  <c r="O3717" i="1"/>
  <c r="S3716" i="1"/>
  <c r="R3716" i="1" a="1"/>
  <c r="R3716" i="1"/>
  <c r="Q3716" i="1"/>
  <c r="P3716" i="1"/>
  <c r="O3716" i="1"/>
  <c r="S3715" i="1"/>
  <c r="R3715" i="1" a="1"/>
  <c r="R3715" i="1"/>
  <c r="Q3715" i="1"/>
  <c r="P3715" i="1"/>
  <c r="O3715" i="1"/>
  <c r="S3714" i="1"/>
  <c r="R3714" i="1" a="1"/>
  <c r="R3714" i="1"/>
  <c r="Q3714" i="1"/>
  <c r="P3714" i="1"/>
  <c r="O3714" i="1"/>
  <c r="S3713" i="1"/>
  <c r="R3713" i="1" a="1"/>
  <c r="R3713" i="1"/>
  <c r="Q3713" i="1"/>
  <c r="P3713" i="1"/>
  <c r="O3713" i="1"/>
  <c r="S3712" i="1"/>
  <c r="R3712" i="1" a="1"/>
  <c r="R3712" i="1"/>
  <c r="Q3712" i="1"/>
  <c r="P3712" i="1"/>
  <c r="O3712" i="1"/>
  <c r="S3711" i="1"/>
  <c r="R3711" i="1" a="1"/>
  <c r="R3711" i="1"/>
  <c r="Q3711" i="1"/>
  <c r="P3711" i="1"/>
  <c r="O3711" i="1"/>
  <c r="S3710" i="1"/>
  <c r="R3710" i="1" a="1"/>
  <c r="R3710" i="1"/>
  <c r="Q3710" i="1"/>
  <c r="P3710" i="1"/>
  <c r="O3710" i="1"/>
  <c r="S3709" i="1"/>
  <c r="R3709" i="1" a="1"/>
  <c r="R3709" i="1"/>
  <c r="Q3709" i="1"/>
  <c r="P3709" i="1"/>
  <c r="O3709" i="1"/>
  <c r="S3708" i="1"/>
  <c r="R3708" i="1" a="1"/>
  <c r="R3708" i="1"/>
  <c r="Q3708" i="1"/>
  <c r="P3708" i="1"/>
  <c r="O3708" i="1"/>
  <c r="S3707" i="1"/>
  <c r="R3707" i="1" a="1"/>
  <c r="R3707" i="1"/>
  <c r="Q3707" i="1"/>
  <c r="P3707" i="1"/>
  <c r="O3707" i="1"/>
  <c r="S3706" i="1"/>
  <c r="R3706" i="1" a="1"/>
  <c r="R3706" i="1"/>
  <c r="Q3706" i="1"/>
  <c r="P3706" i="1"/>
  <c r="O3706" i="1"/>
  <c r="S3705" i="1"/>
  <c r="R3705" i="1" a="1"/>
  <c r="R3705" i="1"/>
  <c r="Q3705" i="1"/>
  <c r="P3705" i="1"/>
  <c r="O3705" i="1"/>
  <c r="S3704" i="1"/>
  <c r="R3704" i="1" a="1"/>
  <c r="R3704" i="1"/>
  <c r="Q3704" i="1"/>
  <c r="P3704" i="1"/>
  <c r="O3704" i="1"/>
  <c r="S3703" i="1"/>
  <c r="R3703" i="1" a="1"/>
  <c r="R3703" i="1"/>
  <c r="Q3703" i="1"/>
  <c r="P3703" i="1"/>
  <c r="O3703" i="1"/>
  <c r="S3702" i="1"/>
  <c r="R3702" i="1" a="1"/>
  <c r="R3702" i="1"/>
  <c r="Q3702" i="1"/>
  <c r="P3702" i="1"/>
  <c r="O3702" i="1"/>
  <c r="S3701" i="1"/>
  <c r="R3701" i="1" a="1"/>
  <c r="R3701" i="1"/>
  <c r="Q3701" i="1"/>
  <c r="P3701" i="1"/>
  <c r="O3701" i="1"/>
  <c r="S3700" i="1"/>
  <c r="R3700" i="1" a="1"/>
  <c r="R3700" i="1"/>
  <c r="Q3700" i="1"/>
  <c r="P3700" i="1"/>
  <c r="O3700" i="1"/>
  <c r="S3699" i="1"/>
  <c r="R3699" i="1" a="1"/>
  <c r="R3699" i="1"/>
  <c r="Q3699" i="1"/>
  <c r="P3699" i="1"/>
  <c r="O3699" i="1"/>
  <c r="S3698" i="1"/>
  <c r="R3698" i="1" a="1"/>
  <c r="R3698" i="1"/>
  <c r="Q3698" i="1"/>
  <c r="P3698" i="1"/>
  <c r="O3698" i="1"/>
  <c r="S3697" i="1"/>
  <c r="R3697" i="1" a="1"/>
  <c r="R3697" i="1"/>
  <c r="Q3697" i="1"/>
  <c r="P3697" i="1"/>
  <c r="O3697" i="1"/>
  <c r="S3696" i="1"/>
  <c r="R3696" i="1" a="1"/>
  <c r="R3696" i="1"/>
  <c r="Q3696" i="1"/>
  <c r="P3696" i="1"/>
  <c r="O3696" i="1"/>
  <c r="S3695" i="1"/>
  <c r="R3695" i="1" a="1"/>
  <c r="R3695" i="1"/>
  <c r="Q3695" i="1"/>
  <c r="P3695" i="1"/>
  <c r="O3695" i="1"/>
  <c r="S3694" i="1"/>
  <c r="R3694" i="1" a="1"/>
  <c r="R3694" i="1"/>
  <c r="Q3694" i="1"/>
  <c r="P3694" i="1"/>
  <c r="O3694" i="1"/>
  <c r="S3693" i="1"/>
  <c r="R3693" i="1" a="1"/>
  <c r="R3693" i="1"/>
  <c r="Q3693" i="1"/>
  <c r="P3693" i="1"/>
  <c r="O3693" i="1"/>
  <c r="S3692" i="1"/>
  <c r="R3692" i="1" a="1"/>
  <c r="R3692" i="1"/>
  <c r="Q3692" i="1"/>
  <c r="P3692" i="1"/>
  <c r="O3692" i="1"/>
  <c r="S3691" i="1"/>
  <c r="R3691" i="1" a="1"/>
  <c r="R3691" i="1"/>
  <c r="Q3691" i="1"/>
  <c r="P3691" i="1"/>
  <c r="O3691" i="1"/>
  <c r="S3690" i="1"/>
  <c r="R3690" i="1" a="1"/>
  <c r="R3690" i="1"/>
  <c r="Q3690" i="1"/>
  <c r="P3690" i="1"/>
  <c r="O3690" i="1"/>
  <c r="S3689" i="1"/>
  <c r="R3689" i="1" a="1"/>
  <c r="R3689" i="1"/>
  <c r="Q3689" i="1"/>
  <c r="P3689" i="1"/>
  <c r="O3689" i="1"/>
  <c r="S3688" i="1"/>
  <c r="R3688" i="1" a="1"/>
  <c r="R3688" i="1"/>
  <c r="Q3688" i="1"/>
  <c r="P3688" i="1"/>
  <c r="O3688" i="1"/>
  <c r="S3687" i="1"/>
  <c r="R3687" i="1" a="1"/>
  <c r="R3687" i="1"/>
  <c r="Q3687" i="1"/>
  <c r="P3687" i="1"/>
  <c r="O3687" i="1"/>
  <c r="S3686" i="1"/>
  <c r="R3686" i="1" a="1"/>
  <c r="R3686" i="1"/>
  <c r="Q3686" i="1"/>
  <c r="P3686" i="1"/>
  <c r="O3686" i="1"/>
  <c r="S3685" i="1"/>
  <c r="R3685" i="1" a="1"/>
  <c r="R3685" i="1"/>
  <c r="Q3685" i="1"/>
  <c r="P3685" i="1"/>
  <c r="O3685" i="1"/>
  <c r="S3684" i="1"/>
  <c r="R3684" i="1" a="1"/>
  <c r="R3684" i="1"/>
  <c r="Q3684" i="1"/>
  <c r="P3684" i="1"/>
  <c r="O3684" i="1"/>
  <c r="S3683" i="1"/>
  <c r="R3683" i="1" a="1"/>
  <c r="R3683" i="1"/>
  <c r="Q3683" i="1"/>
  <c r="P3683" i="1"/>
  <c r="O3683" i="1"/>
  <c r="S3682" i="1"/>
  <c r="R3682" i="1" a="1"/>
  <c r="R3682" i="1"/>
  <c r="Q3682" i="1"/>
  <c r="P3682" i="1"/>
  <c r="O3682" i="1"/>
  <c r="S3681" i="1"/>
  <c r="R3681" i="1" a="1"/>
  <c r="R3681" i="1"/>
  <c r="Q3681" i="1"/>
  <c r="P3681" i="1"/>
  <c r="O3681" i="1"/>
  <c r="S3680" i="1"/>
  <c r="R3680" i="1" a="1"/>
  <c r="R3680" i="1"/>
  <c r="Q3680" i="1"/>
  <c r="P3680" i="1"/>
  <c r="O3680" i="1"/>
  <c r="S3679" i="1"/>
  <c r="R3679" i="1" a="1"/>
  <c r="R3679" i="1"/>
  <c r="Q3679" i="1"/>
  <c r="P3679" i="1"/>
  <c r="O3679" i="1"/>
  <c r="S3678" i="1"/>
  <c r="R3678" i="1" a="1"/>
  <c r="R3678" i="1"/>
  <c r="Q3678" i="1"/>
  <c r="P3678" i="1"/>
  <c r="O3678" i="1"/>
  <c r="S3677" i="1"/>
  <c r="R3677" i="1" a="1"/>
  <c r="R3677" i="1"/>
  <c r="Q3677" i="1"/>
  <c r="P3677" i="1"/>
  <c r="O3677" i="1"/>
  <c r="S3676" i="1"/>
  <c r="R3676" i="1" a="1"/>
  <c r="R3676" i="1"/>
  <c r="Q3676" i="1"/>
  <c r="P3676" i="1"/>
  <c r="O3676" i="1"/>
  <c r="S3675" i="1"/>
  <c r="R3675" i="1" a="1"/>
  <c r="R3675" i="1"/>
  <c r="Q3675" i="1"/>
  <c r="P3675" i="1"/>
  <c r="O3675" i="1"/>
  <c r="S3674" i="1"/>
  <c r="R3674" i="1" a="1"/>
  <c r="R3674" i="1"/>
  <c r="Q3674" i="1"/>
  <c r="P3674" i="1"/>
  <c r="O3674" i="1"/>
  <c r="S3673" i="1"/>
  <c r="R3673" i="1" a="1"/>
  <c r="R3673" i="1"/>
  <c r="Q3673" i="1"/>
  <c r="P3673" i="1"/>
  <c r="O3673" i="1"/>
  <c r="S3672" i="1"/>
  <c r="R3672" i="1" a="1"/>
  <c r="R3672" i="1"/>
  <c r="Q3672" i="1"/>
  <c r="P3672" i="1"/>
  <c r="O3672" i="1"/>
  <c r="S3671" i="1"/>
  <c r="R3671" i="1" a="1"/>
  <c r="R3671" i="1"/>
  <c r="Q3671" i="1"/>
  <c r="P3671" i="1"/>
  <c r="O3671" i="1"/>
  <c r="S3670" i="1"/>
  <c r="R3670" i="1" a="1"/>
  <c r="R3670" i="1"/>
  <c r="Q3670" i="1"/>
  <c r="P3670" i="1"/>
  <c r="O3670" i="1"/>
  <c r="S3669" i="1"/>
  <c r="R3669" i="1" a="1"/>
  <c r="R3669" i="1"/>
  <c r="Q3669" i="1"/>
  <c r="P3669" i="1"/>
  <c r="O3669" i="1"/>
  <c r="S3668" i="1"/>
  <c r="R3668" i="1" a="1"/>
  <c r="R3668" i="1"/>
  <c r="Q3668" i="1"/>
  <c r="P3668" i="1"/>
  <c r="O3668" i="1"/>
  <c r="S3667" i="1"/>
  <c r="R3667" i="1" a="1"/>
  <c r="R3667" i="1"/>
  <c r="Q3667" i="1"/>
  <c r="P3667" i="1"/>
  <c r="O3667" i="1"/>
  <c r="S3666" i="1"/>
  <c r="R3666" i="1" a="1"/>
  <c r="R3666" i="1"/>
  <c r="Q3666" i="1"/>
  <c r="P3666" i="1"/>
  <c r="O3666" i="1"/>
  <c r="S3665" i="1"/>
  <c r="R3665" i="1" a="1"/>
  <c r="R3665" i="1"/>
  <c r="Q3665" i="1"/>
  <c r="P3665" i="1"/>
  <c r="O3665" i="1"/>
  <c r="S3664" i="1"/>
  <c r="R3664" i="1" a="1"/>
  <c r="R3664" i="1"/>
  <c r="Q3664" i="1"/>
  <c r="P3664" i="1"/>
  <c r="O3664" i="1"/>
  <c r="S3663" i="1"/>
  <c r="R3663" i="1" a="1"/>
  <c r="R3663" i="1"/>
  <c r="Q3663" i="1"/>
  <c r="P3663" i="1"/>
  <c r="O3663" i="1"/>
  <c r="S3662" i="1"/>
  <c r="R3662" i="1" a="1"/>
  <c r="R3662" i="1"/>
  <c r="Q3662" i="1"/>
  <c r="P3662" i="1"/>
  <c r="O3662" i="1"/>
  <c r="S3661" i="1"/>
  <c r="R3661" i="1" a="1"/>
  <c r="R3661" i="1"/>
  <c r="Q3661" i="1"/>
  <c r="P3661" i="1"/>
  <c r="O3661" i="1"/>
  <c r="S3660" i="1"/>
  <c r="R3660" i="1" a="1"/>
  <c r="R3660" i="1"/>
  <c r="Q3660" i="1"/>
  <c r="P3660" i="1"/>
  <c r="O3660" i="1"/>
  <c r="S3659" i="1"/>
  <c r="R3659" i="1" a="1"/>
  <c r="R3659" i="1"/>
  <c r="Q3659" i="1"/>
  <c r="P3659" i="1"/>
  <c r="O3659" i="1"/>
  <c r="S3658" i="1"/>
  <c r="R3658" i="1" a="1"/>
  <c r="R3658" i="1"/>
  <c r="Q3658" i="1"/>
  <c r="P3658" i="1"/>
  <c r="O3658" i="1"/>
  <c r="S3657" i="1"/>
  <c r="R3657" i="1" a="1"/>
  <c r="R3657" i="1"/>
  <c r="Q3657" i="1"/>
  <c r="P3657" i="1"/>
  <c r="O3657" i="1"/>
  <c r="S3656" i="1"/>
  <c r="R3656" i="1" a="1"/>
  <c r="R3656" i="1"/>
  <c r="Q3656" i="1"/>
  <c r="P3656" i="1"/>
  <c r="O3656" i="1"/>
  <c r="S3655" i="1"/>
  <c r="R3655" i="1" a="1"/>
  <c r="R3655" i="1"/>
  <c r="Q3655" i="1"/>
  <c r="P3655" i="1"/>
  <c r="O3655" i="1"/>
  <c r="S3654" i="1"/>
  <c r="R3654" i="1" a="1"/>
  <c r="R3654" i="1"/>
  <c r="Q3654" i="1"/>
  <c r="P3654" i="1"/>
  <c r="O3654" i="1"/>
  <c r="S3653" i="1"/>
  <c r="R3653" i="1" a="1"/>
  <c r="R3653" i="1"/>
  <c r="Q3653" i="1"/>
  <c r="P3653" i="1"/>
  <c r="O3653" i="1"/>
  <c r="S3652" i="1"/>
  <c r="R3652" i="1" a="1"/>
  <c r="R3652" i="1"/>
  <c r="Q3652" i="1"/>
  <c r="P3652" i="1"/>
  <c r="O3652" i="1"/>
  <c r="S3651" i="1"/>
  <c r="R3651" i="1" a="1"/>
  <c r="R3651" i="1"/>
  <c r="Q3651" i="1"/>
  <c r="P3651" i="1"/>
  <c r="O3651" i="1"/>
  <c r="S3650" i="1"/>
  <c r="R3650" i="1" a="1"/>
  <c r="R3650" i="1"/>
  <c r="Q3650" i="1"/>
  <c r="P3650" i="1"/>
  <c r="O3650" i="1"/>
  <c r="S3649" i="1"/>
  <c r="R3649" i="1" a="1"/>
  <c r="R3649" i="1"/>
  <c r="Q3649" i="1"/>
  <c r="P3649" i="1"/>
  <c r="O3649" i="1"/>
  <c r="S3648" i="1"/>
  <c r="R3648" i="1" a="1"/>
  <c r="R3648" i="1"/>
  <c r="Q3648" i="1"/>
  <c r="P3648" i="1"/>
  <c r="O3648" i="1"/>
  <c r="S3647" i="1"/>
  <c r="R3647" i="1" a="1"/>
  <c r="R3647" i="1"/>
  <c r="Q3647" i="1"/>
  <c r="P3647" i="1"/>
  <c r="O3647" i="1"/>
  <c r="S3646" i="1"/>
  <c r="R3646" i="1" a="1"/>
  <c r="R3646" i="1"/>
  <c r="Q3646" i="1"/>
  <c r="P3646" i="1"/>
  <c r="O3646" i="1"/>
  <c r="S3645" i="1"/>
  <c r="R3645" i="1" a="1"/>
  <c r="R3645" i="1"/>
  <c r="Q3645" i="1"/>
  <c r="P3645" i="1"/>
  <c r="O3645" i="1"/>
  <c r="S3644" i="1"/>
  <c r="R3644" i="1" a="1"/>
  <c r="R3644" i="1"/>
  <c r="Q3644" i="1"/>
  <c r="P3644" i="1"/>
  <c r="O3644" i="1"/>
  <c r="S3643" i="1"/>
  <c r="R3643" i="1" a="1"/>
  <c r="R3643" i="1"/>
  <c r="Q3643" i="1"/>
  <c r="P3643" i="1"/>
  <c r="O3643" i="1"/>
  <c r="S3642" i="1"/>
  <c r="R3642" i="1" a="1"/>
  <c r="R3642" i="1"/>
  <c r="Q3642" i="1"/>
  <c r="P3642" i="1"/>
  <c r="O3642" i="1"/>
  <c r="S3641" i="1"/>
  <c r="R3641" i="1" a="1"/>
  <c r="R3641" i="1"/>
  <c r="Q3641" i="1"/>
  <c r="P3641" i="1"/>
  <c r="O3641" i="1"/>
  <c r="S3640" i="1"/>
  <c r="R3640" i="1" a="1"/>
  <c r="R3640" i="1"/>
  <c r="Q3640" i="1"/>
  <c r="P3640" i="1"/>
  <c r="O3640" i="1"/>
  <c r="S3639" i="1"/>
  <c r="R3639" i="1" a="1"/>
  <c r="R3639" i="1"/>
  <c r="Q3639" i="1"/>
  <c r="P3639" i="1"/>
  <c r="O3639" i="1"/>
  <c r="S3638" i="1"/>
  <c r="R3638" i="1" a="1"/>
  <c r="R3638" i="1"/>
  <c r="Q3638" i="1"/>
  <c r="P3638" i="1"/>
  <c r="O3638" i="1"/>
  <c r="S3637" i="1"/>
  <c r="R3637" i="1" a="1"/>
  <c r="R3637" i="1"/>
  <c r="Q3637" i="1"/>
  <c r="P3637" i="1"/>
  <c r="O3637" i="1"/>
  <c r="S3636" i="1"/>
  <c r="R3636" i="1" a="1"/>
  <c r="R3636" i="1"/>
  <c r="Q3636" i="1"/>
  <c r="P3636" i="1"/>
  <c r="O3636" i="1"/>
  <c r="S3635" i="1"/>
  <c r="R3635" i="1" a="1"/>
  <c r="R3635" i="1"/>
  <c r="Q3635" i="1"/>
  <c r="P3635" i="1"/>
  <c r="O3635" i="1"/>
  <c r="S3634" i="1"/>
  <c r="R3634" i="1" a="1"/>
  <c r="R3634" i="1"/>
  <c r="Q3634" i="1"/>
  <c r="P3634" i="1"/>
  <c r="O3634" i="1"/>
  <c r="S3633" i="1"/>
  <c r="R3633" i="1" a="1"/>
  <c r="R3633" i="1"/>
  <c r="Q3633" i="1"/>
  <c r="P3633" i="1"/>
  <c r="O3633" i="1"/>
  <c r="S3632" i="1"/>
  <c r="R3632" i="1" a="1"/>
  <c r="R3632" i="1"/>
  <c r="Q3632" i="1"/>
  <c r="P3632" i="1"/>
  <c r="O3632" i="1"/>
  <c r="S3631" i="1"/>
  <c r="R3631" i="1" a="1"/>
  <c r="R3631" i="1"/>
  <c r="Q3631" i="1"/>
  <c r="P3631" i="1"/>
  <c r="O3631" i="1"/>
  <c r="S3630" i="1"/>
  <c r="R3630" i="1" a="1"/>
  <c r="R3630" i="1"/>
  <c r="Q3630" i="1"/>
  <c r="P3630" i="1"/>
  <c r="O3630" i="1"/>
  <c r="S3629" i="1"/>
  <c r="R3629" i="1" a="1"/>
  <c r="R3629" i="1"/>
  <c r="Q3629" i="1"/>
  <c r="P3629" i="1"/>
  <c r="O3629" i="1"/>
  <c r="S3628" i="1"/>
  <c r="R3628" i="1" a="1"/>
  <c r="R3628" i="1"/>
  <c r="Q3628" i="1"/>
  <c r="P3628" i="1"/>
  <c r="O3628" i="1"/>
  <c r="S3627" i="1"/>
  <c r="R3627" i="1" a="1"/>
  <c r="R3627" i="1"/>
  <c r="Q3627" i="1"/>
  <c r="P3627" i="1"/>
  <c r="O3627" i="1"/>
  <c r="S3626" i="1"/>
  <c r="R3626" i="1" a="1"/>
  <c r="R3626" i="1"/>
  <c r="Q3626" i="1"/>
  <c r="P3626" i="1"/>
  <c r="O3626" i="1"/>
  <c r="S3625" i="1"/>
  <c r="R3625" i="1" a="1"/>
  <c r="R3625" i="1"/>
  <c r="Q3625" i="1"/>
  <c r="P3625" i="1"/>
  <c r="O3625" i="1"/>
  <c r="S3624" i="1"/>
  <c r="R3624" i="1" a="1"/>
  <c r="R3624" i="1"/>
  <c r="Q3624" i="1"/>
  <c r="P3624" i="1"/>
  <c r="O3624" i="1"/>
  <c r="S3623" i="1"/>
  <c r="R3623" i="1" a="1"/>
  <c r="R3623" i="1"/>
  <c r="Q3623" i="1"/>
  <c r="P3623" i="1"/>
  <c r="O3623" i="1"/>
  <c r="S3622" i="1"/>
  <c r="R3622" i="1" a="1"/>
  <c r="R3622" i="1"/>
  <c r="Q3622" i="1"/>
  <c r="P3622" i="1"/>
  <c r="O3622" i="1"/>
  <c r="S3621" i="1"/>
  <c r="R3621" i="1" a="1"/>
  <c r="R3621" i="1"/>
  <c r="Q3621" i="1"/>
  <c r="P3621" i="1"/>
  <c r="O3621" i="1"/>
  <c r="S3620" i="1"/>
  <c r="R3620" i="1" a="1"/>
  <c r="R3620" i="1"/>
  <c r="Q3620" i="1"/>
  <c r="P3620" i="1"/>
  <c r="O3620" i="1"/>
  <c r="S3619" i="1"/>
  <c r="R3619" i="1" a="1"/>
  <c r="R3619" i="1"/>
  <c r="Q3619" i="1"/>
  <c r="P3619" i="1"/>
  <c r="O3619" i="1"/>
  <c r="S3618" i="1"/>
  <c r="R3618" i="1" a="1"/>
  <c r="R3618" i="1"/>
  <c r="Q3618" i="1"/>
  <c r="P3618" i="1"/>
  <c r="O3618" i="1"/>
  <c r="S3617" i="1"/>
  <c r="R3617" i="1" a="1"/>
  <c r="R3617" i="1"/>
  <c r="Q3617" i="1"/>
  <c r="P3617" i="1"/>
  <c r="O3617" i="1"/>
  <c r="S3616" i="1"/>
  <c r="R3616" i="1" a="1"/>
  <c r="R3616" i="1"/>
  <c r="Q3616" i="1"/>
  <c r="P3616" i="1"/>
  <c r="O3616" i="1"/>
  <c r="S3615" i="1"/>
  <c r="R3615" i="1" a="1"/>
  <c r="R3615" i="1"/>
  <c r="Q3615" i="1"/>
  <c r="P3615" i="1"/>
  <c r="O3615" i="1"/>
  <c r="S3614" i="1"/>
  <c r="R3614" i="1" a="1"/>
  <c r="R3614" i="1"/>
  <c r="Q3614" i="1"/>
  <c r="P3614" i="1"/>
  <c r="O3614" i="1"/>
  <c r="S3613" i="1"/>
  <c r="R3613" i="1" a="1"/>
  <c r="R3613" i="1"/>
  <c r="Q3613" i="1"/>
  <c r="P3613" i="1"/>
  <c r="O3613" i="1"/>
  <c r="S3612" i="1"/>
  <c r="R3612" i="1" a="1"/>
  <c r="R3612" i="1"/>
  <c r="Q3612" i="1"/>
  <c r="P3612" i="1"/>
  <c r="O3612" i="1"/>
  <c r="S3611" i="1"/>
  <c r="R3611" i="1" a="1"/>
  <c r="R3611" i="1"/>
  <c r="Q3611" i="1"/>
  <c r="P3611" i="1"/>
  <c r="O3611" i="1"/>
  <c r="S3610" i="1"/>
  <c r="R3610" i="1" a="1"/>
  <c r="R3610" i="1"/>
  <c r="Q3610" i="1"/>
  <c r="P3610" i="1"/>
  <c r="O3610" i="1"/>
  <c r="S3609" i="1"/>
  <c r="R3609" i="1" a="1"/>
  <c r="R3609" i="1"/>
  <c r="Q3609" i="1"/>
  <c r="P3609" i="1"/>
  <c r="O3609" i="1"/>
  <c r="S3608" i="1"/>
  <c r="R3608" i="1" a="1"/>
  <c r="R3608" i="1"/>
  <c r="Q3608" i="1"/>
  <c r="P3608" i="1"/>
  <c r="O3608" i="1"/>
  <c r="S3607" i="1"/>
  <c r="R3607" i="1" a="1"/>
  <c r="R3607" i="1"/>
  <c r="Q3607" i="1"/>
  <c r="P3607" i="1"/>
  <c r="O3607" i="1"/>
  <c r="S3606" i="1"/>
  <c r="R3606" i="1" a="1"/>
  <c r="R3606" i="1"/>
  <c r="Q3606" i="1"/>
  <c r="P3606" i="1"/>
  <c r="O3606" i="1"/>
  <c r="S3605" i="1"/>
  <c r="R3605" i="1" a="1"/>
  <c r="R3605" i="1"/>
  <c r="Q3605" i="1"/>
  <c r="P3605" i="1"/>
  <c r="O3605" i="1"/>
  <c r="S3604" i="1"/>
  <c r="R3604" i="1" a="1"/>
  <c r="R3604" i="1"/>
  <c r="Q3604" i="1"/>
  <c r="P3604" i="1"/>
  <c r="O3604" i="1"/>
  <c r="S3603" i="1"/>
  <c r="R3603" i="1" a="1"/>
  <c r="R3603" i="1"/>
  <c r="Q3603" i="1"/>
  <c r="P3603" i="1"/>
  <c r="O3603" i="1"/>
  <c r="S3602" i="1"/>
  <c r="R3602" i="1" a="1"/>
  <c r="R3602" i="1"/>
  <c r="Q3602" i="1"/>
  <c r="P3602" i="1"/>
  <c r="O3602" i="1"/>
  <c r="S3601" i="1"/>
  <c r="R3601" i="1" a="1"/>
  <c r="R3601" i="1"/>
  <c r="Q3601" i="1"/>
  <c r="P3601" i="1"/>
  <c r="O3601" i="1"/>
  <c r="S3600" i="1"/>
  <c r="R3600" i="1" a="1"/>
  <c r="R3600" i="1"/>
  <c r="Q3600" i="1"/>
  <c r="P3600" i="1"/>
  <c r="O3600" i="1"/>
  <c r="S3599" i="1"/>
  <c r="R3599" i="1" a="1"/>
  <c r="R3599" i="1"/>
  <c r="Q3599" i="1"/>
  <c r="P3599" i="1"/>
  <c r="O3599" i="1"/>
  <c r="S3598" i="1"/>
  <c r="R3598" i="1" a="1"/>
  <c r="R3598" i="1"/>
  <c r="Q3598" i="1"/>
  <c r="P3598" i="1"/>
  <c r="O3598" i="1"/>
  <c r="S3597" i="1"/>
  <c r="R3597" i="1" a="1"/>
  <c r="R3597" i="1"/>
  <c r="Q3597" i="1"/>
  <c r="P3597" i="1"/>
  <c r="O3597" i="1"/>
  <c r="S3596" i="1"/>
  <c r="R3596" i="1" a="1"/>
  <c r="R3596" i="1"/>
  <c r="Q3596" i="1"/>
  <c r="P3596" i="1"/>
  <c r="O3596" i="1"/>
  <c r="S3595" i="1"/>
  <c r="R3595" i="1" a="1"/>
  <c r="R3595" i="1"/>
  <c r="Q3595" i="1"/>
  <c r="P3595" i="1"/>
  <c r="O3595" i="1"/>
  <c r="S3594" i="1"/>
  <c r="R3594" i="1" a="1"/>
  <c r="R3594" i="1"/>
  <c r="Q3594" i="1"/>
  <c r="P3594" i="1"/>
  <c r="O3594" i="1"/>
  <c r="S3593" i="1"/>
  <c r="R3593" i="1" a="1"/>
  <c r="R3593" i="1"/>
  <c r="Q3593" i="1"/>
  <c r="P3593" i="1"/>
  <c r="O3593" i="1"/>
  <c r="S3592" i="1"/>
  <c r="R3592" i="1" a="1"/>
  <c r="R3592" i="1"/>
  <c r="Q3592" i="1"/>
  <c r="P3592" i="1"/>
  <c r="O3592" i="1"/>
  <c r="S3591" i="1"/>
  <c r="R3591" i="1" a="1"/>
  <c r="R3591" i="1"/>
  <c r="Q3591" i="1"/>
  <c r="P3591" i="1"/>
  <c r="O3591" i="1"/>
  <c r="S3590" i="1"/>
  <c r="R3590" i="1" a="1"/>
  <c r="R3590" i="1"/>
  <c r="Q3590" i="1"/>
  <c r="P3590" i="1"/>
  <c r="O3590" i="1"/>
  <c r="S3589" i="1"/>
  <c r="R3589" i="1" a="1"/>
  <c r="R3589" i="1"/>
  <c r="Q3589" i="1"/>
  <c r="P3589" i="1"/>
  <c r="O3589" i="1"/>
  <c r="S3588" i="1"/>
  <c r="R3588" i="1" a="1"/>
  <c r="R3588" i="1"/>
  <c r="Q3588" i="1"/>
  <c r="P3588" i="1"/>
  <c r="O3588" i="1"/>
  <c r="S3587" i="1"/>
  <c r="R3587" i="1" a="1"/>
  <c r="R3587" i="1"/>
  <c r="Q3587" i="1"/>
  <c r="P3587" i="1"/>
  <c r="O3587" i="1"/>
  <c r="S3586" i="1"/>
  <c r="R3586" i="1" a="1"/>
  <c r="R3586" i="1"/>
  <c r="Q3586" i="1"/>
  <c r="P3586" i="1"/>
  <c r="O3586" i="1"/>
  <c r="S3585" i="1"/>
  <c r="R3585" i="1" a="1"/>
  <c r="R3585" i="1"/>
  <c r="Q3585" i="1"/>
  <c r="P3585" i="1"/>
  <c r="O3585" i="1"/>
  <c r="S3584" i="1"/>
  <c r="R3584" i="1" a="1"/>
  <c r="R3584" i="1"/>
  <c r="Q3584" i="1"/>
  <c r="P3584" i="1"/>
  <c r="O3584" i="1"/>
  <c r="S3583" i="1"/>
  <c r="R3583" i="1" a="1"/>
  <c r="R3583" i="1"/>
  <c r="Q3583" i="1"/>
  <c r="P3583" i="1"/>
  <c r="O3583" i="1"/>
  <c r="S3582" i="1"/>
  <c r="R3582" i="1" a="1"/>
  <c r="R3582" i="1"/>
  <c r="Q3582" i="1"/>
  <c r="P3582" i="1"/>
  <c r="O3582" i="1"/>
  <c r="S3581" i="1"/>
  <c r="R3581" i="1" a="1"/>
  <c r="R3581" i="1"/>
  <c r="Q3581" i="1"/>
  <c r="P3581" i="1"/>
  <c r="O3581" i="1"/>
  <c r="S3580" i="1"/>
  <c r="R3580" i="1" a="1"/>
  <c r="R3580" i="1"/>
  <c r="Q3580" i="1"/>
  <c r="P3580" i="1"/>
  <c r="O3580" i="1"/>
  <c r="S3579" i="1"/>
  <c r="R3579" i="1" a="1"/>
  <c r="R3579" i="1"/>
  <c r="Q3579" i="1"/>
  <c r="P3579" i="1"/>
  <c r="O3579" i="1"/>
  <c r="S3578" i="1"/>
  <c r="R3578" i="1" a="1"/>
  <c r="R3578" i="1"/>
  <c r="Q3578" i="1"/>
  <c r="P3578" i="1"/>
  <c r="O3578" i="1"/>
  <c r="S3577" i="1"/>
  <c r="R3577" i="1" a="1"/>
  <c r="R3577" i="1"/>
  <c r="Q3577" i="1"/>
  <c r="P3577" i="1"/>
  <c r="O3577" i="1"/>
  <c r="S3576" i="1"/>
  <c r="R3576" i="1" a="1"/>
  <c r="R3576" i="1"/>
  <c r="Q3576" i="1"/>
  <c r="P3576" i="1"/>
  <c r="O3576" i="1"/>
  <c r="S3575" i="1"/>
  <c r="R3575" i="1" a="1"/>
  <c r="R3575" i="1"/>
  <c r="Q3575" i="1"/>
  <c r="P3575" i="1"/>
  <c r="O3575" i="1"/>
  <c r="S3574" i="1"/>
  <c r="R3574" i="1" a="1"/>
  <c r="R3574" i="1"/>
  <c r="Q3574" i="1"/>
  <c r="P3574" i="1"/>
  <c r="O3574" i="1"/>
  <c r="S3573" i="1"/>
  <c r="R3573" i="1" a="1"/>
  <c r="R3573" i="1"/>
  <c r="Q3573" i="1"/>
  <c r="P3573" i="1"/>
  <c r="O3573" i="1"/>
  <c r="S3572" i="1"/>
  <c r="R3572" i="1" a="1"/>
  <c r="R3572" i="1"/>
  <c r="Q3572" i="1"/>
  <c r="P3572" i="1"/>
  <c r="O3572" i="1"/>
  <c r="S3571" i="1"/>
  <c r="R3571" i="1" a="1"/>
  <c r="R3571" i="1"/>
  <c r="Q3571" i="1"/>
  <c r="P3571" i="1"/>
  <c r="O3571" i="1"/>
  <c r="S3570" i="1"/>
  <c r="R3570" i="1" a="1"/>
  <c r="R3570" i="1"/>
  <c r="Q3570" i="1"/>
  <c r="P3570" i="1"/>
  <c r="O3570" i="1"/>
  <c r="S3569" i="1"/>
  <c r="R3569" i="1" a="1"/>
  <c r="R3569" i="1"/>
  <c r="Q3569" i="1"/>
  <c r="P3569" i="1"/>
  <c r="O3569" i="1"/>
  <c r="S3568" i="1"/>
  <c r="R3568" i="1" a="1"/>
  <c r="R3568" i="1"/>
  <c r="Q3568" i="1"/>
  <c r="P3568" i="1"/>
  <c r="O3568" i="1"/>
  <c r="S3567" i="1"/>
  <c r="R3567" i="1" a="1"/>
  <c r="R3567" i="1"/>
  <c r="Q3567" i="1"/>
  <c r="P3567" i="1"/>
  <c r="O3567" i="1"/>
  <c r="S3566" i="1"/>
  <c r="R3566" i="1" a="1"/>
  <c r="R3566" i="1"/>
  <c r="Q3566" i="1"/>
  <c r="P3566" i="1"/>
  <c r="O3566" i="1"/>
  <c r="S3565" i="1"/>
  <c r="R3565" i="1" a="1"/>
  <c r="R3565" i="1"/>
  <c r="Q3565" i="1"/>
  <c r="P3565" i="1"/>
  <c r="O3565" i="1"/>
  <c r="S3564" i="1"/>
  <c r="R3564" i="1" a="1"/>
  <c r="R3564" i="1"/>
  <c r="Q3564" i="1"/>
  <c r="P3564" i="1"/>
  <c r="O3564" i="1"/>
  <c r="S3563" i="1"/>
  <c r="R3563" i="1" a="1"/>
  <c r="R3563" i="1"/>
  <c r="Q3563" i="1"/>
  <c r="P3563" i="1"/>
  <c r="O3563" i="1"/>
  <c r="S3562" i="1"/>
  <c r="R3562" i="1" a="1"/>
  <c r="R3562" i="1"/>
  <c r="Q3562" i="1"/>
  <c r="P3562" i="1"/>
  <c r="O3562" i="1"/>
  <c r="S3561" i="1"/>
  <c r="R3561" i="1" a="1"/>
  <c r="R3561" i="1"/>
  <c r="Q3561" i="1"/>
  <c r="P3561" i="1"/>
  <c r="O3561" i="1"/>
  <c r="S3560" i="1"/>
  <c r="R3560" i="1" a="1"/>
  <c r="R3560" i="1"/>
  <c r="Q3560" i="1"/>
  <c r="P3560" i="1"/>
  <c r="O3560" i="1"/>
  <c r="S3559" i="1"/>
  <c r="R3559" i="1" a="1"/>
  <c r="R3559" i="1"/>
  <c r="Q3559" i="1"/>
  <c r="P3559" i="1"/>
  <c r="O3559" i="1"/>
  <c r="S3558" i="1"/>
  <c r="R3558" i="1" a="1"/>
  <c r="R3558" i="1"/>
  <c r="Q3558" i="1"/>
  <c r="P3558" i="1"/>
  <c r="O3558" i="1"/>
  <c r="S3557" i="1"/>
  <c r="R3557" i="1" a="1"/>
  <c r="R3557" i="1"/>
  <c r="Q3557" i="1"/>
  <c r="P3557" i="1"/>
  <c r="O3557" i="1"/>
  <c r="S3556" i="1"/>
  <c r="R3556" i="1" a="1"/>
  <c r="R3556" i="1"/>
  <c r="Q3556" i="1"/>
  <c r="P3556" i="1"/>
  <c r="O3556" i="1"/>
  <c r="S3555" i="1"/>
  <c r="R3555" i="1" a="1"/>
  <c r="R3555" i="1"/>
  <c r="Q3555" i="1"/>
  <c r="P3555" i="1"/>
  <c r="O3555" i="1"/>
  <c r="S3554" i="1"/>
  <c r="R3554" i="1" a="1"/>
  <c r="R3554" i="1"/>
  <c r="Q3554" i="1"/>
  <c r="P3554" i="1"/>
  <c r="O3554" i="1"/>
  <c r="S3553" i="1"/>
  <c r="R3553" i="1" a="1"/>
  <c r="R3553" i="1"/>
  <c r="Q3553" i="1"/>
  <c r="P3553" i="1"/>
  <c r="O3553" i="1"/>
  <c r="S3552" i="1"/>
  <c r="R3552" i="1" a="1"/>
  <c r="R3552" i="1"/>
  <c r="Q3552" i="1"/>
  <c r="P3552" i="1"/>
  <c r="O3552" i="1"/>
  <c r="S3551" i="1"/>
  <c r="R3551" i="1" a="1"/>
  <c r="R3551" i="1"/>
  <c r="Q3551" i="1"/>
  <c r="P3551" i="1"/>
  <c r="O3551" i="1"/>
  <c r="S3550" i="1"/>
  <c r="R3550" i="1" a="1"/>
  <c r="R3550" i="1"/>
  <c r="Q3550" i="1"/>
  <c r="P3550" i="1"/>
  <c r="O3550" i="1"/>
  <c r="S3549" i="1"/>
  <c r="R3549" i="1" a="1"/>
  <c r="R3549" i="1"/>
  <c r="Q3549" i="1"/>
  <c r="P3549" i="1"/>
  <c r="O3549" i="1"/>
  <c r="S3548" i="1"/>
  <c r="R3548" i="1" a="1"/>
  <c r="R3548" i="1"/>
  <c r="Q3548" i="1"/>
  <c r="P3548" i="1"/>
  <c r="O3548" i="1"/>
  <c r="S3547" i="1"/>
  <c r="R3547" i="1" a="1"/>
  <c r="R3547" i="1"/>
  <c r="Q3547" i="1"/>
  <c r="P3547" i="1"/>
  <c r="O3547" i="1"/>
  <c r="S3546" i="1"/>
  <c r="R3546" i="1" a="1"/>
  <c r="R3546" i="1"/>
  <c r="Q3546" i="1"/>
  <c r="P3546" i="1"/>
  <c r="O3546" i="1"/>
  <c r="S3545" i="1"/>
  <c r="R3545" i="1" a="1"/>
  <c r="R3545" i="1"/>
  <c r="Q3545" i="1"/>
  <c r="P3545" i="1"/>
  <c r="O3545" i="1"/>
  <c r="S3544" i="1"/>
  <c r="R3544" i="1" a="1"/>
  <c r="R3544" i="1"/>
  <c r="Q3544" i="1"/>
  <c r="P3544" i="1"/>
  <c r="O3544" i="1"/>
  <c r="S3543" i="1"/>
  <c r="R3543" i="1" a="1"/>
  <c r="R3543" i="1"/>
  <c r="Q3543" i="1"/>
  <c r="P3543" i="1"/>
  <c r="O3543" i="1"/>
  <c r="S3542" i="1"/>
  <c r="R3542" i="1" a="1"/>
  <c r="R3542" i="1"/>
  <c r="Q3542" i="1"/>
  <c r="P3542" i="1"/>
  <c r="O3542" i="1"/>
  <c r="S3541" i="1"/>
  <c r="R3541" i="1" a="1"/>
  <c r="R3541" i="1"/>
  <c r="Q3541" i="1"/>
  <c r="P3541" i="1"/>
  <c r="O3541" i="1"/>
  <c r="S3540" i="1"/>
  <c r="R3540" i="1" a="1"/>
  <c r="R3540" i="1"/>
  <c r="Q3540" i="1"/>
  <c r="P3540" i="1"/>
  <c r="O3540" i="1"/>
  <c r="S3539" i="1"/>
  <c r="R3539" i="1" a="1"/>
  <c r="R3539" i="1"/>
  <c r="Q3539" i="1"/>
  <c r="P3539" i="1"/>
  <c r="O3539" i="1"/>
  <c r="S3538" i="1"/>
  <c r="R3538" i="1" a="1"/>
  <c r="R3538" i="1"/>
  <c r="Q3538" i="1"/>
  <c r="P3538" i="1"/>
  <c r="O3538" i="1"/>
  <c r="S3537" i="1"/>
  <c r="R3537" i="1" a="1"/>
  <c r="R3537" i="1"/>
  <c r="Q3537" i="1"/>
  <c r="P3537" i="1"/>
  <c r="O3537" i="1"/>
  <c r="S3536" i="1"/>
  <c r="R3536" i="1" a="1"/>
  <c r="R3536" i="1"/>
  <c r="Q3536" i="1"/>
  <c r="P3536" i="1"/>
  <c r="O3536" i="1"/>
  <c r="S3535" i="1"/>
  <c r="R3535" i="1" a="1"/>
  <c r="R3535" i="1"/>
  <c r="Q3535" i="1"/>
  <c r="P3535" i="1"/>
  <c r="O3535" i="1"/>
  <c r="S3534" i="1"/>
  <c r="R3534" i="1" a="1"/>
  <c r="R3534" i="1"/>
  <c r="Q3534" i="1"/>
  <c r="P3534" i="1"/>
  <c r="O3534" i="1"/>
  <c r="S3533" i="1"/>
  <c r="R3533" i="1" a="1"/>
  <c r="R3533" i="1"/>
  <c r="Q3533" i="1"/>
  <c r="P3533" i="1"/>
  <c r="O3533" i="1"/>
  <c r="S3532" i="1"/>
  <c r="R3532" i="1" a="1"/>
  <c r="R3532" i="1"/>
  <c r="Q3532" i="1"/>
  <c r="P3532" i="1"/>
  <c r="O3532" i="1"/>
  <c r="S3531" i="1"/>
  <c r="R3531" i="1" a="1"/>
  <c r="R3531" i="1"/>
  <c r="Q3531" i="1"/>
  <c r="P3531" i="1"/>
  <c r="O3531" i="1"/>
  <c r="S3530" i="1"/>
  <c r="R3530" i="1" a="1"/>
  <c r="R3530" i="1"/>
  <c r="Q3530" i="1"/>
  <c r="P3530" i="1"/>
  <c r="O3530" i="1"/>
  <c r="S3529" i="1"/>
  <c r="R3529" i="1" a="1"/>
  <c r="R3529" i="1"/>
  <c r="Q3529" i="1"/>
  <c r="P3529" i="1"/>
  <c r="O3529" i="1"/>
  <c r="S3528" i="1"/>
  <c r="R3528" i="1" a="1"/>
  <c r="R3528" i="1"/>
  <c r="Q3528" i="1"/>
  <c r="P3528" i="1"/>
  <c r="O3528" i="1"/>
  <c r="S3527" i="1"/>
  <c r="R3527" i="1" a="1"/>
  <c r="R3527" i="1"/>
  <c r="Q3527" i="1"/>
  <c r="P3527" i="1"/>
  <c r="O3527" i="1"/>
  <c r="S3526" i="1"/>
  <c r="R3526" i="1" a="1"/>
  <c r="R3526" i="1"/>
  <c r="Q3526" i="1"/>
  <c r="P3526" i="1"/>
  <c r="O3526" i="1"/>
  <c r="S3525" i="1"/>
  <c r="R3525" i="1" a="1"/>
  <c r="R3525" i="1"/>
  <c r="Q3525" i="1"/>
  <c r="P3525" i="1"/>
  <c r="O3525" i="1"/>
  <c r="S3524" i="1"/>
  <c r="R3524" i="1" a="1"/>
  <c r="R3524" i="1"/>
  <c r="Q3524" i="1"/>
  <c r="P3524" i="1"/>
  <c r="O3524" i="1"/>
  <c r="S3523" i="1"/>
  <c r="R3523" i="1" a="1"/>
  <c r="R3523" i="1"/>
  <c r="Q3523" i="1"/>
  <c r="P3523" i="1"/>
  <c r="O3523" i="1"/>
  <c r="S3522" i="1"/>
  <c r="R3522" i="1" a="1"/>
  <c r="R3522" i="1"/>
  <c r="Q3522" i="1"/>
  <c r="P3522" i="1"/>
  <c r="O3522" i="1"/>
  <c r="S3521" i="1"/>
  <c r="R3521" i="1" a="1"/>
  <c r="R3521" i="1"/>
  <c r="Q3521" i="1"/>
  <c r="P3521" i="1"/>
  <c r="O3521" i="1"/>
  <c r="S3520" i="1"/>
  <c r="R3520" i="1" a="1"/>
  <c r="R3520" i="1"/>
  <c r="Q3520" i="1"/>
  <c r="P3520" i="1"/>
  <c r="O3520" i="1"/>
  <c r="S3519" i="1"/>
  <c r="R3519" i="1" a="1"/>
  <c r="R3519" i="1"/>
  <c r="Q3519" i="1"/>
  <c r="P3519" i="1"/>
  <c r="O3519" i="1"/>
  <c r="S3518" i="1"/>
  <c r="R3518" i="1" a="1"/>
  <c r="R3518" i="1"/>
  <c r="Q3518" i="1"/>
  <c r="P3518" i="1"/>
  <c r="O3518" i="1"/>
  <c r="S3517" i="1"/>
  <c r="R3517" i="1" a="1"/>
  <c r="R3517" i="1"/>
  <c r="Q3517" i="1"/>
  <c r="P3517" i="1"/>
  <c r="O3517" i="1"/>
  <c r="S3516" i="1"/>
  <c r="R3516" i="1" a="1"/>
  <c r="R3516" i="1"/>
  <c r="Q3516" i="1"/>
  <c r="P3516" i="1"/>
  <c r="O3516" i="1"/>
  <c r="S3515" i="1"/>
  <c r="R3515" i="1" a="1"/>
  <c r="R3515" i="1"/>
  <c r="Q3515" i="1"/>
  <c r="P3515" i="1"/>
  <c r="O3515" i="1"/>
  <c r="S3514" i="1"/>
  <c r="R3514" i="1" a="1"/>
  <c r="R3514" i="1"/>
  <c r="Q3514" i="1"/>
  <c r="P3514" i="1"/>
  <c r="O3514" i="1"/>
  <c r="S3513" i="1"/>
  <c r="R3513" i="1" a="1"/>
  <c r="R3513" i="1"/>
  <c r="Q3513" i="1"/>
  <c r="P3513" i="1"/>
  <c r="O3513" i="1"/>
  <c r="S3512" i="1"/>
  <c r="R3512" i="1" a="1"/>
  <c r="R3512" i="1"/>
  <c r="Q3512" i="1"/>
  <c r="P3512" i="1"/>
  <c r="O3512" i="1"/>
  <c r="S3511" i="1"/>
  <c r="R3511" i="1" a="1"/>
  <c r="R3511" i="1"/>
  <c r="Q3511" i="1"/>
  <c r="P3511" i="1"/>
  <c r="O3511" i="1"/>
  <c r="S3510" i="1"/>
  <c r="R3510" i="1" a="1"/>
  <c r="R3510" i="1"/>
  <c r="Q3510" i="1"/>
  <c r="P3510" i="1"/>
  <c r="O3510" i="1"/>
  <c r="S3509" i="1"/>
  <c r="R3509" i="1" a="1"/>
  <c r="R3509" i="1"/>
  <c r="Q3509" i="1"/>
  <c r="P3509" i="1"/>
  <c r="O3509" i="1"/>
  <c r="S3508" i="1"/>
  <c r="R3508" i="1" a="1"/>
  <c r="R3508" i="1"/>
  <c r="Q3508" i="1"/>
  <c r="P3508" i="1"/>
  <c r="O3508" i="1"/>
  <c r="S3507" i="1"/>
  <c r="R3507" i="1" a="1"/>
  <c r="R3507" i="1"/>
  <c r="Q3507" i="1"/>
  <c r="P3507" i="1"/>
  <c r="O3507" i="1"/>
  <c r="S3506" i="1"/>
  <c r="R3506" i="1" a="1"/>
  <c r="R3506" i="1"/>
  <c r="Q3506" i="1"/>
  <c r="P3506" i="1"/>
  <c r="O3506" i="1"/>
  <c r="S3505" i="1"/>
  <c r="R3505" i="1" a="1"/>
  <c r="R3505" i="1"/>
  <c r="Q3505" i="1"/>
  <c r="P3505" i="1"/>
  <c r="O3505" i="1"/>
  <c r="S3504" i="1"/>
  <c r="R3504" i="1" a="1"/>
  <c r="R3504" i="1"/>
  <c r="Q3504" i="1"/>
  <c r="P3504" i="1"/>
  <c r="O3504" i="1"/>
  <c r="S3503" i="1"/>
  <c r="R3503" i="1" a="1"/>
  <c r="R3503" i="1"/>
  <c r="Q3503" i="1"/>
  <c r="P3503" i="1"/>
  <c r="O3503" i="1"/>
  <c r="S3502" i="1"/>
  <c r="R3502" i="1" a="1"/>
  <c r="R3502" i="1"/>
  <c r="Q3502" i="1"/>
  <c r="P3502" i="1"/>
  <c r="O3502" i="1"/>
  <c r="S3501" i="1"/>
  <c r="R3501" i="1" a="1"/>
  <c r="R3501" i="1"/>
  <c r="Q3501" i="1"/>
  <c r="P3501" i="1"/>
  <c r="O3501" i="1"/>
  <c r="S3500" i="1"/>
  <c r="R3500" i="1" a="1"/>
  <c r="R3500" i="1"/>
  <c r="Q3500" i="1"/>
  <c r="P3500" i="1"/>
  <c r="O3500" i="1"/>
  <c r="S3499" i="1"/>
  <c r="R3499" i="1" a="1"/>
  <c r="R3499" i="1"/>
  <c r="Q3499" i="1"/>
  <c r="P3499" i="1"/>
  <c r="O3499" i="1"/>
  <c r="S3498" i="1"/>
  <c r="R3498" i="1" a="1"/>
  <c r="R3498" i="1"/>
  <c r="Q3498" i="1"/>
  <c r="P3498" i="1"/>
  <c r="O3498" i="1"/>
  <c r="S3497" i="1"/>
  <c r="R3497" i="1" a="1"/>
  <c r="R3497" i="1"/>
  <c r="Q3497" i="1"/>
  <c r="P3497" i="1"/>
  <c r="O3497" i="1"/>
  <c r="S3496" i="1"/>
  <c r="R3496" i="1" a="1"/>
  <c r="R3496" i="1"/>
  <c r="Q3496" i="1"/>
  <c r="P3496" i="1"/>
  <c r="O3496" i="1"/>
  <c r="S3495" i="1"/>
  <c r="R3495" i="1" a="1"/>
  <c r="R3495" i="1"/>
  <c r="Q3495" i="1"/>
  <c r="P3495" i="1"/>
  <c r="O3495" i="1"/>
  <c r="S3494" i="1"/>
  <c r="R3494" i="1" a="1"/>
  <c r="R3494" i="1"/>
  <c r="Q3494" i="1"/>
  <c r="P3494" i="1"/>
  <c r="O3494" i="1"/>
  <c r="S3493" i="1"/>
  <c r="R3493" i="1" a="1"/>
  <c r="R3493" i="1"/>
  <c r="Q3493" i="1"/>
  <c r="P3493" i="1"/>
  <c r="O3493" i="1"/>
  <c r="S3492" i="1"/>
  <c r="R3492" i="1" a="1"/>
  <c r="R3492" i="1"/>
  <c r="Q3492" i="1"/>
  <c r="P3492" i="1"/>
  <c r="O3492" i="1"/>
  <c r="S3491" i="1"/>
  <c r="R3491" i="1" a="1"/>
  <c r="R3491" i="1"/>
  <c r="Q3491" i="1"/>
  <c r="P3491" i="1"/>
  <c r="O3491" i="1"/>
  <c r="S3490" i="1"/>
  <c r="R3490" i="1" a="1"/>
  <c r="R3490" i="1"/>
  <c r="Q3490" i="1"/>
  <c r="P3490" i="1"/>
  <c r="O3490" i="1"/>
  <c r="S3489" i="1"/>
  <c r="R3489" i="1" a="1"/>
  <c r="R3489" i="1"/>
  <c r="Q3489" i="1"/>
  <c r="P3489" i="1"/>
  <c r="O3489" i="1"/>
  <c r="S3488" i="1"/>
  <c r="R3488" i="1" a="1"/>
  <c r="R3488" i="1"/>
  <c r="Q3488" i="1"/>
  <c r="P3488" i="1"/>
  <c r="O3488" i="1"/>
  <c r="S3487" i="1"/>
  <c r="R3487" i="1" a="1"/>
  <c r="R3487" i="1"/>
  <c r="Q3487" i="1"/>
  <c r="P3487" i="1"/>
  <c r="O3487" i="1"/>
  <c r="S3486" i="1"/>
  <c r="R3486" i="1" a="1"/>
  <c r="R3486" i="1"/>
  <c r="Q3486" i="1"/>
  <c r="P3486" i="1"/>
  <c r="O3486" i="1"/>
  <c r="S3485" i="1"/>
  <c r="R3485" i="1" a="1"/>
  <c r="R3485" i="1"/>
  <c r="Q3485" i="1"/>
  <c r="P3485" i="1"/>
  <c r="O3485" i="1"/>
  <c r="S3484" i="1"/>
  <c r="R3484" i="1" a="1"/>
  <c r="R3484" i="1"/>
  <c r="Q3484" i="1"/>
  <c r="P3484" i="1"/>
  <c r="O3484" i="1"/>
  <c r="S3483" i="1"/>
  <c r="R3483" i="1" a="1"/>
  <c r="R3483" i="1"/>
  <c r="Q3483" i="1"/>
  <c r="P3483" i="1"/>
  <c r="O3483" i="1"/>
  <c r="S3482" i="1"/>
  <c r="R3482" i="1" a="1"/>
  <c r="R3482" i="1"/>
  <c r="Q3482" i="1"/>
  <c r="P3482" i="1"/>
  <c r="O3482" i="1"/>
  <c r="S3481" i="1"/>
  <c r="R3481" i="1" a="1"/>
  <c r="R3481" i="1"/>
  <c r="Q3481" i="1"/>
  <c r="P3481" i="1"/>
  <c r="O3481" i="1"/>
  <c r="S3480" i="1"/>
  <c r="R3480" i="1" a="1"/>
  <c r="R3480" i="1"/>
  <c r="Q3480" i="1"/>
  <c r="P3480" i="1"/>
  <c r="O3480" i="1"/>
  <c r="S3479" i="1"/>
  <c r="R3479" i="1" a="1"/>
  <c r="R3479" i="1"/>
  <c r="Q3479" i="1"/>
  <c r="P3479" i="1"/>
  <c r="O3479" i="1"/>
  <c r="S3478" i="1"/>
  <c r="R3478" i="1" a="1"/>
  <c r="R3478" i="1"/>
  <c r="Q3478" i="1"/>
  <c r="P3478" i="1"/>
  <c r="O3478" i="1"/>
  <c r="S3477" i="1"/>
  <c r="R3477" i="1" a="1"/>
  <c r="R3477" i="1"/>
  <c r="Q3477" i="1"/>
  <c r="P3477" i="1"/>
  <c r="O3477" i="1"/>
  <c r="S3476" i="1"/>
  <c r="R3476" i="1" a="1"/>
  <c r="R3476" i="1"/>
  <c r="Q3476" i="1"/>
  <c r="P3476" i="1"/>
  <c r="O3476" i="1"/>
  <c r="S3475" i="1"/>
  <c r="R3475" i="1" a="1"/>
  <c r="R3475" i="1"/>
  <c r="Q3475" i="1"/>
  <c r="P3475" i="1"/>
  <c r="O3475" i="1"/>
  <c r="S3474" i="1"/>
  <c r="R3474" i="1" a="1"/>
  <c r="R3474" i="1"/>
  <c r="Q3474" i="1"/>
  <c r="P3474" i="1"/>
  <c r="O3474" i="1"/>
  <c r="S3473" i="1"/>
  <c r="R3473" i="1" a="1"/>
  <c r="R3473" i="1"/>
  <c r="Q3473" i="1"/>
  <c r="P3473" i="1"/>
  <c r="O3473" i="1"/>
  <c r="S3472" i="1"/>
  <c r="R3472" i="1" a="1"/>
  <c r="R3472" i="1"/>
  <c r="Q3472" i="1"/>
  <c r="P3472" i="1"/>
  <c r="O3472" i="1"/>
  <c r="S3471" i="1"/>
  <c r="R3471" i="1" a="1"/>
  <c r="R3471" i="1"/>
  <c r="Q3471" i="1"/>
  <c r="P3471" i="1"/>
  <c r="O3471" i="1"/>
  <c r="S3470" i="1"/>
  <c r="R3470" i="1" a="1"/>
  <c r="R3470" i="1"/>
  <c r="Q3470" i="1"/>
  <c r="P3470" i="1"/>
  <c r="O3470" i="1"/>
  <c r="S3469" i="1"/>
  <c r="R3469" i="1" a="1"/>
  <c r="R3469" i="1"/>
  <c r="Q3469" i="1"/>
  <c r="P3469" i="1"/>
  <c r="O3469" i="1"/>
  <c r="S3468" i="1"/>
  <c r="R3468" i="1" a="1"/>
  <c r="R3468" i="1"/>
  <c r="Q3468" i="1"/>
  <c r="P3468" i="1"/>
  <c r="O3468" i="1"/>
  <c r="S3467" i="1"/>
  <c r="R3467" i="1" a="1"/>
  <c r="R3467" i="1"/>
  <c r="Q3467" i="1"/>
  <c r="P3467" i="1"/>
  <c r="O3467" i="1"/>
  <c r="S3466" i="1"/>
  <c r="R3466" i="1" a="1"/>
  <c r="R3466" i="1"/>
  <c r="Q3466" i="1"/>
  <c r="P3466" i="1"/>
  <c r="O3466" i="1"/>
  <c r="S3465" i="1"/>
  <c r="R3465" i="1" a="1"/>
  <c r="R3465" i="1"/>
  <c r="Q3465" i="1"/>
  <c r="P3465" i="1"/>
  <c r="O3465" i="1"/>
  <c r="S3464" i="1"/>
  <c r="R3464" i="1" a="1"/>
  <c r="R3464" i="1"/>
  <c r="Q3464" i="1"/>
  <c r="P3464" i="1"/>
  <c r="O3464" i="1"/>
  <c r="S3463" i="1"/>
  <c r="R3463" i="1" a="1"/>
  <c r="R3463" i="1"/>
  <c r="Q3463" i="1"/>
  <c r="P3463" i="1"/>
  <c r="O3463" i="1"/>
  <c r="S3462" i="1"/>
  <c r="R3462" i="1" a="1"/>
  <c r="R3462" i="1"/>
  <c r="Q3462" i="1"/>
  <c r="P3462" i="1"/>
  <c r="O3462" i="1"/>
  <c r="S3461" i="1"/>
  <c r="R3461" i="1" a="1"/>
  <c r="R3461" i="1"/>
  <c r="Q3461" i="1"/>
  <c r="P3461" i="1"/>
  <c r="O3461" i="1"/>
  <c r="S3460" i="1"/>
  <c r="R3460" i="1" a="1"/>
  <c r="R3460" i="1"/>
  <c r="Q3460" i="1"/>
  <c r="P3460" i="1"/>
  <c r="O3460" i="1"/>
  <c r="S3459" i="1"/>
  <c r="R3459" i="1" a="1"/>
  <c r="R3459" i="1"/>
  <c r="Q3459" i="1"/>
  <c r="P3459" i="1"/>
  <c r="O3459" i="1"/>
  <c r="S3458" i="1"/>
  <c r="R3458" i="1" a="1"/>
  <c r="R3458" i="1"/>
  <c r="Q3458" i="1"/>
  <c r="P3458" i="1"/>
  <c r="O3458" i="1"/>
  <c r="S3457" i="1"/>
  <c r="R3457" i="1" a="1"/>
  <c r="R3457" i="1"/>
  <c r="Q3457" i="1"/>
  <c r="P3457" i="1"/>
  <c r="O3457" i="1"/>
  <c r="S3456" i="1"/>
  <c r="R3456" i="1" a="1"/>
  <c r="R3456" i="1"/>
  <c r="Q3456" i="1"/>
  <c r="P3456" i="1"/>
  <c r="O3456" i="1"/>
  <c r="S3455" i="1"/>
  <c r="R3455" i="1" a="1"/>
  <c r="R3455" i="1"/>
  <c r="Q3455" i="1"/>
  <c r="P3455" i="1"/>
  <c r="O3455" i="1"/>
  <c r="S3454" i="1"/>
  <c r="R3454" i="1" a="1"/>
  <c r="R3454" i="1"/>
  <c r="Q3454" i="1"/>
  <c r="P3454" i="1"/>
  <c r="O3454" i="1"/>
  <c r="S3453" i="1"/>
  <c r="R3453" i="1" a="1"/>
  <c r="R3453" i="1"/>
  <c r="Q3453" i="1"/>
  <c r="P3453" i="1"/>
  <c r="O3453" i="1"/>
  <c r="S3452" i="1"/>
  <c r="R3452" i="1" a="1"/>
  <c r="R3452" i="1"/>
  <c r="Q3452" i="1"/>
  <c r="P3452" i="1"/>
  <c r="O3452" i="1"/>
  <c r="S3451" i="1"/>
  <c r="R3451" i="1" a="1"/>
  <c r="R3451" i="1"/>
  <c r="Q3451" i="1"/>
  <c r="P3451" i="1"/>
  <c r="O3451" i="1"/>
  <c r="S3450" i="1"/>
  <c r="R3450" i="1" a="1"/>
  <c r="R3450" i="1"/>
  <c r="Q3450" i="1"/>
  <c r="P3450" i="1"/>
  <c r="O3450" i="1"/>
  <c r="S3449" i="1"/>
  <c r="R3449" i="1" a="1"/>
  <c r="R3449" i="1"/>
  <c r="Q3449" i="1"/>
  <c r="P3449" i="1"/>
  <c r="O3449" i="1"/>
  <c r="S3448" i="1"/>
  <c r="R3448" i="1" a="1"/>
  <c r="R3448" i="1"/>
  <c r="Q3448" i="1"/>
  <c r="P3448" i="1"/>
  <c r="O3448" i="1"/>
  <c r="S3447" i="1"/>
  <c r="R3447" i="1" a="1"/>
  <c r="R3447" i="1"/>
  <c r="Q3447" i="1"/>
  <c r="P3447" i="1"/>
  <c r="O3447" i="1"/>
  <c r="S3446" i="1"/>
  <c r="R3446" i="1" a="1"/>
  <c r="R3446" i="1"/>
  <c r="Q3446" i="1"/>
  <c r="P3446" i="1"/>
  <c r="O3446" i="1"/>
  <c r="S3445" i="1"/>
  <c r="R3445" i="1" a="1"/>
  <c r="R3445" i="1"/>
  <c r="Q3445" i="1"/>
  <c r="P3445" i="1"/>
  <c r="O3445" i="1"/>
  <c r="S3444" i="1"/>
  <c r="R3444" i="1" a="1"/>
  <c r="R3444" i="1"/>
  <c r="Q3444" i="1"/>
  <c r="P3444" i="1"/>
  <c r="O3444" i="1"/>
  <c r="S3443" i="1"/>
  <c r="R3443" i="1" a="1"/>
  <c r="R3443" i="1"/>
  <c r="Q3443" i="1"/>
  <c r="P3443" i="1"/>
  <c r="O3443" i="1"/>
  <c r="S3442" i="1"/>
  <c r="R3442" i="1" a="1"/>
  <c r="R3442" i="1"/>
  <c r="Q3442" i="1"/>
  <c r="P3442" i="1"/>
  <c r="O3442" i="1"/>
  <c r="S3441" i="1"/>
  <c r="R3441" i="1" a="1"/>
  <c r="R3441" i="1"/>
  <c r="Q3441" i="1"/>
  <c r="P3441" i="1"/>
  <c r="O3441" i="1"/>
  <c r="S3440" i="1"/>
  <c r="R3440" i="1" a="1"/>
  <c r="R3440" i="1"/>
  <c r="Q3440" i="1"/>
  <c r="P3440" i="1"/>
  <c r="O3440" i="1"/>
  <c r="S3439" i="1"/>
  <c r="R3439" i="1" a="1"/>
  <c r="R3439" i="1"/>
  <c r="Q3439" i="1"/>
  <c r="P3439" i="1"/>
  <c r="O3439" i="1"/>
  <c r="S3438" i="1"/>
  <c r="R3438" i="1" a="1"/>
  <c r="R3438" i="1"/>
  <c r="Q3438" i="1"/>
  <c r="P3438" i="1"/>
  <c r="O3438" i="1"/>
  <c r="S3437" i="1"/>
  <c r="R3437" i="1" a="1"/>
  <c r="R3437" i="1"/>
  <c r="Q3437" i="1"/>
  <c r="P3437" i="1"/>
  <c r="O3437" i="1"/>
  <c r="S3436" i="1"/>
  <c r="R3436" i="1" a="1"/>
  <c r="R3436" i="1"/>
  <c r="Q3436" i="1"/>
  <c r="P3436" i="1"/>
  <c r="O3436" i="1"/>
  <c r="S3435" i="1"/>
  <c r="R3435" i="1" a="1"/>
  <c r="R3435" i="1"/>
  <c r="Q3435" i="1"/>
  <c r="P3435" i="1"/>
  <c r="O3435" i="1"/>
  <c r="S3434" i="1"/>
  <c r="R3434" i="1" a="1"/>
  <c r="R3434" i="1"/>
  <c r="Q3434" i="1"/>
  <c r="P3434" i="1"/>
  <c r="O3434" i="1"/>
  <c r="S3433" i="1"/>
  <c r="R3433" i="1" a="1"/>
  <c r="R3433" i="1"/>
  <c r="Q3433" i="1"/>
  <c r="P3433" i="1"/>
  <c r="O3433" i="1"/>
  <c r="S3432" i="1"/>
  <c r="R3432" i="1" a="1"/>
  <c r="R3432" i="1"/>
  <c r="Q3432" i="1"/>
  <c r="P3432" i="1"/>
  <c r="O3432" i="1"/>
  <c r="S3431" i="1"/>
  <c r="R3431" i="1" a="1"/>
  <c r="R3431" i="1"/>
  <c r="Q3431" i="1"/>
  <c r="P3431" i="1"/>
  <c r="O3431" i="1"/>
  <c r="S3430" i="1"/>
  <c r="R3430" i="1" a="1"/>
  <c r="R3430" i="1"/>
  <c r="Q3430" i="1"/>
  <c r="P3430" i="1"/>
  <c r="O3430" i="1"/>
  <c r="S3429" i="1"/>
  <c r="R3429" i="1" a="1"/>
  <c r="R3429" i="1"/>
  <c r="Q3429" i="1"/>
  <c r="P3429" i="1"/>
  <c r="O3429" i="1"/>
  <c r="S3428" i="1"/>
  <c r="R3428" i="1" a="1"/>
  <c r="R3428" i="1"/>
  <c r="Q3428" i="1"/>
  <c r="P3428" i="1"/>
  <c r="O3428" i="1"/>
  <c r="S3427" i="1"/>
  <c r="R3427" i="1" a="1"/>
  <c r="R3427" i="1"/>
  <c r="Q3427" i="1"/>
  <c r="P3427" i="1"/>
  <c r="O3427" i="1"/>
  <c r="S3426" i="1"/>
  <c r="R3426" i="1" a="1"/>
  <c r="R3426" i="1"/>
  <c r="Q3426" i="1"/>
  <c r="P3426" i="1"/>
  <c r="O3426" i="1"/>
  <c r="S3425" i="1"/>
  <c r="R3425" i="1" a="1"/>
  <c r="R3425" i="1"/>
  <c r="Q3425" i="1"/>
  <c r="P3425" i="1"/>
  <c r="O3425" i="1"/>
  <c r="S3424" i="1"/>
  <c r="R3424" i="1" a="1"/>
  <c r="R3424" i="1"/>
  <c r="Q3424" i="1"/>
  <c r="P3424" i="1"/>
  <c r="O3424" i="1"/>
  <c r="S3423" i="1"/>
  <c r="R3423" i="1" a="1"/>
  <c r="R3423" i="1"/>
  <c r="Q3423" i="1"/>
  <c r="P3423" i="1"/>
  <c r="O3423" i="1"/>
  <c r="S3422" i="1"/>
  <c r="R3422" i="1" a="1"/>
  <c r="R3422" i="1"/>
  <c r="Q3422" i="1"/>
  <c r="P3422" i="1"/>
  <c r="O3422" i="1"/>
  <c r="S3421" i="1"/>
  <c r="R3421" i="1" a="1"/>
  <c r="R3421" i="1"/>
  <c r="Q3421" i="1"/>
  <c r="P3421" i="1"/>
  <c r="O3421" i="1"/>
  <c r="S3420" i="1"/>
  <c r="R3420" i="1" a="1"/>
  <c r="R3420" i="1"/>
  <c r="Q3420" i="1"/>
  <c r="P3420" i="1"/>
  <c r="O3420" i="1"/>
  <c r="S3419" i="1"/>
  <c r="R3419" i="1" a="1"/>
  <c r="R3419" i="1"/>
  <c r="Q3419" i="1"/>
  <c r="P3419" i="1"/>
  <c r="O3419" i="1"/>
  <c r="S3418" i="1"/>
  <c r="R3418" i="1" a="1"/>
  <c r="R3418" i="1"/>
  <c r="Q3418" i="1"/>
  <c r="P3418" i="1"/>
  <c r="O3418" i="1"/>
  <c r="S3417" i="1"/>
  <c r="R3417" i="1" a="1"/>
  <c r="R3417" i="1"/>
  <c r="Q3417" i="1"/>
  <c r="P3417" i="1"/>
  <c r="O3417" i="1"/>
  <c r="S3416" i="1"/>
  <c r="R3416" i="1" a="1"/>
  <c r="R3416" i="1"/>
  <c r="Q3416" i="1"/>
  <c r="P3416" i="1"/>
  <c r="O3416" i="1"/>
  <c r="S3415" i="1"/>
  <c r="R3415" i="1" a="1"/>
  <c r="R3415" i="1"/>
  <c r="Q3415" i="1"/>
  <c r="P3415" i="1"/>
  <c r="O3415" i="1"/>
  <c r="S3414" i="1"/>
  <c r="R3414" i="1" a="1"/>
  <c r="R3414" i="1"/>
  <c r="Q3414" i="1"/>
  <c r="P3414" i="1"/>
  <c r="O3414" i="1"/>
  <c r="S3413" i="1"/>
  <c r="R3413" i="1" a="1"/>
  <c r="R3413" i="1"/>
  <c r="Q3413" i="1"/>
  <c r="P3413" i="1"/>
  <c r="O3413" i="1"/>
  <c r="S3412" i="1"/>
  <c r="R3412" i="1" a="1"/>
  <c r="R3412" i="1"/>
  <c r="Q3412" i="1"/>
  <c r="P3412" i="1"/>
  <c r="O3412" i="1"/>
  <c r="S3411" i="1"/>
  <c r="R3411" i="1" a="1"/>
  <c r="R3411" i="1"/>
  <c r="Q3411" i="1"/>
  <c r="P3411" i="1"/>
  <c r="O3411" i="1"/>
  <c r="S3410" i="1"/>
  <c r="R3410" i="1" a="1"/>
  <c r="R3410" i="1"/>
  <c r="Q3410" i="1"/>
  <c r="P3410" i="1"/>
  <c r="O3410" i="1"/>
  <c r="S3409" i="1"/>
  <c r="R3409" i="1" a="1"/>
  <c r="R3409" i="1"/>
  <c r="Q3409" i="1"/>
  <c r="P3409" i="1"/>
  <c r="O3409" i="1"/>
  <c r="S3408" i="1"/>
  <c r="R3408" i="1" a="1"/>
  <c r="R3408" i="1"/>
  <c r="Q3408" i="1"/>
  <c r="P3408" i="1"/>
  <c r="O3408" i="1"/>
  <c r="S3407" i="1"/>
  <c r="R3407" i="1" a="1"/>
  <c r="R3407" i="1"/>
  <c r="Q3407" i="1"/>
  <c r="P3407" i="1"/>
  <c r="O3407" i="1"/>
  <c r="S3406" i="1"/>
  <c r="R3406" i="1" a="1"/>
  <c r="R3406" i="1"/>
  <c r="Q3406" i="1"/>
  <c r="P3406" i="1"/>
  <c r="O3406" i="1"/>
  <c r="S3405" i="1"/>
  <c r="R3405" i="1" a="1"/>
  <c r="R3405" i="1"/>
  <c r="Q3405" i="1"/>
  <c r="P3405" i="1"/>
  <c r="O3405" i="1"/>
  <c r="S3404" i="1"/>
  <c r="R3404" i="1" a="1"/>
  <c r="R3404" i="1"/>
  <c r="Q3404" i="1"/>
  <c r="P3404" i="1"/>
  <c r="O3404" i="1"/>
  <c r="S3403" i="1"/>
  <c r="R3403" i="1" a="1"/>
  <c r="R3403" i="1"/>
  <c r="Q3403" i="1"/>
  <c r="P3403" i="1"/>
  <c r="O3403" i="1"/>
  <c r="S3402" i="1"/>
  <c r="R3402" i="1" a="1"/>
  <c r="R3402" i="1"/>
  <c r="Q3402" i="1"/>
  <c r="P3402" i="1"/>
  <c r="O3402" i="1"/>
  <c r="S3401" i="1"/>
  <c r="R3401" i="1" a="1"/>
  <c r="R3401" i="1"/>
  <c r="Q3401" i="1"/>
  <c r="P3401" i="1"/>
  <c r="O3401" i="1"/>
  <c r="S3400" i="1"/>
  <c r="R3400" i="1" a="1"/>
  <c r="R3400" i="1"/>
  <c r="Q3400" i="1"/>
  <c r="P3400" i="1"/>
  <c r="O3400" i="1"/>
  <c r="S3399" i="1"/>
  <c r="R3399" i="1" a="1"/>
  <c r="R3399" i="1"/>
  <c r="Q3399" i="1"/>
  <c r="P3399" i="1"/>
  <c r="O3399" i="1"/>
  <c r="S3398" i="1"/>
  <c r="R3398" i="1" a="1"/>
  <c r="R3398" i="1"/>
  <c r="Q3398" i="1"/>
  <c r="P3398" i="1"/>
  <c r="O3398" i="1"/>
  <c r="S3397" i="1"/>
  <c r="R3397" i="1" a="1"/>
  <c r="R3397" i="1"/>
  <c r="Q3397" i="1"/>
  <c r="P3397" i="1"/>
  <c r="O3397" i="1"/>
  <c r="S3396" i="1"/>
  <c r="R3396" i="1" a="1"/>
  <c r="R3396" i="1"/>
  <c r="Q3396" i="1"/>
  <c r="P3396" i="1"/>
  <c r="O3396" i="1"/>
  <c r="S3395" i="1"/>
  <c r="R3395" i="1" a="1"/>
  <c r="R3395" i="1"/>
  <c r="Q3395" i="1"/>
  <c r="P3395" i="1"/>
  <c r="O3395" i="1"/>
  <c r="S3394" i="1"/>
  <c r="R3394" i="1" a="1"/>
  <c r="R3394" i="1"/>
  <c r="Q3394" i="1"/>
  <c r="P3394" i="1"/>
  <c r="O3394" i="1"/>
  <c r="S3393" i="1"/>
  <c r="R3393" i="1" a="1"/>
  <c r="R3393" i="1"/>
  <c r="Q3393" i="1"/>
  <c r="P3393" i="1"/>
  <c r="O3393" i="1"/>
  <c r="S3392" i="1"/>
  <c r="R3392" i="1" a="1"/>
  <c r="R3392" i="1"/>
  <c r="Q3392" i="1"/>
  <c r="P3392" i="1"/>
  <c r="O3392" i="1"/>
  <c r="S3391" i="1"/>
  <c r="R3391" i="1" a="1"/>
  <c r="R3391" i="1"/>
  <c r="Q3391" i="1"/>
  <c r="P3391" i="1"/>
  <c r="O3391" i="1"/>
  <c r="S3390" i="1"/>
  <c r="R3390" i="1" a="1"/>
  <c r="R3390" i="1"/>
  <c r="Q3390" i="1"/>
  <c r="P3390" i="1"/>
  <c r="O3390" i="1"/>
  <c r="S3389" i="1"/>
  <c r="R3389" i="1" a="1"/>
  <c r="R3389" i="1"/>
  <c r="Q3389" i="1"/>
  <c r="P3389" i="1"/>
  <c r="O3389" i="1"/>
  <c r="S3388" i="1"/>
  <c r="R3388" i="1" a="1"/>
  <c r="R3388" i="1"/>
  <c r="Q3388" i="1"/>
  <c r="P3388" i="1"/>
  <c r="O3388" i="1"/>
  <c r="S3387" i="1"/>
  <c r="R3387" i="1" a="1"/>
  <c r="R3387" i="1"/>
  <c r="Q3387" i="1"/>
  <c r="P3387" i="1"/>
  <c r="O3387" i="1"/>
  <c r="S3386" i="1"/>
  <c r="R3386" i="1" a="1"/>
  <c r="R3386" i="1"/>
  <c r="Q3386" i="1"/>
  <c r="P3386" i="1"/>
  <c r="O3386" i="1"/>
  <c r="S3385" i="1"/>
  <c r="R3385" i="1" a="1"/>
  <c r="R3385" i="1"/>
  <c r="Q3385" i="1"/>
  <c r="P3385" i="1"/>
  <c r="O3385" i="1"/>
  <c r="S3384" i="1"/>
  <c r="R3384" i="1" a="1"/>
  <c r="R3384" i="1"/>
  <c r="Q3384" i="1"/>
  <c r="P3384" i="1"/>
  <c r="O3384" i="1"/>
  <c r="S3383" i="1"/>
  <c r="R3383" i="1" a="1"/>
  <c r="R3383" i="1"/>
  <c r="Q3383" i="1"/>
  <c r="P3383" i="1"/>
  <c r="O3383" i="1"/>
  <c r="S3382" i="1"/>
  <c r="R3382" i="1" a="1"/>
  <c r="R3382" i="1"/>
  <c r="Q3382" i="1"/>
  <c r="P3382" i="1"/>
  <c r="O3382" i="1"/>
  <c r="S3381" i="1"/>
  <c r="R3381" i="1" a="1"/>
  <c r="R3381" i="1"/>
  <c r="Q3381" i="1"/>
  <c r="P3381" i="1"/>
  <c r="O3381" i="1"/>
  <c r="S3380" i="1"/>
  <c r="R3380" i="1" a="1"/>
  <c r="R3380" i="1"/>
  <c r="Q3380" i="1"/>
  <c r="P3380" i="1"/>
  <c r="O3380" i="1"/>
  <c r="S3379" i="1"/>
  <c r="R3379" i="1" a="1"/>
  <c r="R3379" i="1"/>
  <c r="Q3379" i="1"/>
  <c r="P3379" i="1"/>
  <c r="O3379" i="1"/>
  <c r="S3378" i="1"/>
  <c r="R3378" i="1" a="1"/>
  <c r="R3378" i="1"/>
  <c r="Q3378" i="1"/>
  <c r="P3378" i="1"/>
  <c r="O3378" i="1"/>
  <c r="S3377" i="1"/>
  <c r="R3377" i="1" a="1"/>
  <c r="R3377" i="1"/>
  <c r="Q3377" i="1"/>
  <c r="P3377" i="1"/>
  <c r="O3377" i="1"/>
  <c r="S3376" i="1"/>
  <c r="R3376" i="1" a="1"/>
  <c r="R3376" i="1"/>
  <c r="Q3376" i="1"/>
  <c r="P3376" i="1"/>
  <c r="O3376" i="1"/>
  <c r="S3375" i="1"/>
  <c r="R3375" i="1" a="1"/>
  <c r="R3375" i="1"/>
  <c r="Q3375" i="1"/>
  <c r="P3375" i="1"/>
  <c r="O3375" i="1"/>
  <c r="S3374" i="1"/>
  <c r="R3374" i="1" a="1"/>
  <c r="R3374" i="1"/>
  <c r="Q3374" i="1"/>
  <c r="P3374" i="1"/>
  <c r="O3374" i="1"/>
  <c r="S3373" i="1"/>
  <c r="R3373" i="1" a="1"/>
  <c r="R3373" i="1"/>
  <c r="Q3373" i="1"/>
  <c r="P3373" i="1"/>
  <c r="O3373" i="1"/>
  <c r="S3372" i="1"/>
  <c r="R3372" i="1" a="1"/>
  <c r="R3372" i="1"/>
  <c r="Q3372" i="1"/>
  <c r="P3372" i="1"/>
  <c r="O3372" i="1"/>
  <c r="S3371" i="1"/>
  <c r="R3371" i="1" a="1"/>
  <c r="R3371" i="1"/>
  <c r="Q3371" i="1"/>
  <c r="P3371" i="1"/>
  <c r="O3371" i="1"/>
  <c r="S3370" i="1"/>
  <c r="R3370" i="1" a="1"/>
  <c r="R3370" i="1"/>
  <c r="Q3370" i="1"/>
  <c r="P3370" i="1"/>
  <c r="O3370" i="1"/>
  <c r="S3369" i="1"/>
  <c r="R3369" i="1" a="1"/>
  <c r="R3369" i="1"/>
  <c r="Q3369" i="1"/>
  <c r="P3369" i="1"/>
  <c r="O3369" i="1"/>
  <c r="S3368" i="1"/>
  <c r="R3368" i="1" a="1"/>
  <c r="R3368" i="1"/>
  <c r="Q3368" i="1"/>
  <c r="P3368" i="1"/>
  <c r="O3368" i="1"/>
  <c r="S3367" i="1"/>
  <c r="R3367" i="1" a="1"/>
  <c r="R3367" i="1"/>
  <c r="Q3367" i="1"/>
  <c r="P3367" i="1"/>
  <c r="O3367" i="1"/>
  <c r="S3366" i="1"/>
  <c r="R3366" i="1" a="1"/>
  <c r="R3366" i="1"/>
  <c r="Q3366" i="1"/>
  <c r="P3366" i="1"/>
  <c r="O3366" i="1"/>
  <c r="S3365" i="1"/>
  <c r="R3365" i="1" a="1"/>
  <c r="R3365" i="1"/>
  <c r="Q3365" i="1"/>
  <c r="P3365" i="1"/>
  <c r="O3365" i="1"/>
  <c r="S3364" i="1"/>
  <c r="R3364" i="1" a="1"/>
  <c r="R3364" i="1"/>
  <c r="Q3364" i="1"/>
  <c r="P3364" i="1"/>
  <c r="O3364" i="1"/>
  <c r="S3363" i="1"/>
  <c r="R3363" i="1" a="1"/>
  <c r="R3363" i="1"/>
  <c r="Q3363" i="1"/>
  <c r="P3363" i="1"/>
  <c r="O3363" i="1"/>
  <c r="S3362" i="1"/>
  <c r="R3362" i="1" a="1"/>
  <c r="R3362" i="1"/>
  <c r="Q3362" i="1"/>
  <c r="P3362" i="1"/>
  <c r="O3362" i="1"/>
  <c r="S3361" i="1"/>
  <c r="R3361" i="1" a="1"/>
  <c r="R3361" i="1"/>
  <c r="Q3361" i="1"/>
  <c r="P3361" i="1"/>
  <c r="O3361" i="1"/>
  <c r="S3360" i="1"/>
  <c r="R3360" i="1" a="1"/>
  <c r="R3360" i="1"/>
  <c r="Q3360" i="1"/>
  <c r="P3360" i="1"/>
  <c r="O3360" i="1"/>
  <c r="S3359" i="1"/>
  <c r="R3359" i="1" a="1"/>
  <c r="R3359" i="1"/>
  <c r="Q3359" i="1"/>
  <c r="P3359" i="1"/>
  <c r="O3359" i="1"/>
  <c r="S3358" i="1"/>
  <c r="R3358" i="1" a="1"/>
  <c r="R3358" i="1"/>
  <c r="Q3358" i="1"/>
  <c r="P3358" i="1"/>
  <c r="O3358" i="1"/>
  <c r="S3357" i="1"/>
  <c r="R3357" i="1" a="1"/>
  <c r="R3357" i="1"/>
  <c r="Q3357" i="1"/>
  <c r="P3357" i="1"/>
  <c r="O3357" i="1"/>
  <c r="S3356" i="1"/>
  <c r="R3356" i="1" a="1"/>
  <c r="R3356" i="1"/>
  <c r="Q3356" i="1"/>
  <c r="P3356" i="1"/>
  <c r="O3356" i="1"/>
  <c r="S3355" i="1"/>
  <c r="R3355" i="1" a="1"/>
  <c r="R3355" i="1"/>
  <c r="Q3355" i="1"/>
  <c r="P3355" i="1"/>
  <c r="O3355" i="1"/>
  <c r="S3354" i="1"/>
  <c r="R3354" i="1" a="1"/>
  <c r="R3354" i="1"/>
  <c r="Q3354" i="1"/>
  <c r="P3354" i="1"/>
  <c r="O3354" i="1"/>
  <c r="S3353" i="1"/>
  <c r="R3353" i="1" a="1"/>
  <c r="R3353" i="1"/>
  <c r="Q3353" i="1"/>
  <c r="P3353" i="1"/>
  <c r="O3353" i="1"/>
  <c r="S3352" i="1"/>
  <c r="R3352" i="1" a="1"/>
  <c r="R3352" i="1"/>
  <c r="Q3352" i="1"/>
  <c r="P3352" i="1"/>
  <c r="O3352" i="1"/>
  <c r="S3351" i="1"/>
  <c r="R3351" i="1" a="1"/>
  <c r="R3351" i="1"/>
  <c r="Q3351" i="1"/>
  <c r="P3351" i="1"/>
  <c r="O3351" i="1"/>
  <c r="S3350" i="1"/>
  <c r="R3350" i="1" a="1"/>
  <c r="R3350" i="1"/>
  <c r="Q3350" i="1"/>
  <c r="P3350" i="1"/>
  <c r="O3350" i="1"/>
  <c r="S3349" i="1"/>
  <c r="R3349" i="1" a="1"/>
  <c r="R3349" i="1"/>
  <c r="Q3349" i="1"/>
  <c r="P3349" i="1"/>
  <c r="O3349" i="1"/>
  <c r="S3348" i="1"/>
  <c r="R3348" i="1" a="1"/>
  <c r="R3348" i="1"/>
  <c r="Q3348" i="1"/>
  <c r="P3348" i="1"/>
  <c r="O3348" i="1"/>
  <c r="S3347" i="1"/>
  <c r="R3347" i="1" a="1"/>
  <c r="R3347" i="1"/>
  <c r="Q3347" i="1"/>
  <c r="P3347" i="1"/>
  <c r="O3347" i="1"/>
  <c r="S3346" i="1"/>
  <c r="R3346" i="1" a="1"/>
  <c r="R3346" i="1"/>
  <c r="Q3346" i="1"/>
  <c r="P3346" i="1"/>
  <c r="O3346" i="1"/>
  <c r="S3345" i="1"/>
  <c r="R3345" i="1" a="1"/>
  <c r="R3345" i="1"/>
  <c r="Q3345" i="1"/>
  <c r="P3345" i="1"/>
  <c r="O3345" i="1"/>
  <c r="S3344" i="1"/>
  <c r="R3344" i="1" a="1"/>
  <c r="R3344" i="1"/>
  <c r="Q3344" i="1"/>
  <c r="P3344" i="1"/>
  <c r="O3344" i="1"/>
  <c r="S3343" i="1"/>
  <c r="R3343" i="1" a="1"/>
  <c r="R3343" i="1"/>
  <c r="Q3343" i="1"/>
  <c r="P3343" i="1"/>
  <c r="O3343" i="1"/>
  <c r="S3342" i="1"/>
  <c r="R3342" i="1" a="1"/>
  <c r="R3342" i="1"/>
  <c r="Q3342" i="1"/>
  <c r="P3342" i="1"/>
  <c r="O3342" i="1"/>
  <c r="S3341" i="1"/>
  <c r="R3341" i="1" a="1"/>
  <c r="R3341" i="1"/>
  <c r="Q3341" i="1"/>
  <c r="P3341" i="1"/>
  <c r="O3341" i="1"/>
  <c r="S3340" i="1"/>
  <c r="R3340" i="1" a="1"/>
  <c r="R3340" i="1"/>
  <c r="Q3340" i="1"/>
  <c r="P3340" i="1"/>
  <c r="O3340" i="1"/>
  <c r="S3339" i="1"/>
  <c r="R3339" i="1" a="1"/>
  <c r="R3339" i="1"/>
  <c r="Q3339" i="1"/>
  <c r="P3339" i="1"/>
  <c r="O3339" i="1"/>
  <c r="S3338" i="1"/>
  <c r="R3338" i="1" a="1"/>
  <c r="R3338" i="1"/>
  <c r="Q3338" i="1"/>
  <c r="P3338" i="1"/>
  <c r="O3338" i="1"/>
  <c r="S3337" i="1"/>
  <c r="R3337" i="1" a="1"/>
  <c r="R3337" i="1"/>
  <c r="Q3337" i="1"/>
  <c r="P3337" i="1"/>
  <c r="O3337" i="1"/>
  <c r="S3336" i="1"/>
  <c r="R3336" i="1" a="1"/>
  <c r="R3336" i="1"/>
  <c r="Q3336" i="1"/>
  <c r="P3336" i="1"/>
  <c r="O3336" i="1"/>
  <c r="S3335" i="1"/>
  <c r="R3335" i="1" a="1"/>
  <c r="R3335" i="1"/>
  <c r="Q3335" i="1"/>
  <c r="P3335" i="1"/>
  <c r="O3335" i="1"/>
  <c r="S3334" i="1"/>
  <c r="R3334" i="1" a="1"/>
  <c r="R3334" i="1"/>
  <c r="Q3334" i="1"/>
  <c r="P3334" i="1"/>
  <c r="O3334" i="1"/>
  <c r="S3333" i="1"/>
  <c r="R3333" i="1" a="1"/>
  <c r="R3333" i="1"/>
  <c r="Q3333" i="1"/>
  <c r="P3333" i="1"/>
  <c r="O3333" i="1"/>
  <c r="S3332" i="1"/>
  <c r="R3332" i="1" a="1"/>
  <c r="R3332" i="1"/>
  <c r="Q3332" i="1"/>
  <c r="P3332" i="1"/>
  <c r="O3332" i="1"/>
  <c r="S3331" i="1"/>
  <c r="R3331" i="1" a="1"/>
  <c r="R3331" i="1"/>
  <c r="Q3331" i="1"/>
  <c r="P3331" i="1"/>
  <c r="O3331" i="1"/>
  <c r="S3330" i="1"/>
  <c r="R3330" i="1" a="1"/>
  <c r="R3330" i="1"/>
  <c r="Q3330" i="1"/>
  <c r="P3330" i="1"/>
  <c r="O3330" i="1"/>
  <c r="S3329" i="1"/>
  <c r="R3329" i="1" a="1"/>
  <c r="R3329" i="1"/>
  <c r="Q3329" i="1"/>
  <c r="P3329" i="1"/>
  <c r="O3329" i="1"/>
  <c r="S3328" i="1"/>
  <c r="R3328" i="1" a="1"/>
  <c r="R3328" i="1"/>
  <c r="Q3328" i="1"/>
  <c r="P3328" i="1"/>
  <c r="O3328" i="1"/>
  <c r="S3327" i="1"/>
  <c r="R3327" i="1" a="1"/>
  <c r="R3327" i="1"/>
  <c r="Q3327" i="1"/>
  <c r="P3327" i="1"/>
  <c r="O3327" i="1"/>
  <c r="S3326" i="1"/>
  <c r="R3326" i="1" a="1"/>
  <c r="R3326" i="1"/>
  <c r="Q3326" i="1"/>
  <c r="P3326" i="1"/>
  <c r="O3326" i="1"/>
  <c r="S3325" i="1"/>
  <c r="R3325" i="1" a="1"/>
  <c r="R3325" i="1"/>
  <c r="Q3325" i="1"/>
  <c r="P3325" i="1"/>
  <c r="O3325" i="1"/>
  <c r="S3324" i="1"/>
  <c r="R3324" i="1" a="1"/>
  <c r="R3324" i="1"/>
  <c r="Q3324" i="1"/>
  <c r="P3324" i="1"/>
  <c r="O3324" i="1"/>
  <c r="S3323" i="1"/>
  <c r="R3323" i="1" a="1"/>
  <c r="R3323" i="1"/>
  <c r="Q3323" i="1"/>
  <c r="P3323" i="1"/>
  <c r="O3323" i="1"/>
  <c r="S3322" i="1"/>
  <c r="R3322" i="1" a="1"/>
  <c r="R3322" i="1"/>
  <c r="Q3322" i="1"/>
  <c r="P3322" i="1"/>
  <c r="O3322" i="1"/>
  <c r="S3321" i="1"/>
  <c r="R3321" i="1" a="1"/>
  <c r="R3321" i="1"/>
  <c r="Q3321" i="1"/>
  <c r="P3321" i="1"/>
  <c r="O3321" i="1"/>
  <c r="S3320" i="1"/>
  <c r="R3320" i="1" a="1"/>
  <c r="R3320" i="1"/>
  <c r="Q3320" i="1"/>
  <c r="P3320" i="1"/>
  <c r="O3320" i="1"/>
  <c r="S3319" i="1"/>
  <c r="R3319" i="1" a="1"/>
  <c r="R3319" i="1"/>
  <c r="Q3319" i="1"/>
  <c r="P3319" i="1"/>
  <c r="O3319" i="1"/>
  <c r="S3318" i="1"/>
  <c r="R3318" i="1" a="1"/>
  <c r="R3318" i="1"/>
  <c r="Q3318" i="1"/>
  <c r="P3318" i="1"/>
  <c r="O3318" i="1"/>
  <c r="S3317" i="1"/>
  <c r="R3317" i="1" a="1"/>
  <c r="R3317" i="1"/>
  <c r="Q3317" i="1"/>
  <c r="P3317" i="1"/>
  <c r="O3317" i="1"/>
  <c r="S3316" i="1"/>
  <c r="R3316" i="1" a="1"/>
  <c r="R3316" i="1"/>
  <c r="Q3316" i="1"/>
  <c r="P3316" i="1"/>
  <c r="O3316" i="1"/>
  <c r="S3315" i="1"/>
  <c r="R3315" i="1" a="1"/>
  <c r="R3315" i="1"/>
  <c r="Q3315" i="1"/>
  <c r="P3315" i="1"/>
  <c r="O3315" i="1"/>
  <c r="S3314" i="1"/>
  <c r="R3314" i="1" a="1"/>
  <c r="R3314" i="1"/>
  <c r="Q3314" i="1"/>
  <c r="P3314" i="1"/>
  <c r="O3314" i="1"/>
  <c r="S3313" i="1"/>
  <c r="R3313" i="1" a="1"/>
  <c r="R3313" i="1"/>
  <c r="Q3313" i="1"/>
  <c r="P3313" i="1"/>
  <c r="O3313" i="1"/>
  <c r="S3312" i="1"/>
  <c r="R3312" i="1" a="1"/>
  <c r="R3312" i="1"/>
  <c r="Q3312" i="1"/>
  <c r="P3312" i="1"/>
  <c r="O3312" i="1"/>
  <c r="S3311" i="1"/>
  <c r="R3311" i="1" a="1"/>
  <c r="R3311" i="1"/>
  <c r="Q3311" i="1"/>
  <c r="P3311" i="1"/>
  <c r="O3311" i="1"/>
  <c r="S3310" i="1"/>
  <c r="R3310" i="1" a="1"/>
  <c r="R3310" i="1"/>
  <c r="Q3310" i="1"/>
  <c r="P3310" i="1"/>
  <c r="O3310" i="1"/>
  <c r="S3309" i="1"/>
  <c r="R3309" i="1" a="1"/>
  <c r="R3309" i="1"/>
  <c r="Q3309" i="1"/>
  <c r="P3309" i="1"/>
  <c r="O3309" i="1"/>
  <c r="S3308" i="1"/>
  <c r="R3308" i="1" a="1"/>
  <c r="R3308" i="1"/>
  <c r="Q3308" i="1"/>
  <c r="P3308" i="1"/>
  <c r="O3308" i="1"/>
  <c r="S3307" i="1"/>
  <c r="R3307" i="1" a="1"/>
  <c r="R3307" i="1"/>
  <c r="Q3307" i="1"/>
  <c r="P3307" i="1"/>
  <c r="O3307" i="1"/>
  <c r="S3306" i="1"/>
  <c r="R3306" i="1" a="1"/>
  <c r="R3306" i="1"/>
  <c r="Q3306" i="1"/>
  <c r="P3306" i="1"/>
  <c r="O3306" i="1"/>
  <c r="S3305" i="1"/>
  <c r="R3305" i="1" a="1"/>
  <c r="R3305" i="1"/>
  <c r="Q3305" i="1"/>
  <c r="P3305" i="1"/>
  <c r="O3305" i="1"/>
  <c r="S3304" i="1"/>
  <c r="R3304" i="1" a="1"/>
  <c r="R3304" i="1"/>
  <c r="Q3304" i="1"/>
  <c r="P3304" i="1"/>
  <c r="O3304" i="1"/>
  <c r="S3303" i="1"/>
  <c r="R3303" i="1" a="1"/>
  <c r="R3303" i="1"/>
  <c r="Q3303" i="1"/>
  <c r="P3303" i="1"/>
  <c r="O3303" i="1"/>
  <c r="S3302" i="1"/>
  <c r="R3302" i="1" a="1"/>
  <c r="R3302" i="1"/>
  <c r="Q3302" i="1"/>
  <c r="P3302" i="1"/>
  <c r="O3302" i="1"/>
  <c r="S3301" i="1"/>
  <c r="R3301" i="1" a="1"/>
  <c r="R3301" i="1"/>
  <c r="Q3301" i="1"/>
  <c r="P3301" i="1"/>
  <c r="O3301" i="1"/>
  <c r="S3300" i="1"/>
  <c r="R3300" i="1" a="1"/>
  <c r="R3300" i="1"/>
  <c r="Q3300" i="1"/>
  <c r="P3300" i="1"/>
  <c r="O3300" i="1"/>
  <c r="S3299" i="1"/>
  <c r="R3299" i="1" a="1"/>
  <c r="R3299" i="1"/>
  <c r="Q3299" i="1"/>
  <c r="P3299" i="1"/>
  <c r="O3299" i="1"/>
  <c r="S3298" i="1"/>
  <c r="R3298" i="1" a="1"/>
  <c r="R3298" i="1"/>
  <c r="Q3298" i="1"/>
  <c r="P3298" i="1"/>
  <c r="O3298" i="1"/>
  <c r="S3297" i="1"/>
  <c r="R3297" i="1" a="1"/>
  <c r="R3297" i="1"/>
  <c r="Q3297" i="1"/>
  <c r="P3297" i="1"/>
  <c r="O3297" i="1"/>
  <c r="S3296" i="1"/>
  <c r="R3296" i="1" a="1"/>
  <c r="R3296" i="1"/>
  <c r="Q3296" i="1"/>
  <c r="P3296" i="1"/>
  <c r="O3296" i="1"/>
  <c r="S3295" i="1"/>
  <c r="R3295" i="1" a="1"/>
  <c r="R3295" i="1"/>
  <c r="Q3295" i="1"/>
  <c r="P3295" i="1"/>
  <c r="O3295" i="1"/>
  <c r="S3294" i="1"/>
  <c r="R3294" i="1" a="1"/>
  <c r="R3294" i="1"/>
  <c r="Q3294" i="1"/>
  <c r="P3294" i="1"/>
  <c r="O3294" i="1"/>
  <c r="S3293" i="1"/>
  <c r="R3293" i="1" a="1"/>
  <c r="R3293" i="1"/>
  <c r="Q3293" i="1"/>
  <c r="P3293" i="1"/>
  <c r="O3293" i="1"/>
  <c r="S3292" i="1"/>
  <c r="R3292" i="1" a="1"/>
  <c r="R3292" i="1"/>
  <c r="Q3292" i="1"/>
  <c r="P3292" i="1"/>
  <c r="O3292" i="1"/>
  <c r="S3291" i="1"/>
  <c r="R3291" i="1" a="1"/>
  <c r="R3291" i="1"/>
  <c r="Q3291" i="1"/>
  <c r="P3291" i="1"/>
  <c r="O3291" i="1"/>
  <c r="S3290" i="1"/>
  <c r="R3290" i="1" a="1"/>
  <c r="R3290" i="1"/>
  <c r="Q3290" i="1"/>
  <c r="P3290" i="1"/>
  <c r="O3290" i="1"/>
  <c r="S3289" i="1"/>
  <c r="R3289" i="1" a="1"/>
  <c r="R3289" i="1"/>
  <c r="Q3289" i="1"/>
  <c r="P3289" i="1"/>
  <c r="O3289" i="1"/>
  <c r="S3288" i="1"/>
  <c r="R3288" i="1" a="1"/>
  <c r="R3288" i="1"/>
  <c r="Q3288" i="1"/>
  <c r="P3288" i="1"/>
  <c r="O3288" i="1"/>
  <c r="S3287" i="1"/>
  <c r="R3287" i="1" a="1"/>
  <c r="R3287" i="1"/>
  <c r="Q3287" i="1"/>
  <c r="P3287" i="1"/>
  <c r="O3287" i="1"/>
  <c r="S3286" i="1"/>
  <c r="R3286" i="1" a="1"/>
  <c r="R3286" i="1"/>
  <c r="Q3286" i="1"/>
  <c r="P3286" i="1"/>
  <c r="O3286" i="1"/>
  <c r="S3285" i="1"/>
  <c r="R3285" i="1" a="1"/>
  <c r="R3285" i="1"/>
  <c r="Q3285" i="1"/>
  <c r="P3285" i="1"/>
  <c r="O3285" i="1"/>
  <c r="S3284" i="1"/>
  <c r="R3284" i="1" a="1"/>
  <c r="R3284" i="1"/>
  <c r="Q3284" i="1"/>
  <c r="P3284" i="1"/>
  <c r="O3284" i="1"/>
  <c r="S3283" i="1"/>
  <c r="R3283" i="1" a="1"/>
  <c r="R3283" i="1"/>
  <c r="Q3283" i="1"/>
  <c r="P3283" i="1"/>
  <c r="O3283" i="1"/>
  <c r="S3282" i="1"/>
  <c r="R3282" i="1" a="1"/>
  <c r="R3282" i="1"/>
  <c r="Q3282" i="1"/>
  <c r="P3282" i="1"/>
  <c r="O3282" i="1"/>
  <c r="S3281" i="1"/>
  <c r="R3281" i="1" a="1"/>
  <c r="R3281" i="1"/>
  <c r="Q3281" i="1"/>
  <c r="P3281" i="1"/>
  <c r="O3281" i="1"/>
  <c r="S3280" i="1"/>
  <c r="R3280" i="1" a="1"/>
  <c r="R3280" i="1"/>
  <c r="Q3280" i="1"/>
  <c r="P3280" i="1"/>
  <c r="O3280" i="1"/>
  <c r="S3279" i="1"/>
  <c r="R3279" i="1" a="1"/>
  <c r="R3279" i="1"/>
  <c r="Q3279" i="1"/>
  <c r="P3279" i="1"/>
  <c r="O3279" i="1"/>
  <c r="S3278" i="1"/>
  <c r="R3278" i="1" a="1"/>
  <c r="R3278" i="1"/>
  <c r="Q3278" i="1"/>
  <c r="P3278" i="1"/>
  <c r="O3278" i="1"/>
  <c r="S3277" i="1"/>
  <c r="R3277" i="1" a="1"/>
  <c r="R3277" i="1"/>
  <c r="Q3277" i="1"/>
  <c r="P3277" i="1"/>
  <c r="O3277" i="1"/>
  <c r="S3276" i="1"/>
  <c r="R3276" i="1" a="1"/>
  <c r="R3276" i="1"/>
  <c r="Q3276" i="1"/>
  <c r="P3276" i="1"/>
  <c r="O3276" i="1"/>
  <c r="S3275" i="1"/>
  <c r="R3275" i="1" a="1"/>
  <c r="R3275" i="1"/>
  <c r="Q3275" i="1"/>
  <c r="P3275" i="1"/>
  <c r="O3275" i="1"/>
  <c r="S3274" i="1"/>
  <c r="R3274" i="1" a="1"/>
  <c r="R3274" i="1"/>
  <c r="Q3274" i="1"/>
  <c r="P3274" i="1"/>
  <c r="O3274" i="1"/>
  <c r="S3273" i="1"/>
  <c r="R3273" i="1" a="1"/>
  <c r="R3273" i="1"/>
  <c r="Q3273" i="1"/>
  <c r="P3273" i="1"/>
  <c r="O3273" i="1"/>
  <c r="S3272" i="1"/>
  <c r="R3272" i="1" a="1"/>
  <c r="R3272" i="1"/>
  <c r="Q3272" i="1"/>
  <c r="P3272" i="1"/>
  <c r="O3272" i="1"/>
  <c r="S3271" i="1"/>
  <c r="R3271" i="1" a="1"/>
  <c r="R3271" i="1"/>
  <c r="Q3271" i="1"/>
  <c r="P3271" i="1"/>
  <c r="O3271" i="1"/>
  <c r="S3270" i="1"/>
  <c r="R3270" i="1" a="1"/>
  <c r="R3270" i="1"/>
  <c r="Q3270" i="1"/>
  <c r="P3270" i="1"/>
  <c r="O3270" i="1"/>
  <c r="S3269" i="1"/>
  <c r="R3269" i="1" a="1"/>
  <c r="R3269" i="1"/>
  <c r="Q3269" i="1"/>
  <c r="P3269" i="1"/>
  <c r="O3269" i="1"/>
  <c r="S3268" i="1"/>
  <c r="R3268" i="1" a="1"/>
  <c r="R3268" i="1"/>
  <c r="Q3268" i="1"/>
  <c r="P3268" i="1"/>
  <c r="O3268" i="1"/>
  <c r="S3267" i="1"/>
  <c r="R3267" i="1" a="1"/>
  <c r="R3267" i="1"/>
  <c r="Q3267" i="1"/>
  <c r="P3267" i="1"/>
  <c r="O3267" i="1"/>
  <c r="S3266" i="1"/>
  <c r="R3266" i="1" a="1"/>
  <c r="R3266" i="1"/>
  <c r="Q3266" i="1"/>
  <c r="P3266" i="1"/>
  <c r="O3266" i="1"/>
  <c r="S3265" i="1"/>
  <c r="R3265" i="1" a="1"/>
  <c r="R3265" i="1"/>
  <c r="Q3265" i="1"/>
  <c r="P3265" i="1"/>
  <c r="O3265" i="1"/>
  <c r="S3264" i="1"/>
  <c r="R3264" i="1" a="1"/>
  <c r="R3264" i="1"/>
  <c r="Q3264" i="1"/>
  <c r="P3264" i="1"/>
  <c r="O3264" i="1"/>
  <c r="S3263" i="1"/>
  <c r="R3263" i="1" a="1"/>
  <c r="R3263" i="1"/>
  <c r="Q3263" i="1"/>
  <c r="P3263" i="1"/>
  <c r="O3263" i="1"/>
  <c r="S3262" i="1"/>
  <c r="R3262" i="1" a="1"/>
  <c r="R3262" i="1"/>
  <c r="Q3262" i="1"/>
  <c r="P3262" i="1"/>
  <c r="O3262" i="1"/>
  <c r="S3261" i="1"/>
  <c r="R3261" i="1" a="1"/>
  <c r="R3261" i="1"/>
  <c r="Q3261" i="1"/>
  <c r="P3261" i="1"/>
  <c r="O3261" i="1"/>
  <c r="S3260" i="1"/>
  <c r="R3260" i="1" a="1"/>
  <c r="R3260" i="1"/>
  <c r="Q3260" i="1"/>
  <c r="P3260" i="1"/>
  <c r="O3260" i="1"/>
  <c r="S3259" i="1"/>
  <c r="R3259" i="1" a="1"/>
  <c r="R3259" i="1"/>
  <c r="Q3259" i="1"/>
  <c r="P3259" i="1"/>
  <c r="O3259" i="1"/>
  <c r="S3258" i="1"/>
  <c r="R3258" i="1" a="1"/>
  <c r="R3258" i="1"/>
  <c r="Q3258" i="1"/>
  <c r="P3258" i="1"/>
  <c r="O3258" i="1"/>
  <c r="S3257" i="1"/>
  <c r="R3257" i="1" a="1"/>
  <c r="R3257" i="1"/>
  <c r="Q3257" i="1"/>
  <c r="P3257" i="1"/>
  <c r="O3257" i="1"/>
  <c r="S3256" i="1"/>
  <c r="R3256" i="1" a="1"/>
  <c r="R3256" i="1"/>
  <c r="Q3256" i="1"/>
  <c r="P3256" i="1"/>
  <c r="O3256" i="1"/>
  <c r="S3255" i="1"/>
  <c r="R3255" i="1" a="1"/>
  <c r="R3255" i="1"/>
  <c r="Q3255" i="1"/>
  <c r="P3255" i="1"/>
  <c r="O3255" i="1"/>
  <c r="S3254" i="1"/>
  <c r="R3254" i="1" a="1"/>
  <c r="R3254" i="1"/>
  <c r="Q3254" i="1"/>
  <c r="P3254" i="1"/>
  <c r="O3254" i="1"/>
  <c r="S3253" i="1"/>
  <c r="R3253" i="1" a="1"/>
  <c r="R3253" i="1"/>
  <c r="Q3253" i="1"/>
  <c r="P3253" i="1"/>
  <c r="O3253" i="1"/>
  <c r="S3252" i="1"/>
  <c r="R3252" i="1" a="1"/>
  <c r="R3252" i="1"/>
  <c r="Q3252" i="1"/>
  <c r="P3252" i="1"/>
  <c r="O3252" i="1"/>
  <c r="S3251" i="1"/>
  <c r="R3251" i="1" a="1"/>
  <c r="R3251" i="1"/>
  <c r="Q3251" i="1"/>
  <c r="P3251" i="1"/>
  <c r="O3251" i="1"/>
  <c r="S3250" i="1"/>
  <c r="R3250" i="1" a="1"/>
  <c r="R3250" i="1"/>
  <c r="Q3250" i="1"/>
  <c r="P3250" i="1"/>
  <c r="O3250" i="1"/>
  <c r="S3249" i="1"/>
  <c r="R3249" i="1" a="1"/>
  <c r="R3249" i="1"/>
  <c r="Q3249" i="1"/>
  <c r="P3249" i="1"/>
  <c r="O3249" i="1"/>
  <c r="S3248" i="1"/>
  <c r="R3248" i="1" a="1"/>
  <c r="R3248" i="1"/>
  <c r="Q3248" i="1"/>
  <c r="P3248" i="1"/>
  <c r="O3248" i="1"/>
  <c r="S3247" i="1"/>
  <c r="R3247" i="1" a="1"/>
  <c r="R3247" i="1"/>
  <c r="Q3247" i="1"/>
  <c r="P3247" i="1"/>
  <c r="O3247" i="1"/>
  <c r="S3246" i="1"/>
  <c r="R3246" i="1" a="1"/>
  <c r="R3246" i="1"/>
  <c r="Q3246" i="1"/>
  <c r="P3246" i="1"/>
  <c r="O3246" i="1"/>
  <c r="S3245" i="1"/>
  <c r="R3245" i="1" a="1"/>
  <c r="R3245" i="1"/>
  <c r="Q3245" i="1"/>
  <c r="P3245" i="1"/>
  <c r="O3245" i="1"/>
  <c r="S3244" i="1"/>
  <c r="R3244" i="1" a="1"/>
  <c r="R3244" i="1"/>
  <c r="Q3244" i="1"/>
  <c r="P3244" i="1"/>
  <c r="O3244" i="1"/>
  <c r="S3243" i="1"/>
  <c r="R3243" i="1" a="1"/>
  <c r="R3243" i="1"/>
  <c r="Q3243" i="1"/>
  <c r="P3243" i="1"/>
  <c r="O3243" i="1"/>
  <c r="S3242" i="1"/>
  <c r="R3242" i="1" a="1"/>
  <c r="R3242" i="1"/>
  <c r="Q3242" i="1"/>
  <c r="P3242" i="1"/>
  <c r="O3242" i="1"/>
  <c r="S3241" i="1"/>
  <c r="R3241" i="1" a="1"/>
  <c r="R3241" i="1"/>
  <c r="Q3241" i="1"/>
  <c r="P3241" i="1"/>
  <c r="O3241" i="1"/>
  <c r="S3240" i="1"/>
  <c r="R3240" i="1" a="1"/>
  <c r="R3240" i="1"/>
  <c r="Q3240" i="1"/>
  <c r="P3240" i="1"/>
  <c r="O3240" i="1"/>
  <c r="S3239" i="1"/>
  <c r="R3239" i="1" a="1"/>
  <c r="R3239" i="1"/>
  <c r="Q3239" i="1"/>
  <c r="P3239" i="1"/>
  <c r="O3239" i="1"/>
  <c r="S3238" i="1"/>
  <c r="R3238" i="1" a="1"/>
  <c r="R3238" i="1"/>
  <c r="Q3238" i="1"/>
  <c r="P3238" i="1"/>
  <c r="O3238" i="1"/>
  <c r="S3237" i="1"/>
  <c r="R3237" i="1" a="1"/>
  <c r="R3237" i="1"/>
  <c r="Q3237" i="1"/>
  <c r="P3237" i="1"/>
  <c r="O3237" i="1"/>
  <c r="S3236" i="1"/>
  <c r="R3236" i="1" a="1"/>
  <c r="R3236" i="1"/>
  <c r="Q3236" i="1"/>
  <c r="P3236" i="1"/>
  <c r="O3236" i="1"/>
  <c r="S3235" i="1"/>
  <c r="R3235" i="1" a="1"/>
  <c r="R3235" i="1"/>
  <c r="Q3235" i="1"/>
  <c r="P3235" i="1"/>
  <c r="O3235" i="1"/>
  <c r="S3234" i="1"/>
  <c r="R3234" i="1" a="1"/>
  <c r="R3234" i="1"/>
  <c r="Q3234" i="1"/>
  <c r="P3234" i="1"/>
  <c r="O3234" i="1"/>
  <c r="S3233" i="1"/>
  <c r="R3233" i="1" a="1"/>
  <c r="R3233" i="1"/>
  <c r="Q3233" i="1"/>
  <c r="P3233" i="1"/>
  <c r="O3233" i="1"/>
  <c r="S3232" i="1"/>
  <c r="R3232" i="1" a="1"/>
  <c r="R3232" i="1"/>
  <c r="Q3232" i="1"/>
  <c r="P3232" i="1"/>
  <c r="O3232" i="1"/>
  <c r="S3231" i="1"/>
  <c r="R3231" i="1" a="1"/>
  <c r="R3231" i="1"/>
  <c r="Q3231" i="1"/>
  <c r="P3231" i="1"/>
  <c r="O3231" i="1"/>
  <c r="S3230" i="1"/>
  <c r="R3230" i="1" a="1"/>
  <c r="R3230" i="1"/>
  <c r="Q3230" i="1"/>
  <c r="P3230" i="1"/>
  <c r="O3230" i="1"/>
  <c r="S3229" i="1"/>
  <c r="R3229" i="1" a="1"/>
  <c r="R3229" i="1"/>
  <c r="Q3229" i="1"/>
  <c r="P3229" i="1"/>
  <c r="O3229" i="1"/>
  <c r="S3228" i="1"/>
  <c r="R3228" i="1" a="1"/>
  <c r="R3228" i="1"/>
  <c r="Q3228" i="1"/>
  <c r="P3228" i="1"/>
  <c r="O3228" i="1"/>
  <c r="S3227" i="1"/>
  <c r="R3227" i="1" a="1"/>
  <c r="R3227" i="1"/>
  <c r="Q3227" i="1"/>
  <c r="P3227" i="1"/>
  <c r="O3227" i="1"/>
  <c r="S3226" i="1"/>
  <c r="R3226" i="1" a="1"/>
  <c r="R3226" i="1"/>
  <c r="Q3226" i="1"/>
  <c r="P3226" i="1"/>
  <c r="O3226" i="1"/>
  <c r="S3225" i="1"/>
  <c r="R3225" i="1" a="1"/>
  <c r="R3225" i="1"/>
  <c r="Q3225" i="1"/>
  <c r="P3225" i="1"/>
  <c r="O3225" i="1"/>
  <c r="S3224" i="1"/>
  <c r="R3224" i="1" a="1"/>
  <c r="R3224" i="1"/>
  <c r="Q3224" i="1"/>
  <c r="P3224" i="1"/>
  <c r="O3224" i="1"/>
  <c r="S3223" i="1"/>
  <c r="R3223" i="1" a="1"/>
  <c r="R3223" i="1"/>
  <c r="Q3223" i="1"/>
  <c r="P3223" i="1"/>
  <c r="O3223" i="1"/>
  <c r="S3222" i="1"/>
  <c r="R3222" i="1" a="1"/>
  <c r="R3222" i="1"/>
  <c r="Q3222" i="1"/>
  <c r="P3222" i="1"/>
  <c r="O3222" i="1"/>
  <c r="S3221" i="1"/>
  <c r="R3221" i="1" a="1"/>
  <c r="R3221" i="1"/>
  <c r="Q3221" i="1"/>
  <c r="P3221" i="1"/>
  <c r="O3221" i="1"/>
  <c r="S3220" i="1"/>
  <c r="R3220" i="1" a="1"/>
  <c r="R3220" i="1"/>
  <c r="Q3220" i="1"/>
  <c r="P3220" i="1"/>
  <c r="O3220" i="1"/>
  <c r="S3219" i="1"/>
  <c r="R3219" i="1" a="1"/>
  <c r="R3219" i="1"/>
  <c r="Q3219" i="1"/>
  <c r="P3219" i="1"/>
  <c r="O3219" i="1"/>
  <c r="S3218" i="1"/>
  <c r="R3218" i="1" a="1"/>
  <c r="R3218" i="1"/>
  <c r="Q3218" i="1"/>
  <c r="P3218" i="1"/>
  <c r="O3218" i="1"/>
  <c r="S3217" i="1"/>
  <c r="R3217" i="1" a="1"/>
  <c r="R3217" i="1"/>
  <c r="Q3217" i="1"/>
  <c r="P3217" i="1"/>
  <c r="O3217" i="1"/>
  <c r="S3216" i="1"/>
  <c r="R3216" i="1" a="1"/>
  <c r="R3216" i="1"/>
  <c r="Q3216" i="1"/>
  <c r="P3216" i="1"/>
  <c r="O3216" i="1"/>
  <c r="S3215" i="1"/>
  <c r="R3215" i="1" a="1"/>
  <c r="R3215" i="1"/>
  <c r="Q3215" i="1"/>
  <c r="P3215" i="1"/>
  <c r="O3215" i="1"/>
  <c r="S3214" i="1"/>
  <c r="R3214" i="1" a="1"/>
  <c r="R3214" i="1"/>
  <c r="Q3214" i="1"/>
  <c r="P3214" i="1"/>
  <c r="O3214" i="1"/>
  <c r="S3213" i="1"/>
  <c r="R3213" i="1" a="1"/>
  <c r="R3213" i="1"/>
  <c r="Q3213" i="1"/>
  <c r="P3213" i="1"/>
  <c r="O3213" i="1"/>
  <c r="S3212" i="1"/>
  <c r="R3212" i="1" a="1"/>
  <c r="R3212" i="1"/>
  <c r="Q3212" i="1"/>
  <c r="P3212" i="1"/>
  <c r="O3212" i="1"/>
  <c r="S3211" i="1"/>
  <c r="R3211" i="1" a="1"/>
  <c r="R3211" i="1"/>
  <c r="Q3211" i="1"/>
  <c r="P3211" i="1"/>
  <c r="O3211" i="1"/>
  <c r="S3210" i="1"/>
  <c r="R3210" i="1" a="1"/>
  <c r="R3210" i="1"/>
  <c r="Q3210" i="1"/>
  <c r="P3210" i="1"/>
  <c r="O3210" i="1"/>
  <c r="S3209" i="1"/>
  <c r="R3209" i="1" a="1"/>
  <c r="R3209" i="1"/>
  <c r="Q3209" i="1"/>
  <c r="P3209" i="1"/>
  <c r="O3209" i="1"/>
  <c r="S3208" i="1"/>
  <c r="R3208" i="1" a="1"/>
  <c r="R3208" i="1"/>
  <c r="Q3208" i="1"/>
  <c r="P3208" i="1"/>
  <c r="O3208" i="1"/>
  <c r="S3207" i="1"/>
  <c r="R3207" i="1" a="1"/>
  <c r="R3207" i="1"/>
  <c r="Q3207" i="1"/>
  <c r="P3207" i="1"/>
  <c r="O3207" i="1"/>
  <c r="S3206" i="1"/>
  <c r="R3206" i="1" a="1"/>
  <c r="R3206" i="1"/>
  <c r="Q3206" i="1"/>
  <c r="P3206" i="1"/>
  <c r="O3206" i="1"/>
  <c r="S3205" i="1"/>
  <c r="R3205" i="1" a="1"/>
  <c r="R3205" i="1"/>
  <c r="Q3205" i="1"/>
  <c r="P3205" i="1"/>
  <c r="O3205" i="1"/>
  <c r="S3204" i="1"/>
  <c r="R3204" i="1" a="1"/>
  <c r="R3204" i="1"/>
  <c r="Q3204" i="1"/>
  <c r="P3204" i="1"/>
  <c r="O3204" i="1"/>
  <c r="S3203" i="1"/>
  <c r="R3203" i="1" a="1"/>
  <c r="R3203" i="1"/>
  <c r="Q3203" i="1"/>
  <c r="P3203" i="1"/>
  <c r="O3203" i="1"/>
  <c r="S3202" i="1"/>
  <c r="R3202" i="1" a="1"/>
  <c r="R3202" i="1"/>
  <c r="Q3202" i="1"/>
  <c r="P3202" i="1"/>
  <c r="O3202" i="1"/>
  <c r="S3201" i="1"/>
  <c r="R3201" i="1" a="1"/>
  <c r="R3201" i="1"/>
  <c r="Q3201" i="1"/>
  <c r="P3201" i="1"/>
  <c r="O3201" i="1"/>
  <c r="S3200" i="1"/>
  <c r="R3200" i="1" a="1"/>
  <c r="R3200" i="1"/>
  <c r="Q3200" i="1"/>
  <c r="P3200" i="1"/>
  <c r="O3200" i="1"/>
  <c r="S3199" i="1"/>
  <c r="R3199" i="1" a="1"/>
  <c r="R3199" i="1"/>
  <c r="Q3199" i="1"/>
  <c r="P3199" i="1"/>
  <c r="O3199" i="1"/>
  <c r="S3198" i="1"/>
  <c r="R3198" i="1" a="1"/>
  <c r="R3198" i="1"/>
  <c r="Q3198" i="1"/>
  <c r="P3198" i="1"/>
  <c r="O3198" i="1"/>
  <c r="S3197" i="1"/>
  <c r="R3197" i="1" a="1"/>
  <c r="R3197" i="1"/>
  <c r="Q3197" i="1"/>
  <c r="P3197" i="1"/>
  <c r="O3197" i="1"/>
  <c r="S3196" i="1"/>
  <c r="R3196" i="1" a="1"/>
  <c r="R3196" i="1"/>
  <c r="Q3196" i="1"/>
  <c r="P3196" i="1"/>
  <c r="O3196" i="1"/>
  <c r="S3195" i="1"/>
  <c r="R3195" i="1" a="1"/>
  <c r="R3195" i="1"/>
  <c r="Q3195" i="1"/>
  <c r="P3195" i="1"/>
  <c r="O3195" i="1"/>
  <c r="S3194" i="1"/>
  <c r="R3194" i="1" a="1"/>
  <c r="R3194" i="1"/>
  <c r="Q3194" i="1"/>
  <c r="P3194" i="1"/>
  <c r="O3194" i="1"/>
  <c r="S3193" i="1"/>
  <c r="R3193" i="1" a="1"/>
  <c r="R3193" i="1"/>
  <c r="Q3193" i="1"/>
  <c r="P3193" i="1"/>
  <c r="O3193" i="1"/>
  <c r="S3192" i="1"/>
  <c r="R3192" i="1" a="1"/>
  <c r="R3192" i="1"/>
  <c r="Q3192" i="1"/>
  <c r="P3192" i="1"/>
  <c r="O3192" i="1"/>
  <c r="S3191" i="1"/>
  <c r="R3191" i="1" a="1"/>
  <c r="R3191" i="1"/>
  <c r="Q3191" i="1"/>
  <c r="P3191" i="1"/>
  <c r="O3191" i="1"/>
  <c r="S3190" i="1"/>
  <c r="R3190" i="1" a="1"/>
  <c r="R3190" i="1"/>
  <c r="Q3190" i="1"/>
  <c r="P3190" i="1"/>
  <c r="O3190" i="1"/>
  <c r="S3189" i="1"/>
  <c r="R3189" i="1" a="1"/>
  <c r="R3189" i="1"/>
  <c r="Q3189" i="1"/>
  <c r="P3189" i="1"/>
  <c r="O3189" i="1"/>
  <c r="S3188" i="1"/>
  <c r="R3188" i="1" a="1"/>
  <c r="R3188" i="1"/>
  <c r="Q3188" i="1"/>
  <c r="P3188" i="1"/>
  <c r="O3188" i="1"/>
  <c r="S3187" i="1"/>
  <c r="R3187" i="1" a="1"/>
  <c r="R3187" i="1"/>
  <c r="Q3187" i="1"/>
  <c r="P3187" i="1"/>
  <c r="O3187" i="1"/>
  <c r="S3186" i="1"/>
  <c r="R3186" i="1" a="1"/>
  <c r="R3186" i="1"/>
  <c r="Q3186" i="1"/>
  <c r="P3186" i="1"/>
  <c r="O3186" i="1"/>
  <c r="S3185" i="1"/>
  <c r="R3185" i="1" a="1"/>
  <c r="R3185" i="1"/>
  <c r="Q3185" i="1"/>
  <c r="P3185" i="1"/>
  <c r="O3185" i="1"/>
  <c r="S3184" i="1"/>
  <c r="R3184" i="1" a="1"/>
  <c r="R3184" i="1"/>
  <c r="Q3184" i="1"/>
  <c r="P3184" i="1"/>
  <c r="O3184" i="1"/>
  <c r="S3183" i="1"/>
  <c r="R3183" i="1" a="1"/>
  <c r="R3183" i="1"/>
  <c r="Q3183" i="1"/>
  <c r="P3183" i="1"/>
  <c r="O3183" i="1"/>
  <c r="S3182" i="1"/>
  <c r="R3182" i="1" a="1"/>
  <c r="R3182" i="1"/>
  <c r="Q3182" i="1"/>
  <c r="P3182" i="1"/>
  <c r="O3182" i="1"/>
  <c r="S3181" i="1"/>
  <c r="R3181" i="1" a="1"/>
  <c r="R3181" i="1"/>
  <c r="Q3181" i="1"/>
  <c r="P3181" i="1"/>
  <c r="O3181" i="1"/>
  <c r="S3180" i="1"/>
  <c r="R3180" i="1" a="1"/>
  <c r="R3180" i="1"/>
  <c r="Q3180" i="1"/>
  <c r="P3180" i="1"/>
  <c r="O3180" i="1"/>
  <c r="S3179" i="1"/>
  <c r="R3179" i="1" a="1"/>
  <c r="R3179" i="1"/>
  <c r="Q3179" i="1"/>
  <c r="P3179" i="1"/>
  <c r="O3179" i="1"/>
  <c r="S3178" i="1"/>
  <c r="R3178" i="1" a="1"/>
  <c r="R3178" i="1"/>
  <c r="Q3178" i="1"/>
  <c r="P3178" i="1"/>
  <c r="O3178" i="1"/>
  <c r="S3177" i="1"/>
  <c r="R3177" i="1" a="1"/>
  <c r="R3177" i="1"/>
  <c r="Q3177" i="1"/>
  <c r="P3177" i="1"/>
  <c r="O3177" i="1"/>
  <c r="S3176" i="1"/>
  <c r="R3176" i="1" a="1"/>
  <c r="R3176" i="1"/>
  <c r="Q3176" i="1"/>
  <c r="P3176" i="1"/>
  <c r="O3176" i="1"/>
  <c r="S3175" i="1"/>
  <c r="R3175" i="1" a="1"/>
  <c r="R3175" i="1"/>
  <c r="Q3175" i="1"/>
  <c r="P3175" i="1"/>
  <c r="O3175" i="1"/>
  <c r="S3174" i="1"/>
  <c r="R3174" i="1" a="1"/>
  <c r="R3174" i="1"/>
  <c r="Q3174" i="1"/>
  <c r="P3174" i="1"/>
  <c r="O3174" i="1"/>
  <c r="S3173" i="1"/>
  <c r="R3173" i="1" a="1"/>
  <c r="R3173" i="1"/>
  <c r="Q3173" i="1"/>
  <c r="P3173" i="1"/>
  <c r="O3173" i="1"/>
  <c r="S3172" i="1"/>
  <c r="R3172" i="1" a="1"/>
  <c r="R3172" i="1"/>
  <c r="Q3172" i="1"/>
  <c r="P3172" i="1"/>
  <c r="O3172" i="1"/>
  <c r="S3171" i="1"/>
  <c r="R3171" i="1" a="1"/>
  <c r="R3171" i="1"/>
  <c r="Q3171" i="1"/>
  <c r="P3171" i="1"/>
  <c r="O3171" i="1"/>
  <c r="S3170" i="1"/>
  <c r="R3170" i="1" a="1"/>
  <c r="R3170" i="1"/>
  <c r="Q3170" i="1"/>
  <c r="P3170" i="1"/>
  <c r="O3170" i="1"/>
  <c r="S3169" i="1"/>
  <c r="R3169" i="1" a="1"/>
  <c r="R3169" i="1"/>
  <c r="Q3169" i="1"/>
  <c r="P3169" i="1"/>
  <c r="O3169" i="1"/>
  <c r="S3168" i="1"/>
  <c r="R3168" i="1" a="1"/>
  <c r="R3168" i="1"/>
  <c r="Q3168" i="1"/>
  <c r="P3168" i="1"/>
  <c r="O3168" i="1"/>
  <c r="S3167" i="1"/>
  <c r="R3167" i="1" a="1"/>
  <c r="R3167" i="1"/>
  <c r="Q3167" i="1"/>
  <c r="P3167" i="1"/>
  <c r="O3167" i="1"/>
  <c r="S3166" i="1"/>
  <c r="R3166" i="1" a="1"/>
  <c r="R3166" i="1"/>
  <c r="Q3166" i="1"/>
  <c r="P3166" i="1"/>
  <c r="O3166" i="1"/>
  <c r="S3165" i="1"/>
  <c r="R3165" i="1" a="1"/>
  <c r="R3165" i="1"/>
  <c r="Q3165" i="1"/>
  <c r="P3165" i="1"/>
  <c r="O3165" i="1"/>
  <c r="S3164" i="1"/>
  <c r="R3164" i="1" a="1"/>
  <c r="R3164" i="1"/>
  <c r="Q3164" i="1"/>
  <c r="P3164" i="1"/>
  <c r="O3164" i="1"/>
  <c r="S3163" i="1"/>
  <c r="R3163" i="1" a="1"/>
  <c r="R3163" i="1"/>
  <c r="Q3163" i="1"/>
  <c r="P3163" i="1"/>
  <c r="O3163" i="1"/>
  <c r="S3162" i="1"/>
  <c r="R3162" i="1" a="1"/>
  <c r="R3162" i="1"/>
  <c r="Q3162" i="1"/>
  <c r="P3162" i="1"/>
  <c r="O3162" i="1"/>
  <c r="S3161" i="1"/>
  <c r="R3161" i="1" a="1"/>
  <c r="R3161" i="1"/>
  <c r="Q3161" i="1"/>
  <c r="P3161" i="1"/>
  <c r="O3161" i="1"/>
  <c r="S3160" i="1"/>
  <c r="R3160" i="1" a="1"/>
  <c r="R3160" i="1"/>
  <c r="Q3160" i="1"/>
  <c r="P3160" i="1"/>
  <c r="O3160" i="1"/>
  <c r="S3159" i="1"/>
  <c r="R3159" i="1" a="1"/>
  <c r="R3159" i="1"/>
  <c r="Q3159" i="1"/>
  <c r="P3159" i="1"/>
  <c r="O3159" i="1"/>
  <c r="S3158" i="1"/>
  <c r="R3158" i="1" a="1"/>
  <c r="R3158" i="1"/>
  <c r="Q3158" i="1"/>
  <c r="P3158" i="1"/>
  <c r="O3158" i="1"/>
  <c r="S3157" i="1"/>
  <c r="R3157" i="1" a="1"/>
  <c r="R3157" i="1"/>
  <c r="Q3157" i="1"/>
  <c r="P3157" i="1"/>
  <c r="O3157" i="1"/>
  <c r="S3156" i="1"/>
  <c r="R3156" i="1" a="1"/>
  <c r="R3156" i="1"/>
  <c r="Q3156" i="1"/>
  <c r="P3156" i="1"/>
  <c r="O3156" i="1"/>
  <c r="S3155" i="1"/>
  <c r="R3155" i="1" a="1"/>
  <c r="R3155" i="1"/>
  <c r="Q3155" i="1"/>
  <c r="P3155" i="1"/>
  <c r="O3155" i="1"/>
  <c r="S3154" i="1"/>
  <c r="R3154" i="1" a="1"/>
  <c r="R3154" i="1"/>
  <c r="Q3154" i="1"/>
  <c r="P3154" i="1"/>
  <c r="O3154" i="1"/>
  <c r="S3153" i="1"/>
  <c r="R3153" i="1" a="1"/>
  <c r="R3153" i="1"/>
  <c r="Q3153" i="1"/>
  <c r="P3153" i="1"/>
  <c r="O3153" i="1"/>
  <c r="S3152" i="1"/>
  <c r="R3152" i="1" a="1"/>
  <c r="R3152" i="1"/>
  <c r="Q3152" i="1"/>
  <c r="P3152" i="1"/>
  <c r="O3152" i="1"/>
  <c r="S3151" i="1"/>
  <c r="R3151" i="1" a="1"/>
  <c r="R3151" i="1"/>
  <c r="Q3151" i="1"/>
  <c r="P3151" i="1"/>
  <c r="O3151" i="1"/>
  <c r="S3150" i="1"/>
  <c r="R3150" i="1" a="1"/>
  <c r="R3150" i="1"/>
  <c r="Q3150" i="1"/>
  <c r="P3150" i="1"/>
  <c r="O3150" i="1"/>
  <c r="S3149" i="1"/>
  <c r="R3149" i="1" a="1"/>
  <c r="R3149" i="1"/>
  <c r="Q3149" i="1"/>
  <c r="P3149" i="1"/>
  <c r="O3149" i="1"/>
  <c r="S3148" i="1"/>
  <c r="R3148" i="1" a="1"/>
  <c r="R3148" i="1"/>
  <c r="Q3148" i="1"/>
  <c r="P3148" i="1"/>
  <c r="O3148" i="1"/>
  <c r="S3147" i="1"/>
  <c r="R3147" i="1" a="1"/>
  <c r="R3147" i="1"/>
  <c r="Q3147" i="1"/>
  <c r="P3147" i="1"/>
  <c r="O3147" i="1"/>
  <c r="S3146" i="1"/>
  <c r="R3146" i="1" a="1"/>
  <c r="R3146" i="1"/>
  <c r="Q3146" i="1"/>
  <c r="P3146" i="1"/>
  <c r="O3146" i="1"/>
  <c r="S3145" i="1"/>
  <c r="R3145" i="1" a="1"/>
  <c r="R3145" i="1"/>
  <c r="Q3145" i="1"/>
  <c r="P3145" i="1"/>
  <c r="O3145" i="1"/>
  <c r="S3144" i="1"/>
  <c r="R3144" i="1" a="1"/>
  <c r="R3144" i="1"/>
  <c r="Q3144" i="1"/>
  <c r="P3144" i="1"/>
  <c r="O3144" i="1"/>
  <c r="S3143" i="1"/>
  <c r="R3143" i="1" a="1"/>
  <c r="R3143" i="1"/>
  <c r="Q3143" i="1"/>
  <c r="P3143" i="1"/>
  <c r="O3143" i="1"/>
  <c r="S3142" i="1"/>
  <c r="R3142" i="1" a="1"/>
  <c r="R3142" i="1"/>
  <c r="Q3142" i="1"/>
  <c r="P3142" i="1"/>
  <c r="O3142" i="1"/>
  <c r="S3141" i="1"/>
  <c r="R3141" i="1" a="1"/>
  <c r="R3141" i="1"/>
  <c r="Q3141" i="1"/>
  <c r="P3141" i="1"/>
  <c r="O3141" i="1"/>
  <c r="S3140" i="1"/>
  <c r="R3140" i="1" a="1"/>
  <c r="R3140" i="1"/>
  <c r="Q3140" i="1"/>
  <c r="P3140" i="1"/>
  <c r="O3140" i="1"/>
  <c r="S3139" i="1"/>
  <c r="R3139" i="1" a="1"/>
  <c r="R3139" i="1"/>
  <c r="Q3139" i="1"/>
  <c r="P3139" i="1"/>
  <c r="O3139" i="1"/>
  <c r="S3138" i="1"/>
  <c r="R3138" i="1" a="1"/>
  <c r="R3138" i="1"/>
  <c r="Q3138" i="1"/>
  <c r="P3138" i="1"/>
  <c r="O3138" i="1"/>
  <c r="S3137" i="1"/>
  <c r="R3137" i="1" a="1"/>
  <c r="R3137" i="1"/>
  <c r="Q3137" i="1"/>
  <c r="P3137" i="1"/>
  <c r="O3137" i="1"/>
  <c r="S3136" i="1"/>
  <c r="R3136" i="1" a="1"/>
  <c r="R3136" i="1"/>
  <c r="Q3136" i="1"/>
  <c r="P3136" i="1"/>
  <c r="O3136" i="1"/>
  <c r="S3135" i="1"/>
  <c r="R3135" i="1" a="1"/>
  <c r="R3135" i="1"/>
  <c r="Q3135" i="1"/>
  <c r="P3135" i="1"/>
  <c r="O3135" i="1"/>
  <c r="S3134" i="1"/>
  <c r="R3134" i="1" a="1"/>
  <c r="R3134" i="1"/>
  <c r="Q3134" i="1"/>
  <c r="P3134" i="1"/>
  <c r="O3134" i="1"/>
  <c r="S3133" i="1"/>
  <c r="R3133" i="1" a="1"/>
  <c r="R3133" i="1"/>
  <c r="Q3133" i="1"/>
  <c r="P3133" i="1"/>
  <c r="O3133" i="1"/>
  <c r="S3132" i="1"/>
  <c r="R3132" i="1" a="1"/>
  <c r="R3132" i="1"/>
  <c r="Q3132" i="1"/>
  <c r="P3132" i="1"/>
  <c r="O3132" i="1"/>
  <c r="S3131" i="1"/>
  <c r="R3131" i="1" a="1"/>
  <c r="R3131" i="1"/>
  <c r="Q3131" i="1"/>
  <c r="P3131" i="1"/>
  <c r="O3131" i="1"/>
  <c r="S3130" i="1"/>
  <c r="R3130" i="1" a="1"/>
  <c r="R3130" i="1"/>
  <c r="Q3130" i="1"/>
  <c r="P3130" i="1"/>
  <c r="O3130" i="1"/>
  <c r="S3129" i="1"/>
  <c r="R3129" i="1" a="1"/>
  <c r="R3129" i="1"/>
  <c r="Q3129" i="1"/>
  <c r="P3129" i="1"/>
  <c r="O3129" i="1"/>
  <c r="S3128" i="1"/>
  <c r="R3128" i="1" a="1"/>
  <c r="R3128" i="1"/>
  <c r="Q3128" i="1"/>
  <c r="P3128" i="1"/>
  <c r="O3128" i="1"/>
  <c r="S3127" i="1"/>
  <c r="R3127" i="1" a="1"/>
  <c r="R3127" i="1"/>
  <c r="Q3127" i="1"/>
  <c r="P3127" i="1"/>
  <c r="O3127" i="1"/>
  <c r="S3126" i="1"/>
  <c r="R3126" i="1" a="1"/>
  <c r="R3126" i="1"/>
  <c r="Q3126" i="1"/>
  <c r="P3126" i="1"/>
  <c r="O3126" i="1"/>
  <c r="S3125" i="1"/>
  <c r="R3125" i="1" a="1"/>
  <c r="R3125" i="1"/>
  <c r="Q3125" i="1"/>
  <c r="P3125" i="1"/>
  <c r="O3125" i="1"/>
  <c r="S3124" i="1"/>
  <c r="R3124" i="1" a="1"/>
  <c r="R3124" i="1"/>
  <c r="Q3124" i="1"/>
  <c r="P3124" i="1"/>
  <c r="O3124" i="1"/>
  <c r="S3123" i="1"/>
  <c r="R3123" i="1" a="1"/>
  <c r="R3123" i="1"/>
  <c r="Q3123" i="1"/>
  <c r="P3123" i="1"/>
  <c r="O3123" i="1"/>
  <c r="S3122" i="1"/>
  <c r="R3122" i="1" a="1"/>
  <c r="R3122" i="1"/>
  <c r="Q3122" i="1"/>
  <c r="P3122" i="1"/>
  <c r="O3122" i="1"/>
  <c r="S3121" i="1"/>
  <c r="R3121" i="1" a="1"/>
  <c r="R3121" i="1"/>
  <c r="Q3121" i="1"/>
  <c r="P3121" i="1"/>
  <c r="O3121" i="1"/>
  <c r="S3120" i="1"/>
  <c r="R3120" i="1" a="1"/>
  <c r="R3120" i="1"/>
  <c r="Q3120" i="1"/>
  <c r="P3120" i="1"/>
  <c r="O3120" i="1"/>
  <c r="S3119" i="1"/>
  <c r="R3119" i="1" a="1"/>
  <c r="R3119" i="1"/>
  <c r="Q3119" i="1"/>
  <c r="P3119" i="1"/>
  <c r="O3119" i="1"/>
  <c r="S3118" i="1"/>
  <c r="R3118" i="1" a="1"/>
  <c r="R3118" i="1"/>
  <c r="Q3118" i="1"/>
  <c r="P3118" i="1"/>
  <c r="O3118" i="1"/>
  <c r="S3117" i="1"/>
  <c r="R3117" i="1" a="1"/>
  <c r="R3117" i="1"/>
  <c r="Q3117" i="1"/>
  <c r="P3117" i="1"/>
  <c r="O3117" i="1"/>
  <c r="S3116" i="1"/>
  <c r="R3116" i="1" a="1"/>
  <c r="R3116" i="1"/>
  <c r="Q3116" i="1"/>
  <c r="P3116" i="1"/>
  <c r="O3116" i="1"/>
  <c r="S3115" i="1"/>
  <c r="R3115" i="1" a="1"/>
  <c r="R3115" i="1"/>
  <c r="Q3115" i="1"/>
  <c r="P3115" i="1"/>
  <c r="O3115" i="1"/>
  <c r="S3114" i="1"/>
  <c r="R3114" i="1" a="1"/>
  <c r="R3114" i="1"/>
  <c r="Q3114" i="1"/>
  <c r="P3114" i="1"/>
  <c r="O3114" i="1"/>
  <c r="S3113" i="1"/>
  <c r="R3113" i="1" a="1"/>
  <c r="R3113" i="1"/>
  <c r="Q3113" i="1"/>
  <c r="P3113" i="1"/>
  <c r="O3113" i="1"/>
  <c r="S3112" i="1"/>
  <c r="R3112" i="1" a="1"/>
  <c r="R3112" i="1"/>
  <c r="Q3112" i="1"/>
  <c r="P3112" i="1"/>
  <c r="O3112" i="1"/>
  <c r="S3111" i="1"/>
  <c r="R3111" i="1" a="1"/>
  <c r="R3111" i="1"/>
  <c r="Q3111" i="1"/>
  <c r="P3111" i="1"/>
  <c r="O3111" i="1"/>
  <c r="S3110" i="1"/>
  <c r="R3110" i="1" a="1"/>
  <c r="R3110" i="1"/>
  <c r="Q3110" i="1"/>
  <c r="P3110" i="1"/>
  <c r="O3110" i="1"/>
  <c r="S3109" i="1"/>
  <c r="R3109" i="1" a="1"/>
  <c r="R3109" i="1"/>
  <c r="Q3109" i="1"/>
  <c r="P3109" i="1"/>
  <c r="O3109" i="1"/>
  <c r="S3108" i="1"/>
  <c r="R3108" i="1" a="1"/>
  <c r="R3108" i="1"/>
  <c r="Q3108" i="1"/>
  <c r="P3108" i="1"/>
  <c r="O3108" i="1"/>
  <c r="S3107" i="1"/>
  <c r="R3107" i="1" a="1"/>
  <c r="R3107" i="1"/>
  <c r="Q3107" i="1"/>
  <c r="P3107" i="1"/>
  <c r="O3107" i="1"/>
  <c r="S3106" i="1"/>
  <c r="R3106" i="1" a="1"/>
  <c r="R3106" i="1"/>
  <c r="Q3106" i="1"/>
  <c r="P3106" i="1"/>
  <c r="O3106" i="1"/>
  <c r="S3105" i="1"/>
  <c r="R3105" i="1" a="1"/>
  <c r="R3105" i="1"/>
  <c r="Q3105" i="1"/>
  <c r="P3105" i="1"/>
  <c r="O3105" i="1"/>
  <c r="S3104" i="1"/>
  <c r="R3104" i="1" a="1"/>
  <c r="R3104" i="1"/>
  <c r="Q3104" i="1"/>
  <c r="P3104" i="1"/>
  <c r="O3104" i="1"/>
  <c r="S3103" i="1"/>
  <c r="R3103" i="1" a="1"/>
  <c r="R3103" i="1"/>
  <c r="Q3103" i="1"/>
  <c r="P3103" i="1"/>
  <c r="O3103" i="1"/>
  <c r="S3102" i="1"/>
  <c r="R3102" i="1" a="1"/>
  <c r="R3102" i="1"/>
  <c r="Q3102" i="1"/>
  <c r="P3102" i="1"/>
  <c r="O3102" i="1"/>
  <c r="S3101" i="1"/>
  <c r="R3101" i="1" a="1"/>
  <c r="R3101" i="1"/>
  <c r="Q3101" i="1"/>
  <c r="P3101" i="1"/>
  <c r="O3101" i="1"/>
  <c r="S3100" i="1"/>
  <c r="R3100" i="1" a="1"/>
  <c r="R3100" i="1"/>
  <c r="Q3100" i="1"/>
  <c r="P3100" i="1"/>
  <c r="O3100" i="1"/>
  <c r="S3099" i="1"/>
  <c r="R3099" i="1" a="1"/>
  <c r="R3099" i="1"/>
  <c r="Q3099" i="1"/>
  <c r="P3099" i="1"/>
  <c r="O3099" i="1"/>
  <c r="S3098" i="1"/>
  <c r="R3098" i="1" a="1"/>
  <c r="R3098" i="1"/>
  <c r="Q3098" i="1"/>
  <c r="P3098" i="1"/>
  <c r="O3098" i="1"/>
  <c r="S3097" i="1"/>
  <c r="R3097" i="1" a="1"/>
  <c r="R3097" i="1"/>
  <c r="Q3097" i="1"/>
  <c r="P3097" i="1"/>
  <c r="O3097" i="1"/>
  <c r="S3096" i="1"/>
  <c r="R3096" i="1" a="1"/>
  <c r="R3096" i="1"/>
  <c r="Q3096" i="1"/>
  <c r="P3096" i="1"/>
  <c r="O3096" i="1"/>
  <c r="S3095" i="1"/>
  <c r="R3095" i="1" a="1"/>
  <c r="R3095" i="1"/>
  <c r="Q3095" i="1"/>
  <c r="P3095" i="1"/>
  <c r="O3095" i="1"/>
  <c r="S3094" i="1"/>
  <c r="R3094" i="1" a="1"/>
  <c r="R3094" i="1"/>
  <c r="Q3094" i="1"/>
  <c r="P3094" i="1"/>
  <c r="O3094" i="1"/>
  <c r="S3093" i="1"/>
  <c r="R3093" i="1" a="1"/>
  <c r="R3093" i="1"/>
  <c r="Q3093" i="1"/>
  <c r="P3093" i="1"/>
  <c r="O3093" i="1"/>
  <c r="S3092" i="1"/>
  <c r="R3092" i="1" a="1"/>
  <c r="R3092" i="1"/>
  <c r="Q3092" i="1"/>
  <c r="P3092" i="1"/>
  <c r="O3092" i="1"/>
  <c r="S3091" i="1"/>
  <c r="R3091" i="1" a="1"/>
  <c r="R3091" i="1"/>
  <c r="Q3091" i="1"/>
  <c r="P3091" i="1"/>
  <c r="O3091" i="1"/>
  <c r="S3090" i="1"/>
  <c r="R3090" i="1" a="1"/>
  <c r="R3090" i="1"/>
  <c r="Q3090" i="1"/>
  <c r="P3090" i="1"/>
  <c r="O3090" i="1"/>
  <c r="S3089" i="1"/>
  <c r="R3089" i="1" a="1"/>
  <c r="R3089" i="1"/>
  <c r="Q3089" i="1"/>
  <c r="P3089" i="1"/>
  <c r="O3089" i="1"/>
  <c r="S3088" i="1"/>
  <c r="R3088" i="1" a="1"/>
  <c r="R3088" i="1"/>
  <c r="Q3088" i="1"/>
  <c r="P3088" i="1"/>
  <c r="O3088" i="1"/>
  <c r="S3087" i="1"/>
  <c r="R3087" i="1" a="1"/>
  <c r="R3087" i="1"/>
  <c r="Q3087" i="1"/>
  <c r="P3087" i="1"/>
  <c r="O3087" i="1"/>
  <c r="S3086" i="1"/>
  <c r="R3086" i="1" a="1"/>
  <c r="R3086" i="1"/>
  <c r="Q3086" i="1"/>
  <c r="P3086" i="1"/>
  <c r="O3086" i="1"/>
  <c r="S3085" i="1"/>
  <c r="R3085" i="1" a="1"/>
  <c r="R3085" i="1"/>
  <c r="Q3085" i="1"/>
  <c r="P3085" i="1"/>
  <c r="O3085" i="1"/>
  <c r="S3084" i="1"/>
  <c r="R3084" i="1" a="1"/>
  <c r="R3084" i="1"/>
  <c r="Q3084" i="1"/>
  <c r="P3084" i="1"/>
  <c r="O3084" i="1"/>
  <c r="S3083" i="1"/>
  <c r="R3083" i="1" a="1"/>
  <c r="R3083" i="1"/>
  <c r="Q3083" i="1"/>
  <c r="P3083" i="1"/>
  <c r="O3083" i="1"/>
  <c r="S3082" i="1"/>
  <c r="R3082" i="1" a="1"/>
  <c r="R3082" i="1"/>
  <c r="Q3082" i="1"/>
  <c r="P3082" i="1"/>
  <c r="O3082" i="1"/>
  <c r="S3081" i="1"/>
  <c r="R3081" i="1" a="1"/>
  <c r="R3081" i="1"/>
  <c r="Q3081" i="1"/>
  <c r="P3081" i="1"/>
  <c r="O3081" i="1"/>
  <c r="S3080" i="1"/>
  <c r="R3080" i="1" a="1"/>
  <c r="R3080" i="1"/>
  <c r="Q3080" i="1"/>
  <c r="P3080" i="1"/>
  <c r="O3080" i="1"/>
  <c r="S3079" i="1"/>
  <c r="R3079" i="1" a="1"/>
  <c r="R3079" i="1"/>
  <c r="Q3079" i="1"/>
  <c r="P3079" i="1"/>
  <c r="O3079" i="1"/>
  <c r="S3078" i="1"/>
  <c r="R3078" i="1" a="1"/>
  <c r="R3078" i="1"/>
  <c r="Q3078" i="1"/>
  <c r="P3078" i="1"/>
  <c r="O3078" i="1"/>
  <c r="S3077" i="1"/>
  <c r="R3077" i="1" a="1"/>
  <c r="R3077" i="1"/>
  <c r="Q3077" i="1"/>
  <c r="P3077" i="1"/>
  <c r="O3077" i="1"/>
  <c r="S3076" i="1"/>
  <c r="R3076" i="1" a="1"/>
  <c r="R3076" i="1"/>
  <c r="Q3076" i="1"/>
  <c r="P3076" i="1"/>
  <c r="O3076" i="1"/>
  <c r="S3075" i="1"/>
  <c r="R3075" i="1" a="1"/>
  <c r="R3075" i="1"/>
  <c r="Q3075" i="1"/>
  <c r="P3075" i="1"/>
  <c r="O3075" i="1"/>
  <c r="S3074" i="1"/>
  <c r="R3074" i="1" a="1"/>
  <c r="R3074" i="1"/>
  <c r="Q3074" i="1"/>
  <c r="P3074" i="1"/>
  <c r="O3074" i="1"/>
  <c r="S3073" i="1"/>
  <c r="R3073" i="1" a="1"/>
  <c r="R3073" i="1"/>
  <c r="Q3073" i="1"/>
  <c r="P3073" i="1"/>
  <c r="O3073" i="1"/>
  <c r="S3072" i="1"/>
  <c r="R3072" i="1" a="1"/>
  <c r="R3072" i="1"/>
  <c r="Q3072" i="1"/>
  <c r="P3072" i="1"/>
  <c r="O3072" i="1"/>
  <c r="S3071" i="1"/>
  <c r="R3071" i="1" a="1"/>
  <c r="R3071" i="1"/>
  <c r="Q3071" i="1"/>
  <c r="P3071" i="1"/>
  <c r="O3071" i="1"/>
  <c r="S3070" i="1"/>
  <c r="R3070" i="1" a="1"/>
  <c r="R3070" i="1"/>
  <c r="Q3070" i="1"/>
  <c r="P3070" i="1"/>
  <c r="O3070" i="1"/>
  <c r="S3069" i="1"/>
  <c r="R3069" i="1" a="1"/>
  <c r="R3069" i="1"/>
  <c r="Q3069" i="1"/>
  <c r="P3069" i="1"/>
  <c r="O3069" i="1"/>
  <c r="S3068" i="1"/>
  <c r="R3068" i="1" a="1"/>
  <c r="R3068" i="1"/>
  <c r="Q3068" i="1"/>
  <c r="P3068" i="1"/>
  <c r="O3068" i="1"/>
  <c r="S3067" i="1"/>
  <c r="R3067" i="1" a="1"/>
  <c r="R3067" i="1"/>
  <c r="Q3067" i="1"/>
  <c r="P3067" i="1"/>
  <c r="O3067" i="1"/>
  <c r="S3066" i="1"/>
  <c r="R3066" i="1" a="1"/>
  <c r="R3066" i="1"/>
  <c r="Q3066" i="1"/>
  <c r="P3066" i="1"/>
  <c r="O3066" i="1"/>
  <c r="S3065" i="1"/>
  <c r="R3065" i="1" a="1"/>
  <c r="R3065" i="1"/>
  <c r="Q3065" i="1"/>
  <c r="P3065" i="1"/>
  <c r="O3065" i="1"/>
  <c r="S3064" i="1"/>
  <c r="R3064" i="1" a="1"/>
  <c r="R3064" i="1"/>
  <c r="Q3064" i="1"/>
  <c r="P3064" i="1"/>
  <c r="O3064" i="1"/>
  <c r="S3063" i="1"/>
  <c r="R3063" i="1" a="1"/>
  <c r="R3063" i="1"/>
  <c r="Q3063" i="1"/>
  <c r="P3063" i="1"/>
  <c r="O3063" i="1"/>
  <c r="S3062" i="1"/>
  <c r="R3062" i="1" a="1"/>
  <c r="R3062" i="1"/>
  <c r="Q3062" i="1"/>
  <c r="P3062" i="1"/>
  <c r="O3062" i="1"/>
  <c r="S3061" i="1"/>
  <c r="R3061" i="1" a="1"/>
  <c r="R3061" i="1"/>
  <c r="Q3061" i="1"/>
  <c r="P3061" i="1"/>
  <c r="O3061" i="1"/>
  <c r="S3060" i="1"/>
  <c r="R3060" i="1" a="1"/>
  <c r="R3060" i="1"/>
  <c r="Q3060" i="1"/>
  <c r="P3060" i="1"/>
  <c r="O3060" i="1"/>
  <c r="S3059" i="1"/>
  <c r="R3059" i="1" a="1"/>
  <c r="R3059" i="1"/>
  <c r="Q3059" i="1"/>
  <c r="P3059" i="1"/>
  <c r="O3059" i="1"/>
  <c r="S3058" i="1"/>
  <c r="R3058" i="1" a="1"/>
  <c r="R3058" i="1"/>
  <c r="Q3058" i="1"/>
  <c r="P3058" i="1"/>
  <c r="O3058" i="1"/>
  <c r="S3057" i="1"/>
  <c r="R3057" i="1" a="1"/>
  <c r="R3057" i="1"/>
  <c r="Q3057" i="1"/>
  <c r="P3057" i="1"/>
  <c r="O3057" i="1"/>
  <c r="S3056" i="1"/>
  <c r="R3056" i="1" a="1"/>
  <c r="R3056" i="1"/>
  <c r="Q3056" i="1"/>
  <c r="P3056" i="1"/>
  <c r="O3056" i="1"/>
  <c r="S3055" i="1"/>
  <c r="R3055" i="1" a="1"/>
  <c r="R3055" i="1"/>
  <c r="Q3055" i="1"/>
  <c r="P3055" i="1"/>
  <c r="O3055" i="1"/>
  <c r="S3054" i="1"/>
  <c r="R3054" i="1" a="1"/>
  <c r="R3054" i="1"/>
  <c r="Q3054" i="1"/>
  <c r="P3054" i="1"/>
  <c r="O3054" i="1"/>
  <c r="S3053" i="1"/>
  <c r="R3053" i="1" a="1"/>
  <c r="R3053" i="1"/>
  <c r="Q3053" i="1"/>
  <c r="P3053" i="1"/>
  <c r="O3053" i="1"/>
  <c r="S3052" i="1"/>
  <c r="R3052" i="1" a="1"/>
  <c r="R3052" i="1"/>
  <c r="Q3052" i="1"/>
  <c r="P3052" i="1"/>
  <c r="O3052" i="1"/>
  <c r="S3051" i="1"/>
  <c r="R3051" i="1" a="1"/>
  <c r="R3051" i="1"/>
  <c r="Q3051" i="1"/>
  <c r="P3051" i="1"/>
  <c r="O3051" i="1"/>
  <c r="S3050" i="1"/>
  <c r="R3050" i="1" a="1"/>
  <c r="R3050" i="1"/>
  <c r="Q3050" i="1"/>
  <c r="P3050" i="1"/>
  <c r="O3050" i="1"/>
  <c r="S3049" i="1"/>
  <c r="R3049" i="1" a="1"/>
  <c r="R3049" i="1"/>
  <c r="Q3049" i="1"/>
  <c r="P3049" i="1"/>
  <c r="O3049" i="1"/>
  <c r="S3048" i="1"/>
  <c r="R3048" i="1" a="1"/>
  <c r="R3048" i="1"/>
  <c r="Q3048" i="1"/>
  <c r="P3048" i="1"/>
  <c r="O3048" i="1"/>
  <c r="S3047" i="1"/>
  <c r="R3047" i="1" a="1"/>
  <c r="R3047" i="1"/>
  <c r="Q3047" i="1"/>
  <c r="P3047" i="1"/>
  <c r="O3047" i="1"/>
  <c r="S3046" i="1"/>
  <c r="R3046" i="1" a="1"/>
  <c r="R3046" i="1"/>
  <c r="Q3046" i="1"/>
  <c r="P3046" i="1"/>
  <c r="O3046" i="1"/>
  <c r="S3045" i="1"/>
  <c r="R3045" i="1" a="1"/>
  <c r="R3045" i="1"/>
  <c r="Q3045" i="1"/>
  <c r="P3045" i="1"/>
  <c r="O3045" i="1"/>
  <c r="S3044" i="1"/>
  <c r="R3044" i="1" a="1"/>
  <c r="R3044" i="1"/>
  <c r="Q3044" i="1"/>
  <c r="P3044" i="1"/>
  <c r="O3044" i="1"/>
  <c r="S3043" i="1"/>
  <c r="R3043" i="1" a="1"/>
  <c r="R3043" i="1"/>
  <c r="Q3043" i="1"/>
  <c r="P3043" i="1"/>
  <c r="O3043" i="1"/>
  <c r="S3042" i="1"/>
  <c r="R3042" i="1" a="1"/>
  <c r="R3042" i="1"/>
  <c r="Q3042" i="1"/>
  <c r="P3042" i="1"/>
  <c r="O3042" i="1"/>
  <c r="S3041" i="1"/>
  <c r="R3041" i="1" a="1"/>
  <c r="R3041" i="1"/>
  <c r="Q3041" i="1"/>
  <c r="P3041" i="1"/>
  <c r="O3041" i="1"/>
  <c r="S3040" i="1"/>
  <c r="R3040" i="1" a="1"/>
  <c r="R3040" i="1"/>
  <c r="Q3040" i="1"/>
  <c r="P3040" i="1"/>
  <c r="O3040" i="1"/>
  <c r="S3039" i="1"/>
  <c r="R3039" i="1" a="1"/>
  <c r="R3039" i="1"/>
  <c r="Q3039" i="1"/>
  <c r="P3039" i="1"/>
  <c r="O3039" i="1"/>
  <c r="S3038" i="1"/>
  <c r="R3038" i="1" a="1"/>
  <c r="R3038" i="1"/>
  <c r="Q3038" i="1"/>
  <c r="P3038" i="1"/>
  <c r="O3038" i="1"/>
  <c r="S3037" i="1"/>
  <c r="R3037" i="1" a="1"/>
  <c r="R3037" i="1"/>
  <c r="Q3037" i="1"/>
  <c r="P3037" i="1"/>
  <c r="O3037" i="1"/>
  <c r="S3036" i="1"/>
  <c r="R3036" i="1" a="1"/>
  <c r="R3036" i="1"/>
  <c r="Q3036" i="1"/>
  <c r="P3036" i="1"/>
  <c r="O3036" i="1"/>
  <c r="S3035" i="1"/>
  <c r="R3035" i="1" a="1"/>
  <c r="R3035" i="1"/>
  <c r="Q3035" i="1"/>
  <c r="P3035" i="1"/>
  <c r="O3035" i="1"/>
  <c r="S3034" i="1"/>
  <c r="R3034" i="1" a="1"/>
  <c r="R3034" i="1"/>
  <c r="Q3034" i="1"/>
  <c r="P3034" i="1"/>
  <c r="O3034" i="1"/>
  <c r="S3033" i="1"/>
  <c r="R3033" i="1" a="1"/>
  <c r="R3033" i="1"/>
  <c r="Q3033" i="1"/>
  <c r="P3033" i="1"/>
  <c r="O3033" i="1"/>
  <c r="S3032" i="1"/>
  <c r="R3032" i="1" a="1"/>
  <c r="R3032" i="1"/>
  <c r="Q3032" i="1"/>
  <c r="P3032" i="1"/>
  <c r="O3032" i="1"/>
  <c r="S3031" i="1"/>
  <c r="R3031" i="1" a="1"/>
  <c r="R3031" i="1"/>
  <c r="Q3031" i="1"/>
  <c r="P3031" i="1"/>
  <c r="O3031" i="1"/>
  <c r="S3030" i="1"/>
  <c r="R3030" i="1" a="1"/>
  <c r="R3030" i="1"/>
  <c r="Q3030" i="1"/>
  <c r="P3030" i="1"/>
  <c r="O3030" i="1"/>
  <c r="S3029" i="1"/>
  <c r="R3029" i="1" a="1"/>
  <c r="R3029" i="1"/>
  <c r="Q3029" i="1"/>
  <c r="P3029" i="1"/>
  <c r="O3029" i="1"/>
  <c r="S3028" i="1"/>
  <c r="R3028" i="1" a="1"/>
  <c r="R3028" i="1"/>
  <c r="Q3028" i="1"/>
  <c r="P3028" i="1"/>
  <c r="O3028" i="1"/>
  <c r="S3027" i="1"/>
  <c r="R3027" i="1" a="1"/>
  <c r="R3027" i="1"/>
  <c r="Q3027" i="1"/>
  <c r="P3027" i="1"/>
  <c r="O3027" i="1"/>
  <c r="S3026" i="1"/>
  <c r="R3026" i="1" a="1"/>
  <c r="R3026" i="1"/>
  <c r="Q3026" i="1"/>
  <c r="P3026" i="1"/>
  <c r="O3026" i="1"/>
  <c r="S3025" i="1"/>
  <c r="R3025" i="1" a="1"/>
  <c r="R3025" i="1"/>
  <c r="Q3025" i="1"/>
  <c r="P3025" i="1"/>
  <c r="O3025" i="1"/>
  <c r="S3024" i="1"/>
  <c r="R3024" i="1" a="1"/>
  <c r="R3024" i="1"/>
  <c r="Q3024" i="1"/>
  <c r="P3024" i="1"/>
  <c r="O3024" i="1"/>
  <c r="S3023" i="1"/>
  <c r="R3023" i="1" a="1"/>
  <c r="R3023" i="1"/>
  <c r="Q3023" i="1"/>
  <c r="P3023" i="1"/>
  <c r="O3023" i="1"/>
  <c r="S3022" i="1"/>
  <c r="R3022" i="1" a="1"/>
  <c r="R3022" i="1"/>
  <c r="Q3022" i="1"/>
  <c r="P3022" i="1"/>
  <c r="O3022" i="1"/>
  <c r="S3021" i="1"/>
  <c r="R3021" i="1" a="1"/>
  <c r="R3021" i="1"/>
  <c r="Q3021" i="1"/>
  <c r="P3021" i="1"/>
  <c r="O3021" i="1"/>
  <c r="S3020" i="1"/>
  <c r="R3020" i="1" a="1"/>
  <c r="R3020" i="1"/>
  <c r="Q3020" i="1"/>
  <c r="P3020" i="1"/>
  <c r="O3020" i="1"/>
  <c r="S3019" i="1"/>
  <c r="R3019" i="1" a="1"/>
  <c r="R3019" i="1"/>
  <c r="Q3019" i="1"/>
  <c r="P3019" i="1"/>
  <c r="O3019" i="1"/>
  <c r="S3018" i="1"/>
  <c r="R3018" i="1" a="1"/>
  <c r="R3018" i="1"/>
  <c r="Q3018" i="1"/>
  <c r="P3018" i="1"/>
  <c r="O3018" i="1"/>
  <c r="S3017" i="1"/>
  <c r="R3017" i="1" a="1"/>
  <c r="R3017" i="1"/>
  <c r="Q3017" i="1"/>
  <c r="P3017" i="1"/>
  <c r="O3017" i="1"/>
  <c r="S3016" i="1"/>
  <c r="R3016" i="1" a="1"/>
  <c r="R3016" i="1"/>
  <c r="Q3016" i="1"/>
  <c r="P3016" i="1"/>
  <c r="O3016" i="1"/>
  <c r="S3015" i="1"/>
  <c r="R3015" i="1" a="1"/>
  <c r="R3015" i="1"/>
  <c r="Q3015" i="1"/>
  <c r="P3015" i="1"/>
  <c r="O3015" i="1"/>
  <c r="S3014" i="1"/>
  <c r="R3014" i="1" a="1"/>
  <c r="R3014" i="1"/>
  <c r="Q3014" i="1"/>
  <c r="P3014" i="1"/>
  <c r="O3014" i="1"/>
  <c r="S3013" i="1"/>
  <c r="R3013" i="1" a="1"/>
  <c r="R3013" i="1"/>
  <c r="Q3013" i="1"/>
  <c r="P3013" i="1"/>
  <c r="O3013" i="1"/>
  <c r="S3012" i="1"/>
  <c r="R3012" i="1" a="1"/>
  <c r="R3012" i="1"/>
  <c r="Q3012" i="1"/>
  <c r="P3012" i="1"/>
  <c r="O3012" i="1"/>
  <c r="S3011" i="1"/>
  <c r="R3011" i="1" a="1"/>
  <c r="R3011" i="1"/>
  <c r="Q3011" i="1"/>
  <c r="P3011" i="1"/>
  <c r="O3011" i="1"/>
  <c r="S3010" i="1"/>
  <c r="R3010" i="1" a="1"/>
  <c r="R3010" i="1"/>
  <c r="Q3010" i="1"/>
  <c r="P3010" i="1"/>
  <c r="O3010" i="1"/>
  <c r="S3009" i="1"/>
  <c r="R3009" i="1" a="1"/>
  <c r="R3009" i="1"/>
  <c r="Q3009" i="1"/>
  <c r="P3009" i="1"/>
  <c r="O3009" i="1"/>
  <c r="S3008" i="1"/>
  <c r="R3008" i="1" a="1"/>
  <c r="R3008" i="1"/>
  <c r="Q3008" i="1"/>
  <c r="P3008" i="1"/>
  <c r="O3008" i="1"/>
  <c r="S3007" i="1"/>
  <c r="R3007" i="1" a="1"/>
  <c r="R3007" i="1"/>
  <c r="Q3007" i="1"/>
  <c r="P3007" i="1"/>
  <c r="O3007" i="1"/>
  <c r="S3006" i="1"/>
  <c r="R3006" i="1" a="1"/>
  <c r="R3006" i="1"/>
  <c r="Q3006" i="1"/>
  <c r="P3006" i="1"/>
  <c r="O3006" i="1"/>
  <c r="S3005" i="1"/>
  <c r="R3005" i="1" a="1"/>
  <c r="R3005" i="1"/>
  <c r="Q3005" i="1"/>
  <c r="P3005" i="1"/>
  <c r="O3005" i="1"/>
  <c r="S3004" i="1"/>
  <c r="R3004" i="1" a="1"/>
  <c r="R3004" i="1"/>
  <c r="Q3004" i="1"/>
  <c r="P3004" i="1"/>
  <c r="O3004" i="1"/>
  <c r="S3003" i="1"/>
  <c r="R3003" i="1" a="1"/>
  <c r="R3003" i="1"/>
  <c r="Q3003" i="1"/>
  <c r="P3003" i="1"/>
  <c r="O3003" i="1"/>
  <c r="S3002" i="1"/>
  <c r="R3002" i="1" a="1"/>
  <c r="R3002" i="1"/>
  <c r="Q3002" i="1"/>
  <c r="P3002" i="1"/>
  <c r="O3002" i="1"/>
  <c r="S3001" i="1"/>
  <c r="R3001" i="1" a="1"/>
  <c r="R3001" i="1"/>
  <c r="Q3001" i="1"/>
  <c r="P3001" i="1"/>
  <c r="O3001" i="1"/>
  <c r="S3000" i="1"/>
  <c r="R3000" i="1" a="1"/>
  <c r="R3000" i="1"/>
  <c r="Q3000" i="1"/>
  <c r="P3000" i="1"/>
  <c r="O3000" i="1"/>
  <c r="S2999" i="1"/>
  <c r="R2999" i="1" a="1"/>
  <c r="R2999" i="1"/>
  <c r="Q2999" i="1"/>
  <c r="P2999" i="1"/>
  <c r="O2999" i="1"/>
  <c r="S2998" i="1"/>
  <c r="R2998" i="1" a="1"/>
  <c r="R2998" i="1"/>
  <c r="Q2998" i="1"/>
  <c r="P2998" i="1"/>
  <c r="O2998" i="1"/>
  <c r="S2997" i="1"/>
  <c r="R2997" i="1" a="1"/>
  <c r="R2997" i="1"/>
  <c r="Q2997" i="1"/>
  <c r="P2997" i="1"/>
  <c r="O2997" i="1"/>
  <c r="S2996" i="1"/>
  <c r="R2996" i="1" a="1"/>
  <c r="R2996" i="1"/>
  <c r="Q2996" i="1"/>
  <c r="P2996" i="1"/>
  <c r="O2996" i="1"/>
  <c r="S2995" i="1"/>
  <c r="R2995" i="1" a="1"/>
  <c r="R2995" i="1"/>
  <c r="Q2995" i="1"/>
  <c r="P2995" i="1"/>
  <c r="O2995" i="1"/>
  <c r="S2994" i="1"/>
  <c r="R2994" i="1" a="1"/>
  <c r="R2994" i="1"/>
  <c r="Q2994" i="1"/>
  <c r="P2994" i="1"/>
  <c r="O2994" i="1"/>
  <c r="S2993" i="1"/>
  <c r="R2993" i="1" a="1"/>
  <c r="R2993" i="1"/>
  <c r="Q2993" i="1"/>
  <c r="P2993" i="1"/>
  <c r="O2993" i="1"/>
  <c r="S2992" i="1"/>
  <c r="R2992" i="1" a="1"/>
  <c r="R2992" i="1"/>
  <c r="Q2992" i="1"/>
  <c r="P2992" i="1"/>
  <c r="O2992" i="1"/>
  <c r="S2991" i="1"/>
  <c r="R2991" i="1" a="1"/>
  <c r="R2991" i="1"/>
  <c r="Q2991" i="1"/>
  <c r="P2991" i="1"/>
  <c r="O2991" i="1"/>
  <c r="S2990" i="1"/>
  <c r="R2990" i="1" a="1"/>
  <c r="R2990" i="1"/>
  <c r="Q2990" i="1"/>
  <c r="P2990" i="1"/>
  <c r="O2990" i="1"/>
  <c r="S2989" i="1"/>
  <c r="R2989" i="1" a="1"/>
  <c r="R2989" i="1"/>
  <c r="Q2989" i="1"/>
  <c r="P2989" i="1"/>
  <c r="O2989" i="1"/>
  <c r="S2988" i="1"/>
  <c r="R2988" i="1" a="1"/>
  <c r="R2988" i="1"/>
  <c r="Q2988" i="1"/>
  <c r="P2988" i="1"/>
  <c r="O2988" i="1"/>
  <c r="S2987" i="1"/>
  <c r="R2987" i="1" a="1"/>
  <c r="R2987" i="1"/>
  <c r="Q2987" i="1"/>
  <c r="P2987" i="1"/>
  <c r="O2987" i="1"/>
  <c r="S2986" i="1"/>
  <c r="R2986" i="1" a="1"/>
  <c r="R2986" i="1"/>
  <c r="Q2986" i="1"/>
  <c r="P2986" i="1"/>
  <c r="O2986" i="1"/>
  <c r="S2985" i="1"/>
  <c r="R2985" i="1" a="1"/>
  <c r="R2985" i="1"/>
  <c r="Q2985" i="1"/>
  <c r="P2985" i="1"/>
  <c r="O2985" i="1"/>
  <c r="S2984" i="1"/>
  <c r="R2984" i="1" a="1"/>
  <c r="R2984" i="1"/>
  <c r="Q2984" i="1"/>
  <c r="P2984" i="1"/>
  <c r="O2984" i="1"/>
  <c r="S2983" i="1"/>
  <c r="R2983" i="1" a="1"/>
  <c r="R2983" i="1"/>
  <c r="Q2983" i="1"/>
  <c r="P2983" i="1"/>
  <c r="O2983" i="1"/>
  <c r="S2982" i="1"/>
  <c r="R2982" i="1" a="1"/>
  <c r="R2982" i="1"/>
  <c r="Q2982" i="1"/>
  <c r="P2982" i="1"/>
  <c r="O2982" i="1"/>
  <c r="S2981" i="1"/>
  <c r="R2981" i="1" a="1"/>
  <c r="R2981" i="1"/>
  <c r="Q2981" i="1"/>
  <c r="P2981" i="1"/>
  <c r="O2981" i="1"/>
  <c r="S2980" i="1"/>
  <c r="R2980" i="1" a="1"/>
  <c r="R2980" i="1"/>
  <c r="Q2980" i="1"/>
  <c r="P2980" i="1"/>
  <c r="O2980" i="1"/>
  <c r="S2979" i="1"/>
  <c r="R2979" i="1" a="1"/>
  <c r="R2979" i="1"/>
  <c r="Q2979" i="1"/>
  <c r="P2979" i="1"/>
  <c r="O2979" i="1"/>
  <c r="S2978" i="1"/>
  <c r="R2978" i="1" a="1"/>
  <c r="R2978" i="1"/>
  <c r="Q2978" i="1"/>
  <c r="P2978" i="1"/>
  <c r="O2978" i="1"/>
  <c r="S2977" i="1"/>
  <c r="R2977" i="1" a="1"/>
  <c r="R2977" i="1"/>
  <c r="Q2977" i="1"/>
  <c r="P2977" i="1"/>
  <c r="O2977" i="1"/>
  <c r="S2976" i="1"/>
  <c r="R2976" i="1" a="1"/>
  <c r="R2976" i="1"/>
  <c r="Q2976" i="1"/>
  <c r="P2976" i="1"/>
  <c r="O2976" i="1"/>
  <c r="S2975" i="1"/>
  <c r="R2975" i="1" a="1"/>
  <c r="R2975" i="1"/>
  <c r="Q2975" i="1"/>
  <c r="P2975" i="1"/>
  <c r="O2975" i="1"/>
  <c r="S2974" i="1"/>
  <c r="R2974" i="1" a="1"/>
  <c r="R2974" i="1"/>
  <c r="Q2974" i="1"/>
  <c r="P2974" i="1"/>
  <c r="O2974" i="1"/>
  <c r="S2973" i="1"/>
  <c r="R2973" i="1" a="1"/>
  <c r="R2973" i="1"/>
  <c r="Q2973" i="1"/>
  <c r="P2973" i="1"/>
  <c r="O2973" i="1"/>
  <c r="S2972" i="1"/>
  <c r="R2972" i="1" a="1"/>
  <c r="R2972" i="1"/>
  <c r="Q2972" i="1"/>
  <c r="P2972" i="1"/>
  <c r="O2972" i="1"/>
  <c r="S2971" i="1"/>
  <c r="R2971" i="1" a="1"/>
  <c r="R2971" i="1"/>
  <c r="Q2971" i="1"/>
  <c r="P2971" i="1"/>
  <c r="O2971" i="1"/>
  <c r="S2970" i="1"/>
  <c r="R2970" i="1" a="1"/>
  <c r="R2970" i="1"/>
  <c r="Q2970" i="1"/>
  <c r="P2970" i="1"/>
  <c r="O2970" i="1"/>
  <c r="S2969" i="1"/>
  <c r="R2969" i="1" a="1"/>
  <c r="R2969" i="1"/>
  <c r="Q2969" i="1"/>
  <c r="P2969" i="1"/>
  <c r="O2969" i="1"/>
  <c r="S2968" i="1"/>
  <c r="R2968" i="1" a="1"/>
  <c r="R2968" i="1"/>
  <c r="Q2968" i="1"/>
  <c r="P2968" i="1"/>
  <c r="O2968" i="1"/>
  <c r="S2967" i="1"/>
  <c r="R2967" i="1" a="1"/>
  <c r="R2967" i="1"/>
  <c r="Q2967" i="1"/>
  <c r="P2967" i="1"/>
  <c r="O2967" i="1"/>
  <c r="S2966" i="1"/>
  <c r="R2966" i="1" a="1"/>
  <c r="R2966" i="1"/>
  <c r="Q2966" i="1"/>
  <c r="P2966" i="1"/>
  <c r="O2966" i="1"/>
  <c r="S2965" i="1"/>
  <c r="R2965" i="1" a="1"/>
  <c r="R2965" i="1"/>
  <c r="Q2965" i="1"/>
  <c r="P2965" i="1"/>
  <c r="O2965" i="1"/>
  <c r="S2964" i="1"/>
  <c r="R2964" i="1" a="1"/>
  <c r="R2964" i="1"/>
  <c r="Q2964" i="1"/>
  <c r="P2964" i="1"/>
  <c r="O2964" i="1"/>
  <c r="S2963" i="1"/>
  <c r="R2963" i="1" a="1"/>
  <c r="R2963" i="1"/>
  <c r="Q2963" i="1"/>
  <c r="P2963" i="1"/>
  <c r="O2963" i="1"/>
  <c r="S2962" i="1"/>
  <c r="R2962" i="1" a="1"/>
  <c r="R2962" i="1"/>
  <c r="Q2962" i="1"/>
  <c r="P2962" i="1"/>
  <c r="O2962" i="1"/>
  <c r="S2961" i="1"/>
  <c r="R2961" i="1" a="1"/>
  <c r="R2961" i="1"/>
  <c r="Q2961" i="1"/>
  <c r="P2961" i="1"/>
  <c r="O2961" i="1"/>
  <c r="S2960" i="1"/>
  <c r="R2960" i="1" a="1"/>
  <c r="R2960" i="1"/>
  <c r="Q2960" i="1"/>
  <c r="P2960" i="1"/>
  <c r="O2960" i="1"/>
  <c r="S2959" i="1"/>
  <c r="R2959" i="1" a="1"/>
  <c r="R2959" i="1"/>
  <c r="Q2959" i="1"/>
  <c r="P2959" i="1"/>
  <c r="O2959" i="1"/>
  <c r="S2958" i="1"/>
  <c r="R2958" i="1" a="1"/>
  <c r="R2958" i="1"/>
  <c r="Q2958" i="1"/>
  <c r="P2958" i="1"/>
  <c r="O2958" i="1"/>
  <c r="S2957" i="1"/>
  <c r="R2957" i="1" a="1"/>
  <c r="R2957" i="1"/>
  <c r="Q2957" i="1"/>
  <c r="P2957" i="1"/>
  <c r="O2957" i="1"/>
  <c r="S2956" i="1"/>
  <c r="R2956" i="1" a="1"/>
  <c r="R2956" i="1"/>
  <c r="Q2956" i="1"/>
  <c r="P2956" i="1"/>
  <c r="O2956" i="1"/>
  <c r="S2955" i="1"/>
  <c r="R2955" i="1" a="1"/>
  <c r="R2955" i="1"/>
  <c r="Q2955" i="1"/>
  <c r="P2955" i="1"/>
  <c r="O2955" i="1"/>
  <c r="S2954" i="1"/>
  <c r="R2954" i="1" a="1"/>
  <c r="R2954" i="1"/>
  <c r="Q2954" i="1"/>
  <c r="P2954" i="1"/>
  <c r="O2954" i="1"/>
  <c r="S2953" i="1"/>
  <c r="R2953" i="1" a="1"/>
  <c r="R2953" i="1"/>
  <c r="Q2953" i="1"/>
  <c r="P2953" i="1"/>
  <c r="O2953" i="1"/>
  <c r="S2952" i="1"/>
  <c r="R2952" i="1" a="1"/>
  <c r="R2952" i="1"/>
  <c r="Q2952" i="1"/>
  <c r="P2952" i="1"/>
  <c r="O2952" i="1"/>
  <c r="S2951" i="1"/>
  <c r="R2951" i="1" a="1"/>
  <c r="R2951" i="1"/>
  <c r="Q2951" i="1"/>
  <c r="P2951" i="1"/>
  <c r="O2951" i="1"/>
  <c r="S2950" i="1"/>
  <c r="R2950" i="1" a="1"/>
  <c r="R2950" i="1"/>
  <c r="Q2950" i="1"/>
  <c r="P2950" i="1"/>
  <c r="O2950" i="1"/>
  <c r="S2949" i="1"/>
  <c r="R2949" i="1" a="1"/>
  <c r="R2949" i="1"/>
  <c r="Q2949" i="1"/>
  <c r="P2949" i="1"/>
  <c r="O2949" i="1"/>
  <c r="S2948" i="1"/>
  <c r="R2948" i="1" a="1"/>
  <c r="R2948" i="1"/>
  <c r="Q2948" i="1"/>
  <c r="P2948" i="1"/>
  <c r="O2948" i="1"/>
  <c r="S2947" i="1"/>
  <c r="R2947" i="1" a="1"/>
  <c r="R2947" i="1"/>
  <c r="Q2947" i="1"/>
  <c r="P2947" i="1"/>
  <c r="O2947" i="1"/>
  <c r="S2946" i="1"/>
  <c r="R2946" i="1" a="1"/>
  <c r="R2946" i="1"/>
  <c r="Q2946" i="1"/>
  <c r="P2946" i="1"/>
  <c r="O2946" i="1"/>
  <c r="S2945" i="1"/>
  <c r="R2945" i="1" a="1"/>
  <c r="R2945" i="1"/>
  <c r="Q2945" i="1"/>
  <c r="P2945" i="1"/>
  <c r="O2945" i="1"/>
  <c r="S2944" i="1"/>
  <c r="R2944" i="1" a="1"/>
  <c r="R2944" i="1"/>
  <c r="Q2944" i="1"/>
  <c r="P2944" i="1"/>
  <c r="O2944" i="1"/>
  <c r="S2943" i="1"/>
  <c r="R2943" i="1" a="1"/>
  <c r="R2943" i="1"/>
  <c r="Q2943" i="1"/>
  <c r="P2943" i="1"/>
  <c r="O2943" i="1"/>
  <c r="S2942" i="1"/>
  <c r="R2942" i="1" a="1"/>
  <c r="R2942" i="1"/>
  <c r="Q2942" i="1"/>
  <c r="P2942" i="1"/>
  <c r="O2942" i="1"/>
  <c r="S2941" i="1"/>
  <c r="R2941" i="1" a="1"/>
  <c r="R2941" i="1"/>
  <c r="Q2941" i="1"/>
  <c r="P2941" i="1"/>
  <c r="O2941" i="1"/>
  <c r="S2940" i="1"/>
  <c r="R2940" i="1" a="1"/>
  <c r="R2940" i="1"/>
  <c r="Q2940" i="1"/>
  <c r="P2940" i="1"/>
  <c r="O2940" i="1"/>
  <c r="S2939" i="1"/>
  <c r="R2939" i="1" a="1"/>
  <c r="R2939" i="1"/>
  <c r="Q2939" i="1"/>
  <c r="P2939" i="1"/>
  <c r="O2939" i="1"/>
  <c r="S2938" i="1"/>
  <c r="R2938" i="1" a="1"/>
  <c r="R2938" i="1"/>
  <c r="Q2938" i="1"/>
  <c r="P2938" i="1"/>
  <c r="O2938" i="1"/>
  <c r="S2937" i="1"/>
  <c r="R2937" i="1" a="1"/>
  <c r="R2937" i="1"/>
  <c r="Q2937" i="1"/>
  <c r="P2937" i="1"/>
  <c r="O2937" i="1"/>
  <c r="S2936" i="1"/>
  <c r="R2936" i="1" a="1"/>
  <c r="R2936" i="1"/>
  <c r="Q2936" i="1"/>
  <c r="P2936" i="1"/>
  <c r="O2936" i="1"/>
  <c r="S2935" i="1"/>
  <c r="R2935" i="1" a="1"/>
  <c r="R2935" i="1"/>
  <c r="Q2935" i="1"/>
  <c r="P2935" i="1"/>
  <c r="O2935" i="1"/>
  <c r="S2934" i="1"/>
  <c r="R2934" i="1" a="1"/>
  <c r="R2934" i="1"/>
  <c r="Q2934" i="1"/>
  <c r="P2934" i="1"/>
  <c r="O2934" i="1"/>
  <c r="S2933" i="1"/>
  <c r="R2933" i="1" a="1"/>
  <c r="R2933" i="1"/>
  <c r="Q2933" i="1"/>
  <c r="P2933" i="1"/>
  <c r="O2933" i="1"/>
  <c r="S2932" i="1"/>
  <c r="R2932" i="1" a="1"/>
  <c r="R2932" i="1"/>
  <c r="Q2932" i="1"/>
  <c r="P2932" i="1"/>
  <c r="O2932" i="1"/>
  <c r="S2931" i="1"/>
  <c r="R2931" i="1" a="1"/>
  <c r="R2931" i="1"/>
  <c r="Q2931" i="1"/>
  <c r="P2931" i="1"/>
  <c r="O2931" i="1"/>
  <c r="S2930" i="1"/>
  <c r="R2930" i="1" a="1"/>
  <c r="R2930" i="1"/>
  <c r="Q2930" i="1"/>
  <c r="P2930" i="1"/>
  <c r="O2930" i="1"/>
  <c r="S2929" i="1"/>
  <c r="R2929" i="1" a="1"/>
  <c r="R2929" i="1"/>
  <c r="Q2929" i="1"/>
  <c r="P2929" i="1"/>
  <c r="O2929" i="1"/>
  <c r="S2928" i="1"/>
  <c r="R2928" i="1" a="1"/>
  <c r="R2928" i="1"/>
  <c r="Q2928" i="1"/>
  <c r="P2928" i="1"/>
  <c r="O2928" i="1"/>
  <c r="S2927" i="1"/>
  <c r="R2927" i="1" a="1"/>
  <c r="R2927" i="1"/>
  <c r="Q2927" i="1"/>
  <c r="P2927" i="1"/>
  <c r="O2927" i="1"/>
  <c r="S2926" i="1"/>
  <c r="R2926" i="1" a="1"/>
  <c r="R2926" i="1"/>
  <c r="Q2926" i="1"/>
  <c r="P2926" i="1"/>
  <c r="O2926" i="1"/>
  <c r="S2925" i="1"/>
  <c r="R2925" i="1" a="1"/>
  <c r="R2925" i="1"/>
  <c r="Q2925" i="1"/>
  <c r="P2925" i="1"/>
  <c r="O2925" i="1"/>
  <c r="S2924" i="1"/>
  <c r="R2924" i="1" a="1"/>
  <c r="R2924" i="1"/>
  <c r="Q2924" i="1"/>
  <c r="P2924" i="1"/>
  <c r="O2924" i="1"/>
  <c r="S2923" i="1"/>
  <c r="R2923" i="1" a="1"/>
  <c r="R2923" i="1"/>
  <c r="Q2923" i="1"/>
  <c r="P2923" i="1"/>
  <c r="O2923" i="1"/>
  <c r="S2922" i="1"/>
  <c r="R2922" i="1" a="1"/>
  <c r="R2922" i="1"/>
  <c r="Q2922" i="1"/>
  <c r="P2922" i="1"/>
  <c r="O2922" i="1"/>
  <c r="S2921" i="1"/>
  <c r="R2921" i="1" a="1"/>
  <c r="R2921" i="1"/>
  <c r="Q2921" i="1"/>
  <c r="P2921" i="1"/>
  <c r="O2921" i="1"/>
  <c r="S2920" i="1"/>
  <c r="R2920" i="1" a="1"/>
  <c r="R2920" i="1"/>
  <c r="Q2920" i="1"/>
  <c r="P2920" i="1"/>
  <c r="O2920" i="1"/>
  <c r="S2919" i="1"/>
  <c r="R2919" i="1" a="1"/>
  <c r="R2919" i="1"/>
  <c r="Q2919" i="1"/>
  <c r="P2919" i="1"/>
  <c r="O2919" i="1"/>
  <c r="S2918" i="1"/>
  <c r="R2918" i="1" a="1"/>
  <c r="R2918" i="1"/>
  <c r="Q2918" i="1"/>
  <c r="P2918" i="1"/>
  <c r="O2918" i="1"/>
  <c r="S2917" i="1"/>
  <c r="R2917" i="1" a="1"/>
  <c r="R2917" i="1"/>
  <c r="Q2917" i="1"/>
  <c r="P2917" i="1"/>
  <c r="O2917" i="1"/>
  <c r="S2916" i="1"/>
  <c r="R2916" i="1" a="1"/>
  <c r="R2916" i="1"/>
  <c r="Q2916" i="1"/>
  <c r="P2916" i="1"/>
  <c r="O2916" i="1"/>
  <c r="S2915" i="1"/>
  <c r="R2915" i="1" a="1"/>
  <c r="R2915" i="1"/>
  <c r="Q2915" i="1"/>
  <c r="P2915" i="1"/>
  <c r="O2915" i="1"/>
  <c r="S2914" i="1"/>
  <c r="R2914" i="1" a="1"/>
  <c r="R2914" i="1"/>
  <c r="Q2914" i="1"/>
  <c r="P2914" i="1"/>
  <c r="O2914" i="1"/>
  <c r="S2913" i="1"/>
  <c r="R2913" i="1" a="1"/>
  <c r="R2913" i="1"/>
  <c r="Q2913" i="1"/>
  <c r="P2913" i="1"/>
  <c r="O2913" i="1"/>
  <c r="S2912" i="1"/>
  <c r="R2912" i="1" a="1"/>
  <c r="R2912" i="1"/>
  <c r="Q2912" i="1"/>
  <c r="P2912" i="1"/>
  <c r="O2912" i="1"/>
  <c r="S2911" i="1"/>
  <c r="R2911" i="1" a="1"/>
  <c r="R2911" i="1"/>
  <c r="Q2911" i="1"/>
  <c r="P2911" i="1"/>
  <c r="O2911" i="1"/>
  <c r="S2910" i="1"/>
  <c r="R2910" i="1" a="1"/>
  <c r="R2910" i="1"/>
  <c r="Q2910" i="1"/>
  <c r="P2910" i="1"/>
  <c r="O2910" i="1"/>
  <c r="S2909" i="1"/>
  <c r="R2909" i="1" a="1"/>
  <c r="R2909" i="1"/>
  <c r="Q2909" i="1"/>
  <c r="P2909" i="1"/>
  <c r="O2909" i="1"/>
  <c r="S2908" i="1"/>
  <c r="R2908" i="1" a="1"/>
  <c r="R2908" i="1"/>
  <c r="Q2908" i="1"/>
  <c r="P2908" i="1"/>
  <c r="O2908" i="1"/>
  <c r="S2907" i="1"/>
  <c r="R2907" i="1" a="1"/>
  <c r="R2907" i="1"/>
  <c r="Q2907" i="1"/>
  <c r="P2907" i="1"/>
  <c r="O2907" i="1"/>
  <c r="S2906" i="1"/>
  <c r="R2906" i="1" a="1"/>
  <c r="R2906" i="1"/>
  <c r="Q2906" i="1"/>
  <c r="P2906" i="1"/>
  <c r="O2906" i="1"/>
  <c r="S2905" i="1"/>
  <c r="R2905" i="1" a="1"/>
  <c r="R2905" i="1"/>
  <c r="Q2905" i="1"/>
  <c r="P2905" i="1"/>
  <c r="O2905" i="1"/>
  <c r="S2904" i="1"/>
  <c r="R2904" i="1" a="1"/>
  <c r="R2904" i="1"/>
  <c r="Q2904" i="1"/>
  <c r="P2904" i="1"/>
  <c r="O2904" i="1"/>
  <c r="S2903" i="1"/>
  <c r="R2903" i="1" a="1"/>
  <c r="R2903" i="1"/>
  <c r="Q2903" i="1"/>
  <c r="P2903" i="1"/>
  <c r="O2903" i="1"/>
  <c r="S2902" i="1"/>
  <c r="R2902" i="1" a="1"/>
  <c r="R2902" i="1"/>
  <c r="Q2902" i="1"/>
  <c r="P2902" i="1"/>
  <c r="O2902" i="1"/>
  <c r="S2901" i="1"/>
  <c r="R2901" i="1" a="1"/>
  <c r="R2901" i="1"/>
  <c r="Q2901" i="1"/>
  <c r="P2901" i="1"/>
  <c r="O2901" i="1"/>
  <c r="S2900" i="1"/>
  <c r="R2900" i="1" a="1"/>
  <c r="R2900" i="1"/>
  <c r="Q2900" i="1"/>
  <c r="P2900" i="1"/>
  <c r="O2900" i="1"/>
  <c r="S2899" i="1"/>
  <c r="R2899" i="1" a="1"/>
  <c r="R2899" i="1"/>
  <c r="Q2899" i="1"/>
  <c r="P2899" i="1"/>
  <c r="O2899" i="1"/>
  <c r="S2898" i="1"/>
  <c r="R2898" i="1" a="1"/>
  <c r="R2898" i="1"/>
  <c r="Q2898" i="1"/>
  <c r="P2898" i="1"/>
  <c r="O2898" i="1"/>
  <c r="S2897" i="1"/>
  <c r="R2897" i="1" a="1"/>
  <c r="R2897" i="1"/>
  <c r="Q2897" i="1"/>
  <c r="P2897" i="1"/>
  <c r="O2897" i="1"/>
  <c r="S2896" i="1"/>
  <c r="R2896" i="1" a="1"/>
  <c r="R2896" i="1"/>
  <c r="Q2896" i="1"/>
  <c r="P2896" i="1"/>
  <c r="O2896" i="1"/>
  <c r="S2895" i="1"/>
  <c r="R2895" i="1" a="1"/>
  <c r="R2895" i="1"/>
  <c r="Q2895" i="1"/>
  <c r="P2895" i="1"/>
  <c r="O2895" i="1"/>
  <c r="S2894" i="1"/>
  <c r="R2894" i="1" a="1"/>
  <c r="R2894" i="1"/>
  <c r="Q2894" i="1"/>
  <c r="P2894" i="1"/>
  <c r="O2894" i="1"/>
  <c r="S2893" i="1"/>
  <c r="R2893" i="1" a="1"/>
  <c r="R2893" i="1"/>
  <c r="Q2893" i="1"/>
  <c r="P2893" i="1"/>
  <c r="O2893" i="1"/>
  <c r="S2892" i="1"/>
  <c r="R2892" i="1" a="1"/>
  <c r="R2892" i="1"/>
  <c r="Q2892" i="1"/>
  <c r="P2892" i="1"/>
  <c r="O2892" i="1"/>
  <c r="S2891" i="1"/>
  <c r="R2891" i="1" a="1"/>
  <c r="R2891" i="1"/>
  <c r="Q2891" i="1"/>
  <c r="P2891" i="1"/>
  <c r="O2891" i="1"/>
  <c r="S2890" i="1"/>
  <c r="R2890" i="1" a="1"/>
  <c r="R2890" i="1"/>
  <c r="Q2890" i="1"/>
  <c r="P2890" i="1"/>
  <c r="O2890" i="1"/>
  <c r="S2889" i="1"/>
  <c r="R2889" i="1" a="1"/>
  <c r="R2889" i="1"/>
  <c r="Q2889" i="1"/>
  <c r="P2889" i="1"/>
  <c r="O2889" i="1"/>
  <c r="S2888" i="1"/>
  <c r="R2888" i="1" a="1"/>
  <c r="R2888" i="1"/>
  <c r="Q2888" i="1"/>
  <c r="P2888" i="1"/>
  <c r="O2888" i="1"/>
  <c r="S2887" i="1"/>
  <c r="R2887" i="1" a="1"/>
  <c r="R2887" i="1"/>
  <c r="Q2887" i="1"/>
  <c r="P2887" i="1"/>
  <c r="O2887" i="1"/>
  <c r="S2886" i="1"/>
  <c r="R2886" i="1" a="1"/>
  <c r="R2886" i="1"/>
  <c r="Q2886" i="1"/>
  <c r="P2886" i="1"/>
  <c r="O2886" i="1"/>
  <c r="S2885" i="1"/>
  <c r="R2885" i="1" a="1"/>
  <c r="R2885" i="1"/>
  <c r="Q2885" i="1"/>
  <c r="P2885" i="1"/>
  <c r="O2885" i="1"/>
  <c r="S2884" i="1"/>
  <c r="R2884" i="1" a="1"/>
  <c r="R2884" i="1"/>
  <c r="Q2884" i="1"/>
  <c r="P2884" i="1"/>
  <c r="O2884" i="1"/>
  <c r="S2883" i="1"/>
  <c r="R2883" i="1" a="1"/>
  <c r="R2883" i="1"/>
  <c r="Q2883" i="1"/>
  <c r="P2883" i="1"/>
  <c r="O2883" i="1"/>
  <c r="S2882" i="1"/>
  <c r="R2882" i="1" a="1"/>
  <c r="R2882" i="1"/>
  <c r="Q2882" i="1"/>
  <c r="P2882" i="1"/>
  <c r="O2882" i="1"/>
  <c r="S2881" i="1"/>
  <c r="R2881" i="1" a="1"/>
  <c r="R2881" i="1"/>
  <c r="Q2881" i="1"/>
  <c r="P2881" i="1"/>
  <c r="O2881" i="1"/>
  <c r="S2880" i="1"/>
  <c r="R2880" i="1" a="1"/>
  <c r="R2880" i="1"/>
  <c r="Q2880" i="1"/>
  <c r="P2880" i="1"/>
  <c r="O2880" i="1"/>
  <c r="S2879" i="1"/>
  <c r="R2879" i="1" a="1"/>
  <c r="R2879" i="1"/>
  <c r="Q2879" i="1"/>
  <c r="P2879" i="1"/>
  <c r="O2879" i="1"/>
  <c r="S2878" i="1"/>
  <c r="R2878" i="1" a="1"/>
  <c r="R2878" i="1"/>
  <c r="Q2878" i="1"/>
  <c r="P2878" i="1"/>
  <c r="O2878" i="1"/>
  <c r="S2877" i="1"/>
  <c r="R2877" i="1" a="1"/>
  <c r="R2877" i="1"/>
  <c r="Q2877" i="1"/>
  <c r="P2877" i="1"/>
  <c r="O2877" i="1"/>
  <c r="S2876" i="1"/>
  <c r="R2876" i="1" a="1"/>
  <c r="R2876" i="1"/>
  <c r="Q2876" i="1"/>
  <c r="P2876" i="1"/>
  <c r="O2876" i="1"/>
  <c r="S2875" i="1"/>
  <c r="R2875" i="1" a="1"/>
  <c r="R2875" i="1"/>
  <c r="Q2875" i="1"/>
  <c r="P2875" i="1"/>
  <c r="O2875" i="1"/>
  <c r="S2874" i="1"/>
  <c r="R2874" i="1" a="1"/>
  <c r="R2874" i="1"/>
  <c r="Q2874" i="1"/>
  <c r="P2874" i="1"/>
  <c r="O2874" i="1"/>
  <c r="S2873" i="1"/>
  <c r="R2873" i="1" a="1"/>
  <c r="R2873" i="1"/>
  <c r="Q2873" i="1"/>
  <c r="P2873" i="1"/>
  <c r="O2873" i="1"/>
  <c r="S2872" i="1"/>
  <c r="R2872" i="1" a="1"/>
  <c r="R2872" i="1"/>
  <c r="Q2872" i="1"/>
  <c r="P2872" i="1"/>
  <c r="O2872" i="1"/>
  <c r="S2871" i="1"/>
  <c r="R2871" i="1" a="1"/>
  <c r="R2871" i="1"/>
  <c r="Q2871" i="1"/>
  <c r="P2871" i="1"/>
  <c r="O2871" i="1"/>
  <c r="S2870" i="1"/>
  <c r="R2870" i="1" a="1"/>
  <c r="R2870" i="1"/>
  <c r="Q2870" i="1"/>
  <c r="P2870" i="1"/>
  <c r="O2870" i="1"/>
  <c r="S2869" i="1"/>
  <c r="R2869" i="1" a="1"/>
  <c r="R2869" i="1"/>
  <c r="Q2869" i="1"/>
  <c r="P2869" i="1"/>
  <c r="O2869" i="1"/>
  <c r="S2868" i="1"/>
  <c r="R2868" i="1" a="1"/>
  <c r="R2868" i="1"/>
  <c r="Q2868" i="1"/>
  <c r="P2868" i="1"/>
  <c r="O2868" i="1"/>
  <c r="S2867" i="1"/>
  <c r="R2867" i="1" a="1"/>
  <c r="R2867" i="1"/>
  <c r="Q2867" i="1"/>
  <c r="P2867" i="1"/>
  <c r="O2867" i="1"/>
  <c r="S2866" i="1"/>
  <c r="R2866" i="1" a="1"/>
  <c r="R2866" i="1"/>
  <c r="Q2866" i="1"/>
  <c r="P2866" i="1"/>
  <c r="O2866" i="1"/>
  <c r="S2865" i="1"/>
  <c r="R2865" i="1" a="1"/>
  <c r="R2865" i="1"/>
  <c r="Q2865" i="1"/>
  <c r="P2865" i="1"/>
  <c r="O2865" i="1"/>
  <c r="S2864" i="1"/>
  <c r="R2864" i="1" a="1"/>
  <c r="R2864" i="1"/>
  <c r="Q2864" i="1"/>
  <c r="P2864" i="1"/>
  <c r="O2864" i="1"/>
  <c r="S2863" i="1"/>
  <c r="R2863" i="1" a="1"/>
  <c r="R2863" i="1"/>
  <c r="Q2863" i="1"/>
  <c r="P2863" i="1"/>
  <c r="O2863" i="1"/>
  <c r="S2862" i="1"/>
  <c r="R2862" i="1" a="1"/>
  <c r="R2862" i="1"/>
  <c r="Q2862" i="1"/>
  <c r="P2862" i="1"/>
  <c r="O2862" i="1"/>
  <c r="S2861" i="1"/>
  <c r="R2861" i="1" a="1"/>
  <c r="R2861" i="1"/>
  <c r="Q2861" i="1"/>
  <c r="P2861" i="1"/>
  <c r="O2861" i="1"/>
  <c r="S2860" i="1"/>
  <c r="R2860" i="1" a="1"/>
  <c r="R2860" i="1"/>
  <c r="Q2860" i="1"/>
  <c r="P2860" i="1"/>
  <c r="O2860" i="1"/>
  <c r="S2859" i="1"/>
  <c r="R2859" i="1" a="1"/>
  <c r="R2859" i="1"/>
  <c r="Q2859" i="1"/>
  <c r="P2859" i="1"/>
  <c r="O2859" i="1"/>
  <c r="S2858" i="1"/>
  <c r="R2858" i="1" a="1"/>
  <c r="R2858" i="1"/>
  <c r="Q2858" i="1"/>
  <c r="P2858" i="1"/>
  <c r="O2858" i="1"/>
  <c r="S2857" i="1"/>
  <c r="R2857" i="1" a="1"/>
  <c r="R2857" i="1"/>
  <c r="Q2857" i="1"/>
  <c r="P2857" i="1"/>
  <c r="O2857" i="1"/>
  <c r="S2856" i="1"/>
  <c r="R2856" i="1" a="1"/>
  <c r="R2856" i="1"/>
  <c r="Q2856" i="1"/>
  <c r="P2856" i="1"/>
  <c r="O2856" i="1"/>
  <c r="S2855" i="1"/>
  <c r="R2855" i="1" a="1"/>
  <c r="R2855" i="1"/>
  <c r="Q2855" i="1"/>
  <c r="P2855" i="1"/>
  <c r="O2855" i="1"/>
  <c r="S2854" i="1"/>
  <c r="R2854" i="1" a="1"/>
  <c r="R2854" i="1"/>
  <c r="Q2854" i="1"/>
  <c r="P2854" i="1"/>
  <c r="O2854" i="1"/>
  <c r="S2853" i="1"/>
  <c r="R2853" i="1" a="1"/>
  <c r="R2853" i="1"/>
  <c r="Q2853" i="1"/>
  <c r="P2853" i="1"/>
  <c r="O2853" i="1"/>
  <c r="S2852" i="1"/>
  <c r="R2852" i="1" a="1"/>
  <c r="R2852" i="1"/>
  <c r="Q2852" i="1"/>
  <c r="P2852" i="1"/>
  <c r="O2852" i="1"/>
  <c r="S2851" i="1"/>
  <c r="R2851" i="1" a="1"/>
  <c r="R2851" i="1"/>
  <c r="Q2851" i="1"/>
  <c r="P2851" i="1"/>
  <c r="O2851" i="1"/>
  <c r="S2850" i="1"/>
  <c r="R2850" i="1" a="1"/>
  <c r="R2850" i="1"/>
  <c r="Q2850" i="1"/>
  <c r="P2850" i="1"/>
  <c r="O2850" i="1"/>
  <c r="S2849" i="1"/>
  <c r="R2849" i="1" a="1"/>
  <c r="R2849" i="1"/>
  <c r="Q2849" i="1"/>
  <c r="P2849" i="1"/>
  <c r="O2849" i="1"/>
  <c r="S2848" i="1"/>
  <c r="R2848" i="1" a="1"/>
  <c r="R2848" i="1"/>
  <c r="Q2848" i="1"/>
  <c r="P2848" i="1"/>
  <c r="O2848" i="1"/>
  <c r="S2847" i="1"/>
  <c r="R2847" i="1" a="1"/>
  <c r="R2847" i="1"/>
  <c r="Q2847" i="1"/>
  <c r="P2847" i="1"/>
  <c r="O2847" i="1"/>
  <c r="S2846" i="1"/>
  <c r="R2846" i="1" a="1"/>
  <c r="R2846" i="1"/>
  <c r="Q2846" i="1"/>
  <c r="P2846" i="1"/>
  <c r="O2846" i="1"/>
  <c r="S2845" i="1"/>
  <c r="R2845" i="1" a="1"/>
  <c r="R2845" i="1"/>
  <c r="Q2845" i="1"/>
  <c r="P2845" i="1"/>
  <c r="O2845" i="1"/>
  <c r="S2844" i="1"/>
  <c r="R2844" i="1" a="1"/>
  <c r="R2844" i="1"/>
  <c r="Q2844" i="1"/>
  <c r="P2844" i="1"/>
  <c r="O2844" i="1"/>
  <c r="S2843" i="1"/>
  <c r="R2843" i="1" a="1"/>
  <c r="R2843" i="1"/>
  <c r="Q2843" i="1"/>
  <c r="P2843" i="1"/>
  <c r="O2843" i="1"/>
  <c r="S2842" i="1"/>
  <c r="R2842" i="1" a="1"/>
  <c r="R2842" i="1"/>
  <c r="Q2842" i="1"/>
  <c r="P2842" i="1"/>
  <c r="O2842" i="1"/>
  <c r="S2841" i="1"/>
  <c r="R2841" i="1" a="1"/>
  <c r="R2841" i="1"/>
  <c r="Q2841" i="1"/>
  <c r="P2841" i="1"/>
  <c r="O2841" i="1"/>
  <c r="S2840" i="1"/>
  <c r="R2840" i="1" a="1"/>
  <c r="R2840" i="1"/>
  <c r="Q2840" i="1"/>
  <c r="P2840" i="1"/>
  <c r="O2840" i="1"/>
  <c r="S2839" i="1"/>
  <c r="R2839" i="1" a="1"/>
  <c r="R2839" i="1"/>
  <c r="Q2839" i="1"/>
  <c r="P2839" i="1"/>
  <c r="O2839" i="1"/>
  <c r="S2838" i="1"/>
  <c r="R2838" i="1" a="1"/>
  <c r="R2838" i="1"/>
  <c r="Q2838" i="1"/>
  <c r="P2838" i="1"/>
  <c r="O2838" i="1"/>
  <c r="S2837" i="1"/>
  <c r="R2837" i="1" a="1"/>
  <c r="R2837" i="1"/>
  <c r="Q2837" i="1"/>
  <c r="P2837" i="1"/>
  <c r="O2837" i="1"/>
  <c r="S2836" i="1"/>
  <c r="R2836" i="1" a="1"/>
  <c r="R2836" i="1"/>
  <c r="Q2836" i="1"/>
  <c r="P2836" i="1"/>
  <c r="O2836" i="1"/>
  <c r="S2835" i="1"/>
  <c r="R2835" i="1" a="1"/>
  <c r="R2835" i="1"/>
  <c r="Q2835" i="1"/>
  <c r="P2835" i="1"/>
  <c r="O2835" i="1"/>
  <c r="S2834" i="1"/>
  <c r="R2834" i="1" a="1"/>
  <c r="R2834" i="1"/>
  <c r="Q2834" i="1"/>
  <c r="P2834" i="1"/>
  <c r="O2834" i="1"/>
  <c r="S2833" i="1"/>
  <c r="R2833" i="1" a="1"/>
  <c r="R2833" i="1"/>
  <c r="Q2833" i="1"/>
  <c r="P2833" i="1"/>
  <c r="O2833" i="1"/>
  <c r="S2832" i="1"/>
  <c r="R2832" i="1" a="1"/>
  <c r="R2832" i="1"/>
  <c r="Q2832" i="1"/>
  <c r="P2832" i="1"/>
  <c r="O2832" i="1"/>
  <c r="S2831" i="1"/>
  <c r="R2831" i="1" a="1"/>
  <c r="R2831" i="1"/>
  <c r="Q2831" i="1"/>
  <c r="P2831" i="1"/>
  <c r="O2831" i="1"/>
  <c r="S2830" i="1"/>
  <c r="R2830" i="1" a="1"/>
  <c r="R2830" i="1"/>
  <c r="Q2830" i="1"/>
  <c r="P2830" i="1"/>
  <c r="O2830" i="1"/>
  <c r="S2829" i="1"/>
  <c r="R2829" i="1" a="1"/>
  <c r="R2829" i="1"/>
  <c r="Q2829" i="1"/>
  <c r="P2829" i="1"/>
  <c r="O2829" i="1"/>
  <c r="S2828" i="1"/>
  <c r="R2828" i="1" a="1"/>
  <c r="R2828" i="1"/>
  <c r="Q2828" i="1"/>
  <c r="P2828" i="1"/>
  <c r="O2828" i="1"/>
  <c r="S2827" i="1"/>
  <c r="R2827" i="1" a="1"/>
  <c r="R2827" i="1"/>
  <c r="Q2827" i="1"/>
  <c r="P2827" i="1"/>
  <c r="O2827" i="1"/>
  <c r="S2826" i="1"/>
  <c r="R2826" i="1" a="1"/>
  <c r="R2826" i="1"/>
  <c r="Q2826" i="1"/>
  <c r="P2826" i="1"/>
  <c r="O2826" i="1"/>
  <c r="S2825" i="1"/>
  <c r="R2825" i="1" a="1"/>
  <c r="R2825" i="1"/>
  <c r="Q2825" i="1"/>
  <c r="P2825" i="1"/>
  <c r="O2825" i="1"/>
  <c r="S2824" i="1"/>
  <c r="R2824" i="1" a="1"/>
  <c r="R2824" i="1"/>
  <c r="Q2824" i="1"/>
  <c r="P2824" i="1"/>
  <c r="O2824" i="1"/>
  <c r="S2823" i="1"/>
  <c r="R2823" i="1" a="1"/>
  <c r="R2823" i="1"/>
  <c r="Q2823" i="1"/>
  <c r="P2823" i="1"/>
  <c r="O2823" i="1"/>
  <c r="S2822" i="1"/>
  <c r="R2822" i="1" a="1"/>
  <c r="R2822" i="1"/>
  <c r="Q2822" i="1"/>
  <c r="P2822" i="1"/>
  <c r="O2822" i="1"/>
  <c r="S2821" i="1"/>
  <c r="R2821" i="1" a="1"/>
  <c r="R2821" i="1"/>
  <c r="Q2821" i="1"/>
  <c r="P2821" i="1"/>
  <c r="O2821" i="1"/>
  <c r="S2820" i="1"/>
  <c r="R2820" i="1" a="1"/>
  <c r="R2820" i="1"/>
  <c r="Q2820" i="1"/>
  <c r="P2820" i="1"/>
  <c r="O2820" i="1"/>
  <c r="S2819" i="1"/>
  <c r="R2819" i="1" a="1"/>
  <c r="R2819" i="1"/>
  <c r="Q2819" i="1"/>
  <c r="P2819" i="1"/>
  <c r="O2819" i="1"/>
  <c r="S2818" i="1"/>
  <c r="R2818" i="1" a="1"/>
  <c r="R2818" i="1"/>
  <c r="Q2818" i="1"/>
  <c r="P2818" i="1"/>
  <c r="O2818" i="1"/>
  <c r="S2817" i="1"/>
  <c r="R2817" i="1" a="1"/>
  <c r="R2817" i="1"/>
  <c r="Q2817" i="1"/>
  <c r="P2817" i="1"/>
  <c r="O2817" i="1"/>
  <c r="S2816" i="1"/>
  <c r="R2816" i="1" a="1"/>
  <c r="R2816" i="1"/>
  <c r="Q2816" i="1"/>
  <c r="P2816" i="1"/>
  <c r="O2816" i="1"/>
  <c r="S2815" i="1"/>
  <c r="R2815" i="1" a="1"/>
  <c r="R2815" i="1"/>
  <c r="Q2815" i="1"/>
  <c r="P2815" i="1"/>
  <c r="O2815" i="1"/>
  <c r="S2814" i="1"/>
  <c r="R2814" i="1" a="1"/>
  <c r="R2814" i="1"/>
  <c r="Q2814" i="1"/>
  <c r="P2814" i="1"/>
  <c r="O2814" i="1"/>
  <c r="S2813" i="1"/>
  <c r="R2813" i="1" a="1"/>
  <c r="R2813" i="1"/>
  <c r="Q2813" i="1"/>
  <c r="P2813" i="1"/>
  <c r="O2813" i="1"/>
  <c r="S2812" i="1"/>
  <c r="R2812" i="1" a="1"/>
  <c r="R2812" i="1"/>
  <c r="Q2812" i="1"/>
  <c r="P2812" i="1"/>
  <c r="O2812" i="1"/>
  <c r="S2811" i="1"/>
  <c r="R2811" i="1" a="1"/>
  <c r="R2811" i="1"/>
  <c r="Q2811" i="1"/>
  <c r="P2811" i="1"/>
  <c r="O2811" i="1"/>
  <c r="S2810" i="1"/>
  <c r="R2810" i="1" a="1"/>
  <c r="R2810" i="1"/>
  <c r="Q2810" i="1"/>
  <c r="P2810" i="1"/>
  <c r="O2810" i="1"/>
  <c r="S2809" i="1"/>
  <c r="R2809" i="1" a="1"/>
  <c r="R2809" i="1"/>
  <c r="Q2809" i="1"/>
  <c r="P2809" i="1"/>
  <c r="O2809" i="1"/>
  <c r="S2808" i="1"/>
  <c r="R2808" i="1" a="1"/>
  <c r="R2808" i="1"/>
  <c r="Q2808" i="1"/>
  <c r="P2808" i="1"/>
  <c r="O2808" i="1"/>
  <c r="S2807" i="1"/>
  <c r="R2807" i="1" a="1"/>
  <c r="R2807" i="1"/>
  <c r="Q2807" i="1"/>
  <c r="P2807" i="1"/>
  <c r="O2807" i="1"/>
  <c r="S2806" i="1"/>
  <c r="R2806" i="1" a="1"/>
  <c r="R2806" i="1"/>
  <c r="Q2806" i="1"/>
  <c r="P2806" i="1"/>
  <c r="O2806" i="1"/>
  <c r="S2805" i="1"/>
  <c r="R2805" i="1" a="1"/>
  <c r="R2805" i="1"/>
  <c r="Q2805" i="1"/>
  <c r="P2805" i="1"/>
  <c r="O2805" i="1"/>
  <c r="S2804" i="1"/>
  <c r="R2804" i="1" a="1"/>
  <c r="R2804" i="1"/>
  <c r="Q2804" i="1"/>
  <c r="P2804" i="1"/>
  <c r="O2804" i="1"/>
  <c r="S2803" i="1"/>
  <c r="R2803" i="1" a="1"/>
  <c r="R2803" i="1"/>
  <c r="Q2803" i="1"/>
  <c r="P2803" i="1"/>
  <c r="O2803" i="1"/>
  <c r="S2802" i="1"/>
  <c r="R2802" i="1" a="1"/>
  <c r="R2802" i="1"/>
  <c r="Q2802" i="1"/>
  <c r="P2802" i="1"/>
  <c r="O2802" i="1"/>
  <c r="S2801" i="1"/>
  <c r="R2801" i="1" a="1"/>
  <c r="R2801" i="1"/>
  <c r="Q2801" i="1"/>
  <c r="P2801" i="1"/>
  <c r="O2801" i="1"/>
  <c r="S2800" i="1"/>
  <c r="R2800" i="1" a="1"/>
  <c r="R2800" i="1"/>
  <c r="Q2800" i="1"/>
  <c r="P2800" i="1"/>
  <c r="O2800" i="1"/>
  <c r="S2799" i="1"/>
  <c r="R2799" i="1" a="1"/>
  <c r="R2799" i="1"/>
  <c r="Q2799" i="1"/>
  <c r="P2799" i="1"/>
  <c r="O2799" i="1"/>
  <c r="S2798" i="1"/>
  <c r="R2798" i="1" a="1"/>
  <c r="R2798" i="1"/>
  <c r="Q2798" i="1"/>
  <c r="P2798" i="1"/>
  <c r="O2798" i="1"/>
  <c r="S2797" i="1"/>
  <c r="R2797" i="1" a="1"/>
  <c r="R2797" i="1"/>
  <c r="Q2797" i="1"/>
  <c r="P2797" i="1"/>
  <c r="O2797" i="1"/>
  <c r="S2796" i="1"/>
  <c r="R2796" i="1" a="1"/>
  <c r="R2796" i="1"/>
  <c r="Q2796" i="1"/>
  <c r="P2796" i="1"/>
  <c r="O2796" i="1"/>
  <c r="S2795" i="1"/>
  <c r="R2795" i="1" a="1"/>
  <c r="R2795" i="1"/>
  <c r="Q2795" i="1"/>
  <c r="P2795" i="1"/>
  <c r="O2795" i="1"/>
  <c r="S2794" i="1"/>
  <c r="R2794" i="1" a="1"/>
  <c r="R2794" i="1"/>
  <c r="Q2794" i="1"/>
  <c r="P2794" i="1"/>
  <c r="O2794" i="1"/>
  <c r="S2793" i="1"/>
  <c r="R2793" i="1" a="1"/>
  <c r="R2793" i="1"/>
  <c r="Q2793" i="1"/>
  <c r="P2793" i="1"/>
  <c r="O2793" i="1"/>
  <c r="S2792" i="1"/>
  <c r="R2792" i="1" a="1"/>
  <c r="R2792" i="1"/>
  <c r="Q2792" i="1"/>
  <c r="P2792" i="1"/>
  <c r="O2792" i="1"/>
  <c r="S2791" i="1"/>
  <c r="R2791" i="1" a="1"/>
  <c r="R2791" i="1"/>
  <c r="Q2791" i="1"/>
  <c r="P2791" i="1"/>
  <c r="O2791" i="1"/>
  <c r="S2790" i="1"/>
  <c r="R2790" i="1" a="1"/>
  <c r="R2790" i="1"/>
  <c r="Q2790" i="1"/>
  <c r="P2790" i="1"/>
  <c r="O2790" i="1"/>
  <c r="S2789" i="1"/>
  <c r="R2789" i="1" a="1"/>
  <c r="R2789" i="1"/>
  <c r="Q2789" i="1"/>
  <c r="P2789" i="1"/>
  <c r="O2789" i="1"/>
  <c r="S2788" i="1"/>
  <c r="R2788" i="1" a="1"/>
  <c r="R2788" i="1"/>
  <c r="Q2788" i="1"/>
  <c r="P2788" i="1"/>
  <c r="O2788" i="1"/>
  <c r="S2787" i="1"/>
  <c r="R2787" i="1" a="1"/>
  <c r="R2787" i="1"/>
  <c r="Q2787" i="1"/>
  <c r="P2787" i="1"/>
  <c r="O2787" i="1"/>
  <c r="S2786" i="1"/>
  <c r="R2786" i="1" a="1"/>
  <c r="R2786" i="1"/>
  <c r="Q2786" i="1"/>
  <c r="P2786" i="1"/>
  <c r="O2786" i="1"/>
  <c r="S2785" i="1"/>
  <c r="R2785" i="1" a="1"/>
  <c r="R2785" i="1"/>
  <c r="Q2785" i="1"/>
  <c r="P2785" i="1"/>
  <c r="O2785" i="1"/>
  <c r="S2784" i="1"/>
  <c r="R2784" i="1" a="1"/>
  <c r="R2784" i="1"/>
  <c r="Q2784" i="1"/>
  <c r="P2784" i="1"/>
  <c r="O2784" i="1"/>
  <c r="S2783" i="1"/>
  <c r="R2783" i="1" a="1"/>
  <c r="R2783" i="1"/>
  <c r="Q2783" i="1"/>
  <c r="P2783" i="1"/>
  <c r="O2783" i="1"/>
  <c r="S2782" i="1"/>
  <c r="R2782" i="1" a="1"/>
  <c r="R2782" i="1"/>
  <c r="Q2782" i="1"/>
  <c r="P2782" i="1"/>
  <c r="O2782" i="1"/>
  <c r="S2781" i="1"/>
  <c r="R2781" i="1" a="1"/>
  <c r="R2781" i="1"/>
  <c r="Q2781" i="1"/>
  <c r="P2781" i="1"/>
  <c r="O2781" i="1"/>
  <c r="S2780" i="1"/>
  <c r="R2780" i="1" a="1"/>
  <c r="R2780" i="1"/>
  <c r="Q2780" i="1"/>
  <c r="P2780" i="1"/>
  <c r="O2780" i="1"/>
  <c r="S2779" i="1"/>
  <c r="R2779" i="1" a="1"/>
  <c r="R2779" i="1"/>
  <c r="Q2779" i="1"/>
  <c r="P2779" i="1"/>
  <c r="O2779" i="1"/>
  <c r="S2778" i="1"/>
  <c r="R2778" i="1" a="1"/>
  <c r="R2778" i="1"/>
  <c r="Q2778" i="1"/>
  <c r="P2778" i="1"/>
  <c r="O2778" i="1"/>
  <c r="S2777" i="1"/>
  <c r="R2777" i="1" a="1"/>
  <c r="R2777" i="1"/>
  <c r="Q2777" i="1"/>
  <c r="P2777" i="1"/>
  <c r="O2777" i="1"/>
  <c r="S2776" i="1"/>
  <c r="R2776" i="1" a="1"/>
  <c r="R2776" i="1"/>
  <c r="Q2776" i="1"/>
  <c r="P2776" i="1"/>
  <c r="O2776" i="1"/>
  <c r="S2775" i="1"/>
  <c r="R2775" i="1" a="1"/>
  <c r="R2775" i="1"/>
  <c r="Q2775" i="1"/>
  <c r="P2775" i="1"/>
  <c r="O2775" i="1"/>
  <c r="S2774" i="1"/>
  <c r="R2774" i="1" a="1"/>
  <c r="R2774" i="1"/>
  <c r="Q2774" i="1"/>
  <c r="P2774" i="1"/>
  <c r="O2774" i="1"/>
  <c r="S2773" i="1"/>
  <c r="R2773" i="1" a="1"/>
  <c r="R2773" i="1"/>
  <c r="Q2773" i="1"/>
  <c r="P2773" i="1"/>
  <c r="O2773" i="1"/>
  <c r="S2772" i="1"/>
  <c r="R2772" i="1" a="1"/>
  <c r="R2772" i="1"/>
  <c r="Q2772" i="1"/>
  <c r="P2772" i="1"/>
  <c r="O2772" i="1"/>
  <c r="S2771" i="1"/>
  <c r="R2771" i="1" a="1"/>
  <c r="R2771" i="1"/>
  <c r="Q2771" i="1"/>
  <c r="P2771" i="1"/>
  <c r="O2771" i="1"/>
  <c r="S2770" i="1"/>
  <c r="R2770" i="1" a="1"/>
  <c r="R2770" i="1"/>
  <c r="Q2770" i="1"/>
  <c r="P2770" i="1"/>
  <c r="O2770" i="1"/>
  <c r="S2769" i="1"/>
  <c r="R2769" i="1" a="1"/>
  <c r="R2769" i="1"/>
  <c r="Q2769" i="1"/>
  <c r="P2769" i="1"/>
  <c r="O2769" i="1"/>
  <c r="S2768" i="1"/>
  <c r="R2768" i="1" a="1"/>
  <c r="R2768" i="1"/>
  <c r="Q2768" i="1"/>
  <c r="P2768" i="1"/>
  <c r="O2768" i="1"/>
  <c r="S2767" i="1"/>
  <c r="R2767" i="1" a="1"/>
  <c r="R2767" i="1"/>
  <c r="Q2767" i="1"/>
  <c r="P2767" i="1"/>
  <c r="O2767" i="1"/>
  <c r="S2766" i="1"/>
  <c r="R2766" i="1" a="1"/>
  <c r="R2766" i="1"/>
  <c r="Q2766" i="1"/>
  <c r="P2766" i="1"/>
  <c r="O2766" i="1"/>
  <c r="S2765" i="1"/>
  <c r="R2765" i="1" a="1"/>
  <c r="R2765" i="1"/>
  <c r="Q2765" i="1"/>
  <c r="P2765" i="1"/>
  <c r="O2765" i="1"/>
  <c r="S2764" i="1"/>
  <c r="R2764" i="1" a="1"/>
  <c r="R2764" i="1"/>
  <c r="Q2764" i="1"/>
  <c r="P2764" i="1"/>
  <c r="O2764" i="1"/>
  <c r="S2763" i="1"/>
  <c r="R2763" i="1" a="1"/>
  <c r="R2763" i="1"/>
  <c r="Q2763" i="1"/>
  <c r="P2763" i="1"/>
  <c r="O2763" i="1"/>
  <c r="S2762" i="1"/>
  <c r="R2762" i="1" a="1"/>
  <c r="R2762" i="1"/>
  <c r="Q2762" i="1"/>
  <c r="P2762" i="1"/>
  <c r="O2762" i="1"/>
  <c r="S2761" i="1"/>
  <c r="R2761" i="1" a="1"/>
  <c r="R2761" i="1"/>
  <c r="Q2761" i="1"/>
  <c r="P2761" i="1"/>
  <c r="O2761" i="1"/>
  <c r="S2760" i="1"/>
  <c r="R2760" i="1" a="1"/>
  <c r="R2760" i="1"/>
  <c r="Q2760" i="1"/>
  <c r="P2760" i="1"/>
  <c r="O2760" i="1"/>
  <c r="S2759" i="1"/>
  <c r="R2759" i="1" a="1"/>
  <c r="R2759" i="1"/>
  <c r="Q2759" i="1"/>
  <c r="P2759" i="1"/>
  <c r="O2759" i="1"/>
  <c r="S2758" i="1"/>
  <c r="R2758" i="1" a="1"/>
  <c r="R2758" i="1"/>
  <c r="Q2758" i="1"/>
  <c r="P2758" i="1"/>
  <c r="O2758" i="1"/>
  <c r="S2757" i="1"/>
  <c r="R2757" i="1" a="1"/>
  <c r="R2757" i="1"/>
  <c r="Q2757" i="1"/>
  <c r="P2757" i="1"/>
  <c r="O2757" i="1"/>
  <c r="S2756" i="1"/>
  <c r="R2756" i="1" a="1"/>
  <c r="R2756" i="1"/>
  <c r="Q2756" i="1"/>
  <c r="P2756" i="1"/>
  <c r="O2756" i="1"/>
  <c r="S2755" i="1"/>
  <c r="R2755" i="1" a="1"/>
  <c r="R2755" i="1"/>
  <c r="Q2755" i="1"/>
  <c r="P2755" i="1"/>
  <c r="O2755" i="1"/>
  <c r="S2754" i="1"/>
  <c r="R2754" i="1" a="1"/>
  <c r="R2754" i="1"/>
  <c r="Q2754" i="1"/>
  <c r="P2754" i="1"/>
  <c r="O2754" i="1"/>
  <c r="S2753" i="1"/>
  <c r="R2753" i="1" a="1"/>
  <c r="R2753" i="1"/>
  <c r="Q2753" i="1"/>
  <c r="P2753" i="1"/>
  <c r="O2753" i="1"/>
  <c r="S2752" i="1"/>
  <c r="R2752" i="1" a="1"/>
  <c r="R2752" i="1"/>
  <c r="Q2752" i="1"/>
  <c r="P2752" i="1"/>
  <c r="O2752" i="1"/>
  <c r="S2751" i="1"/>
  <c r="R2751" i="1" a="1"/>
  <c r="R2751" i="1"/>
  <c r="Q2751" i="1"/>
  <c r="P2751" i="1"/>
  <c r="O2751" i="1"/>
  <c r="S2750" i="1"/>
  <c r="R2750" i="1" a="1"/>
  <c r="R2750" i="1"/>
  <c r="Q2750" i="1"/>
  <c r="P2750" i="1"/>
  <c r="O2750" i="1"/>
  <c r="S2749" i="1"/>
  <c r="R2749" i="1" a="1"/>
  <c r="R2749" i="1"/>
  <c r="Q2749" i="1"/>
  <c r="P2749" i="1"/>
  <c r="O2749" i="1"/>
  <c r="S2748" i="1"/>
  <c r="R2748" i="1" a="1"/>
  <c r="R2748" i="1"/>
  <c r="Q2748" i="1"/>
  <c r="P2748" i="1"/>
  <c r="O2748" i="1"/>
  <c r="S2747" i="1"/>
  <c r="R2747" i="1" a="1"/>
  <c r="R2747" i="1"/>
  <c r="Q2747" i="1"/>
  <c r="P2747" i="1"/>
  <c r="O2747" i="1"/>
  <c r="S2746" i="1"/>
  <c r="R2746" i="1" a="1"/>
  <c r="R2746" i="1"/>
  <c r="Q2746" i="1"/>
  <c r="P2746" i="1"/>
  <c r="O2746" i="1"/>
  <c r="S2745" i="1"/>
  <c r="R2745" i="1" a="1"/>
  <c r="R2745" i="1"/>
  <c r="Q2745" i="1"/>
  <c r="P2745" i="1"/>
  <c r="O2745" i="1"/>
  <c r="S2744" i="1"/>
  <c r="R2744" i="1" a="1"/>
  <c r="R2744" i="1"/>
  <c r="Q2744" i="1"/>
  <c r="P2744" i="1"/>
  <c r="O2744" i="1"/>
  <c r="S2743" i="1"/>
  <c r="R2743" i="1" a="1"/>
  <c r="R2743" i="1"/>
  <c r="Q2743" i="1"/>
  <c r="P2743" i="1"/>
  <c r="O2743" i="1"/>
  <c r="S2742" i="1"/>
  <c r="R2742" i="1" a="1"/>
  <c r="R2742" i="1"/>
  <c r="Q2742" i="1"/>
  <c r="P2742" i="1"/>
  <c r="O2742" i="1"/>
  <c r="S2741" i="1"/>
  <c r="R2741" i="1" a="1"/>
  <c r="R2741" i="1"/>
  <c r="Q2741" i="1"/>
  <c r="P2741" i="1"/>
  <c r="O2741" i="1"/>
  <c r="S2740" i="1"/>
  <c r="R2740" i="1" a="1"/>
  <c r="R2740" i="1"/>
  <c r="Q2740" i="1"/>
  <c r="P2740" i="1"/>
  <c r="O2740" i="1"/>
  <c r="S2739" i="1"/>
  <c r="R2739" i="1" a="1"/>
  <c r="R2739" i="1"/>
  <c r="Q2739" i="1"/>
  <c r="P2739" i="1"/>
  <c r="O2739" i="1"/>
  <c r="S2738" i="1"/>
  <c r="R2738" i="1" a="1"/>
  <c r="R2738" i="1"/>
  <c r="Q2738" i="1"/>
  <c r="P2738" i="1"/>
  <c r="O2738" i="1"/>
  <c r="S2737" i="1"/>
  <c r="R2737" i="1" a="1"/>
  <c r="R2737" i="1"/>
  <c r="Q2737" i="1"/>
  <c r="P2737" i="1"/>
  <c r="O2737" i="1"/>
  <c r="S2736" i="1"/>
  <c r="R2736" i="1" a="1"/>
  <c r="R2736" i="1"/>
  <c r="Q2736" i="1"/>
  <c r="P2736" i="1"/>
  <c r="O2736" i="1"/>
  <c r="S2735" i="1"/>
  <c r="R2735" i="1" a="1"/>
  <c r="R2735" i="1"/>
  <c r="Q2735" i="1"/>
  <c r="P2735" i="1"/>
  <c r="O2735" i="1"/>
  <c r="S2734" i="1"/>
  <c r="R2734" i="1" a="1"/>
  <c r="R2734" i="1"/>
  <c r="Q2734" i="1"/>
  <c r="P2734" i="1"/>
  <c r="O2734" i="1"/>
  <c r="S2733" i="1"/>
  <c r="R2733" i="1" a="1"/>
  <c r="R2733" i="1"/>
  <c r="Q2733" i="1"/>
  <c r="P2733" i="1"/>
  <c r="O2733" i="1"/>
  <c r="S2732" i="1"/>
  <c r="R2732" i="1" a="1"/>
  <c r="R2732" i="1"/>
  <c r="Q2732" i="1"/>
  <c r="P2732" i="1"/>
  <c r="O2732" i="1"/>
  <c r="S2731" i="1"/>
  <c r="R2731" i="1" a="1"/>
  <c r="R2731" i="1"/>
  <c r="Q2731" i="1"/>
  <c r="P2731" i="1"/>
  <c r="O2731" i="1"/>
  <c r="S2730" i="1"/>
  <c r="R2730" i="1" a="1"/>
  <c r="R2730" i="1"/>
  <c r="Q2730" i="1"/>
  <c r="P2730" i="1"/>
  <c r="O2730" i="1"/>
  <c r="S2729" i="1"/>
  <c r="R2729" i="1" a="1"/>
  <c r="R2729" i="1"/>
  <c r="Q2729" i="1"/>
  <c r="P2729" i="1"/>
  <c r="O2729" i="1"/>
  <c r="S2728" i="1"/>
  <c r="R2728" i="1" a="1"/>
  <c r="R2728" i="1"/>
  <c r="Q2728" i="1"/>
  <c r="P2728" i="1"/>
  <c r="O2728" i="1"/>
  <c r="S2727" i="1"/>
  <c r="R2727" i="1" a="1"/>
  <c r="R2727" i="1"/>
  <c r="Q2727" i="1"/>
  <c r="P2727" i="1"/>
  <c r="O2727" i="1"/>
  <c r="S2726" i="1"/>
  <c r="R2726" i="1" a="1"/>
  <c r="R2726" i="1"/>
  <c r="Q2726" i="1"/>
  <c r="P2726" i="1"/>
  <c r="O2726" i="1"/>
  <c r="S2725" i="1"/>
  <c r="R2725" i="1" a="1"/>
  <c r="R2725" i="1"/>
  <c r="Q2725" i="1"/>
  <c r="P2725" i="1"/>
  <c r="O2725" i="1"/>
  <c r="S2724" i="1"/>
  <c r="R2724" i="1" a="1"/>
  <c r="R2724" i="1"/>
  <c r="Q2724" i="1"/>
  <c r="P2724" i="1"/>
  <c r="O2724" i="1"/>
  <c r="S2723" i="1"/>
  <c r="R2723" i="1" a="1"/>
  <c r="R2723" i="1"/>
  <c r="Q2723" i="1"/>
  <c r="P2723" i="1"/>
  <c r="O2723" i="1"/>
  <c r="S2722" i="1"/>
  <c r="R2722" i="1" a="1"/>
  <c r="R2722" i="1"/>
  <c r="Q2722" i="1"/>
  <c r="P2722" i="1"/>
  <c r="O2722" i="1"/>
  <c r="S2721" i="1"/>
  <c r="R2721" i="1" a="1"/>
  <c r="R2721" i="1"/>
  <c r="Q2721" i="1"/>
  <c r="P2721" i="1"/>
  <c r="O2721" i="1"/>
  <c r="S2720" i="1"/>
  <c r="R2720" i="1" a="1"/>
  <c r="R2720" i="1"/>
  <c r="Q2720" i="1"/>
  <c r="P2720" i="1"/>
  <c r="O2720" i="1"/>
  <c r="S2719" i="1"/>
  <c r="R2719" i="1" a="1"/>
  <c r="R2719" i="1"/>
  <c r="Q2719" i="1"/>
  <c r="P2719" i="1"/>
  <c r="O2719" i="1"/>
  <c r="S2718" i="1"/>
  <c r="R2718" i="1" a="1"/>
  <c r="R2718" i="1"/>
  <c r="Q2718" i="1"/>
  <c r="P2718" i="1"/>
  <c r="O2718" i="1"/>
  <c r="S2717" i="1"/>
  <c r="R2717" i="1" a="1"/>
  <c r="R2717" i="1"/>
  <c r="Q2717" i="1"/>
  <c r="P2717" i="1"/>
  <c r="O2717" i="1"/>
  <c r="S2716" i="1"/>
  <c r="R2716" i="1" a="1"/>
  <c r="R2716" i="1"/>
  <c r="Q2716" i="1"/>
  <c r="P2716" i="1"/>
  <c r="O2716" i="1"/>
  <c r="S2715" i="1"/>
  <c r="R2715" i="1" a="1"/>
  <c r="R2715" i="1"/>
  <c r="Q2715" i="1"/>
  <c r="P2715" i="1"/>
  <c r="O2715" i="1"/>
  <c r="S2714" i="1"/>
  <c r="R2714" i="1" a="1"/>
  <c r="R2714" i="1"/>
  <c r="Q2714" i="1"/>
  <c r="P2714" i="1"/>
  <c r="O2714" i="1"/>
  <c r="S2713" i="1"/>
  <c r="R2713" i="1" a="1"/>
  <c r="R2713" i="1"/>
  <c r="Q2713" i="1"/>
  <c r="P2713" i="1"/>
  <c r="O2713" i="1"/>
  <c r="S2712" i="1"/>
  <c r="R2712" i="1" a="1"/>
  <c r="R2712" i="1"/>
  <c r="Q2712" i="1"/>
  <c r="P2712" i="1"/>
  <c r="O2712" i="1"/>
  <c r="S2711" i="1"/>
  <c r="R2711" i="1" a="1"/>
  <c r="R2711" i="1"/>
  <c r="Q2711" i="1"/>
  <c r="P2711" i="1"/>
  <c r="O2711" i="1"/>
  <c r="S2710" i="1"/>
  <c r="R2710" i="1" a="1"/>
  <c r="R2710" i="1"/>
  <c r="Q2710" i="1"/>
  <c r="P2710" i="1"/>
  <c r="O2710" i="1"/>
  <c r="S2709" i="1"/>
  <c r="R2709" i="1" a="1"/>
  <c r="R2709" i="1"/>
  <c r="Q2709" i="1"/>
  <c r="P2709" i="1"/>
  <c r="O2709" i="1"/>
  <c r="S2708" i="1"/>
  <c r="R2708" i="1" a="1"/>
  <c r="R2708" i="1"/>
  <c r="Q2708" i="1"/>
  <c r="P2708" i="1"/>
  <c r="O2708" i="1"/>
  <c r="S2707" i="1"/>
  <c r="R2707" i="1" a="1"/>
  <c r="R2707" i="1"/>
  <c r="Q2707" i="1"/>
  <c r="P2707" i="1"/>
  <c r="O2707" i="1"/>
  <c r="S2706" i="1"/>
  <c r="R2706" i="1" a="1"/>
  <c r="R2706" i="1"/>
  <c r="Q2706" i="1"/>
  <c r="P2706" i="1"/>
  <c r="O2706" i="1"/>
  <c r="S2705" i="1"/>
  <c r="R2705" i="1" a="1"/>
  <c r="R2705" i="1"/>
  <c r="Q2705" i="1"/>
  <c r="P2705" i="1"/>
  <c r="O2705" i="1"/>
  <c r="S2704" i="1"/>
  <c r="R2704" i="1" a="1"/>
  <c r="R2704" i="1"/>
  <c r="Q2704" i="1"/>
  <c r="P2704" i="1"/>
  <c r="O2704" i="1"/>
  <c r="S2703" i="1"/>
  <c r="R2703" i="1" a="1"/>
  <c r="R2703" i="1"/>
  <c r="Q2703" i="1"/>
  <c r="P2703" i="1"/>
  <c r="O2703" i="1"/>
  <c r="S2702" i="1"/>
  <c r="R2702" i="1" a="1"/>
  <c r="R2702" i="1"/>
  <c r="Q2702" i="1"/>
  <c r="P2702" i="1"/>
  <c r="O2702" i="1"/>
  <c r="S2701" i="1"/>
  <c r="R2701" i="1" a="1"/>
  <c r="R2701" i="1"/>
  <c r="Q2701" i="1"/>
  <c r="P2701" i="1"/>
  <c r="O2701" i="1"/>
  <c r="S2700" i="1"/>
  <c r="R2700" i="1" a="1"/>
  <c r="R2700" i="1"/>
  <c r="Q2700" i="1"/>
  <c r="P2700" i="1"/>
  <c r="O2700" i="1"/>
  <c r="S2699" i="1"/>
  <c r="R2699" i="1" a="1"/>
  <c r="R2699" i="1"/>
  <c r="Q2699" i="1"/>
  <c r="P2699" i="1"/>
  <c r="O2699" i="1"/>
  <c r="S2698" i="1"/>
  <c r="R2698" i="1" a="1"/>
  <c r="R2698" i="1"/>
  <c r="Q2698" i="1"/>
  <c r="P2698" i="1"/>
  <c r="O2698" i="1"/>
  <c r="S2697" i="1"/>
  <c r="R2697" i="1" a="1"/>
  <c r="R2697" i="1"/>
  <c r="Q2697" i="1"/>
  <c r="P2697" i="1"/>
  <c r="O2697" i="1"/>
  <c r="S2696" i="1"/>
  <c r="R2696" i="1" a="1"/>
  <c r="R2696" i="1"/>
  <c r="Q2696" i="1"/>
  <c r="P2696" i="1"/>
  <c r="O2696" i="1"/>
  <c r="S2695" i="1"/>
  <c r="R2695" i="1" a="1"/>
  <c r="R2695" i="1"/>
  <c r="Q2695" i="1"/>
  <c r="P2695" i="1"/>
  <c r="O2695" i="1"/>
  <c r="S2694" i="1"/>
  <c r="R2694" i="1" a="1"/>
  <c r="R2694" i="1"/>
  <c r="Q2694" i="1"/>
  <c r="P2694" i="1"/>
  <c r="O2694" i="1"/>
  <c r="S2693" i="1"/>
  <c r="R2693" i="1" a="1"/>
  <c r="R2693" i="1"/>
  <c r="Q2693" i="1"/>
  <c r="P2693" i="1"/>
  <c r="O2693" i="1"/>
  <c r="S2692" i="1"/>
  <c r="R2692" i="1" a="1"/>
  <c r="R2692" i="1"/>
  <c r="Q2692" i="1"/>
  <c r="P2692" i="1"/>
  <c r="O2692" i="1"/>
  <c r="S2691" i="1"/>
  <c r="R2691" i="1" a="1"/>
  <c r="R2691" i="1"/>
  <c r="Q2691" i="1"/>
  <c r="P2691" i="1"/>
  <c r="O2691" i="1"/>
  <c r="S2690" i="1"/>
  <c r="R2690" i="1" a="1"/>
  <c r="R2690" i="1"/>
  <c r="Q2690" i="1"/>
  <c r="P2690" i="1"/>
  <c r="O2690" i="1"/>
  <c r="S2689" i="1"/>
  <c r="R2689" i="1" a="1"/>
  <c r="R2689" i="1"/>
  <c r="Q2689" i="1"/>
  <c r="P2689" i="1"/>
  <c r="O2689" i="1"/>
  <c r="S2688" i="1"/>
  <c r="R2688" i="1" a="1"/>
  <c r="R2688" i="1"/>
  <c r="Q2688" i="1"/>
  <c r="P2688" i="1"/>
  <c r="O2688" i="1"/>
  <c r="S2687" i="1"/>
  <c r="R2687" i="1" a="1"/>
  <c r="R2687" i="1"/>
  <c r="Q2687" i="1"/>
  <c r="P2687" i="1"/>
  <c r="O2687" i="1"/>
  <c r="S2686" i="1"/>
  <c r="R2686" i="1" a="1"/>
  <c r="R2686" i="1"/>
  <c r="Q2686" i="1"/>
  <c r="P2686" i="1"/>
  <c r="O2686" i="1"/>
  <c r="S2685" i="1"/>
  <c r="R2685" i="1" a="1"/>
  <c r="R2685" i="1"/>
  <c r="Q2685" i="1"/>
  <c r="P2685" i="1"/>
  <c r="O2685" i="1"/>
  <c r="S2684" i="1"/>
  <c r="R2684" i="1" a="1"/>
  <c r="R2684" i="1"/>
  <c r="Q2684" i="1"/>
  <c r="P2684" i="1"/>
  <c r="O2684" i="1"/>
  <c r="S2683" i="1"/>
  <c r="R2683" i="1" a="1"/>
  <c r="R2683" i="1"/>
  <c r="Q2683" i="1"/>
  <c r="P2683" i="1"/>
  <c r="O2683" i="1"/>
  <c r="S2682" i="1"/>
  <c r="R2682" i="1" a="1"/>
  <c r="R2682" i="1"/>
  <c r="Q2682" i="1"/>
  <c r="P2682" i="1"/>
  <c r="O2682" i="1"/>
  <c r="S2681" i="1"/>
  <c r="R2681" i="1" a="1"/>
  <c r="R2681" i="1"/>
  <c r="Q2681" i="1"/>
  <c r="P2681" i="1"/>
  <c r="O2681" i="1"/>
  <c r="S2680" i="1"/>
  <c r="R2680" i="1" a="1"/>
  <c r="R2680" i="1"/>
  <c r="Q2680" i="1"/>
  <c r="P2680" i="1"/>
  <c r="O2680" i="1"/>
  <c r="S2679" i="1"/>
  <c r="R2679" i="1" a="1"/>
  <c r="R2679" i="1"/>
  <c r="Q2679" i="1"/>
  <c r="P2679" i="1"/>
  <c r="O2679" i="1"/>
  <c r="S2678" i="1"/>
  <c r="R2678" i="1" a="1"/>
  <c r="R2678" i="1"/>
  <c r="Q2678" i="1"/>
  <c r="P2678" i="1"/>
  <c r="O2678" i="1"/>
  <c r="S2677" i="1"/>
  <c r="R2677" i="1" a="1"/>
  <c r="R2677" i="1"/>
  <c r="Q2677" i="1"/>
  <c r="P2677" i="1"/>
  <c r="O2677" i="1"/>
  <c r="S2676" i="1"/>
  <c r="R2676" i="1" a="1"/>
  <c r="R2676" i="1"/>
  <c r="Q2676" i="1"/>
  <c r="P2676" i="1"/>
  <c r="O2676" i="1"/>
  <c r="S2675" i="1"/>
  <c r="R2675" i="1" a="1"/>
  <c r="R2675" i="1"/>
  <c r="Q2675" i="1"/>
  <c r="P2675" i="1"/>
  <c r="O2675" i="1"/>
  <c r="S2674" i="1"/>
  <c r="R2674" i="1" a="1"/>
  <c r="R2674" i="1"/>
  <c r="Q2674" i="1"/>
  <c r="P2674" i="1"/>
  <c r="O2674" i="1"/>
  <c r="S2673" i="1"/>
  <c r="R2673" i="1" a="1"/>
  <c r="R2673" i="1"/>
  <c r="Q2673" i="1"/>
  <c r="P2673" i="1"/>
  <c r="O2673" i="1"/>
  <c r="S2672" i="1"/>
  <c r="R2672" i="1" a="1"/>
  <c r="R2672" i="1"/>
  <c r="Q2672" i="1"/>
  <c r="P2672" i="1"/>
  <c r="O2672" i="1"/>
  <c r="S2671" i="1"/>
  <c r="R2671" i="1" a="1"/>
  <c r="R2671" i="1"/>
  <c r="Q2671" i="1"/>
  <c r="P2671" i="1"/>
  <c r="O2671" i="1"/>
  <c r="S2670" i="1"/>
  <c r="R2670" i="1" a="1"/>
  <c r="R2670" i="1"/>
  <c r="Q2670" i="1"/>
  <c r="P2670" i="1"/>
  <c r="O2670" i="1"/>
  <c r="S2669" i="1"/>
  <c r="R2669" i="1" a="1"/>
  <c r="R2669" i="1"/>
  <c r="Q2669" i="1"/>
  <c r="P2669" i="1"/>
  <c r="O2669" i="1"/>
  <c r="S2668" i="1"/>
  <c r="R2668" i="1" a="1"/>
  <c r="R2668" i="1"/>
  <c r="Q2668" i="1"/>
  <c r="P2668" i="1"/>
  <c r="O2668" i="1"/>
  <c r="S2667" i="1"/>
  <c r="R2667" i="1" a="1"/>
  <c r="R2667" i="1"/>
  <c r="Q2667" i="1"/>
  <c r="P2667" i="1"/>
  <c r="O2667" i="1"/>
  <c r="S2666" i="1"/>
  <c r="R2666" i="1" a="1"/>
  <c r="R2666" i="1"/>
  <c r="Q2666" i="1"/>
  <c r="P2666" i="1"/>
  <c r="O2666" i="1"/>
  <c r="S2665" i="1"/>
  <c r="R2665" i="1" a="1"/>
  <c r="R2665" i="1"/>
  <c r="Q2665" i="1"/>
  <c r="P2665" i="1"/>
  <c r="O2665" i="1"/>
  <c r="S2664" i="1"/>
  <c r="R2664" i="1" a="1"/>
  <c r="R2664" i="1"/>
  <c r="Q2664" i="1"/>
  <c r="P2664" i="1"/>
  <c r="O2664" i="1"/>
  <c r="S2663" i="1"/>
  <c r="R2663" i="1" a="1"/>
  <c r="R2663" i="1"/>
  <c r="Q2663" i="1"/>
  <c r="P2663" i="1"/>
  <c r="O2663" i="1"/>
  <c r="S2662" i="1"/>
  <c r="R2662" i="1" a="1"/>
  <c r="R2662" i="1"/>
  <c r="Q2662" i="1"/>
  <c r="P2662" i="1"/>
  <c r="O2662" i="1"/>
  <c r="S2661" i="1"/>
  <c r="R2661" i="1" a="1"/>
  <c r="R2661" i="1"/>
  <c r="Q2661" i="1"/>
  <c r="P2661" i="1"/>
  <c r="O2661" i="1"/>
  <c r="S2660" i="1"/>
  <c r="R2660" i="1" a="1"/>
  <c r="R2660" i="1"/>
  <c r="Q2660" i="1"/>
  <c r="P2660" i="1"/>
  <c r="O2660" i="1"/>
  <c r="S2659" i="1"/>
  <c r="R2659" i="1" a="1"/>
  <c r="R2659" i="1"/>
  <c r="Q2659" i="1"/>
  <c r="P2659" i="1"/>
  <c r="O2659" i="1"/>
  <c r="S2658" i="1"/>
  <c r="R2658" i="1" a="1"/>
  <c r="R2658" i="1"/>
  <c r="Q2658" i="1"/>
  <c r="P2658" i="1"/>
  <c r="O2658" i="1"/>
  <c r="S2657" i="1"/>
  <c r="R2657" i="1" a="1"/>
  <c r="R2657" i="1"/>
  <c r="Q2657" i="1"/>
  <c r="P2657" i="1"/>
  <c r="O2657" i="1"/>
  <c r="S2656" i="1"/>
  <c r="R2656" i="1" a="1"/>
  <c r="R2656" i="1"/>
  <c r="Q2656" i="1"/>
  <c r="P2656" i="1"/>
  <c r="O2656" i="1"/>
  <c r="S2655" i="1"/>
  <c r="R2655" i="1" a="1"/>
  <c r="R2655" i="1"/>
  <c r="Q2655" i="1"/>
  <c r="P2655" i="1"/>
  <c r="O2655" i="1"/>
  <c r="S2654" i="1"/>
  <c r="R2654" i="1" a="1"/>
  <c r="R2654" i="1"/>
  <c r="Q2654" i="1"/>
  <c r="P2654" i="1"/>
  <c r="O2654" i="1"/>
  <c r="S2653" i="1"/>
  <c r="R2653" i="1" a="1"/>
  <c r="R2653" i="1"/>
  <c r="Q2653" i="1"/>
  <c r="P2653" i="1"/>
  <c r="O2653" i="1"/>
  <c r="S2652" i="1"/>
  <c r="R2652" i="1" a="1"/>
  <c r="R2652" i="1"/>
  <c r="Q2652" i="1"/>
  <c r="P2652" i="1"/>
  <c r="O2652" i="1"/>
  <c r="S2651" i="1"/>
  <c r="R2651" i="1" a="1"/>
  <c r="R2651" i="1"/>
  <c r="Q2651" i="1"/>
  <c r="P2651" i="1"/>
  <c r="O2651" i="1"/>
  <c r="S2650" i="1"/>
  <c r="R2650" i="1" a="1"/>
  <c r="R2650" i="1"/>
  <c r="Q2650" i="1"/>
  <c r="P2650" i="1"/>
  <c r="O2650" i="1"/>
  <c r="S2649" i="1"/>
  <c r="R2649" i="1" a="1"/>
  <c r="R2649" i="1"/>
  <c r="Q2649" i="1"/>
  <c r="P2649" i="1"/>
  <c r="O2649" i="1"/>
  <c r="S2648" i="1"/>
  <c r="R2648" i="1" a="1"/>
  <c r="R2648" i="1"/>
  <c r="Q2648" i="1"/>
  <c r="P2648" i="1"/>
  <c r="O2648" i="1"/>
  <c r="S2647" i="1"/>
  <c r="R2647" i="1" a="1"/>
  <c r="R2647" i="1"/>
  <c r="Q2647" i="1"/>
  <c r="P2647" i="1"/>
  <c r="O2647" i="1"/>
  <c r="S2646" i="1"/>
  <c r="R2646" i="1" a="1"/>
  <c r="R2646" i="1"/>
  <c r="Q2646" i="1"/>
  <c r="P2646" i="1"/>
  <c r="O2646" i="1"/>
  <c r="S2645" i="1"/>
  <c r="R2645" i="1" a="1"/>
  <c r="R2645" i="1"/>
  <c r="Q2645" i="1"/>
  <c r="P2645" i="1"/>
  <c r="O2645" i="1"/>
  <c r="S2644" i="1"/>
  <c r="R2644" i="1" a="1"/>
  <c r="R2644" i="1"/>
  <c r="Q2644" i="1"/>
  <c r="P2644" i="1"/>
  <c r="O2644" i="1"/>
  <c r="S2643" i="1"/>
  <c r="R2643" i="1" a="1"/>
  <c r="R2643" i="1"/>
  <c r="Q2643" i="1"/>
  <c r="P2643" i="1"/>
  <c r="O2643" i="1"/>
  <c r="S2642" i="1"/>
  <c r="R2642" i="1" a="1"/>
  <c r="R2642" i="1"/>
  <c r="Q2642" i="1"/>
  <c r="P2642" i="1"/>
  <c r="O2642" i="1"/>
  <c r="S2641" i="1"/>
  <c r="R2641" i="1" a="1"/>
  <c r="R2641" i="1"/>
  <c r="Q2641" i="1"/>
  <c r="P2641" i="1"/>
  <c r="O2641" i="1"/>
  <c r="S2640" i="1"/>
  <c r="R2640" i="1" a="1"/>
  <c r="R2640" i="1"/>
  <c r="Q2640" i="1"/>
  <c r="P2640" i="1"/>
  <c r="O2640" i="1"/>
  <c r="S2639" i="1"/>
  <c r="R2639" i="1" a="1"/>
  <c r="R2639" i="1"/>
  <c r="Q2639" i="1"/>
  <c r="P2639" i="1"/>
  <c r="O2639" i="1"/>
  <c r="S2638" i="1"/>
  <c r="R2638" i="1" a="1"/>
  <c r="R2638" i="1"/>
  <c r="Q2638" i="1"/>
  <c r="P2638" i="1"/>
  <c r="O2638" i="1"/>
  <c r="S2637" i="1"/>
  <c r="R2637" i="1" a="1"/>
  <c r="R2637" i="1"/>
  <c r="Q2637" i="1"/>
  <c r="P2637" i="1"/>
  <c r="O2637" i="1"/>
  <c r="S2636" i="1"/>
  <c r="R2636" i="1" a="1"/>
  <c r="R2636" i="1"/>
  <c r="Q2636" i="1"/>
  <c r="P2636" i="1"/>
  <c r="O2636" i="1"/>
  <c r="S2635" i="1"/>
  <c r="R2635" i="1" a="1"/>
  <c r="R2635" i="1"/>
  <c r="Q2635" i="1"/>
  <c r="P2635" i="1"/>
  <c r="O2635" i="1"/>
  <c r="S2634" i="1"/>
  <c r="R2634" i="1" a="1"/>
  <c r="R2634" i="1"/>
  <c r="Q2634" i="1"/>
  <c r="P2634" i="1"/>
  <c r="O2634" i="1"/>
  <c r="S2633" i="1"/>
  <c r="R2633" i="1" a="1"/>
  <c r="R2633" i="1"/>
  <c r="Q2633" i="1"/>
  <c r="P2633" i="1"/>
  <c r="O2633" i="1"/>
  <c r="S2632" i="1"/>
  <c r="R2632" i="1" a="1"/>
  <c r="R2632" i="1"/>
  <c r="Q2632" i="1"/>
  <c r="P2632" i="1"/>
  <c r="O2632" i="1"/>
  <c r="S2631" i="1"/>
  <c r="R2631" i="1" a="1"/>
  <c r="R2631" i="1"/>
  <c r="Q2631" i="1"/>
  <c r="P2631" i="1"/>
  <c r="O2631" i="1"/>
  <c r="S2630" i="1"/>
  <c r="R2630" i="1" a="1"/>
  <c r="R2630" i="1"/>
  <c r="Q2630" i="1"/>
  <c r="P2630" i="1"/>
  <c r="O2630" i="1"/>
  <c r="S2629" i="1"/>
  <c r="R2629" i="1" a="1"/>
  <c r="R2629" i="1"/>
  <c r="Q2629" i="1"/>
  <c r="P2629" i="1"/>
  <c r="O2629" i="1"/>
  <c r="S2628" i="1"/>
  <c r="R2628" i="1" a="1"/>
  <c r="R2628" i="1"/>
  <c r="Q2628" i="1"/>
  <c r="P2628" i="1"/>
  <c r="O2628" i="1"/>
  <c r="S2627" i="1"/>
  <c r="R2627" i="1" a="1"/>
  <c r="R2627" i="1"/>
  <c r="Q2627" i="1"/>
  <c r="P2627" i="1"/>
  <c r="O2627" i="1"/>
  <c r="S2626" i="1"/>
  <c r="R2626" i="1" a="1"/>
  <c r="R2626" i="1"/>
  <c r="Q2626" i="1"/>
  <c r="P2626" i="1"/>
  <c r="O2626" i="1"/>
  <c r="S2625" i="1"/>
  <c r="R2625" i="1" a="1"/>
  <c r="R2625" i="1"/>
  <c r="Q2625" i="1"/>
  <c r="P2625" i="1"/>
  <c r="O2625" i="1"/>
  <c r="S2624" i="1"/>
  <c r="R2624" i="1" a="1"/>
  <c r="R2624" i="1"/>
  <c r="Q2624" i="1"/>
  <c r="P2624" i="1"/>
  <c r="O2624" i="1"/>
  <c r="S2623" i="1"/>
  <c r="R2623" i="1" a="1"/>
  <c r="R2623" i="1"/>
  <c r="Q2623" i="1"/>
  <c r="P2623" i="1"/>
  <c r="O2623" i="1"/>
  <c r="S2622" i="1"/>
  <c r="R2622" i="1" a="1"/>
  <c r="R2622" i="1"/>
  <c r="Q2622" i="1"/>
  <c r="P2622" i="1"/>
  <c r="O2622" i="1"/>
  <c r="S2621" i="1"/>
  <c r="R2621" i="1" a="1"/>
  <c r="R2621" i="1"/>
  <c r="Q2621" i="1"/>
  <c r="P2621" i="1"/>
  <c r="O2621" i="1"/>
  <c r="S2620" i="1"/>
  <c r="R2620" i="1" a="1"/>
  <c r="R2620" i="1"/>
  <c r="Q2620" i="1"/>
  <c r="P2620" i="1"/>
  <c r="O2620" i="1"/>
  <c r="S2619" i="1"/>
  <c r="R2619" i="1" a="1"/>
  <c r="R2619" i="1"/>
  <c r="Q2619" i="1"/>
  <c r="P2619" i="1"/>
  <c r="O2619" i="1"/>
  <c r="S2618" i="1"/>
  <c r="R2618" i="1" a="1"/>
  <c r="R2618" i="1"/>
  <c r="Q2618" i="1"/>
  <c r="P2618" i="1"/>
  <c r="O2618" i="1"/>
  <c r="S2617" i="1"/>
  <c r="R2617" i="1" a="1"/>
  <c r="R2617" i="1"/>
  <c r="Q2617" i="1"/>
  <c r="P2617" i="1"/>
  <c r="O2617" i="1"/>
  <c r="S2616" i="1"/>
  <c r="R2616" i="1" a="1"/>
  <c r="R2616" i="1"/>
  <c r="Q2616" i="1"/>
  <c r="P2616" i="1"/>
  <c r="O2616" i="1"/>
  <c r="S2615" i="1"/>
  <c r="R2615" i="1" a="1"/>
  <c r="R2615" i="1"/>
  <c r="Q2615" i="1"/>
  <c r="P2615" i="1"/>
  <c r="O2615" i="1"/>
  <c r="S2614" i="1"/>
  <c r="R2614" i="1" a="1"/>
  <c r="R2614" i="1"/>
  <c r="Q2614" i="1"/>
  <c r="P2614" i="1"/>
  <c r="O2614" i="1"/>
  <c r="S2613" i="1"/>
  <c r="R2613" i="1" a="1"/>
  <c r="R2613" i="1"/>
  <c r="Q2613" i="1"/>
  <c r="P2613" i="1"/>
  <c r="O2613" i="1"/>
  <c r="S2612" i="1"/>
  <c r="R2612" i="1" a="1"/>
  <c r="R2612" i="1"/>
  <c r="Q2612" i="1"/>
  <c r="P2612" i="1"/>
  <c r="O2612" i="1"/>
  <c r="S2611" i="1"/>
  <c r="R2611" i="1" a="1"/>
  <c r="R2611" i="1"/>
  <c r="Q2611" i="1"/>
  <c r="P2611" i="1"/>
  <c r="O2611" i="1"/>
  <c r="S2610" i="1"/>
  <c r="R2610" i="1" a="1"/>
  <c r="R2610" i="1"/>
  <c r="Q2610" i="1"/>
  <c r="P2610" i="1"/>
  <c r="O2610" i="1"/>
  <c r="S2609" i="1"/>
  <c r="R2609" i="1" a="1"/>
  <c r="R2609" i="1"/>
  <c r="Q2609" i="1"/>
  <c r="P2609" i="1"/>
  <c r="O2609" i="1"/>
  <c r="S2608" i="1"/>
  <c r="R2608" i="1" a="1"/>
  <c r="R2608" i="1"/>
  <c r="Q2608" i="1"/>
  <c r="P2608" i="1"/>
  <c r="O2608" i="1"/>
  <c r="S2607" i="1"/>
  <c r="R2607" i="1" a="1"/>
  <c r="R2607" i="1"/>
  <c r="Q2607" i="1"/>
  <c r="P2607" i="1"/>
  <c r="O2607" i="1"/>
  <c r="S2606" i="1"/>
  <c r="R2606" i="1" a="1"/>
  <c r="R2606" i="1"/>
  <c r="Q2606" i="1"/>
  <c r="P2606" i="1"/>
  <c r="O2606" i="1"/>
  <c r="S2605" i="1"/>
  <c r="R2605" i="1" a="1"/>
  <c r="R2605" i="1"/>
  <c r="Q2605" i="1"/>
  <c r="P2605" i="1"/>
  <c r="O2605" i="1"/>
  <c r="S2604" i="1"/>
  <c r="R2604" i="1" a="1"/>
  <c r="R2604" i="1"/>
  <c r="Q2604" i="1"/>
  <c r="P2604" i="1"/>
  <c r="O2604" i="1"/>
  <c r="S2603" i="1"/>
  <c r="R2603" i="1" a="1"/>
  <c r="R2603" i="1"/>
  <c r="Q2603" i="1"/>
  <c r="P2603" i="1"/>
  <c r="O2603" i="1"/>
  <c r="S2602" i="1"/>
  <c r="R2602" i="1" a="1"/>
  <c r="R2602" i="1"/>
  <c r="Q2602" i="1"/>
  <c r="P2602" i="1"/>
  <c r="O2602" i="1"/>
  <c r="S2601" i="1"/>
  <c r="R2601" i="1" a="1"/>
  <c r="R2601" i="1"/>
  <c r="Q2601" i="1"/>
  <c r="P2601" i="1"/>
  <c r="O2601" i="1"/>
  <c r="S2600" i="1"/>
  <c r="R2600" i="1" a="1"/>
  <c r="R2600" i="1"/>
  <c r="Q2600" i="1"/>
  <c r="P2600" i="1"/>
  <c r="O2600" i="1"/>
  <c r="S2599" i="1"/>
  <c r="R2599" i="1" a="1"/>
  <c r="R2599" i="1"/>
  <c r="Q2599" i="1"/>
  <c r="P2599" i="1"/>
  <c r="O2599" i="1"/>
  <c r="S2598" i="1"/>
  <c r="R2598" i="1" a="1"/>
  <c r="R2598" i="1"/>
  <c r="Q2598" i="1"/>
  <c r="P2598" i="1"/>
  <c r="O2598" i="1"/>
  <c r="S2597" i="1"/>
  <c r="R2597" i="1" a="1"/>
  <c r="R2597" i="1"/>
  <c r="Q2597" i="1"/>
  <c r="P2597" i="1"/>
  <c r="O2597" i="1"/>
  <c r="S2596" i="1"/>
  <c r="R2596" i="1" a="1"/>
  <c r="R2596" i="1"/>
  <c r="Q2596" i="1"/>
  <c r="P2596" i="1"/>
  <c r="O2596" i="1"/>
  <c r="S2595" i="1"/>
  <c r="R2595" i="1" a="1"/>
  <c r="R2595" i="1"/>
  <c r="Q2595" i="1"/>
  <c r="P2595" i="1"/>
  <c r="O2595" i="1"/>
  <c r="S2594" i="1"/>
  <c r="R2594" i="1" a="1"/>
  <c r="R2594" i="1"/>
  <c r="Q2594" i="1"/>
  <c r="P2594" i="1"/>
  <c r="O2594" i="1"/>
  <c r="S2593" i="1"/>
  <c r="R2593" i="1" a="1"/>
  <c r="R2593" i="1"/>
  <c r="Q2593" i="1"/>
  <c r="P2593" i="1"/>
  <c r="O2593" i="1"/>
  <c r="S2592" i="1"/>
  <c r="R2592" i="1" a="1"/>
  <c r="R2592" i="1"/>
  <c r="Q2592" i="1"/>
  <c r="P2592" i="1"/>
  <c r="O2592" i="1"/>
  <c r="S2591" i="1"/>
  <c r="R2591" i="1" a="1"/>
  <c r="R2591" i="1"/>
  <c r="Q2591" i="1"/>
  <c r="P2591" i="1"/>
  <c r="O2591" i="1"/>
  <c r="S2590" i="1"/>
  <c r="R2590" i="1" a="1"/>
  <c r="R2590" i="1"/>
  <c r="Q2590" i="1"/>
  <c r="P2590" i="1"/>
  <c r="O2590" i="1"/>
  <c r="S2589" i="1"/>
  <c r="R2589" i="1" a="1"/>
  <c r="R2589" i="1"/>
  <c r="Q2589" i="1"/>
  <c r="P2589" i="1"/>
  <c r="O2589" i="1"/>
  <c r="S2588" i="1"/>
  <c r="R2588" i="1" a="1"/>
  <c r="R2588" i="1"/>
  <c r="Q2588" i="1"/>
  <c r="P2588" i="1"/>
  <c r="O2588" i="1"/>
  <c r="S2587" i="1"/>
  <c r="R2587" i="1" a="1"/>
  <c r="R2587" i="1"/>
  <c r="Q2587" i="1"/>
  <c r="P2587" i="1"/>
  <c r="O2587" i="1"/>
  <c r="S2586" i="1"/>
  <c r="R2586" i="1" a="1"/>
  <c r="R2586" i="1"/>
  <c r="Q2586" i="1"/>
  <c r="P2586" i="1"/>
  <c r="O2586" i="1"/>
  <c r="S2585" i="1"/>
  <c r="R2585" i="1" a="1"/>
  <c r="R2585" i="1"/>
  <c r="Q2585" i="1"/>
  <c r="P2585" i="1"/>
  <c r="O2585" i="1"/>
  <c r="S2584" i="1"/>
  <c r="R2584" i="1" a="1"/>
  <c r="R2584" i="1"/>
  <c r="Q2584" i="1"/>
  <c r="P2584" i="1"/>
  <c r="O2584" i="1"/>
  <c r="S2583" i="1"/>
  <c r="R2583" i="1" a="1"/>
  <c r="R2583" i="1"/>
  <c r="Q2583" i="1"/>
  <c r="P2583" i="1"/>
  <c r="O2583" i="1"/>
  <c r="S2582" i="1"/>
  <c r="R2582" i="1" a="1"/>
  <c r="R2582" i="1"/>
  <c r="Q2582" i="1"/>
  <c r="P2582" i="1"/>
  <c r="O2582" i="1"/>
  <c r="S2581" i="1"/>
  <c r="R2581" i="1" a="1"/>
  <c r="R2581" i="1"/>
  <c r="Q2581" i="1"/>
  <c r="P2581" i="1"/>
  <c r="O2581" i="1"/>
  <c r="S2580" i="1"/>
  <c r="R2580" i="1" a="1"/>
  <c r="R2580" i="1"/>
  <c r="Q2580" i="1"/>
  <c r="P2580" i="1"/>
  <c r="O2580" i="1"/>
  <c r="S2579" i="1"/>
  <c r="R2579" i="1" a="1"/>
  <c r="R2579" i="1"/>
  <c r="Q2579" i="1"/>
  <c r="P2579" i="1"/>
  <c r="O2579" i="1"/>
  <c r="S2578" i="1"/>
  <c r="R2578" i="1" a="1"/>
  <c r="R2578" i="1"/>
  <c r="Q2578" i="1"/>
  <c r="P2578" i="1"/>
  <c r="O2578" i="1"/>
  <c r="S2577" i="1"/>
  <c r="R2577" i="1" a="1"/>
  <c r="R2577" i="1"/>
  <c r="Q2577" i="1"/>
  <c r="P2577" i="1"/>
  <c r="O2577" i="1"/>
  <c r="S2576" i="1"/>
  <c r="R2576" i="1" a="1"/>
  <c r="R2576" i="1"/>
  <c r="Q2576" i="1"/>
  <c r="P2576" i="1"/>
  <c r="O2576" i="1"/>
  <c r="S2575" i="1"/>
  <c r="R2575" i="1" a="1"/>
  <c r="R2575" i="1"/>
  <c r="Q2575" i="1"/>
  <c r="P2575" i="1"/>
  <c r="O2575" i="1"/>
  <c r="S2574" i="1"/>
  <c r="R2574" i="1" a="1"/>
  <c r="R2574" i="1"/>
  <c r="Q2574" i="1"/>
  <c r="P2574" i="1"/>
  <c r="O2574" i="1"/>
  <c r="S2573" i="1"/>
  <c r="R2573" i="1" a="1"/>
  <c r="R2573" i="1"/>
  <c r="Q2573" i="1"/>
  <c r="P2573" i="1"/>
  <c r="O2573" i="1"/>
  <c r="S2572" i="1"/>
  <c r="R2572" i="1" a="1"/>
  <c r="R2572" i="1"/>
  <c r="Q2572" i="1"/>
  <c r="P2572" i="1"/>
  <c r="O2572" i="1"/>
  <c r="S2571" i="1"/>
  <c r="R2571" i="1" a="1"/>
  <c r="R2571" i="1"/>
  <c r="Q2571" i="1"/>
  <c r="P2571" i="1"/>
  <c r="O2571" i="1"/>
  <c r="S2570" i="1"/>
  <c r="R2570" i="1" a="1"/>
  <c r="R2570" i="1"/>
  <c r="Q2570" i="1"/>
  <c r="P2570" i="1"/>
  <c r="O2570" i="1"/>
  <c r="S2569" i="1"/>
  <c r="R2569" i="1" a="1"/>
  <c r="R2569" i="1"/>
  <c r="Q2569" i="1"/>
  <c r="P2569" i="1"/>
  <c r="O2569" i="1"/>
  <c r="S2568" i="1"/>
  <c r="R2568" i="1" a="1"/>
  <c r="R2568" i="1"/>
  <c r="Q2568" i="1"/>
  <c r="P2568" i="1"/>
  <c r="O2568" i="1"/>
  <c r="S2567" i="1"/>
  <c r="R2567" i="1" a="1"/>
  <c r="R2567" i="1"/>
  <c r="Q2567" i="1"/>
  <c r="P2567" i="1"/>
  <c r="O2567" i="1"/>
  <c r="S2566" i="1"/>
  <c r="R2566" i="1" a="1"/>
  <c r="R2566" i="1"/>
  <c r="Q2566" i="1"/>
  <c r="P2566" i="1"/>
  <c r="O2566" i="1"/>
  <c r="S2565" i="1"/>
  <c r="R2565" i="1" a="1"/>
  <c r="R2565" i="1"/>
  <c r="Q2565" i="1"/>
  <c r="P2565" i="1"/>
  <c r="O2565" i="1"/>
  <c r="S2564" i="1"/>
  <c r="R2564" i="1" a="1"/>
  <c r="R2564" i="1"/>
  <c r="Q2564" i="1"/>
  <c r="P2564" i="1"/>
  <c r="O2564" i="1"/>
  <c r="S2563" i="1"/>
  <c r="R2563" i="1" a="1"/>
  <c r="R2563" i="1"/>
  <c r="Q2563" i="1"/>
  <c r="P2563" i="1"/>
  <c r="O2563" i="1"/>
  <c r="S2562" i="1"/>
  <c r="R2562" i="1" a="1"/>
  <c r="R2562" i="1"/>
  <c r="Q2562" i="1"/>
  <c r="P2562" i="1"/>
  <c r="O2562" i="1"/>
  <c r="S2561" i="1"/>
  <c r="R2561" i="1" a="1"/>
  <c r="R2561" i="1"/>
  <c r="Q2561" i="1"/>
  <c r="P2561" i="1"/>
  <c r="O2561" i="1"/>
  <c r="S2560" i="1"/>
  <c r="R2560" i="1" a="1"/>
  <c r="R2560" i="1"/>
  <c r="Q2560" i="1"/>
  <c r="P2560" i="1"/>
  <c r="O2560" i="1"/>
  <c r="S2559" i="1"/>
  <c r="R2559" i="1" a="1"/>
  <c r="R2559" i="1"/>
  <c r="Q2559" i="1"/>
  <c r="P2559" i="1"/>
  <c r="O2559" i="1"/>
  <c r="S2558" i="1"/>
  <c r="R2558" i="1" a="1"/>
  <c r="R2558" i="1"/>
  <c r="Q2558" i="1"/>
  <c r="P2558" i="1"/>
  <c r="O2558" i="1"/>
  <c r="S2557" i="1"/>
  <c r="R2557" i="1" a="1"/>
  <c r="R2557" i="1"/>
  <c r="Q2557" i="1"/>
  <c r="P2557" i="1"/>
  <c r="O2557" i="1"/>
  <c r="S2556" i="1"/>
  <c r="R2556" i="1" a="1"/>
  <c r="R2556" i="1"/>
  <c r="Q2556" i="1"/>
  <c r="P2556" i="1"/>
  <c r="O2556" i="1"/>
  <c r="S2555" i="1"/>
  <c r="R2555" i="1" a="1"/>
  <c r="R2555" i="1"/>
  <c r="Q2555" i="1"/>
  <c r="P2555" i="1"/>
  <c r="O2555" i="1"/>
  <c r="S2554" i="1"/>
  <c r="R2554" i="1" a="1"/>
  <c r="R2554" i="1"/>
  <c r="Q2554" i="1"/>
  <c r="P2554" i="1"/>
  <c r="O2554" i="1"/>
  <c r="S2553" i="1"/>
  <c r="R2553" i="1" a="1"/>
  <c r="R2553" i="1"/>
  <c r="Q2553" i="1"/>
  <c r="P2553" i="1"/>
  <c r="O2553" i="1"/>
  <c r="S2552" i="1"/>
  <c r="R2552" i="1" a="1"/>
  <c r="R2552" i="1"/>
  <c r="Q2552" i="1"/>
  <c r="P2552" i="1"/>
  <c r="O2552" i="1"/>
  <c r="S2551" i="1"/>
  <c r="R2551" i="1" a="1"/>
  <c r="R2551" i="1"/>
  <c r="Q2551" i="1"/>
  <c r="P2551" i="1"/>
  <c r="O2551" i="1"/>
  <c r="S2550" i="1"/>
  <c r="R2550" i="1" a="1"/>
  <c r="R2550" i="1"/>
  <c r="Q2550" i="1"/>
  <c r="P2550" i="1"/>
  <c r="O2550" i="1"/>
  <c r="S2549" i="1"/>
  <c r="R2549" i="1" a="1"/>
  <c r="R2549" i="1"/>
  <c r="Q2549" i="1"/>
  <c r="P2549" i="1"/>
  <c r="O2549" i="1"/>
  <c r="S2548" i="1"/>
  <c r="R2548" i="1" a="1"/>
  <c r="R2548" i="1"/>
  <c r="Q2548" i="1"/>
  <c r="P2548" i="1"/>
  <c r="O2548" i="1"/>
  <c r="S2547" i="1"/>
  <c r="R2547" i="1" a="1"/>
  <c r="R2547" i="1"/>
  <c r="Q2547" i="1"/>
  <c r="P2547" i="1"/>
  <c r="O2547" i="1"/>
  <c r="S2546" i="1"/>
  <c r="R2546" i="1" a="1"/>
  <c r="R2546" i="1"/>
  <c r="Q2546" i="1"/>
  <c r="P2546" i="1"/>
  <c r="O2546" i="1"/>
  <c r="S2545" i="1"/>
  <c r="R2545" i="1" a="1"/>
  <c r="R2545" i="1"/>
  <c r="Q2545" i="1"/>
  <c r="P2545" i="1"/>
  <c r="O2545" i="1"/>
  <c r="S2544" i="1"/>
  <c r="R2544" i="1" a="1"/>
  <c r="R2544" i="1"/>
  <c r="Q2544" i="1"/>
  <c r="P2544" i="1"/>
  <c r="O2544" i="1"/>
  <c r="S2543" i="1"/>
  <c r="R2543" i="1" a="1"/>
  <c r="R2543" i="1"/>
  <c r="Q2543" i="1"/>
  <c r="P2543" i="1"/>
  <c r="O2543" i="1"/>
  <c r="S2542" i="1"/>
  <c r="R2542" i="1" a="1"/>
  <c r="R2542" i="1"/>
  <c r="Q2542" i="1"/>
  <c r="P2542" i="1"/>
  <c r="O2542" i="1"/>
  <c r="S2541" i="1"/>
  <c r="R2541" i="1" a="1"/>
  <c r="R2541" i="1"/>
  <c r="Q2541" i="1"/>
  <c r="P2541" i="1"/>
  <c r="O2541" i="1"/>
  <c r="S2540" i="1"/>
  <c r="R2540" i="1" a="1"/>
  <c r="R2540" i="1"/>
  <c r="Q2540" i="1"/>
  <c r="P2540" i="1"/>
  <c r="O2540" i="1"/>
  <c r="S2539" i="1"/>
  <c r="R2539" i="1" a="1"/>
  <c r="R2539" i="1"/>
  <c r="Q2539" i="1"/>
  <c r="P2539" i="1"/>
  <c r="O2539" i="1"/>
  <c r="S2538" i="1"/>
  <c r="R2538" i="1" a="1"/>
  <c r="R2538" i="1"/>
  <c r="Q2538" i="1"/>
  <c r="P2538" i="1"/>
  <c r="O2538" i="1"/>
  <c r="S2537" i="1"/>
  <c r="R2537" i="1" a="1"/>
  <c r="R2537" i="1"/>
  <c r="Q2537" i="1"/>
  <c r="P2537" i="1"/>
  <c r="O2537" i="1"/>
  <c r="S2536" i="1"/>
  <c r="R2536" i="1" a="1"/>
  <c r="R2536" i="1"/>
  <c r="Q2536" i="1"/>
  <c r="P2536" i="1"/>
  <c r="O2536" i="1"/>
  <c r="S2535" i="1"/>
  <c r="R2535" i="1" a="1"/>
  <c r="R2535" i="1"/>
  <c r="Q2535" i="1"/>
  <c r="P2535" i="1"/>
  <c r="O2535" i="1"/>
  <c r="S2534" i="1"/>
  <c r="R2534" i="1" a="1"/>
  <c r="R2534" i="1"/>
  <c r="Q2534" i="1"/>
  <c r="P2534" i="1"/>
  <c r="O2534" i="1"/>
  <c r="S2533" i="1"/>
  <c r="R2533" i="1" a="1"/>
  <c r="R2533" i="1"/>
  <c r="Q2533" i="1"/>
  <c r="P2533" i="1"/>
  <c r="O2533" i="1"/>
  <c r="S2532" i="1"/>
  <c r="R2532" i="1" a="1"/>
  <c r="R2532" i="1"/>
  <c r="Q2532" i="1"/>
  <c r="P2532" i="1"/>
  <c r="O2532" i="1"/>
  <c r="S2531" i="1"/>
  <c r="R2531" i="1" a="1"/>
  <c r="R2531" i="1"/>
  <c r="Q2531" i="1"/>
  <c r="P2531" i="1"/>
  <c r="O2531" i="1"/>
  <c r="S2530" i="1"/>
  <c r="R2530" i="1" a="1"/>
  <c r="R2530" i="1"/>
  <c r="Q2530" i="1"/>
  <c r="P2530" i="1"/>
  <c r="O2530" i="1"/>
  <c r="S2529" i="1"/>
  <c r="R2529" i="1" a="1"/>
  <c r="R2529" i="1"/>
  <c r="Q2529" i="1"/>
  <c r="P2529" i="1"/>
  <c r="O2529" i="1"/>
  <c r="S2528" i="1"/>
  <c r="R2528" i="1" a="1"/>
  <c r="R2528" i="1"/>
  <c r="Q2528" i="1"/>
  <c r="P2528" i="1"/>
  <c r="O2528" i="1"/>
  <c r="S2527" i="1"/>
  <c r="R2527" i="1" a="1"/>
  <c r="R2527" i="1"/>
  <c r="Q2527" i="1"/>
  <c r="P2527" i="1"/>
  <c r="O2527" i="1"/>
  <c r="S2526" i="1"/>
  <c r="R2526" i="1" a="1"/>
  <c r="R2526" i="1"/>
  <c r="Q2526" i="1"/>
  <c r="P2526" i="1"/>
  <c r="O2526" i="1"/>
  <c r="S2525" i="1"/>
  <c r="R2525" i="1" a="1"/>
  <c r="R2525" i="1"/>
  <c r="Q2525" i="1"/>
  <c r="P2525" i="1"/>
  <c r="O2525" i="1"/>
  <c r="S2524" i="1"/>
  <c r="R2524" i="1" a="1"/>
  <c r="R2524" i="1"/>
  <c r="Q2524" i="1"/>
  <c r="P2524" i="1"/>
  <c r="O2524" i="1"/>
  <c r="S2523" i="1"/>
  <c r="R2523" i="1" a="1"/>
  <c r="R2523" i="1"/>
  <c r="Q2523" i="1"/>
  <c r="P2523" i="1"/>
  <c r="O2523" i="1"/>
  <c r="S2522" i="1"/>
  <c r="R2522" i="1" a="1"/>
  <c r="R2522" i="1"/>
  <c r="Q2522" i="1"/>
  <c r="P2522" i="1"/>
  <c r="O2522" i="1"/>
  <c r="S2521" i="1"/>
  <c r="R2521" i="1" a="1"/>
  <c r="R2521" i="1"/>
  <c r="Q2521" i="1"/>
  <c r="P2521" i="1"/>
  <c r="O2521" i="1"/>
  <c r="S2520" i="1"/>
  <c r="R2520" i="1" a="1"/>
  <c r="R2520" i="1"/>
  <c r="Q2520" i="1"/>
  <c r="P2520" i="1"/>
  <c r="O2520" i="1"/>
  <c r="S2519" i="1"/>
  <c r="R2519" i="1" a="1"/>
  <c r="R2519" i="1"/>
  <c r="Q2519" i="1"/>
  <c r="P2519" i="1"/>
  <c r="O2519" i="1"/>
  <c r="S2518" i="1"/>
  <c r="R2518" i="1" a="1"/>
  <c r="R2518" i="1"/>
  <c r="Q2518" i="1"/>
  <c r="P2518" i="1"/>
  <c r="O2518" i="1"/>
  <c r="S2517" i="1"/>
  <c r="R2517" i="1" a="1"/>
  <c r="R2517" i="1"/>
  <c r="Q2517" i="1"/>
  <c r="P2517" i="1"/>
  <c r="O2517" i="1"/>
  <c r="S2516" i="1"/>
  <c r="R2516" i="1" a="1"/>
  <c r="R2516" i="1"/>
  <c r="Q2516" i="1"/>
  <c r="P2516" i="1"/>
  <c r="O2516" i="1"/>
  <c r="S2515" i="1"/>
  <c r="R2515" i="1" a="1"/>
  <c r="R2515" i="1"/>
  <c r="Q2515" i="1"/>
  <c r="P2515" i="1"/>
  <c r="O2515" i="1"/>
  <c r="S2514" i="1"/>
  <c r="R2514" i="1" a="1"/>
  <c r="R2514" i="1"/>
  <c r="Q2514" i="1"/>
  <c r="P2514" i="1"/>
  <c r="O2514" i="1"/>
  <c r="S2513" i="1"/>
  <c r="R2513" i="1" a="1"/>
  <c r="R2513" i="1"/>
  <c r="Q2513" i="1"/>
  <c r="P2513" i="1"/>
  <c r="O2513" i="1"/>
  <c r="S2512" i="1"/>
  <c r="R2512" i="1" a="1"/>
  <c r="R2512" i="1"/>
  <c r="Q2512" i="1"/>
  <c r="P2512" i="1"/>
  <c r="O2512" i="1"/>
  <c r="S2511" i="1"/>
  <c r="R2511" i="1" a="1"/>
  <c r="R2511" i="1"/>
  <c r="Q2511" i="1"/>
  <c r="P2511" i="1"/>
  <c r="O2511" i="1"/>
  <c r="S2510" i="1"/>
  <c r="R2510" i="1" a="1"/>
  <c r="R2510" i="1"/>
  <c r="Q2510" i="1"/>
  <c r="P2510" i="1"/>
  <c r="O2510" i="1"/>
  <c r="S2509" i="1"/>
  <c r="R2509" i="1" a="1"/>
  <c r="R2509" i="1"/>
  <c r="Q2509" i="1"/>
  <c r="P2509" i="1"/>
  <c r="O2509" i="1"/>
  <c r="S2508" i="1"/>
  <c r="R2508" i="1" a="1"/>
  <c r="R2508" i="1"/>
  <c r="Q2508" i="1"/>
  <c r="P2508" i="1"/>
  <c r="O2508" i="1"/>
  <c r="S2507" i="1"/>
  <c r="R2507" i="1" a="1"/>
  <c r="R2507" i="1"/>
  <c r="Q2507" i="1"/>
  <c r="P2507" i="1"/>
  <c r="O2507" i="1"/>
  <c r="S2506" i="1"/>
  <c r="R2506" i="1" a="1"/>
  <c r="R2506" i="1"/>
  <c r="Q2506" i="1"/>
  <c r="P2506" i="1"/>
  <c r="O2506" i="1"/>
  <c r="S2505" i="1"/>
  <c r="R2505" i="1" a="1"/>
  <c r="R2505" i="1"/>
  <c r="Q2505" i="1"/>
  <c r="P2505" i="1"/>
  <c r="O2505" i="1"/>
  <c r="S2504" i="1"/>
  <c r="R2504" i="1" a="1"/>
  <c r="R2504" i="1"/>
  <c r="Q2504" i="1"/>
  <c r="P2504" i="1"/>
  <c r="O2504" i="1"/>
  <c r="S2503" i="1"/>
  <c r="R2503" i="1" a="1"/>
  <c r="R2503" i="1"/>
  <c r="Q2503" i="1"/>
  <c r="P2503" i="1"/>
  <c r="O2503" i="1"/>
  <c r="S2502" i="1"/>
  <c r="R2502" i="1" a="1"/>
  <c r="R2502" i="1"/>
  <c r="Q2502" i="1"/>
  <c r="P2502" i="1"/>
  <c r="O2502" i="1"/>
  <c r="S2501" i="1"/>
  <c r="R2501" i="1" a="1"/>
  <c r="R2501" i="1"/>
  <c r="Q2501" i="1"/>
  <c r="P2501" i="1"/>
  <c r="O2501" i="1"/>
  <c r="S2500" i="1"/>
  <c r="R2500" i="1" a="1"/>
  <c r="R2500" i="1"/>
  <c r="Q2500" i="1"/>
  <c r="P2500" i="1"/>
  <c r="O2500" i="1"/>
  <c r="S2499" i="1"/>
  <c r="R2499" i="1" a="1"/>
  <c r="R2499" i="1"/>
  <c r="Q2499" i="1"/>
  <c r="P2499" i="1"/>
  <c r="O2499" i="1"/>
  <c r="S2498" i="1"/>
  <c r="R2498" i="1" a="1"/>
  <c r="R2498" i="1"/>
  <c r="Q2498" i="1"/>
  <c r="P2498" i="1"/>
  <c r="O2498" i="1"/>
  <c r="S2497" i="1"/>
  <c r="R2497" i="1" a="1"/>
  <c r="R2497" i="1"/>
  <c r="Q2497" i="1"/>
  <c r="P2497" i="1"/>
  <c r="O2497" i="1"/>
  <c r="S2496" i="1"/>
  <c r="R2496" i="1" a="1"/>
  <c r="R2496" i="1"/>
  <c r="Q2496" i="1"/>
  <c r="P2496" i="1"/>
  <c r="O2496" i="1"/>
  <c r="S2495" i="1"/>
  <c r="R2495" i="1" a="1"/>
  <c r="R2495" i="1"/>
  <c r="Q2495" i="1"/>
  <c r="P2495" i="1"/>
  <c r="O2495" i="1"/>
  <c r="S2494" i="1"/>
  <c r="R2494" i="1" a="1"/>
  <c r="R2494" i="1"/>
  <c r="Q2494" i="1"/>
  <c r="P2494" i="1"/>
  <c r="O2494" i="1"/>
  <c r="S2493" i="1"/>
  <c r="R2493" i="1" a="1"/>
  <c r="R2493" i="1"/>
  <c r="Q2493" i="1"/>
  <c r="P2493" i="1"/>
  <c r="O2493" i="1"/>
  <c r="S2492" i="1"/>
  <c r="R2492" i="1" a="1"/>
  <c r="R2492" i="1"/>
  <c r="Q2492" i="1"/>
  <c r="P2492" i="1"/>
  <c r="O2492" i="1"/>
  <c r="S2491" i="1"/>
  <c r="R2491" i="1" a="1"/>
  <c r="R2491" i="1"/>
  <c r="Q2491" i="1"/>
  <c r="P2491" i="1"/>
  <c r="O2491" i="1"/>
  <c r="S2490" i="1"/>
  <c r="R2490" i="1" a="1"/>
  <c r="R2490" i="1"/>
  <c r="Q2490" i="1"/>
  <c r="P2490" i="1"/>
  <c r="O2490" i="1"/>
  <c r="S2489" i="1"/>
  <c r="R2489" i="1" a="1"/>
  <c r="R2489" i="1"/>
  <c r="Q2489" i="1"/>
  <c r="P2489" i="1"/>
  <c r="O2489" i="1"/>
  <c r="S2488" i="1"/>
  <c r="R2488" i="1" a="1"/>
  <c r="R2488" i="1"/>
  <c r="Q2488" i="1"/>
  <c r="P2488" i="1"/>
  <c r="O2488" i="1"/>
  <c r="S2487" i="1"/>
  <c r="R2487" i="1" a="1"/>
  <c r="R2487" i="1"/>
  <c r="Q2487" i="1"/>
  <c r="P2487" i="1"/>
  <c r="O2487" i="1"/>
  <c r="S2486" i="1"/>
  <c r="R2486" i="1" a="1"/>
  <c r="R2486" i="1"/>
  <c r="Q2486" i="1"/>
  <c r="P2486" i="1"/>
  <c r="O2486" i="1"/>
  <c r="S2485" i="1"/>
  <c r="R2485" i="1" a="1"/>
  <c r="R2485" i="1"/>
  <c r="Q2485" i="1"/>
  <c r="P2485" i="1"/>
  <c r="O2485" i="1"/>
  <c r="S2484" i="1"/>
  <c r="R2484" i="1" a="1"/>
  <c r="R2484" i="1"/>
  <c r="Q2484" i="1"/>
  <c r="P2484" i="1"/>
  <c r="O2484" i="1"/>
  <c r="S2483" i="1"/>
  <c r="R2483" i="1" a="1"/>
  <c r="R2483" i="1"/>
  <c r="Q2483" i="1"/>
  <c r="P2483" i="1"/>
  <c r="O2483" i="1"/>
  <c r="S2482" i="1"/>
  <c r="R2482" i="1" a="1"/>
  <c r="R2482" i="1"/>
  <c r="Q2482" i="1"/>
  <c r="P2482" i="1"/>
  <c r="O2482" i="1"/>
  <c r="S2481" i="1"/>
  <c r="R2481" i="1" a="1"/>
  <c r="R2481" i="1"/>
  <c r="Q2481" i="1"/>
  <c r="P2481" i="1"/>
  <c r="O2481" i="1"/>
  <c r="S2480" i="1"/>
  <c r="R2480" i="1" a="1"/>
  <c r="R2480" i="1"/>
  <c r="Q2480" i="1"/>
  <c r="P2480" i="1"/>
  <c r="O2480" i="1"/>
  <c r="S2479" i="1"/>
  <c r="R2479" i="1" a="1"/>
  <c r="R2479" i="1"/>
  <c r="Q2479" i="1"/>
  <c r="P2479" i="1"/>
  <c r="O2479" i="1"/>
  <c r="S2478" i="1"/>
  <c r="R2478" i="1" a="1"/>
  <c r="R2478" i="1"/>
  <c r="Q2478" i="1"/>
  <c r="P2478" i="1"/>
  <c r="O2478" i="1"/>
  <c r="S2477" i="1"/>
  <c r="R2477" i="1" a="1"/>
  <c r="R2477" i="1"/>
  <c r="Q2477" i="1"/>
  <c r="P2477" i="1"/>
  <c r="O2477" i="1"/>
  <c r="S2476" i="1"/>
  <c r="R2476" i="1" a="1"/>
  <c r="R2476" i="1"/>
  <c r="Q2476" i="1"/>
  <c r="P2476" i="1"/>
  <c r="O2476" i="1"/>
  <c r="S2475" i="1"/>
  <c r="R2475" i="1" a="1"/>
  <c r="R2475" i="1"/>
  <c r="Q2475" i="1"/>
  <c r="P2475" i="1"/>
  <c r="O2475" i="1"/>
  <c r="S2474" i="1"/>
  <c r="R2474" i="1" a="1"/>
  <c r="R2474" i="1"/>
  <c r="Q2474" i="1"/>
  <c r="P2474" i="1"/>
  <c r="O2474" i="1"/>
  <c r="S2473" i="1"/>
  <c r="R2473" i="1" a="1"/>
  <c r="R2473" i="1"/>
  <c r="Q2473" i="1"/>
  <c r="P2473" i="1"/>
  <c r="O2473" i="1"/>
  <c r="S2472" i="1"/>
  <c r="R2472" i="1" a="1"/>
  <c r="R2472" i="1"/>
  <c r="Q2472" i="1"/>
  <c r="P2472" i="1"/>
  <c r="O2472" i="1"/>
  <c r="S2471" i="1"/>
  <c r="R2471" i="1" a="1"/>
  <c r="R2471" i="1"/>
  <c r="Q2471" i="1"/>
  <c r="P2471" i="1"/>
  <c r="O2471" i="1"/>
  <c r="S2470" i="1"/>
  <c r="R2470" i="1" a="1"/>
  <c r="R2470" i="1"/>
  <c r="Q2470" i="1"/>
  <c r="P2470" i="1"/>
  <c r="O2470" i="1"/>
  <c r="S2469" i="1"/>
  <c r="R2469" i="1" a="1"/>
  <c r="R2469" i="1"/>
  <c r="Q2469" i="1"/>
  <c r="P2469" i="1"/>
  <c r="O2469" i="1"/>
  <c r="S2468" i="1"/>
  <c r="R2468" i="1" a="1"/>
  <c r="R2468" i="1"/>
  <c r="Q2468" i="1"/>
  <c r="P2468" i="1"/>
  <c r="O2468" i="1"/>
  <c r="S2467" i="1"/>
  <c r="R2467" i="1" a="1"/>
  <c r="R2467" i="1"/>
  <c r="Q2467" i="1"/>
  <c r="P2467" i="1"/>
  <c r="O2467" i="1"/>
  <c r="S2466" i="1"/>
  <c r="R2466" i="1" a="1"/>
  <c r="R2466" i="1"/>
  <c r="Q2466" i="1"/>
  <c r="P2466" i="1"/>
  <c r="O2466" i="1"/>
  <c r="S2465" i="1"/>
  <c r="R2465" i="1" a="1"/>
  <c r="R2465" i="1"/>
  <c r="Q2465" i="1"/>
  <c r="P2465" i="1"/>
  <c r="O2465" i="1"/>
  <c r="S2464" i="1"/>
  <c r="R2464" i="1" a="1"/>
  <c r="R2464" i="1"/>
  <c r="Q2464" i="1"/>
  <c r="P2464" i="1"/>
  <c r="O2464" i="1"/>
  <c r="S2463" i="1"/>
  <c r="R2463" i="1" a="1"/>
  <c r="R2463" i="1"/>
  <c r="Q2463" i="1"/>
  <c r="P2463" i="1"/>
  <c r="O2463" i="1"/>
  <c r="S2462" i="1"/>
  <c r="R2462" i="1" a="1"/>
  <c r="R2462" i="1"/>
  <c r="Q2462" i="1"/>
  <c r="P2462" i="1"/>
  <c r="O2462" i="1"/>
  <c r="S2461" i="1"/>
  <c r="R2461" i="1" a="1"/>
  <c r="R2461" i="1"/>
  <c r="Q2461" i="1"/>
  <c r="P2461" i="1"/>
  <c r="O2461" i="1"/>
  <c r="S2460" i="1"/>
  <c r="R2460" i="1" a="1"/>
  <c r="R2460" i="1"/>
  <c r="Q2460" i="1"/>
  <c r="P2460" i="1"/>
  <c r="O2460" i="1"/>
  <c r="S2459" i="1"/>
  <c r="R2459" i="1" a="1"/>
  <c r="R2459" i="1"/>
  <c r="Q2459" i="1"/>
  <c r="P2459" i="1"/>
  <c r="O2459" i="1"/>
  <c r="S2458" i="1"/>
  <c r="R2458" i="1" a="1"/>
  <c r="R2458" i="1"/>
  <c r="Q2458" i="1"/>
  <c r="P2458" i="1"/>
  <c r="O2458" i="1"/>
  <c r="S2457" i="1"/>
  <c r="R2457" i="1" a="1"/>
  <c r="R2457" i="1"/>
  <c r="Q2457" i="1"/>
  <c r="P2457" i="1"/>
  <c r="O2457" i="1"/>
  <c r="S2456" i="1"/>
  <c r="R2456" i="1" a="1"/>
  <c r="R2456" i="1"/>
  <c r="Q2456" i="1"/>
  <c r="P2456" i="1"/>
  <c r="O2456" i="1"/>
  <c r="S2455" i="1"/>
  <c r="R2455" i="1" a="1"/>
  <c r="R2455" i="1"/>
  <c r="Q2455" i="1"/>
  <c r="P2455" i="1"/>
  <c r="O2455" i="1"/>
  <c r="S2454" i="1"/>
  <c r="R2454" i="1" a="1"/>
  <c r="R2454" i="1"/>
  <c r="Q2454" i="1"/>
  <c r="P2454" i="1"/>
  <c r="O2454" i="1"/>
  <c r="S2453" i="1"/>
  <c r="R2453" i="1" a="1"/>
  <c r="R2453" i="1"/>
  <c r="Q2453" i="1"/>
  <c r="P2453" i="1"/>
  <c r="O2453" i="1"/>
  <c r="S2452" i="1"/>
  <c r="R2452" i="1" a="1"/>
  <c r="R2452" i="1"/>
  <c r="Q2452" i="1"/>
  <c r="P2452" i="1"/>
  <c r="O2452" i="1"/>
  <c r="S2451" i="1"/>
  <c r="R2451" i="1" a="1"/>
  <c r="R2451" i="1"/>
  <c r="Q2451" i="1"/>
  <c r="P2451" i="1"/>
  <c r="O2451" i="1"/>
  <c r="S2450" i="1"/>
  <c r="R2450" i="1" a="1"/>
  <c r="R2450" i="1"/>
  <c r="Q2450" i="1"/>
  <c r="P2450" i="1"/>
  <c r="O2450" i="1"/>
  <c r="S2449" i="1"/>
  <c r="R2449" i="1" a="1"/>
  <c r="R2449" i="1"/>
  <c r="Q2449" i="1"/>
  <c r="P2449" i="1"/>
  <c r="O2449" i="1"/>
  <c r="S2448" i="1"/>
  <c r="R2448" i="1" a="1"/>
  <c r="R2448" i="1"/>
  <c r="Q2448" i="1"/>
  <c r="P2448" i="1"/>
  <c r="O2448" i="1"/>
  <c r="S2447" i="1"/>
  <c r="R2447" i="1" a="1"/>
  <c r="R2447" i="1"/>
  <c r="Q2447" i="1"/>
  <c r="P2447" i="1"/>
  <c r="O2447" i="1"/>
  <c r="S2446" i="1"/>
  <c r="R2446" i="1" a="1"/>
  <c r="R2446" i="1"/>
  <c r="Q2446" i="1"/>
  <c r="P2446" i="1"/>
  <c r="O2446" i="1"/>
  <c r="S2445" i="1"/>
  <c r="R2445" i="1" a="1"/>
  <c r="R2445" i="1"/>
  <c r="Q2445" i="1"/>
  <c r="P2445" i="1"/>
  <c r="O2445" i="1"/>
  <c r="S2444" i="1"/>
  <c r="R2444" i="1" a="1"/>
  <c r="R2444" i="1"/>
  <c r="Q2444" i="1"/>
  <c r="P2444" i="1"/>
  <c r="O2444" i="1"/>
  <c r="S2443" i="1"/>
  <c r="R2443" i="1" a="1"/>
  <c r="R2443" i="1"/>
  <c r="Q2443" i="1"/>
  <c r="P2443" i="1"/>
  <c r="O2443" i="1"/>
  <c r="S2442" i="1"/>
  <c r="R2442" i="1" a="1"/>
  <c r="R2442" i="1"/>
  <c r="Q2442" i="1"/>
  <c r="P2442" i="1"/>
  <c r="O2442" i="1"/>
  <c r="S2441" i="1"/>
  <c r="R2441" i="1" a="1"/>
  <c r="R2441" i="1"/>
  <c r="Q2441" i="1"/>
  <c r="P2441" i="1"/>
  <c r="O2441" i="1"/>
  <c r="S2440" i="1"/>
  <c r="R2440" i="1" a="1"/>
  <c r="R2440" i="1"/>
  <c r="Q2440" i="1"/>
  <c r="P2440" i="1"/>
  <c r="O2440" i="1"/>
  <c r="S2439" i="1"/>
  <c r="R2439" i="1" a="1"/>
  <c r="R2439" i="1"/>
  <c r="Q2439" i="1"/>
  <c r="P2439" i="1"/>
  <c r="O2439" i="1"/>
  <c r="S2438" i="1"/>
  <c r="R2438" i="1" a="1"/>
  <c r="R2438" i="1"/>
  <c r="Q2438" i="1"/>
  <c r="P2438" i="1"/>
  <c r="O2438" i="1"/>
  <c r="S2437" i="1"/>
  <c r="R2437" i="1" a="1"/>
  <c r="R2437" i="1"/>
  <c r="Q2437" i="1"/>
  <c r="P2437" i="1"/>
  <c r="O2437" i="1"/>
  <c r="S2436" i="1"/>
  <c r="R2436" i="1" a="1"/>
  <c r="R2436" i="1"/>
  <c r="Q2436" i="1"/>
  <c r="P2436" i="1"/>
  <c r="O2436" i="1"/>
  <c r="S2435" i="1"/>
  <c r="R2435" i="1" a="1"/>
  <c r="R2435" i="1"/>
  <c r="Q2435" i="1"/>
  <c r="P2435" i="1"/>
  <c r="O2435" i="1"/>
  <c r="S2434" i="1"/>
  <c r="R2434" i="1" a="1"/>
  <c r="R2434" i="1"/>
  <c r="Q2434" i="1"/>
  <c r="P2434" i="1"/>
  <c r="O2434" i="1"/>
  <c r="S2433" i="1"/>
  <c r="R2433" i="1" a="1"/>
  <c r="R2433" i="1"/>
  <c r="Q2433" i="1"/>
  <c r="P2433" i="1"/>
  <c r="O2433" i="1"/>
  <c r="S2432" i="1"/>
  <c r="R2432" i="1" a="1"/>
  <c r="R2432" i="1"/>
  <c r="Q2432" i="1"/>
  <c r="P2432" i="1"/>
  <c r="O2432" i="1"/>
  <c r="S2431" i="1"/>
  <c r="R2431" i="1" a="1"/>
  <c r="R2431" i="1"/>
  <c r="Q2431" i="1"/>
  <c r="P2431" i="1"/>
  <c r="O2431" i="1"/>
  <c r="S2430" i="1"/>
  <c r="R2430" i="1" a="1"/>
  <c r="R2430" i="1"/>
  <c r="Q2430" i="1"/>
  <c r="P2430" i="1"/>
  <c r="O2430" i="1"/>
  <c r="S2429" i="1"/>
  <c r="R2429" i="1" a="1"/>
  <c r="R2429" i="1"/>
  <c r="Q2429" i="1"/>
  <c r="P2429" i="1"/>
  <c r="O2429" i="1"/>
  <c r="S2428" i="1"/>
  <c r="R2428" i="1" a="1"/>
  <c r="R2428" i="1"/>
  <c r="Q2428" i="1"/>
  <c r="P2428" i="1"/>
  <c r="O2428" i="1"/>
  <c r="S2427" i="1"/>
  <c r="R2427" i="1" a="1"/>
  <c r="R2427" i="1"/>
  <c r="Q2427" i="1"/>
  <c r="P2427" i="1"/>
  <c r="O2427" i="1"/>
  <c r="S2426" i="1"/>
  <c r="R2426" i="1" a="1"/>
  <c r="R2426" i="1"/>
  <c r="Q2426" i="1"/>
  <c r="P2426" i="1"/>
  <c r="O2426" i="1"/>
  <c r="S2425" i="1"/>
  <c r="R2425" i="1" a="1"/>
  <c r="R2425" i="1"/>
  <c r="Q2425" i="1"/>
  <c r="P2425" i="1"/>
  <c r="O2425" i="1"/>
  <c r="S2424" i="1"/>
  <c r="R2424" i="1" a="1"/>
  <c r="R2424" i="1"/>
  <c r="Q2424" i="1"/>
  <c r="P2424" i="1"/>
  <c r="O2424" i="1"/>
  <c r="S2423" i="1"/>
  <c r="R2423" i="1" a="1"/>
  <c r="R2423" i="1"/>
  <c r="Q2423" i="1"/>
  <c r="P2423" i="1"/>
  <c r="O2423" i="1"/>
  <c r="S2422" i="1"/>
  <c r="R2422" i="1" a="1"/>
  <c r="R2422" i="1"/>
  <c r="Q2422" i="1"/>
  <c r="P2422" i="1"/>
  <c r="O2422" i="1"/>
  <c r="S2421" i="1"/>
  <c r="R2421" i="1" a="1"/>
  <c r="R2421" i="1"/>
  <c r="Q2421" i="1"/>
  <c r="P2421" i="1"/>
  <c r="O2421" i="1"/>
  <c r="S2420" i="1"/>
  <c r="R2420" i="1" a="1"/>
  <c r="R2420" i="1"/>
  <c r="Q2420" i="1"/>
  <c r="P2420" i="1"/>
  <c r="O2420" i="1"/>
  <c r="S2419" i="1"/>
  <c r="R2419" i="1" a="1"/>
  <c r="R2419" i="1"/>
  <c r="Q2419" i="1"/>
  <c r="P2419" i="1"/>
  <c r="O2419" i="1"/>
  <c r="S2418" i="1"/>
  <c r="R2418" i="1" a="1"/>
  <c r="R2418" i="1"/>
  <c r="Q2418" i="1"/>
  <c r="P2418" i="1"/>
  <c r="O2418" i="1"/>
  <c r="S2417" i="1"/>
  <c r="R2417" i="1" a="1"/>
  <c r="R2417" i="1"/>
  <c r="Q2417" i="1"/>
  <c r="P2417" i="1"/>
  <c r="O2417" i="1"/>
  <c r="S2416" i="1"/>
  <c r="R2416" i="1" a="1"/>
  <c r="R2416" i="1"/>
  <c r="Q2416" i="1"/>
  <c r="P2416" i="1"/>
  <c r="O2416" i="1"/>
  <c r="S2415" i="1"/>
  <c r="R2415" i="1" a="1"/>
  <c r="R2415" i="1"/>
  <c r="Q2415" i="1"/>
  <c r="P2415" i="1"/>
  <c r="O2415" i="1"/>
  <c r="S2414" i="1"/>
  <c r="R2414" i="1" a="1"/>
  <c r="R2414" i="1"/>
  <c r="Q2414" i="1"/>
  <c r="P2414" i="1"/>
  <c r="O2414" i="1"/>
  <c r="S2413" i="1"/>
  <c r="R2413" i="1" a="1"/>
  <c r="R2413" i="1"/>
  <c r="Q2413" i="1"/>
  <c r="P2413" i="1"/>
  <c r="O2413" i="1"/>
  <c r="S2412" i="1"/>
  <c r="R2412" i="1" a="1"/>
  <c r="R2412" i="1"/>
  <c r="Q2412" i="1"/>
  <c r="P2412" i="1"/>
  <c r="O2412" i="1"/>
  <c r="S2411" i="1"/>
  <c r="R2411" i="1" a="1"/>
  <c r="R2411" i="1"/>
  <c r="Q2411" i="1"/>
  <c r="P2411" i="1"/>
  <c r="O2411" i="1"/>
  <c r="S2410" i="1"/>
  <c r="R2410" i="1" a="1"/>
  <c r="R2410" i="1"/>
  <c r="Q2410" i="1"/>
  <c r="P2410" i="1"/>
  <c r="O2410" i="1"/>
  <c r="S2409" i="1"/>
  <c r="R2409" i="1" a="1"/>
  <c r="R2409" i="1"/>
  <c r="Q2409" i="1"/>
  <c r="P2409" i="1"/>
  <c r="O2409" i="1"/>
  <c r="S2408" i="1"/>
  <c r="R2408" i="1" a="1"/>
  <c r="R2408" i="1"/>
  <c r="Q2408" i="1"/>
  <c r="P2408" i="1"/>
  <c r="O2408" i="1"/>
  <c r="S2407" i="1"/>
  <c r="R2407" i="1" a="1"/>
  <c r="R2407" i="1"/>
  <c r="Q2407" i="1"/>
  <c r="P2407" i="1"/>
  <c r="O2407" i="1"/>
  <c r="S2406" i="1"/>
  <c r="R2406" i="1" a="1"/>
  <c r="R2406" i="1"/>
  <c r="Q2406" i="1"/>
  <c r="P2406" i="1"/>
  <c r="O2406" i="1"/>
  <c r="S2405" i="1"/>
  <c r="R2405" i="1" a="1"/>
  <c r="R2405" i="1"/>
  <c r="Q2405" i="1"/>
  <c r="P2405" i="1"/>
  <c r="O2405" i="1"/>
  <c r="S2404" i="1"/>
  <c r="R2404" i="1" a="1"/>
  <c r="R2404" i="1"/>
  <c r="Q2404" i="1"/>
  <c r="P2404" i="1"/>
  <c r="O2404" i="1"/>
  <c r="S2403" i="1"/>
  <c r="R2403" i="1" a="1"/>
  <c r="R2403" i="1"/>
  <c r="Q2403" i="1"/>
  <c r="P2403" i="1"/>
  <c r="O2403" i="1"/>
  <c r="S2402" i="1"/>
  <c r="R2402" i="1" a="1"/>
  <c r="R2402" i="1"/>
  <c r="Q2402" i="1"/>
  <c r="P2402" i="1"/>
  <c r="O2402" i="1"/>
  <c r="S2401" i="1"/>
  <c r="R2401" i="1" a="1"/>
  <c r="R2401" i="1"/>
  <c r="Q2401" i="1"/>
  <c r="P2401" i="1"/>
  <c r="O2401" i="1"/>
  <c r="S2400" i="1"/>
  <c r="R2400" i="1" a="1"/>
  <c r="R2400" i="1"/>
  <c r="Q2400" i="1"/>
  <c r="P2400" i="1"/>
  <c r="O2400" i="1"/>
  <c r="S2399" i="1"/>
  <c r="R2399" i="1" a="1"/>
  <c r="R2399" i="1"/>
  <c r="Q2399" i="1"/>
  <c r="P2399" i="1"/>
  <c r="O2399" i="1"/>
  <c r="S2398" i="1"/>
  <c r="R2398" i="1" a="1"/>
  <c r="R2398" i="1"/>
  <c r="Q2398" i="1"/>
  <c r="P2398" i="1"/>
  <c r="O2398" i="1"/>
  <c r="S2397" i="1"/>
  <c r="R2397" i="1" a="1"/>
  <c r="R2397" i="1"/>
  <c r="Q2397" i="1"/>
  <c r="P2397" i="1"/>
  <c r="O2397" i="1"/>
  <c r="S2396" i="1"/>
  <c r="R2396" i="1" a="1"/>
  <c r="R2396" i="1"/>
  <c r="Q2396" i="1"/>
  <c r="P2396" i="1"/>
  <c r="O2396" i="1"/>
  <c r="S2395" i="1"/>
  <c r="R2395" i="1" a="1"/>
  <c r="R2395" i="1"/>
  <c r="Q2395" i="1"/>
  <c r="P2395" i="1"/>
  <c r="O2395" i="1"/>
  <c r="S2394" i="1"/>
  <c r="R2394" i="1" a="1"/>
  <c r="R2394" i="1"/>
  <c r="Q2394" i="1"/>
  <c r="P2394" i="1"/>
  <c r="O2394" i="1"/>
  <c r="S2393" i="1"/>
  <c r="R2393" i="1" a="1"/>
  <c r="R2393" i="1"/>
  <c r="Q2393" i="1"/>
  <c r="P2393" i="1"/>
  <c r="O2393" i="1"/>
  <c r="S2392" i="1"/>
  <c r="R2392" i="1" a="1"/>
  <c r="R2392" i="1"/>
  <c r="Q2392" i="1"/>
  <c r="P2392" i="1"/>
  <c r="O2392" i="1"/>
  <c r="S2391" i="1"/>
  <c r="R2391" i="1" a="1"/>
  <c r="R2391" i="1"/>
  <c r="Q2391" i="1"/>
  <c r="P2391" i="1"/>
  <c r="O2391" i="1"/>
  <c r="S2390" i="1"/>
  <c r="R2390" i="1" a="1"/>
  <c r="R2390" i="1"/>
  <c r="Q2390" i="1"/>
  <c r="P2390" i="1"/>
  <c r="O2390" i="1"/>
  <c r="S2389" i="1"/>
  <c r="R2389" i="1" a="1"/>
  <c r="R2389" i="1"/>
  <c r="Q2389" i="1"/>
  <c r="P2389" i="1"/>
  <c r="O2389" i="1"/>
  <c r="S2388" i="1"/>
  <c r="R2388" i="1" a="1"/>
  <c r="R2388" i="1"/>
  <c r="Q2388" i="1"/>
  <c r="P2388" i="1"/>
  <c r="O2388" i="1"/>
  <c r="S2387" i="1"/>
  <c r="R2387" i="1" a="1"/>
  <c r="R2387" i="1"/>
  <c r="Q2387" i="1"/>
  <c r="P2387" i="1"/>
  <c r="O2387" i="1"/>
  <c r="S2386" i="1"/>
  <c r="R2386" i="1" a="1"/>
  <c r="R2386" i="1"/>
  <c r="Q2386" i="1"/>
  <c r="P2386" i="1"/>
  <c r="O2386" i="1"/>
  <c r="S2385" i="1"/>
  <c r="R2385" i="1" a="1"/>
  <c r="R2385" i="1"/>
  <c r="Q2385" i="1"/>
  <c r="P2385" i="1"/>
  <c r="O2385" i="1"/>
  <c r="S2384" i="1"/>
  <c r="R2384" i="1" a="1"/>
  <c r="R2384" i="1"/>
  <c r="Q2384" i="1"/>
  <c r="P2384" i="1"/>
  <c r="O2384" i="1"/>
  <c r="S2383" i="1"/>
  <c r="R2383" i="1" a="1"/>
  <c r="R2383" i="1"/>
  <c r="Q2383" i="1"/>
  <c r="P2383" i="1"/>
  <c r="O2383" i="1"/>
  <c r="S2382" i="1"/>
  <c r="R2382" i="1" a="1"/>
  <c r="R2382" i="1"/>
  <c r="Q2382" i="1"/>
  <c r="P2382" i="1"/>
  <c r="O2382" i="1"/>
  <c r="S2381" i="1"/>
  <c r="R2381" i="1" a="1"/>
  <c r="R2381" i="1"/>
  <c r="Q2381" i="1"/>
  <c r="P2381" i="1"/>
  <c r="O2381" i="1"/>
  <c r="S2380" i="1"/>
  <c r="R2380" i="1" a="1"/>
  <c r="R2380" i="1"/>
  <c r="Q2380" i="1"/>
  <c r="P2380" i="1"/>
  <c r="O2380" i="1"/>
  <c r="S2379" i="1"/>
  <c r="R2379" i="1" a="1"/>
  <c r="R2379" i="1"/>
  <c r="Q2379" i="1"/>
  <c r="P2379" i="1"/>
  <c r="O2379" i="1"/>
  <c r="S2378" i="1"/>
  <c r="R2378" i="1" a="1"/>
  <c r="R2378" i="1"/>
  <c r="Q2378" i="1"/>
  <c r="P2378" i="1"/>
  <c r="O2378" i="1"/>
  <c r="S2377" i="1"/>
  <c r="R2377" i="1" a="1"/>
  <c r="R2377" i="1"/>
  <c r="Q2377" i="1"/>
  <c r="P2377" i="1"/>
  <c r="O2377" i="1"/>
  <c r="S2376" i="1"/>
  <c r="R2376" i="1" a="1"/>
  <c r="R2376" i="1"/>
  <c r="Q2376" i="1"/>
  <c r="P2376" i="1"/>
  <c r="O2376" i="1"/>
  <c r="S2375" i="1"/>
  <c r="R2375" i="1" a="1"/>
  <c r="R2375" i="1"/>
  <c r="Q2375" i="1"/>
  <c r="P2375" i="1"/>
  <c r="O2375" i="1"/>
  <c r="S2374" i="1"/>
  <c r="R2374" i="1" a="1"/>
  <c r="R2374" i="1"/>
  <c r="Q2374" i="1"/>
  <c r="P2374" i="1"/>
  <c r="O2374" i="1"/>
  <c r="S2373" i="1"/>
  <c r="R2373" i="1" a="1"/>
  <c r="R2373" i="1"/>
  <c r="Q2373" i="1"/>
  <c r="P2373" i="1"/>
  <c r="O2373" i="1"/>
  <c r="S2372" i="1"/>
  <c r="R2372" i="1" a="1"/>
  <c r="R2372" i="1"/>
  <c r="Q2372" i="1"/>
  <c r="P2372" i="1"/>
  <c r="O2372" i="1"/>
  <c r="S2371" i="1"/>
  <c r="R2371" i="1" a="1"/>
  <c r="R2371" i="1"/>
  <c r="Q2371" i="1"/>
  <c r="P2371" i="1"/>
  <c r="O2371" i="1"/>
  <c r="S2370" i="1"/>
  <c r="R2370" i="1" a="1"/>
  <c r="R2370" i="1"/>
  <c r="Q2370" i="1"/>
  <c r="P2370" i="1"/>
  <c r="O2370" i="1"/>
  <c r="S2369" i="1"/>
  <c r="R2369" i="1" a="1"/>
  <c r="R2369" i="1"/>
  <c r="Q2369" i="1"/>
  <c r="P2369" i="1"/>
  <c r="O2369" i="1"/>
  <c r="S2368" i="1"/>
  <c r="R2368" i="1" a="1"/>
  <c r="R2368" i="1"/>
  <c r="Q2368" i="1"/>
  <c r="P2368" i="1"/>
  <c r="O2368" i="1"/>
  <c r="S2367" i="1"/>
  <c r="R2367" i="1" a="1"/>
  <c r="R2367" i="1"/>
  <c r="Q2367" i="1"/>
  <c r="P2367" i="1"/>
  <c r="O2367" i="1"/>
  <c r="S2366" i="1"/>
  <c r="R2366" i="1" a="1"/>
  <c r="R2366" i="1"/>
  <c r="Q2366" i="1"/>
  <c r="P2366" i="1"/>
  <c r="O2366" i="1"/>
  <c r="S2365" i="1"/>
  <c r="R2365" i="1" a="1"/>
  <c r="R2365" i="1"/>
  <c r="Q2365" i="1"/>
  <c r="P2365" i="1"/>
  <c r="O2365" i="1"/>
  <c r="S2364" i="1"/>
  <c r="R2364" i="1" a="1"/>
  <c r="R2364" i="1"/>
  <c r="Q2364" i="1"/>
  <c r="P2364" i="1"/>
  <c r="O2364" i="1"/>
  <c r="S2363" i="1"/>
  <c r="R2363" i="1" a="1"/>
  <c r="R2363" i="1"/>
  <c r="Q2363" i="1"/>
  <c r="P2363" i="1"/>
  <c r="O2363" i="1"/>
  <c r="S2362" i="1"/>
  <c r="R2362" i="1" a="1"/>
  <c r="R2362" i="1"/>
  <c r="Q2362" i="1"/>
  <c r="P2362" i="1"/>
  <c r="O2362" i="1"/>
  <c r="S2361" i="1"/>
  <c r="R2361" i="1" a="1"/>
  <c r="R2361" i="1"/>
  <c r="Q2361" i="1"/>
  <c r="P2361" i="1"/>
  <c r="O2361" i="1"/>
  <c r="S2360" i="1"/>
  <c r="R2360" i="1" a="1"/>
  <c r="R2360" i="1"/>
  <c r="Q2360" i="1"/>
  <c r="P2360" i="1"/>
  <c r="O2360" i="1"/>
  <c r="S2359" i="1"/>
  <c r="R2359" i="1" a="1"/>
  <c r="R2359" i="1"/>
  <c r="Q2359" i="1"/>
  <c r="P2359" i="1"/>
  <c r="O2359" i="1"/>
  <c r="S2358" i="1"/>
  <c r="R2358" i="1" a="1"/>
  <c r="R2358" i="1"/>
  <c r="Q2358" i="1"/>
  <c r="P2358" i="1"/>
  <c r="O2358" i="1"/>
  <c r="S2357" i="1"/>
  <c r="R2357" i="1" a="1"/>
  <c r="R2357" i="1"/>
  <c r="Q2357" i="1"/>
  <c r="P2357" i="1"/>
  <c r="O2357" i="1"/>
  <c r="S2356" i="1"/>
  <c r="R2356" i="1" a="1"/>
  <c r="R2356" i="1"/>
  <c r="Q2356" i="1"/>
  <c r="P2356" i="1"/>
  <c r="O2356" i="1"/>
  <c r="S2355" i="1"/>
  <c r="R2355" i="1" a="1"/>
  <c r="R2355" i="1"/>
  <c r="Q2355" i="1"/>
  <c r="P2355" i="1"/>
  <c r="O2355" i="1"/>
  <c r="S2354" i="1"/>
  <c r="R2354" i="1" a="1"/>
  <c r="R2354" i="1"/>
  <c r="Q2354" i="1"/>
  <c r="P2354" i="1"/>
  <c r="O2354" i="1"/>
  <c r="S2353" i="1"/>
  <c r="R2353" i="1" a="1"/>
  <c r="R2353" i="1"/>
  <c r="Q2353" i="1"/>
  <c r="P2353" i="1"/>
  <c r="O2353" i="1"/>
  <c r="S2352" i="1"/>
  <c r="R2352" i="1" a="1"/>
  <c r="R2352" i="1"/>
  <c r="Q2352" i="1"/>
  <c r="P2352" i="1"/>
  <c r="O2352" i="1"/>
  <c r="S2351" i="1"/>
  <c r="R2351" i="1" a="1"/>
  <c r="R2351" i="1"/>
  <c r="Q2351" i="1"/>
  <c r="P2351" i="1"/>
  <c r="O2351" i="1"/>
  <c r="S2350" i="1"/>
  <c r="R2350" i="1" a="1"/>
  <c r="R2350" i="1"/>
  <c r="Q2350" i="1"/>
  <c r="P2350" i="1"/>
  <c r="O2350" i="1"/>
  <c r="S2349" i="1"/>
  <c r="R2349" i="1" a="1"/>
  <c r="R2349" i="1"/>
  <c r="Q2349" i="1"/>
  <c r="P2349" i="1"/>
  <c r="O2349" i="1"/>
  <c r="S2348" i="1"/>
  <c r="R2348" i="1" a="1"/>
  <c r="R2348" i="1"/>
  <c r="Q2348" i="1"/>
  <c r="P2348" i="1"/>
  <c r="O2348" i="1"/>
  <c r="S2347" i="1"/>
  <c r="R2347" i="1" a="1"/>
  <c r="R2347" i="1"/>
  <c r="Q2347" i="1"/>
  <c r="P2347" i="1"/>
  <c r="O2347" i="1"/>
  <c r="S2346" i="1"/>
  <c r="R2346" i="1" a="1"/>
  <c r="R2346" i="1"/>
  <c r="Q2346" i="1"/>
  <c r="P2346" i="1"/>
  <c r="O2346" i="1"/>
  <c r="S2345" i="1"/>
  <c r="R2345" i="1" a="1"/>
  <c r="R2345" i="1"/>
  <c r="Q2345" i="1"/>
  <c r="P2345" i="1"/>
  <c r="O2345" i="1"/>
  <c r="S2344" i="1"/>
  <c r="R2344" i="1" a="1"/>
  <c r="R2344" i="1"/>
  <c r="Q2344" i="1"/>
  <c r="P2344" i="1"/>
  <c r="O2344" i="1"/>
  <c r="S2343" i="1"/>
  <c r="R2343" i="1" a="1"/>
  <c r="R2343" i="1"/>
  <c r="Q2343" i="1"/>
  <c r="P2343" i="1"/>
  <c r="O2343" i="1"/>
  <c r="S2342" i="1"/>
  <c r="R2342" i="1" a="1"/>
  <c r="R2342" i="1"/>
  <c r="Q2342" i="1"/>
  <c r="P2342" i="1"/>
  <c r="O2342" i="1"/>
  <c r="S2341" i="1"/>
  <c r="R2341" i="1" a="1"/>
  <c r="R2341" i="1"/>
  <c r="Q2341" i="1"/>
  <c r="P2341" i="1"/>
  <c r="O2341" i="1"/>
  <c r="S2340" i="1"/>
  <c r="R2340" i="1" a="1"/>
  <c r="R2340" i="1"/>
  <c r="Q2340" i="1"/>
  <c r="P2340" i="1"/>
  <c r="O2340" i="1"/>
  <c r="S2339" i="1"/>
  <c r="R2339" i="1" a="1"/>
  <c r="R2339" i="1"/>
  <c r="Q2339" i="1"/>
  <c r="P2339" i="1"/>
  <c r="O2339" i="1"/>
  <c r="S2338" i="1"/>
  <c r="R2338" i="1" a="1"/>
  <c r="R2338" i="1"/>
  <c r="Q2338" i="1"/>
  <c r="P2338" i="1"/>
  <c r="O2338" i="1"/>
  <c r="S2337" i="1"/>
  <c r="R2337" i="1" a="1"/>
  <c r="R2337" i="1"/>
  <c r="Q2337" i="1"/>
  <c r="P2337" i="1"/>
  <c r="O2337" i="1"/>
  <c r="S2336" i="1"/>
  <c r="R2336" i="1" a="1"/>
  <c r="R2336" i="1"/>
  <c r="Q2336" i="1"/>
  <c r="P2336" i="1"/>
  <c r="O2336" i="1"/>
  <c r="S2335" i="1"/>
  <c r="R2335" i="1" a="1"/>
  <c r="R2335" i="1"/>
  <c r="Q2335" i="1"/>
  <c r="P2335" i="1"/>
  <c r="O2335" i="1"/>
  <c r="S2334" i="1"/>
  <c r="R2334" i="1" a="1"/>
  <c r="R2334" i="1"/>
  <c r="Q2334" i="1"/>
  <c r="P2334" i="1"/>
  <c r="O2334" i="1"/>
  <c r="S2333" i="1"/>
  <c r="R2333" i="1" a="1"/>
  <c r="R2333" i="1"/>
  <c r="Q2333" i="1"/>
  <c r="P2333" i="1"/>
  <c r="O2333" i="1"/>
  <c r="S2332" i="1"/>
  <c r="R2332" i="1" a="1"/>
  <c r="R2332" i="1"/>
  <c r="Q2332" i="1"/>
  <c r="P2332" i="1"/>
  <c r="O2332" i="1"/>
  <c r="S2331" i="1"/>
  <c r="R2331" i="1" a="1"/>
  <c r="R2331" i="1"/>
  <c r="Q2331" i="1"/>
  <c r="P2331" i="1"/>
  <c r="O2331" i="1"/>
  <c r="S2330" i="1"/>
  <c r="R2330" i="1" a="1"/>
  <c r="R2330" i="1"/>
  <c r="Q2330" i="1"/>
  <c r="P2330" i="1"/>
  <c r="O2330" i="1"/>
  <c r="S2329" i="1"/>
  <c r="R2329" i="1" a="1"/>
  <c r="R2329" i="1"/>
  <c r="Q2329" i="1"/>
  <c r="P2329" i="1"/>
  <c r="O2329" i="1"/>
  <c r="S2328" i="1"/>
  <c r="R2328" i="1" a="1"/>
  <c r="R2328" i="1"/>
  <c r="Q2328" i="1"/>
  <c r="P2328" i="1"/>
  <c r="O2328" i="1"/>
  <c r="S2327" i="1"/>
  <c r="R2327" i="1" a="1"/>
  <c r="R2327" i="1"/>
  <c r="Q2327" i="1"/>
  <c r="P2327" i="1"/>
  <c r="O2327" i="1"/>
  <c r="S2326" i="1"/>
  <c r="R2326" i="1" a="1"/>
  <c r="R2326" i="1"/>
  <c r="Q2326" i="1"/>
  <c r="P2326" i="1"/>
  <c r="O2326" i="1"/>
  <c r="S2325" i="1"/>
  <c r="R2325" i="1" a="1"/>
  <c r="R2325" i="1"/>
  <c r="Q2325" i="1"/>
  <c r="P2325" i="1"/>
  <c r="O2325" i="1"/>
  <c r="S2324" i="1"/>
  <c r="R2324" i="1" a="1"/>
  <c r="R2324" i="1"/>
  <c r="Q2324" i="1"/>
  <c r="P2324" i="1"/>
  <c r="O2324" i="1"/>
  <c r="S2323" i="1"/>
  <c r="R2323" i="1" a="1"/>
  <c r="R2323" i="1"/>
  <c r="Q2323" i="1"/>
  <c r="P2323" i="1"/>
  <c r="O2323" i="1"/>
  <c r="S2322" i="1"/>
  <c r="R2322" i="1" a="1"/>
  <c r="R2322" i="1"/>
  <c r="Q2322" i="1"/>
  <c r="P2322" i="1"/>
  <c r="O2322" i="1"/>
  <c r="S2321" i="1"/>
  <c r="R2321" i="1" a="1"/>
  <c r="R2321" i="1"/>
  <c r="Q2321" i="1"/>
  <c r="P2321" i="1"/>
  <c r="O2321" i="1"/>
  <c r="S2320" i="1"/>
  <c r="R2320" i="1" a="1"/>
  <c r="R2320" i="1"/>
  <c r="Q2320" i="1"/>
  <c r="P2320" i="1"/>
  <c r="O2320" i="1"/>
  <c r="S2319" i="1"/>
  <c r="R2319" i="1" a="1"/>
  <c r="R2319" i="1"/>
  <c r="Q2319" i="1"/>
  <c r="P2319" i="1"/>
  <c r="O2319" i="1"/>
  <c r="S2318" i="1"/>
  <c r="R2318" i="1" a="1"/>
  <c r="R2318" i="1"/>
  <c r="Q2318" i="1"/>
  <c r="P2318" i="1"/>
  <c r="O2318" i="1"/>
  <c r="S2317" i="1"/>
  <c r="R2317" i="1" a="1"/>
  <c r="R2317" i="1"/>
  <c r="Q2317" i="1"/>
  <c r="P2317" i="1"/>
  <c r="O2317" i="1"/>
  <c r="S2316" i="1"/>
  <c r="R2316" i="1" a="1"/>
  <c r="R2316" i="1"/>
  <c r="Q2316" i="1"/>
  <c r="P2316" i="1"/>
  <c r="O2316" i="1"/>
  <c r="S2315" i="1"/>
  <c r="R2315" i="1" a="1"/>
  <c r="R2315" i="1"/>
  <c r="Q2315" i="1"/>
  <c r="P2315" i="1"/>
  <c r="O2315" i="1"/>
  <c r="S2314" i="1"/>
  <c r="R2314" i="1" a="1"/>
  <c r="R2314" i="1"/>
  <c r="Q2314" i="1"/>
  <c r="P2314" i="1"/>
  <c r="O2314" i="1"/>
  <c r="S2313" i="1"/>
  <c r="R2313" i="1" a="1"/>
  <c r="R2313" i="1"/>
  <c r="Q2313" i="1"/>
  <c r="P2313" i="1"/>
  <c r="O2313" i="1"/>
  <c r="S2312" i="1"/>
  <c r="R2312" i="1" a="1"/>
  <c r="R2312" i="1"/>
  <c r="Q2312" i="1"/>
  <c r="P2312" i="1"/>
  <c r="O2312" i="1"/>
  <c r="S2311" i="1"/>
  <c r="R2311" i="1" a="1"/>
  <c r="R2311" i="1"/>
  <c r="Q2311" i="1"/>
  <c r="P2311" i="1"/>
  <c r="O2311" i="1"/>
  <c r="S2310" i="1"/>
  <c r="R2310" i="1" a="1"/>
  <c r="R2310" i="1"/>
  <c r="Q2310" i="1"/>
  <c r="P2310" i="1"/>
  <c r="O2310" i="1"/>
  <c r="S2309" i="1"/>
  <c r="R2309" i="1" a="1"/>
  <c r="R2309" i="1"/>
  <c r="Q2309" i="1"/>
  <c r="P2309" i="1"/>
  <c r="O2309" i="1"/>
  <c r="S2308" i="1"/>
  <c r="R2308" i="1" a="1"/>
  <c r="R2308" i="1"/>
  <c r="Q2308" i="1"/>
  <c r="P2308" i="1"/>
  <c r="O2308" i="1"/>
  <c r="S2307" i="1"/>
  <c r="R2307" i="1" a="1"/>
  <c r="R2307" i="1"/>
  <c r="Q2307" i="1"/>
  <c r="P2307" i="1"/>
  <c r="O2307" i="1"/>
  <c r="S2306" i="1"/>
  <c r="R2306" i="1" a="1"/>
  <c r="R2306" i="1"/>
  <c r="Q2306" i="1"/>
  <c r="P2306" i="1"/>
  <c r="O2306" i="1"/>
  <c r="S2305" i="1"/>
  <c r="R2305" i="1" a="1"/>
  <c r="R2305" i="1"/>
  <c r="Q2305" i="1"/>
  <c r="P2305" i="1"/>
  <c r="O2305" i="1"/>
  <c r="S2304" i="1"/>
  <c r="R2304" i="1" a="1"/>
  <c r="R2304" i="1"/>
  <c r="Q2304" i="1"/>
  <c r="P2304" i="1"/>
  <c r="O2304" i="1"/>
  <c r="S2303" i="1"/>
  <c r="R2303" i="1" a="1"/>
  <c r="R2303" i="1"/>
  <c r="Q2303" i="1"/>
  <c r="P2303" i="1"/>
  <c r="O2303" i="1"/>
  <c r="S2302" i="1"/>
  <c r="R2302" i="1" a="1"/>
  <c r="R2302" i="1"/>
  <c r="Q2302" i="1"/>
  <c r="P2302" i="1"/>
  <c r="O2302" i="1"/>
  <c r="S2301" i="1"/>
  <c r="R2301" i="1" a="1"/>
  <c r="R2301" i="1"/>
  <c r="Q2301" i="1"/>
  <c r="P2301" i="1"/>
  <c r="O2301" i="1"/>
  <c r="S2300" i="1"/>
  <c r="R2300" i="1" a="1"/>
  <c r="R2300" i="1"/>
  <c r="Q2300" i="1"/>
  <c r="P2300" i="1"/>
  <c r="O2300" i="1"/>
  <c r="S2299" i="1"/>
  <c r="R2299" i="1" a="1"/>
  <c r="R2299" i="1"/>
  <c r="Q2299" i="1"/>
  <c r="P2299" i="1"/>
  <c r="O2299" i="1"/>
  <c r="S2298" i="1"/>
  <c r="R2298" i="1" a="1"/>
  <c r="R2298" i="1"/>
  <c r="Q2298" i="1"/>
  <c r="P2298" i="1"/>
  <c r="O2298" i="1"/>
  <c r="S2297" i="1"/>
  <c r="R2297" i="1" a="1"/>
  <c r="R2297" i="1"/>
  <c r="Q2297" i="1"/>
  <c r="P2297" i="1"/>
  <c r="O2297" i="1"/>
  <c r="S2296" i="1"/>
  <c r="R2296" i="1" a="1"/>
  <c r="R2296" i="1"/>
  <c r="Q2296" i="1"/>
  <c r="P2296" i="1"/>
  <c r="O2296" i="1"/>
  <c r="S2295" i="1"/>
  <c r="R2295" i="1" a="1"/>
  <c r="R2295" i="1"/>
  <c r="Q2295" i="1"/>
  <c r="P2295" i="1"/>
  <c r="O2295" i="1"/>
  <c r="S2294" i="1"/>
  <c r="R2294" i="1" a="1"/>
  <c r="R2294" i="1"/>
  <c r="Q2294" i="1"/>
  <c r="P2294" i="1"/>
  <c r="O2294" i="1"/>
  <c r="S2293" i="1"/>
  <c r="R2293" i="1" a="1"/>
  <c r="R2293" i="1"/>
  <c r="Q2293" i="1"/>
  <c r="P2293" i="1"/>
  <c r="O2293" i="1"/>
  <c r="S2292" i="1"/>
  <c r="R2292" i="1" a="1"/>
  <c r="R2292" i="1"/>
  <c r="Q2292" i="1"/>
  <c r="P2292" i="1"/>
  <c r="O2292" i="1"/>
  <c r="S2291" i="1"/>
  <c r="R2291" i="1" a="1"/>
  <c r="R2291" i="1"/>
  <c r="Q2291" i="1"/>
  <c r="P2291" i="1"/>
  <c r="O2291" i="1"/>
  <c r="S2290" i="1"/>
  <c r="R2290" i="1" a="1"/>
  <c r="R2290" i="1"/>
  <c r="Q2290" i="1"/>
  <c r="P2290" i="1"/>
  <c r="O2290" i="1"/>
  <c r="S2289" i="1"/>
  <c r="R2289" i="1" a="1"/>
  <c r="R2289" i="1"/>
  <c r="Q2289" i="1"/>
  <c r="P2289" i="1"/>
  <c r="O2289" i="1"/>
  <c r="S2288" i="1"/>
  <c r="R2288" i="1" a="1"/>
  <c r="R2288" i="1"/>
  <c r="Q2288" i="1"/>
  <c r="P2288" i="1"/>
  <c r="O2288" i="1"/>
  <c r="S2287" i="1"/>
  <c r="R2287" i="1" a="1"/>
  <c r="R2287" i="1"/>
  <c r="Q2287" i="1"/>
  <c r="P2287" i="1"/>
  <c r="O2287" i="1"/>
  <c r="S2286" i="1"/>
  <c r="R2286" i="1" a="1"/>
  <c r="R2286" i="1"/>
  <c r="Q2286" i="1"/>
  <c r="P2286" i="1"/>
  <c r="O2286" i="1"/>
  <c r="S2285" i="1"/>
  <c r="R2285" i="1" a="1"/>
  <c r="R2285" i="1"/>
  <c r="Q2285" i="1"/>
  <c r="P2285" i="1"/>
  <c r="O2285" i="1"/>
  <c r="S2284" i="1"/>
  <c r="R2284" i="1" a="1"/>
  <c r="R2284" i="1"/>
  <c r="Q2284" i="1"/>
  <c r="P2284" i="1"/>
  <c r="O2284" i="1"/>
  <c r="S2283" i="1"/>
  <c r="R2283" i="1" a="1"/>
  <c r="R2283" i="1"/>
  <c r="Q2283" i="1"/>
  <c r="P2283" i="1"/>
  <c r="O2283" i="1"/>
  <c r="S2282" i="1"/>
  <c r="R2282" i="1" a="1"/>
  <c r="R2282" i="1"/>
  <c r="Q2282" i="1"/>
  <c r="P2282" i="1"/>
  <c r="O2282" i="1"/>
  <c r="S2281" i="1"/>
  <c r="R2281" i="1" a="1"/>
  <c r="R2281" i="1"/>
  <c r="Q2281" i="1"/>
  <c r="P2281" i="1"/>
  <c r="O2281" i="1"/>
  <c r="S2280" i="1"/>
  <c r="R2280" i="1" a="1"/>
  <c r="R2280" i="1"/>
  <c r="Q2280" i="1"/>
  <c r="P2280" i="1"/>
  <c r="O2280" i="1"/>
  <c r="S2279" i="1"/>
  <c r="R2279" i="1" a="1"/>
  <c r="R2279" i="1"/>
  <c r="Q2279" i="1"/>
  <c r="P2279" i="1"/>
  <c r="O2279" i="1"/>
  <c r="S2278" i="1"/>
  <c r="R2278" i="1" a="1"/>
  <c r="R2278" i="1"/>
  <c r="Q2278" i="1"/>
  <c r="P2278" i="1"/>
  <c r="O2278" i="1"/>
  <c r="S2277" i="1"/>
  <c r="R2277" i="1" a="1"/>
  <c r="R2277" i="1"/>
  <c r="Q2277" i="1"/>
  <c r="P2277" i="1"/>
  <c r="O2277" i="1"/>
  <c r="S2276" i="1"/>
  <c r="R2276" i="1" a="1"/>
  <c r="R2276" i="1"/>
  <c r="Q2276" i="1"/>
  <c r="P2276" i="1"/>
  <c r="O2276" i="1"/>
  <c r="S2275" i="1"/>
  <c r="R2275" i="1" a="1"/>
  <c r="R2275" i="1"/>
  <c r="Q2275" i="1"/>
  <c r="P2275" i="1"/>
  <c r="O2275" i="1"/>
  <c r="S2274" i="1"/>
  <c r="R2274" i="1" a="1"/>
  <c r="R2274" i="1"/>
  <c r="Q2274" i="1"/>
  <c r="P2274" i="1"/>
  <c r="O2274" i="1"/>
  <c r="S2273" i="1"/>
  <c r="R2273" i="1" a="1"/>
  <c r="R2273" i="1"/>
  <c r="Q2273" i="1"/>
  <c r="P2273" i="1"/>
  <c r="O2273" i="1"/>
  <c r="S2272" i="1"/>
  <c r="R2272" i="1" a="1"/>
  <c r="R2272" i="1"/>
  <c r="Q2272" i="1"/>
  <c r="P2272" i="1"/>
  <c r="O2272" i="1"/>
  <c r="S2271" i="1"/>
  <c r="R2271" i="1" a="1"/>
  <c r="R2271" i="1"/>
  <c r="Q2271" i="1"/>
  <c r="P2271" i="1"/>
  <c r="O2271" i="1"/>
  <c r="S2270" i="1"/>
  <c r="R2270" i="1" a="1"/>
  <c r="R2270" i="1"/>
  <c r="Q2270" i="1"/>
  <c r="P2270" i="1"/>
  <c r="O2270" i="1"/>
  <c r="S2269" i="1"/>
  <c r="R2269" i="1" a="1"/>
  <c r="R2269" i="1"/>
  <c r="Q2269" i="1"/>
  <c r="P2269" i="1"/>
  <c r="O2269" i="1"/>
  <c r="S2268" i="1"/>
  <c r="R2268" i="1" a="1"/>
  <c r="R2268" i="1"/>
  <c r="Q2268" i="1"/>
  <c r="P2268" i="1"/>
  <c r="O2268" i="1"/>
  <c r="S2267" i="1"/>
  <c r="R2267" i="1" a="1"/>
  <c r="R2267" i="1"/>
  <c r="Q2267" i="1"/>
  <c r="P2267" i="1"/>
  <c r="O2267" i="1"/>
  <c r="S2266" i="1"/>
  <c r="R2266" i="1" a="1"/>
  <c r="R2266" i="1"/>
  <c r="Q2266" i="1"/>
  <c r="P2266" i="1"/>
  <c r="O2266" i="1"/>
  <c r="S2265" i="1"/>
  <c r="R2265" i="1" a="1"/>
  <c r="R2265" i="1"/>
  <c r="Q2265" i="1"/>
  <c r="P2265" i="1"/>
  <c r="O2265" i="1"/>
  <c r="S2264" i="1"/>
  <c r="R2264" i="1" a="1"/>
  <c r="R2264" i="1"/>
  <c r="Q2264" i="1"/>
  <c r="P2264" i="1"/>
  <c r="O2264" i="1"/>
  <c r="S2263" i="1"/>
  <c r="R2263" i="1" a="1"/>
  <c r="R2263" i="1"/>
  <c r="Q2263" i="1"/>
  <c r="P2263" i="1"/>
  <c r="O2263" i="1"/>
  <c r="S2262" i="1"/>
  <c r="R2262" i="1" a="1"/>
  <c r="R2262" i="1"/>
  <c r="Q2262" i="1"/>
  <c r="P2262" i="1"/>
  <c r="O2262" i="1"/>
  <c r="S2261" i="1"/>
  <c r="R2261" i="1" a="1"/>
  <c r="R2261" i="1"/>
  <c r="Q2261" i="1"/>
  <c r="P2261" i="1"/>
  <c r="O2261" i="1"/>
  <c r="S2260" i="1"/>
  <c r="R2260" i="1" a="1"/>
  <c r="R2260" i="1"/>
  <c r="Q2260" i="1"/>
  <c r="P2260" i="1"/>
  <c r="O2260" i="1"/>
  <c r="S2259" i="1"/>
  <c r="R2259" i="1" a="1"/>
  <c r="R2259" i="1"/>
  <c r="Q2259" i="1"/>
  <c r="P2259" i="1"/>
  <c r="O2259" i="1"/>
  <c r="S2258" i="1"/>
  <c r="R2258" i="1" a="1"/>
  <c r="R2258" i="1"/>
  <c r="Q2258" i="1"/>
  <c r="P2258" i="1"/>
  <c r="O2258" i="1"/>
  <c r="S2257" i="1"/>
  <c r="R2257" i="1" a="1"/>
  <c r="R2257" i="1"/>
  <c r="Q2257" i="1"/>
  <c r="P2257" i="1"/>
  <c r="O2257" i="1"/>
  <c r="S2256" i="1"/>
  <c r="R2256" i="1" a="1"/>
  <c r="R2256" i="1"/>
  <c r="Q2256" i="1"/>
  <c r="P2256" i="1"/>
  <c r="O2256" i="1"/>
  <c r="S2255" i="1"/>
  <c r="R2255" i="1" a="1"/>
  <c r="R2255" i="1"/>
  <c r="Q2255" i="1"/>
  <c r="P2255" i="1"/>
  <c r="O2255" i="1"/>
  <c r="S2254" i="1"/>
  <c r="R2254" i="1" a="1"/>
  <c r="R2254" i="1"/>
  <c r="Q2254" i="1"/>
  <c r="P2254" i="1"/>
  <c r="O2254" i="1"/>
  <c r="S2253" i="1"/>
  <c r="R2253" i="1" a="1"/>
  <c r="R2253" i="1"/>
  <c r="Q2253" i="1"/>
  <c r="P2253" i="1"/>
  <c r="O2253" i="1"/>
  <c r="S2252" i="1"/>
  <c r="R2252" i="1" a="1"/>
  <c r="R2252" i="1"/>
  <c r="Q2252" i="1"/>
  <c r="P2252" i="1"/>
  <c r="O2252" i="1"/>
  <c r="S2251" i="1"/>
  <c r="R2251" i="1" a="1"/>
  <c r="R2251" i="1"/>
  <c r="Q2251" i="1"/>
  <c r="P2251" i="1"/>
  <c r="O2251" i="1"/>
  <c r="S2250" i="1"/>
  <c r="R2250" i="1" a="1"/>
  <c r="R2250" i="1"/>
  <c r="Q2250" i="1"/>
  <c r="P2250" i="1"/>
  <c r="O2250" i="1"/>
  <c r="S2249" i="1"/>
  <c r="R2249" i="1" a="1"/>
  <c r="R2249" i="1"/>
  <c r="Q2249" i="1"/>
  <c r="P2249" i="1"/>
  <c r="O2249" i="1"/>
  <c r="S2248" i="1"/>
  <c r="R2248" i="1" a="1"/>
  <c r="R2248" i="1"/>
  <c r="Q2248" i="1"/>
  <c r="P2248" i="1"/>
  <c r="O2248" i="1"/>
  <c r="S2247" i="1"/>
  <c r="R2247" i="1" a="1"/>
  <c r="R2247" i="1"/>
  <c r="Q2247" i="1"/>
  <c r="P2247" i="1"/>
  <c r="O2247" i="1"/>
  <c r="S2246" i="1"/>
  <c r="R2246" i="1" a="1"/>
  <c r="R2246" i="1"/>
  <c r="Q2246" i="1"/>
  <c r="P2246" i="1"/>
  <c r="O2246" i="1"/>
  <c r="S2245" i="1"/>
  <c r="R2245" i="1" a="1"/>
  <c r="R2245" i="1"/>
  <c r="Q2245" i="1"/>
  <c r="P2245" i="1"/>
  <c r="O2245" i="1"/>
  <c r="S2244" i="1"/>
  <c r="R2244" i="1" a="1"/>
  <c r="R2244" i="1"/>
  <c r="Q2244" i="1"/>
  <c r="P2244" i="1"/>
  <c r="O2244" i="1"/>
  <c r="S2243" i="1"/>
  <c r="R2243" i="1" a="1"/>
  <c r="R2243" i="1"/>
  <c r="Q2243" i="1"/>
  <c r="P2243" i="1"/>
  <c r="O2243" i="1"/>
  <c r="S2242" i="1"/>
  <c r="R2242" i="1" a="1"/>
  <c r="R2242" i="1"/>
  <c r="Q2242" i="1"/>
  <c r="P2242" i="1"/>
  <c r="O2242" i="1"/>
  <c r="S2241" i="1"/>
  <c r="R2241" i="1" a="1"/>
  <c r="R2241" i="1"/>
  <c r="Q2241" i="1"/>
  <c r="P2241" i="1"/>
  <c r="O2241" i="1"/>
  <c r="S2240" i="1"/>
  <c r="R2240" i="1" a="1"/>
  <c r="R2240" i="1"/>
  <c r="Q2240" i="1"/>
  <c r="P2240" i="1"/>
  <c r="O2240" i="1"/>
  <c r="S2239" i="1"/>
  <c r="R2239" i="1" a="1"/>
  <c r="R2239" i="1"/>
  <c r="Q2239" i="1"/>
  <c r="P2239" i="1"/>
  <c r="O2239" i="1"/>
  <c r="S2238" i="1"/>
  <c r="R2238" i="1" a="1"/>
  <c r="R2238" i="1"/>
  <c r="Q2238" i="1"/>
  <c r="P2238" i="1"/>
  <c r="O2238" i="1"/>
  <c r="S2237" i="1"/>
  <c r="R2237" i="1" a="1"/>
  <c r="R2237" i="1"/>
  <c r="Q2237" i="1"/>
  <c r="P2237" i="1"/>
  <c r="O2237" i="1"/>
  <c r="S2236" i="1"/>
  <c r="R2236" i="1" a="1"/>
  <c r="R2236" i="1"/>
  <c r="Q2236" i="1"/>
  <c r="P2236" i="1"/>
  <c r="O2236" i="1"/>
  <c r="S2235" i="1"/>
  <c r="R2235" i="1" a="1"/>
  <c r="R2235" i="1"/>
  <c r="Q2235" i="1"/>
  <c r="P2235" i="1"/>
  <c r="O2235" i="1"/>
  <c r="S2234" i="1"/>
  <c r="R2234" i="1" a="1"/>
  <c r="R2234" i="1"/>
  <c r="Q2234" i="1"/>
  <c r="P2234" i="1"/>
  <c r="O2234" i="1"/>
  <c r="S2233" i="1"/>
  <c r="R2233" i="1" a="1"/>
  <c r="R2233" i="1"/>
  <c r="Q2233" i="1"/>
  <c r="P2233" i="1"/>
  <c r="O2233" i="1"/>
  <c r="S2232" i="1"/>
  <c r="R2232" i="1" a="1"/>
  <c r="R2232" i="1"/>
  <c r="Q2232" i="1"/>
  <c r="P2232" i="1"/>
  <c r="O2232" i="1"/>
  <c r="S2231" i="1"/>
  <c r="R2231" i="1" a="1"/>
  <c r="R2231" i="1"/>
  <c r="Q2231" i="1"/>
  <c r="P2231" i="1"/>
  <c r="O2231" i="1"/>
  <c r="S2230" i="1"/>
  <c r="R2230" i="1" a="1"/>
  <c r="R2230" i="1"/>
  <c r="Q2230" i="1"/>
  <c r="P2230" i="1"/>
  <c r="O2230" i="1"/>
  <c r="S2229" i="1"/>
  <c r="R2229" i="1" a="1"/>
  <c r="R2229" i="1"/>
  <c r="Q2229" i="1"/>
  <c r="P2229" i="1"/>
  <c r="O2229" i="1"/>
  <c r="S2228" i="1"/>
  <c r="R2228" i="1" a="1"/>
  <c r="R2228" i="1"/>
  <c r="Q2228" i="1"/>
  <c r="P2228" i="1"/>
  <c r="O2228" i="1"/>
  <c r="S2227" i="1"/>
  <c r="R2227" i="1" a="1"/>
  <c r="R2227" i="1"/>
  <c r="Q2227" i="1"/>
  <c r="P2227" i="1"/>
  <c r="O2227" i="1"/>
  <c r="S2226" i="1"/>
  <c r="R2226" i="1" a="1"/>
  <c r="R2226" i="1"/>
  <c r="Q2226" i="1"/>
  <c r="P2226" i="1"/>
  <c r="O2226" i="1"/>
  <c r="S2225" i="1"/>
  <c r="R2225" i="1" a="1"/>
  <c r="R2225" i="1"/>
  <c r="Q2225" i="1"/>
  <c r="P2225" i="1"/>
  <c r="O2225" i="1"/>
  <c r="S2224" i="1"/>
  <c r="R2224" i="1" a="1"/>
  <c r="R2224" i="1"/>
  <c r="Q2224" i="1"/>
  <c r="P2224" i="1"/>
  <c r="O2224" i="1"/>
  <c r="S2223" i="1"/>
  <c r="R2223" i="1" a="1"/>
  <c r="R2223" i="1"/>
  <c r="Q2223" i="1"/>
  <c r="P2223" i="1"/>
  <c r="O2223" i="1"/>
  <c r="S2222" i="1"/>
  <c r="R2222" i="1" a="1"/>
  <c r="R2222" i="1"/>
  <c r="Q2222" i="1"/>
  <c r="P2222" i="1"/>
  <c r="O2222" i="1"/>
  <c r="S2221" i="1"/>
  <c r="R2221" i="1" a="1"/>
  <c r="R2221" i="1"/>
  <c r="Q2221" i="1"/>
  <c r="P2221" i="1"/>
  <c r="O2221" i="1"/>
  <c r="S2220" i="1"/>
  <c r="R2220" i="1" a="1"/>
  <c r="R2220" i="1"/>
  <c r="Q2220" i="1"/>
  <c r="P2220" i="1"/>
  <c r="O2220" i="1"/>
  <c r="S2219" i="1"/>
  <c r="R2219" i="1" a="1"/>
  <c r="R2219" i="1"/>
  <c r="Q2219" i="1"/>
  <c r="P2219" i="1"/>
  <c r="O2219" i="1"/>
  <c r="S2218" i="1"/>
  <c r="R2218" i="1" a="1"/>
  <c r="R2218" i="1"/>
  <c r="Q2218" i="1"/>
  <c r="P2218" i="1"/>
  <c r="O2218" i="1"/>
  <c r="S2217" i="1"/>
  <c r="R2217" i="1" a="1"/>
  <c r="R2217" i="1"/>
  <c r="Q2217" i="1"/>
  <c r="P2217" i="1"/>
  <c r="O2217" i="1"/>
  <c r="S2216" i="1"/>
  <c r="R2216" i="1" a="1"/>
  <c r="R2216" i="1"/>
  <c r="Q2216" i="1"/>
  <c r="P2216" i="1"/>
  <c r="O2216" i="1"/>
  <c r="S2215" i="1"/>
  <c r="R2215" i="1" a="1"/>
  <c r="R2215" i="1"/>
  <c r="Q2215" i="1"/>
  <c r="P2215" i="1"/>
  <c r="O2215" i="1"/>
  <c r="S2214" i="1"/>
  <c r="R2214" i="1" a="1"/>
  <c r="R2214" i="1"/>
  <c r="Q2214" i="1"/>
  <c r="P2214" i="1"/>
  <c r="O2214" i="1"/>
  <c r="S2213" i="1"/>
  <c r="R2213" i="1" a="1"/>
  <c r="R2213" i="1"/>
  <c r="Q2213" i="1"/>
  <c r="P2213" i="1"/>
  <c r="O2213" i="1"/>
  <c r="S2212" i="1"/>
  <c r="R2212" i="1" a="1"/>
  <c r="R2212" i="1"/>
  <c r="Q2212" i="1"/>
  <c r="P2212" i="1"/>
  <c r="O2212" i="1"/>
  <c r="S2211" i="1"/>
  <c r="R2211" i="1" a="1"/>
  <c r="R2211" i="1"/>
  <c r="Q2211" i="1"/>
  <c r="P2211" i="1"/>
  <c r="O2211" i="1"/>
  <c r="S2210" i="1"/>
  <c r="R2210" i="1" a="1"/>
  <c r="R2210" i="1"/>
  <c r="Q2210" i="1"/>
  <c r="P2210" i="1"/>
  <c r="O2210" i="1"/>
  <c r="S2209" i="1"/>
  <c r="R2209" i="1" a="1"/>
  <c r="R2209" i="1"/>
  <c r="Q2209" i="1"/>
  <c r="P2209" i="1"/>
  <c r="O2209" i="1"/>
  <c r="S2208" i="1"/>
  <c r="R2208" i="1" a="1"/>
  <c r="R2208" i="1"/>
  <c r="Q2208" i="1"/>
  <c r="P2208" i="1"/>
  <c r="O2208" i="1"/>
  <c r="S2207" i="1"/>
  <c r="R2207" i="1" a="1"/>
  <c r="R2207" i="1"/>
  <c r="Q2207" i="1"/>
  <c r="P2207" i="1"/>
  <c r="O2207" i="1"/>
  <c r="S2206" i="1"/>
  <c r="R2206" i="1" a="1"/>
  <c r="R2206" i="1"/>
  <c r="Q2206" i="1"/>
  <c r="P2206" i="1"/>
  <c r="O2206" i="1"/>
  <c r="S2205" i="1"/>
  <c r="R2205" i="1" a="1"/>
  <c r="R2205" i="1"/>
  <c r="Q2205" i="1"/>
  <c r="P2205" i="1"/>
  <c r="O2205" i="1"/>
  <c r="S2204" i="1"/>
  <c r="R2204" i="1" a="1"/>
  <c r="R2204" i="1"/>
  <c r="Q2204" i="1"/>
  <c r="P2204" i="1"/>
  <c r="O2204" i="1"/>
  <c r="S2203" i="1"/>
  <c r="R2203" i="1" a="1"/>
  <c r="R2203" i="1"/>
  <c r="Q2203" i="1"/>
  <c r="P2203" i="1"/>
  <c r="O2203" i="1"/>
  <c r="S2202" i="1"/>
  <c r="R2202" i="1" a="1"/>
  <c r="R2202" i="1"/>
  <c r="Q2202" i="1"/>
  <c r="P2202" i="1"/>
  <c r="O2202" i="1"/>
  <c r="S2201" i="1"/>
  <c r="R2201" i="1" a="1"/>
  <c r="R2201" i="1"/>
  <c r="Q2201" i="1"/>
  <c r="P2201" i="1"/>
  <c r="O2201" i="1"/>
  <c r="S2200" i="1"/>
  <c r="R2200" i="1" a="1"/>
  <c r="R2200" i="1"/>
  <c r="Q2200" i="1"/>
  <c r="P2200" i="1"/>
  <c r="O2200" i="1"/>
  <c r="S2199" i="1"/>
  <c r="R2199" i="1" a="1"/>
  <c r="R2199" i="1"/>
  <c r="Q2199" i="1"/>
  <c r="P2199" i="1"/>
  <c r="O2199" i="1"/>
  <c r="S2198" i="1"/>
  <c r="R2198" i="1" a="1"/>
  <c r="R2198" i="1"/>
  <c r="Q2198" i="1"/>
  <c r="P2198" i="1"/>
  <c r="O2198" i="1"/>
  <c r="S2197" i="1"/>
  <c r="R2197" i="1" a="1"/>
  <c r="R2197" i="1"/>
  <c r="Q2197" i="1"/>
  <c r="P2197" i="1"/>
  <c r="O2197" i="1"/>
  <c r="S2196" i="1"/>
  <c r="R2196" i="1" a="1"/>
  <c r="R2196" i="1"/>
  <c r="Q2196" i="1"/>
  <c r="P2196" i="1"/>
  <c r="O2196" i="1"/>
  <c r="S2195" i="1"/>
  <c r="R2195" i="1" a="1"/>
  <c r="R2195" i="1"/>
  <c r="Q2195" i="1"/>
  <c r="P2195" i="1"/>
  <c r="O2195" i="1"/>
  <c r="S2194" i="1"/>
  <c r="R2194" i="1" a="1"/>
  <c r="R2194" i="1"/>
  <c r="Q2194" i="1"/>
  <c r="P2194" i="1"/>
  <c r="O2194" i="1"/>
  <c r="S2193" i="1"/>
  <c r="R2193" i="1" a="1"/>
  <c r="R2193" i="1"/>
  <c r="Q2193" i="1"/>
  <c r="P2193" i="1"/>
  <c r="O2193" i="1"/>
  <c r="S2192" i="1"/>
  <c r="R2192" i="1" a="1"/>
  <c r="R2192" i="1"/>
  <c r="Q2192" i="1"/>
  <c r="P2192" i="1"/>
  <c r="O2192" i="1"/>
  <c r="S2191" i="1"/>
  <c r="R2191" i="1" a="1"/>
  <c r="R2191" i="1"/>
  <c r="Q2191" i="1"/>
  <c r="P2191" i="1"/>
  <c r="O2191" i="1"/>
  <c r="S2190" i="1"/>
  <c r="R2190" i="1" a="1"/>
  <c r="R2190" i="1"/>
  <c r="Q2190" i="1"/>
  <c r="P2190" i="1"/>
  <c r="O2190" i="1"/>
  <c r="S2189" i="1"/>
  <c r="R2189" i="1" a="1"/>
  <c r="R2189" i="1"/>
  <c r="Q2189" i="1"/>
  <c r="P2189" i="1"/>
  <c r="O2189" i="1"/>
  <c r="S2188" i="1"/>
  <c r="R2188" i="1" a="1"/>
  <c r="R2188" i="1"/>
  <c r="Q2188" i="1"/>
  <c r="P2188" i="1"/>
  <c r="O2188" i="1"/>
  <c r="S2187" i="1"/>
  <c r="R2187" i="1" a="1"/>
  <c r="R2187" i="1"/>
  <c r="Q2187" i="1"/>
  <c r="P2187" i="1"/>
  <c r="O2187" i="1"/>
  <c r="S2186" i="1"/>
  <c r="R2186" i="1" a="1"/>
  <c r="R2186" i="1"/>
  <c r="Q2186" i="1"/>
  <c r="P2186" i="1"/>
  <c r="O2186" i="1"/>
  <c r="S2185" i="1"/>
  <c r="R2185" i="1" a="1"/>
  <c r="R2185" i="1"/>
  <c r="Q2185" i="1"/>
  <c r="P2185" i="1"/>
  <c r="O2185" i="1"/>
  <c r="S2184" i="1"/>
  <c r="R2184" i="1" a="1"/>
  <c r="R2184" i="1"/>
  <c r="Q2184" i="1"/>
  <c r="P2184" i="1"/>
  <c r="O2184" i="1"/>
  <c r="S2183" i="1"/>
  <c r="R2183" i="1" a="1"/>
  <c r="R2183" i="1"/>
  <c r="Q2183" i="1"/>
  <c r="P2183" i="1"/>
  <c r="O2183" i="1"/>
  <c r="S2182" i="1"/>
  <c r="R2182" i="1" a="1"/>
  <c r="R2182" i="1"/>
  <c r="Q2182" i="1"/>
  <c r="P2182" i="1"/>
  <c r="O2182" i="1"/>
  <c r="S2181" i="1"/>
  <c r="R2181" i="1" a="1"/>
  <c r="R2181" i="1"/>
  <c r="Q2181" i="1"/>
  <c r="P2181" i="1"/>
  <c r="O2181" i="1"/>
  <c r="S2180" i="1"/>
  <c r="R2180" i="1" a="1"/>
  <c r="R2180" i="1"/>
  <c r="Q2180" i="1"/>
  <c r="P2180" i="1"/>
  <c r="O2180" i="1"/>
  <c r="S2179" i="1"/>
  <c r="R2179" i="1" a="1"/>
  <c r="R2179" i="1"/>
  <c r="Q2179" i="1"/>
  <c r="P2179" i="1"/>
  <c r="O2179" i="1"/>
  <c r="S2178" i="1"/>
  <c r="R2178" i="1" a="1"/>
  <c r="R2178" i="1"/>
  <c r="Q2178" i="1"/>
  <c r="P2178" i="1"/>
  <c r="O2178" i="1"/>
  <c r="S2177" i="1"/>
  <c r="R2177" i="1" a="1"/>
  <c r="R2177" i="1"/>
  <c r="Q2177" i="1"/>
  <c r="P2177" i="1"/>
  <c r="O2177" i="1"/>
  <c r="S2176" i="1"/>
  <c r="R2176" i="1" a="1"/>
  <c r="R2176" i="1"/>
  <c r="Q2176" i="1"/>
  <c r="P2176" i="1"/>
  <c r="O2176" i="1"/>
  <c r="S2175" i="1"/>
  <c r="R2175" i="1" a="1"/>
  <c r="R2175" i="1"/>
  <c r="Q2175" i="1"/>
  <c r="P2175" i="1"/>
  <c r="O2175" i="1"/>
  <c r="S2174" i="1"/>
  <c r="R2174" i="1" a="1"/>
  <c r="R2174" i="1"/>
  <c r="Q2174" i="1"/>
  <c r="P2174" i="1"/>
  <c r="O2174" i="1"/>
  <c r="S2173" i="1"/>
  <c r="R2173" i="1" a="1"/>
  <c r="R2173" i="1"/>
  <c r="Q2173" i="1"/>
  <c r="P2173" i="1"/>
  <c r="O2173" i="1"/>
  <c r="S2172" i="1"/>
  <c r="R2172" i="1" a="1"/>
  <c r="R2172" i="1"/>
  <c r="Q2172" i="1"/>
  <c r="P2172" i="1"/>
  <c r="O2172" i="1"/>
  <c r="S2171" i="1"/>
  <c r="R2171" i="1" a="1"/>
  <c r="R2171" i="1"/>
  <c r="Q2171" i="1"/>
  <c r="P2171" i="1"/>
  <c r="O2171" i="1"/>
  <c r="S2170" i="1"/>
  <c r="R2170" i="1" a="1"/>
  <c r="R2170" i="1"/>
  <c r="Q2170" i="1"/>
  <c r="P2170" i="1"/>
  <c r="O2170" i="1"/>
  <c r="S2169" i="1"/>
  <c r="R2169" i="1" a="1"/>
  <c r="R2169" i="1"/>
  <c r="Q2169" i="1"/>
  <c r="P2169" i="1"/>
  <c r="O2169" i="1"/>
  <c r="S2168" i="1"/>
  <c r="R2168" i="1" a="1"/>
  <c r="R2168" i="1"/>
  <c r="Q2168" i="1"/>
  <c r="P2168" i="1"/>
  <c r="O2168" i="1"/>
  <c r="S2167" i="1"/>
  <c r="R2167" i="1" a="1"/>
  <c r="R2167" i="1"/>
  <c r="Q2167" i="1"/>
  <c r="P2167" i="1"/>
  <c r="O2167" i="1"/>
  <c r="S2166" i="1"/>
  <c r="R2166" i="1" a="1"/>
  <c r="R2166" i="1"/>
  <c r="Q2166" i="1"/>
  <c r="P2166" i="1"/>
  <c r="O2166" i="1"/>
  <c r="S2165" i="1"/>
  <c r="R2165" i="1" a="1"/>
  <c r="R2165" i="1"/>
  <c r="Q2165" i="1"/>
  <c r="P2165" i="1"/>
  <c r="O2165" i="1"/>
  <c r="S2164" i="1"/>
  <c r="R2164" i="1" a="1"/>
  <c r="R2164" i="1"/>
  <c r="Q2164" i="1"/>
  <c r="P2164" i="1"/>
  <c r="O2164" i="1"/>
  <c r="S2163" i="1"/>
  <c r="R2163" i="1" a="1"/>
  <c r="R2163" i="1"/>
  <c r="Q2163" i="1"/>
  <c r="P2163" i="1"/>
  <c r="O2163" i="1"/>
  <c r="S2162" i="1"/>
  <c r="R2162" i="1" a="1"/>
  <c r="R2162" i="1"/>
  <c r="Q2162" i="1"/>
  <c r="P2162" i="1"/>
  <c r="O2162" i="1"/>
  <c r="S2161" i="1"/>
  <c r="R2161" i="1" a="1"/>
  <c r="R2161" i="1"/>
  <c r="Q2161" i="1"/>
  <c r="P2161" i="1"/>
  <c r="O2161" i="1"/>
  <c r="S2160" i="1"/>
  <c r="R2160" i="1" a="1"/>
  <c r="R2160" i="1"/>
  <c r="Q2160" i="1"/>
  <c r="P2160" i="1"/>
  <c r="O2160" i="1"/>
  <c r="S2159" i="1"/>
  <c r="R2159" i="1" a="1"/>
  <c r="R2159" i="1"/>
  <c r="Q2159" i="1"/>
  <c r="P2159" i="1"/>
  <c r="O2159" i="1"/>
  <c r="S2158" i="1"/>
  <c r="R2158" i="1" a="1"/>
  <c r="R2158" i="1"/>
  <c r="Q2158" i="1"/>
  <c r="P2158" i="1"/>
  <c r="O2158" i="1"/>
  <c r="S2157" i="1"/>
  <c r="R2157" i="1" a="1"/>
  <c r="R2157" i="1"/>
  <c r="Q2157" i="1"/>
  <c r="P2157" i="1"/>
  <c r="O2157" i="1"/>
  <c r="S2156" i="1"/>
  <c r="R2156" i="1" a="1"/>
  <c r="R2156" i="1"/>
  <c r="Q2156" i="1"/>
  <c r="P2156" i="1"/>
  <c r="O2156" i="1"/>
  <c r="S2155" i="1"/>
  <c r="R2155" i="1" a="1"/>
  <c r="R2155" i="1"/>
  <c r="Q2155" i="1"/>
  <c r="P2155" i="1"/>
  <c r="O2155" i="1"/>
  <c r="S2154" i="1"/>
  <c r="R2154" i="1" a="1"/>
  <c r="R2154" i="1"/>
  <c r="Q2154" i="1"/>
  <c r="P2154" i="1"/>
  <c r="O2154" i="1"/>
  <c r="S2153" i="1"/>
  <c r="R2153" i="1" a="1"/>
  <c r="R2153" i="1"/>
  <c r="Q2153" i="1"/>
  <c r="P2153" i="1"/>
  <c r="O2153" i="1"/>
  <c r="S2152" i="1"/>
  <c r="R2152" i="1" a="1"/>
  <c r="R2152" i="1"/>
  <c r="Q2152" i="1"/>
  <c r="P2152" i="1"/>
  <c r="O2152" i="1"/>
  <c r="S2151" i="1"/>
  <c r="R2151" i="1" a="1"/>
  <c r="R2151" i="1"/>
  <c r="Q2151" i="1"/>
  <c r="P2151" i="1"/>
  <c r="O2151" i="1"/>
  <c r="S2150" i="1"/>
  <c r="R2150" i="1" a="1"/>
  <c r="R2150" i="1"/>
  <c r="Q2150" i="1"/>
  <c r="P2150" i="1"/>
  <c r="O2150" i="1"/>
  <c r="S2149" i="1"/>
  <c r="R2149" i="1" a="1"/>
  <c r="R2149" i="1"/>
  <c r="Q2149" i="1"/>
  <c r="P2149" i="1"/>
  <c r="O2149" i="1"/>
  <c r="S2148" i="1"/>
  <c r="R2148" i="1" a="1"/>
  <c r="R2148" i="1"/>
  <c r="Q2148" i="1"/>
  <c r="P2148" i="1"/>
  <c r="O2148" i="1"/>
  <c r="S2147" i="1"/>
  <c r="R2147" i="1" a="1"/>
  <c r="R2147" i="1"/>
  <c r="Q2147" i="1"/>
  <c r="P2147" i="1"/>
  <c r="O2147" i="1"/>
  <c r="S2146" i="1"/>
  <c r="R2146" i="1" a="1"/>
  <c r="R2146" i="1"/>
  <c r="Q2146" i="1"/>
  <c r="P2146" i="1"/>
  <c r="O2146" i="1"/>
  <c r="S2145" i="1"/>
  <c r="R2145" i="1" a="1"/>
  <c r="R2145" i="1"/>
  <c r="Q2145" i="1"/>
  <c r="P2145" i="1"/>
  <c r="O2145" i="1"/>
  <c r="S2144" i="1"/>
  <c r="R2144" i="1" a="1"/>
  <c r="R2144" i="1"/>
  <c r="Q2144" i="1"/>
  <c r="P2144" i="1"/>
  <c r="O2144" i="1"/>
  <c r="S2143" i="1"/>
  <c r="R2143" i="1" a="1"/>
  <c r="R2143" i="1"/>
  <c r="Q2143" i="1"/>
  <c r="P2143" i="1"/>
  <c r="O2143" i="1"/>
  <c r="S2142" i="1"/>
  <c r="R2142" i="1" a="1"/>
  <c r="R2142" i="1"/>
  <c r="Q2142" i="1"/>
  <c r="P2142" i="1"/>
  <c r="O2142" i="1"/>
  <c r="S2141" i="1"/>
  <c r="R2141" i="1" a="1"/>
  <c r="R2141" i="1"/>
  <c r="Q2141" i="1"/>
  <c r="P2141" i="1"/>
  <c r="O2141" i="1"/>
  <c r="S2140" i="1"/>
  <c r="R2140" i="1" a="1"/>
  <c r="R2140" i="1"/>
  <c r="Q2140" i="1"/>
  <c r="P2140" i="1"/>
  <c r="O2140" i="1"/>
  <c r="S2139" i="1"/>
  <c r="R2139" i="1" a="1"/>
  <c r="R2139" i="1"/>
  <c r="Q2139" i="1"/>
  <c r="P2139" i="1"/>
  <c r="O2139" i="1"/>
  <c r="S2138" i="1"/>
  <c r="R2138" i="1" a="1"/>
  <c r="R2138" i="1"/>
  <c r="Q2138" i="1"/>
  <c r="P2138" i="1"/>
  <c r="O2138" i="1"/>
  <c r="S2137" i="1"/>
  <c r="R2137" i="1" a="1"/>
  <c r="R2137" i="1"/>
  <c r="Q2137" i="1"/>
  <c r="P2137" i="1"/>
  <c r="O2137" i="1"/>
  <c r="S2136" i="1"/>
  <c r="R2136" i="1" a="1"/>
  <c r="R2136" i="1"/>
  <c r="Q2136" i="1"/>
  <c r="P2136" i="1"/>
  <c r="O2136" i="1"/>
  <c r="S2135" i="1"/>
  <c r="R2135" i="1" a="1"/>
  <c r="R2135" i="1"/>
  <c r="Q2135" i="1"/>
  <c r="P2135" i="1"/>
  <c r="O2135" i="1"/>
  <c r="S2134" i="1"/>
  <c r="R2134" i="1" a="1"/>
  <c r="R2134" i="1"/>
  <c r="Q2134" i="1"/>
  <c r="P2134" i="1"/>
  <c r="O2134" i="1"/>
  <c r="S2133" i="1"/>
  <c r="R2133" i="1" a="1"/>
  <c r="R2133" i="1"/>
  <c r="Q2133" i="1"/>
  <c r="P2133" i="1"/>
  <c r="O2133" i="1"/>
  <c r="S2132" i="1"/>
  <c r="R2132" i="1" a="1"/>
  <c r="R2132" i="1"/>
  <c r="Q2132" i="1"/>
  <c r="P2132" i="1"/>
  <c r="O2132" i="1"/>
  <c r="S2131" i="1"/>
  <c r="R2131" i="1" a="1"/>
  <c r="R2131" i="1"/>
  <c r="Q2131" i="1"/>
  <c r="P2131" i="1"/>
  <c r="O2131" i="1"/>
  <c r="S2130" i="1"/>
  <c r="R2130" i="1" a="1"/>
  <c r="R2130" i="1"/>
  <c r="Q2130" i="1"/>
  <c r="P2130" i="1"/>
  <c r="O2130" i="1"/>
  <c r="S2129" i="1"/>
  <c r="R2129" i="1" a="1"/>
  <c r="R2129" i="1"/>
  <c r="Q2129" i="1"/>
  <c r="P2129" i="1"/>
  <c r="O2129" i="1"/>
  <c r="S2128" i="1"/>
  <c r="R2128" i="1" a="1"/>
  <c r="R2128" i="1"/>
  <c r="Q2128" i="1"/>
  <c r="P2128" i="1"/>
  <c r="O2128" i="1"/>
  <c r="S2127" i="1"/>
  <c r="R2127" i="1" a="1"/>
  <c r="R2127" i="1"/>
  <c r="Q2127" i="1"/>
  <c r="P2127" i="1"/>
  <c r="O2127" i="1"/>
  <c r="S2126" i="1"/>
  <c r="R2126" i="1" a="1"/>
  <c r="R2126" i="1"/>
  <c r="Q2126" i="1"/>
  <c r="P2126" i="1"/>
  <c r="O2126" i="1"/>
  <c r="S2125" i="1"/>
  <c r="R2125" i="1" a="1"/>
  <c r="R2125" i="1"/>
  <c r="Q2125" i="1"/>
  <c r="P2125" i="1"/>
  <c r="O2125" i="1"/>
  <c r="S2124" i="1"/>
  <c r="R2124" i="1" a="1"/>
  <c r="R2124" i="1"/>
  <c r="Q2124" i="1"/>
  <c r="P2124" i="1"/>
  <c r="O2124" i="1"/>
  <c r="S2123" i="1"/>
  <c r="R2123" i="1" a="1"/>
  <c r="R2123" i="1"/>
  <c r="Q2123" i="1"/>
  <c r="P2123" i="1"/>
  <c r="O2123" i="1"/>
  <c r="S2122" i="1"/>
  <c r="R2122" i="1" a="1"/>
  <c r="R2122" i="1"/>
  <c r="Q2122" i="1"/>
  <c r="P2122" i="1"/>
  <c r="O2122" i="1"/>
  <c r="S2121" i="1"/>
  <c r="R2121" i="1" a="1"/>
  <c r="R2121" i="1"/>
  <c r="Q2121" i="1"/>
  <c r="P2121" i="1"/>
  <c r="O2121" i="1"/>
  <c r="S2120" i="1"/>
  <c r="R2120" i="1" a="1"/>
  <c r="R2120" i="1"/>
  <c r="Q2120" i="1"/>
  <c r="P2120" i="1"/>
  <c r="O2120" i="1"/>
  <c r="S2119" i="1"/>
  <c r="R2119" i="1" a="1"/>
  <c r="R2119" i="1"/>
  <c r="Q2119" i="1"/>
  <c r="P2119" i="1"/>
  <c r="O2119" i="1"/>
  <c r="S2118" i="1"/>
  <c r="R2118" i="1" a="1"/>
  <c r="R2118" i="1"/>
  <c r="Q2118" i="1"/>
  <c r="P2118" i="1"/>
  <c r="O2118" i="1"/>
  <c r="S2117" i="1"/>
  <c r="R2117" i="1" a="1"/>
  <c r="R2117" i="1"/>
  <c r="Q2117" i="1"/>
  <c r="P2117" i="1"/>
  <c r="O2117" i="1"/>
  <c r="S2116" i="1"/>
  <c r="R2116" i="1" a="1"/>
  <c r="R2116" i="1"/>
  <c r="Q2116" i="1"/>
  <c r="P2116" i="1"/>
  <c r="O2116" i="1"/>
  <c r="S2115" i="1"/>
  <c r="R2115" i="1" a="1"/>
  <c r="R2115" i="1"/>
  <c r="Q2115" i="1"/>
  <c r="P2115" i="1"/>
  <c r="O2115" i="1"/>
  <c r="S2114" i="1"/>
  <c r="R2114" i="1" a="1"/>
  <c r="R2114" i="1"/>
  <c r="Q2114" i="1"/>
  <c r="P2114" i="1"/>
  <c r="O2114" i="1"/>
  <c r="S2113" i="1"/>
  <c r="R2113" i="1" a="1"/>
  <c r="R2113" i="1"/>
  <c r="Q2113" i="1"/>
  <c r="P2113" i="1"/>
  <c r="O2113" i="1"/>
  <c r="S2112" i="1"/>
  <c r="R2112" i="1" a="1"/>
  <c r="R2112" i="1"/>
  <c r="Q2112" i="1"/>
  <c r="P2112" i="1"/>
  <c r="O2112" i="1"/>
  <c r="S2111" i="1"/>
  <c r="R2111" i="1" a="1"/>
  <c r="R2111" i="1"/>
  <c r="Q2111" i="1"/>
  <c r="P2111" i="1"/>
  <c r="O2111" i="1"/>
  <c r="S2110" i="1"/>
  <c r="R2110" i="1" a="1"/>
  <c r="R2110" i="1"/>
  <c r="Q2110" i="1"/>
  <c r="P2110" i="1"/>
  <c r="O2110" i="1"/>
  <c r="S2109" i="1"/>
  <c r="R2109" i="1" a="1"/>
  <c r="R2109" i="1"/>
  <c r="Q2109" i="1"/>
  <c r="P2109" i="1"/>
  <c r="O2109" i="1"/>
  <c r="S2108" i="1"/>
  <c r="R2108" i="1" a="1"/>
  <c r="R2108" i="1"/>
  <c r="Q2108" i="1"/>
  <c r="P2108" i="1"/>
  <c r="O2108" i="1"/>
  <c r="S2107" i="1"/>
  <c r="R2107" i="1" a="1"/>
  <c r="R2107" i="1"/>
  <c r="Q2107" i="1"/>
  <c r="P2107" i="1"/>
  <c r="O2107" i="1"/>
  <c r="S2106" i="1"/>
  <c r="R2106" i="1" a="1"/>
  <c r="R2106" i="1"/>
  <c r="Q2106" i="1"/>
  <c r="P2106" i="1"/>
  <c r="O2106" i="1"/>
  <c r="S2105" i="1"/>
  <c r="R2105" i="1" a="1"/>
  <c r="R2105" i="1"/>
  <c r="Q2105" i="1"/>
  <c r="P2105" i="1"/>
  <c r="O2105" i="1"/>
  <c r="S2104" i="1"/>
  <c r="R2104" i="1" a="1"/>
  <c r="R2104" i="1"/>
  <c r="Q2104" i="1"/>
  <c r="P2104" i="1"/>
  <c r="O2104" i="1"/>
  <c r="S2103" i="1"/>
  <c r="R2103" i="1" a="1"/>
  <c r="R2103" i="1"/>
  <c r="Q2103" i="1"/>
  <c r="P2103" i="1"/>
  <c r="O2103" i="1"/>
  <c r="S2102" i="1"/>
  <c r="R2102" i="1" a="1"/>
  <c r="R2102" i="1"/>
  <c r="Q2102" i="1"/>
  <c r="P2102" i="1"/>
  <c r="O2102" i="1"/>
  <c r="S2101" i="1"/>
  <c r="R2101" i="1" a="1"/>
  <c r="R2101" i="1"/>
  <c r="Q2101" i="1"/>
  <c r="P2101" i="1"/>
  <c r="O2101" i="1"/>
  <c r="S2100" i="1"/>
  <c r="R2100" i="1" a="1"/>
  <c r="R2100" i="1"/>
  <c r="Q2100" i="1"/>
  <c r="P2100" i="1"/>
  <c r="O2100" i="1"/>
  <c r="S2099" i="1"/>
  <c r="R2099" i="1" a="1"/>
  <c r="R2099" i="1"/>
  <c r="Q2099" i="1"/>
  <c r="P2099" i="1"/>
  <c r="O2099" i="1"/>
  <c r="S2098" i="1"/>
  <c r="R2098" i="1" a="1"/>
  <c r="R2098" i="1"/>
  <c r="Q2098" i="1"/>
  <c r="P2098" i="1"/>
  <c r="O2098" i="1"/>
  <c r="S2097" i="1"/>
  <c r="R2097" i="1" a="1"/>
  <c r="R2097" i="1"/>
  <c r="Q2097" i="1"/>
  <c r="P2097" i="1"/>
  <c r="O2097" i="1"/>
  <c r="S2096" i="1"/>
  <c r="R2096" i="1" a="1"/>
  <c r="R2096" i="1"/>
  <c r="Q2096" i="1"/>
  <c r="P2096" i="1"/>
  <c r="O2096" i="1"/>
  <c r="S2095" i="1"/>
  <c r="R2095" i="1" a="1"/>
  <c r="R2095" i="1"/>
  <c r="Q2095" i="1"/>
  <c r="P2095" i="1"/>
  <c r="O2095" i="1"/>
  <c r="S2094" i="1"/>
  <c r="R2094" i="1" a="1"/>
  <c r="R2094" i="1"/>
  <c r="Q2094" i="1"/>
  <c r="P2094" i="1"/>
  <c r="O2094" i="1"/>
  <c r="S2093" i="1"/>
  <c r="R2093" i="1" a="1"/>
  <c r="R2093" i="1"/>
  <c r="Q2093" i="1"/>
  <c r="P2093" i="1"/>
  <c r="O2093" i="1"/>
  <c r="S2092" i="1"/>
  <c r="R2092" i="1" a="1"/>
  <c r="R2092" i="1"/>
  <c r="Q2092" i="1"/>
  <c r="P2092" i="1"/>
  <c r="O2092" i="1"/>
  <c r="S2091" i="1"/>
  <c r="R2091" i="1" a="1"/>
  <c r="R2091" i="1"/>
  <c r="Q2091" i="1"/>
  <c r="P2091" i="1"/>
  <c r="O2091" i="1"/>
  <c r="S2090" i="1"/>
  <c r="R2090" i="1" a="1"/>
  <c r="R2090" i="1"/>
  <c r="Q2090" i="1"/>
  <c r="P2090" i="1"/>
  <c r="O2090" i="1"/>
  <c r="S2089" i="1"/>
  <c r="R2089" i="1" a="1"/>
  <c r="R2089" i="1"/>
  <c r="Q2089" i="1"/>
  <c r="P2089" i="1"/>
  <c r="O2089" i="1"/>
  <c r="S2088" i="1"/>
  <c r="R2088" i="1" a="1"/>
  <c r="R2088" i="1"/>
  <c r="Q2088" i="1"/>
  <c r="P2088" i="1"/>
  <c r="O2088" i="1"/>
  <c r="S2087" i="1"/>
  <c r="R2087" i="1" a="1"/>
  <c r="R2087" i="1"/>
  <c r="Q2087" i="1"/>
  <c r="P2087" i="1"/>
  <c r="O2087" i="1"/>
  <c r="S2086" i="1"/>
  <c r="R2086" i="1" a="1"/>
  <c r="R2086" i="1"/>
  <c r="Q2086" i="1"/>
  <c r="P2086" i="1"/>
  <c r="O2086" i="1"/>
  <c r="S2085" i="1"/>
  <c r="R2085" i="1" a="1"/>
  <c r="R2085" i="1"/>
  <c r="Q2085" i="1"/>
  <c r="P2085" i="1"/>
  <c r="O2085" i="1"/>
  <c r="S2084" i="1"/>
  <c r="R2084" i="1" a="1"/>
  <c r="R2084" i="1"/>
  <c r="Q2084" i="1"/>
  <c r="P2084" i="1"/>
  <c r="O2084" i="1"/>
  <c r="S2083" i="1"/>
  <c r="R2083" i="1" a="1"/>
  <c r="R2083" i="1"/>
  <c r="Q2083" i="1"/>
  <c r="P2083" i="1"/>
  <c r="O2083" i="1"/>
  <c r="S2082" i="1"/>
  <c r="R2082" i="1" a="1"/>
  <c r="R2082" i="1"/>
  <c r="Q2082" i="1"/>
  <c r="P2082" i="1"/>
  <c r="O2082" i="1"/>
  <c r="S2081" i="1"/>
  <c r="R2081" i="1" a="1"/>
  <c r="R2081" i="1"/>
  <c r="Q2081" i="1"/>
  <c r="P2081" i="1"/>
  <c r="O2081" i="1"/>
  <c r="S2080" i="1"/>
  <c r="R2080" i="1" a="1"/>
  <c r="R2080" i="1"/>
  <c r="Q2080" i="1"/>
  <c r="P2080" i="1"/>
  <c r="O2080" i="1"/>
  <c r="S2079" i="1"/>
  <c r="R2079" i="1" a="1"/>
  <c r="R2079" i="1"/>
  <c r="Q2079" i="1"/>
  <c r="P2079" i="1"/>
  <c r="O2079" i="1"/>
  <c r="S2078" i="1"/>
  <c r="R2078" i="1" a="1"/>
  <c r="R2078" i="1"/>
  <c r="Q2078" i="1"/>
  <c r="P2078" i="1"/>
  <c r="O2078" i="1"/>
  <c r="S2077" i="1"/>
  <c r="R2077" i="1" a="1"/>
  <c r="R2077" i="1"/>
  <c r="Q2077" i="1"/>
  <c r="P2077" i="1"/>
  <c r="O2077" i="1"/>
  <c r="S2076" i="1"/>
  <c r="R2076" i="1" a="1"/>
  <c r="R2076" i="1"/>
  <c r="Q2076" i="1"/>
  <c r="P2076" i="1"/>
  <c r="O2076" i="1"/>
  <c r="S2075" i="1"/>
  <c r="R2075" i="1" a="1"/>
  <c r="R2075" i="1"/>
  <c r="Q2075" i="1"/>
  <c r="P2075" i="1"/>
  <c r="O2075" i="1"/>
  <c r="S2074" i="1"/>
  <c r="R2074" i="1" a="1"/>
  <c r="R2074" i="1"/>
  <c r="Q2074" i="1"/>
  <c r="P2074" i="1"/>
  <c r="O2074" i="1"/>
  <c r="S2073" i="1"/>
  <c r="R2073" i="1" a="1"/>
  <c r="R2073" i="1"/>
  <c r="Q2073" i="1"/>
  <c r="P2073" i="1"/>
  <c r="O2073" i="1"/>
  <c r="S2072" i="1"/>
  <c r="R2072" i="1" a="1"/>
  <c r="R2072" i="1"/>
  <c r="Q2072" i="1"/>
  <c r="P2072" i="1"/>
  <c r="O2072" i="1"/>
  <c r="S2071" i="1"/>
  <c r="R2071" i="1" a="1"/>
  <c r="R2071" i="1"/>
  <c r="Q2071" i="1"/>
  <c r="P2071" i="1"/>
  <c r="O2071" i="1"/>
  <c r="S2070" i="1"/>
  <c r="R2070" i="1" a="1"/>
  <c r="R2070" i="1"/>
  <c r="Q2070" i="1"/>
  <c r="P2070" i="1"/>
  <c r="O2070" i="1"/>
  <c r="S2069" i="1"/>
  <c r="R2069" i="1" a="1"/>
  <c r="R2069" i="1"/>
  <c r="Q2069" i="1"/>
  <c r="P2069" i="1"/>
  <c r="O2069" i="1"/>
  <c r="S2068" i="1"/>
  <c r="R2068" i="1" a="1"/>
  <c r="R2068" i="1"/>
  <c r="Q2068" i="1"/>
  <c r="P2068" i="1"/>
  <c r="O2068" i="1"/>
  <c r="S2067" i="1"/>
  <c r="R2067" i="1" a="1"/>
  <c r="R2067" i="1"/>
  <c r="Q2067" i="1"/>
  <c r="P2067" i="1"/>
  <c r="O2067" i="1"/>
  <c r="S2066" i="1"/>
  <c r="R2066" i="1" a="1"/>
  <c r="R2066" i="1"/>
  <c r="Q2066" i="1"/>
  <c r="P2066" i="1"/>
  <c r="O2066" i="1"/>
  <c r="S2065" i="1"/>
  <c r="R2065" i="1" a="1"/>
  <c r="R2065" i="1"/>
  <c r="Q2065" i="1"/>
  <c r="P2065" i="1"/>
  <c r="O2065" i="1"/>
  <c r="S2064" i="1"/>
  <c r="R2064" i="1" a="1"/>
  <c r="R2064" i="1"/>
  <c r="Q2064" i="1"/>
  <c r="P2064" i="1"/>
  <c r="O2064" i="1"/>
  <c r="S2063" i="1"/>
  <c r="R2063" i="1" a="1"/>
  <c r="R2063" i="1"/>
  <c r="Q2063" i="1"/>
  <c r="P2063" i="1"/>
  <c r="O2063" i="1"/>
  <c r="S2062" i="1"/>
  <c r="R2062" i="1" a="1"/>
  <c r="R2062" i="1"/>
  <c r="Q2062" i="1"/>
  <c r="P2062" i="1"/>
  <c r="O2062" i="1"/>
  <c r="S2061" i="1"/>
  <c r="R2061" i="1" a="1"/>
  <c r="R2061" i="1"/>
  <c r="Q2061" i="1"/>
  <c r="P2061" i="1"/>
  <c r="O2061" i="1"/>
  <c r="S2060" i="1"/>
  <c r="R2060" i="1" a="1"/>
  <c r="R2060" i="1"/>
  <c r="Q2060" i="1"/>
  <c r="P2060" i="1"/>
  <c r="O2060" i="1"/>
  <c r="S2059" i="1"/>
  <c r="R2059" i="1" a="1"/>
  <c r="R2059" i="1"/>
  <c r="Q2059" i="1"/>
  <c r="P2059" i="1"/>
  <c r="O2059" i="1"/>
  <c r="S2058" i="1"/>
  <c r="R2058" i="1" a="1"/>
  <c r="R2058" i="1"/>
  <c r="Q2058" i="1"/>
  <c r="P2058" i="1"/>
  <c r="O2058" i="1"/>
  <c r="S2057" i="1"/>
  <c r="R2057" i="1" a="1"/>
  <c r="R2057" i="1"/>
  <c r="Q2057" i="1"/>
  <c r="P2057" i="1"/>
  <c r="O2057" i="1"/>
  <c r="S2056" i="1"/>
  <c r="R2056" i="1" a="1"/>
  <c r="R2056" i="1"/>
  <c r="Q2056" i="1"/>
  <c r="P2056" i="1"/>
  <c r="O2056" i="1"/>
  <c r="S2055" i="1"/>
  <c r="R2055" i="1" a="1"/>
  <c r="R2055" i="1"/>
  <c r="Q2055" i="1"/>
  <c r="P2055" i="1"/>
  <c r="O2055" i="1"/>
  <c r="S2054" i="1"/>
  <c r="R2054" i="1" a="1"/>
  <c r="R2054" i="1"/>
  <c r="Q2054" i="1"/>
  <c r="P2054" i="1"/>
  <c r="O2054" i="1"/>
  <c r="S2053" i="1"/>
  <c r="R2053" i="1" a="1"/>
  <c r="R2053" i="1"/>
  <c r="Q2053" i="1"/>
  <c r="P2053" i="1"/>
  <c r="O2053" i="1"/>
  <c r="S2052" i="1"/>
  <c r="R2052" i="1" a="1"/>
  <c r="R2052" i="1"/>
  <c r="Q2052" i="1"/>
  <c r="P2052" i="1"/>
  <c r="O2052" i="1"/>
  <c r="S2051" i="1"/>
  <c r="R2051" i="1" a="1"/>
  <c r="R2051" i="1"/>
  <c r="Q2051" i="1"/>
  <c r="P2051" i="1"/>
  <c r="O2051" i="1"/>
  <c r="S2050" i="1"/>
  <c r="R2050" i="1" a="1"/>
  <c r="R2050" i="1"/>
  <c r="Q2050" i="1"/>
  <c r="P2050" i="1"/>
  <c r="O2050" i="1"/>
  <c r="S2049" i="1"/>
  <c r="R2049" i="1" a="1"/>
  <c r="R2049" i="1"/>
  <c r="Q2049" i="1"/>
  <c r="P2049" i="1"/>
  <c r="O2049" i="1"/>
  <c r="S2048" i="1"/>
  <c r="R2048" i="1" a="1"/>
  <c r="R2048" i="1"/>
  <c r="Q2048" i="1"/>
  <c r="P2048" i="1"/>
  <c r="O2048" i="1"/>
  <c r="S2047" i="1"/>
  <c r="R2047" i="1" a="1"/>
  <c r="R2047" i="1"/>
  <c r="Q2047" i="1"/>
  <c r="P2047" i="1"/>
  <c r="O2047" i="1"/>
  <c r="S2046" i="1"/>
  <c r="R2046" i="1" a="1"/>
  <c r="R2046" i="1"/>
  <c r="Q2046" i="1"/>
  <c r="P2046" i="1"/>
  <c r="O2046" i="1"/>
  <c r="S2045" i="1"/>
  <c r="R2045" i="1" a="1"/>
  <c r="R2045" i="1"/>
  <c r="Q2045" i="1"/>
  <c r="P2045" i="1"/>
  <c r="O2045" i="1"/>
  <c r="S2044" i="1"/>
  <c r="R2044" i="1" a="1"/>
  <c r="R2044" i="1"/>
  <c r="Q2044" i="1"/>
  <c r="P2044" i="1"/>
  <c r="O2044" i="1"/>
  <c r="S2043" i="1"/>
  <c r="R2043" i="1" a="1"/>
  <c r="R2043" i="1"/>
  <c r="Q2043" i="1"/>
  <c r="P2043" i="1"/>
  <c r="O2043" i="1"/>
  <c r="S2042" i="1"/>
  <c r="R2042" i="1" a="1"/>
  <c r="R2042" i="1"/>
  <c r="Q2042" i="1"/>
  <c r="P2042" i="1"/>
  <c r="O2042" i="1"/>
  <c r="S2041" i="1"/>
  <c r="R2041" i="1" a="1"/>
  <c r="R2041" i="1"/>
  <c r="Q2041" i="1"/>
  <c r="P2041" i="1"/>
  <c r="O2041" i="1"/>
  <c r="S2040" i="1"/>
  <c r="R2040" i="1" a="1"/>
  <c r="R2040" i="1"/>
  <c r="Q2040" i="1"/>
  <c r="P2040" i="1"/>
  <c r="O2040" i="1"/>
  <c r="S2039" i="1"/>
  <c r="R2039" i="1" a="1"/>
  <c r="R2039" i="1"/>
  <c r="Q2039" i="1"/>
  <c r="P2039" i="1"/>
  <c r="O2039" i="1"/>
  <c r="S2038" i="1"/>
  <c r="R2038" i="1" a="1"/>
  <c r="R2038" i="1"/>
  <c r="Q2038" i="1"/>
  <c r="P2038" i="1"/>
  <c r="O2038" i="1"/>
  <c r="S2037" i="1"/>
  <c r="R2037" i="1" a="1"/>
  <c r="R2037" i="1"/>
  <c r="Q2037" i="1"/>
  <c r="P2037" i="1"/>
  <c r="O2037" i="1"/>
  <c r="S2036" i="1"/>
  <c r="R2036" i="1" a="1"/>
  <c r="R2036" i="1"/>
  <c r="Q2036" i="1"/>
  <c r="P2036" i="1"/>
  <c r="O2036" i="1"/>
  <c r="S2035" i="1"/>
  <c r="R2035" i="1" a="1"/>
  <c r="R2035" i="1"/>
  <c r="Q2035" i="1"/>
  <c r="P2035" i="1"/>
  <c r="O2035" i="1"/>
  <c r="S2034" i="1"/>
  <c r="R2034" i="1" a="1"/>
  <c r="R2034" i="1"/>
  <c r="Q2034" i="1"/>
  <c r="P2034" i="1"/>
  <c r="O2034" i="1"/>
  <c r="S2033" i="1"/>
  <c r="R2033" i="1" a="1"/>
  <c r="R2033" i="1"/>
  <c r="Q2033" i="1"/>
  <c r="P2033" i="1"/>
  <c r="O2033" i="1"/>
  <c r="S2032" i="1"/>
  <c r="R2032" i="1" a="1"/>
  <c r="R2032" i="1"/>
  <c r="Q2032" i="1"/>
  <c r="P2032" i="1"/>
  <c r="O2032" i="1"/>
  <c r="S2031" i="1"/>
  <c r="R2031" i="1" a="1"/>
  <c r="R2031" i="1"/>
  <c r="Q2031" i="1"/>
  <c r="P2031" i="1"/>
  <c r="O2031" i="1"/>
  <c r="S2030" i="1"/>
  <c r="R2030" i="1" a="1"/>
  <c r="R2030" i="1"/>
  <c r="Q2030" i="1"/>
  <c r="P2030" i="1"/>
  <c r="O2030" i="1"/>
  <c r="S2029" i="1"/>
  <c r="R2029" i="1" a="1"/>
  <c r="R2029" i="1"/>
  <c r="Q2029" i="1"/>
  <c r="P2029" i="1"/>
  <c r="O2029" i="1"/>
  <c r="S2028" i="1"/>
  <c r="R2028" i="1" a="1"/>
  <c r="R2028" i="1"/>
  <c r="Q2028" i="1"/>
  <c r="P2028" i="1"/>
  <c r="O2028" i="1"/>
  <c r="S2027" i="1"/>
  <c r="R2027" i="1" a="1"/>
  <c r="R2027" i="1"/>
  <c r="Q2027" i="1"/>
  <c r="P2027" i="1"/>
  <c r="O2027" i="1"/>
  <c r="S2026" i="1"/>
  <c r="R2026" i="1" a="1"/>
  <c r="R2026" i="1"/>
  <c r="Q2026" i="1"/>
  <c r="P2026" i="1"/>
  <c r="O2026" i="1"/>
  <c r="S2025" i="1"/>
  <c r="R2025" i="1" a="1"/>
  <c r="R2025" i="1"/>
  <c r="Q2025" i="1"/>
  <c r="P2025" i="1"/>
  <c r="O2025" i="1"/>
  <c r="S2024" i="1"/>
  <c r="R2024" i="1" a="1"/>
  <c r="R2024" i="1"/>
  <c r="Q2024" i="1"/>
  <c r="P2024" i="1"/>
  <c r="O2024" i="1"/>
  <c r="S2023" i="1"/>
  <c r="R2023" i="1" a="1"/>
  <c r="R2023" i="1"/>
  <c r="Q2023" i="1"/>
  <c r="P2023" i="1"/>
  <c r="O2023" i="1"/>
  <c r="S2022" i="1"/>
  <c r="R2022" i="1" a="1"/>
  <c r="R2022" i="1"/>
  <c r="Q2022" i="1"/>
  <c r="P2022" i="1"/>
  <c r="O2022" i="1"/>
  <c r="S2021" i="1"/>
  <c r="R2021" i="1" a="1"/>
  <c r="R2021" i="1"/>
  <c r="Q2021" i="1"/>
  <c r="P2021" i="1"/>
  <c r="O2021" i="1"/>
  <c r="S2020" i="1"/>
  <c r="R2020" i="1" a="1"/>
  <c r="R2020" i="1"/>
  <c r="Q2020" i="1"/>
  <c r="P2020" i="1"/>
  <c r="O2020" i="1"/>
  <c r="S2019" i="1"/>
  <c r="R2019" i="1" a="1"/>
  <c r="R2019" i="1"/>
  <c r="Q2019" i="1"/>
  <c r="P2019" i="1"/>
  <c r="O2019" i="1"/>
  <c r="S2018" i="1"/>
  <c r="R2018" i="1" a="1"/>
  <c r="R2018" i="1"/>
  <c r="Q2018" i="1"/>
  <c r="P2018" i="1"/>
  <c r="O2018" i="1"/>
  <c r="S2017" i="1"/>
  <c r="R2017" i="1" a="1"/>
  <c r="R2017" i="1"/>
  <c r="Q2017" i="1"/>
  <c r="P2017" i="1"/>
  <c r="O2017" i="1"/>
  <c r="S2016" i="1"/>
  <c r="R2016" i="1" a="1"/>
  <c r="R2016" i="1"/>
  <c r="Q2016" i="1"/>
  <c r="P2016" i="1"/>
  <c r="O2016" i="1"/>
  <c r="S2015" i="1"/>
  <c r="R2015" i="1" a="1"/>
  <c r="R2015" i="1"/>
  <c r="Q2015" i="1"/>
  <c r="P2015" i="1"/>
  <c r="O2015" i="1"/>
  <c r="S2014" i="1"/>
  <c r="R2014" i="1" a="1"/>
  <c r="R2014" i="1"/>
  <c r="Q2014" i="1"/>
  <c r="P2014" i="1"/>
  <c r="O2014" i="1"/>
  <c r="S2013" i="1"/>
  <c r="R2013" i="1" a="1"/>
  <c r="R2013" i="1"/>
  <c r="Q2013" i="1"/>
  <c r="P2013" i="1"/>
  <c r="O2013" i="1"/>
  <c r="S2012" i="1"/>
  <c r="R2012" i="1" a="1"/>
  <c r="R2012" i="1"/>
  <c r="Q2012" i="1"/>
  <c r="P2012" i="1"/>
  <c r="O2012" i="1"/>
  <c r="S2011" i="1"/>
  <c r="R2011" i="1" a="1"/>
  <c r="R2011" i="1"/>
  <c r="Q2011" i="1"/>
  <c r="P2011" i="1"/>
  <c r="O2011" i="1"/>
  <c r="S2010" i="1"/>
  <c r="R2010" i="1" a="1"/>
  <c r="R2010" i="1"/>
  <c r="Q2010" i="1"/>
  <c r="P2010" i="1"/>
  <c r="O2010" i="1"/>
  <c r="S2009" i="1"/>
  <c r="R2009" i="1" a="1"/>
  <c r="R2009" i="1"/>
  <c r="Q2009" i="1"/>
  <c r="P2009" i="1"/>
  <c r="O2009" i="1"/>
  <c r="S2008" i="1"/>
  <c r="R2008" i="1" a="1"/>
  <c r="R2008" i="1"/>
  <c r="Q2008" i="1"/>
  <c r="P2008" i="1"/>
  <c r="O2008" i="1"/>
  <c r="S2007" i="1"/>
  <c r="R2007" i="1" a="1"/>
  <c r="R2007" i="1"/>
  <c r="Q2007" i="1"/>
  <c r="P2007" i="1"/>
  <c r="O2007" i="1"/>
  <c r="S2006" i="1"/>
  <c r="R2006" i="1" a="1"/>
  <c r="R2006" i="1"/>
  <c r="Q2006" i="1"/>
  <c r="P2006" i="1"/>
  <c r="O2006" i="1"/>
  <c r="S2005" i="1"/>
  <c r="R2005" i="1" a="1"/>
  <c r="R2005" i="1"/>
  <c r="Q2005" i="1"/>
  <c r="P2005" i="1"/>
  <c r="O2005" i="1"/>
  <c r="S2004" i="1"/>
  <c r="R2004" i="1" a="1"/>
  <c r="R2004" i="1"/>
  <c r="Q2004" i="1"/>
  <c r="P2004" i="1"/>
  <c r="O2004" i="1"/>
  <c r="S2003" i="1"/>
  <c r="R2003" i="1" a="1"/>
  <c r="R2003" i="1"/>
  <c r="Q2003" i="1"/>
  <c r="P2003" i="1"/>
  <c r="O2003" i="1"/>
  <c r="S2002" i="1"/>
  <c r="R2002" i="1" a="1"/>
  <c r="R2002" i="1"/>
  <c r="Q2002" i="1"/>
  <c r="P2002" i="1"/>
  <c r="O2002" i="1"/>
  <c r="S2001" i="1"/>
  <c r="R2001" i="1" a="1"/>
  <c r="R2001" i="1"/>
  <c r="Q2001" i="1"/>
  <c r="P2001" i="1"/>
  <c r="O2001" i="1"/>
  <c r="S2000" i="1"/>
  <c r="R2000" i="1" a="1"/>
  <c r="R2000" i="1"/>
  <c r="Q2000" i="1"/>
  <c r="P2000" i="1"/>
  <c r="O2000" i="1"/>
  <c r="S1999" i="1"/>
  <c r="R1999" i="1" a="1"/>
  <c r="R1999" i="1"/>
  <c r="Q1999" i="1"/>
  <c r="P1999" i="1"/>
  <c r="O1999" i="1"/>
  <c r="S1998" i="1"/>
  <c r="R1998" i="1" a="1"/>
  <c r="R1998" i="1"/>
  <c r="Q1998" i="1"/>
  <c r="P1998" i="1"/>
  <c r="O1998" i="1"/>
  <c r="S1997" i="1"/>
  <c r="R1997" i="1" a="1"/>
  <c r="R1997" i="1"/>
  <c r="Q1997" i="1"/>
  <c r="P1997" i="1"/>
  <c r="O1997" i="1"/>
  <c r="S1996" i="1"/>
  <c r="R1996" i="1" a="1"/>
  <c r="R1996" i="1"/>
  <c r="Q1996" i="1"/>
  <c r="P1996" i="1"/>
  <c r="O1996" i="1"/>
  <c r="S1995" i="1"/>
  <c r="R1995" i="1" a="1"/>
  <c r="R1995" i="1"/>
  <c r="Q1995" i="1"/>
  <c r="P1995" i="1"/>
  <c r="O1995" i="1"/>
  <c r="S1994" i="1"/>
  <c r="R1994" i="1" a="1"/>
  <c r="R1994" i="1"/>
  <c r="Q1994" i="1"/>
  <c r="P1994" i="1"/>
  <c r="O1994" i="1"/>
  <c r="S1993" i="1"/>
  <c r="R1993" i="1" a="1"/>
  <c r="R1993" i="1"/>
  <c r="Q1993" i="1"/>
  <c r="P1993" i="1"/>
  <c r="O1993" i="1"/>
  <c r="S1992" i="1"/>
  <c r="R1992" i="1" a="1"/>
  <c r="R1992" i="1"/>
  <c r="Q1992" i="1"/>
  <c r="P1992" i="1"/>
  <c r="O1992" i="1"/>
  <c r="S1991" i="1"/>
  <c r="R1991" i="1" a="1"/>
  <c r="R1991" i="1"/>
  <c r="Q1991" i="1"/>
  <c r="P1991" i="1"/>
  <c r="O1991" i="1"/>
  <c r="S1990" i="1"/>
  <c r="R1990" i="1" a="1"/>
  <c r="R1990" i="1"/>
  <c r="Q1990" i="1"/>
  <c r="P1990" i="1"/>
  <c r="O1990" i="1"/>
  <c r="S1989" i="1"/>
  <c r="R1989" i="1" a="1"/>
  <c r="R1989" i="1"/>
  <c r="Q1989" i="1"/>
  <c r="P1989" i="1"/>
  <c r="O1989" i="1"/>
  <c r="S1988" i="1"/>
  <c r="R1988" i="1" a="1"/>
  <c r="R1988" i="1"/>
  <c r="Q1988" i="1"/>
  <c r="P1988" i="1"/>
  <c r="O1988" i="1"/>
  <c r="S1987" i="1"/>
  <c r="R1987" i="1" a="1"/>
  <c r="R1987" i="1"/>
  <c r="Q1987" i="1"/>
  <c r="P1987" i="1"/>
  <c r="O1987" i="1"/>
  <c r="S1986" i="1"/>
  <c r="R1986" i="1" a="1"/>
  <c r="R1986" i="1"/>
  <c r="Q1986" i="1"/>
  <c r="P1986" i="1"/>
  <c r="O1986" i="1"/>
  <c r="S1985" i="1"/>
  <c r="R1985" i="1" a="1"/>
  <c r="R1985" i="1"/>
  <c r="Q1985" i="1"/>
  <c r="P1985" i="1"/>
  <c r="O1985" i="1"/>
  <c r="S1984" i="1"/>
  <c r="R1984" i="1" a="1"/>
  <c r="R1984" i="1"/>
  <c r="Q1984" i="1"/>
  <c r="P1984" i="1"/>
  <c r="O1984" i="1"/>
  <c r="S1983" i="1"/>
  <c r="R1983" i="1" a="1"/>
  <c r="R1983" i="1"/>
  <c r="Q1983" i="1"/>
  <c r="P1983" i="1"/>
  <c r="O1983" i="1"/>
  <c r="S1982" i="1"/>
  <c r="R1982" i="1" a="1"/>
  <c r="R1982" i="1"/>
  <c r="Q1982" i="1"/>
  <c r="P1982" i="1"/>
  <c r="O1982" i="1"/>
  <c r="S1981" i="1"/>
  <c r="R1981" i="1" a="1"/>
  <c r="R1981" i="1"/>
  <c r="Q1981" i="1"/>
  <c r="P1981" i="1"/>
  <c r="O1981" i="1"/>
  <c r="S1980" i="1"/>
  <c r="R1980" i="1" a="1"/>
  <c r="R1980" i="1"/>
  <c r="Q1980" i="1"/>
  <c r="P1980" i="1"/>
  <c r="O1980" i="1"/>
  <c r="S1979" i="1"/>
  <c r="R1979" i="1" a="1"/>
  <c r="R1979" i="1"/>
  <c r="Q1979" i="1"/>
  <c r="P1979" i="1"/>
  <c r="O1979" i="1"/>
  <c r="S1978" i="1"/>
  <c r="R1978" i="1" a="1"/>
  <c r="R1978" i="1"/>
  <c r="Q1978" i="1"/>
  <c r="P1978" i="1"/>
  <c r="O1978" i="1"/>
  <c r="S1977" i="1"/>
  <c r="R1977" i="1" a="1"/>
  <c r="R1977" i="1"/>
  <c r="Q1977" i="1"/>
  <c r="P1977" i="1"/>
  <c r="O1977" i="1"/>
  <c r="S1976" i="1"/>
  <c r="R1976" i="1" a="1"/>
  <c r="R1976" i="1"/>
  <c r="Q1976" i="1"/>
  <c r="P1976" i="1"/>
  <c r="O1976" i="1"/>
  <c r="S1975" i="1"/>
  <c r="R1975" i="1" a="1"/>
  <c r="R1975" i="1"/>
  <c r="Q1975" i="1"/>
  <c r="P1975" i="1"/>
  <c r="O1975" i="1"/>
  <c r="S1974" i="1"/>
  <c r="R1974" i="1" a="1"/>
  <c r="R1974" i="1"/>
  <c r="Q1974" i="1"/>
  <c r="P1974" i="1"/>
  <c r="O1974" i="1"/>
  <c r="S1973" i="1"/>
  <c r="R1973" i="1" a="1"/>
  <c r="R1973" i="1"/>
  <c r="Q1973" i="1"/>
  <c r="P1973" i="1"/>
  <c r="O1973" i="1"/>
  <c r="S1972" i="1"/>
  <c r="R1972" i="1" a="1"/>
  <c r="R1972" i="1"/>
  <c r="Q1972" i="1"/>
  <c r="P1972" i="1"/>
  <c r="O1972" i="1"/>
  <c r="S1971" i="1"/>
  <c r="R1971" i="1" a="1"/>
  <c r="R1971" i="1"/>
  <c r="Q1971" i="1"/>
  <c r="P1971" i="1"/>
  <c r="O1971" i="1"/>
  <c r="S1970" i="1"/>
  <c r="R1970" i="1" a="1"/>
  <c r="R1970" i="1"/>
  <c r="Q1970" i="1"/>
  <c r="P1970" i="1"/>
  <c r="O1970" i="1"/>
  <c r="S1969" i="1"/>
  <c r="R1969" i="1" a="1"/>
  <c r="R1969" i="1"/>
  <c r="Q1969" i="1"/>
  <c r="P1969" i="1"/>
  <c r="O1969" i="1"/>
  <c r="S1968" i="1"/>
  <c r="R1968" i="1" a="1"/>
  <c r="R1968" i="1"/>
  <c r="Q1968" i="1"/>
  <c r="P1968" i="1"/>
  <c r="O1968" i="1"/>
  <c r="S1967" i="1"/>
  <c r="R1967" i="1" a="1"/>
  <c r="R1967" i="1"/>
  <c r="Q1967" i="1"/>
  <c r="P1967" i="1"/>
  <c r="O1967" i="1"/>
  <c r="S1966" i="1"/>
  <c r="R1966" i="1" a="1"/>
  <c r="R1966" i="1"/>
  <c r="Q1966" i="1"/>
  <c r="P1966" i="1"/>
  <c r="O1966" i="1"/>
  <c r="S1965" i="1"/>
  <c r="R1965" i="1" a="1"/>
  <c r="R1965" i="1"/>
  <c r="Q1965" i="1"/>
  <c r="P1965" i="1"/>
  <c r="O1965" i="1"/>
  <c r="S1964" i="1"/>
  <c r="R1964" i="1" a="1"/>
  <c r="R1964" i="1"/>
  <c r="Q1964" i="1"/>
  <c r="P1964" i="1"/>
  <c r="O1964" i="1"/>
  <c r="S1963" i="1"/>
  <c r="R1963" i="1" a="1"/>
  <c r="R1963" i="1"/>
  <c r="Q1963" i="1"/>
  <c r="P1963" i="1"/>
  <c r="O1963" i="1"/>
  <c r="S1962" i="1"/>
  <c r="R1962" i="1" a="1"/>
  <c r="R1962" i="1"/>
  <c r="Q1962" i="1"/>
  <c r="P1962" i="1"/>
  <c r="O1962" i="1"/>
  <c r="S1961" i="1"/>
  <c r="R1961" i="1" a="1"/>
  <c r="R1961" i="1"/>
  <c r="Q1961" i="1"/>
  <c r="P1961" i="1"/>
  <c r="O1961" i="1"/>
  <c r="S1960" i="1"/>
  <c r="R1960" i="1" a="1"/>
  <c r="R1960" i="1"/>
  <c r="Q1960" i="1"/>
  <c r="P1960" i="1"/>
  <c r="O1960" i="1"/>
  <c r="S1959" i="1"/>
  <c r="R1959" i="1" a="1"/>
  <c r="R1959" i="1"/>
  <c r="Q1959" i="1"/>
  <c r="P1959" i="1"/>
  <c r="O1959" i="1"/>
  <c r="S1958" i="1"/>
  <c r="R1958" i="1" a="1"/>
  <c r="R1958" i="1"/>
  <c r="Q1958" i="1"/>
  <c r="P1958" i="1"/>
  <c r="O1958" i="1"/>
  <c r="S1957" i="1"/>
  <c r="R1957" i="1" a="1"/>
  <c r="R1957" i="1"/>
  <c r="Q1957" i="1"/>
  <c r="P1957" i="1"/>
  <c r="O1957" i="1"/>
  <c r="S1956" i="1"/>
  <c r="R1956" i="1" a="1"/>
  <c r="R1956" i="1"/>
  <c r="Q1956" i="1"/>
  <c r="P1956" i="1"/>
  <c r="O1956" i="1"/>
  <c r="S1955" i="1"/>
  <c r="R1955" i="1" a="1"/>
  <c r="R1955" i="1"/>
  <c r="Q1955" i="1"/>
  <c r="P1955" i="1"/>
  <c r="O1955" i="1"/>
  <c r="S1954" i="1"/>
  <c r="R1954" i="1" a="1"/>
  <c r="R1954" i="1"/>
  <c r="Q1954" i="1"/>
  <c r="P1954" i="1"/>
  <c r="O1954" i="1"/>
  <c r="S1953" i="1"/>
  <c r="R1953" i="1" a="1"/>
  <c r="R1953" i="1"/>
  <c r="Q1953" i="1"/>
  <c r="P1953" i="1"/>
  <c r="O1953" i="1"/>
  <c r="S1952" i="1"/>
  <c r="R1952" i="1" a="1"/>
  <c r="R1952" i="1"/>
  <c r="Q1952" i="1"/>
  <c r="P1952" i="1"/>
  <c r="O1952" i="1"/>
  <c r="S1951" i="1"/>
  <c r="R1951" i="1" a="1"/>
  <c r="R1951" i="1"/>
  <c r="Q1951" i="1"/>
  <c r="P1951" i="1"/>
  <c r="O1951" i="1"/>
  <c r="S1950" i="1"/>
  <c r="R1950" i="1" a="1"/>
  <c r="R1950" i="1"/>
  <c r="Q1950" i="1"/>
  <c r="P1950" i="1"/>
  <c r="O1950" i="1"/>
  <c r="S1949" i="1"/>
  <c r="R1949" i="1" a="1"/>
  <c r="R1949" i="1"/>
  <c r="Q1949" i="1"/>
  <c r="P1949" i="1"/>
  <c r="O1949" i="1"/>
  <c r="S1948" i="1"/>
  <c r="R1948" i="1" a="1"/>
  <c r="R1948" i="1"/>
  <c r="Q1948" i="1"/>
  <c r="P1948" i="1"/>
  <c r="O1948" i="1"/>
  <c r="S1947" i="1"/>
  <c r="R1947" i="1" a="1"/>
  <c r="R1947" i="1"/>
  <c r="Q1947" i="1"/>
  <c r="P1947" i="1"/>
  <c r="O1947" i="1"/>
  <c r="S1946" i="1"/>
  <c r="R1946" i="1" a="1"/>
  <c r="R1946" i="1"/>
  <c r="Q1946" i="1"/>
  <c r="P1946" i="1"/>
  <c r="O1946" i="1"/>
  <c r="S1945" i="1"/>
  <c r="R1945" i="1" a="1"/>
  <c r="R1945" i="1"/>
  <c r="Q1945" i="1"/>
  <c r="P1945" i="1"/>
  <c r="O1945" i="1"/>
  <c r="S1944" i="1"/>
  <c r="R1944" i="1" a="1"/>
  <c r="R1944" i="1"/>
  <c r="Q1944" i="1"/>
  <c r="P1944" i="1"/>
  <c r="O1944" i="1"/>
  <c r="S1943" i="1"/>
  <c r="R1943" i="1" a="1"/>
  <c r="R1943" i="1"/>
  <c r="Q1943" i="1"/>
  <c r="P1943" i="1"/>
  <c r="O1943" i="1"/>
  <c r="S1942" i="1"/>
  <c r="R1942" i="1" a="1"/>
  <c r="R1942" i="1"/>
  <c r="Q1942" i="1"/>
  <c r="P1942" i="1"/>
  <c r="O1942" i="1"/>
  <c r="S1941" i="1"/>
  <c r="R1941" i="1" a="1"/>
  <c r="R1941" i="1"/>
  <c r="Q1941" i="1"/>
  <c r="P1941" i="1"/>
  <c r="O1941" i="1"/>
  <c r="S1940" i="1"/>
  <c r="R1940" i="1" a="1"/>
  <c r="R1940" i="1"/>
  <c r="Q1940" i="1"/>
  <c r="P1940" i="1"/>
  <c r="O1940" i="1"/>
  <c r="S1939" i="1"/>
  <c r="R1939" i="1" a="1"/>
  <c r="R1939" i="1"/>
  <c r="Q1939" i="1"/>
  <c r="P1939" i="1"/>
  <c r="O1939" i="1"/>
  <c r="S1938" i="1"/>
  <c r="R1938" i="1" a="1"/>
  <c r="R1938" i="1"/>
  <c r="Q1938" i="1"/>
  <c r="P1938" i="1"/>
  <c r="O1938" i="1"/>
  <c r="S1937" i="1"/>
  <c r="R1937" i="1" a="1"/>
  <c r="R1937" i="1"/>
  <c r="Q1937" i="1"/>
  <c r="P1937" i="1"/>
  <c r="O1937" i="1"/>
  <c r="S1936" i="1"/>
  <c r="R1936" i="1" a="1"/>
  <c r="R1936" i="1"/>
  <c r="Q1936" i="1"/>
  <c r="P1936" i="1"/>
  <c r="O1936" i="1"/>
  <c r="S1935" i="1"/>
  <c r="R1935" i="1" a="1"/>
  <c r="R1935" i="1"/>
  <c r="Q1935" i="1"/>
  <c r="P1935" i="1"/>
  <c r="O1935" i="1"/>
  <c r="S1934" i="1"/>
  <c r="R1934" i="1" a="1"/>
  <c r="R1934" i="1"/>
  <c r="Q1934" i="1"/>
  <c r="P1934" i="1"/>
  <c r="O1934" i="1"/>
  <c r="S1933" i="1"/>
  <c r="R1933" i="1" a="1"/>
  <c r="R1933" i="1"/>
  <c r="Q1933" i="1"/>
  <c r="P1933" i="1"/>
  <c r="O1933" i="1"/>
  <c r="S1932" i="1"/>
  <c r="R1932" i="1" a="1"/>
  <c r="R1932" i="1"/>
  <c r="Q1932" i="1"/>
  <c r="P1932" i="1"/>
  <c r="O1932" i="1"/>
  <c r="S1931" i="1"/>
  <c r="R1931" i="1" a="1"/>
  <c r="R1931" i="1"/>
  <c r="Q1931" i="1"/>
  <c r="P1931" i="1"/>
  <c r="O1931" i="1"/>
  <c r="S1930" i="1"/>
  <c r="R1930" i="1" a="1"/>
  <c r="R1930" i="1"/>
  <c r="Q1930" i="1"/>
  <c r="P1930" i="1"/>
  <c r="O1930" i="1"/>
  <c r="S1929" i="1"/>
  <c r="R1929" i="1" a="1"/>
  <c r="R1929" i="1"/>
  <c r="Q1929" i="1"/>
  <c r="P1929" i="1"/>
  <c r="O1929" i="1"/>
  <c r="S1928" i="1"/>
  <c r="R1928" i="1" a="1"/>
  <c r="R1928" i="1"/>
  <c r="Q1928" i="1"/>
  <c r="P1928" i="1"/>
  <c r="O1928" i="1"/>
  <c r="S1927" i="1"/>
  <c r="R1927" i="1" a="1"/>
  <c r="R1927" i="1"/>
  <c r="Q1927" i="1"/>
  <c r="P1927" i="1"/>
  <c r="O1927" i="1"/>
  <c r="S1926" i="1"/>
  <c r="R1926" i="1" a="1"/>
  <c r="R1926" i="1"/>
  <c r="Q1926" i="1"/>
  <c r="P1926" i="1"/>
  <c r="O1926" i="1"/>
  <c r="S1925" i="1"/>
  <c r="R1925" i="1" a="1"/>
  <c r="R1925" i="1"/>
  <c r="Q1925" i="1"/>
  <c r="P1925" i="1"/>
  <c r="O1925" i="1"/>
  <c r="S1924" i="1"/>
  <c r="R1924" i="1" a="1"/>
  <c r="R1924" i="1"/>
  <c r="Q1924" i="1"/>
  <c r="P1924" i="1"/>
  <c r="O1924" i="1"/>
  <c r="S1923" i="1"/>
  <c r="R1923" i="1" a="1"/>
  <c r="R1923" i="1"/>
  <c r="Q1923" i="1"/>
  <c r="P1923" i="1"/>
  <c r="O1923" i="1"/>
  <c r="S1922" i="1"/>
  <c r="R1922" i="1" a="1"/>
  <c r="R1922" i="1"/>
  <c r="Q1922" i="1"/>
  <c r="P1922" i="1"/>
  <c r="O1922" i="1"/>
  <c r="S1921" i="1"/>
  <c r="R1921" i="1" a="1"/>
  <c r="R1921" i="1"/>
  <c r="Q1921" i="1"/>
  <c r="P1921" i="1"/>
  <c r="O1921" i="1"/>
  <c r="S1920" i="1"/>
  <c r="R1920" i="1" a="1"/>
  <c r="R1920" i="1"/>
  <c r="Q1920" i="1"/>
  <c r="P1920" i="1"/>
  <c r="O1920" i="1"/>
  <c r="S1919" i="1"/>
  <c r="R1919" i="1" a="1"/>
  <c r="R1919" i="1"/>
  <c r="Q1919" i="1"/>
  <c r="P1919" i="1"/>
  <c r="O1919" i="1"/>
  <c r="S1918" i="1"/>
  <c r="R1918" i="1" a="1"/>
  <c r="R1918" i="1"/>
  <c r="Q1918" i="1"/>
  <c r="P1918" i="1"/>
  <c r="O1918" i="1"/>
  <c r="S1917" i="1"/>
  <c r="R1917" i="1" a="1"/>
  <c r="R1917" i="1"/>
  <c r="Q1917" i="1"/>
  <c r="P1917" i="1"/>
  <c r="O1917" i="1"/>
  <c r="S1916" i="1"/>
  <c r="R1916" i="1" a="1"/>
  <c r="R1916" i="1"/>
  <c r="Q1916" i="1"/>
  <c r="P1916" i="1"/>
  <c r="O1916" i="1"/>
  <c r="S1915" i="1"/>
  <c r="R1915" i="1" a="1"/>
  <c r="R1915" i="1"/>
  <c r="Q1915" i="1"/>
  <c r="P1915" i="1"/>
  <c r="O1915" i="1"/>
  <c r="S1914" i="1"/>
  <c r="R1914" i="1" a="1"/>
  <c r="R1914" i="1"/>
  <c r="Q1914" i="1"/>
  <c r="P1914" i="1"/>
  <c r="O1914" i="1"/>
  <c r="S1913" i="1"/>
  <c r="R1913" i="1" a="1"/>
  <c r="R1913" i="1"/>
  <c r="Q1913" i="1"/>
  <c r="P1913" i="1"/>
  <c r="O1913" i="1"/>
  <c r="S1912" i="1"/>
  <c r="R1912" i="1" a="1"/>
  <c r="R1912" i="1"/>
  <c r="Q1912" i="1"/>
  <c r="P1912" i="1"/>
  <c r="O1912" i="1"/>
  <c r="S1911" i="1"/>
  <c r="R1911" i="1" a="1"/>
  <c r="R1911" i="1"/>
  <c r="Q1911" i="1"/>
  <c r="P1911" i="1"/>
  <c r="O1911" i="1"/>
  <c r="S1910" i="1"/>
  <c r="R1910" i="1" a="1"/>
  <c r="R1910" i="1"/>
  <c r="Q1910" i="1"/>
  <c r="P1910" i="1"/>
  <c r="O1910" i="1"/>
  <c r="S1909" i="1"/>
  <c r="R1909" i="1" a="1"/>
  <c r="R1909" i="1"/>
  <c r="Q1909" i="1"/>
  <c r="P1909" i="1"/>
  <c r="O1909" i="1"/>
  <c r="S1908" i="1"/>
  <c r="R1908" i="1" a="1"/>
  <c r="R1908" i="1"/>
  <c r="Q1908" i="1"/>
  <c r="P1908" i="1"/>
  <c r="O1908" i="1"/>
  <c r="S1907" i="1"/>
  <c r="R1907" i="1" a="1"/>
  <c r="R1907" i="1"/>
  <c r="Q1907" i="1"/>
  <c r="P1907" i="1"/>
  <c r="O1907" i="1"/>
  <c r="S1906" i="1"/>
  <c r="R1906" i="1" a="1"/>
  <c r="R1906" i="1"/>
  <c r="Q1906" i="1"/>
  <c r="P1906" i="1"/>
  <c r="O1906" i="1"/>
  <c r="S1905" i="1"/>
  <c r="R1905" i="1" a="1"/>
  <c r="R1905" i="1"/>
  <c r="Q1905" i="1"/>
  <c r="P1905" i="1"/>
  <c r="O1905" i="1"/>
  <c r="S1904" i="1"/>
  <c r="R1904" i="1" a="1"/>
  <c r="R1904" i="1"/>
  <c r="Q1904" i="1"/>
  <c r="P1904" i="1"/>
  <c r="O1904" i="1"/>
  <c r="S1903" i="1"/>
  <c r="R1903" i="1" a="1"/>
  <c r="R1903" i="1"/>
  <c r="Q1903" i="1"/>
  <c r="P1903" i="1"/>
  <c r="O1903" i="1"/>
  <c r="S1902" i="1"/>
  <c r="R1902" i="1" a="1"/>
  <c r="R1902" i="1"/>
  <c r="Q1902" i="1"/>
  <c r="P1902" i="1"/>
  <c r="O1902" i="1"/>
  <c r="S1901" i="1"/>
  <c r="R1901" i="1" a="1"/>
  <c r="R1901" i="1"/>
  <c r="Q1901" i="1"/>
  <c r="P1901" i="1"/>
  <c r="O1901" i="1"/>
  <c r="S1900" i="1"/>
  <c r="R1900" i="1" a="1"/>
  <c r="R1900" i="1"/>
  <c r="Q1900" i="1"/>
  <c r="P1900" i="1"/>
  <c r="O1900" i="1"/>
  <c r="S1899" i="1"/>
  <c r="R1899" i="1" a="1"/>
  <c r="R1899" i="1"/>
  <c r="Q1899" i="1"/>
  <c r="P1899" i="1"/>
  <c r="O1899" i="1"/>
  <c r="S1898" i="1"/>
  <c r="R1898" i="1" a="1"/>
  <c r="R1898" i="1"/>
  <c r="Q1898" i="1"/>
  <c r="P1898" i="1"/>
  <c r="O1898" i="1"/>
  <c r="S1897" i="1"/>
  <c r="R1897" i="1" a="1"/>
  <c r="R1897" i="1"/>
  <c r="Q1897" i="1"/>
  <c r="P1897" i="1"/>
  <c r="O1897" i="1"/>
  <c r="S1896" i="1"/>
  <c r="R1896" i="1" a="1"/>
  <c r="R1896" i="1"/>
  <c r="Q1896" i="1"/>
  <c r="P1896" i="1"/>
  <c r="O1896" i="1"/>
  <c r="S1895" i="1"/>
  <c r="R1895" i="1" a="1"/>
  <c r="R1895" i="1"/>
  <c r="Q1895" i="1"/>
  <c r="P1895" i="1"/>
  <c r="O1895" i="1"/>
  <c r="S1894" i="1"/>
  <c r="R1894" i="1" a="1"/>
  <c r="R1894" i="1"/>
  <c r="Q1894" i="1"/>
  <c r="P1894" i="1"/>
  <c r="O1894" i="1"/>
  <c r="S1893" i="1"/>
  <c r="R1893" i="1" a="1"/>
  <c r="R1893" i="1"/>
  <c r="Q1893" i="1"/>
  <c r="P1893" i="1"/>
  <c r="O1893" i="1"/>
  <c r="S1892" i="1"/>
  <c r="R1892" i="1" a="1"/>
  <c r="R1892" i="1"/>
  <c r="Q1892" i="1"/>
  <c r="P1892" i="1"/>
  <c r="O1892" i="1"/>
  <c r="S1891" i="1"/>
  <c r="R1891" i="1" a="1"/>
  <c r="R1891" i="1"/>
  <c r="Q1891" i="1"/>
  <c r="P1891" i="1"/>
  <c r="O1891" i="1"/>
  <c r="S1890" i="1"/>
  <c r="R1890" i="1" a="1"/>
  <c r="R1890" i="1"/>
  <c r="Q1890" i="1"/>
  <c r="P1890" i="1"/>
  <c r="O1890" i="1"/>
  <c r="S1889" i="1"/>
  <c r="R1889" i="1" a="1"/>
  <c r="R1889" i="1"/>
  <c r="Q1889" i="1"/>
  <c r="P1889" i="1"/>
  <c r="O1889" i="1"/>
  <c r="S1888" i="1"/>
  <c r="R1888" i="1" a="1"/>
  <c r="R1888" i="1"/>
  <c r="Q1888" i="1"/>
  <c r="P1888" i="1"/>
  <c r="O1888" i="1"/>
  <c r="S1887" i="1"/>
  <c r="R1887" i="1" a="1"/>
  <c r="R1887" i="1"/>
  <c r="Q1887" i="1"/>
  <c r="P1887" i="1"/>
  <c r="O1887" i="1"/>
  <c r="S1886" i="1"/>
  <c r="R1886" i="1" a="1"/>
  <c r="R1886" i="1"/>
  <c r="Q1886" i="1"/>
  <c r="P1886" i="1"/>
  <c r="O1886" i="1"/>
  <c r="S1885" i="1"/>
  <c r="R1885" i="1" a="1"/>
  <c r="R1885" i="1"/>
  <c r="Q1885" i="1"/>
  <c r="P1885" i="1"/>
  <c r="O1885" i="1"/>
  <c r="S1884" i="1"/>
  <c r="R1884" i="1" a="1"/>
  <c r="R1884" i="1"/>
  <c r="Q1884" i="1"/>
  <c r="P1884" i="1"/>
  <c r="O1884" i="1"/>
  <c r="S1883" i="1"/>
  <c r="R1883" i="1" a="1"/>
  <c r="R1883" i="1"/>
  <c r="Q1883" i="1"/>
  <c r="P1883" i="1"/>
  <c r="O1883" i="1"/>
  <c r="S1882" i="1"/>
  <c r="R1882" i="1" a="1"/>
  <c r="R1882" i="1"/>
  <c r="Q1882" i="1"/>
  <c r="P1882" i="1"/>
  <c r="O1882" i="1"/>
  <c r="S1881" i="1"/>
  <c r="R1881" i="1" a="1"/>
  <c r="R1881" i="1"/>
  <c r="Q1881" i="1"/>
  <c r="P1881" i="1"/>
  <c r="O1881" i="1"/>
  <c r="S1880" i="1"/>
  <c r="R1880" i="1" a="1"/>
  <c r="R1880" i="1"/>
  <c r="Q1880" i="1"/>
  <c r="P1880" i="1"/>
  <c r="O1880" i="1"/>
  <c r="S1879" i="1"/>
  <c r="R1879" i="1" a="1"/>
  <c r="R1879" i="1"/>
  <c r="Q1879" i="1"/>
  <c r="P1879" i="1"/>
  <c r="O1879" i="1"/>
  <c r="S1878" i="1"/>
  <c r="R1878" i="1" a="1"/>
  <c r="R1878" i="1"/>
  <c r="Q1878" i="1"/>
  <c r="P1878" i="1"/>
  <c r="O1878" i="1"/>
  <c r="S1877" i="1"/>
  <c r="R1877" i="1" a="1"/>
  <c r="R1877" i="1"/>
  <c r="Q1877" i="1"/>
  <c r="P1877" i="1"/>
  <c r="O1877" i="1"/>
  <c r="S1876" i="1"/>
  <c r="R1876" i="1" a="1"/>
  <c r="R1876" i="1"/>
  <c r="Q1876" i="1"/>
  <c r="P1876" i="1"/>
  <c r="O1876" i="1"/>
  <c r="S1875" i="1"/>
  <c r="R1875" i="1" a="1"/>
  <c r="R1875" i="1"/>
  <c r="Q1875" i="1"/>
  <c r="P1875" i="1"/>
  <c r="O1875" i="1"/>
  <c r="S1874" i="1"/>
  <c r="R1874" i="1" a="1"/>
  <c r="R1874" i="1"/>
  <c r="Q1874" i="1"/>
  <c r="P1874" i="1"/>
  <c r="O1874" i="1"/>
  <c r="S1873" i="1"/>
  <c r="R1873" i="1" a="1"/>
  <c r="R1873" i="1"/>
  <c r="Q1873" i="1"/>
  <c r="P1873" i="1"/>
  <c r="O1873" i="1"/>
  <c r="S1872" i="1"/>
  <c r="R1872" i="1" a="1"/>
  <c r="R1872" i="1"/>
  <c r="Q1872" i="1"/>
  <c r="P1872" i="1"/>
  <c r="O1872" i="1"/>
  <c r="S1871" i="1"/>
  <c r="R1871" i="1" a="1"/>
  <c r="R1871" i="1"/>
  <c r="Q1871" i="1"/>
  <c r="P1871" i="1"/>
  <c r="O1871" i="1"/>
  <c r="S1870" i="1"/>
  <c r="R1870" i="1" a="1"/>
  <c r="R1870" i="1"/>
  <c r="Q1870" i="1"/>
  <c r="P1870" i="1"/>
  <c r="O1870" i="1"/>
  <c r="S1869" i="1"/>
  <c r="R1869" i="1" a="1"/>
  <c r="R1869" i="1"/>
  <c r="Q1869" i="1"/>
  <c r="P1869" i="1"/>
  <c r="O1869" i="1"/>
  <c r="S1868" i="1"/>
  <c r="R1868" i="1" a="1"/>
  <c r="R1868" i="1"/>
  <c r="Q1868" i="1"/>
  <c r="P1868" i="1"/>
  <c r="O1868" i="1"/>
  <c r="S1867" i="1"/>
  <c r="R1867" i="1" a="1"/>
  <c r="R1867" i="1"/>
  <c r="Q1867" i="1"/>
  <c r="P1867" i="1"/>
  <c r="O1867" i="1"/>
  <c r="S1866" i="1"/>
  <c r="R1866" i="1" a="1"/>
  <c r="R1866" i="1"/>
  <c r="Q1866" i="1"/>
  <c r="P1866" i="1"/>
  <c r="O1866" i="1"/>
  <c r="S1865" i="1"/>
  <c r="R1865" i="1" a="1"/>
  <c r="R1865" i="1"/>
  <c r="Q1865" i="1"/>
  <c r="P1865" i="1"/>
  <c r="O1865" i="1"/>
  <c r="S1864" i="1"/>
  <c r="R1864" i="1" a="1"/>
  <c r="R1864" i="1"/>
  <c r="Q1864" i="1"/>
  <c r="P1864" i="1"/>
  <c r="O1864" i="1"/>
  <c r="S1863" i="1"/>
  <c r="R1863" i="1" a="1"/>
  <c r="R1863" i="1"/>
  <c r="Q1863" i="1"/>
  <c r="P1863" i="1"/>
  <c r="O1863" i="1"/>
  <c r="S1862" i="1"/>
  <c r="R1862" i="1" a="1"/>
  <c r="R1862" i="1"/>
  <c r="Q1862" i="1"/>
  <c r="P1862" i="1"/>
  <c r="O1862" i="1"/>
  <c r="S1861" i="1"/>
  <c r="R1861" i="1" a="1"/>
  <c r="R1861" i="1"/>
  <c r="Q1861" i="1"/>
  <c r="P1861" i="1"/>
  <c r="O1861" i="1"/>
  <c r="S1860" i="1"/>
  <c r="R1860" i="1" a="1"/>
  <c r="R1860" i="1"/>
  <c r="Q1860" i="1"/>
  <c r="P1860" i="1"/>
  <c r="O1860" i="1"/>
  <c r="S1859" i="1"/>
  <c r="R1859" i="1" a="1"/>
  <c r="R1859" i="1"/>
  <c r="Q1859" i="1"/>
  <c r="P1859" i="1"/>
  <c r="O1859" i="1"/>
  <c r="S1858" i="1"/>
  <c r="R1858" i="1" a="1"/>
  <c r="R1858" i="1"/>
  <c r="Q1858" i="1"/>
  <c r="P1858" i="1"/>
  <c r="O1858" i="1"/>
  <c r="S1857" i="1"/>
  <c r="R1857" i="1" a="1"/>
  <c r="R1857" i="1"/>
  <c r="Q1857" i="1"/>
  <c r="P1857" i="1"/>
  <c r="O1857" i="1"/>
  <c r="S1856" i="1"/>
  <c r="R1856" i="1" a="1"/>
  <c r="R1856" i="1"/>
  <c r="Q1856" i="1"/>
  <c r="P1856" i="1"/>
  <c r="O1856" i="1"/>
  <c r="S1855" i="1"/>
  <c r="R1855" i="1" a="1"/>
  <c r="R1855" i="1"/>
  <c r="Q1855" i="1"/>
  <c r="P1855" i="1"/>
  <c r="O1855" i="1"/>
  <c r="S1854" i="1"/>
  <c r="R1854" i="1" a="1"/>
  <c r="R1854" i="1"/>
  <c r="Q1854" i="1"/>
  <c r="P1854" i="1"/>
  <c r="O1854" i="1"/>
  <c r="S1853" i="1"/>
  <c r="R1853" i="1" a="1"/>
  <c r="R1853" i="1"/>
  <c r="Q1853" i="1"/>
  <c r="P1853" i="1"/>
  <c r="O1853" i="1"/>
  <c r="S1852" i="1"/>
  <c r="R1852" i="1" a="1"/>
  <c r="R1852" i="1"/>
  <c r="Q1852" i="1"/>
  <c r="P1852" i="1"/>
  <c r="O1852" i="1"/>
  <c r="S1851" i="1"/>
  <c r="R1851" i="1" a="1"/>
  <c r="R1851" i="1"/>
  <c r="Q1851" i="1"/>
  <c r="P1851" i="1"/>
  <c r="O1851" i="1"/>
  <c r="S1850" i="1"/>
  <c r="R1850" i="1" a="1"/>
  <c r="R1850" i="1"/>
  <c r="Q1850" i="1"/>
  <c r="P1850" i="1"/>
  <c r="O1850" i="1"/>
  <c r="S1849" i="1"/>
  <c r="R1849" i="1" a="1"/>
  <c r="R1849" i="1"/>
  <c r="Q1849" i="1"/>
  <c r="P1849" i="1"/>
  <c r="O1849" i="1"/>
  <c r="S1848" i="1"/>
  <c r="R1848" i="1" a="1"/>
  <c r="R1848" i="1"/>
  <c r="Q1848" i="1"/>
  <c r="P1848" i="1"/>
  <c r="O1848" i="1"/>
  <c r="S1847" i="1"/>
  <c r="R1847" i="1" a="1"/>
  <c r="R1847" i="1"/>
  <c r="Q1847" i="1"/>
  <c r="P1847" i="1"/>
  <c r="O1847" i="1"/>
  <c r="S1846" i="1"/>
  <c r="R1846" i="1" a="1"/>
  <c r="R1846" i="1"/>
  <c r="Q1846" i="1"/>
  <c r="P1846" i="1"/>
  <c r="O1846" i="1"/>
  <c r="S1845" i="1"/>
  <c r="R1845" i="1" a="1"/>
  <c r="R1845" i="1"/>
  <c r="Q1845" i="1"/>
  <c r="P1845" i="1"/>
  <c r="O1845" i="1"/>
  <c r="S1844" i="1"/>
  <c r="R1844" i="1" a="1"/>
  <c r="R1844" i="1"/>
  <c r="Q1844" i="1"/>
  <c r="P1844" i="1"/>
  <c r="O1844" i="1"/>
  <c r="S1843" i="1"/>
  <c r="R1843" i="1" a="1"/>
  <c r="R1843" i="1"/>
  <c r="Q1843" i="1"/>
  <c r="P1843" i="1"/>
  <c r="O1843" i="1"/>
  <c r="S1842" i="1"/>
  <c r="R1842" i="1" a="1"/>
  <c r="R1842" i="1"/>
  <c r="Q1842" i="1"/>
  <c r="P1842" i="1"/>
  <c r="O1842" i="1"/>
  <c r="S1841" i="1"/>
  <c r="R1841" i="1" a="1"/>
  <c r="R1841" i="1"/>
  <c r="Q1841" i="1"/>
  <c r="P1841" i="1"/>
  <c r="O1841" i="1"/>
  <c r="S1840" i="1"/>
  <c r="R1840" i="1" a="1"/>
  <c r="R1840" i="1"/>
  <c r="Q1840" i="1"/>
  <c r="P1840" i="1"/>
  <c r="O1840" i="1"/>
  <c r="S1839" i="1"/>
  <c r="R1839" i="1" a="1"/>
  <c r="R1839" i="1"/>
  <c r="Q1839" i="1"/>
  <c r="P1839" i="1"/>
  <c r="O1839" i="1"/>
  <c r="S1838" i="1"/>
  <c r="R1838" i="1" a="1"/>
  <c r="R1838" i="1"/>
  <c r="Q1838" i="1"/>
  <c r="P1838" i="1"/>
  <c r="O1838" i="1"/>
  <c r="S1837" i="1"/>
  <c r="R1837" i="1" a="1"/>
  <c r="R1837" i="1"/>
  <c r="Q1837" i="1"/>
  <c r="P1837" i="1"/>
  <c r="O1837" i="1"/>
  <c r="S1836" i="1"/>
  <c r="R1836" i="1" a="1"/>
  <c r="R1836" i="1"/>
  <c r="Q1836" i="1"/>
  <c r="P1836" i="1"/>
  <c r="O1836" i="1"/>
  <c r="S1835" i="1"/>
  <c r="R1835" i="1" a="1"/>
  <c r="R1835" i="1"/>
  <c r="Q1835" i="1"/>
  <c r="P1835" i="1"/>
  <c r="O1835" i="1"/>
  <c r="S1834" i="1"/>
  <c r="R1834" i="1" a="1"/>
  <c r="R1834" i="1"/>
  <c r="Q1834" i="1"/>
  <c r="P1834" i="1"/>
  <c r="O1834" i="1"/>
  <c r="S1833" i="1"/>
  <c r="R1833" i="1" a="1"/>
  <c r="R1833" i="1"/>
  <c r="Q1833" i="1"/>
  <c r="P1833" i="1"/>
  <c r="O1833" i="1"/>
  <c r="S1832" i="1"/>
  <c r="R1832" i="1" a="1"/>
  <c r="R1832" i="1"/>
  <c r="Q1832" i="1"/>
  <c r="P1832" i="1"/>
  <c r="O1832" i="1"/>
  <c r="S1831" i="1"/>
  <c r="R1831" i="1" a="1"/>
  <c r="R1831" i="1"/>
  <c r="Q1831" i="1"/>
  <c r="P1831" i="1"/>
  <c r="O1831" i="1"/>
  <c r="S1830" i="1"/>
  <c r="R1830" i="1" a="1"/>
  <c r="R1830" i="1"/>
  <c r="Q1830" i="1"/>
  <c r="P1830" i="1"/>
  <c r="O1830" i="1"/>
  <c r="S1829" i="1"/>
  <c r="R1829" i="1" a="1"/>
  <c r="R1829" i="1"/>
  <c r="Q1829" i="1"/>
  <c r="P1829" i="1"/>
  <c r="O1829" i="1"/>
  <c r="S1828" i="1"/>
  <c r="R1828" i="1" a="1"/>
  <c r="R1828" i="1"/>
  <c r="Q1828" i="1"/>
  <c r="P1828" i="1"/>
  <c r="O1828" i="1"/>
  <c r="S1827" i="1"/>
  <c r="R1827" i="1" a="1"/>
  <c r="R1827" i="1"/>
  <c r="Q1827" i="1"/>
  <c r="P1827" i="1"/>
  <c r="O1827" i="1"/>
  <c r="S1826" i="1"/>
  <c r="R1826" i="1" a="1"/>
  <c r="R1826" i="1"/>
  <c r="Q1826" i="1"/>
  <c r="P1826" i="1"/>
  <c r="O1826" i="1"/>
  <c r="S1825" i="1"/>
  <c r="R1825" i="1" a="1"/>
  <c r="R1825" i="1"/>
  <c r="Q1825" i="1"/>
  <c r="P1825" i="1"/>
  <c r="O1825" i="1"/>
  <c r="S1824" i="1"/>
  <c r="R1824" i="1" a="1"/>
  <c r="R1824" i="1"/>
  <c r="Q1824" i="1"/>
  <c r="P1824" i="1"/>
  <c r="O1824" i="1"/>
  <c r="S1823" i="1"/>
  <c r="R1823" i="1" a="1"/>
  <c r="R1823" i="1"/>
  <c r="Q1823" i="1"/>
  <c r="P1823" i="1"/>
  <c r="O1823" i="1"/>
  <c r="S1822" i="1"/>
  <c r="R1822" i="1" a="1"/>
  <c r="R1822" i="1"/>
  <c r="Q1822" i="1"/>
  <c r="P1822" i="1"/>
  <c r="O1822" i="1"/>
  <c r="S1821" i="1"/>
  <c r="R1821" i="1" a="1"/>
  <c r="R1821" i="1"/>
  <c r="Q1821" i="1"/>
  <c r="P1821" i="1"/>
  <c r="O1821" i="1"/>
  <c r="S1820" i="1"/>
  <c r="R1820" i="1" a="1"/>
  <c r="R1820" i="1"/>
  <c r="Q1820" i="1"/>
  <c r="P1820" i="1"/>
  <c r="O1820" i="1"/>
  <c r="S1819" i="1"/>
  <c r="R1819" i="1" a="1"/>
  <c r="R1819" i="1"/>
  <c r="Q1819" i="1"/>
  <c r="P1819" i="1"/>
  <c r="O1819" i="1"/>
  <c r="S1818" i="1"/>
  <c r="R1818" i="1" a="1"/>
  <c r="R1818" i="1"/>
  <c r="Q1818" i="1"/>
  <c r="P1818" i="1"/>
  <c r="O1818" i="1"/>
  <c r="S1817" i="1"/>
  <c r="R1817" i="1" a="1"/>
  <c r="R1817" i="1"/>
  <c r="Q1817" i="1"/>
  <c r="P1817" i="1"/>
  <c r="O1817" i="1"/>
  <c r="S1816" i="1"/>
  <c r="R1816" i="1" a="1"/>
  <c r="R1816" i="1"/>
  <c r="Q1816" i="1"/>
  <c r="P1816" i="1"/>
  <c r="O1816" i="1"/>
  <c r="S1815" i="1"/>
  <c r="R1815" i="1" a="1"/>
  <c r="R1815" i="1"/>
  <c r="Q1815" i="1"/>
  <c r="P1815" i="1"/>
  <c r="O1815" i="1"/>
  <c r="S1814" i="1"/>
  <c r="R1814" i="1" a="1"/>
  <c r="R1814" i="1"/>
  <c r="Q1814" i="1"/>
  <c r="P1814" i="1"/>
  <c r="O1814" i="1"/>
  <c r="S1813" i="1"/>
  <c r="R1813" i="1" a="1"/>
  <c r="R1813" i="1"/>
  <c r="Q1813" i="1"/>
  <c r="P1813" i="1"/>
  <c r="O1813" i="1"/>
  <c r="S1812" i="1"/>
  <c r="R1812" i="1" a="1"/>
  <c r="R1812" i="1"/>
  <c r="Q1812" i="1"/>
  <c r="P1812" i="1"/>
  <c r="O1812" i="1"/>
  <c r="S1811" i="1"/>
  <c r="R1811" i="1" a="1"/>
  <c r="R1811" i="1"/>
  <c r="Q1811" i="1"/>
  <c r="P1811" i="1"/>
  <c r="O1811" i="1"/>
  <c r="S1810" i="1"/>
  <c r="R1810" i="1" a="1"/>
  <c r="R1810" i="1"/>
  <c r="Q1810" i="1"/>
  <c r="P1810" i="1"/>
  <c r="O1810" i="1"/>
  <c r="S1809" i="1"/>
  <c r="R1809" i="1" a="1"/>
  <c r="R1809" i="1"/>
  <c r="Q1809" i="1"/>
  <c r="P1809" i="1"/>
  <c r="O1809" i="1"/>
  <c r="S1808" i="1"/>
  <c r="R1808" i="1" a="1"/>
  <c r="R1808" i="1"/>
  <c r="Q1808" i="1"/>
  <c r="P1808" i="1"/>
  <c r="O1808" i="1"/>
  <c r="S1807" i="1"/>
  <c r="R1807" i="1" a="1"/>
  <c r="R1807" i="1"/>
  <c r="Q1807" i="1"/>
  <c r="P1807" i="1"/>
  <c r="O1807" i="1"/>
  <c r="S1806" i="1"/>
  <c r="R1806" i="1" a="1"/>
  <c r="R1806" i="1"/>
  <c r="Q1806" i="1"/>
  <c r="P1806" i="1"/>
  <c r="O1806" i="1"/>
  <c r="S1805" i="1"/>
  <c r="R1805" i="1" a="1"/>
  <c r="R1805" i="1"/>
  <c r="Q1805" i="1"/>
  <c r="P1805" i="1"/>
  <c r="O1805" i="1"/>
  <c r="S1804" i="1"/>
  <c r="R1804" i="1" a="1"/>
  <c r="R1804" i="1"/>
  <c r="Q1804" i="1"/>
  <c r="P1804" i="1"/>
  <c r="O1804" i="1"/>
  <c r="S1803" i="1"/>
  <c r="R1803" i="1" a="1"/>
  <c r="R1803" i="1"/>
  <c r="Q1803" i="1"/>
  <c r="P1803" i="1"/>
  <c r="O1803" i="1"/>
  <c r="S1802" i="1"/>
  <c r="R1802" i="1" a="1"/>
  <c r="R1802" i="1"/>
  <c r="Q1802" i="1"/>
  <c r="P1802" i="1"/>
  <c r="O1802" i="1"/>
  <c r="S1801" i="1"/>
  <c r="R1801" i="1" a="1"/>
  <c r="R1801" i="1"/>
  <c r="Q1801" i="1"/>
  <c r="P1801" i="1"/>
  <c r="O1801" i="1"/>
  <c r="S1800" i="1"/>
  <c r="R1800" i="1" a="1"/>
  <c r="R1800" i="1"/>
  <c r="Q1800" i="1"/>
  <c r="P1800" i="1"/>
  <c r="O1800" i="1"/>
  <c r="S1799" i="1"/>
  <c r="R1799" i="1" a="1"/>
  <c r="R1799" i="1"/>
  <c r="Q1799" i="1"/>
  <c r="P1799" i="1"/>
  <c r="O1799" i="1"/>
  <c r="S1798" i="1"/>
  <c r="R1798" i="1" a="1"/>
  <c r="R1798" i="1"/>
  <c r="Q1798" i="1"/>
  <c r="P1798" i="1"/>
  <c r="O1798" i="1"/>
  <c r="S1797" i="1"/>
  <c r="R1797" i="1" a="1"/>
  <c r="R1797" i="1"/>
  <c r="Q1797" i="1"/>
  <c r="P1797" i="1"/>
  <c r="O1797" i="1"/>
  <c r="S1796" i="1"/>
  <c r="R1796" i="1" a="1"/>
  <c r="R1796" i="1"/>
  <c r="Q1796" i="1"/>
  <c r="P1796" i="1"/>
  <c r="O1796" i="1"/>
  <c r="S1795" i="1"/>
  <c r="R1795" i="1" a="1"/>
  <c r="R1795" i="1"/>
  <c r="Q1795" i="1"/>
  <c r="P1795" i="1"/>
  <c r="O1795" i="1"/>
  <c r="S1794" i="1"/>
  <c r="R1794" i="1" a="1"/>
  <c r="R1794" i="1"/>
  <c r="Q1794" i="1"/>
  <c r="P1794" i="1"/>
  <c r="O1794" i="1"/>
  <c r="S1793" i="1"/>
  <c r="R1793" i="1" a="1"/>
  <c r="R1793" i="1"/>
  <c r="Q1793" i="1"/>
  <c r="P1793" i="1"/>
  <c r="O1793" i="1"/>
  <c r="S1792" i="1"/>
  <c r="R1792" i="1" a="1"/>
  <c r="R1792" i="1"/>
  <c r="Q1792" i="1"/>
  <c r="P1792" i="1"/>
  <c r="O1792" i="1"/>
  <c r="S1791" i="1"/>
  <c r="R1791" i="1" a="1"/>
  <c r="R1791" i="1"/>
  <c r="Q1791" i="1"/>
  <c r="P1791" i="1"/>
  <c r="O1791" i="1"/>
  <c r="S1790" i="1"/>
  <c r="R1790" i="1" a="1"/>
  <c r="R1790" i="1"/>
  <c r="Q1790" i="1"/>
  <c r="P1790" i="1"/>
  <c r="O1790" i="1"/>
  <c r="S1789" i="1"/>
  <c r="R1789" i="1" a="1"/>
  <c r="R1789" i="1"/>
  <c r="Q1789" i="1"/>
  <c r="P1789" i="1"/>
  <c r="O1789" i="1"/>
  <c r="S1788" i="1"/>
  <c r="R1788" i="1" a="1"/>
  <c r="R1788" i="1"/>
  <c r="Q1788" i="1"/>
  <c r="P1788" i="1"/>
  <c r="O1788" i="1"/>
  <c r="S1787" i="1"/>
  <c r="R1787" i="1" a="1"/>
  <c r="R1787" i="1"/>
  <c r="Q1787" i="1"/>
  <c r="P1787" i="1"/>
  <c r="O1787" i="1"/>
  <c r="S1786" i="1"/>
  <c r="R1786" i="1" a="1"/>
  <c r="R1786" i="1"/>
  <c r="Q1786" i="1"/>
  <c r="P1786" i="1"/>
  <c r="O1786" i="1"/>
  <c r="S1785" i="1"/>
  <c r="R1785" i="1" a="1"/>
  <c r="R1785" i="1"/>
  <c r="Q1785" i="1"/>
  <c r="P1785" i="1"/>
  <c r="O1785" i="1"/>
  <c r="S1784" i="1"/>
  <c r="R1784" i="1" a="1"/>
  <c r="R1784" i="1"/>
  <c r="Q1784" i="1"/>
  <c r="P1784" i="1"/>
  <c r="O1784" i="1"/>
  <c r="S1783" i="1"/>
  <c r="R1783" i="1" a="1"/>
  <c r="R1783" i="1"/>
  <c r="Q1783" i="1"/>
  <c r="P1783" i="1"/>
  <c r="O1783" i="1"/>
  <c r="S1782" i="1"/>
  <c r="R1782" i="1" a="1"/>
  <c r="R1782" i="1"/>
  <c r="Q1782" i="1"/>
  <c r="P1782" i="1"/>
  <c r="O1782" i="1"/>
  <c r="S1781" i="1"/>
  <c r="R1781" i="1" a="1"/>
  <c r="R1781" i="1"/>
  <c r="Q1781" i="1"/>
  <c r="P1781" i="1"/>
  <c r="O1781" i="1"/>
  <c r="S1780" i="1"/>
  <c r="R1780" i="1" a="1"/>
  <c r="R1780" i="1"/>
  <c r="Q1780" i="1"/>
  <c r="P1780" i="1"/>
  <c r="O1780" i="1"/>
  <c r="S1779" i="1"/>
  <c r="R1779" i="1" a="1"/>
  <c r="R1779" i="1"/>
  <c r="Q1779" i="1"/>
  <c r="P1779" i="1"/>
  <c r="O1779" i="1"/>
  <c r="S1778" i="1"/>
  <c r="R1778" i="1" a="1"/>
  <c r="R1778" i="1"/>
  <c r="Q1778" i="1"/>
  <c r="P1778" i="1"/>
  <c r="O1778" i="1"/>
  <c r="S1777" i="1"/>
  <c r="R1777" i="1" a="1"/>
  <c r="R1777" i="1"/>
  <c r="Q1777" i="1"/>
  <c r="P1777" i="1"/>
  <c r="O1777" i="1"/>
  <c r="S1776" i="1"/>
  <c r="R1776" i="1" a="1"/>
  <c r="R1776" i="1"/>
  <c r="Q1776" i="1"/>
  <c r="P1776" i="1"/>
  <c r="O1776" i="1"/>
  <c r="S1775" i="1"/>
  <c r="R1775" i="1" a="1"/>
  <c r="R1775" i="1"/>
  <c r="Q1775" i="1"/>
  <c r="P1775" i="1"/>
  <c r="O1775" i="1"/>
  <c r="S1774" i="1"/>
  <c r="R1774" i="1" a="1"/>
  <c r="R1774" i="1"/>
  <c r="Q1774" i="1"/>
  <c r="P1774" i="1"/>
  <c r="O1774" i="1"/>
  <c r="S1773" i="1"/>
  <c r="R1773" i="1" a="1"/>
  <c r="R1773" i="1"/>
  <c r="Q1773" i="1"/>
  <c r="P1773" i="1"/>
  <c r="O1773" i="1"/>
  <c r="S1772" i="1"/>
  <c r="R1772" i="1" a="1"/>
  <c r="R1772" i="1"/>
  <c r="Q1772" i="1"/>
  <c r="P1772" i="1"/>
  <c r="O1772" i="1"/>
  <c r="S1771" i="1"/>
  <c r="R1771" i="1" a="1"/>
  <c r="R1771" i="1"/>
  <c r="Q1771" i="1"/>
  <c r="P1771" i="1"/>
  <c r="O1771" i="1"/>
  <c r="S1770" i="1"/>
  <c r="R1770" i="1" a="1"/>
  <c r="R1770" i="1"/>
  <c r="Q1770" i="1"/>
  <c r="P1770" i="1"/>
  <c r="O1770" i="1"/>
  <c r="S1769" i="1"/>
  <c r="R1769" i="1" a="1"/>
  <c r="R1769" i="1"/>
  <c r="Q1769" i="1"/>
  <c r="P1769" i="1"/>
  <c r="O1769" i="1"/>
  <c r="S1768" i="1"/>
  <c r="R1768" i="1" a="1"/>
  <c r="R1768" i="1"/>
  <c r="Q1768" i="1"/>
  <c r="P1768" i="1"/>
  <c r="O1768" i="1"/>
  <c r="S1767" i="1"/>
  <c r="R1767" i="1" a="1"/>
  <c r="R1767" i="1"/>
  <c r="Q1767" i="1"/>
  <c r="P1767" i="1"/>
  <c r="O1767" i="1"/>
  <c r="S1766" i="1"/>
  <c r="R1766" i="1" a="1"/>
  <c r="R1766" i="1"/>
  <c r="Q1766" i="1"/>
  <c r="P1766" i="1"/>
  <c r="O1766" i="1"/>
  <c r="S1765" i="1"/>
  <c r="R1765" i="1" a="1"/>
  <c r="R1765" i="1"/>
  <c r="Q1765" i="1"/>
  <c r="P1765" i="1"/>
  <c r="O1765" i="1"/>
  <c r="S1764" i="1"/>
  <c r="R1764" i="1" a="1"/>
  <c r="R1764" i="1"/>
  <c r="Q1764" i="1"/>
  <c r="P1764" i="1"/>
  <c r="O1764" i="1"/>
  <c r="S1763" i="1"/>
  <c r="R1763" i="1" a="1"/>
  <c r="R1763" i="1"/>
  <c r="Q1763" i="1"/>
  <c r="P1763" i="1"/>
  <c r="O1763" i="1"/>
  <c r="S1762" i="1"/>
  <c r="R1762" i="1" a="1"/>
  <c r="R1762" i="1"/>
  <c r="Q1762" i="1"/>
  <c r="P1762" i="1"/>
  <c r="O1762" i="1"/>
  <c r="S1761" i="1"/>
  <c r="R1761" i="1" a="1"/>
  <c r="R1761" i="1"/>
  <c r="Q1761" i="1"/>
  <c r="P1761" i="1"/>
  <c r="O1761" i="1"/>
  <c r="S1760" i="1"/>
  <c r="R1760" i="1" a="1"/>
  <c r="R1760" i="1"/>
  <c r="Q1760" i="1"/>
  <c r="P1760" i="1"/>
  <c r="O1760" i="1"/>
  <c r="S1759" i="1"/>
  <c r="R1759" i="1" a="1"/>
  <c r="R1759" i="1"/>
  <c r="Q1759" i="1"/>
  <c r="P1759" i="1"/>
  <c r="O1759" i="1"/>
  <c r="S1758" i="1"/>
  <c r="R1758" i="1" a="1"/>
  <c r="R1758" i="1"/>
  <c r="Q1758" i="1"/>
  <c r="P1758" i="1"/>
  <c r="O1758" i="1"/>
  <c r="S1757" i="1"/>
  <c r="R1757" i="1" a="1"/>
  <c r="R1757" i="1"/>
  <c r="Q1757" i="1"/>
  <c r="P1757" i="1"/>
  <c r="O1757" i="1"/>
  <c r="S1756" i="1"/>
  <c r="R1756" i="1" a="1"/>
  <c r="R1756" i="1"/>
  <c r="Q1756" i="1"/>
  <c r="P1756" i="1"/>
  <c r="O1756" i="1"/>
  <c r="S1755" i="1"/>
  <c r="R1755" i="1" a="1"/>
  <c r="R1755" i="1"/>
  <c r="Q1755" i="1"/>
  <c r="P1755" i="1"/>
  <c r="O1755" i="1"/>
  <c r="S1754" i="1"/>
  <c r="R1754" i="1" a="1"/>
  <c r="R1754" i="1"/>
  <c r="Q1754" i="1"/>
  <c r="P1754" i="1"/>
  <c r="O1754" i="1"/>
  <c r="S1753" i="1"/>
  <c r="R1753" i="1" a="1"/>
  <c r="R1753" i="1"/>
  <c r="Q1753" i="1"/>
  <c r="P1753" i="1"/>
  <c r="O1753" i="1"/>
  <c r="S1752" i="1"/>
  <c r="R1752" i="1" a="1"/>
  <c r="R1752" i="1"/>
  <c r="Q1752" i="1"/>
  <c r="P1752" i="1"/>
  <c r="O1752" i="1"/>
  <c r="S1751" i="1"/>
  <c r="R1751" i="1" a="1"/>
  <c r="R1751" i="1"/>
  <c r="Q1751" i="1"/>
  <c r="P1751" i="1"/>
  <c r="O1751" i="1"/>
  <c r="S1750" i="1"/>
  <c r="R1750" i="1" a="1"/>
  <c r="R1750" i="1"/>
  <c r="Q1750" i="1"/>
  <c r="P1750" i="1"/>
  <c r="O1750" i="1"/>
  <c r="S1749" i="1"/>
  <c r="R1749" i="1" a="1"/>
  <c r="R1749" i="1"/>
  <c r="Q1749" i="1"/>
  <c r="P1749" i="1"/>
  <c r="O1749" i="1"/>
  <c r="S1748" i="1"/>
  <c r="R1748" i="1" a="1"/>
  <c r="R1748" i="1"/>
  <c r="Q1748" i="1"/>
  <c r="P1748" i="1"/>
  <c r="O1748" i="1"/>
  <c r="S1747" i="1"/>
  <c r="R1747" i="1" a="1"/>
  <c r="R1747" i="1"/>
  <c r="Q1747" i="1"/>
  <c r="P1747" i="1"/>
  <c r="O1747" i="1"/>
  <c r="S1746" i="1"/>
  <c r="R1746" i="1" a="1"/>
  <c r="R1746" i="1"/>
  <c r="Q1746" i="1"/>
  <c r="P1746" i="1"/>
  <c r="O1746" i="1"/>
  <c r="S1745" i="1"/>
  <c r="R1745" i="1" a="1"/>
  <c r="R1745" i="1"/>
  <c r="Q1745" i="1"/>
  <c r="P1745" i="1"/>
  <c r="O1745" i="1"/>
  <c r="S1744" i="1"/>
  <c r="R1744" i="1" a="1"/>
  <c r="R1744" i="1"/>
  <c r="Q1744" i="1"/>
  <c r="P1744" i="1"/>
  <c r="O1744" i="1"/>
  <c r="S1743" i="1"/>
  <c r="R1743" i="1" a="1"/>
  <c r="R1743" i="1"/>
  <c r="Q1743" i="1"/>
  <c r="P1743" i="1"/>
  <c r="O1743" i="1"/>
  <c r="S1742" i="1"/>
  <c r="R1742" i="1" a="1"/>
  <c r="R1742" i="1"/>
  <c r="Q1742" i="1"/>
  <c r="P1742" i="1"/>
  <c r="O1742" i="1"/>
  <c r="S1741" i="1"/>
  <c r="R1741" i="1" a="1"/>
  <c r="R1741" i="1"/>
  <c r="Q1741" i="1"/>
  <c r="P1741" i="1"/>
  <c r="O1741" i="1"/>
  <c r="S1740" i="1"/>
  <c r="R1740" i="1" a="1"/>
  <c r="R1740" i="1"/>
  <c r="Q1740" i="1"/>
  <c r="P1740" i="1"/>
  <c r="O1740" i="1"/>
  <c r="S1739" i="1"/>
  <c r="R1739" i="1" a="1"/>
  <c r="R1739" i="1"/>
  <c r="Q1739" i="1"/>
  <c r="P1739" i="1"/>
  <c r="O1739" i="1"/>
  <c r="S1738" i="1"/>
  <c r="R1738" i="1" a="1"/>
  <c r="R1738" i="1"/>
  <c r="Q1738" i="1"/>
  <c r="P1738" i="1"/>
  <c r="O1738" i="1"/>
  <c r="S1737" i="1"/>
  <c r="R1737" i="1" a="1"/>
  <c r="R1737" i="1"/>
  <c r="Q1737" i="1"/>
  <c r="P1737" i="1"/>
  <c r="O1737" i="1"/>
  <c r="S1736" i="1"/>
  <c r="R1736" i="1" a="1"/>
  <c r="R1736" i="1"/>
  <c r="Q1736" i="1"/>
  <c r="P1736" i="1"/>
  <c r="O1736" i="1"/>
  <c r="S1735" i="1"/>
  <c r="R1735" i="1" a="1"/>
  <c r="R1735" i="1"/>
  <c r="Q1735" i="1"/>
  <c r="P1735" i="1"/>
  <c r="O1735" i="1"/>
  <c r="S1734" i="1"/>
  <c r="R1734" i="1" a="1"/>
  <c r="R1734" i="1"/>
  <c r="Q1734" i="1"/>
  <c r="P1734" i="1"/>
  <c r="O1734" i="1"/>
  <c r="S1733" i="1"/>
  <c r="R1733" i="1" a="1"/>
  <c r="R1733" i="1"/>
  <c r="Q1733" i="1"/>
  <c r="P1733" i="1"/>
  <c r="O1733" i="1"/>
  <c r="S1732" i="1"/>
  <c r="R1732" i="1" a="1"/>
  <c r="R1732" i="1"/>
  <c r="Q1732" i="1"/>
  <c r="P1732" i="1"/>
  <c r="O1732" i="1"/>
  <c r="S1731" i="1"/>
  <c r="R1731" i="1" a="1"/>
  <c r="R1731" i="1"/>
  <c r="Q1731" i="1"/>
  <c r="P1731" i="1"/>
  <c r="O1731" i="1"/>
  <c r="S1730" i="1"/>
  <c r="R1730" i="1" a="1"/>
  <c r="R1730" i="1"/>
  <c r="Q1730" i="1"/>
  <c r="P1730" i="1"/>
  <c r="O1730" i="1"/>
  <c r="S1729" i="1"/>
  <c r="R1729" i="1" a="1"/>
  <c r="R1729" i="1"/>
  <c r="Q1729" i="1"/>
  <c r="P1729" i="1"/>
  <c r="O1729" i="1"/>
  <c r="S1728" i="1"/>
  <c r="R1728" i="1" a="1"/>
  <c r="R1728" i="1"/>
  <c r="Q1728" i="1"/>
  <c r="P1728" i="1"/>
  <c r="O1728" i="1"/>
  <c r="S1727" i="1"/>
  <c r="R1727" i="1" a="1"/>
  <c r="R1727" i="1"/>
  <c r="Q1727" i="1"/>
  <c r="P1727" i="1"/>
  <c r="O1727" i="1"/>
  <c r="S1726" i="1"/>
  <c r="R1726" i="1" a="1"/>
  <c r="R1726" i="1"/>
  <c r="Q1726" i="1"/>
  <c r="P1726" i="1"/>
  <c r="O1726" i="1"/>
  <c r="S1725" i="1"/>
  <c r="R1725" i="1" a="1"/>
  <c r="R1725" i="1"/>
  <c r="Q1725" i="1"/>
  <c r="P1725" i="1"/>
  <c r="O1725" i="1"/>
  <c r="S1724" i="1"/>
  <c r="R1724" i="1" a="1"/>
  <c r="R1724" i="1"/>
  <c r="Q1724" i="1"/>
  <c r="P1724" i="1"/>
  <c r="O1724" i="1"/>
  <c r="S1723" i="1"/>
  <c r="R1723" i="1" a="1"/>
  <c r="R1723" i="1"/>
  <c r="Q1723" i="1"/>
  <c r="P1723" i="1"/>
  <c r="O1723" i="1"/>
  <c r="S1722" i="1"/>
  <c r="R1722" i="1" a="1"/>
  <c r="R1722" i="1"/>
  <c r="Q1722" i="1"/>
  <c r="P1722" i="1"/>
  <c r="O1722" i="1"/>
  <c r="S1721" i="1"/>
  <c r="R1721" i="1" a="1"/>
  <c r="R1721" i="1"/>
  <c r="Q1721" i="1"/>
  <c r="P1721" i="1"/>
  <c r="O1721" i="1"/>
  <c r="S1720" i="1"/>
  <c r="R1720" i="1" a="1"/>
  <c r="R1720" i="1"/>
  <c r="Q1720" i="1"/>
  <c r="P1720" i="1"/>
  <c r="O1720" i="1"/>
  <c r="S1719" i="1"/>
  <c r="R1719" i="1" a="1"/>
  <c r="R1719" i="1"/>
  <c r="Q1719" i="1"/>
  <c r="P1719" i="1"/>
  <c r="O1719" i="1"/>
  <c r="S1718" i="1"/>
  <c r="R1718" i="1" a="1"/>
  <c r="R1718" i="1"/>
  <c r="Q1718" i="1"/>
  <c r="P1718" i="1"/>
  <c r="O1718" i="1"/>
  <c r="S1717" i="1"/>
  <c r="R1717" i="1" a="1"/>
  <c r="R1717" i="1"/>
  <c r="Q1717" i="1"/>
  <c r="P1717" i="1"/>
  <c r="O1717" i="1"/>
  <c r="S1716" i="1"/>
  <c r="R1716" i="1" a="1"/>
  <c r="R1716" i="1"/>
  <c r="Q1716" i="1"/>
  <c r="P1716" i="1"/>
  <c r="O1716" i="1"/>
  <c r="S1715" i="1"/>
  <c r="R1715" i="1" a="1"/>
  <c r="R1715" i="1"/>
  <c r="Q1715" i="1"/>
  <c r="P1715" i="1"/>
  <c r="O1715" i="1"/>
  <c r="S1714" i="1"/>
  <c r="R1714" i="1" a="1"/>
  <c r="R1714" i="1"/>
  <c r="Q1714" i="1"/>
  <c r="P1714" i="1"/>
  <c r="O1714" i="1"/>
  <c r="S1713" i="1"/>
  <c r="R1713" i="1" a="1"/>
  <c r="R1713" i="1"/>
  <c r="Q1713" i="1"/>
  <c r="P1713" i="1"/>
  <c r="O1713" i="1"/>
  <c r="S1712" i="1"/>
  <c r="R1712" i="1" a="1"/>
  <c r="R1712" i="1"/>
  <c r="Q1712" i="1"/>
  <c r="P1712" i="1"/>
  <c r="O1712" i="1"/>
  <c r="S1711" i="1"/>
  <c r="R1711" i="1" a="1"/>
  <c r="R1711" i="1"/>
  <c r="Q1711" i="1"/>
  <c r="P1711" i="1"/>
  <c r="O1711" i="1"/>
  <c r="S1710" i="1"/>
  <c r="R1710" i="1" a="1"/>
  <c r="R1710" i="1"/>
  <c r="Q1710" i="1"/>
  <c r="P1710" i="1"/>
  <c r="O1710" i="1"/>
  <c r="S1709" i="1"/>
  <c r="R1709" i="1" a="1"/>
  <c r="R1709" i="1"/>
  <c r="Q1709" i="1"/>
  <c r="P1709" i="1"/>
  <c r="O1709" i="1"/>
  <c r="S1708" i="1"/>
  <c r="R1708" i="1" a="1"/>
  <c r="R1708" i="1"/>
  <c r="Q1708" i="1"/>
  <c r="P1708" i="1"/>
  <c r="O1708" i="1"/>
  <c r="S1707" i="1"/>
  <c r="R1707" i="1" a="1"/>
  <c r="R1707" i="1"/>
  <c r="Q1707" i="1"/>
  <c r="P1707" i="1"/>
  <c r="O1707" i="1"/>
  <c r="S1706" i="1"/>
  <c r="R1706" i="1" a="1"/>
  <c r="R1706" i="1"/>
  <c r="Q1706" i="1"/>
  <c r="P1706" i="1"/>
  <c r="O1706" i="1"/>
  <c r="S1705" i="1"/>
  <c r="R1705" i="1" a="1"/>
  <c r="R1705" i="1"/>
  <c r="Q1705" i="1"/>
  <c r="P1705" i="1"/>
  <c r="O1705" i="1"/>
  <c r="S1704" i="1"/>
  <c r="R1704" i="1" a="1"/>
  <c r="R1704" i="1"/>
  <c r="Q1704" i="1"/>
  <c r="P1704" i="1"/>
  <c r="O1704" i="1"/>
  <c r="S1703" i="1"/>
  <c r="R1703" i="1" a="1"/>
  <c r="R1703" i="1"/>
  <c r="Q1703" i="1"/>
  <c r="P1703" i="1"/>
  <c r="O1703" i="1"/>
  <c r="S1702" i="1"/>
  <c r="R1702" i="1" a="1"/>
  <c r="R1702" i="1"/>
  <c r="Q1702" i="1"/>
  <c r="P1702" i="1"/>
  <c r="O1702" i="1"/>
  <c r="S1701" i="1"/>
  <c r="R1701" i="1" a="1"/>
  <c r="R1701" i="1"/>
  <c r="Q1701" i="1"/>
  <c r="P1701" i="1"/>
  <c r="O1701" i="1"/>
  <c r="S1700" i="1"/>
  <c r="R1700" i="1" a="1"/>
  <c r="R1700" i="1"/>
  <c r="Q1700" i="1"/>
  <c r="P1700" i="1"/>
  <c r="O1700" i="1"/>
  <c r="S1699" i="1"/>
  <c r="R1699" i="1" a="1"/>
  <c r="R1699" i="1"/>
  <c r="Q1699" i="1"/>
  <c r="P1699" i="1"/>
  <c r="O1699" i="1"/>
  <c r="S1698" i="1"/>
  <c r="R1698" i="1" a="1"/>
  <c r="R1698" i="1"/>
  <c r="Q1698" i="1"/>
  <c r="P1698" i="1"/>
  <c r="O1698" i="1"/>
  <c r="S1697" i="1"/>
  <c r="R1697" i="1" a="1"/>
  <c r="R1697" i="1"/>
  <c r="Q1697" i="1"/>
  <c r="P1697" i="1"/>
  <c r="O1697" i="1"/>
  <c r="S1696" i="1"/>
  <c r="R1696" i="1" a="1"/>
  <c r="R1696" i="1"/>
  <c r="Q1696" i="1"/>
  <c r="P1696" i="1"/>
  <c r="O1696" i="1"/>
  <c r="S1695" i="1"/>
  <c r="R1695" i="1" a="1"/>
  <c r="R1695" i="1"/>
  <c r="Q1695" i="1"/>
  <c r="P1695" i="1"/>
  <c r="O1695" i="1"/>
  <c r="S1694" i="1"/>
  <c r="R1694" i="1" a="1"/>
  <c r="R1694" i="1"/>
  <c r="Q1694" i="1"/>
  <c r="P1694" i="1"/>
  <c r="O1694" i="1"/>
  <c r="S1693" i="1"/>
  <c r="R1693" i="1" a="1"/>
  <c r="R1693" i="1"/>
  <c r="Q1693" i="1"/>
  <c r="P1693" i="1"/>
  <c r="O1693" i="1"/>
  <c r="S1692" i="1"/>
  <c r="R1692" i="1" a="1"/>
  <c r="R1692" i="1"/>
  <c r="Q1692" i="1"/>
  <c r="P1692" i="1"/>
  <c r="O1692" i="1"/>
  <c r="S1691" i="1"/>
  <c r="R1691" i="1" a="1"/>
  <c r="R1691" i="1"/>
  <c r="Q1691" i="1"/>
  <c r="P1691" i="1"/>
  <c r="O1691" i="1"/>
  <c r="S1690" i="1"/>
  <c r="R1690" i="1" a="1"/>
  <c r="R1690" i="1"/>
  <c r="Q1690" i="1"/>
  <c r="P1690" i="1"/>
  <c r="O1690" i="1"/>
  <c r="S1689" i="1"/>
  <c r="R1689" i="1" a="1"/>
  <c r="R1689" i="1"/>
  <c r="Q1689" i="1"/>
  <c r="P1689" i="1"/>
  <c r="O1689" i="1"/>
  <c r="S1688" i="1"/>
  <c r="R1688" i="1" a="1"/>
  <c r="R1688" i="1"/>
  <c r="Q1688" i="1"/>
  <c r="P1688" i="1"/>
  <c r="O1688" i="1"/>
  <c r="S1687" i="1"/>
  <c r="R1687" i="1" a="1"/>
  <c r="R1687" i="1"/>
  <c r="Q1687" i="1"/>
  <c r="P1687" i="1"/>
  <c r="O1687" i="1"/>
  <c r="S1686" i="1"/>
  <c r="R1686" i="1" a="1"/>
  <c r="R1686" i="1"/>
  <c r="Q1686" i="1"/>
  <c r="P1686" i="1"/>
  <c r="O1686" i="1"/>
  <c r="S1685" i="1"/>
  <c r="R1685" i="1" a="1"/>
  <c r="R1685" i="1"/>
  <c r="Q1685" i="1"/>
  <c r="P1685" i="1"/>
  <c r="O1685" i="1"/>
  <c r="S1684" i="1"/>
  <c r="R1684" i="1" a="1"/>
  <c r="R1684" i="1"/>
  <c r="Q1684" i="1"/>
  <c r="P1684" i="1"/>
  <c r="O1684" i="1"/>
  <c r="S1683" i="1"/>
  <c r="R1683" i="1" a="1"/>
  <c r="R1683" i="1"/>
  <c r="Q1683" i="1"/>
  <c r="P1683" i="1"/>
  <c r="O1683" i="1"/>
  <c r="S1682" i="1"/>
  <c r="R1682" i="1" a="1"/>
  <c r="R1682" i="1"/>
  <c r="Q1682" i="1"/>
  <c r="P1682" i="1"/>
  <c r="O1682" i="1"/>
  <c r="S1681" i="1"/>
  <c r="R1681" i="1" a="1"/>
  <c r="R1681" i="1"/>
  <c r="Q1681" i="1"/>
  <c r="P1681" i="1"/>
  <c r="O1681" i="1"/>
  <c r="S1680" i="1"/>
  <c r="R1680" i="1" a="1"/>
  <c r="R1680" i="1"/>
  <c r="Q1680" i="1"/>
  <c r="P1680" i="1"/>
  <c r="O1680" i="1"/>
  <c r="S1679" i="1"/>
  <c r="R1679" i="1" a="1"/>
  <c r="R1679" i="1"/>
  <c r="Q1679" i="1"/>
  <c r="P1679" i="1"/>
  <c r="O1679" i="1"/>
  <c r="S1678" i="1"/>
  <c r="R1678" i="1" a="1"/>
  <c r="R1678" i="1"/>
  <c r="Q1678" i="1"/>
  <c r="P1678" i="1"/>
  <c r="O1678" i="1"/>
  <c r="S1677" i="1"/>
  <c r="R1677" i="1" a="1"/>
  <c r="R1677" i="1"/>
  <c r="Q1677" i="1"/>
  <c r="P1677" i="1"/>
  <c r="O1677" i="1"/>
  <c r="S1676" i="1"/>
  <c r="R1676" i="1" a="1"/>
  <c r="R1676" i="1"/>
  <c r="Q1676" i="1"/>
  <c r="P1676" i="1"/>
  <c r="O1676" i="1"/>
  <c r="S1675" i="1"/>
  <c r="R1675" i="1" a="1"/>
  <c r="R1675" i="1"/>
  <c r="Q1675" i="1"/>
  <c r="P1675" i="1"/>
  <c r="O1675" i="1"/>
  <c r="S1674" i="1"/>
  <c r="R1674" i="1" a="1"/>
  <c r="R1674" i="1"/>
  <c r="Q1674" i="1"/>
  <c r="P1674" i="1"/>
  <c r="O1674" i="1"/>
  <c r="S1673" i="1"/>
  <c r="R1673" i="1" a="1"/>
  <c r="R1673" i="1"/>
  <c r="Q1673" i="1"/>
  <c r="P1673" i="1"/>
  <c r="O1673" i="1"/>
  <c r="S1672" i="1"/>
  <c r="R1672" i="1" a="1"/>
  <c r="R1672" i="1"/>
  <c r="Q1672" i="1"/>
  <c r="P1672" i="1"/>
  <c r="O1672" i="1"/>
  <c r="S1671" i="1"/>
  <c r="R1671" i="1" a="1"/>
  <c r="R1671" i="1"/>
  <c r="Q1671" i="1"/>
  <c r="P1671" i="1"/>
  <c r="O1671" i="1"/>
  <c r="S1670" i="1"/>
  <c r="R1670" i="1" a="1"/>
  <c r="R1670" i="1"/>
  <c r="Q1670" i="1"/>
  <c r="P1670" i="1"/>
  <c r="O1670" i="1"/>
  <c r="S1669" i="1"/>
  <c r="R1669" i="1" a="1"/>
  <c r="R1669" i="1"/>
  <c r="Q1669" i="1"/>
  <c r="P1669" i="1"/>
  <c r="O1669" i="1"/>
  <c r="S1668" i="1"/>
  <c r="R1668" i="1" a="1"/>
  <c r="R1668" i="1"/>
  <c r="Q1668" i="1"/>
  <c r="P1668" i="1"/>
  <c r="O1668" i="1"/>
  <c r="S1667" i="1"/>
  <c r="R1667" i="1" a="1"/>
  <c r="R1667" i="1"/>
  <c r="Q1667" i="1"/>
  <c r="P1667" i="1"/>
  <c r="O1667" i="1"/>
  <c r="S1666" i="1"/>
  <c r="R1666" i="1" a="1"/>
  <c r="R1666" i="1"/>
  <c r="Q1666" i="1"/>
  <c r="P1666" i="1"/>
  <c r="O1666" i="1"/>
  <c r="S1665" i="1"/>
  <c r="R1665" i="1" a="1"/>
  <c r="R1665" i="1"/>
  <c r="Q1665" i="1"/>
  <c r="P1665" i="1"/>
  <c r="O1665" i="1"/>
  <c r="S1664" i="1"/>
  <c r="R1664" i="1" a="1"/>
  <c r="R1664" i="1"/>
  <c r="Q1664" i="1"/>
  <c r="P1664" i="1"/>
  <c r="O1664" i="1"/>
  <c r="S1663" i="1"/>
  <c r="R1663" i="1" a="1"/>
  <c r="R1663" i="1"/>
  <c r="Q1663" i="1"/>
  <c r="P1663" i="1"/>
  <c r="O1663" i="1"/>
  <c r="S1662" i="1"/>
  <c r="R1662" i="1" a="1"/>
  <c r="R1662" i="1"/>
  <c r="Q1662" i="1"/>
  <c r="P1662" i="1"/>
  <c r="O1662" i="1"/>
  <c r="S1661" i="1"/>
  <c r="R1661" i="1" a="1"/>
  <c r="R1661" i="1"/>
  <c r="Q1661" i="1"/>
  <c r="P1661" i="1"/>
  <c r="O1661" i="1"/>
  <c r="S1660" i="1"/>
  <c r="R1660" i="1" a="1"/>
  <c r="R1660" i="1"/>
  <c r="Q1660" i="1"/>
  <c r="P1660" i="1"/>
  <c r="O1660" i="1"/>
  <c r="S1659" i="1"/>
  <c r="R1659" i="1" a="1"/>
  <c r="R1659" i="1"/>
  <c r="Q1659" i="1"/>
  <c r="P1659" i="1"/>
  <c r="O1659" i="1"/>
  <c r="S1658" i="1"/>
  <c r="R1658" i="1" a="1"/>
  <c r="R1658" i="1"/>
  <c r="Q1658" i="1"/>
  <c r="P1658" i="1"/>
  <c r="O1658" i="1"/>
  <c r="S1657" i="1"/>
  <c r="R1657" i="1" a="1"/>
  <c r="R1657" i="1"/>
  <c r="Q1657" i="1"/>
  <c r="P1657" i="1"/>
  <c r="O1657" i="1"/>
  <c r="S1656" i="1"/>
  <c r="R1656" i="1" a="1"/>
  <c r="R1656" i="1"/>
  <c r="Q1656" i="1"/>
  <c r="P1656" i="1"/>
  <c r="O1656" i="1"/>
  <c r="S1655" i="1"/>
  <c r="R1655" i="1" a="1"/>
  <c r="R1655" i="1"/>
  <c r="Q1655" i="1"/>
  <c r="P1655" i="1"/>
  <c r="O1655" i="1"/>
  <c r="S1654" i="1"/>
  <c r="R1654" i="1" a="1"/>
  <c r="R1654" i="1"/>
  <c r="Q1654" i="1"/>
  <c r="P1654" i="1"/>
  <c r="O1654" i="1"/>
  <c r="S1653" i="1"/>
  <c r="R1653" i="1" a="1"/>
  <c r="R1653" i="1"/>
  <c r="Q1653" i="1"/>
  <c r="P1653" i="1"/>
  <c r="O1653" i="1"/>
  <c r="S1652" i="1"/>
  <c r="R1652" i="1" a="1"/>
  <c r="R1652" i="1"/>
  <c r="Q1652" i="1"/>
  <c r="P1652" i="1"/>
  <c r="O1652" i="1"/>
  <c r="S1651" i="1"/>
  <c r="R1651" i="1" a="1"/>
  <c r="R1651" i="1"/>
  <c r="Q1651" i="1"/>
  <c r="P1651" i="1"/>
  <c r="O1651" i="1"/>
  <c r="S1650" i="1"/>
  <c r="R1650" i="1" a="1"/>
  <c r="R1650" i="1"/>
  <c r="Q1650" i="1"/>
  <c r="P1650" i="1"/>
  <c r="O1650" i="1"/>
  <c r="S1649" i="1"/>
  <c r="R1649" i="1" a="1"/>
  <c r="R1649" i="1"/>
  <c r="Q1649" i="1"/>
  <c r="P1649" i="1"/>
  <c r="O1649" i="1"/>
  <c r="S1648" i="1"/>
  <c r="R1648" i="1" a="1"/>
  <c r="R1648" i="1"/>
  <c r="Q1648" i="1"/>
  <c r="P1648" i="1"/>
  <c r="O1648" i="1"/>
  <c r="S1647" i="1"/>
  <c r="R1647" i="1" a="1"/>
  <c r="R1647" i="1"/>
  <c r="Q1647" i="1"/>
  <c r="P1647" i="1"/>
  <c r="O1647" i="1"/>
  <c r="S1646" i="1"/>
  <c r="R1646" i="1" a="1"/>
  <c r="R1646" i="1"/>
  <c r="Q1646" i="1"/>
  <c r="P1646" i="1"/>
  <c r="O1646" i="1"/>
  <c r="S1645" i="1"/>
  <c r="R1645" i="1" a="1"/>
  <c r="R1645" i="1"/>
  <c r="Q1645" i="1"/>
  <c r="P1645" i="1"/>
  <c r="O1645" i="1"/>
  <c r="S1644" i="1"/>
  <c r="R1644" i="1" a="1"/>
  <c r="R1644" i="1"/>
  <c r="Q1644" i="1"/>
  <c r="P1644" i="1"/>
  <c r="O1644" i="1"/>
  <c r="S1643" i="1"/>
  <c r="R1643" i="1" a="1"/>
  <c r="R1643" i="1"/>
  <c r="Q1643" i="1"/>
  <c r="P1643" i="1"/>
  <c r="O1643" i="1"/>
  <c r="S1642" i="1"/>
  <c r="R1642" i="1" a="1"/>
  <c r="R1642" i="1"/>
  <c r="Q1642" i="1"/>
  <c r="P1642" i="1"/>
  <c r="O1642" i="1"/>
  <c r="S1641" i="1"/>
  <c r="R1641" i="1" a="1"/>
  <c r="R1641" i="1"/>
  <c r="Q1641" i="1"/>
  <c r="P1641" i="1"/>
  <c r="O1641" i="1"/>
  <c r="S1640" i="1"/>
  <c r="R1640" i="1" a="1"/>
  <c r="R1640" i="1"/>
  <c r="Q1640" i="1"/>
  <c r="P1640" i="1"/>
  <c r="O1640" i="1"/>
  <c r="S1639" i="1"/>
  <c r="R1639" i="1" a="1"/>
  <c r="R1639" i="1"/>
  <c r="Q1639" i="1"/>
  <c r="P1639" i="1"/>
  <c r="O1639" i="1"/>
  <c r="S1638" i="1"/>
  <c r="R1638" i="1" a="1"/>
  <c r="R1638" i="1"/>
  <c r="Q1638" i="1"/>
  <c r="P1638" i="1"/>
  <c r="O1638" i="1"/>
  <c r="S1637" i="1"/>
  <c r="R1637" i="1" a="1"/>
  <c r="R1637" i="1"/>
  <c r="Q1637" i="1"/>
  <c r="P1637" i="1"/>
  <c r="O1637" i="1"/>
  <c r="S1636" i="1"/>
  <c r="R1636" i="1" a="1"/>
  <c r="R1636" i="1"/>
  <c r="Q1636" i="1"/>
  <c r="P1636" i="1"/>
  <c r="O1636" i="1"/>
  <c r="S1635" i="1"/>
  <c r="R1635" i="1" a="1"/>
  <c r="R1635" i="1"/>
  <c r="Q1635" i="1"/>
  <c r="P1635" i="1"/>
  <c r="O1635" i="1"/>
  <c r="S1634" i="1"/>
  <c r="R1634" i="1" a="1"/>
  <c r="R1634" i="1"/>
  <c r="Q1634" i="1"/>
  <c r="P1634" i="1"/>
  <c r="O1634" i="1"/>
  <c r="S1633" i="1"/>
  <c r="R1633" i="1" a="1"/>
  <c r="R1633" i="1"/>
  <c r="Q1633" i="1"/>
  <c r="P1633" i="1"/>
  <c r="O1633" i="1"/>
  <c r="S1632" i="1"/>
  <c r="R1632" i="1" a="1"/>
  <c r="R1632" i="1"/>
  <c r="Q1632" i="1"/>
  <c r="P1632" i="1"/>
  <c r="O1632" i="1"/>
  <c r="S1631" i="1"/>
  <c r="R1631" i="1" a="1"/>
  <c r="R1631" i="1"/>
  <c r="Q1631" i="1"/>
  <c r="P1631" i="1"/>
  <c r="O1631" i="1"/>
  <c r="S1630" i="1"/>
  <c r="R1630" i="1" a="1"/>
  <c r="R1630" i="1"/>
  <c r="Q1630" i="1"/>
  <c r="P1630" i="1"/>
  <c r="O1630" i="1"/>
  <c r="S1629" i="1"/>
  <c r="R1629" i="1" a="1"/>
  <c r="R1629" i="1"/>
  <c r="Q1629" i="1"/>
  <c r="P1629" i="1"/>
  <c r="O1629" i="1"/>
  <c r="S1628" i="1"/>
  <c r="R1628" i="1" a="1"/>
  <c r="R1628" i="1"/>
  <c r="Q1628" i="1"/>
  <c r="P1628" i="1"/>
  <c r="O1628" i="1"/>
  <c r="S1627" i="1"/>
  <c r="R1627" i="1" a="1"/>
  <c r="R1627" i="1"/>
  <c r="Q1627" i="1"/>
  <c r="P1627" i="1"/>
  <c r="O1627" i="1"/>
  <c r="S1626" i="1"/>
  <c r="R1626" i="1" a="1"/>
  <c r="R1626" i="1"/>
  <c r="Q1626" i="1"/>
  <c r="P1626" i="1"/>
  <c r="O1626" i="1"/>
  <c r="S1625" i="1"/>
  <c r="R1625" i="1" a="1"/>
  <c r="R1625" i="1"/>
  <c r="Q1625" i="1"/>
  <c r="P1625" i="1"/>
  <c r="O1625" i="1"/>
  <c r="S1624" i="1"/>
  <c r="R1624" i="1" a="1"/>
  <c r="R1624" i="1"/>
  <c r="Q1624" i="1"/>
  <c r="P1624" i="1"/>
  <c r="O1624" i="1"/>
  <c r="S1623" i="1"/>
  <c r="R1623" i="1" a="1"/>
  <c r="R1623" i="1"/>
  <c r="Q1623" i="1"/>
  <c r="P1623" i="1"/>
  <c r="O1623" i="1"/>
  <c r="S1622" i="1"/>
  <c r="R1622" i="1" a="1"/>
  <c r="R1622" i="1"/>
  <c r="Q1622" i="1"/>
  <c r="P1622" i="1"/>
  <c r="O1622" i="1"/>
  <c r="S1621" i="1"/>
  <c r="R1621" i="1" a="1"/>
  <c r="R1621" i="1"/>
  <c r="Q1621" i="1"/>
  <c r="P1621" i="1"/>
  <c r="O1621" i="1"/>
  <c r="S1620" i="1"/>
  <c r="R1620" i="1" a="1"/>
  <c r="R1620" i="1"/>
  <c r="Q1620" i="1"/>
  <c r="P1620" i="1"/>
  <c r="O1620" i="1"/>
  <c r="S1619" i="1"/>
  <c r="R1619" i="1" a="1"/>
  <c r="R1619" i="1"/>
  <c r="Q1619" i="1"/>
  <c r="P1619" i="1"/>
  <c r="O1619" i="1"/>
  <c r="S1618" i="1"/>
  <c r="R1618" i="1" a="1"/>
  <c r="R1618" i="1"/>
  <c r="Q1618" i="1"/>
  <c r="P1618" i="1"/>
  <c r="O1618" i="1"/>
  <c r="S1617" i="1"/>
  <c r="R1617" i="1" a="1"/>
  <c r="R1617" i="1"/>
  <c r="Q1617" i="1"/>
  <c r="P1617" i="1"/>
  <c r="O1617" i="1"/>
  <c r="S1616" i="1"/>
  <c r="R1616" i="1" a="1"/>
  <c r="R1616" i="1"/>
  <c r="Q1616" i="1"/>
  <c r="P1616" i="1"/>
  <c r="O1616" i="1"/>
  <c r="S1615" i="1"/>
  <c r="R1615" i="1" a="1"/>
  <c r="R1615" i="1"/>
  <c r="Q1615" i="1"/>
  <c r="P1615" i="1"/>
  <c r="O1615" i="1"/>
  <c r="S1614" i="1"/>
  <c r="R1614" i="1" a="1"/>
  <c r="R1614" i="1"/>
  <c r="Q1614" i="1"/>
  <c r="P1614" i="1"/>
  <c r="O1614" i="1"/>
  <c r="S1613" i="1"/>
  <c r="R1613" i="1" a="1"/>
  <c r="R1613" i="1"/>
  <c r="Q1613" i="1"/>
  <c r="P1613" i="1"/>
  <c r="O1613" i="1"/>
  <c r="S1612" i="1"/>
  <c r="R1612" i="1" a="1"/>
  <c r="R1612" i="1"/>
  <c r="Q1612" i="1"/>
  <c r="P1612" i="1"/>
  <c r="O1612" i="1"/>
  <c r="S1611" i="1"/>
  <c r="R1611" i="1" a="1"/>
  <c r="R1611" i="1"/>
  <c r="Q1611" i="1"/>
  <c r="P1611" i="1"/>
  <c r="O1611" i="1"/>
  <c r="S1610" i="1"/>
  <c r="R1610" i="1" a="1"/>
  <c r="R1610" i="1"/>
  <c r="Q1610" i="1"/>
  <c r="P1610" i="1"/>
  <c r="O1610" i="1"/>
  <c r="S1609" i="1"/>
  <c r="R1609" i="1" a="1"/>
  <c r="R1609" i="1"/>
  <c r="Q1609" i="1"/>
  <c r="P1609" i="1"/>
  <c r="O1609" i="1"/>
  <c r="S1608" i="1"/>
  <c r="R1608" i="1" a="1"/>
  <c r="R1608" i="1"/>
  <c r="Q1608" i="1"/>
  <c r="P1608" i="1"/>
  <c r="O1608" i="1"/>
  <c r="S1607" i="1"/>
  <c r="R1607" i="1" a="1"/>
  <c r="R1607" i="1"/>
  <c r="Q1607" i="1"/>
  <c r="P1607" i="1"/>
  <c r="O1607" i="1"/>
  <c r="S1606" i="1"/>
  <c r="R1606" i="1" a="1"/>
  <c r="R1606" i="1"/>
  <c r="Q1606" i="1"/>
  <c r="P1606" i="1"/>
  <c r="O1606" i="1"/>
  <c r="S1605" i="1"/>
  <c r="R1605" i="1" a="1"/>
  <c r="R1605" i="1"/>
  <c r="Q1605" i="1"/>
  <c r="P1605" i="1"/>
  <c r="O1605" i="1"/>
  <c r="S1604" i="1"/>
  <c r="R1604" i="1" a="1"/>
  <c r="R1604" i="1"/>
  <c r="Q1604" i="1"/>
  <c r="P1604" i="1"/>
  <c r="O1604" i="1"/>
  <c r="S1603" i="1"/>
  <c r="R1603" i="1" a="1"/>
  <c r="R1603" i="1"/>
  <c r="Q1603" i="1"/>
  <c r="P1603" i="1"/>
  <c r="O1603" i="1"/>
  <c r="S1602" i="1"/>
  <c r="R1602" i="1" a="1"/>
  <c r="R1602" i="1"/>
  <c r="Q1602" i="1"/>
  <c r="P1602" i="1"/>
  <c r="O1602" i="1"/>
  <c r="S1601" i="1"/>
  <c r="R1601" i="1" a="1"/>
  <c r="R1601" i="1"/>
  <c r="Q1601" i="1"/>
  <c r="P1601" i="1"/>
  <c r="O1601" i="1"/>
  <c r="S1600" i="1"/>
  <c r="R1600" i="1" a="1"/>
  <c r="R1600" i="1"/>
  <c r="Q1600" i="1"/>
  <c r="P1600" i="1"/>
  <c r="O1600" i="1"/>
  <c r="S1599" i="1"/>
  <c r="R1599" i="1" a="1"/>
  <c r="R1599" i="1"/>
  <c r="Q1599" i="1"/>
  <c r="P1599" i="1"/>
  <c r="O1599" i="1"/>
  <c r="S1598" i="1"/>
  <c r="R1598" i="1" a="1"/>
  <c r="R1598" i="1"/>
  <c r="Q1598" i="1"/>
  <c r="P1598" i="1"/>
  <c r="O1598" i="1"/>
  <c r="S1597" i="1"/>
  <c r="R1597" i="1" a="1"/>
  <c r="R1597" i="1"/>
  <c r="Q1597" i="1"/>
  <c r="P1597" i="1"/>
  <c r="O1597" i="1"/>
  <c r="S1596" i="1"/>
  <c r="R1596" i="1" a="1"/>
  <c r="R1596" i="1"/>
  <c r="Q1596" i="1"/>
  <c r="P1596" i="1"/>
  <c r="O1596" i="1"/>
  <c r="S1595" i="1"/>
  <c r="R1595" i="1" a="1"/>
  <c r="R1595" i="1"/>
  <c r="Q1595" i="1"/>
  <c r="P1595" i="1"/>
  <c r="O1595" i="1"/>
  <c r="S1594" i="1"/>
  <c r="R1594" i="1" a="1"/>
  <c r="R1594" i="1"/>
  <c r="Q1594" i="1"/>
  <c r="P1594" i="1"/>
  <c r="O1594" i="1"/>
  <c r="S1593" i="1"/>
  <c r="R1593" i="1" a="1"/>
  <c r="R1593" i="1"/>
  <c r="Q1593" i="1"/>
  <c r="P1593" i="1"/>
  <c r="O1593" i="1"/>
  <c r="S1592" i="1"/>
  <c r="R1592" i="1" a="1"/>
  <c r="R1592" i="1"/>
  <c r="Q1592" i="1"/>
  <c r="P1592" i="1"/>
  <c r="O1592" i="1"/>
  <c r="S1591" i="1"/>
  <c r="R1591" i="1" a="1"/>
  <c r="R1591" i="1"/>
  <c r="Q1591" i="1"/>
  <c r="P1591" i="1"/>
  <c r="O1591" i="1"/>
  <c r="S1590" i="1"/>
  <c r="R1590" i="1" a="1"/>
  <c r="R1590" i="1"/>
  <c r="Q1590" i="1"/>
  <c r="P1590" i="1"/>
  <c r="O1590" i="1"/>
  <c r="S1589" i="1"/>
  <c r="R1589" i="1" a="1"/>
  <c r="R1589" i="1"/>
  <c r="Q1589" i="1"/>
  <c r="P1589" i="1"/>
  <c r="O1589" i="1"/>
  <c r="S1588" i="1"/>
  <c r="R1588" i="1" a="1"/>
  <c r="R1588" i="1"/>
  <c r="Q1588" i="1"/>
  <c r="P1588" i="1"/>
  <c r="O1588" i="1"/>
  <c r="S1587" i="1"/>
  <c r="R1587" i="1" a="1"/>
  <c r="R1587" i="1"/>
  <c r="Q1587" i="1"/>
  <c r="P1587" i="1"/>
  <c r="O1587" i="1"/>
  <c r="S1586" i="1"/>
  <c r="R1586" i="1" a="1"/>
  <c r="R1586" i="1"/>
  <c r="Q1586" i="1"/>
  <c r="P1586" i="1"/>
  <c r="O1586" i="1"/>
  <c r="S1585" i="1"/>
  <c r="R1585" i="1" a="1"/>
  <c r="R1585" i="1"/>
  <c r="Q1585" i="1"/>
  <c r="P1585" i="1"/>
  <c r="O1585" i="1"/>
  <c r="S1584" i="1"/>
  <c r="R1584" i="1" a="1"/>
  <c r="R1584" i="1"/>
  <c r="Q1584" i="1"/>
  <c r="P1584" i="1"/>
  <c r="O1584" i="1"/>
  <c r="S1583" i="1"/>
  <c r="R1583" i="1" a="1"/>
  <c r="R1583" i="1"/>
  <c r="Q1583" i="1"/>
  <c r="P1583" i="1"/>
  <c r="O1583" i="1"/>
  <c r="S1582" i="1"/>
  <c r="R1582" i="1" a="1"/>
  <c r="R1582" i="1"/>
  <c r="Q1582" i="1"/>
  <c r="P1582" i="1"/>
  <c r="O1582" i="1"/>
  <c r="S1581" i="1"/>
  <c r="R1581" i="1" a="1"/>
  <c r="R1581" i="1"/>
  <c r="Q1581" i="1"/>
  <c r="P1581" i="1"/>
  <c r="O1581" i="1"/>
  <c r="S1580" i="1"/>
  <c r="R1580" i="1" a="1"/>
  <c r="R1580" i="1"/>
  <c r="Q1580" i="1"/>
  <c r="P1580" i="1"/>
  <c r="O1580" i="1"/>
  <c r="S1579" i="1"/>
  <c r="R1579" i="1" a="1"/>
  <c r="R1579" i="1"/>
  <c r="Q1579" i="1"/>
  <c r="P1579" i="1"/>
  <c r="O1579" i="1"/>
  <c r="S1578" i="1"/>
  <c r="R1578" i="1" a="1"/>
  <c r="R1578" i="1"/>
  <c r="Q1578" i="1"/>
  <c r="P1578" i="1"/>
  <c r="O1578" i="1"/>
  <c r="S1577" i="1"/>
  <c r="R1577" i="1" a="1"/>
  <c r="R1577" i="1"/>
  <c r="Q1577" i="1"/>
  <c r="P1577" i="1"/>
  <c r="O1577" i="1"/>
  <c r="S1576" i="1"/>
  <c r="R1576" i="1" a="1"/>
  <c r="R1576" i="1"/>
  <c r="Q1576" i="1"/>
  <c r="P1576" i="1"/>
  <c r="O1576" i="1"/>
  <c r="S1575" i="1"/>
  <c r="R1575" i="1" a="1"/>
  <c r="R1575" i="1"/>
  <c r="Q1575" i="1"/>
  <c r="P1575" i="1"/>
  <c r="O1575" i="1"/>
  <c r="S1574" i="1"/>
  <c r="R1574" i="1" a="1"/>
  <c r="R1574" i="1"/>
  <c r="Q1574" i="1"/>
  <c r="P1574" i="1"/>
  <c r="O1574" i="1"/>
  <c r="S1573" i="1"/>
  <c r="R1573" i="1" a="1"/>
  <c r="R1573" i="1"/>
  <c r="Q1573" i="1"/>
  <c r="P1573" i="1"/>
  <c r="O1573" i="1"/>
  <c r="S1572" i="1"/>
  <c r="R1572" i="1" a="1"/>
  <c r="R1572" i="1"/>
  <c r="Q1572" i="1"/>
  <c r="P1572" i="1"/>
  <c r="O1572" i="1"/>
  <c r="S1571" i="1"/>
  <c r="R1571" i="1" a="1"/>
  <c r="R1571" i="1"/>
  <c r="Q1571" i="1"/>
  <c r="P1571" i="1"/>
  <c r="O1571" i="1"/>
  <c r="S1570" i="1"/>
  <c r="R1570" i="1" a="1"/>
  <c r="R1570" i="1"/>
  <c r="Q1570" i="1"/>
  <c r="P1570" i="1"/>
  <c r="O1570" i="1"/>
  <c r="S1569" i="1"/>
  <c r="R1569" i="1" a="1"/>
  <c r="R1569" i="1"/>
  <c r="Q1569" i="1"/>
  <c r="P1569" i="1"/>
  <c r="O1569" i="1"/>
  <c r="S1568" i="1"/>
  <c r="R1568" i="1" a="1"/>
  <c r="R1568" i="1"/>
  <c r="Q1568" i="1"/>
  <c r="P1568" i="1"/>
  <c r="O1568" i="1"/>
  <c r="S1567" i="1"/>
  <c r="R1567" i="1" a="1"/>
  <c r="R1567" i="1"/>
  <c r="Q1567" i="1"/>
  <c r="P1567" i="1"/>
  <c r="O1567" i="1"/>
  <c r="S1566" i="1"/>
  <c r="R1566" i="1" a="1"/>
  <c r="R1566" i="1"/>
  <c r="Q1566" i="1"/>
  <c r="P1566" i="1"/>
  <c r="O1566" i="1"/>
  <c r="S1565" i="1"/>
  <c r="R1565" i="1" a="1"/>
  <c r="R1565" i="1"/>
  <c r="Q1565" i="1"/>
  <c r="P1565" i="1"/>
  <c r="O1565" i="1"/>
  <c r="S1564" i="1"/>
  <c r="R1564" i="1" a="1"/>
  <c r="R1564" i="1"/>
  <c r="Q1564" i="1"/>
  <c r="P1564" i="1"/>
  <c r="O1564" i="1"/>
  <c r="S1563" i="1"/>
  <c r="R1563" i="1" a="1"/>
  <c r="R1563" i="1"/>
  <c r="Q1563" i="1"/>
  <c r="P1563" i="1"/>
  <c r="O1563" i="1"/>
  <c r="S1562" i="1"/>
  <c r="R1562" i="1" a="1"/>
  <c r="R1562" i="1"/>
  <c r="Q1562" i="1"/>
  <c r="P1562" i="1"/>
  <c r="O1562" i="1"/>
  <c r="S1561" i="1"/>
  <c r="R1561" i="1" a="1"/>
  <c r="R1561" i="1"/>
  <c r="Q1561" i="1"/>
  <c r="P1561" i="1"/>
  <c r="O1561" i="1"/>
  <c r="S1560" i="1"/>
  <c r="R1560" i="1" a="1"/>
  <c r="R1560" i="1"/>
  <c r="Q1560" i="1"/>
  <c r="P1560" i="1"/>
  <c r="O1560" i="1"/>
  <c r="S1559" i="1"/>
  <c r="R1559" i="1" a="1"/>
  <c r="R1559" i="1"/>
  <c r="Q1559" i="1"/>
  <c r="P1559" i="1"/>
  <c r="O1559" i="1"/>
  <c r="S1558" i="1"/>
  <c r="R1558" i="1" a="1"/>
  <c r="R1558" i="1"/>
  <c r="Q1558" i="1"/>
  <c r="P1558" i="1"/>
  <c r="O1558" i="1"/>
  <c r="S1557" i="1"/>
  <c r="R1557" i="1" a="1"/>
  <c r="R1557" i="1"/>
  <c r="Q1557" i="1"/>
  <c r="P1557" i="1"/>
  <c r="O1557" i="1"/>
  <c r="S1556" i="1"/>
  <c r="R1556" i="1" a="1"/>
  <c r="R1556" i="1"/>
  <c r="Q1556" i="1"/>
  <c r="P1556" i="1"/>
  <c r="O1556" i="1"/>
  <c r="S1555" i="1"/>
  <c r="R1555" i="1" a="1"/>
  <c r="R1555" i="1"/>
  <c r="Q1555" i="1"/>
  <c r="P1555" i="1"/>
  <c r="O1555" i="1"/>
  <c r="S1554" i="1"/>
  <c r="R1554" i="1" a="1"/>
  <c r="R1554" i="1"/>
  <c r="Q1554" i="1"/>
  <c r="P1554" i="1"/>
  <c r="O1554" i="1"/>
  <c r="S1553" i="1"/>
  <c r="R1553" i="1" a="1"/>
  <c r="R1553" i="1"/>
  <c r="Q1553" i="1"/>
  <c r="P1553" i="1"/>
  <c r="O1553" i="1"/>
  <c r="S1552" i="1"/>
  <c r="R1552" i="1" a="1"/>
  <c r="R1552" i="1"/>
  <c r="Q1552" i="1"/>
  <c r="P1552" i="1"/>
  <c r="O1552" i="1"/>
  <c r="S1551" i="1"/>
  <c r="R1551" i="1" a="1"/>
  <c r="R1551" i="1"/>
  <c r="Q1551" i="1"/>
  <c r="P1551" i="1"/>
  <c r="O1551" i="1"/>
  <c r="S1550" i="1"/>
  <c r="R1550" i="1" a="1"/>
  <c r="R1550" i="1"/>
  <c r="Q1550" i="1"/>
  <c r="P1550" i="1"/>
  <c r="O1550" i="1"/>
  <c r="S1549" i="1"/>
  <c r="R1549" i="1" a="1"/>
  <c r="R1549" i="1"/>
  <c r="Q1549" i="1"/>
  <c r="P1549" i="1"/>
  <c r="O1549" i="1"/>
  <c r="S1548" i="1"/>
  <c r="R1548" i="1" a="1"/>
  <c r="R1548" i="1"/>
  <c r="Q1548" i="1"/>
  <c r="P1548" i="1"/>
  <c r="O1548" i="1"/>
  <c r="S1547" i="1"/>
  <c r="R1547" i="1" a="1"/>
  <c r="R1547" i="1"/>
  <c r="Q1547" i="1"/>
  <c r="P1547" i="1"/>
  <c r="O1547" i="1"/>
  <c r="S1546" i="1"/>
  <c r="R1546" i="1" a="1"/>
  <c r="R1546" i="1"/>
  <c r="Q1546" i="1"/>
  <c r="P1546" i="1"/>
  <c r="O1546" i="1"/>
  <c r="S1545" i="1"/>
  <c r="R1545" i="1" a="1"/>
  <c r="R1545" i="1"/>
  <c r="Q1545" i="1"/>
  <c r="P1545" i="1"/>
  <c r="O1545" i="1"/>
  <c r="S1544" i="1"/>
  <c r="R1544" i="1" a="1"/>
  <c r="R1544" i="1"/>
  <c r="Q1544" i="1"/>
  <c r="P1544" i="1"/>
  <c r="O1544" i="1"/>
  <c r="S1543" i="1"/>
  <c r="R1543" i="1" a="1"/>
  <c r="R1543" i="1"/>
  <c r="Q1543" i="1"/>
  <c r="P1543" i="1"/>
  <c r="O1543" i="1"/>
  <c r="S1542" i="1"/>
  <c r="R1542" i="1" a="1"/>
  <c r="R1542" i="1"/>
  <c r="Q1542" i="1"/>
  <c r="P1542" i="1"/>
  <c r="O1542" i="1"/>
  <c r="S1541" i="1"/>
  <c r="R1541" i="1" a="1"/>
  <c r="R1541" i="1"/>
  <c r="Q1541" i="1"/>
  <c r="P1541" i="1"/>
  <c r="O1541" i="1"/>
  <c r="S1540" i="1"/>
  <c r="R1540" i="1" a="1"/>
  <c r="R1540" i="1"/>
  <c r="Q1540" i="1"/>
  <c r="P1540" i="1"/>
  <c r="O1540" i="1"/>
  <c r="S1539" i="1"/>
  <c r="R1539" i="1" a="1"/>
  <c r="R1539" i="1"/>
  <c r="Q1539" i="1"/>
  <c r="P1539" i="1"/>
  <c r="O1539" i="1"/>
  <c r="S1538" i="1"/>
  <c r="R1538" i="1" a="1"/>
  <c r="R1538" i="1"/>
  <c r="Q1538" i="1"/>
  <c r="P1538" i="1"/>
  <c r="O1538" i="1"/>
  <c r="S1537" i="1"/>
  <c r="R1537" i="1" a="1"/>
  <c r="R1537" i="1"/>
  <c r="Q1537" i="1"/>
  <c r="P1537" i="1"/>
  <c r="O1537" i="1"/>
  <c r="S1536" i="1"/>
  <c r="R1536" i="1" a="1"/>
  <c r="R1536" i="1"/>
  <c r="Q1536" i="1"/>
  <c r="P1536" i="1"/>
  <c r="O1536" i="1"/>
  <c r="S1535" i="1"/>
  <c r="R1535" i="1" a="1"/>
  <c r="R1535" i="1"/>
  <c r="Q1535" i="1"/>
  <c r="P1535" i="1"/>
  <c r="O1535" i="1"/>
  <c r="S1534" i="1"/>
  <c r="R1534" i="1" a="1"/>
  <c r="R1534" i="1"/>
  <c r="Q1534" i="1"/>
  <c r="P1534" i="1"/>
  <c r="O1534" i="1"/>
  <c r="S1533" i="1"/>
  <c r="R1533" i="1" a="1"/>
  <c r="R1533" i="1"/>
  <c r="Q1533" i="1"/>
  <c r="P1533" i="1"/>
  <c r="O1533" i="1"/>
  <c r="S1532" i="1"/>
  <c r="R1532" i="1" a="1"/>
  <c r="R1532" i="1"/>
  <c r="Q1532" i="1"/>
  <c r="P1532" i="1"/>
  <c r="O1532" i="1"/>
  <c r="S1531" i="1"/>
  <c r="R1531" i="1" a="1"/>
  <c r="R1531" i="1"/>
  <c r="Q1531" i="1"/>
  <c r="P1531" i="1"/>
  <c r="O1531" i="1"/>
  <c r="S1530" i="1"/>
  <c r="R1530" i="1" a="1"/>
  <c r="R1530" i="1"/>
  <c r="Q1530" i="1"/>
  <c r="P1530" i="1"/>
  <c r="O1530" i="1"/>
  <c r="S1529" i="1"/>
  <c r="R1529" i="1" a="1"/>
  <c r="R1529" i="1"/>
  <c r="Q1529" i="1"/>
  <c r="P1529" i="1"/>
  <c r="O1529" i="1"/>
  <c r="S1528" i="1"/>
  <c r="R1528" i="1" a="1"/>
  <c r="R1528" i="1"/>
  <c r="Q1528" i="1"/>
  <c r="P1528" i="1"/>
  <c r="O1528" i="1"/>
  <c r="S1527" i="1"/>
  <c r="R1527" i="1" a="1"/>
  <c r="R1527" i="1"/>
  <c r="Q1527" i="1"/>
  <c r="P1527" i="1"/>
  <c r="O1527" i="1"/>
  <c r="S1526" i="1"/>
  <c r="R1526" i="1" a="1"/>
  <c r="R1526" i="1"/>
  <c r="Q1526" i="1"/>
  <c r="P1526" i="1"/>
  <c r="O1526" i="1"/>
  <c r="S1525" i="1"/>
  <c r="R1525" i="1" a="1"/>
  <c r="R1525" i="1"/>
  <c r="Q1525" i="1"/>
  <c r="P1525" i="1"/>
  <c r="O1525" i="1"/>
  <c r="S1524" i="1"/>
  <c r="R1524" i="1" a="1"/>
  <c r="R1524" i="1"/>
  <c r="Q1524" i="1"/>
  <c r="P1524" i="1"/>
  <c r="O1524" i="1"/>
  <c r="S1523" i="1"/>
  <c r="R1523" i="1" a="1"/>
  <c r="R1523" i="1"/>
  <c r="Q1523" i="1"/>
  <c r="P1523" i="1"/>
  <c r="O1523" i="1"/>
  <c r="S1522" i="1"/>
  <c r="R1522" i="1" a="1"/>
  <c r="R1522" i="1"/>
  <c r="Q1522" i="1"/>
  <c r="P1522" i="1"/>
  <c r="O1522" i="1"/>
  <c r="S1521" i="1"/>
  <c r="R1521" i="1" a="1"/>
  <c r="R1521" i="1"/>
  <c r="Q1521" i="1"/>
  <c r="P1521" i="1"/>
  <c r="O1521" i="1"/>
  <c r="S1520" i="1"/>
  <c r="R1520" i="1" a="1"/>
  <c r="R1520" i="1"/>
  <c r="Q1520" i="1"/>
  <c r="P1520" i="1"/>
  <c r="O1520" i="1"/>
  <c r="S1519" i="1"/>
  <c r="R1519" i="1" a="1"/>
  <c r="R1519" i="1"/>
  <c r="Q1519" i="1"/>
  <c r="P1519" i="1"/>
  <c r="O1519" i="1"/>
  <c r="S1518" i="1"/>
  <c r="R1518" i="1" a="1"/>
  <c r="R1518" i="1"/>
  <c r="Q1518" i="1"/>
  <c r="P1518" i="1"/>
  <c r="O1518" i="1"/>
  <c r="S1517" i="1"/>
  <c r="R1517" i="1" a="1"/>
  <c r="R1517" i="1"/>
  <c r="Q1517" i="1"/>
  <c r="P1517" i="1"/>
  <c r="O1517" i="1"/>
  <c r="S1516" i="1"/>
  <c r="R1516" i="1" a="1"/>
  <c r="R1516" i="1"/>
  <c r="Q1516" i="1"/>
  <c r="P1516" i="1"/>
  <c r="O1516" i="1"/>
  <c r="S1515" i="1"/>
  <c r="R1515" i="1" a="1"/>
  <c r="R1515" i="1"/>
  <c r="Q1515" i="1"/>
  <c r="P1515" i="1"/>
  <c r="O1515" i="1"/>
  <c r="S1514" i="1"/>
  <c r="R1514" i="1" a="1"/>
  <c r="R1514" i="1"/>
  <c r="Q1514" i="1"/>
  <c r="P1514" i="1"/>
  <c r="O1514" i="1"/>
  <c r="S1513" i="1"/>
  <c r="R1513" i="1" a="1"/>
  <c r="R1513" i="1"/>
  <c r="Q1513" i="1"/>
  <c r="P1513" i="1"/>
  <c r="O1513" i="1"/>
  <c r="S1512" i="1"/>
  <c r="R1512" i="1" a="1"/>
  <c r="R1512" i="1"/>
  <c r="Q1512" i="1"/>
  <c r="P1512" i="1"/>
  <c r="O1512" i="1"/>
  <c r="S1511" i="1"/>
  <c r="R1511" i="1" a="1"/>
  <c r="R1511" i="1"/>
  <c r="Q1511" i="1"/>
  <c r="P1511" i="1"/>
  <c r="O1511" i="1"/>
  <c r="S1510" i="1"/>
  <c r="R1510" i="1" a="1"/>
  <c r="R1510" i="1"/>
  <c r="Q1510" i="1"/>
  <c r="P1510" i="1"/>
  <c r="O1510" i="1"/>
  <c r="S1509" i="1"/>
  <c r="R1509" i="1" a="1"/>
  <c r="R1509" i="1"/>
  <c r="Q1509" i="1"/>
  <c r="P1509" i="1"/>
  <c r="O1509" i="1"/>
  <c r="S1508" i="1"/>
  <c r="R1508" i="1" a="1"/>
  <c r="R1508" i="1"/>
  <c r="Q1508" i="1"/>
  <c r="P1508" i="1"/>
  <c r="O1508" i="1"/>
  <c r="S1507" i="1"/>
  <c r="R1507" i="1" a="1"/>
  <c r="R1507" i="1"/>
  <c r="Q1507" i="1"/>
  <c r="P1507" i="1"/>
  <c r="O1507" i="1"/>
  <c r="S1506" i="1"/>
  <c r="R1506" i="1" a="1"/>
  <c r="R1506" i="1"/>
  <c r="Q1506" i="1"/>
  <c r="P1506" i="1"/>
  <c r="O1506" i="1"/>
  <c r="S1505" i="1"/>
  <c r="R1505" i="1" a="1"/>
  <c r="R1505" i="1"/>
  <c r="Q1505" i="1"/>
  <c r="P1505" i="1"/>
  <c r="O1505" i="1"/>
  <c r="S1504" i="1"/>
  <c r="R1504" i="1" a="1"/>
  <c r="R1504" i="1"/>
  <c r="Q1504" i="1"/>
  <c r="P1504" i="1"/>
  <c r="O1504" i="1"/>
  <c r="S1503" i="1"/>
  <c r="R1503" i="1" a="1"/>
  <c r="R1503" i="1"/>
  <c r="Q1503" i="1"/>
  <c r="P1503" i="1"/>
  <c r="O1503" i="1"/>
  <c r="S1502" i="1"/>
  <c r="R1502" i="1" a="1"/>
  <c r="R1502" i="1"/>
  <c r="Q1502" i="1"/>
  <c r="P1502" i="1"/>
  <c r="O1502" i="1"/>
  <c r="S1501" i="1"/>
  <c r="R1501" i="1" a="1"/>
  <c r="R1501" i="1"/>
  <c r="Q1501" i="1"/>
  <c r="P1501" i="1"/>
  <c r="O1501" i="1"/>
  <c r="S1500" i="1"/>
  <c r="R1500" i="1" a="1"/>
  <c r="R1500" i="1"/>
  <c r="Q1500" i="1"/>
  <c r="P1500" i="1"/>
  <c r="O1500" i="1"/>
  <c r="S1499" i="1"/>
  <c r="R1499" i="1" a="1"/>
  <c r="R1499" i="1"/>
  <c r="Q1499" i="1"/>
  <c r="P1499" i="1"/>
  <c r="O1499" i="1"/>
  <c r="S1498" i="1"/>
  <c r="R1498" i="1" a="1"/>
  <c r="R1498" i="1"/>
  <c r="Q1498" i="1"/>
  <c r="P1498" i="1"/>
  <c r="O1498" i="1"/>
  <c r="S1497" i="1"/>
  <c r="R1497" i="1" a="1"/>
  <c r="R1497" i="1"/>
  <c r="Q1497" i="1"/>
  <c r="P1497" i="1"/>
  <c r="O1497" i="1"/>
  <c r="S1496" i="1"/>
  <c r="R1496" i="1" a="1"/>
  <c r="R1496" i="1"/>
  <c r="Q1496" i="1"/>
  <c r="P1496" i="1"/>
  <c r="O1496" i="1"/>
  <c r="S1495" i="1"/>
  <c r="R1495" i="1" a="1"/>
  <c r="R1495" i="1"/>
  <c r="Q1495" i="1"/>
  <c r="P1495" i="1"/>
  <c r="O1495" i="1"/>
  <c r="S1494" i="1"/>
  <c r="R1494" i="1" a="1"/>
  <c r="R1494" i="1"/>
  <c r="Q1494" i="1"/>
  <c r="P1494" i="1"/>
  <c r="O1494" i="1"/>
  <c r="S1493" i="1"/>
  <c r="R1493" i="1" a="1"/>
  <c r="R1493" i="1"/>
  <c r="Q1493" i="1"/>
  <c r="P1493" i="1"/>
  <c r="O1493" i="1"/>
  <c r="S1492" i="1"/>
  <c r="R1492" i="1" a="1"/>
  <c r="R1492" i="1"/>
  <c r="Q1492" i="1"/>
  <c r="P1492" i="1"/>
  <c r="O1492" i="1"/>
  <c r="S1491" i="1"/>
  <c r="R1491" i="1" a="1"/>
  <c r="R1491" i="1"/>
  <c r="Q1491" i="1"/>
  <c r="P1491" i="1"/>
  <c r="O1491" i="1"/>
  <c r="S1490" i="1"/>
  <c r="R1490" i="1" a="1"/>
  <c r="R1490" i="1"/>
  <c r="Q1490" i="1"/>
  <c r="P1490" i="1"/>
  <c r="O1490" i="1"/>
  <c r="S1489" i="1"/>
  <c r="R1489" i="1" a="1"/>
  <c r="R1489" i="1"/>
  <c r="Q1489" i="1"/>
  <c r="P1489" i="1"/>
  <c r="O1489" i="1"/>
  <c r="S1488" i="1"/>
  <c r="R1488" i="1" a="1"/>
  <c r="R1488" i="1"/>
  <c r="Q1488" i="1"/>
  <c r="P1488" i="1"/>
  <c r="O1488" i="1"/>
  <c r="S1487" i="1"/>
  <c r="R1487" i="1" a="1"/>
  <c r="R1487" i="1"/>
  <c r="Q1487" i="1"/>
  <c r="P1487" i="1"/>
  <c r="O1487" i="1"/>
  <c r="S1486" i="1"/>
  <c r="R1486" i="1" a="1"/>
  <c r="R1486" i="1"/>
  <c r="Q1486" i="1"/>
  <c r="P1486" i="1"/>
  <c r="O1486" i="1"/>
  <c r="S1485" i="1"/>
  <c r="R1485" i="1" a="1"/>
  <c r="R1485" i="1"/>
  <c r="Q1485" i="1"/>
  <c r="P1485" i="1"/>
  <c r="O1485" i="1"/>
  <c r="S1484" i="1"/>
  <c r="R1484" i="1" a="1"/>
  <c r="R1484" i="1"/>
  <c r="Q1484" i="1"/>
  <c r="P1484" i="1"/>
  <c r="O1484" i="1"/>
  <c r="S1483" i="1"/>
  <c r="R1483" i="1" a="1"/>
  <c r="R1483" i="1"/>
  <c r="Q1483" i="1"/>
  <c r="P1483" i="1"/>
  <c r="O1483" i="1"/>
  <c r="S1482" i="1"/>
  <c r="R1482" i="1" a="1"/>
  <c r="R1482" i="1"/>
  <c r="Q1482" i="1"/>
  <c r="P1482" i="1"/>
  <c r="O1482" i="1"/>
  <c r="S1481" i="1"/>
  <c r="R1481" i="1" a="1"/>
  <c r="R1481" i="1"/>
  <c r="Q1481" i="1"/>
  <c r="P1481" i="1"/>
  <c r="O1481" i="1"/>
  <c r="S1480" i="1"/>
  <c r="R1480" i="1" a="1"/>
  <c r="R1480" i="1"/>
  <c r="Q1480" i="1"/>
  <c r="P1480" i="1"/>
  <c r="O1480" i="1"/>
  <c r="S1479" i="1"/>
  <c r="R1479" i="1" a="1"/>
  <c r="R1479" i="1"/>
  <c r="Q1479" i="1"/>
  <c r="P1479" i="1"/>
  <c r="O1479" i="1"/>
  <c r="S1478" i="1"/>
  <c r="R1478" i="1" a="1"/>
  <c r="R1478" i="1"/>
  <c r="Q1478" i="1"/>
  <c r="P1478" i="1"/>
  <c r="O1478" i="1"/>
  <c r="S1477" i="1"/>
  <c r="R1477" i="1" a="1"/>
  <c r="R1477" i="1"/>
  <c r="Q1477" i="1"/>
  <c r="P1477" i="1"/>
  <c r="O1477" i="1"/>
  <c r="S1476" i="1"/>
  <c r="R1476" i="1" a="1"/>
  <c r="R1476" i="1"/>
  <c r="Q1476" i="1"/>
  <c r="P1476" i="1"/>
  <c r="O1476" i="1"/>
  <c r="S1475" i="1"/>
  <c r="R1475" i="1" a="1"/>
  <c r="R1475" i="1"/>
  <c r="Q1475" i="1"/>
  <c r="P1475" i="1"/>
  <c r="O1475" i="1"/>
  <c r="S1474" i="1"/>
  <c r="R1474" i="1" a="1"/>
  <c r="R1474" i="1"/>
  <c r="Q1474" i="1"/>
  <c r="P1474" i="1"/>
  <c r="O1474" i="1"/>
  <c r="S1473" i="1"/>
  <c r="R1473" i="1" a="1"/>
  <c r="R1473" i="1"/>
  <c r="Q1473" i="1"/>
  <c r="P1473" i="1"/>
  <c r="O1473" i="1"/>
  <c r="S1472" i="1"/>
  <c r="R1472" i="1" a="1"/>
  <c r="R1472" i="1"/>
  <c r="Q1472" i="1"/>
  <c r="P1472" i="1"/>
  <c r="O1472" i="1"/>
  <c r="S1471" i="1"/>
  <c r="R1471" i="1" a="1"/>
  <c r="R1471" i="1"/>
  <c r="Q1471" i="1"/>
  <c r="P1471" i="1"/>
  <c r="O1471" i="1"/>
  <c r="S1470" i="1"/>
  <c r="R1470" i="1" a="1"/>
  <c r="R1470" i="1"/>
  <c r="Q1470" i="1"/>
  <c r="P1470" i="1"/>
  <c r="O1470" i="1"/>
  <c r="S1469" i="1"/>
  <c r="R1469" i="1" a="1"/>
  <c r="R1469" i="1"/>
  <c r="Q1469" i="1"/>
  <c r="P1469" i="1"/>
  <c r="O1469" i="1"/>
  <c r="S1468" i="1"/>
  <c r="R1468" i="1" a="1"/>
  <c r="R1468" i="1"/>
  <c r="Q1468" i="1"/>
  <c r="P1468" i="1"/>
  <c r="O1468" i="1"/>
  <c r="S1467" i="1"/>
  <c r="R1467" i="1" a="1"/>
  <c r="R1467" i="1"/>
  <c r="Q1467" i="1"/>
  <c r="P1467" i="1"/>
  <c r="O1467" i="1"/>
  <c r="S1466" i="1"/>
  <c r="R1466" i="1" a="1"/>
  <c r="R1466" i="1"/>
  <c r="Q1466" i="1"/>
  <c r="P1466" i="1"/>
  <c r="O1466" i="1"/>
  <c r="S1465" i="1"/>
  <c r="R1465" i="1" a="1"/>
  <c r="R1465" i="1"/>
  <c r="Q1465" i="1"/>
  <c r="P1465" i="1"/>
  <c r="O1465" i="1"/>
  <c r="S1464" i="1"/>
  <c r="R1464" i="1" a="1"/>
  <c r="R1464" i="1"/>
  <c r="Q1464" i="1"/>
  <c r="P1464" i="1"/>
  <c r="O1464" i="1"/>
  <c r="S1463" i="1"/>
  <c r="R1463" i="1" a="1"/>
  <c r="R1463" i="1"/>
  <c r="Q1463" i="1"/>
  <c r="P1463" i="1"/>
  <c r="O1463" i="1"/>
  <c r="S1462" i="1"/>
  <c r="R1462" i="1" a="1"/>
  <c r="R1462" i="1"/>
  <c r="Q1462" i="1"/>
  <c r="P1462" i="1"/>
  <c r="O1462" i="1"/>
  <c r="S1461" i="1"/>
  <c r="R1461" i="1" a="1"/>
  <c r="R1461" i="1"/>
  <c r="Q1461" i="1"/>
  <c r="P1461" i="1"/>
  <c r="O1461" i="1"/>
  <c r="S1460" i="1"/>
  <c r="R1460" i="1" a="1"/>
  <c r="R1460" i="1"/>
  <c r="Q1460" i="1"/>
  <c r="P1460" i="1"/>
  <c r="O1460" i="1"/>
  <c r="S1459" i="1"/>
  <c r="R1459" i="1" a="1"/>
  <c r="R1459" i="1"/>
  <c r="Q1459" i="1"/>
  <c r="P1459" i="1"/>
  <c r="O1459" i="1"/>
  <c r="S1458" i="1"/>
  <c r="R1458" i="1" a="1"/>
  <c r="R1458" i="1"/>
  <c r="Q1458" i="1"/>
  <c r="P1458" i="1"/>
  <c r="O1458" i="1"/>
  <c r="S1457" i="1"/>
  <c r="R1457" i="1" a="1"/>
  <c r="R1457" i="1"/>
  <c r="Q1457" i="1"/>
  <c r="P1457" i="1"/>
  <c r="O1457" i="1"/>
  <c r="S1456" i="1"/>
  <c r="R1456" i="1" a="1"/>
  <c r="R1456" i="1"/>
  <c r="Q1456" i="1"/>
  <c r="P1456" i="1"/>
  <c r="O1456" i="1"/>
  <c r="S1455" i="1"/>
  <c r="R1455" i="1" a="1"/>
  <c r="R1455" i="1"/>
  <c r="Q1455" i="1"/>
  <c r="P1455" i="1"/>
  <c r="O1455" i="1"/>
  <c r="S1454" i="1"/>
  <c r="R1454" i="1" a="1"/>
  <c r="R1454" i="1"/>
  <c r="Q1454" i="1"/>
  <c r="P1454" i="1"/>
  <c r="O1454" i="1"/>
  <c r="S1453" i="1"/>
  <c r="R1453" i="1" a="1"/>
  <c r="R1453" i="1"/>
  <c r="Q1453" i="1"/>
  <c r="P1453" i="1"/>
  <c r="O1453" i="1"/>
  <c r="S1452" i="1"/>
  <c r="R1452" i="1" a="1"/>
  <c r="R1452" i="1"/>
  <c r="Q1452" i="1"/>
  <c r="P1452" i="1"/>
  <c r="O1452" i="1"/>
  <c r="S1451" i="1"/>
  <c r="R1451" i="1" a="1"/>
  <c r="R1451" i="1"/>
  <c r="Q1451" i="1"/>
  <c r="P1451" i="1"/>
  <c r="O1451" i="1"/>
  <c r="S1450" i="1"/>
  <c r="R1450" i="1" a="1"/>
  <c r="R1450" i="1"/>
  <c r="Q1450" i="1"/>
  <c r="P1450" i="1"/>
  <c r="O1450" i="1"/>
  <c r="S1449" i="1"/>
  <c r="R1449" i="1" a="1"/>
  <c r="R1449" i="1"/>
  <c r="Q1449" i="1"/>
  <c r="P1449" i="1"/>
  <c r="O1449" i="1"/>
  <c r="S1448" i="1"/>
  <c r="R1448" i="1" a="1"/>
  <c r="R1448" i="1"/>
  <c r="Q1448" i="1"/>
  <c r="P1448" i="1"/>
  <c r="O1448" i="1"/>
  <c r="S1447" i="1"/>
  <c r="R1447" i="1" a="1"/>
  <c r="R1447" i="1"/>
  <c r="Q1447" i="1"/>
  <c r="P1447" i="1"/>
  <c r="O1447" i="1"/>
  <c r="S1446" i="1"/>
  <c r="R1446" i="1" a="1"/>
  <c r="R1446" i="1"/>
  <c r="Q1446" i="1"/>
  <c r="P1446" i="1"/>
  <c r="O1446" i="1"/>
  <c r="S1445" i="1"/>
  <c r="R1445" i="1" a="1"/>
  <c r="R1445" i="1"/>
  <c r="Q1445" i="1"/>
  <c r="P1445" i="1"/>
  <c r="O1445" i="1"/>
  <c r="S1444" i="1"/>
  <c r="R1444" i="1" a="1"/>
  <c r="R1444" i="1"/>
  <c r="Q1444" i="1"/>
  <c r="P1444" i="1"/>
  <c r="O1444" i="1"/>
  <c r="S1443" i="1"/>
  <c r="R1443" i="1" a="1"/>
  <c r="R1443" i="1"/>
  <c r="Q1443" i="1"/>
  <c r="P1443" i="1"/>
  <c r="O1443" i="1"/>
  <c r="S1442" i="1"/>
  <c r="R1442" i="1" a="1"/>
  <c r="R1442" i="1"/>
  <c r="Q1442" i="1"/>
  <c r="P1442" i="1"/>
  <c r="O1442" i="1"/>
  <c r="S1441" i="1"/>
  <c r="R1441" i="1" a="1"/>
  <c r="R1441" i="1"/>
  <c r="Q1441" i="1"/>
  <c r="P1441" i="1"/>
  <c r="O1441" i="1"/>
  <c r="S1440" i="1"/>
  <c r="R1440" i="1" a="1"/>
  <c r="R1440" i="1"/>
  <c r="Q1440" i="1"/>
  <c r="P1440" i="1"/>
  <c r="O1440" i="1"/>
  <c r="S1439" i="1"/>
  <c r="R1439" i="1" a="1"/>
  <c r="R1439" i="1"/>
  <c r="Q1439" i="1"/>
  <c r="P1439" i="1"/>
  <c r="O1439" i="1"/>
  <c r="S1438" i="1"/>
  <c r="R1438" i="1" a="1"/>
  <c r="R1438" i="1"/>
  <c r="Q1438" i="1"/>
  <c r="P1438" i="1"/>
  <c r="O1438" i="1"/>
  <c r="S1437" i="1"/>
  <c r="R1437" i="1" a="1"/>
  <c r="R1437" i="1"/>
  <c r="Q1437" i="1"/>
  <c r="P1437" i="1"/>
  <c r="O1437" i="1"/>
  <c r="S1436" i="1"/>
  <c r="R1436" i="1" a="1"/>
  <c r="R1436" i="1"/>
  <c r="Q1436" i="1"/>
  <c r="P1436" i="1"/>
  <c r="O1436" i="1"/>
  <c r="S1435" i="1"/>
  <c r="R1435" i="1" a="1"/>
  <c r="R1435" i="1"/>
  <c r="Q1435" i="1"/>
  <c r="P1435" i="1"/>
  <c r="O1435" i="1"/>
  <c r="S1434" i="1"/>
  <c r="R1434" i="1" a="1"/>
  <c r="R1434" i="1"/>
  <c r="Q1434" i="1"/>
  <c r="P1434" i="1"/>
  <c r="O1434" i="1"/>
  <c r="S1433" i="1"/>
  <c r="R1433" i="1" a="1"/>
  <c r="R1433" i="1"/>
  <c r="Q1433" i="1"/>
  <c r="P1433" i="1"/>
  <c r="O1433" i="1"/>
  <c r="S1432" i="1"/>
  <c r="R1432" i="1" a="1"/>
  <c r="R1432" i="1"/>
  <c r="Q1432" i="1"/>
  <c r="P1432" i="1"/>
  <c r="O1432" i="1"/>
  <c r="S1431" i="1"/>
  <c r="R1431" i="1" a="1"/>
  <c r="R1431" i="1"/>
  <c r="Q1431" i="1"/>
  <c r="P1431" i="1"/>
  <c r="O1431" i="1"/>
  <c r="S1430" i="1"/>
  <c r="R1430" i="1" a="1"/>
  <c r="R1430" i="1"/>
  <c r="Q1430" i="1"/>
  <c r="P1430" i="1"/>
  <c r="O1430" i="1"/>
  <c r="S1429" i="1"/>
  <c r="R1429" i="1" a="1"/>
  <c r="R1429" i="1"/>
  <c r="Q1429" i="1"/>
  <c r="P1429" i="1"/>
  <c r="O1429" i="1"/>
  <c r="S1428" i="1"/>
  <c r="R1428" i="1" a="1"/>
  <c r="R1428" i="1"/>
  <c r="Q1428" i="1"/>
  <c r="P1428" i="1"/>
  <c r="O1428" i="1"/>
  <c r="S1427" i="1"/>
  <c r="R1427" i="1" a="1"/>
  <c r="R1427" i="1"/>
  <c r="Q1427" i="1"/>
  <c r="P1427" i="1"/>
  <c r="O1427" i="1"/>
  <c r="S1426" i="1"/>
  <c r="R1426" i="1" a="1"/>
  <c r="R1426" i="1"/>
  <c r="Q1426" i="1"/>
  <c r="P1426" i="1"/>
  <c r="O1426" i="1"/>
  <c r="S1425" i="1"/>
  <c r="R1425" i="1" a="1"/>
  <c r="R1425" i="1"/>
  <c r="Q1425" i="1"/>
  <c r="P1425" i="1"/>
  <c r="O1425" i="1"/>
  <c r="S1424" i="1"/>
  <c r="R1424" i="1" a="1"/>
  <c r="R1424" i="1"/>
  <c r="Q1424" i="1"/>
  <c r="P1424" i="1"/>
  <c r="O1424" i="1"/>
  <c r="S1423" i="1"/>
  <c r="R1423" i="1" a="1"/>
  <c r="R1423" i="1"/>
  <c r="Q1423" i="1"/>
  <c r="P1423" i="1"/>
  <c r="O1423" i="1"/>
  <c r="S1422" i="1"/>
  <c r="R1422" i="1" a="1"/>
  <c r="R1422" i="1"/>
  <c r="Q1422" i="1"/>
  <c r="P1422" i="1"/>
  <c r="O1422" i="1"/>
  <c r="S1421" i="1"/>
  <c r="R1421" i="1" a="1"/>
  <c r="R1421" i="1"/>
  <c r="Q1421" i="1"/>
  <c r="P1421" i="1"/>
  <c r="O1421" i="1"/>
  <c r="S1420" i="1"/>
  <c r="R1420" i="1" a="1"/>
  <c r="R1420" i="1"/>
  <c r="Q1420" i="1"/>
  <c r="P1420" i="1"/>
  <c r="O1420" i="1"/>
  <c r="S1419" i="1"/>
  <c r="R1419" i="1" a="1"/>
  <c r="R1419" i="1"/>
  <c r="Q1419" i="1"/>
  <c r="P1419" i="1"/>
  <c r="O1419" i="1"/>
  <c r="S1418" i="1"/>
  <c r="R1418" i="1" a="1"/>
  <c r="R1418" i="1"/>
  <c r="Q1418" i="1"/>
  <c r="P1418" i="1"/>
  <c r="O1418" i="1"/>
  <c r="S1417" i="1"/>
  <c r="R1417" i="1" a="1"/>
  <c r="R1417" i="1"/>
  <c r="Q1417" i="1"/>
  <c r="P1417" i="1"/>
  <c r="O1417" i="1"/>
  <c r="S1416" i="1"/>
  <c r="R1416" i="1" a="1"/>
  <c r="R1416" i="1"/>
  <c r="Q1416" i="1"/>
  <c r="P1416" i="1"/>
  <c r="O1416" i="1"/>
  <c r="S1415" i="1"/>
  <c r="R1415" i="1" a="1"/>
  <c r="R1415" i="1"/>
  <c r="Q1415" i="1"/>
  <c r="P1415" i="1"/>
  <c r="O1415" i="1"/>
  <c r="S1414" i="1"/>
  <c r="R1414" i="1" a="1"/>
  <c r="R1414" i="1"/>
  <c r="Q1414" i="1"/>
  <c r="P1414" i="1"/>
  <c r="O1414" i="1"/>
  <c r="S1413" i="1"/>
  <c r="R1413" i="1" a="1"/>
  <c r="R1413" i="1"/>
  <c r="Q1413" i="1"/>
  <c r="P1413" i="1"/>
  <c r="O1413" i="1"/>
  <c r="S1412" i="1"/>
  <c r="R1412" i="1" a="1"/>
  <c r="R1412" i="1"/>
  <c r="Q1412" i="1"/>
  <c r="P1412" i="1"/>
  <c r="O1412" i="1"/>
  <c r="S1411" i="1"/>
  <c r="R1411" i="1" a="1"/>
  <c r="R1411" i="1"/>
  <c r="Q1411" i="1"/>
  <c r="P1411" i="1"/>
  <c r="O1411" i="1"/>
  <c r="S1410" i="1"/>
  <c r="R1410" i="1" a="1"/>
  <c r="R1410" i="1"/>
  <c r="Q1410" i="1"/>
  <c r="P1410" i="1"/>
  <c r="O1410" i="1"/>
  <c r="S1409" i="1"/>
  <c r="R1409" i="1" a="1"/>
  <c r="R1409" i="1"/>
  <c r="Q1409" i="1"/>
  <c r="P1409" i="1"/>
  <c r="O1409" i="1"/>
  <c r="S1408" i="1"/>
  <c r="R1408" i="1" a="1"/>
  <c r="R1408" i="1"/>
  <c r="Q1408" i="1"/>
  <c r="P1408" i="1"/>
  <c r="O1408" i="1"/>
  <c r="S1407" i="1"/>
  <c r="R1407" i="1" a="1"/>
  <c r="R1407" i="1"/>
  <c r="Q1407" i="1"/>
  <c r="P1407" i="1"/>
  <c r="O1407" i="1"/>
  <c r="S1406" i="1"/>
  <c r="R1406" i="1" a="1"/>
  <c r="R1406" i="1"/>
  <c r="Q1406" i="1"/>
  <c r="P1406" i="1"/>
  <c r="O1406" i="1"/>
  <c r="S1405" i="1"/>
  <c r="R1405" i="1" a="1"/>
  <c r="R1405" i="1"/>
  <c r="Q1405" i="1"/>
  <c r="P1405" i="1"/>
  <c r="O1405" i="1"/>
  <c r="S1404" i="1"/>
  <c r="R1404" i="1" a="1"/>
  <c r="R1404" i="1"/>
  <c r="Q1404" i="1"/>
  <c r="P1404" i="1"/>
  <c r="O1404" i="1"/>
  <c r="S1403" i="1"/>
  <c r="R1403" i="1" a="1"/>
  <c r="R1403" i="1"/>
  <c r="Q1403" i="1"/>
  <c r="P1403" i="1"/>
  <c r="O1403" i="1"/>
  <c r="S1402" i="1"/>
  <c r="R1402" i="1" a="1"/>
  <c r="R1402" i="1"/>
  <c r="Q1402" i="1"/>
  <c r="P1402" i="1"/>
  <c r="O1402" i="1"/>
  <c r="S1401" i="1"/>
  <c r="R1401" i="1" a="1"/>
  <c r="R1401" i="1"/>
  <c r="Q1401" i="1"/>
  <c r="P1401" i="1"/>
  <c r="O1401" i="1"/>
  <c r="S1400" i="1"/>
  <c r="R1400" i="1" a="1"/>
  <c r="R1400" i="1"/>
  <c r="Q1400" i="1"/>
  <c r="P1400" i="1"/>
  <c r="O1400" i="1"/>
  <c r="S1399" i="1"/>
  <c r="R1399" i="1" a="1"/>
  <c r="R1399" i="1"/>
  <c r="Q1399" i="1"/>
  <c r="P1399" i="1"/>
  <c r="O1399" i="1"/>
  <c r="S1398" i="1"/>
  <c r="R1398" i="1" a="1"/>
  <c r="R1398" i="1"/>
  <c r="Q1398" i="1"/>
  <c r="P1398" i="1"/>
  <c r="O1398" i="1"/>
  <c r="S1397" i="1"/>
  <c r="R1397" i="1" a="1"/>
  <c r="R1397" i="1"/>
  <c r="Q1397" i="1"/>
  <c r="P1397" i="1"/>
  <c r="O1397" i="1"/>
  <c r="S1396" i="1"/>
  <c r="R1396" i="1" a="1"/>
  <c r="R1396" i="1"/>
  <c r="Q1396" i="1"/>
  <c r="P1396" i="1"/>
  <c r="O1396" i="1"/>
  <c r="S1395" i="1"/>
  <c r="R1395" i="1" a="1"/>
  <c r="R1395" i="1"/>
  <c r="Q1395" i="1"/>
  <c r="P1395" i="1"/>
  <c r="O1395" i="1"/>
  <c r="S1394" i="1"/>
  <c r="R1394" i="1" a="1"/>
  <c r="R1394" i="1"/>
  <c r="Q1394" i="1"/>
  <c r="P1394" i="1"/>
  <c r="O1394" i="1"/>
  <c r="S1393" i="1"/>
  <c r="R1393" i="1" a="1"/>
  <c r="R1393" i="1"/>
  <c r="Q1393" i="1"/>
  <c r="P1393" i="1"/>
  <c r="O1393" i="1"/>
  <c r="S1392" i="1"/>
  <c r="R1392" i="1" a="1"/>
  <c r="R1392" i="1"/>
  <c r="Q1392" i="1"/>
  <c r="P1392" i="1"/>
  <c r="O1392" i="1"/>
  <c r="S1391" i="1"/>
  <c r="R1391" i="1" a="1"/>
  <c r="R1391" i="1"/>
  <c r="Q1391" i="1"/>
  <c r="P1391" i="1"/>
  <c r="O1391" i="1"/>
  <c r="S1390" i="1"/>
  <c r="R1390" i="1" a="1"/>
  <c r="R1390" i="1"/>
  <c r="Q1390" i="1"/>
  <c r="P1390" i="1"/>
  <c r="O1390" i="1"/>
  <c r="S1389" i="1"/>
  <c r="R1389" i="1" a="1"/>
  <c r="R1389" i="1"/>
  <c r="Q1389" i="1"/>
  <c r="P1389" i="1"/>
  <c r="O1389" i="1"/>
  <c r="S1388" i="1"/>
  <c r="R1388" i="1" a="1"/>
  <c r="R1388" i="1"/>
  <c r="Q1388" i="1"/>
  <c r="P1388" i="1"/>
  <c r="O1388" i="1"/>
  <c r="S1387" i="1"/>
  <c r="R1387" i="1" a="1"/>
  <c r="R1387" i="1"/>
  <c r="Q1387" i="1"/>
  <c r="P1387" i="1"/>
  <c r="O1387" i="1"/>
  <c r="S1386" i="1"/>
  <c r="R1386" i="1" a="1"/>
  <c r="R1386" i="1"/>
  <c r="Q1386" i="1"/>
  <c r="P1386" i="1"/>
  <c r="O1386" i="1"/>
  <c r="S1385" i="1"/>
  <c r="R1385" i="1" a="1"/>
  <c r="R1385" i="1"/>
  <c r="Q1385" i="1"/>
  <c r="P1385" i="1"/>
  <c r="O1385" i="1"/>
  <c r="S1384" i="1"/>
  <c r="R1384" i="1" a="1"/>
  <c r="R1384" i="1"/>
  <c r="Q1384" i="1"/>
  <c r="P1384" i="1"/>
  <c r="O1384" i="1"/>
  <c r="S1383" i="1"/>
  <c r="R1383" i="1" a="1"/>
  <c r="R1383" i="1"/>
  <c r="Q1383" i="1"/>
  <c r="P1383" i="1"/>
  <c r="O1383" i="1"/>
  <c r="S1382" i="1"/>
  <c r="R1382" i="1" a="1"/>
  <c r="R1382" i="1"/>
  <c r="Q1382" i="1"/>
  <c r="P1382" i="1"/>
  <c r="O1382" i="1"/>
  <c r="S1381" i="1"/>
  <c r="R1381" i="1" a="1"/>
  <c r="R1381" i="1"/>
  <c r="Q1381" i="1"/>
  <c r="P1381" i="1"/>
  <c r="O1381" i="1"/>
  <c r="S1380" i="1"/>
  <c r="R1380" i="1" a="1"/>
  <c r="R1380" i="1"/>
  <c r="Q1380" i="1"/>
  <c r="P1380" i="1"/>
  <c r="O1380" i="1"/>
  <c r="S1379" i="1"/>
  <c r="R1379" i="1" a="1"/>
  <c r="R1379" i="1"/>
  <c r="Q1379" i="1"/>
  <c r="P1379" i="1"/>
  <c r="O1379" i="1"/>
  <c r="S1378" i="1"/>
  <c r="R1378" i="1" a="1"/>
  <c r="R1378" i="1"/>
  <c r="Q1378" i="1"/>
  <c r="P1378" i="1"/>
  <c r="O1378" i="1"/>
  <c r="S1377" i="1"/>
  <c r="R1377" i="1" a="1"/>
  <c r="R1377" i="1"/>
  <c r="Q1377" i="1"/>
  <c r="P1377" i="1"/>
  <c r="O1377" i="1"/>
  <c r="S1376" i="1"/>
  <c r="R1376" i="1" a="1"/>
  <c r="R1376" i="1"/>
  <c r="Q1376" i="1"/>
  <c r="P1376" i="1"/>
  <c r="O1376" i="1"/>
  <c r="S1375" i="1"/>
  <c r="R1375" i="1" a="1"/>
  <c r="R1375" i="1"/>
  <c r="Q1375" i="1"/>
  <c r="P1375" i="1"/>
  <c r="O1375" i="1"/>
  <c r="S1374" i="1"/>
  <c r="R1374" i="1" a="1"/>
  <c r="R1374" i="1"/>
  <c r="Q1374" i="1"/>
  <c r="P1374" i="1"/>
  <c r="O1374" i="1"/>
  <c r="S1373" i="1"/>
  <c r="R1373" i="1" a="1"/>
  <c r="R1373" i="1"/>
  <c r="Q1373" i="1"/>
  <c r="P1373" i="1"/>
  <c r="O1373" i="1"/>
  <c r="S1372" i="1"/>
  <c r="R1372" i="1" a="1"/>
  <c r="R1372" i="1"/>
  <c r="Q1372" i="1"/>
  <c r="P1372" i="1"/>
  <c r="O1372" i="1"/>
  <c r="S1371" i="1"/>
  <c r="R1371" i="1" a="1"/>
  <c r="R1371" i="1"/>
  <c r="Q1371" i="1"/>
  <c r="P1371" i="1"/>
  <c r="O1371" i="1"/>
  <c r="S1370" i="1"/>
  <c r="R1370" i="1" a="1"/>
  <c r="R1370" i="1"/>
  <c r="Q1370" i="1"/>
  <c r="P1370" i="1"/>
  <c r="O1370" i="1"/>
  <c r="S1369" i="1"/>
  <c r="R1369" i="1" a="1"/>
  <c r="R1369" i="1"/>
  <c r="Q1369" i="1"/>
  <c r="P1369" i="1"/>
  <c r="O1369" i="1"/>
  <c r="S1368" i="1"/>
  <c r="R1368" i="1" a="1"/>
  <c r="R1368" i="1"/>
  <c r="Q1368" i="1"/>
  <c r="P1368" i="1"/>
  <c r="O1368" i="1"/>
  <c r="S1367" i="1"/>
  <c r="R1367" i="1" a="1"/>
  <c r="R1367" i="1"/>
  <c r="Q1367" i="1"/>
  <c r="P1367" i="1"/>
  <c r="O1367" i="1"/>
  <c r="S1366" i="1"/>
  <c r="R1366" i="1" a="1"/>
  <c r="R1366" i="1"/>
  <c r="Q1366" i="1"/>
  <c r="P1366" i="1"/>
  <c r="O1366" i="1"/>
  <c r="S1365" i="1"/>
  <c r="R1365" i="1" a="1"/>
  <c r="R1365" i="1"/>
  <c r="Q1365" i="1"/>
  <c r="P1365" i="1"/>
  <c r="O1365" i="1"/>
  <c r="S1364" i="1"/>
  <c r="R1364" i="1" a="1"/>
  <c r="R1364" i="1"/>
  <c r="Q1364" i="1"/>
  <c r="P1364" i="1"/>
  <c r="O1364" i="1"/>
  <c r="S1363" i="1"/>
  <c r="R1363" i="1" a="1"/>
  <c r="R1363" i="1"/>
  <c r="Q1363" i="1"/>
  <c r="P1363" i="1"/>
  <c r="O1363" i="1"/>
  <c r="S1362" i="1"/>
  <c r="R1362" i="1" a="1"/>
  <c r="R1362" i="1"/>
  <c r="Q1362" i="1"/>
  <c r="P1362" i="1"/>
  <c r="O1362" i="1"/>
  <c r="S1361" i="1"/>
  <c r="R1361" i="1" a="1"/>
  <c r="R1361" i="1"/>
  <c r="Q1361" i="1"/>
  <c r="P1361" i="1"/>
  <c r="O1361" i="1"/>
  <c r="S1360" i="1"/>
  <c r="R1360" i="1" a="1"/>
  <c r="R1360" i="1"/>
  <c r="Q1360" i="1"/>
  <c r="P1360" i="1"/>
  <c r="O1360" i="1"/>
  <c r="S1359" i="1"/>
  <c r="R1359" i="1" a="1"/>
  <c r="R1359" i="1"/>
  <c r="Q1359" i="1"/>
  <c r="P1359" i="1"/>
  <c r="O1359" i="1"/>
  <c r="S1358" i="1"/>
  <c r="R1358" i="1" a="1"/>
  <c r="R1358" i="1"/>
  <c r="Q1358" i="1"/>
  <c r="P1358" i="1"/>
  <c r="O1358" i="1"/>
  <c r="S1357" i="1"/>
  <c r="R1357" i="1" a="1"/>
  <c r="R1357" i="1"/>
  <c r="Q1357" i="1"/>
  <c r="P1357" i="1"/>
  <c r="O1357" i="1"/>
  <c r="S1356" i="1"/>
  <c r="R1356" i="1" a="1"/>
  <c r="R1356" i="1"/>
  <c r="Q1356" i="1"/>
  <c r="P1356" i="1"/>
  <c r="O1356" i="1"/>
  <c r="S1355" i="1"/>
  <c r="R1355" i="1" a="1"/>
  <c r="R1355" i="1"/>
  <c r="Q1355" i="1"/>
  <c r="P1355" i="1"/>
  <c r="O1355" i="1"/>
  <c r="S1354" i="1"/>
  <c r="R1354" i="1" a="1"/>
  <c r="R1354" i="1"/>
  <c r="Q1354" i="1"/>
  <c r="P1354" i="1"/>
  <c r="O1354" i="1"/>
  <c r="S1353" i="1"/>
  <c r="R1353" i="1" a="1"/>
  <c r="R1353" i="1"/>
  <c r="Q1353" i="1"/>
  <c r="P1353" i="1"/>
  <c r="O1353" i="1"/>
  <c r="S1352" i="1"/>
  <c r="R1352" i="1" a="1"/>
  <c r="R1352" i="1"/>
  <c r="Q1352" i="1"/>
  <c r="P1352" i="1"/>
  <c r="O1352" i="1"/>
  <c r="S1351" i="1"/>
  <c r="R1351" i="1" a="1"/>
  <c r="R1351" i="1"/>
  <c r="Q1351" i="1"/>
  <c r="P1351" i="1"/>
  <c r="O1351" i="1"/>
  <c r="S1350" i="1"/>
  <c r="R1350" i="1" a="1"/>
  <c r="R1350" i="1"/>
  <c r="Q1350" i="1"/>
  <c r="P1350" i="1"/>
  <c r="O1350" i="1"/>
  <c r="S1349" i="1"/>
  <c r="R1349" i="1" a="1"/>
  <c r="R1349" i="1"/>
  <c r="Q1349" i="1"/>
  <c r="P1349" i="1"/>
  <c r="O1349" i="1"/>
  <c r="S1348" i="1"/>
  <c r="R1348" i="1" a="1"/>
  <c r="R1348" i="1"/>
  <c r="Q1348" i="1"/>
  <c r="P1348" i="1"/>
  <c r="O1348" i="1"/>
  <c r="S1347" i="1"/>
  <c r="R1347" i="1" a="1"/>
  <c r="R1347" i="1"/>
  <c r="Q1347" i="1"/>
  <c r="P1347" i="1"/>
  <c r="O1347" i="1"/>
  <c r="S1346" i="1"/>
  <c r="R1346" i="1" a="1"/>
  <c r="R1346" i="1"/>
  <c r="Q1346" i="1"/>
  <c r="P1346" i="1"/>
  <c r="O1346" i="1"/>
  <c r="S1345" i="1"/>
  <c r="R1345" i="1" a="1"/>
  <c r="R1345" i="1"/>
  <c r="Q1345" i="1"/>
  <c r="P1345" i="1"/>
  <c r="O1345" i="1"/>
  <c r="S1344" i="1"/>
  <c r="R1344" i="1" a="1"/>
  <c r="R1344" i="1"/>
  <c r="Q1344" i="1"/>
  <c r="P1344" i="1"/>
  <c r="O1344" i="1"/>
  <c r="S1343" i="1"/>
  <c r="R1343" i="1" a="1"/>
  <c r="R1343" i="1"/>
  <c r="Q1343" i="1"/>
  <c r="P1343" i="1"/>
  <c r="O1343" i="1"/>
  <c r="S1342" i="1"/>
  <c r="R1342" i="1" a="1"/>
  <c r="R1342" i="1"/>
  <c r="Q1342" i="1"/>
  <c r="P1342" i="1"/>
  <c r="O1342" i="1"/>
  <c r="S1341" i="1"/>
  <c r="R1341" i="1" a="1"/>
  <c r="R1341" i="1"/>
  <c r="Q1341" i="1"/>
  <c r="P1341" i="1"/>
  <c r="O1341" i="1"/>
  <c r="S1340" i="1"/>
  <c r="R1340" i="1" a="1"/>
  <c r="R1340" i="1"/>
  <c r="Q1340" i="1"/>
  <c r="P1340" i="1"/>
  <c r="O1340" i="1"/>
  <c r="S1339" i="1"/>
  <c r="R1339" i="1" a="1"/>
  <c r="R1339" i="1"/>
  <c r="Q1339" i="1"/>
  <c r="P1339" i="1"/>
  <c r="O1339" i="1"/>
  <c r="S1338" i="1"/>
  <c r="R1338" i="1" a="1"/>
  <c r="R1338" i="1"/>
  <c r="Q1338" i="1"/>
  <c r="P1338" i="1"/>
  <c r="O1338" i="1"/>
  <c r="S1337" i="1"/>
  <c r="R1337" i="1" a="1"/>
  <c r="R1337" i="1"/>
  <c r="Q1337" i="1"/>
  <c r="P1337" i="1"/>
  <c r="O1337" i="1"/>
  <c r="S1336" i="1"/>
  <c r="R1336" i="1" a="1"/>
  <c r="R1336" i="1"/>
  <c r="Q1336" i="1"/>
  <c r="P1336" i="1"/>
  <c r="O1336" i="1"/>
  <c r="S1335" i="1"/>
  <c r="R1335" i="1" a="1"/>
  <c r="R1335" i="1"/>
  <c r="Q1335" i="1"/>
  <c r="P1335" i="1"/>
  <c r="O1335" i="1"/>
  <c r="S1334" i="1"/>
  <c r="R1334" i="1" a="1"/>
  <c r="R1334" i="1"/>
  <c r="Q1334" i="1"/>
  <c r="P1334" i="1"/>
  <c r="O1334" i="1"/>
  <c r="S1333" i="1"/>
  <c r="R1333" i="1" a="1"/>
  <c r="R1333" i="1"/>
  <c r="Q1333" i="1"/>
  <c r="P1333" i="1"/>
  <c r="O1333" i="1"/>
  <c r="S1332" i="1"/>
  <c r="R1332" i="1" a="1"/>
  <c r="R1332" i="1"/>
  <c r="Q1332" i="1"/>
  <c r="P1332" i="1"/>
  <c r="O1332" i="1"/>
  <c r="S1331" i="1"/>
  <c r="R1331" i="1" a="1"/>
  <c r="R1331" i="1"/>
  <c r="Q1331" i="1"/>
  <c r="P1331" i="1"/>
  <c r="O1331" i="1"/>
  <c r="S1330" i="1"/>
  <c r="R1330" i="1" a="1"/>
  <c r="R1330" i="1"/>
  <c r="Q1330" i="1"/>
  <c r="P1330" i="1"/>
  <c r="O1330" i="1"/>
  <c r="S1329" i="1"/>
  <c r="R1329" i="1" a="1"/>
  <c r="R1329" i="1"/>
  <c r="Q1329" i="1"/>
  <c r="P1329" i="1"/>
  <c r="O1329" i="1"/>
  <c r="S1328" i="1"/>
  <c r="R1328" i="1" a="1"/>
  <c r="R1328" i="1"/>
  <c r="Q1328" i="1"/>
  <c r="P1328" i="1"/>
  <c r="O1328" i="1"/>
  <c r="S1327" i="1"/>
  <c r="R1327" i="1" a="1"/>
  <c r="R1327" i="1"/>
  <c r="Q1327" i="1"/>
  <c r="P1327" i="1"/>
  <c r="O1327" i="1"/>
  <c r="S1326" i="1"/>
  <c r="R1326" i="1" a="1"/>
  <c r="R1326" i="1"/>
  <c r="Q1326" i="1"/>
  <c r="P1326" i="1"/>
  <c r="O1326" i="1"/>
  <c r="S1325" i="1"/>
  <c r="R1325" i="1" a="1"/>
  <c r="R1325" i="1"/>
  <c r="Q1325" i="1"/>
  <c r="P1325" i="1"/>
  <c r="O1325" i="1"/>
  <c r="S1324" i="1"/>
  <c r="R1324" i="1" a="1"/>
  <c r="R1324" i="1"/>
  <c r="Q1324" i="1"/>
  <c r="P1324" i="1"/>
  <c r="O1324" i="1"/>
  <c r="S1323" i="1"/>
  <c r="R1323" i="1" a="1"/>
  <c r="R1323" i="1"/>
  <c r="Q1323" i="1"/>
  <c r="P1323" i="1"/>
  <c r="O1323" i="1"/>
  <c r="S1322" i="1"/>
  <c r="R1322" i="1" a="1"/>
  <c r="R1322" i="1"/>
  <c r="Q1322" i="1"/>
  <c r="P1322" i="1"/>
  <c r="O1322" i="1"/>
  <c r="S1321" i="1"/>
  <c r="R1321" i="1" a="1"/>
  <c r="R1321" i="1"/>
  <c r="Q1321" i="1"/>
  <c r="P1321" i="1"/>
  <c r="O1321" i="1"/>
  <c r="S1320" i="1"/>
  <c r="R1320" i="1" a="1"/>
  <c r="R1320" i="1"/>
  <c r="Q1320" i="1"/>
  <c r="P1320" i="1"/>
  <c r="O1320" i="1"/>
  <c r="S1319" i="1"/>
  <c r="R1319" i="1" a="1"/>
  <c r="R1319" i="1"/>
  <c r="Q1319" i="1"/>
  <c r="P1319" i="1"/>
  <c r="O1319" i="1"/>
  <c r="S1318" i="1"/>
  <c r="R1318" i="1" a="1"/>
  <c r="R1318" i="1"/>
  <c r="Q1318" i="1"/>
  <c r="P1318" i="1"/>
  <c r="O1318" i="1"/>
  <c r="S1317" i="1"/>
  <c r="R1317" i="1" a="1"/>
  <c r="R1317" i="1"/>
  <c r="Q1317" i="1"/>
  <c r="P1317" i="1"/>
  <c r="O1317" i="1"/>
  <c r="S1316" i="1"/>
  <c r="R1316" i="1" a="1"/>
  <c r="R1316" i="1"/>
  <c r="Q1316" i="1"/>
  <c r="P1316" i="1"/>
  <c r="O1316" i="1"/>
  <c r="S1315" i="1"/>
  <c r="R1315" i="1" a="1"/>
  <c r="R1315" i="1"/>
  <c r="Q1315" i="1"/>
  <c r="P1315" i="1"/>
  <c r="O1315" i="1"/>
  <c r="S1314" i="1"/>
  <c r="R1314" i="1" a="1"/>
  <c r="R1314" i="1"/>
  <c r="Q1314" i="1"/>
  <c r="P1314" i="1"/>
  <c r="O1314" i="1"/>
  <c r="S1313" i="1"/>
  <c r="R1313" i="1" a="1"/>
  <c r="R1313" i="1"/>
  <c r="Q1313" i="1"/>
  <c r="P1313" i="1"/>
  <c r="O1313" i="1"/>
  <c r="S1312" i="1"/>
  <c r="R1312" i="1" a="1"/>
  <c r="R1312" i="1"/>
  <c r="Q1312" i="1"/>
  <c r="P1312" i="1"/>
  <c r="O1312" i="1"/>
  <c r="S1311" i="1"/>
  <c r="R1311" i="1" a="1"/>
  <c r="R1311" i="1"/>
  <c r="Q1311" i="1"/>
  <c r="P1311" i="1"/>
  <c r="O1311" i="1"/>
  <c r="S1310" i="1"/>
  <c r="R1310" i="1" a="1"/>
  <c r="R1310" i="1"/>
  <c r="Q1310" i="1"/>
  <c r="P1310" i="1"/>
  <c r="O1310" i="1"/>
  <c r="S1309" i="1"/>
  <c r="R1309" i="1" a="1"/>
  <c r="R1309" i="1"/>
  <c r="Q1309" i="1"/>
  <c r="P1309" i="1"/>
  <c r="O1309" i="1"/>
  <c r="S1308" i="1"/>
  <c r="R1308" i="1" a="1"/>
  <c r="R1308" i="1"/>
  <c r="Q1308" i="1"/>
  <c r="P1308" i="1"/>
  <c r="O1308" i="1"/>
  <c r="S1307" i="1"/>
  <c r="R1307" i="1" a="1"/>
  <c r="R1307" i="1"/>
  <c r="Q1307" i="1"/>
  <c r="P1307" i="1"/>
  <c r="O1307" i="1"/>
  <c r="S1306" i="1"/>
  <c r="R1306" i="1" a="1"/>
  <c r="R1306" i="1"/>
  <c r="Q1306" i="1"/>
  <c r="P1306" i="1"/>
  <c r="O1306" i="1"/>
  <c r="S1305" i="1"/>
  <c r="R1305" i="1" a="1"/>
  <c r="R1305" i="1"/>
  <c r="Q1305" i="1"/>
  <c r="P1305" i="1"/>
  <c r="O1305" i="1"/>
  <c r="S1304" i="1"/>
  <c r="R1304" i="1" a="1"/>
  <c r="R1304" i="1"/>
  <c r="Q1304" i="1"/>
  <c r="P1304" i="1"/>
  <c r="O1304" i="1"/>
  <c r="S1303" i="1"/>
  <c r="R1303" i="1" a="1"/>
  <c r="R1303" i="1"/>
  <c r="Q1303" i="1"/>
  <c r="P1303" i="1"/>
  <c r="O1303" i="1"/>
  <c r="S1302" i="1"/>
  <c r="R1302" i="1" a="1"/>
  <c r="R1302" i="1"/>
  <c r="Q1302" i="1"/>
  <c r="P1302" i="1"/>
  <c r="O1302" i="1"/>
  <c r="S1301" i="1"/>
  <c r="R1301" i="1" a="1"/>
  <c r="R1301" i="1"/>
  <c r="Q1301" i="1"/>
  <c r="P1301" i="1"/>
  <c r="O1301" i="1"/>
  <c r="S1300" i="1"/>
  <c r="R1300" i="1" a="1"/>
  <c r="R1300" i="1"/>
  <c r="Q1300" i="1"/>
  <c r="P1300" i="1"/>
  <c r="O1300" i="1"/>
  <c r="S1299" i="1"/>
  <c r="R1299" i="1" a="1"/>
  <c r="R1299" i="1"/>
  <c r="Q1299" i="1"/>
  <c r="P1299" i="1"/>
  <c r="O1299" i="1"/>
  <c r="S1298" i="1"/>
  <c r="R1298" i="1" a="1"/>
  <c r="R1298" i="1"/>
  <c r="Q1298" i="1"/>
  <c r="P1298" i="1"/>
  <c r="O1298" i="1"/>
  <c r="S1297" i="1"/>
  <c r="R1297" i="1" a="1"/>
  <c r="R1297" i="1"/>
  <c r="Q1297" i="1"/>
  <c r="P1297" i="1"/>
  <c r="O1297" i="1"/>
  <c r="S1296" i="1"/>
  <c r="R1296" i="1" a="1"/>
  <c r="R1296" i="1"/>
  <c r="Q1296" i="1"/>
  <c r="P1296" i="1"/>
  <c r="O1296" i="1"/>
  <c r="S1295" i="1"/>
  <c r="R1295" i="1" a="1"/>
  <c r="R1295" i="1"/>
  <c r="Q1295" i="1"/>
  <c r="P1295" i="1"/>
  <c r="O1295" i="1"/>
  <c r="S1294" i="1"/>
  <c r="R1294" i="1" a="1"/>
  <c r="R1294" i="1"/>
  <c r="Q1294" i="1"/>
  <c r="P1294" i="1"/>
  <c r="O1294" i="1"/>
  <c r="S1293" i="1"/>
  <c r="R1293" i="1" a="1"/>
  <c r="R1293" i="1"/>
  <c r="Q1293" i="1"/>
  <c r="P1293" i="1"/>
  <c r="O1293" i="1"/>
  <c r="S1292" i="1"/>
  <c r="R1292" i="1" a="1"/>
  <c r="R1292" i="1"/>
  <c r="Q1292" i="1"/>
  <c r="P1292" i="1"/>
  <c r="O1292" i="1"/>
  <c r="S1291" i="1"/>
  <c r="R1291" i="1" a="1"/>
  <c r="R1291" i="1"/>
  <c r="Q1291" i="1"/>
  <c r="P1291" i="1"/>
  <c r="O1291" i="1"/>
  <c r="S1290" i="1"/>
  <c r="R1290" i="1" a="1"/>
  <c r="R1290" i="1"/>
  <c r="Q1290" i="1"/>
  <c r="P1290" i="1"/>
  <c r="O1290" i="1"/>
  <c r="S1289" i="1"/>
  <c r="R1289" i="1" a="1"/>
  <c r="R1289" i="1"/>
  <c r="Q1289" i="1"/>
  <c r="P1289" i="1"/>
  <c r="O1289" i="1"/>
  <c r="S1288" i="1"/>
  <c r="R1288" i="1" a="1"/>
  <c r="R1288" i="1"/>
  <c r="Q1288" i="1"/>
  <c r="P1288" i="1"/>
  <c r="O1288" i="1"/>
  <c r="S1287" i="1"/>
  <c r="R1287" i="1" a="1"/>
  <c r="R1287" i="1"/>
  <c r="Q1287" i="1"/>
  <c r="P1287" i="1"/>
  <c r="O1287" i="1"/>
  <c r="S1286" i="1"/>
  <c r="R1286" i="1" a="1"/>
  <c r="R1286" i="1"/>
  <c r="Q1286" i="1"/>
  <c r="P1286" i="1"/>
  <c r="O1286" i="1"/>
  <c r="S1285" i="1"/>
  <c r="R1285" i="1" a="1"/>
  <c r="R1285" i="1"/>
  <c r="Q1285" i="1"/>
  <c r="P1285" i="1"/>
  <c r="O1285" i="1"/>
  <c r="S1284" i="1"/>
  <c r="R1284" i="1" a="1"/>
  <c r="R1284" i="1"/>
  <c r="Q1284" i="1"/>
  <c r="P1284" i="1"/>
  <c r="O1284" i="1"/>
  <c r="S1283" i="1"/>
  <c r="R1283" i="1" a="1"/>
  <c r="R1283" i="1"/>
  <c r="Q1283" i="1"/>
  <c r="P1283" i="1"/>
  <c r="O1283" i="1"/>
  <c r="S1282" i="1"/>
  <c r="R1282" i="1" a="1"/>
  <c r="R1282" i="1"/>
  <c r="Q1282" i="1"/>
  <c r="P1282" i="1"/>
  <c r="O1282" i="1"/>
  <c r="S1281" i="1"/>
  <c r="R1281" i="1" a="1"/>
  <c r="R1281" i="1"/>
  <c r="Q1281" i="1"/>
  <c r="P1281" i="1"/>
  <c r="O1281" i="1"/>
  <c r="S1280" i="1"/>
  <c r="R1280" i="1" a="1"/>
  <c r="R1280" i="1"/>
  <c r="Q1280" i="1"/>
  <c r="P1280" i="1"/>
  <c r="O1280" i="1"/>
  <c r="S1279" i="1"/>
  <c r="R1279" i="1" a="1"/>
  <c r="R1279" i="1"/>
  <c r="Q1279" i="1"/>
  <c r="P1279" i="1"/>
  <c r="O1279" i="1"/>
  <c r="S1278" i="1"/>
  <c r="R1278" i="1" a="1"/>
  <c r="R1278" i="1"/>
  <c r="Q1278" i="1"/>
  <c r="P1278" i="1"/>
  <c r="O1278" i="1"/>
  <c r="S1277" i="1"/>
  <c r="R1277" i="1" a="1"/>
  <c r="R1277" i="1"/>
  <c r="Q1277" i="1"/>
  <c r="P1277" i="1"/>
  <c r="O1277" i="1"/>
  <c r="S1276" i="1"/>
  <c r="R1276" i="1" a="1"/>
  <c r="R1276" i="1"/>
  <c r="Q1276" i="1"/>
  <c r="P1276" i="1"/>
  <c r="O1276" i="1"/>
  <c r="S1275" i="1"/>
  <c r="R1275" i="1" a="1"/>
  <c r="R1275" i="1"/>
  <c r="Q1275" i="1"/>
  <c r="P1275" i="1"/>
  <c r="O1275" i="1"/>
  <c r="S1274" i="1"/>
  <c r="R1274" i="1" a="1"/>
  <c r="R1274" i="1"/>
  <c r="Q1274" i="1"/>
  <c r="P1274" i="1"/>
  <c r="O1274" i="1"/>
  <c r="S1273" i="1"/>
  <c r="R1273" i="1" a="1"/>
  <c r="R1273" i="1"/>
  <c r="Q1273" i="1"/>
  <c r="P1273" i="1"/>
  <c r="O1273" i="1"/>
  <c r="S1272" i="1"/>
  <c r="R1272" i="1" a="1"/>
  <c r="R1272" i="1"/>
  <c r="Q1272" i="1"/>
  <c r="P1272" i="1"/>
  <c r="O1272" i="1"/>
  <c r="S1271" i="1"/>
  <c r="R1271" i="1" a="1"/>
  <c r="R1271" i="1"/>
  <c r="Q1271" i="1"/>
  <c r="P1271" i="1"/>
  <c r="O1271" i="1"/>
  <c r="S1270" i="1"/>
  <c r="R1270" i="1" a="1"/>
  <c r="R1270" i="1"/>
  <c r="Q1270" i="1"/>
  <c r="P1270" i="1"/>
  <c r="O1270" i="1"/>
  <c r="S1269" i="1"/>
  <c r="R1269" i="1" a="1"/>
  <c r="R1269" i="1"/>
  <c r="Q1269" i="1"/>
  <c r="P1269" i="1"/>
  <c r="O1269" i="1"/>
  <c r="S1268" i="1"/>
  <c r="R1268" i="1" a="1"/>
  <c r="R1268" i="1"/>
  <c r="Q1268" i="1"/>
  <c r="P1268" i="1"/>
  <c r="O1268" i="1"/>
  <c r="S1267" i="1"/>
  <c r="R1267" i="1" a="1"/>
  <c r="R1267" i="1"/>
  <c r="Q1267" i="1"/>
  <c r="P1267" i="1"/>
  <c r="O1267" i="1"/>
  <c r="S1266" i="1"/>
  <c r="R1266" i="1" a="1"/>
  <c r="R1266" i="1"/>
  <c r="Q1266" i="1"/>
  <c r="P1266" i="1"/>
  <c r="O1266" i="1"/>
  <c r="S1265" i="1"/>
  <c r="R1265" i="1" a="1"/>
  <c r="R1265" i="1"/>
  <c r="Q1265" i="1"/>
  <c r="P1265" i="1"/>
  <c r="O1265" i="1"/>
  <c r="S1264" i="1"/>
  <c r="R1264" i="1" a="1"/>
  <c r="R1264" i="1"/>
  <c r="Q1264" i="1"/>
  <c r="P1264" i="1"/>
  <c r="O1264" i="1"/>
  <c r="S1263" i="1"/>
  <c r="R1263" i="1" a="1"/>
  <c r="R1263" i="1"/>
  <c r="Q1263" i="1"/>
  <c r="P1263" i="1"/>
  <c r="O1263" i="1"/>
  <c r="S1262" i="1"/>
  <c r="R1262" i="1" a="1"/>
  <c r="R1262" i="1"/>
  <c r="Q1262" i="1"/>
  <c r="P1262" i="1"/>
  <c r="O1262" i="1"/>
  <c r="S1261" i="1"/>
  <c r="R1261" i="1" a="1"/>
  <c r="R1261" i="1"/>
  <c r="Q1261" i="1"/>
  <c r="P1261" i="1"/>
  <c r="O1261" i="1"/>
  <c r="S1260" i="1"/>
  <c r="R1260" i="1" a="1"/>
  <c r="R1260" i="1"/>
  <c r="Q1260" i="1"/>
  <c r="P1260" i="1"/>
  <c r="O1260" i="1"/>
  <c r="S1259" i="1"/>
  <c r="R1259" i="1" a="1"/>
  <c r="R1259" i="1"/>
  <c r="Q1259" i="1"/>
  <c r="P1259" i="1"/>
  <c r="O1259" i="1"/>
  <c r="S1258" i="1"/>
  <c r="R1258" i="1" a="1"/>
  <c r="R1258" i="1"/>
  <c r="Q1258" i="1"/>
  <c r="P1258" i="1"/>
  <c r="O1258" i="1"/>
  <c r="S1257" i="1"/>
  <c r="R1257" i="1" a="1"/>
  <c r="R1257" i="1"/>
  <c r="Q1257" i="1"/>
  <c r="P1257" i="1"/>
  <c r="O1257" i="1"/>
  <c r="S1256" i="1"/>
  <c r="R1256" i="1" a="1"/>
  <c r="R1256" i="1"/>
  <c r="Q1256" i="1"/>
  <c r="P1256" i="1"/>
  <c r="O1256" i="1"/>
  <c r="S1255" i="1"/>
  <c r="R1255" i="1" a="1"/>
  <c r="R1255" i="1"/>
  <c r="Q1255" i="1"/>
  <c r="P1255" i="1"/>
  <c r="O1255" i="1"/>
  <c r="S1254" i="1"/>
  <c r="R1254" i="1" a="1"/>
  <c r="R1254" i="1"/>
  <c r="Q1254" i="1"/>
  <c r="P1254" i="1"/>
  <c r="O1254" i="1"/>
  <c r="S1253" i="1"/>
  <c r="R1253" i="1" a="1"/>
  <c r="R1253" i="1"/>
  <c r="Q1253" i="1"/>
  <c r="P1253" i="1"/>
  <c r="O1253" i="1"/>
  <c r="S1252" i="1"/>
  <c r="R1252" i="1" a="1"/>
  <c r="R1252" i="1"/>
  <c r="Q1252" i="1"/>
  <c r="P1252" i="1"/>
  <c r="O1252" i="1"/>
  <c r="S1251" i="1"/>
  <c r="R1251" i="1" a="1"/>
  <c r="R1251" i="1"/>
  <c r="Q1251" i="1"/>
  <c r="P1251" i="1"/>
  <c r="O1251" i="1"/>
  <c r="S1250" i="1"/>
  <c r="R1250" i="1" a="1"/>
  <c r="R1250" i="1"/>
  <c r="Q1250" i="1"/>
  <c r="P1250" i="1"/>
  <c r="O1250" i="1"/>
  <c r="S1249" i="1"/>
  <c r="R1249" i="1" a="1"/>
  <c r="R1249" i="1"/>
  <c r="Q1249" i="1"/>
  <c r="P1249" i="1"/>
  <c r="O1249" i="1"/>
  <c r="S1248" i="1"/>
  <c r="R1248" i="1" a="1"/>
  <c r="R1248" i="1"/>
  <c r="Q1248" i="1"/>
  <c r="P1248" i="1"/>
  <c r="O1248" i="1"/>
  <c r="S1247" i="1"/>
  <c r="R1247" i="1" a="1"/>
  <c r="R1247" i="1"/>
  <c r="Q1247" i="1"/>
  <c r="P1247" i="1"/>
  <c r="O1247" i="1"/>
  <c r="S1246" i="1"/>
  <c r="R1246" i="1" a="1"/>
  <c r="R1246" i="1"/>
  <c r="Q1246" i="1"/>
  <c r="P1246" i="1"/>
  <c r="O1246" i="1"/>
  <c r="S1245" i="1"/>
  <c r="R1245" i="1" a="1"/>
  <c r="R1245" i="1"/>
  <c r="Q1245" i="1"/>
  <c r="P1245" i="1"/>
  <c r="O1245" i="1"/>
  <c r="S1244" i="1"/>
  <c r="R1244" i="1" a="1"/>
  <c r="R1244" i="1"/>
  <c r="Q1244" i="1"/>
  <c r="P1244" i="1"/>
  <c r="O1244" i="1"/>
  <c r="S1243" i="1"/>
  <c r="R1243" i="1" a="1"/>
  <c r="R1243" i="1"/>
  <c r="Q1243" i="1"/>
  <c r="P1243" i="1"/>
  <c r="O1243" i="1"/>
  <c r="S1242" i="1"/>
  <c r="R1242" i="1" a="1"/>
  <c r="R1242" i="1"/>
  <c r="Q1242" i="1"/>
  <c r="P1242" i="1"/>
  <c r="O1242" i="1"/>
  <c r="S1241" i="1"/>
  <c r="R1241" i="1" a="1"/>
  <c r="R1241" i="1"/>
  <c r="Q1241" i="1"/>
  <c r="P1241" i="1"/>
  <c r="O1241" i="1"/>
  <c r="S1240" i="1"/>
  <c r="R1240" i="1" a="1"/>
  <c r="R1240" i="1"/>
  <c r="Q1240" i="1"/>
  <c r="P1240" i="1"/>
  <c r="O1240" i="1"/>
  <c r="S1239" i="1"/>
  <c r="R1239" i="1" a="1"/>
  <c r="R1239" i="1"/>
  <c r="Q1239" i="1"/>
  <c r="P1239" i="1"/>
  <c r="O1239" i="1"/>
  <c r="S1238" i="1"/>
  <c r="R1238" i="1" a="1"/>
  <c r="R1238" i="1"/>
  <c r="Q1238" i="1"/>
  <c r="P1238" i="1"/>
  <c r="O1238" i="1"/>
  <c r="S1237" i="1"/>
  <c r="R1237" i="1" a="1"/>
  <c r="R1237" i="1"/>
  <c r="Q1237" i="1"/>
  <c r="P1237" i="1"/>
  <c r="O1237" i="1"/>
  <c r="S1236" i="1"/>
  <c r="R1236" i="1" a="1"/>
  <c r="R1236" i="1"/>
  <c r="Q1236" i="1"/>
  <c r="P1236" i="1"/>
  <c r="O1236" i="1"/>
  <c r="S1235" i="1"/>
  <c r="R1235" i="1" a="1"/>
  <c r="R1235" i="1"/>
  <c r="Q1235" i="1"/>
  <c r="P1235" i="1"/>
  <c r="O1235" i="1"/>
  <c r="S1234" i="1"/>
  <c r="R1234" i="1" a="1"/>
  <c r="R1234" i="1"/>
  <c r="Q1234" i="1"/>
  <c r="P1234" i="1"/>
  <c r="O1234" i="1"/>
  <c r="S1233" i="1"/>
  <c r="R1233" i="1" a="1"/>
  <c r="R1233" i="1"/>
  <c r="Q1233" i="1"/>
  <c r="P1233" i="1"/>
  <c r="O1233" i="1"/>
  <c r="S1232" i="1"/>
  <c r="R1232" i="1" a="1"/>
  <c r="R1232" i="1"/>
  <c r="Q1232" i="1"/>
  <c r="P1232" i="1"/>
  <c r="O1232" i="1"/>
  <c r="S1231" i="1"/>
  <c r="R1231" i="1" a="1"/>
  <c r="R1231" i="1"/>
  <c r="Q1231" i="1"/>
  <c r="P1231" i="1"/>
  <c r="O1231" i="1"/>
  <c r="S1230" i="1"/>
  <c r="R1230" i="1" a="1"/>
  <c r="R1230" i="1"/>
  <c r="Q1230" i="1"/>
  <c r="P1230" i="1"/>
  <c r="O1230" i="1"/>
  <c r="S1229" i="1"/>
  <c r="R1229" i="1" a="1"/>
  <c r="R1229" i="1"/>
  <c r="Q1229" i="1"/>
  <c r="P1229" i="1"/>
  <c r="O1229" i="1"/>
  <c r="S1228" i="1"/>
  <c r="R1228" i="1" a="1"/>
  <c r="R1228" i="1"/>
  <c r="Q1228" i="1"/>
  <c r="P1228" i="1"/>
  <c r="O1228" i="1"/>
  <c r="S1227" i="1"/>
  <c r="R1227" i="1" a="1"/>
  <c r="R1227" i="1"/>
  <c r="Q1227" i="1"/>
  <c r="P1227" i="1"/>
  <c r="O1227" i="1"/>
  <c r="S1226" i="1"/>
  <c r="R1226" i="1" a="1"/>
  <c r="R1226" i="1"/>
  <c r="Q1226" i="1"/>
  <c r="P1226" i="1"/>
  <c r="O1226" i="1"/>
  <c r="S1225" i="1"/>
  <c r="R1225" i="1" a="1"/>
  <c r="R1225" i="1"/>
  <c r="Q1225" i="1"/>
  <c r="P1225" i="1"/>
  <c r="O1225" i="1"/>
  <c r="S1224" i="1"/>
  <c r="R1224" i="1" a="1"/>
  <c r="R1224" i="1"/>
  <c r="Q1224" i="1"/>
  <c r="P1224" i="1"/>
  <c r="O1224" i="1"/>
  <c r="S1223" i="1"/>
  <c r="R1223" i="1" a="1"/>
  <c r="R1223" i="1"/>
  <c r="Q1223" i="1"/>
  <c r="P1223" i="1"/>
  <c r="O1223" i="1"/>
  <c r="S1222" i="1"/>
  <c r="R1222" i="1" a="1"/>
  <c r="R1222" i="1"/>
  <c r="Q1222" i="1"/>
  <c r="P1222" i="1"/>
  <c r="O1222" i="1"/>
  <c r="S1221" i="1"/>
  <c r="R1221" i="1" a="1"/>
  <c r="R1221" i="1"/>
  <c r="Q1221" i="1"/>
  <c r="P1221" i="1"/>
  <c r="O1221" i="1"/>
  <c r="S1220" i="1"/>
  <c r="R1220" i="1" a="1"/>
  <c r="R1220" i="1"/>
  <c r="Q1220" i="1"/>
  <c r="P1220" i="1"/>
  <c r="O1220" i="1"/>
  <c r="S1219" i="1"/>
  <c r="R1219" i="1" a="1"/>
  <c r="R1219" i="1"/>
  <c r="Q1219" i="1"/>
  <c r="P1219" i="1"/>
  <c r="O1219" i="1"/>
  <c r="S1218" i="1"/>
  <c r="R1218" i="1" a="1"/>
  <c r="R1218" i="1"/>
  <c r="Q1218" i="1"/>
  <c r="P1218" i="1"/>
  <c r="O1218" i="1"/>
  <c r="S1217" i="1"/>
  <c r="R1217" i="1" a="1"/>
  <c r="R1217" i="1"/>
  <c r="Q1217" i="1"/>
  <c r="P1217" i="1"/>
  <c r="O1217" i="1"/>
  <c r="S1216" i="1"/>
  <c r="R1216" i="1" a="1"/>
  <c r="R1216" i="1"/>
  <c r="Q1216" i="1"/>
  <c r="P1216" i="1"/>
  <c r="O1216" i="1"/>
  <c r="S1215" i="1"/>
  <c r="R1215" i="1" a="1"/>
  <c r="R1215" i="1"/>
  <c r="Q1215" i="1"/>
  <c r="P1215" i="1"/>
  <c r="O1215" i="1"/>
  <c r="S1214" i="1"/>
  <c r="R1214" i="1" a="1"/>
  <c r="R1214" i="1"/>
  <c r="Q1214" i="1"/>
  <c r="P1214" i="1"/>
  <c r="O1214" i="1"/>
  <c r="S1213" i="1"/>
  <c r="R1213" i="1" a="1"/>
  <c r="R1213" i="1"/>
  <c r="Q1213" i="1"/>
  <c r="P1213" i="1"/>
  <c r="O1213" i="1"/>
  <c r="S1212" i="1"/>
  <c r="R1212" i="1" a="1"/>
  <c r="R1212" i="1"/>
  <c r="Q1212" i="1"/>
  <c r="P1212" i="1"/>
  <c r="O1212" i="1"/>
  <c r="S1211" i="1"/>
  <c r="R1211" i="1" a="1"/>
  <c r="R1211" i="1"/>
  <c r="Q1211" i="1"/>
  <c r="P1211" i="1"/>
  <c r="O1211" i="1"/>
  <c r="S1210" i="1"/>
  <c r="R1210" i="1" a="1"/>
  <c r="R1210" i="1"/>
  <c r="Q1210" i="1"/>
  <c r="P1210" i="1"/>
  <c r="O1210" i="1"/>
  <c r="S1209" i="1"/>
  <c r="R1209" i="1" a="1"/>
  <c r="R1209" i="1"/>
  <c r="Q1209" i="1"/>
  <c r="P1209" i="1"/>
  <c r="O1209" i="1"/>
  <c r="S1208" i="1"/>
  <c r="R1208" i="1" a="1"/>
  <c r="R1208" i="1"/>
  <c r="Q1208" i="1"/>
  <c r="P1208" i="1"/>
  <c r="O1208" i="1"/>
  <c r="S1207" i="1"/>
  <c r="R1207" i="1" a="1"/>
  <c r="R1207" i="1"/>
  <c r="Q1207" i="1"/>
  <c r="P1207" i="1"/>
  <c r="O1207" i="1"/>
  <c r="S1206" i="1"/>
  <c r="R1206" i="1" a="1"/>
  <c r="R1206" i="1"/>
  <c r="Q1206" i="1"/>
  <c r="P1206" i="1"/>
  <c r="O1206" i="1"/>
  <c r="S1205" i="1"/>
  <c r="R1205" i="1" a="1"/>
  <c r="R1205" i="1"/>
  <c r="Q1205" i="1"/>
  <c r="P1205" i="1"/>
  <c r="O1205" i="1"/>
  <c r="S1204" i="1"/>
  <c r="R1204" i="1" a="1"/>
  <c r="R1204" i="1"/>
  <c r="Q1204" i="1"/>
  <c r="P1204" i="1"/>
  <c r="O1204" i="1"/>
  <c r="S1203" i="1"/>
  <c r="R1203" i="1" a="1"/>
  <c r="R1203" i="1"/>
  <c r="Q1203" i="1"/>
  <c r="P1203" i="1"/>
  <c r="O1203" i="1"/>
  <c r="S1202" i="1"/>
  <c r="R1202" i="1" a="1"/>
  <c r="R1202" i="1"/>
  <c r="Q1202" i="1"/>
  <c r="P1202" i="1"/>
  <c r="O1202" i="1"/>
  <c r="S1201" i="1"/>
  <c r="R1201" i="1" a="1"/>
  <c r="R1201" i="1"/>
  <c r="Q1201" i="1"/>
  <c r="P1201" i="1"/>
  <c r="O1201" i="1"/>
  <c r="S1200" i="1"/>
  <c r="R1200" i="1" a="1"/>
  <c r="R1200" i="1"/>
  <c r="Q1200" i="1"/>
  <c r="P1200" i="1"/>
  <c r="O1200" i="1"/>
  <c r="S1199" i="1"/>
  <c r="R1199" i="1" a="1"/>
  <c r="R1199" i="1"/>
  <c r="Q1199" i="1"/>
  <c r="P1199" i="1"/>
  <c r="O1199" i="1"/>
  <c r="S1198" i="1"/>
  <c r="R1198" i="1" a="1"/>
  <c r="R1198" i="1"/>
  <c r="Q1198" i="1"/>
  <c r="P1198" i="1"/>
  <c r="O1198" i="1"/>
  <c r="S1197" i="1"/>
  <c r="R1197" i="1" a="1"/>
  <c r="R1197" i="1"/>
  <c r="Q1197" i="1"/>
  <c r="P1197" i="1"/>
  <c r="O1197" i="1"/>
  <c r="S1196" i="1"/>
  <c r="R1196" i="1" a="1"/>
  <c r="R1196" i="1"/>
  <c r="Q1196" i="1"/>
  <c r="P1196" i="1"/>
  <c r="O1196" i="1"/>
  <c r="S1195" i="1"/>
  <c r="R1195" i="1" a="1"/>
  <c r="R1195" i="1"/>
  <c r="Q1195" i="1"/>
  <c r="P1195" i="1"/>
  <c r="O1195" i="1"/>
  <c r="S1194" i="1"/>
  <c r="R1194" i="1" a="1"/>
  <c r="R1194" i="1"/>
  <c r="Q1194" i="1"/>
  <c r="P1194" i="1"/>
  <c r="O1194" i="1"/>
  <c r="S1193" i="1"/>
  <c r="R1193" i="1" a="1"/>
  <c r="R1193" i="1"/>
  <c r="Q1193" i="1"/>
  <c r="P1193" i="1"/>
  <c r="O1193" i="1"/>
  <c r="S1192" i="1"/>
  <c r="R1192" i="1" a="1"/>
  <c r="R1192" i="1"/>
  <c r="Q1192" i="1"/>
  <c r="P1192" i="1"/>
  <c r="O1192" i="1"/>
  <c r="S1191" i="1"/>
  <c r="R1191" i="1" a="1"/>
  <c r="R1191" i="1"/>
  <c r="Q1191" i="1"/>
  <c r="P1191" i="1"/>
  <c r="O1191" i="1"/>
  <c r="S1190" i="1"/>
  <c r="R1190" i="1" a="1"/>
  <c r="R1190" i="1"/>
  <c r="Q1190" i="1"/>
  <c r="P1190" i="1"/>
  <c r="O1190" i="1"/>
  <c r="S1189" i="1"/>
  <c r="R1189" i="1" a="1"/>
  <c r="R1189" i="1"/>
  <c r="Q1189" i="1"/>
  <c r="P1189" i="1"/>
  <c r="O1189" i="1"/>
  <c r="S1188" i="1"/>
  <c r="R1188" i="1" a="1"/>
  <c r="R1188" i="1"/>
  <c r="Q1188" i="1"/>
  <c r="P1188" i="1"/>
  <c r="O1188" i="1"/>
  <c r="S1187" i="1"/>
  <c r="R1187" i="1" a="1"/>
  <c r="R1187" i="1"/>
  <c r="Q1187" i="1"/>
  <c r="P1187" i="1"/>
  <c r="O1187" i="1"/>
  <c r="S1186" i="1"/>
  <c r="R1186" i="1" a="1"/>
  <c r="R1186" i="1"/>
  <c r="Q1186" i="1"/>
  <c r="P1186" i="1"/>
  <c r="O1186" i="1"/>
  <c r="S1185" i="1"/>
  <c r="R1185" i="1" a="1"/>
  <c r="R1185" i="1"/>
  <c r="Q1185" i="1"/>
  <c r="P1185" i="1"/>
  <c r="O1185" i="1"/>
  <c r="S1184" i="1"/>
  <c r="R1184" i="1" a="1"/>
  <c r="R1184" i="1"/>
  <c r="Q1184" i="1"/>
  <c r="P1184" i="1"/>
  <c r="O1184" i="1"/>
  <c r="S1183" i="1"/>
  <c r="R1183" i="1" a="1"/>
  <c r="R1183" i="1"/>
  <c r="Q1183" i="1"/>
  <c r="P1183" i="1"/>
  <c r="O1183" i="1"/>
  <c r="S1182" i="1"/>
  <c r="R1182" i="1" a="1"/>
  <c r="R1182" i="1"/>
  <c r="Q1182" i="1"/>
  <c r="P1182" i="1"/>
  <c r="O1182" i="1"/>
  <c r="S1181" i="1"/>
  <c r="R1181" i="1" a="1"/>
  <c r="R1181" i="1"/>
  <c r="Q1181" i="1"/>
  <c r="P1181" i="1"/>
  <c r="O1181" i="1"/>
  <c r="S1180" i="1"/>
  <c r="R1180" i="1" a="1"/>
  <c r="R1180" i="1"/>
  <c r="Q1180" i="1"/>
  <c r="P1180" i="1"/>
  <c r="O1180" i="1"/>
  <c r="S1179" i="1"/>
  <c r="R1179" i="1" a="1"/>
  <c r="R1179" i="1"/>
  <c r="Q1179" i="1"/>
  <c r="P1179" i="1"/>
  <c r="O1179" i="1"/>
  <c r="S1178" i="1"/>
  <c r="R1178" i="1" a="1"/>
  <c r="R1178" i="1"/>
  <c r="Q1178" i="1"/>
  <c r="P1178" i="1"/>
  <c r="O1178" i="1"/>
  <c r="S1177" i="1"/>
  <c r="R1177" i="1" a="1"/>
  <c r="R1177" i="1"/>
  <c r="Q1177" i="1"/>
  <c r="P1177" i="1"/>
  <c r="O1177" i="1"/>
  <c r="S1176" i="1"/>
  <c r="R1176" i="1" a="1"/>
  <c r="R1176" i="1"/>
  <c r="Q1176" i="1"/>
  <c r="P1176" i="1"/>
  <c r="O1176" i="1"/>
  <c r="S1175" i="1"/>
  <c r="R1175" i="1" a="1"/>
  <c r="R1175" i="1"/>
  <c r="Q1175" i="1"/>
  <c r="P1175" i="1"/>
  <c r="O1175" i="1"/>
  <c r="S1174" i="1"/>
  <c r="R1174" i="1" a="1"/>
  <c r="R1174" i="1"/>
  <c r="Q1174" i="1"/>
  <c r="P1174" i="1"/>
  <c r="O1174" i="1"/>
  <c r="S1173" i="1"/>
  <c r="R1173" i="1" a="1"/>
  <c r="R1173" i="1"/>
  <c r="Q1173" i="1"/>
  <c r="P1173" i="1"/>
  <c r="O1173" i="1"/>
  <c r="S1172" i="1"/>
  <c r="R1172" i="1" a="1"/>
  <c r="R1172" i="1"/>
  <c r="Q1172" i="1"/>
  <c r="P1172" i="1"/>
  <c r="O1172" i="1"/>
  <c r="S1171" i="1"/>
  <c r="R1171" i="1" a="1"/>
  <c r="R1171" i="1"/>
  <c r="Q1171" i="1"/>
  <c r="P1171" i="1"/>
  <c r="O1171" i="1"/>
  <c r="S1170" i="1"/>
  <c r="R1170" i="1" a="1"/>
  <c r="R1170" i="1"/>
  <c r="Q1170" i="1"/>
  <c r="P1170" i="1"/>
  <c r="O1170" i="1"/>
  <c r="S1169" i="1"/>
  <c r="R1169" i="1" a="1"/>
  <c r="R1169" i="1"/>
  <c r="Q1169" i="1"/>
  <c r="P1169" i="1"/>
  <c r="O1169" i="1"/>
  <c r="S1168" i="1"/>
  <c r="R1168" i="1" a="1"/>
  <c r="R1168" i="1"/>
  <c r="Q1168" i="1"/>
  <c r="P1168" i="1"/>
  <c r="O1168" i="1"/>
  <c r="S1167" i="1"/>
  <c r="R1167" i="1" a="1"/>
  <c r="R1167" i="1"/>
  <c r="Q1167" i="1"/>
  <c r="P1167" i="1"/>
  <c r="O1167" i="1"/>
  <c r="S1166" i="1"/>
  <c r="R1166" i="1" a="1"/>
  <c r="R1166" i="1"/>
  <c r="Q1166" i="1"/>
  <c r="P1166" i="1"/>
  <c r="O1166" i="1"/>
  <c r="S1165" i="1"/>
  <c r="R1165" i="1" a="1"/>
  <c r="R1165" i="1"/>
  <c r="Q1165" i="1"/>
  <c r="P1165" i="1"/>
  <c r="O1165" i="1"/>
  <c r="S1164" i="1"/>
  <c r="R1164" i="1" a="1"/>
  <c r="R1164" i="1"/>
  <c r="Q1164" i="1"/>
  <c r="P1164" i="1"/>
  <c r="O1164" i="1"/>
  <c r="S1163" i="1"/>
  <c r="R1163" i="1" a="1"/>
  <c r="R1163" i="1"/>
  <c r="Q1163" i="1"/>
  <c r="P1163" i="1"/>
  <c r="O1163" i="1"/>
  <c r="S1162" i="1"/>
  <c r="R1162" i="1" a="1"/>
  <c r="R1162" i="1"/>
  <c r="Q1162" i="1"/>
  <c r="P1162" i="1"/>
  <c r="O1162" i="1"/>
  <c r="S1161" i="1"/>
  <c r="R1161" i="1" a="1"/>
  <c r="R1161" i="1"/>
  <c r="Q1161" i="1"/>
  <c r="P1161" i="1"/>
  <c r="O1161" i="1"/>
  <c r="S1160" i="1"/>
  <c r="R1160" i="1" a="1"/>
  <c r="R1160" i="1"/>
  <c r="Q1160" i="1"/>
  <c r="P1160" i="1"/>
  <c r="O1160" i="1"/>
  <c r="S1159" i="1"/>
  <c r="R1159" i="1" a="1"/>
  <c r="R1159" i="1"/>
  <c r="Q1159" i="1"/>
  <c r="P1159" i="1"/>
  <c r="O1159" i="1"/>
  <c r="S1158" i="1"/>
  <c r="R1158" i="1" a="1"/>
  <c r="R1158" i="1"/>
  <c r="Q1158" i="1"/>
  <c r="P1158" i="1"/>
  <c r="O1158" i="1"/>
  <c r="S1157" i="1"/>
  <c r="R1157" i="1" a="1"/>
  <c r="R1157" i="1"/>
  <c r="Q1157" i="1"/>
  <c r="P1157" i="1"/>
  <c r="O1157" i="1"/>
  <c r="S1156" i="1"/>
  <c r="R1156" i="1" a="1"/>
  <c r="R1156" i="1"/>
  <c r="Q1156" i="1"/>
  <c r="P1156" i="1"/>
  <c r="O1156" i="1"/>
  <c r="S1155" i="1"/>
  <c r="R1155" i="1" a="1"/>
  <c r="R1155" i="1"/>
  <c r="Q1155" i="1"/>
  <c r="P1155" i="1"/>
  <c r="O1155" i="1"/>
  <c r="S1154" i="1"/>
  <c r="R1154" i="1" a="1"/>
  <c r="R1154" i="1"/>
  <c r="Q1154" i="1"/>
  <c r="P1154" i="1"/>
  <c r="O1154" i="1"/>
  <c r="S1153" i="1"/>
  <c r="R1153" i="1" a="1"/>
  <c r="R1153" i="1"/>
  <c r="Q1153" i="1"/>
  <c r="P1153" i="1"/>
  <c r="O1153" i="1"/>
  <c r="S1152" i="1"/>
  <c r="R1152" i="1" a="1"/>
  <c r="R1152" i="1"/>
  <c r="Q1152" i="1"/>
  <c r="P1152" i="1"/>
  <c r="O1152" i="1"/>
  <c r="S1151" i="1"/>
  <c r="R1151" i="1" a="1"/>
  <c r="R1151" i="1"/>
  <c r="Q1151" i="1"/>
  <c r="P1151" i="1"/>
  <c r="O1151" i="1"/>
  <c r="S1150" i="1"/>
  <c r="R1150" i="1" a="1"/>
  <c r="R1150" i="1"/>
  <c r="Q1150" i="1"/>
  <c r="P1150" i="1"/>
  <c r="O1150" i="1"/>
  <c r="S1149" i="1"/>
  <c r="R1149" i="1" a="1"/>
  <c r="R1149" i="1"/>
  <c r="Q1149" i="1"/>
  <c r="P1149" i="1"/>
  <c r="O1149" i="1"/>
  <c r="S1148" i="1"/>
  <c r="R1148" i="1" a="1"/>
  <c r="R1148" i="1"/>
  <c r="Q1148" i="1"/>
  <c r="P1148" i="1"/>
  <c r="O1148" i="1"/>
  <c r="S1147" i="1"/>
  <c r="R1147" i="1" a="1"/>
  <c r="R1147" i="1"/>
  <c r="Q1147" i="1"/>
  <c r="P1147" i="1"/>
  <c r="O1147" i="1"/>
  <c r="S1146" i="1"/>
  <c r="R1146" i="1" a="1"/>
  <c r="R1146" i="1"/>
  <c r="Q1146" i="1"/>
  <c r="P1146" i="1"/>
  <c r="O1146" i="1"/>
  <c r="S1145" i="1"/>
  <c r="R1145" i="1" a="1"/>
  <c r="R1145" i="1"/>
  <c r="Q1145" i="1"/>
  <c r="P1145" i="1"/>
  <c r="O1145" i="1"/>
  <c r="S1144" i="1"/>
  <c r="R1144" i="1" a="1"/>
  <c r="R1144" i="1"/>
  <c r="Q1144" i="1"/>
  <c r="P1144" i="1"/>
  <c r="O1144" i="1"/>
  <c r="S1143" i="1"/>
  <c r="R1143" i="1" a="1"/>
  <c r="R1143" i="1"/>
  <c r="Q1143" i="1"/>
  <c r="P1143" i="1"/>
  <c r="O1143" i="1"/>
  <c r="S1142" i="1"/>
  <c r="R1142" i="1" a="1"/>
  <c r="R1142" i="1"/>
  <c r="Q1142" i="1"/>
  <c r="P1142" i="1"/>
  <c r="O1142" i="1"/>
  <c r="S1141" i="1"/>
  <c r="R1141" i="1" a="1"/>
  <c r="R1141" i="1"/>
  <c r="Q1141" i="1"/>
  <c r="P1141" i="1"/>
  <c r="O1141" i="1"/>
  <c r="S1140" i="1"/>
  <c r="R1140" i="1" a="1"/>
  <c r="R1140" i="1"/>
  <c r="Q1140" i="1"/>
  <c r="P1140" i="1"/>
  <c r="O1140" i="1"/>
  <c r="S1139" i="1"/>
  <c r="R1139" i="1" a="1"/>
  <c r="R1139" i="1"/>
  <c r="Q1139" i="1"/>
  <c r="P1139" i="1"/>
  <c r="O1139" i="1"/>
  <c r="S1138" i="1"/>
  <c r="R1138" i="1" a="1"/>
  <c r="R1138" i="1"/>
  <c r="Q1138" i="1"/>
  <c r="P1138" i="1"/>
  <c r="O1138" i="1"/>
  <c r="S1137" i="1"/>
  <c r="R1137" i="1" a="1"/>
  <c r="R1137" i="1"/>
  <c r="Q1137" i="1"/>
  <c r="P1137" i="1"/>
  <c r="O1137" i="1"/>
  <c r="S1136" i="1"/>
  <c r="R1136" i="1" a="1"/>
  <c r="R1136" i="1"/>
  <c r="Q1136" i="1"/>
  <c r="P1136" i="1"/>
  <c r="O1136" i="1"/>
  <c r="S1135" i="1"/>
  <c r="R1135" i="1" a="1"/>
  <c r="R1135" i="1"/>
  <c r="Q1135" i="1"/>
  <c r="P1135" i="1"/>
  <c r="O1135" i="1"/>
  <c r="S1134" i="1"/>
  <c r="R1134" i="1" a="1"/>
  <c r="R1134" i="1"/>
  <c r="Q1134" i="1"/>
  <c r="P1134" i="1"/>
  <c r="O1134" i="1"/>
  <c r="S1133" i="1"/>
  <c r="R1133" i="1" a="1"/>
  <c r="R1133" i="1"/>
  <c r="Q1133" i="1"/>
  <c r="P1133" i="1"/>
  <c r="O1133" i="1"/>
  <c r="S1132" i="1"/>
  <c r="R1132" i="1" a="1"/>
  <c r="R1132" i="1"/>
  <c r="Q1132" i="1"/>
  <c r="P1132" i="1"/>
  <c r="O1132" i="1"/>
  <c r="S1131" i="1"/>
  <c r="R1131" i="1" a="1"/>
  <c r="R1131" i="1"/>
  <c r="Q1131" i="1"/>
  <c r="P1131" i="1"/>
  <c r="O1131" i="1"/>
  <c r="S1130" i="1"/>
  <c r="R1130" i="1" a="1"/>
  <c r="R1130" i="1"/>
  <c r="Q1130" i="1"/>
  <c r="P1130" i="1"/>
  <c r="O1130" i="1"/>
  <c r="S1129" i="1"/>
  <c r="R1129" i="1" a="1"/>
  <c r="R1129" i="1"/>
  <c r="Q1129" i="1"/>
  <c r="P1129" i="1"/>
  <c r="O1129" i="1"/>
  <c r="S1128" i="1"/>
  <c r="R1128" i="1" a="1"/>
  <c r="R1128" i="1"/>
  <c r="Q1128" i="1"/>
  <c r="P1128" i="1"/>
  <c r="O1128" i="1"/>
  <c r="S1127" i="1"/>
  <c r="R1127" i="1" a="1"/>
  <c r="R1127" i="1"/>
  <c r="Q1127" i="1"/>
  <c r="P1127" i="1"/>
  <c r="O1127" i="1"/>
  <c r="S1126" i="1"/>
  <c r="R1126" i="1" a="1"/>
  <c r="R1126" i="1"/>
  <c r="Q1126" i="1"/>
  <c r="P1126" i="1"/>
  <c r="O1126" i="1"/>
  <c r="S1125" i="1"/>
  <c r="R1125" i="1" a="1"/>
  <c r="R1125" i="1"/>
  <c r="Q1125" i="1"/>
  <c r="P1125" i="1"/>
  <c r="O1125" i="1"/>
  <c r="S1124" i="1"/>
  <c r="R1124" i="1" a="1"/>
  <c r="R1124" i="1"/>
  <c r="Q1124" i="1"/>
  <c r="P1124" i="1"/>
  <c r="O1124" i="1"/>
  <c r="S1123" i="1"/>
  <c r="R1123" i="1" a="1"/>
  <c r="R1123" i="1"/>
  <c r="Q1123" i="1"/>
  <c r="P1123" i="1"/>
  <c r="O1123" i="1"/>
  <c r="S1122" i="1"/>
  <c r="R1122" i="1" a="1"/>
  <c r="R1122" i="1"/>
  <c r="Q1122" i="1"/>
  <c r="P1122" i="1"/>
  <c r="O1122" i="1"/>
  <c r="S1121" i="1"/>
  <c r="R1121" i="1" a="1"/>
  <c r="R1121" i="1"/>
  <c r="Q1121" i="1"/>
  <c r="P1121" i="1"/>
  <c r="O1121" i="1"/>
  <c r="S1120" i="1"/>
  <c r="R1120" i="1" a="1"/>
  <c r="R1120" i="1"/>
  <c r="Q1120" i="1"/>
  <c r="P1120" i="1"/>
  <c r="O1120" i="1"/>
  <c r="S1119" i="1"/>
  <c r="R1119" i="1" a="1"/>
  <c r="R1119" i="1"/>
  <c r="Q1119" i="1"/>
  <c r="P1119" i="1"/>
  <c r="O1119" i="1"/>
  <c r="S1118" i="1"/>
  <c r="R1118" i="1" a="1"/>
  <c r="R1118" i="1"/>
  <c r="Q1118" i="1"/>
  <c r="P1118" i="1"/>
  <c r="O1118" i="1"/>
  <c r="S1117" i="1"/>
  <c r="R1117" i="1" a="1"/>
  <c r="R1117" i="1"/>
  <c r="Q1117" i="1"/>
  <c r="P1117" i="1"/>
  <c r="O1117" i="1"/>
  <c r="S1116" i="1"/>
  <c r="R1116" i="1" a="1"/>
  <c r="R1116" i="1"/>
  <c r="Q1116" i="1"/>
  <c r="P1116" i="1"/>
  <c r="O1116" i="1"/>
  <c r="S1115" i="1"/>
  <c r="R1115" i="1" a="1"/>
  <c r="R1115" i="1"/>
  <c r="Q1115" i="1"/>
  <c r="P1115" i="1"/>
  <c r="O1115" i="1"/>
  <c r="S1114" i="1"/>
  <c r="R1114" i="1" a="1"/>
  <c r="R1114" i="1"/>
  <c r="Q1114" i="1"/>
  <c r="P1114" i="1"/>
  <c r="O1114" i="1"/>
  <c r="S1113" i="1"/>
  <c r="R1113" i="1" a="1"/>
  <c r="R1113" i="1"/>
  <c r="Q1113" i="1"/>
  <c r="P1113" i="1"/>
  <c r="O1113" i="1"/>
  <c r="S1112" i="1"/>
  <c r="R1112" i="1" a="1"/>
  <c r="R1112" i="1"/>
  <c r="Q1112" i="1"/>
  <c r="P1112" i="1"/>
  <c r="O1112" i="1"/>
  <c r="S1111" i="1"/>
  <c r="R1111" i="1" a="1"/>
  <c r="R1111" i="1"/>
  <c r="Q1111" i="1"/>
  <c r="P1111" i="1"/>
  <c r="O1111" i="1"/>
  <c r="S1110" i="1"/>
  <c r="R1110" i="1" a="1"/>
  <c r="R1110" i="1"/>
  <c r="Q1110" i="1"/>
  <c r="P1110" i="1"/>
  <c r="O1110" i="1"/>
  <c r="S1109" i="1"/>
  <c r="R1109" i="1" a="1"/>
  <c r="R1109" i="1"/>
  <c r="Q1109" i="1"/>
  <c r="P1109" i="1"/>
  <c r="O1109" i="1"/>
  <c r="S1108" i="1"/>
  <c r="R1108" i="1" a="1"/>
  <c r="R1108" i="1"/>
  <c r="Q1108" i="1"/>
  <c r="P1108" i="1"/>
  <c r="O1108" i="1"/>
  <c r="S1107" i="1"/>
  <c r="R1107" i="1" a="1"/>
  <c r="R1107" i="1"/>
  <c r="Q1107" i="1"/>
  <c r="P1107" i="1"/>
  <c r="O1107" i="1"/>
  <c r="S1106" i="1"/>
  <c r="R1106" i="1" a="1"/>
  <c r="R1106" i="1"/>
  <c r="Q1106" i="1"/>
  <c r="P1106" i="1"/>
  <c r="O1106" i="1"/>
  <c r="S1105" i="1"/>
  <c r="R1105" i="1" a="1"/>
  <c r="R1105" i="1"/>
  <c r="Q1105" i="1"/>
  <c r="P1105" i="1"/>
  <c r="O1105" i="1"/>
  <c r="S1104" i="1"/>
  <c r="R1104" i="1" a="1"/>
  <c r="R1104" i="1"/>
  <c r="Q1104" i="1"/>
  <c r="P1104" i="1"/>
  <c r="O1104" i="1"/>
  <c r="S1103" i="1"/>
  <c r="R1103" i="1" a="1"/>
  <c r="R1103" i="1"/>
  <c r="Q1103" i="1"/>
  <c r="P1103" i="1"/>
  <c r="O1103" i="1"/>
  <c r="S1102" i="1"/>
  <c r="R1102" i="1" a="1"/>
  <c r="R1102" i="1"/>
  <c r="Q1102" i="1"/>
  <c r="P1102" i="1"/>
  <c r="O1102" i="1"/>
  <c r="S1101" i="1"/>
  <c r="R1101" i="1" a="1"/>
  <c r="R1101" i="1"/>
  <c r="Q1101" i="1"/>
  <c r="P1101" i="1"/>
  <c r="O1101" i="1"/>
  <c r="S1100" i="1"/>
  <c r="R1100" i="1" a="1"/>
  <c r="R1100" i="1"/>
  <c r="Q1100" i="1"/>
  <c r="P1100" i="1"/>
  <c r="O1100" i="1"/>
  <c r="S1099" i="1"/>
  <c r="R1099" i="1" a="1"/>
  <c r="R1099" i="1"/>
  <c r="Q1099" i="1"/>
  <c r="P1099" i="1"/>
  <c r="O1099" i="1"/>
  <c r="S1098" i="1"/>
  <c r="R1098" i="1" a="1"/>
  <c r="R1098" i="1"/>
  <c r="Q1098" i="1"/>
  <c r="P1098" i="1"/>
  <c r="O1098" i="1"/>
  <c r="S1097" i="1"/>
  <c r="R1097" i="1" a="1"/>
  <c r="R1097" i="1"/>
  <c r="Q1097" i="1"/>
  <c r="P1097" i="1"/>
  <c r="O1097" i="1"/>
  <c r="S1096" i="1"/>
  <c r="R1096" i="1" a="1"/>
  <c r="R1096" i="1"/>
  <c r="Q1096" i="1"/>
  <c r="P1096" i="1"/>
  <c r="O1096" i="1"/>
  <c r="S1095" i="1"/>
  <c r="R1095" i="1" a="1"/>
  <c r="R1095" i="1"/>
  <c r="Q1095" i="1"/>
  <c r="P1095" i="1"/>
  <c r="O1095" i="1"/>
  <c r="S1094" i="1"/>
  <c r="R1094" i="1" a="1"/>
  <c r="R1094" i="1"/>
  <c r="Q1094" i="1"/>
  <c r="P1094" i="1"/>
  <c r="O1094" i="1"/>
  <c r="S1093" i="1"/>
  <c r="R1093" i="1" a="1"/>
  <c r="R1093" i="1"/>
  <c r="Q1093" i="1"/>
  <c r="P1093" i="1"/>
  <c r="O1093" i="1"/>
  <c r="S1092" i="1"/>
  <c r="R1092" i="1" a="1"/>
  <c r="R1092" i="1"/>
  <c r="Q1092" i="1"/>
  <c r="P1092" i="1"/>
  <c r="O1092" i="1"/>
  <c r="S1091" i="1"/>
  <c r="R1091" i="1" a="1"/>
  <c r="R1091" i="1"/>
  <c r="Q1091" i="1"/>
  <c r="P1091" i="1"/>
  <c r="O1091" i="1"/>
  <c r="S1090" i="1"/>
  <c r="R1090" i="1" a="1"/>
  <c r="R1090" i="1"/>
  <c r="Q1090" i="1"/>
  <c r="P1090" i="1"/>
  <c r="O1090" i="1"/>
  <c r="S1089" i="1"/>
  <c r="R1089" i="1" a="1"/>
  <c r="R1089" i="1"/>
  <c r="Q1089" i="1"/>
  <c r="P1089" i="1"/>
  <c r="O1089" i="1"/>
  <c r="S1088" i="1"/>
  <c r="R1088" i="1" a="1"/>
  <c r="R1088" i="1"/>
  <c r="Q1088" i="1"/>
  <c r="P1088" i="1"/>
  <c r="O1088" i="1"/>
  <c r="S1087" i="1"/>
  <c r="R1087" i="1" a="1"/>
  <c r="R1087" i="1"/>
  <c r="Q1087" i="1"/>
  <c r="P1087" i="1"/>
  <c r="O1087" i="1"/>
  <c r="S1086" i="1"/>
  <c r="R1086" i="1" a="1"/>
  <c r="R1086" i="1"/>
  <c r="Q1086" i="1"/>
  <c r="P1086" i="1"/>
  <c r="O1086" i="1"/>
  <c r="S1085" i="1"/>
  <c r="R1085" i="1" a="1"/>
  <c r="R1085" i="1"/>
  <c r="Q1085" i="1"/>
  <c r="P1085" i="1"/>
  <c r="O1085" i="1"/>
  <c r="S1084" i="1"/>
  <c r="R1084" i="1" a="1"/>
  <c r="R1084" i="1"/>
  <c r="Q1084" i="1"/>
  <c r="P1084" i="1"/>
  <c r="O1084" i="1"/>
  <c r="S1083" i="1"/>
  <c r="R1083" i="1" a="1"/>
  <c r="R1083" i="1"/>
  <c r="Q1083" i="1"/>
  <c r="P1083" i="1"/>
  <c r="O1083" i="1"/>
  <c r="S1082" i="1"/>
  <c r="R1082" i="1" a="1"/>
  <c r="R1082" i="1"/>
  <c r="Q1082" i="1"/>
  <c r="P1082" i="1"/>
  <c r="O1082" i="1"/>
  <c r="S1081" i="1"/>
  <c r="R1081" i="1" a="1"/>
  <c r="R1081" i="1"/>
  <c r="Q1081" i="1"/>
  <c r="P1081" i="1"/>
  <c r="O1081" i="1"/>
  <c r="S1080" i="1"/>
  <c r="R1080" i="1" a="1"/>
  <c r="R1080" i="1"/>
  <c r="Q1080" i="1"/>
  <c r="P1080" i="1"/>
  <c r="O1080" i="1"/>
  <c r="S1079" i="1"/>
  <c r="R1079" i="1" a="1"/>
  <c r="R1079" i="1"/>
  <c r="Q1079" i="1"/>
  <c r="P1079" i="1"/>
  <c r="O1079" i="1"/>
  <c r="S1078" i="1"/>
  <c r="R1078" i="1" a="1"/>
  <c r="R1078" i="1"/>
  <c r="Q1078" i="1"/>
  <c r="P1078" i="1"/>
  <c r="O1078" i="1"/>
  <c r="S1077" i="1"/>
  <c r="R1077" i="1" a="1"/>
  <c r="R1077" i="1"/>
  <c r="Q1077" i="1"/>
  <c r="P1077" i="1"/>
  <c r="O1077" i="1"/>
  <c r="S1076" i="1"/>
  <c r="R1076" i="1" a="1"/>
  <c r="R1076" i="1"/>
  <c r="Q1076" i="1"/>
  <c r="P1076" i="1"/>
  <c r="O1076" i="1"/>
  <c r="S1075" i="1"/>
  <c r="R1075" i="1" a="1"/>
  <c r="R1075" i="1"/>
  <c r="Q1075" i="1"/>
  <c r="P1075" i="1"/>
  <c r="O1075" i="1"/>
  <c r="S1074" i="1"/>
  <c r="R1074" i="1" a="1"/>
  <c r="R1074" i="1"/>
  <c r="Q1074" i="1"/>
  <c r="P1074" i="1"/>
  <c r="O1074" i="1"/>
  <c r="S1073" i="1"/>
  <c r="R1073" i="1" a="1"/>
  <c r="R1073" i="1"/>
  <c r="Q1073" i="1"/>
  <c r="P1073" i="1"/>
  <c r="O1073" i="1"/>
  <c r="S1072" i="1"/>
  <c r="R1072" i="1" a="1"/>
  <c r="R1072" i="1"/>
  <c r="Q1072" i="1"/>
  <c r="P1072" i="1"/>
  <c r="O1072" i="1"/>
  <c r="S1071" i="1"/>
  <c r="R1071" i="1" a="1"/>
  <c r="R1071" i="1"/>
  <c r="Q1071" i="1"/>
  <c r="P1071" i="1"/>
  <c r="O1071" i="1"/>
  <c r="S1070" i="1"/>
  <c r="R1070" i="1" a="1"/>
  <c r="R1070" i="1"/>
  <c r="Q1070" i="1"/>
  <c r="P1070" i="1"/>
  <c r="O1070" i="1"/>
  <c r="S1069" i="1"/>
  <c r="R1069" i="1" a="1"/>
  <c r="R1069" i="1"/>
  <c r="Q1069" i="1"/>
  <c r="P1069" i="1"/>
  <c r="O1069" i="1"/>
  <c r="S1068" i="1"/>
  <c r="R1068" i="1" a="1"/>
  <c r="R1068" i="1"/>
  <c r="Q1068" i="1"/>
  <c r="P1068" i="1"/>
  <c r="O1068" i="1"/>
  <c r="S1067" i="1"/>
  <c r="R1067" i="1" a="1"/>
  <c r="R1067" i="1"/>
  <c r="Q1067" i="1"/>
  <c r="P1067" i="1"/>
  <c r="O1067" i="1"/>
  <c r="S1066" i="1"/>
  <c r="R1066" i="1" a="1"/>
  <c r="R1066" i="1"/>
  <c r="Q1066" i="1"/>
  <c r="P1066" i="1"/>
  <c r="O1066" i="1"/>
  <c r="S1065" i="1"/>
  <c r="R1065" i="1" a="1"/>
  <c r="R1065" i="1"/>
  <c r="Q1065" i="1"/>
  <c r="P1065" i="1"/>
  <c r="O1065" i="1"/>
  <c r="S1064" i="1"/>
  <c r="R1064" i="1" a="1"/>
  <c r="R1064" i="1"/>
  <c r="Q1064" i="1"/>
  <c r="P1064" i="1"/>
  <c r="O1064" i="1"/>
  <c r="S1063" i="1"/>
  <c r="R1063" i="1" a="1"/>
  <c r="R1063" i="1"/>
  <c r="Q1063" i="1"/>
  <c r="P1063" i="1"/>
  <c r="O1063" i="1"/>
  <c r="S1062" i="1"/>
  <c r="R1062" i="1" a="1"/>
  <c r="R1062" i="1"/>
  <c r="Q1062" i="1"/>
  <c r="P1062" i="1"/>
  <c r="O1062" i="1"/>
  <c r="S1061" i="1"/>
  <c r="R1061" i="1" a="1"/>
  <c r="R1061" i="1"/>
  <c r="Q1061" i="1"/>
  <c r="P1061" i="1"/>
  <c r="O1061" i="1"/>
  <c r="S1060" i="1"/>
  <c r="R1060" i="1" a="1"/>
  <c r="R1060" i="1"/>
  <c r="Q1060" i="1"/>
  <c r="P1060" i="1"/>
  <c r="O1060" i="1"/>
  <c r="S1059" i="1"/>
  <c r="R1059" i="1" a="1"/>
  <c r="R1059" i="1"/>
  <c r="Q1059" i="1"/>
  <c r="P1059" i="1"/>
  <c r="O1059" i="1"/>
  <c r="S1058" i="1"/>
  <c r="R1058" i="1" a="1"/>
  <c r="R1058" i="1"/>
  <c r="Q1058" i="1"/>
  <c r="P1058" i="1"/>
  <c r="O1058" i="1"/>
  <c r="S1057" i="1"/>
  <c r="R1057" i="1" a="1"/>
  <c r="R1057" i="1"/>
  <c r="Q1057" i="1"/>
  <c r="P1057" i="1"/>
  <c r="O1057" i="1"/>
  <c r="S1056" i="1"/>
  <c r="R1056" i="1" a="1"/>
  <c r="R1056" i="1"/>
  <c r="Q1056" i="1"/>
  <c r="P1056" i="1"/>
  <c r="O1056" i="1"/>
  <c r="S1055" i="1"/>
  <c r="R1055" i="1" a="1"/>
  <c r="R1055" i="1"/>
  <c r="Q1055" i="1"/>
  <c r="P1055" i="1"/>
  <c r="O1055" i="1"/>
  <c r="S1054" i="1"/>
  <c r="R1054" i="1" a="1"/>
  <c r="R1054" i="1"/>
  <c r="Q1054" i="1"/>
  <c r="P1054" i="1"/>
  <c r="O1054" i="1"/>
  <c r="S1053" i="1"/>
  <c r="R1053" i="1" a="1"/>
  <c r="R1053" i="1"/>
  <c r="Q1053" i="1"/>
  <c r="P1053" i="1"/>
  <c r="O1053" i="1"/>
  <c r="S1052" i="1"/>
  <c r="R1052" i="1" a="1"/>
  <c r="R1052" i="1"/>
  <c r="Q1052" i="1"/>
  <c r="P1052" i="1"/>
  <c r="O1052" i="1"/>
  <c r="S1051" i="1"/>
  <c r="R1051" i="1" a="1"/>
  <c r="R1051" i="1"/>
  <c r="Q1051" i="1"/>
  <c r="P1051" i="1"/>
  <c r="O1051" i="1"/>
  <c r="S1050" i="1"/>
  <c r="R1050" i="1" a="1"/>
  <c r="R1050" i="1"/>
  <c r="Q1050" i="1"/>
  <c r="P1050" i="1"/>
  <c r="O1050" i="1"/>
  <c r="S1049" i="1"/>
  <c r="R1049" i="1" a="1"/>
  <c r="R1049" i="1"/>
  <c r="Q1049" i="1"/>
  <c r="P1049" i="1"/>
  <c r="O1049" i="1"/>
  <c r="S1048" i="1"/>
  <c r="R1048" i="1" a="1"/>
  <c r="R1048" i="1"/>
  <c r="Q1048" i="1"/>
  <c r="P1048" i="1"/>
  <c r="O1048" i="1"/>
  <c r="S1047" i="1"/>
  <c r="R1047" i="1" a="1"/>
  <c r="R1047" i="1"/>
  <c r="Q1047" i="1"/>
  <c r="P1047" i="1"/>
  <c r="O1047" i="1"/>
  <c r="S1046" i="1"/>
  <c r="R1046" i="1" a="1"/>
  <c r="R1046" i="1"/>
  <c r="Q1046" i="1"/>
  <c r="P1046" i="1"/>
  <c r="O1046" i="1"/>
  <c r="S1045" i="1"/>
  <c r="R1045" i="1" a="1"/>
  <c r="R1045" i="1"/>
  <c r="Q1045" i="1"/>
  <c r="P1045" i="1"/>
  <c r="O1045" i="1"/>
  <c r="S1044" i="1"/>
  <c r="R1044" i="1" a="1"/>
  <c r="R1044" i="1"/>
  <c r="Q1044" i="1"/>
  <c r="P1044" i="1"/>
  <c r="O1044" i="1"/>
  <c r="S1043" i="1"/>
  <c r="R1043" i="1" a="1"/>
  <c r="R1043" i="1"/>
  <c r="Q1043" i="1"/>
  <c r="P1043" i="1"/>
  <c r="O1043" i="1"/>
  <c r="S1042" i="1"/>
  <c r="R1042" i="1" a="1"/>
  <c r="R1042" i="1"/>
  <c r="Q1042" i="1"/>
  <c r="P1042" i="1"/>
  <c r="O1042" i="1"/>
  <c r="S1041" i="1"/>
  <c r="R1041" i="1" a="1"/>
  <c r="R1041" i="1"/>
  <c r="Q1041" i="1"/>
  <c r="P1041" i="1"/>
  <c r="O1041" i="1"/>
  <c r="S1040" i="1"/>
  <c r="R1040" i="1" a="1"/>
  <c r="R1040" i="1"/>
  <c r="Q1040" i="1"/>
  <c r="P1040" i="1"/>
  <c r="O1040" i="1"/>
  <c r="S1039" i="1"/>
  <c r="R1039" i="1" a="1"/>
  <c r="R1039" i="1"/>
  <c r="Q1039" i="1"/>
  <c r="P1039" i="1"/>
  <c r="O1039" i="1"/>
  <c r="S1038" i="1"/>
  <c r="R1038" i="1" a="1"/>
  <c r="R1038" i="1"/>
  <c r="Q1038" i="1"/>
  <c r="P1038" i="1"/>
  <c r="O1038" i="1"/>
  <c r="S1037" i="1"/>
  <c r="R1037" i="1" a="1"/>
  <c r="R1037" i="1"/>
  <c r="Q1037" i="1"/>
  <c r="P1037" i="1"/>
  <c r="O1037" i="1"/>
  <c r="S1036" i="1"/>
  <c r="R1036" i="1" a="1"/>
  <c r="R1036" i="1"/>
  <c r="Q1036" i="1"/>
  <c r="P1036" i="1"/>
  <c r="O1036" i="1"/>
  <c r="S1035" i="1"/>
  <c r="R1035" i="1" a="1"/>
  <c r="R1035" i="1"/>
  <c r="Q1035" i="1"/>
  <c r="P1035" i="1"/>
  <c r="O1035" i="1"/>
  <c r="S1034" i="1"/>
  <c r="R1034" i="1" a="1"/>
  <c r="R1034" i="1"/>
  <c r="Q1034" i="1"/>
  <c r="P1034" i="1"/>
  <c r="O1034" i="1"/>
  <c r="S1033" i="1"/>
  <c r="R1033" i="1" a="1"/>
  <c r="R1033" i="1"/>
  <c r="Q1033" i="1"/>
  <c r="P1033" i="1"/>
  <c r="O1033" i="1"/>
  <c r="S1032" i="1"/>
  <c r="R1032" i="1" a="1"/>
  <c r="R1032" i="1"/>
  <c r="Q1032" i="1"/>
  <c r="P1032" i="1"/>
  <c r="O1032" i="1"/>
  <c r="S1031" i="1"/>
  <c r="R1031" i="1" a="1"/>
  <c r="R1031" i="1"/>
  <c r="Q1031" i="1"/>
  <c r="P1031" i="1"/>
  <c r="O1031" i="1"/>
  <c r="S1030" i="1"/>
  <c r="R1030" i="1" a="1"/>
  <c r="R1030" i="1"/>
  <c r="Q1030" i="1"/>
  <c r="P1030" i="1"/>
  <c r="O1030" i="1"/>
  <c r="S1029" i="1"/>
  <c r="R1029" i="1" a="1"/>
  <c r="R1029" i="1"/>
  <c r="Q1029" i="1"/>
  <c r="P1029" i="1"/>
  <c r="O1029" i="1"/>
  <c r="S1028" i="1"/>
  <c r="R1028" i="1" a="1"/>
  <c r="R1028" i="1"/>
  <c r="Q1028" i="1"/>
  <c r="P1028" i="1"/>
  <c r="O1028" i="1"/>
  <c r="S1027" i="1"/>
  <c r="R1027" i="1" a="1"/>
  <c r="R1027" i="1"/>
  <c r="Q1027" i="1"/>
  <c r="P1027" i="1"/>
  <c r="O1027" i="1"/>
  <c r="S1026" i="1"/>
  <c r="R1026" i="1" a="1"/>
  <c r="R1026" i="1"/>
  <c r="Q1026" i="1"/>
  <c r="P1026" i="1"/>
  <c r="O1026" i="1"/>
  <c r="S1025" i="1"/>
  <c r="R1025" i="1" a="1"/>
  <c r="R1025" i="1"/>
  <c r="Q1025" i="1"/>
  <c r="P1025" i="1"/>
  <c r="O1025" i="1"/>
  <c r="S1024" i="1"/>
  <c r="R1024" i="1" a="1"/>
  <c r="R1024" i="1"/>
  <c r="Q1024" i="1"/>
  <c r="P1024" i="1"/>
  <c r="O1024" i="1"/>
  <c r="S1023" i="1"/>
  <c r="R1023" i="1" a="1"/>
  <c r="R1023" i="1"/>
  <c r="Q1023" i="1"/>
  <c r="P1023" i="1"/>
  <c r="O1023" i="1"/>
  <c r="S1022" i="1"/>
  <c r="R1022" i="1" a="1"/>
  <c r="R1022" i="1"/>
  <c r="Q1022" i="1"/>
  <c r="P1022" i="1"/>
  <c r="O1022" i="1"/>
  <c r="S1021" i="1"/>
  <c r="R1021" i="1" a="1"/>
  <c r="R1021" i="1"/>
  <c r="Q1021" i="1"/>
  <c r="P1021" i="1"/>
  <c r="O1021" i="1"/>
  <c r="S1020" i="1"/>
  <c r="R1020" i="1" a="1"/>
  <c r="R1020" i="1"/>
  <c r="Q1020" i="1"/>
  <c r="P1020" i="1"/>
  <c r="O1020" i="1"/>
  <c r="S1019" i="1"/>
  <c r="R1019" i="1" a="1"/>
  <c r="R1019" i="1"/>
  <c r="Q1019" i="1"/>
  <c r="P1019" i="1"/>
  <c r="O1019" i="1"/>
  <c r="S1018" i="1"/>
  <c r="R1018" i="1" a="1"/>
  <c r="R1018" i="1"/>
  <c r="Q1018" i="1"/>
  <c r="P1018" i="1"/>
  <c r="O1018" i="1"/>
  <c r="S1017" i="1"/>
  <c r="R1017" i="1" a="1"/>
  <c r="R1017" i="1"/>
  <c r="Q1017" i="1"/>
  <c r="P1017" i="1"/>
  <c r="O1017" i="1"/>
  <c r="S1016" i="1"/>
  <c r="R1016" i="1" a="1"/>
  <c r="R1016" i="1"/>
  <c r="Q1016" i="1"/>
  <c r="P1016" i="1"/>
  <c r="O1016" i="1"/>
  <c r="S1015" i="1"/>
  <c r="R1015" i="1" a="1"/>
  <c r="R1015" i="1"/>
  <c r="Q1015" i="1"/>
  <c r="P1015" i="1"/>
  <c r="O1015" i="1"/>
  <c r="S1014" i="1"/>
  <c r="R1014" i="1" a="1"/>
  <c r="R1014" i="1"/>
  <c r="Q1014" i="1"/>
  <c r="P1014" i="1"/>
  <c r="O1014" i="1"/>
  <c r="S1013" i="1"/>
  <c r="R1013" i="1" a="1"/>
  <c r="R1013" i="1"/>
  <c r="Q1013" i="1"/>
  <c r="P1013" i="1"/>
  <c r="O1013" i="1"/>
  <c r="S1012" i="1"/>
  <c r="R1012" i="1" a="1"/>
  <c r="R1012" i="1"/>
  <c r="Q1012" i="1"/>
  <c r="P1012" i="1"/>
  <c r="O1012" i="1"/>
  <c r="S1011" i="1"/>
  <c r="R1011" i="1" a="1"/>
  <c r="R1011" i="1"/>
  <c r="Q1011" i="1"/>
  <c r="P1011" i="1"/>
  <c r="O1011" i="1"/>
  <c r="S1010" i="1"/>
  <c r="R1010" i="1" a="1"/>
  <c r="R1010" i="1"/>
  <c r="Q1010" i="1"/>
  <c r="P1010" i="1"/>
  <c r="O1010" i="1"/>
  <c r="S1009" i="1"/>
  <c r="R1009" i="1" a="1"/>
  <c r="R1009" i="1"/>
  <c r="Q1009" i="1"/>
  <c r="P1009" i="1"/>
  <c r="O1009" i="1"/>
  <c r="S1008" i="1"/>
  <c r="R1008" i="1" a="1"/>
  <c r="R1008" i="1"/>
  <c r="Q1008" i="1"/>
  <c r="P1008" i="1"/>
  <c r="O1008" i="1"/>
  <c r="S1007" i="1"/>
  <c r="R1007" i="1" a="1"/>
  <c r="R1007" i="1"/>
  <c r="Q1007" i="1"/>
  <c r="P1007" i="1"/>
  <c r="O1007" i="1"/>
  <c r="S1006" i="1"/>
  <c r="R1006" i="1" a="1"/>
  <c r="R1006" i="1"/>
  <c r="Q1006" i="1"/>
  <c r="P1006" i="1"/>
  <c r="O1006" i="1"/>
  <c r="S1005" i="1"/>
  <c r="R1005" i="1" a="1"/>
  <c r="R1005" i="1"/>
  <c r="Q1005" i="1"/>
  <c r="P1005" i="1"/>
  <c r="O1005" i="1"/>
  <c r="S1004" i="1"/>
  <c r="R1004" i="1" a="1"/>
  <c r="R1004" i="1"/>
  <c r="Q1004" i="1"/>
  <c r="P1004" i="1"/>
  <c r="O1004" i="1"/>
  <c r="S1003" i="1"/>
  <c r="R1003" i="1" a="1"/>
  <c r="R1003" i="1"/>
  <c r="Q1003" i="1"/>
  <c r="P1003" i="1"/>
  <c r="O1003" i="1"/>
  <c r="S1002" i="1"/>
  <c r="R1002" i="1" a="1"/>
  <c r="R1002" i="1"/>
  <c r="Q1002" i="1"/>
  <c r="P1002" i="1"/>
  <c r="O1002" i="1"/>
  <c r="S1001" i="1"/>
  <c r="R1001" i="1" a="1"/>
  <c r="R1001" i="1"/>
  <c r="Q1001" i="1"/>
  <c r="P1001" i="1"/>
  <c r="O1001" i="1"/>
  <c r="S1000" i="1"/>
  <c r="R1000" i="1" a="1"/>
  <c r="R1000" i="1"/>
  <c r="Q1000" i="1"/>
  <c r="P1000" i="1"/>
  <c r="O1000" i="1"/>
  <c r="S999" i="1"/>
  <c r="R999" i="1" a="1"/>
  <c r="R999" i="1"/>
  <c r="Q999" i="1"/>
  <c r="P999" i="1"/>
  <c r="O999" i="1"/>
  <c r="S998" i="1"/>
  <c r="R998" i="1" a="1"/>
  <c r="R998" i="1"/>
  <c r="Q998" i="1"/>
  <c r="P998" i="1"/>
  <c r="O998" i="1"/>
  <c r="S997" i="1"/>
  <c r="R997" i="1" a="1"/>
  <c r="R997" i="1"/>
  <c r="Q997" i="1"/>
  <c r="P997" i="1"/>
  <c r="O997" i="1"/>
  <c r="S996" i="1"/>
  <c r="R996" i="1" a="1"/>
  <c r="R996" i="1"/>
  <c r="Q996" i="1"/>
  <c r="P996" i="1"/>
  <c r="O996" i="1"/>
  <c r="S995" i="1"/>
  <c r="R995" i="1" a="1"/>
  <c r="R995" i="1"/>
  <c r="Q995" i="1"/>
  <c r="P995" i="1"/>
  <c r="O995" i="1"/>
  <c r="S994" i="1"/>
  <c r="R994" i="1" a="1"/>
  <c r="R994" i="1"/>
  <c r="Q994" i="1"/>
  <c r="P994" i="1"/>
  <c r="O994" i="1"/>
  <c r="S993" i="1"/>
  <c r="R993" i="1" a="1"/>
  <c r="R993" i="1"/>
  <c r="Q993" i="1"/>
  <c r="P993" i="1"/>
  <c r="O993" i="1"/>
  <c r="S992" i="1"/>
  <c r="R992" i="1" a="1"/>
  <c r="R992" i="1"/>
  <c r="Q992" i="1"/>
  <c r="P992" i="1"/>
  <c r="O992" i="1"/>
  <c r="S991" i="1"/>
  <c r="R991" i="1" a="1"/>
  <c r="R991" i="1"/>
  <c r="Q991" i="1"/>
  <c r="P991" i="1"/>
  <c r="O991" i="1"/>
  <c r="S990" i="1"/>
  <c r="R990" i="1" a="1"/>
  <c r="R990" i="1"/>
  <c r="Q990" i="1"/>
  <c r="P990" i="1"/>
  <c r="O990" i="1"/>
  <c r="S989" i="1"/>
  <c r="R989" i="1" a="1"/>
  <c r="R989" i="1"/>
  <c r="Q989" i="1"/>
  <c r="P989" i="1"/>
  <c r="O989" i="1"/>
  <c r="S988" i="1"/>
  <c r="R988" i="1" a="1"/>
  <c r="R988" i="1"/>
  <c r="Q988" i="1"/>
  <c r="P988" i="1"/>
  <c r="O988" i="1"/>
  <c r="S987" i="1"/>
  <c r="R987" i="1" a="1"/>
  <c r="R987" i="1"/>
  <c r="Q987" i="1"/>
  <c r="P987" i="1"/>
  <c r="O987" i="1"/>
  <c r="S986" i="1"/>
  <c r="R986" i="1" a="1"/>
  <c r="R986" i="1"/>
  <c r="Q986" i="1"/>
  <c r="P986" i="1"/>
  <c r="O986" i="1"/>
  <c r="S985" i="1"/>
  <c r="R985" i="1" a="1"/>
  <c r="R985" i="1"/>
  <c r="Q985" i="1"/>
  <c r="P985" i="1"/>
  <c r="O985" i="1"/>
  <c r="S984" i="1"/>
  <c r="R984" i="1" a="1"/>
  <c r="R984" i="1"/>
  <c r="Q984" i="1"/>
  <c r="P984" i="1"/>
  <c r="O984" i="1"/>
  <c r="S983" i="1"/>
  <c r="R983" i="1" a="1"/>
  <c r="R983" i="1"/>
  <c r="Q983" i="1"/>
  <c r="P983" i="1"/>
  <c r="O983" i="1"/>
  <c r="S982" i="1"/>
  <c r="R982" i="1" a="1"/>
  <c r="R982" i="1"/>
  <c r="Q982" i="1"/>
  <c r="P982" i="1"/>
  <c r="O982" i="1"/>
  <c r="S981" i="1"/>
  <c r="R981" i="1" a="1"/>
  <c r="R981" i="1"/>
  <c r="Q981" i="1"/>
  <c r="P981" i="1"/>
  <c r="O981" i="1"/>
  <c r="S980" i="1"/>
  <c r="R980" i="1" a="1"/>
  <c r="R980" i="1"/>
  <c r="Q980" i="1"/>
  <c r="P980" i="1"/>
  <c r="O980" i="1"/>
  <c r="S979" i="1"/>
  <c r="R979" i="1" a="1"/>
  <c r="R979" i="1"/>
  <c r="Q979" i="1"/>
  <c r="P979" i="1"/>
  <c r="O979" i="1"/>
  <c r="S978" i="1"/>
  <c r="R978" i="1" a="1"/>
  <c r="R978" i="1"/>
  <c r="Q978" i="1"/>
  <c r="P978" i="1"/>
  <c r="O978" i="1"/>
  <c r="S977" i="1"/>
  <c r="R977" i="1" a="1"/>
  <c r="R977" i="1"/>
  <c r="Q977" i="1"/>
  <c r="P977" i="1"/>
  <c r="O977" i="1"/>
  <c r="S976" i="1"/>
  <c r="R976" i="1" a="1"/>
  <c r="R976" i="1"/>
  <c r="Q976" i="1"/>
  <c r="P976" i="1"/>
  <c r="O976" i="1"/>
  <c r="S975" i="1"/>
  <c r="R975" i="1" a="1"/>
  <c r="R975" i="1"/>
  <c r="Q975" i="1"/>
  <c r="P975" i="1"/>
  <c r="O975" i="1"/>
  <c r="S974" i="1"/>
  <c r="R974" i="1" a="1"/>
  <c r="R974" i="1"/>
  <c r="Q974" i="1"/>
  <c r="P974" i="1"/>
  <c r="O974" i="1"/>
  <c r="S973" i="1"/>
  <c r="R973" i="1" a="1"/>
  <c r="R973" i="1"/>
  <c r="Q973" i="1"/>
  <c r="P973" i="1"/>
  <c r="O973" i="1"/>
  <c r="S972" i="1"/>
  <c r="R972" i="1" a="1"/>
  <c r="R972" i="1"/>
  <c r="Q972" i="1"/>
  <c r="P972" i="1"/>
  <c r="O972" i="1"/>
  <c r="S971" i="1"/>
  <c r="R971" i="1" a="1"/>
  <c r="R971" i="1"/>
  <c r="Q971" i="1"/>
  <c r="P971" i="1"/>
  <c r="O971" i="1"/>
  <c r="S970" i="1"/>
  <c r="R970" i="1" a="1"/>
  <c r="R970" i="1"/>
  <c r="Q970" i="1"/>
  <c r="P970" i="1"/>
  <c r="O970" i="1"/>
  <c r="S969" i="1"/>
  <c r="R969" i="1" a="1"/>
  <c r="R969" i="1"/>
  <c r="Q969" i="1"/>
  <c r="P969" i="1"/>
  <c r="O969" i="1"/>
  <c r="S968" i="1"/>
  <c r="R968" i="1" a="1"/>
  <c r="R968" i="1"/>
  <c r="Q968" i="1"/>
  <c r="P968" i="1"/>
  <c r="O968" i="1"/>
  <c r="S967" i="1"/>
  <c r="R967" i="1" a="1"/>
  <c r="R967" i="1"/>
  <c r="Q967" i="1"/>
  <c r="P967" i="1"/>
  <c r="O967" i="1"/>
  <c r="S966" i="1"/>
  <c r="R966" i="1" a="1"/>
  <c r="R966" i="1"/>
  <c r="Q966" i="1"/>
  <c r="P966" i="1"/>
  <c r="O966" i="1"/>
  <c r="S965" i="1"/>
  <c r="R965" i="1" a="1"/>
  <c r="R965" i="1"/>
  <c r="Q965" i="1"/>
  <c r="P965" i="1"/>
  <c r="O965" i="1"/>
  <c r="S964" i="1"/>
  <c r="R964" i="1" a="1"/>
  <c r="R964" i="1"/>
  <c r="Q964" i="1"/>
  <c r="P964" i="1"/>
  <c r="O964" i="1"/>
  <c r="S963" i="1"/>
  <c r="R963" i="1" a="1"/>
  <c r="R963" i="1"/>
  <c r="Q963" i="1"/>
  <c r="P963" i="1"/>
  <c r="O963" i="1"/>
  <c r="S962" i="1"/>
  <c r="R962" i="1" a="1"/>
  <c r="R962" i="1"/>
  <c r="Q962" i="1"/>
  <c r="P962" i="1"/>
  <c r="O962" i="1"/>
  <c r="S961" i="1"/>
  <c r="R961" i="1" a="1"/>
  <c r="R961" i="1"/>
  <c r="Q961" i="1"/>
  <c r="P961" i="1"/>
  <c r="O961" i="1"/>
  <c r="S960" i="1"/>
  <c r="R960" i="1" a="1"/>
  <c r="R960" i="1"/>
  <c r="Q960" i="1"/>
  <c r="P960" i="1"/>
  <c r="O960" i="1"/>
  <c r="S959" i="1"/>
  <c r="R959" i="1" a="1"/>
  <c r="R959" i="1"/>
  <c r="Q959" i="1"/>
  <c r="P959" i="1"/>
  <c r="O959" i="1"/>
  <c r="S958" i="1"/>
  <c r="R958" i="1" a="1"/>
  <c r="R958" i="1"/>
  <c r="Q958" i="1"/>
  <c r="P958" i="1"/>
  <c r="O958" i="1"/>
  <c r="S957" i="1"/>
  <c r="R957" i="1" a="1"/>
  <c r="R957" i="1"/>
  <c r="Q957" i="1"/>
  <c r="P957" i="1"/>
  <c r="O957" i="1"/>
  <c r="S956" i="1"/>
  <c r="R956" i="1" a="1"/>
  <c r="R956" i="1"/>
  <c r="Q956" i="1"/>
  <c r="P956" i="1"/>
  <c r="O956" i="1"/>
  <c r="S955" i="1"/>
  <c r="R955" i="1" a="1"/>
  <c r="R955" i="1"/>
  <c r="Q955" i="1"/>
  <c r="P955" i="1"/>
  <c r="O955" i="1"/>
  <c r="S954" i="1"/>
  <c r="R954" i="1" a="1"/>
  <c r="R954" i="1"/>
  <c r="Q954" i="1"/>
  <c r="P954" i="1"/>
  <c r="O954" i="1"/>
  <c r="S953" i="1"/>
  <c r="R953" i="1" a="1"/>
  <c r="R953" i="1"/>
  <c r="Q953" i="1"/>
  <c r="P953" i="1"/>
  <c r="O953" i="1"/>
  <c r="S952" i="1"/>
  <c r="R952" i="1" a="1"/>
  <c r="R952" i="1"/>
  <c r="Q952" i="1"/>
  <c r="P952" i="1"/>
  <c r="O952" i="1"/>
  <c r="S951" i="1"/>
  <c r="R951" i="1" a="1"/>
  <c r="R951" i="1"/>
  <c r="Q951" i="1"/>
  <c r="P951" i="1"/>
  <c r="O951" i="1"/>
  <c r="S950" i="1"/>
  <c r="R950" i="1" a="1"/>
  <c r="R950" i="1"/>
  <c r="Q950" i="1"/>
  <c r="P950" i="1"/>
  <c r="O950" i="1"/>
  <c r="S949" i="1"/>
  <c r="R949" i="1" a="1"/>
  <c r="R949" i="1"/>
  <c r="Q949" i="1"/>
  <c r="P949" i="1"/>
  <c r="O949" i="1"/>
  <c r="S948" i="1"/>
  <c r="R948" i="1" a="1"/>
  <c r="R948" i="1"/>
  <c r="Q948" i="1"/>
  <c r="P948" i="1"/>
  <c r="O948" i="1"/>
  <c r="S947" i="1"/>
  <c r="R947" i="1" a="1"/>
  <c r="R947" i="1"/>
  <c r="Q947" i="1"/>
  <c r="P947" i="1"/>
  <c r="O947" i="1"/>
  <c r="S946" i="1"/>
  <c r="R946" i="1" a="1"/>
  <c r="R946" i="1"/>
  <c r="Q946" i="1"/>
  <c r="P946" i="1"/>
  <c r="O946" i="1"/>
  <c r="S945" i="1"/>
  <c r="R945" i="1" a="1"/>
  <c r="R945" i="1"/>
  <c r="Q945" i="1"/>
  <c r="P945" i="1"/>
  <c r="O945" i="1"/>
  <c r="S944" i="1"/>
  <c r="R944" i="1" a="1"/>
  <c r="R944" i="1"/>
  <c r="Q944" i="1"/>
  <c r="P944" i="1"/>
  <c r="O944" i="1"/>
  <c r="S943" i="1"/>
  <c r="R943" i="1" a="1"/>
  <c r="R943" i="1"/>
  <c r="Q943" i="1"/>
  <c r="P943" i="1"/>
  <c r="O943" i="1"/>
  <c r="S942" i="1"/>
  <c r="R942" i="1" a="1"/>
  <c r="R942" i="1"/>
  <c r="Q942" i="1"/>
  <c r="P942" i="1"/>
  <c r="O942" i="1"/>
  <c r="S941" i="1"/>
  <c r="R941" i="1" a="1"/>
  <c r="R941" i="1"/>
  <c r="Q941" i="1"/>
  <c r="P941" i="1"/>
  <c r="O941" i="1"/>
  <c r="S940" i="1"/>
  <c r="R940" i="1" a="1"/>
  <c r="R940" i="1"/>
  <c r="Q940" i="1"/>
  <c r="P940" i="1"/>
  <c r="O940" i="1"/>
  <c r="S939" i="1"/>
  <c r="R939" i="1" a="1"/>
  <c r="R939" i="1"/>
  <c r="Q939" i="1"/>
  <c r="P939" i="1"/>
  <c r="O939" i="1"/>
  <c r="S938" i="1"/>
  <c r="R938" i="1" a="1"/>
  <c r="R938" i="1"/>
  <c r="Q938" i="1"/>
  <c r="P938" i="1"/>
  <c r="O938" i="1"/>
  <c r="S937" i="1"/>
  <c r="R937" i="1" a="1"/>
  <c r="R937" i="1"/>
  <c r="Q937" i="1"/>
  <c r="P937" i="1"/>
  <c r="O937" i="1"/>
  <c r="S936" i="1"/>
  <c r="R936" i="1" a="1"/>
  <c r="R936" i="1"/>
  <c r="Q936" i="1"/>
  <c r="P936" i="1"/>
  <c r="O936" i="1"/>
  <c r="S935" i="1"/>
  <c r="R935" i="1" a="1"/>
  <c r="R935" i="1"/>
  <c r="Q935" i="1"/>
  <c r="P935" i="1"/>
  <c r="O935" i="1"/>
  <c r="S934" i="1"/>
  <c r="R934" i="1" a="1"/>
  <c r="R934" i="1"/>
  <c r="Q934" i="1"/>
  <c r="P934" i="1"/>
  <c r="O934" i="1"/>
  <c r="S933" i="1"/>
  <c r="R933" i="1" a="1"/>
  <c r="R933" i="1"/>
  <c r="Q933" i="1"/>
  <c r="P933" i="1"/>
  <c r="O933" i="1"/>
  <c r="S932" i="1"/>
  <c r="R932" i="1" a="1"/>
  <c r="R932" i="1"/>
  <c r="Q932" i="1"/>
  <c r="P932" i="1"/>
  <c r="O932" i="1"/>
  <c r="S931" i="1"/>
  <c r="R931" i="1" a="1"/>
  <c r="R931" i="1"/>
  <c r="Q931" i="1"/>
  <c r="P931" i="1"/>
  <c r="O931" i="1"/>
  <c r="S930" i="1"/>
  <c r="R930" i="1" a="1"/>
  <c r="R930" i="1"/>
  <c r="Q930" i="1"/>
  <c r="P930" i="1"/>
  <c r="O930" i="1"/>
  <c r="S929" i="1"/>
  <c r="R929" i="1" a="1"/>
  <c r="R929" i="1"/>
  <c r="Q929" i="1"/>
  <c r="P929" i="1"/>
  <c r="O929" i="1"/>
  <c r="S928" i="1"/>
  <c r="R928" i="1" a="1"/>
  <c r="R928" i="1"/>
  <c r="Q928" i="1"/>
  <c r="P928" i="1"/>
  <c r="O928" i="1"/>
  <c r="S927" i="1"/>
  <c r="R927" i="1" a="1"/>
  <c r="R927" i="1"/>
  <c r="Q927" i="1"/>
  <c r="P927" i="1"/>
  <c r="O927" i="1"/>
  <c r="S926" i="1"/>
  <c r="R926" i="1" a="1"/>
  <c r="R926" i="1"/>
  <c r="Q926" i="1"/>
  <c r="P926" i="1"/>
  <c r="O926" i="1"/>
  <c r="S925" i="1"/>
  <c r="R925" i="1" a="1"/>
  <c r="R925" i="1"/>
  <c r="Q925" i="1"/>
  <c r="P925" i="1"/>
  <c r="O925" i="1"/>
  <c r="S924" i="1"/>
  <c r="R924" i="1" a="1"/>
  <c r="R924" i="1"/>
  <c r="Q924" i="1"/>
  <c r="P924" i="1"/>
  <c r="O924" i="1"/>
  <c r="S923" i="1"/>
  <c r="R923" i="1" a="1"/>
  <c r="R923" i="1"/>
  <c r="Q923" i="1"/>
  <c r="P923" i="1"/>
  <c r="O923" i="1"/>
  <c r="S922" i="1"/>
  <c r="R922" i="1" a="1"/>
  <c r="R922" i="1"/>
  <c r="Q922" i="1"/>
  <c r="P922" i="1"/>
  <c r="O922" i="1"/>
  <c r="S921" i="1"/>
  <c r="R921" i="1" a="1"/>
  <c r="R921" i="1"/>
  <c r="Q921" i="1"/>
  <c r="P921" i="1"/>
  <c r="O921" i="1"/>
  <c r="S920" i="1"/>
  <c r="R920" i="1" a="1"/>
  <c r="R920" i="1"/>
  <c r="Q920" i="1"/>
  <c r="P920" i="1"/>
  <c r="O920" i="1"/>
  <c r="S919" i="1"/>
  <c r="R919" i="1" a="1"/>
  <c r="R919" i="1"/>
  <c r="Q919" i="1"/>
  <c r="P919" i="1"/>
  <c r="O919" i="1"/>
  <c r="S918" i="1"/>
  <c r="R918" i="1" a="1"/>
  <c r="R918" i="1"/>
  <c r="Q918" i="1"/>
  <c r="P918" i="1"/>
  <c r="O918" i="1"/>
  <c r="S917" i="1"/>
  <c r="R917" i="1" a="1"/>
  <c r="R917" i="1"/>
  <c r="Q917" i="1"/>
  <c r="P917" i="1"/>
  <c r="O917" i="1"/>
  <c r="S916" i="1"/>
  <c r="R916" i="1" a="1"/>
  <c r="R916" i="1"/>
  <c r="Q916" i="1"/>
  <c r="P916" i="1"/>
  <c r="O916" i="1"/>
  <c r="S915" i="1"/>
  <c r="R915" i="1" a="1"/>
  <c r="R915" i="1"/>
  <c r="Q915" i="1"/>
  <c r="P915" i="1"/>
  <c r="O915" i="1"/>
  <c r="S914" i="1"/>
  <c r="R914" i="1" a="1"/>
  <c r="R914" i="1"/>
  <c r="Q914" i="1"/>
  <c r="P914" i="1"/>
  <c r="O914" i="1"/>
  <c r="S913" i="1"/>
  <c r="R913" i="1" a="1"/>
  <c r="R913" i="1"/>
  <c r="Q913" i="1"/>
  <c r="P913" i="1"/>
  <c r="O913" i="1"/>
  <c r="S912" i="1"/>
  <c r="R912" i="1" a="1"/>
  <c r="R912" i="1"/>
  <c r="Q912" i="1"/>
  <c r="P912" i="1"/>
  <c r="O912" i="1"/>
  <c r="S911" i="1"/>
  <c r="R911" i="1" a="1"/>
  <c r="R911" i="1"/>
  <c r="Q911" i="1"/>
  <c r="P911" i="1"/>
  <c r="O911" i="1"/>
  <c r="S910" i="1"/>
  <c r="R910" i="1" a="1"/>
  <c r="R910" i="1"/>
  <c r="Q910" i="1"/>
  <c r="P910" i="1"/>
  <c r="O910" i="1"/>
  <c r="S909" i="1"/>
  <c r="R909" i="1" a="1"/>
  <c r="R909" i="1"/>
  <c r="Q909" i="1"/>
  <c r="P909" i="1"/>
  <c r="O909" i="1"/>
  <c r="S908" i="1"/>
  <c r="R908" i="1" a="1"/>
  <c r="R908" i="1"/>
  <c r="Q908" i="1"/>
  <c r="P908" i="1"/>
  <c r="O908" i="1"/>
  <c r="S907" i="1"/>
  <c r="R907" i="1" a="1"/>
  <c r="R907" i="1"/>
  <c r="Q907" i="1"/>
  <c r="P907" i="1"/>
  <c r="O907" i="1"/>
  <c r="S906" i="1"/>
  <c r="R906" i="1" a="1"/>
  <c r="R906" i="1"/>
  <c r="Q906" i="1"/>
  <c r="P906" i="1"/>
  <c r="O906" i="1"/>
  <c r="S905" i="1"/>
  <c r="R905" i="1" a="1"/>
  <c r="R905" i="1"/>
  <c r="Q905" i="1"/>
  <c r="P905" i="1"/>
  <c r="O905" i="1"/>
  <c r="S904" i="1"/>
  <c r="R904" i="1" a="1"/>
  <c r="R904" i="1"/>
  <c r="Q904" i="1"/>
  <c r="P904" i="1"/>
  <c r="O904" i="1"/>
  <c r="S903" i="1"/>
  <c r="R903" i="1" a="1"/>
  <c r="R903" i="1"/>
  <c r="Q903" i="1"/>
  <c r="P903" i="1"/>
  <c r="O903" i="1"/>
  <c r="S902" i="1"/>
  <c r="R902" i="1" a="1"/>
  <c r="R902" i="1"/>
  <c r="Q902" i="1"/>
  <c r="P902" i="1"/>
  <c r="O902" i="1"/>
  <c r="S901" i="1"/>
  <c r="R901" i="1" a="1"/>
  <c r="R901" i="1"/>
  <c r="Q901" i="1"/>
  <c r="P901" i="1"/>
  <c r="O901" i="1"/>
  <c r="S900" i="1"/>
  <c r="R900" i="1" a="1"/>
  <c r="R900" i="1"/>
  <c r="Q900" i="1"/>
  <c r="P900" i="1"/>
  <c r="O900" i="1"/>
  <c r="S899" i="1"/>
  <c r="R899" i="1" a="1"/>
  <c r="R899" i="1"/>
  <c r="Q899" i="1"/>
  <c r="P899" i="1"/>
  <c r="O899" i="1"/>
  <c r="S898" i="1"/>
  <c r="R898" i="1" a="1"/>
  <c r="R898" i="1"/>
  <c r="Q898" i="1"/>
  <c r="P898" i="1"/>
  <c r="O898" i="1"/>
  <c r="S897" i="1"/>
  <c r="R897" i="1" a="1"/>
  <c r="R897" i="1"/>
  <c r="Q897" i="1"/>
  <c r="P897" i="1"/>
  <c r="O897" i="1"/>
  <c r="S896" i="1"/>
  <c r="R896" i="1" a="1"/>
  <c r="R896" i="1"/>
  <c r="Q896" i="1"/>
  <c r="P896" i="1"/>
  <c r="O896" i="1"/>
  <c r="S895" i="1"/>
  <c r="R895" i="1" a="1"/>
  <c r="R895" i="1"/>
  <c r="Q895" i="1"/>
  <c r="P895" i="1"/>
  <c r="O895" i="1"/>
  <c r="S894" i="1"/>
  <c r="R894" i="1" a="1"/>
  <c r="R894" i="1"/>
  <c r="Q894" i="1"/>
  <c r="P894" i="1"/>
  <c r="O894" i="1"/>
  <c r="S893" i="1"/>
  <c r="R893" i="1" a="1"/>
  <c r="R893" i="1"/>
  <c r="Q893" i="1"/>
  <c r="P893" i="1"/>
  <c r="O893" i="1"/>
  <c r="S892" i="1"/>
  <c r="R892" i="1" a="1"/>
  <c r="R892" i="1"/>
  <c r="Q892" i="1"/>
  <c r="P892" i="1"/>
  <c r="O892" i="1"/>
  <c r="S891" i="1"/>
  <c r="R891" i="1" a="1"/>
  <c r="R891" i="1"/>
  <c r="Q891" i="1"/>
  <c r="P891" i="1"/>
  <c r="O891" i="1"/>
  <c r="S890" i="1"/>
  <c r="R890" i="1" a="1"/>
  <c r="R890" i="1"/>
  <c r="Q890" i="1"/>
  <c r="P890" i="1"/>
  <c r="O890" i="1"/>
  <c r="S889" i="1"/>
  <c r="R889" i="1" a="1"/>
  <c r="R889" i="1"/>
  <c r="Q889" i="1"/>
  <c r="P889" i="1"/>
  <c r="O889" i="1"/>
  <c r="S888" i="1"/>
  <c r="R888" i="1" a="1"/>
  <c r="R888" i="1"/>
  <c r="Q888" i="1"/>
  <c r="P888" i="1"/>
  <c r="O888" i="1"/>
  <c r="S887" i="1"/>
  <c r="R887" i="1" a="1"/>
  <c r="R887" i="1"/>
  <c r="Q887" i="1"/>
  <c r="P887" i="1"/>
  <c r="O887" i="1"/>
  <c r="S886" i="1"/>
  <c r="R886" i="1" a="1"/>
  <c r="R886" i="1"/>
  <c r="Q886" i="1"/>
  <c r="P886" i="1"/>
  <c r="O886" i="1"/>
  <c r="S885" i="1"/>
  <c r="R885" i="1" a="1"/>
  <c r="R885" i="1"/>
  <c r="Q885" i="1"/>
  <c r="P885" i="1"/>
  <c r="O885" i="1"/>
  <c r="S884" i="1"/>
  <c r="R884" i="1" a="1"/>
  <c r="R884" i="1"/>
  <c r="Q884" i="1"/>
  <c r="P884" i="1"/>
  <c r="O884" i="1"/>
  <c r="S883" i="1"/>
  <c r="R883" i="1" a="1"/>
  <c r="R883" i="1"/>
  <c r="Q883" i="1"/>
  <c r="P883" i="1"/>
  <c r="O883" i="1"/>
  <c r="S882" i="1"/>
  <c r="R882" i="1" a="1"/>
  <c r="R882" i="1"/>
  <c r="Q882" i="1"/>
  <c r="P882" i="1"/>
  <c r="O882" i="1"/>
  <c r="S881" i="1"/>
  <c r="R881" i="1" a="1"/>
  <c r="R881" i="1"/>
  <c r="Q881" i="1"/>
  <c r="P881" i="1"/>
  <c r="O881" i="1"/>
  <c r="S880" i="1"/>
  <c r="R880" i="1" a="1"/>
  <c r="R880" i="1"/>
  <c r="Q880" i="1"/>
  <c r="P880" i="1"/>
  <c r="O880" i="1"/>
  <c r="S879" i="1"/>
  <c r="R879" i="1" a="1"/>
  <c r="R879" i="1"/>
  <c r="Q879" i="1"/>
  <c r="P879" i="1"/>
  <c r="O879" i="1"/>
  <c r="S878" i="1"/>
  <c r="R878" i="1" a="1"/>
  <c r="R878" i="1"/>
  <c r="Q878" i="1"/>
  <c r="P878" i="1"/>
  <c r="O878" i="1"/>
  <c r="S877" i="1"/>
  <c r="R877" i="1" a="1"/>
  <c r="R877" i="1"/>
  <c r="Q877" i="1"/>
  <c r="P877" i="1"/>
  <c r="O877" i="1"/>
  <c r="S876" i="1"/>
  <c r="R876" i="1" a="1"/>
  <c r="R876" i="1"/>
  <c r="Q876" i="1"/>
  <c r="P876" i="1"/>
  <c r="O876" i="1"/>
  <c r="S875" i="1"/>
  <c r="R875" i="1" a="1"/>
  <c r="R875" i="1"/>
  <c r="Q875" i="1"/>
  <c r="P875" i="1"/>
  <c r="O875" i="1"/>
  <c r="S874" i="1"/>
  <c r="R874" i="1" a="1"/>
  <c r="R874" i="1"/>
  <c r="Q874" i="1"/>
  <c r="P874" i="1"/>
  <c r="O874" i="1"/>
  <c r="S873" i="1"/>
  <c r="R873" i="1" a="1"/>
  <c r="R873" i="1"/>
  <c r="Q873" i="1"/>
  <c r="P873" i="1"/>
  <c r="O873" i="1"/>
  <c r="S872" i="1"/>
  <c r="R872" i="1" a="1"/>
  <c r="R872" i="1"/>
  <c r="Q872" i="1"/>
  <c r="P872" i="1"/>
  <c r="O872" i="1"/>
  <c r="S871" i="1"/>
  <c r="R871" i="1" a="1"/>
  <c r="R871" i="1"/>
  <c r="Q871" i="1"/>
  <c r="P871" i="1"/>
  <c r="O871" i="1"/>
  <c r="S870" i="1"/>
  <c r="R870" i="1" a="1"/>
  <c r="R870" i="1"/>
  <c r="Q870" i="1"/>
  <c r="P870" i="1"/>
  <c r="O870" i="1"/>
  <c r="S869" i="1"/>
  <c r="R869" i="1" a="1"/>
  <c r="R869" i="1"/>
  <c r="Q869" i="1"/>
  <c r="P869" i="1"/>
  <c r="O869" i="1"/>
  <c r="S868" i="1"/>
  <c r="R868" i="1" a="1"/>
  <c r="R868" i="1"/>
  <c r="Q868" i="1"/>
  <c r="P868" i="1"/>
  <c r="O868" i="1"/>
  <c r="S867" i="1"/>
  <c r="R867" i="1" a="1"/>
  <c r="R867" i="1"/>
  <c r="Q867" i="1"/>
  <c r="P867" i="1"/>
  <c r="O867" i="1"/>
  <c r="S866" i="1"/>
  <c r="R866" i="1" a="1"/>
  <c r="R866" i="1"/>
  <c r="Q866" i="1"/>
  <c r="P866" i="1"/>
  <c r="O866" i="1"/>
  <c r="S865" i="1"/>
  <c r="R865" i="1" a="1"/>
  <c r="R865" i="1"/>
  <c r="Q865" i="1"/>
  <c r="P865" i="1"/>
  <c r="O865" i="1"/>
  <c r="S864" i="1"/>
  <c r="R864" i="1" a="1"/>
  <c r="R864" i="1"/>
  <c r="Q864" i="1"/>
  <c r="P864" i="1"/>
  <c r="O864" i="1"/>
  <c r="S863" i="1"/>
  <c r="R863" i="1" a="1"/>
  <c r="R863" i="1"/>
  <c r="Q863" i="1"/>
  <c r="P863" i="1"/>
  <c r="O863" i="1"/>
  <c r="S862" i="1"/>
  <c r="R862" i="1" a="1"/>
  <c r="R862" i="1"/>
  <c r="Q862" i="1"/>
  <c r="P862" i="1"/>
  <c r="O862" i="1"/>
  <c r="S861" i="1"/>
  <c r="R861" i="1" a="1"/>
  <c r="R861" i="1"/>
  <c r="Q861" i="1"/>
  <c r="P861" i="1"/>
  <c r="O861" i="1"/>
  <c r="S860" i="1"/>
  <c r="R860" i="1" a="1"/>
  <c r="R860" i="1"/>
  <c r="Q860" i="1"/>
  <c r="P860" i="1"/>
  <c r="O860" i="1"/>
  <c r="S859" i="1"/>
  <c r="R859" i="1" a="1"/>
  <c r="R859" i="1"/>
  <c r="Q859" i="1"/>
  <c r="P859" i="1"/>
  <c r="O859" i="1"/>
  <c r="S858" i="1"/>
  <c r="R858" i="1" a="1"/>
  <c r="R858" i="1"/>
  <c r="Q858" i="1"/>
  <c r="P858" i="1"/>
  <c r="O858" i="1"/>
  <c r="S857" i="1"/>
  <c r="R857" i="1" a="1"/>
  <c r="R857" i="1"/>
  <c r="Q857" i="1"/>
  <c r="P857" i="1"/>
  <c r="O857" i="1"/>
  <c r="S856" i="1"/>
  <c r="R856" i="1" a="1"/>
  <c r="R856" i="1"/>
  <c r="Q856" i="1"/>
  <c r="P856" i="1"/>
  <c r="O856" i="1"/>
  <c r="S855" i="1"/>
  <c r="R855" i="1" a="1"/>
  <c r="R855" i="1"/>
  <c r="Q855" i="1"/>
  <c r="P855" i="1"/>
  <c r="O855" i="1"/>
  <c r="S854" i="1"/>
  <c r="R854" i="1" a="1"/>
  <c r="R854" i="1"/>
  <c r="Q854" i="1"/>
  <c r="P854" i="1"/>
  <c r="O854" i="1"/>
  <c r="S853" i="1"/>
  <c r="R853" i="1" a="1"/>
  <c r="R853" i="1"/>
  <c r="Q853" i="1"/>
  <c r="P853" i="1"/>
  <c r="O853" i="1"/>
  <c r="S852" i="1"/>
  <c r="R852" i="1" a="1"/>
  <c r="R852" i="1"/>
  <c r="Q852" i="1"/>
  <c r="P852" i="1"/>
  <c r="O852" i="1"/>
  <c r="S851" i="1"/>
  <c r="R851" i="1" a="1"/>
  <c r="R851" i="1"/>
  <c r="Q851" i="1"/>
  <c r="P851" i="1"/>
  <c r="O851" i="1"/>
  <c r="S850" i="1"/>
  <c r="R850" i="1" a="1"/>
  <c r="R850" i="1"/>
  <c r="Q850" i="1"/>
  <c r="P850" i="1"/>
  <c r="O850" i="1"/>
  <c r="S849" i="1"/>
  <c r="R849" i="1" a="1"/>
  <c r="R849" i="1"/>
  <c r="Q849" i="1"/>
  <c r="P849" i="1"/>
  <c r="O849" i="1"/>
  <c r="S848" i="1"/>
  <c r="R848" i="1" a="1"/>
  <c r="R848" i="1"/>
  <c r="Q848" i="1"/>
  <c r="P848" i="1"/>
  <c r="O848" i="1"/>
  <c r="S847" i="1"/>
  <c r="R847" i="1" a="1"/>
  <c r="R847" i="1"/>
  <c r="Q847" i="1"/>
  <c r="P847" i="1"/>
  <c r="O847" i="1"/>
  <c r="S846" i="1"/>
  <c r="R846" i="1" a="1"/>
  <c r="R846" i="1"/>
  <c r="Q846" i="1"/>
  <c r="P846" i="1"/>
  <c r="O846" i="1"/>
  <c r="S845" i="1"/>
  <c r="R845" i="1" a="1"/>
  <c r="R845" i="1"/>
  <c r="Q845" i="1"/>
  <c r="P845" i="1"/>
  <c r="O845" i="1"/>
  <c r="S844" i="1"/>
  <c r="R844" i="1" a="1"/>
  <c r="R844" i="1"/>
  <c r="Q844" i="1"/>
  <c r="P844" i="1"/>
  <c r="O844" i="1"/>
  <c r="S843" i="1"/>
  <c r="R843" i="1" a="1"/>
  <c r="R843" i="1"/>
  <c r="Q843" i="1"/>
  <c r="P843" i="1"/>
  <c r="O843" i="1"/>
  <c r="S842" i="1"/>
  <c r="R842" i="1" a="1"/>
  <c r="R842" i="1"/>
  <c r="Q842" i="1"/>
  <c r="P842" i="1"/>
  <c r="O842" i="1"/>
  <c r="S841" i="1"/>
  <c r="R841" i="1" a="1"/>
  <c r="R841" i="1"/>
  <c r="Q841" i="1"/>
  <c r="P841" i="1"/>
  <c r="O841" i="1"/>
  <c r="S840" i="1"/>
  <c r="R840" i="1" a="1"/>
  <c r="R840" i="1"/>
  <c r="Q840" i="1"/>
  <c r="P840" i="1"/>
  <c r="O840" i="1"/>
  <c r="S839" i="1"/>
  <c r="R839" i="1" a="1"/>
  <c r="R839" i="1"/>
  <c r="Q839" i="1"/>
  <c r="P839" i="1"/>
  <c r="O839" i="1"/>
  <c r="S838" i="1"/>
  <c r="R838" i="1" a="1"/>
  <c r="R838" i="1"/>
  <c r="Q838" i="1"/>
  <c r="P838" i="1"/>
  <c r="O838" i="1"/>
  <c r="S837" i="1"/>
  <c r="R837" i="1" a="1"/>
  <c r="R837" i="1"/>
  <c r="Q837" i="1"/>
  <c r="P837" i="1"/>
  <c r="O837" i="1"/>
  <c r="S836" i="1"/>
  <c r="R836" i="1" a="1"/>
  <c r="R836" i="1"/>
  <c r="Q836" i="1"/>
  <c r="P836" i="1"/>
  <c r="O836" i="1"/>
  <c r="S835" i="1"/>
  <c r="R835" i="1" a="1"/>
  <c r="R835" i="1"/>
  <c r="Q835" i="1"/>
  <c r="P835" i="1"/>
  <c r="O835" i="1"/>
  <c r="S834" i="1"/>
  <c r="R834" i="1" a="1"/>
  <c r="R834" i="1"/>
  <c r="Q834" i="1"/>
  <c r="P834" i="1"/>
  <c r="O834" i="1"/>
  <c r="S833" i="1"/>
  <c r="R833" i="1" a="1"/>
  <c r="R833" i="1"/>
  <c r="Q833" i="1"/>
  <c r="P833" i="1"/>
  <c r="O833" i="1"/>
  <c r="S832" i="1"/>
  <c r="R832" i="1" a="1"/>
  <c r="R832" i="1"/>
  <c r="Q832" i="1"/>
  <c r="P832" i="1"/>
  <c r="O832" i="1"/>
  <c r="S831" i="1"/>
  <c r="R831" i="1" a="1"/>
  <c r="R831" i="1"/>
  <c r="Q831" i="1"/>
  <c r="P831" i="1"/>
  <c r="O831" i="1"/>
  <c r="S830" i="1"/>
  <c r="R830" i="1" a="1"/>
  <c r="R830" i="1"/>
  <c r="Q830" i="1"/>
  <c r="P830" i="1"/>
  <c r="O830" i="1"/>
  <c r="S829" i="1"/>
  <c r="R829" i="1" a="1"/>
  <c r="R829" i="1"/>
  <c r="Q829" i="1"/>
  <c r="P829" i="1"/>
  <c r="O829" i="1"/>
  <c r="S828" i="1"/>
  <c r="R828" i="1" a="1"/>
  <c r="R828" i="1"/>
  <c r="Q828" i="1"/>
  <c r="P828" i="1"/>
  <c r="O828" i="1"/>
  <c r="S827" i="1"/>
  <c r="R827" i="1" a="1"/>
  <c r="R827" i="1"/>
  <c r="Q827" i="1"/>
  <c r="P827" i="1"/>
  <c r="O827" i="1"/>
  <c r="S826" i="1"/>
  <c r="R826" i="1" a="1"/>
  <c r="R826" i="1"/>
  <c r="Q826" i="1"/>
  <c r="P826" i="1"/>
  <c r="O826" i="1"/>
  <c r="S825" i="1"/>
  <c r="R825" i="1" a="1"/>
  <c r="R825" i="1"/>
  <c r="Q825" i="1"/>
  <c r="P825" i="1"/>
  <c r="O825" i="1"/>
  <c r="S824" i="1"/>
  <c r="R824" i="1" a="1"/>
  <c r="R824" i="1"/>
  <c r="Q824" i="1"/>
  <c r="P824" i="1"/>
  <c r="O824" i="1"/>
  <c r="S823" i="1"/>
  <c r="R823" i="1" a="1"/>
  <c r="R823" i="1"/>
  <c r="Q823" i="1"/>
  <c r="P823" i="1"/>
  <c r="O823" i="1"/>
  <c r="S822" i="1"/>
  <c r="R822" i="1" a="1"/>
  <c r="R822" i="1"/>
  <c r="Q822" i="1"/>
  <c r="P822" i="1"/>
  <c r="O822" i="1"/>
  <c r="S821" i="1"/>
  <c r="R821" i="1" a="1"/>
  <c r="R821" i="1"/>
  <c r="Q821" i="1"/>
  <c r="P821" i="1"/>
  <c r="O821" i="1"/>
  <c r="S820" i="1"/>
  <c r="R820" i="1" a="1"/>
  <c r="R820" i="1"/>
  <c r="Q820" i="1"/>
  <c r="P820" i="1"/>
  <c r="O820" i="1"/>
  <c r="S819" i="1"/>
  <c r="R819" i="1" a="1"/>
  <c r="R819" i="1"/>
  <c r="Q819" i="1"/>
  <c r="P819" i="1"/>
  <c r="O819" i="1"/>
  <c r="S818" i="1"/>
  <c r="R818" i="1" a="1"/>
  <c r="R818" i="1"/>
  <c r="Q818" i="1"/>
  <c r="P818" i="1"/>
  <c r="O818" i="1"/>
  <c r="S817" i="1"/>
  <c r="R817" i="1" a="1"/>
  <c r="R817" i="1"/>
  <c r="Q817" i="1"/>
  <c r="P817" i="1"/>
  <c r="O817" i="1"/>
  <c r="S816" i="1"/>
  <c r="R816" i="1" a="1"/>
  <c r="R816" i="1"/>
  <c r="Q816" i="1"/>
  <c r="P816" i="1"/>
  <c r="O816" i="1"/>
  <c r="S815" i="1"/>
  <c r="R815" i="1" a="1"/>
  <c r="R815" i="1"/>
  <c r="Q815" i="1"/>
  <c r="P815" i="1"/>
  <c r="O815" i="1"/>
  <c r="S814" i="1"/>
  <c r="R814" i="1" a="1"/>
  <c r="R814" i="1"/>
  <c r="Q814" i="1"/>
  <c r="P814" i="1"/>
  <c r="O814" i="1"/>
  <c r="S813" i="1"/>
  <c r="R813" i="1" a="1"/>
  <c r="R813" i="1"/>
  <c r="Q813" i="1"/>
  <c r="P813" i="1"/>
  <c r="O813" i="1"/>
  <c r="S812" i="1"/>
  <c r="R812" i="1" a="1"/>
  <c r="R812" i="1"/>
  <c r="Q812" i="1"/>
  <c r="P812" i="1"/>
  <c r="O812" i="1"/>
  <c r="S811" i="1"/>
  <c r="R811" i="1" a="1"/>
  <c r="R811" i="1"/>
  <c r="Q811" i="1"/>
  <c r="P811" i="1"/>
  <c r="O811" i="1"/>
  <c r="S810" i="1"/>
  <c r="R810" i="1" a="1"/>
  <c r="R810" i="1"/>
  <c r="Q810" i="1"/>
  <c r="P810" i="1"/>
  <c r="O810" i="1"/>
  <c r="S809" i="1"/>
  <c r="R809" i="1" a="1"/>
  <c r="R809" i="1"/>
  <c r="Q809" i="1"/>
  <c r="P809" i="1"/>
  <c r="O809" i="1"/>
  <c r="S808" i="1"/>
  <c r="R808" i="1" a="1"/>
  <c r="R808" i="1"/>
  <c r="Q808" i="1"/>
  <c r="P808" i="1"/>
  <c r="O808" i="1"/>
  <c r="S807" i="1"/>
  <c r="R807" i="1" a="1"/>
  <c r="R807" i="1"/>
  <c r="Q807" i="1"/>
  <c r="P807" i="1"/>
  <c r="O807" i="1"/>
  <c r="S806" i="1"/>
  <c r="R806" i="1" a="1"/>
  <c r="R806" i="1"/>
  <c r="Q806" i="1"/>
  <c r="P806" i="1"/>
  <c r="O806" i="1"/>
  <c r="S805" i="1"/>
  <c r="R805" i="1" a="1"/>
  <c r="R805" i="1"/>
  <c r="Q805" i="1"/>
  <c r="P805" i="1"/>
  <c r="O805" i="1"/>
  <c r="S804" i="1"/>
  <c r="R804" i="1" a="1"/>
  <c r="R804" i="1"/>
  <c r="Q804" i="1"/>
  <c r="P804" i="1"/>
  <c r="O804" i="1"/>
  <c r="S803" i="1"/>
  <c r="R803" i="1" a="1"/>
  <c r="R803" i="1"/>
  <c r="Q803" i="1"/>
  <c r="P803" i="1"/>
  <c r="O803" i="1"/>
  <c r="S802" i="1"/>
  <c r="R802" i="1" a="1"/>
  <c r="R802" i="1"/>
  <c r="Q802" i="1"/>
  <c r="P802" i="1"/>
  <c r="O802" i="1"/>
  <c r="S801" i="1"/>
  <c r="R801" i="1" a="1"/>
  <c r="R801" i="1"/>
  <c r="Q801" i="1"/>
  <c r="P801" i="1"/>
  <c r="O801" i="1"/>
  <c r="S800" i="1"/>
  <c r="R800" i="1" a="1"/>
  <c r="R800" i="1"/>
  <c r="Q800" i="1"/>
  <c r="P800" i="1"/>
  <c r="O800" i="1"/>
  <c r="S799" i="1"/>
  <c r="R799" i="1" a="1"/>
  <c r="R799" i="1"/>
  <c r="Q799" i="1"/>
  <c r="P799" i="1"/>
  <c r="O799" i="1"/>
  <c r="S798" i="1"/>
  <c r="R798" i="1" a="1"/>
  <c r="R798" i="1"/>
  <c r="Q798" i="1"/>
  <c r="P798" i="1"/>
  <c r="O798" i="1"/>
  <c r="S797" i="1"/>
  <c r="R797" i="1" a="1"/>
  <c r="R797" i="1"/>
  <c r="Q797" i="1"/>
  <c r="P797" i="1"/>
  <c r="O797" i="1"/>
  <c r="S796" i="1"/>
  <c r="R796" i="1" a="1"/>
  <c r="R796" i="1"/>
  <c r="Q796" i="1"/>
  <c r="P796" i="1"/>
  <c r="O796" i="1"/>
  <c r="S795" i="1"/>
  <c r="R795" i="1" a="1"/>
  <c r="R795" i="1"/>
  <c r="Q795" i="1"/>
  <c r="P795" i="1"/>
  <c r="O795" i="1"/>
  <c r="S794" i="1"/>
  <c r="R794" i="1" a="1"/>
  <c r="R794" i="1"/>
  <c r="Q794" i="1"/>
  <c r="P794" i="1"/>
  <c r="O794" i="1"/>
  <c r="S793" i="1"/>
  <c r="R793" i="1" a="1"/>
  <c r="R793" i="1"/>
  <c r="Q793" i="1"/>
  <c r="P793" i="1"/>
  <c r="O793" i="1"/>
  <c r="S792" i="1"/>
  <c r="R792" i="1" a="1"/>
  <c r="R792" i="1"/>
  <c r="Q792" i="1"/>
  <c r="P792" i="1"/>
  <c r="O792" i="1"/>
  <c r="S791" i="1"/>
  <c r="R791" i="1" a="1"/>
  <c r="R791" i="1"/>
  <c r="Q791" i="1"/>
  <c r="P791" i="1"/>
  <c r="O791" i="1"/>
  <c r="S790" i="1"/>
  <c r="R790" i="1" a="1"/>
  <c r="R790" i="1"/>
  <c r="Q790" i="1"/>
  <c r="P790" i="1"/>
  <c r="O790" i="1"/>
  <c r="S789" i="1"/>
  <c r="R789" i="1" a="1"/>
  <c r="R789" i="1"/>
  <c r="Q789" i="1"/>
  <c r="P789" i="1"/>
  <c r="O789" i="1"/>
  <c r="S788" i="1"/>
  <c r="R788" i="1" a="1"/>
  <c r="R788" i="1"/>
  <c r="Q788" i="1"/>
  <c r="P788" i="1"/>
  <c r="O788" i="1"/>
  <c r="S787" i="1"/>
  <c r="R787" i="1" a="1"/>
  <c r="R787" i="1"/>
  <c r="Q787" i="1"/>
  <c r="P787" i="1"/>
  <c r="O787" i="1"/>
  <c r="S786" i="1"/>
  <c r="R786" i="1" a="1"/>
  <c r="R786" i="1"/>
  <c r="Q786" i="1"/>
  <c r="P786" i="1"/>
  <c r="O786" i="1"/>
  <c r="S785" i="1"/>
  <c r="R785" i="1" a="1"/>
  <c r="R785" i="1"/>
  <c r="Q785" i="1"/>
  <c r="P785" i="1"/>
  <c r="O785" i="1"/>
  <c r="S784" i="1"/>
  <c r="R784" i="1" a="1"/>
  <c r="R784" i="1"/>
  <c r="Q784" i="1"/>
  <c r="P784" i="1"/>
  <c r="O784" i="1"/>
  <c r="S783" i="1"/>
  <c r="R783" i="1" a="1"/>
  <c r="R783" i="1"/>
  <c r="Q783" i="1"/>
  <c r="P783" i="1"/>
  <c r="O783" i="1"/>
  <c r="S782" i="1"/>
  <c r="R782" i="1" a="1"/>
  <c r="R782" i="1"/>
  <c r="Q782" i="1"/>
  <c r="P782" i="1"/>
  <c r="O782" i="1"/>
  <c r="S781" i="1"/>
  <c r="R781" i="1" a="1"/>
  <c r="R781" i="1"/>
  <c r="Q781" i="1"/>
  <c r="P781" i="1"/>
  <c r="O781" i="1"/>
  <c r="S780" i="1"/>
  <c r="R780" i="1" a="1"/>
  <c r="R780" i="1"/>
  <c r="Q780" i="1"/>
  <c r="P780" i="1"/>
  <c r="O780" i="1"/>
  <c r="S779" i="1"/>
  <c r="R779" i="1" a="1"/>
  <c r="R779" i="1"/>
  <c r="Q779" i="1"/>
  <c r="P779" i="1"/>
  <c r="O779" i="1"/>
  <c r="S778" i="1"/>
  <c r="R778" i="1" a="1"/>
  <c r="R778" i="1"/>
  <c r="Q778" i="1"/>
  <c r="P778" i="1"/>
  <c r="O778" i="1"/>
  <c r="S777" i="1"/>
  <c r="R777" i="1" a="1"/>
  <c r="R777" i="1"/>
  <c r="Q777" i="1"/>
  <c r="P777" i="1"/>
  <c r="O777" i="1"/>
  <c r="S776" i="1"/>
  <c r="R776" i="1" a="1"/>
  <c r="R776" i="1"/>
  <c r="Q776" i="1"/>
  <c r="P776" i="1"/>
  <c r="O776" i="1"/>
  <c r="S775" i="1"/>
  <c r="R775" i="1" a="1"/>
  <c r="R775" i="1"/>
  <c r="Q775" i="1"/>
  <c r="P775" i="1"/>
  <c r="O775" i="1"/>
  <c r="S774" i="1"/>
  <c r="R774" i="1" a="1"/>
  <c r="R774" i="1"/>
  <c r="Q774" i="1"/>
  <c r="P774" i="1"/>
  <c r="O774" i="1"/>
  <c r="S773" i="1"/>
  <c r="R773" i="1" a="1"/>
  <c r="R773" i="1"/>
  <c r="Q773" i="1"/>
  <c r="P773" i="1"/>
  <c r="O773" i="1"/>
  <c r="S772" i="1"/>
  <c r="R772" i="1" a="1"/>
  <c r="R772" i="1"/>
  <c r="Q772" i="1"/>
  <c r="P772" i="1"/>
  <c r="O772" i="1"/>
  <c r="S771" i="1"/>
  <c r="R771" i="1" a="1"/>
  <c r="R771" i="1"/>
  <c r="Q771" i="1"/>
  <c r="P771" i="1"/>
  <c r="O771" i="1"/>
  <c r="S770" i="1"/>
  <c r="R770" i="1" a="1"/>
  <c r="R770" i="1"/>
  <c r="Q770" i="1"/>
  <c r="P770" i="1"/>
  <c r="O770" i="1"/>
  <c r="S769" i="1"/>
  <c r="R769" i="1" a="1"/>
  <c r="R769" i="1"/>
  <c r="Q769" i="1"/>
  <c r="P769" i="1"/>
  <c r="O769" i="1"/>
  <c r="S768" i="1"/>
  <c r="R768" i="1" a="1"/>
  <c r="R768" i="1"/>
  <c r="Q768" i="1"/>
  <c r="P768" i="1"/>
  <c r="O768" i="1"/>
  <c r="S767" i="1"/>
  <c r="R767" i="1" a="1"/>
  <c r="R767" i="1"/>
  <c r="Q767" i="1"/>
  <c r="P767" i="1"/>
  <c r="O767" i="1"/>
  <c r="S766" i="1"/>
  <c r="R766" i="1" a="1"/>
  <c r="R766" i="1"/>
  <c r="Q766" i="1"/>
  <c r="P766" i="1"/>
  <c r="O766" i="1"/>
  <c r="S765" i="1"/>
  <c r="R765" i="1" a="1"/>
  <c r="R765" i="1"/>
  <c r="Q765" i="1"/>
  <c r="P765" i="1"/>
  <c r="O765" i="1"/>
  <c r="S764" i="1"/>
  <c r="R764" i="1" a="1"/>
  <c r="R764" i="1"/>
  <c r="Q764" i="1"/>
  <c r="P764" i="1"/>
  <c r="O764" i="1"/>
  <c r="S763" i="1"/>
  <c r="R763" i="1" a="1"/>
  <c r="R763" i="1"/>
  <c r="Q763" i="1"/>
  <c r="P763" i="1"/>
  <c r="O763" i="1"/>
  <c r="S762" i="1"/>
  <c r="R762" i="1" a="1"/>
  <c r="R762" i="1"/>
  <c r="Q762" i="1"/>
  <c r="P762" i="1"/>
  <c r="O762" i="1"/>
  <c r="S761" i="1"/>
  <c r="R761" i="1" a="1"/>
  <c r="R761" i="1"/>
  <c r="Q761" i="1"/>
  <c r="P761" i="1"/>
  <c r="O761" i="1"/>
  <c r="S760" i="1"/>
  <c r="R760" i="1" a="1"/>
  <c r="R760" i="1"/>
  <c r="Q760" i="1"/>
  <c r="P760" i="1"/>
  <c r="O760" i="1"/>
  <c r="S759" i="1"/>
  <c r="R759" i="1" a="1"/>
  <c r="R759" i="1"/>
  <c r="Q759" i="1"/>
  <c r="P759" i="1"/>
  <c r="O759" i="1"/>
  <c r="S758" i="1"/>
  <c r="R758" i="1" a="1"/>
  <c r="R758" i="1"/>
  <c r="Q758" i="1"/>
  <c r="P758" i="1"/>
  <c r="O758" i="1"/>
  <c r="S757" i="1"/>
  <c r="R757" i="1" a="1"/>
  <c r="R757" i="1"/>
  <c r="Q757" i="1"/>
  <c r="P757" i="1"/>
  <c r="O757" i="1"/>
  <c r="S756" i="1"/>
  <c r="R756" i="1" a="1"/>
  <c r="R756" i="1"/>
  <c r="Q756" i="1"/>
  <c r="P756" i="1"/>
  <c r="O756" i="1"/>
  <c r="S755" i="1"/>
  <c r="R755" i="1" a="1"/>
  <c r="R755" i="1"/>
  <c r="Q755" i="1"/>
  <c r="P755" i="1"/>
  <c r="O755" i="1"/>
  <c r="S754" i="1"/>
  <c r="R754" i="1" a="1"/>
  <c r="R754" i="1"/>
  <c r="Q754" i="1"/>
  <c r="P754" i="1"/>
  <c r="O754" i="1"/>
  <c r="S753" i="1"/>
  <c r="R753" i="1" a="1"/>
  <c r="R753" i="1"/>
  <c r="Q753" i="1"/>
  <c r="P753" i="1"/>
  <c r="O753" i="1"/>
  <c r="S752" i="1"/>
  <c r="R752" i="1" a="1"/>
  <c r="R752" i="1"/>
  <c r="Q752" i="1"/>
  <c r="P752" i="1"/>
  <c r="O752" i="1"/>
  <c r="S751" i="1"/>
  <c r="R751" i="1" a="1"/>
  <c r="R751" i="1"/>
  <c r="Q751" i="1"/>
  <c r="P751" i="1"/>
  <c r="O751" i="1"/>
  <c r="S750" i="1"/>
  <c r="R750" i="1" a="1"/>
  <c r="R750" i="1"/>
  <c r="Q750" i="1"/>
  <c r="P750" i="1"/>
  <c r="O750" i="1"/>
  <c r="S749" i="1"/>
  <c r="R749" i="1" a="1"/>
  <c r="R749" i="1"/>
  <c r="Q749" i="1"/>
  <c r="P749" i="1"/>
  <c r="O749" i="1"/>
  <c r="S748" i="1"/>
  <c r="R748" i="1" a="1"/>
  <c r="R748" i="1"/>
  <c r="Q748" i="1"/>
  <c r="P748" i="1"/>
  <c r="O748" i="1"/>
  <c r="S747" i="1"/>
  <c r="R747" i="1" a="1"/>
  <c r="R747" i="1"/>
  <c r="Q747" i="1"/>
  <c r="P747" i="1"/>
  <c r="O747" i="1"/>
  <c r="S746" i="1"/>
  <c r="R746" i="1" a="1"/>
  <c r="R746" i="1"/>
  <c r="Q746" i="1"/>
  <c r="P746" i="1"/>
  <c r="O746" i="1"/>
  <c r="S745" i="1"/>
  <c r="R745" i="1" a="1"/>
  <c r="R745" i="1"/>
  <c r="Q745" i="1"/>
  <c r="P745" i="1"/>
  <c r="O745" i="1"/>
  <c r="S744" i="1"/>
  <c r="R744" i="1" a="1"/>
  <c r="R744" i="1"/>
  <c r="Q744" i="1"/>
  <c r="P744" i="1"/>
  <c r="O744" i="1"/>
  <c r="S743" i="1"/>
  <c r="R743" i="1" a="1"/>
  <c r="R743" i="1"/>
  <c r="Q743" i="1"/>
  <c r="P743" i="1"/>
  <c r="O743" i="1"/>
  <c r="S742" i="1"/>
  <c r="R742" i="1" a="1"/>
  <c r="R742" i="1"/>
  <c r="Q742" i="1"/>
  <c r="P742" i="1"/>
  <c r="O742" i="1"/>
  <c r="S741" i="1"/>
  <c r="R741" i="1" a="1"/>
  <c r="R741" i="1"/>
  <c r="Q741" i="1"/>
  <c r="P741" i="1"/>
  <c r="O741" i="1"/>
  <c r="S740" i="1"/>
  <c r="R740" i="1" a="1"/>
  <c r="R740" i="1"/>
  <c r="Q740" i="1"/>
  <c r="P740" i="1"/>
  <c r="O740" i="1"/>
  <c r="S739" i="1"/>
  <c r="R739" i="1" a="1"/>
  <c r="R739" i="1"/>
  <c r="Q739" i="1"/>
  <c r="P739" i="1"/>
  <c r="O739" i="1"/>
  <c r="S738" i="1"/>
  <c r="R738" i="1" a="1"/>
  <c r="R738" i="1"/>
  <c r="Q738" i="1"/>
  <c r="P738" i="1"/>
  <c r="O738" i="1"/>
  <c r="S737" i="1"/>
  <c r="R737" i="1" a="1"/>
  <c r="R737" i="1"/>
  <c r="Q737" i="1"/>
  <c r="P737" i="1"/>
  <c r="O737" i="1"/>
  <c r="S736" i="1"/>
  <c r="R736" i="1" a="1"/>
  <c r="R736" i="1"/>
  <c r="Q736" i="1"/>
  <c r="P736" i="1"/>
  <c r="O736" i="1"/>
  <c r="S735" i="1"/>
  <c r="R735" i="1" a="1"/>
  <c r="R735" i="1"/>
  <c r="Q735" i="1"/>
  <c r="P735" i="1"/>
  <c r="O735" i="1"/>
  <c r="S734" i="1"/>
  <c r="R734" i="1" a="1"/>
  <c r="R734" i="1"/>
  <c r="Q734" i="1"/>
  <c r="P734" i="1"/>
  <c r="O734" i="1"/>
  <c r="S733" i="1"/>
  <c r="R733" i="1" a="1"/>
  <c r="R733" i="1"/>
  <c r="Q733" i="1"/>
  <c r="P733" i="1"/>
  <c r="O733" i="1"/>
  <c r="S732" i="1"/>
  <c r="R732" i="1" a="1"/>
  <c r="R732" i="1"/>
  <c r="Q732" i="1"/>
  <c r="P732" i="1"/>
  <c r="O732" i="1"/>
  <c r="S731" i="1"/>
  <c r="R731" i="1" a="1"/>
  <c r="R731" i="1"/>
  <c r="Q731" i="1"/>
  <c r="P731" i="1"/>
  <c r="O731" i="1"/>
  <c r="S730" i="1"/>
  <c r="R730" i="1" a="1"/>
  <c r="R730" i="1"/>
  <c r="Q730" i="1"/>
  <c r="P730" i="1"/>
  <c r="O730" i="1"/>
  <c r="S729" i="1"/>
  <c r="R729" i="1" a="1"/>
  <c r="R729" i="1"/>
  <c r="Q729" i="1"/>
  <c r="P729" i="1"/>
  <c r="O729" i="1"/>
  <c r="S728" i="1"/>
  <c r="R728" i="1" a="1"/>
  <c r="R728" i="1"/>
  <c r="Q728" i="1"/>
  <c r="P728" i="1"/>
  <c r="O728" i="1"/>
  <c r="S727" i="1"/>
  <c r="R727" i="1" a="1"/>
  <c r="R727" i="1"/>
  <c r="Q727" i="1"/>
  <c r="P727" i="1"/>
  <c r="O727" i="1"/>
  <c r="S726" i="1"/>
  <c r="R726" i="1" a="1"/>
  <c r="R726" i="1"/>
  <c r="Q726" i="1"/>
  <c r="P726" i="1"/>
  <c r="O726" i="1"/>
  <c r="S725" i="1"/>
  <c r="R725" i="1" a="1"/>
  <c r="R725" i="1"/>
  <c r="Q725" i="1"/>
  <c r="P725" i="1"/>
  <c r="O725" i="1"/>
  <c r="S724" i="1"/>
  <c r="R724" i="1" a="1"/>
  <c r="R724" i="1"/>
  <c r="Q724" i="1"/>
  <c r="P724" i="1"/>
  <c r="O724" i="1"/>
  <c r="S723" i="1"/>
  <c r="R723" i="1" a="1"/>
  <c r="R723" i="1"/>
  <c r="Q723" i="1"/>
  <c r="P723" i="1"/>
  <c r="O723" i="1"/>
  <c r="S722" i="1"/>
  <c r="R722" i="1" a="1"/>
  <c r="R722" i="1"/>
  <c r="Q722" i="1"/>
  <c r="P722" i="1"/>
  <c r="O722" i="1"/>
  <c r="S721" i="1"/>
  <c r="R721" i="1" a="1"/>
  <c r="R721" i="1"/>
  <c r="Q721" i="1"/>
  <c r="P721" i="1"/>
  <c r="O721" i="1"/>
  <c r="S720" i="1"/>
  <c r="R720" i="1" a="1"/>
  <c r="R720" i="1"/>
  <c r="Q720" i="1"/>
  <c r="P720" i="1"/>
  <c r="O720" i="1"/>
  <c r="S719" i="1"/>
  <c r="R719" i="1" a="1"/>
  <c r="R719" i="1"/>
  <c r="Q719" i="1"/>
  <c r="P719" i="1"/>
  <c r="O719" i="1"/>
  <c r="S718" i="1"/>
  <c r="R718" i="1" a="1"/>
  <c r="R718" i="1"/>
  <c r="Q718" i="1"/>
  <c r="P718" i="1"/>
  <c r="O718" i="1"/>
  <c r="S717" i="1"/>
  <c r="R717" i="1" a="1"/>
  <c r="R717" i="1"/>
  <c r="Q717" i="1"/>
  <c r="P717" i="1"/>
  <c r="O717" i="1"/>
  <c r="S716" i="1"/>
  <c r="R716" i="1" a="1"/>
  <c r="R716" i="1"/>
  <c r="Q716" i="1"/>
  <c r="P716" i="1"/>
  <c r="O716" i="1"/>
  <c r="S715" i="1"/>
  <c r="R715" i="1" a="1"/>
  <c r="R715" i="1"/>
  <c r="Q715" i="1"/>
  <c r="P715" i="1"/>
  <c r="O715" i="1"/>
  <c r="S714" i="1"/>
  <c r="R714" i="1" a="1"/>
  <c r="R714" i="1"/>
  <c r="Q714" i="1"/>
  <c r="P714" i="1"/>
  <c r="O714" i="1"/>
  <c r="S713" i="1"/>
  <c r="R713" i="1" a="1"/>
  <c r="R713" i="1"/>
  <c r="Q713" i="1"/>
  <c r="P713" i="1"/>
  <c r="O713" i="1"/>
  <c r="S712" i="1"/>
  <c r="R712" i="1" a="1"/>
  <c r="R712" i="1"/>
  <c r="Q712" i="1"/>
  <c r="P712" i="1"/>
  <c r="O712" i="1"/>
  <c r="S711" i="1"/>
  <c r="R711" i="1" a="1"/>
  <c r="R711" i="1"/>
  <c r="Q711" i="1"/>
  <c r="P711" i="1"/>
  <c r="O711" i="1"/>
  <c r="S710" i="1"/>
  <c r="R710" i="1" a="1"/>
  <c r="R710" i="1"/>
  <c r="Q710" i="1"/>
  <c r="P710" i="1"/>
  <c r="O710" i="1"/>
  <c r="S709" i="1"/>
  <c r="R709" i="1" a="1"/>
  <c r="R709" i="1"/>
  <c r="Q709" i="1"/>
  <c r="P709" i="1"/>
  <c r="O709" i="1"/>
  <c r="S708" i="1"/>
  <c r="R708" i="1" a="1"/>
  <c r="R708" i="1"/>
  <c r="Q708" i="1"/>
  <c r="P708" i="1"/>
  <c r="O708" i="1"/>
  <c r="S707" i="1"/>
  <c r="R707" i="1" a="1"/>
  <c r="R707" i="1"/>
  <c r="Q707" i="1"/>
  <c r="P707" i="1"/>
  <c r="O707" i="1"/>
  <c r="S706" i="1"/>
  <c r="R706" i="1" a="1"/>
  <c r="R706" i="1"/>
  <c r="Q706" i="1"/>
  <c r="P706" i="1"/>
  <c r="O706" i="1"/>
  <c r="S705" i="1"/>
  <c r="R705" i="1" a="1"/>
  <c r="R705" i="1"/>
  <c r="Q705" i="1"/>
  <c r="P705" i="1"/>
  <c r="O705" i="1"/>
  <c r="S704" i="1"/>
  <c r="R704" i="1" a="1"/>
  <c r="R704" i="1"/>
  <c r="Q704" i="1"/>
  <c r="P704" i="1"/>
  <c r="O704" i="1"/>
  <c r="S703" i="1"/>
  <c r="R703" i="1" a="1"/>
  <c r="R703" i="1"/>
  <c r="Q703" i="1"/>
  <c r="P703" i="1"/>
  <c r="O703" i="1"/>
  <c r="S702" i="1"/>
  <c r="R702" i="1" a="1"/>
  <c r="R702" i="1"/>
  <c r="Q702" i="1"/>
  <c r="P702" i="1"/>
  <c r="O702" i="1"/>
  <c r="S701" i="1"/>
  <c r="R701" i="1" a="1"/>
  <c r="R701" i="1"/>
  <c r="Q701" i="1"/>
  <c r="P701" i="1"/>
  <c r="O701" i="1"/>
  <c r="S700" i="1"/>
  <c r="R700" i="1" a="1"/>
  <c r="R700" i="1"/>
  <c r="Q700" i="1"/>
  <c r="P700" i="1"/>
  <c r="O700" i="1"/>
  <c r="S699" i="1"/>
  <c r="R699" i="1" a="1"/>
  <c r="R699" i="1"/>
  <c r="Q699" i="1"/>
  <c r="P699" i="1"/>
  <c r="O699" i="1"/>
  <c r="S698" i="1"/>
  <c r="R698" i="1" a="1"/>
  <c r="R698" i="1"/>
  <c r="Q698" i="1"/>
  <c r="P698" i="1"/>
  <c r="O698" i="1"/>
  <c r="S697" i="1"/>
  <c r="R697" i="1" a="1"/>
  <c r="R697" i="1"/>
  <c r="Q697" i="1"/>
  <c r="P697" i="1"/>
  <c r="O697" i="1"/>
  <c r="S696" i="1"/>
  <c r="R696" i="1" a="1"/>
  <c r="R696" i="1"/>
  <c r="Q696" i="1"/>
  <c r="P696" i="1"/>
  <c r="O696" i="1"/>
  <c r="S695" i="1"/>
  <c r="R695" i="1" a="1"/>
  <c r="R695" i="1"/>
  <c r="Q695" i="1"/>
  <c r="P695" i="1"/>
  <c r="O695" i="1"/>
  <c r="S694" i="1"/>
  <c r="R694" i="1" a="1"/>
  <c r="R694" i="1"/>
  <c r="Q694" i="1"/>
  <c r="P694" i="1"/>
  <c r="O694" i="1"/>
  <c r="S693" i="1"/>
  <c r="R693" i="1" a="1"/>
  <c r="R693" i="1"/>
  <c r="Q693" i="1"/>
  <c r="P693" i="1"/>
  <c r="O693" i="1"/>
  <c r="S692" i="1"/>
  <c r="R692" i="1" a="1"/>
  <c r="R692" i="1"/>
  <c r="Q692" i="1"/>
  <c r="P692" i="1"/>
  <c r="O692" i="1"/>
  <c r="S691" i="1"/>
  <c r="R691" i="1" a="1"/>
  <c r="R691" i="1"/>
  <c r="Q691" i="1"/>
  <c r="P691" i="1"/>
  <c r="O691" i="1"/>
  <c r="S690" i="1"/>
  <c r="R690" i="1" a="1"/>
  <c r="R690" i="1"/>
  <c r="Q690" i="1"/>
  <c r="P690" i="1"/>
  <c r="O690" i="1"/>
  <c r="S689" i="1"/>
  <c r="R689" i="1" a="1"/>
  <c r="R689" i="1"/>
  <c r="Q689" i="1"/>
  <c r="P689" i="1"/>
  <c r="O689" i="1"/>
  <c r="S688" i="1"/>
  <c r="R688" i="1" a="1"/>
  <c r="R688" i="1"/>
  <c r="Q688" i="1"/>
  <c r="P688" i="1"/>
  <c r="O688" i="1"/>
  <c r="S687" i="1"/>
  <c r="R687" i="1" a="1"/>
  <c r="R687" i="1"/>
  <c r="Q687" i="1"/>
  <c r="P687" i="1"/>
  <c r="O687" i="1"/>
  <c r="S686" i="1"/>
  <c r="R686" i="1" a="1"/>
  <c r="R686" i="1"/>
  <c r="Q686" i="1"/>
  <c r="P686" i="1"/>
  <c r="O686" i="1"/>
  <c r="S685" i="1"/>
  <c r="R685" i="1" a="1"/>
  <c r="R685" i="1"/>
  <c r="Q685" i="1"/>
  <c r="P685" i="1"/>
  <c r="O685" i="1"/>
  <c r="S684" i="1"/>
  <c r="R684" i="1" a="1"/>
  <c r="R684" i="1"/>
  <c r="Q684" i="1"/>
  <c r="P684" i="1"/>
  <c r="O684" i="1"/>
  <c r="S683" i="1"/>
  <c r="R683" i="1" a="1"/>
  <c r="R683" i="1"/>
  <c r="Q683" i="1"/>
  <c r="P683" i="1"/>
  <c r="O683" i="1"/>
  <c r="S682" i="1"/>
  <c r="R682" i="1" a="1"/>
  <c r="R682" i="1"/>
  <c r="Q682" i="1"/>
  <c r="P682" i="1"/>
  <c r="O682" i="1"/>
  <c r="S681" i="1"/>
  <c r="R681" i="1" a="1"/>
  <c r="R681" i="1"/>
  <c r="Q681" i="1"/>
  <c r="P681" i="1"/>
  <c r="O681" i="1"/>
  <c r="S680" i="1"/>
  <c r="R680" i="1" a="1"/>
  <c r="R680" i="1"/>
  <c r="Q680" i="1"/>
  <c r="P680" i="1"/>
  <c r="O680" i="1"/>
  <c r="S679" i="1"/>
  <c r="R679" i="1" a="1"/>
  <c r="R679" i="1"/>
  <c r="Q679" i="1"/>
  <c r="P679" i="1"/>
  <c r="O679" i="1"/>
  <c r="S678" i="1"/>
  <c r="R678" i="1" a="1"/>
  <c r="R678" i="1"/>
  <c r="Q678" i="1"/>
  <c r="P678" i="1"/>
  <c r="O678" i="1"/>
  <c r="S677" i="1"/>
  <c r="R677" i="1" a="1"/>
  <c r="R677" i="1"/>
  <c r="Q677" i="1"/>
  <c r="P677" i="1"/>
  <c r="O677" i="1"/>
  <c r="S676" i="1"/>
  <c r="R676" i="1" a="1"/>
  <c r="R676" i="1"/>
  <c r="Q676" i="1"/>
  <c r="P676" i="1"/>
  <c r="O676" i="1"/>
  <c r="S675" i="1"/>
  <c r="R675" i="1" a="1"/>
  <c r="R675" i="1"/>
  <c r="Q675" i="1"/>
  <c r="P675" i="1"/>
  <c r="O675" i="1"/>
  <c r="S674" i="1"/>
  <c r="R674" i="1" a="1"/>
  <c r="R674" i="1"/>
  <c r="Q674" i="1"/>
  <c r="P674" i="1"/>
  <c r="O674" i="1"/>
  <c r="S673" i="1"/>
  <c r="R673" i="1" a="1"/>
  <c r="R673" i="1"/>
  <c r="Q673" i="1"/>
  <c r="P673" i="1"/>
  <c r="O673" i="1"/>
  <c r="S672" i="1"/>
  <c r="R672" i="1" a="1"/>
  <c r="R672" i="1"/>
  <c r="Q672" i="1"/>
  <c r="P672" i="1"/>
  <c r="O672" i="1"/>
  <c r="S671" i="1"/>
  <c r="R671" i="1" a="1"/>
  <c r="R671" i="1"/>
  <c r="Q671" i="1"/>
  <c r="P671" i="1"/>
  <c r="O671" i="1"/>
  <c r="S670" i="1"/>
  <c r="R670" i="1" a="1"/>
  <c r="R670" i="1"/>
  <c r="Q670" i="1"/>
  <c r="P670" i="1"/>
  <c r="O670" i="1"/>
  <c r="S669" i="1"/>
  <c r="R669" i="1" a="1"/>
  <c r="R669" i="1"/>
  <c r="Q669" i="1"/>
  <c r="P669" i="1"/>
  <c r="O669" i="1"/>
  <c r="S668" i="1"/>
  <c r="R668" i="1" a="1"/>
  <c r="R668" i="1"/>
  <c r="Q668" i="1"/>
  <c r="P668" i="1"/>
  <c r="O668" i="1"/>
  <c r="S667" i="1"/>
  <c r="R667" i="1" a="1"/>
  <c r="R667" i="1"/>
  <c r="Q667" i="1"/>
  <c r="P667" i="1"/>
  <c r="O667" i="1"/>
  <c r="S666" i="1"/>
  <c r="R666" i="1" a="1"/>
  <c r="R666" i="1"/>
  <c r="Q666" i="1"/>
  <c r="P666" i="1"/>
  <c r="O666" i="1"/>
  <c r="S665" i="1"/>
  <c r="R665" i="1" a="1"/>
  <c r="R665" i="1"/>
  <c r="Q665" i="1"/>
  <c r="P665" i="1"/>
  <c r="O665" i="1"/>
  <c r="S664" i="1"/>
  <c r="R664" i="1" a="1"/>
  <c r="R664" i="1"/>
  <c r="Q664" i="1"/>
  <c r="P664" i="1"/>
  <c r="O664" i="1"/>
  <c r="S663" i="1"/>
  <c r="R663" i="1" a="1"/>
  <c r="R663" i="1"/>
  <c r="Q663" i="1"/>
  <c r="P663" i="1"/>
  <c r="O663" i="1"/>
  <c r="S662" i="1"/>
  <c r="R662" i="1" a="1"/>
  <c r="R662" i="1"/>
  <c r="Q662" i="1"/>
  <c r="P662" i="1"/>
  <c r="O662" i="1"/>
  <c r="S661" i="1"/>
  <c r="R661" i="1" a="1"/>
  <c r="R661" i="1"/>
  <c r="Q661" i="1"/>
  <c r="P661" i="1"/>
  <c r="O661" i="1"/>
  <c r="S660" i="1"/>
  <c r="R660" i="1" a="1"/>
  <c r="R660" i="1"/>
  <c r="Q660" i="1"/>
  <c r="P660" i="1"/>
  <c r="O660" i="1"/>
  <c r="S659" i="1"/>
  <c r="R659" i="1" a="1"/>
  <c r="R659" i="1"/>
  <c r="Q659" i="1"/>
  <c r="P659" i="1"/>
  <c r="O659" i="1"/>
  <c r="S658" i="1"/>
  <c r="R658" i="1" a="1"/>
  <c r="R658" i="1"/>
  <c r="Q658" i="1"/>
  <c r="P658" i="1"/>
  <c r="O658" i="1"/>
  <c r="S657" i="1"/>
  <c r="R657" i="1" a="1"/>
  <c r="R657" i="1"/>
  <c r="Q657" i="1"/>
  <c r="P657" i="1"/>
  <c r="O657" i="1"/>
  <c r="S656" i="1"/>
  <c r="R656" i="1" a="1"/>
  <c r="R656" i="1"/>
  <c r="Q656" i="1"/>
  <c r="P656" i="1"/>
  <c r="O656" i="1"/>
  <c r="S655" i="1"/>
  <c r="R655" i="1" a="1"/>
  <c r="R655" i="1"/>
  <c r="Q655" i="1"/>
  <c r="P655" i="1"/>
  <c r="O655" i="1"/>
  <c r="S654" i="1"/>
  <c r="R654" i="1" a="1"/>
  <c r="R654" i="1"/>
  <c r="Q654" i="1"/>
  <c r="P654" i="1"/>
  <c r="O654" i="1"/>
  <c r="S653" i="1"/>
  <c r="R653" i="1" a="1"/>
  <c r="R653" i="1"/>
  <c r="Q653" i="1"/>
  <c r="P653" i="1"/>
  <c r="O653" i="1"/>
  <c r="S652" i="1"/>
  <c r="R652" i="1" a="1"/>
  <c r="R652" i="1"/>
  <c r="Q652" i="1"/>
  <c r="P652" i="1"/>
  <c r="O652" i="1"/>
  <c r="S651" i="1"/>
  <c r="R651" i="1" a="1"/>
  <c r="R651" i="1"/>
  <c r="Q651" i="1"/>
  <c r="P651" i="1"/>
  <c r="O651" i="1"/>
  <c r="S650" i="1"/>
  <c r="R650" i="1" a="1"/>
  <c r="R650" i="1"/>
  <c r="Q650" i="1"/>
  <c r="P650" i="1"/>
  <c r="O650" i="1"/>
  <c r="S649" i="1"/>
  <c r="R649" i="1" a="1"/>
  <c r="R649" i="1"/>
  <c r="Q649" i="1"/>
  <c r="P649" i="1"/>
  <c r="O649" i="1"/>
  <c r="S648" i="1"/>
  <c r="R648" i="1" a="1"/>
  <c r="R648" i="1"/>
  <c r="Q648" i="1"/>
  <c r="P648" i="1"/>
  <c r="O648" i="1"/>
  <c r="S647" i="1"/>
  <c r="R647" i="1" a="1"/>
  <c r="R647" i="1"/>
  <c r="Q647" i="1"/>
  <c r="P647" i="1"/>
  <c r="O647" i="1"/>
  <c r="S646" i="1"/>
  <c r="R646" i="1" a="1"/>
  <c r="R646" i="1"/>
  <c r="Q646" i="1"/>
  <c r="P646" i="1"/>
  <c r="O646" i="1"/>
  <c r="S645" i="1"/>
  <c r="R645" i="1" a="1"/>
  <c r="R645" i="1"/>
  <c r="Q645" i="1"/>
  <c r="P645" i="1"/>
  <c r="O645" i="1"/>
  <c r="S644" i="1"/>
  <c r="R644" i="1" a="1"/>
  <c r="R644" i="1"/>
  <c r="Q644" i="1"/>
  <c r="P644" i="1"/>
  <c r="O644" i="1"/>
  <c r="S643" i="1"/>
  <c r="R643" i="1" a="1"/>
  <c r="R643" i="1"/>
  <c r="Q643" i="1"/>
  <c r="P643" i="1"/>
  <c r="O643" i="1"/>
  <c r="S642" i="1"/>
  <c r="R642" i="1" a="1"/>
  <c r="R642" i="1"/>
  <c r="Q642" i="1"/>
  <c r="P642" i="1"/>
  <c r="O642" i="1"/>
  <c r="S641" i="1"/>
  <c r="R641" i="1" a="1"/>
  <c r="R641" i="1"/>
  <c r="Q641" i="1"/>
  <c r="P641" i="1"/>
  <c r="O641" i="1"/>
  <c r="S640" i="1"/>
  <c r="R640" i="1" a="1"/>
  <c r="R640" i="1"/>
  <c r="Q640" i="1"/>
  <c r="P640" i="1"/>
  <c r="O640" i="1"/>
  <c r="S639" i="1"/>
  <c r="R639" i="1" a="1"/>
  <c r="R639" i="1"/>
  <c r="Q639" i="1"/>
  <c r="P639" i="1"/>
  <c r="O639" i="1"/>
  <c r="S638" i="1"/>
  <c r="R638" i="1" a="1"/>
  <c r="R638" i="1"/>
  <c r="Q638" i="1"/>
  <c r="P638" i="1"/>
  <c r="O638" i="1"/>
  <c r="S637" i="1"/>
  <c r="R637" i="1" a="1"/>
  <c r="R637" i="1"/>
  <c r="Q637" i="1"/>
  <c r="P637" i="1"/>
  <c r="O637" i="1"/>
  <c r="S636" i="1"/>
  <c r="R636" i="1" a="1"/>
  <c r="R636" i="1"/>
  <c r="Q636" i="1"/>
  <c r="P636" i="1"/>
  <c r="O636" i="1"/>
  <c r="S635" i="1"/>
  <c r="R635" i="1" a="1"/>
  <c r="R635" i="1"/>
  <c r="Q635" i="1"/>
  <c r="P635" i="1"/>
  <c r="O635" i="1"/>
  <c r="S634" i="1"/>
  <c r="R634" i="1" a="1"/>
  <c r="R634" i="1"/>
  <c r="Q634" i="1"/>
  <c r="P634" i="1"/>
  <c r="O634" i="1"/>
  <c r="S633" i="1"/>
  <c r="R633" i="1" a="1"/>
  <c r="R633" i="1"/>
  <c r="Q633" i="1"/>
  <c r="P633" i="1"/>
  <c r="O633" i="1"/>
  <c r="S632" i="1"/>
  <c r="R632" i="1" a="1"/>
  <c r="R632" i="1"/>
  <c r="Q632" i="1"/>
  <c r="P632" i="1"/>
  <c r="O632" i="1"/>
  <c r="S631" i="1"/>
  <c r="R631" i="1" a="1"/>
  <c r="R631" i="1"/>
  <c r="Q631" i="1"/>
  <c r="P631" i="1"/>
  <c r="O631" i="1"/>
  <c r="S630" i="1"/>
  <c r="R630" i="1" a="1"/>
  <c r="R630" i="1"/>
  <c r="Q630" i="1"/>
  <c r="P630" i="1"/>
  <c r="O630" i="1"/>
  <c r="S629" i="1"/>
  <c r="R629" i="1" a="1"/>
  <c r="R629" i="1"/>
  <c r="Q629" i="1"/>
  <c r="P629" i="1"/>
  <c r="O629" i="1"/>
  <c r="S628" i="1"/>
  <c r="R628" i="1" a="1"/>
  <c r="R628" i="1"/>
  <c r="Q628" i="1"/>
  <c r="P628" i="1"/>
  <c r="O628" i="1"/>
  <c r="S627" i="1"/>
  <c r="R627" i="1" a="1"/>
  <c r="R627" i="1"/>
  <c r="Q627" i="1"/>
  <c r="P627" i="1"/>
  <c r="O627" i="1"/>
  <c r="S626" i="1"/>
  <c r="R626" i="1" a="1"/>
  <c r="R626" i="1"/>
  <c r="Q626" i="1"/>
  <c r="P626" i="1"/>
  <c r="O626" i="1"/>
  <c r="S625" i="1"/>
  <c r="R625" i="1" a="1"/>
  <c r="R625" i="1"/>
  <c r="Q625" i="1"/>
  <c r="P625" i="1"/>
  <c r="O625" i="1"/>
  <c r="S624" i="1"/>
  <c r="R624" i="1" a="1"/>
  <c r="R624" i="1"/>
  <c r="Q624" i="1"/>
  <c r="P624" i="1"/>
  <c r="O624" i="1"/>
  <c r="S623" i="1"/>
  <c r="R623" i="1" a="1"/>
  <c r="R623" i="1"/>
  <c r="Q623" i="1"/>
  <c r="P623" i="1"/>
  <c r="O623" i="1"/>
  <c r="S622" i="1"/>
  <c r="R622" i="1" a="1"/>
  <c r="R622" i="1"/>
  <c r="Q622" i="1"/>
  <c r="P622" i="1"/>
  <c r="O622" i="1"/>
  <c r="S621" i="1"/>
  <c r="R621" i="1" a="1"/>
  <c r="R621" i="1"/>
  <c r="Q621" i="1"/>
  <c r="P621" i="1"/>
  <c r="O621" i="1"/>
  <c r="S620" i="1"/>
  <c r="R620" i="1" a="1"/>
  <c r="R620" i="1"/>
  <c r="Q620" i="1"/>
  <c r="P620" i="1"/>
  <c r="O620" i="1"/>
  <c r="S619" i="1"/>
  <c r="R619" i="1" a="1"/>
  <c r="R619" i="1"/>
  <c r="Q619" i="1"/>
  <c r="P619" i="1"/>
  <c r="O619" i="1"/>
  <c r="S618" i="1"/>
  <c r="R618" i="1" a="1"/>
  <c r="R618" i="1"/>
  <c r="Q618" i="1"/>
  <c r="P618" i="1"/>
  <c r="O618" i="1"/>
  <c r="S617" i="1"/>
  <c r="R617" i="1" a="1"/>
  <c r="R617" i="1"/>
  <c r="Q617" i="1"/>
  <c r="P617" i="1"/>
  <c r="O617" i="1"/>
  <c r="S616" i="1"/>
  <c r="R616" i="1" a="1"/>
  <c r="R616" i="1"/>
  <c r="Q616" i="1"/>
  <c r="P616" i="1"/>
  <c r="O616" i="1"/>
  <c r="S615" i="1"/>
  <c r="R615" i="1" a="1"/>
  <c r="R615" i="1"/>
  <c r="Q615" i="1"/>
  <c r="P615" i="1"/>
  <c r="O615" i="1"/>
  <c r="S614" i="1"/>
  <c r="R614" i="1" a="1"/>
  <c r="R614" i="1"/>
  <c r="Q614" i="1"/>
  <c r="P614" i="1"/>
  <c r="O614" i="1"/>
  <c r="S613" i="1"/>
  <c r="R613" i="1" a="1"/>
  <c r="R613" i="1"/>
  <c r="Q613" i="1"/>
  <c r="P613" i="1"/>
  <c r="O613" i="1"/>
  <c r="S612" i="1"/>
  <c r="R612" i="1" a="1"/>
  <c r="R612" i="1"/>
  <c r="Q612" i="1"/>
  <c r="P612" i="1"/>
  <c r="O612" i="1"/>
  <c r="S611" i="1"/>
  <c r="R611" i="1" a="1"/>
  <c r="R611" i="1"/>
  <c r="Q611" i="1"/>
  <c r="P611" i="1"/>
  <c r="O611" i="1"/>
  <c r="S610" i="1"/>
  <c r="R610" i="1" a="1"/>
  <c r="R610" i="1"/>
  <c r="Q610" i="1"/>
  <c r="P610" i="1"/>
  <c r="O610" i="1"/>
  <c r="S609" i="1"/>
  <c r="R609" i="1" a="1"/>
  <c r="R609" i="1"/>
  <c r="Q609" i="1"/>
  <c r="P609" i="1"/>
  <c r="O609" i="1"/>
  <c r="S608" i="1"/>
  <c r="R608" i="1" a="1"/>
  <c r="R608" i="1"/>
  <c r="Q608" i="1"/>
  <c r="P608" i="1"/>
  <c r="O608" i="1"/>
  <c r="S607" i="1"/>
  <c r="R607" i="1" a="1"/>
  <c r="R607" i="1"/>
  <c r="Q607" i="1"/>
  <c r="P607" i="1"/>
  <c r="O607" i="1"/>
  <c r="S606" i="1"/>
  <c r="R606" i="1" a="1"/>
  <c r="R606" i="1"/>
  <c r="Q606" i="1"/>
  <c r="P606" i="1"/>
  <c r="O606" i="1"/>
  <c r="S605" i="1"/>
  <c r="R605" i="1" a="1"/>
  <c r="R605" i="1"/>
  <c r="Q605" i="1"/>
  <c r="P605" i="1"/>
  <c r="O605" i="1"/>
  <c r="S604" i="1"/>
  <c r="R604" i="1" a="1"/>
  <c r="R604" i="1"/>
  <c r="Q604" i="1"/>
  <c r="P604" i="1"/>
  <c r="O604" i="1"/>
  <c r="S603" i="1"/>
  <c r="R603" i="1" a="1"/>
  <c r="R603" i="1"/>
  <c r="Q603" i="1"/>
  <c r="P603" i="1"/>
  <c r="O603" i="1"/>
  <c r="S602" i="1"/>
  <c r="R602" i="1" a="1"/>
  <c r="R602" i="1"/>
  <c r="Q602" i="1"/>
  <c r="P602" i="1"/>
  <c r="O602" i="1"/>
  <c r="S601" i="1"/>
  <c r="R601" i="1" a="1"/>
  <c r="R601" i="1"/>
  <c r="Q601" i="1"/>
  <c r="P601" i="1"/>
  <c r="O601" i="1"/>
  <c r="S600" i="1"/>
  <c r="R600" i="1" a="1"/>
  <c r="R600" i="1"/>
  <c r="Q600" i="1"/>
  <c r="P600" i="1"/>
  <c r="O600" i="1"/>
  <c r="S599" i="1"/>
  <c r="R599" i="1" a="1"/>
  <c r="R599" i="1"/>
  <c r="Q599" i="1"/>
  <c r="P599" i="1"/>
  <c r="O599" i="1"/>
  <c r="S598" i="1"/>
  <c r="R598" i="1" a="1"/>
  <c r="R598" i="1"/>
  <c r="Q598" i="1"/>
  <c r="P598" i="1"/>
  <c r="O598" i="1"/>
  <c r="S597" i="1"/>
  <c r="R597" i="1" a="1"/>
  <c r="R597" i="1"/>
  <c r="Q597" i="1"/>
  <c r="P597" i="1"/>
  <c r="O597" i="1"/>
  <c r="S596" i="1"/>
  <c r="R596" i="1" a="1"/>
  <c r="R596" i="1"/>
  <c r="Q596" i="1"/>
  <c r="P596" i="1"/>
  <c r="O596" i="1"/>
  <c r="S595" i="1"/>
  <c r="R595" i="1" a="1"/>
  <c r="R595" i="1"/>
  <c r="Q595" i="1"/>
  <c r="P595" i="1"/>
  <c r="O595" i="1"/>
  <c r="S594" i="1"/>
  <c r="R594" i="1" a="1"/>
  <c r="R594" i="1"/>
  <c r="Q594" i="1"/>
  <c r="P594" i="1"/>
  <c r="O594" i="1"/>
  <c r="S593" i="1"/>
  <c r="R593" i="1" a="1"/>
  <c r="R593" i="1"/>
  <c r="Q593" i="1"/>
  <c r="P593" i="1"/>
  <c r="O593" i="1"/>
  <c r="S592" i="1"/>
  <c r="R592" i="1" a="1"/>
  <c r="R592" i="1"/>
  <c r="Q592" i="1"/>
  <c r="P592" i="1"/>
  <c r="O592" i="1"/>
  <c r="S591" i="1"/>
  <c r="R591" i="1" a="1"/>
  <c r="R591" i="1"/>
  <c r="Q591" i="1"/>
  <c r="P591" i="1"/>
  <c r="O591" i="1"/>
  <c r="S590" i="1"/>
  <c r="R590" i="1" a="1"/>
  <c r="R590" i="1"/>
  <c r="Q590" i="1"/>
  <c r="P590" i="1"/>
  <c r="O590" i="1"/>
  <c r="S589" i="1"/>
  <c r="R589" i="1" a="1"/>
  <c r="R589" i="1"/>
  <c r="Q589" i="1"/>
  <c r="P589" i="1"/>
  <c r="O589" i="1"/>
  <c r="S588" i="1"/>
  <c r="R588" i="1" a="1"/>
  <c r="R588" i="1"/>
  <c r="Q588" i="1"/>
  <c r="P588" i="1"/>
  <c r="O588" i="1"/>
  <c r="S587" i="1"/>
  <c r="R587" i="1" a="1"/>
  <c r="R587" i="1"/>
  <c r="Q587" i="1"/>
  <c r="P587" i="1"/>
  <c r="O587" i="1"/>
  <c r="S586" i="1"/>
  <c r="R586" i="1" a="1"/>
  <c r="R586" i="1"/>
  <c r="Q586" i="1"/>
  <c r="P586" i="1"/>
  <c r="O586" i="1"/>
  <c r="S585" i="1"/>
  <c r="R585" i="1" a="1"/>
  <c r="R585" i="1"/>
  <c r="Q585" i="1"/>
  <c r="P585" i="1"/>
  <c r="O585" i="1"/>
  <c r="S584" i="1"/>
  <c r="R584" i="1" a="1"/>
  <c r="R584" i="1"/>
  <c r="Q584" i="1"/>
  <c r="P584" i="1"/>
  <c r="O584" i="1"/>
  <c r="S583" i="1"/>
  <c r="R583" i="1" a="1"/>
  <c r="R583" i="1"/>
  <c r="Q583" i="1"/>
  <c r="P583" i="1"/>
  <c r="O583" i="1"/>
  <c r="S582" i="1"/>
  <c r="R582" i="1" a="1"/>
  <c r="R582" i="1"/>
  <c r="Q582" i="1"/>
  <c r="P582" i="1"/>
  <c r="O582" i="1"/>
  <c r="S581" i="1"/>
  <c r="R581" i="1" a="1"/>
  <c r="R581" i="1"/>
  <c r="Q581" i="1"/>
  <c r="P581" i="1"/>
  <c r="O581" i="1"/>
  <c r="S580" i="1"/>
  <c r="R580" i="1" a="1"/>
  <c r="R580" i="1"/>
  <c r="Q580" i="1"/>
  <c r="P580" i="1"/>
  <c r="O580" i="1"/>
  <c r="S579" i="1"/>
  <c r="R579" i="1" a="1"/>
  <c r="R579" i="1"/>
  <c r="Q579" i="1"/>
  <c r="P579" i="1"/>
  <c r="O579" i="1"/>
  <c r="S578" i="1"/>
  <c r="R578" i="1" a="1"/>
  <c r="R578" i="1"/>
  <c r="Q578" i="1"/>
  <c r="P578" i="1"/>
  <c r="O578" i="1"/>
  <c r="S577" i="1"/>
  <c r="R577" i="1" a="1"/>
  <c r="R577" i="1"/>
  <c r="Q577" i="1"/>
  <c r="P577" i="1"/>
  <c r="O577" i="1"/>
  <c r="S576" i="1"/>
  <c r="R576" i="1" a="1"/>
  <c r="R576" i="1"/>
  <c r="Q576" i="1"/>
  <c r="P576" i="1"/>
  <c r="O576" i="1"/>
  <c r="S575" i="1"/>
  <c r="R575" i="1" a="1"/>
  <c r="R575" i="1"/>
  <c r="Q575" i="1"/>
  <c r="P575" i="1"/>
  <c r="O575" i="1"/>
  <c r="S574" i="1"/>
  <c r="R574" i="1" a="1"/>
  <c r="R574" i="1"/>
  <c r="Q574" i="1"/>
  <c r="P574" i="1"/>
  <c r="O574" i="1"/>
  <c r="S573" i="1"/>
  <c r="R573" i="1" a="1"/>
  <c r="R573" i="1"/>
  <c r="Q573" i="1"/>
  <c r="P573" i="1"/>
  <c r="O573" i="1"/>
  <c r="S572" i="1"/>
  <c r="R572" i="1" a="1"/>
  <c r="R572" i="1"/>
  <c r="Q572" i="1"/>
  <c r="P572" i="1"/>
  <c r="O572" i="1"/>
  <c r="S571" i="1"/>
  <c r="R571" i="1" a="1"/>
  <c r="R571" i="1"/>
  <c r="Q571" i="1"/>
  <c r="P571" i="1"/>
  <c r="O571" i="1"/>
  <c r="S570" i="1"/>
  <c r="R570" i="1" a="1"/>
  <c r="R570" i="1"/>
  <c r="Q570" i="1"/>
  <c r="P570" i="1"/>
  <c r="O570" i="1"/>
  <c r="S569" i="1"/>
  <c r="R569" i="1" a="1"/>
  <c r="R569" i="1"/>
  <c r="Q569" i="1"/>
  <c r="P569" i="1"/>
  <c r="O569" i="1"/>
  <c r="S568" i="1"/>
  <c r="R568" i="1" a="1"/>
  <c r="R568" i="1"/>
  <c r="Q568" i="1"/>
  <c r="P568" i="1"/>
  <c r="O568" i="1"/>
  <c r="S567" i="1"/>
  <c r="R567" i="1" a="1"/>
  <c r="R567" i="1"/>
  <c r="Q567" i="1"/>
  <c r="P567" i="1"/>
  <c r="O567" i="1"/>
  <c r="S566" i="1"/>
  <c r="R566" i="1" a="1"/>
  <c r="R566" i="1"/>
  <c r="Q566" i="1"/>
  <c r="P566" i="1"/>
  <c r="O566" i="1"/>
  <c r="S565" i="1"/>
  <c r="R565" i="1" a="1"/>
  <c r="R565" i="1"/>
  <c r="Q565" i="1"/>
  <c r="P565" i="1"/>
  <c r="O565" i="1"/>
  <c r="S564" i="1"/>
  <c r="R564" i="1" a="1"/>
  <c r="R564" i="1"/>
  <c r="Q564" i="1"/>
  <c r="P564" i="1"/>
  <c r="O564" i="1"/>
  <c r="S563" i="1"/>
  <c r="R563" i="1" a="1"/>
  <c r="R563" i="1"/>
  <c r="Q563" i="1"/>
  <c r="P563" i="1"/>
  <c r="O563" i="1"/>
  <c r="S562" i="1"/>
  <c r="R562" i="1" a="1"/>
  <c r="R562" i="1"/>
  <c r="Q562" i="1"/>
  <c r="P562" i="1"/>
  <c r="O562" i="1"/>
  <c r="S561" i="1"/>
  <c r="R561" i="1" a="1"/>
  <c r="R561" i="1"/>
  <c r="Q561" i="1"/>
  <c r="P561" i="1"/>
  <c r="O561" i="1"/>
  <c r="S560" i="1"/>
  <c r="R560" i="1" a="1"/>
  <c r="R560" i="1"/>
  <c r="Q560" i="1"/>
  <c r="P560" i="1"/>
  <c r="O560" i="1"/>
  <c r="S559" i="1"/>
  <c r="R559" i="1" a="1"/>
  <c r="R559" i="1"/>
  <c r="Q559" i="1"/>
  <c r="P559" i="1"/>
  <c r="O559" i="1"/>
  <c r="S558" i="1"/>
  <c r="R558" i="1" a="1"/>
  <c r="R558" i="1"/>
  <c r="Q558" i="1"/>
  <c r="P558" i="1"/>
  <c r="O558" i="1"/>
  <c r="S557" i="1"/>
  <c r="R557" i="1" a="1"/>
  <c r="R557" i="1"/>
  <c r="Q557" i="1"/>
  <c r="P557" i="1"/>
  <c r="O557" i="1"/>
  <c r="S556" i="1"/>
  <c r="R556" i="1" a="1"/>
  <c r="R556" i="1"/>
  <c r="Q556" i="1"/>
  <c r="P556" i="1"/>
  <c r="O556" i="1"/>
  <c r="S555" i="1"/>
  <c r="R555" i="1" a="1"/>
  <c r="R555" i="1"/>
  <c r="Q555" i="1"/>
  <c r="P555" i="1"/>
  <c r="O555" i="1"/>
  <c r="S554" i="1"/>
  <c r="R554" i="1" a="1"/>
  <c r="R554" i="1"/>
  <c r="Q554" i="1"/>
  <c r="P554" i="1"/>
  <c r="O554" i="1"/>
  <c r="S553" i="1"/>
  <c r="R553" i="1" a="1"/>
  <c r="R553" i="1"/>
  <c r="Q553" i="1"/>
  <c r="P553" i="1"/>
  <c r="O553" i="1"/>
  <c r="S552" i="1"/>
  <c r="R552" i="1" a="1"/>
  <c r="R552" i="1"/>
  <c r="Q552" i="1"/>
  <c r="P552" i="1"/>
  <c r="O552" i="1"/>
  <c r="S551" i="1"/>
  <c r="R551" i="1" a="1"/>
  <c r="R551" i="1"/>
  <c r="Q551" i="1"/>
  <c r="P551" i="1"/>
  <c r="O551" i="1"/>
  <c r="S550" i="1"/>
  <c r="R550" i="1" a="1"/>
  <c r="R550" i="1"/>
  <c r="Q550" i="1"/>
  <c r="P550" i="1"/>
  <c r="O550" i="1"/>
  <c r="S549" i="1"/>
  <c r="R549" i="1" a="1"/>
  <c r="R549" i="1"/>
  <c r="Q549" i="1"/>
  <c r="P549" i="1"/>
  <c r="O549" i="1"/>
  <c r="S548" i="1"/>
  <c r="R548" i="1" a="1"/>
  <c r="R548" i="1"/>
  <c r="Q548" i="1"/>
  <c r="P548" i="1"/>
  <c r="O548" i="1"/>
  <c r="S547" i="1"/>
  <c r="R547" i="1" a="1"/>
  <c r="R547" i="1"/>
  <c r="Q547" i="1"/>
  <c r="P547" i="1"/>
  <c r="O547" i="1"/>
  <c r="S546" i="1"/>
  <c r="R546" i="1" a="1"/>
  <c r="R546" i="1"/>
  <c r="Q546" i="1"/>
  <c r="P546" i="1"/>
  <c r="O546" i="1"/>
  <c r="S545" i="1"/>
  <c r="R545" i="1" a="1"/>
  <c r="R545" i="1"/>
  <c r="Q545" i="1"/>
  <c r="P545" i="1"/>
  <c r="O545" i="1"/>
  <c r="S544" i="1"/>
  <c r="R544" i="1" a="1"/>
  <c r="R544" i="1"/>
  <c r="Q544" i="1"/>
  <c r="P544" i="1"/>
  <c r="O544" i="1"/>
  <c r="S543" i="1"/>
  <c r="R543" i="1" a="1"/>
  <c r="R543" i="1"/>
  <c r="Q543" i="1"/>
  <c r="P543" i="1"/>
  <c r="O543" i="1"/>
  <c r="S542" i="1"/>
  <c r="R542" i="1" a="1"/>
  <c r="R542" i="1"/>
  <c r="Q542" i="1"/>
  <c r="P542" i="1"/>
  <c r="O542" i="1"/>
  <c r="S541" i="1"/>
  <c r="R541" i="1" a="1"/>
  <c r="R541" i="1"/>
  <c r="Q541" i="1"/>
  <c r="P541" i="1"/>
  <c r="O541" i="1"/>
  <c r="S540" i="1"/>
  <c r="R540" i="1" a="1"/>
  <c r="R540" i="1"/>
  <c r="Q540" i="1"/>
  <c r="P540" i="1"/>
  <c r="O540" i="1"/>
  <c r="S539" i="1"/>
  <c r="R539" i="1" a="1"/>
  <c r="R539" i="1"/>
  <c r="Q539" i="1"/>
  <c r="P539" i="1"/>
  <c r="O539" i="1"/>
  <c r="S538" i="1"/>
  <c r="R538" i="1" a="1"/>
  <c r="R538" i="1"/>
  <c r="Q538" i="1"/>
  <c r="P538" i="1"/>
  <c r="O538" i="1"/>
  <c r="S537" i="1"/>
  <c r="R537" i="1" a="1"/>
  <c r="R537" i="1"/>
  <c r="Q537" i="1"/>
  <c r="P537" i="1"/>
  <c r="O537" i="1"/>
  <c r="S536" i="1"/>
  <c r="R536" i="1" a="1"/>
  <c r="R536" i="1"/>
  <c r="Q536" i="1"/>
  <c r="P536" i="1"/>
  <c r="O536" i="1"/>
  <c r="S535" i="1"/>
  <c r="R535" i="1" a="1"/>
  <c r="R535" i="1"/>
  <c r="Q535" i="1"/>
  <c r="P535" i="1"/>
  <c r="O535" i="1"/>
  <c r="S534" i="1"/>
  <c r="R534" i="1" a="1"/>
  <c r="R534" i="1"/>
  <c r="Q534" i="1"/>
  <c r="P534" i="1"/>
  <c r="O534" i="1"/>
  <c r="S533" i="1"/>
  <c r="R533" i="1" a="1"/>
  <c r="R533" i="1"/>
  <c r="Q533" i="1"/>
  <c r="P533" i="1"/>
  <c r="O533" i="1"/>
  <c r="S532" i="1"/>
  <c r="R532" i="1" a="1"/>
  <c r="R532" i="1"/>
  <c r="Q532" i="1"/>
  <c r="P532" i="1"/>
  <c r="O532" i="1"/>
  <c r="S531" i="1"/>
  <c r="R531" i="1" a="1"/>
  <c r="R531" i="1"/>
  <c r="Q531" i="1"/>
  <c r="P531" i="1"/>
  <c r="O531" i="1"/>
  <c r="S530" i="1"/>
  <c r="R530" i="1" a="1"/>
  <c r="R530" i="1"/>
  <c r="Q530" i="1"/>
  <c r="P530" i="1"/>
  <c r="O530" i="1"/>
  <c r="S529" i="1"/>
  <c r="R529" i="1" a="1"/>
  <c r="R529" i="1"/>
  <c r="Q529" i="1"/>
  <c r="P529" i="1"/>
  <c r="O529" i="1"/>
  <c r="S528" i="1"/>
  <c r="R528" i="1" a="1"/>
  <c r="R528" i="1"/>
  <c r="Q528" i="1"/>
  <c r="P528" i="1"/>
  <c r="O528" i="1"/>
  <c r="S527" i="1"/>
  <c r="R527" i="1" a="1"/>
  <c r="R527" i="1"/>
  <c r="Q527" i="1"/>
  <c r="P527" i="1"/>
  <c r="O527" i="1"/>
  <c r="S526" i="1"/>
  <c r="R526" i="1" a="1"/>
  <c r="R526" i="1"/>
  <c r="Q526" i="1"/>
  <c r="P526" i="1"/>
  <c r="O526" i="1"/>
  <c r="S525" i="1"/>
  <c r="R525" i="1" a="1"/>
  <c r="R525" i="1"/>
  <c r="Q525" i="1"/>
  <c r="P525" i="1"/>
  <c r="O525" i="1"/>
  <c r="S524" i="1"/>
  <c r="R524" i="1" a="1"/>
  <c r="R524" i="1"/>
  <c r="Q524" i="1"/>
  <c r="P524" i="1"/>
  <c r="O524" i="1"/>
  <c r="S523" i="1"/>
  <c r="R523" i="1" a="1"/>
  <c r="R523" i="1"/>
  <c r="Q523" i="1"/>
  <c r="P523" i="1"/>
  <c r="O523" i="1"/>
  <c r="S522" i="1"/>
  <c r="R522" i="1" a="1"/>
  <c r="R522" i="1"/>
  <c r="Q522" i="1"/>
  <c r="P522" i="1"/>
  <c r="O522" i="1"/>
  <c r="S521" i="1"/>
  <c r="R521" i="1" a="1"/>
  <c r="R521" i="1"/>
  <c r="Q521" i="1"/>
  <c r="P521" i="1"/>
  <c r="O521" i="1"/>
  <c r="S520" i="1"/>
  <c r="R520" i="1" a="1"/>
  <c r="R520" i="1"/>
  <c r="Q520" i="1"/>
  <c r="P520" i="1"/>
  <c r="O520" i="1"/>
  <c r="S519" i="1"/>
  <c r="R519" i="1" a="1"/>
  <c r="R519" i="1"/>
  <c r="Q519" i="1"/>
  <c r="P519" i="1"/>
  <c r="O519" i="1"/>
  <c r="S518" i="1"/>
  <c r="R518" i="1" a="1"/>
  <c r="R518" i="1"/>
  <c r="Q518" i="1"/>
  <c r="P518" i="1"/>
  <c r="O518" i="1"/>
  <c r="S517" i="1"/>
  <c r="R517" i="1" a="1"/>
  <c r="R517" i="1"/>
  <c r="Q517" i="1"/>
  <c r="P517" i="1"/>
  <c r="O517" i="1"/>
  <c r="S516" i="1"/>
  <c r="R516" i="1" a="1"/>
  <c r="R516" i="1"/>
  <c r="Q516" i="1"/>
  <c r="P516" i="1"/>
  <c r="O516" i="1"/>
  <c r="S515" i="1"/>
  <c r="R515" i="1" a="1"/>
  <c r="R515" i="1"/>
  <c r="Q515" i="1"/>
  <c r="P515" i="1"/>
  <c r="O515" i="1"/>
  <c r="S514" i="1"/>
  <c r="R514" i="1" a="1"/>
  <c r="R514" i="1"/>
  <c r="Q514" i="1"/>
  <c r="P514" i="1"/>
  <c r="O514" i="1"/>
  <c r="S513" i="1"/>
  <c r="R513" i="1" a="1"/>
  <c r="R513" i="1"/>
  <c r="Q513" i="1"/>
  <c r="P513" i="1"/>
  <c r="O513" i="1"/>
  <c r="S512" i="1"/>
  <c r="R512" i="1" a="1"/>
  <c r="R512" i="1"/>
  <c r="Q512" i="1"/>
  <c r="P512" i="1"/>
  <c r="O512" i="1"/>
  <c r="S511" i="1"/>
  <c r="R511" i="1" a="1"/>
  <c r="R511" i="1"/>
  <c r="Q511" i="1"/>
  <c r="P511" i="1"/>
  <c r="O511" i="1"/>
  <c r="S510" i="1"/>
  <c r="R510" i="1" a="1"/>
  <c r="R510" i="1"/>
  <c r="Q510" i="1"/>
  <c r="P510" i="1"/>
  <c r="O510" i="1"/>
  <c r="S509" i="1"/>
  <c r="R509" i="1" a="1"/>
  <c r="R509" i="1"/>
  <c r="Q509" i="1"/>
  <c r="P509" i="1"/>
  <c r="O509" i="1"/>
  <c r="S508" i="1"/>
  <c r="R508" i="1" a="1"/>
  <c r="R508" i="1"/>
  <c r="Q508" i="1"/>
  <c r="P508" i="1"/>
  <c r="O508" i="1"/>
  <c r="S507" i="1"/>
  <c r="R507" i="1" a="1"/>
  <c r="R507" i="1"/>
  <c r="Q507" i="1"/>
  <c r="P507" i="1"/>
  <c r="O507" i="1"/>
  <c r="S506" i="1"/>
  <c r="R506" i="1" a="1"/>
  <c r="R506" i="1"/>
  <c r="Q506" i="1"/>
  <c r="P506" i="1"/>
  <c r="O506" i="1"/>
  <c r="S505" i="1"/>
  <c r="R505" i="1" a="1"/>
  <c r="R505" i="1"/>
  <c r="Q505" i="1"/>
  <c r="P505" i="1"/>
  <c r="O505" i="1"/>
  <c r="S504" i="1"/>
  <c r="R504" i="1" a="1"/>
  <c r="R504" i="1"/>
  <c r="Q504" i="1"/>
  <c r="P504" i="1"/>
  <c r="O504" i="1"/>
  <c r="S503" i="1"/>
  <c r="R503" i="1" a="1"/>
  <c r="R503" i="1"/>
  <c r="Q503" i="1"/>
  <c r="P503" i="1"/>
  <c r="O503" i="1"/>
  <c r="S502" i="1"/>
  <c r="R502" i="1" a="1"/>
  <c r="R502" i="1"/>
  <c r="Q502" i="1"/>
  <c r="P502" i="1"/>
  <c r="O502" i="1"/>
  <c r="S501" i="1"/>
  <c r="R501" i="1" a="1"/>
  <c r="R501" i="1"/>
  <c r="Q501" i="1"/>
  <c r="P501" i="1"/>
  <c r="O501" i="1"/>
  <c r="S500" i="1"/>
  <c r="R500" i="1" a="1"/>
  <c r="R500" i="1"/>
  <c r="Q500" i="1"/>
  <c r="P500" i="1"/>
  <c r="O500" i="1"/>
  <c r="S499" i="1"/>
  <c r="R499" i="1" a="1"/>
  <c r="R499" i="1"/>
  <c r="Q499" i="1"/>
  <c r="P499" i="1"/>
  <c r="O499" i="1"/>
  <c r="S498" i="1"/>
  <c r="R498" i="1" a="1"/>
  <c r="R498" i="1"/>
  <c r="Q498" i="1"/>
  <c r="P498" i="1"/>
  <c r="O498" i="1"/>
  <c r="S497" i="1"/>
  <c r="R497" i="1" a="1"/>
  <c r="R497" i="1"/>
  <c r="Q497" i="1"/>
  <c r="P497" i="1"/>
  <c r="O497" i="1"/>
  <c r="S496" i="1"/>
  <c r="R496" i="1" a="1"/>
  <c r="R496" i="1"/>
  <c r="Q496" i="1"/>
  <c r="P496" i="1"/>
  <c r="O496" i="1"/>
  <c r="S495" i="1"/>
  <c r="R495" i="1" a="1"/>
  <c r="R495" i="1"/>
  <c r="Q495" i="1"/>
  <c r="P495" i="1"/>
  <c r="O495" i="1"/>
  <c r="S494" i="1"/>
  <c r="R494" i="1" a="1"/>
  <c r="R494" i="1"/>
  <c r="Q494" i="1"/>
  <c r="P494" i="1"/>
  <c r="O494" i="1"/>
  <c r="S493" i="1"/>
  <c r="R493" i="1" a="1"/>
  <c r="R493" i="1"/>
  <c r="Q493" i="1"/>
  <c r="P493" i="1"/>
  <c r="O493" i="1"/>
  <c r="S492" i="1"/>
  <c r="R492" i="1" a="1"/>
  <c r="R492" i="1"/>
  <c r="Q492" i="1"/>
  <c r="P492" i="1"/>
  <c r="O492" i="1"/>
  <c r="S491" i="1"/>
  <c r="R491" i="1" a="1"/>
  <c r="R491" i="1"/>
  <c r="Q491" i="1"/>
  <c r="P491" i="1"/>
  <c r="O491" i="1"/>
  <c r="S490" i="1"/>
  <c r="R490" i="1" a="1"/>
  <c r="R490" i="1"/>
  <c r="Q490" i="1"/>
  <c r="P490" i="1"/>
  <c r="O490" i="1"/>
  <c r="S489" i="1"/>
  <c r="R489" i="1" a="1"/>
  <c r="R489" i="1"/>
  <c r="Q489" i="1"/>
  <c r="P489" i="1"/>
  <c r="O489" i="1"/>
  <c r="S488" i="1"/>
  <c r="R488" i="1" a="1"/>
  <c r="R488" i="1"/>
  <c r="Q488" i="1"/>
  <c r="P488" i="1"/>
  <c r="O488" i="1"/>
  <c r="S487" i="1"/>
  <c r="R487" i="1" a="1"/>
  <c r="R487" i="1"/>
  <c r="Q487" i="1"/>
  <c r="P487" i="1"/>
  <c r="O487" i="1"/>
  <c r="S486" i="1"/>
  <c r="R486" i="1" a="1"/>
  <c r="R486" i="1"/>
  <c r="Q486" i="1"/>
  <c r="P486" i="1"/>
  <c r="O486" i="1"/>
  <c r="S485" i="1"/>
  <c r="R485" i="1" a="1"/>
  <c r="R485" i="1"/>
  <c r="Q485" i="1"/>
  <c r="P485" i="1"/>
  <c r="O485" i="1"/>
  <c r="S484" i="1"/>
  <c r="R484" i="1" a="1"/>
  <c r="R484" i="1"/>
  <c r="Q484" i="1"/>
  <c r="P484" i="1"/>
  <c r="O484" i="1"/>
  <c r="S483" i="1"/>
  <c r="R483" i="1" a="1"/>
  <c r="R483" i="1"/>
  <c r="Q483" i="1"/>
  <c r="P483" i="1"/>
  <c r="O483" i="1"/>
  <c r="S482" i="1"/>
  <c r="R482" i="1" a="1"/>
  <c r="R482" i="1"/>
  <c r="Q482" i="1"/>
  <c r="P482" i="1"/>
  <c r="O482" i="1"/>
  <c r="S481" i="1"/>
  <c r="R481" i="1" a="1"/>
  <c r="R481" i="1"/>
  <c r="Q481" i="1"/>
  <c r="P481" i="1"/>
  <c r="O481" i="1"/>
  <c r="S480" i="1"/>
  <c r="R480" i="1" a="1"/>
  <c r="R480" i="1"/>
  <c r="Q480" i="1"/>
  <c r="P480" i="1"/>
  <c r="O480" i="1"/>
  <c r="S479" i="1"/>
  <c r="R479" i="1" a="1"/>
  <c r="R479" i="1"/>
  <c r="Q479" i="1"/>
  <c r="P479" i="1"/>
  <c r="O479" i="1"/>
  <c r="S478" i="1"/>
  <c r="R478" i="1" a="1"/>
  <c r="R478" i="1"/>
  <c r="Q478" i="1"/>
  <c r="P478" i="1"/>
  <c r="O478" i="1"/>
  <c r="S477" i="1"/>
  <c r="R477" i="1" a="1"/>
  <c r="R477" i="1"/>
  <c r="Q477" i="1"/>
  <c r="P477" i="1"/>
  <c r="O477" i="1"/>
  <c r="S476" i="1"/>
  <c r="R476" i="1" a="1"/>
  <c r="R476" i="1"/>
  <c r="Q476" i="1"/>
  <c r="P476" i="1"/>
  <c r="O476" i="1"/>
  <c r="S475" i="1"/>
  <c r="R475" i="1" a="1"/>
  <c r="R475" i="1"/>
  <c r="Q475" i="1"/>
  <c r="P475" i="1"/>
  <c r="O475" i="1"/>
  <c r="S474" i="1"/>
  <c r="R474" i="1" a="1"/>
  <c r="R474" i="1"/>
  <c r="Q474" i="1"/>
  <c r="P474" i="1"/>
  <c r="O474" i="1"/>
  <c r="S473" i="1"/>
  <c r="R473" i="1" a="1"/>
  <c r="R473" i="1"/>
  <c r="Q473" i="1"/>
  <c r="P473" i="1"/>
  <c r="O473" i="1"/>
  <c r="S472" i="1"/>
  <c r="R472" i="1" a="1"/>
  <c r="R472" i="1"/>
  <c r="Q472" i="1"/>
  <c r="P472" i="1"/>
  <c r="O472" i="1"/>
  <c r="S471" i="1"/>
  <c r="R471" i="1" a="1"/>
  <c r="R471" i="1"/>
  <c r="Q471" i="1"/>
  <c r="P471" i="1"/>
  <c r="O471" i="1"/>
  <c r="S470" i="1"/>
  <c r="R470" i="1" a="1"/>
  <c r="R470" i="1"/>
  <c r="Q470" i="1"/>
  <c r="P470" i="1"/>
  <c r="O470" i="1"/>
  <c r="S469" i="1"/>
  <c r="R469" i="1" a="1"/>
  <c r="R469" i="1"/>
  <c r="Q469" i="1"/>
  <c r="P469" i="1"/>
  <c r="O469" i="1"/>
  <c r="S468" i="1"/>
  <c r="R468" i="1" a="1"/>
  <c r="R468" i="1"/>
  <c r="Q468" i="1"/>
  <c r="P468" i="1"/>
  <c r="O468" i="1"/>
  <c r="S467" i="1"/>
  <c r="R467" i="1" a="1"/>
  <c r="R467" i="1"/>
  <c r="Q467" i="1"/>
  <c r="P467" i="1"/>
  <c r="O467" i="1"/>
  <c r="S466" i="1"/>
  <c r="R466" i="1" a="1"/>
  <c r="R466" i="1"/>
  <c r="Q466" i="1"/>
  <c r="P466" i="1"/>
  <c r="O466" i="1"/>
  <c r="S465" i="1"/>
  <c r="R465" i="1" a="1"/>
  <c r="R465" i="1"/>
  <c r="Q465" i="1"/>
  <c r="P465" i="1"/>
  <c r="O465" i="1"/>
  <c r="S464" i="1"/>
  <c r="R464" i="1" a="1"/>
  <c r="R464" i="1"/>
  <c r="Q464" i="1"/>
  <c r="P464" i="1"/>
  <c r="O464" i="1"/>
  <c r="S463" i="1"/>
  <c r="R463" i="1" a="1"/>
  <c r="R463" i="1"/>
  <c r="Q463" i="1"/>
  <c r="P463" i="1"/>
  <c r="O463" i="1"/>
  <c r="S462" i="1"/>
  <c r="R462" i="1" a="1"/>
  <c r="R462" i="1"/>
  <c r="Q462" i="1"/>
  <c r="P462" i="1"/>
  <c r="O462" i="1"/>
  <c r="S461" i="1"/>
  <c r="R461" i="1" a="1"/>
  <c r="R461" i="1"/>
  <c r="Q461" i="1"/>
  <c r="P461" i="1"/>
  <c r="O461" i="1"/>
  <c r="S460" i="1"/>
  <c r="R460" i="1" a="1"/>
  <c r="R460" i="1"/>
  <c r="Q460" i="1"/>
  <c r="P460" i="1"/>
  <c r="O460" i="1"/>
  <c r="S459" i="1"/>
  <c r="R459" i="1" a="1"/>
  <c r="R459" i="1"/>
  <c r="Q459" i="1"/>
  <c r="P459" i="1"/>
  <c r="O459" i="1"/>
  <c r="S458" i="1"/>
  <c r="R458" i="1" a="1"/>
  <c r="R458" i="1"/>
  <c r="Q458" i="1"/>
  <c r="P458" i="1"/>
  <c r="O458" i="1"/>
  <c r="S457" i="1"/>
  <c r="R457" i="1" a="1"/>
  <c r="R457" i="1"/>
  <c r="Q457" i="1"/>
  <c r="P457" i="1"/>
  <c r="O457" i="1"/>
  <c r="S456" i="1"/>
  <c r="R456" i="1" a="1"/>
  <c r="R456" i="1"/>
  <c r="Q456" i="1"/>
  <c r="P456" i="1"/>
  <c r="O456" i="1"/>
  <c r="S455" i="1"/>
  <c r="R455" i="1" a="1"/>
  <c r="R455" i="1"/>
  <c r="Q455" i="1"/>
  <c r="P455" i="1"/>
  <c r="O455" i="1"/>
  <c r="S454" i="1"/>
  <c r="R454" i="1" a="1"/>
  <c r="R454" i="1"/>
  <c r="Q454" i="1"/>
  <c r="P454" i="1"/>
  <c r="O454" i="1"/>
  <c r="S453" i="1"/>
  <c r="R453" i="1" a="1"/>
  <c r="R453" i="1"/>
  <c r="Q453" i="1"/>
  <c r="P453" i="1"/>
  <c r="O453" i="1"/>
  <c r="S452" i="1"/>
  <c r="R452" i="1" a="1"/>
  <c r="R452" i="1"/>
  <c r="Q452" i="1"/>
  <c r="P452" i="1"/>
  <c r="O452" i="1"/>
  <c r="S451" i="1"/>
  <c r="R451" i="1" a="1"/>
  <c r="R451" i="1"/>
  <c r="Q451" i="1"/>
  <c r="P451" i="1"/>
  <c r="O451" i="1"/>
  <c r="S450" i="1"/>
  <c r="R450" i="1" a="1"/>
  <c r="R450" i="1"/>
  <c r="Q450" i="1"/>
  <c r="P450" i="1"/>
  <c r="O450" i="1"/>
  <c r="S449" i="1"/>
  <c r="R449" i="1" a="1"/>
  <c r="R449" i="1"/>
  <c r="Q449" i="1"/>
  <c r="P449" i="1"/>
  <c r="O449" i="1"/>
  <c r="S448" i="1"/>
  <c r="R448" i="1" a="1"/>
  <c r="R448" i="1"/>
  <c r="Q448" i="1"/>
  <c r="P448" i="1"/>
  <c r="O448" i="1"/>
  <c r="S447" i="1"/>
  <c r="R447" i="1" a="1"/>
  <c r="R447" i="1"/>
  <c r="Q447" i="1"/>
  <c r="P447" i="1"/>
  <c r="O447" i="1"/>
  <c r="S446" i="1"/>
  <c r="R446" i="1" a="1"/>
  <c r="R446" i="1"/>
  <c r="Q446" i="1"/>
  <c r="P446" i="1"/>
  <c r="O446" i="1"/>
  <c r="S445" i="1"/>
  <c r="R445" i="1" a="1"/>
  <c r="R445" i="1"/>
  <c r="Q445" i="1"/>
  <c r="P445" i="1"/>
  <c r="O445" i="1"/>
  <c r="S444" i="1"/>
  <c r="R444" i="1" a="1"/>
  <c r="R444" i="1"/>
  <c r="Q444" i="1"/>
  <c r="P444" i="1"/>
  <c r="O444" i="1"/>
  <c r="S443" i="1"/>
  <c r="R443" i="1" a="1"/>
  <c r="R443" i="1"/>
  <c r="Q443" i="1"/>
  <c r="P443" i="1"/>
  <c r="O443" i="1"/>
  <c r="S442" i="1"/>
  <c r="R442" i="1" a="1"/>
  <c r="R442" i="1"/>
  <c r="Q442" i="1"/>
  <c r="P442" i="1"/>
  <c r="O442" i="1"/>
  <c r="S441" i="1"/>
  <c r="R441" i="1" a="1"/>
  <c r="R441" i="1"/>
  <c r="Q441" i="1"/>
  <c r="P441" i="1"/>
  <c r="O441" i="1"/>
  <c r="S440" i="1"/>
  <c r="R440" i="1" a="1"/>
  <c r="R440" i="1"/>
  <c r="Q440" i="1"/>
  <c r="P440" i="1"/>
  <c r="O440" i="1"/>
  <c r="S439" i="1"/>
  <c r="R439" i="1" a="1"/>
  <c r="R439" i="1"/>
  <c r="Q439" i="1"/>
  <c r="P439" i="1"/>
  <c r="O439" i="1"/>
  <c r="S438" i="1"/>
  <c r="R438" i="1" a="1"/>
  <c r="R438" i="1"/>
  <c r="Q438" i="1"/>
  <c r="P438" i="1"/>
  <c r="O438" i="1"/>
  <c r="S437" i="1"/>
  <c r="R437" i="1" a="1"/>
  <c r="R437" i="1"/>
  <c r="Q437" i="1"/>
  <c r="P437" i="1"/>
  <c r="O437" i="1"/>
  <c r="S436" i="1"/>
  <c r="R436" i="1" a="1"/>
  <c r="R436" i="1"/>
  <c r="Q436" i="1"/>
  <c r="P436" i="1"/>
  <c r="O436" i="1"/>
  <c r="S435" i="1"/>
  <c r="R435" i="1" a="1"/>
  <c r="R435" i="1"/>
  <c r="Q435" i="1"/>
  <c r="P435" i="1"/>
  <c r="O435" i="1"/>
  <c r="S434" i="1"/>
  <c r="R434" i="1" a="1"/>
  <c r="R434" i="1"/>
  <c r="Q434" i="1"/>
  <c r="P434" i="1"/>
  <c r="O434" i="1"/>
  <c r="S433" i="1"/>
  <c r="R433" i="1" a="1"/>
  <c r="R433" i="1"/>
  <c r="Q433" i="1"/>
  <c r="P433" i="1"/>
  <c r="O433" i="1"/>
  <c r="S432" i="1"/>
  <c r="R432" i="1" a="1"/>
  <c r="R432" i="1"/>
  <c r="Q432" i="1"/>
  <c r="P432" i="1"/>
  <c r="O432" i="1"/>
  <c r="S431" i="1"/>
  <c r="R431" i="1" a="1"/>
  <c r="R431" i="1"/>
  <c r="Q431" i="1"/>
  <c r="P431" i="1"/>
  <c r="O431" i="1"/>
  <c r="S430" i="1"/>
  <c r="R430" i="1" a="1"/>
  <c r="R430" i="1"/>
  <c r="Q430" i="1"/>
  <c r="P430" i="1"/>
  <c r="O430" i="1"/>
  <c r="S429" i="1"/>
  <c r="R429" i="1" a="1"/>
  <c r="R429" i="1"/>
  <c r="Q429" i="1"/>
  <c r="P429" i="1"/>
  <c r="O429" i="1"/>
  <c r="S428" i="1"/>
  <c r="R428" i="1" a="1"/>
  <c r="R428" i="1"/>
  <c r="Q428" i="1"/>
  <c r="P428" i="1"/>
  <c r="O428" i="1"/>
  <c r="S427" i="1"/>
  <c r="R427" i="1" a="1"/>
  <c r="R427" i="1"/>
  <c r="Q427" i="1"/>
  <c r="P427" i="1"/>
  <c r="O427" i="1"/>
  <c r="S426" i="1"/>
  <c r="R426" i="1" a="1"/>
  <c r="R426" i="1"/>
  <c r="Q426" i="1"/>
  <c r="P426" i="1"/>
  <c r="O426" i="1"/>
  <c r="S425" i="1"/>
  <c r="R425" i="1" a="1"/>
  <c r="R425" i="1"/>
  <c r="Q425" i="1"/>
  <c r="P425" i="1"/>
  <c r="O425" i="1"/>
  <c r="S424" i="1"/>
  <c r="R424" i="1" a="1"/>
  <c r="R424" i="1"/>
  <c r="Q424" i="1"/>
  <c r="P424" i="1"/>
  <c r="O424" i="1"/>
  <c r="S423" i="1"/>
  <c r="R423" i="1" a="1"/>
  <c r="R423" i="1"/>
  <c r="Q423" i="1"/>
  <c r="P423" i="1"/>
  <c r="O423" i="1"/>
  <c r="S422" i="1"/>
  <c r="R422" i="1" a="1"/>
  <c r="R422" i="1"/>
  <c r="Q422" i="1"/>
  <c r="P422" i="1"/>
  <c r="O422" i="1"/>
  <c r="S421" i="1"/>
  <c r="R421" i="1" a="1"/>
  <c r="R421" i="1"/>
  <c r="Q421" i="1"/>
  <c r="P421" i="1"/>
  <c r="O421" i="1"/>
  <c r="S420" i="1"/>
  <c r="R420" i="1" a="1"/>
  <c r="R420" i="1"/>
  <c r="Q420" i="1"/>
  <c r="P420" i="1"/>
  <c r="O420" i="1"/>
  <c r="S419" i="1"/>
  <c r="R419" i="1" a="1"/>
  <c r="R419" i="1"/>
  <c r="Q419" i="1"/>
  <c r="P419" i="1"/>
  <c r="O419" i="1"/>
  <c r="S418" i="1"/>
  <c r="R418" i="1" a="1"/>
  <c r="R418" i="1"/>
  <c r="Q418" i="1"/>
  <c r="P418" i="1"/>
  <c r="O418" i="1"/>
  <c r="S417" i="1"/>
  <c r="R417" i="1" a="1"/>
  <c r="R417" i="1"/>
  <c r="Q417" i="1"/>
  <c r="P417" i="1"/>
  <c r="O417" i="1"/>
  <c r="S416" i="1"/>
  <c r="R416" i="1" a="1"/>
  <c r="R416" i="1"/>
  <c r="Q416" i="1"/>
  <c r="P416" i="1"/>
  <c r="O416" i="1"/>
  <c r="S415" i="1"/>
  <c r="R415" i="1" a="1"/>
  <c r="R415" i="1"/>
  <c r="Q415" i="1"/>
  <c r="P415" i="1"/>
  <c r="O415" i="1"/>
  <c r="S414" i="1"/>
  <c r="R414" i="1" a="1"/>
  <c r="R414" i="1"/>
  <c r="Q414" i="1"/>
  <c r="P414" i="1"/>
  <c r="O414" i="1"/>
  <c r="S413" i="1"/>
  <c r="R413" i="1" a="1"/>
  <c r="R413" i="1"/>
  <c r="Q413" i="1"/>
  <c r="P413" i="1"/>
  <c r="O413" i="1"/>
  <c r="S412" i="1"/>
  <c r="R412" i="1" a="1"/>
  <c r="R412" i="1"/>
  <c r="Q412" i="1"/>
  <c r="P412" i="1"/>
  <c r="O412" i="1"/>
  <c r="S411" i="1"/>
  <c r="R411" i="1" a="1"/>
  <c r="R411" i="1"/>
  <c r="Q411" i="1"/>
  <c r="P411" i="1"/>
  <c r="O411" i="1"/>
  <c r="S410" i="1"/>
  <c r="R410" i="1" a="1"/>
  <c r="R410" i="1"/>
  <c r="Q410" i="1"/>
  <c r="P410" i="1"/>
  <c r="O410" i="1"/>
  <c r="S409" i="1"/>
  <c r="R409" i="1" a="1"/>
  <c r="R409" i="1"/>
  <c r="Q409" i="1"/>
  <c r="P409" i="1"/>
  <c r="O409" i="1"/>
  <c r="S408" i="1"/>
  <c r="R408" i="1" a="1"/>
  <c r="R408" i="1"/>
  <c r="Q408" i="1"/>
  <c r="P408" i="1"/>
  <c r="O408" i="1"/>
  <c r="S407" i="1"/>
  <c r="R407" i="1" a="1"/>
  <c r="R407" i="1"/>
  <c r="Q407" i="1"/>
  <c r="P407" i="1"/>
  <c r="O407" i="1"/>
  <c r="S406" i="1"/>
  <c r="R406" i="1" a="1"/>
  <c r="R406" i="1"/>
  <c r="Q406" i="1"/>
  <c r="P406" i="1"/>
  <c r="O406" i="1"/>
  <c r="S405" i="1"/>
  <c r="R405" i="1" a="1"/>
  <c r="R405" i="1"/>
  <c r="Q405" i="1"/>
  <c r="P405" i="1"/>
  <c r="O405" i="1"/>
  <c r="S404" i="1"/>
  <c r="R404" i="1" a="1"/>
  <c r="R404" i="1"/>
  <c r="Q404" i="1"/>
  <c r="P404" i="1"/>
  <c r="O404" i="1"/>
  <c r="S403" i="1"/>
  <c r="R403" i="1" a="1"/>
  <c r="R403" i="1"/>
  <c r="Q403" i="1"/>
  <c r="P403" i="1"/>
  <c r="O403" i="1"/>
  <c r="S402" i="1"/>
  <c r="R402" i="1" a="1"/>
  <c r="R402" i="1"/>
  <c r="Q402" i="1"/>
  <c r="P402" i="1"/>
  <c r="O402" i="1"/>
  <c r="S401" i="1"/>
  <c r="R401" i="1" a="1"/>
  <c r="R401" i="1"/>
  <c r="Q401" i="1"/>
  <c r="P401" i="1"/>
  <c r="O401" i="1"/>
  <c r="S400" i="1"/>
  <c r="R400" i="1" a="1"/>
  <c r="R400" i="1"/>
  <c r="Q400" i="1"/>
  <c r="P400" i="1"/>
  <c r="O400" i="1"/>
  <c r="S399" i="1"/>
  <c r="R399" i="1" a="1"/>
  <c r="R399" i="1"/>
  <c r="Q399" i="1"/>
  <c r="P399" i="1"/>
  <c r="O399" i="1"/>
  <c r="S398" i="1"/>
  <c r="R398" i="1" a="1"/>
  <c r="R398" i="1"/>
  <c r="Q398" i="1"/>
  <c r="P398" i="1"/>
  <c r="O398" i="1"/>
  <c r="S397" i="1"/>
  <c r="R397" i="1" a="1"/>
  <c r="R397" i="1"/>
  <c r="Q397" i="1"/>
  <c r="P397" i="1"/>
  <c r="O397" i="1"/>
  <c r="S396" i="1"/>
  <c r="R396" i="1" a="1"/>
  <c r="R396" i="1"/>
  <c r="Q396" i="1"/>
  <c r="P396" i="1"/>
  <c r="O396" i="1"/>
  <c r="S395" i="1"/>
  <c r="R395" i="1" a="1"/>
  <c r="R395" i="1"/>
  <c r="Q395" i="1"/>
  <c r="P395" i="1"/>
  <c r="O395" i="1"/>
  <c r="S394" i="1"/>
  <c r="R394" i="1" a="1"/>
  <c r="R394" i="1"/>
  <c r="Q394" i="1"/>
  <c r="P394" i="1"/>
  <c r="O394" i="1"/>
  <c r="S393" i="1"/>
  <c r="R393" i="1" a="1"/>
  <c r="R393" i="1"/>
  <c r="Q393" i="1"/>
  <c r="P393" i="1"/>
  <c r="O393" i="1"/>
  <c r="S392" i="1"/>
  <c r="R392" i="1" a="1"/>
  <c r="R392" i="1"/>
  <c r="Q392" i="1"/>
  <c r="P392" i="1"/>
  <c r="O392" i="1"/>
  <c r="S391" i="1"/>
  <c r="R391" i="1" a="1"/>
  <c r="R391" i="1"/>
  <c r="Q391" i="1"/>
  <c r="P391" i="1"/>
  <c r="O391" i="1"/>
  <c r="S390" i="1"/>
  <c r="R390" i="1" a="1"/>
  <c r="R390" i="1"/>
  <c r="Q390" i="1"/>
  <c r="P390" i="1"/>
  <c r="O390" i="1"/>
  <c r="S389" i="1"/>
  <c r="R389" i="1" a="1"/>
  <c r="R389" i="1"/>
  <c r="Q389" i="1"/>
  <c r="P389" i="1"/>
  <c r="O389" i="1"/>
  <c r="S388" i="1"/>
  <c r="R388" i="1" a="1"/>
  <c r="R388" i="1"/>
  <c r="Q388" i="1"/>
  <c r="P388" i="1"/>
  <c r="O388" i="1"/>
  <c r="S387" i="1"/>
  <c r="R387" i="1" a="1"/>
  <c r="R387" i="1"/>
  <c r="Q387" i="1"/>
  <c r="P387" i="1"/>
  <c r="O387" i="1"/>
  <c r="S386" i="1"/>
  <c r="R386" i="1" a="1"/>
  <c r="R386" i="1"/>
  <c r="Q386" i="1"/>
  <c r="P386" i="1"/>
  <c r="O386" i="1"/>
  <c r="S385" i="1"/>
  <c r="R385" i="1" a="1"/>
  <c r="R385" i="1"/>
  <c r="Q385" i="1"/>
  <c r="P385" i="1"/>
  <c r="O385" i="1"/>
  <c r="S384" i="1"/>
  <c r="R384" i="1" a="1"/>
  <c r="R384" i="1"/>
  <c r="Q384" i="1"/>
  <c r="P384" i="1"/>
  <c r="O384" i="1"/>
  <c r="S383" i="1"/>
  <c r="R383" i="1" a="1"/>
  <c r="R383" i="1"/>
  <c r="Q383" i="1"/>
  <c r="P383" i="1"/>
  <c r="O383" i="1"/>
  <c r="S382" i="1"/>
  <c r="R382" i="1" a="1"/>
  <c r="R382" i="1"/>
  <c r="Q382" i="1"/>
  <c r="P382" i="1"/>
  <c r="O382" i="1"/>
  <c r="S381" i="1"/>
  <c r="R381" i="1" a="1"/>
  <c r="R381" i="1"/>
  <c r="Q381" i="1"/>
  <c r="P381" i="1"/>
  <c r="O381" i="1"/>
  <c r="S380" i="1"/>
  <c r="R380" i="1" a="1"/>
  <c r="R380" i="1"/>
  <c r="Q380" i="1"/>
  <c r="P380" i="1"/>
  <c r="O380" i="1"/>
  <c r="S379" i="1"/>
  <c r="R379" i="1" a="1"/>
  <c r="R379" i="1"/>
  <c r="Q379" i="1"/>
  <c r="P379" i="1"/>
  <c r="O379" i="1"/>
  <c r="S378" i="1"/>
  <c r="R378" i="1" a="1"/>
  <c r="R378" i="1"/>
  <c r="Q378" i="1"/>
  <c r="P378" i="1"/>
  <c r="O378" i="1"/>
  <c r="S377" i="1"/>
  <c r="R377" i="1" a="1"/>
  <c r="R377" i="1"/>
  <c r="Q377" i="1"/>
  <c r="P377" i="1"/>
  <c r="O377" i="1"/>
  <c r="S376" i="1"/>
  <c r="R376" i="1" a="1"/>
  <c r="R376" i="1"/>
  <c r="Q376" i="1"/>
  <c r="P376" i="1"/>
  <c r="O376" i="1"/>
  <c r="S375" i="1"/>
  <c r="R375" i="1" a="1"/>
  <c r="R375" i="1"/>
  <c r="Q375" i="1"/>
  <c r="P375" i="1"/>
  <c r="O375" i="1"/>
  <c r="S374" i="1"/>
  <c r="R374" i="1" a="1"/>
  <c r="R374" i="1"/>
  <c r="Q374" i="1"/>
  <c r="P374" i="1"/>
  <c r="O374" i="1"/>
  <c r="S373" i="1"/>
  <c r="R373" i="1" a="1"/>
  <c r="R373" i="1"/>
  <c r="Q373" i="1"/>
  <c r="P373" i="1"/>
  <c r="O373" i="1"/>
  <c r="S372" i="1"/>
  <c r="R372" i="1" a="1"/>
  <c r="R372" i="1"/>
  <c r="Q372" i="1"/>
  <c r="P372" i="1"/>
  <c r="O372" i="1"/>
  <c r="S371" i="1"/>
  <c r="R371" i="1" a="1"/>
  <c r="R371" i="1"/>
  <c r="Q371" i="1"/>
  <c r="P371" i="1"/>
  <c r="O371" i="1"/>
  <c r="S370" i="1"/>
  <c r="R370" i="1" a="1"/>
  <c r="R370" i="1"/>
  <c r="Q370" i="1"/>
  <c r="P370" i="1"/>
  <c r="O370" i="1"/>
  <c r="S369" i="1"/>
  <c r="R369" i="1" a="1"/>
  <c r="R369" i="1"/>
  <c r="Q369" i="1"/>
  <c r="P369" i="1"/>
  <c r="O369" i="1"/>
  <c r="S368" i="1"/>
  <c r="R368" i="1" a="1"/>
  <c r="R368" i="1"/>
  <c r="Q368" i="1"/>
  <c r="P368" i="1"/>
  <c r="O368" i="1"/>
  <c r="S367" i="1"/>
  <c r="R367" i="1" a="1"/>
  <c r="R367" i="1"/>
  <c r="Q367" i="1"/>
  <c r="P367" i="1"/>
  <c r="O367" i="1"/>
  <c r="S366" i="1"/>
  <c r="R366" i="1" a="1"/>
  <c r="R366" i="1"/>
  <c r="Q366" i="1"/>
  <c r="P366" i="1"/>
  <c r="O366" i="1"/>
  <c r="S365" i="1"/>
  <c r="R365" i="1" a="1"/>
  <c r="R365" i="1"/>
  <c r="Q365" i="1"/>
  <c r="P365" i="1"/>
  <c r="O365" i="1"/>
  <c r="S364" i="1"/>
  <c r="R364" i="1" a="1"/>
  <c r="R364" i="1"/>
  <c r="Q364" i="1"/>
  <c r="P364" i="1"/>
  <c r="O364" i="1"/>
  <c r="S363" i="1"/>
  <c r="R363" i="1" a="1"/>
  <c r="R363" i="1"/>
  <c r="Q363" i="1"/>
  <c r="P363" i="1"/>
  <c r="O363" i="1"/>
  <c r="S362" i="1"/>
  <c r="R362" i="1" a="1"/>
  <c r="R362" i="1"/>
  <c r="Q362" i="1"/>
  <c r="P362" i="1"/>
  <c r="O362" i="1"/>
  <c r="S361" i="1"/>
  <c r="R361" i="1" a="1"/>
  <c r="R361" i="1"/>
  <c r="Q361" i="1"/>
  <c r="P361" i="1"/>
  <c r="O361" i="1"/>
  <c r="S360" i="1"/>
  <c r="R360" i="1" a="1"/>
  <c r="R360" i="1"/>
  <c r="Q360" i="1"/>
  <c r="P360" i="1"/>
  <c r="O360" i="1"/>
  <c r="S359" i="1"/>
  <c r="R359" i="1" a="1"/>
  <c r="R359" i="1"/>
  <c r="Q359" i="1"/>
  <c r="P359" i="1"/>
  <c r="O359" i="1"/>
  <c r="S358" i="1"/>
  <c r="R358" i="1" a="1"/>
  <c r="R358" i="1"/>
  <c r="Q358" i="1"/>
  <c r="P358" i="1"/>
  <c r="O358" i="1"/>
  <c r="S357" i="1"/>
  <c r="R357" i="1" a="1"/>
  <c r="R357" i="1"/>
  <c r="Q357" i="1"/>
  <c r="P357" i="1"/>
  <c r="O357" i="1"/>
  <c r="S356" i="1"/>
  <c r="R356" i="1" a="1"/>
  <c r="R356" i="1"/>
  <c r="Q356" i="1"/>
  <c r="P356" i="1"/>
  <c r="O356" i="1"/>
  <c r="S355" i="1"/>
  <c r="R355" i="1" a="1"/>
  <c r="R355" i="1"/>
  <c r="Q355" i="1"/>
  <c r="P355" i="1"/>
  <c r="O355" i="1"/>
  <c r="S354" i="1"/>
  <c r="R354" i="1" a="1"/>
  <c r="R354" i="1"/>
  <c r="Q354" i="1"/>
  <c r="P354" i="1"/>
  <c r="O354" i="1"/>
  <c r="S353" i="1"/>
  <c r="R353" i="1" a="1"/>
  <c r="R353" i="1"/>
  <c r="Q353" i="1"/>
  <c r="P353" i="1"/>
  <c r="O353" i="1"/>
  <c r="S352" i="1"/>
  <c r="R352" i="1" a="1"/>
  <c r="R352" i="1"/>
  <c r="Q352" i="1"/>
  <c r="P352" i="1"/>
  <c r="O352" i="1"/>
  <c r="S351" i="1"/>
  <c r="R351" i="1" a="1"/>
  <c r="R351" i="1"/>
  <c r="Q351" i="1"/>
  <c r="P351" i="1"/>
  <c r="O351" i="1"/>
  <c r="S350" i="1"/>
  <c r="R350" i="1" a="1"/>
  <c r="R350" i="1"/>
  <c r="Q350" i="1"/>
  <c r="P350" i="1"/>
  <c r="O350" i="1"/>
  <c r="S349" i="1"/>
  <c r="R349" i="1" a="1"/>
  <c r="R349" i="1"/>
  <c r="Q349" i="1"/>
  <c r="P349" i="1"/>
  <c r="O349" i="1"/>
  <c r="S348" i="1"/>
  <c r="R348" i="1" a="1"/>
  <c r="R348" i="1"/>
  <c r="Q348" i="1"/>
  <c r="P348" i="1"/>
  <c r="O348" i="1"/>
  <c r="S347" i="1"/>
  <c r="R347" i="1" a="1"/>
  <c r="R347" i="1"/>
  <c r="Q347" i="1"/>
  <c r="P347" i="1"/>
  <c r="O347" i="1"/>
  <c r="S346" i="1"/>
  <c r="R346" i="1" a="1"/>
  <c r="R346" i="1"/>
  <c r="Q346" i="1"/>
  <c r="P346" i="1"/>
  <c r="O346" i="1"/>
  <c r="S345" i="1"/>
  <c r="R345" i="1" a="1"/>
  <c r="R345" i="1"/>
  <c r="Q345" i="1"/>
  <c r="P345" i="1"/>
  <c r="O345" i="1"/>
  <c r="S344" i="1"/>
  <c r="R344" i="1" a="1"/>
  <c r="R344" i="1"/>
  <c r="Q344" i="1"/>
  <c r="P344" i="1"/>
  <c r="O344" i="1"/>
  <c r="S343" i="1"/>
  <c r="R343" i="1" a="1"/>
  <c r="R343" i="1"/>
  <c r="Q343" i="1"/>
  <c r="P343" i="1"/>
  <c r="O343" i="1"/>
  <c r="S342" i="1"/>
  <c r="R342" i="1" a="1"/>
  <c r="R342" i="1"/>
  <c r="Q342" i="1"/>
  <c r="P342" i="1"/>
  <c r="O342" i="1"/>
  <c r="S341" i="1"/>
  <c r="R341" i="1" a="1"/>
  <c r="R341" i="1"/>
  <c r="Q341" i="1"/>
  <c r="P341" i="1"/>
  <c r="O341" i="1"/>
  <c r="S340" i="1"/>
  <c r="R340" i="1" a="1"/>
  <c r="R340" i="1"/>
  <c r="Q340" i="1"/>
  <c r="P340" i="1"/>
  <c r="O340" i="1"/>
  <c r="S339" i="1"/>
  <c r="R339" i="1" a="1"/>
  <c r="R339" i="1"/>
  <c r="Q339" i="1"/>
  <c r="P339" i="1"/>
  <c r="O339" i="1"/>
  <c r="S338" i="1"/>
  <c r="R338" i="1" a="1"/>
  <c r="R338" i="1"/>
  <c r="Q338" i="1"/>
  <c r="P338" i="1"/>
  <c r="O338" i="1"/>
  <c r="S337" i="1"/>
  <c r="R337" i="1" a="1"/>
  <c r="R337" i="1"/>
  <c r="Q337" i="1"/>
  <c r="P337" i="1"/>
  <c r="O337" i="1"/>
  <c r="S336" i="1"/>
  <c r="R336" i="1" a="1"/>
  <c r="R336" i="1"/>
  <c r="Q336" i="1"/>
  <c r="P336" i="1"/>
  <c r="O336" i="1"/>
  <c r="S335" i="1"/>
  <c r="R335" i="1" a="1"/>
  <c r="R335" i="1"/>
  <c r="Q335" i="1"/>
  <c r="P335" i="1"/>
  <c r="O335" i="1"/>
  <c r="S334" i="1"/>
  <c r="R334" i="1" a="1"/>
  <c r="R334" i="1"/>
  <c r="Q334" i="1"/>
  <c r="P334" i="1"/>
  <c r="O334" i="1"/>
  <c r="S333" i="1"/>
  <c r="R333" i="1" a="1"/>
  <c r="R333" i="1"/>
  <c r="Q333" i="1"/>
  <c r="P333" i="1"/>
  <c r="O333" i="1"/>
  <c r="S332" i="1"/>
  <c r="R332" i="1" a="1"/>
  <c r="R332" i="1"/>
  <c r="Q332" i="1"/>
  <c r="P332" i="1"/>
  <c r="O332" i="1"/>
  <c r="S331" i="1"/>
  <c r="R331" i="1" a="1"/>
  <c r="R331" i="1"/>
  <c r="Q331" i="1"/>
  <c r="P331" i="1"/>
  <c r="O331" i="1"/>
  <c r="S330" i="1"/>
  <c r="R330" i="1" a="1"/>
  <c r="R330" i="1"/>
  <c r="Q330" i="1"/>
  <c r="P330" i="1"/>
  <c r="O330" i="1"/>
  <c r="S329" i="1"/>
  <c r="R329" i="1" a="1"/>
  <c r="R329" i="1"/>
  <c r="Q329" i="1"/>
  <c r="P329" i="1"/>
  <c r="O329" i="1"/>
  <c r="S328" i="1"/>
  <c r="R328" i="1" a="1"/>
  <c r="R328" i="1"/>
  <c r="Q328" i="1"/>
  <c r="P328" i="1"/>
  <c r="O328" i="1"/>
  <c r="S327" i="1"/>
  <c r="R327" i="1" a="1"/>
  <c r="R327" i="1"/>
  <c r="Q327" i="1"/>
  <c r="P327" i="1"/>
  <c r="O327" i="1"/>
  <c r="S326" i="1"/>
  <c r="R326" i="1" a="1"/>
  <c r="R326" i="1"/>
  <c r="Q326" i="1"/>
  <c r="P326" i="1"/>
  <c r="O326" i="1"/>
  <c r="S325" i="1"/>
  <c r="R325" i="1" a="1"/>
  <c r="R325" i="1"/>
  <c r="Q325" i="1"/>
  <c r="P325" i="1"/>
  <c r="O325" i="1"/>
  <c r="S324" i="1"/>
  <c r="R324" i="1" a="1"/>
  <c r="R324" i="1"/>
  <c r="Q324" i="1"/>
  <c r="P324" i="1"/>
  <c r="O324" i="1"/>
  <c r="S323" i="1"/>
  <c r="R323" i="1" a="1"/>
  <c r="R323" i="1"/>
  <c r="Q323" i="1"/>
  <c r="P323" i="1"/>
  <c r="O323" i="1"/>
  <c r="S322" i="1"/>
  <c r="R322" i="1" a="1"/>
  <c r="R322" i="1"/>
  <c r="Q322" i="1"/>
  <c r="P322" i="1"/>
  <c r="O322" i="1"/>
  <c r="S321" i="1"/>
  <c r="R321" i="1" a="1"/>
  <c r="R321" i="1"/>
  <c r="Q321" i="1"/>
  <c r="P321" i="1"/>
  <c r="O321" i="1"/>
  <c r="S320" i="1"/>
  <c r="R320" i="1" a="1"/>
  <c r="R320" i="1"/>
  <c r="Q320" i="1"/>
  <c r="P320" i="1"/>
  <c r="O320" i="1"/>
  <c r="S319" i="1"/>
  <c r="R319" i="1" a="1"/>
  <c r="R319" i="1"/>
  <c r="Q319" i="1"/>
  <c r="P319" i="1"/>
  <c r="O319" i="1"/>
  <c r="S318" i="1"/>
  <c r="R318" i="1" a="1"/>
  <c r="R318" i="1"/>
  <c r="Q318" i="1"/>
  <c r="P318" i="1"/>
  <c r="O318" i="1"/>
  <c r="S317" i="1"/>
  <c r="R317" i="1" a="1"/>
  <c r="R317" i="1"/>
  <c r="Q317" i="1"/>
  <c r="P317" i="1"/>
  <c r="O317" i="1"/>
  <c r="S316" i="1"/>
  <c r="R316" i="1" a="1"/>
  <c r="R316" i="1"/>
  <c r="Q316" i="1"/>
  <c r="P316" i="1"/>
  <c r="O316" i="1"/>
  <c r="S315" i="1"/>
  <c r="R315" i="1" a="1"/>
  <c r="R315" i="1"/>
  <c r="Q315" i="1"/>
  <c r="P315" i="1"/>
  <c r="O315" i="1"/>
  <c r="S314" i="1"/>
  <c r="R314" i="1" a="1"/>
  <c r="R314" i="1"/>
  <c r="Q314" i="1"/>
  <c r="P314" i="1"/>
  <c r="O314" i="1"/>
  <c r="S313" i="1"/>
  <c r="R313" i="1" a="1"/>
  <c r="R313" i="1"/>
  <c r="Q313" i="1"/>
  <c r="P313" i="1"/>
  <c r="O313" i="1"/>
  <c r="S312" i="1"/>
  <c r="R312" i="1" a="1"/>
  <c r="R312" i="1"/>
  <c r="Q312" i="1"/>
  <c r="P312" i="1"/>
  <c r="O312" i="1"/>
  <c r="S311" i="1"/>
  <c r="R311" i="1" a="1"/>
  <c r="R311" i="1"/>
  <c r="Q311" i="1"/>
  <c r="P311" i="1"/>
  <c r="O311" i="1"/>
  <c r="S310" i="1"/>
  <c r="R310" i="1" a="1"/>
  <c r="R310" i="1"/>
  <c r="Q310" i="1"/>
  <c r="P310" i="1"/>
  <c r="O310" i="1"/>
  <c r="S309" i="1"/>
  <c r="R309" i="1" a="1"/>
  <c r="R309" i="1"/>
  <c r="Q309" i="1"/>
  <c r="P309" i="1"/>
  <c r="O309" i="1"/>
  <c r="S308" i="1"/>
  <c r="R308" i="1" a="1"/>
  <c r="R308" i="1"/>
  <c r="Q308" i="1"/>
  <c r="P308" i="1"/>
  <c r="O308" i="1"/>
  <c r="S307" i="1"/>
  <c r="R307" i="1" a="1"/>
  <c r="R307" i="1"/>
  <c r="Q307" i="1"/>
  <c r="P307" i="1"/>
  <c r="O307" i="1"/>
  <c r="S306" i="1"/>
  <c r="R306" i="1" a="1"/>
  <c r="R306" i="1"/>
  <c r="Q306" i="1"/>
  <c r="P306" i="1"/>
  <c r="O306" i="1"/>
  <c r="S305" i="1"/>
  <c r="R305" i="1" a="1"/>
  <c r="R305" i="1"/>
  <c r="Q305" i="1"/>
  <c r="P305" i="1"/>
  <c r="O305" i="1"/>
  <c r="S304" i="1"/>
  <c r="R304" i="1" a="1"/>
  <c r="R304" i="1"/>
  <c r="Q304" i="1"/>
  <c r="P304" i="1"/>
  <c r="O304" i="1"/>
  <c r="S303" i="1"/>
  <c r="R303" i="1" a="1"/>
  <c r="R303" i="1"/>
  <c r="Q303" i="1"/>
  <c r="P303" i="1"/>
  <c r="O303" i="1"/>
  <c r="S302" i="1"/>
  <c r="R302" i="1" a="1"/>
  <c r="R302" i="1"/>
  <c r="Q302" i="1"/>
  <c r="P302" i="1"/>
  <c r="O302" i="1"/>
  <c r="S301" i="1"/>
  <c r="R301" i="1" a="1"/>
  <c r="R301" i="1"/>
  <c r="Q301" i="1"/>
  <c r="P301" i="1"/>
  <c r="O301" i="1"/>
  <c r="S300" i="1"/>
  <c r="R300" i="1" a="1"/>
  <c r="R300" i="1"/>
  <c r="Q300" i="1"/>
  <c r="P300" i="1"/>
  <c r="O300" i="1"/>
  <c r="S299" i="1"/>
  <c r="R299" i="1" a="1"/>
  <c r="R299" i="1"/>
  <c r="Q299" i="1"/>
  <c r="P299" i="1"/>
  <c r="O299" i="1"/>
  <c r="S298" i="1"/>
  <c r="R298" i="1" a="1"/>
  <c r="R298" i="1"/>
  <c r="Q298" i="1"/>
  <c r="P298" i="1"/>
  <c r="O298" i="1"/>
  <c r="S297" i="1"/>
  <c r="R297" i="1" a="1"/>
  <c r="R297" i="1"/>
  <c r="Q297" i="1"/>
  <c r="P297" i="1"/>
  <c r="O297" i="1"/>
  <c r="S296" i="1"/>
  <c r="R296" i="1" a="1"/>
  <c r="R296" i="1"/>
  <c r="Q296" i="1"/>
  <c r="P296" i="1"/>
  <c r="O296" i="1"/>
  <c r="S295" i="1"/>
  <c r="R295" i="1" a="1"/>
  <c r="R295" i="1"/>
  <c r="Q295" i="1"/>
  <c r="P295" i="1"/>
  <c r="O295" i="1"/>
  <c r="S294" i="1"/>
  <c r="R294" i="1" a="1"/>
  <c r="R294" i="1"/>
  <c r="Q294" i="1"/>
  <c r="P294" i="1"/>
  <c r="O294" i="1"/>
  <c r="S293" i="1"/>
  <c r="R293" i="1" a="1"/>
  <c r="R293" i="1"/>
  <c r="Q293" i="1"/>
  <c r="P293" i="1"/>
  <c r="O293" i="1"/>
  <c r="S292" i="1"/>
  <c r="R292" i="1" a="1"/>
  <c r="R292" i="1"/>
  <c r="Q292" i="1"/>
  <c r="P292" i="1"/>
  <c r="O292" i="1"/>
  <c r="S291" i="1"/>
  <c r="R291" i="1" a="1"/>
  <c r="R291" i="1"/>
  <c r="Q291" i="1"/>
  <c r="P291" i="1"/>
  <c r="O291" i="1"/>
  <c r="S290" i="1"/>
  <c r="R290" i="1" a="1"/>
  <c r="R290" i="1"/>
  <c r="Q290" i="1"/>
  <c r="P290" i="1"/>
  <c r="O290" i="1"/>
  <c r="S289" i="1"/>
  <c r="R289" i="1" a="1"/>
  <c r="R289" i="1"/>
  <c r="Q289" i="1"/>
  <c r="P289" i="1"/>
  <c r="O289" i="1"/>
  <c r="S288" i="1"/>
  <c r="R288" i="1" a="1"/>
  <c r="R288" i="1"/>
  <c r="Q288" i="1"/>
  <c r="P288" i="1"/>
  <c r="O288" i="1"/>
  <c r="S287" i="1"/>
  <c r="R287" i="1" a="1"/>
  <c r="R287" i="1"/>
  <c r="Q287" i="1"/>
  <c r="P287" i="1"/>
  <c r="O287" i="1"/>
  <c r="S286" i="1"/>
  <c r="R286" i="1" a="1"/>
  <c r="R286" i="1"/>
  <c r="Q286" i="1"/>
  <c r="P286" i="1"/>
  <c r="O286" i="1"/>
  <c r="S285" i="1"/>
  <c r="R285" i="1" a="1"/>
  <c r="R285" i="1"/>
  <c r="Q285" i="1"/>
  <c r="P285" i="1"/>
  <c r="O285" i="1"/>
  <c r="S284" i="1"/>
  <c r="R284" i="1" a="1"/>
  <c r="R284" i="1"/>
  <c r="Q284" i="1"/>
  <c r="P284" i="1"/>
  <c r="O284" i="1"/>
  <c r="S283" i="1"/>
  <c r="R283" i="1" a="1"/>
  <c r="R283" i="1"/>
  <c r="Q283" i="1"/>
  <c r="P283" i="1"/>
  <c r="O283" i="1"/>
  <c r="S282" i="1"/>
  <c r="R282" i="1" a="1"/>
  <c r="R282" i="1"/>
  <c r="Q282" i="1"/>
  <c r="P282" i="1"/>
  <c r="O282" i="1"/>
  <c r="S281" i="1"/>
  <c r="R281" i="1" a="1"/>
  <c r="R281" i="1"/>
  <c r="Q281" i="1"/>
  <c r="P281" i="1"/>
  <c r="O281" i="1"/>
  <c r="S280" i="1"/>
  <c r="R280" i="1" a="1"/>
  <c r="R280" i="1"/>
  <c r="Q280" i="1"/>
  <c r="P280" i="1"/>
  <c r="O280" i="1"/>
  <c r="S279" i="1"/>
  <c r="R279" i="1" a="1"/>
  <c r="R279" i="1"/>
  <c r="Q279" i="1"/>
  <c r="P279" i="1"/>
  <c r="O279" i="1"/>
  <c r="S278" i="1"/>
  <c r="R278" i="1" a="1"/>
  <c r="R278" i="1"/>
  <c r="Q278" i="1"/>
  <c r="P278" i="1"/>
  <c r="O278" i="1"/>
  <c r="S277" i="1"/>
  <c r="R277" i="1" a="1"/>
  <c r="R277" i="1"/>
  <c r="Q277" i="1"/>
  <c r="P277" i="1"/>
  <c r="O277" i="1"/>
  <c r="S276" i="1"/>
  <c r="R276" i="1" a="1"/>
  <c r="R276" i="1"/>
  <c r="Q276" i="1"/>
  <c r="P276" i="1"/>
  <c r="O276" i="1"/>
  <c r="S275" i="1"/>
  <c r="R275" i="1" a="1"/>
  <c r="R275" i="1"/>
  <c r="Q275" i="1"/>
  <c r="P275" i="1"/>
  <c r="O275" i="1"/>
  <c r="S274" i="1"/>
  <c r="R274" i="1" a="1"/>
  <c r="R274" i="1"/>
  <c r="Q274" i="1"/>
  <c r="P274" i="1"/>
  <c r="O274" i="1"/>
  <c r="S273" i="1"/>
  <c r="R273" i="1" a="1"/>
  <c r="R273" i="1"/>
  <c r="Q273" i="1"/>
  <c r="P273" i="1"/>
  <c r="O273" i="1"/>
  <c r="S272" i="1"/>
  <c r="R272" i="1" a="1"/>
  <c r="R272" i="1"/>
  <c r="Q272" i="1"/>
  <c r="P272" i="1"/>
  <c r="O272" i="1"/>
  <c r="S271" i="1"/>
  <c r="R271" i="1" a="1"/>
  <c r="R271" i="1"/>
  <c r="Q271" i="1"/>
  <c r="P271" i="1"/>
  <c r="O271" i="1"/>
  <c r="S270" i="1"/>
  <c r="R270" i="1" a="1"/>
  <c r="R270" i="1"/>
  <c r="Q270" i="1"/>
  <c r="P270" i="1"/>
  <c r="O270" i="1"/>
  <c r="S269" i="1"/>
  <c r="R269" i="1" a="1"/>
  <c r="R269" i="1"/>
  <c r="Q269" i="1"/>
  <c r="P269" i="1"/>
  <c r="O269" i="1"/>
  <c r="S268" i="1"/>
  <c r="R268" i="1" a="1"/>
  <c r="R268" i="1"/>
  <c r="Q268" i="1"/>
  <c r="P268" i="1"/>
  <c r="O268" i="1"/>
  <c r="S267" i="1"/>
  <c r="R267" i="1" a="1"/>
  <c r="R267" i="1"/>
  <c r="Q267" i="1"/>
  <c r="P267" i="1"/>
  <c r="O267" i="1"/>
  <c r="S266" i="1"/>
  <c r="R266" i="1" a="1"/>
  <c r="R266" i="1"/>
  <c r="Q266" i="1"/>
  <c r="P266" i="1"/>
  <c r="O266" i="1"/>
  <c r="S265" i="1"/>
  <c r="R265" i="1" a="1"/>
  <c r="R265" i="1"/>
  <c r="Q265" i="1"/>
  <c r="P265" i="1"/>
  <c r="O265" i="1"/>
  <c r="S264" i="1"/>
  <c r="R264" i="1" a="1"/>
  <c r="R264" i="1"/>
  <c r="Q264" i="1"/>
  <c r="P264" i="1"/>
  <c r="O264" i="1"/>
  <c r="S263" i="1"/>
  <c r="R263" i="1" a="1"/>
  <c r="R263" i="1"/>
  <c r="Q263" i="1"/>
  <c r="P263" i="1"/>
  <c r="O263" i="1"/>
  <c r="S262" i="1"/>
  <c r="R262" i="1" a="1"/>
  <c r="R262" i="1"/>
  <c r="Q262" i="1"/>
  <c r="P262" i="1"/>
  <c r="O262" i="1"/>
  <c r="S261" i="1"/>
  <c r="R261" i="1" a="1"/>
  <c r="R261" i="1"/>
  <c r="Q261" i="1"/>
  <c r="P261" i="1"/>
  <c r="O261" i="1"/>
  <c r="S260" i="1"/>
  <c r="R260" i="1" a="1"/>
  <c r="R260" i="1"/>
  <c r="Q260" i="1"/>
  <c r="P260" i="1"/>
  <c r="O260" i="1"/>
  <c r="S259" i="1"/>
  <c r="R259" i="1" a="1"/>
  <c r="R259" i="1"/>
  <c r="Q259" i="1"/>
  <c r="P259" i="1"/>
  <c r="O259" i="1"/>
  <c r="S258" i="1"/>
  <c r="R258" i="1" a="1"/>
  <c r="R258" i="1"/>
  <c r="Q258" i="1"/>
  <c r="P258" i="1"/>
  <c r="O258" i="1"/>
  <c r="S257" i="1"/>
  <c r="R257" i="1" a="1"/>
  <c r="R257" i="1"/>
  <c r="Q257" i="1"/>
  <c r="P257" i="1"/>
  <c r="O257" i="1"/>
  <c r="S256" i="1"/>
  <c r="R256" i="1" a="1"/>
  <c r="R256" i="1"/>
  <c r="Q256" i="1"/>
  <c r="P256" i="1"/>
  <c r="O256" i="1"/>
  <c r="S255" i="1"/>
  <c r="R255" i="1" a="1"/>
  <c r="R255" i="1"/>
  <c r="Q255" i="1"/>
  <c r="P255" i="1"/>
  <c r="O255" i="1"/>
  <c r="S254" i="1"/>
  <c r="R254" i="1" a="1"/>
  <c r="R254" i="1"/>
  <c r="Q254" i="1"/>
  <c r="P254" i="1"/>
  <c r="O254" i="1"/>
  <c r="S253" i="1"/>
  <c r="R253" i="1" a="1"/>
  <c r="R253" i="1"/>
  <c r="Q253" i="1"/>
  <c r="P253" i="1"/>
  <c r="O253" i="1"/>
  <c r="S252" i="1"/>
  <c r="R252" i="1" a="1"/>
  <c r="R252" i="1"/>
  <c r="Q252" i="1"/>
  <c r="P252" i="1"/>
  <c r="O252" i="1"/>
  <c r="S251" i="1"/>
  <c r="R251" i="1" a="1"/>
  <c r="R251" i="1"/>
  <c r="Q251" i="1"/>
  <c r="P251" i="1"/>
  <c r="O251" i="1"/>
  <c r="S250" i="1"/>
  <c r="R250" i="1" a="1"/>
  <c r="R250" i="1"/>
  <c r="Q250" i="1"/>
  <c r="P250" i="1"/>
  <c r="O250" i="1"/>
  <c r="S249" i="1"/>
  <c r="R249" i="1" a="1"/>
  <c r="R249" i="1"/>
  <c r="Q249" i="1"/>
  <c r="P249" i="1"/>
  <c r="O249" i="1"/>
  <c r="S248" i="1"/>
  <c r="R248" i="1" a="1"/>
  <c r="R248" i="1"/>
  <c r="Q248" i="1"/>
  <c r="P248" i="1"/>
  <c r="O248" i="1"/>
  <c r="S247" i="1"/>
  <c r="R247" i="1" a="1"/>
  <c r="R247" i="1"/>
  <c r="Q247" i="1"/>
  <c r="P247" i="1"/>
  <c r="O247" i="1"/>
  <c r="S246" i="1"/>
  <c r="R246" i="1" a="1"/>
  <c r="R246" i="1"/>
  <c r="Q246" i="1"/>
  <c r="P246" i="1"/>
  <c r="O246" i="1"/>
  <c r="S245" i="1"/>
  <c r="R245" i="1" a="1"/>
  <c r="R245" i="1"/>
  <c r="Q245" i="1"/>
  <c r="P245" i="1"/>
  <c r="O245" i="1"/>
  <c r="S244" i="1"/>
  <c r="R244" i="1" a="1"/>
  <c r="R244" i="1"/>
  <c r="Q244" i="1"/>
  <c r="P244" i="1"/>
  <c r="O244" i="1"/>
  <c r="S243" i="1"/>
  <c r="R243" i="1" a="1"/>
  <c r="R243" i="1"/>
  <c r="Q243" i="1"/>
  <c r="P243" i="1"/>
  <c r="O243" i="1"/>
  <c r="S242" i="1"/>
  <c r="R242" i="1" a="1"/>
  <c r="R242" i="1"/>
  <c r="Q242" i="1"/>
  <c r="P242" i="1"/>
  <c r="O242" i="1"/>
  <c r="S241" i="1"/>
  <c r="R241" i="1" a="1"/>
  <c r="R241" i="1"/>
  <c r="Q241" i="1"/>
  <c r="P241" i="1"/>
  <c r="O241" i="1"/>
  <c r="S240" i="1"/>
  <c r="R240" i="1" a="1"/>
  <c r="R240" i="1"/>
  <c r="Q240" i="1"/>
  <c r="P240" i="1"/>
  <c r="O240" i="1"/>
  <c r="S239" i="1"/>
  <c r="R239" i="1" a="1"/>
  <c r="R239" i="1"/>
  <c r="Q239" i="1"/>
  <c r="P239" i="1"/>
  <c r="O239" i="1"/>
  <c r="S238" i="1"/>
  <c r="R238" i="1" a="1"/>
  <c r="R238" i="1"/>
  <c r="Q238" i="1"/>
  <c r="P238" i="1"/>
  <c r="O238" i="1"/>
  <c r="S237" i="1"/>
  <c r="R237" i="1" a="1"/>
  <c r="R237" i="1"/>
  <c r="Q237" i="1"/>
  <c r="P237" i="1"/>
  <c r="O237" i="1"/>
  <c r="S236" i="1"/>
  <c r="R236" i="1" a="1"/>
  <c r="R236" i="1"/>
  <c r="Q236" i="1"/>
  <c r="P236" i="1"/>
  <c r="O236" i="1"/>
  <c r="S235" i="1"/>
  <c r="R235" i="1" a="1"/>
  <c r="R235" i="1"/>
  <c r="Q235" i="1"/>
  <c r="P235" i="1"/>
  <c r="O235" i="1"/>
  <c r="S234" i="1"/>
  <c r="R234" i="1" a="1"/>
  <c r="R234" i="1"/>
  <c r="Q234" i="1"/>
  <c r="P234" i="1"/>
  <c r="O234" i="1"/>
  <c r="S233" i="1"/>
  <c r="R233" i="1" a="1"/>
  <c r="R233" i="1"/>
  <c r="Q233" i="1"/>
  <c r="P233" i="1"/>
  <c r="O233" i="1"/>
  <c r="S232" i="1"/>
  <c r="R232" i="1" a="1"/>
  <c r="R232" i="1"/>
  <c r="Q232" i="1"/>
  <c r="P232" i="1"/>
  <c r="O232" i="1"/>
  <c r="S231" i="1"/>
  <c r="R231" i="1" a="1"/>
  <c r="R231" i="1"/>
  <c r="Q231" i="1"/>
  <c r="P231" i="1"/>
  <c r="O231" i="1"/>
  <c r="S230" i="1"/>
  <c r="R230" i="1" a="1"/>
  <c r="R230" i="1"/>
  <c r="Q230" i="1"/>
  <c r="P230" i="1"/>
  <c r="O230" i="1"/>
  <c r="S229" i="1"/>
  <c r="R229" i="1" a="1"/>
  <c r="R229" i="1"/>
  <c r="Q229" i="1"/>
  <c r="P229" i="1"/>
  <c r="O229" i="1"/>
  <c r="S228" i="1"/>
  <c r="R228" i="1" a="1"/>
  <c r="R228" i="1"/>
  <c r="Q228" i="1"/>
  <c r="P228" i="1"/>
  <c r="O228" i="1"/>
  <c r="S227" i="1"/>
  <c r="R227" i="1" a="1"/>
  <c r="R227" i="1"/>
  <c r="Q227" i="1"/>
  <c r="P227" i="1"/>
  <c r="O227" i="1"/>
  <c r="S226" i="1"/>
  <c r="R226" i="1" a="1"/>
  <c r="R226" i="1"/>
  <c r="Q226" i="1"/>
  <c r="P226" i="1"/>
  <c r="O226" i="1"/>
  <c r="S225" i="1"/>
  <c r="R225" i="1" a="1"/>
  <c r="R225" i="1"/>
  <c r="Q225" i="1"/>
  <c r="P225" i="1"/>
  <c r="O225" i="1"/>
  <c r="S224" i="1"/>
  <c r="R224" i="1" a="1"/>
  <c r="R224" i="1"/>
  <c r="Q224" i="1"/>
  <c r="P224" i="1"/>
  <c r="O224" i="1"/>
  <c r="S223" i="1"/>
  <c r="R223" i="1" a="1"/>
  <c r="R223" i="1"/>
  <c r="Q223" i="1"/>
  <c r="P223" i="1"/>
  <c r="O223" i="1"/>
  <c r="S222" i="1"/>
  <c r="R222" i="1" a="1"/>
  <c r="R222" i="1"/>
  <c r="Q222" i="1"/>
  <c r="P222" i="1"/>
  <c r="O222" i="1"/>
  <c r="S221" i="1"/>
  <c r="R221" i="1" a="1"/>
  <c r="R221" i="1"/>
  <c r="Q221" i="1"/>
  <c r="P221" i="1"/>
  <c r="O221" i="1"/>
  <c r="S220" i="1"/>
  <c r="R220" i="1" a="1"/>
  <c r="R220" i="1"/>
  <c r="Q220" i="1"/>
  <c r="P220" i="1"/>
  <c r="O220" i="1"/>
  <c r="S219" i="1"/>
  <c r="R219" i="1" a="1"/>
  <c r="R219" i="1"/>
  <c r="Q219" i="1"/>
  <c r="P219" i="1"/>
  <c r="O219" i="1"/>
  <c r="S218" i="1"/>
  <c r="R218" i="1" a="1"/>
  <c r="R218" i="1"/>
  <c r="Q218" i="1"/>
  <c r="P218" i="1"/>
  <c r="O218" i="1"/>
  <c r="S217" i="1"/>
  <c r="R217" i="1" a="1"/>
  <c r="R217" i="1"/>
  <c r="Q217" i="1"/>
  <c r="P217" i="1"/>
  <c r="O217" i="1"/>
  <c r="S216" i="1"/>
  <c r="R216" i="1" a="1"/>
  <c r="R216" i="1"/>
  <c r="Q216" i="1"/>
  <c r="P216" i="1"/>
  <c r="O216" i="1"/>
  <c r="S215" i="1"/>
  <c r="R215" i="1" a="1"/>
  <c r="R215" i="1"/>
  <c r="Q215" i="1"/>
  <c r="P215" i="1"/>
  <c r="O215" i="1"/>
  <c r="S214" i="1"/>
  <c r="R214" i="1" a="1"/>
  <c r="R214" i="1"/>
  <c r="Q214" i="1"/>
  <c r="P214" i="1"/>
  <c r="O214" i="1"/>
  <c r="S213" i="1"/>
  <c r="R213" i="1" a="1"/>
  <c r="R213" i="1"/>
  <c r="Q213" i="1"/>
  <c r="P213" i="1"/>
  <c r="O213" i="1"/>
  <c r="S212" i="1"/>
  <c r="R212" i="1" a="1"/>
  <c r="R212" i="1"/>
  <c r="Q212" i="1"/>
  <c r="P212" i="1"/>
  <c r="O212" i="1"/>
  <c r="S211" i="1"/>
  <c r="R211" i="1" a="1"/>
  <c r="R211" i="1"/>
  <c r="Q211" i="1"/>
  <c r="P211" i="1"/>
  <c r="O211" i="1"/>
  <c r="S210" i="1"/>
  <c r="R210" i="1" a="1"/>
  <c r="R210" i="1"/>
  <c r="Q210" i="1"/>
  <c r="P210" i="1"/>
  <c r="O210" i="1"/>
  <c r="S209" i="1"/>
  <c r="R209" i="1" a="1"/>
  <c r="R209" i="1"/>
  <c r="Q209" i="1"/>
  <c r="P209" i="1"/>
  <c r="O209" i="1"/>
  <c r="S208" i="1"/>
  <c r="R208" i="1" a="1"/>
  <c r="R208" i="1"/>
  <c r="Q208" i="1"/>
  <c r="P208" i="1"/>
  <c r="O208" i="1"/>
  <c r="S207" i="1"/>
  <c r="R207" i="1" a="1"/>
  <c r="R207" i="1"/>
  <c r="Q207" i="1"/>
  <c r="P207" i="1"/>
  <c r="O207" i="1"/>
  <c r="S206" i="1"/>
  <c r="R206" i="1" a="1"/>
  <c r="R206" i="1"/>
  <c r="Q206" i="1"/>
  <c r="P206" i="1"/>
  <c r="O206" i="1"/>
  <c r="S205" i="1"/>
  <c r="R205" i="1" a="1"/>
  <c r="R205" i="1"/>
  <c r="Q205" i="1"/>
  <c r="P205" i="1"/>
  <c r="O205" i="1"/>
  <c r="S204" i="1"/>
  <c r="R204" i="1" a="1"/>
  <c r="R204" i="1"/>
  <c r="Q204" i="1"/>
  <c r="P204" i="1"/>
  <c r="O204" i="1"/>
  <c r="S203" i="1"/>
  <c r="R203" i="1" a="1"/>
  <c r="R203" i="1"/>
  <c r="Q203" i="1"/>
  <c r="P203" i="1"/>
  <c r="O203" i="1"/>
  <c r="S202" i="1"/>
  <c r="R202" i="1" a="1"/>
  <c r="R202" i="1"/>
  <c r="Q202" i="1"/>
  <c r="P202" i="1"/>
  <c r="O202" i="1"/>
  <c r="S201" i="1"/>
  <c r="R201" i="1" a="1"/>
  <c r="R201" i="1"/>
  <c r="Q201" i="1"/>
  <c r="P201" i="1"/>
  <c r="O201" i="1"/>
  <c r="S200" i="1"/>
  <c r="R200" i="1" a="1"/>
  <c r="R200" i="1"/>
  <c r="Q200" i="1"/>
  <c r="P200" i="1"/>
  <c r="O200" i="1"/>
  <c r="S199" i="1"/>
  <c r="R199" i="1" a="1"/>
  <c r="R199" i="1"/>
  <c r="Q199" i="1"/>
  <c r="P199" i="1"/>
  <c r="O199" i="1"/>
  <c r="S198" i="1"/>
  <c r="R198" i="1" a="1"/>
  <c r="R198" i="1"/>
  <c r="Q198" i="1"/>
  <c r="P198" i="1"/>
  <c r="O198" i="1"/>
  <c r="S197" i="1"/>
  <c r="R197" i="1" a="1"/>
  <c r="R197" i="1"/>
  <c r="Q197" i="1"/>
  <c r="P197" i="1"/>
  <c r="O197" i="1"/>
  <c r="S196" i="1"/>
  <c r="R196" i="1" a="1"/>
  <c r="R196" i="1"/>
  <c r="Q196" i="1"/>
  <c r="P196" i="1"/>
  <c r="O196" i="1"/>
  <c r="S195" i="1"/>
  <c r="R195" i="1" a="1"/>
  <c r="R195" i="1"/>
  <c r="Q195" i="1"/>
  <c r="P195" i="1"/>
  <c r="O195" i="1"/>
  <c r="S194" i="1"/>
  <c r="R194" i="1" a="1"/>
  <c r="R194" i="1"/>
  <c r="Q194" i="1"/>
  <c r="P194" i="1"/>
  <c r="O194" i="1"/>
  <c r="S193" i="1"/>
  <c r="R193" i="1" a="1"/>
  <c r="R193" i="1"/>
  <c r="Q193" i="1"/>
  <c r="P193" i="1"/>
  <c r="O193" i="1"/>
  <c r="S192" i="1"/>
  <c r="R192" i="1" a="1"/>
  <c r="R192" i="1"/>
  <c r="Q192" i="1"/>
  <c r="P192" i="1"/>
  <c r="O192" i="1"/>
  <c r="S191" i="1"/>
  <c r="R191" i="1" a="1"/>
  <c r="R191" i="1"/>
  <c r="Q191" i="1"/>
  <c r="P191" i="1"/>
  <c r="O191" i="1"/>
  <c r="S190" i="1"/>
  <c r="R190" i="1" a="1"/>
  <c r="R190" i="1"/>
  <c r="Q190" i="1"/>
  <c r="P190" i="1"/>
  <c r="O190" i="1"/>
  <c r="S189" i="1"/>
  <c r="R189" i="1" a="1"/>
  <c r="R189" i="1"/>
  <c r="Q189" i="1"/>
  <c r="P189" i="1"/>
  <c r="O189" i="1"/>
  <c r="S188" i="1"/>
  <c r="R188" i="1" a="1"/>
  <c r="R188" i="1"/>
  <c r="Q188" i="1"/>
  <c r="P188" i="1"/>
  <c r="O188" i="1"/>
  <c r="S187" i="1"/>
  <c r="R187" i="1" a="1"/>
  <c r="R187" i="1"/>
  <c r="Q187" i="1"/>
  <c r="P187" i="1"/>
  <c r="O187" i="1"/>
  <c r="S186" i="1"/>
  <c r="R186" i="1" a="1"/>
  <c r="R186" i="1"/>
  <c r="Q186" i="1"/>
  <c r="P186" i="1"/>
  <c r="O186" i="1"/>
  <c r="S185" i="1"/>
  <c r="R185" i="1" a="1"/>
  <c r="R185" i="1"/>
  <c r="Q185" i="1"/>
  <c r="P185" i="1"/>
  <c r="O185" i="1"/>
  <c r="S184" i="1"/>
  <c r="R184" i="1" a="1"/>
  <c r="R184" i="1"/>
  <c r="Q184" i="1"/>
  <c r="P184" i="1"/>
  <c r="O184" i="1"/>
  <c r="S183" i="1"/>
  <c r="R183" i="1" a="1"/>
  <c r="R183" i="1"/>
  <c r="Q183" i="1"/>
  <c r="P183" i="1"/>
  <c r="O183" i="1"/>
  <c r="S182" i="1"/>
  <c r="R182" i="1" a="1"/>
  <c r="R182" i="1"/>
  <c r="Q182" i="1"/>
  <c r="P182" i="1"/>
  <c r="O182" i="1"/>
  <c r="S181" i="1"/>
  <c r="R181" i="1" a="1"/>
  <c r="R181" i="1"/>
  <c r="Q181" i="1"/>
  <c r="P181" i="1"/>
  <c r="O181" i="1"/>
  <c r="S180" i="1"/>
  <c r="R180" i="1" a="1"/>
  <c r="R180" i="1"/>
  <c r="Q180" i="1"/>
  <c r="P180" i="1"/>
  <c r="O180" i="1"/>
  <c r="S179" i="1"/>
  <c r="R179" i="1" a="1"/>
  <c r="R179" i="1"/>
  <c r="Q179" i="1"/>
  <c r="P179" i="1"/>
  <c r="O179" i="1"/>
  <c r="S178" i="1"/>
  <c r="R178" i="1" a="1"/>
  <c r="R178" i="1"/>
  <c r="Q178" i="1"/>
  <c r="P178" i="1"/>
  <c r="O178" i="1"/>
  <c r="S177" i="1"/>
  <c r="R177" i="1" a="1"/>
  <c r="R177" i="1"/>
  <c r="Q177" i="1"/>
  <c r="P177" i="1"/>
  <c r="O177" i="1"/>
  <c r="S176" i="1"/>
  <c r="R176" i="1" a="1"/>
  <c r="R176" i="1"/>
  <c r="Q176" i="1"/>
  <c r="P176" i="1"/>
  <c r="O176" i="1"/>
  <c r="S175" i="1"/>
  <c r="R175" i="1" a="1"/>
  <c r="R175" i="1"/>
  <c r="Q175" i="1"/>
  <c r="P175" i="1"/>
  <c r="O175" i="1"/>
  <c r="S174" i="1"/>
  <c r="R174" i="1" a="1"/>
  <c r="R174" i="1"/>
  <c r="Q174" i="1"/>
  <c r="P174" i="1"/>
  <c r="O174" i="1"/>
  <c r="S173" i="1"/>
  <c r="R173" i="1" a="1"/>
  <c r="R173" i="1"/>
  <c r="Q173" i="1"/>
  <c r="P173" i="1"/>
  <c r="O173" i="1"/>
  <c r="S172" i="1"/>
  <c r="R172" i="1" a="1"/>
  <c r="R172" i="1"/>
  <c r="Q172" i="1"/>
  <c r="P172" i="1"/>
  <c r="O172" i="1"/>
  <c r="S171" i="1"/>
  <c r="R171" i="1" a="1"/>
  <c r="R171" i="1"/>
  <c r="Q171" i="1"/>
  <c r="P171" i="1"/>
  <c r="O171" i="1"/>
  <c r="S170" i="1"/>
  <c r="R170" i="1" a="1"/>
  <c r="R170" i="1"/>
  <c r="Q170" i="1"/>
  <c r="P170" i="1"/>
  <c r="O170" i="1"/>
  <c r="S169" i="1"/>
  <c r="R169" i="1" a="1"/>
  <c r="R169" i="1"/>
  <c r="Q169" i="1"/>
  <c r="P169" i="1"/>
  <c r="O169" i="1"/>
  <c r="S168" i="1"/>
  <c r="R168" i="1" a="1"/>
  <c r="R168" i="1"/>
  <c r="Q168" i="1"/>
  <c r="P168" i="1"/>
  <c r="O168" i="1"/>
  <c r="S167" i="1"/>
  <c r="R167" i="1" a="1"/>
  <c r="R167" i="1"/>
  <c r="Q167" i="1"/>
  <c r="P167" i="1"/>
  <c r="O167" i="1"/>
  <c r="S166" i="1"/>
  <c r="R166" i="1" a="1"/>
  <c r="R166" i="1"/>
  <c r="Q166" i="1"/>
  <c r="P166" i="1"/>
  <c r="O166" i="1"/>
  <c r="S165" i="1"/>
  <c r="R165" i="1" a="1"/>
  <c r="R165" i="1"/>
  <c r="Q165" i="1"/>
  <c r="P165" i="1"/>
  <c r="O165" i="1"/>
  <c r="S164" i="1"/>
  <c r="R164" i="1" a="1"/>
  <c r="R164" i="1"/>
  <c r="Q164" i="1"/>
  <c r="P164" i="1"/>
  <c r="O164" i="1"/>
  <c r="S163" i="1"/>
  <c r="R163" i="1" a="1"/>
  <c r="R163" i="1"/>
  <c r="Q163" i="1"/>
  <c r="P163" i="1"/>
  <c r="O163" i="1"/>
  <c r="S162" i="1"/>
  <c r="R162" i="1" a="1"/>
  <c r="R162" i="1"/>
  <c r="Q162" i="1"/>
  <c r="P162" i="1"/>
  <c r="O162" i="1"/>
  <c r="S161" i="1"/>
  <c r="R161" i="1" a="1"/>
  <c r="R161" i="1"/>
  <c r="Q161" i="1"/>
  <c r="P161" i="1"/>
  <c r="O161" i="1"/>
  <c r="S160" i="1"/>
  <c r="R160" i="1" a="1"/>
  <c r="R160" i="1"/>
  <c r="Q160" i="1"/>
  <c r="P160" i="1"/>
  <c r="O160" i="1"/>
  <c r="S159" i="1"/>
  <c r="R159" i="1" a="1"/>
  <c r="R159" i="1"/>
  <c r="Q159" i="1"/>
  <c r="P159" i="1"/>
  <c r="O159" i="1"/>
  <c r="S158" i="1"/>
  <c r="R158" i="1" a="1"/>
  <c r="R158" i="1"/>
  <c r="Q158" i="1"/>
  <c r="P158" i="1"/>
  <c r="O158" i="1"/>
  <c r="S157" i="1"/>
  <c r="R157" i="1" a="1"/>
  <c r="R157" i="1"/>
  <c r="Q157" i="1"/>
  <c r="P157" i="1"/>
  <c r="O157" i="1"/>
  <c r="S156" i="1"/>
  <c r="R156" i="1" a="1"/>
  <c r="R156" i="1"/>
  <c r="Q156" i="1"/>
  <c r="P156" i="1"/>
  <c r="O156" i="1"/>
  <c r="S155" i="1"/>
  <c r="R155" i="1" a="1"/>
  <c r="R155" i="1"/>
  <c r="Q155" i="1"/>
  <c r="P155" i="1"/>
  <c r="O155" i="1"/>
  <c r="S154" i="1"/>
  <c r="R154" i="1" a="1"/>
  <c r="R154" i="1"/>
  <c r="Q154" i="1"/>
  <c r="P154" i="1"/>
  <c r="O154" i="1"/>
  <c r="S153" i="1"/>
  <c r="R153" i="1" a="1"/>
  <c r="R153" i="1"/>
  <c r="Q153" i="1"/>
  <c r="P153" i="1"/>
  <c r="O153" i="1"/>
  <c r="S152" i="1"/>
  <c r="R152" i="1" a="1"/>
  <c r="R152" i="1"/>
  <c r="Q152" i="1"/>
  <c r="P152" i="1"/>
  <c r="O152" i="1"/>
  <c r="S151" i="1"/>
  <c r="R151" i="1" a="1"/>
  <c r="R151" i="1"/>
  <c r="Q151" i="1"/>
  <c r="P151" i="1"/>
  <c r="O151" i="1"/>
  <c r="S150" i="1"/>
  <c r="R150" i="1" a="1"/>
  <c r="R150" i="1"/>
  <c r="Q150" i="1"/>
  <c r="P150" i="1"/>
  <c r="O150" i="1"/>
  <c r="S149" i="1"/>
  <c r="R149" i="1" a="1"/>
  <c r="R149" i="1"/>
  <c r="Q149" i="1"/>
  <c r="P149" i="1"/>
  <c r="O149" i="1"/>
  <c r="S148" i="1"/>
  <c r="R148" i="1" a="1"/>
  <c r="R148" i="1"/>
  <c r="Q148" i="1"/>
  <c r="P148" i="1"/>
  <c r="O148" i="1"/>
  <c r="S147" i="1"/>
  <c r="R147" i="1" a="1"/>
  <c r="R147" i="1"/>
  <c r="Q147" i="1"/>
  <c r="P147" i="1"/>
  <c r="O147" i="1"/>
  <c r="S146" i="1"/>
  <c r="R146" i="1" a="1"/>
  <c r="R146" i="1"/>
  <c r="Q146" i="1"/>
  <c r="P146" i="1"/>
  <c r="O146" i="1"/>
  <c r="S145" i="1"/>
  <c r="R145" i="1" a="1"/>
  <c r="R145" i="1"/>
  <c r="Q145" i="1"/>
  <c r="P145" i="1"/>
  <c r="O145" i="1"/>
  <c r="S144" i="1"/>
  <c r="R144" i="1" a="1"/>
  <c r="R144" i="1"/>
  <c r="Q144" i="1"/>
  <c r="P144" i="1"/>
  <c r="O144" i="1"/>
  <c r="S143" i="1"/>
  <c r="R143" i="1" a="1"/>
  <c r="R143" i="1"/>
  <c r="Q143" i="1"/>
  <c r="P143" i="1"/>
  <c r="O143" i="1"/>
  <c r="S142" i="1"/>
  <c r="R142" i="1" a="1"/>
  <c r="R142" i="1"/>
  <c r="Q142" i="1"/>
  <c r="P142" i="1"/>
  <c r="O142" i="1"/>
  <c r="S141" i="1"/>
  <c r="R141" i="1" a="1"/>
  <c r="R141" i="1"/>
  <c r="Q141" i="1"/>
  <c r="P141" i="1"/>
  <c r="O141" i="1"/>
  <c r="S140" i="1"/>
  <c r="R140" i="1" a="1"/>
  <c r="R140" i="1"/>
  <c r="Q140" i="1"/>
  <c r="P140" i="1"/>
  <c r="O140" i="1"/>
  <c r="S139" i="1"/>
  <c r="R139" i="1" a="1"/>
  <c r="R139" i="1"/>
  <c r="Q139" i="1"/>
  <c r="P139" i="1"/>
  <c r="O139" i="1"/>
  <c r="S138" i="1"/>
  <c r="R138" i="1" a="1"/>
  <c r="R138" i="1"/>
  <c r="Q138" i="1"/>
  <c r="P138" i="1"/>
  <c r="O138" i="1"/>
  <c r="S137" i="1"/>
  <c r="R137" i="1" a="1"/>
  <c r="R137" i="1"/>
  <c r="Q137" i="1"/>
  <c r="P137" i="1"/>
  <c r="O137" i="1"/>
  <c r="S136" i="1"/>
  <c r="R136" i="1" a="1"/>
  <c r="R136" i="1"/>
  <c r="Q136" i="1"/>
  <c r="P136" i="1"/>
  <c r="O136" i="1"/>
  <c r="S135" i="1"/>
  <c r="R135" i="1" a="1"/>
  <c r="R135" i="1"/>
  <c r="Q135" i="1"/>
  <c r="P135" i="1"/>
  <c r="O135" i="1"/>
  <c r="S134" i="1"/>
  <c r="R134" i="1" a="1"/>
  <c r="R134" i="1"/>
  <c r="Q134" i="1"/>
  <c r="P134" i="1"/>
  <c r="O134" i="1"/>
  <c r="S133" i="1"/>
  <c r="R133" i="1" a="1"/>
  <c r="R133" i="1"/>
  <c r="Q133" i="1"/>
  <c r="P133" i="1"/>
  <c r="O133" i="1"/>
  <c r="S132" i="1"/>
  <c r="R132" i="1" a="1"/>
  <c r="R132" i="1"/>
  <c r="Q132" i="1"/>
  <c r="P132" i="1"/>
  <c r="O132" i="1"/>
  <c r="S131" i="1"/>
  <c r="R131" i="1" a="1"/>
  <c r="R131" i="1"/>
  <c r="Q131" i="1"/>
  <c r="P131" i="1"/>
  <c r="O131" i="1"/>
  <c r="S130" i="1"/>
  <c r="R130" i="1" a="1"/>
  <c r="R130" i="1"/>
  <c r="Q130" i="1"/>
  <c r="P130" i="1"/>
  <c r="O130" i="1"/>
  <c r="S129" i="1"/>
  <c r="R129" i="1" a="1"/>
  <c r="R129" i="1"/>
  <c r="Q129" i="1"/>
  <c r="P129" i="1"/>
  <c r="O129" i="1"/>
  <c r="S128" i="1"/>
  <c r="R128" i="1" a="1"/>
  <c r="R128" i="1"/>
  <c r="Q128" i="1"/>
  <c r="P128" i="1"/>
  <c r="O128" i="1"/>
  <c r="S127" i="1"/>
  <c r="R127" i="1" a="1"/>
  <c r="R127" i="1"/>
  <c r="Q127" i="1"/>
  <c r="P127" i="1"/>
  <c r="O127" i="1"/>
  <c r="S126" i="1"/>
  <c r="R126" i="1" a="1"/>
  <c r="R126" i="1"/>
  <c r="Q126" i="1"/>
  <c r="P126" i="1"/>
  <c r="O126" i="1"/>
  <c r="S125" i="1"/>
  <c r="R125" i="1" a="1"/>
  <c r="R125" i="1"/>
  <c r="Q125" i="1"/>
  <c r="P125" i="1"/>
  <c r="O125" i="1"/>
  <c r="S124" i="1"/>
  <c r="R124" i="1" a="1"/>
  <c r="R124" i="1"/>
  <c r="Q124" i="1"/>
  <c r="P124" i="1"/>
  <c r="O124" i="1"/>
  <c r="S123" i="1"/>
  <c r="R123" i="1" a="1"/>
  <c r="R123" i="1"/>
  <c r="Q123" i="1"/>
  <c r="P123" i="1"/>
  <c r="O123" i="1"/>
  <c r="S122" i="1"/>
  <c r="R122" i="1" a="1"/>
  <c r="R122" i="1"/>
  <c r="Q122" i="1"/>
  <c r="P122" i="1"/>
  <c r="O122" i="1"/>
  <c r="S121" i="1"/>
  <c r="R121" i="1" a="1"/>
  <c r="R121" i="1"/>
  <c r="Q121" i="1"/>
  <c r="P121" i="1"/>
  <c r="O121" i="1"/>
  <c r="S120" i="1"/>
  <c r="R120" i="1" a="1"/>
  <c r="R120" i="1"/>
  <c r="Q120" i="1"/>
  <c r="P120" i="1"/>
  <c r="O120" i="1"/>
  <c r="S119" i="1"/>
  <c r="R119" i="1" a="1"/>
  <c r="R119" i="1"/>
  <c r="Q119" i="1"/>
  <c r="P119" i="1"/>
  <c r="O119" i="1"/>
  <c r="S118" i="1"/>
  <c r="R118" i="1" a="1"/>
  <c r="R118" i="1"/>
  <c r="Q118" i="1"/>
  <c r="P118" i="1"/>
  <c r="O118" i="1"/>
  <c r="S117" i="1"/>
  <c r="R117" i="1" a="1"/>
  <c r="R117" i="1"/>
  <c r="Q117" i="1"/>
  <c r="P117" i="1"/>
  <c r="O117" i="1"/>
  <c r="S116" i="1"/>
  <c r="R116" i="1" a="1"/>
  <c r="R116" i="1"/>
  <c r="Q116" i="1"/>
  <c r="P116" i="1"/>
  <c r="O116" i="1"/>
  <c r="S115" i="1"/>
  <c r="R115" i="1" a="1"/>
  <c r="R115" i="1"/>
  <c r="Q115" i="1"/>
  <c r="P115" i="1"/>
  <c r="O115" i="1"/>
  <c r="S114" i="1"/>
  <c r="R114" i="1" a="1"/>
  <c r="R114" i="1"/>
  <c r="Q114" i="1"/>
  <c r="P114" i="1"/>
  <c r="O114" i="1"/>
  <c r="S113" i="1"/>
  <c r="R113" i="1" a="1"/>
  <c r="R113" i="1"/>
  <c r="Q113" i="1"/>
  <c r="P113" i="1"/>
  <c r="O113" i="1"/>
  <c r="S112" i="1"/>
  <c r="R112" i="1" a="1"/>
  <c r="R112" i="1"/>
  <c r="Q112" i="1"/>
  <c r="P112" i="1"/>
  <c r="O112" i="1"/>
  <c r="S111" i="1"/>
  <c r="R111" i="1" a="1"/>
  <c r="R111" i="1"/>
  <c r="Q111" i="1"/>
  <c r="P111" i="1"/>
  <c r="O111" i="1"/>
  <c r="S110" i="1"/>
  <c r="R110" i="1" a="1"/>
  <c r="R110" i="1"/>
  <c r="Q110" i="1"/>
  <c r="P110" i="1"/>
  <c r="O110" i="1"/>
  <c r="S109" i="1"/>
  <c r="R109" i="1" a="1"/>
  <c r="R109" i="1"/>
  <c r="Q109" i="1"/>
  <c r="P109" i="1"/>
  <c r="O109" i="1"/>
  <c r="S108" i="1"/>
  <c r="R108" i="1" a="1"/>
  <c r="R108" i="1"/>
  <c r="Q108" i="1"/>
  <c r="P108" i="1"/>
  <c r="O108" i="1"/>
  <c r="S107" i="1"/>
  <c r="R107" i="1" a="1"/>
  <c r="R107" i="1"/>
  <c r="Q107" i="1"/>
  <c r="P107" i="1"/>
  <c r="O107" i="1"/>
  <c r="S106" i="1"/>
  <c r="R106" i="1" a="1"/>
  <c r="R106" i="1"/>
  <c r="Q106" i="1"/>
  <c r="P106" i="1"/>
  <c r="O106" i="1"/>
  <c r="S105" i="1"/>
  <c r="R105" i="1" a="1"/>
  <c r="R105" i="1"/>
  <c r="Q105" i="1"/>
  <c r="P105" i="1"/>
  <c r="O105" i="1"/>
  <c r="S104" i="1"/>
  <c r="R104" i="1" a="1"/>
  <c r="R104" i="1"/>
  <c r="Q104" i="1"/>
  <c r="P104" i="1"/>
  <c r="O104" i="1"/>
  <c r="S103" i="1"/>
  <c r="R103" i="1" a="1"/>
  <c r="R103" i="1"/>
  <c r="Q103" i="1"/>
  <c r="P103" i="1"/>
  <c r="O103" i="1"/>
  <c r="S102" i="1"/>
  <c r="R102" i="1" a="1"/>
  <c r="R102" i="1"/>
  <c r="Q102" i="1"/>
  <c r="P102" i="1"/>
  <c r="O102" i="1"/>
  <c r="S101" i="1"/>
  <c r="R101" i="1" a="1"/>
  <c r="R101" i="1"/>
  <c r="Q101" i="1"/>
  <c r="P101" i="1"/>
  <c r="O101" i="1"/>
  <c r="S100" i="1"/>
  <c r="R100" i="1" a="1"/>
  <c r="R100" i="1"/>
  <c r="Q100" i="1"/>
  <c r="P100" i="1"/>
  <c r="O100" i="1"/>
  <c r="S99" i="1"/>
  <c r="R99" i="1" a="1"/>
  <c r="R99" i="1"/>
  <c r="Q99" i="1"/>
  <c r="P99" i="1"/>
  <c r="O99" i="1"/>
  <c r="S98" i="1"/>
  <c r="R98" i="1" a="1"/>
  <c r="R98" i="1"/>
  <c r="Q98" i="1"/>
  <c r="P98" i="1"/>
  <c r="O98" i="1"/>
  <c r="S97" i="1"/>
  <c r="R97" i="1" a="1"/>
  <c r="R97" i="1"/>
  <c r="Q97" i="1"/>
  <c r="P97" i="1"/>
  <c r="O97" i="1"/>
  <c r="S96" i="1"/>
  <c r="R96" i="1" a="1"/>
  <c r="R96" i="1"/>
  <c r="Q96" i="1"/>
  <c r="P96" i="1"/>
  <c r="O96" i="1"/>
  <c r="S95" i="1"/>
  <c r="R95" i="1" a="1"/>
  <c r="R95" i="1"/>
  <c r="Q95" i="1"/>
  <c r="P95" i="1"/>
  <c r="O95" i="1"/>
  <c r="S94" i="1"/>
  <c r="R94" i="1" a="1"/>
  <c r="R94" i="1"/>
  <c r="Q94" i="1"/>
  <c r="P94" i="1"/>
  <c r="O94" i="1"/>
  <c r="S93" i="1"/>
  <c r="R93" i="1" a="1"/>
  <c r="R93" i="1"/>
  <c r="Q93" i="1"/>
  <c r="P93" i="1"/>
  <c r="O93" i="1"/>
  <c r="S92" i="1"/>
  <c r="R92" i="1" a="1"/>
  <c r="R92" i="1"/>
  <c r="Q92" i="1"/>
  <c r="P92" i="1"/>
  <c r="O92" i="1"/>
  <c r="S91" i="1"/>
  <c r="R91" i="1" a="1"/>
  <c r="R91" i="1"/>
  <c r="Q91" i="1"/>
  <c r="P91" i="1"/>
  <c r="O91" i="1"/>
  <c r="S90" i="1"/>
  <c r="R90" i="1" a="1"/>
  <c r="R90" i="1"/>
  <c r="Q90" i="1"/>
  <c r="P90" i="1"/>
  <c r="O90" i="1"/>
  <c r="S89" i="1"/>
  <c r="R89" i="1" a="1"/>
  <c r="R89" i="1"/>
  <c r="Q89" i="1"/>
  <c r="P89" i="1"/>
  <c r="O89" i="1"/>
  <c r="S88" i="1"/>
  <c r="R88" i="1" a="1"/>
  <c r="R88" i="1"/>
  <c r="Q88" i="1"/>
  <c r="P88" i="1"/>
  <c r="O88" i="1"/>
  <c r="S87" i="1"/>
  <c r="R87" i="1" a="1"/>
  <c r="R87" i="1"/>
  <c r="Q87" i="1"/>
  <c r="P87" i="1"/>
  <c r="O87" i="1"/>
  <c r="S86" i="1"/>
  <c r="R86" i="1" a="1"/>
  <c r="R86" i="1"/>
  <c r="Q86" i="1"/>
  <c r="P86" i="1"/>
  <c r="O86" i="1"/>
  <c r="S85" i="1"/>
  <c r="R85" i="1" a="1"/>
  <c r="R85" i="1"/>
  <c r="Q85" i="1"/>
  <c r="P85" i="1"/>
  <c r="O85" i="1"/>
  <c r="S84" i="1"/>
  <c r="R84" i="1" a="1"/>
  <c r="R84" i="1"/>
  <c r="Q84" i="1"/>
  <c r="P84" i="1"/>
  <c r="O84" i="1"/>
  <c r="S83" i="1"/>
  <c r="R83" i="1" a="1"/>
  <c r="R83" i="1"/>
  <c r="Q83" i="1"/>
  <c r="P83" i="1"/>
  <c r="O83" i="1"/>
  <c r="S82" i="1"/>
  <c r="R82" i="1" a="1"/>
  <c r="R82" i="1"/>
  <c r="Q82" i="1"/>
  <c r="P82" i="1"/>
  <c r="O82" i="1"/>
  <c r="S81" i="1"/>
  <c r="R81" i="1" a="1"/>
  <c r="R81" i="1"/>
  <c r="Q81" i="1"/>
  <c r="P81" i="1"/>
  <c r="O81" i="1"/>
  <c r="S80" i="1"/>
  <c r="R80" i="1" a="1"/>
  <c r="R80" i="1"/>
  <c r="Q80" i="1"/>
  <c r="P80" i="1"/>
  <c r="O80" i="1"/>
  <c r="S79" i="1"/>
  <c r="R79" i="1" a="1"/>
  <c r="R79" i="1"/>
  <c r="Q79" i="1"/>
  <c r="P79" i="1"/>
  <c r="O79" i="1"/>
  <c r="S78" i="1"/>
  <c r="R78" i="1" a="1"/>
  <c r="R78" i="1"/>
  <c r="Q78" i="1"/>
  <c r="P78" i="1"/>
  <c r="O78" i="1"/>
  <c r="S77" i="1"/>
  <c r="R77" i="1" a="1"/>
  <c r="R77" i="1"/>
  <c r="Q77" i="1"/>
  <c r="P77" i="1"/>
  <c r="O77" i="1"/>
  <c r="S76" i="1"/>
  <c r="R76" i="1" a="1"/>
  <c r="R76" i="1"/>
  <c r="Q76" i="1"/>
  <c r="P76" i="1"/>
  <c r="O76" i="1"/>
  <c r="S75" i="1"/>
  <c r="R75" i="1" a="1"/>
  <c r="R75" i="1"/>
  <c r="Q75" i="1"/>
  <c r="P75" i="1"/>
  <c r="O75" i="1"/>
  <c r="S74" i="1"/>
  <c r="R74" i="1" a="1"/>
  <c r="R74" i="1"/>
  <c r="Q74" i="1"/>
  <c r="P74" i="1"/>
  <c r="O74" i="1"/>
  <c r="S73" i="1"/>
  <c r="R73" i="1" a="1"/>
  <c r="R73" i="1"/>
  <c r="Q73" i="1"/>
  <c r="P73" i="1"/>
  <c r="O73" i="1"/>
  <c r="S72" i="1"/>
  <c r="R72" i="1" a="1"/>
  <c r="R72" i="1"/>
  <c r="Q72" i="1"/>
  <c r="P72" i="1"/>
  <c r="O72" i="1"/>
  <c r="S71" i="1"/>
  <c r="R71" i="1" a="1"/>
  <c r="R71" i="1"/>
  <c r="Q71" i="1"/>
  <c r="P71" i="1"/>
  <c r="O71" i="1"/>
  <c r="S70" i="1"/>
  <c r="R70" i="1" a="1"/>
  <c r="R70" i="1"/>
  <c r="Q70" i="1"/>
  <c r="P70" i="1"/>
  <c r="O70" i="1"/>
  <c r="S69" i="1"/>
  <c r="R69" i="1" a="1"/>
  <c r="R69" i="1"/>
  <c r="Q69" i="1"/>
  <c r="P69" i="1"/>
  <c r="O69" i="1"/>
  <c r="S68" i="1"/>
  <c r="R68" i="1" a="1"/>
  <c r="R68" i="1"/>
  <c r="Q68" i="1"/>
  <c r="P68" i="1"/>
  <c r="O68" i="1"/>
  <c r="S67" i="1"/>
  <c r="R67" i="1" a="1"/>
  <c r="R67" i="1"/>
  <c r="Q67" i="1"/>
  <c r="P67" i="1"/>
  <c r="O67" i="1"/>
  <c r="S66" i="1"/>
  <c r="R66" i="1" a="1"/>
  <c r="R66" i="1"/>
  <c r="Q66" i="1"/>
  <c r="P66" i="1"/>
  <c r="O66" i="1"/>
  <c r="S65" i="1"/>
  <c r="R65" i="1" a="1"/>
  <c r="R65" i="1"/>
  <c r="Q65" i="1"/>
  <c r="P65" i="1"/>
  <c r="O65" i="1"/>
  <c r="S64" i="1"/>
  <c r="R64" i="1" a="1"/>
  <c r="R64" i="1"/>
  <c r="Q64" i="1"/>
  <c r="P64" i="1"/>
  <c r="O64" i="1"/>
  <c r="S63" i="1"/>
  <c r="R63" i="1" a="1"/>
  <c r="R63" i="1"/>
  <c r="Q63" i="1"/>
  <c r="P63" i="1"/>
  <c r="O63" i="1"/>
  <c r="S62" i="1"/>
  <c r="R62" i="1" a="1"/>
  <c r="R62" i="1"/>
  <c r="Q62" i="1"/>
  <c r="P62" i="1"/>
  <c r="O62" i="1"/>
  <c r="S61" i="1"/>
  <c r="R61" i="1" a="1"/>
  <c r="R61" i="1"/>
  <c r="Q61" i="1"/>
  <c r="P61" i="1"/>
  <c r="O61" i="1"/>
  <c r="S60" i="1"/>
  <c r="R60" i="1" a="1"/>
  <c r="R60" i="1"/>
  <c r="Q60" i="1"/>
  <c r="P60" i="1"/>
  <c r="O60" i="1"/>
  <c r="S59" i="1"/>
  <c r="R59" i="1" a="1"/>
  <c r="R59" i="1"/>
  <c r="Q59" i="1"/>
  <c r="P59" i="1"/>
  <c r="O59" i="1"/>
  <c r="S58" i="1"/>
  <c r="R58" i="1" a="1"/>
  <c r="R58" i="1"/>
  <c r="Q58" i="1"/>
  <c r="P58" i="1"/>
  <c r="O58" i="1"/>
  <c r="S57" i="1"/>
  <c r="R57" i="1" a="1"/>
  <c r="R57" i="1"/>
  <c r="Q57" i="1"/>
  <c r="P57" i="1"/>
  <c r="O57" i="1"/>
  <c r="S56" i="1"/>
  <c r="R56" i="1" a="1"/>
  <c r="R56" i="1"/>
  <c r="Q56" i="1"/>
  <c r="P56" i="1"/>
  <c r="O56" i="1"/>
  <c r="S55" i="1"/>
  <c r="R55" i="1" a="1"/>
  <c r="R55" i="1"/>
  <c r="Q55" i="1"/>
  <c r="P55" i="1"/>
  <c r="O55" i="1"/>
  <c r="S54" i="1"/>
  <c r="R54" i="1" a="1"/>
  <c r="R54" i="1"/>
  <c r="Q54" i="1"/>
  <c r="P54" i="1"/>
  <c r="O54" i="1"/>
  <c r="S53" i="1"/>
  <c r="R53" i="1" a="1"/>
  <c r="R53" i="1"/>
  <c r="Q53" i="1"/>
  <c r="P53" i="1"/>
  <c r="O53" i="1"/>
  <c r="S52" i="1"/>
  <c r="R52" i="1" a="1"/>
  <c r="R52" i="1"/>
  <c r="Q52" i="1"/>
  <c r="P52" i="1"/>
  <c r="O52" i="1"/>
  <c r="S51" i="1"/>
  <c r="R51" i="1" a="1"/>
  <c r="R51" i="1"/>
  <c r="Q51" i="1"/>
  <c r="P51" i="1"/>
  <c r="O51" i="1"/>
  <c r="S50" i="1"/>
  <c r="R50" i="1" a="1"/>
  <c r="R50" i="1"/>
  <c r="Q50" i="1"/>
  <c r="P50" i="1"/>
  <c r="O50" i="1"/>
  <c r="S49" i="1"/>
  <c r="R49" i="1" a="1"/>
  <c r="R49" i="1"/>
  <c r="Q49" i="1"/>
  <c r="P49" i="1"/>
  <c r="O49" i="1"/>
  <c r="S48" i="1"/>
  <c r="R48" i="1" a="1"/>
  <c r="R48" i="1"/>
  <c r="Q48" i="1"/>
  <c r="P48" i="1"/>
  <c r="O48" i="1"/>
  <c r="S47" i="1"/>
  <c r="R47" i="1" a="1"/>
  <c r="R47" i="1"/>
  <c r="Q47" i="1"/>
  <c r="P47" i="1"/>
  <c r="O47" i="1"/>
  <c r="S46" i="1"/>
  <c r="R46" i="1" a="1"/>
  <c r="R46" i="1"/>
  <c r="Q46" i="1"/>
  <c r="P46" i="1"/>
  <c r="O46" i="1"/>
  <c r="S45" i="1"/>
  <c r="R45" i="1" a="1"/>
  <c r="R45" i="1"/>
  <c r="Q45" i="1"/>
  <c r="P45" i="1"/>
  <c r="O45" i="1"/>
  <c r="S44" i="1"/>
  <c r="R44" i="1" a="1"/>
  <c r="R44" i="1"/>
  <c r="Q44" i="1"/>
  <c r="P44" i="1"/>
  <c r="O44" i="1"/>
  <c r="S43" i="1"/>
  <c r="R43" i="1" a="1"/>
  <c r="R43" i="1"/>
  <c r="Q43" i="1"/>
  <c r="P43" i="1"/>
  <c r="O43" i="1"/>
  <c r="S42" i="1"/>
  <c r="R42" i="1" a="1"/>
  <c r="R42" i="1"/>
  <c r="Q42" i="1"/>
  <c r="P42" i="1"/>
  <c r="O42" i="1"/>
  <c r="S41" i="1"/>
  <c r="R41" i="1" a="1"/>
  <c r="R41" i="1"/>
  <c r="Q41" i="1"/>
  <c r="P41" i="1"/>
  <c r="O41" i="1"/>
  <c r="S40" i="1"/>
  <c r="R40" i="1" a="1"/>
  <c r="R40" i="1"/>
  <c r="Q40" i="1"/>
  <c r="P40" i="1"/>
  <c r="O40" i="1"/>
  <c r="S39" i="1"/>
  <c r="R39" i="1" a="1"/>
  <c r="R39" i="1"/>
  <c r="Q39" i="1"/>
  <c r="P39" i="1"/>
  <c r="O39" i="1"/>
  <c r="S38" i="1"/>
  <c r="R38" i="1" a="1"/>
  <c r="R38" i="1"/>
  <c r="Q38" i="1"/>
  <c r="P38" i="1"/>
  <c r="O38" i="1"/>
  <c r="S37" i="1"/>
  <c r="R37" i="1" a="1"/>
  <c r="R37" i="1"/>
  <c r="Q37" i="1"/>
  <c r="P37" i="1"/>
  <c r="O37" i="1"/>
  <c r="S36" i="1"/>
  <c r="R36" i="1" a="1"/>
  <c r="R36" i="1"/>
  <c r="Q36" i="1"/>
  <c r="P36" i="1"/>
  <c r="O36" i="1"/>
  <c r="S35" i="1"/>
  <c r="R35" i="1" a="1"/>
  <c r="R35" i="1"/>
  <c r="Q35" i="1"/>
  <c r="P35" i="1"/>
  <c r="O35" i="1"/>
  <c r="S34" i="1"/>
  <c r="R34" i="1" a="1"/>
  <c r="R34" i="1"/>
  <c r="Q34" i="1"/>
  <c r="P34" i="1"/>
  <c r="O34" i="1"/>
  <c r="S33" i="1"/>
  <c r="R33" i="1" a="1"/>
  <c r="R33" i="1"/>
  <c r="Q33" i="1"/>
  <c r="P33" i="1"/>
  <c r="O33" i="1"/>
  <c r="S32" i="1"/>
  <c r="R32" i="1" a="1"/>
  <c r="R32" i="1"/>
  <c r="Q32" i="1"/>
  <c r="P32" i="1"/>
  <c r="O32" i="1"/>
  <c r="S31" i="1"/>
  <c r="R31" i="1" a="1"/>
  <c r="R31" i="1"/>
  <c r="Q31" i="1"/>
  <c r="P31" i="1"/>
  <c r="O31" i="1"/>
  <c r="S30" i="1"/>
  <c r="R30" i="1" a="1"/>
  <c r="R30" i="1"/>
  <c r="Q30" i="1"/>
  <c r="P30" i="1"/>
  <c r="O30" i="1"/>
  <c r="S29" i="1"/>
  <c r="R29" i="1" a="1"/>
  <c r="R29" i="1"/>
  <c r="Q29" i="1"/>
  <c r="P29" i="1"/>
  <c r="O29" i="1"/>
  <c r="S28" i="1"/>
  <c r="R28" i="1" a="1"/>
  <c r="R28" i="1"/>
  <c r="Q28" i="1"/>
  <c r="P28" i="1"/>
  <c r="O28" i="1"/>
  <c r="S27" i="1"/>
  <c r="R27" i="1" a="1"/>
  <c r="R27" i="1"/>
  <c r="Q27" i="1"/>
  <c r="P27" i="1"/>
  <c r="O27" i="1"/>
  <c r="S26" i="1"/>
  <c r="R26" i="1" a="1"/>
  <c r="R26" i="1"/>
  <c r="Q26" i="1"/>
  <c r="P26" i="1"/>
  <c r="O26" i="1"/>
  <c r="S25" i="1"/>
  <c r="R25" i="1" a="1"/>
  <c r="R25" i="1"/>
  <c r="Q25" i="1"/>
  <c r="P25" i="1"/>
  <c r="O25" i="1"/>
  <c r="S24" i="1"/>
  <c r="R24" i="1" a="1"/>
  <c r="R24" i="1"/>
  <c r="Q24" i="1"/>
  <c r="P24" i="1"/>
  <c r="O24" i="1"/>
  <c r="S23" i="1"/>
  <c r="R23" i="1" a="1"/>
  <c r="R23" i="1"/>
  <c r="Q23" i="1"/>
  <c r="P23" i="1"/>
  <c r="O23" i="1"/>
  <c r="S22" i="1"/>
  <c r="R22" i="1" a="1"/>
  <c r="R22" i="1"/>
  <c r="Q22" i="1"/>
  <c r="P22" i="1"/>
  <c r="O22" i="1"/>
  <c r="S21" i="1"/>
  <c r="R21" i="1" a="1"/>
  <c r="R21" i="1"/>
  <c r="Q21" i="1"/>
  <c r="P21" i="1"/>
  <c r="O21" i="1"/>
  <c r="S20" i="1"/>
  <c r="R20" i="1" a="1"/>
  <c r="R20" i="1"/>
  <c r="Q20" i="1"/>
  <c r="P20" i="1"/>
  <c r="O20" i="1"/>
  <c r="S19" i="1"/>
  <c r="R19" i="1" a="1"/>
  <c r="R19" i="1"/>
  <c r="Q19" i="1"/>
  <c r="P19" i="1"/>
  <c r="O19" i="1"/>
  <c r="S18" i="1"/>
  <c r="R18" i="1" a="1"/>
  <c r="R18" i="1"/>
  <c r="Q18" i="1"/>
  <c r="P18" i="1"/>
  <c r="O18" i="1"/>
  <c r="S17" i="1"/>
  <c r="R17" i="1" a="1"/>
  <c r="R17" i="1"/>
  <c r="Q17" i="1"/>
  <c r="P17" i="1"/>
  <c r="O17" i="1"/>
  <c r="S16" i="1"/>
  <c r="R16" i="1" a="1"/>
  <c r="R16" i="1"/>
  <c r="Q16" i="1"/>
  <c r="P16" i="1"/>
  <c r="O16" i="1"/>
  <c r="S15" i="1"/>
  <c r="R15" i="1" a="1"/>
  <c r="R15" i="1"/>
  <c r="Q15" i="1"/>
  <c r="P15" i="1"/>
  <c r="O15" i="1"/>
  <c r="S14" i="1"/>
  <c r="R14" i="1" a="1"/>
  <c r="R14" i="1"/>
  <c r="Q14" i="1"/>
  <c r="P14" i="1"/>
  <c r="O14" i="1"/>
  <c r="S13" i="1"/>
  <c r="R13" i="1" a="1"/>
  <c r="R13" i="1"/>
  <c r="Q13" i="1"/>
  <c r="P13" i="1"/>
  <c r="O13" i="1"/>
  <c r="S12" i="1"/>
  <c r="R12" i="1" a="1"/>
  <c r="R12" i="1"/>
  <c r="Q12" i="1"/>
  <c r="P12" i="1"/>
  <c r="O12" i="1"/>
  <c r="S11" i="1"/>
  <c r="R11" i="1" a="1"/>
  <c r="R11" i="1"/>
  <c r="Q11" i="1"/>
  <c r="P11" i="1"/>
  <c r="O11" i="1"/>
  <c r="S10" i="1"/>
  <c r="R10" i="1" a="1"/>
  <c r="R10" i="1"/>
  <c r="Q10" i="1"/>
  <c r="P10" i="1"/>
  <c r="O10" i="1"/>
  <c r="S9" i="1"/>
  <c r="R9" i="1" a="1"/>
  <c r="R9" i="1"/>
  <c r="Q9" i="1"/>
  <c r="P9" i="1"/>
  <c r="O9" i="1"/>
  <c r="S8" i="1"/>
  <c r="R8" i="1" a="1"/>
  <c r="R8" i="1"/>
  <c r="Q8" i="1"/>
  <c r="P8" i="1"/>
  <c r="O8" i="1"/>
  <c r="S7" i="1"/>
  <c r="R7" i="1" a="1"/>
  <c r="R7" i="1"/>
  <c r="Q7" i="1"/>
  <c r="P7" i="1"/>
  <c r="O7" i="1"/>
  <c r="S6" i="1"/>
  <c r="R6" i="1" a="1"/>
  <c r="R6" i="1"/>
  <c r="Q6" i="1"/>
  <c r="P6" i="1"/>
  <c r="O6" i="1"/>
  <c r="S5" i="1"/>
  <c r="R5" i="1" a="1"/>
  <c r="R5" i="1"/>
  <c r="Q5" i="1"/>
  <c r="P5" i="1"/>
  <c r="O5" i="1"/>
  <c r="S4" i="1"/>
  <c r="R4" i="1" a="1"/>
  <c r="R4" i="1"/>
  <c r="Q4" i="1"/>
  <c r="P4" i="1"/>
  <c r="O4" i="1"/>
  <c r="S3" i="1"/>
  <c r="R3" i="1" a="1"/>
  <c r="R3" i="1"/>
  <c r="Q3" i="1"/>
  <c r="P3" i="1"/>
  <c r="O3" i="1"/>
  <c r="S2" i="1"/>
  <c r="R2" i="1" a="1"/>
  <c r="R2" i="1"/>
  <c r="Q2" i="1"/>
  <c r="P2" i="1"/>
  <c r="O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<sst xmlns="http://schemas.openxmlformats.org/spreadsheetml/2006/main" count="119139" uniqueCount="547">
  <si>
    <t>booking_id</t>
  </si>
  <si>
    <t>hotel_branch_city</t>
  </si>
  <si>
    <t>check_in_date</t>
  </si>
  <si>
    <t>check_out_date</t>
  </si>
  <si>
    <t>booking_date</t>
  </si>
  <si>
    <t>room_type</t>
  </si>
  <si>
    <t>room_rate_per_night</t>
  </si>
  <si>
    <t>num_adults</t>
  </si>
  <si>
    <t>num_children</t>
  </si>
  <si>
    <t>booking_source</t>
  </si>
  <si>
    <t>payment_method</t>
  </si>
  <si>
    <t>booking_status</t>
  </si>
  <si>
    <t>special_requests</t>
  </si>
  <si>
    <t>revenue_category</t>
  </si>
  <si>
    <t>Branch B</t>
  </si>
  <si>
    <t>8/1/2023</t>
  </si>
  <si>
    <t>8/4/2023</t>
  </si>
  <si>
    <t>6/16/2023</t>
  </si>
  <si>
    <t>Deluxe</t>
  </si>
  <si>
    <t>Phone</t>
  </si>
  <si>
    <t>Credit Card</t>
  </si>
  <si>
    <t>Confirmed</t>
  </si>
  <si>
    <t>Yes</t>
  </si>
  <si>
    <t>Food &amp; Beverage</t>
  </si>
  <si>
    <t>7/23/2023</t>
  </si>
  <si>
    <t>7/28/2023</t>
  </si>
  <si>
    <t>6/14/2023</t>
  </si>
  <si>
    <t>Double</t>
  </si>
  <si>
    <t>Website</t>
  </si>
  <si>
    <t>Bank Transfer</t>
  </si>
  <si>
    <t>Other</t>
  </si>
  <si>
    <t>Branch C</t>
  </si>
  <si>
    <t>5/3/2023</t>
  </si>
  <si>
    <t>5/7/2023</t>
  </si>
  <si>
    <t>4/10/2023</t>
  </si>
  <si>
    <t>OTA</t>
  </si>
  <si>
    <t>No</t>
  </si>
  <si>
    <t>Branch A</t>
  </si>
  <si>
    <t>12/12/2023</t>
  </si>
  <si>
    <t>12/19/2023</t>
  </si>
  <si>
    <t>11/8/2023</t>
  </si>
  <si>
    <t>Accommodation</t>
  </si>
  <si>
    <t>5/14/2023</t>
  </si>
  <si>
    <t>3/27/2023</t>
  </si>
  <si>
    <t>UPI</t>
  </si>
  <si>
    <t>Spa Services</t>
  </si>
  <si>
    <t>1/27/2023</t>
  </si>
  <si>
    <t>1/31/2023</t>
  </si>
  <si>
    <t>1/22/2023</t>
  </si>
  <si>
    <t>Single</t>
  </si>
  <si>
    <t>Branch D</t>
  </si>
  <si>
    <t>4/8/2023</t>
  </si>
  <si>
    <t>4/13/2023</t>
  </si>
  <si>
    <t>2/20/2023</t>
  </si>
  <si>
    <t>Suite</t>
  </si>
  <si>
    <t>Walk-in</t>
  </si>
  <si>
    <t>Checked-out</t>
  </si>
  <si>
    <t>2/22/2023</t>
  </si>
  <si>
    <t>2/24/2023</t>
  </si>
  <si>
    <t>1/28/2023</t>
  </si>
  <si>
    <t>Cancelled</t>
  </si>
  <si>
    <t>8/7/2023</t>
  </si>
  <si>
    <t>7/17/2023</t>
  </si>
  <si>
    <t>8/5/2023</t>
  </si>
  <si>
    <t>8/8/2023</t>
  </si>
  <si>
    <t>7/14/2023</t>
  </si>
  <si>
    <t>Cash</t>
  </si>
  <si>
    <t>1/24/2023</t>
  </si>
  <si>
    <t>1/26/2023</t>
  </si>
  <si>
    <t>12/26/2022</t>
  </si>
  <si>
    <t>No-show</t>
  </si>
  <si>
    <t>9/23/2023</t>
  </si>
  <si>
    <t>10/6/2023</t>
  </si>
  <si>
    <t>9/4/2023</t>
  </si>
  <si>
    <t>9/2/2023</t>
  </si>
  <si>
    <t>9/12/2023</t>
  </si>
  <si>
    <t>8/18/2023</t>
  </si>
  <si>
    <t>5/4/2023</t>
  </si>
  <si>
    <t>5/8/2023</t>
  </si>
  <si>
    <t>4/25/2023</t>
  </si>
  <si>
    <t>4/7/2023</t>
  </si>
  <si>
    <t>4/9/2023</t>
  </si>
  <si>
    <t>3/6/2023</t>
  </si>
  <si>
    <t>1/3/2023</t>
  </si>
  <si>
    <t>1/12/2023</t>
  </si>
  <si>
    <t>10/29/2022</t>
  </si>
  <si>
    <t>6/21/2023</t>
  </si>
  <si>
    <t>5/2/2023</t>
  </si>
  <si>
    <t>11/6/2023</t>
  </si>
  <si>
    <t>11/11/2023</t>
  </si>
  <si>
    <t>10/30/2023</t>
  </si>
  <si>
    <t>6/19/2023</t>
  </si>
  <si>
    <t>6/23/2023</t>
  </si>
  <si>
    <t>5/16/2023</t>
  </si>
  <si>
    <t>Travel Agent</t>
  </si>
  <si>
    <t>Laundry</t>
  </si>
  <si>
    <t>1/20/2023</t>
  </si>
  <si>
    <t>2/2/2023</t>
  </si>
  <si>
    <t>10/26/2022</t>
  </si>
  <si>
    <t>Debit Card</t>
  </si>
  <si>
    <t>9/20/2023</t>
  </si>
  <si>
    <t>9/28/2023</t>
  </si>
  <si>
    <t>7/3/2023</t>
  </si>
  <si>
    <t>4/20/2023</t>
  </si>
  <si>
    <t>4/24/2023</t>
  </si>
  <si>
    <t>4/6/2023</t>
  </si>
  <si>
    <t>12/6/2023</t>
  </si>
  <si>
    <t>12/11/2023</t>
  </si>
  <si>
    <t>10/21/2023</t>
  </si>
  <si>
    <t>2/10/2023</t>
  </si>
  <si>
    <t>1/19/2023</t>
  </si>
  <si>
    <t>3/14/2023</t>
  </si>
  <si>
    <t>12/20/2022</t>
  </si>
  <si>
    <t>11/28/2023</t>
  </si>
  <si>
    <t>12/1/2023</t>
  </si>
  <si>
    <t>10/31/2023</t>
  </si>
  <si>
    <t>4/21/2023</t>
  </si>
  <si>
    <t>4/28/2023</t>
  </si>
  <si>
    <t>3/22/2023</t>
  </si>
  <si>
    <t>10/14/2023</t>
  </si>
  <si>
    <t>10/19/2023</t>
  </si>
  <si>
    <t>9/8/2023</t>
  </si>
  <si>
    <t>3/21/2023</t>
  </si>
  <si>
    <t>3/7/2023</t>
  </si>
  <si>
    <t>3/29/2023</t>
  </si>
  <si>
    <t>6/22/2023</t>
  </si>
  <si>
    <t>6/27/2023</t>
  </si>
  <si>
    <t>6/8/2023</t>
  </si>
  <si>
    <t>1/8/2023</t>
  </si>
  <si>
    <t>1/14/2023</t>
  </si>
  <si>
    <t>10/21/2022</t>
  </si>
  <si>
    <t>10/25/2023</t>
  </si>
  <si>
    <t>11/2/2023</t>
  </si>
  <si>
    <t>8/25/2023</t>
  </si>
  <si>
    <t>12/20/2023</t>
  </si>
  <si>
    <t>12/28/2023</t>
  </si>
  <si>
    <t>4/29/2023</t>
  </si>
  <si>
    <t>4/4/2023</t>
  </si>
  <si>
    <t>5/5/2023</t>
  </si>
  <si>
    <t>7/16/2023</t>
  </si>
  <si>
    <t>7/20/2023</t>
  </si>
  <si>
    <t>6/13/2023</t>
  </si>
  <si>
    <t>6/20/2023</t>
  </si>
  <si>
    <t>5/24/2023</t>
  </si>
  <si>
    <t>6/28/2023</t>
  </si>
  <si>
    <t>6/30/2023</t>
  </si>
  <si>
    <t>6/1/2023</t>
  </si>
  <si>
    <t>7/31/2023</t>
  </si>
  <si>
    <t>8/6/2023</t>
  </si>
  <si>
    <t>7/10/2023</t>
  </si>
  <si>
    <t>6/9/2023</t>
  </si>
  <si>
    <t>6/12/2023</t>
  </si>
  <si>
    <t>9/3/2023</t>
  </si>
  <si>
    <t>7/30/2023</t>
  </si>
  <si>
    <t>5/17/2023</t>
  </si>
  <si>
    <t>5/18/2023</t>
  </si>
  <si>
    <t>4/26/2023</t>
  </si>
  <si>
    <t>7/22/2023</t>
  </si>
  <si>
    <t>6/29/2023</t>
  </si>
  <si>
    <t>4/14/2023</t>
  </si>
  <si>
    <t>4/22/2023</t>
  </si>
  <si>
    <t>3/16/2023</t>
  </si>
  <si>
    <t>7/19/2023</t>
  </si>
  <si>
    <t>3/24/2023</t>
  </si>
  <si>
    <t>3/31/2023</t>
  </si>
  <si>
    <t>2/23/2023</t>
  </si>
  <si>
    <t>4/5/2023</t>
  </si>
  <si>
    <t>2/26/2023</t>
  </si>
  <si>
    <t>1/16/2023</t>
  </si>
  <si>
    <t>3/17/2023</t>
  </si>
  <si>
    <t>8/11/2023</t>
  </si>
  <si>
    <t>7/21/2023</t>
  </si>
  <si>
    <t>12/26/2023</t>
  </si>
  <si>
    <t>1/1/2024</t>
  </si>
  <si>
    <t>11/5/2023</t>
  </si>
  <si>
    <t>11/30/2023</t>
  </si>
  <si>
    <t>12/2/2023</t>
  </si>
  <si>
    <t>11/12/2023</t>
  </si>
  <si>
    <t>1/17/2023</t>
  </si>
  <si>
    <t>10/27/2022</t>
  </si>
  <si>
    <t>12/14/2023</t>
  </si>
  <si>
    <t>11/18/2023</t>
  </si>
  <si>
    <t>11/20/2023</t>
  </si>
  <si>
    <t>11/13/2023</t>
  </si>
  <si>
    <t>8/16/2023</t>
  </si>
  <si>
    <t>8/24/2023</t>
  </si>
  <si>
    <t>7/9/2023</t>
  </si>
  <si>
    <t>2/18/2023</t>
  </si>
  <si>
    <t>2/15/2023</t>
  </si>
  <si>
    <t>3/30/2023</t>
  </si>
  <si>
    <t>10/9/2023</t>
  </si>
  <si>
    <t>10/12/2023</t>
  </si>
  <si>
    <t>6/11/2023</t>
  </si>
  <si>
    <t>12/16/2023</t>
  </si>
  <si>
    <t>12/18/2023</t>
  </si>
  <si>
    <t>10/3/2023</t>
  </si>
  <si>
    <t>5/20/2023</t>
  </si>
  <si>
    <t>8/30/2023</t>
  </si>
  <si>
    <t>8/12/2023</t>
  </si>
  <si>
    <t>4/12/2023</t>
  </si>
  <si>
    <t>4/15/2023</t>
  </si>
  <si>
    <t>3/18/2023</t>
  </si>
  <si>
    <t>3/5/2023</t>
  </si>
  <si>
    <t>9/15/2023</t>
  </si>
  <si>
    <t>9/18/2023</t>
  </si>
  <si>
    <t>2/4/2023</t>
  </si>
  <si>
    <t>12/17/2022</t>
  </si>
  <si>
    <t>8/22/2023</t>
  </si>
  <si>
    <t>7/5/2023</t>
  </si>
  <si>
    <t>11/15/2023</t>
  </si>
  <si>
    <t>11/17/2023</t>
  </si>
  <si>
    <t>2/12/2023</t>
  </si>
  <si>
    <t>2/19/2023</t>
  </si>
  <si>
    <t>1/2/2023</t>
  </si>
  <si>
    <t>8/15/2023</t>
  </si>
  <si>
    <t>8/19/2023</t>
  </si>
  <si>
    <t>9/24/2023</t>
  </si>
  <si>
    <t>9/29/2023</t>
  </si>
  <si>
    <t>1/9/2024</t>
  </si>
  <si>
    <t>2/13/2023</t>
  </si>
  <si>
    <t>10/26/2023</t>
  </si>
  <si>
    <t>10/27/2023</t>
  </si>
  <si>
    <t>5/6/2023</t>
  </si>
  <si>
    <t>4/19/2023</t>
  </si>
  <si>
    <t>9/30/2023</t>
  </si>
  <si>
    <t>10/5/2023</t>
  </si>
  <si>
    <t>8/2/2023</t>
  </si>
  <si>
    <t>1/9/2023</t>
  </si>
  <si>
    <t>9/7/2023</t>
  </si>
  <si>
    <t>9/16/2023</t>
  </si>
  <si>
    <t>8/13/2023</t>
  </si>
  <si>
    <t>7/11/2023</t>
  </si>
  <si>
    <t>4/17/2023</t>
  </si>
  <si>
    <t>1/29/2023</t>
  </si>
  <si>
    <t>1/10/2023</t>
  </si>
  <si>
    <t>12/21/2022</t>
  </si>
  <si>
    <t>12/12/2022</t>
  </si>
  <si>
    <t>2/16/2023</t>
  </si>
  <si>
    <t>12/31/2022</t>
  </si>
  <si>
    <t>12/9/2023</t>
  </si>
  <si>
    <t>6/4/2023</t>
  </si>
  <si>
    <t>6/10/2023</t>
  </si>
  <si>
    <t>5/19/2023</t>
  </si>
  <si>
    <t>10/20/2023</t>
  </si>
  <si>
    <t>8/28/2023</t>
  </si>
  <si>
    <t>11/1/2023</t>
  </si>
  <si>
    <t>9/21/2023</t>
  </si>
  <si>
    <t>1/15/2023</t>
  </si>
  <si>
    <t>12/19/2022</t>
  </si>
  <si>
    <t>1/30/2023</t>
  </si>
  <si>
    <t>2/5/2023</t>
  </si>
  <si>
    <t>12/9/2022</t>
  </si>
  <si>
    <t>1/23/2023</t>
  </si>
  <si>
    <t>12/28/2022</t>
  </si>
  <si>
    <t>1/25/2023</t>
  </si>
  <si>
    <t>12/30/2022</t>
  </si>
  <si>
    <t>7/29/2023</t>
  </si>
  <si>
    <t>5/31/2023</t>
  </si>
  <si>
    <t>12/5/2023</t>
  </si>
  <si>
    <t>11/27/2023</t>
  </si>
  <si>
    <t>11/25/2023</t>
  </si>
  <si>
    <t>10/18/2023</t>
  </si>
  <si>
    <t>10/29/2023</t>
  </si>
  <si>
    <t>12/30/2023</t>
  </si>
  <si>
    <t>11/23/2023</t>
  </si>
  <si>
    <t>10/8/2023</t>
  </si>
  <si>
    <t>10/10/2023</t>
  </si>
  <si>
    <t>9/19/2023</t>
  </si>
  <si>
    <t>2/14/2023</t>
  </si>
  <si>
    <t>5/10/2023</t>
  </si>
  <si>
    <t>1/18/2023</t>
  </si>
  <si>
    <t>12/29/2022</t>
  </si>
  <si>
    <t>10/4/2023</t>
  </si>
  <si>
    <t>5/15/2023</t>
  </si>
  <si>
    <t>7/15/2023</t>
  </si>
  <si>
    <t>7/2/2023</t>
  </si>
  <si>
    <t>5/11/2023</t>
  </si>
  <si>
    <t>4/2/2023</t>
  </si>
  <si>
    <t>6/24/2023</t>
  </si>
  <si>
    <t>5/22/2023</t>
  </si>
  <si>
    <t>9/17/2023</t>
  </si>
  <si>
    <t>7/4/2023</t>
  </si>
  <si>
    <t>7/26/2023</t>
  </si>
  <si>
    <t>7/8/2023</t>
  </si>
  <si>
    <t>6/7/2023</t>
  </si>
  <si>
    <t>6/5/2023</t>
  </si>
  <si>
    <t>5/27/2023</t>
  </si>
  <si>
    <t>12/15/2023</t>
  </si>
  <si>
    <t>11/16/2023</t>
  </si>
  <si>
    <t>8/17/2023</t>
  </si>
  <si>
    <t>10/7/2023</t>
  </si>
  <si>
    <t>10/11/2023</t>
  </si>
  <si>
    <t>9/1/2023</t>
  </si>
  <si>
    <t>5/13/2023</t>
  </si>
  <si>
    <t>2/21/2023</t>
  </si>
  <si>
    <t>12/29/2023</t>
  </si>
  <si>
    <t>8/20/2023</t>
  </si>
  <si>
    <t>8/23/2023</t>
  </si>
  <si>
    <t>6/18/2023</t>
  </si>
  <si>
    <t>5/12/2023</t>
  </si>
  <si>
    <t>5/21/2023</t>
  </si>
  <si>
    <t>4/1/2023</t>
  </si>
  <si>
    <t>6/26/2023</t>
  </si>
  <si>
    <t>5/26/2023</t>
  </si>
  <si>
    <t>4/23/2023</t>
  </si>
  <si>
    <t>8/29/2023</t>
  </si>
  <si>
    <t>2/8/2023</t>
  </si>
  <si>
    <t>1/11/2023</t>
  </si>
  <si>
    <t>12/24/2022</t>
  </si>
  <si>
    <t>3/4/2023</t>
  </si>
  <si>
    <t>2/17/2023</t>
  </si>
  <si>
    <t>5/23/2023</t>
  </si>
  <si>
    <t>5/28/2023</t>
  </si>
  <si>
    <t>1/21/2023</t>
  </si>
  <si>
    <t>11/16/2022</t>
  </si>
  <si>
    <t>6/17/2023</t>
  </si>
  <si>
    <t>1/4/2023</t>
  </si>
  <si>
    <t>12/13/2023</t>
  </si>
  <si>
    <t>11/21/2023</t>
  </si>
  <si>
    <t>10/22/2023</t>
  </si>
  <si>
    <t>6/25/2023</t>
  </si>
  <si>
    <t>5/9/2023</t>
  </si>
  <si>
    <t>10/24/2023</t>
  </si>
  <si>
    <t>9/13/2023</t>
  </si>
  <si>
    <t>9/9/2023</t>
  </si>
  <si>
    <t>9/25/2023</t>
  </si>
  <si>
    <t>2/11/2023</t>
  </si>
  <si>
    <t>2/28/2023</t>
  </si>
  <si>
    <t>9/6/2023</t>
  </si>
  <si>
    <t>9/11/2023</t>
  </si>
  <si>
    <t>1/1/2023</t>
  </si>
  <si>
    <t>11/19/2022</t>
  </si>
  <si>
    <t>9/22/2023</t>
  </si>
  <si>
    <t>12/15/2022</t>
  </si>
  <si>
    <t>10/28/2023</t>
  </si>
  <si>
    <t>4/16/2023</t>
  </si>
  <si>
    <t>6/3/2023</t>
  </si>
  <si>
    <t>12/3/2023</t>
  </si>
  <si>
    <t>4/27/2023</t>
  </si>
  <si>
    <t>3/13/2023</t>
  </si>
  <si>
    <t>6/2/2023</t>
  </si>
  <si>
    <t>11/3/2023</t>
  </si>
  <si>
    <t>5/1/2023</t>
  </si>
  <si>
    <t>11/11/2022</t>
  </si>
  <si>
    <t>7/13/2023</t>
  </si>
  <si>
    <t>10/13/2023</t>
  </si>
  <si>
    <t>4/18/2023</t>
  </si>
  <si>
    <t>3/15/2023</t>
  </si>
  <si>
    <t>1/6/2023</t>
  </si>
  <si>
    <t>9/27/2023</t>
  </si>
  <si>
    <t>8/27/2023</t>
  </si>
  <si>
    <t>3/20/2023</t>
  </si>
  <si>
    <t>10/23/2023</t>
  </si>
  <si>
    <t>7/18/2023</t>
  </si>
  <si>
    <t>8/9/2023</t>
  </si>
  <si>
    <t>3/8/2023</t>
  </si>
  <si>
    <t>12/17/2023</t>
  </si>
  <si>
    <t>12/25/2023</t>
  </si>
  <si>
    <t>3/12/2023</t>
  </si>
  <si>
    <t>12/1/2022</t>
  </si>
  <si>
    <t>1/13/2023</t>
  </si>
  <si>
    <t>12/7/2023</t>
  </si>
  <si>
    <t>3/25/2023</t>
  </si>
  <si>
    <t>12/10/2023</t>
  </si>
  <si>
    <t>8/21/2023</t>
  </si>
  <si>
    <t>11/24/2022</t>
  </si>
  <si>
    <t>12/16/2022</t>
  </si>
  <si>
    <t>12/22/2023</t>
  </si>
  <si>
    <t>11/22/2023</t>
  </si>
  <si>
    <t>2/7/2023</t>
  </si>
  <si>
    <t>12/14/2022</t>
  </si>
  <si>
    <t>1/2/2024</t>
  </si>
  <si>
    <t>12/13/2022</t>
  </si>
  <si>
    <t>6/6/2023</t>
  </si>
  <si>
    <t>4/11/2023</t>
  </si>
  <si>
    <t>9/14/2023</t>
  </si>
  <si>
    <t>7/7/2023</t>
  </si>
  <si>
    <t>12/8/2023</t>
  </si>
  <si>
    <t>10/1/2023</t>
  </si>
  <si>
    <t>3/19/2023</t>
  </si>
  <si>
    <t>3/9/2023</t>
  </si>
  <si>
    <t>12/31/2023</t>
  </si>
  <si>
    <t>11/26/2023</t>
  </si>
  <si>
    <t>11/14/2023</t>
  </si>
  <si>
    <t>12/6/2022</t>
  </si>
  <si>
    <t>2/27/2023</t>
  </si>
  <si>
    <t>3/10/2023</t>
  </si>
  <si>
    <t>3/1/2023</t>
  </si>
  <si>
    <t>5/29/2023</t>
  </si>
  <si>
    <t>11/7/2023</t>
  </si>
  <si>
    <t>10/16/2023</t>
  </si>
  <si>
    <t>11/10/2023</t>
  </si>
  <si>
    <t>11/24/2023</t>
  </si>
  <si>
    <t>12/21/2023</t>
  </si>
  <si>
    <t>11/29/2023</t>
  </si>
  <si>
    <t>7/6/2023</t>
  </si>
  <si>
    <t>11/19/2023</t>
  </si>
  <si>
    <t>8/14/2023</t>
  </si>
  <si>
    <t>6/15/2023</t>
  </si>
  <si>
    <t>12/24/2023</t>
  </si>
  <si>
    <t>2/6/2023</t>
  </si>
  <si>
    <t>12/23/2023</t>
  </si>
  <si>
    <t>11/9/2023</t>
  </si>
  <si>
    <t>1/7/2023</t>
  </si>
  <si>
    <t>12/7/2022</t>
  </si>
  <si>
    <t>8/31/2023</t>
  </si>
  <si>
    <t>10/31/2022</t>
  </si>
  <si>
    <t>3/23/2023</t>
  </si>
  <si>
    <t>10/15/2023</t>
  </si>
  <si>
    <t>2/25/2023</t>
  </si>
  <si>
    <t>9/26/2023</t>
  </si>
  <si>
    <t>8/26/2023</t>
  </si>
  <si>
    <t>5/25/2023</t>
  </si>
  <si>
    <t>9/5/2023</t>
  </si>
  <si>
    <t>7/24/2023</t>
  </si>
  <si>
    <t>1/5/2023</t>
  </si>
  <si>
    <t>4/3/2023</t>
  </si>
  <si>
    <t>11/9/2022</t>
  </si>
  <si>
    <t>1/7/2024</t>
  </si>
  <si>
    <t>12/8/2022</t>
  </si>
  <si>
    <t>12/22/2022</t>
  </si>
  <si>
    <t>3/11/2023</t>
  </si>
  <si>
    <t>8/3/2023</t>
  </si>
  <si>
    <t>3/3/2023</t>
  </si>
  <si>
    <t>7/1/2023</t>
  </si>
  <si>
    <t>4/30/2023</t>
  </si>
  <si>
    <t>5/30/2023</t>
  </si>
  <si>
    <t>12/25/2022</t>
  </si>
  <si>
    <t>7/25/2023</t>
  </si>
  <si>
    <t>10/2/2023</t>
  </si>
  <si>
    <t>11/14/2022</t>
  </si>
  <si>
    <t>12/27/2022</t>
  </si>
  <si>
    <t>12/18/2022</t>
  </si>
  <si>
    <t>3/2/2023</t>
  </si>
  <si>
    <t>12/23/2022</t>
  </si>
  <si>
    <t>8/10/2023</t>
  </si>
  <si>
    <t>9/10/2023</t>
  </si>
  <si>
    <t>2/9/2023</t>
  </si>
  <si>
    <t>1/5/2024</t>
  </si>
  <si>
    <t>1/4/2024</t>
  </si>
  <si>
    <t>12/5/2022</t>
  </si>
  <si>
    <t>3/26/2023</t>
  </si>
  <si>
    <t>7/27/2023</t>
  </si>
  <si>
    <t>3/28/2023</t>
  </si>
  <si>
    <t>12/3/2022</t>
  </si>
  <si>
    <t>1/3/2024</t>
  </si>
  <si>
    <t>11/30/2022</t>
  </si>
  <si>
    <t>2/1/2023</t>
  </si>
  <si>
    <t>11/26/2022</t>
  </si>
  <si>
    <t>12/11/2022</t>
  </si>
  <si>
    <t>12/4/2023</t>
  </si>
  <si>
    <t>11/4/2023</t>
  </si>
  <si>
    <t>11/8/2022</t>
  </si>
  <si>
    <t>10/17/2023</t>
  </si>
  <si>
    <t>11/25/2022</t>
  </si>
  <si>
    <t>11/3/2022</t>
  </si>
  <si>
    <t>7/12/2023</t>
  </si>
  <si>
    <t>12/27/2023</t>
  </si>
  <si>
    <t>12/2/2022</t>
  </si>
  <si>
    <t>11/20/2022</t>
  </si>
  <si>
    <t>1/6/2024</t>
  </si>
  <si>
    <t>2/3/2023</t>
  </si>
  <si>
    <t>12/4/2022</t>
  </si>
  <si>
    <t>1/8/2024</t>
  </si>
  <si>
    <t>11/5/2022</t>
  </si>
  <si>
    <t>11/28/2022</t>
  </si>
  <si>
    <t>11/29/2022</t>
  </si>
  <si>
    <t>10/11/2022</t>
  </si>
  <si>
    <t>11/12/2022</t>
  </si>
  <si>
    <t>12/10/2022</t>
  </si>
  <si>
    <t>11/23/2022</t>
  </si>
  <si>
    <t>11/22/2022</t>
  </si>
  <si>
    <t>11/21/2022</t>
  </si>
  <si>
    <t>11/15/2022</t>
  </si>
  <si>
    <t>11/7/2022</t>
  </si>
  <si>
    <t>10/30/2022</t>
  </si>
  <si>
    <t>10/16/2022</t>
  </si>
  <si>
    <t>10/9/2022</t>
  </si>
  <si>
    <t>11/18/2022</t>
  </si>
  <si>
    <t>11/4/2022</t>
  </si>
  <si>
    <t>11/27/2022</t>
  </si>
  <si>
    <t>10/22/2022</t>
  </si>
  <si>
    <t>11/10/2022</t>
  </si>
  <si>
    <t>1/11/2024</t>
  </si>
  <si>
    <t>10/28/2022</t>
  </si>
  <si>
    <t>11/17/2022</t>
  </si>
  <si>
    <t>11/13/2022</t>
  </si>
  <si>
    <t>10/14/2022</t>
  </si>
  <si>
    <t>10/18/2022</t>
  </si>
  <si>
    <t>11/2/2022</t>
  </si>
  <si>
    <t>11/6/2022</t>
  </si>
  <si>
    <t>1/10/2024</t>
  </si>
  <si>
    <t>10/17/2022</t>
  </si>
  <si>
    <t>11/1/2022</t>
  </si>
  <si>
    <t>Num_Nights</t>
  </si>
  <si>
    <t>Total_Guests</t>
  </si>
  <si>
    <t>Revenue_Amount</t>
  </si>
  <si>
    <t>Revenue_Type</t>
  </si>
  <si>
    <t>Overall booking KPIs</t>
  </si>
  <si>
    <t>Total Bookings</t>
  </si>
  <si>
    <t>Completed Bookings</t>
  </si>
  <si>
    <t>Cancellation Rate</t>
  </si>
  <si>
    <t>No-show Rate</t>
  </si>
  <si>
    <t>Revenue KPIs</t>
  </si>
  <si>
    <t>Actual Revenue</t>
  </si>
  <si>
    <t>Expected Revenue</t>
  </si>
  <si>
    <t>Average Revenue per Completed Booking</t>
  </si>
  <si>
    <t>Average Length of Stay</t>
  </si>
  <si>
    <t>Row Labels</t>
  </si>
  <si>
    <t>Grand Total</t>
  </si>
  <si>
    <t>Sum of Revenue_Amount</t>
  </si>
  <si>
    <t>Actual</t>
  </si>
  <si>
    <t>Expected</t>
  </si>
  <si>
    <t>No Revenue</t>
  </si>
  <si>
    <t>Column Labels</t>
  </si>
  <si>
    <t>Count of Revenue_Type</t>
  </si>
  <si>
    <t>Booking Loss Rate</t>
  </si>
  <si>
    <t>Revenue_Per_Nights</t>
  </si>
  <si>
    <t>Completed (Actual)</t>
  </si>
  <si>
    <t>Pending (Expected)</t>
  </si>
  <si>
    <t>Lost (No Revenue)</t>
  </si>
  <si>
    <t>Count of booking_id</t>
  </si>
  <si>
    <t>Sum of Num_Nights</t>
  </si>
  <si>
    <t>Average Revenue per Nights</t>
  </si>
  <si>
    <t>Jan</t>
  </si>
  <si>
    <t>Feb</t>
  </si>
  <si>
    <t>Mar</t>
  </si>
  <si>
    <t>Apr</t>
  </si>
  <si>
    <t>May</t>
  </si>
  <si>
    <t>Jun</t>
  </si>
  <si>
    <t>Jul</t>
  </si>
  <si>
    <t>Aug</t>
  </si>
  <si>
    <t>Sep</t>
  </si>
  <si>
    <t>Oct</t>
  </si>
  <si>
    <t>Nov</t>
  </si>
  <si>
    <t>Dec</t>
  </si>
  <si>
    <t>Hotel Booking &amp; Revenue Dashboard</t>
  </si>
  <si>
    <t>Bookings, revenue and channel performance across 4 branches</t>
  </si>
  <si>
    <t>TOTAL BOOKINGS</t>
  </si>
  <si>
    <t>REALIZED REVENUE</t>
  </si>
  <si>
    <t>PENDING REVENUE</t>
  </si>
  <si>
    <t>BOOKING LOSS RATE</t>
  </si>
  <si>
    <t>AVG LENGTH OF STAY</t>
  </si>
  <si>
    <t>TOP REVENUE BRANCH</t>
  </si>
  <si>
    <r>
      <rPr>
        <b/>
        <sz val="17"/>
        <color rgb="FF0F2A43"/>
        <rFont val="Calibri"/>
        <family val="2"/>
      </rPr>
      <t xml:space="preserve">Key Insights
</t>
    </r>
    <r>
      <rPr>
        <b/>
        <sz val="13"/>
        <color rgb="FF0E7C86"/>
        <rFont val="Calibri"/>
        <family val="2"/>
      </rPr>
      <t xml:space="preserve">69% of revenue is still pending
</t>
    </r>
    <r>
      <rPr>
        <sz val="10.5"/>
        <color rgb="FF3D4B5C"/>
        <rFont val="Calibri"/>
        <family val="2"/>
      </rPr>
      <t xml:space="preserve">Only $1.83M of the $5.85M booked revenue is realized. $4.02M sits in confirmed stays, so converting these on time is the biggest lever.
</t>
    </r>
    <r>
      <rPr>
        <b/>
        <sz val="13"/>
        <color rgb="FF0E7C86"/>
        <rFont val="Calibri"/>
        <family val="2"/>
      </rPr>
      <t xml:space="preserve">Branch D leads, Branch C trails
</t>
    </r>
    <r>
      <rPr>
        <sz val="10.5"/>
        <color rgb="FF3D4B5C"/>
        <rFont val="Calibri"/>
        <family val="2"/>
      </rPr>
      <t xml:space="preserve">Branch D earns $1.80M (31% of revenue) at a $226 average room rate; Branch C brings $1.23M (21%) at $162, a $64 gap per night.
</t>
    </r>
    <r>
      <rPr>
        <b/>
        <sz val="13"/>
        <color rgb="FF0E7C86"/>
        <rFont val="Calibri"/>
        <family val="2"/>
      </rPr>
      <t xml:space="preserve">Suites: 16% of bookings, 33% of revenue
</t>
    </r>
    <r>
      <rPr>
        <sz val="10.5"/>
        <color rgb="FF3D4B5C"/>
        <rFont val="Calibri"/>
        <family val="2"/>
      </rPr>
      <t xml:space="preserve">Suites bring $1.91M from just 1,098 bookings, 1.7x the $1.15M Singles earn from 2,430. Upselling to premium rooms beats chasing volume.
</t>
    </r>
    <r>
      <rPr>
        <b/>
        <sz val="13"/>
        <color rgb="FF0E7C86"/>
        <rFont val="Calibri"/>
        <family val="2"/>
      </rPr>
      <t xml:space="preserve">Website is the #1 channel
</t>
    </r>
    <r>
      <rPr>
        <sz val="10.5"/>
        <color rgb="FF3D4B5C"/>
        <rFont val="Calibri"/>
        <family val="2"/>
      </rPr>
      <t xml:space="preserve">Website delivers 2,400 bookings and $2.02M (35% of revenue), ahead of OTA at $1.47M (25%). Travel agents add only 11%.
</t>
    </r>
    <r>
      <rPr>
        <b/>
        <sz val="13"/>
        <color rgb="FF0E7C86"/>
        <rFont val="Calibri"/>
        <family val="2"/>
      </rPr>
      <t xml:space="preserve">Revenue peaks in December and January
</t>
    </r>
    <r>
      <rPr>
        <sz val="10.5"/>
        <color rgb="FF3D4B5C"/>
        <rFont val="Calibri"/>
        <family val="2"/>
      </rPr>
      <t xml:space="preserve">Together they bring about 25% of annual revenue (Dec $748K, Jan $688K). March is the low at $364K; Q4 is the strongest quarter, Q3 the weakest.
</t>
    </r>
    <r>
      <rPr>
        <b/>
        <sz val="13"/>
        <color rgb="FF0E7C86"/>
        <rFont val="Calibri"/>
        <family val="2"/>
      </rPr>
      <t xml:space="preserve">1 in 5 bookings is lost
</t>
    </r>
    <r>
      <rPr>
        <sz val="10.5"/>
        <color rgb="FF3D4B5C"/>
        <rFont val="Calibri"/>
        <family val="2"/>
      </rPr>
      <t>1,410 bookings (20.1%) were cancelled or no-shows, roughly $1.48M of room revenue. Branch A has the highest loss rate at 22.0%.</t>
    </r>
  </si>
  <si>
    <t>4 branches · 5 booking channels</t>
  </si>
  <si>
    <t>KPI cards and insights reflect the full dataset (7,000 bookings, Jan–Dec 2023 check-ins). Charts respond to the 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</si>
</sst>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0.00"/>
    <numFmt numFmtId="165" formatCode="mm/dd/yy;@"/>
    <numFmt numFmtId="166" formatCode="&quot;$&quot;#,##0.00,,&quot;M&quot;"/>
    <numFmt numFmtId="167" formatCode="0.0%"/>
    <numFmt numFmtId="168" formatCode="0.0&quot; nights&quot;"/>
  </numFmts>
  <fonts count="18" x14ac:knownFonts="1">
    <font>
      <sz val="11"/>
      <color theme="1"/>
      <name val="Calibri"/>
      <family val="2"/>
      <scheme val="minor"/>
    </font>
    <font>
      <sz val="11"/>
      <color theme="1"/>
      <name val="Calibri"/>
      <family val="2"/>
      <scheme val="minor"/>
    </font>
    <font>
      <sz val="11"/>
      <color rgb="FF3D4B5C"/>
      <name val="Calibri"/>
      <family val="2"/>
    </font>
    <font>
      <b/>
      <sz val="24"/>
      <color rgb="FFFFFFFF"/>
      <name val="Calibri"/>
      <family val="2"/>
    </font>
    <font>
      <sz val="11"/>
      <color rgb="FFA9C1D6"/>
      <name val="Calibri"/>
      <family val="2"/>
    </font>
    <font>
      <sz val="10"/>
      <color rgb="FFA9C1D6"/>
      <name val="Calibri"/>
      <family val="2"/>
    </font>
    <font>
      <b/>
      <sz val="10"/>
      <color rgb="FF6B7A8C"/>
      <name val="Calibri"/>
      <family val="2"/>
    </font>
    <font>
      <b/>
      <sz val="22"/>
      <color rgb="FF0F2A43"/>
      <name val="Calibri"/>
      <family val="2"/>
    </font>
    <font>
      <sz val="9"/>
      <color rgb="FF6B7A8C"/>
      <name val="Calibri"/>
      <family val="2"/>
    </font>
    <font>
      <b/>
      <sz val="22"/>
      <color rgb="FF0E7C86"/>
      <name val="Calibri"/>
      <family val="2"/>
    </font>
    <font>
      <b/>
      <sz val="22"/>
      <color rgb="FFB7791F"/>
      <name val="Calibri"/>
      <family val="2"/>
    </font>
    <font>
      <b/>
      <sz val="22"/>
      <color rgb="FFD64525"/>
      <name val="Calibri"/>
      <family val="2"/>
    </font>
    <font>
      <sz val="10"/>
      <color rgb="FF3D4B5C"/>
      <name val="Calibri"/>
      <family val="2"/>
    </font>
    <font>
      <i/>
      <sz val="9"/>
      <color rgb="FF8795A6"/>
      <name val="Calibri"/>
      <family val="2"/>
    </font>
    <font>
      <b/>
      <sz val="17"/>
      <color rgb="FF0F2A43"/>
      <name val="Calibri"/>
      <family val="2"/>
    </font>
    <font>
      <b/>
      <sz val="13"/>
      <color rgb="FF0E7C86"/>
      <name val="Calibri"/>
      <family val="2"/>
    </font>
    <font>
      <sz val="10.5"/>
      <color rgb="FF3D4B5C"/>
      <name val="Calibri"/>
      <family val="2"/>
    </font>
    <font>
      <sz val="8"/>
      <name val="Calibri"/>
      <family val="2"/>
      <scheme val="minor"/>
    </font>
  </fonts>
  <fills count="6">
    <fill>
      <patternFill patternType="none"/>
    </fill>
    <fill>
      <patternFill patternType="gray125"/>
    </fill>
    <fill>
      <patternFill patternType="solid">
        <fgColor rgb="FFF3F6F9"/>
        <bgColor indexed="64"/>
      </patternFill>
    </fill>
    <fill>
      <patternFill patternType="solid">
        <fgColor rgb="FF0F2A43"/>
        <bgColor indexed="64"/>
      </patternFill>
    </fill>
    <fill>
      <patternFill patternType="solid">
        <fgColor rgb="FF0E7C86"/>
        <bgColor indexed="64"/>
      </patternFill>
    </fill>
    <fill>
      <patternFill patternType="solid">
        <fgColor rgb="FFFFFFFF"/>
        <bgColor indexed="64"/>
      </patternFill>
    </fill>
  </fills>
  <borders count="5">
    <border>
      <left/>
      <right/>
      <top/>
      <bottom/>
      <diagonal/>
    </border>
    <border>
      <left/>
      <right/>
      <top/>
      <bottom/>
      <diagonal/>
    </border>
    <border>
      <left style="thin">
        <color rgb="FFE1E7ED"/>
      </left>
      <right style="thin">
        <color rgb="FFE1E7ED"/>
      </right>
      <top style="thin">
        <color rgb="FFE1E7ED"/>
      </top>
      <bottom/>
      <diagonal/>
    </border>
    <border>
      <left style="thin">
        <color rgb="FFE1E7ED"/>
      </left>
      <right style="thin">
        <color rgb="FFE1E7ED"/>
      </right>
      <top/>
      <bottom/>
      <diagonal/>
    </border>
    <border>
      <left style="thin">
        <color rgb="FFE1E7ED"/>
      </left>
      <right style="thin">
        <color rgb="FFE1E7ED"/>
      </right>
      <top/>
      <bottom style="thin">
        <color rgb="FFE1E7ED"/>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4">
    <xf numFmtId="0" fontId="0" fillId="0" borderId="0" xfId="0"/>
    <xf numFmtId="44" fontId="0" fillId="0" borderId="0" xfId="0" applyNumberFormat="1"/>
    <xf numFmtId="44" fontId="0" fillId="0" borderId="0" xfId="1" applyFont="1"/>
    <xf numFmtId="164" fontId="0" fillId="0" borderId="0" xfId="1" applyNumberFormat="1" applyFont="1"/>
    <xf numFmtId="164" fontId="0" fillId="0" borderId="0" xfId="0" applyNumberFormat="1"/>
    <xf numFmtId="9" fontId="0" fillId="0" borderId="0" xfId="2" applyFont="1"/>
    <xf numFmtId="2" fontId="0" fillId="0" borderId="0" xfId="0" applyNumberFormat="1"/>
    <xf numFmtId="0" fontId="0" fillId="0" borderId="0" xfId="0" pivotButton="1"/>
    <xf numFmtId="0" fontId="0" fillId="0" borderId="0" xfId="0" applyAlignment="1">
      <alignment horizontal="left"/>
    </xf>
    <xf numFmtId="14" fontId="0" fillId="0" borderId="0" xfId="0" applyNumberFormat="1"/>
    <xf numFmtId="165" fontId="0" fillId="0" borderId="0" xfId="0" applyNumberFormat="1"/>
    <xf numFmtId="9" fontId="0" fillId="0" borderId="0" xfId="0" applyNumberFormat="1"/>
    <xf numFmtId="0" fontId="0" fillId="0" borderId="0" xfId="0" applyAlignment="1">
      <alignment wrapText="1"/>
    </xf>
    <xf numFmtId="0" fontId="2" fillId="2" borderId="1" xfId="0" applyFont="1" applyFill="1" applyBorder="1" applyAlignment="1">
      <alignment horizontal="left" vertical="center"/>
    </xf>
    <xf numFmtId="0" fontId="2" fillId="4" borderId="1" xfId="0" applyFont="1" applyFill="1" applyBorder="1" applyAlignment="1">
      <alignment horizontal="left" vertical="center"/>
    </xf>
    <xf numFmtId="0" fontId="6" fillId="5" borderId="2" xfId="0" applyFont="1" applyFill="1" applyBorder="1" applyAlignment="1">
      <alignment horizontal="left" indent="1"/>
    </xf>
    <xf numFmtId="3" fontId="7" fillId="5" borderId="3" xfId="0" applyNumberFormat="1" applyFont="1" applyFill="1" applyBorder="1" applyAlignment="1">
      <alignment horizontal="left" vertical="center" indent="1"/>
    </xf>
    <xf numFmtId="0" fontId="8" fillId="5" borderId="4" xfId="0" applyFont="1" applyFill="1" applyBorder="1" applyAlignment="1">
      <alignment horizontal="left" vertical="top" indent="1"/>
    </xf>
    <xf numFmtId="166" fontId="9" fillId="5" borderId="3" xfId="0" applyNumberFormat="1" applyFont="1" applyFill="1" applyBorder="1" applyAlignment="1">
      <alignment horizontal="left" vertical="center" indent="1"/>
    </xf>
    <xf numFmtId="166" fontId="10" fillId="5" borderId="3" xfId="0" applyNumberFormat="1" applyFont="1" applyFill="1" applyBorder="1" applyAlignment="1">
      <alignment horizontal="left" vertical="center" indent="1"/>
    </xf>
    <xf numFmtId="167" fontId="11" fillId="5" borderId="3" xfId="0" applyNumberFormat="1" applyFont="1" applyFill="1" applyBorder="1" applyAlignment="1">
      <alignment horizontal="left" vertical="center" indent="1"/>
    </xf>
    <xf numFmtId="168" fontId="7" fillId="5" borderId="3" xfId="0" applyNumberFormat="1" applyFont="1" applyFill="1" applyBorder="1" applyAlignment="1">
      <alignment horizontal="left" vertical="center" indent="1"/>
    </xf>
    <xf numFmtId="0" fontId="7" fillId="5" borderId="3" xfId="0" applyFont="1" applyFill="1" applyBorder="1" applyAlignment="1">
      <alignment horizontal="left" vertical="center" indent="1"/>
    </xf>
    <xf numFmtId="0" fontId="0" fillId="0" borderId="0" xfId="0" applyAlignment="1">
      <alignment horizontal="center"/>
    </xf>
    <xf numFmtId="0" fontId="3" fillId="3" borderId="1" xfId="0" applyFont="1" applyFill="1" applyBorder="1" applyAlignment="1">
      <alignment horizontal="left" vertical="center" indent="1"/>
    </xf>
    <xf numFmtId="0" fontId="2" fillId="3" borderId="1" xfId="0" applyFont="1" applyFill="1" applyBorder="1" applyAlignment="1">
      <alignment horizontal="left" vertical="center"/>
    </xf>
    <xf numFmtId="0" fontId="4" fillId="3" borderId="1" xfId="0" applyFont="1" applyFill="1" applyBorder="1" applyAlignment="1">
      <alignment horizontal="left" vertical="center" indent="1"/>
    </xf>
    <xf numFmtId="0" fontId="5" fillId="3" borderId="1" xfId="0" applyFont="1" applyFill="1" applyBorder="1" applyAlignment="1">
      <alignment horizontal="right" vertical="center" indent="1"/>
    </xf>
    <xf numFmtId="0" fontId="12" fillId="5" borderId="2" xfId="0" applyFont="1" applyFill="1" applyBorder="1" applyAlignment="1">
      <alignment horizontal="left" vertical="top" wrapText="1" indent="1"/>
    </xf>
    <xf numFmtId="0" fontId="12" fillId="5" borderId="3" xfId="0" applyFont="1" applyFill="1" applyBorder="1" applyAlignment="1">
      <alignment horizontal="left" vertical="top" wrapText="1" indent="1"/>
    </xf>
    <xf numFmtId="0" fontId="12" fillId="5" borderId="4" xfId="0" applyFont="1" applyFill="1" applyBorder="1" applyAlignment="1">
      <alignment horizontal="left" vertical="top" wrapText="1" indent="1"/>
    </xf>
    <xf numFmtId="0" fontId="13" fillId="2" borderId="1" xfId="0" applyFont="1" applyFill="1" applyBorder="1" applyAlignment="1">
      <alignment horizontal="left" vertical="center"/>
    </xf>
    <xf numFmtId="0" fontId="2" fillId="2" borderId="1" xfId="0" applyFont="1" applyFill="1" applyBorder="1" applyAlignment="1">
      <alignment horizontal="left" vertical="center"/>
    </xf>
    <xf numFmtId="0" fontId="0" fillId="0" borderId="0" xfId="0" applyNumberFormat="1"/>
  </cellXfs>
  <cellStyles count="3">
    <cellStyle name="Currency" xfId="1" builtinId="4"/>
    <cellStyle name="Normal" xfId="0" builtinId="0"/>
    <cellStyle name="Percent" xfId="2" builtinId="5"/>
  </cellStyles>
  <dxfs count="6">
    <dxf>
      <numFmt numFmtId="164" formatCode="&quot;$&quot;#,##0.00"/>
    </dxf>
    <dxf>
      <numFmt numFmtId="0" formatCode="General"/>
    </dxf>
    <dxf>
      <numFmt numFmtId="164" formatCode="&quot;$&quot;#,##0.00"/>
    </dxf>
    <dxf>
      <numFmt numFmtId="0" formatCode="General"/>
    </dxf>
    <dxf>
      <numFmt numFmtId="0" formatCode="General"/>
    </dxf>
    <dxf>
      <numFmt numFmtId="169" formatCode="[$-F800]dddd\,\ mmmm\ dd\,\ 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[Hotel_Booking_Revenue_Dashboard.xlsx]Pivot_Table!pv_month</c:name>
    <c:fmtId val="10"/>
  </c:pivotSource>
  <c:chart>
    <c:title>
      <c:tx>
        <c:rich>
          <a:bodyPr rot="0" spcFirstLastPara="1" vertOverflow="ellipsis" vert="horz" wrap="square" anchor="ctr" anchorCtr="0"/>
          <a:lstStyle/>
          <a:p>
            <a:pPr algn="l">
              <a:defRPr sz="1200" b="1">
                <a:solidFill>
                  <a:srgbClr val="0F2A43"/>
                </a:solidFill>
                <a:latin typeface="+mn-lt"/>
              </a:defRPr>
            </a:pPr>
            <a:r>
              <a:rPr lang="en-US" sz="1200" b="1">
                <a:solidFill>
                  <a:srgbClr val="0F2A43"/>
                </a:solidFill>
                <a:latin typeface="+mn-lt"/>
              </a:rPr>
              <a:t>Monthly Revenue · realized vs pending</a:t>
            </a:r>
          </a:p>
        </c:rich>
      </c:tx>
      <c:layout>
        <c:manualLayout>
          <c:xMode val="edge"/>
          <c:yMode val="edge"/>
          <c:x val="0.03"/>
          <c:y val="3.5000000000000003E-2"/>
        </c:manualLayout>
      </c:layout>
      <c:overlay val="0"/>
      <c:spPr>
        <a:noFill/>
        <a:ln>
          <a:noFill/>
        </a:ln>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3"/>
        <c:spPr>
          <a:ln w="28575" cap="rnd">
            <a:solidFill>
              <a:schemeClr val="accent2"/>
            </a:solidFill>
            <a:round/>
          </a:ln>
          <a:effectLst/>
        </c:spPr>
        <c:marker>
          <c:symbol val="circle"/>
          <c:size val="5"/>
        </c:marker>
        <c:dLbl>
          <c:idx val="0"/>
          <c:delete val="1"/>
          <c:extLst>
            <c:ext xmlns:c15="http://schemas.microsoft.com/office/drawing/2012/chart" uri="{CE6537A1-D6FC-4f65-9D91-7224C49458BB}"/>
          </c:extLst>
        </c:dLbl>
      </c:pivotFmt>
      <c:pivotFmt>
        <c:idx val="24"/>
        <c:spPr>
          <a:ln w="28575">
            <a:noFill/>
          </a:ln>
          <a:effectLst/>
        </c:spPr>
        <c:marker>
          <c:symbol val="none"/>
        </c:marker>
        <c:dLbl>
          <c:idx val="0"/>
          <c:delete val="1"/>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Pivot_Table!$J$23:$J$24</c:f>
              <c:strCache>
                <c:ptCount val="1"/>
                <c:pt idx="0">
                  <c:v>Actual</c:v>
                </c:pt>
              </c:strCache>
            </c:strRef>
          </c:tx>
          <c:spPr>
            <a:ln w="28575" cap="rnd">
              <a:solidFill>
                <a:schemeClr val="accent1"/>
              </a:solidFill>
              <a:round/>
            </a:ln>
            <a:effectLst/>
          </c:spPr>
          <c:marker>
            <c:symbol val="circle"/>
            <c:size val="5"/>
          </c:marker>
          <c:cat>
            <c:strRef>
              <c:f>Pivot_Table!$I$25:$I$37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Pivot_Table!$J$25:$J$37</c:f>
              <c:numCache>
                <c:formatCode>General</c:formatCode>
                <c:ptCount val="12"/>
                <c:pt idx="0">
                  <c:v>204342.6</c:v>
                </c:pt>
                <c:pt idx="1">
                  <c:v>123947.53</c:v>
                </c:pt>
                <c:pt idx="2">
                  <c:v>131398.96</c:v>
                </c:pt>
                <c:pt idx="3">
                  <c:v>107795.85000000008</c:v>
                </c:pt>
                <c:pt idx="4">
                  <c:v>189575.36</c:v>
                </c:pt>
                <c:pt idx="5">
                  <c:v>190138.34000000008</c:v>
                </c:pt>
                <c:pt idx="6">
                  <c:v>125645.26</c:v>
                </c:pt>
                <c:pt idx="7">
                  <c:v>164278.68000000002</c:v>
                </c:pt>
                <c:pt idx="8">
                  <c:v>107976.31</c:v>
                </c:pt>
                <c:pt idx="9">
                  <c:v>134535.67999999993</c:v>
                </c:pt>
                <c:pt idx="10">
                  <c:v>142845.99000000002</c:v>
                </c:pt>
                <c:pt idx="11">
                  <c:v>209676.52999999997</c:v>
                </c:pt>
              </c:numCache>
            </c:numRef>
          </c:val>
          <c:smooth val="1"/>
          <c:extLst>
            <c:ext xmlns:c16="http://schemas.microsoft.com/office/drawing/2014/chart" uri="{C3380CC4-5D6E-409C-BE32-E72D297353CC}">
              <c16:uniqueId val="{00000000-4DA2-4F53-9F1A-F30D05281EE4}"/>
            </c:ext>
          </c:extLst>
        </c:ser>
        <c:ser>
          <c:idx val="1"/>
          <c:order val="1"/>
          <c:tx>
            <c:strRef>
              <c:f>Pivot_Table!$K$23:$K$24</c:f>
              <c:strCache>
                <c:ptCount val="1"/>
                <c:pt idx="0">
                  <c:v>Expected</c:v>
                </c:pt>
              </c:strCache>
            </c:strRef>
          </c:tx>
          <c:spPr>
            <a:ln w="28575" cap="rnd">
              <a:solidFill>
                <a:schemeClr val="accent2"/>
              </a:solidFill>
              <a:round/>
            </a:ln>
            <a:effectLst/>
          </c:spPr>
          <c:marker>
            <c:symbol val="circle"/>
            <c:size val="5"/>
          </c:marker>
          <c:cat>
            <c:strRef>
              <c:f>Pivot_Table!$I$25:$I$37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Pivot_Table!$K$25:$K$37</c:f>
              <c:numCache>
                <c:formatCode>General</c:formatCode>
                <c:ptCount val="12"/>
                <c:pt idx="0">
                  <c:v>483594.4600000002</c:v>
                </c:pt>
                <c:pt idx="1">
                  <c:v>252216.14999999997</c:v>
                </c:pt>
                <c:pt idx="2">
                  <c:v>232659.77000000014</c:v>
                </c:pt>
                <c:pt idx="3">
                  <c:v>282788.23000000004</c:v>
                </c:pt>
                <c:pt idx="4">
                  <c:v>399568.6199999997</c:v>
                </c:pt>
                <c:pt idx="5">
                  <c:v>411126.20000000019</c:v>
                </c:pt>
                <c:pt idx="6">
                  <c:v>286774.07000000007</c:v>
                </c:pt>
                <c:pt idx="7">
                  <c:v>280934.75999999989</c:v>
                </c:pt>
                <c:pt idx="8">
                  <c:v>262299.16999999993</c:v>
                </c:pt>
                <c:pt idx="9">
                  <c:v>259055.33999999991</c:v>
                </c:pt>
                <c:pt idx="10">
                  <c:v>327392.05000000005</c:v>
                </c:pt>
                <c:pt idx="11">
                  <c:v>538131.78999999992</c:v>
                </c:pt>
              </c:numCache>
            </c:numRef>
          </c:val>
          <c:smooth val="1"/>
          <c:extLst>
            <c:ext xmlns:c16="http://schemas.microsoft.com/office/drawing/2014/chart" uri="{C3380CC4-5D6E-409C-BE32-E72D297353CC}">
              <c16:uniqueId val="{00000001-4DA2-4F53-9F1A-F30D05281EE4}"/>
            </c:ext>
          </c:extLst>
        </c:ser>
        <c:ser>
          <c:idx val="2"/>
          <c:order val="2"/>
          <c:tx>
            <c:strRef>
              <c:f>Pivot_Table!$L$23:$L$24</c:f>
              <c:strCache>
                <c:ptCount val="1"/>
                <c:pt idx="0">
                  <c:v>No Revenue</c:v>
                </c:pt>
              </c:strCache>
            </c:strRef>
          </c:tx>
          <c:spPr>
            <a:ln w="28575">
              <a:noFill/>
            </a:ln>
            <a:effectLst/>
          </c:spPr>
          <c:marker>
            <c:symbol val="none"/>
          </c:marker>
          <c:cat>
            <c:strRef>
              <c:f>Pivot_Table!$I$25:$I$37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Pivot_Table!$L$25:$L$37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1"/>
          <c:extLst>
            <c:ext xmlns:c16="http://schemas.microsoft.com/office/drawing/2014/chart" uri="{C3380CC4-5D6E-409C-BE32-E72D297353CC}">
              <c16:uniqueId val="{00000002-4DA2-4F53-9F1A-F30D05281EE4}"/>
            </c:ext>
          </c:extLst>
        </c:ser>
        <c:dLbls>
          <c:showLegendKey val="0"/>
          <c:showVal val="0"/>
          <c:showCatName val="0"/>
          <c:showSerName val="0"/>
          <c:showPercent val="0"/>
          <c:showBubbleSize val="0"/>
        </c:dLbls>
        <c:marker val="1"/>
        <c:smooth val="0"/>
        <c:axId val="896816768"/>
        <c:axId val="889994720"/>
      </c:lineChart>
      <c:catAx>
        <c:axId val="89681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994720"/>
        <c:crosses val="autoZero"/>
        <c:auto val="1"/>
        <c:lblAlgn val="ctr"/>
        <c:lblOffset val="100"/>
        <c:noMultiLvlLbl val="0"/>
      </c:catAx>
      <c:valAx>
        <c:axId val="889994720"/>
        <c:scaling>
          <c:orientation val="minMax"/>
        </c:scaling>
        <c:delete val="0"/>
        <c:axPos val="l"/>
        <c:majorGridlines>
          <c:spPr>
            <a:ln w="9525">
              <a:solidFill>
                <a:srgbClr val="ECEFF3"/>
              </a:solidFill>
            </a:ln>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816768"/>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a:solidFill>
        <a:srgbClr val="E1E7ED"/>
      </a:solidFill>
    </a:ln>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[Hotel_Booking_Revenue_Dashboard.xlsx]Pivot_Table!pv_branch_type</c:name>
    <c:fmtId val="12"/>
  </c:pivotSource>
  <c:chart>
    <c:title>
      <c:tx>
        <c:rich>
          <a:bodyPr rot="0" spcFirstLastPara="1" vertOverflow="ellipsis" vert="horz" wrap="square" anchor="ctr" anchorCtr="0"/>
          <a:lstStyle/>
          <a:p>
            <a:pPr algn="l">
              <a:defRPr sz="1200" b="1">
                <a:solidFill>
                  <a:srgbClr val="0F2A43"/>
                </a:solidFill>
                <a:latin typeface="+mn-lt"/>
              </a:defRPr>
            </a:pPr>
            <a:r>
              <a:rPr lang="en-US" sz="1200" b="1">
                <a:solidFill>
                  <a:srgbClr val="0F2A43"/>
                </a:solidFill>
                <a:latin typeface="+mn-lt"/>
              </a:rPr>
              <a:t>Revenue by Branch · realized vs pending</a:t>
            </a:r>
          </a:p>
        </c:rich>
      </c:tx>
      <c:layout>
        <c:manualLayout>
          <c:xMode val="edge"/>
          <c:yMode val="edge"/>
          <c:x val="0.03"/>
          <c:y val="3.5000000000000003E-2"/>
        </c:manualLayout>
      </c:layout>
      <c:overlay val="0"/>
      <c:spPr>
        <a:noFill/>
        <a:ln>
          <a:noFill/>
        </a:ln>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0.0,,&quot;M&quot;" sourceLinked="0"/>
          <c:spPr>
            <a:noFill/>
            <a:ln>
              <a:noFill/>
            </a:ln>
          </c:spPr>
          <c:txPr>
            <a:bodyPr/>
            <a:lstStyle/>
            <a:p>
              <a:pPr>
                <a:defRPr sz="900" b="1">
                  <a:solidFill>
                    <a:srgbClr val="3D4B5C"/>
                  </a:solidFill>
                  <a:latin typeface="+mn-lt"/>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numFmt formatCode="\$0.0,,&quot;M&quot;" sourceLinked="0"/>
          <c:spPr>
            <a:noFill/>
            <a:ln>
              <a:noFill/>
            </a:ln>
          </c:spPr>
          <c:txPr>
            <a:bodyPr/>
            <a:lstStyle/>
            <a:p>
              <a:pPr>
                <a:defRPr sz="900" b="1">
                  <a:solidFill>
                    <a:srgbClr val="3D4B5C"/>
                  </a:solidFill>
                  <a:latin typeface="+mn-lt"/>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Pivot_Table!$E$2:$E$3</c:f>
              <c:strCache>
                <c:ptCount val="1"/>
                <c:pt idx="0">
                  <c:v>Actual</c:v>
                </c:pt>
              </c:strCache>
            </c:strRef>
          </c:tx>
          <c:spPr>
            <a:solidFill>
              <a:schemeClr val="accent1"/>
            </a:solidFill>
            <a:ln>
              <a:noFill/>
            </a:ln>
            <a:effectLst/>
          </c:spPr>
          <c:invertIfNegative val="0"/>
          <c:dLbls>
            <c:numFmt formatCode="\$0.0,,&quot;M&quot;" sourceLinked="0"/>
            <c:spPr>
              <a:noFill/>
              <a:ln>
                <a:noFill/>
              </a:ln>
            </c:spPr>
            <c:txPr>
              <a:bodyPr/>
              <a:lstStyle/>
              <a:p>
                <a:pPr>
                  <a:defRPr sz="900" b="1">
                    <a:solidFill>
                      <a:srgbClr val="3D4B5C"/>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Pivot_Table!$D$4:$D$8</c:f>
              <c:strCache>
                <c:ptCount val="4"/>
                <c:pt idx="0">
                  <c:v>Branch A</c:v>
                </c:pt>
                <c:pt idx="1">
                  <c:v>Branch B</c:v>
                </c:pt>
                <c:pt idx="2">
                  <c:v>Branch C</c:v>
                </c:pt>
                <c:pt idx="3">
                  <c:v>Branch D</c:v>
                </c:pt>
              </c:strCache>
            </c:strRef>
          </c:cat>
          <c:val>
            <c:numRef>
              <c:f>Pivot_Table!$E$4:$E$8</c:f>
              <c:numCache>
                <c:formatCode>General</c:formatCode>
                <c:ptCount val="4"/>
                <c:pt idx="0">
                  <c:v>427987.09000000008</c:v>
                </c:pt>
                <c:pt idx="1">
                  <c:v>441340.94000000012</c:v>
                </c:pt>
                <c:pt idx="2">
                  <c:v>400384.32000000012</c:v>
                </c:pt>
                <c:pt idx="3">
                  <c:v>562444.74</c:v>
                </c:pt>
              </c:numCache>
            </c:numRef>
          </c:val>
          <c:extLst>
            <c:ext xmlns:c16="http://schemas.microsoft.com/office/drawing/2014/chart" uri="{C3380CC4-5D6E-409C-BE32-E72D297353CC}">
              <c16:uniqueId val="{00000000-A0D9-4023-92F0-407031FBF2B3}"/>
            </c:ext>
          </c:extLst>
        </c:ser>
        <c:ser>
          <c:idx val="1"/>
          <c:order val="1"/>
          <c:tx>
            <c:strRef>
              <c:f>Pivot_Table!$F$2:$F$3</c:f>
              <c:strCache>
                <c:ptCount val="1"/>
                <c:pt idx="0">
                  <c:v>Expected</c:v>
                </c:pt>
              </c:strCache>
            </c:strRef>
          </c:tx>
          <c:spPr>
            <a:solidFill>
              <a:schemeClr val="accent2"/>
            </a:solidFill>
            <a:ln>
              <a:noFill/>
            </a:ln>
            <a:effectLst/>
          </c:spPr>
          <c:invertIfNegative val="0"/>
          <c:dLbls>
            <c:numFmt formatCode="\$0.0,,&quot;M&quot;" sourceLinked="0"/>
            <c:spPr>
              <a:noFill/>
              <a:ln>
                <a:noFill/>
              </a:ln>
            </c:spPr>
            <c:txPr>
              <a:bodyPr/>
              <a:lstStyle/>
              <a:p>
                <a:pPr>
                  <a:defRPr sz="900" b="1">
                    <a:solidFill>
                      <a:srgbClr val="3D4B5C"/>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Pivot_Table!$D$4:$D$8</c:f>
              <c:strCache>
                <c:ptCount val="4"/>
                <c:pt idx="0">
                  <c:v>Branch A</c:v>
                </c:pt>
                <c:pt idx="1">
                  <c:v>Branch B</c:v>
                </c:pt>
                <c:pt idx="2">
                  <c:v>Branch C</c:v>
                </c:pt>
                <c:pt idx="3">
                  <c:v>Branch D</c:v>
                </c:pt>
              </c:strCache>
            </c:strRef>
          </c:cat>
          <c:val>
            <c:numRef>
              <c:f>Pivot_Table!$F$4:$F$8</c:f>
              <c:numCache>
                <c:formatCode>General</c:formatCode>
                <c:ptCount val="4"/>
                <c:pt idx="0">
                  <c:v>1024294.5300000005</c:v>
                </c:pt>
                <c:pt idx="1">
                  <c:v>921748.02999999933</c:v>
                </c:pt>
                <c:pt idx="2">
                  <c:v>830290.73000000021</c:v>
                </c:pt>
                <c:pt idx="3">
                  <c:v>1240207.3200000005</c:v>
                </c:pt>
              </c:numCache>
            </c:numRef>
          </c:val>
          <c:extLst>
            <c:ext xmlns:c16="http://schemas.microsoft.com/office/drawing/2014/chart" uri="{C3380CC4-5D6E-409C-BE32-E72D297353CC}">
              <c16:uniqueId val="{00000001-A0D9-4023-92F0-407031FBF2B3}"/>
            </c:ext>
          </c:extLst>
        </c:ser>
        <c:dLbls>
          <c:dLblPos val="outEnd"/>
          <c:showLegendKey val="0"/>
          <c:showVal val="1"/>
          <c:showCatName val="0"/>
          <c:showSerName val="0"/>
          <c:showPercent val="0"/>
          <c:showBubbleSize val="0"/>
        </c:dLbls>
        <c:gapWidth val="55"/>
        <c:overlap val="-8"/>
        <c:axId val="884834720"/>
        <c:axId val="884836800"/>
      </c:barChart>
      <c:catAx>
        <c:axId val="88483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836800"/>
        <c:crosses val="autoZero"/>
        <c:auto val="1"/>
        <c:lblAlgn val="ctr"/>
        <c:lblOffset val="100"/>
        <c:noMultiLvlLbl val="0"/>
      </c:catAx>
      <c:valAx>
        <c:axId val="884836800"/>
        <c:scaling>
          <c:orientation val="minMax"/>
        </c:scaling>
        <c:delete val="1"/>
        <c:axPos val="l"/>
        <c:numFmt formatCode="General" sourceLinked="1"/>
        <c:majorTickMark val="none"/>
        <c:minorTickMark val="none"/>
        <c:tickLblPos val="nextTo"/>
        <c:crossAx val="884834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a:solidFill>
        <a:srgbClr val="E1E7ED"/>
      </a:solidFill>
    </a:ln>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[Hotel_Booking_Revenue_Dashboard.xlsx]Pivot_Table!pv_count_source</c:name>
    <c:fmtId val="10"/>
  </c:pivotSource>
  <c:chart>
    <c:title>
      <c:tx>
        <c:rich>
          <a:bodyPr rot="0" spcFirstLastPara="1" vertOverflow="ellipsis" vert="horz" wrap="square" anchor="ctr" anchorCtr="0"/>
          <a:lstStyle/>
          <a:p>
            <a:pPr algn="l">
              <a:defRPr sz="1200" b="1">
                <a:solidFill>
                  <a:srgbClr val="0F2A43"/>
                </a:solidFill>
                <a:latin typeface="+mn-lt"/>
              </a:defRPr>
            </a:pPr>
            <a:r>
              <a:rPr lang="en-US" sz="1200" b="1">
                <a:solidFill>
                  <a:srgbClr val="0F2A43"/>
                </a:solidFill>
                <a:latin typeface="+mn-lt"/>
              </a:rPr>
              <a:t>Bookings by Channel · count</a:t>
            </a:r>
          </a:p>
        </c:rich>
      </c:tx>
      <c:layout>
        <c:manualLayout>
          <c:xMode val="edge"/>
          <c:yMode val="edge"/>
          <c:x val="0.03"/>
          <c:y val="3.5000000000000003E-2"/>
        </c:manualLayout>
      </c:layout>
      <c:overlay val="0"/>
      <c:spPr>
        <a:noFill/>
        <a:ln>
          <a:noFill/>
        </a:ln>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 sourceLinked="0"/>
          <c:spPr>
            <a:noFill/>
            <a:ln>
              <a:noFill/>
            </a:ln>
          </c:spPr>
          <c:txPr>
            <a:bodyPr/>
            <a:lstStyle/>
            <a:p>
              <a:pPr>
                <a:defRPr sz="900" b="1">
                  <a:solidFill>
                    <a:srgbClr val="3D4B5C"/>
                  </a:solidFill>
                  <a:latin typeface="+mn-lt"/>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Pivot_Table!$B$13</c:f>
              <c:strCache>
                <c:ptCount val="1"/>
                <c:pt idx="0">
                  <c:v>Total</c:v>
                </c:pt>
              </c:strCache>
            </c:strRef>
          </c:tx>
          <c:spPr>
            <a:solidFill>
              <a:schemeClr val="accent1"/>
            </a:solidFill>
            <a:ln>
              <a:noFill/>
            </a:ln>
            <a:effectLst/>
          </c:spPr>
          <c:invertIfNegative val="0"/>
          <c:dLbls>
            <c:numFmt formatCode="#,##0" sourceLinked="0"/>
            <c:spPr>
              <a:noFill/>
              <a:ln>
                <a:noFill/>
              </a:ln>
            </c:spPr>
            <c:txPr>
              <a:bodyPr/>
              <a:lstStyle/>
              <a:p>
                <a:pPr>
                  <a:defRPr sz="900" b="1">
                    <a:solidFill>
                      <a:srgbClr val="3D4B5C"/>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Pivot_Table!$A$14:$A$19</c:f>
              <c:strCache>
                <c:ptCount val="5"/>
                <c:pt idx="0">
                  <c:v>OTA</c:v>
                </c:pt>
                <c:pt idx="1">
                  <c:v>Phone</c:v>
                </c:pt>
                <c:pt idx="2">
                  <c:v>Travel Agent</c:v>
                </c:pt>
                <c:pt idx="3">
                  <c:v>Walk-in</c:v>
                </c:pt>
                <c:pt idx="4">
                  <c:v>Website</c:v>
                </c:pt>
              </c:strCache>
            </c:strRef>
          </c:cat>
          <c:val>
            <c:numRef>
              <c:f>Pivot_Table!$B$14:$B$19</c:f>
              <c:numCache>
                <c:formatCode>General</c:formatCode>
                <c:ptCount val="5"/>
                <c:pt idx="0">
                  <c:v>1730</c:v>
                </c:pt>
                <c:pt idx="1">
                  <c:v>1043</c:v>
                </c:pt>
                <c:pt idx="2">
                  <c:v>758</c:v>
                </c:pt>
                <c:pt idx="3">
                  <c:v>1069</c:v>
                </c:pt>
                <c:pt idx="4">
                  <c:v>2400</c:v>
                </c:pt>
              </c:numCache>
            </c:numRef>
          </c:val>
          <c:extLst>
            <c:ext xmlns:c16="http://schemas.microsoft.com/office/drawing/2014/chart" uri="{C3380CC4-5D6E-409C-BE32-E72D297353CC}">
              <c16:uniqueId val="{00000001-2CEB-402D-8E9A-F163B3136096}"/>
            </c:ext>
          </c:extLst>
        </c:ser>
        <c:dLbls>
          <c:dLblPos val="outEnd"/>
          <c:showLegendKey val="0"/>
          <c:showVal val="1"/>
          <c:showCatName val="0"/>
          <c:showSerName val="0"/>
          <c:showPercent val="0"/>
          <c:showBubbleSize val="0"/>
        </c:dLbls>
        <c:gapWidth val="55"/>
        <c:axId val="1127451792"/>
        <c:axId val="1127449712"/>
      </c:barChart>
      <c:catAx>
        <c:axId val="11274517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449712"/>
        <c:crosses val="autoZero"/>
        <c:auto val="1"/>
        <c:lblAlgn val="ctr"/>
        <c:lblOffset val="100"/>
        <c:noMultiLvlLbl val="0"/>
      </c:catAx>
      <c:valAx>
        <c:axId val="1127449712"/>
        <c:scaling>
          <c:orientation val="minMax"/>
        </c:scaling>
        <c:delete val="1"/>
        <c:axPos val="t"/>
        <c:numFmt formatCode="General" sourceLinked="1"/>
        <c:majorTickMark val="none"/>
        <c:minorTickMark val="none"/>
        <c:tickLblPos val="nextTo"/>
        <c:crossAx val="1127451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a:solidFill>
        <a:srgbClr val="E1E7ED"/>
      </a:solidFill>
    </a:ln>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[Hotel_Booking_Revenue_Dashboard.xlsx]Pivot_Table!pv_count_type</c:name>
    <c:fmtId val="15"/>
  </c:pivotSource>
  <c:chart>
    <c:title>
      <c:tx>
        <c:rich>
          <a:bodyPr rot="0" spcFirstLastPara="1" vertOverflow="ellipsis" vert="horz" wrap="square" anchor="ctr" anchorCtr="0"/>
          <a:lstStyle/>
          <a:p>
            <a:pPr algn="l">
              <a:defRPr sz="1200" b="1">
                <a:solidFill>
                  <a:srgbClr val="0F2A43"/>
                </a:solidFill>
                <a:latin typeface="+mn-lt"/>
              </a:defRPr>
            </a:pPr>
            <a:r>
              <a:rPr lang="en-US" sz="1200" b="1">
                <a:solidFill>
                  <a:srgbClr val="0F2A43"/>
                </a:solidFill>
                <a:latin typeface="+mn-lt"/>
              </a:rPr>
              <a:t>Booking Outcomes · share of bookings</a:t>
            </a:r>
          </a:p>
        </c:rich>
      </c:tx>
      <c:layout>
        <c:manualLayout>
          <c:xMode val="edge"/>
          <c:yMode val="edge"/>
          <c:x val="0.03"/>
          <c:y val="3.5000000000000003E-2"/>
        </c:manualLayout>
      </c:layout>
      <c:overlay val="0"/>
      <c:spPr>
        <a:noFill/>
        <a:ln>
          <a:noFill/>
        </a:ln>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marker>
          <c:symbol val="none"/>
        </c:marker>
        <c:dLbl>
          <c:idx val="0"/>
          <c:numFmt formatCode="0%" sourceLinked="0"/>
          <c:spPr>
            <a:noFill/>
            <a:ln>
              <a:noFill/>
            </a:ln>
          </c:spPr>
          <c:txPr>
            <a:bodyPr/>
            <a:lstStyle/>
            <a:p>
              <a:pPr>
                <a:defRPr sz="1000" b="1">
                  <a:solidFill>
                    <a:srgbClr val="FFFFFF"/>
                  </a:solidFill>
                  <a:latin typeface="+mn-lt"/>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3"/>
          </a:solidFill>
          <a:ln w="19050">
            <a:solidFill>
              <a:schemeClr val="lt1"/>
            </a:solidFill>
          </a:ln>
          <a:effectLst/>
        </c:spPr>
      </c:pivotFmt>
    </c:pivotFmts>
    <c:plotArea>
      <c:layout/>
      <c:doughnutChart>
        <c:varyColors val="1"/>
        <c:ser>
          <c:idx val="0"/>
          <c:order val="0"/>
          <c:tx>
            <c:strRef>
              <c:f>Pivot_Table!$B$2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3F-4D84-BC52-08435E5F01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3F-4D84-BC52-08435E5F01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3F-4D84-BC52-08435E5F0102}"/>
              </c:ext>
            </c:extLst>
          </c:dPt>
          <c:dLbls>
            <c:numFmt formatCode="0%" sourceLinked="0"/>
            <c:spPr>
              <a:noFill/>
              <a:ln>
                <a:noFill/>
              </a:ln>
            </c:spPr>
            <c:txPr>
              <a:bodyPr/>
              <a:lstStyle/>
              <a:p>
                <a:pPr>
                  <a:defRPr sz="1000" b="1">
                    <a:solidFill>
                      <a:srgbClr val="FFFFFF"/>
                    </a:solidFill>
                    <a:latin typeface="+mn-lt"/>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Pivot_Table!$A$3:$A$6</c:f>
              <c:strCache>
                <c:ptCount val="3"/>
                <c:pt idx="0">
                  <c:v>Actual</c:v>
                </c:pt>
                <c:pt idx="1">
                  <c:v>Expected</c:v>
                </c:pt>
                <c:pt idx="2">
                  <c:v>No Revenue</c:v>
                </c:pt>
              </c:strCache>
            </c:strRef>
          </c:cat>
          <c:val>
            <c:numRef>
              <c:f>Pivot_Table!$B$3:$B$6</c:f>
              <c:numCache>
                <c:formatCode>General</c:formatCode>
                <c:ptCount val="3"/>
                <c:pt idx="0">
                  <c:v>1724</c:v>
                </c:pt>
                <c:pt idx="1">
                  <c:v>3866</c:v>
                </c:pt>
                <c:pt idx="2">
                  <c:v>1410</c:v>
                </c:pt>
              </c:numCache>
            </c:numRef>
          </c:val>
          <c:extLst>
            <c:ext xmlns:c16="http://schemas.microsoft.com/office/drawing/2014/chart" uri="{C3380CC4-5D6E-409C-BE32-E72D297353CC}">
              <c16:uniqueId val="{00000006-C93F-4D84-BC52-08435E5F0102}"/>
            </c:ext>
          </c:extLst>
        </c:ser>
        <c:dLbls>
          <c:showLegendKey val="0"/>
          <c:showVal val="0"/>
          <c:showCatName val="0"/>
          <c:showSerName val="0"/>
          <c:showPercent val="1"/>
          <c:showBubbleSize val="0"/>
          <c:showLeaderLines val="0"/>
        </c:dLbls>
        <c:firstSliceAng val="0"/>
        <c:holeSize val="58"/>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a:solidFill>
        <a:srgbClr val="E1E7ED"/>
      </a:solidFill>
    </a:ln>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[Hotel_Booking_Revenue_Dashboard.xlsx]Pivot_Table!pv_room_type</c:name>
    <c:fmtId val="12"/>
  </c:pivotSource>
  <c:chart>
    <c:title>
      <c:tx>
        <c:rich>
          <a:bodyPr rot="0" spcFirstLastPara="1" vertOverflow="ellipsis" vert="horz" wrap="square" anchor="ctr" anchorCtr="0"/>
          <a:lstStyle/>
          <a:p>
            <a:pPr algn="l">
              <a:defRPr sz="1200" b="1">
                <a:solidFill>
                  <a:srgbClr val="0F2A43"/>
                </a:solidFill>
                <a:latin typeface="+mn-lt"/>
              </a:defRPr>
            </a:pPr>
            <a:r>
              <a:rPr lang="en-US" sz="1200" b="1">
                <a:solidFill>
                  <a:srgbClr val="0F2A43"/>
                </a:solidFill>
                <a:latin typeface="+mn-lt"/>
              </a:rPr>
              <a:t>Revenue by Room Type · realized vs pending</a:t>
            </a:r>
          </a:p>
        </c:rich>
      </c:tx>
      <c:layout>
        <c:manualLayout>
          <c:xMode val="edge"/>
          <c:yMode val="edge"/>
          <c:x val="0.03"/>
          <c:y val="3.5000000000000003E-2"/>
        </c:manualLayout>
      </c:layout>
      <c:overlay val="0"/>
      <c:spPr>
        <a:noFill/>
        <a:ln>
          <a:noFill/>
        </a:ln>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0,,&quot;M&quot;" sourceLinked="0"/>
          <c:spPr>
            <a:noFill/>
            <a:ln>
              <a:noFill/>
            </a:ln>
          </c:spPr>
          <c:txPr>
            <a:bodyPr/>
            <a:lstStyle/>
            <a:p>
              <a:pPr>
                <a:defRPr sz="900" b="1">
                  <a:solidFill>
                    <a:srgbClr val="3D4B5C"/>
                  </a:solidFill>
                  <a:latin typeface="+mn-lt"/>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numFmt formatCode="\$0.0,,&quot;M&quot;" sourceLinked="0"/>
          <c:spPr>
            <a:noFill/>
            <a:ln>
              <a:noFill/>
            </a:ln>
          </c:spPr>
          <c:txPr>
            <a:bodyPr/>
            <a:lstStyle/>
            <a:p>
              <a:pPr>
                <a:defRPr sz="900" b="1">
                  <a:solidFill>
                    <a:srgbClr val="3D4B5C"/>
                  </a:solidFill>
                  <a:latin typeface="+mn-lt"/>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Pivot_Table!$H$13:$H$14</c:f>
              <c:strCache>
                <c:ptCount val="1"/>
                <c:pt idx="0">
                  <c:v>Actual</c:v>
                </c:pt>
              </c:strCache>
            </c:strRef>
          </c:tx>
          <c:spPr>
            <a:solidFill>
              <a:schemeClr val="accent1"/>
            </a:solidFill>
            <a:ln>
              <a:noFill/>
            </a:ln>
            <a:effectLst/>
          </c:spPr>
          <c:invertIfNegative val="0"/>
          <c:dLbls>
            <c:numFmt formatCode="\$0.0,,&quot;M&quot;" sourceLinked="0"/>
            <c:spPr>
              <a:noFill/>
              <a:ln>
                <a:noFill/>
              </a:ln>
            </c:spPr>
            <c:txPr>
              <a:bodyPr/>
              <a:lstStyle/>
              <a:p>
                <a:pPr>
                  <a:defRPr sz="900" b="1">
                    <a:solidFill>
                      <a:srgbClr val="3D4B5C"/>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Pivot_Table!$G$15:$G$19</c:f>
              <c:strCache>
                <c:ptCount val="4"/>
                <c:pt idx="0">
                  <c:v>Deluxe</c:v>
                </c:pt>
                <c:pt idx="1">
                  <c:v>Double</c:v>
                </c:pt>
                <c:pt idx="2">
                  <c:v>Single</c:v>
                </c:pt>
                <c:pt idx="3">
                  <c:v>Suite</c:v>
                </c:pt>
              </c:strCache>
            </c:strRef>
          </c:cat>
          <c:val>
            <c:numRef>
              <c:f>Pivot_Table!$H$15:$H$19</c:f>
              <c:numCache>
                <c:formatCode>General</c:formatCode>
                <c:ptCount val="4"/>
                <c:pt idx="0">
                  <c:v>416044.96000000037</c:v>
                </c:pt>
                <c:pt idx="1">
                  <c:v>427933.09000000008</c:v>
                </c:pt>
                <c:pt idx="2">
                  <c:v>339526.57</c:v>
                </c:pt>
                <c:pt idx="3">
                  <c:v>648652.46999999939</c:v>
                </c:pt>
              </c:numCache>
            </c:numRef>
          </c:val>
          <c:extLst>
            <c:ext xmlns:c16="http://schemas.microsoft.com/office/drawing/2014/chart" uri="{C3380CC4-5D6E-409C-BE32-E72D297353CC}">
              <c16:uniqueId val="{00000000-370A-437A-935A-2A63D3A19837}"/>
            </c:ext>
          </c:extLst>
        </c:ser>
        <c:ser>
          <c:idx val="1"/>
          <c:order val="1"/>
          <c:tx>
            <c:strRef>
              <c:f>Pivot_Table!$I$13:$I$14</c:f>
              <c:strCache>
                <c:ptCount val="1"/>
                <c:pt idx="0">
                  <c:v>Expected</c:v>
                </c:pt>
              </c:strCache>
            </c:strRef>
          </c:tx>
          <c:spPr>
            <a:solidFill>
              <a:schemeClr val="accent2"/>
            </a:solidFill>
            <a:ln>
              <a:noFill/>
            </a:ln>
            <a:effectLst/>
          </c:spPr>
          <c:invertIfNegative val="0"/>
          <c:dLbls>
            <c:numFmt formatCode="\$0.0,,&quot;M&quot;" sourceLinked="0"/>
            <c:spPr>
              <a:noFill/>
              <a:ln>
                <a:noFill/>
              </a:ln>
            </c:spPr>
            <c:txPr>
              <a:bodyPr/>
              <a:lstStyle/>
              <a:p>
                <a:pPr>
                  <a:defRPr sz="900" b="1">
                    <a:solidFill>
                      <a:srgbClr val="3D4B5C"/>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Pivot_Table!$G$15:$G$19</c:f>
              <c:strCache>
                <c:ptCount val="4"/>
                <c:pt idx="0">
                  <c:v>Deluxe</c:v>
                </c:pt>
                <c:pt idx="1">
                  <c:v>Double</c:v>
                </c:pt>
                <c:pt idx="2">
                  <c:v>Single</c:v>
                </c:pt>
                <c:pt idx="3">
                  <c:v>Suite</c:v>
                </c:pt>
              </c:strCache>
            </c:strRef>
          </c:cat>
          <c:val>
            <c:numRef>
              <c:f>Pivot_Table!$I$15:$I$19</c:f>
              <c:numCache>
                <c:formatCode>General</c:formatCode>
                <c:ptCount val="4"/>
                <c:pt idx="0">
                  <c:v>937737.04</c:v>
                </c:pt>
                <c:pt idx="1">
                  <c:v>1006907.3400000012</c:v>
                </c:pt>
                <c:pt idx="2">
                  <c:v>811481.90999999968</c:v>
                </c:pt>
                <c:pt idx="3">
                  <c:v>1260414.3199999998</c:v>
                </c:pt>
              </c:numCache>
            </c:numRef>
          </c:val>
          <c:extLst>
            <c:ext xmlns:c16="http://schemas.microsoft.com/office/drawing/2014/chart" uri="{C3380CC4-5D6E-409C-BE32-E72D297353CC}">
              <c16:uniqueId val="{00000001-370A-437A-935A-2A63D3A19837}"/>
            </c:ext>
          </c:extLst>
        </c:ser>
        <c:dLbls>
          <c:dLblPos val="outEnd"/>
          <c:showLegendKey val="0"/>
          <c:showVal val="1"/>
          <c:showCatName val="0"/>
          <c:showSerName val="0"/>
          <c:showPercent val="0"/>
          <c:showBubbleSize val="0"/>
        </c:dLbls>
        <c:gapWidth val="55"/>
        <c:axId val="1019374256"/>
        <c:axId val="1019373008"/>
      </c:barChart>
      <c:catAx>
        <c:axId val="10193742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73008"/>
        <c:crosses val="autoZero"/>
        <c:auto val="1"/>
        <c:lblAlgn val="ctr"/>
        <c:lblOffset val="100"/>
        <c:noMultiLvlLbl val="0"/>
      </c:catAx>
      <c:valAx>
        <c:axId val="1019373008"/>
        <c:scaling>
          <c:orientation val="minMax"/>
        </c:scaling>
        <c:delete val="1"/>
        <c:axPos val="t"/>
        <c:numFmt formatCode="General" sourceLinked="1"/>
        <c:majorTickMark val="none"/>
        <c:minorTickMark val="none"/>
        <c:tickLblPos val="nextTo"/>
        <c:crossAx val="1019374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a:solidFill>
        <a:srgbClr val="E1E7ED"/>
      </a:solidFill>
    </a:ln>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[Hotel_Booking_Revenue_Dashboard.xlsx]Pivot_Table!pv_rev_source</c:name>
    <c:fmtId val="10"/>
  </c:pivotSource>
  <c:chart>
    <c:title>
      <c:tx>
        <c:rich>
          <a:bodyPr rot="0" spcFirstLastPara="1" vertOverflow="ellipsis" vert="horz" wrap="square" anchor="ctr" anchorCtr="0"/>
          <a:lstStyle/>
          <a:p>
            <a:pPr algn="l">
              <a:defRPr sz="1200" b="1">
                <a:solidFill>
                  <a:srgbClr val="0F2A43"/>
                </a:solidFill>
                <a:latin typeface="+mn-lt"/>
              </a:defRPr>
            </a:pPr>
            <a:r>
              <a:rPr lang="en-US" sz="1200" b="1">
                <a:solidFill>
                  <a:srgbClr val="0F2A43"/>
                </a:solidFill>
                <a:latin typeface="+mn-lt"/>
              </a:rPr>
              <a:t>Revenue by Channel · total</a:t>
            </a:r>
          </a:p>
        </c:rich>
      </c:tx>
      <c:layout>
        <c:manualLayout>
          <c:xMode val="edge"/>
          <c:yMode val="edge"/>
          <c:x val="0.03"/>
          <c:y val="3.5000000000000003E-2"/>
        </c:manualLayout>
      </c:layout>
      <c:overlay val="0"/>
      <c:spPr>
        <a:noFill/>
        <a:ln>
          <a:noFill/>
        </a:ln>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quot;M&quot;" sourceLinked="0"/>
          <c:spPr>
            <a:noFill/>
            <a:ln>
              <a:noFill/>
            </a:ln>
          </c:spPr>
          <c:txPr>
            <a:bodyPr/>
            <a:lstStyle/>
            <a:p>
              <a:pPr>
                <a:defRPr sz="900" b="1">
                  <a:solidFill>
                    <a:srgbClr val="3D4B5C"/>
                  </a:solidFill>
                  <a:latin typeface="+mn-lt"/>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Pivot_Table!$E$13</c:f>
              <c:strCache>
                <c:ptCount val="1"/>
                <c:pt idx="0">
                  <c:v>Total</c:v>
                </c:pt>
              </c:strCache>
            </c:strRef>
          </c:tx>
          <c:spPr>
            <a:solidFill>
              <a:schemeClr val="accent1"/>
            </a:solidFill>
            <a:ln>
              <a:noFill/>
            </a:ln>
            <a:effectLst/>
          </c:spPr>
          <c:invertIfNegative val="0"/>
          <c:dLbls>
            <c:numFmt formatCode="\$0.0,,&quot;M&quot;" sourceLinked="0"/>
            <c:spPr>
              <a:noFill/>
              <a:ln>
                <a:noFill/>
              </a:ln>
            </c:spPr>
            <c:txPr>
              <a:bodyPr/>
              <a:lstStyle/>
              <a:p>
                <a:pPr>
                  <a:defRPr sz="900" b="1">
                    <a:solidFill>
                      <a:srgbClr val="3D4B5C"/>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Pivot_Table!$D$14:$D$19</c:f>
              <c:strCache>
                <c:ptCount val="5"/>
                <c:pt idx="0">
                  <c:v>OTA</c:v>
                </c:pt>
                <c:pt idx="1">
                  <c:v>Phone</c:v>
                </c:pt>
                <c:pt idx="2">
                  <c:v>Travel Agent</c:v>
                </c:pt>
                <c:pt idx="3">
                  <c:v>Walk-in</c:v>
                </c:pt>
                <c:pt idx="4">
                  <c:v>Website</c:v>
                </c:pt>
              </c:strCache>
            </c:strRef>
          </c:cat>
          <c:val>
            <c:numRef>
              <c:f>Pivot_Table!$E$14:$E$19</c:f>
              <c:numCache>
                <c:formatCode>General</c:formatCode>
                <c:ptCount val="5"/>
                <c:pt idx="0">
                  <c:v>1466807.3500000017</c:v>
                </c:pt>
                <c:pt idx="1">
                  <c:v>875935.34999999963</c:v>
                </c:pt>
                <c:pt idx="2">
                  <c:v>634950.22999999986</c:v>
                </c:pt>
                <c:pt idx="3">
                  <c:v>849959.3900000006</c:v>
                </c:pt>
                <c:pt idx="4">
                  <c:v>2021045.3800000006</c:v>
                </c:pt>
              </c:numCache>
            </c:numRef>
          </c:val>
          <c:extLst>
            <c:ext xmlns:c16="http://schemas.microsoft.com/office/drawing/2014/chart" uri="{C3380CC4-5D6E-409C-BE32-E72D297353CC}">
              <c16:uniqueId val="{00000000-A875-4933-A6F8-ABA98C3D7852}"/>
            </c:ext>
          </c:extLst>
        </c:ser>
        <c:dLbls>
          <c:dLblPos val="outEnd"/>
          <c:showLegendKey val="0"/>
          <c:showVal val="1"/>
          <c:showCatName val="0"/>
          <c:showSerName val="0"/>
          <c:showPercent val="0"/>
          <c:showBubbleSize val="0"/>
        </c:dLbls>
        <c:gapWidth val="55"/>
        <c:axId val="893859232"/>
        <c:axId val="883917072"/>
      </c:barChart>
      <c:catAx>
        <c:axId val="8938592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917072"/>
        <c:crosses val="autoZero"/>
        <c:auto val="1"/>
        <c:lblAlgn val="ctr"/>
        <c:lblOffset val="100"/>
        <c:noMultiLvlLbl val="0"/>
      </c:catAx>
      <c:valAx>
        <c:axId val="883917072"/>
        <c:scaling>
          <c:orientation val="minMax"/>
        </c:scaling>
        <c:delete val="1"/>
        <c:axPos val="t"/>
        <c:numFmt formatCode="General" sourceLinked="1"/>
        <c:majorTickMark val="none"/>
        <c:minorTickMark val="none"/>
        <c:tickLblPos val="nextTo"/>
        <c:crossAx val="893859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a:solidFill>
        <a:srgbClr val="E1E7ED"/>
      </a:solidFill>
    </a:ln>
  </c:spPr>
  <c:txPr>
    <a:bodyPr/>
    <a:lstStyle/>
    <a:p>
      <a:pPr>
        <a:defRPr/>
      </a:pPr>
      <a:endParaRPr lang="en-US"/>
    </a:p>
  </c:txPr>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17318</xdr:colOff>
      <xdr:row>9</xdr:row>
      <xdr:rowOff>25977</xdr:rowOff>
    </xdr:from>
    <xdr:to>
      <xdr:col>4</xdr:col>
      <xdr:colOff>17318</xdr:colOff>
      <xdr:row>11</xdr:row>
      <xdr:rowOff>1463385</xdr:rowOff>
    </xdr:to>
    <xdr:graphicFrame macro="">
      <xdr:nvGraphicFramePr>
        <xdr:cNvPr id="20" name="Chart 19">
          <a:extLst>
            <a:ext uri="{FF2B5EF4-FFF2-40B4-BE49-F238E27FC236}">
              <a16:creationId xmlns:a16="http://schemas.microsoft.com/office/drawing/2014/main" id="{00000000-0008-0000-03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17318</xdr:colOff>
      <xdr:row>9</xdr:row>
      <xdr:rowOff>25977</xdr:rowOff>
    </xdr:from>
    <xdr:to>
      <xdr:col>8</xdr:col>
      <xdr:colOff>17318</xdr:colOff>
      <xdr:row>11</xdr:row>
      <xdr:rowOff>1463385</xdr:rowOff>
    </xdr:to>
    <xdr:graphicFrame macro="">
      <xdr:nvGraphicFramePr>
        <xdr:cNvPr id="21" name="Chart 20">
          <a:extLst>
            <a:ext uri="{FF2B5EF4-FFF2-40B4-BE49-F238E27FC236}">
              <a16:creationId xmlns:a16="http://schemas.microsoft.com/office/drawing/2014/main" id="{00000000-0008-0000-03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34636</xdr:colOff>
      <xdr:row>11</xdr:row>
      <xdr:rowOff>1524000</xdr:rowOff>
    </xdr:from>
    <xdr:to>
      <xdr:col>12</xdr:col>
      <xdr:colOff>34636</xdr:colOff>
      <xdr:row>13</xdr:row>
      <xdr:rowOff>1324842</xdr:rowOff>
    </xdr:to>
    <xdr:graphicFrame macro="">
      <xdr:nvGraphicFramePr>
        <xdr:cNvPr id="22" name="Chart 21">
          <a:extLst>
            <a:ext uri="{FF2B5EF4-FFF2-40B4-BE49-F238E27FC236}">
              <a16:creationId xmlns:a16="http://schemas.microsoft.com/office/drawing/2014/main" id="{00000000-0008-0000-03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17318</xdr:colOff>
      <xdr:row>9</xdr:row>
      <xdr:rowOff>25977</xdr:rowOff>
    </xdr:from>
    <xdr:to>
      <xdr:col>12</xdr:col>
      <xdr:colOff>17318</xdr:colOff>
      <xdr:row>11</xdr:row>
      <xdr:rowOff>1463385</xdr:rowOff>
    </xdr:to>
    <xdr:graphicFrame macro="">
      <xdr:nvGraphicFramePr>
        <xdr:cNvPr id="23" name="Chart 22">
          <a:extLst>
            <a:ext uri="{FF2B5EF4-FFF2-40B4-BE49-F238E27FC236}">
              <a16:creationId xmlns:a16="http://schemas.microsoft.com/office/drawing/2014/main" id="{00000000-0008-0000-03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34636</xdr:colOff>
      <xdr:row>11</xdr:row>
      <xdr:rowOff>1524000</xdr:rowOff>
    </xdr:from>
    <xdr:to>
      <xdr:col>4</xdr:col>
      <xdr:colOff>34636</xdr:colOff>
      <xdr:row>13</xdr:row>
      <xdr:rowOff>1324842</xdr:rowOff>
    </xdr:to>
    <xdr:graphicFrame macro="">
      <xdr:nvGraphicFramePr>
        <xdr:cNvPr id="24" name="Chart 23">
          <a:extLst>
            <a:ext uri="{FF2B5EF4-FFF2-40B4-BE49-F238E27FC236}">
              <a16:creationId xmlns:a16="http://schemas.microsoft.com/office/drawing/2014/main" id="{00000000-0008-0000-03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34636</xdr:colOff>
      <xdr:row>11</xdr:row>
      <xdr:rowOff>1524000</xdr:rowOff>
    </xdr:from>
    <xdr:to>
      <xdr:col>8</xdr:col>
      <xdr:colOff>34636</xdr:colOff>
      <xdr:row>13</xdr:row>
      <xdr:rowOff>1324842</xdr:rowOff>
    </xdr:to>
    <xdr:graphicFrame macro="">
      <xdr:nvGraphicFramePr>
        <xdr:cNvPr id="25" name="Chart 24">
          <a:extLst>
            <a:ext uri="{FF2B5EF4-FFF2-40B4-BE49-F238E27FC236}">
              <a16:creationId xmlns:a16="http://schemas.microsoft.com/office/drawing/2014/main" id="{00000000-0008-0000-03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1419225</xdr:colOff>
      <xdr:row>5</xdr:row>
      <xdr:rowOff>38100</xdr:rowOff>
    </xdr:from>
    <xdr:to>
      <xdr:col>1</xdr:col>
      <xdr:colOff>1762125</xdr:colOff>
      <xdr:row>6</xdr:row>
      <xdr:rowOff>171450</xdr:rowOff>
    </xdr:to>
    <xdr:sp macro="" textlink="">
      <xdr:nvSpPr>
        <xdr:cNvPr id="40" name="KPI icon Bookings">
          <a:extLst>
            <a:ext uri="{FF2B5EF4-FFF2-40B4-BE49-F238E27FC236}">
              <a16:creationId xmlns:a16="http://schemas.microsoft.com/office/drawing/2014/main" id="{00000000-0008-0000-0300-000028000000}"/>
            </a:ext>
          </a:extLst>
        </xdr:cNvPr>
        <xdr:cNvSpPr/>
      </xdr:nvSpPr>
      <xdr:spPr>
        <a:xfrm>
          <a:off x="0" y="0"/>
          <a:ext cx="342900" cy="342900"/>
        </a:xfrm>
        <a:prstGeom prst="ellipse">
          <a:avLst/>
        </a:prstGeom>
        <a:solidFill>
          <a:srgbClr val="E3EEF8"/>
        </a:solidFill>
        <a:ln>
          <a:noFill/>
        </a:ln>
      </xdr:spPr>
      <xdr:txBody>
        <a:bodyPr vertOverflow="clip" horzOverflow="clip" lIns="0" tIns="0" rIns="0" bIns="0" rtlCol="0" anchor="ctr"/>
        <a:lstStyle/>
        <a:p>
          <a:pPr algn="ctr"/>
          <a:r>
            <a:rPr lang="en-US" sz="1400">
              <a:solidFill>
                <a:srgbClr val="0F2A43"/>
              </a:solidFill>
              <a:latin typeface="Segoe UI Emoji"/>
              <a:ea typeface="Segoe UI Emoji"/>
              <a:cs typeface="Segoe UI Emoji"/>
            </a:rPr>
            <a:t>🛏</a:t>
          </a:r>
        </a:p>
      </xdr:txBody>
    </xdr:sp>
    <xdr:clientData/>
  </xdr:twoCellAnchor>
  <xdr:twoCellAnchor editAs="oneCell">
    <xdr:from>
      <xdr:col>3</xdr:col>
      <xdr:colOff>1419225</xdr:colOff>
      <xdr:row>5</xdr:row>
      <xdr:rowOff>38100</xdr:rowOff>
    </xdr:from>
    <xdr:to>
      <xdr:col>3</xdr:col>
      <xdr:colOff>1762125</xdr:colOff>
      <xdr:row>6</xdr:row>
      <xdr:rowOff>171450</xdr:rowOff>
    </xdr:to>
    <xdr:sp macro="" textlink="">
      <xdr:nvSpPr>
        <xdr:cNvPr id="41" name="KPI icon Realized">
          <a:extLst>
            <a:ext uri="{FF2B5EF4-FFF2-40B4-BE49-F238E27FC236}">
              <a16:creationId xmlns:a16="http://schemas.microsoft.com/office/drawing/2014/main" id="{00000000-0008-0000-0300-000029000000}"/>
            </a:ext>
          </a:extLst>
        </xdr:cNvPr>
        <xdr:cNvSpPr/>
      </xdr:nvSpPr>
      <xdr:spPr>
        <a:xfrm>
          <a:off x="0" y="0"/>
          <a:ext cx="342900" cy="342900"/>
        </a:xfrm>
        <a:prstGeom prst="ellipse">
          <a:avLst/>
        </a:prstGeom>
        <a:solidFill>
          <a:srgbClr val="E0F2F1"/>
        </a:solidFill>
        <a:ln>
          <a:noFill/>
        </a:ln>
      </xdr:spPr>
      <xdr:txBody>
        <a:bodyPr vertOverflow="clip" horzOverflow="clip" lIns="0" tIns="0" rIns="0" bIns="0" rtlCol="0" anchor="ctr"/>
        <a:lstStyle/>
        <a:p>
          <a:pPr algn="ctr"/>
          <a:r>
            <a:rPr lang="en-US" sz="1400">
              <a:solidFill>
                <a:srgbClr val="0F2A43"/>
              </a:solidFill>
              <a:latin typeface="Segoe UI Emoji"/>
              <a:ea typeface="Segoe UI Emoji"/>
              <a:cs typeface="Segoe UI Emoji"/>
            </a:rPr>
            <a:t>💰</a:t>
          </a:r>
        </a:p>
      </xdr:txBody>
    </xdr:sp>
    <xdr:clientData/>
  </xdr:twoCellAnchor>
  <xdr:twoCellAnchor editAs="oneCell">
    <xdr:from>
      <xdr:col>5</xdr:col>
      <xdr:colOff>1419225</xdr:colOff>
      <xdr:row>5</xdr:row>
      <xdr:rowOff>38100</xdr:rowOff>
    </xdr:from>
    <xdr:to>
      <xdr:col>5</xdr:col>
      <xdr:colOff>1762125</xdr:colOff>
      <xdr:row>6</xdr:row>
      <xdr:rowOff>171450</xdr:rowOff>
    </xdr:to>
    <xdr:sp macro="" textlink="">
      <xdr:nvSpPr>
        <xdr:cNvPr id="42" name="KPI icon Pending">
          <a:extLst>
            <a:ext uri="{FF2B5EF4-FFF2-40B4-BE49-F238E27FC236}">
              <a16:creationId xmlns:a16="http://schemas.microsoft.com/office/drawing/2014/main" id="{00000000-0008-0000-0300-00002A000000}"/>
            </a:ext>
          </a:extLst>
        </xdr:cNvPr>
        <xdr:cNvSpPr/>
      </xdr:nvSpPr>
      <xdr:spPr>
        <a:xfrm>
          <a:off x="0" y="0"/>
          <a:ext cx="342900" cy="342900"/>
        </a:xfrm>
        <a:prstGeom prst="ellipse">
          <a:avLst/>
        </a:prstGeom>
        <a:solidFill>
          <a:srgbClr val="FDF1DC"/>
        </a:solidFill>
        <a:ln>
          <a:noFill/>
        </a:ln>
      </xdr:spPr>
      <xdr:txBody>
        <a:bodyPr vertOverflow="clip" horzOverflow="clip" lIns="0" tIns="0" rIns="0" bIns="0" rtlCol="0" anchor="ctr"/>
        <a:lstStyle/>
        <a:p>
          <a:pPr algn="ctr"/>
          <a:r>
            <a:rPr lang="en-US" sz="1400">
              <a:solidFill>
                <a:srgbClr val="0F2A43"/>
              </a:solidFill>
              <a:latin typeface="Segoe UI Emoji"/>
              <a:ea typeface="Segoe UI Emoji"/>
              <a:cs typeface="Segoe UI Emoji"/>
            </a:rPr>
            <a:t>⏳</a:t>
          </a:r>
        </a:p>
      </xdr:txBody>
    </xdr:sp>
    <xdr:clientData/>
  </xdr:twoCellAnchor>
  <xdr:twoCellAnchor editAs="oneCell">
    <xdr:from>
      <xdr:col>7</xdr:col>
      <xdr:colOff>1419225</xdr:colOff>
      <xdr:row>5</xdr:row>
      <xdr:rowOff>38100</xdr:rowOff>
    </xdr:from>
    <xdr:to>
      <xdr:col>7</xdr:col>
      <xdr:colOff>1762125</xdr:colOff>
      <xdr:row>6</xdr:row>
      <xdr:rowOff>171450</xdr:rowOff>
    </xdr:to>
    <xdr:sp macro="" textlink="">
      <xdr:nvSpPr>
        <xdr:cNvPr id="43" name="KPI icon Loss">
          <a:extLst>
            <a:ext uri="{FF2B5EF4-FFF2-40B4-BE49-F238E27FC236}">
              <a16:creationId xmlns:a16="http://schemas.microsoft.com/office/drawing/2014/main" id="{00000000-0008-0000-0300-00002B000000}"/>
            </a:ext>
          </a:extLst>
        </xdr:cNvPr>
        <xdr:cNvSpPr/>
      </xdr:nvSpPr>
      <xdr:spPr>
        <a:xfrm>
          <a:off x="0" y="0"/>
          <a:ext cx="342900" cy="342900"/>
        </a:xfrm>
        <a:prstGeom prst="ellipse">
          <a:avLst/>
        </a:prstGeom>
        <a:solidFill>
          <a:srgbClr val="FBE4DE"/>
        </a:solidFill>
        <a:ln>
          <a:noFill/>
        </a:ln>
      </xdr:spPr>
      <xdr:txBody>
        <a:bodyPr vertOverflow="clip" horzOverflow="clip" lIns="0" tIns="0" rIns="0" bIns="0" rtlCol="0" anchor="ctr"/>
        <a:lstStyle/>
        <a:p>
          <a:pPr algn="ctr"/>
          <a:r>
            <a:rPr lang="en-US" sz="1400">
              <a:solidFill>
                <a:srgbClr val="0F2A43"/>
              </a:solidFill>
              <a:latin typeface="Segoe UI Emoji"/>
              <a:ea typeface="Segoe UI Emoji"/>
              <a:cs typeface="Segoe UI Emoji"/>
            </a:rPr>
            <a:t>⚠️</a:t>
          </a:r>
        </a:p>
      </xdr:txBody>
    </xdr:sp>
    <xdr:clientData/>
  </xdr:twoCellAnchor>
  <xdr:twoCellAnchor editAs="oneCell">
    <xdr:from>
      <xdr:col>9</xdr:col>
      <xdr:colOff>1419225</xdr:colOff>
      <xdr:row>5</xdr:row>
      <xdr:rowOff>38100</xdr:rowOff>
    </xdr:from>
    <xdr:to>
      <xdr:col>9</xdr:col>
      <xdr:colOff>1762125</xdr:colOff>
      <xdr:row>6</xdr:row>
      <xdr:rowOff>171450</xdr:rowOff>
    </xdr:to>
    <xdr:sp macro="" textlink="">
      <xdr:nvSpPr>
        <xdr:cNvPr id="44" name="KPI icon Stay">
          <a:extLst>
            <a:ext uri="{FF2B5EF4-FFF2-40B4-BE49-F238E27FC236}">
              <a16:creationId xmlns:a16="http://schemas.microsoft.com/office/drawing/2014/main" id="{00000000-0008-0000-0300-00002C000000}"/>
            </a:ext>
          </a:extLst>
        </xdr:cNvPr>
        <xdr:cNvSpPr/>
      </xdr:nvSpPr>
      <xdr:spPr>
        <a:xfrm>
          <a:off x="0" y="0"/>
          <a:ext cx="342900" cy="342900"/>
        </a:xfrm>
        <a:prstGeom prst="ellipse">
          <a:avLst/>
        </a:prstGeom>
        <a:solidFill>
          <a:srgbClr val="ECE7F6"/>
        </a:solidFill>
        <a:ln>
          <a:noFill/>
        </a:ln>
      </xdr:spPr>
      <xdr:txBody>
        <a:bodyPr vertOverflow="clip" horzOverflow="clip" lIns="0" tIns="0" rIns="0" bIns="0" rtlCol="0" anchor="ctr"/>
        <a:lstStyle/>
        <a:p>
          <a:pPr algn="ctr"/>
          <a:r>
            <a:rPr lang="en-US" sz="1400">
              <a:solidFill>
                <a:srgbClr val="0F2A43"/>
              </a:solidFill>
              <a:latin typeface="Segoe UI Emoji"/>
              <a:ea typeface="Segoe UI Emoji"/>
              <a:cs typeface="Segoe UI Emoji"/>
            </a:rPr>
            <a:t>🌙</a:t>
          </a:r>
        </a:p>
      </xdr:txBody>
    </xdr:sp>
    <xdr:clientData/>
  </xdr:twoCellAnchor>
  <xdr:twoCellAnchor editAs="oneCell">
    <xdr:from>
      <xdr:col>11</xdr:col>
      <xdr:colOff>1419225</xdr:colOff>
      <xdr:row>5</xdr:row>
      <xdr:rowOff>38100</xdr:rowOff>
    </xdr:from>
    <xdr:to>
      <xdr:col>11</xdr:col>
      <xdr:colOff>1762125</xdr:colOff>
      <xdr:row>6</xdr:row>
      <xdr:rowOff>171450</xdr:rowOff>
    </xdr:to>
    <xdr:sp macro="" textlink="">
      <xdr:nvSpPr>
        <xdr:cNvPr id="45" name="KPI icon Branch">
          <a:extLst>
            <a:ext uri="{FF2B5EF4-FFF2-40B4-BE49-F238E27FC236}">
              <a16:creationId xmlns:a16="http://schemas.microsoft.com/office/drawing/2014/main" id="{00000000-0008-0000-0300-00002D000000}"/>
            </a:ext>
          </a:extLst>
        </xdr:cNvPr>
        <xdr:cNvSpPr/>
      </xdr:nvSpPr>
      <xdr:spPr>
        <a:xfrm>
          <a:off x="0" y="0"/>
          <a:ext cx="342900" cy="342900"/>
        </a:xfrm>
        <a:prstGeom prst="ellipse">
          <a:avLst/>
        </a:prstGeom>
        <a:solidFill>
          <a:srgbClr val="FFF4CC"/>
        </a:solidFill>
        <a:ln>
          <a:noFill/>
        </a:ln>
      </xdr:spPr>
      <xdr:txBody>
        <a:bodyPr vertOverflow="clip" horzOverflow="clip" lIns="0" tIns="0" rIns="0" bIns="0" rtlCol="0" anchor="ctr"/>
        <a:lstStyle/>
        <a:p>
          <a:pPr algn="ctr"/>
          <a:r>
            <a:rPr lang="en-US" sz="1400">
              <a:solidFill>
                <a:srgbClr val="0F2A43"/>
              </a:solidFill>
              <a:latin typeface="Segoe UI Emoji"/>
              <a:ea typeface="Segoe UI Emoji"/>
              <a:cs typeface="Segoe UI Emoji"/>
            </a:rPr>
            <a:t>🏆</a:t>
          </a:r>
        </a:p>
      </xdr:txBody>
    </xdr:sp>
    <xdr:clientData/>
  </xdr:twoCellAnchor>
  <xdr:twoCellAnchor editAs="oneCell">
    <xdr:from>
      <xdr:col>7</xdr:col>
      <xdr:colOff>77932</xdr:colOff>
      <xdr:row>1</xdr:row>
      <xdr:rowOff>8659</xdr:rowOff>
    </xdr:from>
    <xdr:to>
      <xdr:col>11</xdr:col>
      <xdr:colOff>1030432</xdr:colOff>
      <xdr:row>4</xdr:row>
      <xdr:rowOff>1</xdr:rowOff>
    </xdr:to>
    <mc:AlternateContent xmlns:mc="http://schemas.openxmlformats.org/markup-compatibility/2006" xmlns:a14="http://schemas.microsoft.com/office/drawing/2010/main">
      <mc:Choice Requires="a14">
        <xdr:graphicFrame macro="">
          <xdr:nvGraphicFramePr>
            <xdr:cNvPr id="18" name="room_type 1">
              <a:extLst>
                <a:ext uri="{FF2B5EF4-FFF2-40B4-BE49-F238E27FC236}">
                  <a16:creationId xmlns:a16="http://schemas.microsoft.com/office/drawing/2014/main" id="{47E9042A-C50B-4EBC-B73C-E7592F6F4D09}"/>
                </a:ext>
              </a:extLst>
            </xdr:cNvPr>
            <xdr:cNvGraphicFramePr/>
          </xdr:nvGraphicFramePr>
          <xdr:xfrm>
            <a:off x="0" y="0"/>
            <a:ext cx="0" cy="0"/>
          </xdr:xfrm>
          <a:graphic>
            <a:graphicData uri="http://schemas.microsoft.com/office/drawing/2010/slicer">
              <sle:slicer xmlns:sle="http://schemas.microsoft.com/office/drawing/2010/slicer" name="room_type 1"/>
            </a:graphicData>
          </a:graphic>
        </xdr:graphicFrame>
      </mc:Choice>
      <mc:Fallback xmlns="">
        <xdr:sp macro="" textlink="">
          <xdr:nvSpPr>
            <xdr:cNvPr id="0" name=""/>
            <xdr:cNvSpPr>
              <a:spLocks noTextEdit="1"/>
            </xdr:cNvSpPr>
          </xdr:nvSpPr>
          <xdr:spPr>
            <a:xfrm>
              <a:off x="6217227" y="103909"/>
              <a:ext cx="4970319" cy="6061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1134559</xdr:colOff>
      <xdr:row>1</xdr:row>
      <xdr:rowOff>8659</xdr:rowOff>
    </xdr:from>
    <xdr:to>
      <xdr:col>13</xdr:col>
      <xdr:colOff>4097100</xdr:colOff>
      <xdr:row>4</xdr:row>
      <xdr:rowOff>1</xdr:rowOff>
    </xdr:to>
    <mc:AlternateContent xmlns:mc="http://schemas.openxmlformats.org/markup-compatibility/2006" xmlns:a14="http://schemas.microsoft.com/office/drawing/2010/main">
      <mc:Choice Requires="a14">
        <xdr:graphicFrame macro="">
          <xdr:nvGraphicFramePr>
            <xdr:cNvPr id="19" name="booking_source 1">
              <a:extLst>
                <a:ext uri="{FF2B5EF4-FFF2-40B4-BE49-F238E27FC236}">
                  <a16:creationId xmlns:a16="http://schemas.microsoft.com/office/drawing/2014/main" id="{8633CC63-E1FA-4E68-9287-0A788A2FE737}"/>
                </a:ext>
              </a:extLst>
            </xdr:cNvPr>
            <xdr:cNvGraphicFramePr/>
          </xdr:nvGraphicFramePr>
          <xdr:xfrm>
            <a:off x="0" y="0"/>
            <a:ext cx="0" cy="0"/>
          </xdr:xfrm>
          <a:graphic>
            <a:graphicData uri="http://schemas.microsoft.com/office/drawing/2010/slicer">
              <sle:slicer xmlns:sle="http://schemas.microsoft.com/office/drawing/2010/slicer" name="booking_source 1"/>
            </a:graphicData>
          </a:graphic>
        </xdr:graphicFrame>
      </mc:Choice>
      <mc:Fallback xmlns="">
        <xdr:sp macro="" textlink="">
          <xdr:nvSpPr>
            <xdr:cNvPr id="0" name=""/>
            <xdr:cNvSpPr>
              <a:spLocks noTextEdit="1"/>
            </xdr:cNvSpPr>
          </xdr:nvSpPr>
          <xdr:spPr>
            <a:xfrm>
              <a:off x="11291673" y="103909"/>
              <a:ext cx="4971450" cy="6061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ELL" refreshedDate="46322.696454398145" createdVersion="8" refreshedVersion="8" minRefreshableVersion="3" recordCount="7000" xr:uid="{82914B72-E22C-4803-81A1-F241A1988CDD}">
  <cacheSource type="worksheet">
    <worksheetSource name="Table2"/>
  </cacheSource>
  <cacheFields count="22">
    <cacheField name="booking_id" numFmtId="0">
      <sharedItems containsSemiMixedTypes="0" containsString="0" containsNumber="1" containsInteger="1" minValue="1" maxValue="7000"/>
    </cacheField>
    <cacheField name="hotel_branch_city" numFmtId="0">
      <sharedItems count="4">
        <s v="Branch B"/>
        <s v="Branch C"/>
        <s v="Branch A"/>
        <s v="Branch D"/>
      </sharedItems>
    </cacheField>
    <cacheField name="check_in_date" numFmtId="14">
      <sharedItems containsSemiMixedTypes="0" containsNonDate="0" containsDate="1" containsString="0" minDate="2023-01-01T00:00:00" maxDate="2024-01-01T00:00:00" count="365">
        <d v="2023-08-01T00:00:00"/>
        <d v="2023-07-23T00:00:00"/>
        <d v="2023-05-03T00:00:00"/>
        <d v="2023-12-12T00:00:00"/>
        <d v="2023-05-07T00:00:00"/>
        <d v="2023-01-27T00:00:00"/>
        <d v="2023-04-08T00:00:00"/>
        <d v="2023-02-22T00:00:00"/>
        <d v="2023-08-04T00:00:00"/>
        <d v="2023-08-05T00:00:00"/>
        <d v="2023-01-24T00:00:00"/>
        <d v="2023-09-23T00:00:00"/>
        <d v="2023-09-02T00:00:00"/>
        <d v="2023-05-04T00:00:00"/>
        <d v="2023-04-07T00:00:00"/>
        <d v="2023-01-03T00:00:00"/>
        <d v="2023-06-14T00:00:00"/>
        <d v="2023-11-06T00:00:00"/>
        <d v="2023-06-19T00:00:00"/>
        <d v="2023-01-20T00:00:00"/>
        <d v="2023-09-20T00:00:00"/>
        <d v="2023-04-20T00:00:00"/>
        <d v="2023-12-06T00:00:00"/>
        <d v="2023-02-10T00:00:00"/>
        <d v="2023-03-06T00:00:00"/>
        <d v="2023-11-28T00:00:00"/>
        <d v="2023-04-21T00:00:00"/>
        <d v="2023-10-14T00:00:00"/>
        <d v="2023-03-14T00:00:00"/>
        <d v="2023-03-22T00:00:00"/>
        <d v="2023-06-22T00:00:00"/>
        <d v="2023-01-08T00:00:00"/>
        <d v="2023-10-25T00:00:00"/>
        <d v="2023-12-20T00:00:00"/>
        <d v="2023-05-05T00:00:00"/>
        <d v="2023-07-16T00:00:00"/>
        <d v="2023-06-13T00:00:00"/>
        <d v="2023-06-28T00:00:00"/>
        <d v="2023-07-31T00:00:00"/>
        <d v="2023-06-09T00:00:00"/>
        <d v="2023-09-03T00:00:00"/>
        <d v="2023-05-17T00:00:00"/>
        <d v="2023-04-26T00:00:00"/>
        <d v="2023-07-22T00:00:00"/>
        <d v="2023-04-14T00:00:00"/>
        <d v="2023-07-14T00:00:00"/>
        <d v="2023-03-24T00:00:00"/>
        <d v="2023-04-05T00:00:00"/>
        <d v="2023-01-16T00:00:00"/>
        <d v="2023-03-17T00:00:00"/>
        <d v="2023-08-06T00:00:00"/>
        <d v="2023-12-26T00:00:00"/>
        <d v="2023-11-30T00:00:00"/>
        <d v="2023-12-14T00:00:00"/>
        <d v="2023-11-18T00:00:00"/>
        <d v="2023-08-16T00:00:00"/>
        <d v="2023-02-18T00:00:00"/>
        <d v="2023-06-16T00:00:00"/>
        <d v="2023-10-09T00:00:00"/>
        <d v="2023-06-11T00:00:00"/>
        <d v="2023-12-16T00:00:00"/>
        <d v="2023-08-30T00:00:00"/>
        <d v="2023-04-12T00:00:00"/>
        <d v="2023-03-21T00:00:00"/>
        <d v="2023-09-15T00:00:00"/>
        <d v="2023-01-28T00:00:00"/>
        <d v="2023-08-22T00:00:00"/>
        <d v="2023-05-14T00:00:00"/>
        <d v="2023-11-15T00:00:00"/>
        <d v="2023-02-12T00:00:00"/>
        <d v="2023-08-15T00:00:00"/>
        <d v="2023-09-24T00:00:00"/>
        <d v="2023-12-28T00:00:00"/>
        <d v="2023-10-26T00:00:00"/>
        <d v="2023-05-06T00:00:00"/>
        <d v="2023-09-30T00:00:00"/>
        <d v="2023-09-07T00:00:00"/>
        <d v="2023-06-30T00:00:00"/>
        <d v="2023-01-02T00:00:00"/>
        <d v="2023-01-22T00:00:00"/>
        <d v="2023-02-16T00:00:00"/>
        <d v="2023-06-04T00:00:00"/>
        <d v="2023-10-12T00:00:00"/>
        <d v="2023-01-15T00:00:00"/>
        <d v="2023-01-30T00:00:00"/>
        <d v="2023-01-23T00:00:00"/>
        <d v="2023-07-21T00:00:00"/>
        <d v="2023-12-05T00:00:00"/>
        <d v="2023-11-25T00:00:00"/>
        <d v="2023-10-29T00:00:00"/>
        <d v="2023-08-28T00:00:00"/>
        <d v="2023-12-30T00:00:00"/>
        <d v="2023-11-23T00:00:00"/>
        <d v="2023-10-08T00:00:00"/>
        <d v="2023-02-14T00:00:00"/>
        <d v="2023-05-16T00:00:00"/>
        <d v="2023-01-18T00:00:00"/>
        <d v="2023-12-11T00:00:00"/>
        <d v="2023-05-15T00:00:00"/>
        <d v="2023-07-11T00:00:00"/>
        <d v="2023-06-21T00:00:00"/>
        <d v="2023-05-11T00:00:00"/>
        <d v="2023-09-16T00:00:00"/>
        <d v="2023-04-10T00:00:00"/>
        <d v="2023-09-12T00:00:00"/>
        <d v="2023-07-19T00:00:00"/>
        <d v="2023-06-07T00:00:00"/>
        <d v="2023-06-05T00:00:00"/>
        <d v="2023-12-15T00:00:00"/>
        <d v="2023-04-13T00:00:00"/>
        <d v="2023-10-07T00:00:00"/>
        <d v="2023-05-13T00:00:00"/>
        <d v="2023-12-19T00:00:00"/>
        <d v="2023-08-20T00:00:00"/>
        <d v="2023-05-12T00:00:00"/>
        <d v="2023-04-23T00:00:00"/>
        <d v="2023-04-22T00:00:00"/>
        <d v="2023-08-29T00:00:00"/>
        <d v="2023-01-11T00:00:00"/>
        <d v="2023-05-23T00:00:00"/>
        <d v="2023-06-17T00:00:00"/>
        <d v="2023-12-13T00:00:00"/>
        <d v="2023-06-24T00:00:00"/>
        <d v="2023-12-29T00:00:00"/>
        <d v="2023-11-02T00:00:00"/>
        <d v="2023-02-13T00:00:00"/>
        <d v="2023-05-09T00:00:00"/>
        <d v="2023-10-24T00:00:00"/>
        <d v="2023-09-25T00:00:00"/>
        <d v="2023-02-11T00:00:00"/>
        <d v="2023-09-01T00:00:00"/>
        <d v="2023-09-18T00:00:00"/>
        <d v="2023-10-03T00:00:00"/>
        <d v="2023-01-01T00:00:00"/>
        <d v="2023-07-09T00:00:00"/>
        <d v="2023-06-27T00:00:00"/>
        <d v="2023-09-22T00:00:00"/>
        <d v="2023-01-10T00:00:00"/>
        <d v="2023-10-28T00:00:00"/>
        <d v="2023-04-16T00:00:00"/>
        <d v="2023-05-31T00:00:00"/>
        <d v="2023-12-18T00:00:00"/>
        <d v="2023-01-04T00:00:00"/>
        <d v="2023-12-03T00:00:00"/>
        <d v="2023-06-26T00:00:00"/>
        <d v="2023-11-03T00:00:00"/>
        <d v="2023-05-28T00:00:00"/>
        <d v="2023-10-27T00:00:00"/>
        <d v="2023-05-27T00:00:00"/>
        <d v="2023-03-07T00:00:00"/>
        <d v="2023-04-18T00:00:00"/>
        <d v="2023-09-27T00:00:00"/>
        <d v="2023-10-05T00:00:00"/>
        <d v="2023-03-29T00:00:00"/>
        <d v="2023-10-23T00:00:00"/>
        <d v="2023-07-17T00:00:00"/>
        <d v="2023-08-09T00:00:00"/>
        <d v="2023-03-08T00:00:00"/>
        <d v="2023-12-17T00:00:00"/>
        <d v="2023-04-19T00:00:00"/>
        <d v="2023-05-19T00:00:00"/>
        <d v="2023-03-25T00:00:00"/>
        <d v="2023-01-26T00:00:00"/>
        <d v="2023-12-01T00:00:00"/>
        <d v="2023-08-21T00:00:00"/>
        <d v="2023-01-13T00:00:00"/>
        <d v="2023-02-07T00:00:00"/>
        <d v="2023-03-05T00:00:00"/>
        <d v="2023-06-06T00:00:00"/>
        <d v="2023-04-11T00:00:00"/>
        <d v="2023-09-14T00:00:00"/>
        <d v="2023-01-19T00:00:00"/>
        <d v="2023-04-15T00:00:00"/>
        <d v="2023-11-27T00:00:00"/>
        <d v="2023-11-05T00:00:00"/>
        <d v="2023-11-17T00:00:00"/>
        <d v="2023-11-26T00:00:00"/>
        <d v="2023-11-11T00:00:00"/>
        <d v="2023-02-02T00:00:00"/>
        <d v="2023-03-12T00:00:00"/>
        <d v="2023-02-27T00:00:00"/>
        <d v="2023-02-26T00:00:00"/>
        <d v="2023-11-07T00:00:00"/>
        <d v="2023-06-20T00:00:00"/>
        <d v="2023-05-01T00:00:00"/>
        <d v="2023-04-17T00:00:00"/>
        <d v="2023-05-02T00:00:00"/>
        <d v="2023-05-21T00:00:00"/>
        <d v="2023-06-23T00:00:00"/>
        <d v="2023-09-06T00:00:00"/>
        <d v="2023-11-14T00:00:00"/>
        <d v="2023-06-08T00:00:00"/>
        <d v="2023-12-24T00:00:00"/>
        <d v="2023-04-24T00:00:00"/>
        <d v="2023-06-10T00:00:00"/>
        <d v="2023-10-18T00:00:00"/>
        <d v="2023-04-04T00:00:00"/>
        <d v="2023-07-26T00:00:00"/>
        <d v="2023-06-12T00:00:00"/>
        <d v="2023-09-29T00:00:00"/>
        <d v="2023-02-17T00:00:00"/>
        <d v="2023-02-21T00:00:00"/>
        <d v="2023-11-20T00:00:00"/>
        <d v="2023-01-07T00:00:00"/>
        <d v="2023-02-20T00:00:00"/>
        <d v="2023-10-19T00:00:00"/>
        <d v="2023-03-23T00:00:00"/>
        <d v="2023-05-29T00:00:00"/>
        <d v="2023-10-04T00:00:00"/>
        <d v="2023-10-15T00:00:00"/>
        <d v="2023-03-16T00:00:00"/>
        <d v="2023-02-25T00:00:00"/>
        <d v="2023-11-12T00:00:00"/>
        <d v="2023-04-01T00:00:00"/>
        <d v="2023-08-26T00:00:00"/>
        <d v="2023-10-16T00:00:00"/>
        <d v="2023-07-18T00:00:00"/>
        <d v="2023-12-09T00:00:00"/>
        <d v="2023-05-25T00:00:00"/>
        <d v="2023-07-08T00:00:00"/>
        <d v="2023-12-25T00:00:00"/>
        <d v="2023-09-19T00:00:00"/>
        <d v="2023-11-10T00:00:00"/>
        <d v="2023-09-05T00:00:00"/>
        <d v="2023-05-18T00:00:00"/>
        <d v="2023-08-24T00:00:00"/>
        <d v="2023-12-31T00:00:00"/>
        <d v="2023-06-25T00:00:00"/>
        <d v="2023-06-15T00:00:00"/>
        <d v="2023-01-05T00:00:00"/>
        <d v="2023-06-18T00:00:00"/>
        <d v="2023-07-03T00:00:00"/>
        <d v="2023-09-11T00:00:00"/>
        <d v="2023-03-03T00:00:00"/>
        <d v="2023-01-25T00:00:00"/>
        <d v="2023-09-13T00:00:00"/>
        <d v="2023-04-28T00:00:00"/>
        <d v="2023-08-07T00:00:00"/>
        <d v="2023-12-21T00:00:00"/>
        <d v="2023-04-25T00:00:00"/>
        <d v="2023-05-24T00:00:00"/>
        <d v="2023-03-11T00:00:00"/>
        <d v="2023-02-05T00:00:00"/>
        <d v="2023-08-02T00:00:00"/>
        <d v="2023-01-12T00:00:00"/>
        <d v="2023-02-08T00:00:00"/>
        <d v="2023-05-08T00:00:00"/>
        <d v="2023-08-13T00:00:00"/>
        <d v="2023-10-02T00:00:00"/>
        <d v="2023-06-02T00:00:00"/>
        <d v="2023-03-31T00:00:00"/>
        <d v="2023-10-06T00:00:00"/>
        <d v="2023-01-31T00:00:00"/>
        <d v="2023-11-22T00:00:00"/>
        <d v="2023-08-10T00:00:00"/>
        <d v="2023-09-08T00:00:00"/>
        <d v="2023-02-09T00:00:00"/>
        <d v="2023-03-04T00:00:00"/>
        <d v="2023-07-10T00:00:00"/>
        <d v="2023-10-01T00:00:00"/>
        <d v="2023-03-13T00:00:00"/>
        <d v="2023-03-26T00:00:00"/>
        <d v="2023-09-28T00:00:00"/>
        <d v="2023-07-27T00:00:00"/>
        <d v="2023-07-02T00:00:00"/>
        <d v="2023-04-06T00:00:00"/>
        <d v="2023-03-20T00:00:00"/>
        <d v="2023-11-19T00:00:00"/>
        <d v="2023-08-19T00:00:00"/>
        <d v="2023-08-03T00:00:00"/>
        <d v="2023-11-24T00:00:00"/>
        <d v="2023-08-11T00:00:00"/>
        <d v="2023-05-10T00:00:00"/>
        <d v="2023-07-25T00:00:00"/>
        <d v="2023-08-12T00:00:00"/>
        <d v="2023-03-28T00:00:00"/>
        <d v="2023-01-29T00:00:00"/>
        <d v="2023-03-02T00:00:00"/>
        <d v="2023-12-04T00:00:00"/>
        <d v="2023-03-10T00:00:00"/>
        <d v="2023-07-01T00:00:00"/>
        <d v="2023-08-08T00:00:00"/>
        <d v="2023-06-01T00:00:00"/>
        <d v="2023-12-10T00:00:00"/>
        <d v="2023-11-09T00:00:00"/>
        <d v="2023-06-29T00:00:00"/>
        <d v="2023-02-01T00:00:00"/>
        <d v="2023-05-26T00:00:00"/>
        <d v="2023-09-26T00:00:00"/>
        <d v="2023-12-08T00:00:00"/>
        <d v="2023-07-28T00:00:00"/>
        <d v="2023-02-15T00:00:00"/>
        <d v="2023-11-16T00:00:00"/>
        <d v="2023-05-20T00:00:00"/>
        <d v="2023-09-17T00:00:00"/>
        <d v="2023-02-28T00:00:00"/>
        <d v="2023-06-03T00:00:00"/>
        <d v="2023-10-11T00:00:00"/>
        <d v="2023-04-03T00:00:00"/>
        <d v="2023-04-29T00:00:00"/>
        <d v="2023-04-27T00:00:00"/>
        <d v="2023-11-13T00:00:00"/>
        <d v="2023-03-01T00:00:00"/>
        <d v="2023-08-14T00:00:00"/>
        <d v="2023-11-08T00:00:00"/>
        <d v="2023-03-19T00:00:00"/>
        <d v="2023-07-06T00:00:00"/>
        <d v="2023-11-21T00:00:00"/>
        <d v="2023-02-24T00:00:00"/>
        <d v="2023-02-04T00:00:00"/>
        <d v="2023-10-10T00:00:00"/>
        <d v="2023-10-20T00:00:00"/>
        <d v="2023-12-23T00:00:00"/>
        <d v="2023-08-17T00:00:00"/>
        <d v="2023-10-30T00:00:00"/>
        <d v="2023-01-09T00:00:00"/>
        <d v="2023-09-09T00:00:00"/>
        <d v="2023-01-14T00:00:00"/>
        <d v="2023-08-18T00:00:00"/>
        <d v="2023-09-10T00:00:00"/>
        <d v="2023-12-02T00:00:00"/>
        <d v="2023-07-12T00:00:00"/>
        <d v="2023-05-22T00:00:00"/>
        <d v="2023-02-19T00:00:00"/>
        <d v="2023-03-15T00:00:00"/>
        <d v="2023-07-24T00:00:00"/>
        <d v="2023-08-23T00:00:00"/>
        <d v="2023-09-04T00:00:00"/>
        <d v="2023-09-21T00:00:00"/>
        <d v="2023-04-09T00:00:00"/>
        <d v="2023-04-30T00:00:00"/>
        <d v="2023-12-27T00:00:00"/>
        <d v="2023-03-27T00:00:00"/>
        <d v="2023-12-07T00:00:00"/>
        <d v="2023-07-05T00:00:00"/>
        <d v="2023-07-13T00:00:00"/>
        <d v="2023-12-22T00:00:00"/>
        <d v="2023-10-31T00:00:00"/>
        <d v="2023-01-06T00:00:00"/>
        <d v="2023-11-29T00:00:00"/>
        <d v="2023-10-17T00:00:00"/>
        <d v="2023-10-21T00:00:00"/>
        <d v="2023-01-21T00:00:00"/>
        <d v="2023-03-09T00:00:00"/>
        <d v="2023-07-04T00:00:00"/>
        <d v="2023-02-23T00:00:00"/>
        <d v="2023-08-31T00:00:00"/>
        <d v="2023-10-22T00:00:00"/>
        <d v="2023-07-20T00:00:00"/>
        <d v="2023-07-30T00:00:00"/>
        <d v="2023-07-15T00:00:00"/>
        <d v="2023-03-18T00:00:00"/>
        <d v="2023-08-25T00:00:00"/>
        <d v="2023-03-30T00:00:00"/>
        <d v="2023-07-29T00:00:00"/>
        <d v="2023-11-04T00:00:00"/>
        <d v="2023-02-03T00:00:00"/>
        <d v="2023-05-30T00:00:00"/>
        <d v="2023-01-17T00:00:00"/>
        <d v="2023-10-13T00:00:00"/>
        <d v="2023-04-02T00:00:00"/>
        <d v="2023-02-06T00:00:00"/>
        <d v="2023-11-01T00:00:00"/>
        <d v="2023-08-27T00:00:00"/>
        <d v="2023-07-07T00:00:00"/>
      </sharedItems>
      <fieldGroup par="21" base="2">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check_out_date" numFmtId="14">
      <sharedItems containsSemiMixedTypes="0" containsNonDate="0" containsDate="1" containsString="0" minDate="2023-01-02T00:00:00" maxDate="2024-01-12T00:00:00"/>
    </cacheField>
    <cacheField name="booking_date" numFmtId="165">
      <sharedItems containsSemiMixedTypes="0" containsNonDate="0" containsDate="1" containsString="0" minDate="2022-10-09T00:00:00" maxDate="2023-12-29T00:00:00" count="436">
        <d v="2023-06-16T00:00:00"/>
        <d v="2023-06-14T00:00:00"/>
        <d v="2023-04-10T00:00:00"/>
        <d v="2023-11-08T00:00:00"/>
        <d v="2023-03-27T00:00:00"/>
        <d v="2023-01-22T00:00:00"/>
        <d v="2023-02-20T00:00:00"/>
        <d v="2023-01-28T00:00:00"/>
        <d v="2023-07-17T00:00:00"/>
        <d v="2023-07-14T00:00:00"/>
        <d v="2022-12-26T00:00:00"/>
        <d v="2023-09-04T00:00:00"/>
        <d v="2023-08-18T00:00:00"/>
        <d v="2023-04-25T00:00:00"/>
        <d v="2023-03-06T00:00:00"/>
        <d v="2022-10-29T00:00:00"/>
        <d v="2023-05-02T00:00:00"/>
        <d v="2023-10-30T00:00:00"/>
        <d v="2023-05-16T00:00:00"/>
        <d v="2022-10-26T00:00:00"/>
        <d v="2023-07-03T00:00:00"/>
        <d v="2023-04-06T00:00:00"/>
        <d v="2023-10-21T00:00:00"/>
        <d v="2023-01-19T00:00:00"/>
        <d v="2022-12-20T00:00:00"/>
        <d v="2023-10-31T00:00:00"/>
        <d v="2023-03-22T00:00:00"/>
        <d v="2023-09-08T00:00:00"/>
        <d v="2023-03-07T00:00:00"/>
        <d v="2023-01-12T00:00:00"/>
        <d v="2023-06-08T00:00:00"/>
        <d v="2022-10-21T00:00:00"/>
        <d v="2023-08-25T00:00:00"/>
        <d v="2023-12-01T00:00:00"/>
        <d v="2023-04-04T00:00:00"/>
        <d v="2023-05-24T00:00:00"/>
        <d v="2023-06-01T00:00:00"/>
        <d v="2023-07-10T00:00:00"/>
        <d v="2023-04-21T00:00:00"/>
        <d v="2023-07-30T00:00:00"/>
        <d v="2023-04-08T00:00:00"/>
        <d v="2023-06-29T00:00:00"/>
        <d v="2023-03-16T00:00:00"/>
        <d v="2023-04-20T00:00:00"/>
        <d v="2023-02-23T00:00:00"/>
        <d v="2023-02-26T00:00:00"/>
        <d v="2023-01-08T00:00:00"/>
        <d v="2023-02-22T00:00:00"/>
        <d v="2023-07-21T00:00:00"/>
        <d v="2023-11-05T00:00:00"/>
        <d v="2023-11-12T00:00:00"/>
        <d v="2022-10-27T00:00:00"/>
        <d v="2023-11-06T00:00:00"/>
        <d v="2023-11-13T00:00:00"/>
        <d v="2023-07-09T00:00:00"/>
        <d v="2023-02-15T00:00:00"/>
        <d v="2023-03-30T00:00:00"/>
        <d v="2023-08-16T00:00:00"/>
        <d v="2023-04-13T00:00:00"/>
        <d v="2023-10-03T00:00:00"/>
        <d v="2023-05-20T00:00:00"/>
        <d v="2023-08-12T00:00:00"/>
        <d v="2023-03-18T00:00:00"/>
        <d v="2023-03-05T00:00:00"/>
        <d v="2022-12-17T00:00:00"/>
        <d v="2023-07-05T00:00:00"/>
        <d v="2023-09-03T00:00:00"/>
        <d v="2023-01-02T00:00:00"/>
        <d v="2023-06-12T00:00:00"/>
        <d v="2023-12-06T00:00:00"/>
        <d v="2023-02-13T00:00:00"/>
        <d v="2023-08-24T00:00:00"/>
        <d v="2023-04-19T00:00:00"/>
        <d v="2023-08-02T00:00:00"/>
        <d v="2023-01-09T00:00:00"/>
        <d v="2023-08-13T00:00:00"/>
        <d v="2023-01-29T00:00:00"/>
        <d v="2022-12-21T00:00:00"/>
        <d v="2022-12-12T00:00:00"/>
        <d v="2022-12-31T00:00:00"/>
        <d v="2023-12-09T00:00:00"/>
        <d v="2023-05-19T00:00:00"/>
        <d v="2023-08-28T00:00:00"/>
        <d v="2023-09-21T00:00:00"/>
        <d v="2022-12-19T00:00:00"/>
        <d v="2022-12-09T00:00:00"/>
        <d v="2022-12-28T00:00:00"/>
        <d v="2022-12-30T00:00:00"/>
        <d v="2023-05-31T00:00:00"/>
        <d v="2023-11-27T00:00:00"/>
        <d v="2023-10-18T00:00:00"/>
        <d v="2023-08-06T00:00:00"/>
        <d v="2023-12-26T00:00:00"/>
        <d v="2023-09-29T00:00:00"/>
        <d v="2023-09-19T00:00:00"/>
        <d v="2023-05-10T00:00:00"/>
        <d v="2022-12-29T00:00:00"/>
        <d v="2023-10-04T00:00:00"/>
        <d v="2023-03-14T00:00:00"/>
        <d v="2023-07-02T00:00:00"/>
        <d v="2023-04-02T00:00:00"/>
        <d v="2023-09-02T00:00:00"/>
        <d v="2023-02-12T00:00:00"/>
        <d v="2023-05-22T00:00:00"/>
        <d v="2023-07-04T00:00:00"/>
        <d v="2023-07-08T00:00:00"/>
        <d v="2023-05-17T00:00:00"/>
        <d v="2023-05-27T00:00:00"/>
        <d v="2023-11-16T00:00:00"/>
        <d v="2023-07-29T00:00:00"/>
        <d v="2023-09-01T00:00:00"/>
        <d v="2023-02-21T00:00:00"/>
        <d v="2023-11-30T00:00:00"/>
        <d v="2023-06-18T00:00:00"/>
        <d v="2023-04-01T00:00:00"/>
        <d v="2023-05-26T00:00:00"/>
        <d v="2023-04-15T00:00:00"/>
        <d v="2023-02-18T00:00:00"/>
        <d v="2023-06-30T00:00:00"/>
        <d v="2023-01-18T00:00:00"/>
        <d v="2022-12-24T00:00:00"/>
        <d v="2023-03-04T00:00:00"/>
        <d v="2022-11-16T00:00:00"/>
        <d v="2023-05-23T00:00:00"/>
        <d v="2023-11-21T00:00:00"/>
        <d v="2023-10-22T00:00:00"/>
        <d v="2023-06-25T00:00:00"/>
        <d v="2023-01-31T00:00:00"/>
        <d v="2023-09-13T00:00:00"/>
        <d v="2023-09-09T00:00:00"/>
        <d v="2023-07-31T00:00:00"/>
        <d v="2023-01-27T00:00:00"/>
        <d v="2023-01-20T00:00:00"/>
        <d v="2023-09-11T00:00:00"/>
        <d v="2022-11-19T00:00:00"/>
        <d v="2023-06-19T00:00:00"/>
        <d v="2023-08-30T00:00:00"/>
        <d v="2022-12-15T00:00:00"/>
        <d v="2023-10-05T00:00:00"/>
        <d v="2023-04-05T00:00:00"/>
        <d v="2023-03-24T00:00:00"/>
        <d v="2023-05-07T00:00:00"/>
        <d v="2023-06-03T00:00:00"/>
        <d v="2023-11-23T00:00:00"/>
        <d v="2023-03-13T00:00:00"/>
        <d v="2023-06-02T00:00:00"/>
        <d v="2023-09-30T00:00:00"/>
        <d v="2023-05-01T00:00:00"/>
        <d v="2022-11-11T00:00:00"/>
        <d v="2023-08-07T00:00:00"/>
        <d v="2023-01-14T00:00:00"/>
        <d v="2023-12-02T00:00:00"/>
        <d v="2023-10-13T00:00:00"/>
        <d v="2023-03-15T00:00:00"/>
        <d v="2023-01-06T00:00:00"/>
        <d v="2023-09-17T00:00:00"/>
        <d v="2023-08-27T00:00:00"/>
        <d v="2023-03-20T00:00:00"/>
        <d v="2023-10-19T00:00:00"/>
        <d v="2023-08-01T00:00:00"/>
        <d v="2023-02-28T00:00:00"/>
        <d v="2023-03-12T00:00:00"/>
        <d v="2022-12-01T00:00:00"/>
        <d v="2023-01-13T00:00:00"/>
        <d v="2023-02-10T00:00:00"/>
        <d v="2023-02-04T00:00:00"/>
        <d v="2022-11-24T00:00:00"/>
        <d v="2022-12-16T00:00:00"/>
        <d v="2023-11-22T00:00:00"/>
        <d v="2022-12-14T00:00:00"/>
        <d v="2023-12-05T00:00:00"/>
        <d v="2023-01-01T00:00:00"/>
        <d v="2022-12-13T00:00:00"/>
        <d v="2023-03-25T00:00:00"/>
        <d v="2023-07-07T00:00:00"/>
        <d v="2023-03-29T00:00:00"/>
        <d v="2023-10-27T00:00:00"/>
        <d v="2023-07-11T00:00:00"/>
        <d v="2023-03-19T00:00:00"/>
        <d v="2023-03-09T00:00:00"/>
        <d v="2023-04-16T00:00:00"/>
        <d v="2023-10-24T00:00:00"/>
        <d v="2023-10-14T00:00:00"/>
        <d v="2023-12-07T00:00:00"/>
        <d v="2023-09-27T00:00:00"/>
        <d v="2022-12-06T00:00:00"/>
        <d v="2023-02-02T00:00:00"/>
        <d v="2023-05-29T00:00:00"/>
        <d v="2023-10-16T00:00:00"/>
        <d v="2023-11-10T00:00:00"/>
        <d v="2023-11-26T00:00:00"/>
        <d v="2023-09-20T00:00:00"/>
        <d v="2023-03-10T00:00:00"/>
        <d v="2023-11-29T00:00:00"/>
        <d v="2023-07-06T00:00:00"/>
        <d v="2023-04-23T00:00:00"/>
        <d v="2023-09-23T00:00:00"/>
        <d v="2023-08-21T00:00:00"/>
        <d v="2023-08-14T00:00:00"/>
        <d v="2023-11-24T00:00:00"/>
        <d v="2023-01-17T00:00:00"/>
        <d v="2023-03-17T00:00:00"/>
        <d v="2023-04-24T00:00:00"/>
        <d v="2023-09-25T00:00:00"/>
        <d v="2023-02-06T00:00:00"/>
        <d v="2023-10-06T00:00:00"/>
        <d v="2023-11-09T00:00:00"/>
        <d v="2022-12-07T00:00:00"/>
        <d v="2023-08-31T00:00:00"/>
        <d v="2023-09-18T00:00:00"/>
        <d v="2023-02-16T00:00:00"/>
        <d v="2022-10-31T00:00:00"/>
        <d v="2023-01-16T00:00:00"/>
        <d v="2023-06-27T00:00:00"/>
        <d v="2023-11-20T00:00:00"/>
        <d v="2023-03-08T00:00:00"/>
        <d v="2023-06-10T00:00:00"/>
        <d v="2023-01-03T00:00:00"/>
        <d v="2023-02-07T00:00:00"/>
        <d v="2023-09-26T00:00:00"/>
        <d v="2023-11-14T00:00:00"/>
        <d v="2023-03-01T00:00:00"/>
        <d v="2023-03-23T00:00:00"/>
        <d v="2023-09-06T00:00:00"/>
        <d v="2023-06-05T00:00:00"/>
        <d v="2023-04-17T00:00:00"/>
        <d v="2023-11-17T00:00:00"/>
        <d v="2023-06-22T00:00:00"/>
        <d v="2023-11-11T00:00:00"/>
        <d v="2023-09-22T00:00:00"/>
        <d v="2023-11-19T00:00:00"/>
        <d v="2023-06-13T00:00:00"/>
        <d v="2023-11-07T00:00:00"/>
        <d v="2023-07-24T00:00:00"/>
        <d v="2023-01-05T00:00:00"/>
        <d v="2023-04-03T00:00:00"/>
        <d v="2023-05-08T00:00:00"/>
        <d v="2022-11-09T00:00:00"/>
        <d v="2022-12-08T00:00:00"/>
        <d v="2023-01-04T00:00:00"/>
        <d v="2023-06-11T00:00:00"/>
        <d v="2023-06-04T00:00:00"/>
        <d v="2022-12-22T00:00:00"/>
        <d v="2023-03-11T00:00:00"/>
        <d v="2023-07-26T00:00:00"/>
        <d v="2023-07-20T00:00:00"/>
        <d v="2023-02-05T00:00:00"/>
        <d v="2023-10-07T00:00:00"/>
        <d v="2023-10-01T00:00:00"/>
        <d v="2023-05-25T00:00:00"/>
        <d v="2023-02-14T00:00:00"/>
        <d v="2023-05-14T00:00:00"/>
        <d v="2023-12-08T00:00:00"/>
        <d v="2023-02-27T00:00:00"/>
        <d v="2023-01-11T00:00:00"/>
        <d v="2023-09-05T00:00:00"/>
        <d v="2023-12-12T00:00:00"/>
        <d v="2023-07-15T00:00:00"/>
        <d v="2022-12-25T00:00:00"/>
        <d v="2023-04-30T00:00:00"/>
        <d v="2023-07-25T00:00:00"/>
        <d v="2023-07-19T00:00:00"/>
        <d v="2023-09-07T00:00:00"/>
        <d v="2023-01-10T00:00:00"/>
        <d v="2022-11-14T00:00:00"/>
        <d v="2023-10-08T00:00:00"/>
        <d v="2023-05-28T00:00:00"/>
        <d v="2022-12-27T00:00:00"/>
        <d v="2023-05-04T00:00:00"/>
        <d v="2023-08-11T00:00:00"/>
        <d v="2022-12-18T00:00:00"/>
        <d v="2023-03-02T00:00:00"/>
        <d v="2023-10-26T00:00:00"/>
        <d v="2023-06-21T00:00:00"/>
        <d v="2023-06-20T00:00:00"/>
        <d v="2022-12-23T00:00:00"/>
        <d v="2023-11-01T00:00:00"/>
        <d v="2023-08-15T00:00:00"/>
        <d v="2023-01-07T00:00:00"/>
        <d v="2023-05-05T00:00:00"/>
        <d v="2023-04-09T00:00:00"/>
        <d v="2023-07-22T00:00:00"/>
        <d v="2023-01-24T00:00:00"/>
        <d v="2023-05-06T00:00:00"/>
        <d v="2022-12-05T00:00:00"/>
        <d v="2023-07-28T00:00:00"/>
        <d v="2023-12-24T00:00:00"/>
        <d v="2023-09-28T00:00:00"/>
        <d v="2023-09-15T00:00:00"/>
        <d v="2023-02-24T00:00:00"/>
        <d v="2023-06-07T00:00:00"/>
        <d v="2023-06-23T00:00:00"/>
        <d v="2023-09-10T00:00:00"/>
        <d v="2023-05-12T00:00:00"/>
        <d v="2022-12-03T00:00:00"/>
        <d v="2023-07-16T00:00:00"/>
        <d v="2023-06-24T00:00:00"/>
        <d v="2023-08-17T00:00:00"/>
        <d v="2023-08-09T00:00:00"/>
        <d v="2022-11-30T00:00:00"/>
        <d v="2023-12-11T00:00:00"/>
        <d v="2023-02-01T00:00:00"/>
        <d v="2023-12-14T00:00:00"/>
        <d v="2023-03-31T00:00:00"/>
        <d v="2023-11-18T00:00:00"/>
        <d v="2022-11-26T00:00:00"/>
        <d v="2023-12-20T00:00:00"/>
        <d v="2023-04-12T00:00:00"/>
        <d v="2023-03-28T00:00:00"/>
        <d v="2022-12-11T00:00:00"/>
        <d v="2023-11-04T00:00:00"/>
        <d v="2023-11-28T00:00:00"/>
        <d v="2022-11-08T00:00:00"/>
        <d v="2023-01-30T00:00:00"/>
        <d v="2023-12-04T00:00:00"/>
        <d v="2023-09-24T00:00:00"/>
        <d v="2023-10-29T00:00:00"/>
        <d v="2023-05-03T00:00:00"/>
        <d v="2023-05-13T00:00:00"/>
        <d v="2023-08-03T00:00:00"/>
        <d v="2023-07-23T00:00:00"/>
        <d v="2023-05-09T00:00:00"/>
        <d v="2023-08-04T00:00:00"/>
        <d v="2023-06-28T00:00:00"/>
        <d v="2023-08-08T00:00:00"/>
        <d v="2023-12-22T00:00:00"/>
        <d v="2023-01-25T00:00:00"/>
        <d v="2023-02-17T00:00:00"/>
        <d v="2023-01-26T00:00:00"/>
        <d v="2023-10-17T00:00:00"/>
        <d v="2023-07-13T00:00:00"/>
        <d v="2023-12-23T00:00:00"/>
        <d v="2023-10-09T00:00:00"/>
        <d v="2022-11-25T00:00:00"/>
        <d v="2022-11-03T00:00:00"/>
        <d v="2023-02-25T00:00:00"/>
        <d v="2023-09-12T00:00:00"/>
        <d v="2023-02-08T00:00:00"/>
        <d v="2023-07-12T00:00:00"/>
        <d v="2023-12-17T00:00:00"/>
        <d v="2023-04-11T00:00:00"/>
        <d v="2023-04-28T00:00:00"/>
        <d v="2023-11-03T00:00:00"/>
        <d v="2023-08-05T00:00:00"/>
        <d v="2023-10-11T00:00:00"/>
        <d v="2023-07-18T00:00:00"/>
        <d v="2023-09-14T00:00:00"/>
        <d v="2023-03-26T00:00:00"/>
        <d v="2023-06-26T00:00:00"/>
        <d v="2023-08-26T00:00:00"/>
        <d v="2023-02-11T00:00:00"/>
        <d v="2023-10-15T00:00:00"/>
        <d v="2023-05-18T00:00:00"/>
        <d v="2022-12-02T00:00:00"/>
        <d v="2023-10-25T00:00:00"/>
        <d v="2023-10-02T00:00:00"/>
        <d v="2023-10-23T00:00:00"/>
        <d v="2023-04-27T00:00:00"/>
        <d v="2023-12-21T00:00:00"/>
        <d v="2023-11-25T00:00:00"/>
        <d v="2023-04-22T00:00:00"/>
        <d v="2022-11-20T00:00:00"/>
        <d v="2023-03-03T00:00:00"/>
        <d v="2023-11-15T00:00:00"/>
        <d v="2023-12-27T00:00:00"/>
        <d v="2023-10-20T00:00:00"/>
        <d v="2023-05-30T00:00:00"/>
        <d v="2023-10-10T00:00:00"/>
        <d v="2023-05-15T00:00:00"/>
        <d v="2023-08-23T00:00:00"/>
        <d v="2022-12-04T00:00:00"/>
        <d v="2023-03-21T00:00:00"/>
        <d v="2023-02-03T00:00:00"/>
        <d v="2023-04-14T00:00:00"/>
        <d v="2023-10-28T00:00:00"/>
        <d v="2023-01-15T00:00:00"/>
        <d v="2023-02-09T00:00:00"/>
        <d v="2023-08-29T00:00:00"/>
        <d v="2023-11-02T00:00:00"/>
        <d v="2023-09-16T00:00:00"/>
        <d v="2022-11-05T00:00:00"/>
        <d v="2023-08-10T00:00:00"/>
        <d v="2023-08-22T00:00:00"/>
        <d v="2023-07-27T00:00:00"/>
        <d v="2023-08-20T00:00:00"/>
        <d v="2023-04-18T00:00:00"/>
        <d v="2023-02-19T00:00:00"/>
        <d v="2022-11-28T00:00:00"/>
        <d v="2023-08-19T00:00:00"/>
        <d v="2022-11-29T00:00:00"/>
        <d v="2022-10-11T00:00:00"/>
        <d v="2023-01-23T00:00:00"/>
        <d v="2022-11-12T00:00:00"/>
        <d v="2023-05-11T00:00:00"/>
        <d v="2023-06-17T00:00:00"/>
        <d v="2023-06-15T00:00:00"/>
        <d v="2022-12-10T00:00:00"/>
        <d v="2022-11-23T00:00:00"/>
        <d v="2023-01-21T00:00:00"/>
        <d v="2023-04-29T00:00:00"/>
        <d v="2023-06-06T00:00:00"/>
        <d v="2022-11-22T00:00:00"/>
        <d v="2023-06-09T00:00:00"/>
        <d v="2023-04-07T00:00:00"/>
        <d v="2022-11-21T00:00:00"/>
        <d v="2022-11-15T00:00:00"/>
        <d v="2023-04-26T00:00:00"/>
        <d v="2023-12-03T00:00:00"/>
        <d v="2023-05-21T00:00:00"/>
        <d v="2023-12-16T00:00:00"/>
        <d v="2023-07-01T00:00:00"/>
        <d v="2023-12-10T00:00:00"/>
        <d v="2023-12-13T00:00:00"/>
        <d v="2023-10-12T00:00:00"/>
        <d v="2023-12-18T00:00:00"/>
        <d v="2022-11-07T00:00:00"/>
        <d v="2022-10-30T00:00:00"/>
        <d v="2022-10-16T00:00:00"/>
        <d v="2022-10-09T00:00:00"/>
        <d v="2022-11-18T00:00:00"/>
        <d v="2023-12-19T00:00:00"/>
        <d v="2023-12-15T00:00:00"/>
        <d v="2022-11-04T00:00:00"/>
        <d v="2022-11-27T00:00:00"/>
        <d v="2022-10-22T00:00:00"/>
        <d v="2022-11-10T00:00:00"/>
        <d v="2022-10-28T00:00:00"/>
        <d v="2022-11-17T00:00:00"/>
        <d v="2022-11-13T00:00:00"/>
        <d v="2022-10-14T00:00:00"/>
        <d v="2022-10-18T00:00:00"/>
        <d v="2022-11-02T00:00:00"/>
        <d v="2022-11-06T00:00:00"/>
        <d v="2022-10-17T00:00:00"/>
        <d v="2022-11-01T00:00:00"/>
        <d v="2023-12-28T00:00:00"/>
      </sharedItems>
      <fieldGroup par="20" base="4">
        <rangePr groupBy="months" startDate="2022-10-09T00:00:00" endDate="2023-12-29T00:00:00"/>
        <groupItems count="14">
          <s v="&lt;10/9/2022"/>
          <s v="Jan"/>
          <s v="Feb"/>
          <s v="Mar"/>
          <s v="Apr"/>
          <s v="May"/>
          <s v="Jun"/>
          <s v="Jul"/>
          <s v="Aug"/>
          <s v="Sep"/>
          <s v="Oct"/>
          <s v="Nov"/>
          <s v="Dec"/>
          <s v="&gt;12/29/2023"/>
        </groupItems>
      </fieldGroup>
    </cacheField>
    <cacheField name="room_type" numFmtId="0">
      <sharedItems count="4">
        <s v="Deluxe"/>
        <s v="Double"/>
        <s v="Single"/>
        <s v="Suite"/>
      </sharedItems>
    </cacheField>
    <cacheField name="room_rate_per_night" numFmtId="0">
      <sharedItems containsSemiMixedTypes="0" containsString="0" containsNumber="1" minValue="54.02" maxValue="622.98"/>
    </cacheField>
    <cacheField name="num_adults" numFmtId="0">
      <sharedItems containsSemiMixedTypes="0" containsString="0" containsNumber="1" containsInteger="1" minValue="1" maxValue="4"/>
    </cacheField>
    <cacheField name="num_children" numFmtId="0">
      <sharedItems containsSemiMixedTypes="0" containsString="0" containsNumber="1" containsInteger="1" minValue="0" maxValue="3"/>
    </cacheField>
    <cacheField name="booking_source" numFmtId="0">
      <sharedItems count="5">
        <s v="Phone"/>
        <s v="Website"/>
        <s v="OTA"/>
        <s v="Walk-in"/>
        <s v="Travel Agent"/>
      </sharedItems>
    </cacheField>
    <cacheField name="payment_method" numFmtId="0">
      <sharedItems/>
    </cacheField>
    <cacheField name="booking_status" numFmtId="0">
      <sharedItems count="4">
        <s v="Confirmed"/>
        <s v="Checked-out"/>
        <s v="Cancelled"/>
        <s v="No-show"/>
      </sharedItems>
    </cacheField>
    <cacheField name="special_requests" numFmtId="0">
      <sharedItems/>
    </cacheField>
    <cacheField name="revenue_category" numFmtId="0">
      <sharedItems/>
    </cacheField>
    <cacheField name="Num_Nights" numFmtId="0">
      <sharedItems containsSemiMixedTypes="0" containsString="0" containsNumber="1" containsInteger="1" minValue="1" maxValue="13"/>
    </cacheField>
    <cacheField name="Total_Guests" numFmtId="0">
      <sharedItems containsSemiMixedTypes="0" containsString="0" containsNumber="1" containsInteger="1" minValue="1" maxValue="7"/>
    </cacheField>
    <cacheField name="Revenue_Amount" numFmtId="164">
      <sharedItems containsSemiMixedTypes="0" containsString="0" containsNumber="1" minValue="0" maxValue="6906.12"/>
    </cacheField>
    <cacheField name="Revenue_Type" numFmtId="0">
      <sharedItems count="3">
        <s v="Expected"/>
        <s v="Actual"/>
        <s v="No Revenue"/>
      </sharedItems>
    </cacheField>
    <cacheField name="Revenue_Per_Nights" numFmtId="164">
      <sharedItems containsSemiMixedTypes="0" containsString="0" containsNumber="1" minValue="0" maxValue="622.98"/>
    </cacheField>
    <cacheField name="Quarters" numFmtId="0" databaseField="0">
      <fieldGroup base="4">
        <rangePr groupBy="quarters" startDate="2022-10-09T00:00:00" endDate="2023-12-29T00:00:00"/>
        <groupItems count="6">
          <s v="&lt;10/9/2022"/>
          <s v="Qtr1"/>
          <s v="Qtr2"/>
          <s v="Qtr3"/>
          <s v="Qtr4"/>
          <s v="&gt;12/29/2023"/>
        </groupItems>
      </fieldGroup>
    </cacheField>
    <cacheField name="Years" numFmtId="0" databaseField="0">
      <fieldGroup base="4">
        <rangePr groupBy="years" startDate="2022-10-09T00:00:00" endDate="2023-12-29T00:00:00"/>
        <groupItems count="4">
          <s v="&lt;10/9/2022"/>
          <s v="2022"/>
          <s v="2023"/>
          <s v="&gt;12/29/2023"/>
        </groupItems>
      </fieldGroup>
    </cacheField>
    <cacheField name="Months" numFmtId="0" databaseField="0">
      <fieldGroup base="2">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161249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n v="1"/>
    <x v="0"/>
    <x v="0"/>
    <d v="2023-08-04T00:00:00"/>
    <x v="0"/>
    <x v="0"/>
    <n v="237.97"/>
    <n v="3"/>
    <n v="0"/>
    <x v="0"/>
    <s v="Credit Card"/>
    <x v="0"/>
    <s v="Yes"/>
    <s v="Food &amp; Beverage"/>
    <n v="3"/>
    <n v="3"/>
    <n v="713.91"/>
    <x v="0"/>
    <n v="237.97"/>
  </r>
  <r>
    <n v="2"/>
    <x v="0"/>
    <x v="1"/>
    <d v="2023-07-28T00:00:00"/>
    <x v="1"/>
    <x v="1"/>
    <n v="125.04"/>
    <n v="3"/>
    <n v="1"/>
    <x v="1"/>
    <s v="Bank Transfer"/>
    <x v="0"/>
    <s v="Yes"/>
    <s v="Other"/>
    <n v="5"/>
    <n v="4"/>
    <n v="625.20000000000005"/>
    <x v="0"/>
    <n v="125.04"/>
  </r>
  <r>
    <n v="3"/>
    <x v="1"/>
    <x v="2"/>
    <d v="2023-05-07T00:00:00"/>
    <x v="2"/>
    <x v="1"/>
    <n v="155.38"/>
    <n v="2"/>
    <n v="0"/>
    <x v="2"/>
    <s v="Bank Transfer"/>
    <x v="0"/>
    <s v="No"/>
    <s v="Food &amp; Beverage"/>
    <n v="4"/>
    <n v="2"/>
    <n v="621.52"/>
    <x v="0"/>
    <n v="155.38"/>
  </r>
  <r>
    <n v="4"/>
    <x v="2"/>
    <x v="3"/>
    <d v="2023-12-19T00:00:00"/>
    <x v="3"/>
    <x v="0"/>
    <n v="288.07"/>
    <n v="4"/>
    <n v="2"/>
    <x v="2"/>
    <s v="Bank Transfer"/>
    <x v="0"/>
    <s v="No"/>
    <s v="Accommodation"/>
    <n v="7"/>
    <n v="6"/>
    <n v="2016.49"/>
    <x v="0"/>
    <n v="288.07"/>
  </r>
  <r>
    <n v="5"/>
    <x v="2"/>
    <x v="4"/>
    <d v="2023-05-14T00:00:00"/>
    <x v="4"/>
    <x v="1"/>
    <n v="132.71"/>
    <n v="2"/>
    <n v="0"/>
    <x v="0"/>
    <s v="UPI"/>
    <x v="0"/>
    <s v="No"/>
    <s v="Spa Services"/>
    <n v="7"/>
    <n v="2"/>
    <n v="928.97"/>
    <x v="0"/>
    <n v="132.71"/>
  </r>
  <r>
    <n v="6"/>
    <x v="1"/>
    <x v="5"/>
    <d v="2023-01-31T00:00:00"/>
    <x v="5"/>
    <x v="2"/>
    <n v="111.53"/>
    <n v="2"/>
    <n v="1"/>
    <x v="1"/>
    <s v="Bank Transfer"/>
    <x v="0"/>
    <s v="No"/>
    <s v="Accommodation"/>
    <n v="4"/>
    <n v="3"/>
    <n v="446.12"/>
    <x v="0"/>
    <n v="111.53"/>
  </r>
  <r>
    <n v="7"/>
    <x v="3"/>
    <x v="6"/>
    <d v="2023-04-13T00:00:00"/>
    <x v="6"/>
    <x v="3"/>
    <n v="444.42"/>
    <n v="1"/>
    <n v="3"/>
    <x v="3"/>
    <s v="Credit Card"/>
    <x v="1"/>
    <s v="No"/>
    <s v="Accommodation"/>
    <n v="5"/>
    <n v="4"/>
    <n v="2222.1"/>
    <x v="1"/>
    <n v="444.41999999999996"/>
  </r>
  <r>
    <n v="8"/>
    <x v="3"/>
    <x v="7"/>
    <d v="2023-02-24T00:00:00"/>
    <x v="7"/>
    <x v="1"/>
    <n v="184.76"/>
    <n v="1"/>
    <n v="0"/>
    <x v="2"/>
    <s v="Credit Card"/>
    <x v="2"/>
    <s v="No"/>
    <s v="Accommodation"/>
    <n v="2"/>
    <n v="1"/>
    <n v="0"/>
    <x v="2"/>
    <n v="0"/>
  </r>
  <r>
    <n v="9"/>
    <x v="2"/>
    <x v="8"/>
    <d v="2023-08-07T00:00:00"/>
    <x v="8"/>
    <x v="3"/>
    <n v="519.16"/>
    <n v="1"/>
    <n v="0"/>
    <x v="1"/>
    <s v="Credit Card"/>
    <x v="1"/>
    <s v="No"/>
    <s v="Food &amp; Beverage"/>
    <n v="3"/>
    <n v="1"/>
    <n v="1557.48"/>
    <x v="1"/>
    <n v="519.16"/>
  </r>
  <r>
    <n v="10"/>
    <x v="2"/>
    <x v="9"/>
    <d v="2023-08-08T00:00:00"/>
    <x v="9"/>
    <x v="1"/>
    <n v="165.57"/>
    <n v="1"/>
    <n v="0"/>
    <x v="2"/>
    <s v="Cash"/>
    <x v="0"/>
    <s v="Yes"/>
    <s v="Food &amp; Beverage"/>
    <n v="3"/>
    <n v="1"/>
    <n v="496.71"/>
    <x v="0"/>
    <n v="165.57"/>
  </r>
  <r>
    <n v="11"/>
    <x v="0"/>
    <x v="10"/>
    <d v="2023-01-26T00:00:00"/>
    <x v="10"/>
    <x v="2"/>
    <n v="93.27"/>
    <n v="2"/>
    <n v="0"/>
    <x v="2"/>
    <s v="Bank Transfer"/>
    <x v="3"/>
    <s v="No"/>
    <s v="Spa Services"/>
    <n v="2"/>
    <n v="2"/>
    <n v="0"/>
    <x v="2"/>
    <n v="0"/>
  </r>
  <r>
    <n v="12"/>
    <x v="1"/>
    <x v="11"/>
    <d v="2023-10-06T00:00:00"/>
    <x v="11"/>
    <x v="1"/>
    <n v="131.91999999999999"/>
    <n v="1"/>
    <n v="0"/>
    <x v="1"/>
    <s v="UPI"/>
    <x v="2"/>
    <s v="No"/>
    <s v="Accommodation"/>
    <n v="13"/>
    <n v="1"/>
    <n v="0"/>
    <x v="2"/>
    <n v="0"/>
  </r>
  <r>
    <n v="13"/>
    <x v="1"/>
    <x v="12"/>
    <d v="2023-09-12T00:00:00"/>
    <x v="12"/>
    <x v="2"/>
    <n v="68.989999999999995"/>
    <n v="2"/>
    <n v="0"/>
    <x v="1"/>
    <s v="UPI"/>
    <x v="2"/>
    <s v="Yes"/>
    <s v="Accommodation"/>
    <n v="10"/>
    <n v="2"/>
    <n v="0"/>
    <x v="2"/>
    <n v="0"/>
  </r>
  <r>
    <n v="14"/>
    <x v="3"/>
    <x v="13"/>
    <d v="2023-05-08T00:00:00"/>
    <x v="13"/>
    <x v="1"/>
    <n v="231.07"/>
    <n v="1"/>
    <n v="1"/>
    <x v="3"/>
    <s v="Credit Card"/>
    <x v="0"/>
    <s v="No"/>
    <s v="Spa Services"/>
    <n v="4"/>
    <n v="2"/>
    <n v="924.28"/>
    <x v="0"/>
    <n v="231.07"/>
  </r>
  <r>
    <n v="15"/>
    <x v="0"/>
    <x v="14"/>
    <d v="2023-04-09T00:00:00"/>
    <x v="14"/>
    <x v="2"/>
    <n v="77.489999999999995"/>
    <n v="4"/>
    <n v="0"/>
    <x v="2"/>
    <s v="UPI"/>
    <x v="0"/>
    <s v="No"/>
    <s v="Accommodation"/>
    <n v="2"/>
    <n v="4"/>
    <n v="154.97999999999999"/>
    <x v="0"/>
    <n v="77.489999999999995"/>
  </r>
  <r>
    <n v="16"/>
    <x v="0"/>
    <x v="15"/>
    <d v="2023-01-12T00:00:00"/>
    <x v="15"/>
    <x v="1"/>
    <n v="143.32"/>
    <n v="3"/>
    <n v="2"/>
    <x v="1"/>
    <s v="Credit Card"/>
    <x v="3"/>
    <s v="No"/>
    <s v="Spa Services"/>
    <n v="9"/>
    <n v="5"/>
    <n v="0"/>
    <x v="2"/>
    <n v="0"/>
  </r>
  <r>
    <n v="17"/>
    <x v="3"/>
    <x v="16"/>
    <d v="2023-06-21T00:00:00"/>
    <x v="16"/>
    <x v="2"/>
    <n v="105"/>
    <n v="4"/>
    <n v="0"/>
    <x v="3"/>
    <s v="Cash"/>
    <x v="0"/>
    <s v="No"/>
    <s v="Accommodation"/>
    <n v="7"/>
    <n v="4"/>
    <n v="735"/>
    <x v="0"/>
    <n v="105"/>
  </r>
  <r>
    <n v="18"/>
    <x v="0"/>
    <x v="17"/>
    <d v="2023-11-11T00:00:00"/>
    <x v="17"/>
    <x v="2"/>
    <n v="64.760000000000005"/>
    <n v="3"/>
    <n v="0"/>
    <x v="2"/>
    <s v="UPI"/>
    <x v="0"/>
    <s v="No"/>
    <s v="Food &amp; Beverage"/>
    <n v="5"/>
    <n v="3"/>
    <n v="323.8"/>
    <x v="0"/>
    <n v="64.760000000000005"/>
  </r>
  <r>
    <n v="19"/>
    <x v="1"/>
    <x v="18"/>
    <d v="2023-06-23T00:00:00"/>
    <x v="18"/>
    <x v="2"/>
    <n v="99.12"/>
    <n v="1"/>
    <n v="0"/>
    <x v="4"/>
    <s v="Cash"/>
    <x v="0"/>
    <s v="No"/>
    <s v="Laundry"/>
    <n v="4"/>
    <n v="1"/>
    <n v="396.48"/>
    <x v="0"/>
    <n v="99.12"/>
  </r>
  <r>
    <n v="20"/>
    <x v="2"/>
    <x v="19"/>
    <d v="2023-02-02T00:00:00"/>
    <x v="19"/>
    <x v="1"/>
    <n v="167.36"/>
    <n v="1"/>
    <n v="0"/>
    <x v="1"/>
    <s v="Debit Card"/>
    <x v="0"/>
    <s v="Yes"/>
    <s v="Spa Services"/>
    <n v="13"/>
    <n v="1"/>
    <n v="2175.6800000000003"/>
    <x v="0"/>
    <n v="167.36"/>
  </r>
  <r>
    <n v="21"/>
    <x v="2"/>
    <x v="20"/>
    <d v="2023-09-28T00:00:00"/>
    <x v="20"/>
    <x v="0"/>
    <n v="255.41"/>
    <n v="4"/>
    <n v="0"/>
    <x v="2"/>
    <s v="Cash"/>
    <x v="0"/>
    <s v="Yes"/>
    <s v="Food &amp; Beverage"/>
    <n v="8"/>
    <n v="4"/>
    <n v="2043.28"/>
    <x v="0"/>
    <n v="255.41"/>
  </r>
  <r>
    <n v="22"/>
    <x v="1"/>
    <x v="21"/>
    <d v="2023-04-24T00:00:00"/>
    <x v="21"/>
    <x v="1"/>
    <n v="110.34"/>
    <n v="4"/>
    <n v="0"/>
    <x v="3"/>
    <s v="Cash"/>
    <x v="0"/>
    <s v="No"/>
    <s v="Accommodation"/>
    <n v="4"/>
    <n v="4"/>
    <n v="441.36"/>
    <x v="0"/>
    <n v="110.34"/>
  </r>
  <r>
    <n v="23"/>
    <x v="3"/>
    <x v="22"/>
    <d v="2023-12-11T00:00:00"/>
    <x v="22"/>
    <x v="1"/>
    <n v="143.09"/>
    <n v="4"/>
    <n v="1"/>
    <x v="1"/>
    <s v="Credit Card"/>
    <x v="1"/>
    <s v="No"/>
    <s v="Accommodation"/>
    <n v="5"/>
    <n v="5"/>
    <n v="715.45"/>
    <x v="1"/>
    <n v="143.09"/>
  </r>
  <r>
    <n v="24"/>
    <x v="2"/>
    <x v="23"/>
    <d v="2023-02-20T00:00:00"/>
    <x v="23"/>
    <x v="3"/>
    <n v="343.07"/>
    <n v="1"/>
    <n v="0"/>
    <x v="2"/>
    <s v="Bank Transfer"/>
    <x v="3"/>
    <s v="No"/>
    <s v="Laundry"/>
    <n v="10"/>
    <n v="1"/>
    <n v="0"/>
    <x v="2"/>
    <n v="0"/>
  </r>
  <r>
    <n v="25"/>
    <x v="3"/>
    <x v="24"/>
    <d v="2023-03-14T00:00:00"/>
    <x v="24"/>
    <x v="2"/>
    <n v="145.03"/>
    <n v="1"/>
    <n v="2"/>
    <x v="2"/>
    <s v="Debit Card"/>
    <x v="0"/>
    <s v="No"/>
    <s v="Accommodation"/>
    <n v="8"/>
    <n v="3"/>
    <n v="1160.24"/>
    <x v="0"/>
    <n v="145.03"/>
  </r>
  <r>
    <n v="26"/>
    <x v="3"/>
    <x v="25"/>
    <d v="2023-12-01T00:00:00"/>
    <x v="25"/>
    <x v="2"/>
    <n v="152.66999999999999"/>
    <n v="3"/>
    <n v="0"/>
    <x v="4"/>
    <s v="Bank Transfer"/>
    <x v="0"/>
    <s v="No"/>
    <s v="Other"/>
    <n v="3"/>
    <n v="3"/>
    <n v="458.01"/>
    <x v="0"/>
    <n v="152.66999999999999"/>
  </r>
  <r>
    <n v="27"/>
    <x v="1"/>
    <x v="26"/>
    <d v="2023-04-28T00:00:00"/>
    <x v="26"/>
    <x v="3"/>
    <n v="248.88"/>
    <n v="4"/>
    <n v="0"/>
    <x v="2"/>
    <s v="Cash"/>
    <x v="0"/>
    <s v="No"/>
    <s v="Accommodation"/>
    <n v="7"/>
    <n v="4"/>
    <n v="1742.1599999999999"/>
    <x v="0"/>
    <n v="248.87999999999997"/>
  </r>
  <r>
    <n v="28"/>
    <x v="3"/>
    <x v="27"/>
    <d v="2023-10-19T00:00:00"/>
    <x v="27"/>
    <x v="3"/>
    <n v="381.83"/>
    <n v="1"/>
    <n v="0"/>
    <x v="3"/>
    <s v="UPI"/>
    <x v="2"/>
    <s v="No"/>
    <s v="Food &amp; Beverage"/>
    <n v="5"/>
    <n v="1"/>
    <n v="0"/>
    <x v="2"/>
    <n v="0"/>
  </r>
  <r>
    <n v="29"/>
    <x v="1"/>
    <x v="28"/>
    <d v="2023-03-21T00:00:00"/>
    <x v="28"/>
    <x v="1"/>
    <n v="143.72999999999999"/>
    <n v="1"/>
    <n v="2"/>
    <x v="3"/>
    <s v="Bank Transfer"/>
    <x v="0"/>
    <s v="No"/>
    <s v="Food &amp; Beverage"/>
    <n v="7"/>
    <n v="3"/>
    <n v="1006.1099999999999"/>
    <x v="0"/>
    <n v="143.72999999999999"/>
  </r>
  <r>
    <n v="30"/>
    <x v="0"/>
    <x v="29"/>
    <d v="2023-03-29T00:00:00"/>
    <x v="29"/>
    <x v="1"/>
    <n v="127.09"/>
    <n v="2"/>
    <n v="0"/>
    <x v="1"/>
    <s v="Bank Transfer"/>
    <x v="1"/>
    <s v="No"/>
    <s v="Accommodation"/>
    <n v="7"/>
    <n v="2"/>
    <n v="889.63"/>
    <x v="1"/>
    <n v="127.09"/>
  </r>
  <r>
    <n v="31"/>
    <x v="0"/>
    <x v="30"/>
    <d v="2023-06-27T00:00:00"/>
    <x v="30"/>
    <x v="0"/>
    <n v="186.89"/>
    <n v="2"/>
    <n v="1"/>
    <x v="1"/>
    <s v="Debit Card"/>
    <x v="2"/>
    <s v="Yes"/>
    <s v="Accommodation"/>
    <n v="5"/>
    <n v="3"/>
    <n v="0"/>
    <x v="2"/>
    <n v="0"/>
  </r>
  <r>
    <n v="32"/>
    <x v="2"/>
    <x v="31"/>
    <d v="2023-01-14T00:00:00"/>
    <x v="31"/>
    <x v="1"/>
    <n v="206.72"/>
    <n v="2"/>
    <n v="1"/>
    <x v="0"/>
    <s v="Bank Transfer"/>
    <x v="0"/>
    <s v="No"/>
    <s v="Accommodation"/>
    <n v="6"/>
    <n v="3"/>
    <n v="1240.32"/>
    <x v="0"/>
    <n v="206.72"/>
  </r>
  <r>
    <n v="33"/>
    <x v="0"/>
    <x v="32"/>
    <d v="2023-11-02T00:00:00"/>
    <x v="32"/>
    <x v="2"/>
    <n v="127.06"/>
    <n v="2"/>
    <n v="0"/>
    <x v="1"/>
    <s v="Credit Card"/>
    <x v="0"/>
    <s v="No"/>
    <s v="Food &amp; Beverage"/>
    <n v="8"/>
    <n v="2"/>
    <n v="1016.48"/>
    <x v="0"/>
    <n v="127.06"/>
  </r>
  <r>
    <n v="34"/>
    <x v="3"/>
    <x v="33"/>
    <d v="2023-12-28T00:00:00"/>
    <x v="33"/>
    <x v="1"/>
    <n v="214.16"/>
    <n v="2"/>
    <n v="2"/>
    <x v="3"/>
    <s v="Debit Card"/>
    <x v="1"/>
    <s v="No"/>
    <s v="Accommodation"/>
    <n v="8"/>
    <n v="4"/>
    <n v="1713.28"/>
    <x v="1"/>
    <n v="214.16"/>
  </r>
  <r>
    <n v="35"/>
    <x v="3"/>
    <x v="26"/>
    <d v="2023-04-29T00:00:00"/>
    <x v="34"/>
    <x v="1"/>
    <n v="162.13"/>
    <n v="1"/>
    <n v="0"/>
    <x v="1"/>
    <s v="Cash"/>
    <x v="1"/>
    <s v="Yes"/>
    <s v="Accommodation"/>
    <n v="8"/>
    <n v="1"/>
    <n v="1297.04"/>
    <x v="1"/>
    <n v="162.13"/>
  </r>
  <r>
    <n v="36"/>
    <x v="3"/>
    <x v="34"/>
    <d v="2023-05-07T00:00:00"/>
    <x v="26"/>
    <x v="2"/>
    <n v="120.4"/>
    <n v="1"/>
    <n v="2"/>
    <x v="0"/>
    <s v="UPI"/>
    <x v="1"/>
    <s v="Yes"/>
    <s v="Laundry"/>
    <n v="2"/>
    <n v="3"/>
    <n v="240.8"/>
    <x v="1"/>
    <n v="120.4"/>
  </r>
  <r>
    <n v="37"/>
    <x v="3"/>
    <x v="35"/>
    <d v="2023-07-20T00:00:00"/>
    <x v="9"/>
    <x v="3"/>
    <n v="610.08000000000004"/>
    <n v="2"/>
    <n v="1"/>
    <x v="3"/>
    <s v="UPI"/>
    <x v="1"/>
    <s v="No"/>
    <s v="Accommodation"/>
    <n v="4"/>
    <n v="3"/>
    <n v="2440.3200000000002"/>
    <x v="1"/>
    <n v="610.08000000000004"/>
  </r>
  <r>
    <n v="38"/>
    <x v="3"/>
    <x v="36"/>
    <d v="2023-06-20T00:00:00"/>
    <x v="35"/>
    <x v="0"/>
    <n v="337.05"/>
    <n v="4"/>
    <n v="3"/>
    <x v="3"/>
    <s v="Bank Transfer"/>
    <x v="2"/>
    <s v="No"/>
    <s v="Accommodation"/>
    <n v="7"/>
    <n v="7"/>
    <n v="0"/>
    <x v="2"/>
    <n v="0"/>
  </r>
  <r>
    <n v="39"/>
    <x v="3"/>
    <x v="37"/>
    <d v="2023-06-30T00:00:00"/>
    <x v="36"/>
    <x v="2"/>
    <n v="119.38"/>
    <n v="1"/>
    <n v="2"/>
    <x v="1"/>
    <s v="Bank Transfer"/>
    <x v="0"/>
    <s v="Yes"/>
    <s v="Accommodation"/>
    <n v="2"/>
    <n v="3"/>
    <n v="238.76"/>
    <x v="0"/>
    <n v="119.38"/>
  </r>
  <r>
    <n v="40"/>
    <x v="2"/>
    <x v="38"/>
    <d v="2023-08-06T00:00:00"/>
    <x v="37"/>
    <x v="0"/>
    <n v="314.47000000000003"/>
    <n v="1"/>
    <n v="0"/>
    <x v="1"/>
    <s v="Debit Card"/>
    <x v="0"/>
    <s v="Yes"/>
    <s v="Laundry"/>
    <n v="6"/>
    <n v="1"/>
    <n v="1886.8200000000002"/>
    <x v="0"/>
    <n v="314.47000000000003"/>
  </r>
  <r>
    <n v="41"/>
    <x v="2"/>
    <x v="39"/>
    <d v="2023-06-12T00:00:00"/>
    <x v="38"/>
    <x v="0"/>
    <n v="196.98"/>
    <n v="1"/>
    <n v="0"/>
    <x v="2"/>
    <s v="UPI"/>
    <x v="2"/>
    <s v="No"/>
    <s v="Accommodation"/>
    <n v="3"/>
    <n v="1"/>
    <n v="0"/>
    <x v="2"/>
    <n v="0"/>
  </r>
  <r>
    <n v="42"/>
    <x v="0"/>
    <x v="40"/>
    <d v="2023-09-12T00:00:00"/>
    <x v="39"/>
    <x v="2"/>
    <n v="114.07"/>
    <n v="3"/>
    <n v="1"/>
    <x v="1"/>
    <s v="UPI"/>
    <x v="1"/>
    <s v="No"/>
    <s v="Accommodation"/>
    <n v="9"/>
    <n v="4"/>
    <n v="1026.6299999999999"/>
    <x v="1"/>
    <n v="114.07"/>
  </r>
  <r>
    <n v="43"/>
    <x v="3"/>
    <x v="41"/>
    <d v="2023-05-18T00:00:00"/>
    <x v="40"/>
    <x v="0"/>
    <n v="212.84"/>
    <n v="4"/>
    <n v="1"/>
    <x v="2"/>
    <s v="Debit Card"/>
    <x v="0"/>
    <s v="No"/>
    <s v="Other"/>
    <n v="1"/>
    <n v="5"/>
    <n v="212.84"/>
    <x v="0"/>
    <n v="212.84"/>
  </r>
  <r>
    <n v="44"/>
    <x v="3"/>
    <x v="42"/>
    <d v="2023-05-04T00:00:00"/>
    <x v="6"/>
    <x v="1"/>
    <n v="215.53"/>
    <n v="1"/>
    <n v="2"/>
    <x v="2"/>
    <s v="Credit Card"/>
    <x v="0"/>
    <s v="No"/>
    <s v="Spa Services"/>
    <n v="8"/>
    <n v="3"/>
    <n v="1724.24"/>
    <x v="0"/>
    <n v="215.53"/>
  </r>
  <r>
    <n v="45"/>
    <x v="1"/>
    <x v="43"/>
    <d v="2023-07-23T00:00:00"/>
    <x v="41"/>
    <x v="2"/>
    <n v="67.36"/>
    <n v="3"/>
    <n v="0"/>
    <x v="2"/>
    <s v="Cash"/>
    <x v="2"/>
    <s v="No"/>
    <s v="Accommodation"/>
    <n v="1"/>
    <n v="3"/>
    <n v="0"/>
    <x v="2"/>
    <n v="0"/>
  </r>
  <r>
    <n v="46"/>
    <x v="3"/>
    <x v="44"/>
    <d v="2023-04-22T00:00:00"/>
    <x v="42"/>
    <x v="1"/>
    <n v="187.43"/>
    <n v="3"/>
    <n v="0"/>
    <x v="1"/>
    <s v="Debit Card"/>
    <x v="0"/>
    <s v="No"/>
    <s v="Accommodation"/>
    <n v="8"/>
    <n v="3"/>
    <n v="1499.44"/>
    <x v="0"/>
    <n v="187.43"/>
  </r>
  <r>
    <n v="47"/>
    <x v="1"/>
    <x v="45"/>
    <d v="2023-07-19T00:00:00"/>
    <x v="43"/>
    <x v="0"/>
    <n v="166.7"/>
    <n v="1"/>
    <n v="0"/>
    <x v="1"/>
    <s v="Credit Card"/>
    <x v="1"/>
    <s v="No"/>
    <s v="Food &amp; Beverage"/>
    <n v="5"/>
    <n v="1"/>
    <n v="833.5"/>
    <x v="1"/>
    <n v="166.7"/>
  </r>
  <r>
    <n v="48"/>
    <x v="1"/>
    <x v="46"/>
    <d v="2023-03-31T00:00:00"/>
    <x v="44"/>
    <x v="3"/>
    <n v="397.35"/>
    <n v="1"/>
    <n v="0"/>
    <x v="1"/>
    <s v="UPI"/>
    <x v="0"/>
    <s v="Yes"/>
    <s v="Accommodation"/>
    <n v="7"/>
    <n v="1"/>
    <n v="2781.4500000000003"/>
    <x v="0"/>
    <n v="397.35"/>
  </r>
  <r>
    <n v="49"/>
    <x v="2"/>
    <x v="47"/>
    <d v="2023-04-13T00:00:00"/>
    <x v="45"/>
    <x v="3"/>
    <n v="439.34"/>
    <n v="2"/>
    <n v="0"/>
    <x v="1"/>
    <s v="Credit Card"/>
    <x v="0"/>
    <s v="No"/>
    <s v="Accommodation"/>
    <n v="8"/>
    <n v="2"/>
    <n v="3514.72"/>
    <x v="0"/>
    <n v="439.34"/>
  </r>
  <r>
    <n v="50"/>
    <x v="2"/>
    <x v="48"/>
    <d v="2023-01-22T00:00:00"/>
    <x v="46"/>
    <x v="2"/>
    <n v="134.30000000000001"/>
    <n v="4"/>
    <n v="0"/>
    <x v="1"/>
    <s v="UPI"/>
    <x v="1"/>
    <s v="No"/>
    <s v="Spa Services"/>
    <n v="6"/>
    <n v="4"/>
    <n v="805.80000000000007"/>
    <x v="1"/>
    <n v="134.30000000000001"/>
  </r>
  <r>
    <n v="51"/>
    <x v="1"/>
    <x v="49"/>
    <d v="2023-03-27T00:00:00"/>
    <x v="47"/>
    <x v="3"/>
    <n v="429.94"/>
    <n v="1"/>
    <n v="1"/>
    <x v="3"/>
    <s v="Credit Card"/>
    <x v="1"/>
    <s v="Yes"/>
    <s v="Accommodation"/>
    <n v="10"/>
    <n v="2"/>
    <n v="4299.3999999999996"/>
    <x v="1"/>
    <n v="429.93999999999994"/>
  </r>
  <r>
    <n v="52"/>
    <x v="0"/>
    <x v="50"/>
    <d v="2023-08-11T00:00:00"/>
    <x v="48"/>
    <x v="2"/>
    <n v="91.54"/>
    <n v="2"/>
    <n v="0"/>
    <x v="1"/>
    <s v="Cash"/>
    <x v="1"/>
    <s v="No"/>
    <s v="Food &amp; Beverage"/>
    <n v="5"/>
    <n v="2"/>
    <n v="457.70000000000005"/>
    <x v="1"/>
    <n v="91.54"/>
  </r>
  <r>
    <n v="53"/>
    <x v="0"/>
    <x v="51"/>
    <d v="2024-01-01T00:00:00"/>
    <x v="49"/>
    <x v="1"/>
    <n v="149.01"/>
    <n v="2"/>
    <n v="2"/>
    <x v="2"/>
    <s v="Credit Card"/>
    <x v="0"/>
    <s v="No"/>
    <s v="Food &amp; Beverage"/>
    <n v="6"/>
    <n v="4"/>
    <n v="894.06"/>
    <x v="0"/>
    <n v="149.01"/>
  </r>
  <r>
    <n v="54"/>
    <x v="1"/>
    <x v="52"/>
    <d v="2023-12-02T00:00:00"/>
    <x v="50"/>
    <x v="0"/>
    <n v="245.29"/>
    <n v="2"/>
    <n v="0"/>
    <x v="1"/>
    <s v="Credit Card"/>
    <x v="1"/>
    <s v="No"/>
    <s v="Food &amp; Beverage"/>
    <n v="2"/>
    <n v="2"/>
    <n v="490.58"/>
    <x v="1"/>
    <n v="245.29"/>
  </r>
  <r>
    <n v="55"/>
    <x v="2"/>
    <x v="31"/>
    <d v="2023-01-17T00:00:00"/>
    <x v="51"/>
    <x v="3"/>
    <n v="465.32"/>
    <n v="1"/>
    <n v="0"/>
    <x v="2"/>
    <s v="Bank Transfer"/>
    <x v="0"/>
    <s v="No"/>
    <s v="Accommodation"/>
    <n v="9"/>
    <n v="1"/>
    <n v="4187.88"/>
    <x v="0"/>
    <n v="465.32"/>
  </r>
  <r>
    <n v="56"/>
    <x v="2"/>
    <x v="53"/>
    <d v="2023-12-19T00:00:00"/>
    <x v="52"/>
    <x v="1"/>
    <n v="157.26"/>
    <n v="1"/>
    <n v="0"/>
    <x v="1"/>
    <s v="Bank Transfer"/>
    <x v="2"/>
    <s v="No"/>
    <s v="Laundry"/>
    <n v="5"/>
    <n v="1"/>
    <n v="0"/>
    <x v="2"/>
    <n v="0"/>
  </r>
  <r>
    <n v="57"/>
    <x v="1"/>
    <x v="54"/>
    <d v="2023-11-20T00:00:00"/>
    <x v="53"/>
    <x v="2"/>
    <n v="115.12"/>
    <n v="2"/>
    <n v="0"/>
    <x v="2"/>
    <s v="UPI"/>
    <x v="0"/>
    <s v="Yes"/>
    <s v="Accommodation"/>
    <n v="2"/>
    <n v="2"/>
    <n v="230.24"/>
    <x v="0"/>
    <n v="115.12"/>
  </r>
  <r>
    <n v="58"/>
    <x v="0"/>
    <x v="55"/>
    <d v="2023-08-24T00:00:00"/>
    <x v="54"/>
    <x v="2"/>
    <n v="69.17"/>
    <n v="1"/>
    <n v="2"/>
    <x v="0"/>
    <s v="Credit Card"/>
    <x v="3"/>
    <s v="No"/>
    <s v="Accommodation"/>
    <n v="8"/>
    <n v="3"/>
    <n v="0"/>
    <x v="2"/>
    <n v="0"/>
  </r>
  <r>
    <n v="59"/>
    <x v="0"/>
    <x v="56"/>
    <d v="2023-02-22T00:00:00"/>
    <x v="55"/>
    <x v="3"/>
    <n v="459.97"/>
    <n v="2"/>
    <n v="0"/>
    <x v="2"/>
    <s v="Bank Transfer"/>
    <x v="1"/>
    <s v="No"/>
    <s v="Food &amp; Beverage"/>
    <n v="4"/>
    <n v="2"/>
    <n v="1839.88"/>
    <x v="1"/>
    <n v="459.97"/>
  </r>
  <r>
    <n v="60"/>
    <x v="0"/>
    <x v="57"/>
    <d v="2023-06-19T00:00:00"/>
    <x v="56"/>
    <x v="1"/>
    <n v="182.97"/>
    <n v="2"/>
    <n v="2"/>
    <x v="2"/>
    <s v="Cash"/>
    <x v="1"/>
    <s v="No"/>
    <s v="Accommodation"/>
    <n v="3"/>
    <n v="4"/>
    <n v="548.91"/>
    <x v="1"/>
    <n v="182.97"/>
  </r>
  <r>
    <n v="61"/>
    <x v="1"/>
    <x v="58"/>
    <d v="2023-10-12T00:00:00"/>
    <x v="57"/>
    <x v="0"/>
    <n v="202.85"/>
    <n v="2"/>
    <n v="2"/>
    <x v="0"/>
    <s v="Bank Transfer"/>
    <x v="0"/>
    <s v="No"/>
    <s v="Accommodation"/>
    <n v="3"/>
    <n v="4"/>
    <n v="608.54999999999995"/>
    <x v="0"/>
    <n v="202.85"/>
  </r>
  <r>
    <n v="62"/>
    <x v="0"/>
    <x v="59"/>
    <d v="2023-06-23T00:00:00"/>
    <x v="58"/>
    <x v="1"/>
    <n v="121.02"/>
    <n v="3"/>
    <n v="0"/>
    <x v="4"/>
    <s v="Bank Transfer"/>
    <x v="0"/>
    <s v="No"/>
    <s v="Spa Services"/>
    <n v="12"/>
    <n v="3"/>
    <n v="1452.24"/>
    <x v="0"/>
    <n v="121.02"/>
  </r>
  <r>
    <n v="63"/>
    <x v="1"/>
    <x v="60"/>
    <d v="2023-12-18T00:00:00"/>
    <x v="59"/>
    <x v="3"/>
    <n v="405.96"/>
    <n v="2"/>
    <n v="0"/>
    <x v="0"/>
    <s v="Debit Card"/>
    <x v="0"/>
    <s v="No"/>
    <s v="Accommodation"/>
    <n v="2"/>
    <n v="2"/>
    <n v="811.92"/>
    <x v="0"/>
    <n v="405.96"/>
  </r>
  <r>
    <n v="64"/>
    <x v="2"/>
    <x v="39"/>
    <d v="2023-06-16T00:00:00"/>
    <x v="60"/>
    <x v="3"/>
    <n v="512.94000000000005"/>
    <n v="3"/>
    <n v="0"/>
    <x v="1"/>
    <s v="Bank Transfer"/>
    <x v="1"/>
    <s v="Yes"/>
    <s v="Accommodation"/>
    <n v="7"/>
    <n v="3"/>
    <n v="3590.5800000000004"/>
    <x v="1"/>
    <n v="512.94000000000005"/>
  </r>
  <r>
    <n v="65"/>
    <x v="2"/>
    <x v="61"/>
    <d v="2023-09-02T00:00:00"/>
    <x v="61"/>
    <x v="1"/>
    <n v="125.19"/>
    <n v="2"/>
    <n v="2"/>
    <x v="0"/>
    <s v="Cash"/>
    <x v="1"/>
    <s v="Yes"/>
    <s v="Spa Services"/>
    <n v="3"/>
    <n v="4"/>
    <n v="375.57"/>
    <x v="1"/>
    <n v="125.19"/>
  </r>
  <r>
    <n v="66"/>
    <x v="3"/>
    <x v="62"/>
    <d v="2023-04-15T00:00:00"/>
    <x v="62"/>
    <x v="1"/>
    <n v="222.72"/>
    <n v="1"/>
    <n v="0"/>
    <x v="2"/>
    <s v="UPI"/>
    <x v="2"/>
    <s v="No"/>
    <s v="Food &amp; Beverage"/>
    <n v="3"/>
    <n v="1"/>
    <n v="0"/>
    <x v="2"/>
    <n v="0"/>
  </r>
  <r>
    <n v="67"/>
    <x v="2"/>
    <x v="63"/>
    <d v="2023-03-24T00:00:00"/>
    <x v="63"/>
    <x v="3"/>
    <n v="410.56"/>
    <n v="1"/>
    <n v="0"/>
    <x v="1"/>
    <s v="Cash"/>
    <x v="3"/>
    <s v="No"/>
    <s v="Other"/>
    <n v="3"/>
    <n v="1"/>
    <n v="0"/>
    <x v="2"/>
    <n v="0"/>
  </r>
  <r>
    <n v="68"/>
    <x v="3"/>
    <x v="64"/>
    <d v="2023-09-18T00:00:00"/>
    <x v="48"/>
    <x v="3"/>
    <n v="356.89"/>
    <n v="2"/>
    <n v="0"/>
    <x v="1"/>
    <s v="Cash"/>
    <x v="0"/>
    <s v="No"/>
    <s v="Accommodation"/>
    <n v="3"/>
    <n v="2"/>
    <n v="1070.67"/>
    <x v="0"/>
    <n v="356.89000000000004"/>
  </r>
  <r>
    <n v="69"/>
    <x v="2"/>
    <x v="65"/>
    <d v="2023-02-04T00:00:00"/>
    <x v="64"/>
    <x v="3"/>
    <n v="484.6"/>
    <n v="3"/>
    <n v="2"/>
    <x v="2"/>
    <s v="Debit Card"/>
    <x v="2"/>
    <s v="No"/>
    <s v="Food &amp; Beverage"/>
    <n v="7"/>
    <n v="5"/>
    <n v="0"/>
    <x v="2"/>
    <n v="0"/>
  </r>
  <r>
    <n v="70"/>
    <x v="0"/>
    <x v="66"/>
    <d v="2023-08-30T00:00:00"/>
    <x v="65"/>
    <x v="1"/>
    <n v="181.31"/>
    <n v="2"/>
    <n v="0"/>
    <x v="0"/>
    <s v="UPI"/>
    <x v="0"/>
    <s v="Yes"/>
    <s v="Laundry"/>
    <n v="8"/>
    <n v="2"/>
    <n v="1450.48"/>
    <x v="0"/>
    <n v="181.31"/>
  </r>
  <r>
    <n v="71"/>
    <x v="1"/>
    <x v="67"/>
    <d v="2023-05-16T00:00:00"/>
    <x v="16"/>
    <x v="1"/>
    <n v="163.99"/>
    <n v="3"/>
    <n v="0"/>
    <x v="2"/>
    <s v="Bank Transfer"/>
    <x v="3"/>
    <s v="No"/>
    <s v="Laundry"/>
    <n v="2"/>
    <n v="3"/>
    <n v="0"/>
    <x v="2"/>
    <n v="0"/>
  </r>
  <r>
    <n v="72"/>
    <x v="0"/>
    <x v="68"/>
    <d v="2023-11-17T00:00:00"/>
    <x v="66"/>
    <x v="3"/>
    <n v="416.57"/>
    <n v="4"/>
    <n v="3"/>
    <x v="2"/>
    <s v="Cash"/>
    <x v="0"/>
    <s v="No"/>
    <s v="Accommodation"/>
    <n v="2"/>
    <n v="7"/>
    <n v="833.14"/>
    <x v="0"/>
    <n v="416.57"/>
  </r>
  <r>
    <n v="73"/>
    <x v="3"/>
    <x v="69"/>
    <d v="2023-02-19T00:00:00"/>
    <x v="67"/>
    <x v="0"/>
    <n v="353.91"/>
    <n v="1"/>
    <n v="0"/>
    <x v="1"/>
    <s v="UPI"/>
    <x v="0"/>
    <s v="No"/>
    <s v="Food &amp; Beverage"/>
    <n v="7"/>
    <n v="1"/>
    <n v="2477.3700000000003"/>
    <x v="0"/>
    <n v="353.91"/>
  </r>
  <r>
    <n v="74"/>
    <x v="3"/>
    <x v="70"/>
    <d v="2023-08-19T00:00:00"/>
    <x v="68"/>
    <x v="2"/>
    <n v="82.13"/>
    <n v="1"/>
    <n v="3"/>
    <x v="1"/>
    <s v="Debit Card"/>
    <x v="1"/>
    <s v="Yes"/>
    <s v="Accommodation"/>
    <n v="4"/>
    <n v="4"/>
    <n v="328.52"/>
    <x v="1"/>
    <n v="82.13"/>
  </r>
  <r>
    <n v="75"/>
    <x v="0"/>
    <x v="71"/>
    <d v="2023-09-29T00:00:00"/>
    <x v="61"/>
    <x v="3"/>
    <n v="400.63"/>
    <n v="3"/>
    <n v="1"/>
    <x v="2"/>
    <s v="Cash"/>
    <x v="0"/>
    <s v="No"/>
    <s v="Accommodation"/>
    <n v="5"/>
    <n v="4"/>
    <n v="2003.15"/>
    <x v="0"/>
    <n v="400.63"/>
  </r>
  <r>
    <n v="76"/>
    <x v="1"/>
    <x v="72"/>
    <d v="2024-01-09T00:00:00"/>
    <x v="69"/>
    <x v="1"/>
    <n v="169.21"/>
    <n v="2"/>
    <n v="0"/>
    <x v="1"/>
    <s v="Credit Card"/>
    <x v="1"/>
    <s v="No"/>
    <s v="Accommodation"/>
    <n v="12"/>
    <n v="2"/>
    <n v="2030.52"/>
    <x v="1"/>
    <n v="169.21"/>
  </r>
  <r>
    <n v="77"/>
    <x v="1"/>
    <x v="63"/>
    <d v="2023-03-22T00:00:00"/>
    <x v="70"/>
    <x v="2"/>
    <n v="61.93"/>
    <n v="2"/>
    <n v="0"/>
    <x v="2"/>
    <s v="Debit Card"/>
    <x v="2"/>
    <s v="No"/>
    <s v="Accommodation"/>
    <n v="1"/>
    <n v="2"/>
    <n v="0"/>
    <x v="2"/>
    <n v="0"/>
  </r>
  <r>
    <n v="78"/>
    <x v="0"/>
    <x v="73"/>
    <d v="2023-10-27T00:00:00"/>
    <x v="71"/>
    <x v="3"/>
    <n v="374.25"/>
    <n v="3"/>
    <n v="0"/>
    <x v="2"/>
    <s v="Debit Card"/>
    <x v="0"/>
    <s v="No"/>
    <s v="Accommodation"/>
    <n v="1"/>
    <n v="3"/>
    <n v="374.25"/>
    <x v="0"/>
    <n v="374.25"/>
  </r>
  <r>
    <n v="79"/>
    <x v="3"/>
    <x v="74"/>
    <d v="2023-05-08T00:00:00"/>
    <x v="72"/>
    <x v="1"/>
    <n v="217.24"/>
    <n v="2"/>
    <n v="1"/>
    <x v="3"/>
    <s v="Credit Card"/>
    <x v="0"/>
    <s v="Yes"/>
    <s v="Food &amp; Beverage"/>
    <n v="2"/>
    <n v="3"/>
    <n v="434.48"/>
    <x v="0"/>
    <n v="217.24"/>
  </r>
  <r>
    <n v="80"/>
    <x v="3"/>
    <x v="75"/>
    <d v="2023-10-05T00:00:00"/>
    <x v="73"/>
    <x v="1"/>
    <n v="133.63999999999999"/>
    <n v="4"/>
    <n v="2"/>
    <x v="0"/>
    <s v="Credit Card"/>
    <x v="0"/>
    <s v="No"/>
    <s v="Accommodation"/>
    <n v="5"/>
    <n v="6"/>
    <n v="668.19999999999993"/>
    <x v="0"/>
    <n v="133.63999999999999"/>
  </r>
  <r>
    <n v="81"/>
    <x v="1"/>
    <x v="19"/>
    <d v="2023-01-22T00:00:00"/>
    <x v="74"/>
    <x v="1"/>
    <n v="138.38999999999999"/>
    <n v="1"/>
    <n v="0"/>
    <x v="0"/>
    <s v="Credit Card"/>
    <x v="1"/>
    <s v="No"/>
    <s v="Spa Services"/>
    <n v="2"/>
    <n v="1"/>
    <n v="276.77999999999997"/>
    <x v="1"/>
    <n v="138.38999999999999"/>
  </r>
  <r>
    <n v="82"/>
    <x v="3"/>
    <x v="76"/>
    <d v="2023-09-16T00:00:00"/>
    <x v="75"/>
    <x v="2"/>
    <n v="119.27"/>
    <n v="2"/>
    <n v="0"/>
    <x v="0"/>
    <s v="Cash"/>
    <x v="0"/>
    <s v="Yes"/>
    <s v="Laundry"/>
    <n v="9"/>
    <n v="2"/>
    <n v="1073.43"/>
    <x v="0"/>
    <n v="119.27000000000001"/>
  </r>
  <r>
    <n v="83"/>
    <x v="1"/>
    <x v="5"/>
    <d v="2023-01-31T00:00:00"/>
    <x v="23"/>
    <x v="0"/>
    <n v="200.1"/>
    <n v="2"/>
    <n v="0"/>
    <x v="1"/>
    <s v="Credit Card"/>
    <x v="0"/>
    <s v="No"/>
    <s v="Laundry"/>
    <n v="4"/>
    <n v="2"/>
    <n v="800.4"/>
    <x v="0"/>
    <n v="200.1"/>
  </r>
  <r>
    <n v="84"/>
    <x v="1"/>
    <x v="77"/>
    <d v="2023-07-11T00:00:00"/>
    <x v="18"/>
    <x v="1"/>
    <n v="136.81"/>
    <n v="1"/>
    <n v="1"/>
    <x v="1"/>
    <s v="Credit Card"/>
    <x v="0"/>
    <s v="No"/>
    <s v="Accommodation"/>
    <n v="11"/>
    <n v="2"/>
    <n v="1504.91"/>
    <x v="0"/>
    <n v="136.81"/>
  </r>
  <r>
    <n v="85"/>
    <x v="2"/>
    <x v="6"/>
    <d v="2023-04-17T00:00:00"/>
    <x v="55"/>
    <x v="1"/>
    <n v="183.09"/>
    <n v="2"/>
    <n v="0"/>
    <x v="1"/>
    <s v="Cash"/>
    <x v="1"/>
    <s v="No"/>
    <s v="Accommodation"/>
    <n v="9"/>
    <n v="2"/>
    <n v="1647.81"/>
    <x v="1"/>
    <n v="183.09"/>
  </r>
  <r>
    <n v="86"/>
    <x v="2"/>
    <x v="7"/>
    <d v="2023-02-24T00:00:00"/>
    <x v="76"/>
    <x v="2"/>
    <n v="111.7"/>
    <n v="2"/>
    <n v="0"/>
    <x v="1"/>
    <s v="Cash"/>
    <x v="1"/>
    <s v="No"/>
    <s v="Food &amp; Beverage"/>
    <n v="2"/>
    <n v="2"/>
    <n v="223.4"/>
    <x v="1"/>
    <n v="111.7"/>
  </r>
  <r>
    <n v="87"/>
    <x v="2"/>
    <x v="78"/>
    <d v="2023-01-10T00:00:00"/>
    <x v="77"/>
    <x v="0"/>
    <n v="213.18"/>
    <n v="2"/>
    <n v="0"/>
    <x v="0"/>
    <s v="Cash"/>
    <x v="0"/>
    <s v="No"/>
    <s v="Accommodation"/>
    <n v="8"/>
    <n v="2"/>
    <n v="1705.44"/>
    <x v="0"/>
    <n v="213.18"/>
  </r>
  <r>
    <n v="88"/>
    <x v="1"/>
    <x v="79"/>
    <d v="2023-01-27T00:00:00"/>
    <x v="78"/>
    <x v="2"/>
    <n v="78.900000000000006"/>
    <n v="2"/>
    <n v="0"/>
    <x v="1"/>
    <s v="Debit Card"/>
    <x v="1"/>
    <s v="No"/>
    <s v="Accommodation"/>
    <n v="5"/>
    <n v="2"/>
    <n v="394.5"/>
    <x v="1"/>
    <n v="78.900000000000006"/>
  </r>
  <r>
    <n v="89"/>
    <x v="3"/>
    <x v="80"/>
    <d v="2023-02-19T00:00:00"/>
    <x v="79"/>
    <x v="1"/>
    <n v="156.91999999999999"/>
    <n v="2"/>
    <n v="1"/>
    <x v="0"/>
    <s v="Bank Transfer"/>
    <x v="1"/>
    <s v="Yes"/>
    <s v="Accommodation"/>
    <n v="3"/>
    <n v="3"/>
    <n v="470.76"/>
    <x v="1"/>
    <n v="156.91999999999999"/>
  </r>
  <r>
    <n v="90"/>
    <x v="3"/>
    <x v="72"/>
    <d v="2024-01-01T00:00:00"/>
    <x v="80"/>
    <x v="0"/>
    <n v="265.58999999999997"/>
    <n v="1"/>
    <n v="0"/>
    <x v="1"/>
    <s v="UPI"/>
    <x v="0"/>
    <s v="No"/>
    <s v="Accommodation"/>
    <n v="4"/>
    <n v="1"/>
    <n v="1062.3599999999999"/>
    <x v="0"/>
    <n v="265.58999999999997"/>
  </r>
  <r>
    <n v="91"/>
    <x v="2"/>
    <x v="81"/>
    <d v="2023-06-10T00:00:00"/>
    <x v="81"/>
    <x v="1"/>
    <n v="147.11000000000001"/>
    <n v="1"/>
    <n v="0"/>
    <x v="1"/>
    <s v="UPI"/>
    <x v="2"/>
    <s v="No"/>
    <s v="Accommodation"/>
    <n v="6"/>
    <n v="1"/>
    <n v="0"/>
    <x v="2"/>
    <n v="0"/>
  </r>
  <r>
    <n v="92"/>
    <x v="0"/>
    <x v="82"/>
    <d v="2023-10-20T00:00:00"/>
    <x v="82"/>
    <x v="2"/>
    <n v="70.25"/>
    <n v="1"/>
    <n v="1"/>
    <x v="2"/>
    <s v="Credit Card"/>
    <x v="0"/>
    <s v="No"/>
    <s v="Accommodation"/>
    <n v="8"/>
    <n v="2"/>
    <n v="562"/>
    <x v="0"/>
    <n v="70.25"/>
  </r>
  <r>
    <n v="93"/>
    <x v="1"/>
    <x v="32"/>
    <d v="2023-11-01T00:00:00"/>
    <x v="83"/>
    <x v="3"/>
    <n v="354.83"/>
    <n v="1"/>
    <n v="0"/>
    <x v="0"/>
    <s v="Cash"/>
    <x v="1"/>
    <s v="No"/>
    <s v="Accommodation"/>
    <n v="7"/>
    <n v="1"/>
    <n v="2483.81"/>
    <x v="1"/>
    <n v="354.83"/>
  </r>
  <r>
    <n v="94"/>
    <x v="1"/>
    <x v="83"/>
    <d v="2023-01-17T00:00:00"/>
    <x v="84"/>
    <x v="2"/>
    <n v="108.45"/>
    <n v="3"/>
    <n v="1"/>
    <x v="3"/>
    <s v="Bank Transfer"/>
    <x v="2"/>
    <s v="No"/>
    <s v="Food &amp; Beverage"/>
    <n v="2"/>
    <n v="4"/>
    <n v="0"/>
    <x v="2"/>
    <n v="0"/>
  </r>
  <r>
    <n v="95"/>
    <x v="1"/>
    <x v="84"/>
    <d v="2023-02-05T00:00:00"/>
    <x v="85"/>
    <x v="1"/>
    <n v="130.61000000000001"/>
    <n v="4"/>
    <n v="0"/>
    <x v="2"/>
    <s v="Cash"/>
    <x v="3"/>
    <s v="Yes"/>
    <s v="Food &amp; Beverage"/>
    <n v="6"/>
    <n v="4"/>
    <n v="0"/>
    <x v="2"/>
    <n v="0"/>
  </r>
  <r>
    <n v="96"/>
    <x v="0"/>
    <x v="85"/>
    <d v="2023-01-28T00:00:00"/>
    <x v="86"/>
    <x v="1"/>
    <n v="182.61"/>
    <n v="2"/>
    <n v="1"/>
    <x v="4"/>
    <s v="Credit Card"/>
    <x v="1"/>
    <s v="No"/>
    <s v="Accommodation"/>
    <n v="5"/>
    <n v="3"/>
    <n v="913.05000000000007"/>
    <x v="1"/>
    <n v="182.61"/>
  </r>
  <r>
    <n v="97"/>
    <x v="0"/>
    <x v="79"/>
    <d v="2023-01-25T00:00:00"/>
    <x v="87"/>
    <x v="2"/>
    <n v="100.79"/>
    <n v="1"/>
    <n v="0"/>
    <x v="2"/>
    <s v="Bank Transfer"/>
    <x v="0"/>
    <s v="No"/>
    <s v="Accommodation"/>
    <n v="3"/>
    <n v="1"/>
    <n v="302.37"/>
    <x v="0"/>
    <n v="100.79"/>
  </r>
  <r>
    <n v="98"/>
    <x v="2"/>
    <x v="86"/>
    <d v="2023-07-29T00:00:00"/>
    <x v="88"/>
    <x v="1"/>
    <n v="158.82"/>
    <n v="2"/>
    <n v="0"/>
    <x v="1"/>
    <s v="Debit Card"/>
    <x v="0"/>
    <s v="No"/>
    <s v="Accommodation"/>
    <n v="8"/>
    <n v="2"/>
    <n v="1270.56"/>
    <x v="0"/>
    <n v="158.82"/>
  </r>
  <r>
    <n v="99"/>
    <x v="2"/>
    <x v="87"/>
    <d v="2023-12-14T00:00:00"/>
    <x v="89"/>
    <x v="1"/>
    <n v="170.87"/>
    <n v="2"/>
    <n v="0"/>
    <x v="4"/>
    <s v="UPI"/>
    <x v="0"/>
    <s v="No"/>
    <s v="Accommodation"/>
    <n v="9"/>
    <n v="2"/>
    <n v="1537.83"/>
    <x v="0"/>
    <n v="170.87"/>
  </r>
  <r>
    <n v="100"/>
    <x v="3"/>
    <x v="88"/>
    <d v="2023-12-05T00:00:00"/>
    <x v="90"/>
    <x v="2"/>
    <n v="111.15"/>
    <n v="2"/>
    <n v="3"/>
    <x v="3"/>
    <s v="Bank Transfer"/>
    <x v="0"/>
    <s v="Yes"/>
    <s v="Other"/>
    <n v="10"/>
    <n v="5"/>
    <n v="1111.5"/>
    <x v="0"/>
    <n v="111.15"/>
  </r>
  <r>
    <n v="101"/>
    <x v="3"/>
    <x v="89"/>
    <d v="2023-11-02T00:00:00"/>
    <x v="11"/>
    <x v="1"/>
    <n v="162.97"/>
    <n v="2"/>
    <n v="0"/>
    <x v="2"/>
    <s v="Debit Card"/>
    <x v="1"/>
    <s v="Yes"/>
    <s v="Accommodation"/>
    <n v="4"/>
    <n v="2"/>
    <n v="651.88"/>
    <x v="1"/>
    <n v="162.97"/>
  </r>
  <r>
    <n v="102"/>
    <x v="2"/>
    <x v="90"/>
    <d v="2023-09-07T00:00:00"/>
    <x v="91"/>
    <x v="2"/>
    <n v="130.43"/>
    <n v="1"/>
    <n v="2"/>
    <x v="1"/>
    <s v="Bank Transfer"/>
    <x v="0"/>
    <s v="No"/>
    <s v="Spa Services"/>
    <n v="10"/>
    <n v="3"/>
    <n v="1304.3000000000002"/>
    <x v="0"/>
    <n v="130.43"/>
  </r>
  <r>
    <n v="103"/>
    <x v="1"/>
    <x v="91"/>
    <d v="2024-01-01T00:00:00"/>
    <x v="92"/>
    <x v="2"/>
    <n v="116.66"/>
    <n v="2"/>
    <n v="0"/>
    <x v="2"/>
    <s v="Cash"/>
    <x v="1"/>
    <s v="Yes"/>
    <s v="Accommodation"/>
    <n v="2"/>
    <n v="2"/>
    <n v="233.32"/>
    <x v="1"/>
    <n v="116.66"/>
  </r>
  <r>
    <n v="104"/>
    <x v="3"/>
    <x v="92"/>
    <d v="2023-12-01T00:00:00"/>
    <x v="93"/>
    <x v="1"/>
    <n v="130.61000000000001"/>
    <n v="1"/>
    <n v="0"/>
    <x v="2"/>
    <s v="UPI"/>
    <x v="1"/>
    <s v="No"/>
    <s v="Accommodation"/>
    <n v="8"/>
    <n v="1"/>
    <n v="1044.8800000000001"/>
    <x v="1"/>
    <n v="130.61000000000001"/>
  </r>
  <r>
    <n v="105"/>
    <x v="3"/>
    <x v="93"/>
    <d v="2023-10-10T00:00:00"/>
    <x v="94"/>
    <x v="1"/>
    <n v="202.87"/>
    <n v="1"/>
    <n v="2"/>
    <x v="0"/>
    <s v="UPI"/>
    <x v="0"/>
    <s v="No"/>
    <s v="Accommodation"/>
    <n v="2"/>
    <n v="3"/>
    <n v="405.74"/>
    <x v="0"/>
    <n v="202.87"/>
  </r>
  <r>
    <n v="106"/>
    <x v="3"/>
    <x v="94"/>
    <d v="2023-02-18T00:00:00"/>
    <x v="70"/>
    <x v="2"/>
    <n v="138.81"/>
    <n v="2"/>
    <n v="0"/>
    <x v="2"/>
    <s v="UPI"/>
    <x v="0"/>
    <s v="No"/>
    <s v="Food &amp; Beverage"/>
    <n v="4"/>
    <n v="2"/>
    <n v="555.24"/>
    <x v="0"/>
    <n v="138.81"/>
  </r>
  <r>
    <n v="107"/>
    <x v="1"/>
    <x v="95"/>
    <d v="2023-05-20T00:00:00"/>
    <x v="95"/>
    <x v="2"/>
    <n v="55.02"/>
    <n v="3"/>
    <n v="0"/>
    <x v="4"/>
    <s v="Credit Card"/>
    <x v="1"/>
    <s v="No"/>
    <s v="Accommodation"/>
    <n v="4"/>
    <n v="3"/>
    <n v="220.08"/>
    <x v="1"/>
    <n v="55.02"/>
  </r>
  <r>
    <n v="108"/>
    <x v="3"/>
    <x v="96"/>
    <d v="2023-01-24T00:00:00"/>
    <x v="96"/>
    <x v="3"/>
    <n v="468.08"/>
    <n v="1"/>
    <n v="0"/>
    <x v="4"/>
    <s v="Bank Transfer"/>
    <x v="0"/>
    <s v="Yes"/>
    <s v="Spa Services"/>
    <n v="6"/>
    <n v="1"/>
    <n v="2808.48"/>
    <x v="0"/>
    <n v="468.08"/>
  </r>
  <r>
    <n v="109"/>
    <x v="3"/>
    <x v="97"/>
    <d v="2023-12-16T00:00:00"/>
    <x v="97"/>
    <x v="2"/>
    <n v="146.55000000000001"/>
    <n v="1"/>
    <n v="0"/>
    <x v="2"/>
    <s v="Cash"/>
    <x v="0"/>
    <s v="No"/>
    <s v="Accommodation"/>
    <n v="5"/>
    <n v="1"/>
    <n v="732.75"/>
    <x v="0"/>
    <n v="146.55000000000001"/>
  </r>
  <r>
    <n v="110"/>
    <x v="0"/>
    <x v="98"/>
    <d v="2023-05-19T00:00:00"/>
    <x v="98"/>
    <x v="1"/>
    <n v="144.78"/>
    <n v="4"/>
    <n v="0"/>
    <x v="2"/>
    <s v="Bank Transfer"/>
    <x v="0"/>
    <s v="No"/>
    <s v="Spa Services"/>
    <n v="4"/>
    <n v="4"/>
    <n v="579.12"/>
    <x v="0"/>
    <n v="144.78"/>
  </r>
  <r>
    <n v="111"/>
    <x v="1"/>
    <x v="99"/>
    <d v="2023-07-15T00:00:00"/>
    <x v="99"/>
    <x v="2"/>
    <n v="91.97"/>
    <n v="2"/>
    <n v="1"/>
    <x v="0"/>
    <s v="Credit Card"/>
    <x v="1"/>
    <s v="No"/>
    <s v="Food &amp; Beverage"/>
    <n v="4"/>
    <n v="3"/>
    <n v="367.88"/>
    <x v="1"/>
    <n v="91.97"/>
  </r>
  <r>
    <n v="112"/>
    <x v="2"/>
    <x v="100"/>
    <d v="2023-07-02T00:00:00"/>
    <x v="34"/>
    <x v="0"/>
    <n v="233.23"/>
    <n v="2"/>
    <n v="1"/>
    <x v="1"/>
    <s v="Credit Card"/>
    <x v="0"/>
    <s v="No"/>
    <s v="Spa Services"/>
    <n v="11"/>
    <n v="3"/>
    <n v="2565.5299999999997"/>
    <x v="0"/>
    <n v="233.23"/>
  </r>
  <r>
    <n v="113"/>
    <x v="1"/>
    <x v="15"/>
    <d v="2023-01-09T00:00:00"/>
    <x v="84"/>
    <x v="1"/>
    <n v="135.94999999999999"/>
    <n v="2"/>
    <n v="1"/>
    <x v="2"/>
    <s v="Cash"/>
    <x v="0"/>
    <s v="Yes"/>
    <s v="Accommodation"/>
    <n v="6"/>
    <n v="3"/>
    <n v="815.69999999999993"/>
    <x v="0"/>
    <n v="135.94999999999999"/>
  </r>
  <r>
    <n v="114"/>
    <x v="2"/>
    <x v="101"/>
    <d v="2023-05-14T00:00:00"/>
    <x v="100"/>
    <x v="2"/>
    <n v="83.98"/>
    <n v="2"/>
    <n v="2"/>
    <x v="1"/>
    <s v="Cash"/>
    <x v="1"/>
    <s v="Yes"/>
    <s v="Food &amp; Beverage"/>
    <n v="3"/>
    <n v="4"/>
    <n v="251.94"/>
    <x v="1"/>
    <n v="83.98"/>
  </r>
  <r>
    <n v="115"/>
    <x v="2"/>
    <x v="102"/>
    <d v="2023-09-18T00:00:00"/>
    <x v="101"/>
    <x v="1"/>
    <n v="208.01"/>
    <n v="2"/>
    <n v="0"/>
    <x v="4"/>
    <s v="Cash"/>
    <x v="2"/>
    <s v="No"/>
    <s v="Accommodation"/>
    <n v="2"/>
    <n v="2"/>
    <n v="0"/>
    <x v="2"/>
    <n v="0"/>
  </r>
  <r>
    <n v="116"/>
    <x v="0"/>
    <x v="103"/>
    <d v="2023-04-17T00:00:00"/>
    <x v="102"/>
    <x v="0"/>
    <n v="216.14"/>
    <n v="1"/>
    <n v="0"/>
    <x v="1"/>
    <s v="Bank Transfer"/>
    <x v="0"/>
    <s v="No"/>
    <s v="Accommodation"/>
    <n v="7"/>
    <n v="1"/>
    <n v="1512.98"/>
    <x v="0"/>
    <n v="216.14000000000001"/>
  </r>
  <r>
    <n v="117"/>
    <x v="2"/>
    <x v="54"/>
    <d v="2023-11-27T00:00:00"/>
    <x v="3"/>
    <x v="2"/>
    <n v="149.47"/>
    <n v="2"/>
    <n v="0"/>
    <x v="2"/>
    <s v="UPI"/>
    <x v="0"/>
    <s v="No"/>
    <s v="Food &amp; Beverage"/>
    <n v="9"/>
    <n v="2"/>
    <n v="1345.23"/>
    <x v="0"/>
    <n v="149.47"/>
  </r>
  <r>
    <n v="118"/>
    <x v="0"/>
    <x v="30"/>
    <d v="2023-06-24T00:00:00"/>
    <x v="103"/>
    <x v="0"/>
    <n v="166.77"/>
    <n v="2"/>
    <n v="2"/>
    <x v="2"/>
    <s v="UPI"/>
    <x v="0"/>
    <s v="Yes"/>
    <s v="Accommodation"/>
    <n v="2"/>
    <n v="4"/>
    <n v="333.54"/>
    <x v="0"/>
    <n v="166.77"/>
  </r>
  <r>
    <n v="119"/>
    <x v="1"/>
    <x v="104"/>
    <d v="2023-09-17T00:00:00"/>
    <x v="104"/>
    <x v="0"/>
    <n v="164.32"/>
    <n v="2"/>
    <n v="0"/>
    <x v="1"/>
    <s v="Cash"/>
    <x v="2"/>
    <s v="Yes"/>
    <s v="Food &amp; Beverage"/>
    <n v="5"/>
    <n v="2"/>
    <n v="0"/>
    <x v="2"/>
    <n v="0"/>
  </r>
  <r>
    <n v="120"/>
    <x v="1"/>
    <x v="105"/>
    <d v="2023-07-26T00:00:00"/>
    <x v="105"/>
    <x v="0"/>
    <n v="200.94"/>
    <n v="3"/>
    <n v="0"/>
    <x v="1"/>
    <s v="UPI"/>
    <x v="0"/>
    <s v="Yes"/>
    <s v="Food &amp; Beverage"/>
    <n v="7"/>
    <n v="3"/>
    <n v="1406.58"/>
    <x v="0"/>
    <n v="200.94"/>
  </r>
  <r>
    <n v="121"/>
    <x v="1"/>
    <x v="0"/>
    <d v="2023-08-07T00:00:00"/>
    <x v="20"/>
    <x v="1"/>
    <n v="114.47"/>
    <n v="1"/>
    <n v="2"/>
    <x v="0"/>
    <s v="Bank Transfer"/>
    <x v="0"/>
    <s v="Yes"/>
    <s v="Accommodation"/>
    <n v="6"/>
    <n v="3"/>
    <n v="686.81999999999994"/>
    <x v="0"/>
    <n v="114.46999999999998"/>
  </r>
  <r>
    <n v="122"/>
    <x v="1"/>
    <x v="106"/>
    <d v="2023-06-09T00:00:00"/>
    <x v="106"/>
    <x v="0"/>
    <n v="235.71"/>
    <n v="4"/>
    <n v="0"/>
    <x v="0"/>
    <s v="UPI"/>
    <x v="0"/>
    <s v="Yes"/>
    <s v="Accommodation"/>
    <n v="2"/>
    <n v="4"/>
    <n v="471.42"/>
    <x v="0"/>
    <n v="235.71"/>
  </r>
  <r>
    <n v="123"/>
    <x v="3"/>
    <x v="107"/>
    <d v="2023-06-08T00:00:00"/>
    <x v="107"/>
    <x v="3"/>
    <n v="450.02"/>
    <n v="4"/>
    <n v="2"/>
    <x v="2"/>
    <s v="UPI"/>
    <x v="1"/>
    <s v="Yes"/>
    <s v="Accommodation"/>
    <n v="3"/>
    <n v="6"/>
    <n v="1350.06"/>
    <x v="1"/>
    <n v="450.02"/>
  </r>
  <r>
    <n v="124"/>
    <x v="2"/>
    <x v="108"/>
    <d v="2023-12-19T00:00:00"/>
    <x v="108"/>
    <x v="2"/>
    <n v="100.66"/>
    <n v="2"/>
    <n v="0"/>
    <x v="3"/>
    <s v="Credit Card"/>
    <x v="0"/>
    <s v="No"/>
    <s v="Laundry"/>
    <n v="4"/>
    <n v="2"/>
    <n v="402.64"/>
    <x v="0"/>
    <n v="100.66"/>
  </r>
  <r>
    <n v="125"/>
    <x v="2"/>
    <x v="55"/>
    <d v="2023-08-17T00:00:00"/>
    <x v="109"/>
    <x v="1"/>
    <n v="206.33"/>
    <n v="2"/>
    <n v="1"/>
    <x v="0"/>
    <s v="Bank Transfer"/>
    <x v="0"/>
    <s v="No"/>
    <s v="Accommodation"/>
    <n v="1"/>
    <n v="3"/>
    <n v="206.33"/>
    <x v="0"/>
    <n v="206.33"/>
  </r>
  <r>
    <n v="126"/>
    <x v="1"/>
    <x v="109"/>
    <d v="2023-04-21T00:00:00"/>
    <x v="98"/>
    <x v="0"/>
    <n v="207.92"/>
    <n v="2"/>
    <n v="0"/>
    <x v="1"/>
    <s v="Cash"/>
    <x v="1"/>
    <s v="No"/>
    <s v="Laundry"/>
    <n v="8"/>
    <n v="2"/>
    <n v="1663.36"/>
    <x v="1"/>
    <n v="207.92"/>
  </r>
  <r>
    <n v="127"/>
    <x v="2"/>
    <x v="110"/>
    <d v="2023-10-11T00:00:00"/>
    <x v="110"/>
    <x v="2"/>
    <n v="80.03"/>
    <n v="1"/>
    <n v="0"/>
    <x v="0"/>
    <s v="UPI"/>
    <x v="1"/>
    <s v="Yes"/>
    <s v="Laundry"/>
    <n v="4"/>
    <n v="1"/>
    <n v="320.12"/>
    <x v="1"/>
    <n v="80.03"/>
  </r>
  <r>
    <n v="128"/>
    <x v="1"/>
    <x v="111"/>
    <d v="2023-05-20T00:00:00"/>
    <x v="111"/>
    <x v="1"/>
    <n v="131.09"/>
    <n v="2"/>
    <n v="0"/>
    <x v="3"/>
    <s v="Bank Transfer"/>
    <x v="1"/>
    <s v="No"/>
    <s v="Food &amp; Beverage"/>
    <n v="7"/>
    <n v="2"/>
    <n v="917.63"/>
    <x v="1"/>
    <n v="131.09"/>
  </r>
  <r>
    <n v="129"/>
    <x v="2"/>
    <x v="112"/>
    <d v="2023-12-29T00:00:00"/>
    <x v="112"/>
    <x v="1"/>
    <n v="142.47999999999999"/>
    <n v="2"/>
    <n v="3"/>
    <x v="3"/>
    <s v="Debit Card"/>
    <x v="1"/>
    <s v="No"/>
    <s v="Accommodation"/>
    <n v="10"/>
    <n v="5"/>
    <n v="1424.8"/>
    <x v="1"/>
    <n v="142.47999999999999"/>
  </r>
  <r>
    <n v="130"/>
    <x v="0"/>
    <x v="113"/>
    <d v="2023-08-24T00:00:00"/>
    <x v="99"/>
    <x v="2"/>
    <n v="126.37"/>
    <n v="1"/>
    <n v="0"/>
    <x v="1"/>
    <s v="Debit Card"/>
    <x v="0"/>
    <s v="Yes"/>
    <s v="Accommodation"/>
    <n v="4"/>
    <n v="1"/>
    <n v="505.48"/>
    <x v="0"/>
    <n v="126.37"/>
  </r>
  <r>
    <n v="131"/>
    <x v="2"/>
    <x v="55"/>
    <d v="2023-08-23T00:00:00"/>
    <x v="113"/>
    <x v="0"/>
    <n v="250.04"/>
    <n v="2"/>
    <n v="3"/>
    <x v="0"/>
    <s v="Bank Transfer"/>
    <x v="0"/>
    <s v="Yes"/>
    <s v="Laundry"/>
    <n v="7"/>
    <n v="5"/>
    <n v="1750.28"/>
    <x v="0"/>
    <n v="250.04"/>
  </r>
  <r>
    <n v="132"/>
    <x v="1"/>
    <x v="114"/>
    <d v="2023-05-21T00:00:00"/>
    <x v="114"/>
    <x v="1"/>
    <n v="105.57"/>
    <n v="1"/>
    <n v="0"/>
    <x v="1"/>
    <s v="Cash"/>
    <x v="1"/>
    <s v="No"/>
    <s v="Food &amp; Beverage"/>
    <n v="9"/>
    <n v="1"/>
    <n v="950.12999999999988"/>
    <x v="1"/>
    <n v="105.57"/>
  </r>
  <r>
    <n v="133"/>
    <x v="1"/>
    <x v="57"/>
    <d v="2023-06-26T00:00:00"/>
    <x v="115"/>
    <x v="2"/>
    <n v="90.13"/>
    <n v="2"/>
    <n v="2"/>
    <x v="0"/>
    <s v="Cash"/>
    <x v="3"/>
    <s v="No"/>
    <s v="Accommodation"/>
    <n v="10"/>
    <n v="4"/>
    <n v="0"/>
    <x v="2"/>
    <n v="0"/>
  </r>
  <r>
    <n v="134"/>
    <x v="1"/>
    <x v="115"/>
    <d v="2023-05-03T00:00:00"/>
    <x v="116"/>
    <x v="0"/>
    <n v="160.04"/>
    <n v="3"/>
    <n v="0"/>
    <x v="3"/>
    <s v="Cash"/>
    <x v="0"/>
    <s v="No"/>
    <s v="Food &amp; Beverage"/>
    <n v="10"/>
    <n v="3"/>
    <n v="1600.3999999999999"/>
    <x v="0"/>
    <n v="160.04"/>
  </r>
  <r>
    <n v="135"/>
    <x v="0"/>
    <x v="116"/>
    <d v="2023-04-25T00:00:00"/>
    <x v="117"/>
    <x v="2"/>
    <n v="88.93"/>
    <n v="2"/>
    <n v="0"/>
    <x v="2"/>
    <s v="Credit Card"/>
    <x v="3"/>
    <s v="No"/>
    <s v="Accommodation"/>
    <n v="3"/>
    <n v="2"/>
    <n v="0"/>
    <x v="2"/>
    <n v="0"/>
  </r>
  <r>
    <n v="136"/>
    <x v="0"/>
    <x v="117"/>
    <d v="2023-09-03T00:00:00"/>
    <x v="118"/>
    <x v="0"/>
    <n v="187.34"/>
    <n v="1"/>
    <n v="0"/>
    <x v="2"/>
    <s v="UPI"/>
    <x v="0"/>
    <s v="No"/>
    <s v="Spa Services"/>
    <n v="5"/>
    <n v="1"/>
    <n v="936.7"/>
    <x v="0"/>
    <n v="187.34"/>
  </r>
  <r>
    <n v="137"/>
    <x v="0"/>
    <x v="84"/>
    <d v="2023-02-08T00:00:00"/>
    <x v="119"/>
    <x v="3"/>
    <n v="258.36"/>
    <n v="3"/>
    <n v="1"/>
    <x v="1"/>
    <s v="Cash"/>
    <x v="1"/>
    <s v="Yes"/>
    <s v="Food &amp; Beverage"/>
    <n v="9"/>
    <n v="4"/>
    <n v="2325.2400000000002"/>
    <x v="1"/>
    <n v="258.36"/>
  </r>
  <r>
    <n v="138"/>
    <x v="3"/>
    <x v="118"/>
    <d v="2023-01-23T00:00:00"/>
    <x v="120"/>
    <x v="3"/>
    <n v="365.13"/>
    <n v="2"/>
    <n v="0"/>
    <x v="2"/>
    <s v="Cash"/>
    <x v="0"/>
    <s v="No"/>
    <s v="Accommodation"/>
    <n v="12"/>
    <n v="2"/>
    <n v="4381.5599999999995"/>
    <x v="0"/>
    <n v="365.12999999999994"/>
  </r>
  <r>
    <n v="139"/>
    <x v="0"/>
    <x v="46"/>
    <d v="2023-03-27T00:00:00"/>
    <x v="121"/>
    <x v="2"/>
    <n v="119.93"/>
    <n v="3"/>
    <n v="2"/>
    <x v="3"/>
    <s v="Credit Card"/>
    <x v="0"/>
    <s v="Yes"/>
    <s v="Other"/>
    <n v="3"/>
    <n v="5"/>
    <n v="359.79"/>
    <x v="0"/>
    <n v="119.93"/>
  </r>
  <r>
    <n v="140"/>
    <x v="0"/>
    <x v="77"/>
    <d v="2023-07-03T00:00:00"/>
    <x v="1"/>
    <x v="1"/>
    <n v="124.03"/>
    <n v="1"/>
    <n v="0"/>
    <x v="3"/>
    <s v="Cash"/>
    <x v="2"/>
    <s v="No"/>
    <s v="Accommodation"/>
    <n v="3"/>
    <n v="1"/>
    <n v="0"/>
    <x v="2"/>
    <n v="0"/>
  </r>
  <r>
    <n v="141"/>
    <x v="1"/>
    <x v="23"/>
    <d v="2023-02-17T00:00:00"/>
    <x v="76"/>
    <x v="0"/>
    <n v="209.73"/>
    <n v="4"/>
    <n v="0"/>
    <x v="1"/>
    <s v="Debit Card"/>
    <x v="0"/>
    <s v="No"/>
    <s v="Other"/>
    <n v="7"/>
    <n v="4"/>
    <n v="1468.11"/>
    <x v="0"/>
    <n v="209.73"/>
  </r>
  <r>
    <n v="142"/>
    <x v="0"/>
    <x v="119"/>
    <d v="2023-05-28T00:00:00"/>
    <x v="43"/>
    <x v="0"/>
    <n v="238.44"/>
    <n v="2"/>
    <n v="1"/>
    <x v="3"/>
    <s v="UPI"/>
    <x v="1"/>
    <s v="Yes"/>
    <s v="Food &amp; Beverage"/>
    <n v="5"/>
    <n v="3"/>
    <n v="1192.2"/>
    <x v="1"/>
    <n v="238.44"/>
  </r>
  <r>
    <n v="143"/>
    <x v="0"/>
    <x v="96"/>
    <d v="2023-01-21T00:00:00"/>
    <x v="122"/>
    <x v="2"/>
    <n v="119.81"/>
    <n v="2"/>
    <n v="1"/>
    <x v="4"/>
    <s v="Bank Transfer"/>
    <x v="0"/>
    <s v="No"/>
    <s v="Spa Services"/>
    <n v="3"/>
    <n v="3"/>
    <n v="359.43"/>
    <x v="0"/>
    <n v="119.81"/>
  </r>
  <r>
    <n v="144"/>
    <x v="3"/>
    <x v="120"/>
    <d v="2023-06-23T00:00:00"/>
    <x v="123"/>
    <x v="0"/>
    <n v="247.08"/>
    <n v="1"/>
    <n v="0"/>
    <x v="1"/>
    <s v="Debit Card"/>
    <x v="2"/>
    <s v="Yes"/>
    <s v="Accommodation"/>
    <n v="6"/>
    <n v="1"/>
    <n v="0"/>
    <x v="2"/>
    <n v="0"/>
  </r>
  <r>
    <n v="145"/>
    <x v="3"/>
    <x v="78"/>
    <d v="2023-01-04T00:00:00"/>
    <x v="19"/>
    <x v="2"/>
    <n v="115.21"/>
    <n v="3"/>
    <n v="1"/>
    <x v="2"/>
    <s v="Bank Transfer"/>
    <x v="0"/>
    <s v="No"/>
    <s v="Accommodation"/>
    <n v="2"/>
    <n v="4"/>
    <n v="230.42"/>
    <x v="0"/>
    <n v="115.21"/>
  </r>
  <r>
    <n v="146"/>
    <x v="0"/>
    <x v="121"/>
    <d v="2023-12-20T00:00:00"/>
    <x v="124"/>
    <x v="0"/>
    <n v="195.21"/>
    <n v="1"/>
    <n v="0"/>
    <x v="3"/>
    <s v="Debit Card"/>
    <x v="1"/>
    <s v="No"/>
    <s v="Other"/>
    <n v="7"/>
    <n v="1"/>
    <n v="1366.47"/>
    <x v="1"/>
    <n v="195.21"/>
  </r>
  <r>
    <n v="147"/>
    <x v="0"/>
    <x v="122"/>
    <d v="2023-06-29T00:00:00"/>
    <x v="123"/>
    <x v="2"/>
    <n v="84.23"/>
    <n v="1"/>
    <n v="2"/>
    <x v="4"/>
    <s v="Credit Card"/>
    <x v="0"/>
    <s v="No"/>
    <s v="Food &amp; Beverage"/>
    <n v="5"/>
    <n v="3"/>
    <n v="421.15000000000003"/>
    <x v="0"/>
    <n v="84.23"/>
  </r>
  <r>
    <n v="148"/>
    <x v="2"/>
    <x v="123"/>
    <d v="2024-01-01T00:00:00"/>
    <x v="92"/>
    <x v="1"/>
    <n v="161.21"/>
    <n v="2"/>
    <n v="2"/>
    <x v="1"/>
    <s v="Credit Card"/>
    <x v="0"/>
    <s v="Yes"/>
    <s v="Accommodation"/>
    <n v="3"/>
    <n v="4"/>
    <n v="483.63"/>
    <x v="0"/>
    <n v="161.21"/>
  </r>
  <r>
    <n v="149"/>
    <x v="0"/>
    <x v="124"/>
    <d v="2023-11-15T00:00:00"/>
    <x v="125"/>
    <x v="0"/>
    <n v="245.1"/>
    <n v="1"/>
    <n v="0"/>
    <x v="4"/>
    <s v="Cash"/>
    <x v="0"/>
    <s v="No"/>
    <s v="Other"/>
    <n v="13"/>
    <n v="1"/>
    <n v="3186.2999999999997"/>
    <x v="0"/>
    <n v="245.09999999999997"/>
  </r>
  <r>
    <n v="150"/>
    <x v="0"/>
    <x v="45"/>
    <d v="2023-07-16T00:00:00"/>
    <x v="126"/>
    <x v="1"/>
    <n v="138.44999999999999"/>
    <n v="2"/>
    <n v="3"/>
    <x v="2"/>
    <s v="Bank Transfer"/>
    <x v="1"/>
    <s v="No"/>
    <s v="Accommodation"/>
    <n v="2"/>
    <n v="5"/>
    <n v="276.89999999999998"/>
    <x v="1"/>
    <n v="138.44999999999999"/>
  </r>
  <r>
    <n v="151"/>
    <x v="0"/>
    <x v="125"/>
    <d v="2023-02-18T00:00:00"/>
    <x v="127"/>
    <x v="0"/>
    <n v="189.1"/>
    <n v="2"/>
    <n v="2"/>
    <x v="2"/>
    <s v="UPI"/>
    <x v="0"/>
    <s v="No"/>
    <s v="Accommodation"/>
    <n v="5"/>
    <n v="4"/>
    <n v="945.5"/>
    <x v="0"/>
    <n v="189.1"/>
  </r>
  <r>
    <n v="152"/>
    <x v="3"/>
    <x v="126"/>
    <d v="2023-05-15T00:00:00"/>
    <x v="13"/>
    <x v="0"/>
    <n v="210.63"/>
    <n v="2"/>
    <n v="0"/>
    <x v="1"/>
    <s v="UPI"/>
    <x v="2"/>
    <s v="No"/>
    <s v="Accommodation"/>
    <n v="6"/>
    <n v="2"/>
    <n v="0"/>
    <x v="2"/>
    <n v="0"/>
  </r>
  <r>
    <n v="153"/>
    <x v="0"/>
    <x v="127"/>
    <d v="2023-10-27T00:00:00"/>
    <x v="128"/>
    <x v="3"/>
    <n v="326.58"/>
    <n v="4"/>
    <n v="0"/>
    <x v="2"/>
    <s v="Credit Card"/>
    <x v="1"/>
    <s v="No"/>
    <s v="Laundry"/>
    <n v="3"/>
    <n v="4"/>
    <n v="979.74"/>
    <x v="1"/>
    <n v="326.58"/>
  </r>
  <r>
    <n v="154"/>
    <x v="1"/>
    <x v="11"/>
    <d v="2023-10-03T00:00:00"/>
    <x v="129"/>
    <x v="0"/>
    <n v="179.54"/>
    <n v="2"/>
    <n v="0"/>
    <x v="1"/>
    <s v="UPI"/>
    <x v="1"/>
    <s v="No"/>
    <s v="Spa Services"/>
    <n v="10"/>
    <n v="2"/>
    <n v="1795.3999999999999"/>
    <x v="1"/>
    <n v="179.54"/>
  </r>
  <r>
    <n v="155"/>
    <x v="1"/>
    <x v="128"/>
    <d v="2023-10-05T00:00:00"/>
    <x v="130"/>
    <x v="2"/>
    <n v="56.88"/>
    <n v="3"/>
    <n v="1"/>
    <x v="1"/>
    <s v="UPI"/>
    <x v="1"/>
    <s v="No"/>
    <s v="Accommodation"/>
    <n v="10"/>
    <n v="4"/>
    <n v="568.80000000000007"/>
    <x v="1"/>
    <n v="56.88000000000001"/>
  </r>
  <r>
    <n v="156"/>
    <x v="0"/>
    <x v="129"/>
    <d v="2023-02-17T00:00:00"/>
    <x v="131"/>
    <x v="1"/>
    <n v="158.91"/>
    <n v="2"/>
    <n v="0"/>
    <x v="2"/>
    <s v="Bank Transfer"/>
    <x v="0"/>
    <s v="No"/>
    <s v="Accommodation"/>
    <n v="6"/>
    <n v="2"/>
    <n v="953.46"/>
    <x v="0"/>
    <n v="158.91"/>
  </r>
  <r>
    <n v="157"/>
    <x v="2"/>
    <x v="56"/>
    <d v="2023-02-28T00:00:00"/>
    <x v="132"/>
    <x v="1"/>
    <n v="201.84"/>
    <n v="1"/>
    <n v="2"/>
    <x v="1"/>
    <s v="Credit Card"/>
    <x v="0"/>
    <s v="No"/>
    <s v="Accommodation"/>
    <n v="10"/>
    <n v="3"/>
    <n v="2018.4"/>
    <x v="0"/>
    <n v="201.84"/>
  </r>
  <r>
    <n v="158"/>
    <x v="2"/>
    <x v="130"/>
    <d v="2023-09-06T00:00:00"/>
    <x v="12"/>
    <x v="1"/>
    <n v="184.01"/>
    <n v="2"/>
    <n v="0"/>
    <x v="0"/>
    <s v="Credit Card"/>
    <x v="0"/>
    <s v="No"/>
    <s v="Accommodation"/>
    <n v="5"/>
    <n v="2"/>
    <n v="920.05"/>
    <x v="0"/>
    <n v="184.01"/>
  </r>
  <r>
    <n v="159"/>
    <x v="3"/>
    <x v="131"/>
    <d v="2023-09-19T00:00:00"/>
    <x v="20"/>
    <x v="0"/>
    <n v="348.75"/>
    <n v="1"/>
    <n v="0"/>
    <x v="1"/>
    <s v="Debit Card"/>
    <x v="2"/>
    <s v="No"/>
    <s v="Accommodation"/>
    <n v="1"/>
    <n v="1"/>
    <n v="0"/>
    <x v="2"/>
    <n v="0"/>
  </r>
  <r>
    <n v="160"/>
    <x v="0"/>
    <x v="132"/>
    <d v="2023-10-07T00:00:00"/>
    <x v="133"/>
    <x v="3"/>
    <n v="301.95"/>
    <n v="2"/>
    <n v="2"/>
    <x v="4"/>
    <s v="Credit Card"/>
    <x v="0"/>
    <s v="No"/>
    <s v="Food &amp; Beverage"/>
    <n v="4"/>
    <n v="4"/>
    <n v="1207.8"/>
    <x v="0"/>
    <n v="301.95"/>
  </r>
  <r>
    <n v="161"/>
    <x v="3"/>
    <x v="133"/>
    <d v="2023-01-03T00:00:00"/>
    <x v="134"/>
    <x v="1"/>
    <n v="168.76"/>
    <n v="4"/>
    <n v="3"/>
    <x v="2"/>
    <s v="Credit Card"/>
    <x v="0"/>
    <s v="No"/>
    <s v="Food &amp; Beverage"/>
    <n v="2"/>
    <n v="7"/>
    <n v="337.52"/>
    <x v="0"/>
    <n v="168.76"/>
  </r>
  <r>
    <n v="162"/>
    <x v="1"/>
    <x v="134"/>
    <d v="2023-07-11T00:00:00"/>
    <x v="20"/>
    <x v="3"/>
    <n v="341.65"/>
    <n v="1"/>
    <n v="2"/>
    <x v="1"/>
    <s v="Debit Card"/>
    <x v="2"/>
    <s v="No"/>
    <s v="Food &amp; Beverage"/>
    <n v="2"/>
    <n v="3"/>
    <n v="0"/>
    <x v="2"/>
    <n v="0"/>
  </r>
  <r>
    <n v="163"/>
    <x v="3"/>
    <x v="2"/>
    <d v="2023-05-09T00:00:00"/>
    <x v="116"/>
    <x v="0"/>
    <n v="286.36"/>
    <n v="2"/>
    <n v="1"/>
    <x v="2"/>
    <s v="Credit Card"/>
    <x v="0"/>
    <s v="No"/>
    <s v="Accommodation"/>
    <n v="6"/>
    <n v="3"/>
    <n v="1718.16"/>
    <x v="0"/>
    <n v="286.36"/>
  </r>
  <r>
    <n v="164"/>
    <x v="3"/>
    <x v="135"/>
    <d v="2023-07-03T00:00:00"/>
    <x v="135"/>
    <x v="3"/>
    <n v="422.59"/>
    <n v="2"/>
    <n v="1"/>
    <x v="0"/>
    <s v="Debit Card"/>
    <x v="0"/>
    <s v="No"/>
    <s v="Accommodation"/>
    <n v="6"/>
    <n v="3"/>
    <n v="2535.54"/>
    <x v="0"/>
    <n v="422.59"/>
  </r>
  <r>
    <n v="165"/>
    <x v="1"/>
    <x v="136"/>
    <d v="2023-09-30T00:00:00"/>
    <x v="136"/>
    <x v="0"/>
    <n v="218.43"/>
    <n v="1"/>
    <n v="0"/>
    <x v="4"/>
    <s v="Debit Card"/>
    <x v="1"/>
    <s v="No"/>
    <s v="Accommodation"/>
    <n v="8"/>
    <n v="1"/>
    <n v="1747.44"/>
    <x v="1"/>
    <n v="218.43"/>
  </r>
  <r>
    <n v="166"/>
    <x v="2"/>
    <x v="137"/>
    <d v="2023-01-18T00:00:00"/>
    <x v="137"/>
    <x v="2"/>
    <n v="84.09"/>
    <n v="2"/>
    <n v="0"/>
    <x v="0"/>
    <s v="Credit Card"/>
    <x v="0"/>
    <s v="No"/>
    <s v="Food &amp; Beverage"/>
    <n v="8"/>
    <n v="2"/>
    <n v="672.72"/>
    <x v="0"/>
    <n v="84.09"/>
  </r>
  <r>
    <n v="167"/>
    <x v="3"/>
    <x v="138"/>
    <d v="2023-10-31T00:00:00"/>
    <x v="138"/>
    <x v="0"/>
    <n v="317.5"/>
    <n v="2"/>
    <n v="3"/>
    <x v="1"/>
    <s v="UPI"/>
    <x v="0"/>
    <s v="No"/>
    <s v="Accommodation"/>
    <n v="3"/>
    <n v="5"/>
    <n v="952.5"/>
    <x v="0"/>
    <n v="317.5"/>
  </r>
  <r>
    <n v="168"/>
    <x v="1"/>
    <x v="139"/>
    <d v="2023-04-19T00:00:00"/>
    <x v="139"/>
    <x v="1"/>
    <n v="129.22"/>
    <n v="1"/>
    <n v="0"/>
    <x v="1"/>
    <s v="Bank Transfer"/>
    <x v="2"/>
    <s v="Yes"/>
    <s v="Accommodation"/>
    <n v="3"/>
    <n v="1"/>
    <n v="0"/>
    <x v="2"/>
    <n v="0"/>
  </r>
  <r>
    <n v="169"/>
    <x v="1"/>
    <x v="109"/>
    <d v="2023-04-19T00:00:00"/>
    <x v="140"/>
    <x v="1"/>
    <n v="124.88"/>
    <n v="3"/>
    <n v="1"/>
    <x v="3"/>
    <s v="Cash"/>
    <x v="0"/>
    <s v="No"/>
    <s v="Accommodation"/>
    <n v="6"/>
    <n v="4"/>
    <n v="749.28"/>
    <x v="0"/>
    <n v="124.88"/>
  </r>
  <r>
    <n v="170"/>
    <x v="3"/>
    <x v="140"/>
    <d v="2023-06-04T00:00:00"/>
    <x v="141"/>
    <x v="3"/>
    <n v="558.80999999999995"/>
    <n v="1"/>
    <n v="0"/>
    <x v="2"/>
    <s v="Cash"/>
    <x v="0"/>
    <s v="No"/>
    <s v="Food &amp; Beverage"/>
    <n v="4"/>
    <n v="1"/>
    <n v="2235.2399999999998"/>
    <x v="0"/>
    <n v="558.80999999999995"/>
  </r>
  <r>
    <n v="171"/>
    <x v="3"/>
    <x v="43"/>
    <d v="2023-07-23T00:00:00"/>
    <x v="142"/>
    <x v="3"/>
    <n v="387.68"/>
    <n v="3"/>
    <n v="2"/>
    <x v="1"/>
    <s v="Bank Transfer"/>
    <x v="2"/>
    <s v="Yes"/>
    <s v="Accommodation"/>
    <n v="1"/>
    <n v="5"/>
    <n v="0"/>
    <x v="2"/>
    <n v="0"/>
  </r>
  <r>
    <n v="172"/>
    <x v="2"/>
    <x v="47"/>
    <d v="2023-04-13T00:00:00"/>
    <x v="6"/>
    <x v="1"/>
    <n v="176.89"/>
    <n v="2"/>
    <n v="0"/>
    <x v="2"/>
    <s v="Bank Transfer"/>
    <x v="0"/>
    <s v="No"/>
    <s v="Accommodation"/>
    <n v="8"/>
    <n v="2"/>
    <n v="1415.12"/>
    <x v="0"/>
    <n v="176.89"/>
  </r>
  <r>
    <n v="173"/>
    <x v="2"/>
    <x v="141"/>
    <d v="2023-12-28T00:00:00"/>
    <x v="53"/>
    <x v="0"/>
    <n v="270.81"/>
    <n v="2"/>
    <n v="1"/>
    <x v="1"/>
    <s v="Bank Transfer"/>
    <x v="3"/>
    <s v="No"/>
    <s v="Spa Services"/>
    <n v="10"/>
    <n v="3"/>
    <n v="0"/>
    <x v="2"/>
    <n v="0"/>
  </r>
  <r>
    <n v="174"/>
    <x v="0"/>
    <x v="142"/>
    <d v="2023-01-09T00:00:00"/>
    <x v="84"/>
    <x v="1"/>
    <n v="135.19999999999999"/>
    <n v="3"/>
    <n v="0"/>
    <x v="3"/>
    <s v="Cash"/>
    <x v="3"/>
    <s v="No"/>
    <s v="Accommodation"/>
    <n v="5"/>
    <n v="3"/>
    <n v="0"/>
    <x v="2"/>
    <n v="0"/>
  </r>
  <r>
    <n v="175"/>
    <x v="0"/>
    <x v="143"/>
    <d v="2023-12-14T00:00:00"/>
    <x v="143"/>
    <x v="2"/>
    <n v="84.01"/>
    <n v="3"/>
    <n v="0"/>
    <x v="1"/>
    <s v="Credit Card"/>
    <x v="0"/>
    <s v="No"/>
    <s v="Accommodation"/>
    <n v="11"/>
    <n v="3"/>
    <n v="924.11"/>
    <x v="0"/>
    <n v="84.01"/>
  </r>
  <r>
    <n v="176"/>
    <x v="1"/>
    <x v="42"/>
    <d v="2023-04-27T00:00:00"/>
    <x v="144"/>
    <x v="1"/>
    <n v="144.85"/>
    <n v="1"/>
    <n v="3"/>
    <x v="1"/>
    <s v="Debit Card"/>
    <x v="2"/>
    <s v="No"/>
    <s v="Accommodation"/>
    <n v="1"/>
    <n v="4"/>
    <n v="0"/>
    <x v="2"/>
    <n v="0"/>
  </r>
  <r>
    <n v="177"/>
    <x v="3"/>
    <x v="144"/>
    <d v="2023-06-29T00:00:00"/>
    <x v="145"/>
    <x v="1"/>
    <n v="216.27"/>
    <n v="3"/>
    <n v="0"/>
    <x v="0"/>
    <s v="Credit Card"/>
    <x v="1"/>
    <s v="Yes"/>
    <s v="Spa Services"/>
    <n v="3"/>
    <n v="3"/>
    <n v="648.81000000000006"/>
    <x v="1"/>
    <n v="216.27"/>
  </r>
  <r>
    <n v="178"/>
    <x v="0"/>
    <x v="145"/>
    <d v="2023-11-11T00:00:00"/>
    <x v="146"/>
    <x v="1"/>
    <n v="117.74"/>
    <n v="1"/>
    <n v="1"/>
    <x v="0"/>
    <s v="Cash"/>
    <x v="2"/>
    <s v="No"/>
    <s v="Food &amp; Beverage"/>
    <n v="8"/>
    <n v="2"/>
    <n v="0"/>
    <x v="2"/>
    <n v="0"/>
  </r>
  <r>
    <n v="179"/>
    <x v="1"/>
    <x v="146"/>
    <d v="2023-05-31T00:00:00"/>
    <x v="147"/>
    <x v="3"/>
    <n v="347.16"/>
    <n v="2"/>
    <n v="0"/>
    <x v="1"/>
    <s v="Credit Card"/>
    <x v="0"/>
    <s v="No"/>
    <s v="Accommodation"/>
    <n v="3"/>
    <n v="2"/>
    <n v="1041.48"/>
    <x v="0"/>
    <n v="347.16"/>
  </r>
  <r>
    <n v="180"/>
    <x v="3"/>
    <x v="107"/>
    <d v="2023-06-09T00:00:00"/>
    <x v="16"/>
    <x v="1"/>
    <n v="211.13"/>
    <n v="2"/>
    <n v="3"/>
    <x v="3"/>
    <s v="Bank Transfer"/>
    <x v="0"/>
    <s v="Yes"/>
    <s v="Spa Services"/>
    <n v="4"/>
    <n v="5"/>
    <n v="844.52"/>
    <x v="0"/>
    <n v="211.13"/>
  </r>
  <r>
    <n v="181"/>
    <x v="0"/>
    <x v="90"/>
    <d v="2023-08-29T00:00:00"/>
    <x v="91"/>
    <x v="2"/>
    <n v="86.88"/>
    <n v="2"/>
    <n v="1"/>
    <x v="0"/>
    <s v="Bank Transfer"/>
    <x v="0"/>
    <s v="No"/>
    <s v="Accommodation"/>
    <n v="1"/>
    <n v="3"/>
    <n v="86.88"/>
    <x v="0"/>
    <n v="86.88"/>
  </r>
  <r>
    <n v="182"/>
    <x v="2"/>
    <x v="133"/>
    <d v="2023-01-04T00:00:00"/>
    <x v="148"/>
    <x v="2"/>
    <n v="112.28"/>
    <n v="1"/>
    <n v="0"/>
    <x v="4"/>
    <s v="Bank Transfer"/>
    <x v="0"/>
    <s v="Yes"/>
    <s v="Accommodation"/>
    <n v="3"/>
    <n v="1"/>
    <n v="336.84000000000003"/>
    <x v="0"/>
    <n v="112.28000000000002"/>
  </r>
  <r>
    <n v="183"/>
    <x v="2"/>
    <x v="147"/>
    <d v="2023-11-01T00:00:00"/>
    <x v="149"/>
    <x v="0"/>
    <n v="238.48"/>
    <n v="1"/>
    <n v="0"/>
    <x v="4"/>
    <s v="Debit Card"/>
    <x v="0"/>
    <s v="No"/>
    <s v="Accommodation"/>
    <n v="5"/>
    <n v="1"/>
    <n v="1192.3999999999999"/>
    <x v="0"/>
    <n v="238.47999999999996"/>
  </r>
  <r>
    <n v="184"/>
    <x v="2"/>
    <x v="148"/>
    <d v="2023-06-05T00:00:00"/>
    <x v="81"/>
    <x v="0"/>
    <n v="207.92"/>
    <n v="3"/>
    <n v="0"/>
    <x v="0"/>
    <s v="UPI"/>
    <x v="2"/>
    <s v="Yes"/>
    <s v="Accommodation"/>
    <n v="9"/>
    <n v="3"/>
    <n v="0"/>
    <x v="2"/>
    <n v="0"/>
  </r>
  <r>
    <n v="185"/>
    <x v="1"/>
    <x v="149"/>
    <d v="2023-03-13T00:00:00"/>
    <x v="150"/>
    <x v="1"/>
    <n v="103.64"/>
    <n v="4"/>
    <n v="0"/>
    <x v="3"/>
    <s v="UPI"/>
    <x v="3"/>
    <s v="No"/>
    <s v="Accommodation"/>
    <n v="6"/>
    <n v="4"/>
    <n v="0"/>
    <x v="2"/>
    <n v="0"/>
  </r>
  <r>
    <n v="186"/>
    <x v="1"/>
    <x v="51"/>
    <d v="2023-12-28T00:00:00"/>
    <x v="151"/>
    <x v="3"/>
    <n v="251.27"/>
    <n v="3"/>
    <n v="0"/>
    <x v="4"/>
    <s v="Debit Card"/>
    <x v="1"/>
    <s v="No"/>
    <s v="Accommodation"/>
    <n v="2"/>
    <n v="3"/>
    <n v="502.54"/>
    <x v="1"/>
    <n v="251.27"/>
  </r>
  <r>
    <n v="187"/>
    <x v="2"/>
    <x v="134"/>
    <d v="2023-07-13T00:00:00"/>
    <x v="36"/>
    <x v="1"/>
    <n v="206.09"/>
    <n v="1"/>
    <n v="0"/>
    <x v="1"/>
    <s v="Cash"/>
    <x v="0"/>
    <s v="No"/>
    <s v="Food &amp; Beverage"/>
    <n v="4"/>
    <n v="1"/>
    <n v="824.36"/>
    <x v="0"/>
    <n v="206.09"/>
  </r>
  <r>
    <n v="188"/>
    <x v="3"/>
    <x v="25"/>
    <d v="2023-12-05T00:00:00"/>
    <x v="152"/>
    <x v="1"/>
    <n v="211.58"/>
    <n v="3"/>
    <n v="1"/>
    <x v="0"/>
    <s v="Bank Transfer"/>
    <x v="1"/>
    <s v="No"/>
    <s v="Accommodation"/>
    <n v="7"/>
    <n v="4"/>
    <n v="1481.0600000000002"/>
    <x v="1"/>
    <n v="211.58"/>
  </r>
  <r>
    <n v="189"/>
    <x v="3"/>
    <x v="150"/>
    <d v="2023-04-24T00:00:00"/>
    <x v="153"/>
    <x v="0"/>
    <n v="346.11"/>
    <n v="3"/>
    <n v="0"/>
    <x v="3"/>
    <s v="Bank Transfer"/>
    <x v="0"/>
    <s v="No"/>
    <s v="Accommodation"/>
    <n v="6"/>
    <n v="3"/>
    <n v="2076.66"/>
    <x v="0"/>
    <n v="346.10999999999996"/>
  </r>
  <r>
    <n v="190"/>
    <x v="0"/>
    <x v="16"/>
    <d v="2023-06-21T00:00:00"/>
    <x v="88"/>
    <x v="3"/>
    <n v="319.43"/>
    <n v="3"/>
    <n v="2"/>
    <x v="1"/>
    <s v="Cash"/>
    <x v="0"/>
    <s v="No"/>
    <s v="Laundry"/>
    <n v="7"/>
    <n v="5"/>
    <n v="2236.0100000000002"/>
    <x v="0"/>
    <n v="319.43"/>
  </r>
  <r>
    <n v="191"/>
    <x v="0"/>
    <x v="125"/>
    <d v="2023-02-20T00:00:00"/>
    <x v="154"/>
    <x v="1"/>
    <n v="108.21"/>
    <n v="1"/>
    <n v="0"/>
    <x v="1"/>
    <s v="UPI"/>
    <x v="0"/>
    <s v="No"/>
    <s v="Accommodation"/>
    <n v="7"/>
    <n v="1"/>
    <n v="757.46999999999991"/>
    <x v="0"/>
    <n v="108.21"/>
  </r>
  <r>
    <n v="192"/>
    <x v="0"/>
    <x v="151"/>
    <d v="2023-10-06T00:00:00"/>
    <x v="155"/>
    <x v="1"/>
    <n v="120.61"/>
    <n v="1"/>
    <n v="2"/>
    <x v="1"/>
    <s v="Cash"/>
    <x v="1"/>
    <s v="Yes"/>
    <s v="Spa Services"/>
    <n v="9"/>
    <n v="3"/>
    <n v="1085.49"/>
    <x v="1"/>
    <n v="120.61"/>
  </r>
  <r>
    <n v="193"/>
    <x v="2"/>
    <x v="152"/>
    <d v="2023-10-12T00:00:00"/>
    <x v="156"/>
    <x v="1"/>
    <n v="115.88"/>
    <n v="2"/>
    <n v="0"/>
    <x v="4"/>
    <s v="Debit Card"/>
    <x v="1"/>
    <s v="No"/>
    <s v="Accommodation"/>
    <n v="7"/>
    <n v="2"/>
    <n v="811.16"/>
    <x v="1"/>
    <n v="115.88"/>
  </r>
  <r>
    <n v="194"/>
    <x v="3"/>
    <x v="153"/>
    <d v="2023-04-06T00:00:00"/>
    <x v="157"/>
    <x v="1"/>
    <n v="180.24"/>
    <n v="3"/>
    <n v="0"/>
    <x v="3"/>
    <s v="Debit Card"/>
    <x v="2"/>
    <s v="No"/>
    <s v="Food &amp; Beverage"/>
    <n v="8"/>
    <n v="3"/>
    <n v="0"/>
    <x v="2"/>
    <n v="0"/>
  </r>
  <r>
    <n v="195"/>
    <x v="1"/>
    <x v="154"/>
    <d v="2023-11-01T00:00:00"/>
    <x v="158"/>
    <x v="2"/>
    <n v="92.24"/>
    <n v="1"/>
    <n v="0"/>
    <x v="3"/>
    <s v="Debit Card"/>
    <x v="0"/>
    <s v="Yes"/>
    <s v="Accommodation"/>
    <n v="9"/>
    <n v="1"/>
    <n v="830.16"/>
    <x v="0"/>
    <n v="92.24"/>
  </r>
  <r>
    <n v="196"/>
    <x v="1"/>
    <x v="155"/>
    <d v="2023-07-18T00:00:00"/>
    <x v="106"/>
    <x v="3"/>
    <n v="252.32"/>
    <n v="3"/>
    <n v="0"/>
    <x v="0"/>
    <s v="Debit Card"/>
    <x v="1"/>
    <s v="No"/>
    <s v="Spa Services"/>
    <n v="1"/>
    <n v="3"/>
    <n v="252.32"/>
    <x v="1"/>
    <n v="252.32"/>
  </r>
  <r>
    <n v="197"/>
    <x v="2"/>
    <x v="15"/>
    <d v="2023-01-06T00:00:00"/>
    <x v="79"/>
    <x v="3"/>
    <n v="392.76"/>
    <n v="1"/>
    <n v="1"/>
    <x v="2"/>
    <s v="Bank Transfer"/>
    <x v="1"/>
    <s v="Yes"/>
    <s v="Accommodation"/>
    <n v="3"/>
    <n v="2"/>
    <n v="1178.28"/>
    <x v="1"/>
    <n v="392.76"/>
  </r>
  <r>
    <n v="198"/>
    <x v="0"/>
    <x v="156"/>
    <d v="2023-08-11T00:00:00"/>
    <x v="159"/>
    <x v="3"/>
    <n v="285.74"/>
    <n v="1"/>
    <n v="0"/>
    <x v="2"/>
    <s v="Credit Card"/>
    <x v="0"/>
    <s v="No"/>
    <s v="Other"/>
    <n v="2"/>
    <n v="1"/>
    <n v="571.48"/>
    <x v="0"/>
    <n v="285.74"/>
  </r>
  <r>
    <n v="199"/>
    <x v="3"/>
    <x v="157"/>
    <d v="2023-03-13T00:00:00"/>
    <x v="160"/>
    <x v="1"/>
    <n v="136.44"/>
    <n v="2"/>
    <n v="1"/>
    <x v="1"/>
    <s v="Credit Card"/>
    <x v="1"/>
    <s v="No"/>
    <s v="Accommodation"/>
    <n v="5"/>
    <n v="3"/>
    <n v="682.2"/>
    <x v="1"/>
    <n v="136.44"/>
  </r>
  <r>
    <n v="200"/>
    <x v="1"/>
    <x v="158"/>
    <d v="2023-12-25T00:00:00"/>
    <x v="108"/>
    <x v="2"/>
    <n v="62"/>
    <n v="3"/>
    <n v="0"/>
    <x v="2"/>
    <s v="Credit Card"/>
    <x v="0"/>
    <s v="No"/>
    <s v="Accommodation"/>
    <n v="8"/>
    <n v="3"/>
    <n v="496"/>
    <x v="0"/>
    <n v="62"/>
  </r>
  <r>
    <n v="201"/>
    <x v="1"/>
    <x v="159"/>
    <d v="2023-04-24T00:00:00"/>
    <x v="161"/>
    <x v="2"/>
    <n v="108.14"/>
    <n v="1"/>
    <n v="0"/>
    <x v="2"/>
    <s v="UPI"/>
    <x v="2"/>
    <s v="Yes"/>
    <s v="Food &amp; Beverage"/>
    <n v="5"/>
    <n v="1"/>
    <n v="0"/>
    <x v="2"/>
    <n v="0"/>
  </r>
  <r>
    <n v="202"/>
    <x v="3"/>
    <x v="65"/>
    <d v="2023-01-31T00:00:00"/>
    <x v="162"/>
    <x v="1"/>
    <n v="237.67"/>
    <n v="1"/>
    <n v="3"/>
    <x v="1"/>
    <s v="Bank Transfer"/>
    <x v="0"/>
    <s v="Yes"/>
    <s v="Laundry"/>
    <n v="3"/>
    <n v="4"/>
    <n v="713.01"/>
    <x v="0"/>
    <n v="237.67"/>
  </r>
  <r>
    <n v="203"/>
    <x v="2"/>
    <x v="148"/>
    <d v="2023-05-31T00:00:00"/>
    <x v="81"/>
    <x v="2"/>
    <n v="133.75"/>
    <n v="4"/>
    <n v="3"/>
    <x v="1"/>
    <s v="Bank Transfer"/>
    <x v="1"/>
    <s v="No"/>
    <s v="Accommodation"/>
    <n v="4"/>
    <n v="7"/>
    <n v="535"/>
    <x v="1"/>
    <n v="133.75"/>
  </r>
  <r>
    <n v="204"/>
    <x v="1"/>
    <x v="83"/>
    <d v="2023-01-18T00:00:00"/>
    <x v="163"/>
    <x v="0"/>
    <n v="163.38"/>
    <n v="2"/>
    <n v="3"/>
    <x v="2"/>
    <s v="Debit Card"/>
    <x v="1"/>
    <s v="No"/>
    <s v="Spa Services"/>
    <n v="3"/>
    <n v="5"/>
    <n v="490.14"/>
    <x v="1"/>
    <n v="163.38"/>
  </r>
  <r>
    <n v="205"/>
    <x v="2"/>
    <x v="94"/>
    <d v="2023-02-19T00:00:00"/>
    <x v="164"/>
    <x v="3"/>
    <n v="287.89"/>
    <n v="2"/>
    <n v="2"/>
    <x v="4"/>
    <s v="Credit Card"/>
    <x v="0"/>
    <s v="No"/>
    <s v="Accommodation"/>
    <n v="5"/>
    <n v="4"/>
    <n v="1439.4499999999998"/>
    <x v="0"/>
    <n v="287.89"/>
  </r>
  <r>
    <n v="206"/>
    <x v="0"/>
    <x v="87"/>
    <d v="2023-12-07T00:00:00"/>
    <x v="125"/>
    <x v="3"/>
    <n v="369.54"/>
    <n v="2"/>
    <n v="0"/>
    <x v="2"/>
    <s v="Credit Card"/>
    <x v="2"/>
    <s v="No"/>
    <s v="Food &amp; Beverage"/>
    <n v="2"/>
    <n v="2"/>
    <n v="0"/>
    <x v="2"/>
    <n v="0"/>
  </r>
  <r>
    <n v="207"/>
    <x v="0"/>
    <x v="160"/>
    <d v="2023-05-24T00:00:00"/>
    <x v="116"/>
    <x v="2"/>
    <n v="78.27"/>
    <n v="1"/>
    <n v="2"/>
    <x v="4"/>
    <s v="Cash"/>
    <x v="0"/>
    <s v="No"/>
    <s v="Accommodation"/>
    <n v="5"/>
    <n v="3"/>
    <n v="391.34999999999997"/>
    <x v="0"/>
    <n v="78.27"/>
  </r>
  <r>
    <n v="208"/>
    <x v="2"/>
    <x v="161"/>
    <d v="2023-03-27T00:00:00"/>
    <x v="165"/>
    <x v="2"/>
    <n v="106.52"/>
    <n v="2"/>
    <n v="0"/>
    <x v="2"/>
    <s v="Debit Card"/>
    <x v="0"/>
    <s v="No"/>
    <s v="Spa Services"/>
    <n v="2"/>
    <n v="2"/>
    <n v="213.04"/>
    <x v="0"/>
    <n v="106.52"/>
  </r>
  <r>
    <n v="209"/>
    <x v="2"/>
    <x v="162"/>
    <d v="2023-02-04T00:00:00"/>
    <x v="137"/>
    <x v="2"/>
    <n v="137.94999999999999"/>
    <n v="1"/>
    <n v="1"/>
    <x v="2"/>
    <s v="Bank Transfer"/>
    <x v="0"/>
    <s v="No"/>
    <s v="Accommodation"/>
    <n v="9"/>
    <n v="2"/>
    <n v="1241.55"/>
    <x v="0"/>
    <n v="137.94999999999999"/>
  </r>
  <r>
    <n v="210"/>
    <x v="0"/>
    <x v="163"/>
    <d v="2023-12-10T00:00:00"/>
    <x v="83"/>
    <x v="2"/>
    <n v="67.13"/>
    <n v="3"/>
    <n v="0"/>
    <x v="1"/>
    <s v="Debit Card"/>
    <x v="0"/>
    <s v="No"/>
    <s v="Accommodation"/>
    <n v="9"/>
    <n v="3"/>
    <n v="604.16999999999996"/>
    <x v="0"/>
    <n v="67.13"/>
  </r>
  <r>
    <n v="211"/>
    <x v="2"/>
    <x v="164"/>
    <d v="2023-08-27T00:00:00"/>
    <x v="75"/>
    <x v="2"/>
    <n v="74.19"/>
    <n v="4"/>
    <n v="0"/>
    <x v="1"/>
    <s v="Cash"/>
    <x v="0"/>
    <s v="No"/>
    <s v="Accommodation"/>
    <n v="6"/>
    <n v="4"/>
    <n v="445.14"/>
    <x v="0"/>
    <n v="74.19"/>
  </r>
  <r>
    <n v="212"/>
    <x v="2"/>
    <x v="53"/>
    <d v="2023-12-18T00:00:00"/>
    <x v="22"/>
    <x v="1"/>
    <n v="159.16"/>
    <n v="2"/>
    <n v="2"/>
    <x v="1"/>
    <s v="Bank Transfer"/>
    <x v="1"/>
    <s v="Yes"/>
    <s v="Food &amp; Beverage"/>
    <n v="4"/>
    <n v="4"/>
    <n v="636.64"/>
    <x v="1"/>
    <n v="159.16"/>
  </r>
  <r>
    <n v="213"/>
    <x v="3"/>
    <x v="103"/>
    <d v="2023-04-19T00:00:00"/>
    <x v="161"/>
    <x v="2"/>
    <n v="103.46"/>
    <n v="1"/>
    <n v="0"/>
    <x v="2"/>
    <s v="UPI"/>
    <x v="0"/>
    <s v="No"/>
    <s v="Accommodation"/>
    <n v="9"/>
    <n v="1"/>
    <n v="931.14"/>
    <x v="0"/>
    <n v="103.46"/>
  </r>
  <r>
    <n v="214"/>
    <x v="3"/>
    <x v="165"/>
    <d v="2023-01-17T00:00:00"/>
    <x v="166"/>
    <x v="2"/>
    <n v="129.47"/>
    <n v="1"/>
    <n v="0"/>
    <x v="1"/>
    <s v="UPI"/>
    <x v="0"/>
    <s v="No"/>
    <s v="Spa Services"/>
    <n v="4"/>
    <n v="1"/>
    <n v="517.88"/>
    <x v="0"/>
    <n v="129.47"/>
  </r>
  <r>
    <n v="215"/>
    <x v="0"/>
    <x v="48"/>
    <d v="2023-01-24T00:00:00"/>
    <x v="167"/>
    <x v="3"/>
    <n v="273.02999999999997"/>
    <n v="2"/>
    <n v="0"/>
    <x v="2"/>
    <s v="Credit Card"/>
    <x v="1"/>
    <s v="No"/>
    <s v="Food &amp; Beverage"/>
    <n v="8"/>
    <n v="2"/>
    <n v="2184.2399999999998"/>
    <x v="1"/>
    <n v="273.02999999999997"/>
  </r>
  <r>
    <n v="216"/>
    <x v="0"/>
    <x v="121"/>
    <d v="2023-12-22T00:00:00"/>
    <x v="168"/>
    <x v="2"/>
    <n v="101.48"/>
    <n v="3"/>
    <n v="1"/>
    <x v="2"/>
    <s v="Credit Card"/>
    <x v="1"/>
    <s v="No"/>
    <s v="Food &amp; Beverage"/>
    <n v="9"/>
    <n v="4"/>
    <n v="913.32"/>
    <x v="1"/>
    <n v="101.48"/>
  </r>
  <r>
    <n v="217"/>
    <x v="3"/>
    <x v="166"/>
    <d v="2023-02-15T00:00:00"/>
    <x v="169"/>
    <x v="1"/>
    <n v="150.54"/>
    <n v="1"/>
    <n v="0"/>
    <x v="3"/>
    <s v="Credit Card"/>
    <x v="0"/>
    <s v="Yes"/>
    <s v="Laundry"/>
    <n v="8"/>
    <n v="1"/>
    <n v="1204.32"/>
    <x v="0"/>
    <n v="150.54"/>
  </r>
  <r>
    <n v="218"/>
    <x v="1"/>
    <x v="167"/>
    <d v="2023-03-08T00:00:00"/>
    <x v="102"/>
    <x v="2"/>
    <n v="63.31"/>
    <n v="2"/>
    <n v="0"/>
    <x v="1"/>
    <s v="UPI"/>
    <x v="1"/>
    <s v="No"/>
    <s v="Accommodation"/>
    <n v="3"/>
    <n v="2"/>
    <n v="189.93"/>
    <x v="1"/>
    <n v="63.31"/>
  </r>
  <r>
    <n v="219"/>
    <x v="1"/>
    <x v="121"/>
    <d v="2023-12-17T00:00:00"/>
    <x v="3"/>
    <x v="2"/>
    <n v="63.92"/>
    <n v="4"/>
    <n v="1"/>
    <x v="2"/>
    <s v="Cash"/>
    <x v="0"/>
    <s v="No"/>
    <s v="Food &amp; Beverage"/>
    <n v="4"/>
    <n v="5"/>
    <n v="255.68"/>
    <x v="0"/>
    <n v="63.92"/>
  </r>
  <r>
    <n v="220"/>
    <x v="0"/>
    <x v="51"/>
    <d v="2024-01-02T00:00:00"/>
    <x v="170"/>
    <x v="1"/>
    <n v="166.06"/>
    <n v="1"/>
    <n v="0"/>
    <x v="1"/>
    <s v="UPI"/>
    <x v="0"/>
    <s v="No"/>
    <s v="Other"/>
    <n v="7"/>
    <n v="1"/>
    <n v="1162.42"/>
    <x v="0"/>
    <n v="166.06"/>
  </r>
  <r>
    <n v="221"/>
    <x v="0"/>
    <x v="19"/>
    <d v="2023-01-28T00:00:00"/>
    <x v="171"/>
    <x v="1"/>
    <n v="109.37"/>
    <n v="2"/>
    <n v="0"/>
    <x v="1"/>
    <s v="Cash"/>
    <x v="3"/>
    <s v="Yes"/>
    <s v="Laundry"/>
    <n v="8"/>
    <n v="2"/>
    <n v="0"/>
    <x v="2"/>
    <n v="0"/>
  </r>
  <r>
    <n v="222"/>
    <x v="1"/>
    <x v="85"/>
    <d v="2023-01-30T00:00:00"/>
    <x v="172"/>
    <x v="1"/>
    <n v="111.48"/>
    <n v="1"/>
    <n v="0"/>
    <x v="1"/>
    <s v="Credit Card"/>
    <x v="1"/>
    <s v="Yes"/>
    <s v="Accommodation"/>
    <n v="7"/>
    <n v="1"/>
    <n v="780.36"/>
    <x v="1"/>
    <n v="111.48"/>
  </r>
  <r>
    <n v="223"/>
    <x v="3"/>
    <x v="168"/>
    <d v="2023-06-11T00:00:00"/>
    <x v="21"/>
    <x v="1"/>
    <n v="173.92"/>
    <n v="3"/>
    <n v="1"/>
    <x v="3"/>
    <s v="Debit Card"/>
    <x v="0"/>
    <s v="Yes"/>
    <s v="Spa Services"/>
    <n v="5"/>
    <n v="4"/>
    <n v="869.59999999999991"/>
    <x v="0"/>
    <n v="173.92"/>
  </r>
  <r>
    <n v="224"/>
    <x v="1"/>
    <x v="169"/>
    <d v="2023-04-13T00:00:00"/>
    <x v="173"/>
    <x v="2"/>
    <n v="77.650000000000006"/>
    <n v="2"/>
    <n v="0"/>
    <x v="2"/>
    <s v="Credit Card"/>
    <x v="0"/>
    <s v="No"/>
    <s v="Laundry"/>
    <n v="2"/>
    <n v="2"/>
    <n v="155.30000000000001"/>
    <x v="0"/>
    <n v="77.650000000000006"/>
  </r>
  <r>
    <n v="225"/>
    <x v="3"/>
    <x v="170"/>
    <d v="2023-09-17T00:00:00"/>
    <x v="174"/>
    <x v="2"/>
    <n v="87.21"/>
    <n v="1"/>
    <n v="0"/>
    <x v="4"/>
    <s v="UPI"/>
    <x v="0"/>
    <s v="No"/>
    <s v="Accommodation"/>
    <n v="3"/>
    <n v="1"/>
    <n v="261.63"/>
    <x v="0"/>
    <n v="87.21"/>
  </r>
  <r>
    <n v="226"/>
    <x v="2"/>
    <x v="171"/>
    <d v="2023-01-24T00:00:00"/>
    <x v="64"/>
    <x v="1"/>
    <n v="159.26"/>
    <n v="1"/>
    <n v="1"/>
    <x v="3"/>
    <s v="Debit Card"/>
    <x v="0"/>
    <s v="Yes"/>
    <s v="Food &amp; Beverage"/>
    <n v="5"/>
    <n v="2"/>
    <n v="796.3"/>
    <x v="0"/>
    <n v="159.26"/>
  </r>
  <r>
    <n v="227"/>
    <x v="3"/>
    <x v="60"/>
    <d v="2023-12-20T00:00:00"/>
    <x v="22"/>
    <x v="1"/>
    <n v="234.7"/>
    <n v="1"/>
    <n v="1"/>
    <x v="0"/>
    <s v="Cash"/>
    <x v="1"/>
    <s v="No"/>
    <s v="Accommodation"/>
    <n v="4"/>
    <n v="2"/>
    <n v="938.8"/>
    <x v="1"/>
    <n v="234.7"/>
  </r>
  <r>
    <n v="228"/>
    <x v="2"/>
    <x v="172"/>
    <d v="2023-04-24T00:00:00"/>
    <x v="175"/>
    <x v="2"/>
    <n v="125.07"/>
    <n v="1"/>
    <n v="1"/>
    <x v="2"/>
    <s v="Bank Transfer"/>
    <x v="3"/>
    <s v="No"/>
    <s v="Food &amp; Beverage"/>
    <n v="9"/>
    <n v="2"/>
    <n v="0"/>
    <x v="2"/>
    <n v="0"/>
  </r>
  <r>
    <n v="229"/>
    <x v="3"/>
    <x v="173"/>
    <d v="2023-12-08T00:00:00"/>
    <x v="176"/>
    <x v="1"/>
    <n v="157.57"/>
    <n v="1"/>
    <n v="0"/>
    <x v="2"/>
    <s v="Credit Card"/>
    <x v="0"/>
    <s v="No"/>
    <s v="Spa Services"/>
    <n v="11"/>
    <n v="1"/>
    <n v="1733.27"/>
    <x v="0"/>
    <n v="157.57"/>
  </r>
  <r>
    <n v="230"/>
    <x v="3"/>
    <x v="20"/>
    <d v="2023-10-01T00:00:00"/>
    <x v="129"/>
    <x v="2"/>
    <n v="167.58"/>
    <n v="4"/>
    <n v="2"/>
    <x v="1"/>
    <s v="Bank Transfer"/>
    <x v="0"/>
    <s v="No"/>
    <s v="Accommodation"/>
    <n v="11"/>
    <n v="6"/>
    <n v="1843.38"/>
    <x v="0"/>
    <n v="167.58"/>
  </r>
  <r>
    <n v="231"/>
    <x v="2"/>
    <x v="174"/>
    <d v="2023-11-08T00:00:00"/>
    <x v="133"/>
    <x v="2"/>
    <n v="113.79"/>
    <n v="2"/>
    <n v="2"/>
    <x v="3"/>
    <s v="Credit Card"/>
    <x v="1"/>
    <s v="No"/>
    <s v="Accommodation"/>
    <n v="3"/>
    <n v="4"/>
    <n v="341.37"/>
    <x v="1"/>
    <n v="113.79"/>
  </r>
  <r>
    <n v="232"/>
    <x v="2"/>
    <x v="16"/>
    <d v="2023-06-20T00:00:00"/>
    <x v="142"/>
    <x v="3"/>
    <n v="436.33"/>
    <n v="1"/>
    <n v="0"/>
    <x v="3"/>
    <s v="Cash"/>
    <x v="1"/>
    <s v="No"/>
    <s v="Food &amp; Beverage"/>
    <n v="6"/>
    <n v="1"/>
    <n v="2617.98"/>
    <x v="1"/>
    <n v="436.33"/>
  </r>
  <r>
    <n v="233"/>
    <x v="0"/>
    <x v="35"/>
    <d v="2023-07-19T00:00:00"/>
    <x v="177"/>
    <x v="1"/>
    <n v="161.27000000000001"/>
    <n v="2"/>
    <n v="0"/>
    <x v="2"/>
    <s v="Debit Card"/>
    <x v="0"/>
    <s v="No"/>
    <s v="Accommodation"/>
    <n v="3"/>
    <n v="2"/>
    <n v="483.81000000000006"/>
    <x v="0"/>
    <n v="161.27000000000001"/>
  </r>
  <r>
    <n v="234"/>
    <x v="1"/>
    <x v="101"/>
    <d v="2023-05-15T00:00:00"/>
    <x v="178"/>
    <x v="0"/>
    <n v="235.41"/>
    <n v="2"/>
    <n v="3"/>
    <x v="1"/>
    <s v="Cash"/>
    <x v="3"/>
    <s v="No"/>
    <s v="Spa Services"/>
    <n v="4"/>
    <n v="5"/>
    <n v="0"/>
    <x v="2"/>
    <n v="0"/>
  </r>
  <r>
    <n v="235"/>
    <x v="3"/>
    <x v="44"/>
    <d v="2023-04-16T00:00:00"/>
    <x v="179"/>
    <x v="2"/>
    <n v="152.97999999999999"/>
    <n v="2"/>
    <n v="1"/>
    <x v="2"/>
    <s v="Credit Card"/>
    <x v="0"/>
    <s v="Yes"/>
    <s v="Accommodation"/>
    <n v="2"/>
    <n v="3"/>
    <n v="305.95999999999998"/>
    <x v="0"/>
    <n v="152.97999999999999"/>
  </r>
  <r>
    <n v="236"/>
    <x v="2"/>
    <x v="107"/>
    <d v="2023-06-10T00:00:00"/>
    <x v="180"/>
    <x v="2"/>
    <n v="139.44999999999999"/>
    <n v="1"/>
    <n v="0"/>
    <x v="1"/>
    <s v="Credit Card"/>
    <x v="1"/>
    <s v="No"/>
    <s v="Accommodation"/>
    <n v="5"/>
    <n v="1"/>
    <n v="697.25"/>
    <x v="1"/>
    <n v="139.44999999999999"/>
  </r>
  <r>
    <n v="237"/>
    <x v="2"/>
    <x v="175"/>
    <d v="2023-11-27T00:00:00"/>
    <x v="181"/>
    <x v="2"/>
    <n v="108.35"/>
    <n v="2"/>
    <n v="3"/>
    <x v="0"/>
    <s v="UPI"/>
    <x v="0"/>
    <s v="Yes"/>
    <s v="Laundry"/>
    <n v="10"/>
    <n v="5"/>
    <n v="1083.5"/>
    <x v="0"/>
    <n v="108.35"/>
  </r>
  <r>
    <n v="238"/>
    <x v="2"/>
    <x v="154"/>
    <d v="2023-10-24T00:00:00"/>
    <x v="182"/>
    <x v="2"/>
    <n v="115.07"/>
    <n v="4"/>
    <n v="2"/>
    <x v="3"/>
    <s v="Debit Card"/>
    <x v="0"/>
    <s v="No"/>
    <s v="Accommodation"/>
    <n v="1"/>
    <n v="6"/>
    <n v="115.07"/>
    <x v="0"/>
    <n v="115.07"/>
  </r>
  <r>
    <n v="239"/>
    <x v="0"/>
    <x v="32"/>
    <d v="2023-10-30T00:00:00"/>
    <x v="128"/>
    <x v="1"/>
    <n v="154.1"/>
    <n v="1"/>
    <n v="0"/>
    <x v="2"/>
    <s v="Cash"/>
    <x v="1"/>
    <s v="No"/>
    <s v="Accommodation"/>
    <n v="5"/>
    <n v="1"/>
    <n v="770.5"/>
    <x v="1"/>
    <n v="154.1"/>
  </r>
  <r>
    <n v="240"/>
    <x v="3"/>
    <x v="72"/>
    <d v="2023-12-31T00:00:00"/>
    <x v="183"/>
    <x v="2"/>
    <n v="125.38"/>
    <n v="2"/>
    <n v="0"/>
    <x v="1"/>
    <s v="Cash"/>
    <x v="2"/>
    <s v="No"/>
    <s v="Accommodation"/>
    <n v="3"/>
    <n v="2"/>
    <n v="0"/>
    <x v="2"/>
    <n v="0"/>
  </r>
  <r>
    <n v="241"/>
    <x v="1"/>
    <x v="102"/>
    <d v="2023-09-28T00:00:00"/>
    <x v="129"/>
    <x v="3"/>
    <n v="279.06"/>
    <n v="2"/>
    <n v="2"/>
    <x v="1"/>
    <s v="Debit Card"/>
    <x v="0"/>
    <s v="Yes"/>
    <s v="Accommodation"/>
    <n v="12"/>
    <n v="4"/>
    <n v="3348.7200000000003"/>
    <x v="0"/>
    <n v="279.06"/>
  </r>
  <r>
    <n v="242"/>
    <x v="0"/>
    <x v="176"/>
    <d v="2023-12-03T00:00:00"/>
    <x v="22"/>
    <x v="0"/>
    <n v="235.2"/>
    <n v="4"/>
    <n v="0"/>
    <x v="0"/>
    <s v="Bank Transfer"/>
    <x v="1"/>
    <s v="No"/>
    <s v="Other"/>
    <n v="7"/>
    <n v="4"/>
    <n v="1646.3999999999999"/>
    <x v="1"/>
    <n v="235.2"/>
  </r>
  <r>
    <n v="243"/>
    <x v="3"/>
    <x v="177"/>
    <d v="2023-11-14T00:00:00"/>
    <x v="184"/>
    <x v="3"/>
    <n v="525.89"/>
    <n v="2"/>
    <n v="2"/>
    <x v="2"/>
    <s v="UPI"/>
    <x v="0"/>
    <s v="Yes"/>
    <s v="Accommodation"/>
    <n v="3"/>
    <n v="4"/>
    <n v="1577.67"/>
    <x v="0"/>
    <n v="525.89"/>
  </r>
  <r>
    <n v="244"/>
    <x v="1"/>
    <x v="42"/>
    <d v="2023-05-06T00:00:00"/>
    <x v="140"/>
    <x v="0"/>
    <n v="161"/>
    <n v="1"/>
    <n v="2"/>
    <x v="0"/>
    <s v="Cash"/>
    <x v="0"/>
    <s v="No"/>
    <s v="Accommodation"/>
    <n v="10"/>
    <n v="3"/>
    <n v="1610"/>
    <x v="0"/>
    <n v="161"/>
  </r>
  <r>
    <n v="245"/>
    <x v="2"/>
    <x v="178"/>
    <d v="2023-02-08T00:00:00"/>
    <x v="185"/>
    <x v="1"/>
    <n v="135.13999999999999"/>
    <n v="1"/>
    <n v="1"/>
    <x v="3"/>
    <s v="Bank Transfer"/>
    <x v="0"/>
    <s v="No"/>
    <s v="Accommodation"/>
    <n v="6"/>
    <n v="2"/>
    <n v="810.83999999999992"/>
    <x v="0"/>
    <n v="135.13999999999999"/>
  </r>
  <r>
    <n v="246"/>
    <x v="3"/>
    <x v="28"/>
    <d v="2023-03-24T00:00:00"/>
    <x v="120"/>
    <x v="2"/>
    <n v="156.47999999999999"/>
    <n v="1"/>
    <n v="0"/>
    <x v="1"/>
    <s v="Debit Card"/>
    <x v="0"/>
    <s v="Yes"/>
    <s v="Accommodation"/>
    <n v="10"/>
    <n v="1"/>
    <n v="1564.8"/>
    <x v="0"/>
    <n v="156.47999999999999"/>
  </r>
  <r>
    <n v="247"/>
    <x v="3"/>
    <x v="161"/>
    <d v="2023-04-02T00:00:00"/>
    <x v="144"/>
    <x v="0"/>
    <n v="326.77999999999997"/>
    <n v="1"/>
    <n v="0"/>
    <x v="0"/>
    <s v="Bank Transfer"/>
    <x v="3"/>
    <s v="No"/>
    <s v="Accommodation"/>
    <n v="8"/>
    <n v="1"/>
    <n v="0"/>
    <x v="2"/>
    <n v="0"/>
  </r>
  <r>
    <n v="248"/>
    <x v="0"/>
    <x v="179"/>
    <d v="2023-03-22T00:00:00"/>
    <x v="79"/>
    <x v="2"/>
    <n v="60.29"/>
    <n v="2"/>
    <n v="0"/>
    <x v="2"/>
    <s v="Cash"/>
    <x v="0"/>
    <s v="No"/>
    <s v="Food &amp; Beverage"/>
    <n v="10"/>
    <n v="2"/>
    <n v="602.9"/>
    <x v="0"/>
    <n v="60.29"/>
  </r>
  <r>
    <n v="249"/>
    <x v="3"/>
    <x v="180"/>
    <d v="2023-03-10T00:00:00"/>
    <x v="111"/>
    <x v="0"/>
    <n v="295.79000000000002"/>
    <n v="1"/>
    <n v="2"/>
    <x v="2"/>
    <s v="Cash"/>
    <x v="3"/>
    <s v="No"/>
    <s v="Spa Services"/>
    <n v="11"/>
    <n v="3"/>
    <n v="0"/>
    <x v="2"/>
    <n v="0"/>
  </r>
  <r>
    <n v="250"/>
    <x v="0"/>
    <x v="181"/>
    <d v="2023-03-01T00:00:00"/>
    <x v="186"/>
    <x v="2"/>
    <n v="61.53"/>
    <n v="2"/>
    <n v="0"/>
    <x v="4"/>
    <s v="Credit Card"/>
    <x v="0"/>
    <s v="No"/>
    <s v="Spa Services"/>
    <n v="3"/>
    <n v="2"/>
    <n v="184.59"/>
    <x v="0"/>
    <n v="61.53"/>
  </r>
  <r>
    <n v="251"/>
    <x v="2"/>
    <x v="113"/>
    <d v="2023-08-27T00:00:00"/>
    <x v="187"/>
    <x v="2"/>
    <n v="78.319999999999993"/>
    <n v="2"/>
    <n v="0"/>
    <x v="1"/>
    <s v="Debit Card"/>
    <x v="0"/>
    <s v="No"/>
    <s v="Accommodation"/>
    <n v="7"/>
    <n v="2"/>
    <n v="548.24"/>
    <x v="0"/>
    <n v="78.320000000000007"/>
  </r>
  <r>
    <n v="252"/>
    <x v="0"/>
    <x v="81"/>
    <d v="2023-06-07T00:00:00"/>
    <x v="13"/>
    <x v="1"/>
    <n v="180.88"/>
    <n v="2"/>
    <n v="1"/>
    <x v="1"/>
    <s v="Credit Card"/>
    <x v="0"/>
    <s v="No"/>
    <s v="Spa Services"/>
    <n v="3"/>
    <n v="3"/>
    <n v="542.64"/>
    <x v="0"/>
    <n v="180.88"/>
  </r>
  <r>
    <n v="253"/>
    <x v="0"/>
    <x v="182"/>
    <d v="2023-11-11T00:00:00"/>
    <x v="188"/>
    <x v="2"/>
    <n v="94.74"/>
    <n v="1"/>
    <n v="2"/>
    <x v="1"/>
    <s v="Credit Card"/>
    <x v="0"/>
    <s v="Yes"/>
    <s v="Accommodation"/>
    <n v="4"/>
    <n v="3"/>
    <n v="378.96"/>
    <x v="0"/>
    <n v="94.74"/>
  </r>
  <r>
    <n v="254"/>
    <x v="2"/>
    <x v="35"/>
    <d v="2023-07-18T00:00:00"/>
    <x v="65"/>
    <x v="0"/>
    <n v="187.64"/>
    <n v="1"/>
    <n v="0"/>
    <x v="2"/>
    <s v="Cash"/>
    <x v="0"/>
    <s v="Yes"/>
    <s v="Spa Services"/>
    <n v="2"/>
    <n v="1"/>
    <n v="375.28"/>
    <x v="0"/>
    <n v="187.64"/>
  </r>
  <r>
    <n v="255"/>
    <x v="1"/>
    <x v="25"/>
    <d v="2023-12-06T00:00:00"/>
    <x v="189"/>
    <x v="1"/>
    <n v="99.39"/>
    <n v="3"/>
    <n v="2"/>
    <x v="1"/>
    <s v="Debit Card"/>
    <x v="2"/>
    <s v="Yes"/>
    <s v="Accommodation"/>
    <n v="8"/>
    <n v="5"/>
    <n v="0"/>
    <x v="2"/>
    <n v="0"/>
  </r>
  <r>
    <n v="256"/>
    <x v="1"/>
    <x v="183"/>
    <d v="2023-06-27T00:00:00"/>
    <x v="142"/>
    <x v="0"/>
    <n v="156.4"/>
    <n v="2"/>
    <n v="3"/>
    <x v="1"/>
    <s v="Bank Transfer"/>
    <x v="2"/>
    <s v="No"/>
    <s v="Accommodation"/>
    <n v="7"/>
    <n v="5"/>
    <n v="0"/>
    <x v="2"/>
    <n v="0"/>
  </r>
  <r>
    <n v="257"/>
    <x v="2"/>
    <x v="22"/>
    <d v="2023-12-13T00:00:00"/>
    <x v="190"/>
    <x v="3"/>
    <n v="510.83"/>
    <n v="1"/>
    <n v="2"/>
    <x v="0"/>
    <s v="UPI"/>
    <x v="2"/>
    <s v="Yes"/>
    <s v="Accommodation"/>
    <n v="7"/>
    <n v="3"/>
    <n v="0"/>
    <x v="2"/>
    <n v="0"/>
  </r>
  <r>
    <n v="258"/>
    <x v="0"/>
    <x v="184"/>
    <d v="2023-05-10T00:00:00"/>
    <x v="121"/>
    <x v="1"/>
    <n v="143.93"/>
    <n v="3"/>
    <n v="0"/>
    <x v="1"/>
    <s v="Cash"/>
    <x v="0"/>
    <s v="No"/>
    <s v="Accommodation"/>
    <n v="9"/>
    <n v="3"/>
    <n v="1295.3700000000001"/>
    <x v="0"/>
    <n v="143.93"/>
  </r>
  <r>
    <n v="259"/>
    <x v="1"/>
    <x v="127"/>
    <d v="2023-11-05T00:00:00"/>
    <x v="191"/>
    <x v="1"/>
    <n v="145.75"/>
    <n v="2"/>
    <n v="0"/>
    <x v="4"/>
    <s v="Bank Transfer"/>
    <x v="0"/>
    <s v="No"/>
    <s v="Accommodation"/>
    <n v="12"/>
    <n v="2"/>
    <n v="1749"/>
    <x v="0"/>
    <n v="145.75"/>
  </r>
  <r>
    <n v="260"/>
    <x v="2"/>
    <x v="54"/>
    <d v="2023-11-24T00:00:00"/>
    <x v="155"/>
    <x v="1"/>
    <n v="131.24"/>
    <n v="3"/>
    <n v="2"/>
    <x v="2"/>
    <s v="Credit Card"/>
    <x v="1"/>
    <s v="No"/>
    <s v="Accommodation"/>
    <n v="6"/>
    <n v="5"/>
    <n v="787.44"/>
    <x v="1"/>
    <n v="131.24"/>
  </r>
  <r>
    <n v="261"/>
    <x v="3"/>
    <x v="185"/>
    <d v="2023-04-23T00:00:00"/>
    <x v="100"/>
    <x v="0"/>
    <n v="208.32"/>
    <n v="2"/>
    <n v="0"/>
    <x v="1"/>
    <s v="Bank Transfer"/>
    <x v="0"/>
    <s v="Yes"/>
    <s v="Accommodation"/>
    <n v="6"/>
    <n v="2"/>
    <n v="1249.92"/>
    <x v="0"/>
    <n v="208.32000000000002"/>
  </r>
  <r>
    <n v="262"/>
    <x v="2"/>
    <x v="8"/>
    <d v="2023-08-05T00:00:00"/>
    <x v="177"/>
    <x v="0"/>
    <n v="290.87"/>
    <n v="4"/>
    <n v="1"/>
    <x v="2"/>
    <s v="UPI"/>
    <x v="0"/>
    <s v="No"/>
    <s v="Other"/>
    <n v="1"/>
    <n v="5"/>
    <n v="290.87"/>
    <x v="0"/>
    <n v="290.87"/>
  </r>
  <r>
    <n v="263"/>
    <x v="1"/>
    <x v="186"/>
    <d v="2023-05-11T00:00:00"/>
    <x v="192"/>
    <x v="1"/>
    <n v="140.19999999999999"/>
    <n v="2"/>
    <n v="1"/>
    <x v="4"/>
    <s v="Credit Card"/>
    <x v="0"/>
    <s v="No"/>
    <s v="Accommodation"/>
    <n v="9"/>
    <n v="3"/>
    <n v="1261.8"/>
    <x v="0"/>
    <n v="140.19999999999999"/>
  </r>
  <r>
    <n v="264"/>
    <x v="1"/>
    <x v="187"/>
    <d v="2023-05-24T00:00:00"/>
    <x v="179"/>
    <x v="0"/>
    <n v="140.36000000000001"/>
    <n v="1"/>
    <n v="0"/>
    <x v="4"/>
    <s v="Bank Transfer"/>
    <x v="0"/>
    <s v="No"/>
    <s v="Accommodation"/>
    <n v="3"/>
    <n v="1"/>
    <n v="421.08000000000004"/>
    <x v="0"/>
    <n v="140.36000000000001"/>
  </r>
  <r>
    <n v="265"/>
    <x v="0"/>
    <x v="121"/>
    <d v="2023-12-21T00:00:00"/>
    <x v="193"/>
    <x v="0"/>
    <n v="164.01"/>
    <n v="2"/>
    <n v="2"/>
    <x v="2"/>
    <s v="UPI"/>
    <x v="0"/>
    <s v="No"/>
    <s v="Accommodation"/>
    <n v="8"/>
    <n v="4"/>
    <n v="1312.08"/>
    <x v="0"/>
    <n v="164.01"/>
  </r>
  <r>
    <n v="266"/>
    <x v="2"/>
    <x v="155"/>
    <d v="2023-07-22T00:00:00"/>
    <x v="194"/>
    <x v="1"/>
    <n v="159.80000000000001"/>
    <n v="2"/>
    <n v="2"/>
    <x v="2"/>
    <s v="Debit Card"/>
    <x v="2"/>
    <s v="Yes"/>
    <s v="Spa Services"/>
    <n v="5"/>
    <n v="4"/>
    <n v="0"/>
    <x v="2"/>
    <n v="0"/>
  </r>
  <r>
    <n v="267"/>
    <x v="3"/>
    <x v="79"/>
    <d v="2023-01-31T00:00:00"/>
    <x v="64"/>
    <x v="1"/>
    <n v="201.25"/>
    <n v="2"/>
    <n v="0"/>
    <x v="0"/>
    <s v="Cash"/>
    <x v="3"/>
    <s v="No"/>
    <s v="Accommodation"/>
    <n v="9"/>
    <n v="2"/>
    <n v="0"/>
    <x v="2"/>
    <n v="0"/>
  </r>
  <r>
    <n v="268"/>
    <x v="1"/>
    <x v="188"/>
    <d v="2023-06-28T00:00:00"/>
    <x v="195"/>
    <x v="0"/>
    <n v="244.45"/>
    <n v="2"/>
    <n v="0"/>
    <x v="3"/>
    <s v="Cash"/>
    <x v="2"/>
    <s v="No"/>
    <s v="Accommodation"/>
    <n v="5"/>
    <n v="2"/>
    <n v="0"/>
    <x v="2"/>
    <n v="0"/>
  </r>
  <r>
    <n v="269"/>
    <x v="1"/>
    <x v="189"/>
    <d v="2023-09-13T00:00:00"/>
    <x v="149"/>
    <x v="0"/>
    <n v="224.01"/>
    <n v="2"/>
    <n v="0"/>
    <x v="2"/>
    <s v="Bank Transfer"/>
    <x v="2"/>
    <s v="No"/>
    <s v="Accommodation"/>
    <n v="7"/>
    <n v="2"/>
    <n v="0"/>
    <x v="2"/>
    <n v="0"/>
  </r>
  <r>
    <n v="270"/>
    <x v="2"/>
    <x v="190"/>
    <d v="2023-11-19T00:00:00"/>
    <x v="196"/>
    <x v="1"/>
    <n v="120.49"/>
    <n v="1"/>
    <n v="0"/>
    <x v="2"/>
    <s v="Cash"/>
    <x v="2"/>
    <s v="Yes"/>
    <s v="Accommodation"/>
    <n v="5"/>
    <n v="1"/>
    <n v="0"/>
    <x v="2"/>
    <n v="0"/>
  </r>
  <r>
    <n v="271"/>
    <x v="3"/>
    <x v="110"/>
    <d v="2023-10-08T00:00:00"/>
    <x v="197"/>
    <x v="2"/>
    <n v="156.99"/>
    <n v="2"/>
    <n v="2"/>
    <x v="4"/>
    <s v="UPI"/>
    <x v="0"/>
    <s v="No"/>
    <s v="Spa Services"/>
    <n v="1"/>
    <n v="4"/>
    <n v="156.99"/>
    <x v="0"/>
    <n v="156.99"/>
  </r>
  <r>
    <n v="272"/>
    <x v="3"/>
    <x v="11"/>
    <d v="2023-10-03T00:00:00"/>
    <x v="198"/>
    <x v="1"/>
    <n v="222.21"/>
    <n v="2"/>
    <n v="3"/>
    <x v="1"/>
    <s v="Cash"/>
    <x v="0"/>
    <s v="No"/>
    <s v="Spa Services"/>
    <n v="10"/>
    <n v="5"/>
    <n v="2222.1"/>
    <x v="0"/>
    <n v="222.20999999999998"/>
  </r>
  <r>
    <n v="273"/>
    <x v="1"/>
    <x v="191"/>
    <d v="2023-06-15T00:00:00"/>
    <x v="139"/>
    <x v="0"/>
    <n v="198.95"/>
    <n v="2"/>
    <n v="1"/>
    <x v="2"/>
    <s v="Cash"/>
    <x v="0"/>
    <s v="No"/>
    <s v="Accommodation"/>
    <n v="7"/>
    <n v="3"/>
    <n v="1392.6499999999999"/>
    <x v="0"/>
    <n v="198.95"/>
  </r>
  <r>
    <n v="274"/>
    <x v="3"/>
    <x v="192"/>
    <d v="2023-12-28T00:00:00"/>
    <x v="199"/>
    <x v="2"/>
    <n v="102.05"/>
    <n v="1"/>
    <n v="2"/>
    <x v="1"/>
    <s v="Bank Transfer"/>
    <x v="1"/>
    <s v="Yes"/>
    <s v="Accommodation"/>
    <n v="4"/>
    <n v="3"/>
    <n v="408.2"/>
    <x v="1"/>
    <n v="102.05"/>
  </r>
  <r>
    <n v="275"/>
    <x v="1"/>
    <x v="186"/>
    <d v="2023-05-08T00:00:00"/>
    <x v="98"/>
    <x v="1"/>
    <n v="136.38999999999999"/>
    <n v="2"/>
    <n v="1"/>
    <x v="1"/>
    <s v="Debit Card"/>
    <x v="3"/>
    <s v="No"/>
    <s v="Spa Services"/>
    <n v="6"/>
    <n v="3"/>
    <n v="0"/>
    <x v="2"/>
    <n v="0"/>
  </r>
  <r>
    <n v="276"/>
    <x v="0"/>
    <x v="56"/>
    <d v="2023-02-20T00:00:00"/>
    <x v="200"/>
    <x v="3"/>
    <n v="402.57"/>
    <n v="1"/>
    <n v="0"/>
    <x v="2"/>
    <s v="UPI"/>
    <x v="0"/>
    <s v="No"/>
    <s v="Spa Services"/>
    <n v="2"/>
    <n v="1"/>
    <n v="805.14"/>
    <x v="0"/>
    <n v="402.57"/>
  </r>
  <r>
    <n v="277"/>
    <x v="0"/>
    <x v="163"/>
    <d v="2023-12-05T00:00:00"/>
    <x v="124"/>
    <x v="3"/>
    <n v="391.15"/>
    <n v="2"/>
    <n v="3"/>
    <x v="4"/>
    <s v="Cash"/>
    <x v="0"/>
    <s v="No"/>
    <s v="Accommodation"/>
    <n v="4"/>
    <n v="5"/>
    <n v="1564.6"/>
    <x v="0"/>
    <n v="391.15"/>
  </r>
  <r>
    <n v="278"/>
    <x v="1"/>
    <x v="193"/>
    <d v="2023-05-04T00:00:00"/>
    <x v="21"/>
    <x v="1"/>
    <n v="131.21"/>
    <n v="2"/>
    <n v="0"/>
    <x v="4"/>
    <s v="Cash"/>
    <x v="0"/>
    <s v="No"/>
    <s v="Accommodation"/>
    <n v="10"/>
    <n v="2"/>
    <n v="1312.1000000000001"/>
    <x v="0"/>
    <n v="131.21"/>
  </r>
  <r>
    <n v="279"/>
    <x v="0"/>
    <x v="141"/>
    <d v="2023-12-24T00:00:00"/>
    <x v="108"/>
    <x v="0"/>
    <n v="250.57"/>
    <n v="3"/>
    <n v="0"/>
    <x v="1"/>
    <s v="UPI"/>
    <x v="1"/>
    <s v="No"/>
    <s v="Food &amp; Beverage"/>
    <n v="6"/>
    <n v="3"/>
    <n v="1503.42"/>
    <x v="1"/>
    <n v="250.57000000000002"/>
  </r>
  <r>
    <n v="280"/>
    <x v="0"/>
    <x v="135"/>
    <d v="2023-07-04T00:00:00"/>
    <x v="72"/>
    <x v="2"/>
    <n v="110.18"/>
    <n v="1"/>
    <n v="0"/>
    <x v="1"/>
    <s v="Cash"/>
    <x v="2"/>
    <s v="No"/>
    <s v="Accommodation"/>
    <n v="7"/>
    <n v="1"/>
    <n v="0"/>
    <x v="2"/>
    <n v="0"/>
  </r>
  <r>
    <n v="281"/>
    <x v="1"/>
    <x v="109"/>
    <d v="2023-04-17T00:00:00"/>
    <x v="201"/>
    <x v="2"/>
    <n v="96.42"/>
    <n v="2"/>
    <n v="1"/>
    <x v="3"/>
    <s v="UPI"/>
    <x v="0"/>
    <s v="No"/>
    <s v="Accommodation"/>
    <n v="4"/>
    <n v="3"/>
    <n v="385.68"/>
    <x v="0"/>
    <n v="96.42"/>
  </r>
  <r>
    <n v="282"/>
    <x v="2"/>
    <x v="194"/>
    <d v="2023-06-14T00:00:00"/>
    <x v="38"/>
    <x v="2"/>
    <n v="143.6"/>
    <n v="2"/>
    <n v="2"/>
    <x v="1"/>
    <s v="Debit Card"/>
    <x v="0"/>
    <s v="Yes"/>
    <s v="Accommodation"/>
    <n v="4"/>
    <n v="4"/>
    <n v="574.4"/>
    <x v="0"/>
    <n v="143.6"/>
  </r>
  <r>
    <n v="283"/>
    <x v="1"/>
    <x v="195"/>
    <d v="2023-10-24T00:00:00"/>
    <x v="146"/>
    <x v="0"/>
    <n v="241.96"/>
    <n v="3"/>
    <n v="1"/>
    <x v="0"/>
    <s v="Credit Card"/>
    <x v="2"/>
    <s v="No"/>
    <s v="Accommodation"/>
    <n v="6"/>
    <n v="4"/>
    <n v="0"/>
    <x v="2"/>
    <n v="0"/>
  </r>
  <r>
    <n v="284"/>
    <x v="2"/>
    <x v="19"/>
    <d v="2023-01-25T00:00:00"/>
    <x v="86"/>
    <x v="2"/>
    <n v="129.24"/>
    <n v="4"/>
    <n v="0"/>
    <x v="0"/>
    <s v="UPI"/>
    <x v="0"/>
    <s v="Yes"/>
    <s v="Food &amp; Beverage"/>
    <n v="5"/>
    <n v="4"/>
    <n v="646.20000000000005"/>
    <x v="0"/>
    <n v="129.24"/>
  </r>
  <r>
    <n v="285"/>
    <x v="2"/>
    <x v="196"/>
    <d v="2023-04-12T00:00:00"/>
    <x v="26"/>
    <x v="3"/>
    <n v="534.11"/>
    <n v="4"/>
    <n v="0"/>
    <x v="3"/>
    <s v="Cash"/>
    <x v="2"/>
    <s v="No"/>
    <s v="Accommodation"/>
    <n v="8"/>
    <n v="4"/>
    <n v="0"/>
    <x v="2"/>
    <n v="0"/>
  </r>
  <r>
    <n v="286"/>
    <x v="0"/>
    <x v="38"/>
    <d v="2023-08-02T00:00:00"/>
    <x v="177"/>
    <x v="2"/>
    <n v="103.37"/>
    <n v="4"/>
    <n v="0"/>
    <x v="0"/>
    <s v="UPI"/>
    <x v="2"/>
    <s v="No"/>
    <s v="Accommodation"/>
    <n v="2"/>
    <n v="4"/>
    <n v="0"/>
    <x v="2"/>
    <n v="0"/>
  </r>
  <r>
    <n v="287"/>
    <x v="2"/>
    <x v="197"/>
    <d v="2023-07-30T00:00:00"/>
    <x v="174"/>
    <x v="2"/>
    <n v="132.25"/>
    <n v="2"/>
    <n v="1"/>
    <x v="1"/>
    <s v="Cash"/>
    <x v="0"/>
    <s v="No"/>
    <s v="Laundry"/>
    <n v="4"/>
    <n v="3"/>
    <n v="529"/>
    <x v="0"/>
    <n v="132.25"/>
  </r>
  <r>
    <n v="288"/>
    <x v="2"/>
    <x v="198"/>
    <d v="2023-06-17T00:00:00"/>
    <x v="202"/>
    <x v="2"/>
    <n v="117.83"/>
    <n v="3"/>
    <n v="2"/>
    <x v="1"/>
    <s v="UPI"/>
    <x v="0"/>
    <s v="No"/>
    <s v="Food &amp; Beverage"/>
    <n v="5"/>
    <n v="5"/>
    <n v="589.15"/>
    <x v="0"/>
    <n v="117.83"/>
  </r>
  <r>
    <n v="289"/>
    <x v="2"/>
    <x v="199"/>
    <d v="2023-10-04T00:00:00"/>
    <x v="203"/>
    <x v="0"/>
    <n v="259.05"/>
    <n v="3"/>
    <n v="0"/>
    <x v="1"/>
    <s v="Cash"/>
    <x v="0"/>
    <s v="No"/>
    <s v="Accommodation"/>
    <n v="5"/>
    <n v="3"/>
    <n v="1295.25"/>
    <x v="0"/>
    <n v="259.05"/>
  </r>
  <r>
    <n v="290"/>
    <x v="1"/>
    <x v="82"/>
    <d v="2023-10-22T00:00:00"/>
    <x v="94"/>
    <x v="2"/>
    <n v="85.57"/>
    <n v="1"/>
    <n v="0"/>
    <x v="1"/>
    <s v="Debit Card"/>
    <x v="1"/>
    <s v="No"/>
    <s v="Food &amp; Beverage"/>
    <n v="10"/>
    <n v="1"/>
    <n v="855.69999999999993"/>
    <x v="1"/>
    <n v="85.57"/>
  </r>
  <r>
    <n v="291"/>
    <x v="0"/>
    <x v="200"/>
    <d v="2023-02-20T00:00:00"/>
    <x v="204"/>
    <x v="0"/>
    <n v="212.86"/>
    <n v="2"/>
    <n v="0"/>
    <x v="0"/>
    <s v="Credit Card"/>
    <x v="0"/>
    <s v="Yes"/>
    <s v="Food &amp; Beverage"/>
    <n v="3"/>
    <n v="2"/>
    <n v="638.58000000000004"/>
    <x v="0"/>
    <n v="212.86"/>
  </r>
  <r>
    <n v="292"/>
    <x v="3"/>
    <x v="197"/>
    <d v="2023-07-31T00:00:00"/>
    <x v="104"/>
    <x v="3"/>
    <n v="336.93"/>
    <n v="2"/>
    <n v="0"/>
    <x v="2"/>
    <s v="Cash"/>
    <x v="1"/>
    <s v="No"/>
    <s v="Accommodation"/>
    <n v="5"/>
    <n v="2"/>
    <n v="1684.65"/>
    <x v="1"/>
    <n v="336.93"/>
  </r>
  <r>
    <n v="293"/>
    <x v="2"/>
    <x v="201"/>
    <d v="2023-02-27T00:00:00"/>
    <x v="76"/>
    <x v="1"/>
    <n v="153.94999999999999"/>
    <n v="4"/>
    <n v="0"/>
    <x v="0"/>
    <s v="Cash"/>
    <x v="0"/>
    <s v="No"/>
    <s v="Food &amp; Beverage"/>
    <n v="6"/>
    <n v="4"/>
    <n v="923.69999999999993"/>
    <x v="0"/>
    <n v="153.94999999999999"/>
  </r>
  <r>
    <n v="294"/>
    <x v="1"/>
    <x v="107"/>
    <d v="2023-06-08T00:00:00"/>
    <x v="95"/>
    <x v="2"/>
    <n v="65.78"/>
    <n v="2"/>
    <n v="1"/>
    <x v="1"/>
    <s v="Debit Card"/>
    <x v="0"/>
    <s v="No"/>
    <s v="Accommodation"/>
    <n v="3"/>
    <n v="3"/>
    <n v="197.34"/>
    <x v="0"/>
    <n v="65.78"/>
  </r>
  <r>
    <n v="295"/>
    <x v="3"/>
    <x v="102"/>
    <d v="2023-09-19T00:00:00"/>
    <x v="101"/>
    <x v="2"/>
    <n v="81.93"/>
    <n v="2"/>
    <n v="0"/>
    <x v="3"/>
    <s v="Credit Card"/>
    <x v="1"/>
    <s v="Yes"/>
    <s v="Accommodation"/>
    <n v="3"/>
    <n v="2"/>
    <n v="245.79000000000002"/>
    <x v="1"/>
    <n v="81.93"/>
  </r>
  <r>
    <n v="296"/>
    <x v="2"/>
    <x v="158"/>
    <d v="2023-12-23T00:00:00"/>
    <x v="205"/>
    <x v="3"/>
    <n v="480.05"/>
    <n v="3"/>
    <n v="2"/>
    <x v="1"/>
    <s v="UPI"/>
    <x v="3"/>
    <s v="No"/>
    <s v="Accommodation"/>
    <n v="6"/>
    <n v="5"/>
    <n v="0"/>
    <x v="2"/>
    <n v="0"/>
  </r>
  <r>
    <n v="297"/>
    <x v="0"/>
    <x v="202"/>
    <d v="2023-11-26T00:00:00"/>
    <x v="206"/>
    <x v="1"/>
    <n v="145.97"/>
    <n v="1"/>
    <n v="1"/>
    <x v="2"/>
    <s v="UPI"/>
    <x v="2"/>
    <s v="Yes"/>
    <s v="Accommodation"/>
    <n v="6"/>
    <n v="2"/>
    <n v="0"/>
    <x v="2"/>
    <n v="0"/>
  </r>
  <r>
    <n v="298"/>
    <x v="3"/>
    <x v="203"/>
    <d v="2023-01-17T00:00:00"/>
    <x v="207"/>
    <x v="0"/>
    <n v="297.33"/>
    <n v="1"/>
    <n v="2"/>
    <x v="3"/>
    <s v="UPI"/>
    <x v="0"/>
    <s v="Yes"/>
    <s v="Accommodation"/>
    <n v="10"/>
    <n v="3"/>
    <n v="2973.2999999999997"/>
    <x v="0"/>
    <n v="297.33"/>
  </r>
  <r>
    <n v="299"/>
    <x v="3"/>
    <x v="204"/>
    <d v="2023-02-21T00:00:00"/>
    <x v="23"/>
    <x v="1"/>
    <n v="173.33"/>
    <n v="1"/>
    <n v="0"/>
    <x v="1"/>
    <s v="Bank Transfer"/>
    <x v="1"/>
    <s v="No"/>
    <s v="Food &amp; Beverage"/>
    <n v="1"/>
    <n v="1"/>
    <n v="173.33"/>
    <x v="1"/>
    <n v="173.33"/>
  </r>
  <r>
    <n v="300"/>
    <x v="3"/>
    <x v="32"/>
    <d v="2023-10-31T00:00:00"/>
    <x v="208"/>
    <x v="2"/>
    <n v="121.42"/>
    <n v="1"/>
    <n v="2"/>
    <x v="1"/>
    <s v="UPI"/>
    <x v="0"/>
    <s v="Yes"/>
    <s v="Food &amp; Beverage"/>
    <n v="6"/>
    <n v="3"/>
    <n v="728.52"/>
    <x v="0"/>
    <n v="121.42"/>
  </r>
  <r>
    <n v="301"/>
    <x v="3"/>
    <x v="205"/>
    <d v="2023-10-24T00:00:00"/>
    <x v="209"/>
    <x v="0"/>
    <n v="311.23"/>
    <n v="1"/>
    <n v="0"/>
    <x v="1"/>
    <s v="UPI"/>
    <x v="0"/>
    <s v="No"/>
    <s v="Accommodation"/>
    <n v="5"/>
    <n v="1"/>
    <n v="1556.15"/>
    <x v="0"/>
    <n v="311.23"/>
  </r>
  <r>
    <n v="302"/>
    <x v="0"/>
    <x v="126"/>
    <d v="2023-05-13T00:00:00"/>
    <x v="210"/>
    <x v="1"/>
    <n v="170.54"/>
    <n v="2"/>
    <n v="0"/>
    <x v="3"/>
    <s v="Cash"/>
    <x v="3"/>
    <s v="No"/>
    <s v="Spa Services"/>
    <n v="4"/>
    <n v="2"/>
    <n v="0"/>
    <x v="2"/>
    <n v="0"/>
  </r>
  <r>
    <n v="303"/>
    <x v="0"/>
    <x v="34"/>
    <d v="2023-05-12T00:00:00"/>
    <x v="179"/>
    <x v="1"/>
    <n v="162.94"/>
    <n v="1"/>
    <n v="0"/>
    <x v="0"/>
    <s v="Cash"/>
    <x v="1"/>
    <s v="No"/>
    <s v="Food &amp; Beverage"/>
    <n v="7"/>
    <n v="1"/>
    <n v="1140.58"/>
    <x v="1"/>
    <n v="162.94"/>
  </r>
  <r>
    <n v="304"/>
    <x v="2"/>
    <x v="165"/>
    <d v="2023-01-14T00:00:00"/>
    <x v="211"/>
    <x v="0"/>
    <n v="243.01"/>
    <n v="2"/>
    <n v="0"/>
    <x v="1"/>
    <s v="Cash"/>
    <x v="0"/>
    <s v="Yes"/>
    <s v="Accommodation"/>
    <n v="1"/>
    <n v="2"/>
    <n v="243.01"/>
    <x v="0"/>
    <n v="243.01"/>
  </r>
  <r>
    <n v="305"/>
    <x v="2"/>
    <x v="33"/>
    <d v="2023-12-23T00:00:00"/>
    <x v="189"/>
    <x v="3"/>
    <n v="504.45"/>
    <n v="2"/>
    <n v="0"/>
    <x v="1"/>
    <s v="UPI"/>
    <x v="0"/>
    <s v="Yes"/>
    <s v="Food &amp; Beverage"/>
    <n v="3"/>
    <n v="2"/>
    <n v="1513.35"/>
    <x v="0"/>
    <n v="504.45"/>
  </r>
  <r>
    <n v="306"/>
    <x v="1"/>
    <x v="191"/>
    <d v="2023-06-15T00:00:00"/>
    <x v="16"/>
    <x v="2"/>
    <n v="54.02"/>
    <n v="1"/>
    <n v="3"/>
    <x v="2"/>
    <s v="Cash"/>
    <x v="2"/>
    <s v="No"/>
    <s v="Accommodation"/>
    <n v="7"/>
    <n v="4"/>
    <n v="0"/>
    <x v="2"/>
    <n v="0"/>
  </r>
  <r>
    <n v="307"/>
    <x v="1"/>
    <x v="85"/>
    <d v="2023-01-25T00:00:00"/>
    <x v="212"/>
    <x v="0"/>
    <n v="200.42"/>
    <n v="2"/>
    <n v="0"/>
    <x v="2"/>
    <s v="Debit Card"/>
    <x v="2"/>
    <s v="Yes"/>
    <s v="Laundry"/>
    <n v="2"/>
    <n v="2"/>
    <n v="0"/>
    <x v="2"/>
    <n v="0"/>
  </r>
  <r>
    <n v="308"/>
    <x v="2"/>
    <x v="134"/>
    <d v="2023-07-14T00:00:00"/>
    <x v="213"/>
    <x v="1"/>
    <n v="150.19"/>
    <n v="1"/>
    <n v="0"/>
    <x v="1"/>
    <s v="UPI"/>
    <x v="1"/>
    <s v="No"/>
    <s v="Food &amp; Beverage"/>
    <n v="5"/>
    <n v="1"/>
    <n v="750.95"/>
    <x v="1"/>
    <n v="150.19"/>
  </r>
  <r>
    <n v="309"/>
    <x v="1"/>
    <x v="112"/>
    <d v="2023-12-22T00:00:00"/>
    <x v="214"/>
    <x v="3"/>
    <n v="319.98"/>
    <n v="2"/>
    <n v="0"/>
    <x v="1"/>
    <s v="Credit Card"/>
    <x v="0"/>
    <s v="No"/>
    <s v="Spa Services"/>
    <n v="3"/>
    <n v="2"/>
    <n v="959.94"/>
    <x v="0"/>
    <n v="319.98"/>
  </r>
  <r>
    <n v="310"/>
    <x v="1"/>
    <x v="206"/>
    <d v="2023-03-27T00:00:00"/>
    <x v="215"/>
    <x v="1"/>
    <n v="90.79"/>
    <n v="3"/>
    <n v="0"/>
    <x v="1"/>
    <s v="Cash"/>
    <x v="0"/>
    <s v="No"/>
    <s v="Accommodation"/>
    <n v="4"/>
    <n v="3"/>
    <n v="363.16"/>
    <x v="0"/>
    <n v="90.79"/>
  </r>
  <r>
    <n v="311"/>
    <x v="0"/>
    <x v="207"/>
    <d v="2023-06-01T00:00:00"/>
    <x v="13"/>
    <x v="1"/>
    <n v="117.97"/>
    <n v="2"/>
    <n v="2"/>
    <x v="1"/>
    <s v="Debit Card"/>
    <x v="1"/>
    <s v="No"/>
    <s v="Accommodation"/>
    <n v="3"/>
    <n v="4"/>
    <n v="353.90999999999997"/>
    <x v="1"/>
    <n v="117.96999999999998"/>
  </r>
  <r>
    <n v="312"/>
    <x v="3"/>
    <x v="208"/>
    <d v="2023-10-11T00:00:00"/>
    <x v="39"/>
    <x v="1"/>
    <n v="219.42"/>
    <n v="2"/>
    <n v="0"/>
    <x v="0"/>
    <s v="UPI"/>
    <x v="0"/>
    <s v="No"/>
    <s v="Laundry"/>
    <n v="7"/>
    <n v="2"/>
    <n v="1535.9399999999998"/>
    <x v="0"/>
    <n v="219.42"/>
  </r>
  <r>
    <n v="313"/>
    <x v="1"/>
    <x v="134"/>
    <d v="2023-07-21T00:00:00"/>
    <x v="216"/>
    <x v="1"/>
    <n v="150.76"/>
    <n v="1"/>
    <n v="0"/>
    <x v="0"/>
    <s v="UPI"/>
    <x v="0"/>
    <s v="No"/>
    <s v="Spa Services"/>
    <n v="12"/>
    <n v="1"/>
    <n v="1809.12"/>
    <x v="0"/>
    <n v="150.76"/>
  </r>
  <r>
    <n v="314"/>
    <x v="3"/>
    <x v="209"/>
    <d v="2023-10-22T00:00:00"/>
    <x v="130"/>
    <x v="2"/>
    <n v="78.77"/>
    <n v="2"/>
    <n v="0"/>
    <x v="1"/>
    <s v="Cash"/>
    <x v="2"/>
    <s v="No"/>
    <s v="Accommodation"/>
    <n v="7"/>
    <n v="2"/>
    <n v="0"/>
    <x v="2"/>
    <n v="0"/>
  </r>
  <r>
    <n v="315"/>
    <x v="0"/>
    <x v="210"/>
    <d v="2023-03-20T00:00:00"/>
    <x v="217"/>
    <x v="1"/>
    <n v="118.95"/>
    <n v="2"/>
    <n v="0"/>
    <x v="2"/>
    <s v="Cash"/>
    <x v="0"/>
    <s v="No"/>
    <s v="Other"/>
    <n v="4"/>
    <n v="2"/>
    <n v="475.8"/>
    <x v="0"/>
    <n v="118.95"/>
  </r>
  <r>
    <n v="316"/>
    <x v="0"/>
    <x v="151"/>
    <d v="2023-09-30T00:00:00"/>
    <x v="209"/>
    <x v="1"/>
    <n v="177.07"/>
    <n v="1"/>
    <n v="2"/>
    <x v="4"/>
    <s v="Bank Transfer"/>
    <x v="1"/>
    <s v="Yes"/>
    <s v="Accommodation"/>
    <n v="3"/>
    <n v="3"/>
    <n v="531.21"/>
    <x v="1"/>
    <n v="177.07000000000002"/>
  </r>
  <r>
    <n v="317"/>
    <x v="1"/>
    <x v="72"/>
    <d v="2024-01-02T00:00:00"/>
    <x v="214"/>
    <x v="0"/>
    <n v="170.1"/>
    <n v="2"/>
    <n v="0"/>
    <x v="0"/>
    <s v="Debit Card"/>
    <x v="0"/>
    <s v="No"/>
    <s v="Accommodation"/>
    <n v="5"/>
    <n v="2"/>
    <n v="850.5"/>
    <x v="0"/>
    <n v="170.1"/>
  </r>
  <r>
    <n v="318"/>
    <x v="1"/>
    <x v="70"/>
    <d v="2023-08-18T00:00:00"/>
    <x v="41"/>
    <x v="1"/>
    <n v="165.48"/>
    <n v="1"/>
    <n v="0"/>
    <x v="1"/>
    <s v="UPI"/>
    <x v="0"/>
    <s v="No"/>
    <s v="Food &amp; Beverage"/>
    <n v="3"/>
    <n v="1"/>
    <n v="496.43999999999994"/>
    <x v="0"/>
    <n v="165.48"/>
  </r>
  <r>
    <n v="319"/>
    <x v="3"/>
    <x v="211"/>
    <d v="2023-03-01T00:00:00"/>
    <x v="218"/>
    <x v="0"/>
    <n v="270.52999999999997"/>
    <n v="1"/>
    <n v="1"/>
    <x v="0"/>
    <s v="Debit Card"/>
    <x v="1"/>
    <s v="No"/>
    <s v="Laundry"/>
    <n v="4"/>
    <n v="2"/>
    <n v="1082.1199999999999"/>
    <x v="1"/>
    <n v="270.52999999999997"/>
  </r>
  <r>
    <n v="320"/>
    <x v="2"/>
    <x v="183"/>
    <d v="2023-06-29T00:00:00"/>
    <x v="106"/>
    <x v="2"/>
    <n v="96.66"/>
    <n v="1"/>
    <n v="1"/>
    <x v="4"/>
    <s v="UPI"/>
    <x v="2"/>
    <s v="No"/>
    <s v="Accommodation"/>
    <n v="9"/>
    <n v="2"/>
    <n v="0"/>
    <x v="2"/>
    <n v="0"/>
  </r>
  <r>
    <n v="321"/>
    <x v="3"/>
    <x v="212"/>
    <d v="2023-11-17T00:00:00"/>
    <x v="219"/>
    <x v="1"/>
    <n v="151.51"/>
    <n v="1"/>
    <n v="1"/>
    <x v="4"/>
    <s v="Credit Card"/>
    <x v="0"/>
    <s v="No"/>
    <s v="Accommodation"/>
    <n v="5"/>
    <n v="2"/>
    <n v="757.55"/>
    <x v="0"/>
    <n v="151.51"/>
  </r>
  <r>
    <n v="322"/>
    <x v="3"/>
    <x v="60"/>
    <d v="2023-12-17T00:00:00"/>
    <x v="220"/>
    <x v="1"/>
    <n v="246.53"/>
    <n v="1"/>
    <n v="1"/>
    <x v="1"/>
    <s v="Bank Transfer"/>
    <x v="0"/>
    <s v="Yes"/>
    <s v="Accommodation"/>
    <n v="1"/>
    <n v="2"/>
    <n v="246.53"/>
    <x v="0"/>
    <n v="246.53"/>
  </r>
  <r>
    <n v="323"/>
    <x v="2"/>
    <x v="9"/>
    <d v="2023-08-08T00:00:00"/>
    <x v="65"/>
    <x v="0"/>
    <n v="301.13"/>
    <n v="1"/>
    <n v="0"/>
    <x v="2"/>
    <s v="UPI"/>
    <x v="1"/>
    <s v="No"/>
    <s v="Accommodation"/>
    <n v="3"/>
    <n v="1"/>
    <n v="903.39"/>
    <x v="1"/>
    <n v="301.13"/>
  </r>
  <r>
    <n v="324"/>
    <x v="3"/>
    <x v="141"/>
    <d v="2023-12-24T00:00:00"/>
    <x v="170"/>
    <x v="1"/>
    <n v="204.82"/>
    <n v="1"/>
    <n v="0"/>
    <x v="3"/>
    <s v="Credit Card"/>
    <x v="0"/>
    <s v="No"/>
    <s v="Accommodation"/>
    <n v="6"/>
    <n v="1"/>
    <n v="1228.92"/>
    <x v="0"/>
    <n v="204.82000000000002"/>
  </r>
  <r>
    <n v="325"/>
    <x v="0"/>
    <x v="213"/>
    <d v="2023-04-09T00:00:00"/>
    <x v="221"/>
    <x v="2"/>
    <n v="92.84"/>
    <n v="1"/>
    <n v="2"/>
    <x v="2"/>
    <s v="Bank Transfer"/>
    <x v="0"/>
    <s v="No"/>
    <s v="Spa Services"/>
    <n v="8"/>
    <n v="3"/>
    <n v="742.72"/>
    <x v="0"/>
    <n v="92.84"/>
  </r>
  <r>
    <n v="326"/>
    <x v="3"/>
    <x v="214"/>
    <d v="2023-08-30T00:00:00"/>
    <x v="71"/>
    <x v="3"/>
    <n v="455.69"/>
    <n v="1"/>
    <n v="1"/>
    <x v="3"/>
    <s v="Bank Transfer"/>
    <x v="0"/>
    <s v="Yes"/>
    <s v="Food &amp; Beverage"/>
    <n v="4"/>
    <n v="2"/>
    <n v="1822.76"/>
    <x v="0"/>
    <n v="455.69"/>
  </r>
  <r>
    <n v="327"/>
    <x v="1"/>
    <x v="144"/>
    <d v="2023-07-04T00:00:00"/>
    <x v="195"/>
    <x v="2"/>
    <n v="100.8"/>
    <n v="3"/>
    <n v="0"/>
    <x v="2"/>
    <s v="Debit Card"/>
    <x v="0"/>
    <s v="Yes"/>
    <s v="Accommodation"/>
    <n v="8"/>
    <n v="3"/>
    <n v="806.4"/>
    <x v="0"/>
    <n v="100.8"/>
  </r>
  <r>
    <n v="328"/>
    <x v="2"/>
    <x v="188"/>
    <d v="2023-06-26T00:00:00"/>
    <x v="106"/>
    <x v="2"/>
    <n v="147.06"/>
    <n v="1"/>
    <n v="3"/>
    <x v="1"/>
    <s v="Debit Card"/>
    <x v="1"/>
    <s v="No"/>
    <s v="Accommodation"/>
    <n v="3"/>
    <n v="4"/>
    <n v="441.18"/>
    <x v="1"/>
    <n v="147.06"/>
  </r>
  <r>
    <n v="329"/>
    <x v="3"/>
    <x v="80"/>
    <d v="2023-02-20T00:00:00"/>
    <x v="186"/>
    <x v="3"/>
    <n v="463.64"/>
    <n v="3"/>
    <n v="0"/>
    <x v="2"/>
    <s v="Debit Card"/>
    <x v="0"/>
    <s v="No"/>
    <s v="Accommodation"/>
    <n v="4"/>
    <n v="3"/>
    <n v="1854.56"/>
    <x v="0"/>
    <n v="463.64"/>
  </r>
  <r>
    <n v="330"/>
    <x v="3"/>
    <x v="106"/>
    <d v="2023-06-10T00:00:00"/>
    <x v="21"/>
    <x v="0"/>
    <n v="215.61"/>
    <n v="3"/>
    <n v="0"/>
    <x v="2"/>
    <s v="Bank Transfer"/>
    <x v="0"/>
    <s v="No"/>
    <s v="Accommodation"/>
    <n v="3"/>
    <n v="3"/>
    <n v="646.83000000000004"/>
    <x v="0"/>
    <n v="215.61"/>
  </r>
  <r>
    <n v="331"/>
    <x v="3"/>
    <x v="208"/>
    <d v="2023-10-16T00:00:00"/>
    <x v="66"/>
    <x v="1"/>
    <n v="242.46"/>
    <n v="4"/>
    <n v="0"/>
    <x v="4"/>
    <s v="UPI"/>
    <x v="0"/>
    <s v="No"/>
    <s v="Food &amp; Beverage"/>
    <n v="12"/>
    <n v="4"/>
    <n v="2909.52"/>
    <x v="0"/>
    <n v="242.46"/>
  </r>
  <r>
    <n v="332"/>
    <x v="2"/>
    <x v="153"/>
    <d v="2023-04-05T00:00:00"/>
    <x v="222"/>
    <x v="2"/>
    <n v="103.95"/>
    <n v="1"/>
    <n v="1"/>
    <x v="3"/>
    <s v="Bank Transfer"/>
    <x v="1"/>
    <s v="Yes"/>
    <s v="Accommodation"/>
    <n v="7"/>
    <n v="2"/>
    <n v="727.65"/>
    <x v="1"/>
    <n v="103.95"/>
  </r>
  <r>
    <n v="333"/>
    <x v="2"/>
    <x v="215"/>
    <d v="2023-10-19T00:00:00"/>
    <x v="11"/>
    <x v="2"/>
    <n v="109.24"/>
    <n v="2"/>
    <n v="0"/>
    <x v="2"/>
    <s v="Credit Card"/>
    <x v="0"/>
    <s v="No"/>
    <s v="Food &amp; Beverage"/>
    <n v="3"/>
    <n v="2"/>
    <n v="327.71999999999997"/>
    <x v="0"/>
    <n v="109.24"/>
  </r>
  <r>
    <n v="334"/>
    <x v="1"/>
    <x v="152"/>
    <d v="2023-10-09T00:00:00"/>
    <x v="223"/>
    <x v="0"/>
    <n v="186.33"/>
    <n v="1"/>
    <n v="1"/>
    <x v="0"/>
    <s v="Debit Card"/>
    <x v="0"/>
    <s v="Yes"/>
    <s v="Food &amp; Beverage"/>
    <n v="4"/>
    <n v="2"/>
    <n v="745.32"/>
    <x v="0"/>
    <n v="186.33"/>
  </r>
  <r>
    <n v="335"/>
    <x v="0"/>
    <x v="216"/>
    <d v="2023-07-21T00:00:00"/>
    <x v="224"/>
    <x v="1"/>
    <n v="129.13"/>
    <n v="2"/>
    <n v="2"/>
    <x v="3"/>
    <s v="UPI"/>
    <x v="0"/>
    <s v="No"/>
    <s v="Accommodation"/>
    <n v="3"/>
    <n v="4"/>
    <n v="387.39"/>
    <x v="0"/>
    <n v="129.13"/>
  </r>
  <r>
    <n v="336"/>
    <x v="3"/>
    <x v="54"/>
    <d v="2023-11-19T00:00:00"/>
    <x v="176"/>
    <x v="0"/>
    <n v="344.22"/>
    <n v="2"/>
    <n v="0"/>
    <x v="3"/>
    <s v="Cash"/>
    <x v="1"/>
    <s v="No"/>
    <s v="Accommodation"/>
    <n v="1"/>
    <n v="2"/>
    <n v="344.22"/>
    <x v="1"/>
    <n v="344.22"/>
  </r>
  <r>
    <n v="337"/>
    <x v="0"/>
    <x v="41"/>
    <d v="2023-05-25T00:00:00"/>
    <x v="139"/>
    <x v="1"/>
    <n v="129.03"/>
    <n v="2"/>
    <n v="0"/>
    <x v="3"/>
    <s v="Credit Card"/>
    <x v="0"/>
    <s v="No"/>
    <s v="Accommodation"/>
    <n v="8"/>
    <n v="2"/>
    <n v="1032.24"/>
    <x v="0"/>
    <n v="129.03"/>
  </r>
  <r>
    <n v="338"/>
    <x v="3"/>
    <x v="142"/>
    <d v="2023-01-06T00:00:00"/>
    <x v="185"/>
    <x v="0"/>
    <n v="283.86"/>
    <n v="2"/>
    <n v="0"/>
    <x v="0"/>
    <s v="UPI"/>
    <x v="1"/>
    <s v="Yes"/>
    <s v="Laundry"/>
    <n v="2"/>
    <n v="2"/>
    <n v="567.72"/>
    <x v="1"/>
    <n v="283.86"/>
  </r>
  <r>
    <n v="339"/>
    <x v="2"/>
    <x v="61"/>
    <d v="2023-09-01T00:00:00"/>
    <x v="118"/>
    <x v="1"/>
    <n v="191.95"/>
    <n v="3"/>
    <n v="2"/>
    <x v="2"/>
    <s v="Credit Card"/>
    <x v="1"/>
    <s v="No"/>
    <s v="Accommodation"/>
    <n v="2"/>
    <n v="5"/>
    <n v="383.9"/>
    <x v="1"/>
    <n v="191.95"/>
  </r>
  <r>
    <n v="340"/>
    <x v="2"/>
    <x v="137"/>
    <d v="2023-01-13T00:00:00"/>
    <x v="67"/>
    <x v="2"/>
    <n v="87.6"/>
    <n v="2"/>
    <n v="0"/>
    <x v="4"/>
    <s v="UPI"/>
    <x v="2"/>
    <s v="Yes"/>
    <s v="Food &amp; Beverage"/>
    <n v="3"/>
    <n v="2"/>
    <n v="0"/>
    <x v="2"/>
    <n v="0"/>
  </r>
  <r>
    <n v="341"/>
    <x v="3"/>
    <x v="81"/>
    <d v="2023-06-10T00:00:00"/>
    <x v="225"/>
    <x v="0"/>
    <n v="267.18"/>
    <n v="1"/>
    <n v="1"/>
    <x v="3"/>
    <s v="UPI"/>
    <x v="0"/>
    <s v="Yes"/>
    <s v="Other"/>
    <n v="6"/>
    <n v="2"/>
    <n v="1603.08"/>
    <x v="0"/>
    <n v="267.18"/>
  </r>
  <r>
    <n v="342"/>
    <x v="1"/>
    <x v="198"/>
    <d v="2023-06-17T00:00:00"/>
    <x v="2"/>
    <x v="0"/>
    <n v="183.24"/>
    <n v="2"/>
    <n v="2"/>
    <x v="1"/>
    <s v="Debit Card"/>
    <x v="2"/>
    <s v="Yes"/>
    <s v="Spa Services"/>
    <n v="5"/>
    <n v="4"/>
    <n v="0"/>
    <x v="2"/>
    <n v="0"/>
  </r>
  <r>
    <n v="343"/>
    <x v="3"/>
    <x v="217"/>
    <d v="2023-12-14T00:00:00"/>
    <x v="226"/>
    <x v="2"/>
    <n v="81.150000000000006"/>
    <n v="1"/>
    <n v="0"/>
    <x v="1"/>
    <s v="Cash"/>
    <x v="0"/>
    <s v="No"/>
    <s v="Accommodation"/>
    <n v="5"/>
    <n v="1"/>
    <n v="405.75"/>
    <x v="0"/>
    <n v="81.150000000000006"/>
  </r>
  <r>
    <n v="344"/>
    <x v="1"/>
    <x v="218"/>
    <d v="2023-06-01T00:00:00"/>
    <x v="114"/>
    <x v="3"/>
    <n v="330.83"/>
    <n v="2"/>
    <n v="0"/>
    <x v="1"/>
    <s v="Bank Transfer"/>
    <x v="0"/>
    <s v="Yes"/>
    <s v="Accommodation"/>
    <n v="7"/>
    <n v="2"/>
    <n v="2315.81"/>
    <x v="0"/>
    <n v="330.83"/>
  </r>
  <r>
    <n v="345"/>
    <x v="3"/>
    <x v="219"/>
    <d v="2023-07-11T00:00:00"/>
    <x v="227"/>
    <x v="1"/>
    <n v="155.44"/>
    <n v="1"/>
    <n v="0"/>
    <x v="0"/>
    <s v="Bank Transfer"/>
    <x v="1"/>
    <s v="No"/>
    <s v="Food &amp; Beverage"/>
    <n v="3"/>
    <n v="1"/>
    <n v="466.32"/>
    <x v="1"/>
    <n v="155.44"/>
  </r>
  <r>
    <n v="346"/>
    <x v="3"/>
    <x v="33"/>
    <d v="2023-12-21T00:00:00"/>
    <x v="228"/>
    <x v="2"/>
    <n v="83.09"/>
    <n v="3"/>
    <n v="0"/>
    <x v="2"/>
    <s v="Bank Transfer"/>
    <x v="1"/>
    <s v="Yes"/>
    <s v="Spa Services"/>
    <n v="1"/>
    <n v="3"/>
    <n v="83.09"/>
    <x v="1"/>
    <n v="83.09"/>
  </r>
  <r>
    <n v="347"/>
    <x v="3"/>
    <x v="138"/>
    <d v="2023-10-29T00:00:00"/>
    <x v="229"/>
    <x v="2"/>
    <n v="125.72"/>
    <n v="1"/>
    <n v="0"/>
    <x v="1"/>
    <s v="Debit Card"/>
    <x v="0"/>
    <s v="No"/>
    <s v="Other"/>
    <n v="1"/>
    <n v="1"/>
    <n v="125.72"/>
    <x v="0"/>
    <n v="125.72"/>
  </r>
  <r>
    <n v="348"/>
    <x v="0"/>
    <x v="220"/>
    <d v="2023-12-30T00:00:00"/>
    <x v="230"/>
    <x v="1"/>
    <n v="170.77"/>
    <n v="1"/>
    <n v="0"/>
    <x v="0"/>
    <s v="Credit Card"/>
    <x v="0"/>
    <s v="No"/>
    <s v="Accommodation"/>
    <n v="5"/>
    <n v="1"/>
    <n v="853.85"/>
    <x v="0"/>
    <n v="170.77"/>
  </r>
  <r>
    <n v="349"/>
    <x v="0"/>
    <x v="188"/>
    <d v="2023-06-25T00:00:00"/>
    <x v="231"/>
    <x v="1"/>
    <n v="158.69999999999999"/>
    <n v="1"/>
    <n v="1"/>
    <x v="4"/>
    <s v="Debit Card"/>
    <x v="0"/>
    <s v="No"/>
    <s v="Accommodation"/>
    <n v="2"/>
    <n v="2"/>
    <n v="317.39999999999998"/>
    <x v="0"/>
    <n v="158.69999999999999"/>
  </r>
  <r>
    <n v="350"/>
    <x v="3"/>
    <x v="221"/>
    <d v="2023-09-26T00:00:00"/>
    <x v="133"/>
    <x v="1"/>
    <n v="152.29"/>
    <n v="1"/>
    <n v="1"/>
    <x v="2"/>
    <s v="Debit Card"/>
    <x v="3"/>
    <s v="No"/>
    <s v="Other"/>
    <n v="7"/>
    <n v="2"/>
    <n v="0"/>
    <x v="2"/>
    <n v="0"/>
  </r>
  <r>
    <n v="351"/>
    <x v="0"/>
    <x v="107"/>
    <d v="2023-06-15T00:00:00"/>
    <x v="95"/>
    <x v="2"/>
    <n v="86.17"/>
    <n v="3"/>
    <n v="2"/>
    <x v="1"/>
    <s v="Credit Card"/>
    <x v="0"/>
    <s v="No"/>
    <s v="Accommodation"/>
    <n v="10"/>
    <n v="5"/>
    <n v="861.7"/>
    <x v="0"/>
    <n v="86.17"/>
  </r>
  <r>
    <n v="352"/>
    <x v="2"/>
    <x v="222"/>
    <d v="2023-11-17T00:00:00"/>
    <x v="232"/>
    <x v="2"/>
    <n v="106.93"/>
    <n v="1"/>
    <n v="1"/>
    <x v="1"/>
    <s v="UPI"/>
    <x v="0"/>
    <s v="No"/>
    <s v="Accommodation"/>
    <n v="7"/>
    <n v="2"/>
    <n v="748.51"/>
    <x v="0"/>
    <n v="106.92999999999999"/>
  </r>
  <r>
    <n v="353"/>
    <x v="3"/>
    <x v="223"/>
    <d v="2023-09-12T00:00:00"/>
    <x v="233"/>
    <x v="1"/>
    <n v="207.63"/>
    <n v="1"/>
    <n v="0"/>
    <x v="1"/>
    <s v="UPI"/>
    <x v="0"/>
    <s v="No"/>
    <s v="Laundry"/>
    <n v="7"/>
    <n v="1"/>
    <n v="1453.4099999999999"/>
    <x v="0"/>
    <n v="207.62999999999997"/>
  </r>
  <r>
    <n v="354"/>
    <x v="1"/>
    <x v="79"/>
    <d v="2023-01-31T00:00:00"/>
    <x v="234"/>
    <x v="3"/>
    <n v="228.95"/>
    <n v="3"/>
    <n v="1"/>
    <x v="1"/>
    <s v="Bank Transfer"/>
    <x v="0"/>
    <s v="No"/>
    <s v="Laundry"/>
    <n v="9"/>
    <n v="4"/>
    <n v="2060.5499999999997"/>
    <x v="0"/>
    <n v="228.94999999999996"/>
  </r>
  <r>
    <n v="355"/>
    <x v="3"/>
    <x v="183"/>
    <d v="2023-06-23T00:00:00"/>
    <x v="60"/>
    <x v="1"/>
    <n v="213.36"/>
    <n v="1"/>
    <n v="2"/>
    <x v="1"/>
    <s v="Bank Transfer"/>
    <x v="0"/>
    <s v="Yes"/>
    <s v="Accommodation"/>
    <n v="3"/>
    <n v="3"/>
    <n v="640.08000000000004"/>
    <x v="0"/>
    <n v="213.36"/>
  </r>
  <r>
    <n v="356"/>
    <x v="1"/>
    <x v="187"/>
    <d v="2023-06-03T00:00:00"/>
    <x v="16"/>
    <x v="0"/>
    <n v="208.22"/>
    <n v="3"/>
    <n v="2"/>
    <x v="2"/>
    <s v="Credit Card"/>
    <x v="1"/>
    <s v="No"/>
    <s v="Accommodation"/>
    <n v="13"/>
    <n v="5"/>
    <n v="2706.86"/>
    <x v="1"/>
    <n v="208.22"/>
  </r>
  <r>
    <n v="357"/>
    <x v="3"/>
    <x v="111"/>
    <d v="2023-05-15T00:00:00"/>
    <x v="235"/>
    <x v="1"/>
    <n v="209.33"/>
    <n v="3"/>
    <n v="1"/>
    <x v="0"/>
    <s v="UPI"/>
    <x v="0"/>
    <s v="No"/>
    <s v="Laundry"/>
    <n v="2"/>
    <n v="4"/>
    <n v="418.66"/>
    <x v="0"/>
    <n v="209.33"/>
  </r>
  <r>
    <n v="358"/>
    <x v="0"/>
    <x v="224"/>
    <d v="2023-05-24T00:00:00"/>
    <x v="236"/>
    <x v="3"/>
    <n v="321.07"/>
    <n v="2"/>
    <n v="0"/>
    <x v="1"/>
    <s v="Debit Card"/>
    <x v="2"/>
    <s v="No"/>
    <s v="Accommodation"/>
    <n v="6"/>
    <n v="2"/>
    <n v="0"/>
    <x v="2"/>
    <n v="0"/>
  </r>
  <r>
    <n v="359"/>
    <x v="1"/>
    <x v="96"/>
    <d v="2023-01-20T00:00:00"/>
    <x v="237"/>
    <x v="0"/>
    <n v="152.03"/>
    <n v="1"/>
    <n v="0"/>
    <x v="2"/>
    <s v="Bank Transfer"/>
    <x v="0"/>
    <s v="No"/>
    <s v="Spa Services"/>
    <n v="2"/>
    <n v="1"/>
    <n v="304.06"/>
    <x v="0"/>
    <n v="152.03"/>
  </r>
  <r>
    <n v="360"/>
    <x v="2"/>
    <x v="225"/>
    <d v="2023-09-01T00:00:00"/>
    <x v="149"/>
    <x v="2"/>
    <n v="71.11"/>
    <n v="4"/>
    <n v="1"/>
    <x v="3"/>
    <s v="UPI"/>
    <x v="0"/>
    <s v="Yes"/>
    <s v="Food &amp; Beverage"/>
    <n v="8"/>
    <n v="5"/>
    <n v="568.88"/>
    <x v="0"/>
    <n v="71.11"/>
  </r>
  <r>
    <n v="361"/>
    <x v="3"/>
    <x v="119"/>
    <d v="2023-05-25T00:00:00"/>
    <x v="235"/>
    <x v="0"/>
    <n v="258.2"/>
    <n v="3"/>
    <n v="0"/>
    <x v="1"/>
    <s v="Debit Card"/>
    <x v="0"/>
    <s v="No"/>
    <s v="Other"/>
    <n v="2"/>
    <n v="3"/>
    <n v="516.4"/>
    <x v="0"/>
    <n v="258.2"/>
  </r>
  <r>
    <n v="362"/>
    <x v="0"/>
    <x v="226"/>
    <d v="2024-01-07T00:00:00"/>
    <x v="183"/>
    <x v="0"/>
    <n v="158.6"/>
    <n v="4"/>
    <n v="3"/>
    <x v="2"/>
    <s v="Bank Transfer"/>
    <x v="2"/>
    <s v="No"/>
    <s v="Laundry"/>
    <n v="7"/>
    <n v="7"/>
    <n v="0"/>
    <x v="2"/>
    <n v="0"/>
  </r>
  <r>
    <n v="363"/>
    <x v="3"/>
    <x v="227"/>
    <d v="2023-07-02T00:00:00"/>
    <x v="135"/>
    <x v="0"/>
    <n v="261.61"/>
    <n v="4"/>
    <n v="0"/>
    <x v="3"/>
    <s v="Credit Card"/>
    <x v="0"/>
    <s v="No"/>
    <s v="Spa Services"/>
    <n v="7"/>
    <n v="4"/>
    <n v="1831.27"/>
    <x v="0"/>
    <n v="261.61"/>
  </r>
  <r>
    <n v="364"/>
    <x v="2"/>
    <x v="31"/>
    <d v="2023-01-12T00:00:00"/>
    <x v="238"/>
    <x v="1"/>
    <n v="168.42"/>
    <n v="2"/>
    <n v="0"/>
    <x v="1"/>
    <s v="Bank Transfer"/>
    <x v="1"/>
    <s v="No"/>
    <s v="Accommodation"/>
    <n v="4"/>
    <n v="2"/>
    <n v="673.68"/>
    <x v="1"/>
    <n v="168.42"/>
  </r>
  <r>
    <n v="365"/>
    <x v="0"/>
    <x v="23"/>
    <d v="2023-02-12T00:00:00"/>
    <x v="239"/>
    <x v="1"/>
    <n v="158.15"/>
    <n v="1"/>
    <n v="0"/>
    <x v="1"/>
    <s v="UPI"/>
    <x v="1"/>
    <s v="No"/>
    <s v="Accommodation"/>
    <n v="2"/>
    <n v="1"/>
    <n v="316.3"/>
    <x v="1"/>
    <n v="158.15"/>
  </r>
  <r>
    <n v="366"/>
    <x v="0"/>
    <x v="228"/>
    <d v="2023-06-20T00:00:00"/>
    <x v="240"/>
    <x v="3"/>
    <n v="270.74"/>
    <n v="1"/>
    <n v="1"/>
    <x v="4"/>
    <s v="Debit Card"/>
    <x v="1"/>
    <s v="Yes"/>
    <s v="Accommodation"/>
    <n v="5"/>
    <n v="2"/>
    <n v="1353.7"/>
    <x v="1"/>
    <n v="270.74"/>
  </r>
  <r>
    <n v="367"/>
    <x v="0"/>
    <x v="198"/>
    <d v="2023-06-19T00:00:00"/>
    <x v="241"/>
    <x v="1"/>
    <n v="134.25"/>
    <n v="3"/>
    <n v="2"/>
    <x v="3"/>
    <s v="Debit Card"/>
    <x v="0"/>
    <s v="Yes"/>
    <s v="Spa Services"/>
    <n v="7"/>
    <n v="5"/>
    <n v="939.75"/>
    <x v="0"/>
    <n v="134.25"/>
  </r>
  <r>
    <n v="368"/>
    <x v="3"/>
    <x v="137"/>
    <d v="2023-01-18T00:00:00"/>
    <x v="242"/>
    <x v="2"/>
    <n v="94.44"/>
    <n v="3"/>
    <n v="3"/>
    <x v="1"/>
    <s v="Cash"/>
    <x v="0"/>
    <s v="No"/>
    <s v="Accommodation"/>
    <n v="8"/>
    <n v="6"/>
    <n v="755.52"/>
    <x v="0"/>
    <n v="94.44"/>
  </r>
  <r>
    <n v="369"/>
    <x v="3"/>
    <x v="202"/>
    <d v="2023-11-23T00:00:00"/>
    <x v="83"/>
    <x v="1"/>
    <n v="181.7"/>
    <n v="2"/>
    <n v="0"/>
    <x v="2"/>
    <s v="Cash"/>
    <x v="2"/>
    <s v="No"/>
    <s v="Spa Services"/>
    <n v="3"/>
    <n v="2"/>
    <n v="0"/>
    <x v="2"/>
    <n v="0"/>
  </r>
  <r>
    <n v="370"/>
    <x v="0"/>
    <x v="229"/>
    <d v="2023-01-09T00:00:00"/>
    <x v="96"/>
    <x v="3"/>
    <n v="403.41"/>
    <n v="3"/>
    <n v="0"/>
    <x v="2"/>
    <s v="Credit Card"/>
    <x v="0"/>
    <s v="No"/>
    <s v="Accommodation"/>
    <n v="4"/>
    <n v="3"/>
    <n v="1613.64"/>
    <x v="0"/>
    <n v="403.41"/>
  </r>
  <r>
    <n v="371"/>
    <x v="0"/>
    <x v="116"/>
    <d v="2023-04-28T00:00:00"/>
    <x v="243"/>
    <x v="3"/>
    <n v="422.35"/>
    <n v="2"/>
    <n v="0"/>
    <x v="2"/>
    <s v="Cash"/>
    <x v="0"/>
    <s v="No"/>
    <s v="Accommodation"/>
    <n v="6"/>
    <n v="2"/>
    <n v="2534.1000000000004"/>
    <x v="0"/>
    <n v="422.35000000000008"/>
  </r>
  <r>
    <n v="372"/>
    <x v="2"/>
    <x v="230"/>
    <d v="2023-06-23T00:00:00"/>
    <x v="240"/>
    <x v="0"/>
    <n v="213.53"/>
    <n v="2"/>
    <n v="0"/>
    <x v="4"/>
    <s v="UPI"/>
    <x v="0"/>
    <s v="No"/>
    <s v="Other"/>
    <n v="5"/>
    <n v="2"/>
    <n v="1067.6500000000001"/>
    <x v="0"/>
    <n v="213.53000000000003"/>
  </r>
  <r>
    <n v="373"/>
    <x v="1"/>
    <x v="231"/>
    <d v="2023-07-10T00:00:00"/>
    <x v="241"/>
    <x v="1"/>
    <n v="158.66999999999999"/>
    <n v="1"/>
    <n v="0"/>
    <x v="3"/>
    <s v="Debit Card"/>
    <x v="2"/>
    <s v="No"/>
    <s v="Food &amp; Beverage"/>
    <n v="7"/>
    <n v="1"/>
    <n v="0"/>
    <x v="2"/>
    <n v="0"/>
  </r>
  <r>
    <n v="374"/>
    <x v="1"/>
    <x v="144"/>
    <d v="2023-07-02T00:00:00"/>
    <x v="231"/>
    <x v="3"/>
    <n v="225.33"/>
    <n v="1"/>
    <n v="1"/>
    <x v="1"/>
    <s v="Debit Card"/>
    <x v="1"/>
    <s v="No"/>
    <s v="Accommodation"/>
    <n v="6"/>
    <n v="2"/>
    <n v="1351.98"/>
    <x v="1"/>
    <n v="225.33"/>
  </r>
  <r>
    <n v="375"/>
    <x v="0"/>
    <x v="224"/>
    <d v="2023-05-21T00:00:00"/>
    <x v="4"/>
    <x v="0"/>
    <n v="183.07"/>
    <n v="1"/>
    <n v="0"/>
    <x v="3"/>
    <s v="Credit Card"/>
    <x v="0"/>
    <s v="No"/>
    <s v="Accommodation"/>
    <n v="3"/>
    <n v="1"/>
    <n v="549.21"/>
    <x v="0"/>
    <n v="183.07000000000002"/>
  </r>
  <r>
    <n v="376"/>
    <x v="1"/>
    <x v="38"/>
    <d v="2023-08-03T00:00:00"/>
    <x v="244"/>
    <x v="0"/>
    <n v="242.91"/>
    <n v="2"/>
    <n v="0"/>
    <x v="1"/>
    <s v="Debit Card"/>
    <x v="0"/>
    <s v="No"/>
    <s v="Laundry"/>
    <n v="3"/>
    <n v="2"/>
    <n v="728.73"/>
    <x v="0"/>
    <n v="242.91"/>
  </r>
  <r>
    <n v="377"/>
    <x v="2"/>
    <x v="99"/>
    <d v="2023-07-19T00:00:00"/>
    <x v="1"/>
    <x v="0"/>
    <n v="217.25"/>
    <n v="2"/>
    <n v="0"/>
    <x v="3"/>
    <s v="Debit Card"/>
    <x v="2"/>
    <s v="No"/>
    <s v="Laundry"/>
    <n v="8"/>
    <n v="2"/>
    <n v="0"/>
    <x v="2"/>
    <n v="0"/>
  </r>
  <r>
    <n v="378"/>
    <x v="2"/>
    <x v="132"/>
    <d v="2023-10-06T00:00:00"/>
    <x v="245"/>
    <x v="2"/>
    <n v="99.21"/>
    <n v="2"/>
    <n v="0"/>
    <x v="3"/>
    <s v="Debit Card"/>
    <x v="2"/>
    <s v="No"/>
    <s v="Spa Services"/>
    <n v="3"/>
    <n v="2"/>
    <n v="0"/>
    <x v="2"/>
    <n v="0"/>
  </r>
  <r>
    <n v="379"/>
    <x v="2"/>
    <x v="232"/>
    <d v="2023-09-14T00:00:00"/>
    <x v="109"/>
    <x v="1"/>
    <n v="139.6"/>
    <n v="2"/>
    <n v="3"/>
    <x v="1"/>
    <s v="Cash"/>
    <x v="0"/>
    <s v="No"/>
    <s v="Accommodation"/>
    <n v="3"/>
    <n v="5"/>
    <n v="418.79999999999995"/>
    <x v="0"/>
    <n v="139.6"/>
  </r>
  <r>
    <n v="380"/>
    <x v="3"/>
    <x v="233"/>
    <d v="2023-03-04T00:00:00"/>
    <x v="246"/>
    <x v="3"/>
    <n v="371.07"/>
    <n v="1"/>
    <n v="0"/>
    <x v="2"/>
    <s v="Cash"/>
    <x v="1"/>
    <s v="Yes"/>
    <s v="Laundry"/>
    <n v="1"/>
    <n v="1"/>
    <n v="371.07"/>
    <x v="1"/>
    <n v="371.07"/>
  </r>
  <r>
    <n v="381"/>
    <x v="2"/>
    <x v="175"/>
    <d v="2023-11-19T00:00:00"/>
    <x v="247"/>
    <x v="1"/>
    <n v="188.87"/>
    <n v="2"/>
    <n v="0"/>
    <x v="2"/>
    <s v="UPI"/>
    <x v="1"/>
    <s v="No"/>
    <s v="Laundry"/>
    <n v="2"/>
    <n v="2"/>
    <n v="377.74"/>
    <x v="1"/>
    <n v="188.87"/>
  </r>
  <r>
    <n v="382"/>
    <x v="1"/>
    <x v="234"/>
    <d v="2023-01-29T00:00:00"/>
    <x v="167"/>
    <x v="1"/>
    <n v="107"/>
    <n v="1"/>
    <n v="0"/>
    <x v="3"/>
    <s v="Bank Transfer"/>
    <x v="2"/>
    <s v="No"/>
    <s v="Accommodation"/>
    <n v="4"/>
    <n v="1"/>
    <n v="0"/>
    <x v="2"/>
    <n v="0"/>
  </r>
  <r>
    <n v="383"/>
    <x v="1"/>
    <x v="204"/>
    <d v="2023-02-22T00:00:00"/>
    <x v="119"/>
    <x v="1"/>
    <n v="111.96"/>
    <n v="4"/>
    <n v="2"/>
    <x v="3"/>
    <s v="Debit Card"/>
    <x v="0"/>
    <s v="No"/>
    <s v="Accommodation"/>
    <n v="2"/>
    <n v="6"/>
    <n v="223.92"/>
    <x v="0"/>
    <n v="111.96"/>
  </r>
  <r>
    <n v="384"/>
    <x v="2"/>
    <x v="107"/>
    <d v="2023-06-15T00:00:00"/>
    <x v="88"/>
    <x v="2"/>
    <n v="73.33"/>
    <n v="2"/>
    <n v="0"/>
    <x v="3"/>
    <s v="UPI"/>
    <x v="2"/>
    <s v="No"/>
    <s v="Accommodation"/>
    <n v="10"/>
    <n v="2"/>
    <n v="0"/>
    <x v="2"/>
    <n v="0"/>
  </r>
  <r>
    <n v="385"/>
    <x v="2"/>
    <x v="101"/>
    <d v="2023-05-18T00:00:00"/>
    <x v="178"/>
    <x v="3"/>
    <n v="487.39"/>
    <n v="2"/>
    <n v="0"/>
    <x v="2"/>
    <s v="Bank Transfer"/>
    <x v="0"/>
    <s v="No"/>
    <s v="Food &amp; Beverage"/>
    <n v="7"/>
    <n v="2"/>
    <n v="3411.73"/>
    <x v="0"/>
    <n v="487.39"/>
  </r>
  <r>
    <n v="386"/>
    <x v="1"/>
    <x v="215"/>
    <d v="2023-10-19T00:00:00"/>
    <x v="248"/>
    <x v="3"/>
    <n v="306.16000000000003"/>
    <n v="2"/>
    <n v="1"/>
    <x v="2"/>
    <s v="Cash"/>
    <x v="0"/>
    <s v="Yes"/>
    <s v="Accommodation"/>
    <n v="3"/>
    <n v="3"/>
    <n v="918.48"/>
    <x v="0"/>
    <n v="306.16000000000003"/>
  </r>
  <r>
    <n v="387"/>
    <x v="1"/>
    <x v="98"/>
    <d v="2023-05-18T00:00:00"/>
    <x v="157"/>
    <x v="1"/>
    <n v="100.32"/>
    <n v="1"/>
    <n v="2"/>
    <x v="2"/>
    <s v="Cash"/>
    <x v="2"/>
    <s v="Yes"/>
    <s v="Accommodation"/>
    <n v="3"/>
    <n v="3"/>
    <n v="0"/>
    <x v="2"/>
    <n v="0"/>
  </r>
  <r>
    <n v="388"/>
    <x v="0"/>
    <x v="18"/>
    <d v="2023-06-25T00:00:00"/>
    <x v="249"/>
    <x v="3"/>
    <n v="338.28"/>
    <n v="1"/>
    <n v="2"/>
    <x v="3"/>
    <s v="Bank Transfer"/>
    <x v="2"/>
    <s v="No"/>
    <s v="Food &amp; Beverage"/>
    <n v="6"/>
    <n v="3"/>
    <n v="0"/>
    <x v="2"/>
    <n v="0"/>
  </r>
  <r>
    <n v="389"/>
    <x v="3"/>
    <x v="7"/>
    <d v="2023-03-04T00:00:00"/>
    <x v="250"/>
    <x v="2"/>
    <n v="132.24"/>
    <n v="1"/>
    <n v="0"/>
    <x v="0"/>
    <s v="Cash"/>
    <x v="3"/>
    <s v="Yes"/>
    <s v="Accommodation"/>
    <n v="10"/>
    <n v="1"/>
    <n v="0"/>
    <x v="2"/>
    <n v="0"/>
  </r>
  <r>
    <n v="390"/>
    <x v="2"/>
    <x v="88"/>
    <d v="2023-11-29T00:00:00"/>
    <x v="59"/>
    <x v="2"/>
    <n v="134.77000000000001"/>
    <n v="3"/>
    <n v="2"/>
    <x v="3"/>
    <s v="Credit Card"/>
    <x v="1"/>
    <s v="No"/>
    <s v="Accommodation"/>
    <n v="4"/>
    <n v="5"/>
    <n v="539.08000000000004"/>
    <x v="1"/>
    <n v="134.77000000000001"/>
  </r>
  <r>
    <n v="391"/>
    <x v="1"/>
    <x v="21"/>
    <d v="2023-04-23T00:00:00"/>
    <x v="201"/>
    <x v="2"/>
    <n v="104.04"/>
    <n v="2"/>
    <n v="2"/>
    <x v="2"/>
    <s v="Cash"/>
    <x v="3"/>
    <s v="No"/>
    <s v="Food &amp; Beverage"/>
    <n v="3"/>
    <n v="4"/>
    <n v="0"/>
    <x v="2"/>
    <n v="0"/>
  </r>
  <r>
    <n v="392"/>
    <x v="1"/>
    <x v="37"/>
    <d v="2023-07-01T00:00:00"/>
    <x v="113"/>
    <x v="3"/>
    <n v="425.36"/>
    <n v="1"/>
    <n v="0"/>
    <x v="2"/>
    <s v="Credit Card"/>
    <x v="1"/>
    <s v="No"/>
    <s v="Accommodation"/>
    <n v="3"/>
    <n v="1"/>
    <n v="1276.08"/>
    <x v="1"/>
    <n v="425.35999999999996"/>
  </r>
  <r>
    <n v="393"/>
    <x v="3"/>
    <x v="235"/>
    <d v="2023-09-20T00:00:00"/>
    <x v="91"/>
    <x v="1"/>
    <n v="193.78"/>
    <n v="2"/>
    <n v="0"/>
    <x v="1"/>
    <s v="Bank Transfer"/>
    <x v="1"/>
    <s v="No"/>
    <s v="Accommodation"/>
    <n v="7"/>
    <n v="2"/>
    <n v="1356.46"/>
    <x v="1"/>
    <n v="193.78"/>
  </r>
  <r>
    <n v="394"/>
    <x v="2"/>
    <x v="236"/>
    <d v="2023-04-30T00:00:00"/>
    <x v="62"/>
    <x v="1"/>
    <n v="129.9"/>
    <n v="3"/>
    <n v="1"/>
    <x v="2"/>
    <s v="Debit Card"/>
    <x v="0"/>
    <s v="No"/>
    <s v="Accommodation"/>
    <n v="2"/>
    <n v="4"/>
    <n v="259.8"/>
    <x v="0"/>
    <n v="129.9"/>
  </r>
  <r>
    <n v="395"/>
    <x v="0"/>
    <x v="144"/>
    <d v="2023-07-06T00:00:00"/>
    <x v="251"/>
    <x v="1"/>
    <n v="138.16999999999999"/>
    <n v="3"/>
    <n v="0"/>
    <x v="1"/>
    <s v="Bank Transfer"/>
    <x v="2"/>
    <s v="No"/>
    <s v="Spa Services"/>
    <n v="10"/>
    <n v="3"/>
    <n v="0"/>
    <x v="2"/>
    <n v="0"/>
  </r>
  <r>
    <n v="396"/>
    <x v="1"/>
    <x v="49"/>
    <d v="2023-03-27T00:00:00"/>
    <x v="160"/>
    <x v="2"/>
    <n v="56.39"/>
    <n v="2"/>
    <n v="0"/>
    <x v="3"/>
    <s v="Credit Card"/>
    <x v="0"/>
    <s v="No"/>
    <s v="Other"/>
    <n v="10"/>
    <n v="2"/>
    <n v="563.9"/>
    <x v="0"/>
    <n v="56.39"/>
  </r>
  <r>
    <n v="397"/>
    <x v="2"/>
    <x v="220"/>
    <d v="2023-12-30T00:00:00"/>
    <x v="252"/>
    <x v="2"/>
    <n v="119.77"/>
    <n v="2"/>
    <n v="1"/>
    <x v="4"/>
    <s v="UPI"/>
    <x v="1"/>
    <s v="No"/>
    <s v="Accommodation"/>
    <n v="5"/>
    <n v="3"/>
    <n v="598.85"/>
    <x v="1"/>
    <n v="119.77000000000001"/>
  </r>
  <r>
    <n v="398"/>
    <x v="3"/>
    <x v="218"/>
    <d v="2023-05-30T00:00:00"/>
    <x v="103"/>
    <x v="1"/>
    <n v="168.79"/>
    <n v="2"/>
    <n v="3"/>
    <x v="1"/>
    <s v="Debit Card"/>
    <x v="0"/>
    <s v="No"/>
    <s v="Food &amp; Beverage"/>
    <n v="5"/>
    <n v="5"/>
    <n v="843.94999999999993"/>
    <x v="0"/>
    <n v="168.79"/>
  </r>
  <r>
    <n v="399"/>
    <x v="0"/>
    <x v="221"/>
    <d v="2023-09-25T00:00:00"/>
    <x v="101"/>
    <x v="1"/>
    <n v="159.07"/>
    <n v="1"/>
    <n v="1"/>
    <x v="1"/>
    <s v="Bank Transfer"/>
    <x v="0"/>
    <s v="No"/>
    <s v="Spa Services"/>
    <n v="6"/>
    <n v="2"/>
    <n v="954.42"/>
    <x v="0"/>
    <n v="159.07"/>
  </r>
  <r>
    <n v="400"/>
    <x v="1"/>
    <x v="47"/>
    <d v="2023-04-08T00:00:00"/>
    <x v="253"/>
    <x v="2"/>
    <n v="61.03"/>
    <n v="1"/>
    <n v="0"/>
    <x v="1"/>
    <s v="Bank Transfer"/>
    <x v="0"/>
    <s v="Yes"/>
    <s v="Spa Services"/>
    <n v="3"/>
    <n v="1"/>
    <n v="183.09"/>
    <x v="0"/>
    <n v="61.03"/>
  </r>
  <r>
    <n v="401"/>
    <x v="1"/>
    <x v="24"/>
    <d v="2023-03-15T00:00:00"/>
    <x v="150"/>
    <x v="3"/>
    <n v="425.24"/>
    <n v="2"/>
    <n v="2"/>
    <x v="2"/>
    <s v="Bank Transfer"/>
    <x v="1"/>
    <s v="Yes"/>
    <s v="Accommodation"/>
    <n v="9"/>
    <n v="4"/>
    <n v="3827.16"/>
    <x v="1"/>
    <n v="425.24"/>
  </r>
  <r>
    <n v="402"/>
    <x v="2"/>
    <x v="237"/>
    <d v="2023-08-16T00:00:00"/>
    <x v="104"/>
    <x v="1"/>
    <n v="193.19"/>
    <n v="1"/>
    <n v="0"/>
    <x v="0"/>
    <s v="Cash"/>
    <x v="0"/>
    <s v="No"/>
    <s v="Laundry"/>
    <n v="9"/>
    <n v="1"/>
    <n v="1738.71"/>
    <x v="0"/>
    <n v="193.19"/>
  </r>
  <r>
    <n v="403"/>
    <x v="0"/>
    <x v="29"/>
    <d v="2023-03-27T00:00:00"/>
    <x v="218"/>
    <x v="1"/>
    <n v="139.13"/>
    <n v="1"/>
    <n v="1"/>
    <x v="0"/>
    <s v="Cash"/>
    <x v="3"/>
    <s v="No"/>
    <s v="Accommodation"/>
    <n v="5"/>
    <n v="2"/>
    <n v="0"/>
    <x v="2"/>
    <n v="0"/>
  </r>
  <r>
    <n v="404"/>
    <x v="1"/>
    <x v="238"/>
    <d v="2023-12-30T00:00:00"/>
    <x v="112"/>
    <x v="2"/>
    <n v="70.83"/>
    <n v="1"/>
    <n v="1"/>
    <x v="0"/>
    <s v="Debit Card"/>
    <x v="1"/>
    <s v="No"/>
    <s v="Accommodation"/>
    <n v="9"/>
    <n v="2"/>
    <n v="637.47"/>
    <x v="1"/>
    <n v="70.83"/>
  </r>
  <r>
    <n v="405"/>
    <x v="2"/>
    <x v="119"/>
    <d v="2023-05-27T00:00:00"/>
    <x v="221"/>
    <x v="0"/>
    <n v="296.83999999999997"/>
    <n v="1"/>
    <n v="0"/>
    <x v="1"/>
    <s v="Bank Transfer"/>
    <x v="0"/>
    <s v="No"/>
    <s v="Accommodation"/>
    <n v="4"/>
    <n v="1"/>
    <n v="1187.3599999999999"/>
    <x v="0"/>
    <n v="296.83999999999997"/>
  </r>
  <r>
    <n v="406"/>
    <x v="0"/>
    <x v="19"/>
    <d v="2023-01-31T00:00:00"/>
    <x v="254"/>
    <x v="3"/>
    <n v="396.76"/>
    <n v="2"/>
    <n v="0"/>
    <x v="2"/>
    <s v="Debit Card"/>
    <x v="0"/>
    <s v="No"/>
    <s v="Food &amp; Beverage"/>
    <n v="11"/>
    <n v="2"/>
    <n v="4364.3599999999997"/>
    <x v="0"/>
    <n v="396.76"/>
  </r>
  <r>
    <n v="407"/>
    <x v="1"/>
    <x v="17"/>
    <d v="2023-11-13T00:00:00"/>
    <x v="255"/>
    <x v="2"/>
    <n v="95.61"/>
    <n v="1"/>
    <n v="0"/>
    <x v="2"/>
    <s v="Bank Transfer"/>
    <x v="2"/>
    <s v="No"/>
    <s v="Spa Services"/>
    <n v="7"/>
    <n v="1"/>
    <n v="0"/>
    <x v="2"/>
    <n v="0"/>
  </r>
  <r>
    <n v="408"/>
    <x v="3"/>
    <x v="239"/>
    <d v="2023-05-03T00:00:00"/>
    <x v="225"/>
    <x v="1"/>
    <n v="246.53"/>
    <n v="1"/>
    <n v="2"/>
    <x v="1"/>
    <s v="Credit Card"/>
    <x v="0"/>
    <s v="No"/>
    <s v="Food &amp; Beverage"/>
    <n v="8"/>
    <n v="3"/>
    <n v="1972.24"/>
    <x v="0"/>
    <n v="246.53"/>
  </r>
  <r>
    <n v="409"/>
    <x v="3"/>
    <x v="210"/>
    <d v="2023-03-21T00:00:00"/>
    <x v="28"/>
    <x v="2"/>
    <n v="136.54"/>
    <n v="4"/>
    <n v="1"/>
    <x v="1"/>
    <s v="Credit Card"/>
    <x v="0"/>
    <s v="No"/>
    <s v="Spa Services"/>
    <n v="5"/>
    <n v="5"/>
    <n v="682.69999999999993"/>
    <x v="0"/>
    <n v="136.54"/>
  </r>
  <r>
    <n v="410"/>
    <x v="2"/>
    <x v="48"/>
    <d v="2023-01-22T00:00:00"/>
    <x v="234"/>
    <x v="0"/>
    <n v="212.33"/>
    <n v="2"/>
    <n v="2"/>
    <x v="3"/>
    <s v="UPI"/>
    <x v="1"/>
    <s v="No"/>
    <s v="Accommodation"/>
    <n v="6"/>
    <n v="4"/>
    <n v="1273.98"/>
    <x v="1"/>
    <n v="212.33"/>
  </r>
  <r>
    <n v="411"/>
    <x v="0"/>
    <x v="240"/>
    <d v="2023-06-01T00:00:00"/>
    <x v="34"/>
    <x v="2"/>
    <n v="126.79"/>
    <n v="3"/>
    <n v="0"/>
    <x v="3"/>
    <s v="Cash"/>
    <x v="0"/>
    <s v="No"/>
    <s v="Accommodation"/>
    <n v="8"/>
    <n v="3"/>
    <n v="1014.32"/>
    <x v="0"/>
    <n v="126.79"/>
  </r>
  <r>
    <n v="412"/>
    <x v="1"/>
    <x v="238"/>
    <d v="2023-12-26T00:00:00"/>
    <x v="256"/>
    <x v="2"/>
    <n v="82.96"/>
    <n v="3"/>
    <n v="1"/>
    <x v="1"/>
    <s v="Credit Card"/>
    <x v="3"/>
    <s v="No"/>
    <s v="Accommodation"/>
    <n v="5"/>
    <n v="4"/>
    <n v="0"/>
    <x v="2"/>
    <n v="0"/>
  </r>
  <r>
    <n v="413"/>
    <x v="2"/>
    <x v="13"/>
    <d v="2023-05-08T00:00:00"/>
    <x v="4"/>
    <x v="3"/>
    <n v="403.35"/>
    <n v="1"/>
    <n v="0"/>
    <x v="1"/>
    <s v="UPI"/>
    <x v="0"/>
    <s v="No"/>
    <s v="Spa Services"/>
    <n v="4"/>
    <n v="1"/>
    <n v="1613.4"/>
    <x v="0"/>
    <n v="403.35"/>
  </r>
  <r>
    <n v="414"/>
    <x v="3"/>
    <x v="55"/>
    <d v="2023-08-25T00:00:00"/>
    <x v="257"/>
    <x v="3"/>
    <n v="329.91"/>
    <n v="1"/>
    <n v="0"/>
    <x v="4"/>
    <s v="Bank Transfer"/>
    <x v="0"/>
    <s v="No"/>
    <s v="Food &amp; Beverage"/>
    <n v="9"/>
    <n v="1"/>
    <n v="2969.19"/>
    <x v="0"/>
    <n v="329.91"/>
  </r>
  <r>
    <n v="415"/>
    <x v="0"/>
    <x v="30"/>
    <d v="2023-06-27T00:00:00"/>
    <x v="202"/>
    <x v="3"/>
    <n v="258.48"/>
    <n v="1"/>
    <n v="1"/>
    <x v="0"/>
    <s v="UPI"/>
    <x v="0"/>
    <s v="No"/>
    <s v="Accommodation"/>
    <n v="5"/>
    <n v="2"/>
    <n v="1292.4000000000001"/>
    <x v="0"/>
    <n v="258.48"/>
  </r>
  <r>
    <n v="416"/>
    <x v="2"/>
    <x v="178"/>
    <d v="2023-02-10T00:00:00"/>
    <x v="162"/>
    <x v="1"/>
    <n v="132.66999999999999"/>
    <n v="2"/>
    <n v="2"/>
    <x v="1"/>
    <s v="Bank Transfer"/>
    <x v="2"/>
    <s v="No"/>
    <s v="Accommodation"/>
    <n v="8"/>
    <n v="4"/>
    <n v="0"/>
    <x v="2"/>
    <n v="0"/>
  </r>
  <r>
    <n v="417"/>
    <x v="3"/>
    <x v="241"/>
    <d v="2023-03-23T00:00:00"/>
    <x v="200"/>
    <x v="2"/>
    <n v="166.8"/>
    <n v="2"/>
    <n v="0"/>
    <x v="2"/>
    <s v="Debit Card"/>
    <x v="1"/>
    <s v="No"/>
    <s v="Accommodation"/>
    <n v="12"/>
    <n v="2"/>
    <n v="2001.6000000000001"/>
    <x v="1"/>
    <n v="166.8"/>
  </r>
  <r>
    <n v="418"/>
    <x v="1"/>
    <x v="242"/>
    <d v="2023-02-08T00:00:00"/>
    <x v="84"/>
    <x v="1"/>
    <n v="125.53"/>
    <n v="4"/>
    <n v="0"/>
    <x v="1"/>
    <s v="UPI"/>
    <x v="0"/>
    <s v="Yes"/>
    <s v="Laundry"/>
    <n v="3"/>
    <n v="4"/>
    <n v="376.59000000000003"/>
    <x v="0"/>
    <n v="125.53000000000002"/>
  </r>
  <r>
    <n v="419"/>
    <x v="1"/>
    <x v="133"/>
    <d v="2023-01-03T00:00:00"/>
    <x v="84"/>
    <x v="1"/>
    <n v="155.4"/>
    <n v="3"/>
    <n v="1"/>
    <x v="1"/>
    <s v="Cash"/>
    <x v="0"/>
    <s v="No"/>
    <s v="Laundry"/>
    <n v="2"/>
    <n v="4"/>
    <n v="310.8"/>
    <x v="0"/>
    <n v="155.4"/>
  </r>
  <r>
    <n v="420"/>
    <x v="2"/>
    <x v="243"/>
    <d v="2023-08-09T00:00:00"/>
    <x v="213"/>
    <x v="1"/>
    <n v="196"/>
    <n v="1"/>
    <n v="0"/>
    <x v="1"/>
    <s v="Credit Card"/>
    <x v="3"/>
    <s v="No"/>
    <s v="Food &amp; Beverage"/>
    <n v="7"/>
    <n v="1"/>
    <n v="0"/>
    <x v="2"/>
    <n v="0"/>
  </r>
  <r>
    <n v="421"/>
    <x v="0"/>
    <x v="54"/>
    <d v="2023-11-23T00:00:00"/>
    <x v="158"/>
    <x v="2"/>
    <n v="73.56"/>
    <n v="3"/>
    <n v="1"/>
    <x v="2"/>
    <s v="Bank Transfer"/>
    <x v="0"/>
    <s v="Yes"/>
    <s v="Laundry"/>
    <n v="5"/>
    <n v="4"/>
    <n v="367.8"/>
    <x v="0"/>
    <n v="73.56"/>
  </r>
  <r>
    <n v="422"/>
    <x v="1"/>
    <x v="244"/>
    <d v="2023-01-17T00:00:00"/>
    <x v="258"/>
    <x v="1"/>
    <n v="162.1"/>
    <n v="2"/>
    <n v="0"/>
    <x v="1"/>
    <s v="UPI"/>
    <x v="0"/>
    <s v="No"/>
    <s v="Accommodation"/>
    <n v="5"/>
    <n v="2"/>
    <n v="810.5"/>
    <x v="0"/>
    <n v="162.1"/>
  </r>
  <r>
    <n v="423"/>
    <x v="1"/>
    <x v="245"/>
    <d v="2023-02-14T00:00:00"/>
    <x v="258"/>
    <x v="1"/>
    <n v="150.51"/>
    <n v="3"/>
    <n v="0"/>
    <x v="1"/>
    <s v="Debit Card"/>
    <x v="0"/>
    <s v="No"/>
    <s v="Spa Services"/>
    <n v="6"/>
    <n v="3"/>
    <n v="903.06"/>
    <x v="0"/>
    <n v="150.51"/>
  </r>
  <r>
    <n v="424"/>
    <x v="2"/>
    <x v="246"/>
    <d v="2023-05-14T00:00:00"/>
    <x v="259"/>
    <x v="3"/>
    <n v="325.83999999999997"/>
    <n v="4"/>
    <n v="0"/>
    <x v="0"/>
    <s v="Debit Card"/>
    <x v="0"/>
    <s v="Yes"/>
    <s v="Accommodation"/>
    <n v="6"/>
    <n v="4"/>
    <n v="1955.04"/>
    <x v="0"/>
    <n v="325.83999999999997"/>
  </r>
  <r>
    <n v="425"/>
    <x v="2"/>
    <x v="169"/>
    <d v="2023-04-18T00:00:00"/>
    <x v="114"/>
    <x v="2"/>
    <n v="77.94"/>
    <n v="2"/>
    <n v="0"/>
    <x v="2"/>
    <s v="Debit Card"/>
    <x v="1"/>
    <s v="No"/>
    <s v="Spa Services"/>
    <n v="7"/>
    <n v="2"/>
    <n v="545.57999999999993"/>
    <x v="1"/>
    <n v="77.939999999999984"/>
  </r>
  <r>
    <n v="426"/>
    <x v="0"/>
    <x v="113"/>
    <d v="2023-08-26T00:00:00"/>
    <x v="113"/>
    <x v="2"/>
    <n v="119.99"/>
    <n v="2"/>
    <n v="3"/>
    <x v="3"/>
    <s v="Bank Transfer"/>
    <x v="0"/>
    <s v="No"/>
    <s v="Food &amp; Beverage"/>
    <n v="6"/>
    <n v="5"/>
    <n v="719.93999999999994"/>
    <x v="0"/>
    <n v="119.99"/>
  </r>
  <r>
    <n v="427"/>
    <x v="0"/>
    <x v="169"/>
    <d v="2023-04-14T00:00:00"/>
    <x v="42"/>
    <x v="3"/>
    <n v="456.6"/>
    <n v="2"/>
    <n v="0"/>
    <x v="2"/>
    <s v="UPI"/>
    <x v="0"/>
    <s v="No"/>
    <s v="Accommodation"/>
    <n v="3"/>
    <n v="2"/>
    <n v="1369.8000000000002"/>
    <x v="0"/>
    <n v="456.60000000000008"/>
  </r>
  <r>
    <n v="428"/>
    <x v="2"/>
    <x v="147"/>
    <d v="2023-11-01T00:00:00"/>
    <x v="90"/>
    <x v="1"/>
    <n v="116.29"/>
    <n v="2"/>
    <n v="2"/>
    <x v="1"/>
    <s v="Cash"/>
    <x v="0"/>
    <s v="No"/>
    <s v="Accommodation"/>
    <n v="5"/>
    <n v="4"/>
    <n v="581.45000000000005"/>
    <x v="0"/>
    <n v="116.29"/>
  </r>
  <r>
    <n v="429"/>
    <x v="2"/>
    <x v="189"/>
    <d v="2023-09-15T00:00:00"/>
    <x v="260"/>
    <x v="3"/>
    <n v="410.16"/>
    <n v="1"/>
    <n v="1"/>
    <x v="1"/>
    <s v="Cash"/>
    <x v="2"/>
    <s v="No"/>
    <s v="Accommodation"/>
    <n v="9"/>
    <n v="2"/>
    <n v="0"/>
    <x v="2"/>
    <n v="0"/>
  </r>
  <r>
    <n v="430"/>
    <x v="2"/>
    <x v="247"/>
    <d v="2023-08-17T00:00:00"/>
    <x v="68"/>
    <x v="2"/>
    <n v="129.61000000000001"/>
    <n v="2"/>
    <n v="1"/>
    <x v="3"/>
    <s v="Debit Card"/>
    <x v="1"/>
    <s v="Yes"/>
    <s v="Laundry"/>
    <n v="4"/>
    <n v="3"/>
    <n v="518.44000000000005"/>
    <x v="1"/>
    <n v="129.61000000000001"/>
  </r>
  <r>
    <n v="431"/>
    <x v="1"/>
    <x v="248"/>
    <d v="2023-10-12T00:00:00"/>
    <x v="101"/>
    <x v="3"/>
    <n v="247.97"/>
    <n v="2"/>
    <n v="1"/>
    <x v="0"/>
    <s v="Debit Card"/>
    <x v="2"/>
    <s v="No"/>
    <s v="Food &amp; Beverage"/>
    <n v="10"/>
    <n v="3"/>
    <n v="0"/>
    <x v="2"/>
    <n v="0"/>
  </r>
  <r>
    <n v="432"/>
    <x v="2"/>
    <x v="152"/>
    <d v="2023-10-08T00:00:00"/>
    <x v="261"/>
    <x v="1"/>
    <n v="191.32"/>
    <n v="3"/>
    <n v="2"/>
    <x v="4"/>
    <s v="Debit Card"/>
    <x v="0"/>
    <s v="No"/>
    <s v="Accommodation"/>
    <n v="3"/>
    <n v="5"/>
    <n v="573.96"/>
    <x v="0"/>
    <n v="191.32000000000002"/>
  </r>
  <r>
    <n v="433"/>
    <x v="3"/>
    <x v="249"/>
    <d v="2023-06-06T00:00:00"/>
    <x v="115"/>
    <x v="1"/>
    <n v="227.06"/>
    <n v="2"/>
    <n v="0"/>
    <x v="2"/>
    <s v="Cash"/>
    <x v="0"/>
    <s v="No"/>
    <s v="Food &amp; Beverage"/>
    <n v="4"/>
    <n v="2"/>
    <n v="908.24"/>
    <x v="0"/>
    <n v="227.06"/>
  </r>
  <r>
    <n v="434"/>
    <x v="3"/>
    <x v="199"/>
    <d v="2023-10-09T00:00:00"/>
    <x v="229"/>
    <x v="2"/>
    <n v="113.55"/>
    <n v="1"/>
    <n v="3"/>
    <x v="1"/>
    <s v="Debit Card"/>
    <x v="0"/>
    <s v="No"/>
    <s v="Accommodation"/>
    <n v="10"/>
    <n v="4"/>
    <n v="1135.5"/>
    <x v="0"/>
    <n v="113.55"/>
  </r>
  <r>
    <n v="435"/>
    <x v="3"/>
    <x v="175"/>
    <d v="2023-11-18T00:00:00"/>
    <x v="262"/>
    <x v="3"/>
    <n v="486.89"/>
    <n v="1"/>
    <n v="0"/>
    <x v="0"/>
    <s v="Credit Card"/>
    <x v="0"/>
    <s v="Yes"/>
    <s v="Laundry"/>
    <n v="1"/>
    <n v="1"/>
    <n v="486.89"/>
    <x v="0"/>
    <n v="486.89"/>
  </r>
  <r>
    <n v="436"/>
    <x v="1"/>
    <x v="250"/>
    <d v="2023-04-04T00:00:00"/>
    <x v="160"/>
    <x v="0"/>
    <n v="227.06"/>
    <n v="2"/>
    <n v="1"/>
    <x v="3"/>
    <s v="UPI"/>
    <x v="0"/>
    <s v="No"/>
    <s v="Accommodation"/>
    <n v="4"/>
    <n v="3"/>
    <n v="908.24"/>
    <x v="0"/>
    <n v="227.06"/>
  </r>
  <r>
    <n v="437"/>
    <x v="1"/>
    <x v="251"/>
    <d v="2023-10-09T00:00:00"/>
    <x v="57"/>
    <x v="3"/>
    <n v="384.34"/>
    <n v="1"/>
    <n v="0"/>
    <x v="0"/>
    <s v="Debit Card"/>
    <x v="2"/>
    <s v="Yes"/>
    <s v="Accommodation"/>
    <n v="3"/>
    <n v="1"/>
    <n v="0"/>
    <x v="2"/>
    <n v="0"/>
  </r>
  <r>
    <n v="438"/>
    <x v="0"/>
    <x v="24"/>
    <d v="2023-03-13T00:00:00"/>
    <x v="263"/>
    <x v="2"/>
    <n v="68.180000000000007"/>
    <n v="4"/>
    <n v="0"/>
    <x v="0"/>
    <s v="Cash"/>
    <x v="0"/>
    <s v="No"/>
    <s v="Accommodation"/>
    <n v="7"/>
    <n v="4"/>
    <n v="477.26000000000005"/>
    <x v="0"/>
    <n v="68.180000000000007"/>
  </r>
  <r>
    <n v="439"/>
    <x v="0"/>
    <x v="114"/>
    <d v="2023-05-17T00:00:00"/>
    <x v="147"/>
    <x v="1"/>
    <n v="110.93"/>
    <n v="1"/>
    <n v="2"/>
    <x v="2"/>
    <s v="Bank Transfer"/>
    <x v="1"/>
    <s v="Yes"/>
    <s v="Other"/>
    <n v="5"/>
    <n v="3"/>
    <n v="554.65000000000009"/>
    <x v="1"/>
    <n v="110.93000000000002"/>
  </r>
  <r>
    <n v="440"/>
    <x v="3"/>
    <x v="155"/>
    <d v="2023-07-24T00:00:00"/>
    <x v="213"/>
    <x v="3"/>
    <n v="614.91"/>
    <n v="3"/>
    <n v="3"/>
    <x v="4"/>
    <s v="UPI"/>
    <x v="1"/>
    <s v="No"/>
    <s v="Accommodation"/>
    <n v="7"/>
    <n v="6"/>
    <n v="4304.37"/>
    <x v="1"/>
    <n v="614.91"/>
  </r>
  <r>
    <n v="441"/>
    <x v="2"/>
    <x v="48"/>
    <d v="2023-01-18T00:00:00"/>
    <x v="264"/>
    <x v="2"/>
    <n v="101.33"/>
    <n v="3"/>
    <n v="0"/>
    <x v="1"/>
    <s v="Credit Card"/>
    <x v="2"/>
    <s v="Yes"/>
    <s v="Accommodation"/>
    <n v="2"/>
    <n v="3"/>
    <n v="0"/>
    <x v="2"/>
    <n v="0"/>
  </r>
  <r>
    <n v="442"/>
    <x v="3"/>
    <x v="32"/>
    <d v="2023-10-26T00:00:00"/>
    <x v="265"/>
    <x v="0"/>
    <n v="356.84"/>
    <n v="4"/>
    <n v="0"/>
    <x v="0"/>
    <s v="UPI"/>
    <x v="2"/>
    <s v="No"/>
    <s v="Laundry"/>
    <n v="1"/>
    <n v="4"/>
    <n v="0"/>
    <x v="2"/>
    <n v="0"/>
  </r>
  <r>
    <n v="443"/>
    <x v="3"/>
    <x v="34"/>
    <d v="2023-05-09T00:00:00"/>
    <x v="26"/>
    <x v="1"/>
    <n v="163.30000000000001"/>
    <n v="2"/>
    <n v="3"/>
    <x v="2"/>
    <s v="Credit Card"/>
    <x v="0"/>
    <s v="No"/>
    <s v="Food &amp; Beverage"/>
    <n v="4"/>
    <n v="5"/>
    <n v="653.20000000000005"/>
    <x v="0"/>
    <n v="163.30000000000001"/>
  </r>
  <r>
    <n v="444"/>
    <x v="3"/>
    <x v="228"/>
    <d v="2023-06-23T00:00:00"/>
    <x v="266"/>
    <x v="0"/>
    <n v="265"/>
    <n v="3"/>
    <n v="0"/>
    <x v="1"/>
    <s v="Cash"/>
    <x v="0"/>
    <s v="No"/>
    <s v="Other"/>
    <n v="8"/>
    <n v="3"/>
    <n v="2120"/>
    <x v="0"/>
    <n v="265"/>
  </r>
  <r>
    <n v="445"/>
    <x v="2"/>
    <x v="252"/>
    <d v="2023-02-04T00:00:00"/>
    <x v="267"/>
    <x v="1"/>
    <n v="209.64"/>
    <n v="2"/>
    <n v="0"/>
    <x v="4"/>
    <s v="Debit Card"/>
    <x v="0"/>
    <s v="No"/>
    <s v="Accommodation"/>
    <n v="4"/>
    <n v="2"/>
    <n v="838.56"/>
    <x v="0"/>
    <n v="209.64"/>
  </r>
  <r>
    <n v="446"/>
    <x v="1"/>
    <x v="135"/>
    <d v="2023-07-06T00:00:00"/>
    <x v="268"/>
    <x v="1"/>
    <n v="149.93"/>
    <n v="1"/>
    <n v="1"/>
    <x v="1"/>
    <s v="Cash"/>
    <x v="3"/>
    <s v="No"/>
    <s v="Accommodation"/>
    <n v="9"/>
    <n v="2"/>
    <n v="0"/>
    <x v="2"/>
    <n v="0"/>
  </r>
  <r>
    <n v="447"/>
    <x v="0"/>
    <x v="117"/>
    <d v="2023-09-01T00:00:00"/>
    <x v="269"/>
    <x v="2"/>
    <n v="113.53"/>
    <n v="2"/>
    <n v="3"/>
    <x v="3"/>
    <s v="Cash"/>
    <x v="2"/>
    <s v="No"/>
    <s v="Spa Services"/>
    <n v="3"/>
    <n v="5"/>
    <n v="0"/>
    <x v="2"/>
    <n v="0"/>
  </r>
  <r>
    <n v="448"/>
    <x v="1"/>
    <x v="55"/>
    <d v="2023-08-24T00:00:00"/>
    <x v="36"/>
    <x v="1"/>
    <n v="136.6"/>
    <n v="3"/>
    <n v="0"/>
    <x v="1"/>
    <s v="Cash"/>
    <x v="0"/>
    <s v="No"/>
    <s v="Accommodation"/>
    <n v="8"/>
    <n v="3"/>
    <n v="1092.8"/>
    <x v="0"/>
    <n v="136.6"/>
  </r>
  <r>
    <n v="449"/>
    <x v="1"/>
    <x v="244"/>
    <d v="2023-01-22T00:00:00"/>
    <x v="270"/>
    <x v="2"/>
    <n v="72.37"/>
    <n v="2"/>
    <n v="0"/>
    <x v="1"/>
    <s v="Debit Card"/>
    <x v="1"/>
    <s v="No"/>
    <s v="Accommodation"/>
    <n v="10"/>
    <n v="2"/>
    <n v="723.7"/>
    <x v="1"/>
    <n v="72.37"/>
  </r>
  <r>
    <n v="450"/>
    <x v="1"/>
    <x v="101"/>
    <d v="2023-05-18T00:00:00"/>
    <x v="62"/>
    <x v="2"/>
    <n v="97.97"/>
    <n v="2"/>
    <n v="0"/>
    <x v="0"/>
    <s v="Debit Card"/>
    <x v="0"/>
    <s v="No"/>
    <s v="Accommodation"/>
    <n v="7"/>
    <n v="2"/>
    <n v="685.79"/>
    <x v="0"/>
    <n v="97.97"/>
  </r>
  <r>
    <n v="451"/>
    <x v="0"/>
    <x v="59"/>
    <d v="2023-06-14T00:00:00"/>
    <x v="21"/>
    <x v="2"/>
    <n v="75.48"/>
    <n v="1"/>
    <n v="2"/>
    <x v="3"/>
    <s v="UPI"/>
    <x v="1"/>
    <s v="No"/>
    <s v="Food &amp; Beverage"/>
    <n v="3"/>
    <n v="3"/>
    <n v="226.44"/>
    <x v="1"/>
    <n v="75.48"/>
  </r>
  <r>
    <n v="452"/>
    <x v="0"/>
    <x v="190"/>
    <d v="2023-11-16T00:00:00"/>
    <x v="90"/>
    <x v="3"/>
    <n v="360.29"/>
    <n v="1"/>
    <n v="0"/>
    <x v="2"/>
    <s v="UPI"/>
    <x v="0"/>
    <s v="No"/>
    <s v="Accommodation"/>
    <n v="2"/>
    <n v="1"/>
    <n v="720.58"/>
    <x v="0"/>
    <n v="360.29"/>
  </r>
  <r>
    <n v="453"/>
    <x v="0"/>
    <x v="193"/>
    <d v="2023-04-27T00:00:00"/>
    <x v="271"/>
    <x v="0"/>
    <n v="189.97"/>
    <n v="1"/>
    <n v="3"/>
    <x v="0"/>
    <s v="Credit Card"/>
    <x v="0"/>
    <s v="No"/>
    <s v="Spa Services"/>
    <n v="3"/>
    <n v="4"/>
    <n v="569.91"/>
    <x v="0"/>
    <n v="189.97"/>
  </r>
  <r>
    <n v="454"/>
    <x v="2"/>
    <x v="142"/>
    <d v="2023-01-11T00:00:00"/>
    <x v="87"/>
    <x v="1"/>
    <n v="209.03"/>
    <n v="1"/>
    <n v="0"/>
    <x v="1"/>
    <s v="Credit Card"/>
    <x v="1"/>
    <s v="No"/>
    <s v="Accommodation"/>
    <n v="7"/>
    <n v="1"/>
    <n v="1463.21"/>
    <x v="1"/>
    <n v="209.03"/>
  </r>
  <r>
    <n v="455"/>
    <x v="0"/>
    <x v="22"/>
    <d v="2023-12-07T00:00:00"/>
    <x v="272"/>
    <x v="0"/>
    <n v="272.44"/>
    <n v="4"/>
    <n v="0"/>
    <x v="1"/>
    <s v="UPI"/>
    <x v="1"/>
    <s v="No"/>
    <s v="Accommodation"/>
    <n v="1"/>
    <n v="4"/>
    <n v="272.44"/>
    <x v="1"/>
    <n v="272.44"/>
  </r>
  <r>
    <n v="456"/>
    <x v="0"/>
    <x v="5"/>
    <d v="2023-01-28T00:00:00"/>
    <x v="120"/>
    <x v="0"/>
    <n v="275.35000000000002"/>
    <n v="1"/>
    <n v="1"/>
    <x v="1"/>
    <s v="Credit Card"/>
    <x v="1"/>
    <s v="No"/>
    <s v="Spa Services"/>
    <n v="1"/>
    <n v="2"/>
    <n v="275.35000000000002"/>
    <x v="1"/>
    <n v="275.35000000000002"/>
  </r>
  <r>
    <n v="457"/>
    <x v="2"/>
    <x v="188"/>
    <d v="2023-06-28T00:00:00"/>
    <x v="81"/>
    <x v="2"/>
    <n v="97.56"/>
    <n v="2"/>
    <n v="0"/>
    <x v="1"/>
    <s v="Credit Card"/>
    <x v="1"/>
    <s v="No"/>
    <s v="Accommodation"/>
    <n v="5"/>
    <n v="2"/>
    <n v="487.8"/>
    <x v="1"/>
    <n v="97.56"/>
  </r>
  <r>
    <n v="458"/>
    <x v="2"/>
    <x v="35"/>
    <d v="2023-07-23T00:00:00"/>
    <x v="187"/>
    <x v="2"/>
    <n v="108.74"/>
    <n v="2"/>
    <n v="0"/>
    <x v="4"/>
    <s v="Bank Transfer"/>
    <x v="0"/>
    <s v="No"/>
    <s v="Other"/>
    <n v="7"/>
    <n v="2"/>
    <n v="761.18"/>
    <x v="0"/>
    <n v="108.74"/>
  </r>
  <r>
    <n v="459"/>
    <x v="3"/>
    <x v="37"/>
    <d v="2023-07-07T00:00:00"/>
    <x v="273"/>
    <x v="3"/>
    <n v="434.86"/>
    <n v="1"/>
    <n v="1"/>
    <x v="4"/>
    <s v="Bank Transfer"/>
    <x v="0"/>
    <s v="No"/>
    <s v="Accommodation"/>
    <n v="9"/>
    <n v="2"/>
    <n v="3913.7400000000002"/>
    <x v="0"/>
    <n v="434.86"/>
  </r>
  <r>
    <n v="460"/>
    <x v="0"/>
    <x v="125"/>
    <d v="2023-02-25T00:00:00"/>
    <x v="171"/>
    <x v="2"/>
    <n v="128.26"/>
    <n v="1"/>
    <n v="0"/>
    <x v="2"/>
    <s v="Credit Card"/>
    <x v="0"/>
    <s v="No"/>
    <s v="Accommodation"/>
    <n v="12"/>
    <n v="1"/>
    <n v="1539.12"/>
    <x v="0"/>
    <n v="128.26"/>
  </r>
  <r>
    <n v="461"/>
    <x v="3"/>
    <x v="32"/>
    <d v="2023-10-28T00:00:00"/>
    <x v="191"/>
    <x v="1"/>
    <n v="208"/>
    <n v="4"/>
    <n v="3"/>
    <x v="3"/>
    <s v="Debit Card"/>
    <x v="1"/>
    <s v="Yes"/>
    <s v="Accommodation"/>
    <n v="3"/>
    <n v="7"/>
    <n v="624"/>
    <x v="1"/>
    <n v="208"/>
  </r>
  <r>
    <n v="462"/>
    <x v="2"/>
    <x v="100"/>
    <d v="2023-06-22T00:00:00"/>
    <x v="58"/>
    <x v="0"/>
    <n v="246.97"/>
    <n v="1"/>
    <n v="0"/>
    <x v="3"/>
    <s v="Cash"/>
    <x v="0"/>
    <s v="No"/>
    <s v="Accommodation"/>
    <n v="1"/>
    <n v="1"/>
    <n v="246.97"/>
    <x v="0"/>
    <n v="246.97"/>
  </r>
  <r>
    <n v="463"/>
    <x v="3"/>
    <x v="234"/>
    <d v="2023-01-30T00:00:00"/>
    <x v="258"/>
    <x v="2"/>
    <n v="138.25"/>
    <n v="2"/>
    <n v="0"/>
    <x v="1"/>
    <s v="UPI"/>
    <x v="0"/>
    <s v="No"/>
    <s v="Accommodation"/>
    <n v="5"/>
    <n v="2"/>
    <n v="691.25"/>
    <x v="0"/>
    <n v="138.25"/>
  </r>
  <r>
    <n v="464"/>
    <x v="3"/>
    <x v="77"/>
    <d v="2023-07-05T00:00:00"/>
    <x v="274"/>
    <x v="1"/>
    <n v="134.21"/>
    <n v="1"/>
    <n v="1"/>
    <x v="2"/>
    <s v="Debit Card"/>
    <x v="0"/>
    <s v="Yes"/>
    <s v="Food &amp; Beverage"/>
    <n v="5"/>
    <n v="2"/>
    <n v="671.05000000000007"/>
    <x v="0"/>
    <n v="134.21"/>
  </r>
  <r>
    <n v="465"/>
    <x v="3"/>
    <x v="81"/>
    <d v="2023-06-09T00:00:00"/>
    <x v="147"/>
    <x v="1"/>
    <n v="229.96"/>
    <n v="2"/>
    <n v="0"/>
    <x v="0"/>
    <s v="Bank Transfer"/>
    <x v="2"/>
    <s v="No"/>
    <s v="Other"/>
    <n v="5"/>
    <n v="2"/>
    <n v="0"/>
    <x v="2"/>
    <n v="0"/>
  </r>
  <r>
    <n v="466"/>
    <x v="1"/>
    <x v="184"/>
    <d v="2023-05-03T00:00:00"/>
    <x v="4"/>
    <x v="2"/>
    <n v="100.75"/>
    <n v="1"/>
    <n v="2"/>
    <x v="1"/>
    <s v="Credit Card"/>
    <x v="0"/>
    <s v="No"/>
    <s v="Accommodation"/>
    <n v="2"/>
    <n v="3"/>
    <n v="201.5"/>
    <x v="0"/>
    <n v="100.75"/>
  </r>
  <r>
    <n v="467"/>
    <x v="2"/>
    <x v="31"/>
    <d v="2023-01-14T00:00:00"/>
    <x v="275"/>
    <x v="3"/>
    <n v="304.82"/>
    <n v="1"/>
    <n v="0"/>
    <x v="1"/>
    <s v="Cash"/>
    <x v="0"/>
    <s v="No"/>
    <s v="Accommodation"/>
    <n v="6"/>
    <n v="1"/>
    <n v="1828.92"/>
    <x v="0"/>
    <n v="304.82"/>
  </r>
  <r>
    <n v="468"/>
    <x v="2"/>
    <x v="16"/>
    <d v="2023-06-21T00:00:00"/>
    <x v="266"/>
    <x v="3"/>
    <n v="387.41"/>
    <n v="2"/>
    <n v="0"/>
    <x v="2"/>
    <s v="Credit Card"/>
    <x v="2"/>
    <s v="Yes"/>
    <s v="Accommodation"/>
    <n v="7"/>
    <n v="2"/>
    <n v="0"/>
    <x v="2"/>
    <n v="0"/>
  </r>
  <r>
    <n v="469"/>
    <x v="1"/>
    <x v="253"/>
    <d v="2023-11-28T00:00:00"/>
    <x v="276"/>
    <x v="3"/>
    <n v="266.76"/>
    <n v="2"/>
    <n v="3"/>
    <x v="1"/>
    <s v="UPI"/>
    <x v="0"/>
    <s v="No"/>
    <s v="Accommodation"/>
    <n v="6"/>
    <n v="5"/>
    <n v="1600.56"/>
    <x v="0"/>
    <n v="266.76"/>
  </r>
  <r>
    <n v="470"/>
    <x v="2"/>
    <x v="197"/>
    <d v="2023-08-02T00:00:00"/>
    <x v="177"/>
    <x v="0"/>
    <n v="258.94"/>
    <n v="2"/>
    <n v="0"/>
    <x v="3"/>
    <s v="UPI"/>
    <x v="0"/>
    <s v="Yes"/>
    <s v="Spa Services"/>
    <n v="7"/>
    <n v="2"/>
    <n v="1812.58"/>
    <x v="0"/>
    <n v="258.94"/>
  </r>
  <r>
    <n v="471"/>
    <x v="1"/>
    <x v="254"/>
    <d v="2023-08-13T00:00:00"/>
    <x v="177"/>
    <x v="2"/>
    <n v="79.34"/>
    <n v="2"/>
    <n v="0"/>
    <x v="2"/>
    <s v="Debit Card"/>
    <x v="1"/>
    <s v="No"/>
    <s v="Accommodation"/>
    <n v="3"/>
    <n v="2"/>
    <n v="238.02"/>
    <x v="1"/>
    <n v="79.34"/>
  </r>
  <r>
    <n v="472"/>
    <x v="3"/>
    <x v="210"/>
    <d v="2023-03-27T00:00:00"/>
    <x v="271"/>
    <x v="2"/>
    <n v="136.05000000000001"/>
    <n v="3"/>
    <n v="2"/>
    <x v="2"/>
    <s v="UPI"/>
    <x v="1"/>
    <s v="Yes"/>
    <s v="Accommodation"/>
    <n v="11"/>
    <n v="5"/>
    <n v="1496.5500000000002"/>
    <x v="1"/>
    <n v="136.05000000000001"/>
  </r>
  <r>
    <n v="473"/>
    <x v="1"/>
    <x v="191"/>
    <d v="2023-06-15T00:00:00"/>
    <x v="266"/>
    <x v="0"/>
    <n v="183"/>
    <n v="3"/>
    <n v="2"/>
    <x v="3"/>
    <s v="Bank Transfer"/>
    <x v="0"/>
    <s v="No"/>
    <s v="Accommodation"/>
    <n v="7"/>
    <n v="5"/>
    <n v="1281"/>
    <x v="0"/>
    <n v="183"/>
  </r>
  <r>
    <n v="474"/>
    <x v="0"/>
    <x v="255"/>
    <d v="2023-09-10T00:00:00"/>
    <x v="277"/>
    <x v="2"/>
    <n v="115.79"/>
    <n v="1"/>
    <n v="0"/>
    <x v="2"/>
    <s v="Bank Transfer"/>
    <x v="2"/>
    <s v="Yes"/>
    <s v="Accommodation"/>
    <n v="2"/>
    <n v="1"/>
    <n v="0"/>
    <x v="2"/>
    <n v="0"/>
  </r>
  <r>
    <n v="475"/>
    <x v="0"/>
    <x v="256"/>
    <d v="2023-02-12T00:00:00"/>
    <x v="24"/>
    <x v="1"/>
    <n v="103.8"/>
    <n v="2"/>
    <n v="1"/>
    <x v="1"/>
    <s v="Credit Card"/>
    <x v="0"/>
    <s v="No"/>
    <s v="Accommodation"/>
    <n v="3"/>
    <n v="3"/>
    <n v="311.39999999999998"/>
    <x v="0"/>
    <n v="103.8"/>
  </r>
  <r>
    <n v="476"/>
    <x v="2"/>
    <x v="123"/>
    <d v="2024-01-05T00:00:00"/>
    <x v="183"/>
    <x v="1"/>
    <n v="201.92"/>
    <n v="3"/>
    <n v="0"/>
    <x v="3"/>
    <s v="UPI"/>
    <x v="1"/>
    <s v="No"/>
    <s v="Spa Services"/>
    <n v="7"/>
    <n v="3"/>
    <n v="1413.4399999999998"/>
    <x v="1"/>
    <n v="201.92"/>
  </r>
  <r>
    <n v="477"/>
    <x v="2"/>
    <x v="91"/>
    <d v="2024-01-04T00:00:00"/>
    <x v="193"/>
    <x v="2"/>
    <n v="78.84"/>
    <n v="3"/>
    <n v="0"/>
    <x v="3"/>
    <s v="Bank Transfer"/>
    <x v="1"/>
    <s v="No"/>
    <s v="Laundry"/>
    <n v="5"/>
    <n v="3"/>
    <n v="394.20000000000005"/>
    <x v="1"/>
    <n v="78.84"/>
  </r>
  <r>
    <n v="478"/>
    <x v="3"/>
    <x v="257"/>
    <d v="2023-03-15T00:00:00"/>
    <x v="6"/>
    <x v="1"/>
    <n v="230.96"/>
    <n v="1"/>
    <n v="0"/>
    <x v="4"/>
    <s v="Credit Card"/>
    <x v="0"/>
    <s v="No"/>
    <s v="Food &amp; Beverage"/>
    <n v="11"/>
    <n v="1"/>
    <n v="2540.56"/>
    <x v="0"/>
    <n v="230.96"/>
  </r>
  <r>
    <n v="479"/>
    <x v="3"/>
    <x v="123"/>
    <d v="2023-12-31T00:00:00"/>
    <x v="206"/>
    <x v="0"/>
    <n v="333.81"/>
    <n v="1"/>
    <n v="3"/>
    <x v="3"/>
    <s v="Credit Card"/>
    <x v="2"/>
    <s v="No"/>
    <s v="Accommodation"/>
    <n v="2"/>
    <n v="4"/>
    <n v="0"/>
    <x v="2"/>
    <n v="0"/>
  </r>
  <r>
    <n v="480"/>
    <x v="2"/>
    <x v="258"/>
    <d v="2023-07-17T00:00:00"/>
    <x v="36"/>
    <x v="1"/>
    <n v="139.47"/>
    <n v="2"/>
    <n v="0"/>
    <x v="2"/>
    <s v="Cash"/>
    <x v="0"/>
    <s v="No"/>
    <s v="Spa Services"/>
    <n v="7"/>
    <n v="2"/>
    <n v="976.29"/>
    <x v="0"/>
    <n v="139.47"/>
  </r>
  <r>
    <n v="481"/>
    <x v="1"/>
    <x v="236"/>
    <d v="2023-05-08T00:00:00"/>
    <x v="45"/>
    <x v="3"/>
    <n v="383.72"/>
    <n v="2"/>
    <n v="0"/>
    <x v="2"/>
    <s v="Bank Transfer"/>
    <x v="0"/>
    <s v="No"/>
    <s v="Spa Services"/>
    <n v="10"/>
    <n v="2"/>
    <n v="3837.2000000000003"/>
    <x v="0"/>
    <n v="383.72"/>
  </r>
  <r>
    <n v="482"/>
    <x v="0"/>
    <x v="199"/>
    <d v="2023-10-01T00:00:00"/>
    <x v="244"/>
    <x v="0"/>
    <n v="215.82"/>
    <n v="2"/>
    <n v="1"/>
    <x v="2"/>
    <s v="Cash"/>
    <x v="0"/>
    <s v="Yes"/>
    <s v="Accommodation"/>
    <n v="2"/>
    <n v="3"/>
    <n v="431.64"/>
    <x v="0"/>
    <n v="215.82"/>
  </r>
  <r>
    <n v="483"/>
    <x v="2"/>
    <x v="164"/>
    <d v="2023-08-27T00:00:00"/>
    <x v="244"/>
    <x v="1"/>
    <n v="180.03"/>
    <n v="1"/>
    <n v="0"/>
    <x v="1"/>
    <s v="UPI"/>
    <x v="1"/>
    <s v="No"/>
    <s v="Food &amp; Beverage"/>
    <n v="6"/>
    <n v="1"/>
    <n v="1080.18"/>
    <x v="1"/>
    <n v="180.03"/>
  </r>
  <r>
    <n v="484"/>
    <x v="1"/>
    <x v="204"/>
    <d v="2023-02-28T00:00:00"/>
    <x v="74"/>
    <x v="1"/>
    <n v="160.75"/>
    <n v="1"/>
    <n v="0"/>
    <x v="3"/>
    <s v="Cash"/>
    <x v="1"/>
    <s v="Yes"/>
    <s v="Accommodation"/>
    <n v="8"/>
    <n v="1"/>
    <n v="1286"/>
    <x v="1"/>
    <n v="160.75"/>
  </r>
  <r>
    <n v="485"/>
    <x v="0"/>
    <x v="153"/>
    <d v="2023-04-07T00:00:00"/>
    <x v="14"/>
    <x v="2"/>
    <n v="61.61"/>
    <n v="2"/>
    <n v="1"/>
    <x v="1"/>
    <s v="Credit Card"/>
    <x v="3"/>
    <s v="Yes"/>
    <s v="Food &amp; Beverage"/>
    <n v="9"/>
    <n v="3"/>
    <n v="0"/>
    <x v="2"/>
    <n v="0"/>
  </r>
  <r>
    <n v="486"/>
    <x v="0"/>
    <x v="125"/>
    <d v="2023-02-19T00:00:00"/>
    <x v="278"/>
    <x v="2"/>
    <n v="85.75"/>
    <n v="4"/>
    <n v="0"/>
    <x v="4"/>
    <s v="Bank Transfer"/>
    <x v="1"/>
    <s v="No"/>
    <s v="Spa Services"/>
    <n v="6"/>
    <n v="4"/>
    <n v="514.5"/>
    <x v="1"/>
    <n v="85.75"/>
  </r>
  <r>
    <n v="487"/>
    <x v="1"/>
    <x v="191"/>
    <d v="2023-06-11T00:00:00"/>
    <x v="13"/>
    <x v="2"/>
    <n v="85.13"/>
    <n v="1"/>
    <n v="2"/>
    <x v="3"/>
    <s v="Cash"/>
    <x v="1"/>
    <s v="Yes"/>
    <s v="Accommodation"/>
    <n v="3"/>
    <n v="3"/>
    <n v="255.39"/>
    <x v="1"/>
    <n v="85.13"/>
  </r>
  <r>
    <n v="488"/>
    <x v="3"/>
    <x v="259"/>
    <d v="2023-10-04T00:00:00"/>
    <x v="128"/>
    <x v="3"/>
    <n v="435.52"/>
    <n v="2"/>
    <n v="0"/>
    <x v="1"/>
    <s v="Debit Card"/>
    <x v="1"/>
    <s v="No"/>
    <s v="Accommodation"/>
    <n v="3"/>
    <n v="2"/>
    <n v="1306.56"/>
    <x v="1"/>
    <n v="435.52"/>
  </r>
  <r>
    <n v="489"/>
    <x v="1"/>
    <x v="260"/>
    <d v="2023-03-20T00:00:00"/>
    <x v="7"/>
    <x v="2"/>
    <n v="89.09"/>
    <n v="1"/>
    <n v="2"/>
    <x v="0"/>
    <s v="Cash"/>
    <x v="3"/>
    <s v="No"/>
    <s v="Other"/>
    <n v="7"/>
    <n v="3"/>
    <n v="0"/>
    <x v="2"/>
    <n v="0"/>
  </r>
  <r>
    <n v="490"/>
    <x v="3"/>
    <x v="225"/>
    <d v="2023-08-25T00:00:00"/>
    <x v="20"/>
    <x v="2"/>
    <n v="113.92"/>
    <n v="2"/>
    <n v="3"/>
    <x v="3"/>
    <s v="UPI"/>
    <x v="0"/>
    <s v="Yes"/>
    <s v="Accommodation"/>
    <n v="1"/>
    <n v="5"/>
    <n v="113.92"/>
    <x v="0"/>
    <n v="113.92"/>
  </r>
  <r>
    <n v="491"/>
    <x v="3"/>
    <x v="98"/>
    <d v="2023-05-19T00:00:00"/>
    <x v="279"/>
    <x v="2"/>
    <n v="88.63"/>
    <n v="1"/>
    <n v="0"/>
    <x v="2"/>
    <s v="Cash"/>
    <x v="1"/>
    <s v="No"/>
    <s v="Accommodation"/>
    <n v="4"/>
    <n v="1"/>
    <n v="354.52"/>
    <x v="1"/>
    <n v="88.63"/>
  </r>
  <r>
    <n v="492"/>
    <x v="1"/>
    <x v="202"/>
    <d v="2023-11-30T00:00:00"/>
    <x v="184"/>
    <x v="1"/>
    <n v="103.36"/>
    <n v="2"/>
    <n v="0"/>
    <x v="2"/>
    <s v="UPI"/>
    <x v="1"/>
    <s v="No"/>
    <s v="Spa Services"/>
    <n v="10"/>
    <n v="2"/>
    <n v="1033.5999999999999"/>
    <x v="1"/>
    <n v="103.35999999999999"/>
  </r>
  <r>
    <n v="493"/>
    <x v="3"/>
    <x v="229"/>
    <d v="2023-01-08T00:00:00"/>
    <x v="96"/>
    <x v="2"/>
    <n v="142.24"/>
    <n v="2"/>
    <n v="3"/>
    <x v="2"/>
    <s v="Credit Card"/>
    <x v="0"/>
    <s v="No"/>
    <s v="Food &amp; Beverage"/>
    <n v="3"/>
    <n v="5"/>
    <n v="426.72"/>
    <x v="0"/>
    <n v="142.24"/>
  </r>
  <r>
    <n v="494"/>
    <x v="2"/>
    <x v="81"/>
    <d v="2023-06-13T00:00:00"/>
    <x v="280"/>
    <x v="2"/>
    <n v="85.4"/>
    <n v="1"/>
    <n v="2"/>
    <x v="4"/>
    <s v="Cash"/>
    <x v="2"/>
    <s v="No"/>
    <s v="Accommodation"/>
    <n v="9"/>
    <n v="3"/>
    <n v="0"/>
    <x v="2"/>
    <n v="0"/>
  </r>
  <r>
    <n v="495"/>
    <x v="3"/>
    <x v="163"/>
    <d v="2023-12-07T00:00:00"/>
    <x v="25"/>
    <x v="3"/>
    <n v="398.6"/>
    <n v="2"/>
    <n v="0"/>
    <x v="1"/>
    <s v="Cash"/>
    <x v="2"/>
    <s v="No"/>
    <s v="Accommodation"/>
    <n v="6"/>
    <n v="2"/>
    <n v="0"/>
    <x v="2"/>
    <n v="0"/>
  </r>
  <r>
    <n v="496"/>
    <x v="2"/>
    <x v="38"/>
    <d v="2023-08-04T00:00:00"/>
    <x v="281"/>
    <x v="2"/>
    <n v="135.87"/>
    <n v="2"/>
    <n v="0"/>
    <x v="2"/>
    <s v="UPI"/>
    <x v="2"/>
    <s v="No"/>
    <s v="Accommodation"/>
    <n v="4"/>
    <n v="2"/>
    <n v="0"/>
    <x v="2"/>
    <n v="0"/>
  </r>
  <r>
    <n v="497"/>
    <x v="0"/>
    <x v="70"/>
    <d v="2023-08-22T00:00:00"/>
    <x v="244"/>
    <x v="2"/>
    <n v="63.41"/>
    <n v="2"/>
    <n v="0"/>
    <x v="1"/>
    <s v="Credit Card"/>
    <x v="0"/>
    <s v="No"/>
    <s v="Accommodation"/>
    <n v="7"/>
    <n v="2"/>
    <n v="443.87"/>
    <x v="0"/>
    <n v="63.410000000000004"/>
  </r>
  <r>
    <n v="498"/>
    <x v="2"/>
    <x v="6"/>
    <d v="2023-04-17T00:00:00"/>
    <x v="282"/>
    <x v="2"/>
    <n v="85.76"/>
    <n v="2"/>
    <n v="0"/>
    <x v="3"/>
    <s v="Debit Card"/>
    <x v="0"/>
    <s v="No"/>
    <s v="Accommodation"/>
    <n v="9"/>
    <n v="2"/>
    <n v="771.84"/>
    <x v="0"/>
    <n v="85.76"/>
  </r>
  <r>
    <n v="499"/>
    <x v="1"/>
    <x v="222"/>
    <d v="2023-11-16T00:00:00"/>
    <x v="27"/>
    <x v="0"/>
    <n v="232.35"/>
    <n v="2"/>
    <n v="0"/>
    <x v="2"/>
    <s v="Bank Transfer"/>
    <x v="0"/>
    <s v="No"/>
    <s v="Accommodation"/>
    <n v="6"/>
    <n v="2"/>
    <n v="1394.1"/>
    <x v="0"/>
    <n v="232.35"/>
  </r>
  <r>
    <n v="500"/>
    <x v="3"/>
    <x v="198"/>
    <d v="2023-06-17T00:00:00"/>
    <x v="283"/>
    <x v="2"/>
    <n v="124.71"/>
    <n v="4"/>
    <n v="1"/>
    <x v="3"/>
    <s v="Debit Card"/>
    <x v="1"/>
    <s v="No"/>
    <s v="Food &amp; Beverage"/>
    <n v="5"/>
    <n v="5"/>
    <n v="623.54999999999995"/>
    <x v="1"/>
    <n v="124.71"/>
  </r>
  <r>
    <n v="501"/>
    <x v="3"/>
    <x v="83"/>
    <d v="2023-01-25T00:00:00"/>
    <x v="24"/>
    <x v="2"/>
    <n v="167.56"/>
    <n v="2"/>
    <n v="0"/>
    <x v="1"/>
    <s v="Bank Transfer"/>
    <x v="0"/>
    <s v="Yes"/>
    <s v="Accommodation"/>
    <n v="10"/>
    <n v="2"/>
    <n v="1675.6"/>
    <x v="0"/>
    <n v="167.56"/>
  </r>
  <r>
    <n v="502"/>
    <x v="3"/>
    <x v="142"/>
    <d v="2023-01-08T00:00:00"/>
    <x v="284"/>
    <x v="0"/>
    <n v="291.07"/>
    <n v="1"/>
    <n v="0"/>
    <x v="1"/>
    <s v="UPI"/>
    <x v="0"/>
    <s v="No"/>
    <s v="Accommodation"/>
    <n v="4"/>
    <n v="1"/>
    <n v="1164.28"/>
    <x v="0"/>
    <n v="291.07"/>
  </r>
  <r>
    <n v="503"/>
    <x v="1"/>
    <x v="147"/>
    <d v="2023-10-29T00:00:00"/>
    <x v="97"/>
    <x v="2"/>
    <n v="99.62"/>
    <n v="3"/>
    <n v="0"/>
    <x v="2"/>
    <s v="Cash"/>
    <x v="3"/>
    <s v="No"/>
    <s v="Accommodation"/>
    <n v="2"/>
    <n v="3"/>
    <n v="0"/>
    <x v="2"/>
    <n v="0"/>
  </r>
  <r>
    <n v="504"/>
    <x v="2"/>
    <x v="46"/>
    <d v="2023-03-27T00:00:00"/>
    <x v="234"/>
    <x v="1"/>
    <n v="116.85"/>
    <n v="2"/>
    <n v="0"/>
    <x v="4"/>
    <s v="Bank Transfer"/>
    <x v="2"/>
    <s v="No"/>
    <s v="Other"/>
    <n v="3"/>
    <n v="2"/>
    <n v="0"/>
    <x v="2"/>
    <n v="0"/>
  </r>
  <r>
    <n v="505"/>
    <x v="1"/>
    <x v="55"/>
    <d v="2023-08-24T00:00:00"/>
    <x v="285"/>
    <x v="0"/>
    <n v="247.69"/>
    <n v="2"/>
    <n v="2"/>
    <x v="1"/>
    <s v="Debit Card"/>
    <x v="0"/>
    <s v="Yes"/>
    <s v="Accommodation"/>
    <n v="8"/>
    <n v="4"/>
    <n v="1981.52"/>
    <x v="0"/>
    <n v="247.69"/>
  </r>
  <r>
    <n v="506"/>
    <x v="0"/>
    <x v="72"/>
    <d v="2024-01-02T00:00:00"/>
    <x v="286"/>
    <x v="1"/>
    <n v="139.22"/>
    <n v="2"/>
    <n v="1"/>
    <x v="1"/>
    <s v="Cash"/>
    <x v="1"/>
    <s v="Yes"/>
    <s v="Accommodation"/>
    <n v="5"/>
    <n v="3"/>
    <n v="696.1"/>
    <x v="1"/>
    <n v="139.22"/>
  </r>
  <r>
    <n v="507"/>
    <x v="3"/>
    <x v="242"/>
    <d v="2023-02-10T00:00:00"/>
    <x v="77"/>
    <x v="1"/>
    <n v="230.6"/>
    <n v="2"/>
    <n v="0"/>
    <x v="3"/>
    <s v="Bank Transfer"/>
    <x v="0"/>
    <s v="Yes"/>
    <s v="Food &amp; Beverage"/>
    <n v="5"/>
    <n v="2"/>
    <n v="1153"/>
    <x v="0"/>
    <n v="230.6"/>
  </r>
  <r>
    <n v="508"/>
    <x v="1"/>
    <x v="170"/>
    <d v="2023-09-21T00:00:00"/>
    <x v="245"/>
    <x v="2"/>
    <n v="79.180000000000007"/>
    <n v="2"/>
    <n v="1"/>
    <x v="2"/>
    <s v="Bank Transfer"/>
    <x v="0"/>
    <s v="Yes"/>
    <s v="Accommodation"/>
    <n v="7"/>
    <n v="3"/>
    <n v="554.26"/>
    <x v="0"/>
    <n v="79.179999999999993"/>
  </r>
  <r>
    <n v="509"/>
    <x v="3"/>
    <x v="216"/>
    <d v="2023-07-28T00:00:00"/>
    <x v="177"/>
    <x v="3"/>
    <n v="359.97"/>
    <n v="2"/>
    <n v="1"/>
    <x v="0"/>
    <s v="Bank Transfer"/>
    <x v="0"/>
    <s v="No"/>
    <s v="Accommodation"/>
    <n v="10"/>
    <n v="3"/>
    <n v="3599.7000000000003"/>
    <x v="0"/>
    <n v="359.97"/>
  </r>
  <r>
    <n v="510"/>
    <x v="1"/>
    <x v="246"/>
    <d v="2023-05-14T00:00:00"/>
    <x v="40"/>
    <x v="3"/>
    <n v="401.66"/>
    <n v="2"/>
    <n v="0"/>
    <x v="2"/>
    <s v="Bank Transfer"/>
    <x v="3"/>
    <s v="No"/>
    <s v="Food &amp; Beverage"/>
    <n v="6"/>
    <n v="2"/>
    <n v="0"/>
    <x v="2"/>
    <n v="0"/>
  </r>
  <r>
    <n v="511"/>
    <x v="0"/>
    <x v="73"/>
    <d v="2023-11-06T00:00:00"/>
    <x v="287"/>
    <x v="1"/>
    <n v="125.42"/>
    <n v="2"/>
    <n v="1"/>
    <x v="1"/>
    <s v="Debit Card"/>
    <x v="0"/>
    <s v="No"/>
    <s v="Spa Services"/>
    <n v="11"/>
    <n v="3"/>
    <n v="1379.6200000000001"/>
    <x v="0"/>
    <n v="125.42000000000002"/>
  </r>
  <r>
    <n v="512"/>
    <x v="2"/>
    <x v="60"/>
    <d v="2023-12-19T00:00:00"/>
    <x v="89"/>
    <x v="3"/>
    <n v="382.4"/>
    <n v="1"/>
    <n v="1"/>
    <x v="1"/>
    <s v="UPI"/>
    <x v="0"/>
    <s v="Yes"/>
    <s v="Accommodation"/>
    <n v="3"/>
    <n v="2"/>
    <n v="1147.1999999999998"/>
    <x v="0"/>
    <n v="382.39999999999992"/>
  </r>
  <r>
    <n v="513"/>
    <x v="1"/>
    <x v="8"/>
    <d v="2023-08-09T00:00:00"/>
    <x v="99"/>
    <x v="0"/>
    <n v="225.02"/>
    <n v="3"/>
    <n v="0"/>
    <x v="2"/>
    <s v="UPI"/>
    <x v="2"/>
    <s v="Yes"/>
    <s v="Accommodation"/>
    <n v="5"/>
    <n v="3"/>
    <n v="0"/>
    <x v="2"/>
    <n v="0"/>
  </r>
  <r>
    <n v="514"/>
    <x v="2"/>
    <x v="51"/>
    <d v="2024-01-04T00:00:00"/>
    <x v="193"/>
    <x v="3"/>
    <n v="494.25"/>
    <n v="2"/>
    <n v="2"/>
    <x v="1"/>
    <s v="UPI"/>
    <x v="0"/>
    <s v="Yes"/>
    <s v="Food &amp; Beverage"/>
    <n v="9"/>
    <n v="4"/>
    <n v="4448.25"/>
    <x v="0"/>
    <n v="494.25"/>
  </r>
  <r>
    <n v="515"/>
    <x v="3"/>
    <x v="52"/>
    <d v="2023-12-07T00:00:00"/>
    <x v="3"/>
    <x v="0"/>
    <n v="279.23"/>
    <n v="3"/>
    <n v="0"/>
    <x v="0"/>
    <s v="Debit Card"/>
    <x v="0"/>
    <s v="Yes"/>
    <s v="Other"/>
    <n v="7"/>
    <n v="3"/>
    <n v="1954.6100000000001"/>
    <x v="0"/>
    <n v="279.23"/>
  </r>
  <r>
    <n v="516"/>
    <x v="1"/>
    <x v="259"/>
    <d v="2023-10-09T00:00:00"/>
    <x v="288"/>
    <x v="2"/>
    <n v="64.790000000000006"/>
    <n v="1"/>
    <n v="1"/>
    <x v="0"/>
    <s v="Debit Card"/>
    <x v="0"/>
    <s v="No"/>
    <s v="Accommodation"/>
    <n v="8"/>
    <n v="2"/>
    <n v="518.32000000000005"/>
    <x v="0"/>
    <n v="64.790000000000006"/>
  </r>
  <r>
    <n v="517"/>
    <x v="3"/>
    <x v="261"/>
    <d v="2023-04-05T00:00:00"/>
    <x v="221"/>
    <x v="3"/>
    <n v="479.33"/>
    <n v="2"/>
    <n v="2"/>
    <x v="0"/>
    <s v="Credit Card"/>
    <x v="1"/>
    <s v="No"/>
    <s v="Accommodation"/>
    <n v="10"/>
    <n v="4"/>
    <n v="4793.3"/>
    <x v="1"/>
    <n v="479.33000000000004"/>
  </r>
  <r>
    <n v="518"/>
    <x v="2"/>
    <x v="111"/>
    <d v="2023-05-16T00:00:00"/>
    <x v="289"/>
    <x v="1"/>
    <n v="118.84"/>
    <n v="4"/>
    <n v="0"/>
    <x v="3"/>
    <s v="UPI"/>
    <x v="3"/>
    <s v="No"/>
    <s v="Laundry"/>
    <n v="3"/>
    <n v="4"/>
    <n v="0"/>
    <x v="2"/>
    <n v="0"/>
  </r>
  <r>
    <n v="519"/>
    <x v="1"/>
    <x v="262"/>
    <d v="2023-10-05T00:00:00"/>
    <x v="129"/>
    <x v="2"/>
    <n v="71.63"/>
    <n v="2"/>
    <n v="2"/>
    <x v="4"/>
    <s v="Bank Transfer"/>
    <x v="2"/>
    <s v="No"/>
    <s v="Food &amp; Beverage"/>
    <n v="7"/>
    <n v="4"/>
    <n v="0"/>
    <x v="2"/>
    <n v="0"/>
  </r>
  <r>
    <n v="520"/>
    <x v="3"/>
    <x v="70"/>
    <d v="2023-08-24T00:00:00"/>
    <x v="20"/>
    <x v="0"/>
    <n v="343.88"/>
    <n v="1"/>
    <n v="0"/>
    <x v="0"/>
    <s v="Debit Card"/>
    <x v="0"/>
    <s v="No"/>
    <s v="Accommodation"/>
    <n v="9"/>
    <n v="1"/>
    <n v="3094.92"/>
    <x v="0"/>
    <n v="343.88"/>
  </r>
  <r>
    <n v="521"/>
    <x v="0"/>
    <x v="194"/>
    <d v="2023-06-18T00:00:00"/>
    <x v="95"/>
    <x v="2"/>
    <n v="122.32"/>
    <n v="2"/>
    <n v="0"/>
    <x v="2"/>
    <s v="Cash"/>
    <x v="1"/>
    <s v="No"/>
    <s v="Accommodation"/>
    <n v="8"/>
    <n v="2"/>
    <n v="978.56"/>
    <x v="1"/>
    <n v="122.32"/>
  </r>
  <r>
    <n v="522"/>
    <x v="2"/>
    <x v="244"/>
    <d v="2023-01-17T00:00:00"/>
    <x v="267"/>
    <x v="2"/>
    <n v="121.4"/>
    <n v="1"/>
    <n v="0"/>
    <x v="4"/>
    <s v="Bank Transfer"/>
    <x v="0"/>
    <s v="Yes"/>
    <s v="Food &amp; Beverage"/>
    <n v="5"/>
    <n v="1"/>
    <n v="607"/>
    <x v="0"/>
    <n v="121.4"/>
  </r>
  <r>
    <n v="523"/>
    <x v="0"/>
    <x v="1"/>
    <d v="2023-07-29T00:00:00"/>
    <x v="103"/>
    <x v="1"/>
    <n v="125.61"/>
    <n v="3"/>
    <n v="1"/>
    <x v="4"/>
    <s v="Bank Transfer"/>
    <x v="0"/>
    <s v="Yes"/>
    <s v="Accommodation"/>
    <n v="6"/>
    <n v="4"/>
    <n v="753.66"/>
    <x v="0"/>
    <n v="125.61"/>
  </r>
  <r>
    <n v="524"/>
    <x v="0"/>
    <x v="263"/>
    <d v="2023-08-01T00:00:00"/>
    <x v="290"/>
    <x v="0"/>
    <n v="257.7"/>
    <n v="1"/>
    <n v="0"/>
    <x v="2"/>
    <s v="Bank Transfer"/>
    <x v="0"/>
    <s v="Yes"/>
    <s v="Food &amp; Beverage"/>
    <n v="5"/>
    <n v="1"/>
    <n v="1288.5"/>
    <x v="0"/>
    <n v="257.7"/>
  </r>
  <r>
    <n v="525"/>
    <x v="1"/>
    <x v="224"/>
    <d v="2023-05-22T00:00:00"/>
    <x v="225"/>
    <x v="1"/>
    <n v="141.55000000000001"/>
    <n v="4"/>
    <n v="1"/>
    <x v="2"/>
    <s v="Bank Transfer"/>
    <x v="1"/>
    <s v="Yes"/>
    <s v="Accommodation"/>
    <n v="4"/>
    <n v="5"/>
    <n v="566.20000000000005"/>
    <x v="1"/>
    <n v="141.55000000000001"/>
  </r>
  <r>
    <n v="526"/>
    <x v="2"/>
    <x v="223"/>
    <d v="2023-09-10T00:00:00"/>
    <x v="291"/>
    <x v="0"/>
    <n v="240.59"/>
    <n v="1"/>
    <n v="0"/>
    <x v="3"/>
    <s v="Credit Card"/>
    <x v="2"/>
    <s v="No"/>
    <s v="Accommodation"/>
    <n v="5"/>
    <n v="1"/>
    <n v="0"/>
    <x v="2"/>
    <n v="0"/>
  </r>
  <r>
    <n v="527"/>
    <x v="1"/>
    <x v="264"/>
    <d v="2023-07-04T00:00:00"/>
    <x v="36"/>
    <x v="3"/>
    <n v="287.77"/>
    <n v="2"/>
    <n v="1"/>
    <x v="1"/>
    <s v="UPI"/>
    <x v="0"/>
    <s v="No"/>
    <s v="Accommodation"/>
    <n v="2"/>
    <n v="3"/>
    <n v="575.54"/>
    <x v="0"/>
    <n v="287.77"/>
  </r>
  <r>
    <n v="528"/>
    <x v="2"/>
    <x v="265"/>
    <d v="2023-04-11T00:00:00"/>
    <x v="102"/>
    <x v="1"/>
    <n v="121.99"/>
    <n v="1"/>
    <n v="0"/>
    <x v="1"/>
    <s v="Bank Transfer"/>
    <x v="1"/>
    <s v="No"/>
    <s v="Accommodation"/>
    <n v="5"/>
    <n v="1"/>
    <n v="609.94999999999993"/>
    <x v="1"/>
    <n v="121.98999999999998"/>
  </r>
  <r>
    <n v="529"/>
    <x v="3"/>
    <x v="20"/>
    <d v="2023-09-22T00:00:00"/>
    <x v="292"/>
    <x v="0"/>
    <n v="307.76"/>
    <n v="1"/>
    <n v="1"/>
    <x v="1"/>
    <s v="UPI"/>
    <x v="2"/>
    <s v="No"/>
    <s v="Accommodation"/>
    <n v="2"/>
    <n v="2"/>
    <n v="0"/>
    <x v="2"/>
    <n v="0"/>
  </r>
  <r>
    <n v="530"/>
    <x v="3"/>
    <x v="224"/>
    <d v="2023-05-25T00:00:00"/>
    <x v="293"/>
    <x v="0"/>
    <n v="304.16000000000003"/>
    <n v="3"/>
    <n v="1"/>
    <x v="3"/>
    <s v="Cash"/>
    <x v="2"/>
    <s v="Yes"/>
    <s v="Food &amp; Beverage"/>
    <n v="7"/>
    <n v="4"/>
    <n v="0"/>
    <x v="2"/>
    <n v="0"/>
  </r>
  <r>
    <n v="531"/>
    <x v="0"/>
    <x v="266"/>
    <d v="2023-03-28T00:00:00"/>
    <x v="210"/>
    <x v="0"/>
    <n v="215.34"/>
    <n v="1"/>
    <n v="1"/>
    <x v="3"/>
    <s v="Credit Card"/>
    <x v="0"/>
    <s v="Yes"/>
    <s v="Spa Services"/>
    <n v="8"/>
    <n v="2"/>
    <n v="1722.72"/>
    <x v="0"/>
    <n v="215.34"/>
  </r>
  <r>
    <n v="532"/>
    <x v="1"/>
    <x v="267"/>
    <d v="2023-11-27T00:00:00"/>
    <x v="181"/>
    <x v="1"/>
    <n v="93.64"/>
    <n v="3"/>
    <n v="0"/>
    <x v="0"/>
    <s v="Bank Transfer"/>
    <x v="0"/>
    <s v="No"/>
    <s v="Accommodation"/>
    <n v="8"/>
    <n v="3"/>
    <n v="749.12"/>
    <x v="0"/>
    <n v="93.64"/>
  </r>
  <r>
    <n v="533"/>
    <x v="0"/>
    <x v="142"/>
    <d v="2023-01-07T00:00:00"/>
    <x v="294"/>
    <x v="2"/>
    <n v="66.27"/>
    <n v="1"/>
    <n v="0"/>
    <x v="1"/>
    <s v="UPI"/>
    <x v="3"/>
    <s v="Yes"/>
    <s v="Food &amp; Beverage"/>
    <n v="3"/>
    <n v="1"/>
    <n v="0"/>
    <x v="2"/>
    <n v="0"/>
  </r>
  <r>
    <n v="534"/>
    <x v="1"/>
    <x v="196"/>
    <d v="2023-04-08T00:00:00"/>
    <x v="153"/>
    <x v="2"/>
    <n v="113.32"/>
    <n v="3"/>
    <n v="0"/>
    <x v="1"/>
    <s v="UPI"/>
    <x v="2"/>
    <s v="No"/>
    <s v="Spa Services"/>
    <n v="4"/>
    <n v="3"/>
    <n v="0"/>
    <x v="2"/>
    <n v="0"/>
  </r>
  <r>
    <n v="535"/>
    <x v="3"/>
    <x v="13"/>
    <d v="2023-05-08T00:00:00"/>
    <x v="225"/>
    <x v="2"/>
    <n v="80.63"/>
    <n v="2"/>
    <n v="2"/>
    <x v="1"/>
    <s v="UPI"/>
    <x v="3"/>
    <s v="No"/>
    <s v="Accommodation"/>
    <n v="4"/>
    <n v="4"/>
    <n v="0"/>
    <x v="2"/>
    <n v="0"/>
  </r>
  <r>
    <n v="536"/>
    <x v="3"/>
    <x v="197"/>
    <d v="2023-08-01T00:00:00"/>
    <x v="295"/>
    <x v="2"/>
    <n v="135.86000000000001"/>
    <n v="1"/>
    <n v="3"/>
    <x v="0"/>
    <s v="Debit Card"/>
    <x v="1"/>
    <s v="No"/>
    <s v="Accommodation"/>
    <n v="6"/>
    <n v="4"/>
    <n v="815.16000000000008"/>
    <x v="1"/>
    <n v="135.86000000000001"/>
  </r>
  <r>
    <n v="537"/>
    <x v="1"/>
    <x v="108"/>
    <d v="2023-12-23T00:00:00"/>
    <x v="80"/>
    <x v="0"/>
    <n v="154.58000000000001"/>
    <n v="1"/>
    <n v="2"/>
    <x v="1"/>
    <s v="Cash"/>
    <x v="1"/>
    <s v="No"/>
    <s v="Accommodation"/>
    <n v="8"/>
    <n v="3"/>
    <n v="1236.6400000000001"/>
    <x v="1"/>
    <n v="154.58000000000001"/>
  </r>
  <r>
    <n v="538"/>
    <x v="0"/>
    <x v="268"/>
    <d v="2023-08-22T00:00:00"/>
    <x v="296"/>
    <x v="0"/>
    <n v="223.2"/>
    <n v="1"/>
    <n v="0"/>
    <x v="1"/>
    <s v="Debit Card"/>
    <x v="1"/>
    <s v="No"/>
    <s v="Laundry"/>
    <n v="3"/>
    <n v="1"/>
    <n v="669.59999999999991"/>
    <x v="1"/>
    <n v="223.19999999999996"/>
  </r>
  <r>
    <n v="539"/>
    <x v="1"/>
    <x v="49"/>
    <d v="2023-03-21T00:00:00"/>
    <x v="239"/>
    <x v="1"/>
    <n v="169.35"/>
    <n v="2"/>
    <n v="0"/>
    <x v="4"/>
    <s v="Cash"/>
    <x v="0"/>
    <s v="No"/>
    <s v="Food &amp; Beverage"/>
    <n v="4"/>
    <n v="2"/>
    <n v="677.4"/>
    <x v="0"/>
    <n v="169.35"/>
  </r>
  <r>
    <n v="540"/>
    <x v="3"/>
    <x v="85"/>
    <d v="2023-02-02T00:00:00"/>
    <x v="29"/>
    <x v="2"/>
    <n v="78.87"/>
    <n v="1"/>
    <n v="0"/>
    <x v="4"/>
    <s v="Bank Transfer"/>
    <x v="1"/>
    <s v="No"/>
    <s v="Spa Services"/>
    <n v="10"/>
    <n v="1"/>
    <n v="788.7"/>
    <x v="1"/>
    <n v="78.87"/>
  </r>
  <r>
    <n v="541"/>
    <x v="3"/>
    <x v="269"/>
    <d v="2023-08-13T00:00:00"/>
    <x v="99"/>
    <x v="0"/>
    <n v="254.66"/>
    <n v="3"/>
    <n v="2"/>
    <x v="0"/>
    <s v="Debit Card"/>
    <x v="1"/>
    <s v="No"/>
    <s v="Other"/>
    <n v="10"/>
    <n v="5"/>
    <n v="2546.6"/>
    <x v="1"/>
    <n v="254.66"/>
  </r>
  <r>
    <n v="542"/>
    <x v="0"/>
    <x v="69"/>
    <d v="2023-02-17T00:00:00"/>
    <x v="185"/>
    <x v="0"/>
    <n v="248.59"/>
    <n v="2"/>
    <n v="1"/>
    <x v="1"/>
    <s v="UPI"/>
    <x v="2"/>
    <s v="No"/>
    <s v="Accommodation"/>
    <n v="5"/>
    <n v="3"/>
    <n v="0"/>
    <x v="2"/>
    <n v="0"/>
  </r>
  <r>
    <n v="543"/>
    <x v="0"/>
    <x v="226"/>
    <d v="2024-01-03T00:00:00"/>
    <x v="80"/>
    <x v="2"/>
    <n v="128.9"/>
    <n v="2"/>
    <n v="0"/>
    <x v="1"/>
    <s v="UPI"/>
    <x v="0"/>
    <s v="No"/>
    <s v="Food &amp; Beverage"/>
    <n v="3"/>
    <n v="2"/>
    <n v="386.70000000000005"/>
    <x v="0"/>
    <n v="128.9"/>
  </r>
  <r>
    <n v="544"/>
    <x v="0"/>
    <x v="43"/>
    <d v="2023-07-25T00:00:00"/>
    <x v="0"/>
    <x v="0"/>
    <n v="166.57"/>
    <n v="4"/>
    <n v="2"/>
    <x v="2"/>
    <s v="Cash"/>
    <x v="0"/>
    <s v="No"/>
    <s v="Other"/>
    <n v="3"/>
    <n v="6"/>
    <n v="499.71"/>
    <x v="0"/>
    <n v="166.57"/>
  </r>
  <r>
    <n v="545"/>
    <x v="3"/>
    <x v="131"/>
    <d v="2023-09-25T00:00:00"/>
    <x v="61"/>
    <x v="2"/>
    <n v="116.87"/>
    <n v="2"/>
    <n v="1"/>
    <x v="2"/>
    <s v="Cash"/>
    <x v="0"/>
    <s v="No"/>
    <s v="Accommodation"/>
    <n v="7"/>
    <n v="3"/>
    <n v="818.09"/>
    <x v="0"/>
    <n v="116.87"/>
  </r>
  <r>
    <n v="546"/>
    <x v="2"/>
    <x v="64"/>
    <d v="2023-09-20T00:00:00"/>
    <x v="297"/>
    <x v="3"/>
    <n v="346.89"/>
    <n v="1"/>
    <n v="0"/>
    <x v="0"/>
    <s v="Credit Card"/>
    <x v="0"/>
    <s v="No"/>
    <s v="Laundry"/>
    <n v="5"/>
    <n v="1"/>
    <n v="1734.4499999999998"/>
    <x v="0"/>
    <n v="346.89"/>
  </r>
  <r>
    <n v="547"/>
    <x v="2"/>
    <x v="270"/>
    <d v="2023-12-01T00:00:00"/>
    <x v="206"/>
    <x v="3"/>
    <n v="339.57"/>
    <n v="1"/>
    <n v="0"/>
    <x v="3"/>
    <s v="Credit Card"/>
    <x v="0"/>
    <s v="No"/>
    <s v="Food &amp; Beverage"/>
    <n v="7"/>
    <n v="1"/>
    <n v="2376.9899999999998"/>
    <x v="0"/>
    <n v="339.57"/>
  </r>
  <r>
    <n v="548"/>
    <x v="3"/>
    <x v="271"/>
    <d v="2023-08-14T00:00:00"/>
    <x v="0"/>
    <x v="2"/>
    <n v="109.01"/>
    <n v="1"/>
    <n v="0"/>
    <x v="2"/>
    <s v="Credit Card"/>
    <x v="1"/>
    <s v="No"/>
    <s v="Spa Services"/>
    <n v="3"/>
    <n v="1"/>
    <n v="327.03000000000003"/>
    <x v="1"/>
    <n v="109.01"/>
  </r>
  <r>
    <n v="549"/>
    <x v="2"/>
    <x v="268"/>
    <d v="2023-08-31T00:00:00"/>
    <x v="298"/>
    <x v="1"/>
    <n v="207.12"/>
    <n v="2"/>
    <n v="1"/>
    <x v="1"/>
    <s v="Bank Transfer"/>
    <x v="0"/>
    <s v="No"/>
    <s v="Accommodation"/>
    <n v="12"/>
    <n v="3"/>
    <n v="2485.44"/>
    <x v="0"/>
    <n v="207.12"/>
  </r>
  <r>
    <n v="550"/>
    <x v="3"/>
    <x v="78"/>
    <d v="2023-01-05T00:00:00"/>
    <x v="299"/>
    <x v="1"/>
    <n v="202.22"/>
    <n v="2"/>
    <n v="2"/>
    <x v="2"/>
    <s v="UPI"/>
    <x v="0"/>
    <s v="No"/>
    <s v="Spa Services"/>
    <n v="3"/>
    <n v="4"/>
    <n v="606.66"/>
    <x v="0"/>
    <n v="202.22"/>
  </r>
  <r>
    <n v="551"/>
    <x v="2"/>
    <x v="33"/>
    <d v="2023-12-26T00:00:00"/>
    <x v="300"/>
    <x v="1"/>
    <n v="148.97"/>
    <n v="1"/>
    <n v="0"/>
    <x v="3"/>
    <s v="Credit Card"/>
    <x v="2"/>
    <s v="No"/>
    <s v="Laundry"/>
    <n v="6"/>
    <n v="1"/>
    <n v="0"/>
    <x v="2"/>
    <n v="0"/>
  </r>
  <r>
    <n v="552"/>
    <x v="3"/>
    <x v="200"/>
    <d v="2023-02-21T00:00:00"/>
    <x v="301"/>
    <x v="2"/>
    <n v="90.53"/>
    <n v="1"/>
    <n v="0"/>
    <x v="3"/>
    <s v="UPI"/>
    <x v="3"/>
    <s v="No"/>
    <s v="Accommodation"/>
    <n v="4"/>
    <n v="1"/>
    <n v="0"/>
    <x v="2"/>
    <n v="0"/>
  </r>
  <r>
    <n v="553"/>
    <x v="1"/>
    <x v="220"/>
    <d v="2023-12-30T00:00:00"/>
    <x v="302"/>
    <x v="2"/>
    <n v="115.13"/>
    <n v="2"/>
    <n v="1"/>
    <x v="1"/>
    <s v="Debit Card"/>
    <x v="0"/>
    <s v="No"/>
    <s v="Spa Services"/>
    <n v="5"/>
    <n v="3"/>
    <n v="575.65"/>
    <x v="0"/>
    <n v="115.13"/>
  </r>
  <r>
    <n v="554"/>
    <x v="0"/>
    <x v="106"/>
    <d v="2023-06-13T00:00:00"/>
    <x v="222"/>
    <x v="0"/>
    <n v="194.4"/>
    <n v="2"/>
    <n v="1"/>
    <x v="2"/>
    <s v="UPI"/>
    <x v="2"/>
    <s v="No"/>
    <s v="Food &amp; Beverage"/>
    <n v="6"/>
    <n v="3"/>
    <n v="0"/>
    <x v="2"/>
    <n v="0"/>
  </r>
  <r>
    <n v="555"/>
    <x v="3"/>
    <x v="272"/>
    <d v="2023-05-13T00:00:00"/>
    <x v="116"/>
    <x v="3"/>
    <n v="597.25"/>
    <n v="2"/>
    <n v="2"/>
    <x v="3"/>
    <s v="Debit Card"/>
    <x v="0"/>
    <s v="Yes"/>
    <s v="Accommodation"/>
    <n v="3"/>
    <n v="4"/>
    <n v="1791.75"/>
    <x v="0"/>
    <n v="597.25"/>
  </r>
  <r>
    <n v="556"/>
    <x v="0"/>
    <x v="147"/>
    <d v="2023-11-03T00:00:00"/>
    <x v="247"/>
    <x v="1"/>
    <n v="174.35"/>
    <n v="1"/>
    <n v="0"/>
    <x v="0"/>
    <s v="UPI"/>
    <x v="0"/>
    <s v="No"/>
    <s v="Accommodation"/>
    <n v="7"/>
    <n v="1"/>
    <n v="1220.45"/>
    <x v="0"/>
    <n v="174.35"/>
  </r>
  <r>
    <n v="557"/>
    <x v="0"/>
    <x v="273"/>
    <d v="2023-08-06T00:00:00"/>
    <x v="20"/>
    <x v="2"/>
    <n v="72.19"/>
    <n v="3"/>
    <n v="1"/>
    <x v="1"/>
    <s v="UPI"/>
    <x v="0"/>
    <s v="Yes"/>
    <s v="Accommodation"/>
    <n v="12"/>
    <n v="4"/>
    <n v="866.28"/>
    <x v="0"/>
    <n v="72.19"/>
  </r>
  <r>
    <n v="558"/>
    <x v="3"/>
    <x v="196"/>
    <d v="2023-04-11T00:00:00"/>
    <x v="303"/>
    <x v="0"/>
    <n v="344.57"/>
    <n v="1"/>
    <n v="0"/>
    <x v="0"/>
    <s v="Cash"/>
    <x v="1"/>
    <s v="No"/>
    <s v="Laundry"/>
    <n v="7"/>
    <n v="1"/>
    <n v="2411.9899999999998"/>
    <x v="1"/>
    <n v="344.57"/>
  </r>
  <r>
    <n v="559"/>
    <x v="2"/>
    <x v="33"/>
    <d v="2023-12-29T00:00:00"/>
    <x v="22"/>
    <x v="2"/>
    <n v="140.06"/>
    <n v="1"/>
    <n v="0"/>
    <x v="3"/>
    <s v="Cash"/>
    <x v="0"/>
    <s v="No"/>
    <s v="Food &amp; Beverage"/>
    <n v="9"/>
    <n v="1"/>
    <n v="1260.54"/>
    <x v="0"/>
    <n v="140.06"/>
  </r>
  <r>
    <n v="560"/>
    <x v="1"/>
    <x v="220"/>
    <d v="2023-12-28T00:00:00"/>
    <x v="304"/>
    <x v="0"/>
    <n v="173.34"/>
    <n v="1"/>
    <n v="1"/>
    <x v="2"/>
    <s v="UPI"/>
    <x v="3"/>
    <s v="No"/>
    <s v="Accommodation"/>
    <n v="3"/>
    <n v="2"/>
    <n v="0"/>
    <x v="2"/>
    <n v="0"/>
  </r>
  <r>
    <n v="561"/>
    <x v="0"/>
    <x v="48"/>
    <d v="2023-01-22T00:00:00"/>
    <x v="305"/>
    <x v="1"/>
    <n v="167.62"/>
    <n v="2"/>
    <n v="0"/>
    <x v="0"/>
    <s v="Bank Transfer"/>
    <x v="0"/>
    <s v="No"/>
    <s v="Accommodation"/>
    <n v="6"/>
    <n v="2"/>
    <n v="1005.72"/>
    <x v="0"/>
    <n v="167.62"/>
  </r>
  <r>
    <n v="562"/>
    <x v="2"/>
    <x v="57"/>
    <d v="2023-06-22T00:00:00"/>
    <x v="81"/>
    <x v="2"/>
    <n v="141.04"/>
    <n v="2"/>
    <n v="0"/>
    <x v="1"/>
    <s v="Bank Transfer"/>
    <x v="1"/>
    <s v="No"/>
    <s v="Laundry"/>
    <n v="6"/>
    <n v="2"/>
    <n v="846.24"/>
    <x v="1"/>
    <n v="141.04"/>
  </r>
  <r>
    <n v="563"/>
    <x v="1"/>
    <x v="224"/>
    <d v="2023-05-26T00:00:00"/>
    <x v="95"/>
    <x v="1"/>
    <n v="118.48"/>
    <n v="2"/>
    <n v="0"/>
    <x v="3"/>
    <s v="Bank Transfer"/>
    <x v="0"/>
    <s v="No"/>
    <s v="Accommodation"/>
    <n v="8"/>
    <n v="2"/>
    <n v="947.84"/>
    <x v="0"/>
    <n v="118.48"/>
  </r>
  <r>
    <n v="564"/>
    <x v="0"/>
    <x v="39"/>
    <d v="2023-06-12T00:00:00"/>
    <x v="106"/>
    <x v="2"/>
    <n v="65.31"/>
    <n v="4"/>
    <n v="0"/>
    <x v="3"/>
    <s v="UPI"/>
    <x v="2"/>
    <s v="No"/>
    <s v="Laundry"/>
    <n v="3"/>
    <n v="4"/>
    <n v="0"/>
    <x v="2"/>
    <n v="0"/>
  </r>
  <r>
    <n v="565"/>
    <x v="1"/>
    <x v="15"/>
    <d v="2023-01-08T00:00:00"/>
    <x v="78"/>
    <x v="2"/>
    <n v="74.739999999999995"/>
    <n v="1"/>
    <n v="2"/>
    <x v="4"/>
    <s v="Cash"/>
    <x v="0"/>
    <s v="No"/>
    <s v="Accommodation"/>
    <n v="5"/>
    <n v="3"/>
    <n v="373.7"/>
    <x v="0"/>
    <n v="74.739999999999995"/>
  </r>
  <r>
    <n v="566"/>
    <x v="2"/>
    <x v="92"/>
    <d v="2023-12-03T00:00:00"/>
    <x v="265"/>
    <x v="0"/>
    <n v="214.64"/>
    <n v="1"/>
    <n v="3"/>
    <x v="2"/>
    <s v="UPI"/>
    <x v="1"/>
    <s v="Yes"/>
    <s v="Food &amp; Beverage"/>
    <n v="10"/>
    <n v="4"/>
    <n v="2146.3999999999996"/>
    <x v="1"/>
    <n v="214.63999999999996"/>
  </r>
  <r>
    <n v="567"/>
    <x v="0"/>
    <x v="226"/>
    <d v="2024-01-04T00:00:00"/>
    <x v="306"/>
    <x v="0"/>
    <n v="177.28"/>
    <n v="1"/>
    <n v="0"/>
    <x v="3"/>
    <s v="Bank Transfer"/>
    <x v="1"/>
    <s v="No"/>
    <s v="Spa Services"/>
    <n v="4"/>
    <n v="1"/>
    <n v="709.12"/>
    <x v="1"/>
    <n v="177.28"/>
  </r>
  <r>
    <n v="568"/>
    <x v="3"/>
    <x v="4"/>
    <d v="2023-05-18T00:00:00"/>
    <x v="307"/>
    <x v="2"/>
    <n v="118.95"/>
    <n v="2"/>
    <n v="0"/>
    <x v="3"/>
    <s v="Debit Card"/>
    <x v="0"/>
    <s v="No"/>
    <s v="Accommodation"/>
    <n v="11"/>
    <n v="2"/>
    <n v="1308.45"/>
    <x v="0"/>
    <n v="118.95"/>
  </r>
  <r>
    <n v="569"/>
    <x v="3"/>
    <x v="274"/>
    <d v="2023-08-16T00:00:00"/>
    <x v="281"/>
    <x v="0"/>
    <n v="311.7"/>
    <n v="1"/>
    <n v="0"/>
    <x v="3"/>
    <s v="Credit Card"/>
    <x v="1"/>
    <s v="Yes"/>
    <s v="Other"/>
    <n v="4"/>
    <n v="1"/>
    <n v="1246.8"/>
    <x v="1"/>
    <n v="311.7"/>
  </r>
  <r>
    <n v="570"/>
    <x v="3"/>
    <x v="187"/>
    <d v="2023-05-31T00:00:00"/>
    <x v="303"/>
    <x v="3"/>
    <n v="386.06"/>
    <n v="2"/>
    <n v="0"/>
    <x v="1"/>
    <s v="Credit Card"/>
    <x v="0"/>
    <s v="No"/>
    <s v="Food &amp; Beverage"/>
    <n v="10"/>
    <n v="2"/>
    <n v="3860.6"/>
    <x v="0"/>
    <n v="386.06"/>
  </r>
  <r>
    <n v="571"/>
    <x v="2"/>
    <x v="265"/>
    <d v="2023-04-12T00:00:00"/>
    <x v="308"/>
    <x v="0"/>
    <n v="262.7"/>
    <n v="1"/>
    <n v="0"/>
    <x v="2"/>
    <s v="Bank Transfer"/>
    <x v="0"/>
    <s v="Yes"/>
    <s v="Food &amp; Beverage"/>
    <n v="6"/>
    <n v="1"/>
    <n v="1576.1999999999998"/>
    <x v="0"/>
    <n v="262.7"/>
  </r>
  <r>
    <n v="572"/>
    <x v="1"/>
    <x v="78"/>
    <d v="2023-01-03T00:00:00"/>
    <x v="309"/>
    <x v="3"/>
    <n v="310.05"/>
    <n v="1"/>
    <n v="0"/>
    <x v="3"/>
    <s v="Bank Transfer"/>
    <x v="1"/>
    <s v="No"/>
    <s v="Laundry"/>
    <n v="1"/>
    <n v="1"/>
    <n v="310.05"/>
    <x v="1"/>
    <n v="310.05"/>
  </r>
  <r>
    <n v="573"/>
    <x v="3"/>
    <x v="275"/>
    <d v="2023-04-01T00:00:00"/>
    <x v="98"/>
    <x v="2"/>
    <n v="130.33000000000001"/>
    <n v="1"/>
    <n v="0"/>
    <x v="4"/>
    <s v="Bank Transfer"/>
    <x v="0"/>
    <s v="Yes"/>
    <s v="Accommodation"/>
    <n v="4"/>
    <n v="1"/>
    <n v="521.32000000000005"/>
    <x v="0"/>
    <n v="130.33000000000001"/>
  </r>
  <r>
    <n v="574"/>
    <x v="1"/>
    <x v="165"/>
    <d v="2023-01-16T00:00:00"/>
    <x v="238"/>
    <x v="3"/>
    <n v="407"/>
    <n v="2"/>
    <n v="0"/>
    <x v="4"/>
    <s v="Cash"/>
    <x v="2"/>
    <s v="No"/>
    <s v="Accommodation"/>
    <n v="3"/>
    <n v="2"/>
    <n v="0"/>
    <x v="2"/>
    <n v="0"/>
  </r>
  <r>
    <n v="575"/>
    <x v="0"/>
    <x v="176"/>
    <d v="2023-12-02T00:00:00"/>
    <x v="3"/>
    <x v="1"/>
    <n v="116.16"/>
    <n v="2"/>
    <n v="0"/>
    <x v="0"/>
    <s v="Debit Card"/>
    <x v="2"/>
    <s v="Yes"/>
    <s v="Food &amp; Beverage"/>
    <n v="6"/>
    <n v="2"/>
    <n v="0"/>
    <x v="2"/>
    <n v="0"/>
  </r>
  <r>
    <n v="576"/>
    <x v="1"/>
    <x v="276"/>
    <d v="2023-02-01T00:00:00"/>
    <x v="162"/>
    <x v="0"/>
    <n v="142.81"/>
    <n v="2"/>
    <n v="2"/>
    <x v="2"/>
    <s v="Bank Transfer"/>
    <x v="3"/>
    <s v="No"/>
    <s v="Other"/>
    <n v="3"/>
    <n v="4"/>
    <n v="0"/>
    <x v="2"/>
    <n v="0"/>
  </r>
  <r>
    <n v="577"/>
    <x v="3"/>
    <x v="142"/>
    <d v="2023-01-12T00:00:00"/>
    <x v="284"/>
    <x v="1"/>
    <n v="159.57"/>
    <n v="2"/>
    <n v="0"/>
    <x v="1"/>
    <s v="Bank Transfer"/>
    <x v="0"/>
    <s v="No"/>
    <s v="Spa Services"/>
    <n v="8"/>
    <n v="2"/>
    <n v="1276.56"/>
    <x v="0"/>
    <n v="159.57"/>
  </r>
  <r>
    <n v="578"/>
    <x v="0"/>
    <x v="184"/>
    <d v="2023-05-08T00:00:00"/>
    <x v="116"/>
    <x v="2"/>
    <n v="112.41"/>
    <n v="2"/>
    <n v="0"/>
    <x v="3"/>
    <s v="Debit Card"/>
    <x v="1"/>
    <s v="No"/>
    <s v="Accommodation"/>
    <n v="7"/>
    <n v="2"/>
    <n v="786.87"/>
    <x v="1"/>
    <n v="112.41"/>
  </r>
  <r>
    <n v="579"/>
    <x v="2"/>
    <x v="265"/>
    <d v="2023-04-07T00:00:00"/>
    <x v="173"/>
    <x v="2"/>
    <n v="78.989999999999995"/>
    <n v="2"/>
    <n v="0"/>
    <x v="4"/>
    <s v="Credit Card"/>
    <x v="2"/>
    <s v="Yes"/>
    <s v="Accommodation"/>
    <n v="1"/>
    <n v="2"/>
    <n v="0"/>
    <x v="2"/>
    <n v="0"/>
  </r>
  <r>
    <n v="580"/>
    <x v="3"/>
    <x v="277"/>
    <d v="2023-03-07T00:00:00"/>
    <x v="87"/>
    <x v="0"/>
    <n v="336.37"/>
    <n v="3"/>
    <n v="1"/>
    <x v="4"/>
    <s v="Credit Card"/>
    <x v="0"/>
    <s v="No"/>
    <s v="Accommodation"/>
    <n v="5"/>
    <n v="4"/>
    <n v="1681.85"/>
    <x v="0"/>
    <n v="336.37"/>
  </r>
  <r>
    <n v="581"/>
    <x v="0"/>
    <x v="234"/>
    <d v="2023-01-28T00:00:00"/>
    <x v="67"/>
    <x v="1"/>
    <n v="121.47"/>
    <n v="1"/>
    <n v="0"/>
    <x v="2"/>
    <s v="Cash"/>
    <x v="1"/>
    <s v="No"/>
    <s v="Accommodation"/>
    <n v="3"/>
    <n v="1"/>
    <n v="364.40999999999997"/>
    <x v="1"/>
    <n v="121.46999999999998"/>
  </r>
  <r>
    <n v="582"/>
    <x v="0"/>
    <x v="278"/>
    <d v="2023-12-13T00:00:00"/>
    <x v="182"/>
    <x v="0"/>
    <n v="155.72"/>
    <n v="2"/>
    <n v="2"/>
    <x v="1"/>
    <s v="Debit Card"/>
    <x v="2"/>
    <s v="No"/>
    <s v="Accommodation"/>
    <n v="9"/>
    <n v="4"/>
    <n v="0"/>
    <x v="2"/>
    <n v="0"/>
  </r>
  <r>
    <n v="583"/>
    <x v="0"/>
    <x v="191"/>
    <d v="2023-06-12T00:00:00"/>
    <x v="249"/>
    <x v="2"/>
    <n v="105.78"/>
    <n v="1"/>
    <n v="0"/>
    <x v="1"/>
    <s v="Cash"/>
    <x v="2"/>
    <s v="No"/>
    <s v="Accommodation"/>
    <n v="4"/>
    <n v="1"/>
    <n v="0"/>
    <x v="2"/>
    <n v="0"/>
  </r>
  <r>
    <n v="584"/>
    <x v="2"/>
    <x v="279"/>
    <d v="2023-03-15T00:00:00"/>
    <x v="132"/>
    <x v="0"/>
    <n v="290.79000000000002"/>
    <n v="4"/>
    <n v="0"/>
    <x v="1"/>
    <s v="Credit Card"/>
    <x v="2"/>
    <s v="No"/>
    <s v="Food &amp; Beverage"/>
    <n v="5"/>
    <n v="4"/>
    <n v="0"/>
    <x v="2"/>
    <n v="0"/>
  </r>
  <r>
    <n v="585"/>
    <x v="1"/>
    <x v="128"/>
    <d v="2023-09-29T00:00:00"/>
    <x v="75"/>
    <x v="3"/>
    <n v="362.94"/>
    <n v="1"/>
    <n v="0"/>
    <x v="2"/>
    <s v="Bank Transfer"/>
    <x v="0"/>
    <s v="No"/>
    <s v="Accommodation"/>
    <n v="4"/>
    <n v="1"/>
    <n v="1451.76"/>
    <x v="0"/>
    <n v="362.94"/>
  </r>
  <r>
    <n v="586"/>
    <x v="2"/>
    <x v="280"/>
    <d v="2023-07-07T00:00:00"/>
    <x v="0"/>
    <x v="2"/>
    <n v="128.4"/>
    <n v="3"/>
    <n v="1"/>
    <x v="1"/>
    <s v="Cash"/>
    <x v="0"/>
    <s v="Yes"/>
    <s v="Accommodation"/>
    <n v="6"/>
    <n v="4"/>
    <n v="770.40000000000009"/>
    <x v="0"/>
    <n v="128.4"/>
  </r>
  <r>
    <n v="587"/>
    <x v="3"/>
    <x v="281"/>
    <d v="2023-08-14T00:00:00"/>
    <x v="142"/>
    <x v="0"/>
    <n v="250.55"/>
    <n v="1"/>
    <n v="1"/>
    <x v="2"/>
    <s v="UPI"/>
    <x v="1"/>
    <s v="No"/>
    <s v="Spa Services"/>
    <n v="6"/>
    <n v="2"/>
    <n v="1503.3000000000002"/>
    <x v="1"/>
    <n v="250.55000000000004"/>
  </r>
  <r>
    <n v="588"/>
    <x v="0"/>
    <x v="93"/>
    <d v="2023-10-12T00:00:00"/>
    <x v="75"/>
    <x v="2"/>
    <n v="63.79"/>
    <n v="4"/>
    <n v="3"/>
    <x v="2"/>
    <s v="Debit Card"/>
    <x v="2"/>
    <s v="No"/>
    <s v="Accommodation"/>
    <n v="4"/>
    <n v="7"/>
    <n v="0"/>
    <x v="2"/>
    <n v="0"/>
  </r>
  <r>
    <n v="589"/>
    <x v="0"/>
    <x v="282"/>
    <d v="2023-06-06T00:00:00"/>
    <x v="249"/>
    <x v="2"/>
    <n v="129.44"/>
    <n v="4"/>
    <n v="0"/>
    <x v="1"/>
    <s v="UPI"/>
    <x v="1"/>
    <s v="No"/>
    <s v="Accommodation"/>
    <n v="5"/>
    <n v="4"/>
    <n v="647.20000000000005"/>
    <x v="1"/>
    <n v="129.44"/>
  </r>
  <r>
    <n v="590"/>
    <x v="0"/>
    <x v="10"/>
    <d v="2023-01-27T00:00:00"/>
    <x v="267"/>
    <x v="2"/>
    <n v="72.349999999999994"/>
    <n v="1"/>
    <n v="0"/>
    <x v="0"/>
    <s v="Debit Card"/>
    <x v="0"/>
    <s v="No"/>
    <s v="Accommodation"/>
    <n v="3"/>
    <n v="1"/>
    <n v="217.04999999999998"/>
    <x v="0"/>
    <n v="72.349999999999994"/>
  </r>
  <r>
    <n v="591"/>
    <x v="3"/>
    <x v="121"/>
    <d v="2023-12-18T00:00:00"/>
    <x v="214"/>
    <x v="1"/>
    <n v="215.99"/>
    <n v="3"/>
    <n v="2"/>
    <x v="2"/>
    <s v="Credit Card"/>
    <x v="1"/>
    <s v="No"/>
    <s v="Accommodation"/>
    <n v="5"/>
    <n v="5"/>
    <n v="1079.95"/>
    <x v="1"/>
    <n v="215.99"/>
  </r>
  <r>
    <n v="592"/>
    <x v="0"/>
    <x v="283"/>
    <d v="2023-12-12T00:00:00"/>
    <x v="310"/>
    <x v="2"/>
    <n v="92.46"/>
    <n v="2"/>
    <n v="0"/>
    <x v="3"/>
    <s v="Credit Card"/>
    <x v="0"/>
    <s v="No"/>
    <s v="Accommodation"/>
    <n v="2"/>
    <n v="2"/>
    <n v="184.92"/>
    <x v="0"/>
    <n v="92.46"/>
  </r>
  <r>
    <n v="593"/>
    <x v="1"/>
    <x v="163"/>
    <d v="2023-12-06T00:00:00"/>
    <x v="311"/>
    <x v="1"/>
    <n v="164.98"/>
    <n v="4"/>
    <n v="3"/>
    <x v="0"/>
    <s v="Bank Transfer"/>
    <x v="0"/>
    <s v="No"/>
    <s v="Accommodation"/>
    <n v="5"/>
    <n v="7"/>
    <n v="824.9"/>
    <x v="0"/>
    <n v="164.98"/>
  </r>
  <r>
    <n v="594"/>
    <x v="0"/>
    <x v="91"/>
    <d v="2024-01-09T00:00:00"/>
    <x v="306"/>
    <x v="2"/>
    <n v="90.54"/>
    <n v="1"/>
    <n v="2"/>
    <x v="4"/>
    <s v="UPI"/>
    <x v="1"/>
    <s v="No"/>
    <s v="Accommodation"/>
    <n v="10"/>
    <n v="3"/>
    <n v="905.40000000000009"/>
    <x v="1"/>
    <n v="90.54"/>
  </r>
  <r>
    <n v="595"/>
    <x v="0"/>
    <x v="165"/>
    <d v="2023-01-20T00:00:00"/>
    <x v="312"/>
    <x v="1"/>
    <n v="182.93"/>
    <n v="2"/>
    <n v="1"/>
    <x v="1"/>
    <s v="Debit Card"/>
    <x v="0"/>
    <s v="No"/>
    <s v="Food &amp; Beverage"/>
    <n v="7"/>
    <n v="3"/>
    <n v="1280.51"/>
    <x v="0"/>
    <n v="182.93"/>
  </r>
  <r>
    <n v="596"/>
    <x v="0"/>
    <x v="21"/>
    <d v="2023-04-27T00:00:00"/>
    <x v="201"/>
    <x v="2"/>
    <n v="113.97"/>
    <n v="2"/>
    <n v="2"/>
    <x v="0"/>
    <s v="UPI"/>
    <x v="3"/>
    <s v="Yes"/>
    <s v="Laundry"/>
    <n v="7"/>
    <n v="4"/>
    <n v="0"/>
    <x v="2"/>
    <n v="0"/>
  </r>
  <r>
    <n v="597"/>
    <x v="1"/>
    <x v="17"/>
    <d v="2023-11-09T00:00:00"/>
    <x v="128"/>
    <x v="1"/>
    <n v="133.19"/>
    <n v="3"/>
    <n v="0"/>
    <x v="4"/>
    <s v="Credit Card"/>
    <x v="0"/>
    <s v="No"/>
    <s v="Spa Services"/>
    <n v="3"/>
    <n v="3"/>
    <n v="399.57"/>
    <x v="0"/>
    <n v="133.19"/>
  </r>
  <r>
    <n v="598"/>
    <x v="3"/>
    <x v="284"/>
    <d v="2023-11-19T00:00:00"/>
    <x v="196"/>
    <x v="0"/>
    <n v="196.09"/>
    <n v="1"/>
    <n v="0"/>
    <x v="1"/>
    <s v="Bank Transfer"/>
    <x v="0"/>
    <s v="No"/>
    <s v="Food &amp; Beverage"/>
    <n v="10"/>
    <n v="1"/>
    <n v="1960.9"/>
    <x v="0"/>
    <n v="196.09"/>
  </r>
  <r>
    <n v="599"/>
    <x v="3"/>
    <x v="69"/>
    <d v="2023-02-14T00:00:00"/>
    <x v="313"/>
    <x v="2"/>
    <n v="164.31"/>
    <n v="2"/>
    <n v="2"/>
    <x v="1"/>
    <s v="Credit Card"/>
    <x v="1"/>
    <s v="No"/>
    <s v="Accommodation"/>
    <n v="2"/>
    <n v="4"/>
    <n v="328.62"/>
    <x v="1"/>
    <n v="164.31"/>
  </r>
  <r>
    <n v="600"/>
    <x v="2"/>
    <x v="72"/>
    <d v="2024-01-03T00:00:00"/>
    <x v="314"/>
    <x v="3"/>
    <n v="331.44"/>
    <n v="1"/>
    <n v="0"/>
    <x v="1"/>
    <s v="Cash"/>
    <x v="0"/>
    <s v="Yes"/>
    <s v="Accommodation"/>
    <n v="6"/>
    <n v="1"/>
    <n v="1988.6399999999999"/>
    <x v="0"/>
    <n v="331.44"/>
  </r>
  <r>
    <n v="601"/>
    <x v="2"/>
    <x v="259"/>
    <d v="2023-10-09T00:00:00"/>
    <x v="315"/>
    <x v="0"/>
    <n v="290.49"/>
    <n v="1"/>
    <n v="0"/>
    <x v="2"/>
    <s v="Bank Transfer"/>
    <x v="2"/>
    <s v="No"/>
    <s v="Spa Services"/>
    <n v="8"/>
    <n v="1"/>
    <n v="0"/>
    <x v="2"/>
    <n v="0"/>
  </r>
  <r>
    <n v="602"/>
    <x v="1"/>
    <x v="60"/>
    <d v="2023-12-22T00:00:00"/>
    <x v="316"/>
    <x v="1"/>
    <n v="162.1"/>
    <n v="4"/>
    <n v="2"/>
    <x v="2"/>
    <s v="Bank Transfer"/>
    <x v="0"/>
    <s v="Yes"/>
    <s v="Accommodation"/>
    <n v="6"/>
    <n v="6"/>
    <n v="972.59999999999991"/>
    <x v="0"/>
    <n v="162.1"/>
  </r>
  <r>
    <n v="603"/>
    <x v="3"/>
    <x v="13"/>
    <d v="2023-05-13T00:00:00"/>
    <x v="317"/>
    <x v="0"/>
    <n v="345.07"/>
    <n v="1"/>
    <n v="1"/>
    <x v="2"/>
    <s v="Cash"/>
    <x v="3"/>
    <s v="No"/>
    <s v="Accommodation"/>
    <n v="9"/>
    <n v="2"/>
    <n v="0"/>
    <x v="2"/>
    <n v="0"/>
  </r>
  <r>
    <n v="604"/>
    <x v="3"/>
    <x v="30"/>
    <d v="2023-06-27T00:00:00"/>
    <x v="318"/>
    <x v="0"/>
    <n v="195.53"/>
    <n v="2"/>
    <n v="2"/>
    <x v="1"/>
    <s v="Cash"/>
    <x v="1"/>
    <s v="No"/>
    <s v="Food &amp; Beverage"/>
    <n v="5"/>
    <n v="4"/>
    <n v="977.65"/>
    <x v="1"/>
    <n v="195.53"/>
  </r>
  <r>
    <n v="605"/>
    <x v="2"/>
    <x v="255"/>
    <d v="2023-09-12T00:00:00"/>
    <x v="319"/>
    <x v="2"/>
    <n v="144.6"/>
    <n v="4"/>
    <n v="0"/>
    <x v="4"/>
    <s v="Credit Card"/>
    <x v="1"/>
    <s v="No"/>
    <s v="Accommodation"/>
    <n v="4"/>
    <n v="4"/>
    <n v="578.4"/>
    <x v="1"/>
    <n v="144.6"/>
  </r>
  <r>
    <n v="606"/>
    <x v="2"/>
    <x v="200"/>
    <d v="2023-02-25T00:00:00"/>
    <x v="84"/>
    <x v="2"/>
    <n v="133.13999999999999"/>
    <n v="1"/>
    <n v="1"/>
    <x v="3"/>
    <s v="Bank Transfer"/>
    <x v="0"/>
    <s v="No"/>
    <s v="Accommodation"/>
    <n v="8"/>
    <n v="2"/>
    <n v="1065.1199999999999"/>
    <x v="0"/>
    <n v="133.13999999999999"/>
  </r>
  <r>
    <n v="607"/>
    <x v="2"/>
    <x v="281"/>
    <d v="2023-08-11T00:00:00"/>
    <x v="320"/>
    <x v="2"/>
    <n v="148.97"/>
    <n v="1"/>
    <n v="2"/>
    <x v="1"/>
    <s v="Bank Transfer"/>
    <x v="1"/>
    <s v="Yes"/>
    <s v="Accommodation"/>
    <n v="3"/>
    <n v="3"/>
    <n v="446.90999999999997"/>
    <x v="1"/>
    <n v="148.97"/>
  </r>
  <r>
    <n v="608"/>
    <x v="3"/>
    <x v="285"/>
    <d v="2023-07-06T00:00:00"/>
    <x v="81"/>
    <x v="2"/>
    <n v="140.94999999999999"/>
    <n v="3"/>
    <n v="2"/>
    <x v="2"/>
    <s v="UPI"/>
    <x v="0"/>
    <s v="No"/>
    <s v="Laundry"/>
    <n v="7"/>
    <n v="5"/>
    <n v="986.64999999999986"/>
    <x v="0"/>
    <n v="140.94999999999999"/>
  </r>
  <r>
    <n v="609"/>
    <x v="3"/>
    <x v="127"/>
    <d v="2023-10-30T00:00:00"/>
    <x v="248"/>
    <x v="0"/>
    <n v="232.78"/>
    <n v="1"/>
    <n v="0"/>
    <x v="1"/>
    <s v="UPI"/>
    <x v="1"/>
    <s v="No"/>
    <s v="Accommodation"/>
    <n v="6"/>
    <n v="1"/>
    <n v="1396.68"/>
    <x v="1"/>
    <n v="232.78"/>
  </r>
  <r>
    <n v="610"/>
    <x v="2"/>
    <x v="146"/>
    <d v="2023-06-01T00:00:00"/>
    <x v="321"/>
    <x v="2"/>
    <n v="116.5"/>
    <n v="1"/>
    <n v="0"/>
    <x v="0"/>
    <s v="Cash"/>
    <x v="1"/>
    <s v="No"/>
    <s v="Accommodation"/>
    <n v="4"/>
    <n v="1"/>
    <n v="466"/>
    <x v="1"/>
    <n v="116.5"/>
  </r>
  <r>
    <n v="611"/>
    <x v="3"/>
    <x v="268"/>
    <d v="2023-08-23T00:00:00"/>
    <x v="322"/>
    <x v="2"/>
    <n v="152.27000000000001"/>
    <n v="1"/>
    <n v="0"/>
    <x v="4"/>
    <s v="Debit Card"/>
    <x v="2"/>
    <s v="Yes"/>
    <s v="Food &amp; Beverage"/>
    <n v="4"/>
    <n v="1"/>
    <n v="0"/>
    <x v="2"/>
    <n v="0"/>
  </r>
  <r>
    <n v="612"/>
    <x v="2"/>
    <x v="154"/>
    <d v="2023-10-27T00:00:00"/>
    <x v="90"/>
    <x v="2"/>
    <n v="137.24"/>
    <n v="2"/>
    <n v="1"/>
    <x v="1"/>
    <s v="Cash"/>
    <x v="1"/>
    <s v="No"/>
    <s v="Other"/>
    <n v="4"/>
    <n v="3"/>
    <n v="548.96"/>
    <x v="1"/>
    <n v="137.24"/>
  </r>
  <r>
    <n v="613"/>
    <x v="0"/>
    <x v="148"/>
    <d v="2023-06-05T00:00:00"/>
    <x v="58"/>
    <x v="0"/>
    <n v="156.83000000000001"/>
    <n v="3"/>
    <n v="0"/>
    <x v="0"/>
    <s v="Bank Transfer"/>
    <x v="0"/>
    <s v="No"/>
    <s v="Laundry"/>
    <n v="9"/>
    <n v="3"/>
    <n v="1411.47"/>
    <x v="0"/>
    <n v="156.83000000000001"/>
  </r>
  <r>
    <n v="614"/>
    <x v="3"/>
    <x v="286"/>
    <d v="2023-02-05T00:00:00"/>
    <x v="79"/>
    <x v="3"/>
    <n v="551.55999999999995"/>
    <n v="2"/>
    <n v="0"/>
    <x v="1"/>
    <s v="Debit Card"/>
    <x v="1"/>
    <s v="No"/>
    <s v="Accommodation"/>
    <n v="4"/>
    <n v="2"/>
    <n v="2206.2399999999998"/>
    <x v="1"/>
    <n v="551.55999999999995"/>
  </r>
  <r>
    <n v="615"/>
    <x v="1"/>
    <x v="287"/>
    <d v="2023-06-03T00:00:00"/>
    <x v="38"/>
    <x v="1"/>
    <n v="103.26"/>
    <n v="1"/>
    <n v="1"/>
    <x v="1"/>
    <s v="Debit Card"/>
    <x v="0"/>
    <s v="No"/>
    <s v="Accommodation"/>
    <n v="8"/>
    <n v="2"/>
    <n v="826.08"/>
    <x v="0"/>
    <n v="103.26"/>
  </r>
  <r>
    <n v="616"/>
    <x v="0"/>
    <x v="274"/>
    <d v="2023-08-18T00:00:00"/>
    <x v="323"/>
    <x v="1"/>
    <n v="188.44"/>
    <n v="2"/>
    <n v="0"/>
    <x v="1"/>
    <s v="Cash"/>
    <x v="3"/>
    <s v="Yes"/>
    <s v="Accommodation"/>
    <n v="6"/>
    <n v="2"/>
    <n v="0"/>
    <x v="2"/>
    <n v="0"/>
  </r>
  <r>
    <n v="617"/>
    <x v="0"/>
    <x v="238"/>
    <d v="2023-12-26T00:00:00"/>
    <x v="33"/>
    <x v="1"/>
    <n v="136.36000000000001"/>
    <n v="1"/>
    <n v="0"/>
    <x v="0"/>
    <s v="UPI"/>
    <x v="3"/>
    <s v="No"/>
    <s v="Accommodation"/>
    <n v="5"/>
    <n v="1"/>
    <n v="0"/>
    <x v="2"/>
    <n v="0"/>
  </r>
  <r>
    <n v="618"/>
    <x v="3"/>
    <x v="288"/>
    <d v="2023-09-28T00:00:00"/>
    <x v="57"/>
    <x v="3"/>
    <n v="519.44000000000005"/>
    <n v="1"/>
    <n v="1"/>
    <x v="0"/>
    <s v="Credit Card"/>
    <x v="0"/>
    <s v="Yes"/>
    <s v="Food &amp; Beverage"/>
    <n v="2"/>
    <n v="2"/>
    <n v="1038.8800000000001"/>
    <x v="0"/>
    <n v="519.44000000000005"/>
  </r>
  <r>
    <n v="619"/>
    <x v="3"/>
    <x v="289"/>
    <d v="2023-12-14T00:00:00"/>
    <x v="314"/>
    <x v="2"/>
    <n v="145.83000000000001"/>
    <n v="3"/>
    <n v="0"/>
    <x v="0"/>
    <s v="Bank Transfer"/>
    <x v="0"/>
    <s v="Yes"/>
    <s v="Accommodation"/>
    <n v="6"/>
    <n v="3"/>
    <n v="874.98"/>
    <x v="0"/>
    <n v="145.83000000000001"/>
  </r>
  <r>
    <n v="620"/>
    <x v="2"/>
    <x v="262"/>
    <d v="2023-10-01T00:00:00"/>
    <x v="324"/>
    <x v="1"/>
    <n v="199.61"/>
    <n v="3"/>
    <n v="0"/>
    <x v="1"/>
    <s v="UPI"/>
    <x v="0"/>
    <s v="No"/>
    <s v="Food &amp; Beverage"/>
    <n v="3"/>
    <n v="3"/>
    <n v="598.83000000000004"/>
    <x v="0"/>
    <n v="199.61"/>
  </r>
  <r>
    <n v="621"/>
    <x v="0"/>
    <x v="110"/>
    <d v="2023-10-17T00:00:00"/>
    <x v="260"/>
    <x v="3"/>
    <n v="409.9"/>
    <n v="1"/>
    <n v="0"/>
    <x v="1"/>
    <s v="Credit Card"/>
    <x v="0"/>
    <s v="Yes"/>
    <s v="Accommodation"/>
    <n v="10"/>
    <n v="1"/>
    <n v="4099"/>
    <x v="0"/>
    <n v="409.9"/>
  </r>
  <r>
    <n v="622"/>
    <x v="2"/>
    <x v="290"/>
    <d v="2023-07-30T00:00:00"/>
    <x v="240"/>
    <x v="1"/>
    <n v="152.63"/>
    <n v="2"/>
    <n v="0"/>
    <x v="2"/>
    <s v="Credit Card"/>
    <x v="0"/>
    <s v="Yes"/>
    <s v="Laundry"/>
    <n v="2"/>
    <n v="2"/>
    <n v="305.26"/>
    <x v="0"/>
    <n v="152.63"/>
  </r>
  <r>
    <n v="623"/>
    <x v="3"/>
    <x v="283"/>
    <d v="2023-12-15T00:00:00"/>
    <x v="25"/>
    <x v="0"/>
    <n v="283.33"/>
    <n v="4"/>
    <n v="0"/>
    <x v="3"/>
    <s v="Debit Card"/>
    <x v="2"/>
    <s v="No"/>
    <s v="Accommodation"/>
    <n v="5"/>
    <n v="4"/>
    <n v="0"/>
    <x v="2"/>
    <n v="0"/>
  </r>
  <r>
    <n v="624"/>
    <x v="0"/>
    <x v="229"/>
    <d v="2023-01-14T00:00:00"/>
    <x v="270"/>
    <x v="1"/>
    <n v="119.44"/>
    <n v="2"/>
    <n v="0"/>
    <x v="3"/>
    <s v="Credit Card"/>
    <x v="0"/>
    <s v="No"/>
    <s v="Food &amp; Beverage"/>
    <n v="9"/>
    <n v="2"/>
    <n v="1074.96"/>
    <x v="0"/>
    <n v="119.44"/>
  </r>
  <r>
    <n v="625"/>
    <x v="3"/>
    <x v="291"/>
    <d v="2023-02-18T00:00:00"/>
    <x v="218"/>
    <x v="3"/>
    <n v="367.83"/>
    <n v="1"/>
    <n v="1"/>
    <x v="1"/>
    <s v="Debit Card"/>
    <x v="1"/>
    <s v="No"/>
    <s v="Food &amp; Beverage"/>
    <n v="3"/>
    <n v="2"/>
    <n v="1103.49"/>
    <x v="1"/>
    <n v="367.83"/>
  </r>
  <r>
    <n v="626"/>
    <x v="3"/>
    <x v="168"/>
    <d v="2023-06-08T00:00:00"/>
    <x v="293"/>
    <x v="1"/>
    <n v="242.79"/>
    <n v="1"/>
    <n v="0"/>
    <x v="3"/>
    <s v="UPI"/>
    <x v="0"/>
    <s v="No"/>
    <s v="Accommodation"/>
    <n v="2"/>
    <n v="1"/>
    <n v="485.58"/>
    <x v="0"/>
    <n v="242.79"/>
  </r>
  <r>
    <n v="627"/>
    <x v="0"/>
    <x v="220"/>
    <d v="2024-01-03T00:00:00"/>
    <x v="252"/>
    <x v="2"/>
    <n v="66.86"/>
    <n v="4"/>
    <n v="0"/>
    <x v="2"/>
    <s v="Credit Card"/>
    <x v="0"/>
    <s v="No"/>
    <s v="Accommodation"/>
    <n v="9"/>
    <n v="4"/>
    <n v="601.74"/>
    <x v="0"/>
    <n v="66.86"/>
  </r>
  <r>
    <n v="628"/>
    <x v="1"/>
    <x v="292"/>
    <d v="2023-11-20T00:00:00"/>
    <x v="232"/>
    <x v="1"/>
    <n v="139.19999999999999"/>
    <n v="3"/>
    <n v="0"/>
    <x v="2"/>
    <s v="Bank Transfer"/>
    <x v="0"/>
    <s v="No"/>
    <s v="Food &amp; Beverage"/>
    <n v="4"/>
    <n v="3"/>
    <n v="556.79999999999995"/>
    <x v="0"/>
    <n v="139.19999999999999"/>
  </r>
  <r>
    <n v="629"/>
    <x v="3"/>
    <x v="195"/>
    <d v="2023-10-27T00:00:00"/>
    <x v="128"/>
    <x v="1"/>
    <n v="160.31"/>
    <n v="2"/>
    <n v="1"/>
    <x v="4"/>
    <s v="Debit Card"/>
    <x v="0"/>
    <s v="No"/>
    <s v="Accommodation"/>
    <n v="9"/>
    <n v="3"/>
    <n v="1442.79"/>
    <x v="0"/>
    <n v="160.31"/>
  </r>
  <r>
    <n v="630"/>
    <x v="3"/>
    <x v="104"/>
    <d v="2023-09-15T00:00:00"/>
    <x v="39"/>
    <x v="0"/>
    <n v="225.94"/>
    <n v="4"/>
    <n v="1"/>
    <x v="3"/>
    <s v="Cash"/>
    <x v="3"/>
    <s v="No"/>
    <s v="Food &amp; Beverage"/>
    <n v="3"/>
    <n v="5"/>
    <n v="0"/>
    <x v="2"/>
    <n v="0"/>
  </r>
  <r>
    <n v="631"/>
    <x v="1"/>
    <x v="289"/>
    <d v="2023-12-17T00:00:00"/>
    <x v="230"/>
    <x v="1"/>
    <n v="115.33"/>
    <n v="1"/>
    <n v="0"/>
    <x v="4"/>
    <s v="Credit Card"/>
    <x v="0"/>
    <s v="Yes"/>
    <s v="Food &amp; Beverage"/>
    <n v="9"/>
    <n v="1"/>
    <n v="1037.97"/>
    <x v="0"/>
    <n v="115.33"/>
  </r>
  <r>
    <n v="632"/>
    <x v="3"/>
    <x v="35"/>
    <d v="2023-07-17T00:00:00"/>
    <x v="249"/>
    <x v="0"/>
    <n v="352.58"/>
    <n v="1"/>
    <n v="0"/>
    <x v="4"/>
    <s v="UPI"/>
    <x v="2"/>
    <s v="No"/>
    <s v="Food &amp; Beverage"/>
    <n v="1"/>
    <n v="1"/>
    <n v="0"/>
    <x v="2"/>
    <n v="0"/>
  </r>
  <r>
    <n v="633"/>
    <x v="1"/>
    <x v="192"/>
    <d v="2023-12-28T00:00:00"/>
    <x v="325"/>
    <x v="2"/>
    <n v="100.56"/>
    <n v="4"/>
    <n v="2"/>
    <x v="2"/>
    <s v="UPI"/>
    <x v="2"/>
    <s v="Yes"/>
    <s v="Accommodation"/>
    <n v="4"/>
    <n v="6"/>
    <n v="0"/>
    <x v="2"/>
    <n v="0"/>
  </r>
  <r>
    <n v="634"/>
    <x v="2"/>
    <x v="211"/>
    <d v="2023-02-28T00:00:00"/>
    <x v="326"/>
    <x v="1"/>
    <n v="128.80000000000001"/>
    <n v="2"/>
    <n v="0"/>
    <x v="0"/>
    <s v="Debit Card"/>
    <x v="0"/>
    <s v="Yes"/>
    <s v="Laundry"/>
    <n v="3"/>
    <n v="2"/>
    <n v="386.40000000000003"/>
    <x v="0"/>
    <n v="128.80000000000001"/>
  </r>
  <r>
    <n v="635"/>
    <x v="1"/>
    <x v="150"/>
    <d v="2023-04-27T00:00:00"/>
    <x v="6"/>
    <x v="2"/>
    <n v="72.489999999999995"/>
    <n v="1"/>
    <n v="1"/>
    <x v="3"/>
    <s v="Debit Card"/>
    <x v="1"/>
    <s v="No"/>
    <s v="Other"/>
    <n v="9"/>
    <n v="2"/>
    <n v="652.41"/>
    <x v="1"/>
    <n v="72.489999999999995"/>
  </r>
  <r>
    <n v="636"/>
    <x v="3"/>
    <x v="285"/>
    <d v="2023-07-04T00:00:00"/>
    <x v="296"/>
    <x v="2"/>
    <n v="78.540000000000006"/>
    <n v="2"/>
    <n v="0"/>
    <x v="1"/>
    <s v="Cash"/>
    <x v="1"/>
    <s v="Yes"/>
    <s v="Accommodation"/>
    <n v="5"/>
    <n v="2"/>
    <n v="392.70000000000005"/>
    <x v="1"/>
    <n v="78.540000000000006"/>
  </r>
  <r>
    <n v="637"/>
    <x v="0"/>
    <x v="48"/>
    <d v="2023-01-21T00:00:00"/>
    <x v="217"/>
    <x v="1"/>
    <n v="182.18"/>
    <n v="1"/>
    <n v="1"/>
    <x v="1"/>
    <s v="Bank Transfer"/>
    <x v="0"/>
    <s v="No"/>
    <s v="Accommodation"/>
    <n v="5"/>
    <n v="2"/>
    <n v="910.90000000000009"/>
    <x v="0"/>
    <n v="182.18"/>
  </r>
  <r>
    <n v="638"/>
    <x v="3"/>
    <x v="261"/>
    <d v="2023-04-07T00:00:00"/>
    <x v="179"/>
    <x v="2"/>
    <n v="110.19"/>
    <n v="2"/>
    <n v="0"/>
    <x v="2"/>
    <s v="Debit Card"/>
    <x v="0"/>
    <s v="No"/>
    <s v="Accommodation"/>
    <n v="12"/>
    <n v="2"/>
    <n v="1322.28"/>
    <x v="0"/>
    <n v="110.19"/>
  </r>
  <r>
    <n v="639"/>
    <x v="0"/>
    <x v="59"/>
    <d v="2023-06-14T00:00:00"/>
    <x v="280"/>
    <x v="3"/>
    <n v="470.73"/>
    <n v="4"/>
    <n v="0"/>
    <x v="0"/>
    <s v="Bank Transfer"/>
    <x v="1"/>
    <s v="No"/>
    <s v="Accommodation"/>
    <n v="3"/>
    <n v="4"/>
    <n v="1412.19"/>
    <x v="1"/>
    <n v="470.73"/>
  </r>
  <r>
    <n v="640"/>
    <x v="3"/>
    <x v="89"/>
    <d v="2023-11-05T00:00:00"/>
    <x v="138"/>
    <x v="2"/>
    <n v="165.15"/>
    <n v="3"/>
    <n v="0"/>
    <x v="1"/>
    <s v="Credit Card"/>
    <x v="1"/>
    <s v="Yes"/>
    <s v="Food &amp; Beverage"/>
    <n v="7"/>
    <n v="3"/>
    <n v="1156.05"/>
    <x v="1"/>
    <n v="165.15"/>
  </r>
  <r>
    <n v="641"/>
    <x v="1"/>
    <x v="293"/>
    <d v="2023-05-25T00:00:00"/>
    <x v="34"/>
    <x v="2"/>
    <n v="59.2"/>
    <n v="2"/>
    <n v="1"/>
    <x v="4"/>
    <s v="Debit Card"/>
    <x v="0"/>
    <s v="No"/>
    <s v="Spa Services"/>
    <n v="5"/>
    <n v="3"/>
    <n v="296"/>
    <x v="0"/>
    <n v="59.2"/>
  </r>
  <r>
    <n v="642"/>
    <x v="3"/>
    <x v="289"/>
    <d v="2023-12-12T00:00:00"/>
    <x v="316"/>
    <x v="0"/>
    <n v="331.88"/>
    <n v="2"/>
    <n v="0"/>
    <x v="1"/>
    <s v="UPI"/>
    <x v="2"/>
    <s v="Yes"/>
    <s v="Accommodation"/>
    <n v="4"/>
    <n v="2"/>
    <n v="0"/>
    <x v="2"/>
    <n v="0"/>
  </r>
  <r>
    <n v="643"/>
    <x v="3"/>
    <x v="126"/>
    <d v="2023-05-19T00:00:00"/>
    <x v="327"/>
    <x v="2"/>
    <n v="96.17"/>
    <n v="3"/>
    <n v="0"/>
    <x v="3"/>
    <s v="Debit Card"/>
    <x v="0"/>
    <s v="No"/>
    <s v="Accommodation"/>
    <n v="10"/>
    <n v="3"/>
    <n v="961.7"/>
    <x v="0"/>
    <n v="96.17"/>
  </r>
  <r>
    <n v="644"/>
    <x v="1"/>
    <x v="249"/>
    <d v="2023-06-05T00:00:00"/>
    <x v="251"/>
    <x v="3"/>
    <n v="372.3"/>
    <n v="1"/>
    <n v="2"/>
    <x v="1"/>
    <s v="Credit Card"/>
    <x v="0"/>
    <s v="No"/>
    <s v="Accommodation"/>
    <n v="3"/>
    <n v="3"/>
    <n v="1116.9000000000001"/>
    <x v="0"/>
    <n v="372.3"/>
  </r>
  <r>
    <n v="645"/>
    <x v="1"/>
    <x v="77"/>
    <d v="2023-07-04T00:00:00"/>
    <x v="249"/>
    <x v="3"/>
    <n v="300.26"/>
    <n v="1"/>
    <n v="0"/>
    <x v="1"/>
    <s v="UPI"/>
    <x v="1"/>
    <s v="Yes"/>
    <s v="Accommodation"/>
    <n v="4"/>
    <n v="1"/>
    <n v="1201.04"/>
    <x v="1"/>
    <n v="300.26"/>
  </r>
  <r>
    <n v="646"/>
    <x v="1"/>
    <x v="270"/>
    <d v="2023-11-29T00:00:00"/>
    <x v="138"/>
    <x v="2"/>
    <n v="71.38"/>
    <n v="2"/>
    <n v="0"/>
    <x v="1"/>
    <s v="UPI"/>
    <x v="0"/>
    <s v="No"/>
    <s v="Laundry"/>
    <n v="5"/>
    <n v="2"/>
    <n v="356.9"/>
    <x v="0"/>
    <n v="71.38"/>
  </r>
  <r>
    <n v="647"/>
    <x v="2"/>
    <x v="237"/>
    <d v="2023-08-12T00:00:00"/>
    <x v="260"/>
    <x v="2"/>
    <n v="113"/>
    <n v="1"/>
    <n v="1"/>
    <x v="2"/>
    <s v="Debit Card"/>
    <x v="0"/>
    <s v="Yes"/>
    <s v="Accommodation"/>
    <n v="5"/>
    <n v="2"/>
    <n v="565"/>
    <x v="0"/>
    <n v="113"/>
  </r>
  <r>
    <n v="648"/>
    <x v="1"/>
    <x v="188"/>
    <d v="2023-07-02T00:00:00"/>
    <x v="290"/>
    <x v="3"/>
    <n v="317.83999999999997"/>
    <n v="2"/>
    <n v="2"/>
    <x v="1"/>
    <s v="Bank Transfer"/>
    <x v="0"/>
    <s v="No"/>
    <s v="Spa Services"/>
    <n v="9"/>
    <n v="4"/>
    <n v="2860.56"/>
    <x v="0"/>
    <n v="317.83999999999997"/>
  </r>
  <r>
    <n v="649"/>
    <x v="2"/>
    <x v="256"/>
    <d v="2023-02-11T00:00:00"/>
    <x v="86"/>
    <x v="3"/>
    <n v="303.58"/>
    <n v="4"/>
    <n v="0"/>
    <x v="2"/>
    <s v="Bank Transfer"/>
    <x v="2"/>
    <s v="No"/>
    <s v="Other"/>
    <n v="2"/>
    <n v="4"/>
    <n v="0"/>
    <x v="2"/>
    <n v="0"/>
  </r>
  <r>
    <n v="650"/>
    <x v="3"/>
    <x v="211"/>
    <d v="2023-03-03T00:00:00"/>
    <x v="328"/>
    <x v="1"/>
    <n v="161.76"/>
    <n v="1"/>
    <n v="0"/>
    <x v="1"/>
    <s v="Credit Card"/>
    <x v="1"/>
    <s v="No"/>
    <s v="Accommodation"/>
    <n v="6"/>
    <n v="1"/>
    <n v="970.56"/>
    <x v="1"/>
    <n v="161.76"/>
  </r>
  <r>
    <n v="651"/>
    <x v="1"/>
    <x v="294"/>
    <d v="2023-09-26T00:00:00"/>
    <x v="110"/>
    <x v="0"/>
    <n v="199.6"/>
    <n v="1"/>
    <n v="0"/>
    <x v="1"/>
    <s v="Credit Card"/>
    <x v="2"/>
    <s v="No"/>
    <s v="Accommodation"/>
    <n v="9"/>
    <n v="1"/>
    <n v="0"/>
    <x v="2"/>
    <n v="0"/>
  </r>
  <r>
    <n v="652"/>
    <x v="0"/>
    <x v="295"/>
    <d v="2023-03-06T00:00:00"/>
    <x v="46"/>
    <x v="3"/>
    <n v="298.29000000000002"/>
    <n v="1"/>
    <n v="1"/>
    <x v="3"/>
    <s v="Cash"/>
    <x v="0"/>
    <s v="No"/>
    <s v="Laundry"/>
    <n v="6"/>
    <n v="2"/>
    <n v="1789.7400000000002"/>
    <x v="0"/>
    <n v="298.29000000000002"/>
  </r>
  <r>
    <n v="653"/>
    <x v="1"/>
    <x v="47"/>
    <d v="2023-04-11T00:00:00"/>
    <x v="161"/>
    <x v="3"/>
    <n v="354.57"/>
    <n v="1"/>
    <n v="0"/>
    <x v="4"/>
    <s v="Cash"/>
    <x v="0"/>
    <s v="No"/>
    <s v="Accommodation"/>
    <n v="6"/>
    <n v="1"/>
    <n v="2127.42"/>
    <x v="0"/>
    <n v="354.57"/>
  </r>
  <r>
    <n v="654"/>
    <x v="3"/>
    <x v="220"/>
    <d v="2023-12-31T00:00:00"/>
    <x v="329"/>
    <x v="3"/>
    <n v="401.95"/>
    <n v="2"/>
    <n v="1"/>
    <x v="1"/>
    <s v="Bank Transfer"/>
    <x v="0"/>
    <s v="No"/>
    <s v="Food &amp; Beverage"/>
    <n v="6"/>
    <n v="3"/>
    <n v="2411.6999999999998"/>
    <x v="0"/>
    <n v="401.95"/>
  </r>
  <r>
    <n v="655"/>
    <x v="3"/>
    <x v="88"/>
    <d v="2023-11-30T00:00:00"/>
    <x v="276"/>
    <x v="1"/>
    <n v="235.55"/>
    <n v="1"/>
    <n v="0"/>
    <x v="1"/>
    <s v="Debit Card"/>
    <x v="0"/>
    <s v="No"/>
    <s v="Food &amp; Beverage"/>
    <n v="5"/>
    <n v="1"/>
    <n v="1177.75"/>
    <x v="0"/>
    <n v="235.55"/>
  </r>
  <r>
    <n v="656"/>
    <x v="3"/>
    <x v="0"/>
    <d v="2023-08-10T00:00:00"/>
    <x v="330"/>
    <x v="0"/>
    <n v="226.75"/>
    <n v="1"/>
    <n v="0"/>
    <x v="0"/>
    <s v="Bank Transfer"/>
    <x v="0"/>
    <s v="No"/>
    <s v="Food &amp; Beverage"/>
    <n v="9"/>
    <n v="1"/>
    <n v="2040.75"/>
    <x v="0"/>
    <n v="226.75"/>
  </r>
  <r>
    <n v="657"/>
    <x v="2"/>
    <x v="202"/>
    <d v="2023-11-24T00:00:00"/>
    <x v="228"/>
    <x v="0"/>
    <n v="286.64"/>
    <n v="2"/>
    <n v="0"/>
    <x v="1"/>
    <s v="Credit Card"/>
    <x v="0"/>
    <s v="No"/>
    <s v="Food &amp; Beverage"/>
    <n v="4"/>
    <n v="2"/>
    <n v="1146.56"/>
    <x v="0"/>
    <n v="286.64"/>
  </r>
  <r>
    <n v="658"/>
    <x v="1"/>
    <x v="259"/>
    <d v="2023-10-03T00:00:00"/>
    <x v="48"/>
    <x v="3"/>
    <n v="242.59"/>
    <n v="1"/>
    <n v="1"/>
    <x v="2"/>
    <s v="Debit Card"/>
    <x v="0"/>
    <s v="No"/>
    <s v="Accommodation"/>
    <n v="2"/>
    <n v="2"/>
    <n v="485.18"/>
    <x v="0"/>
    <n v="242.59"/>
  </r>
  <r>
    <n v="659"/>
    <x v="2"/>
    <x v="134"/>
    <d v="2023-07-11T00:00:00"/>
    <x v="36"/>
    <x v="2"/>
    <n v="92.89"/>
    <n v="2"/>
    <n v="2"/>
    <x v="1"/>
    <s v="Debit Card"/>
    <x v="0"/>
    <s v="No"/>
    <s v="Accommodation"/>
    <n v="2"/>
    <n v="4"/>
    <n v="185.78"/>
    <x v="0"/>
    <n v="92.89"/>
  </r>
  <r>
    <n v="660"/>
    <x v="2"/>
    <x v="281"/>
    <d v="2023-08-15T00:00:00"/>
    <x v="142"/>
    <x v="1"/>
    <n v="217.54"/>
    <n v="1"/>
    <n v="3"/>
    <x v="1"/>
    <s v="Credit Card"/>
    <x v="2"/>
    <s v="Yes"/>
    <s v="Laundry"/>
    <n v="7"/>
    <n v="4"/>
    <n v="0"/>
    <x v="2"/>
    <n v="0"/>
  </r>
  <r>
    <n v="661"/>
    <x v="3"/>
    <x v="123"/>
    <d v="2023-12-31T00:00:00"/>
    <x v="331"/>
    <x v="1"/>
    <n v="200.15"/>
    <n v="2"/>
    <n v="0"/>
    <x v="4"/>
    <s v="Cash"/>
    <x v="2"/>
    <s v="No"/>
    <s v="Laundry"/>
    <n v="2"/>
    <n v="2"/>
    <n v="0"/>
    <x v="2"/>
    <n v="0"/>
  </r>
  <r>
    <n v="662"/>
    <x v="2"/>
    <x v="139"/>
    <d v="2023-04-26T00:00:00"/>
    <x v="28"/>
    <x v="0"/>
    <n v="301.33"/>
    <n v="4"/>
    <n v="1"/>
    <x v="1"/>
    <s v="Debit Card"/>
    <x v="0"/>
    <s v="No"/>
    <s v="Spa Services"/>
    <n v="10"/>
    <n v="5"/>
    <n v="3013.2999999999997"/>
    <x v="0"/>
    <n v="301.33"/>
  </r>
  <r>
    <n v="663"/>
    <x v="1"/>
    <x v="296"/>
    <d v="2023-06-07T00:00:00"/>
    <x v="35"/>
    <x v="2"/>
    <n v="74.349999999999994"/>
    <n v="1"/>
    <n v="1"/>
    <x v="0"/>
    <s v="Bank Transfer"/>
    <x v="0"/>
    <s v="No"/>
    <s v="Accommodation"/>
    <n v="4"/>
    <n v="2"/>
    <n v="297.39999999999998"/>
    <x v="0"/>
    <n v="74.349999999999994"/>
  </r>
  <r>
    <n v="664"/>
    <x v="0"/>
    <x v="297"/>
    <d v="2023-10-22T00:00:00"/>
    <x v="146"/>
    <x v="1"/>
    <n v="149.44"/>
    <n v="2"/>
    <n v="0"/>
    <x v="3"/>
    <s v="Debit Card"/>
    <x v="0"/>
    <s v="No"/>
    <s v="Accommodation"/>
    <n v="11"/>
    <n v="2"/>
    <n v="1643.84"/>
    <x v="0"/>
    <n v="149.44"/>
  </r>
  <r>
    <n v="665"/>
    <x v="2"/>
    <x v="1"/>
    <d v="2023-07-26T00:00:00"/>
    <x v="88"/>
    <x v="2"/>
    <n v="69.23"/>
    <n v="4"/>
    <n v="0"/>
    <x v="3"/>
    <s v="Debit Card"/>
    <x v="1"/>
    <s v="Yes"/>
    <s v="Accommodation"/>
    <n v="3"/>
    <n v="4"/>
    <n v="207.69"/>
    <x v="1"/>
    <n v="69.23"/>
  </r>
  <r>
    <n v="666"/>
    <x v="3"/>
    <x v="25"/>
    <d v="2023-11-30T00:00:00"/>
    <x v="332"/>
    <x v="2"/>
    <n v="155.65"/>
    <n v="4"/>
    <n v="2"/>
    <x v="1"/>
    <s v="Debit Card"/>
    <x v="0"/>
    <s v="Yes"/>
    <s v="Other"/>
    <n v="2"/>
    <n v="6"/>
    <n v="311.3"/>
    <x v="0"/>
    <n v="155.65"/>
  </r>
  <r>
    <n v="667"/>
    <x v="3"/>
    <x v="235"/>
    <d v="2023-09-20T00:00:00"/>
    <x v="109"/>
    <x v="1"/>
    <n v="212.06"/>
    <n v="2"/>
    <n v="0"/>
    <x v="2"/>
    <s v="Debit Card"/>
    <x v="0"/>
    <s v="No"/>
    <s v="Accommodation"/>
    <n v="7"/>
    <n v="2"/>
    <n v="1484.42"/>
    <x v="0"/>
    <n v="212.06"/>
  </r>
  <r>
    <n v="668"/>
    <x v="0"/>
    <x v="171"/>
    <d v="2023-01-23T00:00:00"/>
    <x v="333"/>
    <x v="1"/>
    <n v="112.61"/>
    <n v="2"/>
    <n v="2"/>
    <x v="0"/>
    <s v="Cash"/>
    <x v="0"/>
    <s v="No"/>
    <s v="Accommodation"/>
    <n v="4"/>
    <n v="4"/>
    <n v="450.44"/>
    <x v="0"/>
    <n v="112.61"/>
  </r>
  <r>
    <n v="669"/>
    <x v="0"/>
    <x v="78"/>
    <d v="2023-01-03T00:00:00"/>
    <x v="334"/>
    <x v="1"/>
    <n v="100.98"/>
    <n v="3"/>
    <n v="1"/>
    <x v="2"/>
    <s v="UPI"/>
    <x v="1"/>
    <s v="No"/>
    <s v="Food &amp; Beverage"/>
    <n v="1"/>
    <n v="4"/>
    <n v="100.98"/>
    <x v="1"/>
    <n v="100.98"/>
  </r>
  <r>
    <n v="670"/>
    <x v="2"/>
    <x v="6"/>
    <d v="2023-04-11T00:00:00"/>
    <x v="98"/>
    <x v="1"/>
    <n v="216.22"/>
    <n v="1"/>
    <n v="0"/>
    <x v="3"/>
    <s v="Debit Card"/>
    <x v="0"/>
    <s v="No"/>
    <s v="Other"/>
    <n v="3"/>
    <n v="1"/>
    <n v="648.66"/>
    <x v="0"/>
    <n v="216.22"/>
  </r>
  <r>
    <n v="671"/>
    <x v="1"/>
    <x v="269"/>
    <d v="2023-08-08T00:00:00"/>
    <x v="240"/>
    <x v="0"/>
    <n v="182.4"/>
    <n v="2"/>
    <n v="0"/>
    <x v="0"/>
    <s v="Bank Transfer"/>
    <x v="0"/>
    <s v="Yes"/>
    <s v="Accommodation"/>
    <n v="5"/>
    <n v="2"/>
    <n v="912"/>
    <x v="0"/>
    <n v="182.4"/>
  </r>
  <r>
    <n v="672"/>
    <x v="0"/>
    <x v="90"/>
    <d v="2023-08-31T00:00:00"/>
    <x v="324"/>
    <x v="1"/>
    <n v="105.88"/>
    <n v="2"/>
    <n v="1"/>
    <x v="1"/>
    <s v="UPI"/>
    <x v="0"/>
    <s v="No"/>
    <s v="Accommodation"/>
    <n v="3"/>
    <n v="3"/>
    <n v="317.64"/>
    <x v="0"/>
    <n v="105.88"/>
  </r>
  <r>
    <n v="673"/>
    <x v="3"/>
    <x v="171"/>
    <d v="2023-01-25T00:00:00"/>
    <x v="167"/>
    <x v="2"/>
    <n v="106.63"/>
    <n v="4"/>
    <n v="0"/>
    <x v="0"/>
    <s v="Cash"/>
    <x v="3"/>
    <s v="No"/>
    <s v="Accommodation"/>
    <n v="6"/>
    <n v="4"/>
    <n v="0"/>
    <x v="2"/>
    <n v="0"/>
  </r>
  <r>
    <n v="674"/>
    <x v="2"/>
    <x v="114"/>
    <d v="2023-05-19T00:00:00"/>
    <x v="335"/>
    <x v="2"/>
    <n v="141.16999999999999"/>
    <n v="2"/>
    <n v="0"/>
    <x v="2"/>
    <s v="Credit Card"/>
    <x v="2"/>
    <s v="No"/>
    <s v="Food &amp; Beverage"/>
    <n v="7"/>
    <n v="2"/>
    <n v="0"/>
    <x v="2"/>
    <n v="0"/>
  </r>
  <r>
    <n v="675"/>
    <x v="2"/>
    <x v="222"/>
    <d v="2023-11-17T00:00:00"/>
    <x v="316"/>
    <x v="3"/>
    <n v="312.18"/>
    <n v="2"/>
    <n v="2"/>
    <x v="2"/>
    <s v="Debit Card"/>
    <x v="1"/>
    <s v="Yes"/>
    <s v="Other"/>
    <n v="7"/>
    <n v="4"/>
    <n v="2185.2600000000002"/>
    <x v="1"/>
    <n v="312.18"/>
  </r>
  <r>
    <n v="676"/>
    <x v="1"/>
    <x v="122"/>
    <d v="2023-06-29T00:00:00"/>
    <x v="81"/>
    <x v="1"/>
    <n v="100.63"/>
    <n v="1"/>
    <n v="1"/>
    <x v="2"/>
    <s v="Credit Card"/>
    <x v="1"/>
    <s v="No"/>
    <s v="Accommodation"/>
    <n v="5"/>
    <n v="2"/>
    <n v="503.15"/>
    <x v="1"/>
    <n v="100.63"/>
  </r>
  <r>
    <n v="677"/>
    <x v="3"/>
    <x v="266"/>
    <d v="2023-03-31T00:00:00"/>
    <x v="102"/>
    <x v="2"/>
    <n v="79.36"/>
    <n v="3"/>
    <n v="0"/>
    <x v="2"/>
    <s v="Credit Card"/>
    <x v="0"/>
    <s v="No"/>
    <s v="Accommodation"/>
    <n v="11"/>
    <n v="3"/>
    <n v="872.96"/>
    <x v="0"/>
    <n v="79.36"/>
  </r>
  <r>
    <n v="678"/>
    <x v="2"/>
    <x v="298"/>
    <d v="2023-04-07T00:00:00"/>
    <x v="42"/>
    <x v="2"/>
    <n v="126.21"/>
    <n v="2"/>
    <n v="3"/>
    <x v="2"/>
    <s v="Bank Transfer"/>
    <x v="2"/>
    <s v="Yes"/>
    <s v="Accommodation"/>
    <n v="4"/>
    <n v="5"/>
    <n v="0"/>
    <x v="2"/>
    <n v="0"/>
  </r>
  <r>
    <n v="679"/>
    <x v="3"/>
    <x v="264"/>
    <d v="2023-07-05T00:00:00"/>
    <x v="216"/>
    <x v="3"/>
    <n v="599.22"/>
    <n v="1"/>
    <n v="0"/>
    <x v="2"/>
    <s v="Cash"/>
    <x v="0"/>
    <s v="No"/>
    <s v="Accommodation"/>
    <n v="3"/>
    <n v="1"/>
    <n v="1797.66"/>
    <x v="0"/>
    <n v="599.22"/>
  </r>
  <r>
    <n v="680"/>
    <x v="2"/>
    <x v="299"/>
    <d v="2023-05-01T00:00:00"/>
    <x v="204"/>
    <x v="0"/>
    <n v="209.1"/>
    <n v="3"/>
    <n v="0"/>
    <x v="2"/>
    <s v="Cash"/>
    <x v="0"/>
    <s v="No"/>
    <s v="Spa Services"/>
    <n v="2"/>
    <n v="3"/>
    <n v="418.2"/>
    <x v="0"/>
    <n v="209.1"/>
  </r>
  <r>
    <n v="681"/>
    <x v="3"/>
    <x v="275"/>
    <d v="2023-03-30T00:00:00"/>
    <x v="221"/>
    <x v="1"/>
    <n v="192.61"/>
    <n v="3"/>
    <n v="0"/>
    <x v="1"/>
    <s v="Credit Card"/>
    <x v="1"/>
    <s v="No"/>
    <s v="Spa Services"/>
    <n v="2"/>
    <n v="3"/>
    <n v="385.22"/>
    <x v="1"/>
    <n v="192.61"/>
  </r>
  <r>
    <n v="682"/>
    <x v="3"/>
    <x v="241"/>
    <d v="2023-03-15T00:00:00"/>
    <x v="121"/>
    <x v="2"/>
    <n v="145.46"/>
    <n v="1"/>
    <n v="0"/>
    <x v="3"/>
    <s v="Bank Transfer"/>
    <x v="0"/>
    <s v="Yes"/>
    <s v="Food &amp; Beverage"/>
    <n v="4"/>
    <n v="1"/>
    <n v="581.84"/>
    <x v="0"/>
    <n v="145.46"/>
  </r>
  <r>
    <n v="683"/>
    <x v="1"/>
    <x v="220"/>
    <d v="2024-01-04T00:00:00"/>
    <x v="151"/>
    <x v="0"/>
    <n v="249.49"/>
    <n v="1"/>
    <n v="0"/>
    <x v="1"/>
    <s v="Bank Transfer"/>
    <x v="0"/>
    <s v="No"/>
    <s v="Accommodation"/>
    <n v="10"/>
    <n v="1"/>
    <n v="2494.9"/>
    <x v="0"/>
    <n v="249.49"/>
  </r>
  <r>
    <n v="684"/>
    <x v="3"/>
    <x v="165"/>
    <d v="2023-01-22T00:00:00"/>
    <x v="234"/>
    <x v="3"/>
    <n v="481.91"/>
    <n v="2"/>
    <n v="0"/>
    <x v="2"/>
    <s v="Credit Card"/>
    <x v="1"/>
    <s v="No"/>
    <s v="Other"/>
    <n v="9"/>
    <n v="2"/>
    <n v="4337.1900000000005"/>
    <x v="1"/>
    <n v="481.91000000000008"/>
  </r>
  <r>
    <n v="685"/>
    <x v="3"/>
    <x v="14"/>
    <d v="2023-04-11T00:00:00"/>
    <x v="201"/>
    <x v="1"/>
    <n v="221.71"/>
    <n v="4"/>
    <n v="0"/>
    <x v="2"/>
    <s v="UPI"/>
    <x v="0"/>
    <s v="Yes"/>
    <s v="Spa Services"/>
    <n v="4"/>
    <n v="4"/>
    <n v="886.84"/>
    <x v="0"/>
    <n v="221.71"/>
  </r>
  <r>
    <n v="686"/>
    <x v="0"/>
    <x v="269"/>
    <d v="2023-08-09T00:00:00"/>
    <x v="135"/>
    <x v="2"/>
    <n v="129.05000000000001"/>
    <n v="4"/>
    <n v="1"/>
    <x v="4"/>
    <s v="Cash"/>
    <x v="0"/>
    <s v="No"/>
    <s v="Laundry"/>
    <n v="6"/>
    <n v="5"/>
    <n v="774.30000000000007"/>
    <x v="0"/>
    <n v="129.05000000000001"/>
  </r>
  <r>
    <n v="687"/>
    <x v="3"/>
    <x v="59"/>
    <d v="2023-06-22T00:00:00"/>
    <x v="36"/>
    <x v="2"/>
    <n v="143.72999999999999"/>
    <n v="4"/>
    <n v="2"/>
    <x v="2"/>
    <s v="Bank Transfer"/>
    <x v="2"/>
    <s v="No"/>
    <s v="Accommodation"/>
    <n v="11"/>
    <n v="6"/>
    <n v="0"/>
    <x v="2"/>
    <n v="0"/>
  </r>
  <r>
    <n v="688"/>
    <x v="0"/>
    <x v="110"/>
    <d v="2023-10-12T00:00:00"/>
    <x v="336"/>
    <x v="1"/>
    <n v="119.45"/>
    <n v="1"/>
    <n v="0"/>
    <x v="4"/>
    <s v="Credit Card"/>
    <x v="0"/>
    <s v="No"/>
    <s v="Accommodation"/>
    <n v="5"/>
    <n v="1"/>
    <n v="597.25"/>
    <x v="0"/>
    <n v="119.45"/>
  </r>
  <r>
    <n v="689"/>
    <x v="3"/>
    <x v="300"/>
    <d v="2023-05-04T00:00:00"/>
    <x v="253"/>
    <x v="1"/>
    <n v="171.15"/>
    <n v="3"/>
    <n v="0"/>
    <x v="2"/>
    <s v="Cash"/>
    <x v="0"/>
    <s v="Yes"/>
    <s v="Accommodation"/>
    <n v="7"/>
    <n v="3"/>
    <n v="1198.05"/>
    <x v="0"/>
    <n v="171.15"/>
  </r>
  <r>
    <n v="690"/>
    <x v="1"/>
    <x v="204"/>
    <d v="2023-02-25T00:00:00"/>
    <x v="337"/>
    <x v="0"/>
    <n v="215.56"/>
    <n v="2"/>
    <n v="0"/>
    <x v="3"/>
    <s v="Credit Card"/>
    <x v="3"/>
    <s v="No"/>
    <s v="Accommodation"/>
    <n v="5"/>
    <n v="2"/>
    <n v="0"/>
    <x v="2"/>
    <n v="0"/>
  </r>
  <r>
    <n v="691"/>
    <x v="2"/>
    <x v="113"/>
    <d v="2023-08-22T00:00:00"/>
    <x v="1"/>
    <x v="1"/>
    <n v="167.1"/>
    <n v="3"/>
    <n v="1"/>
    <x v="2"/>
    <s v="Debit Card"/>
    <x v="0"/>
    <s v="No"/>
    <s v="Accommodation"/>
    <n v="2"/>
    <n v="4"/>
    <n v="334.2"/>
    <x v="0"/>
    <n v="167.1"/>
  </r>
  <r>
    <n v="692"/>
    <x v="3"/>
    <x v="210"/>
    <d v="2023-03-20T00:00:00"/>
    <x v="239"/>
    <x v="1"/>
    <n v="225.99"/>
    <n v="2"/>
    <n v="1"/>
    <x v="1"/>
    <s v="Cash"/>
    <x v="1"/>
    <s v="No"/>
    <s v="Accommodation"/>
    <n v="4"/>
    <n v="3"/>
    <n v="903.96"/>
    <x v="1"/>
    <n v="225.99"/>
  </r>
  <r>
    <n v="693"/>
    <x v="3"/>
    <x v="254"/>
    <d v="2023-08-18T00:00:00"/>
    <x v="0"/>
    <x v="0"/>
    <n v="195.7"/>
    <n v="4"/>
    <n v="0"/>
    <x v="1"/>
    <s v="Cash"/>
    <x v="1"/>
    <s v="No"/>
    <s v="Food &amp; Beverage"/>
    <n v="8"/>
    <n v="4"/>
    <n v="1565.6"/>
    <x v="1"/>
    <n v="195.7"/>
  </r>
  <r>
    <n v="694"/>
    <x v="0"/>
    <x v="74"/>
    <d v="2023-05-18T00:00:00"/>
    <x v="44"/>
    <x v="1"/>
    <n v="135.22"/>
    <n v="2"/>
    <n v="0"/>
    <x v="1"/>
    <s v="UPI"/>
    <x v="0"/>
    <s v="No"/>
    <s v="Accommodation"/>
    <n v="12"/>
    <n v="2"/>
    <n v="1622.6399999999999"/>
    <x v="0"/>
    <n v="135.22"/>
  </r>
  <r>
    <n v="695"/>
    <x v="3"/>
    <x v="235"/>
    <d v="2023-09-18T00:00:00"/>
    <x v="338"/>
    <x v="2"/>
    <n v="142.61000000000001"/>
    <n v="1"/>
    <n v="0"/>
    <x v="3"/>
    <s v="Bank Transfer"/>
    <x v="1"/>
    <s v="No"/>
    <s v="Accommodation"/>
    <n v="5"/>
    <n v="1"/>
    <n v="713.05000000000007"/>
    <x v="1"/>
    <n v="142.61000000000001"/>
  </r>
  <r>
    <n v="696"/>
    <x v="2"/>
    <x v="38"/>
    <d v="2023-08-02T00:00:00"/>
    <x v="177"/>
    <x v="1"/>
    <n v="180.09"/>
    <n v="2"/>
    <n v="0"/>
    <x v="4"/>
    <s v="Credit Card"/>
    <x v="2"/>
    <s v="Yes"/>
    <s v="Food &amp; Beverage"/>
    <n v="2"/>
    <n v="2"/>
    <n v="0"/>
    <x v="2"/>
    <n v="0"/>
  </r>
  <r>
    <n v="697"/>
    <x v="0"/>
    <x v="238"/>
    <d v="2023-12-25T00:00:00"/>
    <x v="53"/>
    <x v="0"/>
    <n v="178.83"/>
    <n v="1"/>
    <n v="2"/>
    <x v="4"/>
    <s v="Bank Transfer"/>
    <x v="1"/>
    <s v="No"/>
    <s v="Accommodation"/>
    <n v="4"/>
    <n v="3"/>
    <n v="715.32"/>
    <x v="1"/>
    <n v="178.83"/>
  </r>
  <r>
    <n v="698"/>
    <x v="2"/>
    <x v="238"/>
    <d v="2024-01-02T00:00:00"/>
    <x v="339"/>
    <x v="2"/>
    <n v="143.63999999999999"/>
    <n v="1"/>
    <n v="0"/>
    <x v="1"/>
    <s v="Debit Card"/>
    <x v="0"/>
    <s v="No"/>
    <s v="Accommodation"/>
    <n v="12"/>
    <n v="1"/>
    <n v="1723.6799999999998"/>
    <x v="0"/>
    <n v="143.63999999999999"/>
  </r>
  <r>
    <n v="699"/>
    <x v="3"/>
    <x v="301"/>
    <d v="2023-11-21T00:00:00"/>
    <x v="310"/>
    <x v="2"/>
    <n v="165.29"/>
    <n v="1"/>
    <n v="1"/>
    <x v="0"/>
    <s v="Cash"/>
    <x v="2"/>
    <s v="No"/>
    <s v="Accommodation"/>
    <n v="8"/>
    <n v="2"/>
    <n v="0"/>
    <x v="2"/>
    <n v="0"/>
  </r>
  <r>
    <n v="700"/>
    <x v="2"/>
    <x v="299"/>
    <d v="2023-05-05T00:00:00"/>
    <x v="180"/>
    <x v="2"/>
    <n v="96.6"/>
    <n v="1"/>
    <n v="3"/>
    <x v="3"/>
    <s v="Credit Card"/>
    <x v="0"/>
    <s v="No"/>
    <s v="Laundry"/>
    <n v="6"/>
    <n v="4"/>
    <n v="579.59999999999991"/>
    <x v="0"/>
    <n v="96.59999999999998"/>
  </r>
  <r>
    <n v="701"/>
    <x v="0"/>
    <x v="302"/>
    <d v="2023-03-06T00:00:00"/>
    <x v="7"/>
    <x v="2"/>
    <n v="85.54"/>
    <n v="3"/>
    <n v="0"/>
    <x v="1"/>
    <s v="Credit Card"/>
    <x v="1"/>
    <s v="No"/>
    <s v="Accommodation"/>
    <n v="5"/>
    <n v="3"/>
    <n v="427.70000000000005"/>
    <x v="1"/>
    <n v="85.54"/>
  </r>
  <r>
    <n v="702"/>
    <x v="1"/>
    <x v="296"/>
    <d v="2023-06-08T00:00:00"/>
    <x v="318"/>
    <x v="1"/>
    <n v="155.53"/>
    <n v="2"/>
    <n v="2"/>
    <x v="2"/>
    <s v="Cash"/>
    <x v="0"/>
    <s v="No"/>
    <s v="Laundry"/>
    <n v="5"/>
    <n v="4"/>
    <n v="777.65"/>
    <x v="0"/>
    <n v="155.53"/>
  </r>
  <r>
    <n v="703"/>
    <x v="1"/>
    <x v="109"/>
    <d v="2023-04-21T00:00:00"/>
    <x v="34"/>
    <x v="2"/>
    <n v="66.97"/>
    <n v="2"/>
    <n v="0"/>
    <x v="0"/>
    <s v="UPI"/>
    <x v="1"/>
    <s v="No"/>
    <s v="Food &amp; Beverage"/>
    <n v="8"/>
    <n v="2"/>
    <n v="535.76"/>
    <x v="1"/>
    <n v="66.97"/>
  </r>
  <r>
    <n v="704"/>
    <x v="2"/>
    <x v="303"/>
    <d v="2023-08-18T00:00:00"/>
    <x v="130"/>
    <x v="1"/>
    <n v="207.06"/>
    <n v="4"/>
    <n v="0"/>
    <x v="0"/>
    <s v="UPI"/>
    <x v="1"/>
    <s v="No"/>
    <s v="Other"/>
    <n v="4"/>
    <n v="4"/>
    <n v="828.24"/>
    <x v="1"/>
    <n v="207.06"/>
  </r>
  <r>
    <n v="705"/>
    <x v="3"/>
    <x v="184"/>
    <d v="2023-05-09T00:00:00"/>
    <x v="38"/>
    <x v="0"/>
    <n v="255.46"/>
    <n v="1"/>
    <n v="1"/>
    <x v="0"/>
    <s v="Cash"/>
    <x v="0"/>
    <s v="No"/>
    <s v="Accommodation"/>
    <n v="8"/>
    <n v="2"/>
    <n v="2043.68"/>
    <x v="0"/>
    <n v="255.46"/>
  </r>
  <r>
    <n v="706"/>
    <x v="0"/>
    <x v="98"/>
    <d v="2023-05-19T00:00:00"/>
    <x v="340"/>
    <x v="1"/>
    <n v="134.69999999999999"/>
    <n v="2"/>
    <n v="0"/>
    <x v="1"/>
    <s v="Cash"/>
    <x v="1"/>
    <s v="No"/>
    <s v="Spa Services"/>
    <n v="4"/>
    <n v="2"/>
    <n v="538.79999999999995"/>
    <x v="1"/>
    <n v="134.69999999999999"/>
  </r>
  <r>
    <n v="707"/>
    <x v="3"/>
    <x v="221"/>
    <d v="2023-09-23T00:00:00"/>
    <x v="261"/>
    <x v="2"/>
    <n v="107.13"/>
    <n v="1"/>
    <n v="2"/>
    <x v="0"/>
    <s v="Cash"/>
    <x v="0"/>
    <s v="Yes"/>
    <s v="Accommodation"/>
    <n v="4"/>
    <n v="3"/>
    <n v="428.52"/>
    <x v="0"/>
    <n v="107.13"/>
  </r>
  <r>
    <n v="708"/>
    <x v="2"/>
    <x v="111"/>
    <d v="2023-05-14T00:00:00"/>
    <x v="341"/>
    <x v="1"/>
    <n v="203.61"/>
    <n v="4"/>
    <n v="2"/>
    <x v="1"/>
    <s v="Bank Transfer"/>
    <x v="0"/>
    <s v="No"/>
    <s v="Accommodation"/>
    <n v="1"/>
    <n v="6"/>
    <n v="203.61"/>
    <x v="0"/>
    <n v="203.61"/>
  </r>
  <r>
    <n v="709"/>
    <x v="3"/>
    <x v="184"/>
    <d v="2023-05-03T00:00:00"/>
    <x v="202"/>
    <x v="0"/>
    <n v="241.42"/>
    <n v="3"/>
    <n v="0"/>
    <x v="3"/>
    <s v="Cash"/>
    <x v="0"/>
    <s v="Yes"/>
    <s v="Accommodation"/>
    <n v="2"/>
    <n v="3"/>
    <n v="482.84"/>
    <x v="0"/>
    <n v="241.42"/>
  </r>
  <r>
    <n v="710"/>
    <x v="2"/>
    <x v="60"/>
    <d v="2023-12-27T00:00:00"/>
    <x v="22"/>
    <x v="0"/>
    <n v="312.69"/>
    <n v="1"/>
    <n v="0"/>
    <x v="2"/>
    <s v="Debit Card"/>
    <x v="0"/>
    <s v="No"/>
    <s v="Food &amp; Beverage"/>
    <n v="11"/>
    <n v="1"/>
    <n v="3439.59"/>
    <x v="0"/>
    <n v="312.69"/>
  </r>
  <r>
    <n v="711"/>
    <x v="1"/>
    <x v="168"/>
    <d v="2023-06-13T00:00:00"/>
    <x v="187"/>
    <x v="0"/>
    <n v="197.89"/>
    <n v="1"/>
    <n v="1"/>
    <x v="1"/>
    <s v="Credit Card"/>
    <x v="0"/>
    <s v="No"/>
    <s v="Accommodation"/>
    <n v="7"/>
    <n v="2"/>
    <n v="1385.23"/>
    <x v="0"/>
    <n v="197.89000000000001"/>
  </r>
  <r>
    <n v="712"/>
    <x v="0"/>
    <x v="293"/>
    <d v="2023-05-24T00:00:00"/>
    <x v="56"/>
    <x v="3"/>
    <n v="384.19"/>
    <n v="1"/>
    <n v="0"/>
    <x v="1"/>
    <s v="UPI"/>
    <x v="1"/>
    <s v="No"/>
    <s v="Accommodation"/>
    <n v="4"/>
    <n v="1"/>
    <n v="1536.76"/>
    <x v="1"/>
    <n v="384.19"/>
  </r>
  <r>
    <n v="713"/>
    <x v="3"/>
    <x v="81"/>
    <d v="2023-06-07T00:00:00"/>
    <x v="268"/>
    <x v="0"/>
    <n v="360"/>
    <n v="1"/>
    <n v="1"/>
    <x v="1"/>
    <s v="Cash"/>
    <x v="1"/>
    <s v="No"/>
    <s v="Accommodation"/>
    <n v="3"/>
    <n v="2"/>
    <n v="1080"/>
    <x v="1"/>
    <n v="360"/>
  </r>
  <r>
    <n v="714"/>
    <x v="0"/>
    <x v="304"/>
    <d v="2023-11-15T00:00:00"/>
    <x v="93"/>
    <x v="0"/>
    <n v="159.77000000000001"/>
    <n v="2"/>
    <n v="0"/>
    <x v="4"/>
    <s v="Bank Transfer"/>
    <x v="1"/>
    <s v="Yes"/>
    <s v="Accommodation"/>
    <n v="7"/>
    <n v="2"/>
    <n v="1118.3900000000001"/>
    <x v="1"/>
    <n v="159.77000000000001"/>
  </r>
  <r>
    <n v="715"/>
    <x v="1"/>
    <x v="305"/>
    <d v="2023-03-24T00:00:00"/>
    <x v="313"/>
    <x v="0"/>
    <n v="171.48"/>
    <n v="2"/>
    <n v="0"/>
    <x v="3"/>
    <s v="Debit Card"/>
    <x v="0"/>
    <s v="No"/>
    <s v="Other"/>
    <n v="5"/>
    <n v="2"/>
    <n v="857.4"/>
    <x v="0"/>
    <n v="171.48"/>
  </r>
  <r>
    <n v="716"/>
    <x v="2"/>
    <x v="175"/>
    <d v="2023-11-21T00:00:00"/>
    <x v="342"/>
    <x v="2"/>
    <n v="82.22"/>
    <n v="1"/>
    <n v="2"/>
    <x v="3"/>
    <s v="Debit Card"/>
    <x v="0"/>
    <s v="Yes"/>
    <s v="Accommodation"/>
    <n v="4"/>
    <n v="3"/>
    <n v="328.88"/>
    <x v="0"/>
    <n v="82.22"/>
  </r>
  <r>
    <n v="717"/>
    <x v="3"/>
    <x v="83"/>
    <d v="2023-01-16T00:00:00"/>
    <x v="67"/>
    <x v="1"/>
    <n v="143.84"/>
    <n v="2"/>
    <n v="0"/>
    <x v="1"/>
    <s v="Bank Transfer"/>
    <x v="0"/>
    <s v="No"/>
    <s v="Accommodation"/>
    <n v="1"/>
    <n v="2"/>
    <n v="143.84"/>
    <x v="0"/>
    <n v="143.84"/>
  </r>
  <r>
    <n v="718"/>
    <x v="3"/>
    <x v="196"/>
    <d v="2023-04-08T00:00:00"/>
    <x v="175"/>
    <x v="2"/>
    <n v="95.24"/>
    <n v="1"/>
    <n v="0"/>
    <x v="3"/>
    <s v="UPI"/>
    <x v="0"/>
    <s v="No"/>
    <s v="Food &amp; Beverage"/>
    <n v="4"/>
    <n v="1"/>
    <n v="380.96"/>
    <x v="0"/>
    <n v="95.24"/>
  </r>
  <r>
    <n v="719"/>
    <x v="1"/>
    <x v="289"/>
    <d v="2023-12-18T00:00:00"/>
    <x v="311"/>
    <x v="2"/>
    <n v="87.52"/>
    <n v="1"/>
    <n v="2"/>
    <x v="4"/>
    <s v="Bank Transfer"/>
    <x v="0"/>
    <s v="Yes"/>
    <s v="Food &amp; Beverage"/>
    <n v="10"/>
    <n v="3"/>
    <n v="875.19999999999993"/>
    <x v="0"/>
    <n v="87.52"/>
  </r>
  <r>
    <n v="720"/>
    <x v="0"/>
    <x v="217"/>
    <d v="2023-12-12T00:00:00"/>
    <x v="189"/>
    <x v="2"/>
    <n v="80.16"/>
    <n v="2"/>
    <n v="1"/>
    <x v="1"/>
    <s v="UPI"/>
    <x v="1"/>
    <s v="No"/>
    <s v="Food &amp; Beverage"/>
    <n v="3"/>
    <n v="3"/>
    <n v="240.48"/>
    <x v="1"/>
    <n v="80.16"/>
  </r>
  <r>
    <n v="721"/>
    <x v="2"/>
    <x v="92"/>
    <d v="2023-11-27T00:00:00"/>
    <x v="3"/>
    <x v="2"/>
    <n v="95.74"/>
    <n v="2"/>
    <n v="3"/>
    <x v="4"/>
    <s v="Bank Transfer"/>
    <x v="0"/>
    <s v="Yes"/>
    <s v="Accommodation"/>
    <n v="4"/>
    <n v="5"/>
    <n v="382.96"/>
    <x v="0"/>
    <n v="95.74"/>
  </r>
  <r>
    <n v="722"/>
    <x v="1"/>
    <x v="79"/>
    <d v="2023-01-23T00:00:00"/>
    <x v="284"/>
    <x v="3"/>
    <n v="345.71"/>
    <n v="2"/>
    <n v="0"/>
    <x v="1"/>
    <s v="Credit Card"/>
    <x v="2"/>
    <s v="No"/>
    <s v="Spa Services"/>
    <n v="1"/>
    <n v="2"/>
    <n v="0"/>
    <x v="2"/>
    <n v="0"/>
  </r>
  <r>
    <n v="723"/>
    <x v="2"/>
    <x v="306"/>
    <d v="2023-07-14T00:00:00"/>
    <x v="60"/>
    <x v="2"/>
    <n v="128.26"/>
    <n v="2"/>
    <n v="1"/>
    <x v="2"/>
    <s v="Cash"/>
    <x v="2"/>
    <s v="No"/>
    <s v="Accommodation"/>
    <n v="8"/>
    <n v="3"/>
    <n v="0"/>
    <x v="2"/>
    <n v="0"/>
  </r>
  <r>
    <n v="724"/>
    <x v="3"/>
    <x v="222"/>
    <d v="2023-11-20T00:00:00"/>
    <x v="184"/>
    <x v="2"/>
    <n v="140.41"/>
    <n v="2"/>
    <n v="0"/>
    <x v="2"/>
    <s v="Debit Card"/>
    <x v="2"/>
    <s v="Yes"/>
    <s v="Accommodation"/>
    <n v="10"/>
    <n v="2"/>
    <n v="0"/>
    <x v="2"/>
    <n v="0"/>
  </r>
  <r>
    <n v="725"/>
    <x v="0"/>
    <x v="193"/>
    <d v="2023-04-28T00:00:00"/>
    <x v="161"/>
    <x v="0"/>
    <n v="175.2"/>
    <n v="4"/>
    <n v="1"/>
    <x v="2"/>
    <s v="UPI"/>
    <x v="1"/>
    <s v="No"/>
    <s v="Other"/>
    <n v="4"/>
    <n v="5"/>
    <n v="700.8"/>
    <x v="1"/>
    <n v="175.2"/>
  </r>
  <r>
    <n v="726"/>
    <x v="1"/>
    <x v="134"/>
    <d v="2023-07-13T00:00:00"/>
    <x v="283"/>
    <x v="1"/>
    <n v="123.8"/>
    <n v="4"/>
    <n v="0"/>
    <x v="1"/>
    <s v="UPI"/>
    <x v="1"/>
    <s v="No"/>
    <s v="Accommodation"/>
    <n v="4"/>
    <n v="4"/>
    <n v="495.2"/>
    <x v="1"/>
    <n v="123.8"/>
  </r>
  <r>
    <n v="727"/>
    <x v="1"/>
    <x v="205"/>
    <d v="2023-10-27T00:00:00"/>
    <x v="91"/>
    <x v="2"/>
    <n v="54.53"/>
    <n v="4"/>
    <n v="0"/>
    <x v="4"/>
    <s v="UPI"/>
    <x v="3"/>
    <s v="No"/>
    <s v="Food &amp; Beverage"/>
    <n v="8"/>
    <n v="4"/>
    <n v="0"/>
    <x v="2"/>
    <n v="0"/>
  </r>
  <r>
    <n v="728"/>
    <x v="3"/>
    <x v="103"/>
    <d v="2023-04-13T00:00:00"/>
    <x v="235"/>
    <x v="2"/>
    <n v="103.75"/>
    <n v="2"/>
    <n v="0"/>
    <x v="1"/>
    <s v="Bank Transfer"/>
    <x v="0"/>
    <s v="No"/>
    <s v="Accommodation"/>
    <n v="3"/>
    <n v="2"/>
    <n v="311.25"/>
    <x v="0"/>
    <n v="103.75"/>
  </r>
  <r>
    <n v="729"/>
    <x v="0"/>
    <x v="23"/>
    <d v="2023-02-15T00:00:00"/>
    <x v="242"/>
    <x v="3"/>
    <n v="414.04"/>
    <n v="1"/>
    <n v="1"/>
    <x v="0"/>
    <s v="Credit Card"/>
    <x v="0"/>
    <s v="Yes"/>
    <s v="Laundry"/>
    <n v="5"/>
    <n v="2"/>
    <n v="2070.2000000000003"/>
    <x v="0"/>
    <n v="414.04000000000008"/>
  </r>
  <r>
    <n v="730"/>
    <x v="2"/>
    <x v="116"/>
    <d v="2023-04-26T00:00:00"/>
    <x v="153"/>
    <x v="3"/>
    <n v="530.89"/>
    <n v="2"/>
    <n v="0"/>
    <x v="0"/>
    <s v="Cash"/>
    <x v="1"/>
    <s v="Yes"/>
    <s v="Spa Services"/>
    <n v="4"/>
    <n v="2"/>
    <n v="2123.56"/>
    <x v="1"/>
    <n v="530.89"/>
  </r>
  <r>
    <n v="731"/>
    <x v="2"/>
    <x v="44"/>
    <d v="2023-04-18T00:00:00"/>
    <x v="161"/>
    <x v="2"/>
    <n v="143.63"/>
    <n v="2"/>
    <n v="0"/>
    <x v="2"/>
    <s v="Bank Transfer"/>
    <x v="0"/>
    <s v="No"/>
    <s v="Food &amp; Beverage"/>
    <n v="4"/>
    <n v="2"/>
    <n v="574.52"/>
    <x v="0"/>
    <n v="143.63"/>
  </r>
  <r>
    <n v="732"/>
    <x v="3"/>
    <x v="30"/>
    <d v="2023-06-27T00:00:00"/>
    <x v="321"/>
    <x v="1"/>
    <n v="242.49"/>
    <n v="2"/>
    <n v="2"/>
    <x v="1"/>
    <s v="Bank Transfer"/>
    <x v="0"/>
    <s v="Yes"/>
    <s v="Laundry"/>
    <n v="5"/>
    <n v="4"/>
    <n v="1212.45"/>
    <x v="0"/>
    <n v="242.49"/>
  </r>
  <r>
    <n v="733"/>
    <x v="1"/>
    <x v="205"/>
    <d v="2023-10-21T00:00:00"/>
    <x v="94"/>
    <x v="2"/>
    <n v="107.24"/>
    <n v="1"/>
    <n v="1"/>
    <x v="0"/>
    <s v="UPI"/>
    <x v="0"/>
    <s v="Yes"/>
    <s v="Accommodation"/>
    <n v="2"/>
    <n v="2"/>
    <n v="214.48"/>
    <x v="0"/>
    <n v="107.24"/>
  </r>
  <r>
    <n v="734"/>
    <x v="1"/>
    <x v="307"/>
    <d v="2023-11-27T00:00:00"/>
    <x v="50"/>
    <x v="1"/>
    <n v="145.94"/>
    <n v="3"/>
    <n v="0"/>
    <x v="3"/>
    <s v="UPI"/>
    <x v="1"/>
    <s v="Yes"/>
    <s v="Accommodation"/>
    <n v="6"/>
    <n v="3"/>
    <n v="875.64"/>
    <x v="1"/>
    <n v="145.94"/>
  </r>
  <r>
    <n v="735"/>
    <x v="0"/>
    <x v="308"/>
    <d v="2023-02-26T00:00:00"/>
    <x v="78"/>
    <x v="2"/>
    <n v="81.760000000000005"/>
    <n v="4"/>
    <n v="0"/>
    <x v="0"/>
    <s v="Debit Card"/>
    <x v="0"/>
    <s v="Yes"/>
    <s v="Food &amp; Beverage"/>
    <n v="2"/>
    <n v="4"/>
    <n v="163.52000000000001"/>
    <x v="0"/>
    <n v="81.760000000000005"/>
  </r>
  <r>
    <n v="736"/>
    <x v="2"/>
    <x v="309"/>
    <d v="2023-02-06T00:00:00"/>
    <x v="23"/>
    <x v="0"/>
    <n v="238.85"/>
    <n v="1"/>
    <n v="0"/>
    <x v="0"/>
    <s v="Debit Card"/>
    <x v="1"/>
    <s v="No"/>
    <s v="Accommodation"/>
    <n v="2"/>
    <n v="1"/>
    <n v="477.7"/>
    <x v="1"/>
    <n v="238.85"/>
  </r>
  <r>
    <n v="737"/>
    <x v="2"/>
    <x v="253"/>
    <d v="2023-11-29T00:00:00"/>
    <x v="176"/>
    <x v="1"/>
    <n v="180.85"/>
    <n v="1"/>
    <n v="2"/>
    <x v="4"/>
    <s v="Debit Card"/>
    <x v="0"/>
    <s v="No"/>
    <s v="Accommodation"/>
    <n v="7"/>
    <n v="3"/>
    <n v="1265.95"/>
    <x v="0"/>
    <n v="180.85"/>
  </r>
  <r>
    <n v="738"/>
    <x v="3"/>
    <x v="194"/>
    <d v="2023-06-21T00:00:00"/>
    <x v="259"/>
    <x v="1"/>
    <n v="162.19999999999999"/>
    <n v="2"/>
    <n v="1"/>
    <x v="0"/>
    <s v="Bank Transfer"/>
    <x v="0"/>
    <s v="No"/>
    <s v="Accommodation"/>
    <n v="11"/>
    <n v="3"/>
    <n v="1784.1999999999998"/>
    <x v="0"/>
    <n v="162.19999999999999"/>
  </r>
  <r>
    <n v="739"/>
    <x v="3"/>
    <x v="160"/>
    <d v="2023-05-25T00:00:00"/>
    <x v="259"/>
    <x v="2"/>
    <n v="160.54"/>
    <n v="4"/>
    <n v="0"/>
    <x v="4"/>
    <s v="Cash"/>
    <x v="0"/>
    <s v="Yes"/>
    <s v="Accommodation"/>
    <n v="6"/>
    <n v="4"/>
    <n v="963.24"/>
    <x v="0"/>
    <n v="160.54"/>
  </r>
  <r>
    <n v="740"/>
    <x v="3"/>
    <x v="182"/>
    <d v="2023-11-14T00:00:00"/>
    <x v="329"/>
    <x v="1"/>
    <n v="150.41999999999999"/>
    <n v="1"/>
    <n v="1"/>
    <x v="3"/>
    <s v="Bank Transfer"/>
    <x v="1"/>
    <s v="No"/>
    <s v="Accommodation"/>
    <n v="7"/>
    <n v="2"/>
    <n v="1052.9399999999998"/>
    <x v="1"/>
    <n v="150.41999999999999"/>
  </r>
  <r>
    <n v="741"/>
    <x v="3"/>
    <x v="310"/>
    <d v="2023-10-12T00:00:00"/>
    <x v="343"/>
    <x v="1"/>
    <n v="185.2"/>
    <n v="2"/>
    <n v="0"/>
    <x v="2"/>
    <s v="UPI"/>
    <x v="0"/>
    <s v="No"/>
    <s v="Food &amp; Beverage"/>
    <n v="2"/>
    <n v="2"/>
    <n v="370.4"/>
    <x v="0"/>
    <n v="185.2"/>
  </r>
  <r>
    <n v="742"/>
    <x v="2"/>
    <x v="105"/>
    <d v="2023-07-23T00:00:00"/>
    <x v="68"/>
    <x v="2"/>
    <n v="128"/>
    <n v="1"/>
    <n v="1"/>
    <x v="0"/>
    <s v="Bank Transfer"/>
    <x v="0"/>
    <s v="Yes"/>
    <s v="Spa Services"/>
    <n v="4"/>
    <n v="2"/>
    <n v="512"/>
    <x v="0"/>
    <n v="128"/>
  </r>
  <r>
    <n v="743"/>
    <x v="0"/>
    <x v="51"/>
    <d v="2024-01-05T00:00:00"/>
    <x v="300"/>
    <x v="0"/>
    <n v="199.93"/>
    <n v="4"/>
    <n v="2"/>
    <x v="1"/>
    <s v="Cash"/>
    <x v="0"/>
    <s v="No"/>
    <s v="Accommodation"/>
    <n v="10"/>
    <n v="6"/>
    <n v="1999.3000000000002"/>
    <x v="0"/>
    <n v="199.93"/>
  </r>
  <r>
    <n v="744"/>
    <x v="0"/>
    <x v="311"/>
    <d v="2023-10-21T00:00:00"/>
    <x v="336"/>
    <x v="2"/>
    <n v="108.91"/>
    <n v="2"/>
    <n v="3"/>
    <x v="3"/>
    <s v="Debit Card"/>
    <x v="0"/>
    <s v="No"/>
    <s v="Food &amp; Beverage"/>
    <n v="1"/>
    <n v="5"/>
    <n v="108.91"/>
    <x v="0"/>
    <n v="108.91"/>
  </r>
  <r>
    <n v="745"/>
    <x v="0"/>
    <x v="46"/>
    <d v="2023-04-01T00:00:00"/>
    <x v="161"/>
    <x v="2"/>
    <n v="61.7"/>
    <n v="4"/>
    <n v="0"/>
    <x v="1"/>
    <s v="Debit Card"/>
    <x v="1"/>
    <s v="No"/>
    <s v="Accommodation"/>
    <n v="8"/>
    <n v="4"/>
    <n v="493.6"/>
    <x v="1"/>
    <n v="61.7"/>
  </r>
  <r>
    <n v="746"/>
    <x v="3"/>
    <x v="231"/>
    <d v="2023-07-10T00:00:00"/>
    <x v="68"/>
    <x v="2"/>
    <n v="96.88"/>
    <n v="3"/>
    <n v="0"/>
    <x v="0"/>
    <s v="UPI"/>
    <x v="1"/>
    <s v="No"/>
    <s v="Accommodation"/>
    <n v="7"/>
    <n v="3"/>
    <n v="678.16"/>
    <x v="1"/>
    <n v="96.88"/>
  </r>
  <r>
    <n v="747"/>
    <x v="1"/>
    <x v="90"/>
    <d v="2023-08-30T00:00:00"/>
    <x v="197"/>
    <x v="2"/>
    <n v="85.42"/>
    <n v="1"/>
    <n v="0"/>
    <x v="1"/>
    <s v="Cash"/>
    <x v="1"/>
    <s v="No"/>
    <s v="Food &amp; Beverage"/>
    <n v="2"/>
    <n v="1"/>
    <n v="170.84"/>
    <x v="1"/>
    <n v="85.42"/>
  </r>
  <r>
    <n v="748"/>
    <x v="0"/>
    <x v="65"/>
    <d v="2023-01-31T00:00:00"/>
    <x v="212"/>
    <x v="3"/>
    <n v="464.32"/>
    <n v="2"/>
    <n v="0"/>
    <x v="1"/>
    <s v="Credit Card"/>
    <x v="2"/>
    <s v="No"/>
    <s v="Other"/>
    <n v="3"/>
    <n v="2"/>
    <n v="0"/>
    <x v="2"/>
    <n v="0"/>
  </r>
  <r>
    <n v="749"/>
    <x v="1"/>
    <x v="243"/>
    <d v="2023-08-05T00:00:00"/>
    <x v="330"/>
    <x v="3"/>
    <n v="237.29"/>
    <n v="1"/>
    <n v="2"/>
    <x v="1"/>
    <s v="Credit Card"/>
    <x v="0"/>
    <s v="Yes"/>
    <s v="Laundry"/>
    <n v="3"/>
    <n v="3"/>
    <n v="711.87"/>
    <x v="0"/>
    <n v="237.29"/>
  </r>
  <r>
    <n v="750"/>
    <x v="1"/>
    <x v="312"/>
    <d v="2023-12-31T00:00:00"/>
    <x v="316"/>
    <x v="3"/>
    <n v="421.63"/>
    <n v="2"/>
    <n v="1"/>
    <x v="1"/>
    <s v="UPI"/>
    <x v="0"/>
    <s v="Yes"/>
    <s v="Food &amp; Beverage"/>
    <n v="8"/>
    <n v="3"/>
    <n v="3373.04"/>
    <x v="0"/>
    <n v="421.63"/>
  </r>
  <r>
    <n v="751"/>
    <x v="3"/>
    <x v="48"/>
    <d v="2023-01-22T00:00:00"/>
    <x v="64"/>
    <x v="1"/>
    <n v="221.44"/>
    <n v="3"/>
    <n v="0"/>
    <x v="2"/>
    <s v="Credit Card"/>
    <x v="1"/>
    <s v="No"/>
    <s v="Accommodation"/>
    <n v="6"/>
    <n v="3"/>
    <n v="1328.6399999999999"/>
    <x v="1"/>
    <n v="221.43999999999997"/>
  </r>
  <r>
    <n v="752"/>
    <x v="3"/>
    <x v="253"/>
    <d v="2023-11-23T00:00:00"/>
    <x v="344"/>
    <x v="2"/>
    <n v="147.68"/>
    <n v="2"/>
    <n v="0"/>
    <x v="0"/>
    <s v="Debit Card"/>
    <x v="0"/>
    <s v="Yes"/>
    <s v="Food &amp; Beverage"/>
    <n v="1"/>
    <n v="2"/>
    <n v="147.68"/>
    <x v="0"/>
    <n v="147.68"/>
  </r>
  <r>
    <n v="753"/>
    <x v="2"/>
    <x v="3"/>
    <d v="2023-12-17T00:00:00"/>
    <x v="193"/>
    <x v="2"/>
    <n v="76.41"/>
    <n v="1"/>
    <n v="0"/>
    <x v="2"/>
    <s v="UPI"/>
    <x v="2"/>
    <s v="No"/>
    <s v="Accommodation"/>
    <n v="5"/>
    <n v="1"/>
    <n v="0"/>
    <x v="2"/>
    <n v="0"/>
  </r>
  <r>
    <n v="754"/>
    <x v="3"/>
    <x v="151"/>
    <d v="2023-09-29T00:00:00"/>
    <x v="191"/>
    <x v="2"/>
    <n v="81.98"/>
    <n v="1"/>
    <n v="1"/>
    <x v="1"/>
    <s v="Cash"/>
    <x v="0"/>
    <s v="No"/>
    <s v="Food &amp; Beverage"/>
    <n v="2"/>
    <n v="2"/>
    <n v="163.96"/>
    <x v="0"/>
    <n v="81.98"/>
  </r>
  <r>
    <n v="755"/>
    <x v="3"/>
    <x v="269"/>
    <d v="2023-08-08T00:00:00"/>
    <x v="345"/>
    <x v="0"/>
    <n v="332.47"/>
    <n v="3"/>
    <n v="2"/>
    <x v="0"/>
    <s v="Cash"/>
    <x v="1"/>
    <s v="No"/>
    <s v="Accommodation"/>
    <n v="5"/>
    <n v="5"/>
    <n v="1662.3500000000001"/>
    <x v="1"/>
    <n v="332.47"/>
  </r>
  <r>
    <n v="756"/>
    <x v="2"/>
    <x v="313"/>
    <d v="2023-08-21T00:00:00"/>
    <x v="0"/>
    <x v="2"/>
    <n v="141.47999999999999"/>
    <n v="2"/>
    <n v="1"/>
    <x v="1"/>
    <s v="Debit Card"/>
    <x v="1"/>
    <s v="No"/>
    <s v="Accommodation"/>
    <n v="4"/>
    <n v="3"/>
    <n v="565.91999999999996"/>
    <x v="1"/>
    <n v="141.47999999999999"/>
  </r>
  <r>
    <n v="757"/>
    <x v="0"/>
    <x v="150"/>
    <d v="2023-04-22T00:00:00"/>
    <x v="34"/>
    <x v="2"/>
    <n v="76.459999999999994"/>
    <n v="2"/>
    <n v="1"/>
    <x v="2"/>
    <s v="Credit Card"/>
    <x v="0"/>
    <s v="Yes"/>
    <s v="Accommodation"/>
    <n v="4"/>
    <n v="3"/>
    <n v="305.83999999999997"/>
    <x v="0"/>
    <n v="76.459999999999994"/>
  </r>
  <r>
    <n v="758"/>
    <x v="3"/>
    <x v="148"/>
    <d v="2023-05-29T00:00:00"/>
    <x v="98"/>
    <x v="1"/>
    <n v="230.94"/>
    <n v="2"/>
    <n v="0"/>
    <x v="1"/>
    <s v="Debit Card"/>
    <x v="2"/>
    <s v="No"/>
    <s v="Food &amp; Beverage"/>
    <n v="2"/>
    <n v="2"/>
    <n v="0"/>
    <x v="2"/>
    <n v="0"/>
  </r>
  <r>
    <n v="759"/>
    <x v="1"/>
    <x v="234"/>
    <d v="2023-01-26T00:00:00"/>
    <x v="239"/>
    <x v="3"/>
    <n v="412.84"/>
    <n v="3"/>
    <n v="0"/>
    <x v="2"/>
    <s v="Cash"/>
    <x v="1"/>
    <s v="No"/>
    <s v="Spa Services"/>
    <n v="1"/>
    <n v="3"/>
    <n v="412.84"/>
    <x v="1"/>
    <n v="412.84"/>
  </r>
  <r>
    <n v="760"/>
    <x v="2"/>
    <x v="314"/>
    <d v="2023-11-01T00:00:00"/>
    <x v="346"/>
    <x v="1"/>
    <n v="213.58"/>
    <n v="4"/>
    <n v="0"/>
    <x v="2"/>
    <s v="UPI"/>
    <x v="0"/>
    <s v="No"/>
    <s v="Food &amp; Beverage"/>
    <n v="2"/>
    <n v="4"/>
    <n v="427.16"/>
    <x v="0"/>
    <n v="213.58"/>
  </r>
  <r>
    <n v="761"/>
    <x v="0"/>
    <x v="306"/>
    <d v="2023-07-11T00:00:00"/>
    <x v="202"/>
    <x v="2"/>
    <n v="61.06"/>
    <n v="3"/>
    <n v="3"/>
    <x v="1"/>
    <s v="Debit Card"/>
    <x v="1"/>
    <s v="No"/>
    <s v="Food &amp; Beverage"/>
    <n v="5"/>
    <n v="6"/>
    <n v="305.3"/>
    <x v="1"/>
    <n v="61.06"/>
  </r>
  <r>
    <n v="762"/>
    <x v="2"/>
    <x v="315"/>
    <d v="2023-01-16T00:00:00"/>
    <x v="270"/>
    <x v="2"/>
    <n v="114.76"/>
    <n v="1"/>
    <n v="0"/>
    <x v="1"/>
    <s v="Bank Transfer"/>
    <x v="0"/>
    <s v="Yes"/>
    <s v="Accommodation"/>
    <n v="7"/>
    <n v="1"/>
    <n v="803.32"/>
    <x v="0"/>
    <n v="114.76"/>
  </r>
  <r>
    <n v="763"/>
    <x v="2"/>
    <x v="187"/>
    <d v="2023-05-24T00:00:00"/>
    <x v="347"/>
    <x v="1"/>
    <n v="123.23"/>
    <n v="3"/>
    <n v="0"/>
    <x v="2"/>
    <s v="Bank Transfer"/>
    <x v="0"/>
    <s v="No"/>
    <s v="Accommodation"/>
    <n v="3"/>
    <n v="3"/>
    <n v="369.69"/>
    <x v="0"/>
    <n v="123.23"/>
  </r>
  <r>
    <n v="764"/>
    <x v="2"/>
    <x v="174"/>
    <d v="2023-11-08T00:00:00"/>
    <x v="22"/>
    <x v="2"/>
    <n v="121.7"/>
    <n v="1"/>
    <n v="0"/>
    <x v="0"/>
    <s v="Cash"/>
    <x v="0"/>
    <s v="No"/>
    <s v="Accommodation"/>
    <n v="3"/>
    <n v="1"/>
    <n v="365.1"/>
    <x v="0"/>
    <n v="121.7"/>
  </r>
  <r>
    <n v="765"/>
    <x v="1"/>
    <x v="316"/>
    <d v="2023-09-10T00:00:00"/>
    <x v="126"/>
    <x v="1"/>
    <n v="93.62"/>
    <n v="1"/>
    <n v="0"/>
    <x v="3"/>
    <s v="Credit Card"/>
    <x v="0"/>
    <s v="Yes"/>
    <s v="Accommodation"/>
    <n v="1"/>
    <n v="1"/>
    <n v="93.62"/>
    <x v="0"/>
    <n v="93.62"/>
  </r>
  <r>
    <n v="766"/>
    <x v="3"/>
    <x v="148"/>
    <d v="2023-05-29T00:00:00"/>
    <x v="116"/>
    <x v="3"/>
    <n v="367.78"/>
    <n v="1"/>
    <n v="1"/>
    <x v="1"/>
    <s v="Bank Transfer"/>
    <x v="1"/>
    <s v="No"/>
    <s v="Laundry"/>
    <n v="2"/>
    <n v="2"/>
    <n v="735.56"/>
    <x v="1"/>
    <n v="367.78"/>
  </r>
  <r>
    <n v="767"/>
    <x v="0"/>
    <x v="213"/>
    <d v="2023-04-03T00:00:00"/>
    <x v="157"/>
    <x v="3"/>
    <n v="255.87"/>
    <n v="2"/>
    <n v="2"/>
    <x v="3"/>
    <s v="UPI"/>
    <x v="1"/>
    <s v="No"/>
    <s v="Laundry"/>
    <n v="2"/>
    <n v="4"/>
    <n v="511.74"/>
    <x v="1"/>
    <n v="255.87"/>
  </r>
  <r>
    <n v="768"/>
    <x v="3"/>
    <x v="160"/>
    <d v="2023-05-26T00:00:00"/>
    <x v="251"/>
    <x v="0"/>
    <n v="304.72000000000003"/>
    <n v="4"/>
    <n v="3"/>
    <x v="2"/>
    <s v="UPI"/>
    <x v="0"/>
    <s v="No"/>
    <s v="Accommodation"/>
    <n v="7"/>
    <n v="7"/>
    <n v="2133.04"/>
    <x v="0"/>
    <n v="304.71999999999997"/>
  </r>
  <r>
    <n v="769"/>
    <x v="2"/>
    <x v="122"/>
    <d v="2023-07-03T00:00:00"/>
    <x v="1"/>
    <x v="1"/>
    <n v="183.23"/>
    <n v="2"/>
    <n v="0"/>
    <x v="1"/>
    <s v="UPI"/>
    <x v="0"/>
    <s v="Yes"/>
    <s v="Accommodation"/>
    <n v="9"/>
    <n v="2"/>
    <n v="1649.07"/>
    <x v="0"/>
    <n v="183.23"/>
  </r>
  <r>
    <n v="770"/>
    <x v="2"/>
    <x v="82"/>
    <d v="2023-10-16T00:00:00"/>
    <x v="184"/>
    <x v="0"/>
    <n v="239.03"/>
    <n v="4"/>
    <n v="0"/>
    <x v="1"/>
    <s v="UPI"/>
    <x v="0"/>
    <s v="No"/>
    <s v="Food &amp; Beverage"/>
    <n v="4"/>
    <n v="4"/>
    <n v="956.12"/>
    <x v="0"/>
    <n v="239.03"/>
  </r>
  <r>
    <n v="771"/>
    <x v="0"/>
    <x v="70"/>
    <d v="2023-08-18T00:00:00"/>
    <x v="348"/>
    <x v="3"/>
    <n v="306.33999999999997"/>
    <n v="4"/>
    <n v="1"/>
    <x v="4"/>
    <s v="UPI"/>
    <x v="0"/>
    <s v="No"/>
    <s v="Accommodation"/>
    <n v="3"/>
    <n v="5"/>
    <n v="919.02"/>
    <x v="0"/>
    <n v="306.33999999999997"/>
  </r>
  <r>
    <n v="772"/>
    <x v="3"/>
    <x v="317"/>
    <d v="2023-01-16T00:00:00"/>
    <x v="137"/>
    <x v="1"/>
    <n v="220.4"/>
    <n v="3"/>
    <n v="2"/>
    <x v="1"/>
    <s v="Credit Card"/>
    <x v="0"/>
    <s v="No"/>
    <s v="Food &amp; Beverage"/>
    <n v="2"/>
    <n v="5"/>
    <n v="440.8"/>
    <x v="0"/>
    <n v="220.4"/>
  </r>
  <r>
    <n v="773"/>
    <x v="3"/>
    <x v="81"/>
    <d v="2023-06-05T00:00:00"/>
    <x v="249"/>
    <x v="2"/>
    <n v="93.19"/>
    <n v="1"/>
    <n v="0"/>
    <x v="3"/>
    <s v="Bank Transfer"/>
    <x v="1"/>
    <s v="No"/>
    <s v="Accommodation"/>
    <n v="1"/>
    <n v="1"/>
    <n v="93.19"/>
    <x v="1"/>
    <n v="93.19"/>
  </r>
  <r>
    <n v="774"/>
    <x v="1"/>
    <x v="1"/>
    <d v="2023-07-27T00:00:00"/>
    <x v="65"/>
    <x v="1"/>
    <n v="139.94999999999999"/>
    <n v="4"/>
    <n v="0"/>
    <x v="4"/>
    <s v="Cash"/>
    <x v="1"/>
    <s v="No"/>
    <s v="Food &amp; Beverage"/>
    <n v="4"/>
    <n v="4"/>
    <n v="559.79999999999995"/>
    <x v="1"/>
    <n v="139.94999999999999"/>
  </r>
  <r>
    <n v="775"/>
    <x v="0"/>
    <x v="27"/>
    <d v="2023-10-19T00:00:00"/>
    <x v="219"/>
    <x v="0"/>
    <n v="244.08"/>
    <n v="2"/>
    <n v="2"/>
    <x v="3"/>
    <s v="Debit Card"/>
    <x v="1"/>
    <s v="No"/>
    <s v="Accommodation"/>
    <n v="5"/>
    <n v="4"/>
    <n v="1220.4000000000001"/>
    <x v="1"/>
    <n v="244.08"/>
  </r>
  <r>
    <n v="776"/>
    <x v="1"/>
    <x v="247"/>
    <d v="2023-08-16T00:00:00"/>
    <x v="233"/>
    <x v="3"/>
    <n v="245.06"/>
    <n v="1"/>
    <n v="0"/>
    <x v="3"/>
    <s v="UPI"/>
    <x v="2"/>
    <s v="No"/>
    <s v="Accommodation"/>
    <n v="3"/>
    <n v="1"/>
    <n v="0"/>
    <x v="2"/>
    <n v="0"/>
  </r>
  <r>
    <n v="777"/>
    <x v="2"/>
    <x v="101"/>
    <d v="2023-05-22T00:00:00"/>
    <x v="140"/>
    <x v="0"/>
    <n v="282.33"/>
    <n v="4"/>
    <n v="0"/>
    <x v="3"/>
    <s v="UPI"/>
    <x v="1"/>
    <s v="No"/>
    <s v="Accommodation"/>
    <n v="11"/>
    <n v="4"/>
    <n v="3105.6299999999997"/>
    <x v="1"/>
    <n v="282.33"/>
  </r>
  <r>
    <n v="778"/>
    <x v="0"/>
    <x v="23"/>
    <d v="2023-02-15T00:00:00"/>
    <x v="282"/>
    <x v="2"/>
    <n v="124.24"/>
    <n v="4"/>
    <n v="1"/>
    <x v="2"/>
    <s v="Cash"/>
    <x v="0"/>
    <s v="Yes"/>
    <s v="Spa Services"/>
    <n v="5"/>
    <n v="5"/>
    <n v="621.19999999999993"/>
    <x v="0"/>
    <n v="124.23999999999998"/>
  </r>
  <r>
    <n v="779"/>
    <x v="0"/>
    <x v="259"/>
    <d v="2023-10-03T00:00:00"/>
    <x v="349"/>
    <x v="2"/>
    <n v="118.28"/>
    <n v="1"/>
    <n v="0"/>
    <x v="2"/>
    <s v="UPI"/>
    <x v="0"/>
    <s v="No"/>
    <s v="Accommodation"/>
    <n v="2"/>
    <n v="1"/>
    <n v="236.56"/>
    <x v="0"/>
    <n v="118.28"/>
  </r>
  <r>
    <n v="780"/>
    <x v="2"/>
    <x v="77"/>
    <d v="2023-07-07T00:00:00"/>
    <x v="273"/>
    <x v="1"/>
    <n v="159.74"/>
    <n v="1"/>
    <n v="2"/>
    <x v="2"/>
    <s v="Credit Card"/>
    <x v="3"/>
    <s v="No"/>
    <s v="Food &amp; Beverage"/>
    <n v="7"/>
    <n v="3"/>
    <n v="0"/>
    <x v="2"/>
    <n v="0"/>
  </r>
  <r>
    <n v="781"/>
    <x v="1"/>
    <x v="233"/>
    <d v="2023-03-08T00:00:00"/>
    <x v="350"/>
    <x v="1"/>
    <n v="149.58000000000001"/>
    <n v="2"/>
    <n v="0"/>
    <x v="4"/>
    <s v="Credit Card"/>
    <x v="0"/>
    <s v="No"/>
    <s v="Spa Services"/>
    <n v="5"/>
    <n v="2"/>
    <n v="747.90000000000009"/>
    <x v="0"/>
    <n v="149.58000000000001"/>
  </r>
  <r>
    <n v="782"/>
    <x v="2"/>
    <x v="148"/>
    <d v="2023-06-05T00:00:00"/>
    <x v="202"/>
    <x v="3"/>
    <n v="453.42"/>
    <n v="1"/>
    <n v="0"/>
    <x v="2"/>
    <s v="Debit Card"/>
    <x v="2"/>
    <s v="No"/>
    <s v="Accommodation"/>
    <n v="9"/>
    <n v="1"/>
    <n v="0"/>
    <x v="2"/>
    <n v="0"/>
  </r>
  <r>
    <n v="783"/>
    <x v="2"/>
    <x v="270"/>
    <d v="2023-11-26T00:00:00"/>
    <x v="272"/>
    <x v="3"/>
    <n v="514.22"/>
    <n v="2"/>
    <n v="0"/>
    <x v="1"/>
    <s v="UPI"/>
    <x v="2"/>
    <s v="No"/>
    <s v="Accommodation"/>
    <n v="2"/>
    <n v="2"/>
    <n v="0"/>
    <x v="2"/>
    <n v="0"/>
  </r>
  <r>
    <n v="784"/>
    <x v="1"/>
    <x v="20"/>
    <d v="2023-09-26T00:00:00"/>
    <x v="82"/>
    <x v="1"/>
    <n v="143.21"/>
    <n v="1"/>
    <n v="0"/>
    <x v="1"/>
    <s v="Cash"/>
    <x v="2"/>
    <s v="No"/>
    <s v="Food &amp; Beverage"/>
    <n v="6"/>
    <n v="1"/>
    <n v="0"/>
    <x v="2"/>
    <n v="0"/>
  </r>
  <r>
    <n v="785"/>
    <x v="2"/>
    <x v="318"/>
    <d v="2023-08-20T00:00:00"/>
    <x v="48"/>
    <x v="3"/>
    <n v="524.71"/>
    <n v="3"/>
    <n v="0"/>
    <x v="0"/>
    <s v="Debit Card"/>
    <x v="2"/>
    <s v="Yes"/>
    <s v="Accommodation"/>
    <n v="2"/>
    <n v="3"/>
    <n v="0"/>
    <x v="2"/>
    <n v="0"/>
  </r>
  <r>
    <n v="786"/>
    <x v="0"/>
    <x v="13"/>
    <d v="2023-05-08T00:00:00"/>
    <x v="58"/>
    <x v="0"/>
    <n v="212.89"/>
    <n v="3"/>
    <n v="0"/>
    <x v="0"/>
    <s v="Debit Card"/>
    <x v="0"/>
    <s v="No"/>
    <s v="Accommodation"/>
    <n v="4"/>
    <n v="3"/>
    <n v="851.56"/>
    <x v="0"/>
    <n v="212.89"/>
  </r>
  <r>
    <n v="787"/>
    <x v="1"/>
    <x v="190"/>
    <d v="2023-11-22T00:00:00"/>
    <x v="232"/>
    <x v="0"/>
    <n v="183.11"/>
    <n v="3"/>
    <n v="0"/>
    <x v="1"/>
    <s v="Credit Card"/>
    <x v="0"/>
    <s v="No"/>
    <s v="Accommodation"/>
    <n v="8"/>
    <n v="3"/>
    <n v="1464.88"/>
    <x v="0"/>
    <n v="183.11"/>
  </r>
  <r>
    <n v="788"/>
    <x v="0"/>
    <x v="222"/>
    <d v="2023-11-13T00:00:00"/>
    <x v="351"/>
    <x v="1"/>
    <n v="170.16"/>
    <n v="1"/>
    <n v="3"/>
    <x v="3"/>
    <s v="Debit Card"/>
    <x v="2"/>
    <s v="Yes"/>
    <s v="Food &amp; Beverage"/>
    <n v="3"/>
    <n v="4"/>
    <n v="0"/>
    <x v="2"/>
    <n v="0"/>
  </r>
  <r>
    <n v="789"/>
    <x v="1"/>
    <x v="145"/>
    <d v="2023-11-07T00:00:00"/>
    <x v="346"/>
    <x v="0"/>
    <n v="199.69"/>
    <n v="2"/>
    <n v="0"/>
    <x v="0"/>
    <s v="Debit Card"/>
    <x v="3"/>
    <s v="No"/>
    <s v="Accommodation"/>
    <n v="4"/>
    <n v="2"/>
    <n v="0"/>
    <x v="2"/>
    <n v="0"/>
  </r>
  <r>
    <n v="790"/>
    <x v="1"/>
    <x v="319"/>
    <d v="2023-09-20T00:00:00"/>
    <x v="245"/>
    <x v="1"/>
    <n v="134.79"/>
    <n v="1"/>
    <n v="0"/>
    <x v="2"/>
    <s v="UPI"/>
    <x v="0"/>
    <s v="No"/>
    <s v="Accommodation"/>
    <n v="10"/>
    <n v="1"/>
    <n v="1347.8999999999999"/>
    <x v="0"/>
    <n v="134.79"/>
  </r>
  <r>
    <n v="791"/>
    <x v="0"/>
    <x v="23"/>
    <d v="2023-02-16T00:00:00"/>
    <x v="204"/>
    <x v="2"/>
    <n v="112.49"/>
    <n v="3"/>
    <n v="0"/>
    <x v="0"/>
    <s v="Cash"/>
    <x v="1"/>
    <s v="Yes"/>
    <s v="Accommodation"/>
    <n v="6"/>
    <n v="3"/>
    <n v="674.93999999999994"/>
    <x v="1"/>
    <n v="112.49"/>
  </r>
  <r>
    <n v="792"/>
    <x v="0"/>
    <x v="71"/>
    <d v="2023-09-25T00:00:00"/>
    <x v="136"/>
    <x v="2"/>
    <n v="101.17"/>
    <n v="2"/>
    <n v="2"/>
    <x v="2"/>
    <s v="Cash"/>
    <x v="0"/>
    <s v="No"/>
    <s v="Accommodation"/>
    <n v="1"/>
    <n v="4"/>
    <n v="101.17"/>
    <x v="0"/>
    <n v="101.17"/>
  </r>
  <r>
    <n v="793"/>
    <x v="3"/>
    <x v="81"/>
    <d v="2023-06-10T00:00:00"/>
    <x v="352"/>
    <x v="1"/>
    <n v="180.26"/>
    <n v="1"/>
    <n v="0"/>
    <x v="1"/>
    <s v="Cash"/>
    <x v="1"/>
    <s v="No"/>
    <s v="Accommodation"/>
    <n v="6"/>
    <n v="1"/>
    <n v="1081.56"/>
    <x v="1"/>
    <n v="180.26"/>
  </r>
  <r>
    <n v="794"/>
    <x v="2"/>
    <x v="48"/>
    <d v="2023-01-27T00:00:00"/>
    <x v="353"/>
    <x v="1"/>
    <n v="174.81"/>
    <n v="1"/>
    <n v="1"/>
    <x v="0"/>
    <s v="Bank Transfer"/>
    <x v="2"/>
    <s v="No"/>
    <s v="Accommodation"/>
    <n v="11"/>
    <n v="2"/>
    <n v="0"/>
    <x v="2"/>
    <n v="0"/>
  </r>
  <r>
    <n v="795"/>
    <x v="3"/>
    <x v="145"/>
    <d v="2023-11-06T00:00:00"/>
    <x v="354"/>
    <x v="1"/>
    <n v="139.81"/>
    <n v="2"/>
    <n v="2"/>
    <x v="3"/>
    <s v="UPI"/>
    <x v="1"/>
    <s v="Yes"/>
    <s v="Accommodation"/>
    <n v="3"/>
    <n v="4"/>
    <n v="419.43"/>
    <x v="1"/>
    <n v="139.81"/>
  </r>
  <r>
    <n v="796"/>
    <x v="1"/>
    <x v="122"/>
    <d v="2023-06-26T00:00:00"/>
    <x v="241"/>
    <x v="0"/>
    <n v="205.05"/>
    <n v="3"/>
    <n v="0"/>
    <x v="1"/>
    <s v="UPI"/>
    <x v="1"/>
    <s v="No"/>
    <s v="Accommodation"/>
    <n v="2"/>
    <n v="3"/>
    <n v="410.1"/>
    <x v="1"/>
    <n v="205.05"/>
  </r>
  <r>
    <n v="797"/>
    <x v="2"/>
    <x v="271"/>
    <d v="2023-08-16T00:00:00"/>
    <x v="257"/>
    <x v="3"/>
    <n v="400.1"/>
    <n v="1"/>
    <n v="0"/>
    <x v="1"/>
    <s v="UPI"/>
    <x v="1"/>
    <s v="Yes"/>
    <s v="Accommodation"/>
    <n v="5"/>
    <n v="1"/>
    <n v="2000.5"/>
    <x v="1"/>
    <n v="400.1"/>
  </r>
  <r>
    <n v="798"/>
    <x v="3"/>
    <x v="320"/>
    <d v="2023-12-07T00:00:00"/>
    <x v="355"/>
    <x v="2"/>
    <n v="157.55000000000001"/>
    <n v="2"/>
    <n v="0"/>
    <x v="1"/>
    <s v="Cash"/>
    <x v="1"/>
    <s v="No"/>
    <s v="Accommodation"/>
    <n v="5"/>
    <n v="2"/>
    <n v="787.75"/>
    <x v="1"/>
    <n v="157.55000000000001"/>
  </r>
  <r>
    <n v="799"/>
    <x v="0"/>
    <x v="207"/>
    <d v="2023-06-04T00:00:00"/>
    <x v="141"/>
    <x v="2"/>
    <n v="107.95"/>
    <n v="3"/>
    <n v="3"/>
    <x v="0"/>
    <s v="UPI"/>
    <x v="0"/>
    <s v="No"/>
    <s v="Laundry"/>
    <n v="6"/>
    <n v="6"/>
    <n v="647.70000000000005"/>
    <x v="0"/>
    <n v="107.95"/>
  </r>
  <r>
    <n v="800"/>
    <x v="0"/>
    <x v="192"/>
    <d v="2024-01-03T00:00:00"/>
    <x v="248"/>
    <x v="1"/>
    <n v="174.65"/>
    <n v="1"/>
    <n v="0"/>
    <x v="1"/>
    <s v="Credit Card"/>
    <x v="3"/>
    <s v="Yes"/>
    <s v="Food &amp; Beverage"/>
    <n v="10"/>
    <n v="1"/>
    <n v="0"/>
    <x v="2"/>
    <n v="0"/>
  </r>
  <r>
    <n v="801"/>
    <x v="2"/>
    <x v="257"/>
    <d v="2023-03-08T00:00:00"/>
    <x v="127"/>
    <x v="1"/>
    <n v="176.53"/>
    <n v="1"/>
    <n v="1"/>
    <x v="2"/>
    <s v="Cash"/>
    <x v="2"/>
    <s v="No"/>
    <s v="Accommodation"/>
    <n v="4"/>
    <n v="2"/>
    <n v="0"/>
    <x v="2"/>
    <n v="0"/>
  </r>
  <r>
    <n v="802"/>
    <x v="1"/>
    <x v="25"/>
    <d v="2023-12-05T00:00:00"/>
    <x v="342"/>
    <x v="1"/>
    <n v="122.66"/>
    <n v="1"/>
    <n v="0"/>
    <x v="4"/>
    <s v="Credit Card"/>
    <x v="2"/>
    <s v="Yes"/>
    <s v="Accommodation"/>
    <n v="7"/>
    <n v="1"/>
    <n v="0"/>
    <x v="2"/>
    <n v="0"/>
  </r>
  <r>
    <n v="803"/>
    <x v="3"/>
    <x v="305"/>
    <d v="2023-03-27T00:00:00"/>
    <x v="192"/>
    <x v="2"/>
    <n v="148.25"/>
    <n v="2"/>
    <n v="0"/>
    <x v="2"/>
    <s v="UPI"/>
    <x v="2"/>
    <s v="No"/>
    <s v="Accommodation"/>
    <n v="8"/>
    <n v="2"/>
    <n v="0"/>
    <x v="2"/>
    <n v="0"/>
  </r>
  <r>
    <n v="804"/>
    <x v="0"/>
    <x v="110"/>
    <d v="2023-10-15T00:00:00"/>
    <x v="287"/>
    <x v="2"/>
    <n v="93.28"/>
    <n v="1"/>
    <n v="0"/>
    <x v="2"/>
    <s v="Debit Card"/>
    <x v="0"/>
    <s v="No"/>
    <s v="Food &amp; Beverage"/>
    <n v="8"/>
    <n v="1"/>
    <n v="746.24"/>
    <x v="0"/>
    <n v="93.28"/>
  </r>
  <r>
    <n v="805"/>
    <x v="3"/>
    <x v="41"/>
    <d v="2023-05-20T00:00:00"/>
    <x v="56"/>
    <x v="1"/>
    <n v="175.11"/>
    <n v="2"/>
    <n v="0"/>
    <x v="3"/>
    <s v="UPI"/>
    <x v="0"/>
    <s v="No"/>
    <s v="Accommodation"/>
    <n v="3"/>
    <n v="2"/>
    <n v="525.33000000000004"/>
    <x v="0"/>
    <n v="175.11"/>
  </r>
  <r>
    <n v="806"/>
    <x v="3"/>
    <x v="201"/>
    <d v="2023-02-28T00:00:00"/>
    <x v="86"/>
    <x v="1"/>
    <n v="187.34"/>
    <n v="3"/>
    <n v="1"/>
    <x v="3"/>
    <s v="Bank Transfer"/>
    <x v="2"/>
    <s v="Yes"/>
    <s v="Spa Services"/>
    <n v="7"/>
    <n v="4"/>
    <n v="0"/>
    <x v="2"/>
    <n v="0"/>
  </r>
  <r>
    <n v="807"/>
    <x v="0"/>
    <x v="88"/>
    <d v="2023-12-02T00:00:00"/>
    <x v="351"/>
    <x v="1"/>
    <n v="178.87"/>
    <n v="4"/>
    <n v="0"/>
    <x v="0"/>
    <s v="Credit Card"/>
    <x v="0"/>
    <s v="No"/>
    <s v="Accommodation"/>
    <n v="7"/>
    <n v="4"/>
    <n v="1252.0900000000001"/>
    <x v="0"/>
    <n v="178.87000000000003"/>
  </r>
  <r>
    <n v="808"/>
    <x v="1"/>
    <x v="99"/>
    <d v="2023-07-15T00:00:00"/>
    <x v="99"/>
    <x v="1"/>
    <n v="91.05"/>
    <n v="1"/>
    <n v="1"/>
    <x v="3"/>
    <s v="Bank Transfer"/>
    <x v="0"/>
    <s v="No"/>
    <s v="Accommodation"/>
    <n v="4"/>
    <n v="2"/>
    <n v="364.2"/>
    <x v="0"/>
    <n v="91.05"/>
  </r>
  <r>
    <n v="809"/>
    <x v="3"/>
    <x v="268"/>
    <d v="2023-08-28T00:00:00"/>
    <x v="348"/>
    <x v="3"/>
    <n v="514.04"/>
    <n v="2"/>
    <n v="0"/>
    <x v="2"/>
    <s v="UPI"/>
    <x v="1"/>
    <s v="Yes"/>
    <s v="Accommodation"/>
    <n v="9"/>
    <n v="2"/>
    <n v="4626.3599999999997"/>
    <x v="1"/>
    <n v="514.04"/>
  </r>
  <r>
    <n v="810"/>
    <x v="0"/>
    <x v="87"/>
    <d v="2023-12-08T00:00:00"/>
    <x v="356"/>
    <x v="2"/>
    <n v="118.38"/>
    <n v="1"/>
    <n v="0"/>
    <x v="4"/>
    <s v="Cash"/>
    <x v="0"/>
    <s v="No"/>
    <s v="Other"/>
    <n v="3"/>
    <n v="1"/>
    <n v="355.14"/>
    <x v="0"/>
    <n v="118.38"/>
  </r>
  <r>
    <n v="811"/>
    <x v="1"/>
    <x v="266"/>
    <d v="2023-03-24T00:00:00"/>
    <x v="186"/>
    <x v="3"/>
    <n v="260.02999999999997"/>
    <n v="4"/>
    <n v="1"/>
    <x v="0"/>
    <s v="Credit Card"/>
    <x v="1"/>
    <s v="No"/>
    <s v="Spa Services"/>
    <n v="4"/>
    <n v="5"/>
    <n v="1040.1199999999999"/>
    <x v="1"/>
    <n v="260.02999999999997"/>
  </r>
  <r>
    <n v="812"/>
    <x v="0"/>
    <x v="40"/>
    <d v="2023-09-11T00:00:00"/>
    <x v="197"/>
    <x v="0"/>
    <n v="160.91999999999999"/>
    <n v="2"/>
    <n v="0"/>
    <x v="1"/>
    <s v="UPI"/>
    <x v="0"/>
    <s v="No"/>
    <s v="Spa Services"/>
    <n v="8"/>
    <n v="2"/>
    <n v="1287.3599999999999"/>
    <x v="0"/>
    <n v="160.91999999999999"/>
  </r>
  <r>
    <n v="813"/>
    <x v="1"/>
    <x v="283"/>
    <d v="2023-12-14T00:00:00"/>
    <x v="143"/>
    <x v="1"/>
    <n v="157.72"/>
    <n v="1"/>
    <n v="2"/>
    <x v="1"/>
    <s v="Credit Card"/>
    <x v="0"/>
    <s v="Yes"/>
    <s v="Accommodation"/>
    <n v="4"/>
    <n v="3"/>
    <n v="630.88"/>
    <x v="0"/>
    <n v="157.72"/>
  </r>
  <r>
    <n v="814"/>
    <x v="0"/>
    <x v="0"/>
    <d v="2023-08-09T00:00:00"/>
    <x v="231"/>
    <x v="1"/>
    <n v="141.43"/>
    <n v="3"/>
    <n v="2"/>
    <x v="1"/>
    <s v="Debit Card"/>
    <x v="1"/>
    <s v="No"/>
    <s v="Accommodation"/>
    <n v="8"/>
    <n v="5"/>
    <n v="1131.44"/>
    <x v="1"/>
    <n v="141.43"/>
  </r>
  <r>
    <n v="815"/>
    <x v="1"/>
    <x v="272"/>
    <d v="2023-05-12T00:00:00"/>
    <x v="357"/>
    <x v="1"/>
    <n v="157.66"/>
    <n v="1"/>
    <n v="0"/>
    <x v="2"/>
    <s v="Cash"/>
    <x v="2"/>
    <s v="No"/>
    <s v="Accommodation"/>
    <n v="2"/>
    <n v="1"/>
    <n v="0"/>
    <x v="2"/>
    <n v="0"/>
  </r>
  <r>
    <n v="816"/>
    <x v="0"/>
    <x v="321"/>
    <d v="2023-07-17T00:00:00"/>
    <x v="35"/>
    <x v="2"/>
    <n v="118.43"/>
    <n v="2"/>
    <n v="0"/>
    <x v="1"/>
    <s v="Bank Transfer"/>
    <x v="0"/>
    <s v="No"/>
    <s v="Spa Services"/>
    <n v="5"/>
    <n v="2"/>
    <n v="592.15000000000009"/>
    <x v="0"/>
    <n v="118.43000000000002"/>
  </r>
  <r>
    <n v="817"/>
    <x v="1"/>
    <x v="206"/>
    <d v="2023-03-28T00:00:00"/>
    <x v="46"/>
    <x v="2"/>
    <n v="102.72"/>
    <n v="1"/>
    <n v="0"/>
    <x v="1"/>
    <s v="Credit Card"/>
    <x v="0"/>
    <s v="No"/>
    <s v="Accommodation"/>
    <n v="5"/>
    <n v="1"/>
    <n v="513.6"/>
    <x v="0"/>
    <n v="102.72"/>
  </r>
  <r>
    <n v="818"/>
    <x v="2"/>
    <x v="59"/>
    <d v="2023-06-15T00:00:00"/>
    <x v="60"/>
    <x v="2"/>
    <n v="77.42"/>
    <n v="2"/>
    <n v="2"/>
    <x v="1"/>
    <s v="Bank Transfer"/>
    <x v="0"/>
    <s v="No"/>
    <s v="Accommodation"/>
    <n v="4"/>
    <n v="4"/>
    <n v="309.68"/>
    <x v="0"/>
    <n v="77.42"/>
  </r>
  <r>
    <n v="819"/>
    <x v="2"/>
    <x v="283"/>
    <d v="2023-12-15T00:00:00"/>
    <x v="311"/>
    <x v="1"/>
    <n v="178.82"/>
    <n v="2"/>
    <n v="1"/>
    <x v="4"/>
    <s v="Bank Transfer"/>
    <x v="1"/>
    <s v="No"/>
    <s v="Accommodation"/>
    <n v="5"/>
    <n v="3"/>
    <n v="894.09999999999991"/>
    <x v="1"/>
    <n v="178.82"/>
  </r>
  <r>
    <n v="820"/>
    <x v="0"/>
    <x v="322"/>
    <d v="2023-05-24T00:00:00"/>
    <x v="341"/>
    <x v="0"/>
    <n v="267.11"/>
    <n v="2"/>
    <n v="0"/>
    <x v="2"/>
    <s v="UPI"/>
    <x v="0"/>
    <s v="Yes"/>
    <s v="Accommodation"/>
    <n v="2"/>
    <n v="2"/>
    <n v="534.22"/>
    <x v="0"/>
    <n v="267.11"/>
  </r>
  <r>
    <n v="821"/>
    <x v="0"/>
    <x v="123"/>
    <d v="2024-01-05T00:00:00"/>
    <x v="143"/>
    <x v="3"/>
    <n v="380.64"/>
    <n v="1"/>
    <n v="1"/>
    <x v="2"/>
    <s v="Credit Card"/>
    <x v="3"/>
    <s v="No"/>
    <s v="Spa Services"/>
    <n v="7"/>
    <n v="2"/>
    <n v="0"/>
    <x v="2"/>
    <n v="0"/>
  </r>
  <r>
    <n v="822"/>
    <x v="0"/>
    <x v="68"/>
    <d v="2023-11-20T00:00:00"/>
    <x v="125"/>
    <x v="2"/>
    <n v="72.040000000000006"/>
    <n v="1"/>
    <n v="0"/>
    <x v="2"/>
    <s v="Bank Transfer"/>
    <x v="0"/>
    <s v="Yes"/>
    <s v="Food &amp; Beverage"/>
    <n v="5"/>
    <n v="1"/>
    <n v="360.20000000000005"/>
    <x v="0"/>
    <n v="72.040000000000006"/>
  </r>
  <r>
    <n v="823"/>
    <x v="2"/>
    <x v="212"/>
    <d v="2023-11-15T00:00:00"/>
    <x v="189"/>
    <x v="1"/>
    <n v="186.08"/>
    <n v="2"/>
    <n v="2"/>
    <x v="4"/>
    <s v="Bank Transfer"/>
    <x v="1"/>
    <s v="No"/>
    <s v="Accommodation"/>
    <n v="3"/>
    <n v="4"/>
    <n v="558.24"/>
    <x v="1"/>
    <n v="186.08"/>
  </r>
  <r>
    <n v="824"/>
    <x v="1"/>
    <x v="211"/>
    <d v="2023-03-01T00:00:00"/>
    <x v="84"/>
    <x v="3"/>
    <n v="394.7"/>
    <n v="2"/>
    <n v="0"/>
    <x v="0"/>
    <s v="Credit Card"/>
    <x v="0"/>
    <s v="No"/>
    <s v="Other"/>
    <n v="4"/>
    <n v="2"/>
    <n v="1578.8"/>
    <x v="0"/>
    <n v="394.7"/>
  </r>
  <r>
    <n v="825"/>
    <x v="1"/>
    <x v="276"/>
    <d v="2023-02-06T00:00:00"/>
    <x v="120"/>
    <x v="1"/>
    <n v="130.62"/>
    <n v="1"/>
    <n v="0"/>
    <x v="0"/>
    <s v="Credit Card"/>
    <x v="2"/>
    <s v="Yes"/>
    <s v="Accommodation"/>
    <n v="8"/>
    <n v="1"/>
    <n v="0"/>
    <x v="2"/>
    <n v="0"/>
  </r>
  <r>
    <n v="826"/>
    <x v="0"/>
    <x v="28"/>
    <d v="2023-03-18T00:00:00"/>
    <x v="63"/>
    <x v="1"/>
    <n v="125.65"/>
    <n v="2"/>
    <n v="2"/>
    <x v="1"/>
    <s v="Bank Transfer"/>
    <x v="0"/>
    <s v="No"/>
    <s v="Accommodation"/>
    <n v="4"/>
    <n v="4"/>
    <n v="502.6"/>
    <x v="0"/>
    <n v="125.65"/>
  </r>
  <r>
    <n v="827"/>
    <x v="2"/>
    <x v="162"/>
    <d v="2023-02-02T00:00:00"/>
    <x v="119"/>
    <x v="0"/>
    <n v="232.97"/>
    <n v="3"/>
    <n v="0"/>
    <x v="1"/>
    <s v="UPI"/>
    <x v="0"/>
    <s v="No"/>
    <s v="Accommodation"/>
    <n v="7"/>
    <n v="3"/>
    <n v="1630.79"/>
    <x v="0"/>
    <n v="232.97"/>
  </r>
  <r>
    <n v="828"/>
    <x v="3"/>
    <x v="121"/>
    <d v="2023-12-15T00:00:00"/>
    <x v="304"/>
    <x v="2"/>
    <n v="135.69999999999999"/>
    <n v="2"/>
    <n v="2"/>
    <x v="0"/>
    <s v="Cash"/>
    <x v="1"/>
    <s v="No"/>
    <s v="Spa Services"/>
    <n v="2"/>
    <n v="4"/>
    <n v="271.39999999999998"/>
    <x v="1"/>
    <n v="135.69999999999999"/>
  </r>
  <r>
    <n v="829"/>
    <x v="3"/>
    <x v="278"/>
    <d v="2023-12-16T00:00:00"/>
    <x v="351"/>
    <x v="3"/>
    <n v="348.92"/>
    <n v="1"/>
    <n v="2"/>
    <x v="4"/>
    <s v="Cash"/>
    <x v="0"/>
    <s v="No"/>
    <s v="Food &amp; Beverage"/>
    <n v="12"/>
    <n v="3"/>
    <n v="4187.04"/>
    <x v="0"/>
    <n v="348.92"/>
  </r>
  <r>
    <n v="830"/>
    <x v="3"/>
    <x v="249"/>
    <d v="2023-06-04T00:00:00"/>
    <x v="283"/>
    <x v="1"/>
    <n v="135.86000000000001"/>
    <n v="2"/>
    <n v="0"/>
    <x v="0"/>
    <s v="Cash"/>
    <x v="1"/>
    <s v="Yes"/>
    <s v="Accommodation"/>
    <n v="2"/>
    <n v="2"/>
    <n v="271.72000000000003"/>
    <x v="1"/>
    <n v="135.86000000000001"/>
  </r>
  <r>
    <n v="831"/>
    <x v="2"/>
    <x v="44"/>
    <d v="2023-04-18T00:00:00"/>
    <x v="340"/>
    <x v="1"/>
    <n v="151.97"/>
    <n v="1"/>
    <n v="1"/>
    <x v="1"/>
    <s v="Credit Card"/>
    <x v="0"/>
    <s v="Yes"/>
    <s v="Accommodation"/>
    <n v="4"/>
    <n v="2"/>
    <n v="607.88"/>
    <x v="0"/>
    <n v="151.97"/>
  </r>
  <r>
    <n v="832"/>
    <x v="0"/>
    <x v="285"/>
    <d v="2023-07-10T00:00:00"/>
    <x v="68"/>
    <x v="3"/>
    <n v="457.82"/>
    <n v="4"/>
    <n v="2"/>
    <x v="3"/>
    <s v="Credit Card"/>
    <x v="0"/>
    <s v="No"/>
    <s v="Accommodation"/>
    <n v="11"/>
    <n v="6"/>
    <n v="5036.0199999999995"/>
    <x v="0"/>
    <n v="457.81999999999994"/>
  </r>
  <r>
    <n v="833"/>
    <x v="2"/>
    <x v="238"/>
    <d v="2023-12-23T00:00:00"/>
    <x v="316"/>
    <x v="2"/>
    <n v="120.26"/>
    <n v="1"/>
    <n v="0"/>
    <x v="1"/>
    <s v="Cash"/>
    <x v="1"/>
    <s v="No"/>
    <s v="Accommodation"/>
    <n v="2"/>
    <n v="1"/>
    <n v="240.52"/>
    <x v="1"/>
    <n v="120.26"/>
  </r>
  <r>
    <n v="834"/>
    <x v="1"/>
    <x v="226"/>
    <d v="2024-01-03T00:00:00"/>
    <x v="358"/>
    <x v="3"/>
    <n v="352.43"/>
    <n v="2"/>
    <n v="1"/>
    <x v="4"/>
    <s v="Credit Card"/>
    <x v="0"/>
    <s v="No"/>
    <s v="Spa Services"/>
    <n v="3"/>
    <n v="3"/>
    <n v="1057.29"/>
    <x v="0"/>
    <n v="352.43"/>
  </r>
  <r>
    <n v="835"/>
    <x v="2"/>
    <x v="122"/>
    <d v="2023-06-27T00:00:00"/>
    <x v="318"/>
    <x v="1"/>
    <n v="209.16"/>
    <n v="2"/>
    <n v="0"/>
    <x v="0"/>
    <s v="Credit Card"/>
    <x v="1"/>
    <s v="No"/>
    <s v="Accommodation"/>
    <n v="3"/>
    <n v="2"/>
    <n v="627.48"/>
    <x v="1"/>
    <n v="209.16"/>
  </r>
  <r>
    <n v="836"/>
    <x v="0"/>
    <x v="144"/>
    <d v="2023-06-30T00:00:00"/>
    <x v="340"/>
    <x v="2"/>
    <n v="109.63"/>
    <n v="1"/>
    <n v="1"/>
    <x v="4"/>
    <s v="UPI"/>
    <x v="1"/>
    <s v="No"/>
    <s v="Food &amp; Beverage"/>
    <n v="4"/>
    <n v="2"/>
    <n v="438.52"/>
    <x v="1"/>
    <n v="109.63"/>
  </r>
  <r>
    <n v="837"/>
    <x v="1"/>
    <x v="111"/>
    <d v="2023-05-19T00:00:00"/>
    <x v="116"/>
    <x v="2"/>
    <n v="75.819999999999993"/>
    <n v="2"/>
    <n v="0"/>
    <x v="4"/>
    <s v="Debit Card"/>
    <x v="0"/>
    <s v="Yes"/>
    <s v="Accommodation"/>
    <n v="6"/>
    <n v="2"/>
    <n v="454.91999999999996"/>
    <x v="0"/>
    <n v="75.819999999999993"/>
  </r>
  <r>
    <n v="838"/>
    <x v="3"/>
    <x v="322"/>
    <d v="2023-06-02T00:00:00"/>
    <x v="347"/>
    <x v="1"/>
    <n v="170.4"/>
    <n v="1"/>
    <n v="3"/>
    <x v="0"/>
    <s v="Cash"/>
    <x v="1"/>
    <s v="No"/>
    <s v="Accommodation"/>
    <n v="11"/>
    <n v="4"/>
    <n v="1874.4"/>
    <x v="1"/>
    <n v="170.4"/>
  </r>
  <r>
    <n v="839"/>
    <x v="3"/>
    <x v="323"/>
    <d v="2023-02-23T00:00:00"/>
    <x v="218"/>
    <x v="1"/>
    <n v="219.5"/>
    <n v="3"/>
    <n v="0"/>
    <x v="4"/>
    <s v="Debit Card"/>
    <x v="0"/>
    <s v="No"/>
    <s v="Accommodation"/>
    <n v="4"/>
    <n v="3"/>
    <n v="878"/>
    <x v="0"/>
    <n v="219.5"/>
  </r>
  <r>
    <n v="840"/>
    <x v="2"/>
    <x v="278"/>
    <d v="2023-12-07T00:00:00"/>
    <x v="359"/>
    <x v="1"/>
    <n v="133.49"/>
    <n v="1"/>
    <n v="1"/>
    <x v="4"/>
    <s v="Bank Transfer"/>
    <x v="2"/>
    <s v="No"/>
    <s v="Accommodation"/>
    <n v="3"/>
    <n v="2"/>
    <n v="0"/>
    <x v="2"/>
    <n v="0"/>
  </r>
  <r>
    <n v="841"/>
    <x v="2"/>
    <x v="217"/>
    <d v="2023-12-13T00:00:00"/>
    <x v="214"/>
    <x v="0"/>
    <n v="275.18"/>
    <n v="2"/>
    <n v="1"/>
    <x v="3"/>
    <s v="UPI"/>
    <x v="0"/>
    <s v="No"/>
    <s v="Accommodation"/>
    <n v="4"/>
    <n v="3"/>
    <n v="1100.72"/>
    <x v="0"/>
    <n v="275.18"/>
  </r>
  <r>
    <n v="842"/>
    <x v="0"/>
    <x v="135"/>
    <d v="2023-06-30T00:00:00"/>
    <x v="360"/>
    <x v="1"/>
    <n v="100.3"/>
    <n v="3"/>
    <n v="1"/>
    <x v="4"/>
    <s v="Credit Card"/>
    <x v="0"/>
    <s v="No"/>
    <s v="Other"/>
    <n v="3"/>
    <n v="4"/>
    <n v="300.89999999999998"/>
    <x v="0"/>
    <n v="100.3"/>
  </r>
  <r>
    <n v="843"/>
    <x v="2"/>
    <x v="187"/>
    <d v="2023-05-24T00:00:00"/>
    <x v="18"/>
    <x v="1"/>
    <n v="190.78"/>
    <n v="4"/>
    <n v="0"/>
    <x v="1"/>
    <s v="UPI"/>
    <x v="2"/>
    <s v="No"/>
    <s v="Other"/>
    <n v="3"/>
    <n v="4"/>
    <n v="0"/>
    <x v="2"/>
    <n v="0"/>
  </r>
  <r>
    <n v="844"/>
    <x v="0"/>
    <x v="19"/>
    <d v="2023-01-26T00:00:00"/>
    <x v="361"/>
    <x v="3"/>
    <n v="287.12"/>
    <n v="2"/>
    <n v="2"/>
    <x v="1"/>
    <s v="Debit Card"/>
    <x v="0"/>
    <s v="No"/>
    <s v="Laundry"/>
    <n v="6"/>
    <n v="4"/>
    <n v="1722.72"/>
    <x v="0"/>
    <n v="287.12"/>
  </r>
  <r>
    <n v="845"/>
    <x v="3"/>
    <x v="324"/>
    <d v="2023-03-22T00:00:00"/>
    <x v="210"/>
    <x v="3"/>
    <n v="563.23"/>
    <n v="4"/>
    <n v="0"/>
    <x v="1"/>
    <s v="UPI"/>
    <x v="1"/>
    <s v="No"/>
    <s v="Laundry"/>
    <n v="7"/>
    <n v="4"/>
    <n v="3942.61"/>
    <x v="1"/>
    <n v="563.23"/>
  </r>
  <r>
    <n v="846"/>
    <x v="2"/>
    <x v="193"/>
    <d v="2023-04-25T00:00:00"/>
    <x v="164"/>
    <x v="0"/>
    <n v="233.25"/>
    <n v="2"/>
    <n v="0"/>
    <x v="0"/>
    <s v="Bank Transfer"/>
    <x v="3"/>
    <s v="No"/>
    <s v="Accommodation"/>
    <n v="1"/>
    <n v="2"/>
    <n v="0"/>
    <x v="2"/>
    <n v="0"/>
  </r>
  <r>
    <n v="847"/>
    <x v="2"/>
    <x v="20"/>
    <d v="2023-09-25T00:00:00"/>
    <x v="61"/>
    <x v="1"/>
    <n v="200.67"/>
    <n v="1"/>
    <n v="2"/>
    <x v="2"/>
    <s v="Credit Card"/>
    <x v="0"/>
    <s v="No"/>
    <s v="Accommodation"/>
    <n v="5"/>
    <n v="3"/>
    <n v="1003.3499999999999"/>
    <x v="0"/>
    <n v="200.67"/>
  </r>
  <r>
    <n v="848"/>
    <x v="1"/>
    <x v="303"/>
    <d v="2023-08-16T00:00:00"/>
    <x v="126"/>
    <x v="0"/>
    <n v="202.84"/>
    <n v="3"/>
    <n v="1"/>
    <x v="0"/>
    <s v="Cash"/>
    <x v="0"/>
    <s v="Yes"/>
    <s v="Accommodation"/>
    <n v="2"/>
    <n v="4"/>
    <n v="405.68"/>
    <x v="0"/>
    <n v="202.84"/>
  </r>
  <r>
    <n v="849"/>
    <x v="3"/>
    <x v="169"/>
    <d v="2023-04-13T00:00:00"/>
    <x v="362"/>
    <x v="0"/>
    <n v="322.93"/>
    <n v="1"/>
    <n v="1"/>
    <x v="1"/>
    <s v="Bank Transfer"/>
    <x v="2"/>
    <s v="No"/>
    <s v="Food &amp; Beverage"/>
    <n v="2"/>
    <n v="2"/>
    <n v="0"/>
    <x v="2"/>
    <n v="0"/>
  </r>
  <r>
    <n v="850"/>
    <x v="1"/>
    <x v="152"/>
    <d v="2023-10-06T00:00:00"/>
    <x v="11"/>
    <x v="1"/>
    <n v="147.82"/>
    <n v="1"/>
    <n v="1"/>
    <x v="3"/>
    <s v="Cash"/>
    <x v="0"/>
    <s v="No"/>
    <s v="Accommodation"/>
    <n v="1"/>
    <n v="2"/>
    <n v="147.82"/>
    <x v="0"/>
    <n v="147.82"/>
  </r>
  <r>
    <n v="851"/>
    <x v="3"/>
    <x v="154"/>
    <d v="2023-10-29T00:00:00"/>
    <x v="152"/>
    <x v="2"/>
    <n v="98.74"/>
    <n v="3"/>
    <n v="0"/>
    <x v="1"/>
    <s v="Credit Card"/>
    <x v="0"/>
    <s v="No"/>
    <s v="Food &amp; Beverage"/>
    <n v="6"/>
    <n v="3"/>
    <n v="592.43999999999994"/>
    <x v="0"/>
    <n v="98.74"/>
  </r>
  <r>
    <n v="852"/>
    <x v="1"/>
    <x v="121"/>
    <d v="2023-12-23T00:00:00"/>
    <x v="363"/>
    <x v="1"/>
    <n v="137.56"/>
    <n v="2"/>
    <n v="0"/>
    <x v="0"/>
    <s v="Bank Transfer"/>
    <x v="2"/>
    <s v="No"/>
    <s v="Accommodation"/>
    <n v="10"/>
    <n v="2"/>
    <n v="0"/>
    <x v="2"/>
    <n v="0"/>
  </r>
  <r>
    <n v="853"/>
    <x v="1"/>
    <x v="36"/>
    <d v="2023-06-24T00:00:00"/>
    <x v="216"/>
    <x v="2"/>
    <n v="67.010000000000005"/>
    <n v="1"/>
    <n v="1"/>
    <x v="4"/>
    <s v="Credit Card"/>
    <x v="2"/>
    <s v="No"/>
    <s v="Accommodation"/>
    <n v="11"/>
    <n v="2"/>
    <n v="0"/>
    <x v="2"/>
    <n v="0"/>
  </r>
  <r>
    <n v="854"/>
    <x v="0"/>
    <x v="91"/>
    <d v="2024-01-06T00:00:00"/>
    <x v="364"/>
    <x v="0"/>
    <n v="197.26"/>
    <n v="1"/>
    <n v="1"/>
    <x v="2"/>
    <s v="UPI"/>
    <x v="0"/>
    <s v="No"/>
    <s v="Accommodation"/>
    <n v="7"/>
    <n v="2"/>
    <n v="1380.82"/>
    <x v="0"/>
    <n v="197.26"/>
  </r>
  <r>
    <n v="855"/>
    <x v="3"/>
    <x v="138"/>
    <d v="2023-11-05T00:00:00"/>
    <x v="365"/>
    <x v="1"/>
    <n v="159.01"/>
    <n v="1"/>
    <n v="1"/>
    <x v="4"/>
    <s v="Debit Card"/>
    <x v="0"/>
    <s v="No"/>
    <s v="Accommodation"/>
    <n v="8"/>
    <n v="2"/>
    <n v="1272.08"/>
    <x v="0"/>
    <n v="159.01"/>
  </r>
  <r>
    <n v="856"/>
    <x v="0"/>
    <x v="217"/>
    <d v="2023-12-11T00:00:00"/>
    <x v="52"/>
    <x v="0"/>
    <n v="269.27"/>
    <n v="4"/>
    <n v="0"/>
    <x v="1"/>
    <s v="Debit Card"/>
    <x v="0"/>
    <s v="No"/>
    <s v="Food &amp; Beverage"/>
    <n v="2"/>
    <n v="4"/>
    <n v="538.54"/>
    <x v="0"/>
    <n v="269.27"/>
  </r>
  <r>
    <n v="857"/>
    <x v="2"/>
    <x v="230"/>
    <d v="2023-06-20T00:00:00"/>
    <x v="72"/>
    <x v="2"/>
    <n v="78.37"/>
    <n v="1"/>
    <n v="0"/>
    <x v="3"/>
    <s v="Debit Card"/>
    <x v="2"/>
    <s v="No"/>
    <s v="Accommodation"/>
    <n v="2"/>
    <n v="1"/>
    <n v="0"/>
    <x v="2"/>
    <n v="0"/>
  </r>
  <r>
    <n v="858"/>
    <x v="0"/>
    <x v="285"/>
    <d v="2023-07-08T00:00:00"/>
    <x v="135"/>
    <x v="1"/>
    <n v="157.13999999999999"/>
    <n v="3"/>
    <n v="3"/>
    <x v="1"/>
    <s v="Bank Transfer"/>
    <x v="2"/>
    <s v="No"/>
    <s v="Accommodation"/>
    <n v="9"/>
    <n v="6"/>
    <n v="0"/>
    <x v="2"/>
    <n v="0"/>
  </r>
  <r>
    <n v="859"/>
    <x v="1"/>
    <x v="120"/>
    <d v="2023-06-23T00:00:00"/>
    <x v="366"/>
    <x v="3"/>
    <n v="276.55"/>
    <n v="1"/>
    <n v="0"/>
    <x v="1"/>
    <s v="Bank Transfer"/>
    <x v="0"/>
    <s v="No"/>
    <s v="Accommodation"/>
    <n v="6"/>
    <n v="1"/>
    <n v="1659.3000000000002"/>
    <x v="0"/>
    <n v="276.55"/>
  </r>
  <r>
    <n v="860"/>
    <x v="0"/>
    <x v="276"/>
    <d v="2023-02-03T00:00:00"/>
    <x v="264"/>
    <x v="2"/>
    <n v="113.23"/>
    <n v="2"/>
    <n v="0"/>
    <x v="2"/>
    <s v="Cash"/>
    <x v="2"/>
    <s v="No"/>
    <s v="Accommodation"/>
    <n v="5"/>
    <n v="2"/>
    <n v="0"/>
    <x v="2"/>
    <n v="0"/>
  </r>
  <r>
    <n v="861"/>
    <x v="1"/>
    <x v="32"/>
    <d v="2023-10-29T00:00:00"/>
    <x v="367"/>
    <x v="2"/>
    <n v="87.42"/>
    <n v="1"/>
    <n v="0"/>
    <x v="3"/>
    <s v="UPI"/>
    <x v="2"/>
    <s v="No"/>
    <s v="Accommodation"/>
    <n v="4"/>
    <n v="1"/>
    <n v="0"/>
    <x v="2"/>
    <n v="0"/>
  </r>
  <r>
    <n v="862"/>
    <x v="0"/>
    <x v="74"/>
    <d v="2023-05-12T00:00:00"/>
    <x v="192"/>
    <x v="2"/>
    <n v="96.15"/>
    <n v="2"/>
    <n v="0"/>
    <x v="0"/>
    <s v="Cash"/>
    <x v="0"/>
    <s v="No"/>
    <s v="Laundry"/>
    <n v="6"/>
    <n v="2"/>
    <n v="576.90000000000009"/>
    <x v="0"/>
    <n v="96.15000000000002"/>
  </r>
  <r>
    <n v="863"/>
    <x v="1"/>
    <x v="212"/>
    <d v="2023-11-16T00:00:00"/>
    <x v="276"/>
    <x v="0"/>
    <n v="171.9"/>
    <n v="1"/>
    <n v="0"/>
    <x v="2"/>
    <s v="Credit Card"/>
    <x v="1"/>
    <s v="No"/>
    <s v="Other"/>
    <n v="4"/>
    <n v="1"/>
    <n v="687.6"/>
    <x v="1"/>
    <n v="171.9"/>
  </r>
  <r>
    <n v="864"/>
    <x v="1"/>
    <x v="287"/>
    <d v="2023-05-31T00:00:00"/>
    <x v="368"/>
    <x v="2"/>
    <n v="98.37"/>
    <n v="1"/>
    <n v="1"/>
    <x v="1"/>
    <s v="Cash"/>
    <x v="0"/>
    <s v="No"/>
    <s v="Accommodation"/>
    <n v="5"/>
    <n v="2"/>
    <n v="491.85"/>
    <x v="0"/>
    <n v="98.37"/>
  </r>
  <r>
    <n v="865"/>
    <x v="3"/>
    <x v="325"/>
    <d v="2023-07-27T00:00:00"/>
    <x v="37"/>
    <x v="3"/>
    <n v="356.94"/>
    <n v="1"/>
    <n v="0"/>
    <x v="0"/>
    <s v="UPI"/>
    <x v="0"/>
    <s v="No"/>
    <s v="Accommodation"/>
    <n v="3"/>
    <n v="1"/>
    <n v="1070.82"/>
    <x v="0"/>
    <n v="356.94"/>
  </r>
  <r>
    <n v="866"/>
    <x v="0"/>
    <x v="326"/>
    <d v="2023-08-30T00:00:00"/>
    <x v="68"/>
    <x v="2"/>
    <n v="102.47"/>
    <n v="2"/>
    <n v="0"/>
    <x v="3"/>
    <s v="Cash"/>
    <x v="0"/>
    <s v="No"/>
    <s v="Accommodation"/>
    <n v="7"/>
    <n v="2"/>
    <n v="717.29"/>
    <x v="0"/>
    <n v="102.47"/>
  </r>
  <r>
    <n v="867"/>
    <x v="3"/>
    <x v="285"/>
    <d v="2023-07-03T00:00:00"/>
    <x v="318"/>
    <x v="0"/>
    <n v="342.7"/>
    <n v="2"/>
    <n v="0"/>
    <x v="3"/>
    <s v="Bank Transfer"/>
    <x v="0"/>
    <s v="No"/>
    <s v="Spa Services"/>
    <n v="4"/>
    <n v="2"/>
    <n v="1370.8"/>
    <x v="0"/>
    <n v="342.7"/>
  </r>
  <r>
    <n v="868"/>
    <x v="0"/>
    <x v="185"/>
    <d v="2023-04-24T00:00:00"/>
    <x v="44"/>
    <x v="0"/>
    <n v="158.84"/>
    <n v="3"/>
    <n v="1"/>
    <x v="1"/>
    <s v="Cash"/>
    <x v="1"/>
    <s v="No"/>
    <s v="Laundry"/>
    <n v="7"/>
    <n v="4"/>
    <n v="1111.8800000000001"/>
    <x v="1"/>
    <n v="158.84"/>
  </r>
  <r>
    <n v="869"/>
    <x v="0"/>
    <x v="324"/>
    <d v="2023-03-19T00:00:00"/>
    <x v="160"/>
    <x v="0"/>
    <n v="241.53"/>
    <n v="1"/>
    <n v="1"/>
    <x v="1"/>
    <s v="Credit Card"/>
    <x v="2"/>
    <s v="No"/>
    <s v="Spa Services"/>
    <n v="4"/>
    <n v="2"/>
    <n v="0"/>
    <x v="2"/>
    <n v="0"/>
  </r>
  <r>
    <n v="870"/>
    <x v="1"/>
    <x v="147"/>
    <d v="2023-11-06T00:00:00"/>
    <x v="219"/>
    <x v="2"/>
    <n v="81.540000000000006"/>
    <n v="1"/>
    <n v="0"/>
    <x v="2"/>
    <s v="UPI"/>
    <x v="0"/>
    <s v="No"/>
    <s v="Food &amp; Beverage"/>
    <n v="10"/>
    <n v="1"/>
    <n v="815.40000000000009"/>
    <x v="0"/>
    <n v="81.540000000000006"/>
  </r>
  <r>
    <n v="871"/>
    <x v="2"/>
    <x v="205"/>
    <d v="2023-10-25T00:00:00"/>
    <x v="367"/>
    <x v="1"/>
    <n v="197.65"/>
    <n v="3"/>
    <n v="0"/>
    <x v="2"/>
    <s v="UPI"/>
    <x v="2"/>
    <s v="Yes"/>
    <s v="Accommodation"/>
    <n v="6"/>
    <n v="3"/>
    <n v="0"/>
    <x v="2"/>
    <n v="0"/>
  </r>
  <r>
    <n v="872"/>
    <x v="0"/>
    <x v="151"/>
    <d v="2023-10-02T00:00:00"/>
    <x v="292"/>
    <x v="0"/>
    <n v="159.49"/>
    <n v="2"/>
    <n v="0"/>
    <x v="3"/>
    <s v="Bank Transfer"/>
    <x v="1"/>
    <s v="No"/>
    <s v="Accommodation"/>
    <n v="5"/>
    <n v="2"/>
    <n v="797.45"/>
    <x v="1"/>
    <n v="159.49"/>
  </r>
  <r>
    <n v="873"/>
    <x v="3"/>
    <x v="247"/>
    <d v="2023-08-16T00:00:00"/>
    <x v="298"/>
    <x v="2"/>
    <n v="155.86000000000001"/>
    <n v="2"/>
    <n v="1"/>
    <x v="3"/>
    <s v="Debit Card"/>
    <x v="1"/>
    <s v="No"/>
    <s v="Accommodation"/>
    <n v="3"/>
    <n v="3"/>
    <n v="467.58000000000004"/>
    <x v="1"/>
    <n v="155.86000000000001"/>
  </r>
  <r>
    <n v="874"/>
    <x v="0"/>
    <x v="72"/>
    <d v="2023-12-31T00:00:00"/>
    <x v="199"/>
    <x v="2"/>
    <n v="72.709999999999994"/>
    <n v="1"/>
    <n v="1"/>
    <x v="2"/>
    <s v="Debit Card"/>
    <x v="0"/>
    <s v="No"/>
    <s v="Accommodation"/>
    <n v="3"/>
    <n v="2"/>
    <n v="218.13"/>
    <x v="0"/>
    <n v="72.709999999999994"/>
  </r>
  <r>
    <n v="875"/>
    <x v="0"/>
    <x v="246"/>
    <d v="2023-05-11T00:00:00"/>
    <x v="175"/>
    <x v="1"/>
    <n v="124.4"/>
    <n v="4"/>
    <n v="0"/>
    <x v="0"/>
    <s v="Debit Card"/>
    <x v="1"/>
    <s v="No"/>
    <s v="Accommodation"/>
    <n v="3"/>
    <n v="4"/>
    <n v="373.20000000000005"/>
    <x v="1"/>
    <n v="124.40000000000002"/>
  </r>
  <r>
    <n v="876"/>
    <x v="0"/>
    <x v="163"/>
    <d v="2023-12-08T00:00:00"/>
    <x v="49"/>
    <x v="1"/>
    <n v="140.21"/>
    <n v="2"/>
    <n v="0"/>
    <x v="0"/>
    <s v="Credit Card"/>
    <x v="0"/>
    <s v="Yes"/>
    <s v="Laundry"/>
    <n v="7"/>
    <n v="2"/>
    <n v="981.47"/>
    <x v="0"/>
    <n v="140.21"/>
  </r>
  <r>
    <n v="877"/>
    <x v="3"/>
    <x v="327"/>
    <d v="2023-09-07T00:00:00"/>
    <x v="369"/>
    <x v="0"/>
    <n v="255.57"/>
    <n v="4"/>
    <n v="0"/>
    <x v="1"/>
    <s v="Credit Card"/>
    <x v="1"/>
    <s v="No"/>
    <s v="Accommodation"/>
    <n v="3"/>
    <n v="4"/>
    <n v="766.71"/>
    <x v="1"/>
    <n v="255.57000000000002"/>
  </r>
  <r>
    <n v="878"/>
    <x v="3"/>
    <x v="83"/>
    <d v="2023-01-19T00:00:00"/>
    <x v="29"/>
    <x v="1"/>
    <n v="230.33"/>
    <n v="2"/>
    <n v="2"/>
    <x v="2"/>
    <s v="Bank Transfer"/>
    <x v="1"/>
    <s v="No"/>
    <s v="Accommodation"/>
    <n v="4"/>
    <n v="4"/>
    <n v="921.32"/>
    <x v="1"/>
    <n v="230.33"/>
  </r>
  <r>
    <n v="879"/>
    <x v="3"/>
    <x v="328"/>
    <d v="2023-09-25T00:00:00"/>
    <x v="75"/>
    <x v="2"/>
    <n v="165.75"/>
    <n v="2"/>
    <n v="2"/>
    <x v="1"/>
    <s v="Debit Card"/>
    <x v="0"/>
    <s v="Yes"/>
    <s v="Accommodation"/>
    <n v="4"/>
    <n v="4"/>
    <n v="663"/>
    <x v="0"/>
    <n v="165.75"/>
  </r>
  <r>
    <n v="880"/>
    <x v="0"/>
    <x v="80"/>
    <d v="2023-02-18T00:00:00"/>
    <x v="87"/>
    <x v="3"/>
    <n v="402.02"/>
    <n v="2"/>
    <n v="0"/>
    <x v="1"/>
    <s v="Debit Card"/>
    <x v="0"/>
    <s v="No"/>
    <s v="Accommodation"/>
    <n v="2"/>
    <n v="2"/>
    <n v="804.04"/>
    <x v="0"/>
    <n v="402.02"/>
  </r>
  <r>
    <n v="881"/>
    <x v="2"/>
    <x v="253"/>
    <d v="2023-12-01T00:00:00"/>
    <x v="206"/>
    <x v="0"/>
    <n v="176.98"/>
    <n v="1"/>
    <n v="0"/>
    <x v="0"/>
    <s v="Cash"/>
    <x v="2"/>
    <s v="Yes"/>
    <s v="Accommodation"/>
    <n v="9"/>
    <n v="1"/>
    <n v="0"/>
    <x v="2"/>
    <n v="0"/>
  </r>
  <r>
    <n v="882"/>
    <x v="3"/>
    <x v="48"/>
    <d v="2023-01-25T00:00:00"/>
    <x v="254"/>
    <x v="2"/>
    <n v="112.31"/>
    <n v="2"/>
    <n v="0"/>
    <x v="1"/>
    <s v="Credit Card"/>
    <x v="0"/>
    <s v="Yes"/>
    <s v="Accommodation"/>
    <n v="9"/>
    <n v="2"/>
    <n v="1010.79"/>
    <x v="0"/>
    <n v="112.31"/>
  </r>
  <r>
    <n v="883"/>
    <x v="3"/>
    <x v="252"/>
    <d v="2023-02-12T00:00:00"/>
    <x v="217"/>
    <x v="2"/>
    <n v="132.9"/>
    <n v="2"/>
    <n v="0"/>
    <x v="0"/>
    <s v="Cash"/>
    <x v="0"/>
    <s v="No"/>
    <s v="Accommodation"/>
    <n v="12"/>
    <n v="2"/>
    <n v="1594.8000000000002"/>
    <x v="0"/>
    <n v="132.9"/>
  </r>
  <r>
    <n v="884"/>
    <x v="0"/>
    <x v="326"/>
    <d v="2023-08-28T00:00:00"/>
    <x v="198"/>
    <x v="2"/>
    <n v="96.03"/>
    <n v="3"/>
    <n v="0"/>
    <x v="4"/>
    <s v="Credit Card"/>
    <x v="1"/>
    <s v="No"/>
    <s v="Food &amp; Beverage"/>
    <n v="5"/>
    <n v="3"/>
    <n v="480.15"/>
    <x v="1"/>
    <n v="96.03"/>
  </r>
  <r>
    <n v="885"/>
    <x v="1"/>
    <x v="329"/>
    <d v="2023-04-16T00:00:00"/>
    <x v="4"/>
    <x v="0"/>
    <n v="189.07"/>
    <n v="2"/>
    <n v="0"/>
    <x v="2"/>
    <s v="Cash"/>
    <x v="1"/>
    <s v="Yes"/>
    <s v="Accommodation"/>
    <n v="7"/>
    <n v="2"/>
    <n v="1323.49"/>
    <x v="1"/>
    <n v="189.07"/>
  </r>
  <r>
    <n v="886"/>
    <x v="3"/>
    <x v="268"/>
    <d v="2023-08-28T00:00:00"/>
    <x v="104"/>
    <x v="1"/>
    <n v="222.92"/>
    <n v="4"/>
    <n v="0"/>
    <x v="3"/>
    <s v="Debit Card"/>
    <x v="0"/>
    <s v="No"/>
    <s v="Food &amp; Beverage"/>
    <n v="9"/>
    <n v="4"/>
    <n v="2006.28"/>
    <x v="0"/>
    <n v="222.92"/>
  </r>
  <r>
    <n v="887"/>
    <x v="3"/>
    <x v="198"/>
    <d v="2023-06-21T00:00:00"/>
    <x v="366"/>
    <x v="1"/>
    <n v="155.13999999999999"/>
    <n v="2"/>
    <n v="0"/>
    <x v="1"/>
    <s v="Cash"/>
    <x v="2"/>
    <s v="No"/>
    <s v="Accommodation"/>
    <n v="9"/>
    <n v="2"/>
    <n v="0"/>
    <x v="2"/>
    <n v="0"/>
  </r>
  <r>
    <n v="888"/>
    <x v="3"/>
    <x v="22"/>
    <d v="2023-12-14T00:00:00"/>
    <x v="214"/>
    <x v="0"/>
    <n v="272.12"/>
    <n v="1"/>
    <n v="2"/>
    <x v="2"/>
    <s v="Cash"/>
    <x v="0"/>
    <s v="No"/>
    <s v="Food &amp; Beverage"/>
    <n v="8"/>
    <n v="3"/>
    <n v="2176.96"/>
    <x v="0"/>
    <n v="272.12"/>
  </r>
  <r>
    <n v="889"/>
    <x v="2"/>
    <x v="87"/>
    <d v="2023-12-17T00:00:00"/>
    <x v="190"/>
    <x v="2"/>
    <n v="126.37"/>
    <n v="1"/>
    <n v="0"/>
    <x v="0"/>
    <s v="UPI"/>
    <x v="3"/>
    <s v="Yes"/>
    <s v="Spa Services"/>
    <n v="12"/>
    <n v="1"/>
    <n v="0"/>
    <x v="2"/>
    <n v="0"/>
  </r>
  <r>
    <n v="890"/>
    <x v="0"/>
    <x v="36"/>
    <d v="2023-06-22T00:00:00"/>
    <x v="43"/>
    <x v="2"/>
    <n v="107.64"/>
    <n v="3"/>
    <n v="0"/>
    <x v="4"/>
    <s v="UPI"/>
    <x v="2"/>
    <s v="Yes"/>
    <s v="Spa Services"/>
    <n v="9"/>
    <n v="3"/>
    <n v="0"/>
    <x v="2"/>
    <n v="0"/>
  </r>
  <r>
    <n v="891"/>
    <x v="0"/>
    <x v="197"/>
    <d v="2023-07-31T00:00:00"/>
    <x v="296"/>
    <x v="1"/>
    <n v="109.01"/>
    <n v="1"/>
    <n v="1"/>
    <x v="3"/>
    <s v="Debit Card"/>
    <x v="0"/>
    <s v="No"/>
    <s v="Accommodation"/>
    <n v="5"/>
    <n v="2"/>
    <n v="545.05000000000007"/>
    <x v="0"/>
    <n v="109.01000000000002"/>
  </r>
  <r>
    <n v="892"/>
    <x v="1"/>
    <x v="277"/>
    <d v="2023-03-13T00:00:00"/>
    <x v="24"/>
    <x v="1"/>
    <n v="132.26"/>
    <n v="2"/>
    <n v="0"/>
    <x v="1"/>
    <s v="Cash"/>
    <x v="0"/>
    <s v="No"/>
    <s v="Food &amp; Beverage"/>
    <n v="11"/>
    <n v="2"/>
    <n v="1454.86"/>
    <x v="0"/>
    <n v="132.26"/>
  </r>
  <r>
    <n v="893"/>
    <x v="2"/>
    <x v="330"/>
    <d v="2023-05-06T00:00:00"/>
    <x v="153"/>
    <x v="2"/>
    <n v="102.04"/>
    <n v="1"/>
    <n v="2"/>
    <x v="2"/>
    <s v="Debit Card"/>
    <x v="0"/>
    <s v="Yes"/>
    <s v="Accommodation"/>
    <n v="6"/>
    <n v="3"/>
    <n v="612.24"/>
    <x v="0"/>
    <n v="102.04"/>
  </r>
  <r>
    <n v="894"/>
    <x v="1"/>
    <x v="219"/>
    <d v="2023-07-10T00:00:00"/>
    <x v="251"/>
    <x v="2"/>
    <n v="79.290000000000006"/>
    <n v="2"/>
    <n v="0"/>
    <x v="4"/>
    <s v="Debit Card"/>
    <x v="0"/>
    <s v="No"/>
    <s v="Spa Services"/>
    <n v="2"/>
    <n v="2"/>
    <n v="158.58000000000001"/>
    <x v="0"/>
    <n v="79.290000000000006"/>
  </r>
  <r>
    <n v="895"/>
    <x v="3"/>
    <x v="142"/>
    <d v="2023-01-09T00:00:00"/>
    <x v="370"/>
    <x v="2"/>
    <n v="117.88"/>
    <n v="3"/>
    <n v="0"/>
    <x v="3"/>
    <s v="Debit Card"/>
    <x v="0"/>
    <s v="No"/>
    <s v="Laundry"/>
    <n v="5"/>
    <n v="3"/>
    <n v="589.4"/>
    <x v="0"/>
    <n v="117.88"/>
  </r>
  <r>
    <n v="896"/>
    <x v="1"/>
    <x v="126"/>
    <d v="2023-05-11T00:00:00"/>
    <x v="160"/>
    <x v="2"/>
    <n v="83.39"/>
    <n v="2"/>
    <n v="2"/>
    <x v="4"/>
    <s v="Bank Transfer"/>
    <x v="1"/>
    <s v="Yes"/>
    <s v="Accommodation"/>
    <n v="2"/>
    <n v="4"/>
    <n v="166.78"/>
    <x v="1"/>
    <n v="83.39"/>
  </r>
  <r>
    <n v="897"/>
    <x v="0"/>
    <x v="33"/>
    <d v="2023-12-29T00:00:00"/>
    <x v="332"/>
    <x v="3"/>
    <n v="402.93"/>
    <n v="3"/>
    <n v="3"/>
    <x v="0"/>
    <s v="Credit Card"/>
    <x v="1"/>
    <s v="No"/>
    <s v="Food &amp; Beverage"/>
    <n v="9"/>
    <n v="6"/>
    <n v="3626.37"/>
    <x v="1"/>
    <n v="402.93"/>
  </r>
  <r>
    <n v="898"/>
    <x v="1"/>
    <x v="329"/>
    <d v="2023-04-13T00:00:00"/>
    <x v="221"/>
    <x v="3"/>
    <n v="242.2"/>
    <n v="1"/>
    <n v="2"/>
    <x v="1"/>
    <s v="Bank Transfer"/>
    <x v="0"/>
    <s v="No"/>
    <s v="Accommodation"/>
    <n v="4"/>
    <n v="3"/>
    <n v="968.8"/>
    <x v="0"/>
    <n v="242.2"/>
  </r>
  <r>
    <n v="899"/>
    <x v="3"/>
    <x v="331"/>
    <d v="2024-01-02T00:00:00"/>
    <x v="53"/>
    <x v="1"/>
    <n v="231.84"/>
    <n v="2"/>
    <n v="0"/>
    <x v="1"/>
    <s v="Credit Card"/>
    <x v="2"/>
    <s v="Yes"/>
    <s v="Spa Services"/>
    <n v="6"/>
    <n v="2"/>
    <n v="0"/>
    <x v="2"/>
    <n v="0"/>
  </r>
  <r>
    <n v="900"/>
    <x v="3"/>
    <x v="322"/>
    <d v="2023-05-28T00:00:00"/>
    <x v="40"/>
    <x v="0"/>
    <n v="201.74"/>
    <n v="2"/>
    <n v="0"/>
    <x v="0"/>
    <s v="UPI"/>
    <x v="0"/>
    <s v="No"/>
    <s v="Spa Services"/>
    <n v="6"/>
    <n v="2"/>
    <n v="1210.44"/>
    <x v="0"/>
    <n v="201.74"/>
  </r>
  <r>
    <n v="901"/>
    <x v="0"/>
    <x v="27"/>
    <d v="2023-10-15T00:00:00"/>
    <x v="66"/>
    <x v="2"/>
    <n v="126.22"/>
    <n v="1"/>
    <n v="2"/>
    <x v="2"/>
    <s v="Bank Transfer"/>
    <x v="1"/>
    <s v="No"/>
    <s v="Spa Services"/>
    <n v="1"/>
    <n v="3"/>
    <n v="126.22"/>
    <x v="1"/>
    <n v="126.22"/>
  </r>
  <r>
    <n v="902"/>
    <x v="2"/>
    <x v="140"/>
    <d v="2023-06-05T00:00:00"/>
    <x v="368"/>
    <x v="2"/>
    <n v="125.28"/>
    <n v="2"/>
    <n v="1"/>
    <x v="1"/>
    <s v="UPI"/>
    <x v="1"/>
    <s v="No"/>
    <s v="Accommodation"/>
    <n v="5"/>
    <n v="3"/>
    <n v="626.4"/>
    <x v="1"/>
    <n v="125.28"/>
  </r>
  <r>
    <n v="903"/>
    <x v="3"/>
    <x v="114"/>
    <d v="2023-05-15T00:00:00"/>
    <x v="222"/>
    <x v="3"/>
    <n v="424.8"/>
    <n v="2"/>
    <n v="1"/>
    <x v="2"/>
    <s v="Debit Card"/>
    <x v="0"/>
    <s v="No"/>
    <s v="Laundry"/>
    <n v="3"/>
    <n v="3"/>
    <n v="1274.4000000000001"/>
    <x v="0"/>
    <n v="424.8"/>
  </r>
  <r>
    <n v="904"/>
    <x v="0"/>
    <x v="165"/>
    <d v="2023-01-18T00:00:00"/>
    <x v="258"/>
    <x v="0"/>
    <n v="176.28"/>
    <n v="3"/>
    <n v="0"/>
    <x v="1"/>
    <s v="Bank Transfer"/>
    <x v="1"/>
    <s v="No"/>
    <s v="Other"/>
    <n v="5"/>
    <n v="3"/>
    <n v="881.4"/>
    <x v="1"/>
    <n v="176.28"/>
  </r>
  <r>
    <n v="905"/>
    <x v="1"/>
    <x v="13"/>
    <d v="2023-05-08T00:00:00"/>
    <x v="38"/>
    <x v="0"/>
    <n v="197.98"/>
    <n v="2"/>
    <n v="1"/>
    <x v="1"/>
    <s v="Credit Card"/>
    <x v="1"/>
    <s v="No"/>
    <s v="Food &amp; Beverage"/>
    <n v="4"/>
    <n v="3"/>
    <n v="791.92"/>
    <x v="1"/>
    <n v="197.98"/>
  </r>
  <r>
    <n v="906"/>
    <x v="3"/>
    <x v="174"/>
    <d v="2023-11-10T00:00:00"/>
    <x v="229"/>
    <x v="2"/>
    <n v="113.06"/>
    <n v="3"/>
    <n v="1"/>
    <x v="2"/>
    <s v="Cash"/>
    <x v="2"/>
    <s v="No"/>
    <s v="Accommodation"/>
    <n v="5"/>
    <n v="4"/>
    <n v="0"/>
    <x v="2"/>
    <n v="0"/>
  </r>
  <r>
    <n v="907"/>
    <x v="1"/>
    <x v="332"/>
    <d v="2023-04-01T00:00:00"/>
    <x v="371"/>
    <x v="2"/>
    <n v="68.14"/>
    <n v="2"/>
    <n v="0"/>
    <x v="2"/>
    <s v="Bank Transfer"/>
    <x v="2"/>
    <s v="Yes"/>
    <s v="Accommodation"/>
    <n v="5"/>
    <n v="2"/>
    <n v="0"/>
    <x v="2"/>
    <n v="0"/>
  </r>
  <r>
    <n v="908"/>
    <x v="3"/>
    <x v="213"/>
    <d v="2023-04-06T00:00:00"/>
    <x v="372"/>
    <x v="1"/>
    <n v="194.49"/>
    <n v="2"/>
    <n v="0"/>
    <x v="2"/>
    <s v="UPI"/>
    <x v="0"/>
    <s v="No"/>
    <s v="Laundry"/>
    <n v="5"/>
    <n v="2"/>
    <n v="972.45"/>
    <x v="0"/>
    <n v="194.49"/>
  </r>
  <r>
    <n v="909"/>
    <x v="1"/>
    <x v="126"/>
    <d v="2023-05-21T00:00:00"/>
    <x v="347"/>
    <x v="1"/>
    <n v="119.53"/>
    <n v="4"/>
    <n v="0"/>
    <x v="3"/>
    <s v="Credit Card"/>
    <x v="3"/>
    <s v="Yes"/>
    <s v="Spa Services"/>
    <n v="12"/>
    <n v="4"/>
    <n v="0"/>
    <x v="2"/>
    <n v="0"/>
  </r>
  <r>
    <n v="910"/>
    <x v="2"/>
    <x v="289"/>
    <d v="2023-12-14T00:00:00"/>
    <x v="90"/>
    <x v="3"/>
    <n v="494.93"/>
    <n v="2"/>
    <n v="0"/>
    <x v="1"/>
    <s v="UPI"/>
    <x v="0"/>
    <s v="No"/>
    <s v="Food &amp; Beverage"/>
    <n v="6"/>
    <n v="2"/>
    <n v="2969.58"/>
    <x v="0"/>
    <n v="494.93"/>
  </r>
  <r>
    <n v="911"/>
    <x v="2"/>
    <x v="331"/>
    <d v="2024-01-01T00:00:00"/>
    <x v="332"/>
    <x v="1"/>
    <n v="160.32"/>
    <n v="2"/>
    <n v="0"/>
    <x v="2"/>
    <s v="Credit Card"/>
    <x v="2"/>
    <s v="No"/>
    <s v="Accommodation"/>
    <n v="5"/>
    <n v="2"/>
    <n v="0"/>
    <x v="2"/>
    <n v="0"/>
  </r>
  <r>
    <n v="912"/>
    <x v="1"/>
    <x v="146"/>
    <d v="2023-05-30T00:00:00"/>
    <x v="373"/>
    <x v="2"/>
    <n v="99.29"/>
    <n v="2"/>
    <n v="2"/>
    <x v="4"/>
    <s v="UPI"/>
    <x v="0"/>
    <s v="No"/>
    <s v="Laundry"/>
    <n v="2"/>
    <n v="4"/>
    <n v="198.58"/>
    <x v="0"/>
    <n v="99.29"/>
  </r>
  <r>
    <n v="913"/>
    <x v="1"/>
    <x v="333"/>
    <d v="2023-12-11T00:00:00"/>
    <x v="374"/>
    <x v="2"/>
    <n v="89.9"/>
    <n v="3"/>
    <n v="2"/>
    <x v="1"/>
    <s v="UPI"/>
    <x v="3"/>
    <s v="No"/>
    <s v="Spa Services"/>
    <n v="4"/>
    <n v="5"/>
    <n v="0"/>
    <x v="2"/>
    <n v="0"/>
  </r>
  <r>
    <n v="914"/>
    <x v="2"/>
    <x v="320"/>
    <d v="2023-12-06T00:00:00"/>
    <x v="158"/>
    <x v="0"/>
    <n v="183.12"/>
    <n v="1"/>
    <n v="0"/>
    <x v="1"/>
    <s v="Debit Card"/>
    <x v="0"/>
    <s v="No"/>
    <s v="Spa Services"/>
    <n v="4"/>
    <n v="1"/>
    <n v="732.48"/>
    <x v="0"/>
    <n v="183.12"/>
  </r>
  <r>
    <n v="915"/>
    <x v="2"/>
    <x v="24"/>
    <d v="2023-03-16T00:00:00"/>
    <x v="221"/>
    <x v="2"/>
    <n v="76.58"/>
    <n v="2"/>
    <n v="1"/>
    <x v="4"/>
    <s v="Bank Transfer"/>
    <x v="0"/>
    <s v="No"/>
    <s v="Spa Services"/>
    <n v="10"/>
    <n v="3"/>
    <n v="765.8"/>
    <x v="0"/>
    <n v="76.58"/>
  </r>
  <r>
    <n v="916"/>
    <x v="1"/>
    <x v="279"/>
    <d v="2023-03-17T00:00:00"/>
    <x v="327"/>
    <x v="1"/>
    <n v="104.95"/>
    <n v="2"/>
    <n v="0"/>
    <x v="2"/>
    <s v="Credit Card"/>
    <x v="0"/>
    <s v="No"/>
    <s v="Accommodation"/>
    <n v="7"/>
    <n v="2"/>
    <n v="734.65"/>
    <x v="0"/>
    <n v="104.95"/>
  </r>
  <r>
    <n v="917"/>
    <x v="1"/>
    <x v="19"/>
    <d v="2023-01-26T00:00:00"/>
    <x v="163"/>
    <x v="2"/>
    <n v="54.11"/>
    <n v="4"/>
    <n v="0"/>
    <x v="1"/>
    <s v="Cash"/>
    <x v="0"/>
    <s v="No"/>
    <s v="Food &amp; Beverage"/>
    <n v="6"/>
    <n v="4"/>
    <n v="324.65999999999997"/>
    <x v="0"/>
    <n v="54.109999999999992"/>
  </r>
  <r>
    <n v="918"/>
    <x v="0"/>
    <x v="17"/>
    <d v="2023-11-12T00:00:00"/>
    <x v="181"/>
    <x v="1"/>
    <n v="187.82"/>
    <n v="1"/>
    <n v="1"/>
    <x v="1"/>
    <s v="Cash"/>
    <x v="2"/>
    <s v="No"/>
    <s v="Food &amp; Beverage"/>
    <n v="6"/>
    <n v="2"/>
    <n v="0"/>
    <x v="2"/>
    <n v="0"/>
  </r>
  <r>
    <n v="919"/>
    <x v="3"/>
    <x v="22"/>
    <d v="2023-12-14T00:00:00"/>
    <x v="52"/>
    <x v="2"/>
    <n v="81.53"/>
    <n v="2"/>
    <n v="3"/>
    <x v="2"/>
    <s v="Cash"/>
    <x v="1"/>
    <s v="Yes"/>
    <s v="Food &amp; Beverage"/>
    <n v="8"/>
    <n v="5"/>
    <n v="652.24"/>
    <x v="1"/>
    <n v="81.53"/>
  </r>
  <r>
    <n v="920"/>
    <x v="0"/>
    <x v="306"/>
    <d v="2023-07-11T00:00:00"/>
    <x v="268"/>
    <x v="3"/>
    <n v="461.6"/>
    <n v="4"/>
    <n v="2"/>
    <x v="3"/>
    <s v="Bank Transfer"/>
    <x v="1"/>
    <s v="No"/>
    <s v="Food &amp; Beverage"/>
    <n v="5"/>
    <n v="6"/>
    <n v="2308"/>
    <x v="1"/>
    <n v="461.6"/>
  </r>
  <r>
    <n v="921"/>
    <x v="3"/>
    <x v="31"/>
    <d v="2023-01-11T00:00:00"/>
    <x v="64"/>
    <x v="2"/>
    <n v="114.79"/>
    <n v="2"/>
    <n v="2"/>
    <x v="2"/>
    <s v="UPI"/>
    <x v="0"/>
    <s v="No"/>
    <s v="Food &amp; Beverage"/>
    <n v="3"/>
    <n v="4"/>
    <n v="344.37"/>
    <x v="0"/>
    <n v="114.79"/>
  </r>
  <r>
    <n v="922"/>
    <x v="3"/>
    <x v="41"/>
    <d v="2023-05-24T00:00:00"/>
    <x v="373"/>
    <x v="0"/>
    <n v="303.7"/>
    <n v="1"/>
    <n v="0"/>
    <x v="2"/>
    <s v="Cash"/>
    <x v="1"/>
    <s v="No"/>
    <s v="Accommodation"/>
    <n v="7"/>
    <n v="1"/>
    <n v="2125.9"/>
    <x v="1"/>
    <n v="303.7"/>
  </r>
  <r>
    <n v="923"/>
    <x v="3"/>
    <x v="133"/>
    <d v="2023-01-05T00:00:00"/>
    <x v="294"/>
    <x v="1"/>
    <n v="165.79"/>
    <n v="4"/>
    <n v="1"/>
    <x v="2"/>
    <s v="Credit Card"/>
    <x v="0"/>
    <s v="Yes"/>
    <s v="Laundry"/>
    <n v="4"/>
    <n v="5"/>
    <n v="663.16"/>
    <x v="0"/>
    <n v="165.79"/>
  </r>
  <r>
    <n v="924"/>
    <x v="0"/>
    <x v="159"/>
    <d v="2023-04-25T00:00:00"/>
    <x v="362"/>
    <x v="1"/>
    <n v="166.53"/>
    <n v="2"/>
    <n v="0"/>
    <x v="1"/>
    <s v="Debit Card"/>
    <x v="0"/>
    <s v="No"/>
    <s v="Spa Services"/>
    <n v="6"/>
    <n v="2"/>
    <n v="999.18000000000006"/>
    <x v="0"/>
    <n v="166.53"/>
  </r>
  <r>
    <n v="925"/>
    <x v="0"/>
    <x v="170"/>
    <d v="2023-09-19T00:00:00"/>
    <x v="39"/>
    <x v="1"/>
    <n v="161.30000000000001"/>
    <n v="1"/>
    <n v="0"/>
    <x v="0"/>
    <s v="Debit Card"/>
    <x v="1"/>
    <s v="No"/>
    <s v="Accommodation"/>
    <n v="5"/>
    <n v="1"/>
    <n v="806.5"/>
    <x v="1"/>
    <n v="161.30000000000001"/>
  </r>
  <r>
    <n v="926"/>
    <x v="2"/>
    <x v="149"/>
    <d v="2023-03-13T00:00:00"/>
    <x v="301"/>
    <x v="3"/>
    <n v="341.99"/>
    <n v="2"/>
    <n v="2"/>
    <x v="1"/>
    <s v="Debit Card"/>
    <x v="2"/>
    <s v="No"/>
    <s v="Accommodation"/>
    <n v="6"/>
    <n v="4"/>
    <n v="0"/>
    <x v="2"/>
    <n v="0"/>
  </r>
  <r>
    <n v="927"/>
    <x v="3"/>
    <x v="125"/>
    <d v="2023-02-17T00:00:00"/>
    <x v="77"/>
    <x v="2"/>
    <n v="90.89"/>
    <n v="1"/>
    <n v="1"/>
    <x v="2"/>
    <s v="Bank Transfer"/>
    <x v="2"/>
    <s v="No"/>
    <s v="Laundry"/>
    <n v="4"/>
    <n v="2"/>
    <n v="0"/>
    <x v="2"/>
    <n v="0"/>
  </r>
  <r>
    <n v="928"/>
    <x v="3"/>
    <x v="299"/>
    <d v="2023-05-09T00:00:00"/>
    <x v="157"/>
    <x v="0"/>
    <n v="265.27999999999997"/>
    <n v="2"/>
    <n v="0"/>
    <x v="2"/>
    <s v="Bank Transfer"/>
    <x v="0"/>
    <s v="Yes"/>
    <s v="Food &amp; Beverage"/>
    <n v="10"/>
    <n v="2"/>
    <n v="2652.7999999999997"/>
    <x v="0"/>
    <n v="265.27999999999997"/>
  </r>
  <r>
    <n v="929"/>
    <x v="0"/>
    <x v="234"/>
    <d v="2023-02-01T00:00:00"/>
    <x v="96"/>
    <x v="2"/>
    <n v="68.010000000000005"/>
    <n v="1"/>
    <n v="1"/>
    <x v="1"/>
    <s v="UPI"/>
    <x v="0"/>
    <s v="No"/>
    <s v="Accommodation"/>
    <n v="7"/>
    <n v="2"/>
    <n v="476.07000000000005"/>
    <x v="0"/>
    <n v="68.010000000000005"/>
  </r>
  <r>
    <n v="930"/>
    <x v="1"/>
    <x v="75"/>
    <d v="2023-10-03T00:00:00"/>
    <x v="12"/>
    <x v="2"/>
    <n v="89.92"/>
    <n v="1"/>
    <n v="0"/>
    <x v="2"/>
    <s v="Debit Card"/>
    <x v="3"/>
    <s v="No"/>
    <s v="Accommodation"/>
    <n v="3"/>
    <n v="1"/>
    <n v="0"/>
    <x v="2"/>
    <n v="0"/>
  </r>
  <r>
    <n v="931"/>
    <x v="0"/>
    <x v="178"/>
    <d v="2023-02-04T00:00:00"/>
    <x v="234"/>
    <x v="2"/>
    <n v="87.16"/>
    <n v="1"/>
    <n v="1"/>
    <x v="1"/>
    <s v="Bank Transfer"/>
    <x v="2"/>
    <s v="No"/>
    <s v="Accommodation"/>
    <n v="2"/>
    <n v="2"/>
    <n v="0"/>
    <x v="2"/>
    <n v="0"/>
  </r>
  <r>
    <n v="932"/>
    <x v="0"/>
    <x v="243"/>
    <d v="2023-08-07T00:00:00"/>
    <x v="291"/>
    <x v="0"/>
    <n v="244.24"/>
    <n v="1"/>
    <n v="0"/>
    <x v="1"/>
    <s v="Cash"/>
    <x v="1"/>
    <s v="No"/>
    <s v="Accommodation"/>
    <n v="5"/>
    <n v="1"/>
    <n v="1221.2"/>
    <x v="1"/>
    <n v="244.24"/>
  </r>
  <r>
    <n v="933"/>
    <x v="2"/>
    <x v="247"/>
    <d v="2023-08-24T00:00:00"/>
    <x v="48"/>
    <x v="2"/>
    <n v="119.49"/>
    <n v="1"/>
    <n v="1"/>
    <x v="1"/>
    <s v="Bank Transfer"/>
    <x v="0"/>
    <s v="Yes"/>
    <s v="Accommodation"/>
    <n v="11"/>
    <n v="2"/>
    <n v="1314.3899999999999"/>
    <x v="0"/>
    <n v="119.49"/>
  </r>
  <r>
    <n v="934"/>
    <x v="2"/>
    <x v="334"/>
    <d v="2023-07-09T00:00:00"/>
    <x v="142"/>
    <x v="0"/>
    <n v="233.78"/>
    <n v="2"/>
    <n v="1"/>
    <x v="1"/>
    <s v="Cash"/>
    <x v="0"/>
    <s v="Yes"/>
    <s v="Accommodation"/>
    <n v="4"/>
    <n v="3"/>
    <n v="935.12"/>
    <x v="0"/>
    <n v="233.78"/>
  </r>
  <r>
    <n v="935"/>
    <x v="3"/>
    <x v="260"/>
    <d v="2023-03-15T00:00:00"/>
    <x v="161"/>
    <x v="0"/>
    <n v="215.22"/>
    <n v="1"/>
    <n v="1"/>
    <x v="3"/>
    <s v="Credit Card"/>
    <x v="0"/>
    <s v="No"/>
    <s v="Accommodation"/>
    <n v="2"/>
    <n v="2"/>
    <n v="430.44"/>
    <x v="0"/>
    <n v="215.22"/>
  </r>
  <r>
    <n v="936"/>
    <x v="3"/>
    <x v="335"/>
    <d v="2023-07-19T00:00:00"/>
    <x v="126"/>
    <x v="3"/>
    <n v="396.06"/>
    <n v="2"/>
    <n v="0"/>
    <x v="2"/>
    <s v="Bank Transfer"/>
    <x v="0"/>
    <s v="No"/>
    <s v="Accommodation"/>
    <n v="6"/>
    <n v="2"/>
    <n v="2376.36"/>
    <x v="0"/>
    <n v="396.06"/>
  </r>
  <r>
    <n v="937"/>
    <x v="0"/>
    <x v="289"/>
    <d v="2023-12-14T00:00:00"/>
    <x v="89"/>
    <x v="3"/>
    <n v="339.34"/>
    <n v="1"/>
    <n v="0"/>
    <x v="4"/>
    <s v="Bank Transfer"/>
    <x v="1"/>
    <s v="Yes"/>
    <s v="Accommodation"/>
    <n v="6"/>
    <n v="1"/>
    <n v="2036.04"/>
    <x v="1"/>
    <n v="339.34"/>
  </r>
  <r>
    <n v="938"/>
    <x v="0"/>
    <x v="131"/>
    <d v="2023-09-30T00:00:00"/>
    <x v="320"/>
    <x v="0"/>
    <n v="195.88"/>
    <n v="4"/>
    <n v="0"/>
    <x v="0"/>
    <s v="Bank Transfer"/>
    <x v="0"/>
    <s v="No"/>
    <s v="Accommodation"/>
    <n v="12"/>
    <n v="4"/>
    <n v="2350.56"/>
    <x v="0"/>
    <n v="195.88"/>
  </r>
  <r>
    <n v="939"/>
    <x v="0"/>
    <x v="111"/>
    <d v="2023-05-18T00:00:00"/>
    <x v="317"/>
    <x v="2"/>
    <n v="73.37"/>
    <n v="1"/>
    <n v="2"/>
    <x v="4"/>
    <s v="UPI"/>
    <x v="0"/>
    <s v="No"/>
    <s v="Spa Services"/>
    <n v="5"/>
    <n v="3"/>
    <n v="366.85"/>
    <x v="0"/>
    <n v="73.37"/>
  </r>
  <r>
    <n v="940"/>
    <x v="0"/>
    <x v="82"/>
    <d v="2023-10-15T00:00:00"/>
    <x v="66"/>
    <x v="1"/>
    <n v="148.85"/>
    <n v="2"/>
    <n v="2"/>
    <x v="2"/>
    <s v="UPI"/>
    <x v="0"/>
    <s v="Yes"/>
    <s v="Accommodation"/>
    <n v="3"/>
    <n v="4"/>
    <n v="446.54999999999995"/>
    <x v="0"/>
    <n v="148.85"/>
  </r>
  <r>
    <n v="941"/>
    <x v="0"/>
    <x v="336"/>
    <d v="2023-12-27T00:00:00"/>
    <x v="193"/>
    <x v="3"/>
    <n v="255.48"/>
    <n v="1"/>
    <n v="0"/>
    <x v="1"/>
    <s v="UPI"/>
    <x v="1"/>
    <s v="No"/>
    <s v="Food &amp; Beverage"/>
    <n v="5"/>
    <n v="1"/>
    <n v="1277.3999999999999"/>
    <x v="1"/>
    <n v="255.47999999999996"/>
  </r>
  <r>
    <n v="942"/>
    <x v="0"/>
    <x v="152"/>
    <d v="2023-10-10T00:00:00"/>
    <x v="133"/>
    <x v="0"/>
    <n v="213.27"/>
    <n v="2"/>
    <n v="1"/>
    <x v="3"/>
    <s v="Credit Card"/>
    <x v="2"/>
    <s v="No"/>
    <s v="Accommodation"/>
    <n v="5"/>
    <n v="3"/>
    <n v="0"/>
    <x v="2"/>
    <n v="0"/>
  </r>
  <r>
    <n v="943"/>
    <x v="2"/>
    <x v="65"/>
    <d v="2023-02-01T00:00:00"/>
    <x v="299"/>
    <x v="2"/>
    <n v="141.6"/>
    <n v="1"/>
    <n v="0"/>
    <x v="1"/>
    <s v="Credit Card"/>
    <x v="0"/>
    <s v="No"/>
    <s v="Food &amp; Beverage"/>
    <n v="4"/>
    <n v="1"/>
    <n v="566.4"/>
    <x v="0"/>
    <n v="141.6"/>
  </r>
  <r>
    <n v="944"/>
    <x v="1"/>
    <x v="292"/>
    <d v="2023-11-19T00:00:00"/>
    <x v="176"/>
    <x v="2"/>
    <n v="89.4"/>
    <n v="4"/>
    <n v="0"/>
    <x v="0"/>
    <s v="UPI"/>
    <x v="1"/>
    <s v="No"/>
    <s v="Food &amp; Beverage"/>
    <n v="3"/>
    <n v="4"/>
    <n v="268.20000000000005"/>
    <x v="1"/>
    <n v="89.40000000000002"/>
  </r>
  <r>
    <n v="945"/>
    <x v="0"/>
    <x v="326"/>
    <d v="2023-08-30T00:00:00"/>
    <x v="224"/>
    <x v="3"/>
    <n v="402.69"/>
    <n v="1"/>
    <n v="0"/>
    <x v="2"/>
    <s v="Debit Card"/>
    <x v="1"/>
    <s v="No"/>
    <s v="Accommodation"/>
    <n v="7"/>
    <n v="1"/>
    <n v="2818.83"/>
    <x v="1"/>
    <n v="402.69"/>
  </r>
  <r>
    <n v="946"/>
    <x v="3"/>
    <x v="205"/>
    <d v="2023-10-27T00:00:00"/>
    <x v="262"/>
    <x v="1"/>
    <n v="151.27000000000001"/>
    <n v="3"/>
    <n v="3"/>
    <x v="2"/>
    <s v="UPI"/>
    <x v="0"/>
    <s v="No"/>
    <s v="Accommodation"/>
    <n v="8"/>
    <n v="6"/>
    <n v="1210.1600000000001"/>
    <x v="0"/>
    <n v="151.27000000000001"/>
  </r>
  <r>
    <n v="947"/>
    <x v="3"/>
    <x v="74"/>
    <d v="2023-05-09T00:00:00"/>
    <x v="13"/>
    <x v="3"/>
    <n v="358.18"/>
    <n v="4"/>
    <n v="3"/>
    <x v="1"/>
    <s v="Cash"/>
    <x v="0"/>
    <s v="No"/>
    <s v="Spa Services"/>
    <n v="3"/>
    <n v="7"/>
    <n v="1074.54"/>
    <x v="0"/>
    <n v="358.18"/>
  </r>
  <r>
    <n v="948"/>
    <x v="3"/>
    <x v="287"/>
    <d v="2023-06-01T00:00:00"/>
    <x v="357"/>
    <x v="3"/>
    <n v="434.2"/>
    <n v="1"/>
    <n v="0"/>
    <x v="2"/>
    <s v="Credit Card"/>
    <x v="0"/>
    <s v="No"/>
    <s v="Accommodation"/>
    <n v="6"/>
    <n v="1"/>
    <n v="2605.1999999999998"/>
    <x v="0"/>
    <n v="434.2"/>
  </r>
  <r>
    <n v="949"/>
    <x v="1"/>
    <x v="279"/>
    <d v="2023-03-23T00:00:00"/>
    <x v="111"/>
    <x v="2"/>
    <n v="101.25"/>
    <n v="3"/>
    <n v="0"/>
    <x v="1"/>
    <s v="UPI"/>
    <x v="0"/>
    <s v="No"/>
    <s v="Laundry"/>
    <n v="13"/>
    <n v="3"/>
    <n v="1316.25"/>
    <x v="0"/>
    <n v="101.25"/>
  </r>
  <r>
    <n v="950"/>
    <x v="3"/>
    <x v="171"/>
    <d v="2023-01-23T00:00:00"/>
    <x v="375"/>
    <x v="1"/>
    <n v="134.21"/>
    <n v="2"/>
    <n v="1"/>
    <x v="1"/>
    <s v="UPI"/>
    <x v="1"/>
    <s v="No"/>
    <s v="Accommodation"/>
    <n v="4"/>
    <n v="3"/>
    <n v="536.84"/>
    <x v="1"/>
    <n v="134.21"/>
  </r>
  <r>
    <n v="951"/>
    <x v="0"/>
    <x v="140"/>
    <d v="2023-06-03T00:00:00"/>
    <x v="95"/>
    <x v="1"/>
    <n v="124"/>
    <n v="4"/>
    <n v="2"/>
    <x v="1"/>
    <s v="Cash"/>
    <x v="1"/>
    <s v="No"/>
    <s v="Accommodation"/>
    <n v="3"/>
    <n v="6"/>
    <n v="372"/>
    <x v="1"/>
    <n v="124"/>
  </r>
  <r>
    <n v="952"/>
    <x v="1"/>
    <x v="211"/>
    <d v="2023-02-27T00:00:00"/>
    <x v="210"/>
    <x v="2"/>
    <n v="90.03"/>
    <n v="1"/>
    <n v="0"/>
    <x v="1"/>
    <s v="Credit Card"/>
    <x v="1"/>
    <s v="No"/>
    <s v="Laundry"/>
    <n v="2"/>
    <n v="1"/>
    <n v="180.06"/>
    <x v="1"/>
    <n v="90.03"/>
  </r>
  <r>
    <n v="953"/>
    <x v="3"/>
    <x v="171"/>
    <d v="2023-01-28T00:00:00"/>
    <x v="78"/>
    <x v="1"/>
    <n v="168.72"/>
    <n v="2"/>
    <n v="1"/>
    <x v="1"/>
    <s v="Debit Card"/>
    <x v="0"/>
    <s v="No"/>
    <s v="Accommodation"/>
    <n v="9"/>
    <n v="3"/>
    <n v="1518.48"/>
    <x v="0"/>
    <n v="168.72"/>
  </r>
  <r>
    <n v="954"/>
    <x v="0"/>
    <x v="252"/>
    <d v="2023-02-04T00:00:00"/>
    <x v="5"/>
    <x v="2"/>
    <n v="110.19"/>
    <n v="2"/>
    <n v="1"/>
    <x v="1"/>
    <s v="Debit Card"/>
    <x v="1"/>
    <s v="No"/>
    <s v="Food &amp; Beverage"/>
    <n v="4"/>
    <n v="3"/>
    <n v="440.76"/>
    <x v="1"/>
    <n v="110.19"/>
  </r>
  <r>
    <n v="955"/>
    <x v="2"/>
    <x v="122"/>
    <d v="2023-07-03T00:00:00"/>
    <x v="251"/>
    <x v="1"/>
    <n v="167.53"/>
    <n v="1"/>
    <n v="3"/>
    <x v="1"/>
    <s v="UPI"/>
    <x v="2"/>
    <s v="Yes"/>
    <s v="Accommodation"/>
    <n v="9"/>
    <n v="4"/>
    <n v="0"/>
    <x v="2"/>
    <n v="0"/>
  </r>
  <r>
    <n v="956"/>
    <x v="0"/>
    <x v="110"/>
    <d v="2023-10-11T00:00:00"/>
    <x v="315"/>
    <x v="2"/>
    <n v="104.47"/>
    <n v="2"/>
    <n v="1"/>
    <x v="3"/>
    <s v="Cash"/>
    <x v="0"/>
    <s v="No"/>
    <s v="Accommodation"/>
    <n v="4"/>
    <n v="3"/>
    <n v="417.88"/>
    <x v="0"/>
    <n v="104.47"/>
  </r>
  <r>
    <n v="957"/>
    <x v="1"/>
    <x v="302"/>
    <d v="2023-03-12T00:00:00"/>
    <x v="132"/>
    <x v="2"/>
    <n v="64.16"/>
    <n v="1"/>
    <n v="0"/>
    <x v="2"/>
    <s v="Credit Card"/>
    <x v="2"/>
    <s v="No"/>
    <s v="Accommodation"/>
    <n v="11"/>
    <n v="1"/>
    <n v="0"/>
    <x v="2"/>
    <n v="0"/>
  </r>
  <r>
    <n v="958"/>
    <x v="2"/>
    <x v="154"/>
    <d v="2023-11-04T00:00:00"/>
    <x v="184"/>
    <x v="2"/>
    <n v="131.1"/>
    <n v="4"/>
    <n v="1"/>
    <x v="3"/>
    <s v="Credit Card"/>
    <x v="2"/>
    <s v="No"/>
    <s v="Accommodation"/>
    <n v="12"/>
    <n v="5"/>
    <n v="0"/>
    <x v="2"/>
    <n v="0"/>
  </r>
  <r>
    <n v="959"/>
    <x v="3"/>
    <x v="287"/>
    <d v="2023-05-31T00:00:00"/>
    <x v="341"/>
    <x v="2"/>
    <n v="168.92"/>
    <n v="1"/>
    <n v="0"/>
    <x v="1"/>
    <s v="Cash"/>
    <x v="0"/>
    <s v="No"/>
    <s v="Accommodation"/>
    <n v="5"/>
    <n v="1"/>
    <n v="844.59999999999991"/>
    <x v="0"/>
    <n v="168.92"/>
  </r>
  <r>
    <n v="960"/>
    <x v="3"/>
    <x v="337"/>
    <d v="2023-11-05T00:00:00"/>
    <x v="297"/>
    <x v="1"/>
    <n v="146.62"/>
    <n v="3"/>
    <n v="0"/>
    <x v="1"/>
    <s v="Debit Card"/>
    <x v="1"/>
    <s v="No"/>
    <s v="Laundry"/>
    <n v="5"/>
    <n v="3"/>
    <n v="733.1"/>
    <x v="1"/>
    <n v="146.62"/>
  </r>
  <r>
    <n v="961"/>
    <x v="0"/>
    <x v="69"/>
    <d v="2023-02-20T00:00:00"/>
    <x v="376"/>
    <x v="2"/>
    <n v="126.22"/>
    <n v="1"/>
    <n v="0"/>
    <x v="0"/>
    <s v="Cash"/>
    <x v="0"/>
    <s v="Yes"/>
    <s v="Accommodation"/>
    <n v="8"/>
    <n v="1"/>
    <n v="1009.76"/>
    <x v="0"/>
    <n v="126.22"/>
  </r>
  <r>
    <n v="962"/>
    <x v="3"/>
    <x v="236"/>
    <d v="2023-05-01T00:00:00"/>
    <x v="347"/>
    <x v="1"/>
    <n v="188.4"/>
    <n v="2"/>
    <n v="2"/>
    <x v="0"/>
    <s v="Credit Card"/>
    <x v="0"/>
    <s v="Yes"/>
    <s v="Other"/>
    <n v="3"/>
    <n v="4"/>
    <n v="565.20000000000005"/>
    <x v="0"/>
    <n v="188.4"/>
  </r>
  <r>
    <n v="963"/>
    <x v="3"/>
    <x v="20"/>
    <d v="2023-09-23T00:00:00"/>
    <x v="101"/>
    <x v="0"/>
    <n v="265.36"/>
    <n v="1"/>
    <n v="0"/>
    <x v="1"/>
    <s v="Cash"/>
    <x v="2"/>
    <s v="No"/>
    <s v="Accommodation"/>
    <n v="3"/>
    <n v="1"/>
    <n v="0"/>
    <x v="2"/>
    <n v="0"/>
  </r>
  <r>
    <n v="964"/>
    <x v="0"/>
    <x v="23"/>
    <d v="2023-02-14T00:00:00"/>
    <x v="132"/>
    <x v="1"/>
    <n v="187.34"/>
    <n v="1"/>
    <n v="0"/>
    <x v="0"/>
    <s v="Debit Card"/>
    <x v="1"/>
    <s v="No"/>
    <s v="Laundry"/>
    <n v="4"/>
    <n v="1"/>
    <n v="749.36"/>
    <x v="1"/>
    <n v="187.34"/>
  </r>
  <r>
    <n v="965"/>
    <x v="1"/>
    <x v="238"/>
    <d v="2024-01-02T00:00:00"/>
    <x v="329"/>
    <x v="1"/>
    <n v="136.75"/>
    <n v="1"/>
    <n v="0"/>
    <x v="1"/>
    <s v="Cash"/>
    <x v="1"/>
    <s v="No"/>
    <s v="Laundry"/>
    <n v="12"/>
    <n v="1"/>
    <n v="1641"/>
    <x v="1"/>
    <n v="136.75"/>
  </r>
  <r>
    <n v="966"/>
    <x v="3"/>
    <x v="20"/>
    <d v="2023-09-28T00:00:00"/>
    <x v="255"/>
    <x v="1"/>
    <n v="234.2"/>
    <n v="1"/>
    <n v="2"/>
    <x v="0"/>
    <s v="Debit Card"/>
    <x v="2"/>
    <s v="Yes"/>
    <s v="Accommodation"/>
    <n v="8"/>
    <n v="3"/>
    <n v="0"/>
    <x v="2"/>
    <n v="0"/>
  </r>
  <r>
    <n v="967"/>
    <x v="2"/>
    <x v="117"/>
    <d v="2023-09-05T00:00:00"/>
    <x v="274"/>
    <x v="1"/>
    <n v="195.46"/>
    <n v="3"/>
    <n v="0"/>
    <x v="1"/>
    <s v="Credit Card"/>
    <x v="0"/>
    <s v="Yes"/>
    <s v="Accommodation"/>
    <n v="7"/>
    <n v="3"/>
    <n v="1368.22"/>
    <x v="0"/>
    <n v="195.46"/>
  </r>
  <r>
    <n v="968"/>
    <x v="1"/>
    <x v="293"/>
    <d v="2023-05-22T00:00:00"/>
    <x v="360"/>
    <x v="3"/>
    <n v="325.33"/>
    <n v="1"/>
    <n v="2"/>
    <x v="1"/>
    <s v="Debit Card"/>
    <x v="3"/>
    <s v="No"/>
    <s v="Accommodation"/>
    <n v="2"/>
    <n v="3"/>
    <n v="0"/>
    <x v="2"/>
    <n v="0"/>
  </r>
  <r>
    <n v="969"/>
    <x v="1"/>
    <x v="127"/>
    <d v="2023-10-29T00:00:00"/>
    <x v="71"/>
    <x v="2"/>
    <n v="77.69"/>
    <n v="2"/>
    <n v="2"/>
    <x v="1"/>
    <s v="Debit Card"/>
    <x v="0"/>
    <s v="Yes"/>
    <s v="Food &amp; Beverage"/>
    <n v="5"/>
    <n v="4"/>
    <n v="388.45"/>
    <x v="0"/>
    <n v="77.69"/>
  </r>
  <r>
    <n v="970"/>
    <x v="0"/>
    <x v="132"/>
    <d v="2023-10-11T00:00:00"/>
    <x v="133"/>
    <x v="1"/>
    <n v="134.38"/>
    <n v="1"/>
    <n v="0"/>
    <x v="1"/>
    <s v="Cash"/>
    <x v="0"/>
    <s v="Yes"/>
    <s v="Food &amp; Beverage"/>
    <n v="8"/>
    <n v="1"/>
    <n v="1075.04"/>
    <x v="0"/>
    <n v="134.38"/>
  </r>
  <r>
    <n v="971"/>
    <x v="2"/>
    <x v="159"/>
    <d v="2023-04-30T00:00:00"/>
    <x v="280"/>
    <x v="2"/>
    <n v="95.29"/>
    <n v="2"/>
    <n v="0"/>
    <x v="2"/>
    <s v="Bank Transfer"/>
    <x v="2"/>
    <s v="No"/>
    <s v="Food &amp; Beverage"/>
    <n v="11"/>
    <n v="2"/>
    <n v="0"/>
    <x v="2"/>
    <n v="0"/>
  </r>
  <r>
    <n v="972"/>
    <x v="1"/>
    <x v="101"/>
    <d v="2023-05-19T00:00:00"/>
    <x v="34"/>
    <x v="2"/>
    <n v="101.66"/>
    <n v="1"/>
    <n v="0"/>
    <x v="4"/>
    <s v="Debit Card"/>
    <x v="0"/>
    <s v="No"/>
    <s v="Accommodation"/>
    <n v="8"/>
    <n v="1"/>
    <n v="813.28"/>
    <x v="0"/>
    <n v="101.66"/>
  </r>
  <r>
    <n v="973"/>
    <x v="1"/>
    <x v="338"/>
    <d v="2023-01-09T00:00:00"/>
    <x v="15"/>
    <x v="3"/>
    <n v="295"/>
    <n v="2"/>
    <n v="1"/>
    <x v="0"/>
    <s v="UPI"/>
    <x v="0"/>
    <s v="No"/>
    <s v="Spa Services"/>
    <n v="3"/>
    <n v="3"/>
    <n v="885"/>
    <x v="0"/>
    <n v="295"/>
  </r>
  <r>
    <n v="974"/>
    <x v="3"/>
    <x v="131"/>
    <d v="2023-09-26T00:00:00"/>
    <x v="244"/>
    <x v="2"/>
    <n v="147.41"/>
    <n v="3"/>
    <n v="0"/>
    <x v="1"/>
    <s v="UPI"/>
    <x v="0"/>
    <s v="No"/>
    <s v="Food &amp; Beverage"/>
    <n v="8"/>
    <n v="3"/>
    <n v="1179.28"/>
    <x v="0"/>
    <n v="147.41"/>
  </r>
  <r>
    <n v="975"/>
    <x v="0"/>
    <x v="249"/>
    <d v="2023-06-05T00:00:00"/>
    <x v="352"/>
    <x v="3"/>
    <n v="281.66000000000003"/>
    <n v="1"/>
    <n v="0"/>
    <x v="3"/>
    <s v="Bank Transfer"/>
    <x v="0"/>
    <s v="No"/>
    <s v="Accommodation"/>
    <n v="3"/>
    <n v="1"/>
    <n v="844.98"/>
    <x v="0"/>
    <n v="281.66000000000003"/>
  </r>
  <r>
    <n v="976"/>
    <x v="0"/>
    <x v="11"/>
    <d v="2023-09-25T00:00:00"/>
    <x v="377"/>
    <x v="1"/>
    <n v="118.8"/>
    <n v="2"/>
    <n v="0"/>
    <x v="4"/>
    <s v="UPI"/>
    <x v="1"/>
    <s v="No"/>
    <s v="Spa Services"/>
    <n v="2"/>
    <n v="2"/>
    <n v="237.6"/>
    <x v="1"/>
    <n v="118.8"/>
  </r>
  <r>
    <n v="977"/>
    <x v="1"/>
    <x v="34"/>
    <d v="2023-05-15T00:00:00"/>
    <x v="235"/>
    <x v="2"/>
    <n v="77.58"/>
    <n v="2"/>
    <n v="2"/>
    <x v="2"/>
    <s v="Cash"/>
    <x v="0"/>
    <s v="No"/>
    <s v="Accommodation"/>
    <n v="10"/>
    <n v="4"/>
    <n v="775.8"/>
    <x v="0"/>
    <n v="77.58"/>
  </r>
  <r>
    <n v="978"/>
    <x v="3"/>
    <x v="23"/>
    <d v="2023-02-15T00:00:00"/>
    <x v="150"/>
    <x v="2"/>
    <n v="88.26"/>
    <n v="2"/>
    <n v="0"/>
    <x v="2"/>
    <s v="Debit Card"/>
    <x v="0"/>
    <s v="No"/>
    <s v="Food &amp; Beverage"/>
    <n v="5"/>
    <n v="2"/>
    <n v="441.3"/>
    <x v="0"/>
    <n v="88.26"/>
  </r>
  <r>
    <n v="979"/>
    <x v="1"/>
    <x v="253"/>
    <d v="2023-11-28T00:00:00"/>
    <x v="3"/>
    <x v="1"/>
    <n v="94.4"/>
    <n v="2"/>
    <n v="0"/>
    <x v="2"/>
    <s v="Cash"/>
    <x v="0"/>
    <s v="Yes"/>
    <s v="Accommodation"/>
    <n v="6"/>
    <n v="2"/>
    <n v="566.40000000000009"/>
    <x v="0"/>
    <n v="94.40000000000002"/>
  </r>
  <r>
    <n v="980"/>
    <x v="3"/>
    <x v="25"/>
    <d v="2023-12-03T00:00:00"/>
    <x v="3"/>
    <x v="0"/>
    <n v="272.38"/>
    <n v="2"/>
    <n v="1"/>
    <x v="2"/>
    <s v="Bank Transfer"/>
    <x v="2"/>
    <s v="No"/>
    <s v="Other"/>
    <n v="5"/>
    <n v="3"/>
    <n v="0"/>
    <x v="2"/>
    <n v="0"/>
  </r>
  <r>
    <n v="981"/>
    <x v="2"/>
    <x v="304"/>
    <d v="2023-11-10T00:00:00"/>
    <x v="25"/>
    <x v="3"/>
    <n v="451.3"/>
    <n v="3"/>
    <n v="2"/>
    <x v="2"/>
    <s v="Cash"/>
    <x v="0"/>
    <s v="No"/>
    <s v="Other"/>
    <n v="2"/>
    <n v="5"/>
    <n v="902.6"/>
    <x v="0"/>
    <n v="451.3"/>
  </r>
  <r>
    <n v="982"/>
    <x v="3"/>
    <x v="244"/>
    <d v="2023-01-15T00:00:00"/>
    <x v="96"/>
    <x v="0"/>
    <n v="258.01"/>
    <n v="1"/>
    <n v="1"/>
    <x v="1"/>
    <s v="Credit Card"/>
    <x v="1"/>
    <s v="No"/>
    <s v="Accommodation"/>
    <n v="3"/>
    <n v="2"/>
    <n v="774.03"/>
    <x v="1"/>
    <n v="258.01"/>
  </r>
  <r>
    <n v="983"/>
    <x v="2"/>
    <x v="123"/>
    <d v="2024-01-08T00:00:00"/>
    <x v="344"/>
    <x v="3"/>
    <n v="484.36"/>
    <n v="2"/>
    <n v="0"/>
    <x v="2"/>
    <s v="Bank Transfer"/>
    <x v="0"/>
    <s v="Yes"/>
    <s v="Food &amp; Beverage"/>
    <n v="10"/>
    <n v="2"/>
    <n v="4843.6000000000004"/>
    <x v="0"/>
    <n v="484.36"/>
  </r>
  <r>
    <n v="984"/>
    <x v="1"/>
    <x v="285"/>
    <d v="2023-07-05T00:00:00"/>
    <x v="115"/>
    <x v="2"/>
    <n v="89.48"/>
    <n v="1"/>
    <n v="1"/>
    <x v="1"/>
    <s v="Bank Transfer"/>
    <x v="2"/>
    <s v="Yes"/>
    <s v="Accommodation"/>
    <n v="6"/>
    <n v="2"/>
    <n v="0"/>
    <x v="2"/>
    <n v="0"/>
  </r>
  <r>
    <n v="985"/>
    <x v="2"/>
    <x v="190"/>
    <d v="2023-11-15T00:00:00"/>
    <x v="378"/>
    <x v="0"/>
    <n v="315.93"/>
    <n v="3"/>
    <n v="1"/>
    <x v="4"/>
    <s v="Debit Card"/>
    <x v="1"/>
    <s v="Yes"/>
    <s v="Accommodation"/>
    <n v="1"/>
    <n v="4"/>
    <n v="315.93"/>
    <x v="1"/>
    <n v="315.93"/>
  </r>
  <r>
    <n v="986"/>
    <x v="2"/>
    <x v="304"/>
    <d v="2023-11-16T00:00:00"/>
    <x v="184"/>
    <x v="3"/>
    <n v="508.46"/>
    <n v="2"/>
    <n v="3"/>
    <x v="0"/>
    <s v="Debit Card"/>
    <x v="1"/>
    <s v="No"/>
    <s v="Accommodation"/>
    <n v="8"/>
    <n v="5"/>
    <n v="4067.68"/>
    <x v="1"/>
    <n v="508.46"/>
  </r>
  <r>
    <n v="987"/>
    <x v="0"/>
    <x v="244"/>
    <d v="2023-01-17T00:00:00"/>
    <x v="167"/>
    <x v="1"/>
    <n v="181.16"/>
    <n v="2"/>
    <n v="0"/>
    <x v="1"/>
    <s v="Cash"/>
    <x v="0"/>
    <s v="No"/>
    <s v="Accommodation"/>
    <n v="5"/>
    <n v="2"/>
    <n v="905.8"/>
    <x v="0"/>
    <n v="181.16"/>
  </r>
  <r>
    <n v="988"/>
    <x v="3"/>
    <x v="220"/>
    <d v="2024-01-02T00:00:00"/>
    <x v="183"/>
    <x v="0"/>
    <n v="263.92"/>
    <n v="4"/>
    <n v="0"/>
    <x v="1"/>
    <s v="Debit Card"/>
    <x v="0"/>
    <s v="No"/>
    <s v="Accommodation"/>
    <n v="8"/>
    <n v="4"/>
    <n v="2111.36"/>
    <x v="0"/>
    <n v="263.92"/>
  </r>
  <r>
    <n v="989"/>
    <x v="1"/>
    <x v="138"/>
    <d v="2023-11-07T00:00:00"/>
    <x v="379"/>
    <x v="1"/>
    <n v="159.63999999999999"/>
    <n v="2"/>
    <n v="0"/>
    <x v="3"/>
    <s v="Debit Card"/>
    <x v="1"/>
    <s v="No"/>
    <s v="Other"/>
    <n v="10"/>
    <n v="2"/>
    <n v="1596.3999999999999"/>
    <x v="1"/>
    <n v="159.63999999999999"/>
  </r>
  <r>
    <n v="990"/>
    <x v="3"/>
    <x v="147"/>
    <d v="2023-10-29T00:00:00"/>
    <x v="346"/>
    <x v="3"/>
    <n v="621.16"/>
    <n v="2"/>
    <n v="0"/>
    <x v="3"/>
    <s v="Cash"/>
    <x v="1"/>
    <s v="No"/>
    <s v="Accommodation"/>
    <n v="2"/>
    <n v="2"/>
    <n v="1242.32"/>
    <x v="1"/>
    <n v="621.16"/>
  </r>
  <r>
    <n v="991"/>
    <x v="1"/>
    <x v="206"/>
    <d v="2023-03-28T00:00:00"/>
    <x v="301"/>
    <x v="0"/>
    <n v="228.24"/>
    <n v="2"/>
    <n v="0"/>
    <x v="4"/>
    <s v="Bank Transfer"/>
    <x v="0"/>
    <s v="No"/>
    <s v="Accommodation"/>
    <n v="5"/>
    <n v="2"/>
    <n v="1141.2"/>
    <x v="0"/>
    <n v="228.24"/>
  </r>
  <r>
    <n v="992"/>
    <x v="0"/>
    <x v="208"/>
    <d v="2023-10-10T00:00:00"/>
    <x v="94"/>
    <x v="0"/>
    <n v="266.38"/>
    <n v="1"/>
    <n v="0"/>
    <x v="2"/>
    <s v="UPI"/>
    <x v="1"/>
    <s v="No"/>
    <s v="Laundry"/>
    <n v="6"/>
    <n v="1"/>
    <n v="1598.28"/>
    <x v="1"/>
    <n v="266.38"/>
  </r>
  <r>
    <n v="993"/>
    <x v="0"/>
    <x v="319"/>
    <d v="2023-09-14T00:00:00"/>
    <x v="32"/>
    <x v="1"/>
    <n v="108.69"/>
    <n v="3"/>
    <n v="0"/>
    <x v="1"/>
    <s v="Credit Card"/>
    <x v="0"/>
    <s v="No"/>
    <s v="Food &amp; Beverage"/>
    <n v="4"/>
    <n v="3"/>
    <n v="434.76"/>
    <x v="0"/>
    <n v="108.69"/>
  </r>
  <r>
    <n v="994"/>
    <x v="1"/>
    <x v="83"/>
    <d v="2023-01-19T00:00:00"/>
    <x v="380"/>
    <x v="0"/>
    <n v="136.24"/>
    <n v="2"/>
    <n v="0"/>
    <x v="0"/>
    <s v="Cash"/>
    <x v="0"/>
    <s v="No"/>
    <s v="Accommodation"/>
    <n v="4"/>
    <n v="2"/>
    <n v="544.96"/>
    <x v="0"/>
    <n v="136.24"/>
  </r>
  <r>
    <n v="995"/>
    <x v="3"/>
    <x v="243"/>
    <d v="2023-08-14T00:00:00"/>
    <x v="227"/>
    <x v="2"/>
    <n v="80.819999999999993"/>
    <n v="2"/>
    <n v="2"/>
    <x v="0"/>
    <s v="UPI"/>
    <x v="1"/>
    <s v="No"/>
    <s v="Food &amp; Beverage"/>
    <n v="12"/>
    <n v="4"/>
    <n v="969.83999999999992"/>
    <x v="1"/>
    <n v="80.819999999999993"/>
  </r>
  <r>
    <n v="996"/>
    <x v="2"/>
    <x v="226"/>
    <d v="2024-01-05T00:00:00"/>
    <x v="329"/>
    <x v="1"/>
    <n v="214.65"/>
    <n v="3"/>
    <n v="0"/>
    <x v="1"/>
    <s v="Credit Card"/>
    <x v="0"/>
    <s v="No"/>
    <s v="Food &amp; Beverage"/>
    <n v="5"/>
    <n v="3"/>
    <n v="1073.25"/>
    <x v="0"/>
    <n v="214.65"/>
  </r>
  <r>
    <n v="997"/>
    <x v="3"/>
    <x v="108"/>
    <d v="2023-12-19T00:00:00"/>
    <x v="168"/>
    <x v="2"/>
    <n v="106.19"/>
    <n v="3"/>
    <n v="2"/>
    <x v="1"/>
    <s v="Bank Transfer"/>
    <x v="0"/>
    <s v="No"/>
    <s v="Food &amp; Beverage"/>
    <n v="4"/>
    <n v="5"/>
    <n v="424.76"/>
    <x v="0"/>
    <n v="106.19"/>
  </r>
  <r>
    <n v="998"/>
    <x v="0"/>
    <x v="130"/>
    <d v="2023-09-06T00:00:00"/>
    <x v="126"/>
    <x v="1"/>
    <n v="162.74"/>
    <n v="2"/>
    <n v="2"/>
    <x v="4"/>
    <s v="Credit Card"/>
    <x v="0"/>
    <s v="Yes"/>
    <s v="Accommodation"/>
    <n v="5"/>
    <n v="4"/>
    <n v="813.7"/>
    <x v="0"/>
    <n v="162.74"/>
  </r>
  <r>
    <n v="999"/>
    <x v="1"/>
    <x v="291"/>
    <d v="2023-02-18T00:00:00"/>
    <x v="7"/>
    <x v="1"/>
    <n v="124.57"/>
    <n v="2"/>
    <n v="3"/>
    <x v="1"/>
    <s v="Bank Transfer"/>
    <x v="0"/>
    <s v="Yes"/>
    <s v="Spa Services"/>
    <n v="3"/>
    <n v="5"/>
    <n v="373.71"/>
    <x v="0"/>
    <n v="124.57"/>
  </r>
  <r>
    <n v="1000"/>
    <x v="1"/>
    <x v="339"/>
    <d v="2023-12-03T00:00:00"/>
    <x v="108"/>
    <x v="2"/>
    <n v="75.42"/>
    <n v="2"/>
    <n v="2"/>
    <x v="1"/>
    <s v="Bank Transfer"/>
    <x v="1"/>
    <s v="No"/>
    <s v="Accommodation"/>
    <n v="4"/>
    <n v="4"/>
    <n v="301.68"/>
    <x v="1"/>
    <n v="75.42"/>
  </r>
  <r>
    <n v="1001"/>
    <x v="2"/>
    <x v="242"/>
    <d v="2023-02-16T00:00:00"/>
    <x v="77"/>
    <x v="1"/>
    <n v="152.94999999999999"/>
    <n v="2"/>
    <n v="0"/>
    <x v="3"/>
    <s v="Cash"/>
    <x v="2"/>
    <s v="Yes"/>
    <s v="Accommodation"/>
    <n v="11"/>
    <n v="2"/>
    <n v="0"/>
    <x v="2"/>
    <n v="0"/>
  </r>
  <r>
    <n v="1002"/>
    <x v="2"/>
    <x v="150"/>
    <d v="2023-04-20T00:00:00"/>
    <x v="14"/>
    <x v="2"/>
    <n v="145.37"/>
    <n v="2"/>
    <n v="0"/>
    <x v="2"/>
    <s v="Debit Card"/>
    <x v="0"/>
    <s v="Yes"/>
    <s v="Food &amp; Beverage"/>
    <n v="2"/>
    <n v="2"/>
    <n v="290.74"/>
    <x v="0"/>
    <n v="145.37"/>
  </r>
  <r>
    <n v="1003"/>
    <x v="1"/>
    <x v="70"/>
    <d v="2023-08-20T00:00:00"/>
    <x v="194"/>
    <x v="1"/>
    <n v="168.64"/>
    <n v="2"/>
    <n v="0"/>
    <x v="1"/>
    <s v="Credit Card"/>
    <x v="0"/>
    <s v="Yes"/>
    <s v="Accommodation"/>
    <n v="5"/>
    <n v="2"/>
    <n v="843.19999999999993"/>
    <x v="0"/>
    <n v="168.64"/>
  </r>
  <r>
    <n v="1004"/>
    <x v="2"/>
    <x v="130"/>
    <d v="2023-09-06T00:00:00"/>
    <x v="381"/>
    <x v="2"/>
    <n v="122.61"/>
    <n v="2"/>
    <n v="0"/>
    <x v="2"/>
    <s v="Debit Card"/>
    <x v="0"/>
    <s v="Yes"/>
    <s v="Accommodation"/>
    <n v="5"/>
    <n v="2"/>
    <n v="613.04999999999995"/>
    <x v="0"/>
    <n v="122.60999999999999"/>
  </r>
  <r>
    <n v="1005"/>
    <x v="2"/>
    <x v="29"/>
    <d v="2023-03-27T00:00:00"/>
    <x v="47"/>
    <x v="2"/>
    <n v="113.52"/>
    <n v="2"/>
    <n v="2"/>
    <x v="1"/>
    <s v="Debit Card"/>
    <x v="1"/>
    <s v="Yes"/>
    <s v="Spa Services"/>
    <n v="5"/>
    <n v="4"/>
    <n v="567.6"/>
    <x v="1"/>
    <n v="113.52000000000001"/>
  </r>
  <r>
    <n v="1006"/>
    <x v="3"/>
    <x v="296"/>
    <d v="2023-06-06T00:00:00"/>
    <x v="259"/>
    <x v="0"/>
    <n v="256.13"/>
    <n v="1"/>
    <n v="0"/>
    <x v="1"/>
    <s v="Bank Transfer"/>
    <x v="0"/>
    <s v="No"/>
    <s v="Accommodation"/>
    <n v="3"/>
    <n v="1"/>
    <n v="768.39"/>
    <x v="0"/>
    <n v="256.13"/>
  </r>
  <r>
    <n v="1007"/>
    <x v="0"/>
    <x v="46"/>
    <d v="2023-03-28T00:00:00"/>
    <x v="212"/>
    <x v="0"/>
    <n v="166.55"/>
    <n v="2"/>
    <n v="1"/>
    <x v="2"/>
    <s v="Debit Card"/>
    <x v="0"/>
    <s v="No"/>
    <s v="Accommodation"/>
    <n v="4"/>
    <n v="3"/>
    <n v="666.2"/>
    <x v="0"/>
    <n v="166.55"/>
  </r>
  <r>
    <n v="1008"/>
    <x v="2"/>
    <x v="19"/>
    <d v="2023-01-22T00:00:00"/>
    <x v="375"/>
    <x v="0"/>
    <n v="288.67"/>
    <n v="3"/>
    <n v="0"/>
    <x v="1"/>
    <s v="Cash"/>
    <x v="0"/>
    <s v="No"/>
    <s v="Laundry"/>
    <n v="2"/>
    <n v="3"/>
    <n v="577.34"/>
    <x v="0"/>
    <n v="288.67"/>
  </r>
  <r>
    <n v="1009"/>
    <x v="3"/>
    <x v="150"/>
    <d v="2023-04-28T00:00:00"/>
    <x v="144"/>
    <x v="1"/>
    <n v="175.17"/>
    <n v="3"/>
    <n v="1"/>
    <x v="4"/>
    <s v="UPI"/>
    <x v="2"/>
    <s v="No"/>
    <s v="Accommodation"/>
    <n v="10"/>
    <n v="4"/>
    <n v="0"/>
    <x v="2"/>
    <n v="0"/>
  </r>
  <r>
    <n v="1010"/>
    <x v="2"/>
    <x v="119"/>
    <d v="2023-05-27T00:00:00"/>
    <x v="202"/>
    <x v="2"/>
    <n v="90.59"/>
    <n v="1"/>
    <n v="0"/>
    <x v="3"/>
    <s v="Cash"/>
    <x v="1"/>
    <s v="No"/>
    <s v="Accommodation"/>
    <n v="4"/>
    <n v="1"/>
    <n v="362.36"/>
    <x v="1"/>
    <n v="90.59"/>
  </r>
  <r>
    <n v="1011"/>
    <x v="3"/>
    <x v="279"/>
    <d v="2023-03-14T00:00:00"/>
    <x v="335"/>
    <x v="2"/>
    <n v="132.4"/>
    <n v="2"/>
    <n v="0"/>
    <x v="3"/>
    <s v="Debit Card"/>
    <x v="1"/>
    <s v="No"/>
    <s v="Accommodation"/>
    <n v="4"/>
    <n v="2"/>
    <n v="529.6"/>
    <x v="1"/>
    <n v="132.4"/>
  </r>
  <r>
    <n v="1012"/>
    <x v="3"/>
    <x v="11"/>
    <d v="2023-09-27T00:00:00"/>
    <x v="382"/>
    <x v="1"/>
    <n v="150.29"/>
    <n v="2"/>
    <n v="2"/>
    <x v="3"/>
    <s v="Debit Card"/>
    <x v="2"/>
    <s v="No"/>
    <s v="Accommodation"/>
    <n v="4"/>
    <n v="4"/>
    <n v="0"/>
    <x v="2"/>
    <n v="0"/>
  </r>
  <r>
    <n v="1013"/>
    <x v="3"/>
    <x v="51"/>
    <d v="2023-12-29T00:00:00"/>
    <x v="89"/>
    <x v="0"/>
    <n v="352.59"/>
    <n v="2"/>
    <n v="0"/>
    <x v="1"/>
    <s v="Credit Card"/>
    <x v="0"/>
    <s v="No"/>
    <s v="Spa Services"/>
    <n v="3"/>
    <n v="2"/>
    <n v="1057.77"/>
    <x v="0"/>
    <n v="352.59"/>
  </r>
  <r>
    <n v="1014"/>
    <x v="1"/>
    <x v="163"/>
    <d v="2023-12-09T00:00:00"/>
    <x v="199"/>
    <x v="3"/>
    <n v="319.14"/>
    <n v="4"/>
    <n v="0"/>
    <x v="1"/>
    <s v="UPI"/>
    <x v="0"/>
    <s v="No"/>
    <s v="Other"/>
    <n v="8"/>
    <n v="4"/>
    <n v="2553.12"/>
    <x v="0"/>
    <n v="319.14"/>
  </r>
  <r>
    <n v="1015"/>
    <x v="3"/>
    <x v="55"/>
    <d v="2023-08-21T00:00:00"/>
    <x v="177"/>
    <x v="2"/>
    <n v="90.72"/>
    <n v="1"/>
    <n v="1"/>
    <x v="2"/>
    <s v="Credit Card"/>
    <x v="1"/>
    <s v="No"/>
    <s v="Accommodation"/>
    <n v="5"/>
    <n v="2"/>
    <n v="453.6"/>
    <x v="1"/>
    <n v="90.72"/>
  </r>
  <r>
    <n v="1016"/>
    <x v="3"/>
    <x v="42"/>
    <d v="2023-05-03T00:00:00"/>
    <x v="225"/>
    <x v="2"/>
    <n v="159.11000000000001"/>
    <n v="2"/>
    <n v="0"/>
    <x v="1"/>
    <s v="UPI"/>
    <x v="1"/>
    <s v="No"/>
    <s v="Accommodation"/>
    <n v="7"/>
    <n v="2"/>
    <n v="1113.77"/>
    <x v="1"/>
    <n v="159.10999999999999"/>
  </r>
  <r>
    <n v="1017"/>
    <x v="1"/>
    <x v="266"/>
    <d v="2023-03-23T00:00:00"/>
    <x v="250"/>
    <x v="0"/>
    <n v="152.75"/>
    <n v="2"/>
    <n v="0"/>
    <x v="1"/>
    <s v="Bank Transfer"/>
    <x v="0"/>
    <s v="No"/>
    <s v="Other"/>
    <n v="3"/>
    <n v="2"/>
    <n v="458.25"/>
    <x v="0"/>
    <n v="152.75"/>
  </r>
  <r>
    <n v="1018"/>
    <x v="3"/>
    <x v="10"/>
    <d v="2023-02-05T00:00:00"/>
    <x v="270"/>
    <x v="2"/>
    <n v="100.4"/>
    <n v="2"/>
    <n v="0"/>
    <x v="3"/>
    <s v="Debit Card"/>
    <x v="1"/>
    <s v="No"/>
    <s v="Accommodation"/>
    <n v="12"/>
    <n v="2"/>
    <n v="1204.8000000000002"/>
    <x v="1"/>
    <n v="100.40000000000002"/>
  </r>
  <r>
    <n v="1019"/>
    <x v="3"/>
    <x v="170"/>
    <d v="2023-09-20T00:00:00"/>
    <x v="269"/>
    <x v="1"/>
    <n v="157.16999999999999"/>
    <n v="3"/>
    <n v="0"/>
    <x v="0"/>
    <s v="Debit Card"/>
    <x v="1"/>
    <s v="No"/>
    <s v="Food &amp; Beverage"/>
    <n v="6"/>
    <n v="3"/>
    <n v="943.02"/>
    <x v="1"/>
    <n v="157.16999999999999"/>
  </r>
  <r>
    <n v="1020"/>
    <x v="3"/>
    <x v="224"/>
    <d v="2023-05-21T00:00:00"/>
    <x v="303"/>
    <x v="1"/>
    <n v="232.39"/>
    <n v="1"/>
    <n v="0"/>
    <x v="3"/>
    <s v="Bank Transfer"/>
    <x v="1"/>
    <s v="No"/>
    <s v="Accommodation"/>
    <n v="3"/>
    <n v="1"/>
    <n v="697.17"/>
    <x v="1"/>
    <n v="232.39"/>
  </r>
  <r>
    <n v="1021"/>
    <x v="0"/>
    <x v="20"/>
    <d v="2023-09-27T00:00:00"/>
    <x v="383"/>
    <x v="0"/>
    <n v="176.93"/>
    <n v="1"/>
    <n v="0"/>
    <x v="1"/>
    <s v="Cash"/>
    <x v="1"/>
    <s v="No"/>
    <s v="Laundry"/>
    <n v="7"/>
    <n v="1"/>
    <n v="1238.51"/>
    <x v="1"/>
    <n v="176.93"/>
  </r>
  <r>
    <n v="1022"/>
    <x v="2"/>
    <x v="336"/>
    <d v="2023-12-25T00:00:00"/>
    <x v="351"/>
    <x v="1"/>
    <n v="197.81"/>
    <n v="2"/>
    <n v="0"/>
    <x v="0"/>
    <s v="Bank Transfer"/>
    <x v="0"/>
    <s v="No"/>
    <s v="Accommodation"/>
    <n v="3"/>
    <n v="2"/>
    <n v="593.43000000000006"/>
    <x v="0"/>
    <n v="197.81000000000003"/>
  </r>
  <r>
    <n v="1023"/>
    <x v="1"/>
    <x v="198"/>
    <d v="2023-06-16T00:00:00"/>
    <x v="266"/>
    <x v="1"/>
    <n v="103.65"/>
    <n v="3"/>
    <n v="1"/>
    <x v="3"/>
    <s v="Debit Card"/>
    <x v="1"/>
    <s v="No"/>
    <s v="Accommodation"/>
    <n v="4"/>
    <n v="4"/>
    <n v="414.6"/>
    <x v="1"/>
    <n v="103.65"/>
  </r>
  <r>
    <n v="1024"/>
    <x v="2"/>
    <x v="132"/>
    <d v="2023-10-06T00:00:00"/>
    <x v="384"/>
    <x v="2"/>
    <n v="111.28"/>
    <n v="1"/>
    <n v="0"/>
    <x v="1"/>
    <s v="Bank Transfer"/>
    <x v="0"/>
    <s v="No"/>
    <s v="Accommodation"/>
    <n v="3"/>
    <n v="1"/>
    <n v="333.84000000000003"/>
    <x v="0"/>
    <n v="111.28000000000002"/>
  </r>
  <r>
    <n v="1025"/>
    <x v="2"/>
    <x v="185"/>
    <d v="2023-04-26T00:00:00"/>
    <x v="2"/>
    <x v="1"/>
    <n v="196.05"/>
    <n v="3"/>
    <n v="2"/>
    <x v="4"/>
    <s v="Cash"/>
    <x v="0"/>
    <s v="No"/>
    <s v="Laundry"/>
    <n v="9"/>
    <n v="5"/>
    <n v="1764.45"/>
    <x v="0"/>
    <n v="196.05"/>
  </r>
  <r>
    <n v="1026"/>
    <x v="2"/>
    <x v="261"/>
    <d v="2023-04-01T00:00:00"/>
    <x v="29"/>
    <x v="2"/>
    <n v="77.17"/>
    <n v="3"/>
    <n v="0"/>
    <x v="1"/>
    <s v="Bank Transfer"/>
    <x v="2"/>
    <s v="No"/>
    <s v="Accommodation"/>
    <n v="6"/>
    <n v="3"/>
    <n v="0"/>
    <x v="2"/>
    <n v="0"/>
  </r>
  <r>
    <n v="1027"/>
    <x v="0"/>
    <x v="306"/>
    <d v="2023-07-07T00:00:00"/>
    <x v="274"/>
    <x v="0"/>
    <n v="216.72"/>
    <n v="1"/>
    <n v="0"/>
    <x v="1"/>
    <s v="Debit Card"/>
    <x v="0"/>
    <s v="No"/>
    <s v="Spa Services"/>
    <n v="1"/>
    <n v="1"/>
    <n v="216.72"/>
    <x v="0"/>
    <n v="216.72"/>
  </r>
  <r>
    <n v="1028"/>
    <x v="1"/>
    <x v="21"/>
    <d v="2023-04-26T00:00:00"/>
    <x v="289"/>
    <x v="1"/>
    <n v="126.85"/>
    <n v="2"/>
    <n v="1"/>
    <x v="1"/>
    <s v="UPI"/>
    <x v="1"/>
    <s v="Yes"/>
    <s v="Accommodation"/>
    <n v="6"/>
    <n v="3"/>
    <n v="761.09999999999991"/>
    <x v="1"/>
    <n v="126.84999999999998"/>
  </r>
  <r>
    <n v="1029"/>
    <x v="3"/>
    <x v="83"/>
    <d v="2023-01-20T00:00:00"/>
    <x v="137"/>
    <x v="1"/>
    <n v="214.97"/>
    <n v="3"/>
    <n v="0"/>
    <x v="3"/>
    <s v="UPI"/>
    <x v="0"/>
    <s v="No"/>
    <s v="Food &amp; Beverage"/>
    <n v="5"/>
    <n v="3"/>
    <n v="1074.8499999999999"/>
    <x v="0"/>
    <n v="214.96999999999997"/>
  </r>
  <r>
    <n v="1030"/>
    <x v="0"/>
    <x v="32"/>
    <d v="2023-11-04T00:00:00"/>
    <x v="332"/>
    <x v="1"/>
    <n v="144.97999999999999"/>
    <n v="3"/>
    <n v="0"/>
    <x v="3"/>
    <s v="Cash"/>
    <x v="1"/>
    <s v="Yes"/>
    <s v="Laundry"/>
    <n v="10"/>
    <n v="3"/>
    <n v="1449.8"/>
    <x v="1"/>
    <n v="144.97999999999999"/>
  </r>
  <r>
    <n v="1031"/>
    <x v="0"/>
    <x v="272"/>
    <d v="2023-05-14T00:00:00"/>
    <x v="385"/>
    <x v="0"/>
    <n v="178.02"/>
    <n v="3"/>
    <n v="1"/>
    <x v="0"/>
    <s v="UPI"/>
    <x v="1"/>
    <s v="No"/>
    <s v="Food &amp; Beverage"/>
    <n v="4"/>
    <n v="4"/>
    <n v="712.08"/>
    <x v="1"/>
    <n v="178.02"/>
  </r>
  <r>
    <n v="1032"/>
    <x v="3"/>
    <x v="6"/>
    <d v="2023-04-18T00:00:00"/>
    <x v="308"/>
    <x v="2"/>
    <n v="114.33"/>
    <n v="2"/>
    <n v="0"/>
    <x v="1"/>
    <s v="Debit Card"/>
    <x v="0"/>
    <s v="Yes"/>
    <s v="Laundry"/>
    <n v="10"/>
    <n v="2"/>
    <n v="1143.3"/>
    <x v="0"/>
    <n v="114.33"/>
  </r>
  <r>
    <n v="1033"/>
    <x v="1"/>
    <x v="91"/>
    <d v="2024-01-03T00:00:00"/>
    <x v="358"/>
    <x v="1"/>
    <n v="121.31"/>
    <n v="2"/>
    <n v="0"/>
    <x v="3"/>
    <s v="Cash"/>
    <x v="1"/>
    <s v="No"/>
    <s v="Accommodation"/>
    <n v="4"/>
    <n v="2"/>
    <n v="485.24"/>
    <x v="1"/>
    <n v="121.31"/>
  </r>
  <r>
    <n v="1034"/>
    <x v="0"/>
    <x v="72"/>
    <d v="2024-01-01T00:00:00"/>
    <x v="112"/>
    <x v="2"/>
    <n v="95.47"/>
    <n v="1"/>
    <n v="0"/>
    <x v="4"/>
    <s v="UPI"/>
    <x v="0"/>
    <s v="Yes"/>
    <s v="Accommodation"/>
    <n v="4"/>
    <n v="1"/>
    <n v="381.88"/>
    <x v="0"/>
    <n v="95.47"/>
  </r>
  <r>
    <n v="1035"/>
    <x v="3"/>
    <x v="280"/>
    <d v="2023-07-05T00:00:00"/>
    <x v="224"/>
    <x v="2"/>
    <n v="107.72"/>
    <n v="2"/>
    <n v="2"/>
    <x v="3"/>
    <s v="Bank Transfer"/>
    <x v="1"/>
    <s v="No"/>
    <s v="Accommodation"/>
    <n v="4"/>
    <n v="4"/>
    <n v="430.88"/>
    <x v="1"/>
    <n v="107.72"/>
  </r>
  <r>
    <n v="1036"/>
    <x v="2"/>
    <x v="318"/>
    <d v="2023-08-24T00:00:00"/>
    <x v="104"/>
    <x v="3"/>
    <n v="328.06"/>
    <n v="3"/>
    <n v="0"/>
    <x v="4"/>
    <s v="Cash"/>
    <x v="0"/>
    <s v="No"/>
    <s v="Accommodation"/>
    <n v="6"/>
    <n v="3"/>
    <n v="1968.3600000000001"/>
    <x v="0"/>
    <n v="328.06"/>
  </r>
  <r>
    <n v="1037"/>
    <x v="1"/>
    <x v="156"/>
    <d v="2023-08-11T00:00:00"/>
    <x v="8"/>
    <x v="2"/>
    <n v="62.38"/>
    <n v="2"/>
    <n v="0"/>
    <x v="2"/>
    <s v="Debit Card"/>
    <x v="0"/>
    <s v="No"/>
    <s v="Other"/>
    <n v="2"/>
    <n v="2"/>
    <n v="124.76"/>
    <x v="0"/>
    <n v="62.38"/>
  </r>
  <r>
    <n v="1038"/>
    <x v="3"/>
    <x v="233"/>
    <d v="2023-03-04T00:00:00"/>
    <x v="386"/>
    <x v="0"/>
    <n v="232.03"/>
    <n v="4"/>
    <n v="0"/>
    <x v="4"/>
    <s v="Credit Card"/>
    <x v="0"/>
    <s v="No"/>
    <s v="Laundry"/>
    <n v="1"/>
    <n v="4"/>
    <n v="232.03"/>
    <x v="0"/>
    <n v="232.03"/>
  </r>
  <r>
    <n v="1039"/>
    <x v="1"/>
    <x v="274"/>
    <d v="2023-08-23T00:00:00"/>
    <x v="0"/>
    <x v="1"/>
    <n v="134.38"/>
    <n v="4"/>
    <n v="1"/>
    <x v="3"/>
    <s v="Cash"/>
    <x v="0"/>
    <s v="No"/>
    <s v="Spa Services"/>
    <n v="11"/>
    <n v="5"/>
    <n v="1478.1799999999998"/>
    <x v="0"/>
    <n v="134.38"/>
  </r>
  <r>
    <n v="1040"/>
    <x v="0"/>
    <x v="43"/>
    <d v="2023-07-28T00:00:00"/>
    <x v="65"/>
    <x v="2"/>
    <n v="61.56"/>
    <n v="2"/>
    <n v="0"/>
    <x v="3"/>
    <s v="Bank Transfer"/>
    <x v="3"/>
    <s v="No"/>
    <s v="Accommodation"/>
    <n v="6"/>
    <n v="2"/>
    <n v="0"/>
    <x v="2"/>
    <n v="0"/>
  </r>
  <r>
    <n v="1041"/>
    <x v="0"/>
    <x v="197"/>
    <d v="2023-07-28T00:00:00"/>
    <x v="187"/>
    <x v="1"/>
    <n v="176"/>
    <n v="1"/>
    <n v="3"/>
    <x v="0"/>
    <s v="Debit Card"/>
    <x v="1"/>
    <s v="No"/>
    <s v="Accommodation"/>
    <n v="2"/>
    <n v="4"/>
    <n v="352"/>
    <x v="1"/>
    <n v="176"/>
  </r>
  <r>
    <n v="1042"/>
    <x v="2"/>
    <x v="36"/>
    <d v="2023-06-17T00:00:00"/>
    <x v="81"/>
    <x v="2"/>
    <n v="119.16"/>
    <n v="4"/>
    <n v="1"/>
    <x v="2"/>
    <s v="Credit Card"/>
    <x v="0"/>
    <s v="No"/>
    <s v="Accommodation"/>
    <n v="4"/>
    <n v="5"/>
    <n v="476.64"/>
    <x v="0"/>
    <n v="119.16"/>
  </r>
  <r>
    <n v="1043"/>
    <x v="1"/>
    <x v="282"/>
    <d v="2023-06-05T00:00:00"/>
    <x v="293"/>
    <x v="2"/>
    <n v="109.38"/>
    <n v="2"/>
    <n v="3"/>
    <x v="3"/>
    <s v="Bank Transfer"/>
    <x v="0"/>
    <s v="Yes"/>
    <s v="Accommodation"/>
    <n v="4"/>
    <n v="5"/>
    <n v="437.52"/>
    <x v="0"/>
    <n v="109.38"/>
  </r>
  <r>
    <n v="1044"/>
    <x v="3"/>
    <x v="177"/>
    <d v="2023-11-15T00:00:00"/>
    <x v="17"/>
    <x v="3"/>
    <n v="355.1"/>
    <n v="1"/>
    <n v="1"/>
    <x v="1"/>
    <s v="Bank Transfer"/>
    <x v="0"/>
    <s v="Yes"/>
    <s v="Other"/>
    <n v="4"/>
    <n v="2"/>
    <n v="1420.4"/>
    <x v="0"/>
    <n v="355.1"/>
  </r>
  <r>
    <n v="1045"/>
    <x v="3"/>
    <x v="307"/>
    <d v="2023-11-23T00:00:00"/>
    <x v="189"/>
    <x v="2"/>
    <n v="90.15"/>
    <n v="4"/>
    <n v="0"/>
    <x v="4"/>
    <s v="Cash"/>
    <x v="2"/>
    <s v="Yes"/>
    <s v="Accommodation"/>
    <n v="2"/>
    <n v="4"/>
    <n v="0"/>
    <x v="2"/>
    <n v="0"/>
  </r>
  <r>
    <n v="1046"/>
    <x v="2"/>
    <x v="196"/>
    <d v="2023-04-10T00:00:00"/>
    <x v="56"/>
    <x v="1"/>
    <n v="200.02"/>
    <n v="1"/>
    <n v="0"/>
    <x v="0"/>
    <s v="Bank Transfer"/>
    <x v="0"/>
    <s v="No"/>
    <s v="Food &amp; Beverage"/>
    <n v="6"/>
    <n v="1"/>
    <n v="1200.1200000000001"/>
    <x v="0"/>
    <n v="200.02"/>
  </r>
  <r>
    <n v="1047"/>
    <x v="3"/>
    <x v="263"/>
    <d v="2023-07-29T00:00:00"/>
    <x v="274"/>
    <x v="1"/>
    <n v="160.41999999999999"/>
    <n v="2"/>
    <n v="1"/>
    <x v="1"/>
    <s v="UPI"/>
    <x v="0"/>
    <s v="No"/>
    <s v="Accommodation"/>
    <n v="2"/>
    <n v="3"/>
    <n v="320.83999999999997"/>
    <x v="0"/>
    <n v="160.41999999999999"/>
  </r>
  <r>
    <n v="1048"/>
    <x v="1"/>
    <x v="74"/>
    <d v="2023-05-14T00:00:00"/>
    <x v="140"/>
    <x v="3"/>
    <n v="288.42"/>
    <n v="2"/>
    <n v="2"/>
    <x v="0"/>
    <s v="Debit Card"/>
    <x v="1"/>
    <s v="No"/>
    <s v="Food &amp; Beverage"/>
    <n v="8"/>
    <n v="4"/>
    <n v="2307.36"/>
    <x v="1"/>
    <n v="288.42"/>
  </r>
  <r>
    <n v="1049"/>
    <x v="2"/>
    <x v="324"/>
    <d v="2023-03-18T00:00:00"/>
    <x v="121"/>
    <x v="2"/>
    <n v="139.44999999999999"/>
    <n v="1"/>
    <n v="3"/>
    <x v="1"/>
    <s v="Credit Card"/>
    <x v="0"/>
    <s v="No"/>
    <s v="Accommodation"/>
    <n v="3"/>
    <n v="4"/>
    <n v="418.34999999999997"/>
    <x v="0"/>
    <n v="139.44999999999999"/>
  </r>
  <r>
    <n v="1050"/>
    <x v="1"/>
    <x v="210"/>
    <d v="2023-03-18T00:00:00"/>
    <x v="117"/>
    <x v="3"/>
    <n v="268.42"/>
    <n v="2"/>
    <n v="0"/>
    <x v="1"/>
    <s v="Debit Card"/>
    <x v="0"/>
    <s v="Yes"/>
    <s v="Spa Services"/>
    <n v="2"/>
    <n v="2"/>
    <n v="536.84"/>
    <x v="0"/>
    <n v="268.42"/>
  </r>
  <r>
    <n v="1051"/>
    <x v="3"/>
    <x v="301"/>
    <d v="2023-11-18T00:00:00"/>
    <x v="25"/>
    <x v="0"/>
    <n v="340.78"/>
    <n v="2"/>
    <n v="2"/>
    <x v="4"/>
    <s v="Bank Transfer"/>
    <x v="2"/>
    <s v="No"/>
    <s v="Spa Services"/>
    <n v="5"/>
    <n v="4"/>
    <n v="0"/>
    <x v="2"/>
    <n v="0"/>
  </r>
  <r>
    <n v="1052"/>
    <x v="1"/>
    <x v="17"/>
    <d v="2023-11-14T00:00:00"/>
    <x v="310"/>
    <x v="1"/>
    <n v="129.44"/>
    <n v="4"/>
    <n v="0"/>
    <x v="2"/>
    <s v="Debit Card"/>
    <x v="0"/>
    <s v="No"/>
    <s v="Accommodation"/>
    <n v="8"/>
    <n v="4"/>
    <n v="1035.52"/>
    <x v="0"/>
    <n v="129.44"/>
  </r>
  <r>
    <n v="1053"/>
    <x v="1"/>
    <x v="24"/>
    <d v="2023-03-14T00:00:00"/>
    <x v="376"/>
    <x v="0"/>
    <n v="228.62"/>
    <n v="2"/>
    <n v="0"/>
    <x v="0"/>
    <s v="UPI"/>
    <x v="0"/>
    <s v="Yes"/>
    <s v="Food &amp; Beverage"/>
    <n v="8"/>
    <n v="2"/>
    <n v="1828.96"/>
    <x v="0"/>
    <n v="228.62"/>
  </r>
  <r>
    <n v="1054"/>
    <x v="0"/>
    <x v="270"/>
    <d v="2023-11-29T00:00:00"/>
    <x v="354"/>
    <x v="1"/>
    <n v="185.48"/>
    <n v="3"/>
    <n v="0"/>
    <x v="4"/>
    <s v="UPI"/>
    <x v="0"/>
    <s v="No"/>
    <s v="Accommodation"/>
    <n v="5"/>
    <n v="3"/>
    <n v="927.4"/>
    <x v="0"/>
    <n v="185.48"/>
  </r>
  <r>
    <n v="1055"/>
    <x v="2"/>
    <x v="213"/>
    <d v="2023-04-07T00:00:00"/>
    <x v="215"/>
    <x v="1"/>
    <n v="205.9"/>
    <n v="4"/>
    <n v="2"/>
    <x v="3"/>
    <s v="Debit Card"/>
    <x v="1"/>
    <s v="No"/>
    <s v="Accommodation"/>
    <n v="6"/>
    <n v="6"/>
    <n v="1235.4000000000001"/>
    <x v="1"/>
    <n v="205.9"/>
  </r>
  <r>
    <n v="1056"/>
    <x v="0"/>
    <x v="299"/>
    <d v="2023-05-01T00:00:00"/>
    <x v="371"/>
    <x v="0"/>
    <n v="225.34"/>
    <n v="2"/>
    <n v="0"/>
    <x v="1"/>
    <s v="Debit Card"/>
    <x v="3"/>
    <s v="No"/>
    <s v="Accommodation"/>
    <n v="2"/>
    <n v="2"/>
    <n v="0"/>
    <x v="2"/>
    <n v="0"/>
  </r>
  <r>
    <n v="1057"/>
    <x v="3"/>
    <x v="296"/>
    <d v="2023-06-06T00:00:00"/>
    <x v="307"/>
    <x v="2"/>
    <n v="157.04"/>
    <n v="2"/>
    <n v="1"/>
    <x v="2"/>
    <s v="UPI"/>
    <x v="2"/>
    <s v="No"/>
    <s v="Food &amp; Beverage"/>
    <n v="3"/>
    <n v="3"/>
    <n v="0"/>
    <x v="2"/>
    <n v="0"/>
  </r>
  <r>
    <n v="1058"/>
    <x v="0"/>
    <x v="216"/>
    <d v="2023-07-20T00:00:00"/>
    <x v="118"/>
    <x v="3"/>
    <n v="339.48"/>
    <n v="2"/>
    <n v="0"/>
    <x v="4"/>
    <s v="Credit Card"/>
    <x v="2"/>
    <s v="Yes"/>
    <s v="Food &amp; Beverage"/>
    <n v="2"/>
    <n v="2"/>
    <n v="0"/>
    <x v="2"/>
    <n v="0"/>
  </r>
  <r>
    <n v="1059"/>
    <x v="1"/>
    <x v="163"/>
    <d v="2023-12-11T00:00:00"/>
    <x v="168"/>
    <x v="2"/>
    <n v="72.42"/>
    <n v="1"/>
    <n v="0"/>
    <x v="0"/>
    <s v="Debit Card"/>
    <x v="0"/>
    <s v="No"/>
    <s v="Accommodation"/>
    <n v="10"/>
    <n v="1"/>
    <n v="724.2"/>
    <x v="0"/>
    <n v="72.42"/>
  </r>
  <r>
    <n v="1060"/>
    <x v="0"/>
    <x v="312"/>
    <d v="2023-12-25T00:00:00"/>
    <x v="124"/>
    <x v="3"/>
    <n v="446.2"/>
    <n v="1"/>
    <n v="0"/>
    <x v="2"/>
    <s v="Cash"/>
    <x v="3"/>
    <s v="Yes"/>
    <s v="Accommodation"/>
    <n v="2"/>
    <n v="1"/>
    <n v="0"/>
    <x v="2"/>
    <n v="0"/>
  </r>
  <r>
    <n v="1061"/>
    <x v="2"/>
    <x v="211"/>
    <d v="2023-03-02T00:00:00"/>
    <x v="171"/>
    <x v="1"/>
    <n v="178.59"/>
    <n v="3"/>
    <n v="0"/>
    <x v="1"/>
    <s v="Debit Card"/>
    <x v="0"/>
    <s v="Yes"/>
    <s v="Laundry"/>
    <n v="5"/>
    <n v="3"/>
    <n v="892.95"/>
    <x v="0"/>
    <n v="178.59"/>
  </r>
  <r>
    <n v="1062"/>
    <x v="2"/>
    <x v="75"/>
    <d v="2023-10-08T00:00:00"/>
    <x v="383"/>
    <x v="3"/>
    <n v="330.43"/>
    <n v="1"/>
    <n v="0"/>
    <x v="4"/>
    <s v="Debit Card"/>
    <x v="0"/>
    <s v="No"/>
    <s v="Food &amp; Beverage"/>
    <n v="8"/>
    <n v="1"/>
    <n v="2643.44"/>
    <x v="0"/>
    <n v="330.43"/>
  </r>
  <r>
    <n v="1063"/>
    <x v="2"/>
    <x v="65"/>
    <d v="2023-02-05T00:00:00"/>
    <x v="234"/>
    <x v="0"/>
    <n v="288.49"/>
    <n v="2"/>
    <n v="0"/>
    <x v="3"/>
    <s v="Bank Transfer"/>
    <x v="1"/>
    <s v="No"/>
    <s v="Accommodation"/>
    <n v="8"/>
    <n v="2"/>
    <n v="2307.92"/>
    <x v="1"/>
    <n v="288.49"/>
  </r>
  <r>
    <n v="1064"/>
    <x v="3"/>
    <x v="289"/>
    <d v="2023-12-18T00:00:00"/>
    <x v="182"/>
    <x v="1"/>
    <n v="183.57"/>
    <n v="1"/>
    <n v="0"/>
    <x v="2"/>
    <s v="Credit Card"/>
    <x v="0"/>
    <s v="Yes"/>
    <s v="Accommodation"/>
    <n v="10"/>
    <n v="1"/>
    <n v="1835.6999999999998"/>
    <x v="0"/>
    <n v="183.57"/>
  </r>
  <r>
    <n v="1065"/>
    <x v="2"/>
    <x v="91"/>
    <d v="2024-01-03T00:00:00"/>
    <x v="252"/>
    <x v="3"/>
    <n v="515.5"/>
    <n v="1"/>
    <n v="2"/>
    <x v="3"/>
    <s v="UPI"/>
    <x v="1"/>
    <s v="No"/>
    <s v="Accommodation"/>
    <n v="4"/>
    <n v="3"/>
    <n v="2062"/>
    <x v="1"/>
    <n v="515.5"/>
  </r>
  <r>
    <n v="1066"/>
    <x v="2"/>
    <x v="216"/>
    <d v="2023-07-22T00:00:00"/>
    <x v="142"/>
    <x v="0"/>
    <n v="267.89"/>
    <n v="1"/>
    <n v="0"/>
    <x v="0"/>
    <s v="Credit Card"/>
    <x v="1"/>
    <s v="Yes"/>
    <s v="Accommodation"/>
    <n v="4"/>
    <n v="1"/>
    <n v="1071.56"/>
    <x v="1"/>
    <n v="267.89"/>
  </r>
  <r>
    <n v="1067"/>
    <x v="0"/>
    <x v="87"/>
    <d v="2023-12-13T00:00:00"/>
    <x v="356"/>
    <x v="2"/>
    <n v="119.48"/>
    <n v="4"/>
    <n v="3"/>
    <x v="0"/>
    <s v="Bank Transfer"/>
    <x v="0"/>
    <s v="No"/>
    <s v="Accommodation"/>
    <n v="8"/>
    <n v="7"/>
    <n v="955.84"/>
    <x v="0"/>
    <n v="119.48"/>
  </r>
  <r>
    <n v="1068"/>
    <x v="0"/>
    <x v="97"/>
    <d v="2023-12-13T00:00:00"/>
    <x v="311"/>
    <x v="3"/>
    <n v="388.67"/>
    <n v="3"/>
    <n v="0"/>
    <x v="1"/>
    <s v="Cash"/>
    <x v="1"/>
    <s v="No"/>
    <s v="Accommodation"/>
    <n v="2"/>
    <n v="3"/>
    <n v="777.34"/>
    <x v="1"/>
    <n v="388.67"/>
  </r>
  <r>
    <n v="1069"/>
    <x v="1"/>
    <x v="105"/>
    <d v="2023-07-22T00:00:00"/>
    <x v="266"/>
    <x v="2"/>
    <n v="101.92"/>
    <n v="3"/>
    <n v="2"/>
    <x v="1"/>
    <s v="UPI"/>
    <x v="1"/>
    <s v="No"/>
    <s v="Accommodation"/>
    <n v="3"/>
    <n v="5"/>
    <n v="305.76"/>
    <x v="1"/>
    <n v="101.92"/>
  </r>
  <r>
    <n v="1070"/>
    <x v="2"/>
    <x v="336"/>
    <d v="2024-01-01T00:00:00"/>
    <x v="314"/>
    <x v="2"/>
    <n v="139.68"/>
    <n v="1"/>
    <n v="0"/>
    <x v="4"/>
    <s v="Debit Card"/>
    <x v="0"/>
    <s v="No"/>
    <s v="Food &amp; Beverage"/>
    <n v="10"/>
    <n v="1"/>
    <n v="1396.8000000000002"/>
    <x v="0"/>
    <n v="139.68"/>
  </r>
  <r>
    <n v="1071"/>
    <x v="3"/>
    <x v="48"/>
    <d v="2023-01-24T00:00:00"/>
    <x v="263"/>
    <x v="1"/>
    <n v="160.91999999999999"/>
    <n v="2"/>
    <n v="0"/>
    <x v="2"/>
    <s v="Credit Card"/>
    <x v="0"/>
    <s v="Yes"/>
    <s v="Laundry"/>
    <n v="8"/>
    <n v="2"/>
    <n v="1287.3599999999999"/>
    <x v="0"/>
    <n v="160.91999999999999"/>
  </r>
  <r>
    <n v="1072"/>
    <x v="0"/>
    <x v="327"/>
    <d v="2023-09-05T00:00:00"/>
    <x v="285"/>
    <x v="0"/>
    <n v="166.47"/>
    <n v="2"/>
    <n v="2"/>
    <x v="4"/>
    <s v="Debit Card"/>
    <x v="3"/>
    <s v="Yes"/>
    <s v="Accommodation"/>
    <n v="1"/>
    <n v="4"/>
    <n v="0"/>
    <x v="2"/>
    <n v="0"/>
  </r>
  <r>
    <n v="1073"/>
    <x v="3"/>
    <x v="42"/>
    <d v="2023-05-05T00:00:00"/>
    <x v="161"/>
    <x v="1"/>
    <n v="136.94999999999999"/>
    <n v="1"/>
    <n v="1"/>
    <x v="1"/>
    <s v="UPI"/>
    <x v="0"/>
    <s v="Yes"/>
    <s v="Other"/>
    <n v="9"/>
    <n v="2"/>
    <n v="1232.55"/>
    <x v="0"/>
    <n v="136.94999999999999"/>
  </r>
  <r>
    <n v="1074"/>
    <x v="2"/>
    <x v="18"/>
    <d v="2023-06-22T00:00:00"/>
    <x v="36"/>
    <x v="0"/>
    <n v="210.62"/>
    <n v="2"/>
    <n v="0"/>
    <x v="1"/>
    <s v="UPI"/>
    <x v="0"/>
    <s v="No"/>
    <s v="Accommodation"/>
    <n v="3"/>
    <n v="2"/>
    <n v="631.86"/>
    <x v="0"/>
    <n v="210.62"/>
  </r>
  <r>
    <n v="1075"/>
    <x v="0"/>
    <x v="63"/>
    <d v="2023-04-01T00:00:00"/>
    <x v="250"/>
    <x v="2"/>
    <n v="62.81"/>
    <n v="4"/>
    <n v="1"/>
    <x v="4"/>
    <s v="Bank Transfer"/>
    <x v="0"/>
    <s v="Yes"/>
    <s v="Other"/>
    <n v="11"/>
    <n v="5"/>
    <n v="690.91000000000008"/>
    <x v="0"/>
    <n v="62.810000000000009"/>
  </r>
  <r>
    <n v="1076"/>
    <x v="2"/>
    <x v="86"/>
    <d v="2023-07-23T00:00:00"/>
    <x v="174"/>
    <x v="1"/>
    <n v="150.33000000000001"/>
    <n v="2"/>
    <n v="0"/>
    <x v="3"/>
    <s v="Credit Card"/>
    <x v="1"/>
    <s v="No"/>
    <s v="Accommodation"/>
    <n v="2"/>
    <n v="2"/>
    <n v="300.66000000000003"/>
    <x v="1"/>
    <n v="150.33000000000001"/>
  </r>
  <r>
    <n v="1077"/>
    <x v="0"/>
    <x v="66"/>
    <d v="2023-08-29T00:00:00"/>
    <x v="343"/>
    <x v="2"/>
    <n v="84.72"/>
    <n v="3"/>
    <n v="2"/>
    <x v="4"/>
    <s v="Bank Transfer"/>
    <x v="0"/>
    <s v="No"/>
    <s v="Accommodation"/>
    <n v="7"/>
    <n v="5"/>
    <n v="593.04"/>
    <x v="0"/>
    <n v="84.72"/>
  </r>
  <r>
    <n v="1078"/>
    <x v="2"/>
    <x v="83"/>
    <d v="2023-01-23T00:00:00"/>
    <x v="217"/>
    <x v="0"/>
    <n v="250.88"/>
    <n v="1"/>
    <n v="0"/>
    <x v="1"/>
    <s v="Cash"/>
    <x v="0"/>
    <s v="No"/>
    <s v="Accommodation"/>
    <n v="8"/>
    <n v="1"/>
    <n v="2007.04"/>
    <x v="0"/>
    <n v="250.88"/>
  </r>
  <r>
    <n v="1079"/>
    <x v="1"/>
    <x v="340"/>
    <d v="2023-10-22T00:00:00"/>
    <x v="367"/>
    <x v="1"/>
    <n v="126.4"/>
    <n v="2"/>
    <n v="0"/>
    <x v="0"/>
    <s v="Bank Transfer"/>
    <x v="0"/>
    <s v="No"/>
    <s v="Accommodation"/>
    <n v="5"/>
    <n v="2"/>
    <n v="632"/>
    <x v="0"/>
    <n v="126.4"/>
  </r>
  <r>
    <n v="1080"/>
    <x v="0"/>
    <x v="211"/>
    <d v="2023-03-02T00:00:00"/>
    <x v="164"/>
    <x v="3"/>
    <n v="376.9"/>
    <n v="2"/>
    <n v="0"/>
    <x v="1"/>
    <s v="Cash"/>
    <x v="0"/>
    <s v="No"/>
    <s v="Accommodation"/>
    <n v="5"/>
    <n v="2"/>
    <n v="1884.5"/>
    <x v="0"/>
    <n v="376.9"/>
  </r>
  <r>
    <n v="1081"/>
    <x v="2"/>
    <x v="214"/>
    <d v="2023-08-30T00:00:00"/>
    <x v="149"/>
    <x v="1"/>
    <n v="206.58"/>
    <n v="1"/>
    <n v="0"/>
    <x v="2"/>
    <s v="UPI"/>
    <x v="1"/>
    <s v="No"/>
    <s v="Laundry"/>
    <n v="4"/>
    <n v="1"/>
    <n v="826.32"/>
    <x v="1"/>
    <n v="206.58"/>
  </r>
  <r>
    <n v="1082"/>
    <x v="0"/>
    <x v="238"/>
    <d v="2023-12-26T00:00:00"/>
    <x v="168"/>
    <x v="3"/>
    <n v="325.3"/>
    <n v="2"/>
    <n v="0"/>
    <x v="3"/>
    <s v="Credit Card"/>
    <x v="0"/>
    <s v="Yes"/>
    <s v="Food &amp; Beverage"/>
    <n v="5"/>
    <n v="2"/>
    <n v="1626.5"/>
    <x v="0"/>
    <n v="325.3"/>
  </r>
  <r>
    <n v="1083"/>
    <x v="0"/>
    <x v="170"/>
    <d v="2023-09-22T00:00:00"/>
    <x v="377"/>
    <x v="1"/>
    <n v="160.29"/>
    <n v="4"/>
    <n v="0"/>
    <x v="0"/>
    <s v="Bank Transfer"/>
    <x v="0"/>
    <s v="Yes"/>
    <s v="Accommodation"/>
    <n v="8"/>
    <n v="4"/>
    <n v="1282.32"/>
    <x v="0"/>
    <n v="160.29"/>
  </r>
  <r>
    <n v="1084"/>
    <x v="1"/>
    <x v="118"/>
    <d v="2023-01-19T00:00:00"/>
    <x v="77"/>
    <x v="1"/>
    <n v="124.9"/>
    <n v="2"/>
    <n v="1"/>
    <x v="1"/>
    <s v="Debit Card"/>
    <x v="0"/>
    <s v="No"/>
    <s v="Accommodation"/>
    <n v="8"/>
    <n v="3"/>
    <n v="999.2"/>
    <x v="0"/>
    <n v="124.9"/>
  </r>
  <r>
    <n v="1085"/>
    <x v="3"/>
    <x v="122"/>
    <d v="2023-07-01T00:00:00"/>
    <x v="0"/>
    <x v="0"/>
    <n v="232.3"/>
    <n v="1"/>
    <n v="0"/>
    <x v="1"/>
    <s v="Credit Card"/>
    <x v="1"/>
    <s v="No"/>
    <s v="Other"/>
    <n v="7"/>
    <n v="1"/>
    <n v="1626.1000000000001"/>
    <x v="1"/>
    <n v="232.3"/>
  </r>
  <r>
    <n v="1086"/>
    <x v="1"/>
    <x v="117"/>
    <d v="2023-09-01T00:00:00"/>
    <x v="73"/>
    <x v="3"/>
    <n v="351.64"/>
    <n v="1"/>
    <n v="0"/>
    <x v="3"/>
    <s v="Debit Card"/>
    <x v="0"/>
    <s v="No"/>
    <s v="Accommodation"/>
    <n v="3"/>
    <n v="1"/>
    <n v="1054.92"/>
    <x v="0"/>
    <n v="351.64000000000004"/>
  </r>
  <r>
    <n v="1087"/>
    <x v="3"/>
    <x v="326"/>
    <d v="2023-09-02T00:00:00"/>
    <x v="54"/>
    <x v="0"/>
    <n v="231.56"/>
    <n v="2"/>
    <n v="0"/>
    <x v="1"/>
    <s v="UPI"/>
    <x v="0"/>
    <s v="No"/>
    <s v="Accommodation"/>
    <n v="10"/>
    <n v="2"/>
    <n v="2315.6"/>
    <x v="0"/>
    <n v="231.56"/>
  </r>
  <r>
    <n v="1088"/>
    <x v="0"/>
    <x v="75"/>
    <d v="2023-10-05T00:00:00"/>
    <x v="129"/>
    <x v="2"/>
    <n v="66.83"/>
    <n v="2"/>
    <n v="0"/>
    <x v="1"/>
    <s v="Debit Card"/>
    <x v="1"/>
    <s v="Yes"/>
    <s v="Accommodation"/>
    <n v="5"/>
    <n v="2"/>
    <n v="334.15"/>
    <x v="1"/>
    <n v="66.83"/>
  </r>
  <r>
    <n v="1089"/>
    <x v="3"/>
    <x v="332"/>
    <d v="2023-03-29T00:00:00"/>
    <x v="144"/>
    <x v="2"/>
    <n v="118.9"/>
    <n v="2"/>
    <n v="0"/>
    <x v="4"/>
    <s v="Debit Card"/>
    <x v="0"/>
    <s v="No"/>
    <s v="Spa Services"/>
    <n v="2"/>
    <n v="2"/>
    <n v="237.8"/>
    <x v="0"/>
    <n v="118.9"/>
  </r>
  <r>
    <n v="1090"/>
    <x v="0"/>
    <x v="190"/>
    <d v="2023-11-16T00:00:00"/>
    <x v="342"/>
    <x v="1"/>
    <n v="100.69"/>
    <n v="2"/>
    <n v="0"/>
    <x v="4"/>
    <s v="Bank Transfer"/>
    <x v="0"/>
    <s v="No"/>
    <s v="Accommodation"/>
    <n v="2"/>
    <n v="2"/>
    <n v="201.38"/>
    <x v="0"/>
    <n v="100.69"/>
  </r>
  <r>
    <n v="1091"/>
    <x v="0"/>
    <x v="309"/>
    <d v="2023-02-11T00:00:00"/>
    <x v="74"/>
    <x v="2"/>
    <n v="96.42"/>
    <n v="2"/>
    <n v="1"/>
    <x v="2"/>
    <s v="UPI"/>
    <x v="1"/>
    <s v="No"/>
    <s v="Other"/>
    <n v="7"/>
    <n v="3"/>
    <n v="674.94"/>
    <x v="1"/>
    <n v="96.42"/>
  </r>
  <r>
    <n v="1092"/>
    <x v="0"/>
    <x v="22"/>
    <d v="2023-12-12T00:00:00"/>
    <x v="152"/>
    <x v="3"/>
    <n v="347.72"/>
    <n v="2"/>
    <n v="1"/>
    <x v="1"/>
    <s v="Cash"/>
    <x v="2"/>
    <s v="No"/>
    <s v="Spa Services"/>
    <n v="6"/>
    <n v="3"/>
    <n v="0"/>
    <x v="2"/>
    <n v="0"/>
  </r>
  <r>
    <n v="1093"/>
    <x v="3"/>
    <x v="182"/>
    <d v="2023-11-11T00:00:00"/>
    <x v="182"/>
    <x v="3"/>
    <n v="586.54"/>
    <n v="1"/>
    <n v="1"/>
    <x v="2"/>
    <s v="Debit Card"/>
    <x v="1"/>
    <s v="No"/>
    <s v="Spa Services"/>
    <n v="4"/>
    <n v="2"/>
    <n v="2346.16"/>
    <x v="1"/>
    <n v="586.54"/>
  </r>
  <r>
    <n v="1094"/>
    <x v="0"/>
    <x v="335"/>
    <d v="2023-07-19T00:00:00"/>
    <x v="95"/>
    <x v="2"/>
    <n v="72.59"/>
    <n v="3"/>
    <n v="1"/>
    <x v="1"/>
    <s v="Credit Card"/>
    <x v="0"/>
    <s v="No"/>
    <s v="Laundry"/>
    <n v="6"/>
    <n v="4"/>
    <n v="435.54"/>
    <x v="0"/>
    <n v="72.59"/>
  </r>
  <r>
    <n v="1095"/>
    <x v="2"/>
    <x v="150"/>
    <d v="2023-04-23T00:00:00"/>
    <x v="2"/>
    <x v="2"/>
    <n v="95.73"/>
    <n v="1"/>
    <n v="0"/>
    <x v="0"/>
    <s v="Debit Card"/>
    <x v="0"/>
    <s v="No"/>
    <s v="Food &amp; Beverage"/>
    <n v="5"/>
    <n v="1"/>
    <n v="478.65000000000003"/>
    <x v="0"/>
    <n v="95.73"/>
  </r>
  <r>
    <n v="1096"/>
    <x v="2"/>
    <x v="229"/>
    <d v="2023-01-07T00:00:00"/>
    <x v="387"/>
    <x v="0"/>
    <n v="220.62"/>
    <n v="1"/>
    <n v="0"/>
    <x v="2"/>
    <s v="Credit Card"/>
    <x v="0"/>
    <s v="Yes"/>
    <s v="Accommodation"/>
    <n v="2"/>
    <n v="1"/>
    <n v="441.24"/>
    <x v="0"/>
    <n v="220.62"/>
  </r>
  <r>
    <n v="1097"/>
    <x v="2"/>
    <x v="0"/>
    <d v="2023-08-08T00:00:00"/>
    <x v="241"/>
    <x v="2"/>
    <n v="129.97999999999999"/>
    <n v="3"/>
    <n v="0"/>
    <x v="1"/>
    <s v="Debit Card"/>
    <x v="0"/>
    <s v="No"/>
    <s v="Accommodation"/>
    <n v="7"/>
    <n v="3"/>
    <n v="909.8599999999999"/>
    <x v="0"/>
    <n v="129.97999999999999"/>
  </r>
  <r>
    <n v="1098"/>
    <x v="2"/>
    <x v="238"/>
    <d v="2023-12-29T00:00:00"/>
    <x v="193"/>
    <x v="0"/>
    <n v="320.27"/>
    <n v="1"/>
    <n v="1"/>
    <x v="2"/>
    <s v="UPI"/>
    <x v="2"/>
    <s v="No"/>
    <s v="Accommodation"/>
    <n v="8"/>
    <n v="2"/>
    <n v="0"/>
    <x v="2"/>
    <n v="0"/>
  </r>
  <r>
    <n v="1099"/>
    <x v="3"/>
    <x v="5"/>
    <d v="2023-02-03T00:00:00"/>
    <x v="212"/>
    <x v="2"/>
    <n v="125.52"/>
    <n v="3"/>
    <n v="0"/>
    <x v="2"/>
    <s v="Cash"/>
    <x v="0"/>
    <s v="No"/>
    <s v="Accommodation"/>
    <n v="7"/>
    <n v="3"/>
    <n v="878.64"/>
    <x v="0"/>
    <n v="125.52"/>
  </r>
  <r>
    <n v="1100"/>
    <x v="2"/>
    <x v="120"/>
    <d v="2023-06-18T00:00:00"/>
    <x v="103"/>
    <x v="2"/>
    <n v="90.03"/>
    <n v="1"/>
    <n v="0"/>
    <x v="1"/>
    <s v="Cash"/>
    <x v="1"/>
    <s v="No"/>
    <s v="Accommodation"/>
    <n v="1"/>
    <n v="1"/>
    <n v="90.03"/>
    <x v="1"/>
    <n v="90.03"/>
  </r>
  <r>
    <n v="1101"/>
    <x v="1"/>
    <x v="13"/>
    <d v="2023-05-06T00:00:00"/>
    <x v="72"/>
    <x v="1"/>
    <n v="170.24"/>
    <n v="2"/>
    <n v="0"/>
    <x v="1"/>
    <s v="Debit Card"/>
    <x v="1"/>
    <s v="No"/>
    <s v="Accommodation"/>
    <n v="2"/>
    <n v="2"/>
    <n v="340.48"/>
    <x v="1"/>
    <n v="170.24"/>
  </r>
  <r>
    <n v="1102"/>
    <x v="0"/>
    <x v="328"/>
    <d v="2023-09-25T00:00:00"/>
    <x v="71"/>
    <x v="1"/>
    <n v="177.04"/>
    <n v="2"/>
    <n v="1"/>
    <x v="2"/>
    <s v="Credit Card"/>
    <x v="1"/>
    <s v="No"/>
    <s v="Other"/>
    <n v="4"/>
    <n v="3"/>
    <n v="708.16"/>
    <x v="1"/>
    <n v="177.04"/>
  </r>
  <r>
    <n v="1103"/>
    <x v="1"/>
    <x v="175"/>
    <d v="2023-11-19T00:00:00"/>
    <x v="310"/>
    <x v="0"/>
    <n v="243.59"/>
    <n v="3"/>
    <n v="0"/>
    <x v="3"/>
    <s v="UPI"/>
    <x v="1"/>
    <s v="No"/>
    <s v="Accommodation"/>
    <n v="2"/>
    <n v="3"/>
    <n v="487.18"/>
    <x v="1"/>
    <n v="243.59"/>
  </r>
  <r>
    <n v="1104"/>
    <x v="3"/>
    <x v="337"/>
    <d v="2023-11-03T00:00:00"/>
    <x v="11"/>
    <x v="1"/>
    <n v="238.92"/>
    <n v="2"/>
    <n v="0"/>
    <x v="2"/>
    <s v="UPI"/>
    <x v="2"/>
    <s v="No"/>
    <s v="Accommodation"/>
    <n v="3"/>
    <n v="2"/>
    <n v="0"/>
    <x v="2"/>
    <n v="0"/>
  </r>
  <r>
    <n v="1105"/>
    <x v="1"/>
    <x v="223"/>
    <d v="2023-09-11T00:00:00"/>
    <x v="233"/>
    <x v="0"/>
    <n v="196.04"/>
    <n v="2"/>
    <n v="1"/>
    <x v="1"/>
    <s v="Cash"/>
    <x v="0"/>
    <s v="Yes"/>
    <s v="Accommodation"/>
    <n v="6"/>
    <n v="3"/>
    <n v="1176.24"/>
    <x v="0"/>
    <n v="196.04"/>
  </r>
  <r>
    <n v="1106"/>
    <x v="3"/>
    <x v="104"/>
    <d v="2023-09-21T00:00:00"/>
    <x v="109"/>
    <x v="2"/>
    <n v="106.17"/>
    <n v="3"/>
    <n v="0"/>
    <x v="2"/>
    <s v="Bank Transfer"/>
    <x v="0"/>
    <s v="No"/>
    <s v="Accommodation"/>
    <n v="9"/>
    <n v="3"/>
    <n v="955.53"/>
    <x v="0"/>
    <n v="106.17"/>
  </r>
  <r>
    <n v="1107"/>
    <x v="2"/>
    <x v="218"/>
    <d v="2023-05-28T00:00:00"/>
    <x v="317"/>
    <x v="2"/>
    <n v="132.49"/>
    <n v="2"/>
    <n v="0"/>
    <x v="3"/>
    <s v="Debit Card"/>
    <x v="0"/>
    <s v="No"/>
    <s v="Laundry"/>
    <n v="3"/>
    <n v="2"/>
    <n v="397.47"/>
    <x v="0"/>
    <n v="132.49"/>
  </r>
  <r>
    <n v="1108"/>
    <x v="1"/>
    <x v="15"/>
    <d v="2023-01-07T00:00:00"/>
    <x v="185"/>
    <x v="3"/>
    <n v="331.19"/>
    <n v="4"/>
    <n v="0"/>
    <x v="2"/>
    <s v="Credit Card"/>
    <x v="1"/>
    <s v="No"/>
    <s v="Accommodation"/>
    <n v="4"/>
    <n v="4"/>
    <n v="1324.76"/>
    <x v="1"/>
    <n v="331.19"/>
  </r>
  <r>
    <n v="1109"/>
    <x v="1"/>
    <x v="155"/>
    <d v="2023-07-26T00:00:00"/>
    <x v="0"/>
    <x v="2"/>
    <n v="115.27"/>
    <n v="2"/>
    <n v="2"/>
    <x v="1"/>
    <s v="Cash"/>
    <x v="0"/>
    <s v="No"/>
    <s v="Accommodation"/>
    <n v="9"/>
    <n v="4"/>
    <n v="1037.43"/>
    <x v="0"/>
    <n v="115.27000000000001"/>
  </r>
  <r>
    <n v="1110"/>
    <x v="1"/>
    <x v="304"/>
    <d v="2023-11-11T00:00:00"/>
    <x v="354"/>
    <x v="2"/>
    <n v="87.15"/>
    <n v="2"/>
    <n v="2"/>
    <x v="1"/>
    <s v="Debit Card"/>
    <x v="1"/>
    <s v="No"/>
    <s v="Accommodation"/>
    <n v="3"/>
    <n v="4"/>
    <n v="261.45000000000005"/>
    <x v="1"/>
    <n v="87.15000000000002"/>
  </r>
  <r>
    <n v="1111"/>
    <x v="2"/>
    <x v="64"/>
    <d v="2023-09-22T00:00:00"/>
    <x v="277"/>
    <x v="1"/>
    <n v="177.77"/>
    <n v="1"/>
    <n v="0"/>
    <x v="3"/>
    <s v="Debit Card"/>
    <x v="0"/>
    <s v="Yes"/>
    <s v="Food &amp; Beverage"/>
    <n v="7"/>
    <n v="1"/>
    <n v="1244.3900000000001"/>
    <x v="0"/>
    <n v="177.77"/>
  </r>
  <r>
    <n v="1112"/>
    <x v="2"/>
    <x v="320"/>
    <d v="2023-12-11T00:00:00"/>
    <x v="59"/>
    <x v="3"/>
    <n v="530.35"/>
    <n v="2"/>
    <n v="0"/>
    <x v="2"/>
    <s v="Cash"/>
    <x v="3"/>
    <s v="Yes"/>
    <s v="Other"/>
    <n v="9"/>
    <n v="2"/>
    <n v="0"/>
    <x v="2"/>
    <n v="0"/>
  </r>
  <r>
    <n v="1113"/>
    <x v="2"/>
    <x v="88"/>
    <d v="2023-12-04T00:00:00"/>
    <x v="356"/>
    <x v="2"/>
    <n v="83.88"/>
    <n v="3"/>
    <n v="3"/>
    <x v="1"/>
    <s v="Credit Card"/>
    <x v="0"/>
    <s v="No"/>
    <s v="Accommodation"/>
    <n v="9"/>
    <n v="6"/>
    <n v="754.92"/>
    <x v="0"/>
    <n v="83.88"/>
  </r>
  <r>
    <n v="1114"/>
    <x v="3"/>
    <x v="175"/>
    <d v="2023-11-20T00:00:00"/>
    <x v="336"/>
    <x v="2"/>
    <n v="135.94999999999999"/>
    <n v="2"/>
    <n v="1"/>
    <x v="2"/>
    <s v="UPI"/>
    <x v="0"/>
    <s v="No"/>
    <s v="Accommodation"/>
    <n v="3"/>
    <n v="3"/>
    <n v="407.84999999999997"/>
    <x v="0"/>
    <n v="135.94999999999999"/>
  </r>
  <r>
    <n v="1115"/>
    <x v="1"/>
    <x v="19"/>
    <d v="2023-01-24T00:00:00"/>
    <x v="85"/>
    <x v="2"/>
    <n v="57.65"/>
    <n v="1"/>
    <n v="0"/>
    <x v="1"/>
    <s v="UPI"/>
    <x v="2"/>
    <s v="No"/>
    <s v="Accommodation"/>
    <n v="4"/>
    <n v="1"/>
    <n v="0"/>
    <x v="2"/>
    <n v="0"/>
  </r>
  <r>
    <n v="1116"/>
    <x v="2"/>
    <x v="6"/>
    <d v="2023-04-13T00:00:00"/>
    <x v="153"/>
    <x v="1"/>
    <n v="193.3"/>
    <n v="2"/>
    <n v="0"/>
    <x v="4"/>
    <s v="Debit Card"/>
    <x v="2"/>
    <s v="No"/>
    <s v="Accommodation"/>
    <n v="5"/>
    <n v="2"/>
    <n v="0"/>
    <x v="2"/>
    <n v="0"/>
  </r>
  <r>
    <n v="1117"/>
    <x v="1"/>
    <x v="59"/>
    <d v="2023-06-13T00:00:00"/>
    <x v="103"/>
    <x v="3"/>
    <n v="368.95"/>
    <n v="3"/>
    <n v="0"/>
    <x v="3"/>
    <s v="Bank Transfer"/>
    <x v="1"/>
    <s v="Yes"/>
    <s v="Accommodation"/>
    <n v="2"/>
    <n v="3"/>
    <n v="737.9"/>
    <x v="1"/>
    <n v="368.95"/>
  </r>
  <r>
    <n v="1118"/>
    <x v="3"/>
    <x v="162"/>
    <d v="2023-01-31T00:00:00"/>
    <x v="154"/>
    <x v="1"/>
    <n v="243.06"/>
    <n v="2"/>
    <n v="0"/>
    <x v="1"/>
    <s v="Debit Card"/>
    <x v="0"/>
    <s v="No"/>
    <s v="Laundry"/>
    <n v="5"/>
    <n v="2"/>
    <n v="1215.3"/>
    <x v="0"/>
    <n v="243.06"/>
  </r>
  <r>
    <n v="1119"/>
    <x v="0"/>
    <x v="72"/>
    <d v="2024-01-02T00:00:00"/>
    <x v="265"/>
    <x v="1"/>
    <n v="135.80000000000001"/>
    <n v="2"/>
    <n v="2"/>
    <x v="2"/>
    <s v="Bank Transfer"/>
    <x v="0"/>
    <s v="No"/>
    <s v="Accommodation"/>
    <n v="5"/>
    <n v="4"/>
    <n v="679"/>
    <x v="0"/>
    <n v="135.80000000000001"/>
  </r>
  <r>
    <n v="1120"/>
    <x v="1"/>
    <x v="208"/>
    <d v="2023-10-12T00:00:00"/>
    <x v="260"/>
    <x v="3"/>
    <n v="298.64999999999998"/>
    <n v="3"/>
    <n v="0"/>
    <x v="1"/>
    <s v="UPI"/>
    <x v="0"/>
    <s v="No"/>
    <s v="Accommodation"/>
    <n v="8"/>
    <n v="3"/>
    <n v="2389.1999999999998"/>
    <x v="0"/>
    <n v="298.64999999999998"/>
  </r>
  <r>
    <n v="1121"/>
    <x v="1"/>
    <x v="341"/>
    <d v="2023-10-27T00:00:00"/>
    <x v="388"/>
    <x v="2"/>
    <n v="114.68"/>
    <n v="1"/>
    <n v="0"/>
    <x v="3"/>
    <s v="UPI"/>
    <x v="3"/>
    <s v="No"/>
    <s v="Accommodation"/>
    <n v="6"/>
    <n v="1"/>
    <n v="0"/>
    <x v="2"/>
    <n v="0"/>
  </r>
  <r>
    <n v="1122"/>
    <x v="0"/>
    <x v="275"/>
    <d v="2023-04-02T00:00:00"/>
    <x v="55"/>
    <x v="1"/>
    <n v="119.08"/>
    <n v="2"/>
    <n v="1"/>
    <x v="1"/>
    <s v="Credit Card"/>
    <x v="2"/>
    <s v="No"/>
    <s v="Food &amp; Beverage"/>
    <n v="5"/>
    <n v="3"/>
    <n v="0"/>
    <x v="2"/>
    <n v="0"/>
  </r>
  <r>
    <n v="1123"/>
    <x v="2"/>
    <x v="243"/>
    <d v="2023-08-15T00:00:00"/>
    <x v="20"/>
    <x v="0"/>
    <n v="215.22"/>
    <n v="1"/>
    <n v="0"/>
    <x v="2"/>
    <s v="Cash"/>
    <x v="2"/>
    <s v="Yes"/>
    <s v="Spa Services"/>
    <n v="13"/>
    <n v="1"/>
    <n v="0"/>
    <x v="2"/>
    <n v="0"/>
  </r>
  <r>
    <n v="1124"/>
    <x v="3"/>
    <x v="20"/>
    <d v="2023-09-24T00:00:00"/>
    <x v="330"/>
    <x v="3"/>
    <n v="521.37"/>
    <n v="3"/>
    <n v="1"/>
    <x v="2"/>
    <s v="Bank Transfer"/>
    <x v="0"/>
    <s v="No"/>
    <s v="Accommodation"/>
    <n v="4"/>
    <n v="4"/>
    <n v="2085.48"/>
    <x v="0"/>
    <n v="521.37"/>
  </r>
  <r>
    <n v="1125"/>
    <x v="0"/>
    <x v="205"/>
    <d v="2023-10-30T00:00:00"/>
    <x v="219"/>
    <x v="2"/>
    <n v="99.57"/>
    <n v="1"/>
    <n v="1"/>
    <x v="2"/>
    <s v="UPI"/>
    <x v="2"/>
    <s v="No"/>
    <s v="Accommodation"/>
    <n v="11"/>
    <n v="2"/>
    <n v="0"/>
    <x v="2"/>
    <n v="0"/>
  </r>
  <r>
    <n v="1126"/>
    <x v="0"/>
    <x v="166"/>
    <d v="2023-02-16T00:00:00"/>
    <x v="76"/>
    <x v="2"/>
    <n v="69.89"/>
    <n v="4"/>
    <n v="0"/>
    <x v="3"/>
    <s v="Credit Card"/>
    <x v="0"/>
    <s v="No"/>
    <s v="Other"/>
    <n v="9"/>
    <n v="4"/>
    <n v="629.01"/>
    <x v="0"/>
    <n v="69.89"/>
  </r>
  <r>
    <n v="1127"/>
    <x v="3"/>
    <x v="36"/>
    <d v="2023-06-18T00:00:00"/>
    <x v="279"/>
    <x v="3"/>
    <n v="334.13"/>
    <n v="2"/>
    <n v="1"/>
    <x v="1"/>
    <s v="Debit Card"/>
    <x v="0"/>
    <s v="Yes"/>
    <s v="Food &amp; Beverage"/>
    <n v="5"/>
    <n v="3"/>
    <n v="1670.65"/>
    <x v="0"/>
    <n v="334.13"/>
  </r>
  <r>
    <n v="1128"/>
    <x v="0"/>
    <x v="274"/>
    <d v="2023-08-22T00:00:00"/>
    <x v="104"/>
    <x v="0"/>
    <n v="222.95"/>
    <n v="1"/>
    <n v="2"/>
    <x v="1"/>
    <s v="Credit Card"/>
    <x v="1"/>
    <s v="No"/>
    <s v="Laundry"/>
    <n v="10"/>
    <n v="3"/>
    <n v="2229.5"/>
    <x v="1"/>
    <n v="222.95"/>
  </r>
  <r>
    <n v="1129"/>
    <x v="3"/>
    <x v="242"/>
    <d v="2023-02-11T00:00:00"/>
    <x v="370"/>
    <x v="2"/>
    <n v="127.98"/>
    <n v="3"/>
    <n v="0"/>
    <x v="3"/>
    <s v="Cash"/>
    <x v="0"/>
    <s v="Yes"/>
    <s v="Food &amp; Beverage"/>
    <n v="6"/>
    <n v="3"/>
    <n v="767.88"/>
    <x v="0"/>
    <n v="127.98"/>
  </r>
  <r>
    <n v="1130"/>
    <x v="3"/>
    <x v="96"/>
    <d v="2023-01-22T00:00:00"/>
    <x v="10"/>
    <x v="1"/>
    <n v="238.04"/>
    <n v="1"/>
    <n v="0"/>
    <x v="2"/>
    <s v="Credit Card"/>
    <x v="2"/>
    <s v="No"/>
    <s v="Accommodation"/>
    <n v="4"/>
    <n v="1"/>
    <n v="0"/>
    <x v="2"/>
    <n v="0"/>
  </r>
  <r>
    <n v="1131"/>
    <x v="2"/>
    <x v="49"/>
    <d v="2023-03-21T00:00:00"/>
    <x v="45"/>
    <x v="2"/>
    <n v="84.46"/>
    <n v="1"/>
    <n v="0"/>
    <x v="1"/>
    <s v="Cash"/>
    <x v="1"/>
    <s v="No"/>
    <s v="Laundry"/>
    <n v="4"/>
    <n v="1"/>
    <n v="337.84"/>
    <x v="1"/>
    <n v="84.46"/>
  </r>
  <r>
    <n v="1132"/>
    <x v="0"/>
    <x v="173"/>
    <d v="2023-12-02T00:00:00"/>
    <x v="379"/>
    <x v="2"/>
    <n v="106.74"/>
    <n v="2"/>
    <n v="1"/>
    <x v="2"/>
    <s v="Bank Transfer"/>
    <x v="0"/>
    <s v="Yes"/>
    <s v="Spa Services"/>
    <n v="5"/>
    <n v="3"/>
    <n v="533.69999999999993"/>
    <x v="0"/>
    <n v="106.73999999999998"/>
  </r>
  <r>
    <n v="1133"/>
    <x v="0"/>
    <x v="340"/>
    <d v="2023-10-19T00:00:00"/>
    <x v="59"/>
    <x v="0"/>
    <n v="193.53"/>
    <n v="4"/>
    <n v="2"/>
    <x v="1"/>
    <s v="Credit Card"/>
    <x v="0"/>
    <s v="Yes"/>
    <s v="Food &amp; Beverage"/>
    <n v="2"/>
    <n v="6"/>
    <n v="387.06"/>
    <x v="0"/>
    <n v="193.53"/>
  </r>
  <r>
    <n v="1134"/>
    <x v="1"/>
    <x v="342"/>
    <d v="2023-01-30T00:00:00"/>
    <x v="167"/>
    <x v="2"/>
    <n v="79.69"/>
    <n v="1"/>
    <n v="1"/>
    <x v="1"/>
    <s v="UPI"/>
    <x v="1"/>
    <s v="No"/>
    <s v="Food &amp; Beverage"/>
    <n v="9"/>
    <n v="2"/>
    <n v="717.21"/>
    <x v="1"/>
    <n v="79.69"/>
  </r>
  <r>
    <n v="1135"/>
    <x v="2"/>
    <x v="244"/>
    <d v="2023-01-15T00:00:00"/>
    <x v="86"/>
    <x v="3"/>
    <n v="404.05"/>
    <n v="2"/>
    <n v="0"/>
    <x v="1"/>
    <s v="Bank Transfer"/>
    <x v="1"/>
    <s v="No"/>
    <s v="Spa Services"/>
    <n v="3"/>
    <n v="2"/>
    <n v="1212.1500000000001"/>
    <x v="1"/>
    <n v="404.05"/>
  </r>
  <r>
    <n v="1136"/>
    <x v="2"/>
    <x v="107"/>
    <d v="2023-06-09T00:00:00"/>
    <x v="259"/>
    <x v="0"/>
    <n v="246.07"/>
    <n v="2"/>
    <n v="0"/>
    <x v="0"/>
    <s v="Credit Card"/>
    <x v="3"/>
    <s v="No"/>
    <s v="Laundry"/>
    <n v="4"/>
    <n v="2"/>
    <n v="0"/>
    <x v="2"/>
    <n v="0"/>
  </r>
  <r>
    <n v="1137"/>
    <x v="1"/>
    <x v="234"/>
    <d v="2023-01-29T00:00:00"/>
    <x v="46"/>
    <x v="2"/>
    <n v="66.3"/>
    <n v="1"/>
    <n v="0"/>
    <x v="2"/>
    <s v="Cash"/>
    <x v="0"/>
    <s v="No"/>
    <s v="Accommodation"/>
    <n v="4"/>
    <n v="1"/>
    <n v="265.2"/>
    <x v="0"/>
    <n v="66.3"/>
  </r>
  <r>
    <n v="1138"/>
    <x v="2"/>
    <x v="121"/>
    <d v="2023-12-18T00:00:00"/>
    <x v="314"/>
    <x v="1"/>
    <n v="136.21"/>
    <n v="4"/>
    <n v="2"/>
    <x v="4"/>
    <s v="Credit Card"/>
    <x v="2"/>
    <s v="Yes"/>
    <s v="Accommodation"/>
    <n v="5"/>
    <n v="6"/>
    <n v="0"/>
    <x v="2"/>
    <n v="0"/>
  </r>
  <r>
    <n v="1139"/>
    <x v="1"/>
    <x v="93"/>
    <d v="2023-10-20T00:00:00"/>
    <x v="277"/>
    <x v="2"/>
    <n v="85.23"/>
    <n v="2"/>
    <n v="0"/>
    <x v="1"/>
    <s v="Debit Card"/>
    <x v="0"/>
    <s v="No"/>
    <s v="Accommodation"/>
    <n v="12"/>
    <n v="2"/>
    <n v="1022.76"/>
    <x v="0"/>
    <n v="85.23"/>
  </r>
  <r>
    <n v="1140"/>
    <x v="1"/>
    <x v="159"/>
    <d v="2023-04-30T00:00:00"/>
    <x v="58"/>
    <x v="2"/>
    <n v="108.44"/>
    <n v="1"/>
    <n v="0"/>
    <x v="2"/>
    <s v="Bank Transfer"/>
    <x v="0"/>
    <s v="No"/>
    <s v="Accommodation"/>
    <n v="11"/>
    <n v="1"/>
    <n v="1192.8399999999999"/>
    <x v="0"/>
    <n v="108.44"/>
  </r>
  <r>
    <n v="1141"/>
    <x v="2"/>
    <x v="343"/>
    <d v="2023-03-13T00:00:00"/>
    <x v="163"/>
    <x v="3"/>
    <n v="526.88"/>
    <n v="2"/>
    <n v="0"/>
    <x v="3"/>
    <s v="Debit Card"/>
    <x v="0"/>
    <s v="No"/>
    <s v="Food &amp; Beverage"/>
    <n v="4"/>
    <n v="2"/>
    <n v="2107.52"/>
    <x v="0"/>
    <n v="526.88"/>
  </r>
  <r>
    <n v="1142"/>
    <x v="0"/>
    <x v="339"/>
    <d v="2023-12-04T00:00:00"/>
    <x v="205"/>
    <x v="2"/>
    <n v="73.540000000000006"/>
    <n v="2"/>
    <n v="3"/>
    <x v="1"/>
    <s v="UPI"/>
    <x v="0"/>
    <s v="No"/>
    <s v="Spa Services"/>
    <n v="5"/>
    <n v="5"/>
    <n v="367.70000000000005"/>
    <x v="0"/>
    <n v="73.540000000000006"/>
  </r>
  <r>
    <n v="1143"/>
    <x v="0"/>
    <x v="64"/>
    <d v="2023-09-19T00:00:00"/>
    <x v="208"/>
    <x v="3"/>
    <n v="374.05"/>
    <n v="3"/>
    <n v="2"/>
    <x v="1"/>
    <s v="Cash"/>
    <x v="0"/>
    <s v="No"/>
    <s v="Food &amp; Beverage"/>
    <n v="4"/>
    <n v="5"/>
    <n v="1496.2"/>
    <x v="0"/>
    <n v="374.05"/>
  </r>
  <r>
    <n v="1144"/>
    <x v="3"/>
    <x v="122"/>
    <d v="2023-07-02T00:00:00"/>
    <x v="274"/>
    <x v="1"/>
    <n v="238.47"/>
    <n v="1"/>
    <n v="0"/>
    <x v="1"/>
    <s v="Bank Transfer"/>
    <x v="0"/>
    <s v="No"/>
    <s v="Spa Services"/>
    <n v="8"/>
    <n v="1"/>
    <n v="1907.76"/>
    <x v="0"/>
    <n v="238.47"/>
  </r>
  <r>
    <n v="1145"/>
    <x v="3"/>
    <x v="181"/>
    <d v="2023-03-06T00:00:00"/>
    <x v="44"/>
    <x v="1"/>
    <n v="139.87"/>
    <n v="3"/>
    <n v="0"/>
    <x v="3"/>
    <s v="Cash"/>
    <x v="2"/>
    <s v="Yes"/>
    <s v="Accommodation"/>
    <n v="8"/>
    <n v="3"/>
    <n v="0"/>
    <x v="2"/>
    <n v="0"/>
  </r>
  <r>
    <n v="1146"/>
    <x v="3"/>
    <x v="212"/>
    <d v="2023-11-16T00:00:00"/>
    <x v="206"/>
    <x v="3"/>
    <n v="530.34"/>
    <n v="2"/>
    <n v="0"/>
    <x v="1"/>
    <s v="Debit Card"/>
    <x v="0"/>
    <s v="No"/>
    <s v="Accommodation"/>
    <n v="4"/>
    <n v="2"/>
    <n v="2121.36"/>
    <x v="0"/>
    <n v="530.34"/>
  </r>
  <r>
    <n v="1147"/>
    <x v="1"/>
    <x v="98"/>
    <d v="2023-05-26T00:00:00"/>
    <x v="175"/>
    <x v="2"/>
    <n v="93.28"/>
    <n v="2"/>
    <n v="1"/>
    <x v="2"/>
    <s v="Debit Card"/>
    <x v="0"/>
    <s v="No"/>
    <s v="Spa Services"/>
    <n v="11"/>
    <n v="3"/>
    <n v="1026.08"/>
    <x v="0"/>
    <n v="93.279999999999987"/>
  </r>
  <r>
    <n v="1148"/>
    <x v="3"/>
    <x v="337"/>
    <d v="2023-11-07T00:00:00"/>
    <x v="203"/>
    <x v="3"/>
    <n v="503.87"/>
    <n v="2"/>
    <n v="0"/>
    <x v="1"/>
    <s v="Debit Card"/>
    <x v="0"/>
    <s v="No"/>
    <s v="Spa Services"/>
    <n v="7"/>
    <n v="2"/>
    <n v="3527.09"/>
    <x v="0"/>
    <n v="503.87"/>
  </r>
  <r>
    <n v="1149"/>
    <x v="1"/>
    <x v="318"/>
    <d v="2023-08-24T00:00:00"/>
    <x v="177"/>
    <x v="2"/>
    <n v="93.44"/>
    <n v="2"/>
    <n v="3"/>
    <x v="2"/>
    <s v="Credit Card"/>
    <x v="2"/>
    <s v="No"/>
    <s v="Accommodation"/>
    <n v="6"/>
    <n v="5"/>
    <n v="0"/>
    <x v="2"/>
    <n v="0"/>
  </r>
  <r>
    <n v="1150"/>
    <x v="3"/>
    <x v="153"/>
    <d v="2023-04-03T00:00:00"/>
    <x v="335"/>
    <x v="2"/>
    <n v="147.99"/>
    <n v="2"/>
    <n v="0"/>
    <x v="3"/>
    <s v="Cash"/>
    <x v="0"/>
    <s v="Yes"/>
    <s v="Food &amp; Beverage"/>
    <n v="5"/>
    <n v="2"/>
    <n v="739.95"/>
    <x v="0"/>
    <n v="147.99"/>
  </r>
  <r>
    <n v="1151"/>
    <x v="3"/>
    <x v="136"/>
    <d v="2023-09-27T00:00:00"/>
    <x v="105"/>
    <x v="1"/>
    <n v="147.54"/>
    <n v="2"/>
    <n v="2"/>
    <x v="3"/>
    <s v="Debit Card"/>
    <x v="1"/>
    <s v="Yes"/>
    <s v="Accommodation"/>
    <n v="5"/>
    <n v="4"/>
    <n v="737.69999999999993"/>
    <x v="1"/>
    <n v="147.54"/>
  </r>
  <r>
    <n v="1152"/>
    <x v="1"/>
    <x v="46"/>
    <d v="2023-03-30T00:00:00"/>
    <x v="178"/>
    <x v="0"/>
    <n v="135.08000000000001"/>
    <n v="2"/>
    <n v="1"/>
    <x v="2"/>
    <s v="Cash"/>
    <x v="0"/>
    <s v="No"/>
    <s v="Accommodation"/>
    <n v="6"/>
    <n v="3"/>
    <n v="810.48"/>
    <x v="0"/>
    <n v="135.08000000000001"/>
  </r>
  <r>
    <n v="1153"/>
    <x v="1"/>
    <x v="3"/>
    <d v="2023-12-16T00:00:00"/>
    <x v="354"/>
    <x v="0"/>
    <n v="201.6"/>
    <n v="1"/>
    <n v="0"/>
    <x v="1"/>
    <s v="UPI"/>
    <x v="0"/>
    <s v="No"/>
    <s v="Spa Services"/>
    <n v="4"/>
    <n v="1"/>
    <n v="806.4"/>
    <x v="0"/>
    <n v="201.6"/>
  </r>
  <r>
    <n v="1154"/>
    <x v="3"/>
    <x v="265"/>
    <d v="2023-04-10T00:00:00"/>
    <x v="7"/>
    <x v="2"/>
    <n v="110.12"/>
    <n v="3"/>
    <n v="0"/>
    <x v="3"/>
    <s v="Debit Card"/>
    <x v="2"/>
    <s v="No"/>
    <s v="Spa Services"/>
    <n v="4"/>
    <n v="3"/>
    <n v="0"/>
    <x v="2"/>
    <n v="0"/>
  </r>
  <r>
    <n v="1155"/>
    <x v="0"/>
    <x v="147"/>
    <d v="2023-11-05T00:00:00"/>
    <x v="136"/>
    <x v="1"/>
    <n v="181.14"/>
    <n v="2"/>
    <n v="0"/>
    <x v="0"/>
    <s v="Cash"/>
    <x v="0"/>
    <s v="No"/>
    <s v="Accommodation"/>
    <n v="9"/>
    <n v="2"/>
    <n v="1630.2599999999998"/>
    <x v="0"/>
    <n v="181.14"/>
  </r>
  <r>
    <n v="1156"/>
    <x v="0"/>
    <x v="99"/>
    <d v="2023-07-21T00:00:00"/>
    <x v="107"/>
    <x v="3"/>
    <n v="328.97"/>
    <n v="1"/>
    <n v="0"/>
    <x v="0"/>
    <s v="UPI"/>
    <x v="0"/>
    <s v="No"/>
    <s v="Accommodation"/>
    <n v="10"/>
    <n v="1"/>
    <n v="3289.7000000000003"/>
    <x v="0"/>
    <n v="328.97"/>
  </r>
  <r>
    <n v="1157"/>
    <x v="2"/>
    <x v="66"/>
    <d v="2023-08-25T00:00:00"/>
    <x v="130"/>
    <x v="1"/>
    <n v="155.49"/>
    <n v="2"/>
    <n v="3"/>
    <x v="0"/>
    <s v="Cash"/>
    <x v="3"/>
    <s v="No"/>
    <s v="Food &amp; Beverage"/>
    <n v="3"/>
    <n v="5"/>
    <n v="0"/>
    <x v="2"/>
    <n v="0"/>
  </r>
  <r>
    <n v="1158"/>
    <x v="1"/>
    <x v="118"/>
    <d v="2023-01-19T00:00:00"/>
    <x v="166"/>
    <x v="0"/>
    <n v="161.22999999999999"/>
    <n v="1"/>
    <n v="1"/>
    <x v="1"/>
    <s v="UPI"/>
    <x v="1"/>
    <s v="Yes"/>
    <s v="Spa Services"/>
    <n v="8"/>
    <n v="2"/>
    <n v="1289.8399999999999"/>
    <x v="1"/>
    <n v="161.22999999999999"/>
  </r>
  <r>
    <n v="1159"/>
    <x v="1"/>
    <x v="33"/>
    <d v="2023-12-22T00:00:00"/>
    <x v="124"/>
    <x v="1"/>
    <n v="111.8"/>
    <n v="1"/>
    <n v="2"/>
    <x v="1"/>
    <s v="Cash"/>
    <x v="0"/>
    <s v="No"/>
    <s v="Accommodation"/>
    <n v="2"/>
    <n v="3"/>
    <n v="223.6"/>
    <x v="0"/>
    <n v="111.8"/>
  </r>
  <r>
    <n v="1160"/>
    <x v="1"/>
    <x v="182"/>
    <d v="2023-11-14T00:00:00"/>
    <x v="316"/>
    <x v="1"/>
    <n v="107.37"/>
    <n v="2"/>
    <n v="1"/>
    <x v="2"/>
    <s v="Credit Card"/>
    <x v="0"/>
    <s v="No"/>
    <s v="Spa Services"/>
    <n v="7"/>
    <n v="3"/>
    <n v="751.59"/>
    <x v="0"/>
    <n v="107.37"/>
  </r>
  <r>
    <n v="1161"/>
    <x v="0"/>
    <x v="252"/>
    <d v="2023-02-11T00:00:00"/>
    <x v="258"/>
    <x v="0"/>
    <n v="233.63"/>
    <n v="1"/>
    <n v="3"/>
    <x v="2"/>
    <s v="Credit Card"/>
    <x v="1"/>
    <s v="Yes"/>
    <s v="Accommodation"/>
    <n v="11"/>
    <n v="4"/>
    <n v="2569.9299999999998"/>
    <x v="1"/>
    <n v="233.63"/>
  </r>
  <r>
    <n v="1162"/>
    <x v="2"/>
    <x v="344"/>
    <d v="2023-07-09T00:00:00"/>
    <x v="103"/>
    <x v="1"/>
    <n v="201.41"/>
    <n v="3"/>
    <n v="0"/>
    <x v="0"/>
    <s v="Debit Card"/>
    <x v="1"/>
    <s v="No"/>
    <s v="Spa Services"/>
    <n v="5"/>
    <n v="3"/>
    <n v="1007.05"/>
    <x v="1"/>
    <n v="201.41"/>
  </r>
  <r>
    <n v="1163"/>
    <x v="3"/>
    <x v="74"/>
    <d v="2023-05-16T00:00:00"/>
    <x v="14"/>
    <x v="1"/>
    <n v="241.8"/>
    <n v="3"/>
    <n v="0"/>
    <x v="0"/>
    <s v="Bank Transfer"/>
    <x v="0"/>
    <s v="No"/>
    <s v="Spa Services"/>
    <n v="10"/>
    <n v="3"/>
    <n v="2418"/>
    <x v="0"/>
    <n v="241.8"/>
  </r>
  <r>
    <n v="1164"/>
    <x v="1"/>
    <x v="345"/>
    <d v="2023-02-27T00:00:00"/>
    <x v="372"/>
    <x v="1"/>
    <n v="117.5"/>
    <n v="2"/>
    <n v="3"/>
    <x v="2"/>
    <s v="Cash"/>
    <x v="1"/>
    <s v="No"/>
    <s v="Accommodation"/>
    <n v="4"/>
    <n v="5"/>
    <n v="470"/>
    <x v="1"/>
    <n v="117.5"/>
  </r>
  <r>
    <n v="1165"/>
    <x v="2"/>
    <x v="194"/>
    <d v="2023-06-20T00:00:00"/>
    <x v="56"/>
    <x v="0"/>
    <n v="236.5"/>
    <n v="1"/>
    <n v="0"/>
    <x v="2"/>
    <s v="Credit Card"/>
    <x v="0"/>
    <s v="No"/>
    <s v="Accommodation"/>
    <n v="10"/>
    <n v="1"/>
    <n v="2365"/>
    <x v="0"/>
    <n v="236.5"/>
  </r>
  <r>
    <n v="1166"/>
    <x v="0"/>
    <x v="63"/>
    <d v="2023-03-23T00:00:00"/>
    <x v="132"/>
    <x v="2"/>
    <n v="121.42"/>
    <n v="3"/>
    <n v="2"/>
    <x v="2"/>
    <s v="Cash"/>
    <x v="0"/>
    <s v="Yes"/>
    <s v="Accommodation"/>
    <n v="2"/>
    <n v="5"/>
    <n v="242.84"/>
    <x v="0"/>
    <n v="121.42"/>
  </r>
  <r>
    <n v="1167"/>
    <x v="0"/>
    <x v="203"/>
    <d v="2023-01-11T00:00:00"/>
    <x v="299"/>
    <x v="0"/>
    <n v="186.91"/>
    <n v="1"/>
    <n v="0"/>
    <x v="3"/>
    <s v="Bank Transfer"/>
    <x v="2"/>
    <s v="No"/>
    <s v="Accommodation"/>
    <n v="4"/>
    <n v="1"/>
    <n v="0"/>
    <x v="2"/>
    <n v="0"/>
  </r>
  <r>
    <n v="1168"/>
    <x v="3"/>
    <x v="37"/>
    <d v="2023-07-08T00:00:00"/>
    <x v="106"/>
    <x v="1"/>
    <n v="204.57"/>
    <n v="2"/>
    <n v="2"/>
    <x v="3"/>
    <s v="Debit Card"/>
    <x v="1"/>
    <s v="Yes"/>
    <s v="Spa Services"/>
    <n v="10"/>
    <n v="4"/>
    <n v="2045.6999999999998"/>
    <x v="1"/>
    <n v="204.57"/>
  </r>
  <r>
    <n v="1169"/>
    <x v="0"/>
    <x v="312"/>
    <d v="2023-12-27T00:00:00"/>
    <x v="300"/>
    <x v="3"/>
    <n v="266.01"/>
    <n v="1"/>
    <n v="2"/>
    <x v="4"/>
    <s v="Credit Card"/>
    <x v="1"/>
    <s v="Yes"/>
    <s v="Accommodation"/>
    <n v="4"/>
    <n v="3"/>
    <n v="1064.04"/>
    <x v="1"/>
    <n v="266.01"/>
  </r>
  <r>
    <n v="1170"/>
    <x v="1"/>
    <x v="167"/>
    <d v="2023-03-11T00:00:00"/>
    <x v="239"/>
    <x v="1"/>
    <n v="94.78"/>
    <n v="2"/>
    <n v="2"/>
    <x v="3"/>
    <s v="Bank Transfer"/>
    <x v="0"/>
    <s v="Yes"/>
    <s v="Food &amp; Beverage"/>
    <n v="6"/>
    <n v="4"/>
    <n v="568.68000000000006"/>
    <x v="0"/>
    <n v="94.780000000000015"/>
  </r>
  <r>
    <n v="1171"/>
    <x v="3"/>
    <x v="282"/>
    <d v="2023-06-09T00:00:00"/>
    <x v="147"/>
    <x v="1"/>
    <n v="140.19"/>
    <n v="2"/>
    <n v="1"/>
    <x v="2"/>
    <s v="Bank Transfer"/>
    <x v="0"/>
    <s v="No"/>
    <s v="Other"/>
    <n v="8"/>
    <n v="3"/>
    <n v="1121.52"/>
    <x v="0"/>
    <n v="140.19"/>
  </r>
  <r>
    <n v="1172"/>
    <x v="2"/>
    <x v="134"/>
    <d v="2023-07-13T00:00:00"/>
    <x v="216"/>
    <x v="2"/>
    <n v="118.8"/>
    <n v="2"/>
    <n v="1"/>
    <x v="4"/>
    <s v="Bank Transfer"/>
    <x v="0"/>
    <s v="No"/>
    <s v="Accommodation"/>
    <n v="4"/>
    <n v="3"/>
    <n v="475.2"/>
    <x v="0"/>
    <n v="118.8"/>
  </r>
  <r>
    <n v="1173"/>
    <x v="3"/>
    <x v="78"/>
    <d v="2023-01-05T00:00:00"/>
    <x v="299"/>
    <x v="3"/>
    <n v="517.98"/>
    <n v="1"/>
    <n v="0"/>
    <x v="1"/>
    <s v="Bank Transfer"/>
    <x v="1"/>
    <s v="No"/>
    <s v="Laundry"/>
    <n v="3"/>
    <n v="1"/>
    <n v="1553.94"/>
    <x v="1"/>
    <n v="517.98"/>
  </r>
  <r>
    <n v="1174"/>
    <x v="2"/>
    <x v="346"/>
    <d v="2023-09-09T00:00:00"/>
    <x v="12"/>
    <x v="2"/>
    <n v="82.89"/>
    <n v="2"/>
    <n v="0"/>
    <x v="3"/>
    <s v="Bank Transfer"/>
    <x v="1"/>
    <s v="No"/>
    <s v="Food &amp; Beverage"/>
    <n v="9"/>
    <n v="2"/>
    <n v="746.01"/>
    <x v="1"/>
    <n v="82.89"/>
  </r>
  <r>
    <n v="1175"/>
    <x v="1"/>
    <x v="347"/>
    <d v="2023-10-24T00:00:00"/>
    <x v="349"/>
    <x v="2"/>
    <n v="88.69"/>
    <n v="1"/>
    <n v="0"/>
    <x v="4"/>
    <s v="Debit Card"/>
    <x v="1"/>
    <s v="No"/>
    <s v="Accommodation"/>
    <n v="2"/>
    <n v="1"/>
    <n v="177.38"/>
    <x v="1"/>
    <n v="88.69"/>
  </r>
  <r>
    <n v="1176"/>
    <x v="3"/>
    <x v="140"/>
    <d v="2023-06-04T00:00:00"/>
    <x v="293"/>
    <x v="0"/>
    <n v="273.25"/>
    <n v="2"/>
    <n v="0"/>
    <x v="1"/>
    <s v="Bank Transfer"/>
    <x v="0"/>
    <s v="No"/>
    <s v="Food &amp; Beverage"/>
    <n v="4"/>
    <n v="2"/>
    <n v="1093"/>
    <x v="0"/>
    <n v="273.25"/>
  </r>
  <r>
    <n v="1177"/>
    <x v="3"/>
    <x v="329"/>
    <d v="2023-04-20T00:00:00"/>
    <x v="14"/>
    <x v="1"/>
    <n v="214.83"/>
    <n v="1"/>
    <n v="0"/>
    <x v="2"/>
    <s v="UPI"/>
    <x v="0"/>
    <s v="Yes"/>
    <s v="Accommodation"/>
    <n v="11"/>
    <n v="1"/>
    <n v="2363.13"/>
    <x v="0"/>
    <n v="214.83"/>
  </r>
  <r>
    <n v="1178"/>
    <x v="3"/>
    <x v="78"/>
    <d v="2023-01-09T00:00:00"/>
    <x v="172"/>
    <x v="0"/>
    <n v="348.9"/>
    <n v="2"/>
    <n v="0"/>
    <x v="4"/>
    <s v="Cash"/>
    <x v="0"/>
    <s v="No"/>
    <s v="Laundry"/>
    <n v="7"/>
    <n v="2"/>
    <n v="2442.2999999999997"/>
    <x v="0"/>
    <n v="348.9"/>
  </r>
  <r>
    <n v="1179"/>
    <x v="2"/>
    <x v="334"/>
    <d v="2023-07-13T00:00:00"/>
    <x v="296"/>
    <x v="2"/>
    <n v="98.33"/>
    <n v="2"/>
    <n v="1"/>
    <x v="1"/>
    <s v="Debit Card"/>
    <x v="0"/>
    <s v="No"/>
    <s v="Accommodation"/>
    <n v="8"/>
    <n v="3"/>
    <n v="786.64"/>
    <x v="0"/>
    <n v="98.33"/>
  </r>
  <r>
    <n v="1180"/>
    <x v="3"/>
    <x v="348"/>
    <d v="2023-07-27T00:00:00"/>
    <x v="266"/>
    <x v="1"/>
    <n v="189.19"/>
    <n v="2"/>
    <n v="0"/>
    <x v="1"/>
    <s v="Cash"/>
    <x v="2"/>
    <s v="No"/>
    <s v="Accommodation"/>
    <n v="7"/>
    <n v="2"/>
    <n v="0"/>
    <x v="2"/>
    <n v="0"/>
  </r>
  <r>
    <n v="1181"/>
    <x v="2"/>
    <x v="349"/>
    <d v="2023-08-08T00:00:00"/>
    <x v="320"/>
    <x v="2"/>
    <n v="91.39"/>
    <n v="1"/>
    <n v="2"/>
    <x v="3"/>
    <s v="UPI"/>
    <x v="1"/>
    <s v="No"/>
    <s v="Accommodation"/>
    <n v="9"/>
    <n v="3"/>
    <n v="822.51"/>
    <x v="1"/>
    <n v="91.39"/>
  </r>
  <r>
    <n v="1182"/>
    <x v="2"/>
    <x v="5"/>
    <d v="2023-02-07T00:00:00"/>
    <x v="389"/>
    <x v="2"/>
    <n v="81.010000000000005"/>
    <n v="2"/>
    <n v="1"/>
    <x v="4"/>
    <s v="UPI"/>
    <x v="1"/>
    <s v="No"/>
    <s v="Accommodation"/>
    <n v="11"/>
    <n v="3"/>
    <n v="891.11"/>
    <x v="1"/>
    <n v="81.010000000000005"/>
  </r>
  <r>
    <n v="1183"/>
    <x v="0"/>
    <x v="343"/>
    <d v="2023-03-16T00:00:00"/>
    <x v="7"/>
    <x v="2"/>
    <n v="117.63"/>
    <n v="4"/>
    <n v="0"/>
    <x v="2"/>
    <s v="Credit Card"/>
    <x v="0"/>
    <s v="No"/>
    <s v="Accommodation"/>
    <n v="7"/>
    <n v="4"/>
    <n v="823.41"/>
    <x v="0"/>
    <n v="117.63"/>
  </r>
  <r>
    <n v="1184"/>
    <x v="0"/>
    <x v="87"/>
    <d v="2023-12-11T00:00:00"/>
    <x v="228"/>
    <x v="2"/>
    <n v="71.02"/>
    <n v="3"/>
    <n v="2"/>
    <x v="2"/>
    <s v="Bank Transfer"/>
    <x v="0"/>
    <s v="No"/>
    <s v="Accommodation"/>
    <n v="6"/>
    <n v="5"/>
    <n v="426.12"/>
    <x v="0"/>
    <n v="71.02"/>
  </r>
  <r>
    <n v="1185"/>
    <x v="3"/>
    <x v="225"/>
    <d v="2023-08-26T00:00:00"/>
    <x v="9"/>
    <x v="1"/>
    <n v="145.15"/>
    <n v="1"/>
    <n v="0"/>
    <x v="4"/>
    <s v="Bank Transfer"/>
    <x v="0"/>
    <s v="No"/>
    <s v="Food &amp; Beverage"/>
    <n v="2"/>
    <n v="1"/>
    <n v="290.3"/>
    <x v="0"/>
    <n v="145.15"/>
  </r>
  <r>
    <n v="1186"/>
    <x v="0"/>
    <x v="350"/>
    <d v="2023-07-18T00:00:00"/>
    <x v="321"/>
    <x v="2"/>
    <n v="100.03"/>
    <n v="2"/>
    <n v="0"/>
    <x v="3"/>
    <s v="Debit Card"/>
    <x v="0"/>
    <s v="No"/>
    <s v="Spa Services"/>
    <n v="3"/>
    <n v="2"/>
    <n v="300.09000000000003"/>
    <x v="0"/>
    <n v="100.03000000000002"/>
  </r>
  <r>
    <n v="1187"/>
    <x v="0"/>
    <x v="208"/>
    <d v="2023-10-12T00:00:00"/>
    <x v="196"/>
    <x v="2"/>
    <n v="79.91"/>
    <n v="3"/>
    <n v="1"/>
    <x v="3"/>
    <s v="Debit Card"/>
    <x v="1"/>
    <s v="No"/>
    <s v="Food &amp; Beverage"/>
    <n v="8"/>
    <n v="4"/>
    <n v="639.28"/>
    <x v="1"/>
    <n v="79.91"/>
  </r>
  <r>
    <n v="1188"/>
    <x v="0"/>
    <x v="34"/>
    <d v="2023-05-08T00:00:00"/>
    <x v="202"/>
    <x v="2"/>
    <n v="117.63"/>
    <n v="1"/>
    <n v="2"/>
    <x v="2"/>
    <s v="Cash"/>
    <x v="1"/>
    <s v="No"/>
    <s v="Accommodation"/>
    <n v="3"/>
    <n v="3"/>
    <n v="352.89"/>
    <x v="1"/>
    <n v="117.63"/>
  </r>
  <r>
    <n v="1189"/>
    <x v="1"/>
    <x v="341"/>
    <d v="2023-10-31T00:00:00"/>
    <x v="365"/>
    <x v="2"/>
    <n v="97.76"/>
    <n v="2"/>
    <n v="0"/>
    <x v="1"/>
    <s v="Bank Transfer"/>
    <x v="0"/>
    <s v="No"/>
    <s v="Accommodation"/>
    <n v="10"/>
    <n v="2"/>
    <n v="977.6"/>
    <x v="0"/>
    <n v="97.76"/>
  </r>
  <r>
    <n v="1190"/>
    <x v="0"/>
    <x v="101"/>
    <d v="2023-05-15T00:00:00"/>
    <x v="280"/>
    <x v="2"/>
    <n v="61.89"/>
    <n v="4"/>
    <n v="2"/>
    <x v="2"/>
    <s v="Credit Card"/>
    <x v="0"/>
    <s v="No"/>
    <s v="Accommodation"/>
    <n v="4"/>
    <n v="6"/>
    <n v="247.56"/>
    <x v="0"/>
    <n v="61.89"/>
  </r>
  <r>
    <n v="1191"/>
    <x v="3"/>
    <x v="204"/>
    <d v="2023-02-23T00:00:00"/>
    <x v="337"/>
    <x v="2"/>
    <n v="93.14"/>
    <n v="2"/>
    <n v="0"/>
    <x v="4"/>
    <s v="Credit Card"/>
    <x v="0"/>
    <s v="No"/>
    <s v="Accommodation"/>
    <n v="3"/>
    <n v="2"/>
    <n v="279.42"/>
    <x v="0"/>
    <n v="93.14"/>
  </r>
  <r>
    <n v="1192"/>
    <x v="2"/>
    <x v="167"/>
    <d v="2023-03-10T00:00:00"/>
    <x v="154"/>
    <x v="2"/>
    <n v="90.02"/>
    <n v="3"/>
    <n v="2"/>
    <x v="4"/>
    <s v="Credit Card"/>
    <x v="0"/>
    <s v="No"/>
    <s v="Accommodation"/>
    <n v="5"/>
    <n v="5"/>
    <n v="450.09999999999997"/>
    <x v="0"/>
    <n v="90.02"/>
  </r>
  <r>
    <n v="1193"/>
    <x v="3"/>
    <x v="196"/>
    <d v="2023-04-08T00:00:00"/>
    <x v="114"/>
    <x v="3"/>
    <n v="493.76"/>
    <n v="3"/>
    <n v="0"/>
    <x v="0"/>
    <s v="Cash"/>
    <x v="2"/>
    <s v="No"/>
    <s v="Food &amp; Beverage"/>
    <n v="4"/>
    <n v="3"/>
    <n v="0"/>
    <x v="2"/>
    <n v="0"/>
  </r>
  <r>
    <n v="1194"/>
    <x v="0"/>
    <x v="82"/>
    <d v="2023-10-16T00:00:00"/>
    <x v="191"/>
    <x v="3"/>
    <n v="307.79000000000002"/>
    <n v="3"/>
    <n v="0"/>
    <x v="2"/>
    <s v="Bank Transfer"/>
    <x v="0"/>
    <s v="Yes"/>
    <s v="Food &amp; Beverage"/>
    <n v="4"/>
    <n v="3"/>
    <n v="1231.1600000000001"/>
    <x v="0"/>
    <n v="307.79000000000002"/>
  </r>
  <r>
    <n v="1195"/>
    <x v="0"/>
    <x v="73"/>
    <d v="2023-10-28T00:00:00"/>
    <x v="223"/>
    <x v="2"/>
    <n v="123.8"/>
    <n v="3"/>
    <n v="0"/>
    <x v="1"/>
    <s v="Bank Transfer"/>
    <x v="0"/>
    <s v="No"/>
    <s v="Accommodation"/>
    <n v="2"/>
    <n v="3"/>
    <n v="247.6"/>
    <x v="0"/>
    <n v="123.8"/>
  </r>
  <r>
    <n v="1196"/>
    <x v="1"/>
    <x v="249"/>
    <d v="2023-06-07T00:00:00"/>
    <x v="147"/>
    <x v="1"/>
    <n v="102"/>
    <n v="1"/>
    <n v="1"/>
    <x v="2"/>
    <s v="Credit Card"/>
    <x v="0"/>
    <s v="Yes"/>
    <s v="Accommodation"/>
    <n v="5"/>
    <n v="2"/>
    <n v="510"/>
    <x v="0"/>
    <n v="102"/>
  </r>
  <r>
    <n v="1197"/>
    <x v="1"/>
    <x v="191"/>
    <d v="2023-06-15T00:00:00"/>
    <x v="145"/>
    <x v="2"/>
    <n v="57.01"/>
    <n v="3"/>
    <n v="0"/>
    <x v="3"/>
    <s v="Cash"/>
    <x v="0"/>
    <s v="Yes"/>
    <s v="Accommodation"/>
    <n v="7"/>
    <n v="3"/>
    <n v="399.07"/>
    <x v="0"/>
    <n v="57.01"/>
  </r>
  <r>
    <n v="1198"/>
    <x v="0"/>
    <x v="166"/>
    <d v="2023-02-13T00:00:00"/>
    <x v="372"/>
    <x v="2"/>
    <n v="120.16"/>
    <n v="2"/>
    <n v="0"/>
    <x v="4"/>
    <s v="UPI"/>
    <x v="0"/>
    <s v="Yes"/>
    <s v="Accommodation"/>
    <n v="6"/>
    <n v="2"/>
    <n v="720.96"/>
    <x v="0"/>
    <n v="120.16000000000001"/>
  </r>
  <r>
    <n v="1199"/>
    <x v="0"/>
    <x v="203"/>
    <d v="2023-01-15T00:00:00"/>
    <x v="390"/>
    <x v="1"/>
    <n v="114.09"/>
    <n v="3"/>
    <n v="2"/>
    <x v="2"/>
    <s v="Bank Transfer"/>
    <x v="1"/>
    <s v="No"/>
    <s v="Accommodation"/>
    <n v="8"/>
    <n v="5"/>
    <n v="912.72"/>
    <x v="1"/>
    <n v="114.09"/>
  </r>
  <r>
    <n v="1200"/>
    <x v="3"/>
    <x v="2"/>
    <d v="2023-05-12T00:00:00"/>
    <x v="100"/>
    <x v="2"/>
    <n v="83.24"/>
    <n v="1"/>
    <n v="0"/>
    <x v="1"/>
    <s v="Cash"/>
    <x v="2"/>
    <s v="Yes"/>
    <s v="Accommodation"/>
    <n v="9"/>
    <n v="1"/>
    <n v="0"/>
    <x v="2"/>
    <n v="0"/>
  </r>
  <r>
    <n v="1201"/>
    <x v="2"/>
    <x v="291"/>
    <d v="2023-02-22T00:00:00"/>
    <x v="254"/>
    <x v="3"/>
    <n v="297.38"/>
    <n v="2"/>
    <n v="0"/>
    <x v="1"/>
    <s v="UPI"/>
    <x v="0"/>
    <s v="No"/>
    <s v="Spa Services"/>
    <n v="7"/>
    <n v="2"/>
    <n v="2081.66"/>
    <x v="0"/>
    <n v="297.38"/>
  </r>
  <r>
    <n v="1202"/>
    <x v="1"/>
    <x v="307"/>
    <d v="2023-11-27T00:00:00"/>
    <x v="332"/>
    <x v="2"/>
    <n v="116.84"/>
    <n v="1"/>
    <n v="1"/>
    <x v="1"/>
    <s v="UPI"/>
    <x v="2"/>
    <s v="Yes"/>
    <s v="Food &amp; Beverage"/>
    <n v="6"/>
    <n v="2"/>
    <n v="0"/>
    <x v="2"/>
    <n v="0"/>
  </r>
  <r>
    <n v="1203"/>
    <x v="3"/>
    <x v="113"/>
    <d v="2023-08-30T00:00:00"/>
    <x v="213"/>
    <x v="0"/>
    <n v="284.43"/>
    <n v="2"/>
    <n v="0"/>
    <x v="1"/>
    <s v="Bank Transfer"/>
    <x v="2"/>
    <s v="No"/>
    <s v="Spa Services"/>
    <n v="10"/>
    <n v="2"/>
    <n v="0"/>
    <x v="2"/>
    <n v="0"/>
  </r>
  <r>
    <n v="1204"/>
    <x v="3"/>
    <x v="224"/>
    <d v="2023-05-20T00:00:00"/>
    <x v="114"/>
    <x v="3"/>
    <n v="369.38"/>
    <n v="2"/>
    <n v="3"/>
    <x v="0"/>
    <s v="UPI"/>
    <x v="0"/>
    <s v="Yes"/>
    <s v="Accommodation"/>
    <n v="2"/>
    <n v="5"/>
    <n v="738.76"/>
    <x v="0"/>
    <n v="369.38"/>
  </r>
  <r>
    <n v="1205"/>
    <x v="1"/>
    <x v="74"/>
    <d v="2023-05-13T00:00:00"/>
    <x v="360"/>
    <x v="1"/>
    <n v="163.87"/>
    <n v="4"/>
    <n v="0"/>
    <x v="1"/>
    <s v="Cash"/>
    <x v="0"/>
    <s v="No"/>
    <s v="Other"/>
    <n v="7"/>
    <n v="4"/>
    <n v="1147.0900000000001"/>
    <x v="0"/>
    <n v="163.87000000000003"/>
  </r>
  <r>
    <n v="1206"/>
    <x v="3"/>
    <x v="0"/>
    <d v="2023-08-03T00:00:00"/>
    <x v="345"/>
    <x v="0"/>
    <n v="286.35000000000002"/>
    <n v="1"/>
    <n v="0"/>
    <x v="1"/>
    <s v="Debit Card"/>
    <x v="2"/>
    <s v="No"/>
    <s v="Food &amp; Beverage"/>
    <n v="2"/>
    <n v="1"/>
    <n v="0"/>
    <x v="2"/>
    <n v="0"/>
  </r>
  <r>
    <n v="1207"/>
    <x v="2"/>
    <x v="156"/>
    <d v="2023-08-19T00:00:00"/>
    <x v="130"/>
    <x v="2"/>
    <n v="124.09"/>
    <n v="3"/>
    <n v="0"/>
    <x v="3"/>
    <s v="UPI"/>
    <x v="0"/>
    <s v="Yes"/>
    <s v="Accommodation"/>
    <n v="10"/>
    <n v="3"/>
    <n v="1240.9000000000001"/>
    <x v="0"/>
    <n v="124.09"/>
  </r>
  <r>
    <n v="1208"/>
    <x v="1"/>
    <x v="226"/>
    <d v="2024-01-09T00:00:00"/>
    <x v="364"/>
    <x v="3"/>
    <n v="330.2"/>
    <n v="3"/>
    <n v="2"/>
    <x v="2"/>
    <s v="Bank Transfer"/>
    <x v="1"/>
    <s v="No"/>
    <s v="Accommodation"/>
    <n v="9"/>
    <n v="5"/>
    <n v="2971.7999999999997"/>
    <x v="1"/>
    <n v="330.2"/>
  </r>
  <r>
    <n v="1209"/>
    <x v="0"/>
    <x v="209"/>
    <d v="2023-10-24T00:00:00"/>
    <x v="91"/>
    <x v="1"/>
    <n v="139.63"/>
    <n v="2"/>
    <n v="0"/>
    <x v="1"/>
    <s v="Debit Card"/>
    <x v="0"/>
    <s v="Yes"/>
    <s v="Accommodation"/>
    <n v="9"/>
    <n v="2"/>
    <n v="1256.67"/>
    <x v="0"/>
    <n v="139.63"/>
  </r>
  <r>
    <n v="1210"/>
    <x v="0"/>
    <x v="59"/>
    <d v="2023-06-13T00:00:00"/>
    <x v="251"/>
    <x v="0"/>
    <n v="199.43"/>
    <n v="1"/>
    <n v="0"/>
    <x v="1"/>
    <s v="Credit Card"/>
    <x v="1"/>
    <s v="No"/>
    <s v="Accommodation"/>
    <n v="2"/>
    <n v="1"/>
    <n v="398.86"/>
    <x v="1"/>
    <n v="199.43"/>
  </r>
  <r>
    <n v="1211"/>
    <x v="3"/>
    <x v="284"/>
    <d v="2023-11-15T00:00:00"/>
    <x v="94"/>
    <x v="1"/>
    <n v="189.05"/>
    <n v="2"/>
    <n v="1"/>
    <x v="3"/>
    <s v="Bank Transfer"/>
    <x v="2"/>
    <s v="Yes"/>
    <s v="Accommodation"/>
    <n v="6"/>
    <n v="3"/>
    <n v="0"/>
    <x v="2"/>
    <n v="0"/>
  </r>
  <r>
    <n v="1212"/>
    <x v="2"/>
    <x v="119"/>
    <d v="2023-06-02T00:00:00"/>
    <x v="318"/>
    <x v="0"/>
    <n v="235.82"/>
    <n v="2"/>
    <n v="0"/>
    <x v="2"/>
    <s v="Debit Card"/>
    <x v="0"/>
    <s v="No"/>
    <s v="Laundry"/>
    <n v="10"/>
    <n v="2"/>
    <n v="2358.1999999999998"/>
    <x v="0"/>
    <n v="235.82"/>
  </r>
  <r>
    <n v="1213"/>
    <x v="1"/>
    <x v="131"/>
    <d v="2023-09-25T00:00:00"/>
    <x v="66"/>
    <x v="2"/>
    <n v="112.65"/>
    <n v="2"/>
    <n v="2"/>
    <x v="4"/>
    <s v="Bank Transfer"/>
    <x v="0"/>
    <s v="No"/>
    <s v="Laundry"/>
    <n v="7"/>
    <n v="4"/>
    <n v="788.55000000000007"/>
    <x v="0"/>
    <n v="112.65"/>
  </r>
  <r>
    <n v="1214"/>
    <x v="3"/>
    <x v="312"/>
    <d v="2024-01-01T00:00:00"/>
    <x v="220"/>
    <x v="1"/>
    <n v="159.09"/>
    <n v="1"/>
    <n v="1"/>
    <x v="1"/>
    <s v="Bank Transfer"/>
    <x v="0"/>
    <s v="Yes"/>
    <s v="Accommodation"/>
    <n v="9"/>
    <n v="2"/>
    <n v="1431.81"/>
    <x v="0"/>
    <n v="159.09"/>
  </r>
  <r>
    <n v="1215"/>
    <x v="1"/>
    <x v="129"/>
    <d v="2023-02-13T00:00:00"/>
    <x v="186"/>
    <x v="1"/>
    <n v="109.7"/>
    <n v="2"/>
    <n v="0"/>
    <x v="3"/>
    <s v="Credit Card"/>
    <x v="0"/>
    <s v="No"/>
    <s v="Spa Services"/>
    <n v="2"/>
    <n v="2"/>
    <n v="219.4"/>
    <x v="0"/>
    <n v="109.7"/>
  </r>
  <r>
    <n v="1216"/>
    <x v="0"/>
    <x v="351"/>
    <d v="2023-03-25T00:00:00"/>
    <x v="47"/>
    <x v="1"/>
    <n v="179.23"/>
    <n v="1"/>
    <n v="0"/>
    <x v="0"/>
    <s v="UPI"/>
    <x v="0"/>
    <s v="No"/>
    <s v="Accommodation"/>
    <n v="7"/>
    <n v="1"/>
    <n v="1254.6099999999999"/>
    <x v="0"/>
    <n v="179.23"/>
  </r>
  <r>
    <n v="1217"/>
    <x v="2"/>
    <x v="269"/>
    <d v="2023-08-05T00:00:00"/>
    <x v="244"/>
    <x v="1"/>
    <n v="193.32"/>
    <n v="2"/>
    <n v="0"/>
    <x v="2"/>
    <s v="UPI"/>
    <x v="2"/>
    <s v="Yes"/>
    <s v="Spa Services"/>
    <n v="2"/>
    <n v="2"/>
    <n v="0"/>
    <x v="2"/>
    <n v="0"/>
  </r>
  <r>
    <n v="1218"/>
    <x v="3"/>
    <x v="28"/>
    <d v="2023-03-17T00:00:00"/>
    <x v="63"/>
    <x v="3"/>
    <n v="427.18"/>
    <n v="4"/>
    <n v="0"/>
    <x v="1"/>
    <s v="UPI"/>
    <x v="0"/>
    <s v="No"/>
    <s v="Spa Services"/>
    <n v="3"/>
    <n v="4"/>
    <n v="1281.54"/>
    <x v="0"/>
    <n v="427.18"/>
  </r>
  <r>
    <n v="1219"/>
    <x v="1"/>
    <x v="75"/>
    <d v="2023-10-10T00:00:00"/>
    <x v="209"/>
    <x v="0"/>
    <n v="192.98"/>
    <n v="1"/>
    <n v="1"/>
    <x v="0"/>
    <s v="Credit Card"/>
    <x v="1"/>
    <s v="No"/>
    <s v="Accommodation"/>
    <n v="10"/>
    <n v="2"/>
    <n v="1929.8"/>
    <x v="1"/>
    <n v="192.98"/>
  </r>
  <r>
    <n v="1220"/>
    <x v="3"/>
    <x v="27"/>
    <d v="2023-10-16T00:00:00"/>
    <x v="191"/>
    <x v="3"/>
    <n v="603.48"/>
    <n v="1"/>
    <n v="0"/>
    <x v="4"/>
    <s v="UPI"/>
    <x v="0"/>
    <s v="No"/>
    <s v="Food &amp; Beverage"/>
    <n v="2"/>
    <n v="1"/>
    <n v="1206.96"/>
    <x v="0"/>
    <n v="603.48"/>
  </r>
  <r>
    <n v="1221"/>
    <x v="3"/>
    <x v="38"/>
    <d v="2023-08-01T00:00:00"/>
    <x v="266"/>
    <x v="1"/>
    <n v="194.48"/>
    <n v="1"/>
    <n v="0"/>
    <x v="1"/>
    <s v="UPI"/>
    <x v="1"/>
    <s v="Yes"/>
    <s v="Accommodation"/>
    <n v="1"/>
    <n v="1"/>
    <n v="194.48"/>
    <x v="1"/>
    <n v="194.48"/>
  </r>
  <r>
    <n v="1222"/>
    <x v="1"/>
    <x v="74"/>
    <d v="2023-05-12T00:00:00"/>
    <x v="271"/>
    <x v="1"/>
    <n v="139.93"/>
    <n v="2"/>
    <n v="2"/>
    <x v="1"/>
    <s v="UPI"/>
    <x v="0"/>
    <s v="No"/>
    <s v="Accommodation"/>
    <n v="6"/>
    <n v="4"/>
    <n v="839.58"/>
    <x v="0"/>
    <n v="139.93"/>
  </r>
  <r>
    <n v="1223"/>
    <x v="2"/>
    <x v="121"/>
    <d v="2023-12-20T00:00:00"/>
    <x v="206"/>
    <x v="2"/>
    <n v="116.36"/>
    <n v="4"/>
    <n v="2"/>
    <x v="1"/>
    <s v="Credit Card"/>
    <x v="2"/>
    <s v="No"/>
    <s v="Food &amp; Beverage"/>
    <n v="7"/>
    <n v="6"/>
    <n v="0"/>
    <x v="2"/>
    <n v="0"/>
  </r>
  <r>
    <n v="1224"/>
    <x v="0"/>
    <x v="79"/>
    <d v="2023-02-04T00:00:00"/>
    <x v="294"/>
    <x v="0"/>
    <n v="199.59"/>
    <n v="2"/>
    <n v="0"/>
    <x v="1"/>
    <s v="Credit Card"/>
    <x v="0"/>
    <s v="No"/>
    <s v="Accommodation"/>
    <n v="13"/>
    <n v="2"/>
    <n v="2594.67"/>
    <x v="0"/>
    <n v="199.59"/>
  </r>
  <r>
    <n v="1225"/>
    <x v="0"/>
    <x v="352"/>
    <d v="2023-09-02T00:00:00"/>
    <x v="174"/>
    <x v="1"/>
    <n v="122.37"/>
    <n v="4"/>
    <n v="1"/>
    <x v="1"/>
    <s v="UPI"/>
    <x v="0"/>
    <s v="No"/>
    <s v="Accommodation"/>
    <n v="8"/>
    <n v="5"/>
    <n v="978.96"/>
    <x v="0"/>
    <n v="122.37"/>
  </r>
  <r>
    <n v="1226"/>
    <x v="1"/>
    <x v="249"/>
    <d v="2023-06-08T00:00:00"/>
    <x v="187"/>
    <x v="0"/>
    <n v="169.95"/>
    <n v="4"/>
    <n v="0"/>
    <x v="1"/>
    <s v="Bank Transfer"/>
    <x v="3"/>
    <s v="No"/>
    <s v="Accommodation"/>
    <n v="6"/>
    <n v="4"/>
    <n v="0"/>
    <x v="2"/>
    <n v="0"/>
  </r>
  <r>
    <n v="1227"/>
    <x v="3"/>
    <x v="72"/>
    <d v="2024-01-02T00:00:00"/>
    <x v="359"/>
    <x v="1"/>
    <n v="168.24"/>
    <n v="2"/>
    <n v="0"/>
    <x v="2"/>
    <s v="Cash"/>
    <x v="0"/>
    <s v="No"/>
    <s v="Accommodation"/>
    <n v="5"/>
    <n v="2"/>
    <n v="841.2"/>
    <x v="0"/>
    <n v="168.24"/>
  </r>
  <r>
    <n v="1228"/>
    <x v="1"/>
    <x v="230"/>
    <d v="2023-06-24T00:00:00"/>
    <x v="225"/>
    <x v="0"/>
    <n v="247.88"/>
    <n v="1"/>
    <n v="0"/>
    <x v="3"/>
    <s v="Bank Transfer"/>
    <x v="0"/>
    <s v="No"/>
    <s v="Accommodation"/>
    <n v="6"/>
    <n v="1"/>
    <n v="1487.28"/>
    <x v="0"/>
    <n v="247.88"/>
  </r>
  <r>
    <n v="1229"/>
    <x v="0"/>
    <x v="89"/>
    <d v="2023-10-31T00:00:00"/>
    <x v="205"/>
    <x v="0"/>
    <n v="193.75"/>
    <n v="1"/>
    <n v="0"/>
    <x v="3"/>
    <s v="UPI"/>
    <x v="2"/>
    <s v="Yes"/>
    <s v="Accommodation"/>
    <n v="2"/>
    <n v="1"/>
    <n v="0"/>
    <x v="2"/>
    <n v="0"/>
  </r>
  <r>
    <n v="1230"/>
    <x v="2"/>
    <x v="136"/>
    <d v="2023-10-01T00:00:00"/>
    <x v="82"/>
    <x v="2"/>
    <n v="92.68"/>
    <n v="4"/>
    <n v="1"/>
    <x v="0"/>
    <s v="Bank Transfer"/>
    <x v="2"/>
    <s v="No"/>
    <s v="Accommodation"/>
    <n v="9"/>
    <n v="5"/>
    <n v="0"/>
    <x v="2"/>
    <n v="0"/>
  </r>
  <r>
    <n v="1231"/>
    <x v="2"/>
    <x v="311"/>
    <d v="2023-10-21T00:00:00"/>
    <x v="152"/>
    <x v="2"/>
    <n v="126.09"/>
    <n v="1"/>
    <n v="0"/>
    <x v="2"/>
    <s v="UPI"/>
    <x v="1"/>
    <s v="No"/>
    <s v="Spa Services"/>
    <n v="1"/>
    <n v="1"/>
    <n v="126.09"/>
    <x v="1"/>
    <n v="126.09"/>
  </r>
  <r>
    <n v="1232"/>
    <x v="2"/>
    <x v="243"/>
    <d v="2023-08-12T00:00:00"/>
    <x v="130"/>
    <x v="2"/>
    <n v="116.4"/>
    <n v="4"/>
    <n v="0"/>
    <x v="0"/>
    <s v="UPI"/>
    <x v="0"/>
    <s v="No"/>
    <s v="Accommodation"/>
    <n v="10"/>
    <n v="4"/>
    <n v="1164"/>
    <x v="0"/>
    <n v="116.4"/>
  </r>
  <r>
    <n v="1233"/>
    <x v="2"/>
    <x v="38"/>
    <d v="2023-08-10T00:00:00"/>
    <x v="54"/>
    <x v="3"/>
    <n v="359.76"/>
    <n v="1"/>
    <n v="1"/>
    <x v="2"/>
    <s v="Debit Card"/>
    <x v="2"/>
    <s v="No"/>
    <s v="Accommodation"/>
    <n v="10"/>
    <n v="2"/>
    <n v="0"/>
    <x v="2"/>
    <n v="0"/>
  </r>
  <r>
    <n v="1234"/>
    <x v="0"/>
    <x v="338"/>
    <d v="2023-01-11T00:00:00"/>
    <x v="79"/>
    <x v="0"/>
    <n v="264.98"/>
    <n v="1"/>
    <n v="0"/>
    <x v="4"/>
    <s v="Bank Transfer"/>
    <x v="1"/>
    <s v="No"/>
    <s v="Accommodation"/>
    <n v="5"/>
    <n v="1"/>
    <n v="1324.9"/>
    <x v="1"/>
    <n v="264.98"/>
  </r>
  <r>
    <n v="1235"/>
    <x v="1"/>
    <x v="148"/>
    <d v="2023-05-31T00:00:00"/>
    <x v="72"/>
    <x v="3"/>
    <n v="261.19"/>
    <n v="1"/>
    <n v="1"/>
    <x v="4"/>
    <s v="Debit Card"/>
    <x v="0"/>
    <s v="No"/>
    <s v="Accommodation"/>
    <n v="4"/>
    <n v="2"/>
    <n v="1044.76"/>
    <x v="0"/>
    <n v="261.19"/>
  </r>
  <r>
    <n v="1236"/>
    <x v="3"/>
    <x v="337"/>
    <d v="2023-11-01T00:00:00"/>
    <x v="182"/>
    <x v="2"/>
    <n v="137.41"/>
    <n v="1"/>
    <n v="0"/>
    <x v="4"/>
    <s v="Debit Card"/>
    <x v="1"/>
    <s v="Yes"/>
    <s v="Accommodation"/>
    <n v="1"/>
    <n v="1"/>
    <n v="137.41"/>
    <x v="1"/>
    <n v="137.41"/>
  </r>
  <r>
    <n v="1237"/>
    <x v="3"/>
    <x v="353"/>
    <d v="2023-04-04T00:00:00"/>
    <x v="250"/>
    <x v="0"/>
    <n v="299.91000000000003"/>
    <n v="3"/>
    <n v="0"/>
    <x v="0"/>
    <s v="Bank Transfer"/>
    <x v="1"/>
    <s v="Yes"/>
    <s v="Accommodation"/>
    <n v="5"/>
    <n v="3"/>
    <n v="1499.5500000000002"/>
    <x v="1"/>
    <n v="299.91000000000003"/>
  </r>
  <r>
    <n v="1238"/>
    <x v="0"/>
    <x v="225"/>
    <d v="2023-08-27T00:00:00"/>
    <x v="61"/>
    <x v="3"/>
    <n v="377.67"/>
    <n v="2"/>
    <n v="0"/>
    <x v="1"/>
    <s v="Bank Transfer"/>
    <x v="0"/>
    <s v="Yes"/>
    <s v="Accommodation"/>
    <n v="3"/>
    <n v="2"/>
    <n v="1133.01"/>
    <x v="0"/>
    <n v="377.67"/>
  </r>
  <r>
    <n v="1239"/>
    <x v="0"/>
    <x v="132"/>
    <d v="2023-10-07T00:00:00"/>
    <x v="82"/>
    <x v="0"/>
    <n v="183.14"/>
    <n v="2"/>
    <n v="0"/>
    <x v="0"/>
    <s v="Debit Card"/>
    <x v="0"/>
    <s v="No"/>
    <s v="Spa Services"/>
    <n v="4"/>
    <n v="2"/>
    <n v="732.56"/>
    <x v="0"/>
    <n v="183.14"/>
  </r>
  <r>
    <n v="1240"/>
    <x v="1"/>
    <x v="299"/>
    <d v="2023-05-08T00:00:00"/>
    <x v="373"/>
    <x v="2"/>
    <n v="108.04"/>
    <n v="3"/>
    <n v="1"/>
    <x v="4"/>
    <s v="UPI"/>
    <x v="0"/>
    <s v="No"/>
    <s v="Accommodation"/>
    <n v="9"/>
    <n v="4"/>
    <n v="972.36"/>
    <x v="0"/>
    <n v="108.04"/>
  </r>
  <r>
    <n v="1241"/>
    <x v="1"/>
    <x v="120"/>
    <d v="2023-06-26T00:00:00"/>
    <x v="116"/>
    <x v="3"/>
    <n v="282.72000000000003"/>
    <n v="1"/>
    <n v="1"/>
    <x v="0"/>
    <s v="Cash"/>
    <x v="0"/>
    <s v="No"/>
    <s v="Accommodation"/>
    <n v="9"/>
    <n v="2"/>
    <n v="2544.4800000000005"/>
    <x v="0"/>
    <n v="282.72000000000003"/>
  </r>
  <r>
    <n v="1242"/>
    <x v="0"/>
    <x v="321"/>
    <d v="2023-07-17T00:00:00"/>
    <x v="88"/>
    <x v="1"/>
    <n v="170.59"/>
    <n v="1"/>
    <n v="1"/>
    <x v="4"/>
    <s v="Cash"/>
    <x v="0"/>
    <s v="No"/>
    <s v="Accommodation"/>
    <n v="5"/>
    <n v="2"/>
    <n v="852.95"/>
    <x v="0"/>
    <n v="170.59"/>
  </r>
  <r>
    <n v="1243"/>
    <x v="3"/>
    <x v="120"/>
    <d v="2023-06-20T00:00:00"/>
    <x v="352"/>
    <x v="0"/>
    <n v="290.97000000000003"/>
    <n v="2"/>
    <n v="0"/>
    <x v="3"/>
    <s v="Debit Card"/>
    <x v="1"/>
    <s v="No"/>
    <s v="Food &amp; Beverage"/>
    <n v="3"/>
    <n v="2"/>
    <n v="872.91000000000008"/>
    <x v="1"/>
    <n v="290.97000000000003"/>
  </r>
  <r>
    <n v="1244"/>
    <x v="3"/>
    <x v="169"/>
    <d v="2023-04-18T00:00:00"/>
    <x v="98"/>
    <x v="2"/>
    <n v="154.41999999999999"/>
    <n v="2"/>
    <n v="0"/>
    <x v="1"/>
    <s v="Credit Card"/>
    <x v="1"/>
    <s v="No"/>
    <s v="Accommodation"/>
    <n v="7"/>
    <n v="2"/>
    <n v="1080.9399999999998"/>
    <x v="1"/>
    <n v="154.41999999999999"/>
  </r>
  <r>
    <n v="1245"/>
    <x v="0"/>
    <x v="312"/>
    <d v="2023-12-26T00:00:00"/>
    <x v="183"/>
    <x v="0"/>
    <n v="234.33"/>
    <n v="2"/>
    <n v="0"/>
    <x v="1"/>
    <s v="UPI"/>
    <x v="1"/>
    <s v="Yes"/>
    <s v="Accommodation"/>
    <n v="3"/>
    <n v="2"/>
    <n v="702.99"/>
    <x v="1"/>
    <n v="234.33"/>
  </r>
  <r>
    <n v="1246"/>
    <x v="0"/>
    <x v="318"/>
    <d v="2023-08-22T00:00:00"/>
    <x v="245"/>
    <x v="3"/>
    <n v="380.31"/>
    <n v="4"/>
    <n v="0"/>
    <x v="3"/>
    <s v="Credit Card"/>
    <x v="1"/>
    <s v="No"/>
    <s v="Accommodation"/>
    <n v="4"/>
    <n v="4"/>
    <n v="1521.24"/>
    <x v="1"/>
    <n v="380.31"/>
  </r>
  <r>
    <n v="1247"/>
    <x v="0"/>
    <x v="178"/>
    <d v="2023-02-03T00:00:00"/>
    <x v="309"/>
    <x v="2"/>
    <n v="60.15"/>
    <n v="1"/>
    <n v="0"/>
    <x v="0"/>
    <s v="Bank Transfer"/>
    <x v="0"/>
    <s v="No"/>
    <s v="Accommodation"/>
    <n v="1"/>
    <n v="1"/>
    <n v="60.15"/>
    <x v="0"/>
    <n v="60.15"/>
  </r>
  <r>
    <n v="1248"/>
    <x v="3"/>
    <x v="66"/>
    <d v="2023-09-01T00:00:00"/>
    <x v="296"/>
    <x v="0"/>
    <n v="215.57"/>
    <n v="2"/>
    <n v="2"/>
    <x v="1"/>
    <s v="Bank Transfer"/>
    <x v="1"/>
    <s v="No"/>
    <s v="Laundry"/>
    <n v="10"/>
    <n v="4"/>
    <n v="2155.6999999999998"/>
    <x v="1"/>
    <n v="215.57"/>
  </r>
  <r>
    <n v="1249"/>
    <x v="0"/>
    <x v="351"/>
    <d v="2023-03-22T00:00:00"/>
    <x v="160"/>
    <x v="1"/>
    <n v="107.65"/>
    <n v="2"/>
    <n v="0"/>
    <x v="0"/>
    <s v="Bank Transfer"/>
    <x v="1"/>
    <s v="No"/>
    <s v="Food &amp; Beverage"/>
    <n v="4"/>
    <n v="2"/>
    <n v="430.6"/>
    <x v="1"/>
    <n v="107.65"/>
  </r>
  <r>
    <n v="1250"/>
    <x v="1"/>
    <x v="129"/>
    <d v="2023-02-20T00:00:00"/>
    <x v="391"/>
    <x v="0"/>
    <n v="227.44"/>
    <n v="1"/>
    <n v="0"/>
    <x v="2"/>
    <s v="Credit Card"/>
    <x v="0"/>
    <s v="No"/>
    <s v="Laundry"/>
    <n v="9"/>
    <n v="1"/>
    <n v="2046.96"/>
    <x v="0"/>
    <n v="227.44"/>
  </r>
  <r>
    <n v="1251"/>
    <x v="3"/>
    <x v="5"/>
    <d v="2023-02-07T00:00:00"/>
    <x v="284"/>
    <x v="1"/>
    <n v="138.72"/>
    <n v="1"/>
    <n v="1"/>
    <x v="0"/>
    <s v="Bank Transfer"/>
    <x v="0"/>
    <s v="Yes"/>
    <s v="Accommodation"/>
    <n v="11"/>
    <n v="2"/>
    <n v="1525.92"/>
    <x v="0"/>
    <n v="138.72"/>
  </r>
  <r>
    <n v="1252"/>
    <x v="2"/>
    <x v="61"/>
    <d v="2023-09-08T00:00:00"/>
    <x v="324"/>
    <x v="0"/>
    <n v="305.83"/>
    <n v="4"/>
    <n v="3"/>
    <x v="1"/>
    <s v="Bank Transfer"/>
    <x v="0"/>
    <s v="Yes"/>
    <s v="Food &amp; Beverage"/>
    <n v="9"/>
    <n v="7"/>
    <n v="2752.47"/>
    <x v="0"/>
    <n v="305.83"/>
  </r>
  <r>
    <n v="1253"/>
    <x v="2"/>
    <x v="112"/>
    <d v="2023-12-25T00:00:00"/>
    <x v="151"/>
    <x v="1"/>
    <n v="116.56"/>
    <n v="3"/>
    <n v="1"/>
    <x v="0"/>
    <s v="UPI"/>
    <x v="0"/>
    <s v="No"/>
    <s v="Accommodation"/>
    <n v="6"/>
    <n v="4"/>
    <n v="699.36"/>
    <x v="0"/>
    <n v="116.56"/>
  </r>
  <r>
    <n v="1254"/>
    <x v="3"/>
    <x v="221"/>
    <d v="2023-09-22T00:00:00"/>
    <x v="75"/>
    <x v="0"/>
    <n v="284.22000000000003"/>
    <n v="2"/>
    <n v="0"/>
    <x v="3"/>
    <s v="UPI"/>
    <x v="0"/>
    <s v="No"/>
    <s v="Food &amp; Beverage"/>
    <n v="3"/>
    <n v="2"/>
    <n v="852.66000000000008"/>
    <x v="0"/>
    <n v="284.22000000000003"/>
  </r>
  <r>
    <n v="1255"/>
    <x v="1"/>
    <x v="214"/>
    <d v="2023-08-30T00:00:00"/>
    <x v="245"/>
    <x v="0"/>
    <n v="185.16"/>
    <n v="2"/>
    <n v="2"/>
    <x v="3"/>
    <s v="Bank Transfer"/>
    <x v="0"/>
    <s v="No"/>
    <s v="Accommodation"/>
    <n v="4"/>
    <n v="4"/>
    <n v="740.64"/>
    <x v="0"/>
    <n v="185.16"/>
  </r>
  <r>
    <n v="1256"/>
    <x v="1"/>
    <x v="87"/>
    <d v="2023-12-12T00:00:00"/>
    <x v="206"/>
    <x v="1"/>
    <n v="168.03"/>
    <n v="2"/>
    <n v="0"/>
    <x v="2"/>
    <s v="Bank Transfer"/>
    <x v="0"/>
    <s v="No"/>
    <s v="Food &amp; Beverage"/>
    <n v="7"/>
    <n v="2"/>
    <n v="1176.21"/>
    <x v="0"/>
    <n v="168.03"/>
  </r>
  <r>
    <n v="1257"/>
    <x v="0"/>
    <x v="252"/>
    <d v="2023-02-06T00:00:00"/>
    <x v="264"/>
    <x v="3"/>
    <n v="430.31"/>
    <n v="2"/>
    <n v="0"/>
    <x v="2"/>
    <s v="Credit Card"/>
    <x v="0"/>
    <s v="No"/>
    <s v="Food &amp; Beverage"/>
    <n v="6"/>
    <n v="2"/>
    <n v="2581.86"/>
    <x v="0"/>
    <n v="430.31"/>
  </r>
  <r>
    <n v="1258"/>
    <x v="0"/>
    <x v="223"/>
    <d v="2023-09-09T00:00:00"/>
    <x v="149"/>
    <x v="0"/>
    <n v="162.55000000000001"/>
    <n v="2"/>
    <n v="2"/>
    <x v="3"/>
    <s v="Cash"/>
    <x v="0"/>
    <s v="No"/>
    <s v="Accommodation"/>
    <n v="4"/>
    <n v="4"/>
    <n v="650.20000000000005"/>
    <x v="0"/>
    <n v="162.55000000000001"/>
  </r>
  <r>
    <n v="1259"/>
    <x v="3"/>
    <x v="256"/>
    <d v="2023-02-11T00:00:00"/>
    <x v="131"/>
    <x v="2"/>
    <n v="131.47"/>
    <n v="2"/>
    <n v="2"/>
    <x v="2"/>
    <s v="Cash"/>
    <x v="1"/>
    <s v="No"/>
    <s v="Laundry"/>
    <n v="2"/>
    <n v="4"/>
    <n v="262.94"/>
    <x v="1"/>
    <n v="131.47"/>
  </r>
  <r>
    <n v="1260"/>
    <x v="3"/>
    <x v="96"/>
    <d v="2023-01-21T00:00:00"/>
    <x v="86"/>
    <x v="0"/>
    <n v="202.67"/>
    <n v="2"/>
    <n v="0"/>
    <x v="1"/>
    <s v="UPI"/>
    <x v="0"/>
    <s v="No"/>
    <s v="Accommodation"/>
    <n v="3"/>
    <n v="2"/>
    <n v="608.01"/>
    <x v="0"/>
    <n v="202.67"/>
  </r>
  <r>
    <n v="1261"/>
    <x v="2"/>
    <x v="92"/>
    <d v="2023-12-04T00:00:00"/>
    <x v="365"/>
    <x v="2"/>
    <n v="101.14"/>
    <n v="4"/>
    <n v="2"/>
    <x v="0"/>
    <s v="Credit Card"/>
    <x v="0"/>
    <s v="Yes"/>
    <s v="Accommodation"/>
    <n v="11"/>
    <n v="6"/>
    <n v="1112.54"/>
    <x v="0"/>
    <n v="101.14"/>
  </r>
  <r>
    <n v="1262"/>
    <x v="1"/>
    <x v="292"/>
    <d v="2023-11-21T00:00:00"/>
    <x v="349"/>
    <x v="3"/>
    <n v="408.29"/>
    <n v="1"/>
    <n v="0"/>
    <x v="0"/>
    <s v="UPI"/>
    <x v="0"/>
    <s v="No"/>
    <s v="Food &amp; Beverage"/>
    <n v="5"/>
    <n v="1"/>
    <n v="2041.45"/>
    <x v="0"/>
    <n v="408.29"/>
  </r>
  <r>
    <n v="1263"/>
    <x v="1"/>
    <x v="167"/>
    <d v="2023-03-07T00:00:00"/>
    <x v="78"/>
    <x v="2"/>
    <n v="58.15"/>
    <n v="3"/>
    <n v="2"/>
    <x v="3"/>
    <s v="Credit Card"/>
    <x v="0"/>
    <s v="No"/>
    <s v="Other"/>
    <n v="2"/>
    <n v="5"/>
    <n v="116.3"/>
    <x v="0"/>
    <n v="58.15"/>
  </r>
  <r>
    <n v="1264"/>
    <x v="2"/>
    <x v="90"/>
    <d v="2023-09-05T00:00:00"/>
    <x v="159"/>
    <x v="2"/>
    <n v="103.41"/>
    <n v="2"/>
    <n v="0"/>
    <x v="0"/>
    <s v="Bank Transfer"/>
    <x v="0"/>
    <s v="No"/>
    <s v="Accommodation"/>
    <n v="8"/>
    <n v="2"/>
    <n v="827.28"/>
    <x v="0"/>
    <n v="103.41"/>
  </r>
  <r>
    <n v="1265"/>
    <x v="2"/>
    <x v="15"/>
    <d v="2023-01-09T00:00:00"/>
    <x v="392"/>
    <x v="2"/>
    <n v="107.95"/>
    <n v="4"/>
    <n v="2"/>
    <x v="4"/>
    <s v="UPI"/>
    <x v="2"/>
    <s v="No"/>
    <s v="Food &amp; Beverage"/>
    <n v="6"/>
    <n v="6"/>
    <n v="0"/>
    <x v="2"/>
    <n v="0"/>
  </r>
  <r>
    <n v="1266"/>
    <x v="3"/>
    <x v="255"/>
    <d v="2023-09-10T00:00:00"/>
    <x v="8"/>
    <x v="1"/>
    <n v="194.97"/>
    <n v="1"/>
    <n v="2"/>
    <x v="1"/>
    <s v="UPI"/>
    <x v="0"/>
    <s v="No"/>
    <s v="Spa Services"/>
    <n v="2"/>
    <n v="3"/>
    <n v="389.94"/>
    <x v="0"/>
    <n v="194.97"/>
  </r>
  <r>
    <n v="1267"/>
    <x v="0"/>
    <x v="122"/>
    <d v="2023-06-30T00:00:00"/>
    <x v="0"/>
    <x v="3"/>
    <n v="296.5"/>
    <n v="1"/>
    <n v="0"/>
    <x v="1"/>
    <s v="Credit Card"/>
    <x v="0"/>
    <s v="No"/>
    <s v="Accommodation"/>
    <n v="6"/>
    <n v="1"/>
    <n v="1779"/>
    <x v="0"/>
    <n v="296.5"/>
  </r>
  <r>
    <n v="1268"/>
    <x v="0"/>
    <x v="347"/>
    <d v="2023-10-25T00:00:00"/>
    <x v="288"/>
    <x v="2"/>
    <n v="122.47"/>
    <n v="1"/>
    <n v="2"/>
    <x v="2"/>
    <s v="Cash"/>
    <x v="0"/>
    <s v="No"/>
    <s v="Laundry"/>
    <n v="3"/>
    <n v="3"/>
    <n v="367.40999999999997"/>
    <x v="0"/>
    <n v="122.46999999999998"/>
  </r>
  <r>
    <n v="1269"/>
    <x v="2"/>
    <x v="236"/>
    <d v="2023-05-02T00:00:00"/>
    <x v="47"/>
    <x v="1"/>
    <n v="143.26"/>
    <n v="2"/>
    <n v="0"/>
    <x v="0"/>
    <s v="Debit Card"/>
    <x v="2"/>
    <s v="Yes"/>
    <s v="Food &amp; Beverage"/>
    <n v="4"/>
    <n v="2"/>
    <n v="0"/>
    <x v="2"/>
    <n v="0"/>
  </r>
  <r>
    <n v="1270"/>
    <x v="1"/>
    <x v="103"/>
    <d v="2023-04-15T00:00:00"/>
    <x v="186"/>
    <x v="3"/>
    <n v="290.81"/>
    <n v="1"/>
    <n v="2"/>
    <x v="2"/>
    <s v="Cash"/>
    <x v="0"/>
    <s v="Yes"/>
    <s v="Accommodation"/>
    <n v="5"/>
    <n v="3"/>
    <n v="1454.05"/>
    <x v="0"/>
    <n v="290.81"/>
  </r>
  <r>
    <n v="1271"/>
    <x v="2"/>
    <x v="98"/>
    <d v="2023-05-25T00:00:00"/>
    <x v="222"/>
    <x v="1"/>
    <n v="161.47"/>
    <n v="1"/>
    <n v="0"/>
    <x v="2"/>
    <s v="Debit Card"/>
    <x v="0"/>
    <s v="Yes"/>
    <s v="Spa Services"/>
    <n v="10"/>
    <n v="1"/>
    <n v="1614.7"/>
    <x v="0"/>
    <n v="161.47"/>
  </r>
  <r>
    <n v="1272"/>
    <x v="1"/>
    <x v="216"/>
    <d v="2023-07-28T00:00:00"/>
    <x v="393"/>
    <x v="2"/>
    <n v="85.08"/>
    <n v="2"/>
    <n v="1"/>
    <x v="4"/>
    <s v="UPI"/>
    <x v="0"/>
    <s v="Yes"/>
    <s v="Other"/>
    <n v="10"/>
    <n v="3"/>
    <n v="850.8"/>
    <x v="0"/>
    <n v="85.08"/>
  </r>
  <r>
    <n v="1273"/>
    <x v="2"/>
    <x v="108"/>
    <d v="2023-12-26T00:00:00"/>
    <x v="272"/>
    <x v="1"/>
    <n v="186.07"/>
    <n v="1"/>
    <n v="2"/>
    <x v="4"/>
    <s v="Bank Transfer"/>
    <x v="2"/>
    <s v="Yes"/>
    <s v="Food &amp; Beverage"/>
    <n v="11"/>
    <n v="3"/>
    <n v="0"/>
    <x v="2"/>
    <n v="0"/>
  </r>
  <r>
    <n v="1274"/>
    <x v="0"/>
    <x v="286"/>
    <d v="2023-02-07T00:00:00"/>
    <x v="46"/>
    <x v="2"/>
    <n v="124.39"/>
    <n v="1"/>
    <n v="2"/>
    <x v="4"/>
    <s v="Credit Card"/>
    <x v="1"/>
    <s v="No"/>
    <s v="Accommodation"/>
    <n v="6"/>
    <n v="3"/>
    <n v="746.34"/>
    <x v="1"/>
    <n v="124.39"/>
  </r>
  <r>
    <n v="1275"/>
    <x v="2"/>
    <x v="51"/>
    <d v="2024-01-01T00:00:00"/>
    <x v="49"/>
    <x v="2"/>
    <n v="138.22"/>
    <n v="3"/>
    <n v="1"/>
    <x v="1"/>
    <s v="Cash"/>
    <x v="0"/>
    <s v="Yes"/>
    <s v="Food &amp; Beverage"/>
    <n v="6"/>
    <n v="4"/>
    <n v="829.31999999999994"/>
    <x v="0"/>
    <n v="138.22"/>
  </r>
  <r>
    <n v="1276"/>
    <x v="1"/>
    <x v="153"/>
    <d v="2023-04-06T00:00:00"/>
    <x v="215"/>
    <x v="1"/>
    <n v="162.13999999999999"/>
    <n v="1"/>
    <n v="0"/>
    <x v="1"/>
    <s v="Bank Transfer"/>
    <x v="0"/>
    <s v="No"/>
    <s v="Accommodation"/>
    <n v="8"/>
    <n v="1"/>
    <n v="1297.1199999999999"/>
    <x v="0"/>
    <n v="162.13999999999999"/>
  </r>
  <r>
    <n v="1277"/>
    <x v="1"/>
    <x v="204"/>
    <d v="2023-03-02T00:00:00"/>
    <x v="119"/>
    <x v="1"/>
    <n v="163.99"/>
    <n v="2"/>
    <n v="2"/>
    <x v="1"/>
    <s v="Bank Transfer"/>
    <x v="0"/>
    <s v="No"/>
    <s v="Accommodation"/>
    <n v="10"/>
    <n v="4"/>
    <n v="1639.9"/>
    <x v="0"/>
    <n v="163.99"/>
  </r>
  <r>
    <n v="1278"/>
    <x v="2"/>
    <x v="193"/>
    <d v="2023-05-01T00:00:00"/>
    <x v="38"/>
    <x v="2"/>
    <n v="97.03"/>
    <n v="4"/>
    <n v="2"/>
    <x v="0"/>
    <s v="UPI"/>
    <x v="2"/>
    <s v="No"/>
    <s v="Accommodation"/>
    <n v="7"/>
    <n v="6"/>
    <n v="0"/>
    <x v="2"/>
    <n v="0"/>
  </r>
  <r>
    <n v="1279"/>
    <x v="0"/>
    <x v="137"/>
    <d v="2023-01-20T00:00:00"/>
    <x v="294"/>
    <x v="3"/>
    <n v="327.47000000000003"/>
    <n v="2"/>
    <n v="2"/>
    <x v="2"/>
    <s v="Cash"/>
    <x v="0"/>
    <s v="No"/>
    <s v="Laundry"/>
    <n v="10"/>
    <n v="4"/>
    <n v="3274.7000000000003"/>
    <x v="0"/>
    <n v="327.47000000000003"/>
  </r>
  <r>
    <n v="1280"/>
    <x v="2"/>
    <x v="232"/>
    <d v="2023-09-15T00:00:00"/>
    <x v="208"/>
    <x v="2"/>
    <n v="101.81"/>
    <n v="2"/>
    <n v="2"/>
    <x v="1"/>
    <s v="Credit Card"/>
    <x v="0"/>
    <s v="No"/>
    <s v="Laundry"/>
    <n v="4"/>
    <n v="4"/>
    <n v="407.24"/>
    <x v="0"/>
    <n v="101.81"/>
  </r>
  <r>
    <n v="1281"/>
    <x v="3"/>
    <x v="124"/>
    <d v="2023-11-06T00:00:00"/>
    <x v="354"/>
    <x v="1"/>
    <n v="135.16"/>
    <n v="2"/>
    <n v="0"/>
    <x v="0"/>
    <s v="Cash"/>
    <x v="2"/>
    <s v="Yes"/>
    <s v="Laundry"/>
    <n v="4"/>
    <n v="2"/>
    <n v="0"/>
    <x v="2"/>
    <n v="0"/>
  </r>
  <r>
    <n v="1282"/>
    <x v="1"/>
    <x v="149"/>
    <d v="2023-03-10T00:00:00"/>
    <x v="301"/>
    <x v="3"/>
    <n v="229.25"/>
    <n v="2"/>
    <n v="0"/>
    <x v="2"/>
    <s v="Debit Card"/>
    <x v="0"/>
    <s v="Yes"/>
    <s v="Accommodation"/>
    <n v="3"/>
    <n v="2"/>
    <n v="687.75"/>
    <x v="0"/>
    <n v="229.25"/>
  </r>
  <r>
    <n v="1283"/>
    <x v="3"/>
    <x v="184"/>
    <d v="2023-05-04T00:00:00"/>
    <x v="195"/>
    <x v="2"/>
    <n v="89.83"/>
    <n v="2"/>
    <n v="0"/>
    <x v="0"/>
    <s v="Cash"/>
    <x v="0"/>
    <s v="Yes"/>
    <s v="Accommodation"/>
    <n v="3"/>
    <n v="2"/>
    <n v="269.49"/>
    <x v="0"/>
    <n v="89.83"/>
  </r>
  <r>
    <n v="1284"/>
    <x v="0"/>
    <x v="312"/>
    <d v="2023-12-26T00:00:00"/>
    <x v="342"/>
    <x v="2"/>
    <n v="119.92"/>
    <n v="1"/>
    <n v="1"/>
    <x v="1"/>
    <s v="Credit Card"/>
    <x v="2"/>
    <s v="No"/>
    <s v="Spa Services"/>
    <n v="3"/>
    <n v="2"/>
    <n v="0"/>
    <x v="2"/>
    <n v="0"/>
  </r>
  <r>
    <n v="1285"/>
    <x v="3"/>
    <x v="31"/>
    <d v="2023-01-16T00:00:00"/>
    <x v="154"/>
    <x v="1"/>
    <n v="158.43"/>
    <n v="1"/>
    <n v="2"/>
    <x v="1"/>
    <s v="Bank Transfer"/>
    <x v="0"/>
    <s v="No"/>
    <s v="Food &amp; Beverage"/>
    <n v="8"/>
    <n v="3"/>
    <n v="1267.44"/>
    <x v="0"/>
    <n v="158.43"/>
  </r>
  <r>
    <n v="1286"/>
    <x v="3"/>
    <x v="276"/>
    <d v="2023-02-09T00:00:00"/>
    <x v="84"/>
    <x v="2"/>
    <n v="157.76"/>
    <n v="2"/>
    <n v="1"/>
    <x v="3"/>
    <s v="Cash"/>
    <x v="1"/>
    <s v="No"/>
    <s v="Accommodation"/>
    <n v="11"/>
    <n v="3"/>
    <n v="1735.36"/>
    <x v="1"/>
    <n v="157.76"/>
  </r>
  <r>
    <n v="1287"/>
    <x v="3"/>
    <x v="105"/>
    <d v="2023-07-23T00:00:00"/>
    <x v="88"/>
    <x v="2"/>
    <n v="164.75"/>
    <n v="1"/>
    <n v="1"/>
    <x v="2"/>
    <s v="Credit Card"/>
    <x v="1"/>
    <s v="Yes"/>
    <s v="Accommodation"/>
    <n v="4"/>
    <n v="2"/>
    <n v="659"/>
    <x v="1"/>
    <n v="164.75"/>
  </r>
  <r>
    <n v="1288"/>
    <x v="2"/>
    <x v="231"/>
    <d v="2023-07-15T00:00:00"/>
    <x v="394"/>
    <x v="0"/>
    <n v="191.35"/>
    <n v="4"/>
    <n v="0"/>
    <x v="2"/>
    <s v="Debit Card"/>
    <x v="0"/>
    <s v="No"/>
    <s v="Accommodation"/>
    <n v="12"/>
    <n v="4"/>
    <n v="2296.1999999999998"/>
    <x v="0"/>
    <n v="191.35"/>
  </r>
  <r>
    <n v="1289"/>
    <x v="0"/>
    <x v="206"/>
    <d v="2023-03-25T00:00:00"/>
    <x v="263"/>
    <x v="2"/>
    <n v="123.48"/>
    <n v="2"/>
    <n v="0"/>
    <x v="3"/>
    <s v="Bank Transfer"/>
    <x v="1"/>
    <s v="No"/>
    <s v="Food &amp; Beverage"/>
    <n v="2"/>
    <n v="2"/>
    <n v="246.96"/>
    <x v="1"/>
    <n v="123.48"/>
  </r>
  <r>
    <n v="1290"/>
    <x v="1"/>
    <x v="227"/>
    <d v="2023-06-30T00:00:00"/>
    <x v="395"/>
    <x v="2"/>
    <n v="88.69"/>
    <n v="2"/>
    <n v="2"/>
    <x v="3"/>
    <s v="Bank Transfer"/>
    <x v="2"/>
    <s v="No"/>
    <s v="Food &amp; Beverage"/>
    <n v="5"/>
    <n v="4"/>
    <n v="0"/>
    <x v="2"/>
    <n v="0"/>
  </r>
  <r>
    <n v="1291"/>
    <x v="1"/>
    <x v="96"/>
    <d v="2023-01-25T00:00:00"/>
    <x v="270"/>
    <x v="3"/>
    <n v="324.10000000000002"/>
    <n v="3"/>
    <n v="1"/>
    <x v="2"/>
    <s v="Credit Card"/>
    <x v="0"/>
    <s v="No"/>
    <s v="Laundry"/>
    <n v="7"/>
    <n v="4"/>
    <n v="2268.7000000000003"/>
    <x v="0"/>
    <n v="324.10000000000002"/>
  </r>
  <r>
    <n v="1292"/>
    <x v="1"/>
    <x v="18"/>
    <d v="2023-06-22T00:00:00"/>
    <x v="103"/>
    <x v="2"/>
    <n v="109.57"/>
    <n v="3"/>
    <n v="1"/>
    <x v="2"/>
    <s v="Debit Card"/>
    <x v="0"/>
    <s v="No"/>
    <s v="Accommodation"/>
    <n v="3"/>
    <n v="4"/>
    <n v="328.71"/>
    <x v="0"/>
    <n v="109.57"/>
  </r>
  <r>
    <n v="1293"/>
    <x v="0"/>
    <x v="96"/>
    <d v="2023-01-21T00:00:00"/>
    <x v="239"/>
    <x v="1"/>
    <n v="175.48"/>
    <n v="1"/>
    <n v="1"/>
    <x v="1"/>
    <s v="Cash"/>
    <x v="0"/>
    <s v="No"/>
    <s v="Other"/>
    <n v="3"/>
    <n v="2"/>
    <n v="526.43999999999994"/>
    <x v="0"/>
    <n v="175.48"/>
  </r>
  <r>
    <n v="1294"/>
    <x v="2"/>
    <x v="225"/>
    <d v="2023-09-01T00:00:00"/>
    <x v="198"/>
    <x v="2"/>
    <n v="147.4"/>
    <n v="4"/>
    <n v="0"/>
    <x v="4"/>
    <s v="Credit Card"/>
    <x v="2"/>
    <s v="No"/>
    <s v="Food &amp; Beverage"/>
    <n v="8"/>
    <n v="4"/>
    <n v="0"/>
    <x v="2"/>
    <n v="0"/>
  </r>
  <r>
    <n v="1295"/>
    <x v="0"/>
    <x v="201"/>
    <d v="2023-02-23T00:00:00"/>
    <x v="218"/>
    <x v="2"/>
    <n v="69.180000000000007"/>
    <n v="2"/>
    <n v="0"/>
    <x v="2"/>
    <s v="Debit Card"/>
    <x v="2"/>
    <s v="Yes"/>
    <s v="Accommodation"/>
    <n v="2"/>
    <n v="2"/>
    <n v="0"/>
    <x v="2"/>
    <n v="0"/>
  </r>
  <r>
    <n v="1296"/>
    <x v="2"/>
    <x v="153"/>
    <d v="2023-03-31T00:00:00"/>
    <x v="337"/>
    <x v="1"/>
    <n v="206.74"/>
    <n v="2"/>
    <n v="0"/>
    <x v="1"/>
    <s v="Credit Card"/>
    <x v="0"/>
    <s v="No"/>
    <s v="Accommodation"/>
    <n v="2"/>
    <n v="2"/>
    <n v="413.48"/>
    <x v="0"/>
    <n v="206.74"/>
  </r>
  <r>
    <n v="1297"/>
    <x v="2"/>
    <x v="68"/>
    <d v="2023-11-19T00:00:00"/>
    <x v="158"/>
    <x v="1"/>
    <n v="138.21"/>
    <n v="3"/>
    <n v="1"/>
    <x v="4"/>
    <s v="UPI"/>
    <x v="0"/>
    <s v="No"/>
    <s v="Spa Services"/>
    <n v="4"/>
    <n v="4"/>
    <n v="552.84"/>
    <x v="0"/>
    <n v="138.21"/>
  </r>
  <r>
    <n v="1298"/>
    <x v="2"/>
    <x v="143"/>
    <d v="2023-12-07T00:00:00"/>
    <x v="49"/>
    <x v="3"/>
    <n v="329.59"/>
    <n v="2"/>
    <n v="0"/>
    <x v="1"/>
    <s v="Credit Card"/>
    <x v="0"/>
    <s v="No"/>
    <s v="Food &amp; Beverage"/>
    <n v="4"/>
    <n v="2"/>
    <n v="1318.36"/>
    <x v="0"/>
    <n v="329.59"/>
  </r>
  <r>
    <n v="1299"/>
    <x v="0"/>
    <x v="145"/>
    <d v="2023-11-07T00:00:00"/>
    <x v="184"/>
    <x v="1"/>
    <n v="172.13"/>
    <n v="1"/>
    <n v="0"/>
    <x v="0"/>
    <s v="UPI"/>
    <x v="0"/>
    <s v="No"/>
    <s v="Laundry"/>
    <n v="4"/>
    <n v="1"/>
    <n v="688.52"/>
    <x v="0"/>
    <n v="172.13"/>
  </r>
  <r>
    <n v="1300"/>
    <x v="3"/>
    <x v="53"/>
    <d v="2023-12-24T00:00:00"/>
    <x v="158"/>
    <x v="3"/>
    <n v="587.23"/>
    <n v="1"/>
    <n v="0"/>
    <x v="0"/>
    <s v="Debit Card"/>
    <x v="0"/>
    <s v="No"/>
    <s v="Accommodation"/>
    <n v="10"/>
    <n v="1"/>
    <n v="5872.3"/>
    <x v="0"/>
    <n v="587.23"/>
  </r>
  <r>
    <n v="1301"/>
    <x v="1"/>
    <x v="272"/>
    <d v="2023-05-18T00:00:00"/>
    <x v="139"/>
    <x v="2"/>
    <n v="56.28"/>
    <n v="4"/>
    <n v="0"/>
    <x v="1"/>
    <s v="Cash"/>
    <x v="2"/>
    <s v="Yes"/>
    <s v="Accommodation"/>
    <n v="8"/>
    <n v="4"/>
    <n v="0"/>
    <x v="2"/>
    <n v="0"/>
  </r>
  <r>
    <n v="1302"/>
    <x v="0"/>
    <x v="282"/>
    <d v="2023-06-07T00:00:00"/>
    <x v="318"/>
    <x v="1"/>
    <n v="111.65"/>
    <n v="1"/>
    <n v="0"/>
    <x v="2"/>
    <s v="Credit Card"/>
    <x v="0"/>
    <s v="No"/>
    <s v="Accommodation"/>
    <n v="6"/>
    <n v="1"/>
    <n v="669.90000000000009"/>
    <x v="0"/>
    <n v="111.65000000000002"/>
  </r>
  <r>
    <n v="1303"/>
    <x v="1"/>
    <x v="347"/>
    <d v="2023-10-31T00:00:00"/>
    <x v="344"/>
    <x v="3"/>
    <n v="339.84"/>
    <n v="1"/>
    <n v="1"/>
    <x v="1"/>
    <s v="UPI"/>
    <x v="1"/>
    <s v="No"/>
    <s v="Other"/>
    <n v="9"/>
    <n v="2"/>
    <n v="3058.56"/>
    <x v="1"/>
    <n v="339.84"/>
  </r>
  <r>
    <n v="1304"/>
    <x v="2"/>
    <x v="35"/>
    <d v="2023-07-22T00:00:00"/>
    <x v="141"/>
    <x v="0"/>
    <n v="311.58"/>
    <n v="1"/>
    <n v="0"/>
    <x v="1"/>
    <s v="Credit Card"/>
    <x v="2"/>
    <s v="No"/>
    <s v="Accommodation"/>
    <n v="6"/>
    <n v="1"/>
    <n v="0"/>
    <x v="2"/>
    <n v="0"/>
  </r>
  <r>
    <n v="1305"/>
    <x v="0"/>
    <x v="351"/>
    <d v="2023-03-21T00:00:00"/>
    <x v="335"/>
    <x v="0"/>
    <n v="275.11"/>
    <n v="1"/>
    <n v="0"/>
    <x v="2"/>
    <s v="Cash"/>
    <x v="2"/>
    <s v="No"/>
    <s v="Accommodation"/>
    <n v="3"/>
    <n v="1"/>
    <n v="0"/>
    <x v="2"/>
    <n v="0"/>
  </r>
  <r>
    <n v="1306"/>
    <x v="0"/>
    <x v="14"/>
    <d v="2023-04-08T00:00:00"/>
    <x v="131"/>
    <x v="2"/>
    <n v="109.45"/>
    <n v="2"/>
    <n v="1"/>
    <x v="0"/>
    <s v="Credit Card"/>
    <x v="0"/>
    <s v="No"/>
    <s v="Accommodation"/>
    <n v="1"/>
    <n v="3"/>
    <n v="109.45"/>
    <x v="0"/>
    <n v="109.45"/>
  </r>
  <r>
    <n v="1307"/>
    <x v="1"/>
    <x v="122"/>
    <d v="2023-07-01T00:00:00"/>
    <x v="36"/>
    <x v="1"/>
    <n v="154.47999999999999"/>
    <n v="2"/>
    <n v="1"/>
    <x v="4"/>
    <s v="Cash"/>
    <x v="1"/>
    <s v="No"/>
    <s v="Laundry"/>
    <n v="7"/>
    <n v="3"/>
    <n v="1081.3599999999999"/>
    <x v="1"/>
    <n v="154.47999999999999"/>
  </r>
  <r>
    <n v="1308"/>
    <x v="1"/>
    <x v="4"/>
    <d v="2023-05-10T00:00:00"/>
    <x v="116"/>
    <x v="1"/>
    <n v="170.28"/>
    <n v="1"/>
    <n v="0"/>
    <x v="4"/>
    <s v="UPI"/>
    <x v="0"/>
    <s v="No"/>
    <s v="Accommodation"/>
    <n v="3"/>
    <n v="1"/>
    <n v="510.84000000000003"/>
    <x v="0"/>
    <n v="170.28"/>
  </r>
  <r>
    <n v="1309"/>
    <x v="1"/>
    <x v="87"/>
    <d v="2023-12-09T00:00:00"/>
    <x v="89"/>
    <x v="2"/>
    <n v="97.96"/>
    <n v="1"/>
    <n v="0"/>
    <x v="2"/>
    <s v="UPI"/>
    <x v="1"/>
    <s v="No"/>
    <s v="Accommodation"/>
    <n v="4"/>
    <n v="1"/>
    <n v="391.84"/>
    <x v="1"/>
    <n v="97.96"/>
  </r>
  <r>
    <n v="1310"/>
    <x v="1"/>
    <x v="218"/>
    <d v="2023-05-27T00:00:00"/>
    <x v="147"/>
    <x v="1"/>
    <n v="122.16"/>
    <n v="3"/>
    <n v="0"/>
    <x v="2"/>
    <s v="Debit Card"/>
    <x v="0"/>
    <s v="No"/>
    <s v="Accommodation"/>
    <n v="2"/>
    <n v="3"/>
    <n v="244.32"/>
    <x v="0"/>
    <n v="122.16"/>
  </r>
  <r>
    <n v="1311"/>
    <x v="1"/>
    <x v="161"/>
    <d v="2023-04-06T00:00:00"/>
    <x v="376"/>
    <x v="2"/>
    <n v="61.72"/>
    <n v="3"/>
    <n v="0"/>
    <x v="4"/>
    <s v="Cash"/>
    <x v="2"/>
    <s v="No"/>
    <s v="Accommodation"/>
    <n v="12"/>
    <n v="3"/>
    <n v="0"/>
    <x v="2"/>
    <n v="0"/>
  </r>
  <r>
    <n v="1312"/>
    <x v="1"/>
    <x v="226"/>
    <d v="2024-01-02T00:00:00"/>
    <x v="69"/>
    <x v="3"/>
    <n v="269.19"/>
    <n v="3"/>
    <n v="0"/>
    <x v="0"/>
    <s v="Bank Transfer"/>
    <x v="0"/>
    <s v="No"/>
    <s v="Food &amp; Beverage"/>
    <n v="2"/>
    <n v="3"/>
    <n v="538.38"/>
    <x v="0"/>
    <n v="269.19"/>
  </r>
  <r>
    <n v="1313"/>
    <x v="3"/>
    <x v="96"/>
    <d v="2023-01-25T00:00:00"/>
    <x v="396"/>
    <x v="3"/>
    <n v="570.76"/>
    <n v="4"/>
    <n v="0"/>
    <x v="1"/>
    <s v="Cash"/>
    <x v="1"/>
    <s v="No"/>
    <s v="Laundry"/>
    <n v="7"/>
    <n v="4"/>
    <n v="3995.3199999999997"/>
    <x v="1"/>
    <n v="570.76"/>
  </r>
  <r>
    <n v="1314"/>
    <x v="1"/>
    <x v="99"/>
    <d v="2023-07-15T00:00:00"/>
    <x v="41"/>
    <x v="0"/>
    <n v="155.62"/>
    <n v="3"/>
    <n v="0"/>
    <x v="0"/>
    <s v="Cash"/>
    <x v="1"/>
    <s v="No"/>
    <s v="Food &amp; Beverage"/>
    <n v="4"/>
    <n v="3"/>
    <n v="622.48"/>
    <x v="1"/>
    <n v="155.62"/>
  </r>
  <r>
    <n v="1315"/>
    <x v="2"/>
    <x v="48"/>
    <d v="2023-01-27T00:00:00"/>
    <x v="217"/>
    <x v="0"/>
    <n v="233.93"/>
    <n v="1"/>
    <n v="1"/>
    <x v="1"/>
    <s v="Bank Transfer"/>
    <x v="0"/>
    <s v="Yes"/>
    <s v="Accommodation"/>
    <n v="11"/>
    <n v="2"/>
    <n v="2573.23"/>
    <x v="0"/>
    <n v="233.93"/>
  </r>
  <r>
    <n v="1316"/>
    <x v="2"/>
    <x v="170"/>
    <d v="2023-09-19T00:00:00"/>
    <x v="110"/>
    <x v="2"/>
    <n v="73.989999999999995"/>
    <n v="3"/>
    <n v="2"/>
    <x v="3"/>
    <s v="Cash"/>
    <x v="1"/>
    <s v="No"/>
    <s v="Laundry"/>
    <n v="5"/>
    <n v="5"/>
    <n v="369.95"/>
    <x v="1"/>
    <n v="73.989999999999995"/>
  </r>
  <r>
    <n v="1317"/>
    <x v="2"/>
    <x v="84"/>
    <d v="2023-02-03T00:00:00"/>
    <x v="397"/>
    <x v="2"/>
    <n v="143.12"/>
    <n v="2"/>
    <n v="1"/>
    <x v="4"/>
    <s v="Credit Card"/>
    <x v="0"/>
    <s v="No"/>
    <s v="Food &amp; Beverage"/>
    <n v="4"/>
    <n v="3"/>
    <n v="572.48"/>
    <x v="0"/>
    <n v="143.12"/>
  </r>
  <r>
    <n v="1318"/>
    <x v="0"/>
    <x v="278"/>
    <d v="2023-12-10T00:00:00"/>
    <x v="206"/>
    <x v="3"/>
    <n v="409.23"/>
    <n v="1"/>
    <n v="2"/>
    <x v="2"/>
    <s v="UPI"/>
    <x v="1"/>
    <s v="No"/>
    <s v="Accommodation"/>
    <n v="6"/>
    <n v="3"/>
    <n v="2455.38"/>
    <x v="1"/>
    <n v="409.23"/>
  </r>
  <r>
    <n v="1319"/>
    <x v="1"/>
    <x v="178"/>
    <d v="2023-02-05T00:00:00"/>
    <x v="23"/>
    <x v="1"/>
    <n v="102.49"/>
    <n v="3"/>
    <n v="0"/>
    <x v="4"/>
    <s v="UPI"/>
    <x v="2"/>
    <s v="No"/>
    <s v="Food &amp; Beverage"/>
    <n v="3"/>
    <n v="3"/>
    <n v="0"/>
    <x v="2"/>
    <n v="0"/>
  </r>
  <r>
    <n v="1320"/>
    <x v="1"/>
    <x v="191"/>
    <d v="2023-06-15T00:00:00"/>
    <x v="352"/>
    <x v="0"/>
    <n v="235.6"/>
    <n v="2"/>
    <n v="2"/>
    <x v="1"/>
    <s v="Debit Card"/>
    <x v="2"/>
    <s v="No"/>
    <s v="Accommodation"/>
    <n v="7"/>
    <n v="4"/>
    <n v="0"/>
    <x v="2"/>
    <n v="0"/>
  </r>
  <r>
    <n v="1321"/>
    <x v="0"/>
    <x v="76"/>
    <d v="2023-09-13T00:00:00"/>
    <x v="174"/>
    <x v="2"/>
    <n v="85.45"/>
    <n v="2"/>
    <n v="1"/>
    <x v="2"/>
    <s v="Debit Card"/>
    <x v="1"/>
    <s v="Yes"/>
    <s v="Accommodation"/>
    <n v="6"/>
    <n v="3"/>
    <n v="512.70000000000005"/>
    <x v="1"/>
    <n v="85.45"/>
  </r>
  <r>
    <n v="1322"/>
    <x v="3"/>
    <x v="120"/>
    <d v="2023-06-18T00:00:00"/>
    <x v="107"/>
    <x v="2"/>
    <n v="82.45"/>
    <n v="4"/>
    <n v="0"/>
    <x v="1"/>
    <s v="UPI"/>
    <x v="0"/>
    <s v="No"/>
    <s v="Spa Services"/>
    <n v="1"/>
    <n v="4"/>
    <n v="82.45"/>
    <x v="0"/>
    <n v="82.45"/>
  </r>
  <r>
    <n v="1323"/>
    <x v="2"/>
    <x v="173"/>
    <d v="2023-12-01T00:00:00"/>
    <x v="248"/>
    <x v="2"/>
    <n v="79.040000000000006"/>
    <n v="2"/>
    <n v="0"/>
    <x v="2"/>
    <s v="UPI"/>
    <x v="0"/>
    <s v="No"/>
    <s v="Food &amp; Beverage"/>
    <n v="4"/>
    <n v="2"/>
    <n v="316.16000000000003"/>
    <x v="0"/>
    <n v="79.040000000000006"/>
  </r>
  <r>
    <n v="1324"/>
    <x v="3"/>
    <x v="50"/>
    <d v="2023-08-17T00:00:00"/>
    <x v="296"/>
    <x v="0"/>
    <n v="337.27"/>
    <n v="2"/>
    <n v="1"/>
    <x v="1"/>
    <s v="Cash"/>
    <x v="1"/>
    <s v="No"/>
    <s v="Accommodation"/>
    <n v="11"/>
    <n v="3"/>
    <n v="3709.97"/>
    <x v="1"/>
    <n v="337.27"/>
  </r>
  <r>
    <n v="1325"/>
    <x v="0"/>
    <x v="152"/>
    <d v="2023-10-17T00:00:00"/>
    <x v="315"/>
    <x v="3"/>
    <n v="475.97"/>
    <n v="1"/>
    <n v="0"/>
    <x v="4"/>
    <s v="Credit Card"/>
    <x v="2"/>
    <s v="No"/>
    <s v="Accommodation"/>
    <n v="12"/>
    <n v="1"/>
    <n v="0"/>
    <x v="2"/>
    <n v="0"/>
  </r>
  <r>
    <n v="1326"/>
    <x v="0"/>
    <x v="3"/>
    <d v="2023-12-19T00:00:00"/>
    <x v="206"/>
    <x v="0"/>
    <n v="236.45"/>
    <n v="2"/>
    <n v="2"/>
    <x v="1"/>
    <s v="Cash"/>
    <x v="0"/>
    <s v="No"/>
    <s v="Spa Services"/>
    <n v="7"/>
    <n v="4"/>
    <n v="1655.1499999999999"/>
    <x v="0"/>
    <n v="236.45"/>
  </r>
  <r>
    <n v="1327"/>
    <x v="3"/>
    <x v="271"/>
    <d v="2023-08-17T00:00:00"/>
    <x v="285"/>
    <x v="2"/>
    <n v="159.63999999999999"/>
    <n v="3"/>
    <n v="0"/>
    <x v="2"/>
    <s v="Credit Card"/>
    <x v="1"/>
    <s v="Yes"/>
    <s v="Accommodation"/>
    <n v="6"/>
    <n v="3"/>
    <n v="957.83999999999992"/>
    <x v="1"/>
    <n v="159.63999999999999"/>
  </r>
  <r>
    <n v="1328"/>
    <x v="0"/>
    <x v="287"/>
    <d v="2023-05-28T00:00:00"/>
    <x v="357"/>
    <x v="2"/>
    <n v="106.83"/>
    <n v="1"/>
    <n v="0"/>
    <x v="1"/>
    <s v="Credit Card"/>
    <x v="2"/>
    <s v="No"/>
    <s v="Accommodation"/>
    <n v="2"/>
    <n v="1"/>
    <n v="0"/>
    <x v="2"/>
    <n v="0"/>
  </r>
  <r>
    <n v="1329"/>
    <x v="2"/>
    <x v="281"/>
    <d v="2023-08-11T00:00:00"/>
    <x v="274"/>
    <x v="1"/>
    <n v="144.69"/>
    <n v="2"/>
    <n v="0"/>
    <x v="4"/>
    <s v="Cash"/>
    <x v="0"/>
    <s v="No"/>
    <s v="Accommodation"/>
    <n v="3"/>
    <n v="2"/>
    <n v="434.07"/>
    <x v="0"/>
    <n v="144.69"/>
  </r>
  <r>
    <n v="1330"/>
    <x v="0"/>
    <x v="198"/>
    <d v="2023-06-18T00:00:00"/>
    <x v="35"/>
    <x v="3"/>
    <n v="401.73"/>
    <n v="2"/>
    <n v="0"/>
    <x v="4"/>
    <s v="Credit Card"/>
    <x v="0"/>
    <s v="No"/>
    <s v="Food &amp; Beverage"/>
    <n v="6"/>
    <n v="2"/>
    <n v="2410.38"/>
    <x v="0"/>
    <n v="401.73"/>
  </r>
  <r>
    <n v="1331"/>
    <x v="2"/>
    <x v="126"/>
    <d v="2023-05-19T00:00:00"/>
    <x v="283"/>
    <x v="1"/>
    <n v="153.91"/>
    <n v="4"/>
    <n v="0"/>
    <x v="0"/>
    <s v="Bank Transfer"/>
    <x v="0"/>
    <s v="Yes"/>
    <s v="Accommodation"/>
    <n v="10"/>
    <n v="4"/>
    <n v="1539.1"/>
    <x v="0"/>
    <n v="153.91"/>
  </r>
  <r>
    <n v="1332"/>
    <x v="0"/>
    <x v="229"/>
    <d v="2023-01-08T00:00:00"/>
    <x v="171"/>
    <x v="0"/>
    <n v="159.25"/>
    <n v="3"/>
    <n v="0"/>
    <x v="1"/>
    <s v="Credit Card"/>
    <x v="0"/>
    <s v="Yes"/>
    <s v="Accommodation"/>
    <n v="3"/>
    <n v="3"/>
    <n v="477.75"/>
    <x v="0"/>
    <n v="159.25"/>
  </r>
  <r>
    <n v="1333"/>
    <x v="3"/>
    <x v="115"/>
    <d v="2023-05-04T00:00:00"/>
    <x v="175"/>
    <x v="1"/>
    <n v="196.28"/>
    <n v="2"/>
    <n v="0"/>
    <x v="2"/>
    <s v="Bank Transfer"/>
    <x v="0"/>
    <s v="Yes"/>
    <s v="Accommodation"/>
    <n v="11"/>
    <n v="2"/>
    <n v="2159.08"/>
    <x v="0"/>
    <n v="196.28"/>
  </r>
  <r>
    <n v="1334"/>
    <x v="0"/>
    <x v="296"/>
    <d v="2023-06-15T00:00:00"/>
    <x v="58"/>
    <x v="2"/>
    <n v="105.64"/>
    <n v="2"/>
    <n v="0"/>
    <x v="2"/>
    <s v="UPI"/>
    <x v="3"/>
    <s v="No"/>
    <s v="Accommodation"/>
    <n v="12"/>
    <n v="2"/>
    <n v="0"/>
    <x v="2"/>
    <n v="0"/>
  </r>
  <r>
    <n v="1335"/>
    <x v="0"/>
    <x v="321"/>
    <d v="2023-07-18T00:00:00"/>
    <x v="213"/>
    <x v="3"/>
    <n v="407.54"/>
    <n v="4"/>
    <n v="1"/>
    <x v="1"/>
    <s v="Credit Card"/>
    <x v="2"/>
    <s v="No"/>
    <s v="Accommodation"/>
    <n v="6"/>
    <n v="5"/>
    <n v="0"/>
    <x v="2"/>
    <n v="0"/>
  </r>
  <r>
    <n v="1336"/>
    <x v="1"/>
    <x v="213"/>
    <d v="2023-04-08T00:00:00"/>
    <x v="132"/>
    <x v="2"/>
    <n v="61.86"/>
    <n v="1"/>
    <n v="0"/>
    <x v="1"/>
    <s v="Credit Card"/>
    <x v="1"/>
    <s v="No"/>
    <s v="Accommodation"/>
    <n v="7"/>
    <n v="1"/>
    <n v="433.02"/>
    <x v="1"/>
    <n v="61.86"/>
  </r>
  <r>
    <n v="1337"/>
    <x v="1"/>
    <x v="112"/>
    <d v="2023-12-27T00:00:00"/>
    <x v="189"/>
    <x v="1"/>
    <n v="147.59"/>
    <n v="1"/>
    <n v="0"/>
    <x v="3"/>
    <s v="Bank Transfer"/>
    <x v="0"/>
    <s v="No"/>
    <s v="Spa Services"/>
    <n v="8"/>
    <n v="1"/>
    <n v="1180.72"/>
    <x v="0"/>
    <n v="147.59"/>
  </r>
  <r>
    <n v="1338"/>
    <x v="1"/>
    <x v="194"/>
    <d v="2023-06-16T00:00:00"/>
    <x v="141"/>
    <x v="3"/>
    <n v="243.43"/>
    <n v="3"/>
    <n v="0"/>
    <x v="1"/>
    <s v="Credit Card"/>
    <x v="0"/>
    <s v="No"/>
    <s v="Accommodation"/>
    <n v="6"/>
    <n v="3"/>
    <n v="1460.58"/>
    <x v="0"/>
    <n v="243.42999999999998"/>
  </r>
  <r>
    <n v="1339"/>
    <x v="2"/>
    <x v="169"/>
    <d v="2023-04-16T00:00:00"/>
    <x v="253"/>
    <x v="1"/>
    <n v="154.96"/>
    <n v="1"/>
    <n v="0"/>
    <x v="1"/>
    <s v="Bank Transfer"/>
    <x v="0"/>
    <s v="Yes"/>
    <s v="Food &amp; Beverage"/>
    <n v="5"/>
    <n v="1"/>
    <n v="774.80000000000007"/>
    <x v="0"/>
    <n v="154.96"/>
  </r>
  <r>
    <n v="1340"/>
    <x v="1"/>
    <x v="9"/>
    <d v="2023-08-09T00:00:00"/>
    <x v="99"/>
    <x v="2"/>
    <n v="97.77"/>
    <n v="2"/>
    <n v="1"/>
    <x v="1"/>
    <s v="Cash"/>
    <x v="0"/>
    <s v="No"/>
    <s v="Accommodation"/>
    <n v="4"/>
    <n v="3"/>
    <n v="391.08"/>
    <x v="0"/>
    <n v="97.77"/>
  </r>
  <r>
    <n v="1341"/>
    <x v="1"/>
    <x v="170"/>
    <d v="2023-09-26T00:00:00"/>
    <x v="156"/>
    <x v="1"/>
    <n v="164.21"/>
    <n v="2"/>
    <n v="0"/>
    <x v="3"/>
    <s v="Cash"/>
    <x v="2"/>
    <s v="No"/>
    <s v="Accommodation"/>
    <n v="12"/>
    <n v="2"/>
    <n v="0"/>
    <x v="2"/>
    <n v="0"/>
  </r>
  <r>
    <n v="1342"/>
    <x v="1"/>
    <x v="281"/>
    <d v="2023-08-12T00:00:00"/>
    <x v="48"/>
    <x v="3"/>
    <n v="420.01"/>
    <n v="1"/>
    <n v="0"/>
    <x v="4"/>
    <s v="Credit Card"/>
    <x v="1"/>
    <s v="No"/>
    <s v="Accommodation"/>
    <n v="4"/>
    <n v="1"/>
    <n v="1680.04"/>
    <x v="1"/>
    <n v="420.01"/>
  </r>
  <r>
    <n v="1343"/>
    <x v="0"/>
    <x v="348"/>
    <d v="2023-07-28T00:00:00"/>
    <x v="395"/>
    <x v="0"/>
    <n v="272.82"/>
    <n v="1"/>
    <n v="0"/>
    <x v="1"/>
    <s v="UPI"/>
    <x v="1"/>
    <s v="No"/>
    <s v="Accommodation"/>
    <n v="8"/>
    <n v="1"/>
    <n v="2182.56"/>
    <x v="1"/>
    <n v="272.82"/>
  </r>
  <r>
    <n v="1344"/>
    <x v="0"/>
    <x v="43"/>
    <d v="2023-07-29T00:00:00"/>
    <x v="266"/>
    <x v="2"/>
    <n v="63.34"/>
    <n v="1"/>
    <n v="0"/>
    <x v="3"/>
    <s v="Bank Transfer"/>
    <x v="1"/>
    <s v="Yes"/>
    <s v="Food &amp; Beverage"/>
    <n v="7"/>
    <n v="1"/>
    <n v="443.38"/>
    <x v="1"/>
    <n v="63.339999999999996"/>
  </r>
  <r>
    <n v="1345"/>
    <x v="1"/>
    <x v="307"/>
    <d v="2023-11-26T00:00:00"/>
    <x v="59"/>
    <x v="2"/>
    <n v="63.93"/>
    <n v="4"/>
    <n v="3"/>
    <x v="2"/>
    <s v="Bank Transfer"/>
    <x v="0"/>
    <s v="No"/>
    <s v="Accommodation"/>
    <n v="5"/>
    <n v="7"/>
    <n v="319.64999999999998"/>
    <x v="0"/>
    <n v="63.929999999999993"/>
  </r>
  <r>
    <n v="1346"/>
    <x v="1"/>
    <x v="249"/>
    <d v="2023-06-06T00:00:00"/>
    <x v="279"/>
    <x v="2"/>
    <n v="93.71"/>
    <n v="3"/>
    <n v="0"/>
    <x v="0"/>
    <s v="UPI"/>
    <x v="0"/>
    <s v="No"/>
    <s v="Accommodation"/>
    <n v="4"/>
    <n v="3"/>
    <n v="374.84"/>
    <x v="0"/>
    <n v="93.71"/>
  </r>
  <r>
    <n v="1347"/>
    <x v="1"/>
    <x v="137"/>
    <d v="2023-01-14T00:00:00"/>
    <x v="120"/>
    <x v="1"/>
    <n v="95.19"/>
    <n v="2"/>
    <n v="0"/>
    <x v="1"/>
    <s v="Credit Card"/>
    <x v="0"/>
    <s v="No"/>
    <s v="Accommodation"/>
    <n v="4"/>
    <n v="2"/>
    <n v="380.76"/>
    <x v="0"/>
    <n v="95.19"/>
  </r>
  <r>
    <n v="1348"/>
    <x v="1"/>
    <x v="309"/>
    <d v="2023-02-13T00:00:00"/>
    <x v="398"/>
    <x v="3"/>
    <n v="403.91"/>
    <n v="2"/>
    <n v="0"/>
    <x v="1"/>
    <s v="UPI"/>
    <x v="0"/>
    <s v="No"/>
    <s v="Accommodation"/>
    <n v="9"/>
    <n v="2"/>
    <n v="3635.19"/>
    <x v="0"/>
    <n v="403.91"/>
  </r>
  <r>
    <n v="1349"/>
    <x v="0"/>
    <x v="252"/>
    <d v="2023-02-08T00:00:00"/>
    <x v="154"/>
    <x v="3"/>
    <n v="310.05"/>
    <n v="2"/>
    <n v="0"/>
    <x v="1"/>
    <s v="Cash"/>
    <x v="0"/>
    <s v="Yes"/>
    <s v="Accommodation"/>
    <n v="8"/>
    <n v="2"/>
    <n v="2480.4"/>
    <x v="0"/>
    <n v="310.05"/>
  </r>
  <r>
    <n v="1350"/>
    <x v="1"/>
    <x v="141"/>
    <d v="2023-12-27T00:00:00"/>
    <x v="190"/>
    <x v="3"/>
    <n v="264.43"/>
    <n v="2"/>
    <n v="2"/>
    <x v="4"/>
    <s v="Credit Card"/>
    <x v="1"/>
    <s v="Yes"/>
    <s v="Accommodation"/>
    <n v="9"/>
    <n v="4"/>
    <n v="2379.87"/>
    <x v="1"/>
    <n v="264.43"/>
  </r>
  <r>
    <n v="1351"/>
    <x v="1"/>
    <x v="28"/>
    <d v="2023-03-16T00:00:00"/>
    <x v="160"/>
    <x v="2"/>
    <n v="82.4"/>
    <n v="2"/>
    <n v="0"/>
    <x v="4"/>
    <s v="Bank Transfer"/>
    <x v="1"/>
    <s v="No"/>
    <s v="Accommodation"/>
    <n v="2"/>
    <n v="2"/>
    <n v="164.8"/>
    <x v="1"/>
    <n v="82.4"/>
  </r>
  <r>
    <n v="1352"/>
    <x v="0"/>
    <x v="354"/>
    <d v="2023-08-04T00:00:00"/>
    <x v="95"/>
    <x v="1"/>
    <n v="125.25"/>
    <n v="3"/>
    <n v="3"/>
    <x v="1"/>
    <s v="Credit Card"/>
    <x v="2"/>
    <s v="No"/>
    <s v="Accommodation"/>
    <n v="6"/>
    <n v="6"/>
    <n v="0"/>
    <x v="2"/>
    <n v="0"/>
  </r>
  <r>
    <n v="1353"/>
    <x v="1"/>
    <x v="172"/>
    <d v="2023-04-28T00:00:00"/>
    <x v="175"/>
    <x v="2"/>
    <n v="74.069999999999993"/>
    <n v="1"/>
    <n v="0"/>
    <x v="2"/>
    <s v="Cash"/>
    <x v="1"/>
    <s v="Yes"/>
    <s v="Spa Services"/>
    <n v="13"/>
    <n v="1"/>
    <n v="962.90999999999985"/>
    <x v="1"/>
    <n v="74.069999999999993"/>
  </r>
  <r>
    <n v="1354"/>
    <x v="3"/>
    <x v="156"/>
    <d v="2023-08-13T00:00:00"/>
    <x v="257"/>
    <x v="0"/>
    <n v="318.33999999999997"/>
    <n v="3"/>
    <n v="1"/>
    <x v="1"/>
    <s v="Debit Card"/>
    <x v="0"/>
    <s v="Yes"/>
    <s v="Spa Services"/>
    <n v="4"/>
    <n v="4"/>
    <n v="1273.3599999999999"/>
    <x v="0"/>
    <n v="318.33999999999997"/>
  </r>
  <r>
    <n v="1355"/>
    <x v="2"/>
    <x v="133"/>
    <d v="2023-01-05T00:00:00"/>
    <x v="77"/>
    <x v="2"/>
    <n v="139.66"/>
    <n v="1"/>
    <n v="0"/>
    <x v="1"/>
    <s v="Bank Transfer"/>
    <x v="0"/>
    <s v="No"/>
    <s v="Accommodation"/>
    <n v="4"/>
    <n v="1"/>
    <n v="558.64"/>
    <x v="0"/>
    <n v="139.66"/>
  </r>
  <r>
    <n v="1356"/>
    <x v="2"/>
    <x v="51"/>
    <d v="2024-01-05T00:00:00"/>
    <x v="193"/>
    <x v="1"/>
    <n v="159.18"/>
    <n v="3"/>
    <n v="1"/>
    <x v="1"/>
    <s v="Cash"/>
    <x v="0"/>
    <s v="No"/>
    <s v="Accommodation"/>
    <n v="10"/>
    <n v="4"/>
    <n v="1591.8000000000002"/>
    <x v="0"/>
    <n v="159.18"/>
  </r>
  <r>
    <n v="1357"/>
    <x v="0"/>
    <x v="237"/>
    <d v="2023-08-18T00:00:00"/>
    <x v="130"/>
    <x v="3"/>
    <n v="418.98"/>
    <n v="2"/>
    <n v="0"/>
    <x v="0"/>
    <s v="Debit Card"/>
    <x v="0"/>
    <s v="No"/>
    <s v="Laundry"/>
    <n v="11"/>
    <n v="2"/>
    <n v="4608.7800000000007"/>
    <x v="0"/>
    <n v="418.98000000000008"/>
  </r>
  <r>
    <n v="1358"/>
    <x v="2"/>
    <x v="248"/>
    <d v="2023-10-05T00:00:00"/>
    <x v="229"/>
    <x v="3"/>
    <n v="498.98"/>
    <n v="3"/>
    <n v="1"/>
    <x v="2"/>
    <s v="Credit Card"/>
    <x v="0"/>
    <s v="No"/>
    <s v="Other"/>
    <n v="3"/>
    <n v="4"/>
    <n v="1496.94"/>
    <x v="0"/>
    <n v="498.98"/>
  </r>
  <r>
    <n v="1359"/>
    <x v="2"/>
    <x v="9"/>
    <d v="2023-08-14T00:00:00"/>
    <x v="345"/>
    <x v="1"/>
    <n v="205.94"/>
    <n v="2"/>
    <n v="2"/>
    <x v="4"/>
    <s v="UPI"/>
    <x v="0"/>
    <s v="No"/>
    <s v="Accommodation"/>
    <n v="9"/>
    <n v="4"/>
    <n v="1853.46"/>
    <x v="0"/>
    <n v="205.94"/>
  </r>
  <r>
    <n v="1360"/>
    <x v="1"/>
    <x v="238"/>
    <d v="2023-12-26T00:00:00"/>
    <x v="53"/>
    <x v="1"/>
    <n v="140.41"/>
    <n v="3"/>
    <n v="2"/>
    <x v="1"/>
    <s v="Cash"/>
    <x v="0"/>
    <s v="No"/>
    <s v="Accommodation"/>
    <n v="5"/>
    <n v="5"/>
    <n v="702.05"/>
    <x v="0"/>
    <n v="140.41"/>
  </r>
  <r>
    <n v="1361"/>
    <x v="3"/>
    <x v="349"/>
    <d v="2023-08-07T00:00:00"/>
    <x v="104"/>
    <x v="1"/>
    <n v="169.72"/>
    <n v="3"/>
    <n v="0"/>
    <x v="1"/>
    <s v="UPI"/>
    <x v="0"/>
    <s v="No"/>
    <s v="Spa Services"/>
    <n v="8"/>
    <n v="3"/>
    <n v="1357.76"/>
    <x v="0"/>
    <n v="169.72"/>
  </r>
  <r>
    <n v="1362"/>
    <x v="1"/>
    <x v="111"/>
    <d v="2023-05-16T00:00:00"/>
    <x v="347"/>
    <x v="3"/>
    <n v="375.01"/>
    <n v="1"/>
    <n v="0"/>
    <x v="1"/>
    <s v="Debit Card"/>
    <x v="0"/>
    <s v="No"/>
    <s v="Accommodation"/>
    <n v="3"/>
    <n v="1"/>
    <n v="1125.03"/>
    <x v="0"/>
    <n v="375.01"/>
  </r>
  <r>
    <n v="1363"/>
    <x v="2"/>
    <x v="167"/>
    <d v="2023-03-17T00:00:00"/>
    <x v="335"/>
    <x v="1"/>
    <n v="214.98"/>
    <n v="1"/>
    <n v="1"/>
    <x v="2"/>
    <s v="UPI"/>
    <x v="0"/>
    <s v="No"/>
    <s v="Food &amp; Beverage"/>
    <n v="12"/>
    <n v="2"/>
    <n v="2579.7599999999998"/>
    <x v="0"/>
    <n v="214.98"/>
  </r>
  <r>
    <n v="1364"/>
    <x v="2"/>
    <x v="199"/>
    <d v="2023-10-01T00:00:00"/>
    <x v="257"/>
    <x v="3"/>
    <n v="415.71"/>
    <n v="2"/>
    <n v="1"/>
    <x v="2"/>
    <s v="UPI"/>
    <x v="0"/>
    <s v="Yes"/>
    <s v="Other"/>
    <n v="2"/>
    <n v="3"/>
    <n v="831.42"/>
    <x v="0"/>
    <n v="415.71"/>
  </r>
  <r>
    <n v="1365"/>
    <x v="2"/>
    <x v="326"/>
    <d v="2023-08-29T00:00:00"/>
    <x v="73"/>
    <x v="1"/>
    <n v="132.87"/>
    <n v="1"/>
    <n v="0"/>
    <x v="0"/>
    <s v="Cash"/>
    <x v="0"/>
    <s v="No"/>
    <s v="Accommodation"/>
    <n v="6"/>
    <n v="1"/>
    <n v="797.22"/>
    <x v="0"/>
    <n v="132.87"/>
  </r>
  <r>
    <n v="1366"/>
    <x v="3"/>
    <x v="65"/>
    <d v="2023-01-30T00:00:00"/>
    <x v="263"/>
    <x v="2"/>
    <n v="139.80000000000001"/>
    <n v="2"/>
    <n v="0"/>
    <x v="2"/>
    <s v="Bank Transfer"/>
    <x v="1"/>
    <s v="Yes"/>
    <s v="Accommodation"/>
    <n v="2"/>
    <n v="2"/>
    <n v="279.60000000000002"/>
    <x v="1"/>
    <n v="139.80000000000001"/>
  </r>
  <r>
    <n v="1367"/>
    <x v="1"/>
    <x v="154"/>
    <d v="2023-10-26T00:00:00"/>
    <x v="83"/>
    <x v="2"/>
    <n v="81.900000000000006"/>
    <n v="4"/>
    <n v="0"/>
    <x v="3"/>
    <s v="UPI"/>
    <x v="0"/>
    <s v="No"/>
    <s v="Laundry"/>
    <n v="3"/>
    <n v="4"/>
    <n v="245.70000000000002"/>
    <x v="0"/>
    <n v="81.900000000000006"/>
  </r>
  <r>
    <n v="1368"/>
    <x v="1"/>
    <x v="83"/>
    <d v="2023-01-18T00:00:00"/>
    <x v="254"/>
    <x v="1"/>
    <n v="120.58"/>
    <n v="2"/>
    <n v="0"/>
    <x v="3"/>
    <s v="Cash"/>
    <x v="0"/>
    <s v="No"/>
    <s v="Accommodation"/>
    <n v="3"/>
    <n v="2"/>
    <n v="361.74"/>
    <x v="0"/>
    <n v="120.58"/>
  </r>
  <r>
    <n v="1369"/>
    <x v="0"/>
    <x v="117"/>
    <d v="2023-09-02T00:00:00"/>
    <x v="57"/>
    <x v="2"/>
    <n v="121.44"/>
    <n v="2"/>
    <n v="0"/>
    <x v="1"/>
    <s v="Bank Transfer"/>
    <x v="1"/>
    <s v="No"/>
    <s v="Spa Services"/>
    <n v="4"/>
    <n v="2"/>
    <n v="485.76"/>
    <x v="1"/>
    <n v="121.44"/>
  </r>
  <r>
    <n v="1370"/>
    <x v="2"/>
    <x v="69"/>
    <d v="2023-02-13T00:00:00"/>
    <x v="74"/>
    <x v="3"/>
    <n v="379.89"/>
    <n v="1"/>
    <n v="2"/>
    <x v="1"/>
    <s v="Cash"/>
    <x v="2"/>
    <s v="No"/>
    <s v="Accommodation"/>
    <n v="1"/>
    <n v="3"/>
    <n v="0"/>
    <x v="2"/>
    <n v="0"/>
  </r>
  <r>
    <n v="1371"/>
    <x v="3"/>
    <x v="298"/>
    <d v="2023-04-12T00:00:00"/>
    <x v="98"/>
    <x v="2"/>
    <n v="91.8"/>
    <n v="1"/>
    <n v="1"/>
    <x v="4"/>
    <s v="Bank Transfer"/>
    <x v="0"/>
    <s v="Yes"/>
    <s v="Food &amp; Beverage"/>
    <n v="9"/>
    <n v="2"/>
    <n v="826.19999999999993"/>
    <x v="0"/>
    <n v="91.8"/>
  </r>
  <r>
    <n v="1372"/>
    <x v="1"/>
    <x v="307"/>
    <d v="2023-11-30T00:00:00"/>
    <x v="374"/>
    <x v="0"/>
    <n v="246.61"/>
    <n v="1"/>
    <n v="0"/>
    <x v="1"/>
    <s v="Cash"/>
    <x v="2"/>
    <s v="Yes"/>
    <s v="Food &amp; Beverage"/>
    <n v="9"/>
    <n v="1"/>
    <n v="0"/>
    <x v="2"/>
    <n v="0"/>
  </r>
  <r>
    <n v="1373"/>
    <x v="2"/>
    <x v="4"/>
    <d v="2023-05-09T00:00:00"/>
    <x v="195"/>
    <x v="2"/>
    <n v="115.2"/>
    <n v="3"/>
    <n v="0"/>
    <x v="2"/>
    <s v="Credit Card"/>
    <x v="1"/>
    <s v="Yes"/>
    <s v="Spa Services"/>
    <n v="2"/>
    <n v="3"/>
    <n v="230.4"/>
    <x v="1"/>
    <n v="115.2"/>
  </r>
  <r>
    <n v="1374"/>
    <x v="1"/>
    <x v="5"/>
    <d v="2023-01-29T00:00:00"/>
    <x v="375"/>
    <x v="1"/>
    <n v="163.85"/>
    <n v="1"/>
    <n v="0"/>
    <x v="1"/>
    <s v="Bank Transfer"/>
    <x v="0"/>
    <s v="No"/>
    <s v="Other"/>
    <n v="2"/>
    <n v="1"/>
    <n v="327.7"/>
    <x v="0"/>
    <n v="163.85"/>
  </r>
  <r>
    <n v="1375"/>
    <x v="1"/>
    <x v="213"/>
    <d v="2023-04-07T00:00:00"/>
    <x v="222"/>
    <x v="2"/>
    <n v="87.85"/>
    <n v="2"/>
    <n v="3"/>
    <x v="2"/>
    <s v="Credit Card"/>
    <x v="0"/>
    <s v="No"/>
    <s v="Food &amp; Beverage"/>
    <n v="6"/>
    <n v="5"/>
    <n v="527.09999999999991"/>
    <x v="0"/>
    <n v="87.84999999999998"/>
  </r>
  <r>
    <n v="1376"/>
    <x v="3"/>
    <x v="77"/>
    <d v="2023-07-06T00:00:00"/>
    <x v="36"/>
    <x v="2"/>
    <n v="106.54"/>
    <n v="1"/>
    <n v="1"/>
    <x v="0"/>
    <s v="Bank Transfer"/>
    <x v="0"/>
    <s v="No"/>
    <s v="Food &amp; Beverage"/>
    <n v="6"/>
    <n v="2"/>
    <n v="639.24"/>
    <x v="0"/>
    <n v="106.54"/>
  </r>
  <r>
    <n v="1377"/>
    <x v="0"/>
    <x v="208"/>
    <d v="2023-10-11T00:00:00"/>
    <x v="377"/>
    <x v="2"/>
    <n v="72.62"/>
    <n v="2"/>
    <n v="1"/>
    <x v="0"/>
    <s v="Debit Card"/>
    <x v="0"/>
    <s v="Yes"/>
    <s v="Accommodation"/>
    <n v="7"/>
    <n v="3"/>
    <n v="508.34000000000003"/>
    <x v="0"/>
    <n v="72.62"/>
  </r>
  <r>
    <n v="1378"/>
    <x v="0"/>
    <x v="12"/>
    <d v="2023-09-08T00:00:00"/>
    <x v="277"/>
    <x v="0"/>
    <n v="164.66"/>
    <n v="2"/>
    <n v="2"/>
    <x v="2"/>
    <s v="UPI"/>
    <x v="1"/>
    <s v="No"/>
    <s v="Accommodation"/>
    <n v="6"/>
    <n v="4"/>
    <n v="987.96"/>
    <x v="1"/>
    <n v="164.66"/>
  </r>
  <r>
    <n v="1379"/>
    <x v="3"/>
    <x v="183"/>
    <d v="2023-06-29T00:00:00"/>
    <x v="249"/>
    <x v="1"/>
    <n v="199.51"/>
    <n v="2"/>
    <n v="0"/>
    <x v="3"/>
    <s v="Debit Card"/>
    <x v="0"/>
    <s v="Yes"/>
    <s v="Food &amp; Beverage"/>
    <n v="9"/>
    <n v="2"/>
    <n v="1795.59"/>
    <x v="0"/>
    <n v="199.51"/>
  </r>
  <r>
    <n v="1380"/>
    <x v="2"/>
    <x v="31"/>
    <d v="2023-01-12T00:00:00"/>
    <x v="237"/>
    <x v="0"/>
    <n v="283.89999999999998"/>
    <n v="2"/>
    <n v="0"/>
    <x v="1"/>
    <s v="Debit Card"/>
    <x v="1"/>
    <s v="No"/>
    <s v="Accommodation"/>
    <n v="4"/>
    <n v="2"/>
    <n v="1135.5999999999999"/>
    <x v="1"/>
    <n v="283.89999999999998"/>
  </r>
  <r>
    <n v="1381"/>
    <x v="2"/>
    <x v="146"/>
    <d v="2023-06-01T00:00:00"/>
    <x v="81"/>
    <x v="2"/>
    <n v="83.45"/>
    <n v="1"/>
    <n v="0"/>
    <x v="1"/>
    <s v="Credit Card"/>
    <x v="1"/>
    <s v="No"/>
    <s v="Accommodation"/>
    <n v="4"/>
    <n v="1"/>
    <n v="333.8"/>
    <x v="1"/>
    <n v="83.45"/>
  </r>
  <r>
    <n v="1382"/>
    <x v="2"/>
    <x v="144"/>
    <d v="2023-07-03T00:00:00"/>
    <x v="60"/>
    <x v="2"/>
    <n v="101.05"/>
    <n v="2"/>
    <n v="0"/>
    <x v="0"/>
    <s v="Bank Transfer"/>
    <x v="1"/>
    <s v="No"/>
    <s v="Accommodation"/>
    <n v="7"/>
    <n v="2"/>
    <n v="707.35"/>
    <x v="1"/>
    <n v="101.05"/>
  </r>
  <r>
    <n v="1383"/>
    <x v="3"/>
    <x v="354"/>
    <d v="2023-08-07T00:00:00"/>
    <x v="257"/>
    <x v="0"/>
    <n v="344.19"/>
    <n v="1"/>
    <n v="2"/>
    <x v="0"/>
    <s v="Credit Card"/>
    <x v="0"/>
    <s v="No"/>
    <s v="Laundry"/>
    <n v="9"/>
    <n v="3"/>
    <n v="3097.71"/>
    <x v="0"/>
    <n v="344.19"/>
  </r>
  <r>
    <n v="1384"/>
    <x v="3"/>
    <x v="91"/>
    <d v="2024-01-08T00:00:00"/>
    <x v="232"/>
    <x v="2"/>
    <n v="119.39"/>
    <n v="1"/>
    <n v="0"/>
    <x v="2"/>
    <s v="Credit Card"/>
    <x v="0"/>
    <s v="Yes"/>
    <s v="Accommodation"/>
    <n v="9"/>
    <n v="1"/>
    <n v="1074.51"/>
    <x v="0"/>
    <n v="119.39"/>
  </r>
  <r>
    <n v="1385"/>
    <x v="0"/>
    <x v="168"/>
    <d v="2023-06-09T00:00:00"/>
    <x v="123"/>
    <x v="2"/>
    <n v="97.84"/>
    <n v="2"/>
    <n v="3"/>
    <x v="1"/>
    <s v="Debit Card"/>
    <x v="0"/>
    <s v="No"/>
    <s v="Spa Services"/>
    <n v="3"/>
    <n v="5"/>
    <n v="293.52"/>
    <x v="0"/>
    <n v="97.839999999999989"/>
  </r>
  <r>
    <n v="1386"/>
    <x v="2"/>
    <x v="99"/>
    <d v="2023-07-19T00:00:00"/>
    <x v="266"/>
    <x v="1"/>
    <n v="207.7"/>
    <n v="2"/>
    <n v="0"/>
    <x v="1"/>
    <s v="Cash"/>
    <x v="1"/>
    <s v="Yes"/>
    <s v="Food &amp; Beverage"/>
    <n v="8"/>
    <n v="2"/>
    <n v="1661.6"/>
    <x v="1"/>
    <n v="207.7"/>
  </r>
  <r>
    <n v="1387"/>
    <x v="1"/>
    <x v="158"/>
    <d v="2023-12-23T00:00:00"/>
    <x v="252"/>
    <x v="2"/>
    <n v="58.73"/>
    <n v="1"/>
    <n v="1"/>
    <x v="2"/>
    <s v="Credit Card"/>
    <x v="0"/>
    <s v="No"/>
    <s v="Accommodation"/>
    <n v="6"/>
    <n v="2"/>
    <n v="352.38"/>
    <x v="0"/>
    <n v="58.73"/>
  </r>
  <r>
    <n v="1388"/>
    <x v="0"/>
    <x v="53"/>
    <d v="2023-12-19T00:00:00"/>
    <x v="189"/>
    <x v="1"/>
    <n v="126.9"/>
    <n v="2"/>
    <n v="0"/>
    <x v="4"/>
    <s v="Debit Card"/>
    <x v="1"/>
    <s v="No"/>
    <s v="Food &amp; Beverage"/>
    <n v="5"/>
    <n v="2"/>
    <n v="634.5"/>
    <x v="1"/>
    <n v="126.9"/>
  </r>
  <r>
    <n v="1389"/>
    <x v="1"/>
    <x v="54"/>
    <d v="2023-11-21T00:00:00"/>
    <x v="272"/>
    <x v="1"/>
    <n v="97.63"/>
    <n v="1"/>
    <n v="0"/>
    <x v="3"/>
    <s v="UPI"/>
    <x v="2"/>
    <s v="No"/>
    <s v="Accommodation"/>
    <n v="3"/>
    <n v="1"/>
    <n v="0"/>
    <x v="2"/>
    <n v="0"/>
  </r>
  <r>
    <n v="1390"/>
    <x v="2"/>
    <x v="343"/>
    <d v="2023-03-15T00:00:00"/>
    <x v="131"/>
    <x v="0"/>
    <n v="282.86"/>
    <n v="3"/>
    <n v="0"/>
    <x v="3"/>
    <s v="Bank Transfer"/>
    <x v="0"/>
    <s v="No"/>
    <s v="Spa Services"/>
    <n v="6"/>
    <n v="3"/>
    <n v="1697.16"/>
    <x v="0"/>
    <n v="282.86"/>
  </r>
  <r>
    <n v="1391"/>
    <x v="3"/>
    <x v="18"/>
    <d v="2023-06-23T00:00:00"/>
    <x v="303"/>
    <x v="1"/>
    <n v="176.37"/>
    <n v="1"/>
    <n v="0"/>
    <x v="2"/>
    <s v="Bank Transfer"/>
    <x v="0"/>
    <s v="No"/>
    <s v="Accommodation"/>
    <n v="4"/>
    <n v="1"/>
    <n v="705.48"/>
    <x v="0"/>
    <n v="176.37"/>
  </r>
  <r>
    <n v="1392"/>
    <x v="1"/>
    <x v="293"/>
    <d v="2023-05-23T00:00:00"/>
    <x v="140"/>
    <x v="2"/>
    <n v="86.07"/>
    <n v="3"/>
    <n v="2"/>
    <x v="2"/>
    <s v="Credit Card"/>
    <x v="0"/>
    <s v="Yes"/>
    <s v="Spa Services"/>
    <n v="3"/>
    <n v="5"/>
    <n v="258.20999999999998"/>
    <x v="0"/>
    <n v="86.07"/>
  </r>
  <r>
    <n v="1393"/>
    <x v="2"/>
    <x v="86"/>
    <d v="2023-07-25T00:00:00"/>
    <x v="118"/>
    <x v="3"/>
    <n v="364.99"/>
    <n v="2"/>
    <n v="0"/>
    <x v="1"/>
    <s v="Credit Card"/>
    <x v="1"/>
    <s v="Yes"/>
    <s v="Food &amp; Beverage"/>
    <n v="4"/>
    <n v="2"/>
    <n v="1459.96"/>
    <x v="1"/>
    <n v="364.99"/>
  </r>
  <r>
    <n v="1394"/>
    <x v="2"/>
    <x v="339"/>
    <d v="2023-12-10T00:00:00"/>
    <x v="89"/>
    <x v="0"/>
    <n v="319.99"/>
    <n v="1"/>
    <n v="0"/>
    <x v="0"/>
    <s v="Bank Transfer"/>
    <x v="0"/>
    <s v="No"/>
    <s v="Laundry"/>
    <n v="11"/>
    <n v="1"/>
    <n v="3519.8900000000003"/>
    <x v="0"/>
    <n v="319.99"/>
  </r>
  <r>
    <n v="1395"/>
    <x v="1"/>
    <x v="96"/>
    <d v="2023-01-23T00:00:00"/>
    <x v="234"/>
    <x v="1"/>
    <n v="98.45"/>
    <n v="1"/>
    <n v="0"/>
    <x v="3"/>
    <s v="UPI"/>
    <x v="0"/>
    <s v="No"/>
    <s v="Accommodation"/>
    <n v="5"/>
    <n v="1"/>
    <n v="492.25"/>
    <x v="0"/>
    <n v="98.45"/>
  </r>
  <r>
    <n v="1396"/>
    <x v="3"/>
    <x v="30"/>
    <d v="2023-06-27T00:00:00"/>
    <x v="259"/>
    <x v="2"/>
    <n v="155.77000000000001"/>
    <n v="4"/>
    <n v="0"/>
    <x v="0"/>
    <s v="Debit Card"/>
    <x v="0"/>
    <s v="No"/>
    <s v="Accommodation"/>
    <n v="5"/>
    <n v="4"/>
    <n v="778.85"/>
    <x v="0"/>
    <n v="155.77000000000001"/>
  </r>
  <r>
    <n v="1397"/>
    <x v="1"/>
    <x v="184"/>
    <d v="2023-05-04T00:00:00"/>
    <x v="13"/>
    <x v="0"/>
    <n v="223.89"/>
    <n v="2"/>
    <n v="0"/>
    <x v="2"/>
    <s v="UPI"/>
    <x v="0"/>
    <s v="Yes"/>
    <s v="Laundry"/>
    <n v="3"/>
    <n v="2"/>
    <n v="671.67"/>
    <x v="0"/>
    <n v="223.89"/>
  </r>
  <r>
    <n v="1398"/>
    <x v="0"/>
    <x v="121"/>
    <d v="2023-12-19T00:00:00"/>
    <x v="359"/>
    <x v="0"/>
    <n v="277.24"/>
    <n v="2"/>
    <n v="2"/>
    <x v="1"/>
    <s v="Bank Transfer"/>
    <x v="2"/>
    <s v="No"/>
    <s v="Accommodation"/>
    <n v="6"/>
    <n v="4"/>
    <n v="0"/>
    <x v="2"/>
    <n v="0"/>
  </r>
  <r>
    <n v="1399"/>
    <x v="0"/>
    <x v="130"/>
    <d v="2023-09-06T00:00:00"/>
    <x v="320"/>
    <x v="1"/>
    <n v="157.85"/>
    <n v="1"/>
    <n v="0"/>
    <x v="2"/>
    <s v="Bank Transfer"/>
    <x v="0"/>
    <s v="No"/>
    <s v="Accommodation"/>
    <n v="5"/>
    <n v="1"/>
    <n v="789.25"/>
    <x v="0"/>
    <n v="157.85"/>
  </r>
  <r>
    <n v="1400"/>
    <x v="0"/>
    <x v="103"/>
    <d v="2023-04-21T00:00:00"/>
    <x v="26"/>
    <x v="1"/>
    <n v="184.43"/>
    <n v="2"/>
    <n v="0"/>
    <x v="1"/>
    <s v="Bank Transfer"/>
    <x v="2"/>
    <s v="No"/>
    <s v="Spa Services"/>
    <n v="11"/>
    <n v="2"/>
    <n v="0"/>
    <x v="2"/>
    <n v="0"/>
  </r>
  <r>
    <n v="1401"/>
    <x v="0"/>
    <x v="272"/>
    <d v="2023-05-14T00:00:00"/>
    <x v="271"/>
    <x v="2"/>
    <n v="123.71"/>
    <n v="2"/>
    <n v="0"/>
    <x v="0"/>
    <s v="Cash"/>
    <x v="1"/>
    <s v="No"/>
    <s v="Accommodation"/>
    <n v="4"/>
    <n v="2"/>
    <n v="494.84"/>
    <x v="1"/>
    <n v="123.71"/>
  </r>
  <r>
    <n v="1402"/>
    <x v="0"/>
    <x v="355"/>
    <d v="2023-11-08T00:00:00"/>
    <x v="93"/>
    <x v="3"/>
    <n v="398.93"/>
    <n v="1"/>
    <n v="1"/>
    <x v="1"/>
    <s v="Cash"/>
    <x v="0"/>
    <s v="No"/>
    <s v="Accommodation"/>
    <n v="4"/>
    <n v="2"/>
    <n v="1595.72"/>
    <x v="0"/>
    <n v="398.93"/>
  </r>
  <r>
    <n v="1403"/>
    <x v="3"/>
    <x v="232"/>
    <d v="2023-09-14T00:00:00"/>
    <x v="384"/>
    <x v="2"/>
    <n v="86.77"/>
    <n v="3"/>
    <n v="0"/>
    <x v="1"/>
    <s v="Credit Card"/>
    <x v="0"/>
    <s v="Yes"/>
    <s v="Accommodation"/>
    <n v="3"/>
    <n v="3"/>
    <n v="260.31"/>
    <x v="0"/>
    <n v="86.77"/>
  </r>
  <r>
    <n v="1404"/>
    <x v="2"/>
    <x v="114"/>
    <d v="2023-05-15T00:00:00"/>
    <x v="341"/>
    <x v="2"/>
    <n v="89.06"/>
    <n v="1"/>
    <n v="0"/>
    <x v="1"/>
    <s v="Credit Card"/>
    <x v="1"/>
    <s v="No"/>
    <s v="Accommodation"/>
    <n v="3"/>
    <n v="1"/>
    <n v="267.18"/>
    <x v="1"/>
    <n v="89.06"/>
  </r>
  <r>
    <n v="1405"/>
    <x v="0"/>
    <x v="152"/>
    <d v="2023-10-10T00:00:00"/>
    <x v="82"/>
    <x v="1"/>
    <n v="124.36"/>
    <n v="2"/>
    <n v="1"/>
    <x v="3"/>
    <s v="UPI"/>
    <x v="0"/>
    <s v="No"/>
    <s v="Food &amp; Beverage"/>
    <n v="5"/>
    <n v="3"/>
    <n v="621.79999999999995"/>
    <x v="0"/>
    <n v="124.35999999999999"/>
  </r>
  <r>
    <n v="1406"/>
    <x v="1"/>
    <x v="323"/>
    <d v="2023-02-22T00:00:00"/>
    <x v="74"/>
    <x v="2"/>
    <n v="108.13"/>
    <n v="1"/>
    <n v="0"/>
    <x v="3"/>
    <s v="Bank Transfer"/>
    <x v="0"/>
    <s v="Yes"/>
    <s v="Accommodation"/>
    <n v="3"/>
    <n v="1"/>
    <n v="324.39"/>
    <x v="0"/>
    <n v="108.13"/>
  </r>
  <r>
    <n v="1407"/>
    <x v="1"/>
    <x v="186"/>
    <d v="2023-05-08T00:00:00"/>
    <x v="114"/>
    <x v="2"/>
    <n v="59.84"/>
    <n v="2"/>
    <n v="0"/>
    <x v="0"/>
    <s v="Cash"/>
    <x v="2"/>
    <s v="No"/>
    <s v="Accommodation"/>
    <n v="6"/>
    <n v="2"/>
    <n v="0"/>
    <x v="2"/>
    <n v="0"/>
  </r>
  <r>
    <n v="1408"/>
    <x v="1"/>
    <x v="120"/>
    <d v="2023-06-26T00:00:00"/>
    <x v="16"/>
    <x v="2"/>
    <n v="103.74"/>
    <n v="2"/>
    <n v="0"/>
    <x v="1"/>
    <s v="UPI"/>
    <x v="0"/>
    <s v="No"/>
    <s v="Spa Services"/>
    <n v="9"/>
    <n v="2"/>
    <n v="933.66"/>
    <x v="0"/>
    <n v="103.74"/>
  </r>
  <r>
    <n v="1409"/>
    <x v="2"/>
    <x v="243"/>
    <d v="2023-08-07T00:00:00"/>
    <x v="330"/>
    <x v="2"/>
    <n v="79.05"/>
    <n v="1"/>
    <n v="0"/>
    <x v="2"/>
    <s v="Debit Card"/>
    <x v="0"/>
    <s v="No"/>
    <s v="Laundry"/>
    <n v="5"/>
    <n v="1"/>
    <n v="395.25"/>
    <x v="0"/>
    <n v="79.05"/>
  </r>
  <r>
    <n v="1410"/>
    <x v="0"/>
    <x v="53"/>
    <d v="2023-12-19T00:00:00"/>
    <x v="247"/>
    <x v="0"/>
    <n v="222.39"/>
    <n v="2"/>
    <n v="0"/>
    <x v="3"/>
    <s v="Debit Card"/>
    <x v="0"/>
    <s v="No"/>
    <s v="Accommodation"/>
    <n v="5"/>
    <n v="2"/>
    <n v="1111.9499999999998"/>
    <x v="0"/>
    <n v="222.38999999999996"/>
  </r>
  <r>
    <n v="1411"/>
    <x v="1"/>
    <x v="2"/>
    <d v="2023-05-05T00:00:00"/>
    <x v="373"/>
    <x v="1"/>
    <n v="157.37"/>
    <n v="1"/>
    <n v="0"/>
    <x v="1"/>
    <s v="UPI"/>
    <x v="0"/>
    <s v="No"/>
    <s v="Spa Services"/>
    <n v="2"/>
    <n v="1"/>
    <n v="314.74"/>
    <x v="0"/>
    <n v="157.37"/>
  </r>
  <r>
    <n v="1412"/>
    <x v="3"/>
    <x v="322"/>
    <d v="2023-05-25T00:00:00"/>
    <x v="202"/>
    <x v="1"/>
    <n v="216.02"/>
    <n v="2"/>
    <n v="0"/>
    <x v="1"/>
    <s v="Bank Transfer"/>
    <x v="2"/>
    <s v="Yes"/>
    <s v="Accommodation"/>
    <n v="3"/>
    <n v="2"/>
    <n v="0"/>
    <x v="2"/>
    <n v="0"/>
  </r>
  <r>
    <n v="1413"/>
    <x v="1"/>
    <x v="260"/>
    <d v="2023-03-19T00:00:00"/>
    <x v="271"/>
    <x v="3"/>
    <n v="355.22"/>
    <n v="2"/>
    <n v="3"/>
    <x v="1"/>
    <s v="UPI"/>
    <x v="2"/>
    <s v="No"/>
    <s v="Accommodation"/>
    <n v="6"/>
    <n v="5"/>
    <n v="0"/>
    <x v="2"/>
    <n v="0"/>
  </r>
  <r>
    <n v="1414"/>
    <x v="3"/>
    <x v="78"/>
    <d v="2023-01-08T00:00:00"/>
    <x v="353"/>
    <x v="2"/>
    <n v="79.540000000000006"/>
    <n v="4"/>
    <n v="2"/>
    <x v="4"/>
    <s v="Cash"/>
    <x v="0"/>
    <s v="No"/>
    <s v="Accommodation"/>
    <n v="6"/>
    <n v="6"/>
    <n v="477.24"/>
    <x v="0"/>
    <n v="79.540000000000006"/>
  </r>
  <r>
    <n v="1415"/>
    <x v="1"/>
    <x v="41"/>
    <d v="2023-05-20T00:00:00"/>
    <x v="399"/>
    <x v="1"/>
    <n v="149.63"/>
    <n v="2"/>
    <n v="0"/>
    <x v="3"/>
    <s v="UPI"/>
    <x v="1"/>
    <s v="No"/>
    <s v="Accommodation"/>
    <n v="3"/>
    <n v="2"/>
    <n v="448.89"/>
    <x v="1"/>
    <n v="149.63"/>
  </r>
  <r>
    <n v="1416"/>
    <x v="3"/>
    <x v="354"/>
    <d v="2023-08-06T00:00:00"/>
    <x v="174"/>
    <x v="2"/>
    <n v="142.61000000000001"/>
    <n v="1"/>
    <n v="0"/>
    <x v="2"/>
    <s v="Credit Card"/>
    <x v="1"/>
    <s v="Yes"/>
    <s v="Accommodation"/>
    <n v="8"/>
    <n v="1"/>
    <n v="1140.8800000000001"/>
    <x v="1"/>
    <n v="142.61000000000001"/>
  </r>
  <r>
    <n v="1417"/>
    <x v="2"/>
    <x v="18"/>
    <d v="2023-06-24T00:00:00"/>
    <x v="123"/>
    <x v="0"/>
    <n v="217.24"/>
    <n v="2"/>
    <n v="1"/>
    <x v="2"/>
    <s v="Bank Transfer"/>
    <x v="1"/>
    <s v="No"/>
    <s v="Laundry"/>
    <n v="5"/>
    <n v="3"/>
    <n v="1086.2"/>
    <x v="1"/>
    <n v="217.24"/>
  </r>
  <r>
    <n v="1418"/>
    <x v="1"/>
    <x v="340"/>
    <d v="2023-10-28T00:00:00"/>
    <x v="93"/>
    <x v="0"/>
    <n v="227.42"/>
    <n v="3"/>
    <n v="0"/>
    <x v="0"/>
    <s v="Debit Card"/>
    <x v="0"/>
    <s v="No"/>
    <s v="Accommodation"/>
    <n v="11"/>
    <n v="3"/>
    <n v="2501.62"/>
    <x v="0"/>
    <n v="227.42"/>
  </r>
  <r>
    <n v="1419"/>
    <x v="1"/>
    <x v="10"/>
    <d v="2023-01-25T00:00:00"/>
    <x v="263"/>
    <x v="0"/>
    <n v="234.32"/>
    <n v="1"/>
    <n v="0"/>
    <x v="1"/>
    <s v="Bank Transfer"/>
    <x v="1"/>
    <s v="Yes"/>
    <s v="Laundry"/>
    <n v="1"/>
    <n v="1"/>
    <n v="234.32"/>
    <x v="1"/>
    <n v="234.32"/>
  </r>
  <r>
    <n v="1420"/>
    <x v="0"/>
    <x v="184"/>
    <d v="2023-05-02T00:00:00"/>
    <x v="221"/>
    <x v="0"/>
    <n v="207.89"/>
    <n v="2"/>
    <n v="0"/>
    <x v="1"/>
    <s v="Bank Transfer"/>
    <x v="1"/>
    <s v="No"/>
    <s v="Accommodation"/>
    <n v="1"/>
    <n v="2"/>
    <n v="207.89"/>
    <x v="1"/>
    <n v="207.89"/>
  </r>
  <r>
    <n v="1421"/>
    <x v="2"/>
    <x v="132"/>
    <d v="2023-10-09T00:00:00"/>
    <x v="349"/>
    <x v="0"/>
    <n v="241.97"/>
    <n v="2"/>
    <n v="1"/>
    <x v="4"/>
    <s v="Debit Card"/>
    <x v="0"/>
    <s v="No"/>
    <s v="Food &amp; Beverage"/>
    <n v="6"/>
    <n v="3"/>
    <n v="1451.82"/>
    <x v="0"/>
    <n v="241.97"/>
  </r>
  <r>
    <n v="1422"/>
    <x v="2"/>
    <x v="323"/>
    <d v="2023-02-25T00:00:00"/>
    <x v="372"/>
    <x v="2"/>
    <n v="138.04"/>
    <n v="1"/>
    <n v="0"/>
    <x v="0"/>
    <s v="Debit Card"/>
    <x v="2"/>
    <s v="No"/>
    <s v="Accommodation"/>
    <n v="6"/>
    <n v="1"/>
    <n v="0"/>
    <x v="2"/>
    <n v="0"/>
  </r>
  <r>
    <n v="1423"/>
    <x v="1"/>
    <x v="12"/>
    <d v="2023-09-09T00:00:00"/>
    <x v="39"/>
    <x v="0"/>
    <n v="228.32"/>
    <n v="3"/>
    <n v="1"/>
    <x v="1"/>
    <s v="Cash"/>
    <x v="0"/>
    <s v="Yes"/>
    <s v="Accommodation"/>
    <n v="7"/>
    <n v="4"/>
    <n v="1598.24"/>
    <x v="0"/>
    <n v="228.32"/>
  </r>
  <r>
    <n v="1424"/>
    <x v="3"/>
    <x v="36"/>
    <d v="2023-06-17T00:00:00"/>
    <x v="400"/>
    <x v="2"/>
    <n v="146.93"/>
    <n v="1"/>
    <n v="0"/>
    <x v="1"/>
    <s v="Cash"/>
    <x v="0"/>
    <s v="No"/>
    <s v="Food &amp; Beverage"/>
    <n v="4"/>
    <n v="1"/>
    <n v="587.72"/>
    <x v="0"/>
    <n v="146.93"/>
  </r>
  <r>
    <n v="1425"/>
    <x v="2"/>
    <x v="157"/>
    <d v="2023-03-10T00:00:00"/>
    <x v="212"/>
    <x v="1"/>
    <n v="171.36"/>
    <n v="4"/>
    <n v="3"/>
    <x v="2"/>
    <s v="Bank Transfer"/>
    <x v="0"/>
    <s v="No"/>
    <s v="Accommodation"/>
    <n v="2"/>
    <n v="7"/>
    <n v="342.72"/>
    <x v="0"/>
    <n v="171.36"/>
  </r>
  <r>
    <n v="1426"/>
    <x v="3"/>
    <x v="269"/>
    <d v="2023-08-12T00:00:00"/>
    <x v="126"/>
    <x v="2"/>
    <n v="122.35"/>
    <n v="1"/>
    <n v="0"/>
    <x v="2"/>
    <s v="Credit Card"/>
    <x v="0"/>
    <s v="Yes"/>
    <s v="Other"/>
    <n v="9"/>
    <n v="1"/>
    <n v="1101.1499999999999"/>
    <x v="0"/>
    <n v="122.34999999999998"/>
  </r>
  <r>
    <n v="1427"/>
    <x v="0"/>
    <x v="66"/>
    <d v="2023-08-27T00:00:00"/>
    <x v="269"/>
    <x v="1"/>
    <n v="116.35"/>
    <n v="1"/>
    <n v="0"/>
    <x v="3"/>
    <s v="Bank Transfer"/>
    <x v="0"/>
    <s v="No"/>
    <s v="Accommodation"/>
    <n v="5"/>
    <n v="1"/>
    <n v="581.75"/>
    <x v="0"/>
    <n v="116.35"/>
  </r>
  <r>
    <n v="1428"/>
    <x v="2"/>
    <x v="356"/>
    <d v="2023-02-06T00:00:00"/>
    <x v="254"/>
    <x v="0"/>
    <n v="274.60000000000002"/>
    <n v="1"/>
    <n v="2"/>
    <x v="3"/>
    <s v="Bank Transfer"/>
    <x v="3"/>
    <s v="No"/>
    <s v="Laundry"/>
    <n v="3"/>
    <n v="3"/>
    <n v="0"/>
    <x v="2"/>
    <n v="0"/>
  </r>
  <r>
    <n v="1429"/>
    <x v="3"/>
    <x v="146"/>
    <d v="2023-06-07T00:00:00"/>
    <x v="139"/>
    <x v="0"/>
    <n v="202.24"/>
    <n v="2"/>
    <n v="0"/>
    <x v="1"/>
    <s v="UPI"/>
    <x v="0"/>
    <s v="Yes"/>
    <s v="Other"/>
    <n v="10"/>
    <n v="2"/>
    <n v="2022.4"/>
    <x v="0"/>
    <n v="202.24"/>
  </r>
  <r>
    <n v="1430"/>
    <x v="0"/>
    <x v="229"/>
    <d v="2023-01-08T00:00:00"/>
    <x v="207"/>
    <x v="3"/>
    <n v="367.1"/>
    <n v="1"/>
    <n v="1"/>
    <x v="4"/>
    <s v="Bank Transfer"/>
    <x v="0"/>
    <s v="No"/>
    <s v="Accommodation"/>
    <n v="3"/>
    <n v="2"/>
    <n v="1101.3000000000002"/>
    <x v="0"/>
    <n v="367.10000000000008"/>
  </r>
  <r>
    <n v="1431"/>
    <x v="2"/>
    <x v="4"/>
    <d v="2023-05-13T00:00:00"/>
    <x v="221"/>
    <x v="1"/>
    <n v="156.62"/>
    <n v="2"/>
    <n v="2"/>
    <x v="4"/>
    <s v="UPI"/>
    <x v="2"/>
    <s v="No"/>
    <s v="Accommodation"/>
    <n v="6"/>
    <n v="4"/>
    <n v="0"/>
    <x v="2"/>
    <n v="0"/>
  </r>
  <r>
    <n v="1432"/>
    <x v="3"/>
    <x v="200"/>
    <d v="2023-02-26T00:00:00"/>
    <x v="212"/>
    <x v="0"/>
    <n v="342.23"/>
    <n v="3"/>
    <n v="0"/>
    <x v="2"/>
    <s v="Debit Card"/>
    <x v="1"/>
    <s v="No"/>
    <s v="Accommodation"/>
    <n v="9"/>
    <n v="3"/>
    <n v="3080.07"/>
    <x v="1"/>
    <n v="342.23"/>
  </r>
  <r>
    <n v="1433"/>
    <x v="1"/>
    <x v="87"/>
    <d v="2023-12-07T00:00:00"/>
    <x v="367"/>
    <x v="3"/>
    <n v="229.4"/>
    <n v="4"/>
    <n v="2"/>
    <x v="2"/>
    <s v="Credit Card"/>
    <x v="1"/>
    <s v="No"/>
    <s v="Spa Services"/>
    <n v="2"/>
    <n v="6"/>
    <n v="458.8"/>
    <x v="1"/>
    <n v="229.4"/>
  </r>
  <r>
    <n v="1434"/>
    <x v="0"/>
    <x v="88"/>
    <d v="2023-12-04T00:00:00"/>
    <x v="344"/>
    <x v="2"/>
    <n v="74.58"/>
    <n v="2"/>
    <n v="0"/>
    <x v="1"/>
    <s v="Bank Transfer"/>
    <x v="0"/>
    <s v="No"/>
    <s v="Food &amp; Beverage"/>
    <n v="9"/>
    <n v="2"/>
    <n v="671.22"/>
    <x v="0"/>
    <n v="74.58"/>
  </r>
  <r>
    <n v="1435"/>
    <x v="3"/>
    <x v="41"/>
    <d v="2023-05-20T00:00:00"/>
    <x v="16"/>
    <x v="2"/>
    <n v="121.22"/>
    <n v="1"/>
    <n v="0"/>
    <x v="1"/>
    <s v="Credit Card"/>
    <x v="2"/>
    <s v="No"/>
    <s v="Accommodation"/>
    <n v="3"/>
    <n v="1"/>
    <n v="0"/>
    <x v="2"/>
    <n v="0"/>
  </r>
  <r>
    <n v="1436"/>
    <x v="3"/>
    <x v="333"/>
    <d v="2023-12-13T00:00:00"/>
    <x v="232"/>
    <x v="3"/>
    <n v="380.7"/>
    <n v="1"/>
    <n v="0"/>
    <x v="1"/>
    <s v="Debit Card"/>
    <x v="3"/>
    <s v="No"/>
    <s v="Accommodation"/>
    <n v="6"/>
    <n v="1"/>
    <n v="0"/>
    <x v="2"/>
    <n v="0"/>
  </r>
  <r>
    <n v="1437"/>
    <x v="2"/>
    <x v="25"/>
    <d v="2023-12-08T00:00:00"/>
    <x v="146"/>
    <x v="0"/>
    <n v="225.74"/>
    <n v="2"/>
    <n v="0"/>
    <x v="2"/>
    <s v="Credit Card"/>
    <x v="0"/>
    <s v="No"/>
    <s v="Accommodation"/>
    <n v="10"/>
    <n v="2"/>
    <n v="2257.4"/>
    <x v="0"/>
    <n v="225.74"/>
  </r>
  <r>
    <n v="1438"/>
    <x v="0"/>
    <x v="1"/>
    <d v="2023-07-29T00:00:00"/>
    <x v="194"/>
    <x v="2"/>
    <n v="129.85"/>
    <n v="1"/>
    <n v="0"/>
    <x v="1"/>
    <s v="UPI"/>
    <x v="0"/>
    <s v="No"/>
    <s v="Accommodation"/>
    <n v="6"/>
    <n v="1"/>
    <n v="779.09999999999991"/>
    <x v="0"/>
    <n v="129.85"/>
  </r>
  <r>
    <n v="1439"/>
    <x v="3"/>
    <x v="9"/>
    <d v="2023-08-08T00:00:00"/>
    <x v="260"/>
    <x v="2"/>
    <n v="144.44999999999999"/>
    <n v="2"/>
    <n v="0"/>
    <x v="0"/>
    <s v="Cash"/>
    <x v="1"/>
    <s v="No"/>
    <s v="Accommodation"/>
    <n v="3"/>
    <n v="2"/>
    <n v="433.34999999999997"/>
    <x v="1"/>
    <n v="144.44999999999999"/>
  </r>
  <r>
    <n v="1440"/>
    <x v="0"/>
    <x v="233"/>
    <d v="2023-03-12T00:00:00"/>
    <x v="309"/>
    <x v="2"/>
    <n v="60.98"/>
    <n v="3"/>
    <n v="1"/>
    <x v="4"/>
    <s v="Debit Card"/>
    <x v="0"/>
    <s v="Yes"/>
    <s v="Spa Services"/>
    <n v="9"/>
    <n v="4"/>
    <n v="548.81999999999994"/>
    <x v="0"/>
    <n v="60.97999999999999"/>
  </r>
  <r>
    <n v="1441"/>
    <x v="2"/>
    <x v="203"/>
    <d v="2023-01-12T00:00:00"/>
    <x v="84"/>
    <x v="0"/>
    <n v="204.66"/>
    <n v="2"/>
    <n v="0"/>
    <x v="0"/>
    <s v="Debit Card"/>
    <x v="0"/>
    <s v="No"/>
    <s v="Spa Services"/>
    <n v="5"/>
    <n v="2"/>
    <n v="1023.3"/>
    <x v="0"/>
    <n v="204.66"/>
  </r>
  <r>
    <n v="1442"/>
    <x v="3"/>
    <x v="118"/>
    <d v="2023-01-14T00:00:00"/>
    <x v="401"/>
    <x v="0"/>
    <n v="206.84"/>
    <n v="2"/>
    <n v="0"/>
    <x v="3"/>
    <s v="Credit Card"/>
    <x v="0"/>
    <s v="No"/>
    <s v="Food &amp; Beverage"/>
    <n v="3"/>
    <n v="2"/>
    <n v="620.52"/>
    <x v="0"/>
    <n v="206.84"/>
  </r>
  <r>
    <n v="1443"/>
    <x v="2"/>
    <x v="142"/>
    <d v="2023-01-06T00:00:00"/>
    <x v="185"/>
    <x v="2"/>
    <n v="106.14"/>
    <n v="2"/>
    <n v="0"/>
    <x v="2"/>
    <s v="Credit Card"/>
    <x v="2"/>
    <s v="Yes"/>
    <s v="Accommodation"/>
    <n v="2"/>
    <n v="2"/>
    <n v="0"/>
    <x v="2"/>
    <n v="0"/>
  </r>
  <r>
    <n v="1444"/>
    <x v="3"/>
    <x v="332"/>
    <d v="2023-03-29T00:00:00"/>
    <x v="121"/>
    <x v="3"/>
    <n v="520.87"/>
    <n v="2"/>
    <n v="0"/>
    <x v="1"/>
    <s v="Cash"/>
    <x v="0"/>
    <s v="No"/>
    <s v="Spa Services"/>
    <n v="2"/>
    <n v="2"/>
    <n v="1041.74"/>
    <x v="0"/>
    <n v="520.87"/>
  </r>
  <r>
    <n v="1445"/>
    <x v="0"/>
    <x v="73"/>
    <d v="2023-10-31T00:00:00"/>
    <x v="188"/>
    <x v="1"/>
    <n v="189.35"/>
    <n v="1"/>
    <n v="2"/>
    <x v="0"/>
    <s v="Cash"/>
    <x v="0"/>
    <s v="Yes"/>
    <s v="Other"/>
    <n v="5"/>
    <n v="3"/>
    <n v="946.75"/>
    <x v="0"/>
    <n v="189.35"/>
  </r>
  <r>
    <n v="1446"/>
    <x v="0"/>
    <x v="88"/>
    <d v="2023-12-04T00:00:00"/>
    <x v="52"/>
    <x v="2"/>
    <n v="70.099999999999994"/>
    <n v="2"/>
    <n v="0"/>
    <x v="1"/>
    <s v="Debit Card"/>
    <x v="1"/>
    <s v="No"/>
    <s v="Accommodation"/>
    <n v="9"/>
    <n v="2"/>
    <n v="630.9"/>
    <x v="1"/>
    <n v="70.099999999999994"/>
  </r>
  <r>
    <n v="1447"/>
    <x v="1"/>
    <x v="91"/>
    <d v="2024-01-06T00:00:00"/>
    <x v="356"/>
    <x v="2"/>
    <n v="105.87"/>
    <n v="3"/>
    <n v="0"/>
    <x v="1"/>
    <s v="UPI"/>
    <x v="0"/>
    <s v="No"/>
    <s v="Accommodation"/>
    <n v="7"/>
    <n v="3"/>
    <n v="741.09"/>
    <x v="0"/>
    <n v="105.87"/>
  </r>
  <r>
    <n v="1448"/>
    <x v="3"/>
    <x v="271"/>
    <d v="2023-08-21T00:00:00"/>
    <x v="73"/>
    <x v="1"/>
    <n v="206.23"/>
    <n v="2"/>
    <n v="0"/>
    <x v="3"/>
    <s v="Debit Card"/>
    <x v="0"/>
    <s v="No"/>
    <s v="Food &amp; Beverage"/>
    <n v="10"/>
    <n v="2"/>
    <n v="2062.2999999999997"/>
    <x v="0"/>
    <n v="206.22999999999996"/>
  </r>
  <r>
    <n v="1449"/>
    <x v="2"/>
    <x v="321"/>
    <d v="2023-07-13T00:00:00"/>
    <x v="99"/>
    <x v="2"/>
    <n v="122.73"/>
    <n v="1"/>
    <n v="2"/>
    <x v="3"/>
    <s v="Credit Card"/>
    <x v="0"/>
    <s v="No"/>
    <s v="Laundry"/>
    <n v="1"/>
    <n v="3"/>
    <n v="122.73"/>
    <x v="0"/>
    <n v="122.73"/>
  </r>
  <r>
    <n v="1450"/>
    <x v="3"/>
    <x v="312"/>
    <d v="2023-12-29T00:00:00"/>
    <x v="170"/>
    <x v="2"/>
    <n v="128.6"/>
    <n v="3"/>
    <n v="2"/>
    <x v="3"/>
    <s v="Bank Transfer"/>
    <x v="0"/>
    <s v="No"/>
    <s v="Other"/>
    <n v="6"/>
    <n v="5"/>
    <n v="771.59999999999991"/>
    <x v="0"/>
    <n v="128.6"/>
  </r>
  <r>
    <n v="1451"/>
    <x v="1"/>
    <x v="158"/>
    <d v="2023-12-21T00:00:00"/>
    <x v="108"/>
    <x v="2"/>
    <n v="101.2"/>
    <n v="2"/>
    <n v="1"/>
    <x v="2"/>
    <s v="UPI"/>
    <x v="0"/>
    <s v="Yes"/>
    <s v="Accommodation"/>
    <n v="4"/>
    <n v="3"/>
    <n v="404.8"/>
    <x v="0"/>
    <n v="101.2"/>
  </r>
  <r>
    <n v="1452"/>
    <x v="2"/>
    <x v="174"/>
    <d v="2023-11-09T00:00:00"/>
    <x v="374"/>
    <x v="1"/>
    <n v="191.28"/>
    <n v="3"/>
    <n v="2"/>
    <x v="2"/>
    <s v="Debit Card"/>
    <x v="0"/>
    <s v="No"/>
    <s v="Food &amp; Beverage"/>
    <n v="4"/>
    <n v="5"/>
    <n v="765.12"/>
    <x v="0"/>
    <n v="191.28"/>
  </r>
  <r>
    <n v="1453"/>
    <x v="1"/>
    <x v="176"/>
    <d v="2023-11-29T00:00:00"/>
    <x v="52"/>
    <x v="1"/>
    <n v="111.9"/>
    <n v="4"/>
    <n v="0"/>
    <x v="1"/>
    <s v="Debit Card"/>
    <x v="2"/>
    <s v="No"/>
    <s v="Accommodation"/>
    <n v="3"/>
    <n v="4"/>
    <n v="0"/>
    <x v="2"/>
    <n v="0"/>
  </r>
  <r>
    <n v="1454"/>
    <x v="2"/>
    <x v="107"/>
    <d v="2023-06-06T00:00:00"/>
    <x v="360"/>
    <x v="3"/>
    <n v="340.22"/>
    <n v="2"/>
    <n v="1"/>
    <x v="4"/>
    <s v="Credit Card"/>
    <x v="0"/>
    <s v="No"/>
    <s v="Laundry"/>
    <n v="1"/>
    <n v="3"/>
    <n v="340.22"/>
    <x v="0"/>
    <n v="340.22"/>
  </r>
  <r>
    <n v="1455"/>
    <x v="3"/>
    <x v="259"/>
    <d v="2023-10-02T00:00:00"/>
    <x v="315"/>
    <x v="2"/>
    <n v="104.54"/>
    <n v="2"/>
    <n v="0"/>
    <x v="1"/>
    <s v="Credit Card"/>
    <x v="2"/>
    <s v="Yes"/>
    <s v="Accommodation"/>
    <n v="1"/>
    <n v="2"/>
    <n v="0"/>
    <x v="2"/>
    <n v="0"/>
  </r>
  <r>
    <n v="1456"/>
    <x v="2"/>
    <x v="205"/>
    <d v="2023-10-21T00:00:00"/>
    <x v="233"/>
    <x v="1"/>
    <n v="115.27"/>
    <n v="2"/>
    <n v="2"/>
    <x v="1"/>
    <s v="UPI"/>
    <x v="1"/>
    <s v="No"/>
    <s v="Spa Services"/>
    <n v="2"/>
    <n v="4"/>
    <n v="230.54"/>
    <x v="1"/>
    <n v="115.27"/>
  </r>
  <r>
    <n v="1457"/>
    <x v="3"/>
    <x v="80"/>
    <d v="2023-02-21T00:00:00"/>
    <x v="186"/>
    <x v="0"/>
    <n v="299.39999999999998"/>
    <n v="2"/>
    <n v="0"/>
    <x v="4"/>
    <s v="Cash"/>
    <x v="0"/>
    <s v="No"/>
    <s v="Accommodation"/>
    <n v="5"/>
    <n v="2"/>
    <n v="1497"/>
    <x v="0"/>
    <n v="299.39999999999998"/>
  </r>
  <r>
    <n v="1458"/>
    <x v="1"/>
    <x v="52"/>
    <d v="2023-12-05T00:00:00"/>
    <x v="316"/>
    <x v="1"/>
    <n v="93.29"/>
    <n v="1"/>
    <n v="0"/>
    <x v="2"/>
    <s v="UPI"/>
    <x v="0"/>
    <s v="No"/>
    <s v="Accommodation"/>
    <n v="5"/>
    <n v="1"/>
    <n v="466.45000000000005"/>
    <x v="0"/>
    <n v="93.29"/>
  </r>
  <r>
    <n v="1459"/>
    <x v="3"/>
    <x v="309"/>
    <d v="2023-02-07T00:00:00"/>
    <x v="77"/>
    <x v="2"/>
    <n v="86.75"/>
    <n v="3"/>
    <n v="0"/>
    <x v="4"/>
    <s v="UPI"/>
    <x v="2"/>
    <s v="No"/>
    <s v="Accommodation"/>
    <n v="3"/>
    <n v="3"/>
    <n v="0"/>
    <x v="2"/>
    <n v="0"/>
  </r>
  <r>
    <n v="1460"/>
    <x v="2"/>
    <x v="323"/>
    <d v="2023-02-23T00:00:00"/>
    <x v="238"/>
    <x v="2"/>
    <n v="89.91"/>
    <n v="3"/>
    <n v="0"/>
    <x v="0"/>
    <s v="Cash"/>
    <x v="1"/>
    <s v="No"/>
    <s v="Accommodation"/>
    <n v="4"/>
    <n v="3"/>
    <n v="359.64"/>
    <x v="1"/>
    <n v="89.91"/>
  </r>
  <r>
    <n v="1461"/>
    <x v="1"/>
    <x v="36"/>
    <d v="2023-06-19T00:00:00"/>
    <x v="139"/>
    <x v="2"/>
    <n v="110.11"/>
    <n v="1"/>
    <n v="0"/>
    <x v="0"/>
    <s v="Credit Card"/>
    <x v="0"/>
    <s v="No"/>
    <s v="Accommodation"/>
    <n v="6"/>
    <n v="1"/>
    <n v="660.66"/>
    <x v="0"/>
    <n v="110.11"/>
  </r>
  <r>
    <n v="1462"/>
    <x v="2"/>
    <x v="0"/>
    <d v="2023-08-08T00:00:00"/>
    <x v="402"/>
    <x v="0"/>
    <n v="195.26"/>
    <n v="1"/>
    <n v="0"/>
    <x v="0"/>
    <s v="Cash"/>
    <x v="3"/>
    <s v="Yes"/>
    <s v="Laundry"/>
    <n v="7"/>
    <n v="1"/>
    <n v="0"/>
    <x v="2"/>
    <n v="0"/>
  </r>
  <r>
    <n v="1463"/>
    <x v="3"/>
    <x v="200"/>
    <d v="2023-02-26T00:00:00"/>
    <x v="131"/>
    <x v="2"/>
    <n v="107.55"/>
    <n v="1"/>
    <n v="0"/>
    <x v="2"/>
    <s v="Debit Card"/>
    <x v="0"/>
    <s v="Yes"/>
    <s v="Laundry"/>
    <n v="9"/>
    <n v="1"/>
    <n v="967.94999999999993"/>
    <x v="0"/>
    <n v="107.55"/>
  </r>
  <r>
    <n v="1464"/>
    <x v="0"/>
    <x v="98"/>
    <d v="2023-05-18T00:00:00"/>
    <x v="293"/>
    <x v="1"/>
    <n v="189.32"/>
    <n v="2"/>
    <n v="0"/>
    <x v="4"/>
    <s v="Credit Card"/>
    <x v="0"/>
    <s v="No"/>
    <s v="Laundry"/>
    <n v="3"/>
    <n v="2"/>
    <n v="567.96"/>
    <x v="0"/>
    <n v="189.32000000000002"/>
  </r>
  <r>
    <n v="1465"/>
    <x v="2"/>
    <x v="214"/>
    <d v="2023-08-30T00:00:00"/>
    <x v="261"/>
    <x v="2"/>
    <n v="138.74"/>
    <n v="2"/>
    <n v="2"/>
    <x v="1"/>
    <s v="UPI"/>
    <x v="0"/>
    <s v="Yes"/>
    <s v="Accommodation"/>
    <n v="4"/>
    <n v="4"/>
    <n v="554.96"/>
    <x v="0"/>
    <n v="138.74"/>
  </r>
  <r>
    <n v="1466"/>
    <x v="0"/>
    <x v="15"/>
    <d v="2023-01-06T00:00:00"/>
    <x v="120"/>
    <x v="1"/>
    <n v="102.67"/>
    <n v="2"/>
    <n v="1"/>
    <x v="1"/>
    <s v="Debit Card"/>
    <x v="2"/>
    <s v="No"/>
    <s v="Food &amp; Beverage"/>
    <n v="3"/>
    <n v="3"/>
    <n v="0"/>
    <x v="2"/>
    <n v="0"/>
  </r>
  <r>
    <n v="1467"/>
    <x v="1"/>
    <x v="15"/>
    <d v="2023-01-09T00:00:00"/>
    <x v="120"/>
    <x v="3"/>
    <n v="373.07"/>
    <n v="1"/>
    <n v="1"/>
    <x v="0"/>
    <s v="Cash"/>
    <x v="0"/>
    <s v="No"/>
    <s v="Laundry"/>
    <n v="6"/>
    <n v="2"/>
    <n v="2238.42"/>
    <x v="0"/>
    <n v="373.07"/>
  </r>
  <r>
    <n v="1468"/>
    <x v="2"/>
    <x v="220"/>
    <d v="2023-12-29T00:00:00"/>
    <x v="80"/>
    <x v="3"/>
    <n v="368.29"/>
    <n v="1"/>
    <n v="0"/>
    <x v="0"/>
    <s v="Debit Card"/>
    <x v="1"/>
    <s v="No"/>
    <s v="Spa Services"/>
    <n v="4"/>
    <n v="1"/>
    <n v="1473.16"/>
    <x v="1"/>
    <n v="368.29"/>
  </r>
  <r>
    <n v="1469"/>
    <x v="1"/>
    <x v="19"/>
    <d v="2023-01-23T00:00:00"/>
    <x v="29"/>
    <x v="1"/>
    <n v="150.22999999999999"/>
    <n v="2"/>
    <n v="0"/>
    <x v="4"/>
    <s v="Bank Transfer"/>
    <x v="1"/>
    <s v="No"/>
    <s v="Accommodation"/>
    <n v="3"/>
    <n v="2"/>
    <n v="450.68999999999994"/>
    <x v="1"/>
    <n v="150.22999999999999"/>
  </r>
  <r>
    <n v="1470"/>
    <x v="0"/>
    <x v="143"/>
    <d v="2023-12-07T00:00:00"/>
    <x v="310"/>
    <x v="2"/>
    <n v="82.25"/>
    <n v="1"/>
    <n v="1"/>
    <x v="2"/>
    <s v="Debit Card"/>
    <x v="0"/>
    <s v="No"/>
    <s v="Accommodation"/>
    <n v="4"/>
    <n v="2"/>
    <n v="329"/>
    <x v="0"/>
    <n v="82.25"/>
  </r>
  <r>
    <n v="1471"/>
    <x v="3"/>
    <x v="92"/>
    <d v="2023-12-03T00:00:00"/>
    <x v="355"/>
    <x v="3"/>
    <n v="580.91999999999996"/>
    <n v="1"/>
    <n v="0"/>
    <x v="2"/>
    <s v="Bank Transfer"/>
    <x v="1"/>
    <s v="No"/>
    <s v="Accommodation"/>
    <n v="10"/>
    <n v="1"/>
    <n v="5809.2"/>
    <x v="1"/>
    <n v="580.91999999999996"/>
  </r>
  <r>
    <n v="1472"/>
    <x v="3"/>
    <x v="37"/>
    <d v="2023-07-04T00:00:00"/>
    <x v="240"/>
    <x v="1"/>
    <n v="139.41999999999999"/>
    <n v="1"/>
    <n v="0"/>
    <x v="1"/>
    <s v="Credit Card"/>
    <x v="0"/>
    <s v="No"/>
    <s v="Accommodation"/>
    <n v="6"/>
    <n v="1"/>
    <n v="836.52"/>
    <x v="0"/>
    <n v="139.41999999999999"/>
  </r>
  <r>
    <n v="1473"/>
    <x v="0"/>
    <x v="120"/>
    <d v="2023-06-30T00:00:00"/>
    <x v="251"/>
    <x v="2"/>
    <n v="81.92"/>
    <n v="1"/>
    <n v="0"/>
    <x v="1"/>
    <s v="Bank Transfer"/>
    <x v="1"/>
    <s v="No"/>
    <s v="Accommodation"/>
    <n v="13"/>
    <n v="1"/>
    <n v="1064.96"/>
    <x v="1"/>
    <n v="81.92"/>
  </r>
  <r>
    <n v="1474"/>
    <x v="3"/>
    <x v="87"/>
    <d v="2023-12-13T00:00:00"/>
    <x v="89"/>
    <x v="0"/>
    <n v="297.18"/>
    <n v="3"/>
    <n v="0"/>
    <x v="1"/>
    <s v="Debit Card"/>
    <x v="0"/>
    <s v="No"/>
    <s v="Food &amp; Beverage"/>
    <n v="8"/>
    <n v="3"/>
    <n v="2377.44"/>
    <x v="0"/>
    <n v="297.18"/>
  </r>
  <r>
    <n v="1475"/>
    <x v="2"/>
    <x v="341"/>
    <d v="2023-10-29T00:00:00"/>
    <x v="377"/>
    <x v="0"/>
    <n v="264.06"/>
    <n v="3"/>
    <n v="0"/>
    <x v="1"/>
    <s v="Debit Card"/>
    <x v="0"/>
    <s v="Yes"/>
    <s v="Food &amp; Beverage"/>
    <n v="8"/>
    <n v="3"/>
    <n v="2112.48"/>
    <x v="0"/>
    <n v="264.06"/>
  </r>
  <r>
    <n v="1476"/>
    <x v="1"/>
    <x v="157"/>
    <d v="2023-03-14T00:00:00"/>
    <x v="210"/>
    <x v="1"/>
    <n v="159.97999999999999"/>
    <n v="3"/>
    <n v="1"/>
    <x v="3"/>
    <s v="Cash"/>
    <x v="2"/>
    <s v="No"/>
    <s v="Accommodation"/>
    <n v="6"/>
    <n v="4"/>
    <n v="0"/>
    <x v="2"/>
    <n v="0"/>
  </r>
  <r>
    <n v="1477"/>
    <x v="2"/>
    <x v="126"/>
    <d v="2023-05-10T00:00:00"/>
    <x v="161"/>
    <x v="0"/>
    <n v="320.95"/>
    <n v="1"/>
    <n v="0"/>
    <x v="2"/>
    <s v="Cash"/>
    <x v="0"/>
    <s v="No"/>
    <s v="Accommodation"/>
    <n v="1"/>
    <n v="1"/>
    <n v="320.95"/>
    <x v="0"/>
    <n v="320.95"/>
  </r>
  <r>
    <n v="1478"/>
    <x v="3"/>
    <x v="255"/>
    <d v="2023-09-10T00:00:00"/>
    <x v="338"/>
    <x v="2"/>
    <n v="133.63"/>
    <n v="4"/>
    <n v="0"/>
    <x v="2"/>
    <s v="Debit Card"/>
    <x v="0"/>
    <s v="Yes"/>
    <s v="Food &amp; Beverage"/>
    <n v="2"/>
    <n v="4"/>
    <n v="267.26"/>
    <x v="0"/>
    <n v="133.63"/>
  </r>
  <r>
    <n v="1479"/>
    <x v="0"/>
    <x v="301"/>
    <d v="2023-11-15T00:00:00"/>
    <x v="232"/>
    <x v="2"/>
    <n v="108.92"/>
    <n v="1"/>
    <n v="0"/>
    <x v="2"/>
    <s v="UPI"/>
    <x v="2"/>
    <s v="No"/>
    <s v="Accommodation"/>
    <n v="2"/>
    <n v="1"/>
    <n v="0"/>
    <x v="2"/>
    <n v="0"/>
  </r>
  <r>
    <n v="1480"/>
    <x v="3"/>
    <x v="124"/>
    <d v="2023-11-05T00:00:00"/>
    <x v="349"/>
    <x v="0"/>
    <n v="235.68"/>
    <n v="3"/>
    <n v="0"/>
    <x v="1"/>
    <s v="Bank Transfer"/>
    <x v="1"/>
    <s v="No"/>
    <s v="Accommodation"/>
    <n v="3"/>
    <n v="3"/>
    <n v="707.04"/>
    <x v="1"/>
    <n v="235.67999999999998"/>
  </r>
  <r>
    <n v="1481"/>
    <x v="0"/>
    <x v="89"/>
    <d v="2023-11-02T00:00:00"/>
    <x v="83"/>
    <x v="0"/>
    <n v="272.19"/>
    <n v="2"/>
    <n v="1"/>
    <x v="2"/>
    <s v="Credit Card"/>
    <x v="1"/>
    <s v="No"/>
    <s v="Food &amp; Beverage"/>
    <n v="4"/>
    <n v="3"/>
    <n v="1088.76"/>
    <x v="1"/>
    <n v="272.19"/>
  </r>
  <r>
    <n v="1482"/>
    <x v="1"/>
    <x v="26"/>
    <d v="2023-04-26T00:00:00"/>
    <x v="140"/>
    <x v="3"/>
    <n v="355.14"/>
    <n v="1"/>
    <n v="3"/>
    <x v="1"/>
    <s v="Cash"/>
    <x v="0"/>
    <s v="No"/>
    <s v="Accommodation"/>
    <n v="5"/>
    <n v="4"/>
    <n v="1775.6999999999998"/>
    <x v="0"/>
    <n v="355.14"/>
  </r>
  <r>
    <n v="1483"/>
    <x v="3"/>
    <x v="141"/>
    <d v="2023-12-27T00:00:00"/>
    <x v="226"/>
    <x v="1"/>
    <n v="130.41"/>
    <n v="1"/>
    <n v="0"/>
    <x v="2"/>
    <s v="Debit Card"/>
    <x v="0"/>
    <s v="No"/>
    <s v="Accommodation"/>
    <n v="9"/>
    <n v="1"/>
    <n v="1173.69"/>
    <x v="0"/>
    <n v="130.41"/>
  </r>
  <r>
    <n v="1484"/>
    <x v="3"/>
    <x v="85"/>
    <d v="2023-01-31T00:00:00"/>
    <x v="120"/>
    <x v="3"/>
    <n v="371.23"/>
    <n v="3"/>
    <n v="1"/>
    <x v="2"/>
    <s v="UPI"/>
    <x v="2"/>
    <s v="No"/>
    <s v="Accommodation"/>
    <n v="8"/>
    <n v="4"/>
    <n v="0"/>
    <x v="2"/>
    <n v="0"/>
  </r>
  <r>
    <n v="1485"/>
    <x v="0"/>
    <x v="195"/>
    <d v="2023-10-22T00:00:00"/>
    <x v="97"/>
    <x v="2"/>
    <n v="121.48"/>
    <n v="2"/>
    <n v="0"/>
    <x v="2"/>
    <s v="Debit Card"/>
    <x v="1"/>
    <s v="No"/>
    <s v="Food &amp; Beverage"/>
    <n v="4"/>
    <n v="2"/>
    <n v="485.92"/>
    <x v="1"/>
    <n v="121.48"/>
  </r>
  <r>
    <n v="1486"/>
    <x v="2"/>
    <x v="104"/>
    <d v="2023-09-17T00:00:00"/>
    <x v="233"/>
    <x v="2"/>
    <n v="121.43"/>
    <n v="2"/>
    <n v="0"/>
    <x v="2"/>
    <s v="Debit Card"/>
    <x v="0"/>
    <s v="No"/>
    <s v="Accommodation"/>
    <n v="5"/>
    <n v="2"/>
    <n v="607.15000000000009"/>
    <x v="0"/>
    <n v="121.43000000000002"/>
  </r>
  <r>
    <n v="1487"/>
    <x v="3"/>
    <x v="278"/>
    <d v="2023-12-05T00:00:00"/>
    <x v="228"/>
    <x v="1"/>
    <n v="219.32"/>
    <n v="2"/>
    <n v="2"/>
    <x v="1"/>
    <s v="Bank Transfer"/>
    <x v="0"/>
    <s v="No"/>
    <s v="Food &amp; Beverage"/>
    <n v="1"/>
    <n v="4"/>
    <n v="219.32"/>
    <x v="0"/>
    <n v="219.32"/>
  </r>
  <r>
    <n v="1488"/>
    <x v="1"/>
    <x v="67"/>
    <d v="2023-05-16T00:00:00"/>
    <x v="403"/>
    <x v="0"/>
    <n v="244.93"/>
    <n v="4"/>
    <n v="0"/>
    <x v="1"/>
    <s v="Credit Card"/>
    <x v="1"/>
    <s v="No"/>
    <s v="Spa Services"/>
    <n v="2"/>
    <n v="4"/>
    <n v="489.86"/>
    <x v="1"/>
    <n v="244.93"/>
  </r>
  <r>
    <n v="1489"/>
    <x v="0"/>
    <x v="184"/>
    <d v="2023-05-02T00:00:00"/>
    <x v="235"/>
    <x v="1"/>
    <n v="188.13"/>
    <n v="4"/>
    <n v="1"/>
    <x v="2"/>
    <s v="Debit Card"/>
    <x v="0"/>
    <s v="Yes"/>
    <s v="Food &amp; Beverage"/>
    <n v="1"/>
    <n v="5"/>
    <n v="188.13"/>
    <x v="0"/>
    <n v="188.13"/>
  </r>
  <r>
    <n v="1490"/>
    <x v="1"/>
    <x v="96"/>
    <d v="2023-01-24T00:00:00"/>
    <x v="404"/>
    <x v="1"/>
    <n v="113.72"/>
    <n v="1"/>
    <n v="0"/>
    <x v="1"/>
    <s v="Credit Card"/>
    <x v="1"/>
    <s v="No"/>
    <s v="Spa Services"/>
    <n v="6"/>
    <n v="1"/>
    <n v="682.31999999999994"/>
    <x v="1"/>
    <n v="113.71999999999998"/>
  </r>
  <r>
    <n v="1491"/>
    <x v="2"/>
    <x v="177"/>
    <d v="2023-11-13T00:00:00"/>
    <x v="346"/>
    <x v="1"/>
    <n v="122.38"/>
    <n v="2"/>
    <n v="0"/>
    <x v="2"/>
    <s v="UPI"/>
    <x v="3"/>
    <s v="No"/>
    <s v="Accommodation"/>
    <n v="2"/>
    <n v="2"/>
    <n v="0"/>
    <x v="2"/>
    <n v="0"/>
  </r>
  <r>
    <n v="1492"/>
    <x v="1"/>
    <x v="93"/>
    <d v="2023-10-18T00:00:00"/>
    <x v="82"/>
    <x v="2"/>
    <n v="88.65"/>
    <n v="1"/>
    <n v="0"/>
    <x v="2"/>
    <s v="Cash"/>
    <x v="1"/>
    <s v="No"/>
    <s v="Spa Services"/>
    <n v="10"/>
    <n v="1"/>
    <n v="886.5"/>
    <x v="1"/>
    <n v="88.65"/>
  </r>
  <r>
    <n v="1493"/>
    <x v="3"/>
    <x v="200"/>
    <d v="2023-02-23T00:00:00"/>
    <x v="258"/>
    <x v="3"/>
    <n v="361.56"/>
    <n v="2"/>
    <n v="0"/>
    <x v="1"/>
    <s v="Credit Card"/>
    <x v="0"/>
    <s v="No"/>
    <s v="Laundry"/>
    <n v="6"/>
    <n v="2"/>
    <n v="2169.36"/>
    <x v="0"/>
    <n v="361.56"/>
  </r>
  <r>
    <n v="1494"/>
    <x v="1"/>
    <x v="97"/>
    <d v="2023-12-13T00:00:00"/>
    <x v="365"/>
    <x v="0"/>
    <n v="193.24"/>
    <n v="1"/>
    <n v="0"/>
    <x v="1"/>
    <s v="Credit Card"/>
    <x v="1"/>
    <s v="No"/>
    <s v="Accommodation"/>
    <n v="2"/>
    <n v="1"/>
    <n v="386.48"/>
    <x v="1"/>
    <n v="193.24"/>
  </r>
  <r>
    <n v="1495"/>
    <x v="1"/>
    <x v="260"/>
    <d v="2023-03-16T00:00:00"/>
    <x v="179"/>
    <x v="1"/>
    <n v="149.79"/>
    <n v="4"/>
    <n v="1"/>
    <x v="0"/>
    <s v="Bank Transfer"/>
    <x v="0"/>
    <s v="Yes"/>
    <s v="Accommodation"/>
    <n v="3"/>
    <n v="5"/>
    <n v="449.37"/>
    <x v="0"/>
    <n v="149.79"/>
  </r>
  <r>
    <n v="1496"/>
    <x v="3"/>
    <x v="83"/>
    <d v="2023-01-24T00:00:00"/>
    <x v="171"/>
    <x v="2"/>
    <n v="112.97"/>
    <n v="1"/>
    <n v="1"/>
    <x v="3"/>
    <s v="Debit Card"/>
    <x v="0"/>
    <s v="No"/>
    <s v="Accommodation"/>
    <n v="9"/>
    <n v="2"/>
    <n v="1016.73"/>
    <x v="0"/>
    <n v="112.97"/>
  </r>
  <r>
    <n v="1497"/>
    <x v="0"/>
    <x v="194"/>
    <d v="2023-06-15T00:00:00"/>
    <x v="173"/>
    <x v="3"/>
    <n v="318.2"/>
    <n v="1"/>
    <n v="0"/>
    <x v="2"/>
    <s v="Bank Transfer"/>
    <x v="2"/>
    <s v="No"/>
    <s v="Accommodation"/>
    <n v="5"/>
    <n v="1"/>
    <n v="0"/>
    <x v="2"/>
    <n v="0"/>
  </r>
  <r>
    <n v="1498"/>
    <x v="3"/>
    <x v="256"/>
    <d v="2023-02-13T00:00:00"/>
    <x v="242"/>
    <x v="3"/>
    <n v="592.16"/>
    <n v="1"/>
    <n v="0"/>
    <x v="1"/>
    <s v="Credit Card"/>
    <x v="0"/>
    <s v="No"/>
    <s v="Accommodation"/>
    <n v="4"/>
    <n v="1"/>
    <n v="2368.64"/>
    <x v="0"/>
    <n v="592.16"/>
  </r>
  <r>
    <n v="1499"/>
    <x v="3"/>
    <x v="285"/>
    <d v="2023-07-02T00:00:00"/>
    <x v="400"/>
    <x v="3"/>
    <n v="582.04"/>
    <n v="2"/>
    <n v="2"/>
    <x v="1"/>
    <s v="UPI"/>
    <x v="3"/>
    <s v="No"/>
    <s v="Accommodation"/>
    <n v="3"/>
    <n v="4"/>
    <n v="0"/>
    <x v="2"/>
    <n v="0"/>
  </r>
  <r>
    <n v="1500"/>
    <x v="3"/>
    <x v="204"/>
    <d v="2023-03-02T00:00:00"/>
    <x v="164"/>
    <x v="0"/>
    <n v="336.27"/>
    <n v="2"/>
    <n v="0"/>
    <x v="4"/>
    <s v="Credit Card"/>
    <x v="1"/>
    <s v="No"/>
    <s v="Laundry"/>
    <n v="10"/>
    <n v="2"/>
    <n v="3362.7"/>
    <x v="1"/>
    <n v="336.27"/>
  </r>
  <r>
    <n v="1501"/>
    <x v="1"/>
    <x v="112"/>
    <d v="2023-12-22T00:00:00"/>
    <x v="3"/>
    <x v="0"/>
    <n v="225.96"/>
    <n v="1"/>
    <n v="0"/>
    <x v="1"/>
    <s v="UPI"/>
    <x v="1"/>
    <s v="No"/>
    <s v="Accommodation"/>
    <n v="3"/>
    <n v="1"/>
    <n v="677.88"/>
    <x v="1"/>
    <n v="225.96"/>
  </r>
  <r>
    <n v="1502"/>
    <x v="1"/>
    <x v="28"/>
    <d v="2023-03-25T00:00:00"/>
    <x v="131"/>
    <x v="1"/>
    <n v="126.4"/>
    <n v="4"/>
    <n v="1"/>
    <x v="1"/>
    <s v="Cash"/>
    <x v="0"/>
    <s v="Yes"/>
    <s v="Accommodation"/>
    <n v="11"/>
    <n v="5"/>
    <n v="1390.4"/>
    <x v="0"/>
    <n v="126.4"/>
  </r>
  <r>
    <n v="1503"/>
    <x v="1"/>
    <x v="350"/>
    <d v="2023-07-19T00:00:00"/>
    <x v="0"/>
    <x v="2"/>
    <n v="107.58"/>
    <n v="2"/>
    <n v="2"/>
    <x v="1"/>
    <s v="UPI"/>
    <x v="0"/>
    <s v="No"/>
    <s v="Accommodation"/>
    <n v="4"/>
    <n v="4"/>
    <n v="430.32"/>
    <x v="0"/>
    <n v="107.58"/>
  </r>
  <r>
    <n v="1504"/>
    <x v="0"/>
    <x v="270"/>
    <d v="2023-11-29T00:00:00"/>
    <x v="146"/>
    <x v="2"/>
    <n v="109.43"/>
    <n v="1"/>
    <n v="1"/>
    <x v="0"/>
    <s v="Credit Card"/>
    <x v="1"/>
    <s v="No"/>
    <s v="Spa Services"/>
    <n v="5"/>
    <n v="2"/>
    <n v="547.15000000000009"/>
    <x v="1"/>
    <n v="109.43000000000002"/>
  </r>
  <r>
    <n v="1505"/>
    <x v="3"/>
    <x v="55"/>
    <d v="2023-08-18T00:00:00"/>
    <x v="281"/>
    <x v="2"/>
    <n v="92.96"/>
    <n v="3"/>
    <n v="0"/>
    <x v="2"/>
    <s v="Cash"/>
    <x v="0"/>
    <s v="No"/>
    <s v="Food &amp; Beverage"/>
    <n v="2"/>
    <n v="3"/>
    <n v="185.92"/>
    <x v="0"/>
    <n v="92.96"/>
  </r>
  <r>
    <n v="1506"/>
    <x v="2"/>
    <x v="219"/>
    <d v="2023-07-11T00:00:00"/>
    <x v="20"/>
    <x v="0"/>
    <n v="315.33"/>
    <n v="1"/>
    <n v="0"/>
    <x v="2"/>
    <s v="Debit Card"/>
    <x v="0"/>
    <s v="Yes"/>
    <s v="Accommodation"/>
    <n v="3"/>
    <n v="1"/>
    <n v="945.99"/>
    <x v="0"/>
    <n v="315.33"/>
  </r>
  <r>
    <n v="1507"/>
    <x v="1"/>
    <x v="112"/>
    <d v="2023-12-20T00:00:00"/>
    <x v="316"/>
    <x v="2"/>
    <n v="79.040000000000006"/>
    <n v="2"/>
    <n v="0"/>
    <x v="0"/>
    <s v="Credit Card"/>
    <x v="1"/>
    <s v="No"/>
    <s v="Laundry"/>
    <n v="1"/>
    <n v="2"/>
    <n v="79.040000000000006"/>
    <x v="1"/>
    <n v="79.040000000000006"/>
  </r>
  <r>
    <n v="1508"/>
    <x v="3"/>
    <x v="314"/>
    <d v="2023-11-12T00:00:00"/>
    <x v="188"/>
    <x v="3"/>
    <n v="458.25"/>
    <n v="3"/>
    <n v="2"/>
    <x v="4"/>
    <s v="Credit Card"/>
    <x v="0"/>
    <s v="Yes"/>
    <s v="Accommodation"/>
    <n v="13"/>
    <n v="5"/>
    <n v="5957.25"/>
    <x v="0"/>
    <n v="458.25"/>
  </r>
  <r>
    <n v="1509"/>
    <x v="0"/>
    <x v="17"/>
    <d v="2023-11-09T00:00:00"/>
    <x v="22"/>
    <x v="3"/>
    <n v="448.5"/>
    <n v="2"/>
    <n v="0"/>
    <x v="2"/>
    <s v="Bank Transfer"/>
    <x v="3"/>
    <s v="No"/>
    <s v="Accommodation"/>
    <n v="3"/>
    <n v="2"/>
    <n v="0"/>
    <x v="2"/>
    <n v="0"/>
  </r>
  <r>
    <n v="1510"/>
    <x v="1"/>
    <x v="305"/>
    <d v="2023-03-23T00:00:00"/>
    <x v="98"/>
    <x v="2"/>
    <n v="63.85"/>
    <n v="1"/>
    <n v="1"/>
    <x v="2"/>
    <s v="UPI"/>
    <x v="0"/>
    <s v="No"/>
    <s v="Accommodation"/>
    <n v="4"/>
    <n v="2"/>
    <n v="255.4"/>
    <x v="0"/>
    <n v="63.85"/>
  </r>
  <r>
    <n v="1511"/>
    <x v="3"/>
    <x v="9"/>
    <d v="2023-08-08T00:00:00"/>
    <x v="54"/>
    <x v="2"/>
    <n v="156.37"/>
    <n v="1"/>
    <n v="0"/>
    <x v="2"/>
    <s v="Debit Card"/>
    <x v="0"/>
    <s v="Yes"/>
    <s v="Other"/>
    <n v="3"/>
    <n v="1"/>
    <n v="469.11"/>
    <x v="0"/>
    <n v="156.37"/>
  </r>
  <r>
    <n v="1512"/>
    <x v="3"/>
    <x v="45"/>
    <d v="2023-07-23T00:00:00"/>
    <x v="174"/>
    <x v="1"/>
    <n v="205.57"/>
    <n v="3"/>
    <n v="0"/>
    <x v="1"/>
    <s v="Cash"/>
    <x v="0"/>
    <s v="Yes"/>
    <s v="Accommodation"/>
    <n v="9"/>
    <n v="3"/>
    <n v="1850.1299999999999"/>
    <x v="0"/>
    <n v="205.57"/>
  </r>
  <r>
    <n v="1513"/>
    <x v="2"/>
    <x v="164"/>
    <d v="2023-08-22T00:00:00"/>
    <x v="8"/>
    <x v="1"/>
    <n v="171.52"/>
    <n v="1"/>
    <n v="0"/>
    <x v="4"/>
    <s v="Cash"/>
    <x v="1"/>
    <s v="No"/>
    <s v="Accommodation"/>
    <n v="1"/>
    <n v="1"/>
    <n v="171.52"/>
    <x v="1"/>
    <n v="171.52"/>
  </r>
  <r>
    <n v="1514"/>
    <x v="0"/>
    <x v="133"/>
    <d v="2023-01-11T00:00:00"/>
    <x v="401"/>
    <x v="1"/>
    <n v="114.93"/>
    <n v="3"/>
    <n v="2"/>
    <x v="2"/>
    <s v="Cash"/>
    <x v="1"/>
    <s v="Yes"/>
    <s v="Accommodation"/>
    <n v="10"/>
    <n v="5"/>
    <n v="1149.3000000000002"/>
    <x v="1"/>
    <n v="114.93000000000002"/>
  </r>
  <r>
    <n v="1515"/>
    <x v="0"/>
    <x v="159"/>
    <d v="2023-04-25T00:00:00"/>
    <x v="70"/>
    <x v="3"/>
    <n v="330.15"/>
    <n v="1"/>
    <n v="0"/>
    <x v="1"/>
    <s v="Debit Card"/>
    <x v="0"/>
    <s v="Yes"/>
    <s v="Accommodation"/>
    <n v="6"/>
    <n v="1"/>
    <n v="1980.8999999999999"/>
    <x v="0"/>
    <n v="330.15"/>
  </r>
  <r>
    <n v="1516"/>
    <x v="2"/>
    <x v="187"/>
    <d v="2023-05-25T00:00:00"/>
    <x v="56"/>
    <x v="2"/>
    <n v="140.22"/>
    <n v="1"/>
    <n v="0"/>
    <x v="1"/>
    <s v="Credit Card"/>
    <x v="0"/>
    <s v="No"/>
    <s v="Accommodation"/>
    <n v="4"/>
    <n v="1"/>
    <n v="560.88"/>
    <x v="0"/>
    <n v="140.22"/>
  </r>
  <r>
    <n v="1517"/>
    <x v="0"/>
    <x v="216"/>
    <d v="2023-07-26T00:00:00"/>
    <x v="118"/>
    <x v="0"/>
    <n v="181.93"/>
    <n v="3"/>
    <n v="0"/>
    <x v="1"/>
    <s v="Debit Card"/>
    <x v="2"/>
    <s v="Yes"/>
    <s v="Spa Services"/>
    <n v="8"/>
    <n v="3"/>
    <n v="0"/>
    <x v="2"/>
    <n v="0"/>
  </r>
  <r>
    <n v="1518"/>
    <x v="0"/>
    <x v="171"/>
    <d v="2023-01-24T00:00:00"/>
    <x v="294"/>
    <x v="2"/>
    <n v="118.22"/>
    <n v="3"/>
    <n v="1"/>
    <x v="1"/>
    <s v="UPI"/>
    <x v="0"/>
    <s v="No"/>
    <s v="Spa Services"/>
    <n v="5"/>
    <n v="4"/>
    <n v="591.1"/>
    <x v="0"/>
    <n v="118.22"/>
  </r>
  <r>
    <n v="1519"/>
    <x v="0"/>
    <x v="357"/>
    <d v="2023-06-05T00:00:00"/>
    <x v="114"/>
    <x v="3"/>
    <n v="277.12"/>
    <n v="1"/>
    <n v="0"/>
    <x v="1"/>
    <s v="Bank Transfer"/>
    <x v="0"/>
    <s v="No"/>
    <s v="Accommodation"/>
    <n v="6"/>
    <n v="1"/>
    <n v="1662.72"/>
    <x v="0"/>
    <n v="277.12"/>
  </r>
  <r>
    <n v="1520"/>
    <x v="1"/>
    <x v="133"/>
    <d v="2023-01-07T00:00:00"/>
    <x v="85"/>
    <x v="1"/>
    <n v="135.87"/>
    <n v="4"/>
    <n v="0"/>
    <x v="2"/>
    <s v="Credit Card"/>
    <x v="2"/>
    <s v="Yes"/>
    <s v="Accommodation"/>
    <n v="6"/>
    <n v="4"/>
    <n v="0"/>
    <x v="2"/>
    <n v="0"/>
  </r>
  <r>
    <n v="1521"/>
    <x v="3"/>
    <x v="327"/>
    <d v="2023-09-07T00:00:00"/>
    <x v="149"/>
    <x v="2"/>
    <n v="116.54"/>
    <n v="4"/>
    <n v="0"/>
    <x v="1"/>
    <s v="UPI"/>
    <x v="2"/>
    <s v="No"/>
    <s v="Accommodation"/>
    <n v="3"/>
    <n v="4"/>
    <n v="0"/>
    <x v="2"/>
    <n v="0"/>
  </r>
  <r>
    <n v="1522"/>
    <x v="3"/>
    <x v="87"/>
    <d v="2023-12-15T00:00:00"/>
    <x v="356"/>
    <x v="2"/>
    <n v="151.59"/>
    <n v="1"/>
    <n v="0"/>
    <x v="3"/>
    <s v="UPI"/>
    <x v="1"/>
    <s v="No"/>
    <s v="Accommodation"/>
    <n v="10"/>
    <n v="1"/>
    <n v="1515.9"/>
    <x v="1"/>
    <n v="151.59"/>
  </r>
  <r>
    <n v="1523"/>
    <x v="0"/>
    <x v="338"/>
    <d v="2023-01-08T00:00:00"/>
    <x v="166"/>
    <x v="3"/>
    <n v="331.56"/>
    <n v="1"/>
    <n v="0"/>
    <x v="4"/>
    <s v="Debit Card"/>
    <x v="0"/>
    <s v="No"/>
    <s v="Accommodation"/>
    <n v="2"/>
    <n v="1"/>
    <n v="663.12"/>
    <x v="0"/>
    <n v="331.56"/>
  </r>
  <r>
    <n v="1524"/>
    <x v="3"/>
    <x v="243"/>
    <d v="2023-08-07T00:00:00"/>
    <x v="99"/>
    <x v="1"/>
    <n v="160.53"/>
    <n v="2"/>
    <n v="0"/>
    <x v="4"/>
    <s v="Cash"/>
    <x v="1"/>
    <s v="Yes"/>
    <s v="Accommodation"/>
    <n v="5"/>
    <n v="2"/>
    <n v="802.65"/>
    <x v="1"/>
    <n v="160.53"/>
  </r>
  <r>
    <n v="1525"/>
    <x v="1"/>
    <x v="1"/>
    <d v="2023-07-29T00:00:00"/>
    <x v="88"/>
    <x v="0"/>
    <n v="198.14"/>
    <n v="1"/>
    <n v="0"/>
    <x v="2"/>
    <s v="Credit Card"/>
    <x v="0"/>
    <s v="No"/>
    <s v="Accommodation"/>
    <n v="6"/>
    <n v="1"/>
    <n v="1188.8399999999999"/>
    <x v="0"/>
    <n v="198.14"/>
  </r>
  <r>
    <n v="1526"/>
    <x v="0"/>
    <x v="100"/>
    <d v="2023-06-27T00:00:00"/>
    <x v="187"/>
    <x v="3"/>
    <n v="424.24"/>
    <n v="2"/>
    <n v="3"/>
    <x v="0"/>
    <s v="Credit Card"/>
    <x v="0"/>
    <s v="No"/>
    <s v="Accommodation"/>
    <n v="6"/>
    <n v="5"/>
    <n v="2545.44"/>
    <x v="0"/>
    <n v="424.24"/>
  </r>
  <r>
    <n v="1527"/>
    <x v="3"/>
    <x v="119"/>
    <d v="2023-05-26T00:00:00"/>
    <x v="38"/>
    <x v="2"/>
    <n v="158.38999999999999"/>
    <n v="1"/>
    <n v="0"/>
    <x v="2"/>
    <s v="UPI"/>
    <x v="0"/>
    <s v="No"/>
    <s v="Accommodation"/>
    <n v="3"/>
    <n v="1"/>
    <n v="475.16999999999996"/>
    <x v="0"/>
    <n v="158.38999999999999"/>
  </r>
  <r>
    <n v="1528"/>
    <x v="3"/>
    <x v="97"/>
    <d v="2023-12-18T00:00:00"/>
    <x v="316"/>
    <x v="2"/>
    <n v="149.76"/>
    <n v="1"/>
    <n v="0"/>
    <x v="0"/>
    <s v="Debit Card"/>
    <x v="2"/>
    <s v="No"/>
    <s v="Accommodation"/>
    <n v="7"/>
    <n v="1"/>
    <n v="0"/>
    <x v="2"/>
    <n v="0"/>
  </r>
  <r>
    <n v="1529"/>
    <x v="1"/>
    <x v="72"/>
    <d v="2024-01-06T00:00:00"/>
    <x v="3"/>
    <x v="2"/>
    <n v="90.89"/>
    <n v="1"/>
    <n v="0"/>
    <x v="1"/>
    <s v="Cash"/>
    <x v="0"/>
    <s v="Yes"/>
    <s v="Accommodation"/>
    <n v="9"/>
    <n v="1"/>
    <n v="818.01"/>
    <x v="0"/>
    <n v="90.89"/>
  </r>
  <r>
    <n v="1530"/>
    <x v="1"/>
    <x v="136"/>
    <d v="2023-09-26T00:00:00"/>
    <x v="295"/>
    <x v="1"/>
    <n v="134.75"/>
    <n v="1"/>
    <n v="1"/>
    <x v="2"/>
    <s v="Credit Card"/>
    <x v="0"/>
    <s v="No"/>
    <s v="Spa Services"/>
    <n v="4"/>
    <n v="2"/>
    <n v="539"/>
    <x v="0"/>
    <n v="134.75"/>
  </r>
  <r>
    <n v="1531"/>
    <x v="0"/>
    <x v="329"/>
    <d v="2023-04-15T00:00:00"/>
    <x v="114"/>
    <x v="1"/>
    <n v="170.93"/>
    <n v="2"/>
    <n v="1"/>
    <x v="0"/>
    <s v="Bank Transfer"/>
    <x v="0"/>
    <s v="No"/>
    <s v="Accommodation"/>
    <n v="6"/>
    <n v="3"/>
    <n v="1025.58"/>
    <x v="0"/>
    <n v="170.92999999999998"/>
  </r>
  <r>
    <n v="1532"/>
    <x v="1"/>
    <x v="123"/>
    <d v="2024-01-07T00:00:00"/>
    <x v="252"/>
    <x v="1"/>
    <n v="104.99"/>
    <n v="2"/>
    <n v="0"/>
    <x v="1"/>
    <s v="Debit Card"/>
    <x v="2"/>
    <s v="Yes"/>
    <s v="Spa Services"/>
    <n v="9"/>
    <n v="2"/>
    <n v="0"/>
    <x v="2"/>
    <n v="0"/>
  </r>
  <r>
    <n v="1533"/>
    <x v="0"/>
    <x v="219"/>
    <d v="2023-07-11T00:00:00"/>
    <x v="0"/>
    <x v="2"/>
    <n v="80.849999999999994"/>
    <n v="2"/>
    <n v="0"/>
    <x v="3"/>
    <s v="Bank Transfer"/>
    <x v="1"/>
    <s v="No"/>
    <s v="Accommodation"/>
    <n v="3"/>
    <n v="2"/>
    <n v="242.54999999999998"/>
    <x v="1"/>
    <n v="80.849999999999994"/>
  </r>
  <r>
    <n v="1534"/>
    <x v="2"/>
    <x v="358"/>
    <d v="2023-01-22T00:00:00"/>
    <x v="154"/>
    <x v="2"/>
    <n v="91.62"/>
    <n v="1"/>
    <n v="1"/>
    <x v="0"/>
    <s v="Credit Card"/>
    <x v="0"/>
    <s v="No"/>
    <s v="Accommodation"/>
    <n v="5"/>
    <n v="2"/>
    <n v="458.1"/>
    <x v="0"/>
    <n v="91.62"/>
  </r>
  <r>
    <n v="1535"/>
    <x v="2"/>
    <x v="115"/>
    <d v="2023-05-04T00:00:00"/>
    <x v="222"/>
    <x v="2"/>
    <n v="95.21"/>
    <n v="2"/>
    <n v="0"/>
    <x v="0"/>
    <s v="Bank Transfer"/>
    <x v="1"/>
    <s v="No"/>
    <s v="Spa Services"/>
    <n v="11"/>
    <n v="2"/>
    <n v="1047.31"/>
    <x v="1"/>
    <n v="95.21"/>
  </r>
  <r>
    <n v="1536"/>
    <x v="3"/>
    <x v="76"/>
    <d v="2023-09-16T00:00:00"/>
    <x v="273"/>
    <x v="2"/>
    <n v="136.51"/>
    <n v="3"/>
    <n v="0"/>
    <x v="4"/>
    <s v="Bank Transfer"/>
    <x v="0"/>
    <s v="No"/>
    <s v="Food &amp; Beverage"/>
    <n v="9"/>
    <n v="3"/>
    <n v="1228.5899999999999"/>
    <x v="0"/>
    <n v="136.51"/>
  </r>
  <r>
    <n v="1537"/>
    <x v="0"/>
    <x v="126"/>
    <d v="2023-05-12T00:00:00"/>
    <x v="28"/>
    <x v="1"/>
    <n v="141.75"/>
    <n v="2"/>
    <n v="0"/>
    <x v="0"/>
    <s v="Bank Transfer"/>
    <x v="1"/>
    <s v="No"/>
    <s v="Accommodation"/>
    <n v="3"/>
    <n v="2"/>
    <n v="425.25"/>
    <x v="1"/>
    <n v="141.75"/>
  </r>
  <r>
    <n v="1538"/>
    <x v="2"/>
    <x v="288"/>
    <d v="2023-09-29T00:00:00"/>
    <x v="292"/>
    <x v="0"/>
    <n v="304.06"/>
    <n v="3"/>
    <n v="0"/>
    <x v="2"/>
    <s v="Credit Card"/>
    <x v="0"/>
    <s v="No"/>
    <s v="Other"/>
    <n v="3"/>
    <n v="3"/>
    <n v="912.18000000000006"/>
    <x v="0"/>
    <n v="304.06"/>
  </r>
  <r>
    <n v="1539"/>
    <x v="0"/>
    <x v="292"/>
    <d v="2023-11-22T00:00:00"/>
    <x v="367"/>
    <x v="2"/>
    <n v="72.790000000000006"/>
    <n v="3"/>
    <n v="0"/>
    <x v="1"/>
    <s v="Cash"/>
    <x v="0"/>
    <s v="No"/>
    <s v="Spa Services"/>
    <n v="6"/>
    <n v="3"/>
    <n v="436.74"/>
    <x v="0"/>
    <n v="72.790000000000006"/>
  </r>
  <r>
    <n v="1540"/>
    <x v="0"/>
    <x v="256"/>
    <d v="2023-02-17T00:00:00"/>
    <x v="23"/>
    <x v="1"/>
    <n v="134.97999999999999"/>
    <n v="1"/>
    <n v="0"/>
    <x v="2"/>
    <s v="Debit Card"/>
    <x v="0"/>
    <s v="No"/>
    <s v="Accommodation"/>
    <n v="8"/>
    <n v="1"/>
    <n v="1079.8399999999999"/>
    <x v="0"/>
    <n v="134.97999999999999"/>
  </r>
  <r>
    <n v="1541"/>
    <x v="2"/>
    <x v="359"/>
    <d v="2023-10-15T00:00:00"/>
    <x v="12"/>
    <x v="2"/>
    <n v="106.64"/>
    <n v="1"/>
    <n v="0"/>
    <x v="4"/>
    <s v="Credit Card"/>
    <x v="2"/>
    <s v="No"/>
    <s v="Accommodation"/>
    <n v="2"/>
    <n v="1"/>
    <n v="0"/>
    <x v="2"/>
    <n v="0"/>
  </r>
  <r>
    <n v="1542"/>
    <x v="1"/>
    <x v="41"/>
    <d v="2023-05-23T00:00:00"/>
    <x v="178"/>
    <x v="1"/>
    <n v="166.43"/>
    <n v="1"/>
    <n v="0"/>
    <x v="1"/>
    <s v="Cash"/>
    <x v="1"/>
    <s v="No"/>
    <s v="Spa Services"/>
    <n v="6"/>
    <n v="1"/>
    <n v="998.58"/>
    <x v="1"/>
    <n v="166.43"/>
  </r>
  <r>
    <n v="1543"/>
    <x v="1"/>
    <x v="234"/>
    <d v="2023-01-30T00:00:00"/>
    <x v="263"/>
    <x v="0"/>
    <n v="140.84"/>
    <n v="2"/>
    <n v="1"/>
    <x v="0"/>
    <s v="Credit Card"/>
    <x v="0"/>
    <s v="No"/>
    <s v="Other"/>
    <n v="5"/>
    <n v="3"/>
    <n v="704.2"/>
    <x v="0"/>
    <n v="140.84"/>
  </r>
  <r>
    <n v="1544"/>
    <x v="3"/>
    <x v="134"/>
    <d v="2023-07-11T00:00:00"/>
    <x v="126"/>
    <x v="2"/>
    <n v="146.47"/>
    <n v="3"/>
    <n v="3"/>
    <x v="0"/>
    <s v="Bank Transfer"/>
    <x v="0"/>
    <s v="No"/>
    <s v="Accommodation"/>
    <n v="2"/>
    <n v="6"/>
    <n v="292.94"/>
    <x v="0"/>
    <n v="146.47"/>
  </r>
  <r>
    <n v="1545"/>
    <x v="2"/>
    <x v="235"/>
    <d v="2023-09-17T00:00:00"/>
    <x v="383"/>
    <x v="1"/>
    <n v="145.72999999999999"/>
    <n v="2"/>
    <n v="0"/>
    <x v="2"/>
    <s v="UPI"/>
    <x v="2"/>
    <s v="No"/>
    <s v="Accommodation"/>
    <n v="4"/>
    <n v="2"/>
    <n v="0"/>
    <x v="2"/>
    <n v="0"/>
  </r>
  <r>
    <n v="1546"/>
    <x v="2"/>
    <x v="188"/>
    <d v="2023-07-02T00:00:00"/>
    <x v="240"/>
    <x v="0"/>
    <n v="218.56"/>
    <n v="1"/>
    <n v="0"/>
    <x v="2"/>
    <s v="UPI"/>
    <x v="0"/>
    <s v="No"/>
    <s v="Accommodation"/>
    <n v="9"/>
    <n v="1"/>
    <n v="1967.04"/>
    <x v="0"/>
    <n v="218.56"/>
  </r>
  <r>
    <n v="1547"/>
    <x v="2"/>
    <x v="285"/>
    <d v="2023-07-03T00:00:00"/>
    <x v="241"/>
    <x v="2"/>
    <n v="88.96"/>
    <n v="1"/>
    <n v="0"/>
    <x v="3"/>
    <s v="Debit Card"/>
    <x v="0"/>
    <s v="No"/>
    <s v="Accommodation"/>
    <n v="4"/>
    <n v="1"/>
    <n v="355.84"/>
    <x v="0"/>
    <n v="88.96"/>
  </r>
  <r>
    <n v="1548"/>
    <x v="2"/>
    <x v="332"/>
    <d v="2023-04-03T00:00:00"/>
    <x v="362"/>
    <x v="1"/>
    <n v="129.04"/>
    <n v="2"/>
    <n v="0"/>
    <x v="2"/>
    <s v="Bank Transfer"/>
    <x v="1"/>
    <s v="No"/>
    <s v="Spa Services"/>
    <n v="7"/>
    <n v="2"/>
    <n v="903.28"/>
    <x v="1"/>
    <n v="129.04"/>
  </r>
  <r>
    <n v="1549"/>
    <x v="3"/>
    <x v="352"/>
    <d v="2023-08-30T00:00:00"/>
    <x v="244"/>
    <x v="2"/>
    <n v="123.72"/>
    <n v="1"/>
    <n v="0"/>
    <x v="2"/>
    <s v="Bank Transfer"/>
    <x v="0"/>
    <s v="Yes"/>
    <s v="Accommodation"/>
    <n v="5"/>
    <n v="1"/>
    <n v="618.6"/>
    <x v="0"/>
    <n v="123.72"/>
  </r>
  <r>
    <n v="1550"/>
    <x v="3"/>
    <x v="300"/>
    <d v="2023-05-02T00:00:00"/>
    <x v="116"/>
    <x v="3"/>
    <n v="332.2"/>
    <n v="3"/>
    <n v="1"/>
    <x v="3"/>
    <s v="Credit Card"/>
    <x v="1"/>
    <s v="No"/>
    <s v="Food &amp; Beverage"/>
    <n v="5"/>
    <n v="4"/>
    <n v="1661"/>
    <x v="1"/>
    <n v="332.2"/>
  </r>
  <r>
    <n v="1551"/>
    <x v="3"/>
    <x v="309"/>
    <d v="2023-02-06T00:00:00"/>
    <x v="275"/>
    <x v="0"/>
    <n v="324.26"/>
    <n v="2"/>
    <n v="0"/>
    <x v="4"/>
    <s v="Credit Card"/>
    <x v="0"/>
    <s v="Yes"/>
    <s v="Spa Services"/>
    <n v="2"/>
    <n v="2"/>
    <n v="648.52"/>
    <x v="0"/>
    <n v="324.26"/>
  </r>
  <r>
    <n v="1552"/>
    <x v="2"/>
    <x v="359"/>
    <d v="2023-10-19T00:00:00"/>
    <x v="349"/>
    <x v="1"/>
    <n v="212.65"/>
    <n v="2"/>
    <n v="0"/>
    <x v="2"/>
    <s v="UPI"/>
    <x v="0"/>
    <s v="No"/>
    <s v="Spa Services"/>
    <n v="6"/>
    <n v="2"/>
    <n v="1275.9000000000001"/>
    <x v="0"/>
    <n v="212.65"/>
  </r>
  <r>
    <n v="1553"/>
    <x v="1"/>
    <x v="60"/>
    <d v="2023-12-19T00:00:00"/>
    <x v="69"/>
    <x v="3"/>
    <n v="384.28"/>
    <n v="3"/>
    <n v="0"/>
    <x v="1"/>
    <s v="Credit Card"/>
    <x v="0"/>
    <s v="No"/>
    <s v="Accommodation"/>
    <n v="3"/>
    <n v="3"/>
    <n v="1152.8399999999999"/>
    <x v="0"/>
    <n v="384.28"/>
  </r>
  <r>
    <n v="1554"/>
    <x v="0"/>
    <x v="109"/>
    <d v="2023-04-16T00:00:00"/>
    <x v="179"/>
    <x v="0"/>
    <n v="226.88"/>
    <n v="2"/>
    <n v="1"/>
    <x v="2"/>
    <s v="Credit Card"/>
    <x v="2"/>
    <s v="Yes"/>
    <s v="Accommodation"/>
    <n v="3"/>
    <n v="3"/>
    <n v="0"/>
    <x v="2"/>
    <n v="0"/>
  </r>
  <r>
    <n v="1555"/>
    <x v="1"/>
    <x v="328"/>
    <d v="2023-09-22T00:00:00"/>
    <x v="57"/>
    <x v="1"/>
    <n v="135.81"/>
    <n v="4"/>
    <n v="0"/>
    <x v="2"/>
    <s v="UPI"/>
    <x v="0"/>
    <s v="No"/>
    <s v="Spa Services"/>
    <n v="1"/>
    <n v="4"/>
    <n v="135.81"/>
    <x v="0"/>
    <n v="135.81"/>
  </r>
  <r>
    <n v="1556"/>
    <x v="0"/>
    <x v="282"/>
    <d v="2023-06-14T00:00:00"/>
    <x v="95"/>
    <x v="3"/>
    <n v="312.45999999999998"/>
    <n v="2"/>
    <n v="0"/>
    <x v="2"/>
    <s v="Debit Card"/>
    <x v="1"/>
    <s v="No"/>
    <s v="Spa Services"/>
    <n v="13"/>
    <n v="2"/>
    <n v="4061.9799999999996"/>
    <x v="1"/>
    <n v="312.45999999999998"/>
  </r>
  <r>
    <n v="1557"/>
    <x v="2"/>
    <x v="151"/>
    <d v="2023-10-02T00:00:00"/>
    <x v="61"/>
    <x v="1"/>
    <n v="166.96"/>
    <n v="4"/>
    <n v="0"/>
    <x v="0"/>
    <s v="Cash"/>
    <x v="2"/>
    <s v="No"/>
    <s v="Accommodation"/>
    <n v="5"/>
    <n v="4"/>
    <n v="0"/>
    <x v="2"/>
    <n v="0"/>
  </r>
  <r>
    <n v="1558"/>
    <x v="2"/>
    <x v="268"/>
    <d v="2023-08-27T00:00:00"/>
    <x v="227"/>
    <x v="2"/>
    <n v="121.36"/>
    <n v="1"/>
    <n v="1"/>
    <x v="2"/>
    <s v="Debit Card"/>
    <x v="1"/>
    <s v="No"/>
    <s v="Accommodation"/>
    <n v="8"/>
    <n v="2"/>
    <n v="970.88"/>
    <x v="1"/>
    <n v="121.36"/>
  </r>
  <r>
    <n v="1559"/>
    <x v="3"/>
    <x v="252"/>
    <d v="2023-02-02T00:00:00"/>
    <x v="239"/>
    <x v="2"/>
    <n v="132.52000000000001"/>
    <n v="1"/>
    <n v="1"/>
    <x v="1"/>
    <s v="Credit Card"/>
    <x v="0"/>
    <s v="No"/>
    <s v="Accommodation"/>
    <n v="2"/>
    <n v="2"/>
    <n v="265.04000000000002"/>
    <x v="0"/>
    <n v="132.52000000000001"/>
  </r>
  <r>
    <n v="1560"/>
    <x v="3"/>
    <x v="285"/>
    <d v="2023-07-08T00:00:00"/>
    <x v="16"/>
    <x v="2"/>
    <n v="91.67"/>
    <n v="1"/>
    <n v="2"/>
    <x v="3"/>
    <s v="Cash"/>
    <x v="1"/>
    <s v="No"/>
    <s v="Accommodation"/>
    <n v="9"/>
    <n v="3"/>
    <n v="825.03"/>
    <x v="1"/>
    <n v="91.67"/>
  </r>
  <r>
    <n v="1561"/>
    <x v="1"/>
    <x v="336"/>
    <d v="2023-12-27T00:00:00"/>
    <x v="272"/>
    <x v="3"/>
    <n v="263.06"/>
    <n v="2"/>
    <n v="1"/>
    <x v="1"/>
    <s v="Bank Transfer"/>
    <x v="0"/>
    <s v="No"/>
    <s v="Food &amp; Beverage"/>
    <n v="5"/>
    <n v="3"/>
    <n v="1315.3"/>
    <x v="0"/>
    <n v="263.06"/>
  </r>
  <r>
    <n v="1562"/>
    <x v="2"/>
    <x v="19"/>
    <d v="2023-01-24T00:00:00"/>
    <x v="361"/>
    <x v="2"/>
    <n v="107.02"/>
    <n v="2"/>
    <n v="0"/>
    <x v="1"/>
    <s v="Debit Card"/>
    <x v="1"/>
    <s v="Yes"/>
    <s v="Accommodation"/>
    <n v="4"/>
    <n v="2"/>
    <n v="428.08"/>
    <x v="1"/>
    <n v="107.02"/>
  </r>
  <r>
    <n v="1563"/>
    <x v="3"/>
    <x v="234"/>
    <d v="2023-02-07T00:00:00"/>
    <x v="370"/>
    <x v="2"/>
    <n v="160.02000000000001"/>
    <n v="1"/>
    <n v="0"/>
    <x v="1"/>
    <s v="UPI"/>
    <x v="0"/>
    <s v="No"/>
    <s v="Food &amp; Beverage"/>
    <n v="13"/>
    <n v="1"/>
    <n v="2080.2600000000002"/>
    <x v="0"/>
    <n v="160.02000000000001"/>
  </r>
  <r>
    <n v="1564"/>
    <x v="2"/>
    <x v="41"/>
    <d v="2023-05-26T00:00:00"/>
    <x v="139"/>
    <x v="2"/>
    <n v="69.88"/>
    <n v="2"/>
    <n v="2"/>
    <x v="2"/>
    <s v="Debit Card"/>
    <x v="0"/>
    <s v="No"/>
    <s v="Accommodation"/>
    <n v="9"/>
    <n v="4"/>
    <n v="628.91999999999996"/>
    <x v="0"/>
    <n v="69.88"/>
  </r>
  <r>
    <n v="1565"/>
    <x v="0"/>
    <x v="184"/>
    <d v="2023-05-12T00:00:00"/>
    <x v="4"/>
    <x v="3"/>
    <n v="355.46"/>
    <n v="1"/>
    <n v="0"/>
    <x v="2"/>
    <s v="UPI"/>
    <x v="0"/>
    <s v="No"/>
    <s v="Laundry"/>
    <n v="11"/>
    <n v="1"/>
    <n v="3910.06"/>
    <x v="0"/>
    <n v="355.46"/>
  </r>
  <r>
    <n v="1566"/>
    <x v="2"/>
    <x v="19"/>
    <d v="2023-01-28T00:00:00"/>
    <x v="86"/>
    <x v="2"/>
    <n v="129.71"/>
    <n v="1"/>
    <n v="0"/>
    <x v="2"/>
    <s v="Cash"/>
    <x v="0"/>
    <s v="No"/>
    <s v="Food &amp; Beverage"/>
    <n v="8"/>
    <n v="1"/>
    <n v="1037.68"/>
    <x v="0"/>
    <n v="129.71"/>
  </r>
  <r>
    <n v="1567"/>
    <x v="3"/>
    <x v="120"/>
    <d v="2023-06-24T00:00:00"/>
    <x v="147"/>
    <x v="0"/>
    <n v="326.63"/>
    <n v="1"/>
    <n v="0"/>
    <x v="1"/>
    <s v="Bank Transfer"/>
    <x v="1"/>
    <s v="No"/>
    <s v="Laundry"/>
    <n v="7"/>
    <n v="1"/>
    <n v="2286.41"/>
    <x v="1"/>
    <n v="326.63"/>
  </r>
  <r>
    <n v="1568"/>
    <x v="3"/>
    <x v="107"/>
    <d v="2023-06-14T00:00:00"/>
    <x v="115"/>
    <x v="3"/>
    <n v="399.38"/>
    <n v="2"/>
    <n v="2"/>
    <x v="0"/>
    <s v="Debit Card"/>
    <x v="3"/>
    <s v="No"/>
    <s v="Accommodation"/>
    <n v="9"/>
    <n v="4"/>
    <n v="0"/>
    <x v="2"/>
    <n v="0"/>
  </r>
  <r>
    <n v="1569"/>
    <x v="3"/>
    <x v="165"/>
    <d v="2023-01-19T00:00:00"/>
    <x v="401"/>
    <x v="2"/>
    <n v="84.71"/>
    <n v="2"/>
    <n v="0"/>
    <x v="2"/>
    <s v="Debit Card"/>
    <x v="0"/>
    <s v="Yes"/>
    <s v="Accommodation"/>
    <n v="6"/>
    <n v="2"/>
    <n v="508.26"/>
    <x v="0"/>
    <n v="84.71"/>
  </r>
  <r>
    <n v="1570"/>
    <x v="0"/>
    <x v="247"/>
    <d v="2023-08-24T00:00:00"/>
    <x v="130"/>
    <x v="2"/>
    <n v="89.19"/>
    <n v="1"/>
    <n v="0"/>
    <x v="2"/>
    <s v="UPI"/>
    <x v="0"/>
    <s v="Yes"/>
    <s v="Accommodation"/>
    <n v="11"/>
    <n v="1"/>
    <n v="981.08999999999992"/>
    <x v="0"/>
    <n v="89.19"/>
  </r>
  <r>
    <n v="1571"/>
    <x v="0"/>
    <x v="268"/>
    <d v="2023-08-30T00:00:00"/>
    <x v="0"/>
    <x v="1"/>
    <n v="166.35"/>
    <n v="3"/>
    <n v="1"/>
    <x v="1"/>
    <s v="Cash"/>
    <x v="1"/>
    <s v="No"/>
    <s v="Spa Services"/>
    <n v="11"/>
    <n v="4"/>
    <n v="1829.85"/>
    <x v="1"/>
    <n v="166.35"/>
  </r>
  <r>
    <n v="1572"/>
    <x v="0"/>
    <x v="41"/>
    <d v="2023-05-22T00:00:00"/>
    <x v="43"/>
    <x v="1"/>
    <n v="170.29"/>
    <n v="1"/>
    <n v="0"/>
    <x v="1"/>
    <s v="Debit Card"/>
    <x v="0"/>
    <s v="No"/>
    <s v="Spa Services"/>
    <n v="5"/>
    <n v="1"/>
    <n v="851.44999999999993"/>
    <x v="0"/>
    <n v="170.29"/>
  </r>
  <r>
    <n v="1573"/>
    <x v="0"/>
    <x v="331"/>
    <d v="2023-12-31T00:00:00"/>
    <x v="300"/>
    <x v="3"/>
    <n v="387.88"/>
    <n v="1"/>
    <n v="0"/>
    <x v="1"/>
    <s v="Credit Card"/>
    <x v="1"/>
    <s v="No"/>
    <s v="Accommodation"/>
    <n v="4"/>
    <n v="1"/>
    <n v="1551.52"/>
    <x v="1"/>
    <n v="387.88"/>
  </r>
  <r>
    <n v="1574"/>
    <x v="2"/>
    <x v="312"/>
    <d v="2023-12-27T00:00:00"/>
    <x v="359"/>
    <x v="3"/>
    <n v="368.16"/>
    <n v="2"/>
    <n v="0"/>
    <x v="1"/>
    <s v="Cash"/>
    <x v="1"/>
    <s v="No"/>
    <s v="Accommodation"/>
    <n v="4"/>
    <n v="2"/>
    <n v="1472.64"/>
    <x v="1"/>
    <n v="368.16"/>
  </r>
  <r>
    <n v="1575"/>
    <x v="1"/>
    <x v="166"/>
    <d v="2023-02-13T00:00:00"/>
    <x v="278"/>
    <x v="2"/>
    <n v="94.04"/>
    <n v="2"/>
    <n v="0"/>
    <x v="3"/>
    <s v="UPI"/>
    <x v="0"/>
    <s v="No"/>
    <s v="Food &amp; Beverage"/>
    <n v="6"/>
    <n v="2"/>
    <n v="564.24"/>
    <x v="0"/>
    <n v="94.04"/>
  </r>
  <r>
    <n v="1576"/>
    <x v="0"/>
    <x v="193"/>
    <d v="2023-05-05T00:00:00"/>
    <x v="63"/>
    <x v="2"/>
    <n v="60.79"/>
    <n v="2"/>
    <n v="1"/>
    <x v="1"/>
    <s v="UPI"/>
    <x v="0"/>
    <s v="No"/>
    <s v="Accommodation"/>
    <n v="11"/>
    <n v="3"/>
    <n v="668.68999999999994"/>
    <x v="0"/>
    <n v="60.789999999999992"/>
  </r>
  <r>
    <n v="1577"/>
    <x v="2"/>
    <x v="35"/>
    <d v="2023-07-20T00:00:00"/>
    <x v="202"/>
    <x v="1"/>
    <n v="142.02000000000001"/>
    <n v="4"/>
    <n v="0"/>
    <x v="2"/>
    <s v="UPI"/>
    <x v="1"/>
    <s v="No"/>
    <s v="Accommodation"/>
    <n v="4"/>
    <n v="4"/>
    <n v="568.08000000000004"/>
    <x v="1"/>
    <n v="142.02000000000001"/>
  </r>
  <r>
    <n v="1578"/>
    <x v="1"/>
    <x v="331"/>
    <d v="2024-01-08T00:00:00"/>
    <x v="325"/>
    <x v="1"/>
    <n v="100.67"/>
    <n v="1"/>
    <n v="0"/>
    <x v="0"/>
    <s v="Credit Card"/>
    <x v="0"/>
    <s v="No"/>
    <s v="Accommodation"/>
    <n v="12"/>
    <n v="1"/>
    <n v="1208.04"/>
    <x v="0"/>
    <n v="100.67"/>
  </r>
  <r>
    <n v="1579"/>
    <x v="1"/>
    <x v="105"/>
    <d v="2023-07-24T00:00:00"/>
    <x v="41"/>
    <x v="0"/>
    <n v="135.79"/>
    <n v="1"/>
    <n v="2"/>
    <x v="0"/>
    <s v="Credit Card"/>
    <x v="1"/>
    <s v="No"/>
    <s v="Other"/>
    <n v="5"/>
    <n v="3"/>
    <n v="678.94999999999993"/>
    <x v="1"/>
    <n v="135.79"/>
  </r>
  <r>
    <n v="1580"/>
    <x v="3"/>
    <x v="55"/>
    <d v="2023-08-20T00:00:00"/>
    <x v="174"/>
    <x v="2"/>
    <n v="82.72"/>
    <n v="2"/>
    <n v="0"/>
    <x v="1"/>
    <s v="Bank Transfer"/>
    <x v="3"/>
    <s v="No"/>
    <s v="Accommodation"/>
    <n v="4"/>
    <n v="2"/>
    <n v="0"/>
    <x v="2"/>
    <n v="0"/>
  </r>
  <r>
    <n v="1581"/>
    <x v="2"/>
    <x v="171"/>
    <d v="2023-01-22T00:00:00"/>
    <x v="353"/>
    <x v="2"/>
    <n v="95.85"/>
    <n v="2"/>
    <n v="2"/>
    <x v="3"/>
    <s v="Credit Card"/>
    <x v="2"/>
    <s v="No"/>
    <s v="Accommodation"/>
    <n v="3"/>
    <n v="4"/>
    <n v="0"/>
    <x v="2"/>
    <n v="0"/>
  </r>
  <r>
    <n v="1582"/>
    <x v="1"/>
    <x v="106"/>
    <d v="2023-06-10T00:00:00"/>
    <x v="60"/>
    <x v="3"/>
    <n v="289.27999999999997"/>
    <n v="3"/>
    <n v="0"/>
    <x v="3"/>
    <s v="Cash"/>
    <x v="0"/>
    <s v="Yes"/>
    <s v="Food &amp; Beverage"/>
    <n v="3"/>
    <n v="3"/>
    <n v="867.83999999999992"/>
    <x v="0"/>
    <n v="289.27999999999997"/>
  </r>
  <r>
    <n v="1583"/>
    <x v="2"/>
    <x v="290"/>
    <d v="2023-07-31T00:00:00"/>
    <x v="345"/>
    <x v="3"/>
    <n v="521.54"/>
    <n v="2"/>
    <n v="0"/>
    <x v="1"/>
    <s v="UPI"/>
    <x v="0"/>
    <s v="No"/>
    <s v="Accommodation"/>
    <n v="3"/>
    <n v="2"/>
    <n v="1564.62"/>
    <x v="0"/>
    <n v="521.54"/>
  </r>
  <r>
    <n v="1584"/>
    <x v="2"/>
    <x v="141"/>
    <d v="2023-12-30T00:00:00"/>
    <x v="125"/>
    <x v="1"/>
    <n v="139.72999999999999"/>
    <n v="2"/>
    <n v="2"/>
    <x v="3"/>
    <s v="Credit Card"/>
    <x v="0"/>
    <s v="No"/>
    <s v="Other"/>
    <n v="12"/>
    <n v="4"/>
    <n v="1676.7599999999998"/>
    <x v="0"/>
    <n v="139.72999999999999"/>
  </r>
  <r>
    <n v="1585"/>
    <x v="2"/>
    <x v="5"/>
    <d v="2023-02-04T00:00:00"/>
    <x v="23"/>
    <x v="2"/>
    <n v="112.84"/>
    <n v="1"/>
    <n v="1"/>
    <x v="1"/>
    <s v="Bank Transfer"/>
    <x v="0"/>
    <s v="No"/>
    <s v="Food &amp; Beverage"/>
    <n v="8"/>
    <n v="2"/>
    <n v="902.72"/>
    <x v="0"/>
    <n v="112.84"/>
  </r>
  <r>
    <n v="1586"/>
    <x v="3"/>
    <x v="255"/>
    <d v="2023-09-10T00:00:00"/>
    <x v="319"/>
    <x v="2"/>
    <n v="122.76"/>
    <n v="2"/>
    <n v="0"/>
    <x v="1"/>
    <s v="Debit Card"/>
    <x v="1"/>
    <s v="No"/>
    <s v="Food &amp; Beverage"/>
    <n v="2"/>
    <n v="2"/>
    <n v="245.52"/>
    <x v="1"/>
    <n v="122.76"/>
  </r>
  <r>
    <n v="1587"/>
    <x v="2"/>
    <x v="272"/>
    <d v="2023-05-13T00:00:00"/>
    <x v="259"/>
    <x v="3"/>
    <n v="353.27"/>
    <n v="4"/>
    <n v="1"/>
    <x v="1"/>
    <s v="Credit Card"/>
    <x v="1"/>
    <s v="Yes"/>
    <s v="Accommodation"/>
    <n v="3"/>
    <n v="5"/>
    <n v="1059.81"/>
    <x v="1"/>
    <n v="353.27"/>
  </r>
  <r>
    <n v="1588"/>
    <x v="2"/>
    <x v="218"/>
    <d v="2023-06-05T00:00:00"/>
    <x v="318"/>
    <x v="2"/>
    <n v="98.93"/>
    <n v="3"/>
    <n v="0"/>
    <x v="4"/>
    <s v="Cash"/>
    <x v="2"/>
    <s v="No"/>
    <s v="Accommodation"/>
    <n v="11"/>
    <n v="3"/>
    <n v="0"/>
    <x v="2"/>
    <n v="0"/>
  </r>
  <r>
    <n v="1589"/>
    <x v="0"/>
    <x v="230"/>
    <d v="2023-06-22T00:00:00"/>
    <x v="395"/>
    <x v="1"/>
    <n v="130.41999999999999"/>
    <n v="4"/>
    <n v="0"/>
    <x v="4"/>
    <s v="UPI"/>
    <x v="0"/>
    <s v="Yes"/>
    <s v="Accommodation"/>
    <n v="4"/>
    <n v="4"/>
    <n v="521.67999999999995"/>
    <x v="0"/>
    <n v="130.41999999999999"/>
  </r>
  <r>
    <n v="1590"/>
    <x v="3"/>
    <x v="223"/>
    <d v="2023-09-15T00:00:00"/>
    <x v="382"/>
    <x v="2"/>
    <n v="155.35"/>
    <n v="2"/>
    <n v="0"/>
    <x v="1"/>
    <s v="Bank Transfer"/>
    <x v="0"/>
    <s v="No"/>
    <s v="Other"/>
    <n v="10"/>
    <n v="2"/>
    <n v="1553.5"/>
    <x v="0"/>
    <n v="155.35"/>
  </r>
  <r>
    <n v="1591"/>
    <x v="2"/>
    <x v="264"/>
    <d v="2023-07-04T00:00:00"/>
    <x v="107"/>
    <x v="1"/>
    <n v="178.67"/>
    <n v="2"/>
    <n v="1"/>
    <x v="4"/>
    <s v="Cash"/>
    <x v="1"/>
    <s v="Yes"/>
    <s v="Accommodation"/>
    <n v="2"/>
    <n v="3"/>
    <n v="357.34"/>
    <x v="1"/>
    <n v="178.67"/>
  </r>
  <r>
    <n v="1592"/>
    <x v="2"/>
    <x v="174"/>
    <d v="2023-11-09T00:00:00"/>
    <x v="128"/>
    <x v="2"/>
    <n v="91.19"/>
    <n v="1"/>
    <n v="0"/>
    <x v="1"/>
    <s v="Bank Transfer"/>
    <x v="0"/>
    <s v="No"/>
    <s v="Accommodation"/>
    <n v="4"/>
    <n v="1"/>
    <n v="364.76"/>
    <x v="0"/>
    <n v="91.19"/>
  </r>
  <r>
    <n v="1593"/>
    <x v="0"/>
    <x v="243"/>
    <d v="2023-08-07T00:00:00"/>
    <x v="257"/>
    <x v="2"/>
    <n v="81.95"/>
    <n v="2"/>
    <n v="0"/>
    <x v="1"/>
    <s v="Bank Transfer"/>
    <x v="3"/>
    <s v="No"/>
    <s v="Accommodation"/>
    <n v="5"/>
    <n v="2"/>
    <n v="0"/>
    <x v="2"/>
    <n v="0"/>
  </r>
  <r>
    <n v="1594"/>
    <x v="0"/>
    <x v="188"/>
    <d v="2023-06-25T00:00:00"/>
    <x v="307"/>
    <x v="3"/>
    <n v="455.94"/>
    <n v="1"/>
    <n v="1"/>
    <x v="1"/>
    <s v="Credit Card"/>
    <x v="1"/>
    <s v="No"/>
    <s v="Food &amp; Beverage"/>
    <n v="2"/>
    <n v="2"/>
    <n v="911.88"/>
    <x v="1"/>
    <n v="455.94"/>
  </r>
  <r>
    <n v="1595"/>
    <x v="3"/>
    <x v="45"/>
    <d v="2023-07-19T00:00:00"/>
    <x v="368"/>
    <x v="3"/>
    <n v="364.55"/>
    <n v="2"/>
    <n v="0"/>
    <x v="4"/>
    <s v="UPI"/>
    <x v="0"/>
    <s v="Yes"/>
    <s v="Accommodation"/>
    <n v="5"/>
    <n v="2"/>
    <n v="1822.75"/>
    <x v="0"/>
    <n v="364.55"/>
  </r>
  <r>
    <n v="1596"/>
    <x v="1"/>
    <x v="10"/>
    <d v="2023-01-31T00:00:00"/>
    <x v="171"/>
    <x v="2"/>
    <n v="77.56"/>
    <n v="3"/>
    <n v="2"/>
    <x v="1"/>
    <s v="Bank Transfer"/>
    <x v="0"/>
    <s v="Yes"/>
    <s v="Laundry"/>
    <n v="7"/>
    <n v="5"/>
    <n v="542.92000000000007"/>
    <x v="0"/>
    <n v="77.560000000000016"/>
  </r>
  <r>
    <n v="1597"/>
    <x v="3"/>
    <x v="31"/>
    <d v="2023-01-12T00:00:00"/>
    <x v="67"/>
    <x v="0"/>
    <n v="257.69"/>
    <n v="1"/>
    <n v="0"/>
    <x v="3"/>
    <s v="Bank Transfer"/>
    <x v="0"/>
    <s v="Yes"/>
    <s v="Accommodation"/>
    <n v="4"/>
    <n v="1"/>
    <n v="1030.76"/>
    <x v="0"/>
    <n v="257.69"/>
  </r>
  <r>
    <n v="1598"/>
    <x v="2"/>
    <x v="295"/>
    <d v="2023-03-02T00:00:00"/>
    <x v="250"/>
    <x v="3"/>
    <n v="303.02999999999997"/>
    <n v="2"/>
    <n v="1"/>
    <x v="1"/>
    <s v="Debit Card"/>
    <x v="0"/>
    <s v="No"/>
    <s v="Accommodation"/>
    <n v="2"/>
    <n v="3"/>
    <n v="606.05999999999995"/>
    <x v="0"/>
    <n v="303.02999999999997"/>
  </r>
  <r>
    <n v="1599"/>
    <x v="3"/>
    <x v="250"/>
    <d v="2023-04-04T00:00:00"/>
    <x v="121"/>
    <x v="0"/>
    <n v="256.97000000000003"/>
    <n v="3"/>
    <n v="0"/>
    <x v="2"/>
    <s v="Bank Transfer"/>
    <x v="0"/>
    <s v="No"/>
    <s v="Accommodation"/>
    <n v="4"/>
    <n v="3"/>
    <n v="1027.8800000000001"/>
    <x v="0"/>
    <n v="256.97000000000003"/>
  </r>
  <r>
    <n v="1600"/>
    <x v="3"/>
    <x v="65"/>
    <d v="2023-02-01T00:00:00"/>
    <x v="405"/>
    <x v="3"/>
    <n v="522.80999999999995"/>
    <n v="1"/>
    <n v="0"/>
    <x v="3"/>
    <s v="Debit Card"/>
    <x v="0"/>
    <s v="No"/>
    <s v="Food &amp; Beverage"/>
    <n v="4"/>
    <n v="1"/>
    <n v="2091.2399999999998"/>
    <x v="0"/>
    <n v="522.80999999999995"/>
  </r>
  <r>
    <n v="1601"/>
    <x v="2"/>
    <x v="326"/>
    <d v="2023-08-27T00:00:00"/>
    <x v="343"/>
    <x v="2"/>
    <n v="70.31"/>
    <n v="2"/>
    <n v="1"/>
    <x v="3"/>
    <s v="Cash"/>
    <x v="2"/>
    <s v="No"/>
    <s v="Accommodation"/>
    <n v="4"/>
    <n v="3"/>
    <n v="0"/>
    <x v="2"/>
    <n v="0"/>
  </r>
  <r>
    <n v="1602"/>
    <x v="3"/>
    <x v="222"/>
    <d v="2023-11-14T00:00:00"/>
    <x v="196"/>
    <x v="2"/>
    <n v="93.28"/>
    <n v="3"/>
    <n v="0"/>
    <x v="1"/>
    <s v="UPI"/>
    <x v="0"/>
    <s v="No"/>
    <s v="Accommodation"/>
    <n v="4"/>
    <n v="3"/>
    <n v="373.12"/>
    <x v="0"/>
    <n v="93.28"/>
  </r>
  <r>
    <n v="1603"/>
    <x v="0"/>
    <x v="162"/>
    <d v="2023-02-03T00:00:00"/>
    <x v="67"/>
    <x v="2"/>
    <n v="89.61"/>
    <n v="2"/>
    <n v="0"/>
    <x v="2"/>
    <s v="Debit Card"/>
    <x v="1"/>
    <s v="No"/>
    <s v="Accommodation"/>
    <n v="8"/>
    <n v="2"/>
    <n v="716.88"/>
    <x v="1"/>
    <n v="89.61"/>
  </r>
  <r>
    <n v="1604"/>
    <x v="1"/>
    <x v="69"/>
    <d v="2023-02-14T00:00:00"/>
    <x v="242"/>
    <x v="2"/>
    <n v="77.59"/>
    <n v="1"/>
    <n v="0"/>
    <x v="0"/>
    <s v="Credit Card"/>
    <x v="0"/>
    <s v="No"/>
    <s v="Accommodation"/>
    <n v="2"/>
    <n v="1"/>
    <n v="155.18"/>
    <x v="0"/>
    <n v="77.59"/>
  </r>
  <r>
    <n v="1605"/>
    <x v="0"/>
    <x v="358"/>
    <d v="2023-01-19T00:00:00"/>
    <x v="242"/>
    <x v="2"/>
    <n v="81.16"/>
    <n v="1"/>
    <n v="0"/>
    <x v="1"/>
    <s v="UPI"/>
    <x v="0"/>
    <s v="No"/>
    <s v="Other"/>
    <n v="2"/>
    <n v="1"/>
    <n v="162.32"/>
    <x v="0"/>
    <n v="81.16"/>
  </r>
  <r>
    <n v="1606"/>
    <x v="1"/>
    <x v="82"/>
    <d v="2023-10-19T00:00:00"/>
    <x v="287"/>
    <x v="0"/>
    <n v="250.54"/>
    <n v="2"/>
    <n v="0"/>
    <x v="4"/>
    <s v="Credit Card"/>
    <x v="2"/>
    <s v="No"/>
    <s v="Spa Services"/>
    <n v="7"/>
    <n v="2"/>
    <n v="0"/>
    <x v="2"/>
    <n v="0"/>
  </r>
  <r>
    <n v="1607"/>
    <x v="1"/>
    <x v="238"/>
    <d v="2023-12-25T00:00:00"/>
    <x v="226"/>
    <x v="0"/>
    <n v="182.34"/>
    <n v="1"/>
    <n v="0"/>
    <x v="2"/>
    <s v="UPI"/>
    <x v="0"/>
    <s v="No"/>
    <s v="Food &amp; Beverage"/>
    <n v="4"/>
    <n v="1"/>
    <n v="729.36"/>
    <x v="0"/>
    <n v="182.34"/>
  </r>
  <r>
    <n v="1608"/>
    <x v="2"/>
    <x v="100"/>
    <d v="2023-06-26T00:00:00"/>
    <x v="393"/>
    <x v="1"/>
    <n v="163.51"/>
    <n v="3"/>
    <n v="3"/>
    <x v="2"/>
    <s v="Bank Transfer"/>
    <x v="1"/>
    <s v="No"/>
    <s v="Accommodation"/>
    <n v="5"/>
    <n v="6"/>
    <n v="817.55"/>
    <x v="1"/>
    <n v="163.51"/>
  </r>
  <r>
    <n v="1609"/>
    <x v="0"/>
    <x v="236"/>
    <d v="2023-05-04T00:00:00"/>
    <x v="406"/>
    <x v="2"/>
    <n v="102.24"/>
    <n v="2"/>
    <n v="0"/>
    <x v="1"/>
    <s v="Debit Card"/>
    <x v="2"/>
    <s v="No"/>
    <s v="Accommodation"/>
    <n v="6"/>
    <n v="2"/>
    <n v="0"/>
    <x v="2"/>
    <n v="0"/>
  </r>
  <r>
    <n v="1610"/>
    <x v="3"/>
    <x v="152"/>
    <d v="2023-10-18T00:00:00"/>
    <x v="83"/>
    <x v="2"/>
    <n v="81.63"/>
    <n v="3"/>
    <n v="2"/>
    <x v="1"/>
    <s v="Debit Card"/>
    <x v="1"/>
    <s v="No"/>
    <s v="Laundry"/>
    <n v="13"/>
    <n v="5"/>
    <n v="1061.19"/>
    <x v="1"/>
    <n v="81.63000000000001"/>
  </r>
  <r>
    <n v="1611"/>
    <x v="1"/>
    <x v="183"/>
    <d v="2023-06-26T00:00:00"/>
    <x v="195"/>
    <x v="2"/>
    <n v="83.82"/>
    <n v="1"/>
    <n v="2"/>
    <x v="1"/>
    <s v="UPI"/>
    <x v="1"/>
    <s v="No"/>
    <s v="Accommodation"/>
    <n v="6"/>
    <n v="3"/>
    <n v="502.91999999999996"/>
    <x v="1"/>
    <n v="83.82"/>
  </r>
  <r>
    <n v="1612"/>
    <x v="2"/>
    <x v="24"/>
    <d v="2023-03-08T00:00:00"/>
    <x v="271"/>
    <x v="2"/>
    <n v="118.66"/>
    <n v="1"/>
    <n v="1"/>
    <x v="3"/>
    <s v="Cash"/>
    <x v="0"/>
    <s v="No"/>
    <s v="Accommodation"/>
    <n v="2"/>
    <n v="2"/>
    <n v="237.32"/>
    <x v="0"/>
    <n v="118.66"/>
  </r>
  <r>
    <n v="1613"/>
    <x v="2"/>
    <x v="171"/>
    <d v="2023-01-29T00:00:00"/>
    <x v="84"/>
    <x v="0"/>
    <n v="244.75"/>
    <n v="3"/>
    <n v="2"/>
    <x v="1"/>
    <s v="Cash"/>
    <x v="2"/>
    <s v="Yes"/>
    <s v="Accommodation"/>
    <n v="10"/>
    <n v="5"/>
    <n v="0"/>
    <x v="2"/>
    <n v="0"/>
  </r>
  <r>
    <n v="1614"/>
    <x v="2"/>
    <x v="108"/>
    <d v="2023-12-21T00:00:00"/>
    <x v="359"/>
    <x v="2"/>
    <n v="146.22999999999999"/>
    <n v="1"/>
    <n v="0"/>
    <x v="2"/>
    <s v="Cash"/>
    <x v="3"/>
    <s v="Yes"/>
    <s v="Accommodation"/>
    <n v="6"/>
    <n v="1"/>
    <n v="0"/>
    <x v="2"/>
    <n v="0"/>
  </r>
  <r>
    <n v="1615"/>
    <x v="0"/>
    <x v="27"/>
    <d v="2023-10-21T00:00:00"/>
    <x v="233"/>
    <x v="3"/>
    <n v="363.34"/>
    <n v="2"/>
    <n v="0"/>
    <x v="2"/>
    <s v="Bank Transfer"/>
    <x v="1"/>
    <s v="No"/>
    <s v="Other"/>
    <n v="7"/>
    <n v="2"/>
    <n v="2543.3799999999997"/>
    <x v="1"/>
    <n v="363.34"/>
  </r>
  <r>
    <n v="1616"/>
    <x v="2"/>
    <x v="121"/>
    <d v="2023-12-20T00:00:00"/>
    <x v="247"/>
    <x v="3"/>
    <n v="404.66"/>
    <n v="1"/>
    <n v="0"/>
    <x v="1"/>
    <s v="Credit Card"/>
    <x v="0"/>
    <s v="No"/>
    <s v="Food &amp; Beverage"/>
    <n v="7"/>
    <n v="1"/>
    <n v="2832.6200000000003"/>
    <x v="0"/>
    <n v="404.66"/>
  </r>
  <r>
    <n v="1617"/>
    <x v="2"/>
    <x v="152"/>
    <d v="2023-10-07T00:00:00"/>
    <x v="82"/>
    <x v="1"/>
    <n v="196.88"/>
    <n v="1"/>
    <n v="0"/>
    <x v="2"/>
    <s v="Cash"/>
    <x v="0"/>
    <s v="No"/>
    <s v="Accommodation"/>
    <n v="2"/>
    <n v="1"/>
    <n v="393.76"/>
    <x v="0"/>
    <n v="196.88"/>
  </r>
  <r>
    <n v="1618"/>
    <x v="3"/>
    <x v="82"/>
    <d v="2023-10-16T00:00:00"/>
    <x v="336"/>
    <x v="2"/>
    <n v="129.79"/>
    <n v="1"/>
    <n v="2"/>
    <x v="2"/>
    <s v="Credit Card"/>
    <x v="1"/>
    <s v="Yes"/>
    <s v="Accommodation"/>
    <n v="4"/>
    <n v="3"/>
    <n v="519.16"/>
    <x v="1"/>
    <n v="129.79"/>
  </r>
  <r>
    <n v="1619"/>
    <x v="3"/>
    <x v="253"/>
    <d v="2023-11-28T00:00:00"/>
    <x v="255"/>
    <x v="3"/>
    <n v="562.84"/>
    <n v="4"/>
    <n v="1"/>
    <x v="1"/>
    <s v="Bank Transfer"/>
    <x v="0"/>
    <s v="No"/>
    <s v="Food &amp; Beverage"/>
    <n v="6"/>
    <n v="5"/>
    <n v="3377.04"/>
    <x v="0"/>
    <n v="562.84"/>
  </r>
  <r>
    <n v="1620"/>
    <x v="3"/>
    <x v="49"/>
    <d v="2023-03-29T00:00:00"/>
    <x v="263"/>
    <x v="0"/>
    <n v="336.73"/>
    <n v="2"/>
    <n v="2"/>
    <x v="3"/>
    <s v="Credit Card"/>
    <x v="0"/>
    <s v="No"/>
    <s v="Accommodation"/>
    <n v="12"/>
    <n v="4"/>
    <n v="4040.76"/>
    <x v="0"/>
    <n v="336.73"/>
  </r>
  <r>
    <n v="1621"/>
    <x v="1"/>
    <x v="10"/>
    <d v="2023-01-28T00:00:00"/>
    <x v="270"/>
    <x v="2"/>
    <n v="71.77"/>
    <n v="2"/>
    <n v="1"/>
    <x v="1"/>
    <s v="Bank Transfer"/>
    <x v="1"/>
    <s v="No"/>
    <s v="Accommodation"/>
    <n v="4"/>
    <n v="3"/>
    <n v="287.08"/>
    <x v="1"/>
    <n v="71.77"/>
  </r>
  <r>
    <n v="1622"/>
    <x v="3"/>
    <x v="245"/>
    <d v="2023-02-11T00:00:00"/>
    <x v="166"/>
    <x v="2"/>
    <n v="87.18"/>
    <n v="2"/>
    <n v="0"/>
    <x v="2"/>
    <s v="UPI"/>
    <x v="1"/>
    <s v="Yes"/>
    <s v="Spa Services"/>
    <n v="3"/>
    <n v="2"/>
    <n v="261.54000000000002"/>
    <x v="1"/>
    <n v="87.18"/>
  </r>
  <r>
    <n v="1623"/>
    <x v="0"/>
    <x v="19"/>
    <d v="2023-01-30T00:00:00"/>
    <x v="67"/>
    <x v="2"/>
    <n v="60.29"/>
    <n v="1"/>
    <n v="1"/>
    <x v="0"/>
    <s v="Debit Card"/>
    <x v="0"/>
    <s v="Yes"/>
    <s v="Food &amp; Beverage"/>
    <n v="10"/>
    <n v="2"/>
    <n v="602.9"/>
    <x v="0"/>
    <n v="60.29"/>
  </r>
  <r>
    <n v="1624"/>
    <x v="0"/>
    <x v="349"/>
    <d v="2023-08-04T00:00:00"/>
    <x v="177"/>
    <x v="0"/>
    <n v="270.79000000000002"/>
    <n v="1"/>
    <n v="0"/>
    <x v="0"/>
    <s v="UPI"/>
    <x v="2"/>
    <s v="Yes"/>
    <s v="Accommodation"/>
    <n v="5"/>
    <n v="1"/>
    <n v="0"/>
    <x v="2"/>
    <n v="0"/>
  </r>
  <r>
    <n v="1625"/>
    <x v="3"/>
    <x v="107"/>
    <d v="2023-06-07T00:00:00"/>
    <x v="100"/>
    <x v="1"/>
    <n v="193.89"/>
    <n v="2"/>
    <n v="0"/>
    <x v="3"/>
    <s v="Cash"/>
    <x v="0"/>
    <s v="No"/>
    <s v="Accommodation"/>
    <n v="2"/>
    <n v="2"/>
    <n v="387.78"/>
    <x v="0"/>
    <n v="193.89"/>
  </r>
  <r>
    <n v="1626"/>
    <x v="1"/>
    <x v="10"/>
    <d v="2023-01-31T00:00:00"/>
    <x v="263"/>
    <x v="1"/>
    <n v="127.87"/>
    <n v="4"/>
    <n v="0"/>
    <x v="2"/>
    <s v="Cash"/>
    <x v="0"/>
    <s v="No"/>
    <s v="Accommodation"/>
    <n v="7"/>
    <n v="4"/>
    <n v="895.09"/>
    <x v="0"/>
    <n v="127.87"/>
  </r>
  <r>
    <n v="1627"/>
    <x v="3"/>
    <x v="228"/>
    <d v="2023-06-21T00:00:00"/>
    <x v="321"/>
    <x v="2"/>
    <n v="139.72"/>
    <n v="1"/>
    <n v="0"/>
    <x v="3"/>
    <s v="Bank Transfer"/>
    <x v="0"/>
    <s v="No"/>
    <s v="Accommodation"/>
    <n v="6"/>
    <n v="1"/>
    <n v="838.31999999999994"/>
    <x v="0"/>
    <n v="139.72"/>
  </r>
  <r>
    <n v="1628"/>
    <x v="2"/>
    <x v="124"/>
    <d v="2023-11-04T00:00:00"/>
    <x v="93"/>
    <x v="1"/>
    <n v="128.69999999999999"/>
    <n v="1"/>
    <n v="0"/>
    <x v="2"/>
    <s v="Bank Transfer"/>
    <x v="2"/>
    <s v="No"/>
    <s v="Accommodation"/>
    <n v="2"/>
    <n v="1"/>
    <n v="0"/>
    <x v="2"/>
    <n v="0"/>
  </r>
  <r>
    <n v="1629"/>
    <x v="1"/>
    <x v="77"/>
    <d v="2023-07-04T00:00:00"/>
    <x v="366"/>
    <x v="0"/>
    <n v="176.94"/>
    <n v="2"/>
    <n v="0"/>
    <x v="2"/>
    <s v="Cash"/>
    <x v="0"/>
    <s v="No"/>
    <s v="Accommodation"/>
    <n v="4"/>
    <n v="2"/>
    <n v="707.76"/>
    <x v="0"/>
    <n v="176.94"/>
  </r>
  <r>
    <n v="1630"/>
    <x v="3"/>
    <x v="98"/>
    <d v="2023-05-23T00:00:00"/>
    <x v="13"/>
    <x v="0"/>
    <n v="339.64"/>
    <n v="1"/>
    <n v="0"/>
    <x v="1"/>
    <s v="Bank Transfer"/>
    <x v="0"/>
    <s v="No"/>
    <s v="Accommodation"/>
    <n v="8"/>
    <n v="1"/>
    <n v="2717.12"/>
    <x v="0"/>
    <n v="339.64"/>
  </r>
  <r>
    <n v="1631"/>
    <x v="3"/>
    <x v="72"/>
    <d v="2023-12-30T00:00:00"/>
    <x v="80"/>
    <x v="3"/>
    <n v="326.48"/>
    <n v="3"/>
    <n v="2"/>
    <x v="1"/>
    <s v="Bank Transfer"/>
    <x v="1"/>
    <s v="No"/>
    <s v="Accommodation"/>
    <n v="2"/>
    <n v="5"/>
    <n v="652.96"/>
    <x v="1"/>
    <n v="326.48"/>
  </r>
  <r>
    <n v="1632"/>
    <x v="2"/>
    <x v="147"/>
    <d v="2023-11-01T00:00:00"/>
    <x v="265"/>
    <x v="0"/>
    <n v="240.17"/>
    <n v="4"/>
    <n v="0"/>
    <x v="1"/>
    <s v="UPI"/>
    <x v="0"/>
    <s v="No"/>
    <s v="Accommodation"/>
    <n v="5"/>
    <n v="4"/>
    <n v="1200.8499999999999"/>
    <x v="0"/>
    <n v="240.17"/>
  </r>
  <r>
    <n v="1633"/>
    <x v="1"/>
    <x v="63"/>
    <d v="2023-03-24T00:00:00"/>
    <x v="335"/>
    <x v="0"/>
    <n v="198.25"/>
    <n v="2"/>
    <n v="0"/>
    <x v="2"/>
    <s v="Cash"/>
    <x v="1"/>
    <s v="Yes"/>
    <s v="Food &amp; Beverage"/>
    <n v="3"/>
    <n v="2"/>
    <n v="594.75"/>
    <x v="1"/>
    <n v="198.25"/>
  </r>
  <r>
    <n v="1634"/>
    <x v="3"/>
    <x v="234"/>
    <d v="2023-01-27T00:00:00"/>
    <x v="87"/>
    <x v="1"/>
    <n v="231.56"/>
    <n v="4"/>
    <n v="2"/>
    <x v="2"/>
    <s v="Debit Card"/>
    <x v="1"/>
    <s v="No"/>
    <s v="Accommodation"/>
    <n v="2"/>
    <n v="6"/>
    <n v="463.12"/>
    <x v="1"/>
    <n v="231.56"/>
  </r>
  <r>
    <n v="1635"/>
    <x v="2"/>
    <x v="14"/>
    <d v="2023-04-13T00:00:00"/>
    <x v="42"/>
    <x v="2"/>
    <n v="142.61000000000001"/>
    <n v="2"/>
    <n v="0"/>
    <x v="2"/>
    <s v="Bank Transfer"/>
    <x v="0"/>
    <s v="No"/>
    <s v="Other"/>
    <n v="6"/>
    <n v="2"/>
    <n v="855.66000000000008"/>
    <x v="0"/>
    <n v="142.61000000000001"/>
  </r>
  <r>
    <n v="1636"/>
    <x v="1"/>
    <x v="35"/>
    <d v="2023-07-27T00:00:00"/>
    <x v="290"/>
    <x v="0"/>
    <n v="238.93"/>
    <n v="2"/>
    <n v="1"/>
    <x v="3"/>
    <s v="Debit Card"/>
    <x v="2"/>
    <s v="No"/>
    <s v="Accommodation"/>
    <n v="11"/>
    <n v="3"/>
    <n v="0"/>
    <x v="2"/>
    <n v="0"/>
  </r>
  <r>
    <n v="1637"/>
    <x v="2"/>
    <x v="156"/>
    <d v="2023-08-18T00:00:00"/>
    <x v="109"/>
    <x v="0"/>
    <n v="317.43"/>
    <n v="2"/>
    <n v="0"/>
    <x v="2"/>
    <s v="Debit Card"/>
    <x v="0"/>
    <s v="No"/>
    <s v="Spa Services"/>
    <n v="9"/>
    <n v="2"/>
    <n v="2856.87"/>
    <x v="0"/>
    <n v="317.43"/>
  </r>
  <r>
    <n v="1638"/>
    <x v="0"/>
    <x v="203"/>
    <d v="2023-01-09T00:00:00"/>
    <x v="392"/>
    <x v="2"/>
    <n v="112.09"/>
    <n v="2"/>
    <n v="0"/>
    <x v="3"/>
    <s v="Bank Transfer"/>
    <x v="0"/>
    <s v="No"/>
    <s v="Laundry"/>
    <n v="2"/>
    <n v="2"/>
    <n v="224.18"/>
    <x v="0"/>
    <n v="112.09"/>
  </r>
  <r>
    <n v="1639"/>
    <x v="1"/>
    <x v="269"/>
    <d v="2023-08-07T00:00:00"/>
    <x v="104"/>
    <x v="3"/>
    <n v="367.15"/>
    <n v="2"/>
    <n v="0"/>
    <x v="3"/>
    <s v="Debit Card"/>
    <x v="1"/>
    <s v="No"/>
    <s v="Food &amp; Beverage"/>
    <n v="4"/>
    <n v="2"/>
    <n v="1468.6"/>
    <x v="1"/>
    <n v="367.15"/>
  </r>
  <r>
    <n v="1640"/>
    <x v="2"/>
    <x v="92"/>
    <d v="2023-12-04T00:00:00"/>
    <x v="181"/>
    <x v="1"/>
    <n v="131.47"/>
    <n v="2"/>
    <n v="0"/>
    <x v="2"/>
    <s v="Bank Transfer"/>
    <x v="0"/>
    <s v="No"/>
    <s v="Food &amp; Beverage"/>
    <n v="11"/>
    <n v="2"/>
    <n v="1446.17"/>
    <x v="0"/>
    <n v="131.47"/>
  </r>
  <r>
    <n v="1641"/>
    <x v="3"/>
    <x v="293"/>
    <d v="2023-05-23T00:00:00"/>
    <x v="100"/>
    <x v="0"/>
    <n v="244.44"/>
    <n v="2"/>
    <n v="0"/>
    <x v="2"/>
    <s v="Debit Card"/>
    <x v="2"/>
    <s v="No"/>
    <s v="Accommodation"/>
    <n v="3"/>
    <n v="2"/>
    <n v="0"/>
    <x v="2"/>
    <n v="0"/>
  </r>
  <r>
    <n v="1642"/>
    <x v="2"/>
    <x v="43"/>
    <d v="2023-08-01T00:00:00"/>
    <x v="321"/>
    <x v="1"/>
    <n v="216.61"/>
    <n v="2"/>
    <n v="2"/>
    <x v="2"/>
    <s v="Bank Transfer"/>
    <x v="0"/>
    <s v="Yes"/>
    <s v="Spa Services"/>
    <n v="10"/>
    <n v="4"/>
    <n v="2166.1000000000004"/>
    <x v="0"/>
    <n v="216.61000000000004"/>
  </r>
  <r>
    <n v="1643"/>
    <x v="1"/>
    <x v="331"/>
    <d v="2023-12-31T00:00:00"/>
    <x v="170"/>
    <x v="1"/>
    <n v="134.44999999999999"/>
    <n v="3"/>
    <n v="2"/>
    <x v="2"/>
    <s v="Debit Card"/>
    <x v="0"/>
    <s v="No"/>
    <s v="Accommodation"/>
    <n v="4"/>
    <n v="5"/>
    <n v="537.79999999999995"/>
    <x v="0"/>
    <n v="134.44999999999999"/>
  </r>
  <r>
    <n v="1644"/>
    <x v="2"/>
    <x v="228"/>
    <d v="2023-06-26T00:00:00"/>
    <x v="236"/>
    <x v="3"/>
    <n v="521.29"/>
    <n v="1"/>
    <n v="1"/>
    <x v="3"/>
    <s v="Credit Card"/>
    <x v="1"/>
    <s v="No"/>
    <s v="Other"/>
    <n v="11"/>
    <n v="2"/>
    <n v="5734.19"/>
    <x v="1"/>
    <n v="521.29"/>
  </r>
  <r>
    <n v="1645"/>
    <x v="3"/>
    <x v="126"/>
    <d v="2023-05-16T00:00:00"/>
    <x v="243"/>
    <x v="2"/>
    <n v="158.86000000000001"/>
    <n v="1"/>
    <n v="0"/>
    <x v="0"/>
    <s v="Cash"/>
    <x v="1"/>
    <s v="Yes"/>
    <s v="Spa Services"/>
    <n v="7"/>
    <n v="1"/>
    <n v="1112.02"/>
    <x v="1"/>
    <n v="158.85999999999999"/>
  </r>
  <r>
    <n v="1646"/>
    <x v="2"/>
    <x v="59"/>
    <d v="2023-06-17T00:00:00"/>
    <x v="123"/>
    <x v="3"/>
    <n v="519.87"/>
    <n v="2"/>
    <n v="1"/>
    <x v="1"/>
    <s v="Bank Transfer"/>
    <x v="1"/>
    <s v="No"/>
    <s v="Accommodation"/>
    <n v="6"/>
    <n v="3"/>
    <n v="3119.2200000000003"/>
    <x v="1"/>
    <n v="519.87"/>
  </r>
  <r>
    <n v="1647"/>
    <x v="1"/>
    <x v="99"/>
    <d v="2023-07-13T00:00:00"/>
    <x v="68"/>
    <x v="1"/>
    <n v="169.99"/>
    <n v="3"/>
    <n v="1"/>
    <x v="1"/>
    <s v="UPI"/>
    <x v="0"/>
    <s v="No"/>
    <s v="Accommodation"/>
    <n v="2"/>
    <n v="4"/>
    <n v="339.98"/>
    <x v="0"/>
    <n v="169.99"/>
  </r>
  <r>
    <n v="1648"/>
    <x v="2"/>
    <x v="41"/>
    <d v="2023-05-20T00:00:00"/>
    <x v="318"/>
    <x v="0"/>
    <n v="232.09"/>
    <n v="1"/>
    <n v="0"/>
    <x v="4"/>
    <s v="Debit Card"/>
    <x v="0"/>
    <s v="No"/>
    <s v="Food &amp; Beverage"/>
    <n v="3"/>
    <n v="1"/>
    <n v="696.27"/>
    <x v="0"/>
    <n v="232.09"/>
  </r>
  <r>
    <n v="1649"/>
    <x v="2"/>
    <x v="65"/>
    <d v="2023-01-30T00:00:00"/>
    <x v="46"/>
    <x v="2"/>
    <n v="114.65"/>
    <n v="3"/>
    <n v="0"/>
    <x v="0"/>
    <s v="Credit Card"/>
    <x v="0"/>
    <s v="Yes"/>
    <s v="Spa Services"/>
    <n v="2"/>
    <n v="3"/>
    <n v="229.3"/>
    <x v="0"/>
    <n v="114.65"/>
  </r>
  <r>
    <n v="1650"/>
    <x v="2"/>
    <x v="55"/>
    <d v="2023-08-20T00:00:00"/>
    <x v="198"/>
    <x v="3"/>
    <n v="299.95"/>
    <n v="2"/>
    <n v="0"/>
    <x v="2"/>
    <s v="UPI"/>
    <x v="2"/>
    <s v="No"/>
    <s v="Food &amp; Beverage"/>
    <n v="4"/>
    <n v="2"/>
    <n v="0"/>
    <x v="2"/>
    <n v="0"/>
  </r>
  <r>
    <n v="1651"/>
    <x v="3"/>
    <x v="343"/>
    <d v="2023-03-14T00:00:00"/>
    <x v="234"/>
    <x v="0"/>
    <n v="297.66000000000003"/>
    <n v="2"/>
    <n v="0"/>
    <x v="4"/>
    <s v="Credit Card"/>
    <x v="0"/>
    <s v="No"/>
    <s v="Accommodation"/>
    <n v="5"/>
    <n v="2"/>
    <n v="1488.3000000000002"/>
    <x v="0"/>
    <n v="297.66000000000003"/>
  </r>
  <r>
    <n v="1652"/>
    <x v="0"/>
    <x v="120"/>
    <d v="2023-06-26T00:00:00"/>
    <x v="341"/>
    <x v="2"/>
    <n v="108.34"/>
    <n v="1"/>
    <n v="0"/>
    <x v="1"/>
    <s v="Credit Card"/>
    <x v="1"/>
    <s v="No"/>
    <s v="Food &amp; Beverage"/>
    <n v="9"/>
    <n v="1"/>
    <n v="975.06000000000006"/>
    <x v="1"/>
    <n v="108.34"/>
  </r>
  <r>
    <n v="1653"/>
    <x v="2"/>
    <x v="278"/>
    <d v="2023-12-08T00:00:00"/>
    <x v="220"/>
    <x v="0"/>
    <n v="287.26"/>
    <n v="2"/>
    <n v="2"/>
    <x v="0"/>
    <s v="Credit Card"/>
    <x v="0"/>
    <s v="No"/>
    <s v="Food &amp; Beverage"/>
    <n v="4"/>
    <n v="4"/>
    <n v="1149.04"/>
    <x v="0"/>
    <n v="287.26"/>
  </r>
  <r>
    <n v="1654"/>
    <x v="1"/>
    <x v="340"/>
    <d v="2023-10-25T00:00:00"/>
    <x v="146"/>
    <x v="2"/>
    <n v="77.16"/>
    <n v="2"/>
    <n v="0"/>
    <x v="2"/>
    <s v="Cash"/>
    <x v="0"/>
    <s v="No"/>
    <s v="Other"/>
    <n v="8"/>
    <n v="2"/>
    <n v="617.28"/>
    <x v="0"/>
    <n v="77.16"/>
  </r>
  <r>
    <n v="1655"/>
    <x v="0"/>
    <x v="326"/>
    <d v="2023-08-25T00:00:00"/>
    <x v="198"/>
    <x v="3"/>
    <n v="432.45"/>
    <n v="3"/>
    <n v="0"/>
    <x v="3"/>
    <s v="Bank Transfer"/>
    <x v="0"/>
    <s v="No"/>
    <s v="Accommodation"/>
    <n v="2"/>
    <n v="3"/>
    <n v="864.9"/>
    <x v="0"/>
    <n v="432.45"/>
  </r>
  <r>
    <n v="1656"/>
    <x v="3"/>
    <x v="141"/>
    <d v="2023-12-25T00:00:00"/>
    <x v="50"/>
    <x v="3"/>
    <n v="459.65"/>
    <n v="2"/>
    <n v="0"/>
    <x v="2"/>
    <s v="Debit Card"/>
    <x v="2"/>
    <s v="No"/>
    <s v="Spa Services"/>
    <n v="7"/>
    <n v="2"/>
    <n v="0"/>
    <x v="2"/>
    <n v="0"/>
  </r>
  <r>
    <n v="1657"/>
    <x v="3"/>
    <x v="44"/>
    <d v="2023-04-17T00:00:00"/>
    <x v="153"/>
    <x v="1"/>
    <n v="164.33"/>
    <n v="4"/>
    <n v="3"/>
    <x v="2"/>
    <s v="Bank Transfer"/>
    <x v="1"/>
    <s v="No"/>
    <s v="Accommodation"/>
    <n v="3"/>
    <n v="7"/>
    <n v="492.99"/>
    <x v="1"/>
    <n v="164.33"/>
  </r>
  <r>
    <n v="1658"/>
    <x v="1"/>
    <x v="317"/>
    <d v="2023-01-16T00:00:00"/>
    <x v="79"/>
    <x v="1"/>
    <n v="151.43"/>
    <n v="2"/>
    <n v="0"/>
    <x v="1"/>
    <s v="UPI"/>
    <x v="1"/>
    <s v="No"/>
    <s v="Food &amp; Beverage"/>
    <n v="2"/>
    <n v="2"/>
    <n v="302.86"/>
    <x v="1"/>
    <n v="151.43"/>
  </r>
  <r>
    <n v="1659"/>
    <x v="0"/>
    <x v="345"/>
    <d v="2023-03-02T00:00:00"/>
    <x v="163"/>
    <x v="2"/>
    <n v="87.55"/>
    <n v="2"/>
    <n v="1"/>
    <x v="4"/>
    <s v="Debit Card"/>
    <x v="2"/>
    <s v="Yes"/>
    <s v="Food &amp; Beverage"/>
    <n v="7"/>
    <n v="3"/>
    <n v="0"/>
    <x v="2"/>
    <n v="0"/>
  </r>
  <r>
    <n v="1660"/>
    <x v="0"/>
    <x v="336"/>
    <d v="2023-12-25T00:00:00"/>
    <x v="407"/>
    <x v="2"/>
    <n v="81.010000000000005"/>
    <n v="2"/>
    <n v="3"/>
    <x v="0"/>
    <s v="UPI"/>
    <x v="0"/>
    <s v="No"/>
    <s v="Accommodation"/>
    <n v="3"/>
    <n v="5"/>
    <n v="243.03000000000003"/>
    <x v="0"/>
    <n v="81.010000000000005"/>
  </r>
  <r>
    <n v="1661"/>
    <x v="0"/>
    <x v="197"/>
    <d v="2023-08-06T00:00:00"/>
    <x v="20"/>
    <x v="2"/>
    <n v="115.63"/>
    <n v="3"/>
    <n v="1"/>
    <x v="0"/>
    <s v="Credit Card"/>
    <x v="0"/>
    <s v="No"/>
    <s v="Accommodation"/>
    <n v="11"/>
    <n v="4"/>
    <n v="1271.9299999999998"/>
    <x v="0"/>
    <n v="115.62999999999998"/>
  </r>
  <r>
    <n v="1662"/>
    <x v="2"/>
    <x v="298"/>
    <d v="2023-04-08T00:00:00"/>
    <x v="131"/>
    <x v="1"/>
    <n v="160.74"/>
    <n v="1"/>
    <n v="2"/>
    <x v="2"/>
    <s v="Credit Card"/>
    <x v="0"/>
    <s v="Yes"/>
    <s v="Food &amp; Beverage"/>
    <n v="5"/>
    <n v="3"/>
    <n v="803.7"/>
    <x v="0"/>
    <n v="160.74"/>
  </r>
  <r>
    <n v="1663"/>
    <x v="2"/>
    <x v="5"/>
    <d v="2023-02-06T00:00:00"/>
    <x v="134"/>
    <x v="2"/>
    <n v="130.44"/>
    <n v="3"/>
    <n v="1"/>
    <x v="0"/>
    <s v="Credit Card"/>
    <x v="1"/>
    <s v="No"/>
    <s v="Food &amp; Beverage"/>
    <n v="10"/>
    <n v="4"/>
    <n v="1304.4000000000001"/>
    <x v="1"/>
    <n v="130.44"/>
  </r>
  <r>
    <n v="1664"/>
    <x v="0"/>
    <x v="288"/>
    <d v="2023-09-27T00:00:00"/>
    <x v="136"/>
    <x v="1"/>
    <n v="164.71"/>
    <n v="1"/>
    <n v="0"/>
    <x v="4"/>
    <s v="Debit Card"/>
    <x v="3"/>
    <s v="No"/>
    <s v="Accommodation"/>
    <n v="1"/>
    <n v="1"/>
    <n v="0"/>
    <x v="2"/>
    <n v="0"/>
  </r>
  <r>
    <n v="1665"/>
    <x v="2"/>
    <x v="295"/>
    <d v="2023-03-11T00:00:00"/>
    <x v="398"/>
    <x v="1"/>
    <n v="181.84"/>
    <n v="2"/>
    <n v="2"/>
    <x v="1"/>
    <s v="Debit Card"/>
    <x v="0"/>
    <s v="No"/>
    <s v="Accommodation"/>
    <n v="11"/>
    <n v="4"/>
    <n v="2000.24"/>
    <x v="0"/>
    <n v="181.84"/>
  </r>
  <r>
    <n v="1666"/>
    <x v="2"/>
    <x v="27"/>
    <d v="2023-10-25T00:00:00"/>
    <x v="94"/>
    <x v="2"/>
    <n v="94.23"/>
    <n v="2"/>
    <n v="0"/>
    <x v="1"/>
    <s v="Credit Card"/>
    <x v="0"/>
    <s v="No"/>
    <s v="Accommodation"/>
    <n v="11"/>
    <n v="2"/>
    <n v="1036.53"/>
    <x v="0"/>
    <n v="94.23"/>
  </r>
  <r>
    <n v="1667"/>
    <x v="2"/>
    <x v="255"/>
    <d v="2023-09-14T00:00:00"/>
    <x v="382"/>
    <x v="2"/>
    <n v="148.58000000000001"/>
    <n v="2"/>
    <n v="3"/>
    <x v="3"/>
    <s v="Bank Transfer"/>
    <x v="0"/>
    <s v="No"/>
    <s v="Accommodation"/>
    <n v="6"/>
    <n v="5"/>
    <n v="891.48"/>
    <x v="0"/>
    <n v="148.58000000000001"/>
  </r>
  <r>
    <n v="1668"/>
    <x v="1"/>
    <x v="228"/>
    <d v="2023-06-19T00:00:00"/>
    <x v="321"/>
    <x v="2"/>
    <n v="79.430000000000007"/>
    <n v="1"/>
    <n v="0"/>
    <x v="1"/>
    <s v="Debit Card"/>
    <x v="1"/>
    <s v="No"/>
    <s v="Accommodation"/>
    <n v="4"/>
    <n v="1"/>
    <n v="317.72000000000003"/>
    <x v="1"/>
    <n v="79.430000000000007"/>
  </r>
  <r>
    <n v="1669"/>
    <x v="0"/>
    <x v="52"/>
    <d v="2023-12-09T00:00:00"/>
    <x v="3"/>
    <x v="3"/>
    <n v="336.69"/>
    <n v="1"/>
    <n v="0"/>
    <x v="1"/>
    <s v="Debit Card"/>
    <x v="0"/>
    <s v="Yes"/>
    <s v="Food &amp; Beverage"/>
    <n v="9"/>
    <n v="1"/>
    <n v="3030.21"/>
    <x v="0"/>
    <n v="336.69"/>
  </r>
  <r>
    <n v="1670"/>
    <x v="1"/>
    <x v="127"/>
    <d v="2023-10-28T00:00:00"/>
    <x v="382"/>
    <x v="1"/>
    <n v="151.38999999999999"/>
    <n v="2"/>
    <n v="0"/>
    <x v="0"/>
    <s v="Cash"/>
    <x v="1"/>
    <s v="No"/>
    <s v="Accommodation"/>
    <n v="4"/>
    <n v="2"/>
    <n v="605.55999999999995"/>
    <x v="1"/>
    <n v="151.38999999999999"/>
  </r>
  <r>
    <n v="1671"/>
    <x v="1"/>
    <x v="275"/>
    <d v="2023-04-07T00:00:00"/>
    <x v="163"/>
    <x v="2"/>
    <n v="65.27"/>
    <n v="3"/>
    <n v="0"/>
    <x v="4"/>
    <s v="Debit Card"/>
    <x v="1"/>
    <s v="No"/>
    <s v="Accommodation"/>
    <n v="10"/>
    <n v="3"/>
    <n v="652.69999999999993"/>
    <x v="1"/>
    <n v="65.27"/>
  </r>
  <r>
    <n v="1672"/>
    <x v="3"/>
    <x v="116"/>
    <d v="2023-04-27T00:00:00"/>
    <x v="21"/>
    <x v="2"/>
    <n v="126.54"/>
    <n v="2"/>
    <n v="0"/>
    <x v="1"/>
    <s v="Debit Card"/>
    <x v="3"/>
    <s v="Yes"/>
    <s v="Laundry"/>
    <n v="5"/>
    <n v="2"/>
    <n v="0"/>
    <x v="2"/>
    <n v="0"/>
  </r>
  <r>
    <n v="1673"/>
    <x v="3"/>
    <x v="193"/>
    <d v="2023-04-26T00:00:00"/>
    <x v="179"/>
    <x v="2"/>
    <n v="153.47999999999999"/>
    <n v="1"/>
    <n v="0"/>
    <x v="1"/>
    <s v="UPI"/>
    <x v="0"/>
    <s v="No"/>
    <s v="Food &amp; Beverage"/>
    <n v="2"/>
    <n v="1"/>
    <n v="306.95999999999998"/>
    <x v="0"/>
    <n v="153.47999999999999"/>
  </r>
  <r>
    <n v="1674"/>
    <x v="1"/>
    <x v="2"/>
    <d v="2023-05-10T00:00:00"/>
    <x v="360"/>
    <x v="2"/>
    <n v="74.3"/>
    <n v="1"/>
    <n v="0"/>
    <x v="0"/>
    <s v="Credit Card"/>
    <x v="0"/>
    <s v="Yes"/>
    <s v="Accommodation"/>
    <n v="7"/>
    <n v="1"/>
    <n v="520.1"/>
    <x v="0"/>
    <n v="74.3"/>
  </r>
  <r>
    <n v="1675"/>
    <x v="3"/>
    <x v="186"/>
    <d v="2023-05-09T00:00:00"/>
    <x v="13"/>
    <x v="3"/>
    <n v="350.65"/>
    <n v="1"/>
    <n v="0"/>
    <x v="1"/>
    <s v="Credit Card"/>
    <x v="0"/>
    <s v="No"/>
    <s v="Accommodation"/>
    <n v="7"/>
    <n v="1"/>
    <n v="2454.5499999999997"/>
    <x v="0"/>
    <n v="350.65"/>
  </r>
  <r>
    <n v="1676"/>
    <x v="2"/>
    <x v="309"/>
    <d v="2023-02-05T00:00:00"/>
    <x v="305"/>
    <x v="1"/>
    <n v="125.07"/>
    <n v="2"/>
    <n v="0"/>
    <x v="3"/>
    <s v="Bank Transfer"/>
    <x v="0"/>
    <s v="No"/>
    <s v="Accommodation"/>
    <n v="1"/>
    <n v="2"/>
    <n v="125.07"/>
    <x v="0"/>
    <n v="125.07"/>
  </r>
  <r>
    <n v="1677"/>
    <x v="0"/>
    <x v="342"/>
    <d v="2023-01-30T00:00:00"/>
    <x v="24"/>
    <x v="3"/>
    <n v="439.05"/>
    <n v="2"/>
    <n v="0"/>
    <x v="2"/>
    <s v="Credit Card"/>
    <x v="0"/>
    <s v="No"/>
    <s v="Food &amp; Beverage"/>
    <n v="9"/>
    <n v="2"/>
    <n v="3951.4500000000003"/>
    <x v="0"/>
    <n v="439.05"/>
  </r>
  <r>
    <n v="1678"/>
    <x v="2"/>
    <x v="260"/>
    <d v="2023-03-16T00:00:00"/>
    <x v="215"/>
    <x v="2"/>
    <n v="109.43"/>
    <n v="3"/>
    <n v="3"/>
    <x v="4"/>
    <s v="Cash"/>
    <x v="1"/>
    <s v="Yes"/>
    <s v="Accommodation"/>
    <n v="3"/>
    <n v="6"/>
    <n v="328.29"/>
    <x v="1"/>
    <n v="109.43"/>
  </r>
  <r>
    <n v="1679"/>
    <x v="1"/>
    <x v="17"/>
    <d v="2023-11-08T00:00:00"/>
    <x v="158"/>
    <x v="0"/>
    <n v="138.19999999999999"/>
    <n v="2"/>
    <n v="0"/>
    <x v="1"/>
    <s v="Cash"/>
    <x v="0"/>
    <s v="No"/>
    <s v="Accommodation"/>
    <n v="2"/>
    <n v="2"/>
    <n v="276.39999999999998"/>
    <x v="0"/>
    <n v="138.19999999999999"/>
  </r>
  <r>
    <n v="1680"/>
    <x v="0"/>
    <x v="65"/>
    <d v="2023-02-07T00:00:00"/>
    <x v="239"/>
    <x v="0"/>
    <n v="217.51"/>
    <n v="1"/>
    <n v="2"/>
    <x v="1"/>
    <s v="Credit Card"/>
    <x v="3"/>
    <s v="Yes"/>
    <s v="Other"/>
    <n v="10"/>
    <n v="3"/>
    <n v="0"/>
    <x v="2"/>
    <n v="0"/>
  </r>
  <r>
    <n v="1681"/>
    <x v="0"/>
    <x v="7"/>
    <d v="2023-02-26T00:00:00"/>
    <x v="164"/>
    <x v="0"/>
    <n v="162.43"/>
    <n v="2"/>
    <n v="1"/>
    <x v="1"/>
    <s v="Credit Card"/>
    <x v="0"/>
    <s v="Yes"/>
    <s v="Accommodation"/>
    <n v="4"/>
    <n v="3"/>
    <n v="649.72"/>
    <x v="0"/>
    <n v="162.43"/>
  </r>
  <r>
    <n v="1682"/>
    <x v="0"/>
    <x v="305"/>
    <d v="2023-03-22T00:00:00"/>
    <x v="192"/>
    <x v="1"/>
    <n v="146.53"/>
    <n v="4"/>
    <n v="0"/>
    <x v="1"/>
    <s v="Debit Card"/>
    <x v="1"/>
    <s v="No"/>
    <s v="Spa Services"/>
    <n v="3"/>
    <n v="4"/>
    <n v="439.59000000000003"/>
    <x v="1"/>
    <n v="146.53"/>
  </r>
  <r>
    <n v="1683"/>
    <x v="0"/>
    <x v="194"/>
    <d v="2023-06-13T00:00:00"/>
    <x v="408"/>
    <x v="1"/>
    <n v="126.86"/>
    <n v="3"/>
    <n v="1"/>
    <x v="0"/>
    <s v="Credit Card"/>
    <x v="0"/>
    <s v="No"/>
    <s v="Accommodation"/>
    <n v="3"/>
    <n v="4"/>
    <n v="380.58"/>
    <x v="0"/>
    <n v="126.86"/>
  </r>
  <r>
    <n v="1684"/>
    <x v="1"/>
    <x v="24"/>
    <d v="2023-03-13T00:00:00"/>
    <x v="119"/>
    <x v="2"/>
    <n v="101.27"/>
    <n v="2"/>
    <n v="0"/>
    <x v="2"/>
    <s v="Debit Card"/>
    <x v="0"/>
    <s v="No"/>
    <s v="Food &amp; Beverage"/>
    <n v="7"/>
    <n v="2"/>
    <n v="708.89"/>
    <x v="0"/>
    <n v="101.27"/>
  </r>
  <r>
    <n v="1685"/>
    <x v="3"/>
    <x v="293"/>
    <d v="2023-05-23T00:00:00"/>
    <x v="360"/>
    <x v="0"/>
    <n v="210.57"/>
    <n v="2"/>
    <n v="3"/>
    <x v="2"/>
    <s v="Bank Transfer"/>
    <x v="0"/>
    <s v="No"/>
    <s v="Spa Services"/>
    <n v="3"/>
    <n v="5"/>
    <n v="631.71"/>
    <x v="0"/>
    <n v="210.57000000000002"/>
  </r>
  <r>
    <n v="1686"/>
    <x v="1"/>
    <x v="239"/>
    <d v="2023-05-06T00:00:00"/>
    <x v="47"/>
    <x v="0"/>
    <n v="237.06"/>
    <n v="2"/>
    <n v="1"/>
    <x v="0"/>
    <s v="Cash"/>
    <x v="0"/>
    <s v="No"/>
    <s v="Other"/>
    <n v="11"/>
    <n v="3"/>
    <n v="2607.66"/>
    <x v="0"/>
    <n v="237.05999999999997"/>
  </r>
  <r>
    <n v="1687"/>
    <x v="0"/>
    <x v="260"/>
    <d v="2023-03-20T00:00:00"/>
    <x v="375"/>
    <x v="2"/>
    <n v="90.91"/>
    <n v="4"/>
    <n v="0"/>
    <x v="2"/>
    <s v="Bank Transfer"/>
    <x v="1"/>
    <s v="No"/>
    <s v="Accommodation"/>
    <n v="7"/>
    <n v="4"/>
    <n v="636.37"/>
    <x v="1"/>
    <n v="90.91"/>
  </r>
  <r>
    <n v="1688"/>
    <x v="0"/>
    <x v="1"/>
    <d v="2023-08-02T00:00:00"/>
    <x v="240"/>
    <x v="0"/>
    <n v="264.49"/>
    <n v="2"/>
    <n v="2"/>
    <x v="4"/>
    <s v="Debit Card"/>
    <x v="0"/>
    <s v="No"/>
    <s v="Food &amp; Beverage"/>
    <n v="10"/>
    <n v="4"/>
    <n v="2644.9"/>
    <x v="0"/>
    <n v="264.49"/>
  </r>
  <r>
    <n v="1689"/>
    <x v="2"/>
    <x v="60"/>
    <d v="2023-12-18T00:00:00"/>
    <x v="344"/>
    <x v="2"/>
    <n v="75.58"/>
    <n v="2"/>
    <n v="2"/>
    <x v="4"/>
    <s v="Bank Transfer"/>
    <x v="3"/>
    <s v="No"/>
    <s v="Accommodation"/>
    <n v="2"/>
    <n v="4"/>
    <n v="0"/>
    <x v="2"/>
    <n v="0"/>
  </r>
  <r>
    <n v="1690"/>
    <x v="3"/>
    <x v="343"/>
    <d v="2023-03-16T00:00:00"/>
    <x v="44"/>
    <x v="1"/>
    <n v="188.52"/>
    <n v="2"/>
    <n v="1"/>
    <x v="1"/>
    <s v="Credit Card"/>
    <x v="0"/>
    <s v="No"/>
    <s v="Accommodation"/>
    <n v="7"/>
    <n v="3"/>
    <n v="1319.64"/>
    <x v="0"/>
    <n v="188.52"/>
  </r>
  <r>
    <n v="1691"/>
    <x v="2"/>
    <x v="100"/>
    <d v="2023-06-27T00:00:00"/>
    <x v="400"/>
    <x v="1"/>
    <n v="151.69"/>
    <n v="1"/>
    <n v="2"/>
    <x v="1"/>
    <s v="Bank Transfer"/>
    <x v="1"/>
    <s v="No"/>
    <s v="Accommodation"/>
    <n v="6"/>
    <n v="3"/>
    <n v="910.14"/>
    <x v="1"/>
    <n v="151.69"/>
  </r>
  <r>
    <n v="1692"/>
    <x v="0"/>
    <x v="282"/>
    <d v="2023-06-06T00:00:00"/>
    <x v="18"/>
    <x v="1"/>
    <n v="134.16"/>
    <n v="2"/>
    <n v="0"/>
    <x v="2"/>
    <s v="Credit Card"/>
    <x v="1"/>
    <s v="No"/>
    <s v="Food &amp; Beverage"/>
    <n v="5"/>
    <n v="2"/>
    <n v="670.8"/>
    <x v="1"/>
    <n v="134.16"/>
  </r>
  <r>
    <n v="1693"/>
    <x v="0"/>
    <x v="54"/>
    <d v="2023-11-19T00:00:00"/>
    <x v="379"/>
    <x v="1"/>
    <n v="124.76"/>
    <n v="1"/>
    <n v="0"/>
    <x v="1"/>
    <s v="Cash"/>
    <x v="0"/>
    <s v="Yes"/>
    <s v="Spa Services"/>
    <n v="1"/>
    <n v="1"/>
    <n v="124.76"/>
    <x v="0"/>
    <n v="124.76"/>
  </r>
  <r>
    <n v="1694"/>
    <x v="1"/>
    <x v="209"/>
    <d v="2023-10-19T00:00:00"/>
    <x v="83"/>
    <x v="0"/>
    <n v="222.59"/>
    <n v="4"/>
    <n v="1"/>
    <x v="0"/>
    <s v="Cash"/>
    <x v="0"/>
    <s v="No"/>
    <s v="Laundry"/>
    <n v="4"/>
    <n v="5"/>
    <n v="890.36"/>
    <x v="0"/>
    <n v="222.59"/>
  </r>
  <r>
    <n v="1695"/>
    <x v="1"/>
    <x v="257"/>
    <d v="2023-03-11T00:00:00"/>
    <x v="246"/>
    <x v="2"/>
    <n v="78.91"/>
    <n v="2"/>
    <n v="0"/>
    <x v="4"/>
    <s v="Credit Card"/>
    <x v="0"/>
    <s v="No"/>
    <s v="Laundry"/>
    <n v="7"/>
    <n v="2"/>
    <n v="552.37"/>
    <x v="0"/>
    <n v="78.91"/>
  </r>
  <r>
    <n v="1696"/>
    <x v="3"/>
    <x v="221"/>
    <d v="2023-09-25T00:00:00"/>
    <x v="369"/>
    <x v="3"/>
    <n v="332.65"/>
    <n v="2"/>
    <n v="0"/>
    <x v="1"/>
    <s v="Debit Card"/>
    <x v="2"/>
    <s v="Yes"/>
    <s v="Other"/>
    <n v="6"/>
    <n v="2"/>
    <n v="0"/>
    <x v="2"/>
    <n v="0"/>
  </r>
  <r>
    <n v="1697"/>
    <x v="2"/>
    <x v="244"/>
    <d v="2023-01-18T00:00:00"/>
    <x v="397"/>
    <x v="1"/>
    <n v="189.36"/>
    <n v="2"/>
    <n v="0"/>
    <x v="3"/>
    <s v="Credit Card"/>
    <x v="0"/>
    <s v="Yes"/>
    <s v="Other"/>
    <n v="6"/>
    <n v="2"/>
    <n v="1136.1600000000001"/>
    <x v="0"/>
    <n v="189.36"/>
  </r>
  <r>
    <n v="1698"/>
    <x v="0"/>
    <x v="353"/>
    <d v="2023-04-08T00:00:00"/>
    <x v="117"/>
    <x v="3"/>
    <n v="312.94"/>
    <n v="3"/>
    <n v="0"/>
    <x v="2"/>
    <s v="UPI"/>
    <x v="1"/>
    <s v="No"/>
    <s v="Food &amp; Beverage"/>
    <n v="9"/>
    <n v="3"/>
    <n v="2816.46"/>
    <x v="1"/>
    <n v="312.94"/>
  </r>
  <r>
    <n v="1699"/>
    <x v="2"/>
    <x v="72"/>
    <d v="2024-01-03T00:00:00"/>
    <x v="151"/>
    <x v="2"/>
    <n v="89.21"/>
    <n v="2"/>
    <n v="0"/>
    <x v="1"/>
    <s v="Cash"/>
    <x v="2"/>
    <s v="No"/>
    <s v="Food &amp; Beverage"/>
    <n v="6"/>
    <n v="2"/>
    <n v="0"/>
    <x v="2"/>
    <n v="0"/>
  </r>
  <r>
    <n v="1700"/>
    <x v="0"/>
    <x v="133"/>
    <d v="2023-01-05T00:00:00"/>
    <x v="10"/>
    <x v="3"/>
    <n v="258.89"/>
    <n v="2"/>
    <n v="2"/>
    <x v="0"/>
    <s v="Bank Transfer"/>
    <x v="1"/>
    <s v="No"/>
    <s v="Accommodation"/>
    <n v="4"/>
    <n v="4"/>
    <n v="1035.56"/>
    <x v="1"/>
    <n v="258.89"/>
  </r>
  <r>
    <n v="1701"/>
    <x v="2"/>
    <x v="252"/>
    <d v="2023-02-06T00:00:00"/>
    <x v="391"/>
    <x v="2"/>
    <n v="80.62"/>
    <n v="4"/>
    <n v="1"/>
    <x v="1"/>
    <s v="Cash"/>
    <x v="0"/>
    <s v="No"/>
    <s v="Accommodation"/>
    <n v="6"/>
    <n v="5"/>
    <n v="483.72"/>
    <x v="0"/>
    <n v="80.62"/>
  </r>
  <r>
    <n v="1702"/>
    <x v="3"/>
    <x v="118"/>
    <d v="2023-01-15T00:00:00"/>
    <x v="96"/>
    <x v="1"/>
    <n v="208.54"/>
    <n v="2"/>
    <n v="2"/>
    <x v="3"/>
    <s v="Debit Card"/>
    <x v="1"/>
    <s v="No"/>
    <s v="Accommodation"/>
    <n v="4"/>
    <n v="4"/>
    <n v="834.16"/>
    <x v="1"/>
    <n v="208.54"/>
  </r>
  <r>
    <n v="1703"/>
    <x v="3"/>
    <x v="208"/>
    <d v="2023-10-13T00:00:00"/>
    <x v="324"/>
    <x v="2"/>
    <n v="157.80000000000001"/>
    <n v="3"/>
    <n v="0"/>
    <x v="4"/>
    <s v="Credit Card"/>
    <x v="3"/>
    <s v="No"/>
    <s v="Accommodation"/>
    <n v="9"/>
    <n v="3"/>
    <n v="0"/>
    <x v="2"/>
    <n v="0"/>
  </r>
  <r>
    <n v="1704"/>
    <x v="2"/>
    <x v="17"/>
    <d v="2023-11-11T00:00:00"/>
    <x v="369"/>
    <x v="2"/>
    <n v="78.599999999999994"/>
    <n v="3"/>
    <n v="0"/>
    <x v="3"/>
    <s v="Cash"/>
    <x v="0"/>
    <s v="No"/>
    <s v="Food &amp; Beverage"/>
    <n v="5"/>
    <n v="3"/>
    <n v="393"/>
    <x v="0"/>
    <n v="78.599999999999994"/>
  </r>
  <r>
    <n v="1705"/>
    <x v="1"/>
    <x v="311"/>
    <d v="2023-10-25T00:00:00"/>
    <x v="205"/>
    <x v="1"/>
    <n v="113.86"/>
    <n v="2"/>
    <n v="1"/>
    <x v="1"/>
    <s v="Credit Card"/>
    <x v="0"/>
    <s v="No"/>
    <s v="Accommodation"/>
    <n v="5"/>
    <n v="3"/>
    <n v="569.29999999999995"/>
    <x v="0"/>
    <n v="113.85999999999999"/>
  </r>
  <r>
    <n v="1706"/>
    <x v="1"/>
    <x v="336"/>
    <d v="2023-12-24T00:00:00"/>
    <x v="97"/>
    <x v="2"/>
    <n v="94.41"/>
    <n v="1"/>
    <n v="0"/>
    <x v="1"/>
    <s v="Debit Card"/>
    <x v="0"/>
    <s v="No"/>
    <s v="Accommodation"/>
    <n v="2"/>
    <n v="1"/>
    <n v="188.82"/>
    <x v="0"/>
    <n v="94.41"/>
  </r>
  <r>
    <n v="1707"/>
    <x v="3"/>
    <x v="322"/>
    <d v="2023-05-29T00:00:00"/>
    <x v="406"/>
    <x v="2"/>
    <n v="127.86"/>
    <n v="3"/>
    <n v="0"/>
    <x v="2"/>
    <s v="Debit Card"/>
    <x v="1"/>
    <s v="No"/>
    <s v="Accommodation"/>
    <n v="7"/>
    <n v="3"/>
    <n v="895.02"/>
    <x v="1"/>
    <n v="127.86"/>
  </r>
  <r>
    <n v="1708"/>
    <x v="2"/>
    <x v="229"/>
    <d v="2023-01-08T00:00:00"/>
    <x v="387"/>
    <x v="3"/>
    <n v="410.9"/>
    <n v="2"/>
    <n v="1"/>
    <x v="1"/>
    <s v="UPI"/>
    <x v="1"/>
    <s v="No"/>
    <s v="Accommodation"/>
    <n v="3"/>
    <n v="3"/>
    <n v="1232.6999999999998"/>
    <x v="1"/>
    <n v="410.89999999999992"/>
  </r>
  <r>
    <n v="1709"/>
    <x v="2"/>
    <x v="159"/>
    <d v="2023-04-25T00:00:00"/>
    <x v="127"/>
    <x v="2"/>
    <n v="77.53"/>
    <n v="4"/>
    <n v="1"/>
    <x v="1"/>
    <s v="Bank Transfer"/>
    <x v="0"/>
    <s v="No"/>
    <s v="Accommodation"/>
    <n v="6"/>
    <n v="5"/>
    <n v="465.18"/>
    <x v="0"/>
    <n v="77.53"/>
  </r>
  <r>
    <n v="1710"/>
    <x v="0"/>
    <x v="218"/>
    <d v="2023-06-03T00:00:00"/>
    <x v="13"/>
    <x v="1"/>
    <n v="165.2"/>
    <n v="2"/>
    <n v="0"/>
    <x v="1"/>
    <s v="Cash"/>
    <x v="0"/>
    <s v="Yes"/>
    <s v="Accommodation"/>
    <n v="9"/>
    <n v="2"/>
    <n v="1486.8"/>
    <x v="0"/>
    <n v="165.2"/>
  </r>
  <r>
    <n v="1711"/>
    <x v="1"/>
    <x v="133"/>
    <d v="2023-01-03T00:00:00"/>
    <x v="401"/>
    <x v="2"/>
    <n v="68.02"/>
    <n v="4"/>
    <n v="0"/>
    <x v="3"/>
    <s v="Bank Transfer"/>
    <x v="1"/>
    <s v="No"/>
    <s v="Spa Services"/>
    <n v="2"/>
    <n v="4"/>
    <n v="136.04"/>
    <x v="1"/>
    <n v="68.02"/>
  </r>
  <r>
    <n v="1712"/>
    <x v="2"/>
    <x v="227"/>
    <d v="2023-07-04T00:00:00"/>
    <x v="268"/>
    <x v="3"/>
    <n v="546.83000000000004"/>
    <n v="2"/>
    <n v="0"/>
    <x v="1"/>
    <s v="Cash"/>
    <x v="3"/>
    <s v="No"/>
    <s v="Accommodation"/>
    <n v="9"/>
    <n v="2"/>
    <n v="0"/>
    <x v="2"/>
    <n v="0"/>
  </r>
  <r>
    <n v="1713"/>
    <x v="0"/>
    <x v="242"/>
    <d v="2023-02-09T00:00:00"/>
    <x v="372"/>
    <x v="1"/>
    <n v="110.02"/>
    <n v="2"/>
    <n v="1"/>
    <x v="1"/>
    <s v="Debit Card"/>
    <x v="0"/>
    <s v="Yes"/>
    <s v="Accommodation"/>
    <n v="4"/>
    <n v="3"/>
    <n v="440.08"/>
    <x v="0"/>
    <n v="110.02"/>
  </r>
  <r>
    <n v="1714"/>
    <x v="0"/>
    <x v="286"/>
    <d v="2023-02-06T00:00:00"/>
    <x v="79"/>
    <x v="1"/>
    <n v="132.21"/>
    <n v="2"/>
    <n v="0"/>
    <x v="1"/>
    <s v="Cash"/>
    <x v="0"/>
    <s v="No"/>
    <s v="Food &amp; Beverage"/>
    <n v="5"/>
    <n v="2"/>
    <n v="661.05000000000007"/>
    <x v="0"/>
    <n v="132.21"/>
  </r>
  <r>
    <n v="1715"/>
    <x v="2"/>
    <x v="144"/>
    <d v="2023-06-30T00:00:00"/>
    <x v="0"/>
    <x v="0"/>
    <n v="312.43"/>
    <n v="1"/>
    <n v="0"/>
    <x v="2"/>
    <s v="Cash"/>
    <x v="0"/>
    <s v="No"/>
    <s v="Laundry"/>
    <n v="4"/>
    <n v="1"/>
    <n v="1249.72"/>
    <x v="0"/>
    <n v="312.43"/>
  </r>
  <r>
    <n v="1716"/>
    <x v="0"/>
    <x v="22"/>
    <d v="2023-12-11T00:00:00"/>
    <x v="158"/>
    <x v="3"/>
    <n v="251.76"/>
    <n v="4"/>
    <n v="0"/>
    <x v="3"/>
    <s v="Cash"/>
    <x v="3"/>
    <s v="No"/>
    <s v="Accommodation"/>
    <n v="5"/>
    <n v="4"/>
    <n v="0"/>
    <x v="2"/>
    <n v="0"/>
  </r>
  <r>
    <n v="1717"/>
    <x v="2"/>
    <x v="340"/>
    <d v="2023-10-19T00:00:00"/>
    <x v="248"/>
    <x v="3"/>
    <n v="293.77999999999997"/>
    <n v="1"/>
    <n v="1"/>
    <x v="2"/>
    <s v="Cash"/>
    <x v="0"/>
    <s v="Yes"/>
    <s v="Accommodation"/>
    <n v="2"/>
    <n v="2"/>
    <n v="587.55999999999995"/>
    <x v="0"/>
    <n v="293.77999999999997"/>
  </r>
  <r>
    <n v="1718"/>
    <x v="2"/>
    <x v="73"/>
    <d v="2023-11-03T00:00:00"/>
    <x v="27"/>
    <x v="3"/>
    <n v="356.97"/>
    <n v="2"/>
    <n v="0"/>
    <x v="0"/>
    <s v="Debit Card"/>
    <x v="2"/>
    <s v="Yes"/>
    <s v="Food &amp; Beverage"/>
    <n v="8"/>
    <n v="2"/>
    <n v="0"/>
    <x v="2"/>
    <n v="0"/>
  </r>
  <r>
    <n v="1719"/>
    <x v="0"/>
    <x v="75"/>
    <d v="2023-10-01T00:00:00"/>
    <x v="71"/>
    <x v="0"/>
    <n v="214.7"/>
    <n v="4"/>
    <n v="1"/>
    <x v="2"/>
    <s v="Debit Card"/>
    <x v="0"/>
    <s v="No"/>
    <s v="Accommodation"/>
    <n v="1"/>
    <n v="5"/>
    <n v="214.7"/>
    <x v="0"/>
    <n v="214.7"/>
  </r>
  <r>
    <n v="1720"/>
    <x v="3"/>
    <x v="245"/>
    <d v="2023-02-14T00:00:00"/>
    <x v="167"/>
    <x v="2"/>
    <n v="161.51"/>
    <n v="1"/>
    <n v="1"/>
    <x v="3"/>
    <s v="Credit Card"/>
    <x v="0"/>
    <s v="No"/>
    <s v="Accommodation"/>
    <n v="6"/>
    <n v="2"/>
    <n v="969.06"/>
    <x v="0"/>
    <n v="161.51"/>
  </r>
  <r>
    <n v="1721"/>
    <x v="1"/>
    <x v="95"/>
    <d v="2023-05-22T00:00:00"/>
    <x v="4"/>
    <x v="0"/>
    <n v="137.44"/>
    <n v="3"/>
    <n v="0"/>
    <x v="2"/>
    <s v="Credit Card"/>
    <x v="1"/>
    <s v="No"/>
    <s v="Accommodation"/>
    <n v="6"/>
    <n v="3"/>
    <n v="824.64"/>
    <x v="1"/>
    <n v="137.44"/>
  </r>
  <r>
    <n v="1722"/>
    <x v="3"/>
    <x v="326"/>
    <d v="2023-09-02T00:00:00"/>
    <x v="343"/>
    <x v="2"/>
    <n v="84.07"/>
    <n v="1"/>
    <n v="0"/>
    <x v="0"/>
    <s v="Debit Card"/>
    <x v="0"/>
    <s v="No"/>
    <s v="Accommodation"/>
    <n v="10"/>
    <n v="1"/>
    <n v="840.69999999999993"/>
    <x v="0"/>
    <n v="84.07"/>
  </r>
  <r>
    <n v="1723"/>
    <x v="2"/>
    <x v="165"/>
    <d v="2023-01-18T00:00:00"/>
    <x v="258"/>
    <x v="3"/>
    <n v="398.13"/>
    <n v="2"/>
    <n v="0"/>
    <x v="2"/>
    <s v="Credit Card"/>
    <x v="0"/>
    <s v="Yes"/>
    <s v="Accommodation"/>
    <n v="5"/>
    <n v="2"/>
    <n v="1990.65"/>
    <x v="0"/>
    <n v="398.13"/>
  </r>
  <r>
    <n v="1724"/>
    <x v="0"/>
    <x v="139"/>
    <d v="2023-04-22T00:00:00"/>
    <x v="271"/>
    <x v="1"/>
    <n v="176.4"/>
    <n v="1"/>
    <n v="0"/>
    <x v="2"/>
    <s v="Bank Transfer"/>
    <x v="1"/>
    <s v="Yes"/>
    <s v="Spa Services"/>
    <n v="6"/>
    <n v="1"/>
    <n v="1058.4000000000001"/>
    <x v="1"/>
    <n v="176.4"/>
  </r>
  <r>
    <n v="1725"/>
    <x v="0"/>
    <x v="54"/>
    <d v="2023-11-21T00:00:00"/>
    <x v="25"/>
    <x v="3"/>
    <n v="290.05"/>
    <n v="1"/>
    <n v="0"/>
    <x v="1"/>
    <s v="Credit Card"/>
    <x v="0"/>
    <s v="Yes"/>
    <s v="Accommodation"/>
    <n v="3"/>
    <n v="1"/>
    <n v="870.15000000000009"/>
    <x v="0"/>
    <n v="290.05"/>
  </r>
  <r>
    <n v="1726"/>
    <x v="2"/>
    <x v="246"/>
    <d v="2023-05-12T00:00:00"/>
    <x v="160"/>
    <x v="2"/>
    <n v="96.21"/>
    <n v="2"/>
    <n v="2"/>
    <x v="3"/>
    <s v="Credit Card"/>
    <x v="0"/>
    <s v="No"/>
    <s v="Food &amp; Beverage"/>
    <n v="4"/>
    <n v="4"/>
    <n v="384.84"/>
    <x v="0"/>
    <n v="96.21"/>
  </r>
  <r>
    <n v="1727"/>
    <x v="2"/>
    <x v="74"/>
    <d v="2023-05-10T00:00:00"/>
    <x v="72"/>
    <x v="2"/>
    <n v="130.41"/>
    <n v="1"/>
    <n v="0"/>
    <x v="2"/>
    <s v="UPI"/>
    <x v="0"/>
    <s v="Yes"/>
    <s v="Accommodation"/>
    <n v="4"/>
    <n v="1"/>
    <n v="521.64"/>
    <x v="0"/>
    <n v="130.41"/>
  </r>
  <r>
    <n v="1728"/>
    <x v="3"/>
    <x v="342"/>
    <d v="2023-01-29T00:00:00"/>
    <x v="24"/>
    <x v="2"/>
    <n v="103.44"/>
    <n v="4"/>
    <n v="0"/>
    <x v="0"/>
    <s v="Debit Card"/>
    <x v="1"/>
    <s v="No"/>
    <s v="Food &amp; Beverage"/>
    <n v="8"/>
    <n v="4"/>
    <n v="827.52"/>
    <x v="1"/>
    <n v="103.44"/>
  </r>
  <r>
    <n v="1729"/>
    <x v="0"/>
    <x v="81"/>
    <d v="2023-06-15T00:00:00"/>
    <x v="283"/>
    <x v="0"/>
    <n v="153.44"/>
    <n v="1"/>
    <n v="0"/>
    <x v="2"/>
    <s v="Debit Card"/>
    <x v="1"/>
    <s v="No"/>
    <s v="Accommodation"/>
    <n v="11"/>
    <n v="1"/>
    <n v="1687.84"/>
    <x v="1"/>
    <n v="153.44"/>
  </r>
  <r>
    <n v="1730"/>
    <x v="2"/>
    <x v="125"/>
    <d v="2023-02-16T00:00:00"/>
    <x v="398"/>
    <x v="1"/>
    <n v="217.07"/>
    <n v="3"/>
    <n v="1"/>
    <x v="2"/>
    <s v="Credit Card"/>
    <x v="1"/>
    <s v="No"/>
    <s v="Accommodation"/>
    <n v="3"/>
    <n v="4"/>
    <n v="651.21"/>
    <x v="1"/>
    <n v="217.07000000000002"/>
  </r>
  <r>
    <n v="1731"/>
    <x v="0"/>
    <x v="239"/>
    <d v="2023-04-29T00:00:00"/>
    <x v="210"/>
    <x v="2"/>
    <n v="89.26"/>
    <n v="2"/>
    <n v="0"/>
    <x v="3"/>
    <s v="Debit Card"/>
    <x v="0"/>
    <s v="No"/>
    <s v="Accommodation"/>
    <n v="4"/>
    <n v="2"/>
    <n v="357.04"/>
    <x v="0"/>
    <n v="89.26"/>
  </r>
  <r>
    <n v="1732"/>
    <x v="2"/>
    <x v="183"/>
    <d v="2023-06-22T00:00:00"/>
    <x v="231"/>
    <x v="2"/>
    <n v="115.83"/>
    <n v="1"/>
    <n v="0"/>
    <x v="1"/>
    <s v="Cash"/>
    <x v="0"/>
    <s v="No"/>
    <s v="Accommodation"/>
    <n v="2"/>
    <n v="1"/>
    <n v="231.66"/>
    <x v="0"/>
    <n v="115.83"/>
  </r>
  <r>
    <n v="1733"/>
    <x v="1"/>
    <x v="120"/>
    <d v="2023-06-21T00:00:00"/>
    <x v="16"/>
    <x v="2"/>
    <n v="82.32"/>
    <n v="4"/>
    <n v="2"/>
    <x v="1"/>
    <s v="Credit Card"/>
    <x v="0"/>
    <s v="No"/>
    <s v="Food &amp; Beverage"/>
    <n v="4"/>
    <n v="6"/>
    <n v="329.28"/>
    <x v="0"/>
    <n v="82.32"/>
  </r>
  <r>
    <n v="1734"/>
    <x v="3"/>
    <x v="87"/>
    <d v="2023-12-07T00:00:00"/>
    <x v="365"/>
    <x v="0"/>
    <n v="274.20999999999998"/>
    <n v="4"/>
    <n v="0"/>
    <x v="1"/>
    <s v="Cash"/>
    <x v="0"/>
    <s v="No"/>
    <s v="Accommodation"/>
    <n v="2"/>
    <n v="4"/>
    <n v="548.41999999999996"/>
    <x v="0"/>
    <n v="274.20999999999998"/>
  </r>
  <r>
    <n v="1735"/>
    <x v="1"/>
    <x v="213"/>
    <d v="2023-04-03T00:00:00"/>
    <x v="164"/>
    <x v="3"/>
    <n v="298.02"/>
    <n v="2"/>
    <n v="1"/>
    <x v="1"/>
    <s v="Credit Card"/>
    <x v="2"/>
    <s v="No"/>
    <s v="Accommodation"/>
    <n v="2"/>
    <n v="3"/>
    <n v="0"/>
    <x v="2"/>
    <n v="0"/>
  </r>
  <r>
    <n v="1736"/>
    <x v="3"/>
    <x v="16"/>
    <d v="2023-06-18T00:00:00"/>
    <x v="35"/>
    <x v="1"/>
    <n v="218.88"/>
    <n v="1"/>
    <n v="0"/>
    <x v="3"/>
    <s v="UPI"/>
    <x v="0"/>
    <s v="No"/>
    <s v="Accommodation"/>
    <n v="4"/>
    <n v="1"/>
    <n v="875.52"/>
    <x v="0"/>
    <n v="218.88"/>
  </r>
  <r>
    <n v="1737"/>
    <x v="2"/>
    <x v="45"/>
    <d v="2023-07-22T00:00:00"/>
    <x v="241"/>
    <x v="2"/>
    <n v="88.8"/>
    <n v="2"/>
    <n v="0"/>
    <x v="3"/>
    <s v="Bank Transfer"/>
    <x v="0"/>
    <s v="No"/>
    <s v="Accommodation"/>
    <n v="8"/>
    <n v="2"/>
    <n v="710.4"/>
    <x v="0"/>
    <n v="88.8"/>
  </r>
  <r>
    <n v="1738"/>
    <x v="3"/>
    <x v="59"/>
    <d v="2023-06-13T00:00:00"/>
    <x v="115"/>
    <x v="2"/>
    <n v="110.37"/>
    <n v="1"/>
    <n v="2"/>
    <x v="0"/>
    <s v="UPI"/>
    <x v="1"/>
    <s v="No"/>
    <s v="Accommodation"/>
    <n v="2"/>
    <n v="3"/>
    <n v="220.74"/>
    <x v="1"/>
    <n v="110.37"/>
  </r>
  <r>
    <n v="1739"/>
    <x v="0"/>
    <x v="210"/>
    <d v="2023-03-19T00:00:00"/>
    <x v="215"/>
    <x v="1"/>
    <n v="117.33"/>
    <n v="1"/>
    <n v="2"/>
    <x v="1"/>
    <s v="Cash"/>
    <x v="1"/>
    <s v="Yes"/>
    <s v="Spa Services"/>
    <n v="3"/>
    <n v="3"/>
    <n v="351.99"/>
    <x v="1"/>
    <n v="117.33"/>
  </r>
  <r>
    <n v="1740"/>
    <x v="2"/>
    <x v="1"/>
    <d v="2023-07-26T00:00:00"/>
    <x v="338"/>
    <x v="2"/>
    <n v="89.9"/>
    <n v="1"/>
    <n v="1"/>
    <x v="3"/>
    <s v="Bank Transfer"/>
    <x v="0"/>
    <s v="Yes"/>
    <s v="Other"/>
    <n v="3"/>
    <n v="2"/>
    <n v="269.70000000000005"/>
    <x v="0"/>
    <n v="89.90000000000002"/>
  </r>
  <r>
    <n v="1741"/>
    <x v="0"/>
    <x v="195"/>
    <d v="2023-10-20T00:00:00"/>
    <x v="11"/>
    <x v="0"/>
    <n v="214.6"/>
    <n v="1"/>
    <n v="0"/>
    <x v="2"/>
    <s v="Debit Card"/>
    <x v="1"/>
    <s v="Yes"/>
    <s v="Accommodation"/>
    <n v="2"/>
    <n v="1"/>
    <n v="429.2"/>
    <x v="1"/>
    <n v="214.6"/>
  </r>
  <r>
    <n v="1742"/>
    <x v="1"/>
    <x v="347"/>
    <d v="2023-10-30T00:00:00"/>
    <x v="71"/>
    <x v="2"/>
    <n v="80.959999999999994"/>
    <n v="1"/>
    <n v="0"/>
    <x v="2"/>
    <s v="Debit Card"/>
    <x v="1"/>
    <s v="No"/>
    <s v="Spa Services"/>
    <n v="8"/>
    <n v="1"/>
    <n v="647.67999999999995"/>
    <x v="1"/>
    <n v="80.959999999999994"/>
  </r>
  <r>
    <n v="1743"/>
    <x v="0"/>
    <x v="39"/>
    <d v="2023-06-13T00:00:00"/>
    <x v="408"/>
    <x v="1"/>
    <n v="175.1"/>
    <n v="2"/>
    <n v="0"/>
    <x v="2"/>
    <s v="UPI"/>
    <x v="0"/>
    <s v="No"/>
    <s v="Accommodation"/>
    <n v="4"/>
    <n v="2"/>
    <n v="700.4"/>
    <x v="0"/>
    <n v="175.1"/>
  </r>
  <r>
    <n v="1744"/>
    <x v="1"/>
    <x v="18"/>
    <d v="2023-06-22T00:00:00"/>
    <x v="249"/>
    <x v="0"/>
    <n v="232.16"/>
    <n v="1"/>
    <n v="0"/>
    <x v="1"/>
    <s v="Credit Card"/>
    <x v="3"/>
    <s v="No"/>
    <s v="Other"/>
    <n v="3"/>
    <n v="1"/>
    <n v="0"/>
    <x v="2"/>
    <n v="0"/>
  </r>
  <r>
    <n v="1745"/>
    <x v="2"/>
    <x v="36"/>
    <d v="2023-06-17T00:00:00"/>
    <x v="293"/>
    <x v="2"/>
    <n v="123.11"/>
    <n v="3"/>
    <n v="1"/>
    <x v="2"/>
    <s v="Bank Transfer"/>
    <x v="1"/>
    <s v="Yes"/>
    <s v="Laundry"/>
    <n v="4"/>
    <n v="4"/>
    <n v="492.44"/>
    <x v="1"/>
    <n v="123.11"/>
  </r>
  <r>
    <n v="1746"/>
    <x v="0"/>
    <x v="154"/>
    <d v="2023-10-28T00:00:00"/>
    <x v="158"/>
    <x v="2"/>
    <n v="121.41"/>
    <n v="3"/>
    <n v="0"/>
    <x v="3"/>
    <s v="Cash"/>
    <x v="0"/>
    <s v="No"/>
    <s v="Accommodation"/>
    <n v="5"/>
    <n v="3"/>
    <n v="607.04999999999995"/>
    <x v="0"/>
    <n v="121.41"/>
  </r>
  <r>
    <n v="1747"/>
    <x v="3"/>
    <x v="229"/>
    <d v="2023-01-08T00:00:00"/>
    <x v="122"/>
    <x v="1"/>
    <n v="245.12"/>
    <n v="2"/>
    <n v="2"/>
    <x v="4"/>
    <s v="Credit Card"/>
    <x v="0"/>
    <s v="No"/>
    <s v="Accommodation"/>
    <n v="3"/>
    <n v="4"/>
    <n v="735.36"/>
    <x v="0"/>
    <n v="245.12"/>
  </r>
  <r>
    <n v="1748"/>
    <x v="1"/>
    <x v="290"/>
    <d v="2023-08-01T00:00:00"/>
    <x v="187"/>
    <x v="0"/>
    <n v="141.08000000000001"/>
    <n v="1"/>
    <n v="0"/>
    <x v="3"/>
    <s v="Debit Card"/>
    <x v="0"/>
    <s v="No"/>
    <s v="Food &amp; Beverage"/>
    <n v="4"/>
    <n v="1"/>
    <n v="564.32000000000005"/>
    <x v="0"/>
    <n v="141.08000000000001"/>
  </r>
  <r>
    <n v="1749"/>
    <x v="3"/>
    <x v="226"/>
    <d v="2024-01-03T00:00:00"/>
    <x v="306"/>
    <x v="1"/>
    <n v="233.06"/>
    <n v="2"/>
    <n v="2"/>
    <x v="4"/>
    <s v="Cash"/>
    <x v="0"/>
    <s v="No"/>
    <s v="Accommodation"/>
    <n v="3"/>
    <n v="4"/>
    <n v="699.18000000000006"/>
    <x v="0"/>
    <n v="233.06000000000003"/>
  </r>
  <r>
    <n v="1750"/>
    <x v="3"/>
    <x v="240"/>
    <d v="2023-05-28T00:00:00"/>
    <x v="341"/>
    <x v="1"/>
    <n v="208.5"/>
    <n v="3"/>
    <n v="1"/>
    <x v="2"/>
    <s v="Bank Transfer"/>
    <x v="0"/>
    <s v="Yes"/>
    <s v="Other"/>
    <n v="4"/>
    <n v="4"/>
    <n v="834"/>
    <x v="0"/>
    <n v="208.5"/>
  </r>
  <r>
    <n v="1751"/>
    <x v="2"/>
    <x v="331"/>
    <d v="2024-01-04T00:00:00"/>
    <x v="409"/>
    <x v="3"/>
    <n v="477.95"/>
    <n v="2"/>
    <n v="0"/>
    <x v="1"/>
    <s v="Bank Transfer"/>
    <x v="1"/>
    <s v="No"/>
    <s v="Spa Services"/>
    <n v="8"/>
    <n v="2"/>
    <n v="3823.6"/>
    <x v="1"/>
    <n v="477.95"/>
  </r>
  <r>
    <n v="1752"/>
    <x v="3"/>
    <x v="161"/>
    <d v="2023-04-03T00:00:00"/>
    <x v="243"/>
    <x v="2"/>
    <n v="149.88999999999999"/>
    <n v="1"/>
    <n v="3"/>
    <x v="3"/>
    <s v="Bank Transfer"/>
    <x v="0"/>
    <s v="No"/>
    <s v="Accommodation"/>
    <n v="9"/>
    <n v="4"/>
    <n v="1349.0099999999998"/>
    <x v="0"/>
    <n v="149.88999999999999"/>
  </r>
  <r>
    <n v="1753"/>
    <x v="1"/>
    <x v="302"/>
    <d v="2023-03-07T00:00:00"/>
    <x v="217"/>
    <x v="1"/>
    <n v="113.17"/>
    <n v="2"/>
    <n v="2"/>
    <x v="1"/>
    <s v="UPI"/>
    <x v="3"/>
    <s v="No"/>
    <s v="Accommodation"/>
    <n v="6"/>
    <n v="4"/>
    <n v="0"/>
    <x v="2"/>
    <n v="0"/>
  </r>
  <r>
    <n v="1754"/>
    <x v="1"/>
    <x v="12"/>
    <d v="2023-09-05T00:00:00"/>
    <x v="369"/>
    <x v="1"/>
    <n v="151.85"/>
    <n v="1"/>
    <n v="0"/>
    <x v="1"/>
    <s v="Credit Card"/>
    <x v="1"/>
    <s v="No"/>
    <s v="Laundry"/>
    <n v="3"/>
    <n v="1"/>
    <n v="455.54999999999995"/>
    <x v="1"/>
    <n v="151.85"/>
  </r>
  <r>
    <n v="1755"/>
    <x v="3"/>
    <x v="276"/>
    <d v="2023-02-02T00:00:00"/>
    <x v="74"/>
    <x v="2"/>
    <n v="159.87"/>
    <n v="2"/>
    <n v="2"/>
    <x v="3"/>
    <s v="UPI"/>
    <x v="1"/>
    <s v="Yes"/>
    <s v="Accommodation"/>
    <n v="4"/>
    <n v="4"/>
    <n v="639.48"/>
    <x v="1"/>
    <n v="159.87"/>
  </r>
  <r>
    <n v="1756"/>
    <x v="1"/>
    <x v="100"/>
    <d v="2023-06-28T00:00:00"/>
    <x v="268"/>
    <x v="2"/>
    <n v="58.29"/>
    <n v="1"/>
    <n v="0"/>
    <x v="1"/>
    <s v="Bank Transfer"/>
    <x v="0"/>
    <s v="No"/>
    <s v="Accommodation"/>
    <n v="7"/>
    <n v="1"/>
    <n v="408.03"/>
    <x v="0"/>
    <n v="58.29"/>
  </r>
  <r>
    <n v="1757"/>
    <x v="2"/>
    <x v="241"/>
    <d v="2023-03-17T00:00:00"/>
    <x v="45"/>
    <x v="2"/>
    <n v="120.98"/>
    <n v="2"/>
    <n v="0"/>
    <x v="0"/>
    <s v="Credit Card"/>
    <x v="0"/>
    <s v="No"/>
    <s v="Accommodation"/>
    <n v="6"/>
    <n v="2"/>
    <n v="725.88"/>
    <x v="0"/>
    <n v="120.98"/>
  </r>
  <r>
    <n v="1758"/>
    <x v="3"/>
    <x v="158"/>
    <d v="2023-12-21T00:00:00"/>
    <x v="344"/>
    <x v="2"/>
    <n v="154.51"/>
    <n v="2"/>
    <n v="0"/>
    <x v="1"/>
    <s v="UPI"/>
    <x v="0"/>
    <s v="No"/>
    <s v="Spa Services"/>
    <n v="4"/>
    <n v="2"/>
    <n v="618.04"/>
    <x v="0"/>
    <n v="154.51"/>
  </r>
  <r>
    <n v="1759"/>
    <x v="0"/>
    <x v="247"/>
    <d v="2023-08-18T00:00:00"/>
    <x v="68"/>
    <x v="1"/>
    <n v="109.25"/>
    <n v="1"/>
    <n v="0"/>
    <x v="2"/>
    <s v="Bank Transfer"/>
    <x v="3"/>
    <s v="No"/>
    <s v="Accommodation"/>
    <n v="5"/>
    <n v="1"/>
    <n v="0"/>
    <x v="2"/>
    <n v="0"/>
  </r>
  <r>
    <n v="1760"/>
    <x v="3"/>
    <x v="171"/>
    <d v="2023-01-28T00:00:00"/>
    <x v="242"/>
    <x v="1"/>
    <n v="216.09"/>
    <n v="2"/>
    <n v="1"/>
    <x v="1"/>
    <s v="Credit Card"/>
    <x v="0"/>
    <s v="Yes"/>
    <s v="Accommodation"/>
    <n v="9"/>
    <n v="3"/>
    <n v="1944.81"/>
    <x v="0"/>
    <n v="216.09"/>
  </r>
  <r>
    <n v="1761"/>
    <x v="1"/>
    <x v="96"/>
    <d v="2023-01-21T00:00:00"/>
    <x v="239"/>
    <x v="1"/>
    <n v="95.42"/>
    <n v="1"/>
    <n v="0"/>
    <x v="4"/>
    <s v="UPI"/>
    <x v="0"/>
    <s v="No"/>
    <s v="Accommodation"/>
    <n v="3"/>
    <n v="1"/>
    <n v="286.26"/>
    <x v="0"/>
    <n v="95.42"/>
  </r>
  <r>
    <n v="1762"/>
    <x v="0"/>
    <x v="26"/>
    <d v="2023-04-29T00:00:00"/>
    <x v="201"/>
    <x v="2"/>
    <n v="87.15"/>
    <n v="2"/>
    <n v="0"/>
    <x v="2"/>
    <s v="Bank Transfer"/>
    <x v="0"/>
    <s v="Yes"/>
    <s v="Food &amp; Beverage"/>
    <n v="8"/>
    <n v="2"/>
    <n v="697.2"/>
    <x v="0"/>
    <n v="87.15"/>
  </r>
  <r>
    <n v="1763"/>
    <x v="3"/>
    <x v="134"/>
    <d v="2023-07-13T00:00:00"/>
    <x v="317"/>
    <x v="1"/>
    <n v="154.34"/>
    <n v="3"/>
    <n v="1"/>
    <x v="1"/>
    <s v="UPI"/>
    <x v="0"/>
    <s v="Yes"/>
    <s v="Spa Services"/>
    <n v="4"/>
    <n v="4"/>
    <n v="617.36"/>
    <x v="0"/>
    <n v="154.34"/>
  </r>
  <r>
    <n v="1764"/>
    <x v="0"/>
    <x v="161"/>
    <d v="2023-03-31T00:00:00"/>
    <x v="271"/>
    <x v="2"/>
    <n v="64.87"/>
    <n v="2"/>
    <n v="1"/>
    <x v="1"/>
    <s v="Cash"/>
    <x v="0"/>
    <s v="No"/>
    <s v="Laundry"/>
    <n v="6"/>
    <n v="3"/>
    <n v="389.22"/>
    <x v="0"/>
    <n v="64.87"/>
  </r>
  <r>
    <n v="1765"/>
    <x v="0"/>
    <x v="191"/>
    <d v="2023-06-13T00:00:00"/>
    <x v="290"/>
    <x v="3"/>
    <n v="251.76"/>
    <n v="4"/>
    <n v="2"/>
    <x v="1"/>
    <s v="Credit Card"/>
    <x v="2"/>
    <s v="No"/>
    <s v="Accommodation"/>
    <n v="5"/>
    <n v="6"/>
    <n v="0"/>
    <x v="2"/>
    <n v="0"/>
  </r>
  <r>
    <n v="1766"/>
    <x v="3"/>
    <x v="25"/>
    <d v="2023-12-03T00:00:00"/>
    <x v="108"/>
    <x v="1"/>
    <n v="237.62"/>
    <n v="4"/>
    <n v="0"/>
    <x v="2"/>
    <s v="UPI"/>
    <x v="0"/>
    <s v="No"/>
    <s v="Food &amp; Beverage"/>
    <n v="5"/>
    <n v="4"/>
    <n v="1188.0999999999999"/>
    <x v="0"/>
    <n v="237.61999999999998"/>
  </r>
  <r>
    <n v="1767"/>
    <x v="2"/>
    <x v="120"/>
    <d v="2023-06-20T00:00:00"/>
    <x v="307"/>
    <x v="2"/>
    <n v="142.05000000000001"/>
    <n v="1"/>
    <n v="0"/>
    <x v="1"/>
    <s v="Cash"/>
    <x v="0"/>
    <s v="No"/>
    <s v="Accommodation"/>
    <n v="3"/>
    <n v="1"/>
    <n v="426.15000000000003"/>
    <x v="0"/>
    <n v="142.05000000000001"/>
  </r>
  <r>
    <n v="1768"/>
    <x v="3"/>
    <x v="29"/>
    <d v="2023-03-26T00:00:00"/>
    <x v="46"/>
    <x v="0"/>
    <n v="311.89999999999998"/>
    <n v="2"/>
    <n v="0"/>
    <x v="2"/>
    <s v="Bank Transfer"/>
    <x v="1"/>
    <s v="No"/>
    <s v="Food &amp; Beverage"/>
    <n v="4"/>
    <n v="2"/>
    <n v="1247.5999999999999"/>
    <x v="1"/>
    <n v="311.89999999999998"/>
  </r>
  <r>
    <n v="1769"/>
    <x v="1"/>
    <x v="36"/>
    <d v="2023-06-19T00:00:00"/>
    <x v="103"/>
    <x v="0"/>
    <n v="182.11"/>
    <n v="2"/>
    <n v="0"/>
    <x v="3"/>
    <s v="Bank Transfer"/>
    <x v="0"/>
    <s v="Yes"/>
    <s v="Accommodation"/>
    <n v="6"/>
    <n v="2"/>
    <n v="1092.6600000000001"/>
    <x v="0"/>
    <n v="182.11"/>
  </r>
  <r>
    <n v="1770"/>
    <x v="0"/>
    <x v="213"/>
    <d v="2023-04-05T00:00:00"/>
    <x v="44"/>
    <x v="3"/>
    <n v="443.11"/>
    <n v="4"/>
    <n v="3"/>
    <x v="0"/>
    <s v="Cash"/>
    <x v="0"/>
    <s v="No"/>
    <s v="Accommodation"/>
    <n v="4"/>
    <n v="7"/>
    <n v="1772.44"/>
    <x v="0"/>
    <n v="443.11"/>
  </r>
  <r>
    <n v="1771"/>
    <x v="1"/>
    <x v="223"/>
    <d v="2023-09-11T00:00:00"/>
    <x v="338"/>
    <x v="2"/>
    <n v="93.3"/>
    <n v="1"/>
    <n v="0"/>
    <x v="4"/>
    <s v="Bank Transfer"/>
    <x v="2"/>
    <s v="No"/>
    <s v="Spa Services"/>
    <n v="6"/>
    <n v="1"/>
    <n v="0"/>
    <x v="2"/>
    <n v="0"/>
  </r>
  <r>
    <n v="1772"/>
    <x v="1"/>
    <x v="287"/>
    <d v="2023-05-28T00:00:00"/>
    <x v="225"/>
    <x v="2"/>
    <n v="98.23"/>
    <n v="1"/>
    <n v="0"/>
    <x v="2"/>
    <s v="Debit Card"/>
    <x v="0"/>
    <s v="Yes"/>
    <s v="Accommodation"/>
    <n v="2"/>
    <n v="1"/>
    <n v="196.46"/>
    <x v="0"/>
    <n v="98.23"/>
  </r>
  <r>
    <n v="1773"/>
    <x v="1"/>
    <x v="224"/>
    <d v="2023-05-21T00:00:00"/>
    <x v="373"/>
    <x v="0"/>
    <n v="241.44"/>
    <n v="2"/>
    <n v="2"/>
    <x v="2"/>
    <s v="Debit Card"/>
    <x v="0"/>
    <s v="No"/>
    <s v="Accommodation"/>
    <n v="3"/>
    <n v="4"/>
    <n v="724.31999999999994"/>
    <x v="0"/>
    <n v="241.43999999999997"/>
  </r>
  <r>
    <n v="1774"/>
    <x v="2"/>
    <x v="210"/>
    <d v="2023-03-22T00:00:00"/>
    <x v="163"/>
    <x v="2"/>
    <n v="101.44"/>
    <n v="2"/>
    <n v="2"/>
    <x v="0"/>
    <s v="UPI"/>
    <x v="1"/>
    <s v="No"/>
    <s v="Accommodation"/>
    <n v="6"/>
    <n v="4"/>
    <n v="608.64"/>
    <x v="1"/>
    <n v="101.44"/>
  </r>
  <r>
    <n v="1775"/>
    <x v="0"/>
    <x v="300"/>
    <d v="2023-04-30T00:00:00"/>
    <x v="340"/>
    <x v="2"/>
    <n v="129.63999999999999"/>
    <n v="2"/>
    <n v="0"/>
    <x v="4"/>
    <s v="Bank Transfer"/>
    <x v="0"/>
    <s v="No"/>
    <s v="Accommodation"/>
    <n v="3"/>
    <n v="2"/>
    <n v="388.91999999999996"/>
    <x v="0"/>
    <n v="129.63999999999999"/>
  </r>
  <r>
    <n v="1776"/>
    <x v="0"/>
    <x v="101"/>
    <d v="2023-05-21T00:00:00"/>
    <x v="202"/>
    <x v="3"/>
    <n v="364.55"/>
    <n v="1"/>
    <n v="0"/>
    <x v="2"/>
    <s v="Debit Card"/>
    <x v="0"/>
    <s v="No"/>
    <s v="Accommodation"/>
    <n v="10"/>
    <n v="1"/>
    <n v="3645.5"/>
    <x v="0"/>
    <n v="364.55"/>
  </r>
  <r>
    <n v="1777"/>
    <x v="2"/>
    <x v="193"/>
    <d v="2023-04-25T00:00:00"/>
    <x v="114"/>
    <x v="1"/>
    <n v="172.91"/>
    <n v="1"/>
    <n v="0"/>
    <x v="1"/>
    <s v="Credit Card"/>
    <x v="0"/>
    <s v="No"/>
    <s v="Food &amp; Beverage"/>
    <n v="1"/>
    <n v="1"/>
    <n v="172.91"/>
    <x v="0"/>
    <n v="172.91"/>
  </r>
  <r>
    <n v="1778"/>
    <x v="1"/>
    <x v="92"/>
    <d v="2023-12-05T00:00:00"/>
    <x v="332"/>
    <x v="3"/>
    <n v="399.92"/>
    <n v="4"/>
    <n v="0"/>
    <x v="4"/>
    <s v="Debit Card"/>
    <x v="1"/>
    <s v="Yes"/>
    <s v="Accommodation"/>
    <n v="12"/>
    <n v="4"/>
    <n v="4799.04"/>
    <x v="1"/>
    <n v="399.92"/>
  </r>
  <r>
    <n v="1779"/>
    <x v="0"/>
    <x v="221"/>
    <d v="2023-09-27T00:00:00"/>
    <x v="128"/>
    <x v="2"/>
    <n v="91.04"/>
    <n v="1"/>
    <n v="0"/>
    <x v="2"/>
    <s v="UPI"/>
    <x v="3"/>
    <s v="Yes"/>
    <s v="Food &amp; Beverage"/>
    <n v="8"/>
    <n v="1"/>
    <n v="0"/>
    <x v="2"/>
    <n v="0"/>
  </r>
  <r>
    <n v="1780"/>
    <x v="1"/>
    <x v="97"/>
    <d v="2023-12-14T00:00:00"/>
    <x v="316"/>
    <x v="1"/>
    <n v="166.41"/>
    <n v="3"/>
    <n v="1"/>
    <x v="1"/>
    <s v="Debit Card"/>
    <x v="0"/>
    <s v="No"/>
    <s v="Accommodation"/>
    <n v="3"/>
    <n v="4"/>
    <n v="499.23"/>
    <x v="0"/>
    <n v="166.41"/>
  </r>
  <r>
    <n v="1781"/>
    <x v="3"/>
    <x v="16"/>
    <d v="2023-06-22T00:00:00"/>
    <x v="400"/>
    <x v="2"/>
    <n v="161.37"/>
    <n v="1"/>
    <n v="1"/>
    <x v="1"/>
    <s v="Debit Card"/>
    <x v="2"/>
    <s v="No"/>
    <s v="Accommodation"/>
    <n v="8"/>
    <n v="2"/>
    <n v="0"/>
    <x v="2"/>
    <n v="0"/>
  </r>
  <r>
    <n v="1782"/>
    <x v="3"/>
    <x v="25"/>
    <d v="2023-12-02T00:00:00"/>
    <x v="344"/>
    <x v="3"/>
    <n v="618.44000000000005"/>
    <n v="3"/>
    <n v="2"/>
    <x v="2"/>
    <s v="Debit Card"/>
    <x v="0"/>
    <s v="No"/>
    <s v="Other"/>
    <n v="4"/>
    <n v="5"/>
    <n v="2473.7600000000002"/>
    <x v="0"/>
    <n v="618.44000000000005"/>
  </r>
  <r>
    <n v="1783"/>
    <x v="0"/>
    <x v="244"/>
    <d v="2023-01-23T00:00:00"/>
    <x v="162"/>
    <x v="2"/>
    <n v="102.9"/>
    <n v="2"/>
    <n v="0"/>
    <x v="0"/>
    <s v="UPI"/>
    <x v="0"/>
    <s v="Yes"/>
    <s v="Food &amp; Beverage"/>
    <n v="11"/>
    <n v="2"/>
    <n v="1131.9000000000001"/>
    <x v="0"/>
    <n v="102.9"/>
  </r>
  <r>
    <n v="1784"/>
    <x v="0"/>
    <x v="192"/>
    <d v="2023-12-31T00:00:00"/>
    <x v="170"/>
    <x v="1"/>
    <n v="136.74"/>
    <n v="3"/>
    <n v="1"/>
    <x v="2"/>
    <s v="Credit Card"/>
    <x v="0"/>
    <s v="No"/>
    <s v="Accommodation"/>
    <n v="7"/>
    <n v="4"/>
    <n v="957.18000000000006"/>
    <x v="0"/>
    <n v="136.74"/>
  </r>
  <r>
    <n v="1785"/>
    <x v="0"/>
    <x v="175"/>
    <d v="2023-11-21T00:00:00"/>
    <x v="158"/>
    <x v="0"/>
    <n v="220.55"/>
    <n v="4"/>
    <n v="0"/>
    <x v="1"/>
    <s v="UPI"/>
    <x v="0"/>
    <s v="No"/>
    <s v="Accommodation"/>
    <n v="4"/>
    <n v="4"/>
    <n v="882.2"/>
    <x v="0"/>
    <n v="220.55"/>
  </r>
  <r>
    <n v="1786"/>
    <x v="0"/>
    <x v="342"/>
    <d v="2023-01-29T00:00:00"/>
    <x v="86"/>
    <x v="1"/>
    <n v="136.13999999999999"/>
    <n v="2"/>
    <n v="0"/>
    <x v="0"/>
    <s v="Bank Transfer"/>
    <x v="0"/>
    <s v="No"/>
    <s v="Accommodation"/>
    <n v="8"/>
    <n v="2"/>
    <n v="1089.1199999999999"/>
    <x v="0"/>
    <n v="136.13999999999999"/>
  </r>
  <r>
    <n v="1787"/>
    <x v="3"/>
    <x v="76"/>
    <d v="2023-09-11T00:00:00"/>
    <x v="61"/>
    <x v="3"/>
    <n v="422.13"/>
    <n v="1"/>
    <n v="2"/>
    <x v="3"/>
    <s v="UPI"/>
    <x v="3"/>
    <s v="Yes"/>
    <s v="Accommodation"/>
    <n v="4"/>
    <n v="3"/>
    <n v="0"/>
    <x v="2"/>
    <n v="0"/>
  </r>
  <r>
    <n v="1788"/>
    <x v="0"/>
    <x v="197"/>
    <d v="2023-07-31T00:00:00"/>
    <x v="174"/>
    <x v="2"/>
    <n v="103.57"/>
    <n v="2"/>
    <n v="0"/>
    <x v="1"/>
    <s v="UPI"/>
    <x v="1"/>
    <s v="No"/>
    <s v="Accommodation"/>
    <n v="5"/>
    <n v="2"/>
    <n v="517.84999999999991"/>
    <x v="1"/>
    <n v="103.56999999999998"/>
  </r>
  <r>
    <n v="1789"/>
    <x v="2"/>
    <x v="52"/>
    <d v="2023-12-11T00:00:00"/>
    <x v="374"/>
    <x v="2"/>
    <n v="143.4"/>
    <n v="4"/>
    <n v="2"/>
    <x v="1"/>
    <s v="Bank Transfer"/>
    <x v="0"/>
    <s v="No"/>
    <s v="Accommodation"/>
    <n v="11"/>
    <n v="6"/>
    <n v="1577.4"/>
    <x v="0"/>
    <n v="143.4"/>
  </r>
  <r>
    <n v="1790"/>
    <x v="0"/>
    <x v="18"/>
    <d v="2023-06-21T00:00:00"/>
    <x v="400"/>
    <x v="1"/>
    <n v="185.41"/>
    <n v="2"/>
    <n v="0"/>
    <x v="2"/>
    <s v="UPI"/>
    <x v="0"/>
    <s v="Yes"/>
    <s v="Accommodation"/>
    <n v="2"/>
    <n v="2"/>
    <n v="370.82"/>
    <x v="0"/>
    <n v="185.41"/>
  </r>
  <r>
    <n v="1791"/>
    <x v="1"/>
    <x v="158"/>
    <d v="2023-12-19T00:00:00"/>
    <x v="168"/>
    <x v="0"/>
    <n v="135.51"/>
    <n v="2"/>
    <n v="0"/>
    <x v="3"/>
    <s v="Debit Card"/>
    <x v="0"/>
    <s v="No"/>
    <s v="Spa Services"/>
    <n v="2"/>
    <n v="2"/>
    <n v="271.02"/>
    <x v="0"/>
    <n v="135.51"/>
  </r>
  <r>
    <n v="1792"/>
    <x v="0"/>
    <x v="100"/>
    <d v="2023-06-23T00:00:00"/>
    <x v="249"/>
    <x v="1"/>
    <n v="169.65"/>
    <n v="2"/>
    <n v="0"/>
    <x v="1"/>
    <s v="Debit Card"/>
    <x v="0"/>
    <s v="Yes"/>
    <s v="Food &amp; Beverage"/>
    <n v="2"/>
    <n v="2"/>
    <n v="339.3"/>
    <x v="0"/>
    <n v="169.65"/>
  </r>
  <r>
    <n v="1793"/>
    <x v="2"/>
    <x v="187"/>
    <d v="2023-05-24T00:00:00"/>
    <x v="18"/>
    <x v="1"/>
    <n v="181.56"/>
    <n v="1"/>
    <n v="3"/>
    <x v="1"/>
    <s v="Debit Card"/>
    <x v="0"/>
    <s v="Yes"/>
    <s v="Accommodation"/>
    <n v="3"/>
    <n v="4"/>
    <n v="544.68000000000006"/>
    <x v="0"/>
    <n v="181.56000000000003"/>
  </r>
  <r>
    <n v="1794"/>
    <x v="3"/>
    <x v="335"/>
    <d v="2023-07-15T00:00:00"/>
    <x v="410"/>
    <x v="1"/>
    <n v="132.32"/>
    <n v="1"/>
    <n v="0"/>
    <x v="1"/>
    <s v="Bank Transfer"/>
    <x v="2"/>
    <s v="No"/>
    <s v="Accommodation"/>
    <n v="2"/>
    <n v="1"/>
    <n v="0"/>
    <x v="2"/>
    <n v="0"/>
  </r>
  <r>
    <n v="1795"/>
    <x v="1"/>
    <x v="68"/>
    <d v="2023-11-20T00:00:00"/>
    <x v="181"/>
    <x v="3"/>
    <n v="369.34"/>
    <n v="1"/>
    <n v="2"/>
    <x v="4"/>
    <s v="Cash"/>
    <x v="0"/>
    <s v="No"/>
    <s v="Other"/>
    <n v="5"/>
    <n v="3"/>
    <n v="1846.6999999999998"/>
    <x v="0"/>
    <n v="369.34"/>
  </r>
  <r>
    <n v="1796"/>
    <x v="1"/>
    <x v="67"/>
    <d v="2023-05-24T00:00:00"/>
    <x v="235"/>
    <x v="2"/>
    <n v="77.97"/>
    <n v="4"/>
    <n v="1"/>
    <x v="0"/>
    <s v="Cash"/>
    <x v="0"/>
    <s v="No"/>
    <s v="Accommodation"/>
    <n v="10"/>
    <n v="5"/>
    <n v="779.7"/>
    <x v="0"/>
    <n v="77.97"/>
  </r>
  <r>
    <n v="1797"/>
    <x v="3"/>
    <x v="316"/>
    <d v="2023-09-13T00:00:00"/>
    <x v="297"/>
    <x v="1"/>
    <n v="232.26"/>
    <n v="1"/>
    <n v="1"/>
    <x v="1"/>
    <s v="Debit Card"/>
    <x v="1"/>
    <s v="No"/>
    <s v="Spa Services"/>
    <n v="4"/>
    <n v="2"/>
    <n v="929.04"/>
    <x v="1"/>
    <n v="232.26"/>
  </r>
  <r>
    <n v="1798"/>
    <x v="3"/>
    <x v="61"/>
    <d v="2023-09-04T00:00:00"/>
    <x v="298"/>
    <x v="1"/>
    <n v="230"/>
    <n v="3"/>
    <n v="0"/>
    <x v="2"/>
    <s v="Cash"/>
    <x v="0"/>
    <s v="Yes"/>
    <s v="Accommodation"/>
    <n v="5"/>
    <n v="3"/>
    <n v="1150"/>
    <x v="0"/>
    <n v="230"/>
  </r>
  <r>
    <n v="1799"/>
    <x v="2"/>
    <x v="70"/>
    <d v="2023-08-20T00:00:00"/>
    <x v="345"/>
    <x v="3"/>
    <n v="525.84"/>
    <n v="1"/>
    <n v="0"/>
    <x v="2"/>
    <s v="Bank Transfer"/>
    <x v="1"/>
    <s v="No"/>
    <s v="Accommodation"/>
    <n v="5"/>
    <n v="1"/>
    <n v="2629.2000000000003"/>
    <x v="1"/>
    <n v="525.84"/>
  </r>
  <r>
    <n v="1800"/>
    <x v="3"/>
    <x v="284"/>
    <d v="2023-11-18T00:00:00"/>
    <x v="22"/>
    <x v="3"/>
    <n v="531.46"/>
    <n v="3"/>
    <n v="0"/>
    <x v="1"/>
    <s v="Cash"/>
    <x v="0"/>
    <s v="Yes"/>
    <s v="Other"/>
    <n v="9"/>
    <n v="3"/>
    <n v="4783.1400000000003"/>
    <x v="0"/>
    <n v="531.46"/>
  </r>
  <r>
    <n v="1801"/>
    <x v="0"/>
    <x v="338"/>
    <d v="2023-01-10T00:00:00"/>
    <x v="185"/>
    <x v="0"/>
    <n v="151.06"/>
    <n v="2"/>
    <n v="0"/>
    <x v="2"/>
    <s v="UPI"/>
    <x v="1"/>
    <s v="No"/>
    <s v="Food &amp; Beverage"/>
    <n v="4"/>
    <n v="2"/>
    <n v="604.24"/>
    <x v="1"/>
    <n v="151.06"/>
  </r>
  <r>
    <n v="1802"/>
    <x v="1"/>
    <x v="77"/>
    <d v="2023-07-10T00:00:00"/>
    <x v="368"/>
    <x v="2"/>
    <n v="103.67"/>
    <n v="1"/>
    <n v="1"/>
    <x v="4"/>
    <s v="Debit Card"/>
    <x v="2"/>
    <s v="Yes"/>
    <s v="Accommodation"/>
    <n v="10"/>
    <n v="2"/>
    <n v="0"/>
    <x v="2"/>
    <n v="0"/>
  </r>
  <r>
    <n v="1803"/>
    <x v="0"/>
    <x v="114"/>
    <d v="2023-05-13T00:00:00"/>
    <x v="317"/>
    <x v="0"/>
    <n v="232.68"/>
    <n v="1"/>
    <n v="0"/>
    <x v="4"/>
    <s v="UPI"/>
    <x v="0"/>
    <s v="Yes"/>
    <s v="Accommodation"/>
    <n v="1"/>
    <n v="1"/>
    <n v="232.68"/>
    <x v="0"/>
    <n v="232.68"/>
  </r>
  <r>
    <n v="1804"/>
    <x v="0"/>
    <x v="84"/>
    <d v="2023-02-02T00:00:00"/>
    <x v="217"/>
    <x v="0"/>
    <n v="247.58"/>
    <n v="2"/>
    <n v="2"/>
    <x v="1"/>
    <s v="Credit Card"/>
    <x v="1"/>
    <s v="No"/>
    <s v="Accommodation"/>
    <n v="3"/>
    <n v="4"/>
    <n v="742.74"/>
    <x v="1"/>
    <n v="247.58"/>
  </r>
  <r>
    <n v="1805"/>
    <x v="0"/>
    <x v="7"/>
    <d v="2023-02-23T00:00:00"/>
    <x v="301"/>
    <x v="1"/>
    <n v="116.62"/>
    <n v="2"/>
    <n v="0"/>
    <x v="3"/>
    <s v="Bank Transfer"/>
    <x v="1"/>
    <s v="No"/>
    <s v="Accommodation"/>
    <n v="1"/>
    <n v="2"/>
    <n v="116.62"/>
    <x v="1"/>
    <n v="116.62"/>
  </r>
  <r>
    <n v="1806"/>
    <x v="0"/>
    <x v="294"/>
    <d v="2023-09-20T00:00:00"/>
    <x v="349"/>
    <x v="1"/>
    <n v="160.91999999999999"/>
    <n v="1"/>
    <n v="0"/>
    <x v="1"/>
    <s v="Bank Transfer"/>
    <x v="3"/>
    <s v="No"/>
    <s v="Spa Services"/>
    <n v="3"/>
    <n v="1"/>
    <n v="0"/>
    <x v="2"/>
    <n v="0"/>
  </r>
  <r>
    <n v="1807"/>
    <x v="3"/>
    <x v="268"/>
    <d v="2023-08-21T00:00:00"/>
    <x v="322"/>
    <x v="0"/>
    <n v="351.01"/>
    <n v="1"/>
    <n v="0"/>
    <x v="2"/>
    <s v="Debit Card"/>
    <x v="2"/>
    <s v="No"/>
    <s v="Laundry"/>
    <n v="2"/>
    <n v="1"/>
    <n v="0"/>
    <x v="2"/>
    <n v="0"/>
  </r>
  <r>
    <n v="1808"/>
    <x v="3"/>
    <x v="57"/>
    <d v="2023-06-25T00:00:00"/>
    <x v="142"/>
    <x v="1"/>
    <n v="158.94999999999999"/>
    <n v="1"/>
    <n v="0"/>
    <x v="2"/>
    <s v="Credit Card"/>
    <x v="2"/>
    <s v="No"/>
    <s v="Accommodation"/>
    <n v="9"/>
    <n v="1"/>
    <n v="0"/>
    <x v="2"/>
    <n v="0"/>
  </r>
  <r>
    <n v="1809"/>
    <x v="3"/>
    <x v="122"/>
    <d v="2023-07-01T00:00:00"/>
    <x v="141"/>
    <x v="2"/>
    <n v="87.24"/>
    <n v="3"/>
    <n v="0"/>
    <x v="1"/>
    <s v="Credit Card"/>
    <x v="0"/>
    <s v="No"/>
    <s v="Accommodation"/>
    <n v="7"/>
    <n v="3"/>
    <n v="610.67999999999995"/>
    <x v="0"/>
    <n v="87.24"/>
  </r>
  <r>
    <n v="1810"/>
    <x v="0"/>
    <x v="323"/>
    <d v="2023-02-21T00:00:00"/>
    <x v="163"/>
    <x v="2"/>
    <n v="118.26"/>
    <n v="1"/>
    <n v="1"/>
    <x v="1"/>
    <s v="UPI"/>
    <x v="2"/>
    <s v="No"/>
    <s v="Accommodation"/>
    <n v="2"/>
    <n v="2"/>
    <n v="0"/>
    <x v="2"/>
    <n v="0"/>
  </r>
  <r>
    <n v="1811"/>
    <x v="1"/>
    <x v="249"/>
    <d v="2023-06-03T00:00:00"/>
    <x v="251"/>
    <x v="0"/>
    <n v="231.12"/>
    <n v="2"/>
    <n v="2"/>
    <x v="1"/>
    <s v="Bank Transfer"/>
    <x v="0"/>
    <s v="No"/>
    <s v="Accommodation"/>
    <n v="1"/>
    <n v="4"/>
    <n v="231.12"/>
    <x v="0"/>
    <n v="231.12"/>
  </r>
  <r>
    <n v="1812"/>
    <x v="2"/>
    <x v="211"/>
    <d v="2023-03-05T00:00:00"/>
    <x v="350"/>
    <x v="2"/>
    <n v="96.7"/>
    <n v="4"/>
    <n v="1"/>
    <x v="4"/>
    <s v="Credit Card"/>
    <x v="0"/>
    <s v="No"/>
    <s v="Accommodation"/>
    <n v="8"/>
    <n v="5"/>
    <n v="773.6"/>
    <x v="0"/>
    <n v="96.7"/>
  </r>
  <r>
    <n v="1813"/>
    <x v="0"/>
    <x v="360"/>
    <d v="2023-04-04T00:00:00"/>
    <x v="372"/>
    <x v="0"/>
    <n v="180.88"/>
    <n v="1"/>
    <n v="0"/>
    <x v="0"/>
    <s v="Cash"/>
    <x v="0"/>
    <s v="No"/>
    <s v="Food &amp; Beverage"/>
    <n v="2"/>
    <n v="1"/>
    <n v="361.76"/>
    <x v="0"/>
    <n v="180.88"/>
  </r>
  <r>
    <n v="1814"/>
    <x v="1"/>
    <x v="85"/>
    <d v="2023-01-29T00:00:00"/>
    <x v="217"/>
    <x v="1"/>
    <n v="105.72"/>
    <n v="1"/>
    <n v="2"/>
    <x v="1"/>
    <s v="Cash"/>
    <x v="0"/>
    <s v="No"/>
    <s v="Accommodation"/>
    <n v="6"/>
    <n v="3"/>
    <n v="634.31999999999994"/>
    <x v="0"/>
    <n v="105.71999999999998"/>
  </r>
  <r>
    <n v="1815"/>
    <x v="0"/>
    <x v="143"/>
    <d v="2023-12-10T00:00:00"/>
    <x v="59"/>
    <x v="0"/>
    <n v="226.08"/>
    <n v="2"/>
    <n v="1"/>
    <x v="1"/>
    <s v="Credit Card"/>
    <x v="0"/>
    <s v="No"/>
    <s v="Accommodation"/>
    <n v="7"/>
    <n v="3"/>
    <n v="1582.5600000000002"/>
    <x v="0"/>
    <n v="226.08"/>
  </r>
  <r>
    <n v="1816"/>
    <x v="1"/>
    <x v="64"/>
    <d v="2023-09-19T00:00:00"/>
    <x v="381"/>
    <x v="0"/>
    <n v="241.44"/>
    <n v="1"/>
    <n v="0"/>
    <x v="1"/>
    <s v="Bank Transfer"/>
    <x v="0"/>
    <s v="No"/>
    <s v="Food &amp; Beverage"/>
    <n v="4"/>
    <n v="1"/>
    <n v="965.76"/>
    <x v="0"/>
    <n v="241.44"/>
  </r>
  <r>
    <n v="1817"/>
    <x v="0"/>
    <x v="215"/>
    <d v="2023-10-22T00:00:00"/>
    <x v="248"/>
    <x v="2"/>
    <n v="98.5"/>
    <n v="2"/>
    <n v="2"/>
    <x v="2"/>
    <s v="Bank Transfer"/>
    <x v="0"/>
    <s v="No"/>
    <s v="Spa Services"/>
    <n v="6"/>
    <n v="4"/>
    <n v="591"/>
    <x v="0"/>
    <n v="98.5"/>
  </r>
  <r>
    <n v="1818"/>
    <x v="3"/>
    <x v="286"/>
    <d v="2023-02-07T00:00:00"/>
    <x v="263"/>
    <x v="1"/>
    <n v="181.72"/>
    <n v="1"/>
    <n v="2"/>
    <x v="4"/>
    <s v="Credit Card"/>
    <x v="0"/>
    <s v="Yes"/>
    <s v="Accommodation"/>
    <n v="6"/>
    <n v="3"/>
    <n v="1090.32"/>
    <x v="0"/>
    <n v="181.72"/>
  </r>
  <r>
    <n v="1819"/>
    <x v="0"/>
    <x v="184"/>
    <d v="2023-05-04T00:00:00"/>
    <x v="192"/>
    <x v="0"/>
    <n v="199.05"/>
    <n v="3"/>
    <n v="0"/>
    <x v="0"/>
    <s v="UPI"/>
    <x v="0"/>
    <s v="Yes"/>
    <s v="Laundry"/>
    <n v="3"/>
    <n v="3"/>
    <n v="597.15000000000009"/>
    <x v="0"/>
    <n v="199.05000000000004"/>
  </r>
  <r>
    <n v="1820"/>
    <x v="3"/>
    <x v="117"/>
    <d v="2023-09-04T00:00:00"/>
    <x v="382"/>
    <x v="1"/>
    <n v="176.4"/>
    <n v="1"/>
    <n v="1"/>
    <x v="1"/>
    <s v="UPI"/>
    <x v="1"/>
    <s v="No"/>
    <s v="Accommodation"/>
    <n v="6"/>
    <n v="2"/>
    <n v="1058.4000000000001"/>
    <x v="1"/>
    <n v="176.4"/>
  </r>
  <r>
    <n v="1821"/>
    <x v="2"/>
    <x v="64"/>
    <d v="2023-09-18T00:00:00"/>
    <x v="343"/>
    <x v="1"/>
    <n v="189.89"/>
    <n v="1"/>
    <n v="0"/>
    <x v="3"/>
    <s v="Credit Card"/>
    <x v="0"/>
    <s v="Yes"/>
    <s v="Accommodation"/>
    <n v="3"/>
    <n v="1"/>
    <n v="569.66999999999996"/>
    <x v="0"/>
    <n v="189.89"/>
  </r>
  <r>
    <n v="1822"/>
    <x v="1"/>
    <x v="361"/>
    <d v="2023-02-15T00:00:00"/>
    <x v="76"/>
    <x v="2"/>
    <n v="69.41"/>
    <n v="2"/>
    <n v="0"/>
    <x v="1"/>
    <s v="Debit Card"/>
    <x v="0"/>
    <s v="Yes"/>
    <s v="Food &amp; Beverage"/>
    <n v="9"/>
    <n v="2"/>
    <n v="624.68999999999994"/>
    <x v="0"/>
    <n v="69.41"/>
  </r>
  <r>
    <n v="1823"/>
    <x v="0"/>
    <x v="181"/>
    <d v="2023-02-27T00:00:00"/>
    <x v="350"/>
    <x v="0"/>
    <n v="159.97999999999999"/>
    <n v="3"/>
    <n v="0"/>
    <x v="1"/>
    <s v="Bank Transfer"/>
    <x v="0"/>
    <s v="No"/>
    <s v="Accommodation"/>
    <n v="1"/>
    <n v="3"/>
    <n v="159.97999999999999"/>
    <x v="0"/>
    <n v="159.97999999999999"/>
  </r>
  <r>
    <n v="1824"/>
    <x v="3"/>
    <x v="43"/>
    <d v="2023-07-28T00:00:00"/>
    <x v="216"/>
    <x v="3"/>
    <n v="545.75"/>
    <n v="2"/>
    <n v="0"/>
    <x v="3"/>
    <s v="Cash"/>
    <x v="2"/>
    <s v="No"/>
    <s v="Accommodation"/>
    <n v="6"/>
    <n v="2"/>
    <n v="0"/>
    <x v="2"/>
    <n v="0"/>
  </r>
  <r>
    <n v="1825"/>
    <x v="2"/>
    <x v="244"/>
    <d v="2023-01-15T00:00:00"/>
    <x v="67"/>
    <x v="0"/>
    <n v="317"/>
    <n v="4"/>
    <n v="0"/>
    <x v="0"/>
    <s v="Cash"/>
    <x v="2"/>
    <s v="No"/>
    <s v="Accommodation"/>
    <n v="3"/>
    <n v="4"/>
    <n v="0"/>
    <x v="2"/>
    <n v="0"/>
  </r>
  <r>
    <n v="1826"/>
    <x v="0"/>
    <x v="318"/>
    <d v="2023-08-22T00:00:00"/>
    <x v="296"/>
    <x v="2"/>
    <n v="60.45"/>
    <n v="2"/>
    <n v="1"/>
    <x v="2"/>
    <s v="UPI"/>
    <x v="1"/>
    <s v="No"/>
    <s v="Spa Services"/>
    <n v="4"/>
    <n v="3"/>
    <n v="241.8"/>
    <x v="1"/>
    <n v="60.45"/>
  </r>
  <r>
    <n v="1827"/>
    <x v="3"/>
    <x v="329"/>
    <d v="2023-04-13T00:00:00"/>
    <x v="127"/>
    <x v="2"/>
    <n v="113.98"/>
    <n v="1"/>
    <n v="2"/>
    <x v="3"/>
    <s v="Bank Transfer"/>
    <x v="0"/>
    <s v="Yes"/>
    <s v="Accommodation"/>
    <n v="4"/>
    <n v="3"/>
    <n v="455.92"/>
    <x v="0"/>
    <n v="113.98"/>
  </r>
  <r>
    <n v="1828"/>
    <x v="3"/>
    <x v="73"/>
    <d v="2023-11-03T00:00:00"/>
    <x v="188"/>
    <x v="0"/>
    <n v="338.05"/>
    <n v="1"/>
    <n v="0"/>
    <x v="1"/>
    <s v="Bank Transfer"/>
    <x v="1"/>
    <s v="No"/>
    <s v="Spa Services"/>
    <n v="8"/>
    <n v="1"/>
    <n v="2704.4"/>
    <x v="1"/>
    <n v="338.05"/>
  </r>
  <r>
    <n v="1829"/>
    <x v="0"/>
    <x v="38"/>
    <d v="2023-08-04T00:00:00"/>
    <x v="383"/>
    <x v="1"/>
    <n v="117.6"/>
    <n v="3"/>
    <n v="0"/>
    <x v="4"/>
    <s v="Credit Card"/>
    <x v="0"/>
    <s v="Yes"/>
    <s v="Food &amp; Beverage"/>
    <n v="4"/>
    <n v="3"/>
    <n v="470.4"/>
    <x v="0"/>
    <n v="117.6"/>
  </r>
  <r>
    <n v="1830"/>
    <x v="2"/>
    <x v="220"/>
    <d v="2024-01-01T00:00:00"/>
    <x v="182"/>
    <x v="2"/>
    <n v="132.38999999999999"/>
    <n v="3"/>
    <n v="0"/>
    <x v="0"/>
    <s v="Debit Card"/>
    <x v="0"/>
    <s v="No"/>
    <s v="Accommodation"/>
    <n v="7"/>
    <n v="3"/>
    <n v="926.7299999999999"/>
    <x v="0"/>
    <n v="132.38999999999999"/>
  </r>
  <r>
    <n v="1831"/>
    <x v="0"/>
    <x v="190"/>
    <d v="2023-11-21T00:00:00"/>
    <x v="203"/>
    <x v="1"/>
    <n v="109.2"/>
    <n v="1"/>
    <n v="0"/>
    <x v="1"/>
    <s v="Bank Transfer"/>
    <x v="3"/>
    <s v="No"/>
    <s v="Accommodation"/>
    <n v="7"/>
    <n v="1"/>
    <n v="0"/>
    <x v="2"/>
    <n v="0"/>
  </r>
  <r>
    <n v="1832"/>
    <x v="3"/>
    <x v="217"/>
    <d v="2023-12-18T00:00:00"/>
    <x v="228"/>
    <x v="2"/>
    <n v="127.02"/>
    <n v="2"/>
    <n v="0"/>
    <x v="2"/>
    <s v="Credit Card"/>
    <x v="0"/>
    <s v="No"/>
    <s v="Spa Services"/>
    <n v="9"/>
    <n v="2"/>
    <n v="1143.18"/>
    <x v="0"/>
    <n v="127.02000000000001"/>
  </r>
  <r>
    <n v="1833"/>
    <x v="0"/>
    <x v="302"/>
    <d v="2023-03-04T00:00:00"/>
    <x v="102"/>
    <x v="1"/>
    <n v="120.43"/>
    <n v="3"/>
    <n v="1"/>
    <x v="3"/>
    <s v="Debit Card"/>
    <x v="1"/>
    <s v="Yes"/>
    <s v="Other"/>
    <n v="3"/>
    <n v="4"/>
    <n v="361.29"/>
    <x v="1"/>
    <n v="120.43"/>
  </r>
  <r>
    <n v="1834"/>
    <x v="3"/>
    <x v="33"/>
    <d v="2023-12-26T00:00:00"/>
    <x v="411"/>
    <x v="3"/>
    <n v="439.61"/>
    <n v="2"/>
    <n v="0"/>
    <x v="1"/>
    <s v="Cash"/>
    <x v="0"/>
    <s v="No"/>
    <s v="Food &amp; Beverage"/>
    <n v="6"/>
    <n v="2"/>
    <n v="2637.66"/>
    <x v="0"/>
    <n v="439.60999999999996"/>
  </r>
  <r>
    <n v="1835"/>
    <x v="0"/>
    <x v="231"/>
    <d v="2023-07-06T00:00:00"/>
    <x v="36"/>
    <x v="2"/>
    <n v="68.69"/>
    <n v="1"/>
    <n v="0"/>
    <x v="1"/>
    <s v="UPI"/>
    <x v="1"/>
    <s v="No"/>
    <s v="Food &amp; Beverage"/>
    <n v="3"/>
    <n v="1"/>
    <n v="206.07"/>
    <x v="1"/>
    <n v="68.69"/>
  </r>
  <r>
    <n v="1836"/>
    <x v="1"/>
    <x v="292"/>
    <d v="2023-11-21T00:00:00"/>
    <x v="176"/>
    <x v="0"/>
    <n v="190.82"/>
    <n v="1"/>
    <n v="1"/>
    <x v="3"/>
    <s v="Credit Card"/>
    <x v="0"/>
    <s v="No"/>
    <s v="Accommodation"/>
    <n v="5"/>
    <n v="2"/>
    <n v="954.09999999999991"/>
    <x v="0"/>
    <n v="190.82"/>
  </r>
  <r>
    <n v="1837"/>
    <x v="1"/>
    <x v="81"/>
    <d v="2023-06-13T00:00:00"/>
    <x v="352"/>
    <x v="3"/>
    <n v="298.68"/>
    <n v="2"/>
    <n v="0"/>
    <x v="3"/>
    <s v="Credit Card"/>
    <x v="3"/>
    <s v="No"/>
    <s v="Accommodation"/>
    <n v="9"/>
    <n v="2"/>
    <n v="0"/>
    <x v="2"/>
    <n v="0"/>
  </r>
  <r>
    <n v="1838"/>
    <x v="1"/>
    <x v="203"/>
    <d v="2023-01-14T00:00:00"/>
    <x v="299"/>
    <x v="1"/>
    <n v="109.7"/>
    <n v="4"/>
    <n v="0"/>
    <x v="1"/>
    <s v="UPI"/>
    <x v="0"/>
    <s v="No"/>
    <s v="Spa Services"/>
    <n v="7"/>
    <n v="4"/>
    <n v="767.9"/>
    <x v="0"/>
    <n v="109.7"/>
  </r>
  <r>
    <n v="1839"/>
    <x v="2"/>
    <x v="168"/>
    <d v="2023-06-14T00:00:00"/>
    <x v="43"/>
    <x v="1"/>
    <n v="146.58000000000001"/>
    <n v="2"/>
    <n v="0"/>
    <x v="3"/>
    <s v="Credit Card"/>
    <x v="0"/>
    <s v="No"/>
    <s v="Accommodation"/>
    <n v="8"/>
    <n v="2"/>
    <n v="1172.6400000000001"/>
    <x v="0"/>
    <n v="146.58000000000001"/>
  </r>
  <r>
    <n v="1840"/>
    <x v="2"/>
    <x v="92"/>
    <d v="2023-11-29T00:00:00"/>
    <x v="158"/>
    <x v="1"/>
    <n v="216.23"/>
    <n v="1"/>
    <n v="0"/>
    <x v="2"/>
    <s v="Credit Card"/>
    <x v="0"/>
    <s v="No"/>
    <s v="Accommodation"/>
    <n v="6"/>
    <n v="1"/>
    <n v="1297.3799999999999"/>
    <x v="0"/>
    <n v="216.23"/>
  </r>
  <r>
    <n v="1841"/>
    <x v="0"/>
    <x v="29"/>
    <d v="2023-03-24T00:00:00"/>
    <x v="218"/>
    <x v="0"/>
    <n v="239.84"/>
    <n v="2"/>
    <n v="0"/>
    <x v="2"/>
    <s v="Credit Card"/>
    <x v="0"/>
    <s v="No"/>
    <s v="Accommodation"/>
    <n v="2"/>
    <n v="2"/>
    <n v="479.68"/>
    <x v="0"/>
    <n v="239.84"/>
  </r>
  <r>
    <n v="1842"/>
    <x v="2"/>
    <x v="273"/>
    <d v="2023-07-29T00:00:00"/>
    <x v="366"/>
    <x v="2"/>
    <n v="123.14"/>
    <n v="2"/>
    <n v="1"/>
    <x v="0"/>
    <s v="Cash"/>
    <x v="0"/>
    <s v="No"/>
    <s v="Accommodation"/>
    <n v="4"/>
    <n v="3"/>
    <n v="492.56"/>
    <x v="0"/>
    <n v="123.14"/>
  </r>
  <r>
    <n v="1843"/>
    <x v="2"/>
    <x v="72"/>
    <d v="2024-01-03T00:00:00"/>
    <x v="412"/>
    <x v="2"/>
    <n v="137.47"/>
    <n v="4"/>
    <n v="0"/>
    <x v="3"/>
    <s v="Debit Card"/>
    <x v="1"/>
    <s v="No"/>
    <s v="Laundry"/>
    <n v="6"/>
    <n v="4"/>
    <n v="824.81999999999994"/>
    <x v="1"/>
    <n v="137.47"/>
  </r>
  <r>
    <n v="1844"/>
    <x v="0"/>
    <x v="162"/>
    <d v="2023-02-04T00:00:00"/>
    <x v="74"/>
    <x v="2"/>
    <n v="121.64"/>
    <n v="1"/>
    <n v="1"/>
    <x v="2"/>
    <s v="Cash"/>
    <x v="1"/>
    <s v="No"/>
    <s v="Laundry"/>
    <n v="9"/>
    <n v="2"/>
    <n v="1094.76"/>
    <x v="1"/>
    <n v="121.64"/>
  </r>
  <r>
    <n v="1845"/>
    <x v="0"/>
    <x v="278"/>
    <d v="2023-12-16T00:00:00"/>
    <x v="413"/>
    <x v="1"/>
    <n v="103.36"/>
    <n v="2"/>
    <n v="0"/>
    <x v="3"/>
    <s v="Cash"/>
    <x v="0"/>
    <s v="Yes"/>
    <s v="Accommodation"/>
    <n v="12"/>
    <n v="2"/>
    <n v="1240.32"/>
    <x v="0"/>
    <n v="103.36"/>
  </r>
  <r>
    <n v="1846"/>
    <x v="3"/>
    <x v="58"/>
    <d v="2023-10-11T00:00:00"/>
    <x v="191"/>
    <x v="2"/>
    <n v="82.8"/>
    <n v="1"/>
    <n v="2"/>
    <x v="2"/>
    <s v="UPI"/>
    <x v="0"/>
    <s v="No"/>
    <s v="Accommodation"/>
    <n v="2"/>
    <n v="3"/>
    <n v="165.6"/>
    <x v="0"/>
    <n v="82.8"/>
  </r>
  <r>
    <n v="1847"/>
    <x v="1"/>
    <x v="320"/>
    <d v="2023-12-06T00:00:00"/>
    <x v="181"/>
    <x v="1"/>
    <n v="153.85"/>
    <n v="2"/>
    <n v="0"/>
    <x v="1"/>
    <s v="Credit Card"/>
    <x v="2"/>
    <s v="No"/>
    <s v="Food &amp; Beverage"/>
    <n v="4"/>
    <n v="2"/>
    <n v="0"/>
    <x v="2"/>
    <n v="0"/>
  </r>
  <r>
    <n v="1848"/>
    <x v="0"/>
    <x v="309"/>
    <d v="2023-02-10T00:00:00"/>
    <x v="46"/>
    <x v="2"/>
    <n v="126.2"/>
    <n v="4"/>
    <n v="0"/>
    <x v="3"/>
    <s v="Credit Card"/>
    <x v="1"/>
    <s v="Yes"/>
    <s v="Food &amp; Beverage"/>
    <n v="6"/>
    <n v="4"/>
    <n v="757.2"/>
    <x v="1"/>
    <n v="126.2"/>
  </r>
  <r>
    <n v="1849"/>
    <x v="0"/>
    <x v="28"/>
    <d v="2023-03-19T00:00:00"/>
    <x v="55"/>
    <x v="2"/>
    <n v="105.98"/>
    <n v="2"/>
    <n v="3"/>
    <x v="4"/>
    <s v="Debit Card"/>
    <x v="0"/>
    <s v="No"/>
    <s v="Food &amp; Beverage"/>
    <n v="5"/>
    <n v="5"/>
    <n v="529.9"/>
    <x v="0"/>
    <n v="105.97999999999999"/>
  </r>
  <r>
    <n v="1850"/>
    <x v="0"/>
    <x v="337"/>
    <d v="2023-11-07T00:00:00"/>
    <x v="182"/>
    <x v="0"/>
    <n v="157.97"/>
    <n v="2"/>
    <n v="0"/>
    <x v="4"/>
    <s v="Bank Transfer"/>
    <x v="0"/>
    <s v="No"/>
    <s v="Accommodation"/>
    <n v="7"/>
    <n v="2"/>
    <n v="1105.79"/>
    <x v="0"/>
    <n v="157.97"/>
  </r>
  <r>
    <n v="1851"/>
    <x v="0"/>
    <x v="86"/>
    <d v="2023-07-24T00:00:00"/>
    <x v="88"/>
    <x v="2"/>
    <n v="128.04"/>
    <n v="3"/>
    <n v="0"/>
    <x v="4"/>
    <s v="Credit Card"/>
    <x v="0"/>
    <s v="No"/>
    <s v="Spa Services"/>
    <n v="3"/>
    <n v="3"/>
    <n v="384.12"/>
    <x v="0"/>
    <n v="128.04"/>
  </r>
  <r>
    <n v="1852"/>
    <x v="3"/>
    <x v="259"/>
    <d v="2023-10-05T00:00:00"/>
    <x v="388"/>
    <x v="1"/>
    <n v="234.65"/>
    <n v="1"/>
    <n v="1"/>
    <x v="3"/>
    <s v="Credit Card"/>
    <x v="3"/>
    <s v="No"/>
    <s v="Accommodation"/>
    <n v="4"/>
    <n v="2"/>
    <n v="0"/>
    <x v="2"/>
    <n v="0"/>
  </r>
  <r>
    <n v="1853"/>
    <x v="1"/>
    <x v="268"/>
    <d v="2023-08-23T00:00:00"/>
    <x v="159"/>
    <x v="2"/>
    <n v="87.97"/>
    <n v="2"/>
    <n v="2"/>
    <x v="0"/>
    <s v="Cash"/>
    <x v="0"/>
    <s v="No"/>
    <s v="Accommodation"/>
    <n v="4"/>
    <n v="4"/>
    <n v="351.88"/>
    <x v="0"/>
    <n v="87.97"/>
  </r>
  <r>
    <n v="1854"/>
    <x v="0"/>
    <x v="2"/>
    <d v="2023-05-09T00:00:00"/>
    <x v="26"/>
    <x v="1"/>
    <n v="106.85"/>
    <n v="4"/>
    <n v="1"/>
    <x v="1"/>
    <s v="Debit Card"/>
    <x v="0"/>
    <s v="No"/>
    <s v="Accommodation"/>
    <n v="6"/>
    <n v="5"/>
    <n v="641.09999999999991"/>
    <x v="0"/>
    <n v="106.84999999999998"/>
  </r>
  <r>
    <n v="1855"/>
    <x v="0"/>
    <x v="205"/>
    <d v="2023-10-20T00:00:00"/>
    <x v="39"/>
    <x v="2"/>
    <n v="86.76"/>
    <n v="2"/>
    <n v="0"/>
    <x v="2"/>
    <s v="Bank Transfer"/>
    <x v="2"/>
    <s v="No"/>
    <s v="Food &amp; Beverage"/>
    <n v="1"/>
    <n v="2"/>
    <n v="0"/>
    <x v="2"/>
    <n v="0"/>
  </r>
  <r>
    <n v="1856"/>
    <x v="2"/>
    <x v="351"/>
    <d v="2023-03-24T00:00:00"/>
    <x v="44"/>
    <x v="0"/>
    <n v="265.95"/>
    <n v="2"/>
    <n v="1"/>
    <x v="3"/>
    <s v="Credit Card"/>
    <x v="1"/>
    <s v="No"/>
    <s v="Spa Services"/>
    <n v="6"/>
    <n v="3"/>
    <n v="1595.6999999999998"/>
    <x v="1"/>
    <n v="265.95"/>
  </r>
  <r>
    <n v="1857"/>
    <x v="1"/>
    <x v="329"/>
    <d v="2023-04-18T00:00:00"/>
    <x v="160"/>
    <x v="2"/>
    <n v="80.75"/>
    <n v="1"/>
    <n v="1"/>
    <x v="1"/>
    <s v="Debit Card"/>
    <x v="0"/>
    <s v="No"/>
    <s v="Accommodation"/>
    <n v="9"/>
    <n v="2"/>
    <n v="726.75"/>
    <x v="0"/>
    <n v="80.75"/>
  </r>
  <r>
    <n v="1858"/>
    <x v="1"/>
    <x v="346"/>
    <d v="2023-09-03T00:00:00"/>
    <x v="57"/>
    <x v="2"/>
    <n v="114.3"/>
    <n v="2"/>
    <n v="0"/>
    <x v="3"/>
    <s v="Credit Card"/>
    <x v="0"/>
    <s v="No"/>
    <s v="Accommodation"/>
    <n v="3"/>
    <n v="2"/>
    <n v="342.9"/>
    <x v="0"/>
    <n v="114.3"/>
  </r>
  <r>
    <n v="1859"/>
    <x v="3"/>
    <x v="103"/>
    <d v="2023-04-16T00:00:00"/>
    <x v="173"/>
    <x v="3"/>
    <n v="607.47"/>
    <n v="2"/>
    <n v="0"/>
    <x v="0"/>
    <s v="Debit Card"/>
    <x v="0"/>
    <s v="No"/>
    <s v="Food &amp; Beverage"/>
    <n v="6"/>
    <n v="2"/>
    <n v="3644.82"/>
    <x v="0"/>
    <n v="607.47"/>
  </r>
  <r>
    <n v="1860"/>
    <x v="1"/>
    <x v="218"/>
    <d v="2023-05-31T00:00:00"/>
    <x v="175"/>
    <x v="1"/>
    <n v="161.21"/>
    <n v="4"/>
    <n v="2"/>
    <x v="2"/>
    <s v="Debit Card"/>
    <x v="2"/>
    <s v="No"/>
    <s v="Food &amp; Beverage"/>
    <n v="6"/>
    <n v="6"/>
    <n v="0"/>
    <x v="2"/>
    <n v="0"/>
  </r>
  <r>
    <n v="1861"/>
    <x v="2"/>
    <x v="283"/>
    <d v="2023-12-14T00:00:00"/>
    <x v="214"/>
    <x v="0"/>
    <n v="242.81"/>
    <n v="1"/>
    <n v="0"/>
    <x v="1"/>
    <s v="UPI"/>
    <x v="0"/>
    <s v="Yes"/>
    <s v="Spa Services"/>
    <n v="4"/>
    <n v="1"/>
    <n v="971.24"/>
    <x v="0"/>
    <n v="242.81"/>
  </r>
  <r>
    <n v="1862"/>
    <x v="3"/>
    <x v="297"/>
    <d v="2023-10-16T00:00:00"/>
    <x v="315"/>
    <x v="2"/>
    <n v="103"/>
    <n v="1"/>
    <n v="1"/>
    <x v="3"/>
    <s v="Bank Transfer"/>
    <x v="0"/>
    <s v="No"/>
    <s v="Accommodation"/>
    <n v="5"/>
    <n v="2"/>
    <n v="515"/>
    <x v="0"/>
    <n v="103"/>
  </r>
  <r>
    <n v="1863"/>
    <x v="2"/>
    <x v="105"/>
    <d v="2023-07-20T00:00:00"/>
    <x v="20"/>
    <x v="1"/>
    <n v="203.32"/>
    <n v="2"/>
    <n v="2"/>
    <x v="2"/>
    <s v="Bank Transfer"/>
    <x v="2"/>
    <s v="Yes"/>
    <s v="Accommodation"/>
    <n v="1"/>
    <n v="4"/>
    <n v="0"/>
    <x v="2"/>
    <n v="0"/>
  </r>
  <r>
    <n v="1864"/>
    <x v="0"/>
    <x v="296"/>
    <d v="2023-06-14T00:00:00"/>
    <x v="115"/>
    <x v="0"/>
    <n v="183.89"/>
    <n v="4"/>
    <n v="1"/>
    <x v="2"/>
    <s v="Credit Card"/>
    <x v="0"/>
    <s v="No"/>
    <s v="Accommodation"/>
    <n v="11"/>
    <n v="5"/>
    <n v="2022.79"/>
    <x v="0"/>
    <n v="183.89"/>
  </r>
  <r>
    <n v="1865"/>
    <x v="3"/>
    <x v="59"/>
    <d v="2023-06-15T00:00:00"/>
    <x v="240"/>
    <x v="3"/>
    <n v="530.17999999999995"/>
    <n v="2"/>
    <n v="1"/>
    <x v="1"/>
    <s v="Debit Card"/>
    <x v="0"/>
    <s v="No"/>
    <s v="Other"/>
    <n v="4"/>
    <n v="3"/>
    <n v="2120.7199999999998"/>
    <x v="0"/>
    <n v="530.17999999999995"/>
  </r>
  <r>
    <n v="1866"/>
    <x v="1"/>
    <x v="207"/>
    <d v="2023-06-03T00:00:00"/>
    <x v="43"/>
    <x v="2"/>
    <n v="115.51"/>
    <n v="4"/>
    <n v="0"/>
    <x v="2"/>
    <s v="Cash"/>
    <x v="1"/>
    <s v="No"/>
    <s v="Food &amp; Beverage"/>
    <n v="5"/>
    <n v="4"/>
    <n v="577.55000000000007"/>
    <x v="1"/>
    <n v="115.51000000000002"/>
  </r>
  <r>
    <n v="1867"/>
    <x v="0"/>
    <x v="93"/>
    <d v="2023-10-12T00:00:00"/>
    <x v="129"/>
    <x v="0"/>
    <n v="247.42"/>
    <n v="1"/>
    <n v="0"/>
    <x v="3"/>
    <s v="Credit Card"/>
    <x v="0"/>
    <s v="No"/>
    <s v="Food &amp; Beverage"/>
    <n v="4"/>
    <n v="1"/>
    <n v="989.68"/>
    <x v="0"/>
    <n v="247.42"/>
  </r>
  <r>
    <n v="1868"/>
    <x v="2"/>
    <x v="51"/>
    <d v="2023-12-29T00:00:00"/>
    <x v="112"/>
    <x v="0"/>
    <n v="221.9"/>
    <n v="4"/>
    <n v="1"/>
    <x v="1"/>
    <s v="Cash"/>
    <x v="1"/>
    <s v="No"/>
    <s v="Accommodation"/>
    <n v="3"/>
    <n v="5"/>
    <n v="665.7"/>
    <x v="1"/>
    <n v="221.9"/>
  </r>
  <r>
    <n v="1869"/>
    <x v="2"/>
    <x v="125"/>
    <d v="2023-02-17T00:00:00"/>
    <x v="167"/>
    <x v="1"/>
    <n v="193.72"/>
    <n v="1"/>
    <n v="1"/>
    <x v="3"/>
    <s v="Bank Transfer"/>
    <x v="1"/>
    <s v="No"/>
    <s v="Food &amp; Beverage"/>
    <n v="4"/>
    <n v="2"/>
    <n v="774.88"/>
    <x v="1"/>
    <n v="193.72"/>
  </r>
  <r>
    <n v="1870"/>
    <x v="2"/>
    <x v="49"/>
    <d v="2023-03-18T00:00:00"/>
    <x v="289"/>
    <x v="2"/>
    <n v="75.400000000000006"/>
    <n v="3"/>
    <n v="0"/>
    <x v="3"/>
    <s v="UPI"/>
    <x v="0"/>
    <s v="No"/>
    <s v="Food &amp; Beverage"/>
    <n v="1"/>
    <n v="3"/>
    <n v="75.400000000000006"/>
    <x v="0"/>
    <n v="75.400000000000006"/>
  </r>
  <r>
    <n v="1871"/>
    <x v="1"/>
    <x v="161"/>
    <d v="2023-04-04T00:00:00"/>
    <x v="28"/>
    <x v="2"/>
    <n v="108.7"/>
    <n v="2"/>
    <n v="0"/>
    <x v="3"/>
    <s v="Bank Transfer"/>
    <x v="0"/>
    <s v="Yes"/>
    <s v="Accommodation"/>
    <n v="10"/>
    <n v="2"/>
    <n v="1087"/>
    <x v="0"/>
    <n v="108.7"/>
  </r>
  <r>
    <n v="1872"/>
    <x v="1"/>
    <x v="166"/>
    <d v="2023-02-10T00:00:00"/>
    <x v="242"/>
    <x v="0"/>
    <n v="159.72"/>
    <n v="2"/>
    <n v="0"/>
    <x v="2"/>
    <s v="Bank Transfer"/>
    <x v="1"/>
    <s v="No"/>
    <s v="Accommodation"/>
    <n v="3"/>
    <n v="2"/>
    <n v="479.15999999999997"/>
    <x v="1"/>
    <n v="159.72"/>
  </r>
  <r>
    <n v="1873"/>
    <x v="1"/>
    <x v="43"/>
    <d v="2023-07-25T00:00:00"/>
    <x v="95"/>
    <x v="1"/>
    <n v="124.16"/>
    <n v="2"/>
    <n v="2"/>
    <x v="2"/>
    <s v="Bank Transfer"/>
    <x v="1"/>
    <s v="No"/>
    <s v="Laundry"/>
    <n v="3"/>
    <n v="4"/>
    <n v="372.48"/>
    <x v="1"/>
    <n v="124.16000000000001"/>
  </r>
  <r>
    <n v="1874"/>
    <x v="3"/>
    <x v="236"/>
    <d v="2023-05-03T00:00:00"/>
    <x v="403"/>
    <x v="2"/>
    <n v="115.63"/>
    <n v="1"/>
    <n v="0"/>
    <x v="0"/>
    <s v="UPI"/>
    <x v="0"/>
    <s v="Yes"/>
    <s v="Food &amp; Beverage"/>
    <n v="5"/>
    <n v="1"/>
    <n v="578.15"/>
    <x v="0"/>
    <n v="115.63"/>
  </r>
  <r>
    <n v="1875"/>
    <x v="3"/>
    <x v="91"/>
    <d v="2024-01-04T00:00:00"/>
    <x v="17"/>
    <x v="2"/>
    <n v="123.12"/>
    <n v="3"/>
    <n v="0"/>
    <x v="1"/>
    <s v="Cash"/>
    <x v="2"/>
    <s v="No"/>
    <s v="Spa Services"/>
    <n v="5"/>
    <n v="3"/>
    <n v="0"/>
    <x v="2"/>
    <n v="0"/>
  </r>
  <r>
    <n v="1876"/>
    <x v="3"/>
    <x v="223"/>
    <d v="2023-09-14T00:00:00"/>
    <x v="159"/>
    <x v="0"/>
    <n v="328.04"/>
    <n v="3"/>
    <n v="2"/>
    <x v="2"/>
    <s v="Debit Card"/>
    <x v="0"/>
    <s v="No"/>
    <s v="Food &amp; Beverage"/>
    <n v="9"/>
    <n v="5"/>
    <n v="2952.36"/>
    <x v="0"/>
    <n v="328.04"/>
  </r>
  <r>
    <n v="1877"/>
    <x v="3"/>
    <x v="329"/>
    <d v="2023-04-10T00:00:00"/>
    <x v="376"/>
    <x v="1"/>
    <n v="171.5"/>
    <n v="1"/>
    <n v="0"/>
    <x v="1"/>
    <s v="Credit Card"/>
    <x v="0"/>
    <s v="No"/>
    <s v="Spa Services"/>
    <n v="1"/>
    <n v="1"/>
    <n v="171.5"/>
    <x v="0"/>
    <n v="171.5"/>
  </r>
  <r>
    <n v="1878"/>
    <x v="2"/>
    <x v="237"/>
    <d v="2023-08-13T00:00:00"/>
    <x v="130"/>
    <x v="1"/>
    <n v="119.81"/>
    <n v="3"/>
    <n v="1"/>
    <x v="2"/>
    <s v="Cash"/>
    <x v="0"/>
    <s v="No"/>
    <s v="Accommodation"/>
    <n v="6"/>
    <n v="4"/>
    <n v="718.86"/>
    <x v="0"/>
    <n v="119.81"/>
  </r>
  <r>
    <n v="1879"/>
    <x v="1"/>
    <x v="127"/>
    <d v="2023-10-27T00:00:00"/>
    <x v="247"/>
    <x v="0"/>
    <n v="184.45"/>
    <n v="1"/>
    <n v="3"/>
    <x v="2"/>
    <s v="Debit Card"/>
    <x v="1"/>
    <s v="No"/>
    <s v="Accommodation"/>
    <n v="3"/>
    <n v="4"/>
    <n v="553.34999999999991"/>
    <x v="1"/>
    <n v="184.44999999999996"/>
  </r>
  <r>
    <n v="1880"/>
    <x v="2"/>
    <x v="75"/>
    <d v="2023-10-01T00:00:00"/>
    <x v="384"/>
    <x v="2"/>
    <n v="71.33"/>
    <n v="4"/>
    <n v="1"/>
    <x v="1"/>
    <s v="Debit Card"/>
    <x v="1"/>
    <s v="No"/>
    <s v="Spa Services"/>
    <n v="1"/>
    <n v="5"/>
    <n v="71.33"/>
    <x v="1"/>
    <n v="71.33"/>
  </r>
  <r>
    <n v="1881"/>
    <x v="3"/>
    <x v="67"/>
    <d v="2023-05-20T00:00:00"/>
    <x v="283"/>
    <x v="0"/>
    <n v="362.92"/>
    <n v="1"/>
    <n v="0"/>
    <x v="2"/>
    <s v="UPI"/>
    <x v="0"/>
    <s v="No"/>
    <s v="Spa Services"/>
    <n v="6"/>
    <n v="1"/>
    <n v="2177.52"/>
    <x v="0"/>
    <n v="362.92"/>
  </r>
  <r>
    <n v="1882"/>
    <x v="3"/>
    <x v="44"/>
    <d v="2023-04-21T00:00:00"/>
    <x v="21"/>
    <x v="1"/>
    <n v="238.03"/>
    <n v="2"/>
    <n v="1"/>
    <x v="0"/>
    <s v="Bank Transfer"/>
    <x v="2"/>
    <s v="No"/>
    <s v="Accommodation"/>
    <n v="7"/>
    <n v="3"/>
    <n v="0"/>
    <x v="2"/>
    <n v="0"/>
  </r>
  <r>
    <n v="1883"/>
    <x v="3"/>
    <x v="335"/>
    <d v="2023-07-22T00:00:00"/>
    <x v="145"/>
    <x v="1"/>
    <n v="147.22999999999999"/>
    <n v="2"/>
    <n v="1"/>
    <x v="4"/>
    <s v="Cash"/>
    <x v="0"/>
    <s v="No"/>
    <s v="Food &amp; Beverage"/>
    <n v="9"/>
    <n v="3"/>
    <n v="1325.07"/>
    <x v="0"/>
    <n v="147.22999999999999"/>
  </r>
  <r>
    <n v="1884"/>
    <x v="0"/>
    <x v="342"/>
    <d v="2023-01-24T00:00:00"/>
    <x v="137"/>
    <x v="0"/>
    <n v="239.92"/>
    <n v="1"/>
    <n v="0"/>
    <x v="4"/>
    <s v="Bank Transfer"/>
    <x v="0"/>
    <s v="No"/>
    <s v="Accommodation"/>
    <n v="3"/>
    <n v="1"/>
    <n v="719.76"/>
    <x v="0"/>
    <n v="239.92"/>
  </r>
  <r>
    <n v="1885"/>
    <x v="3"/>
    <x v="139"/>
    <d v="2023-04-22T00:00:00"/>
    <x v="63"/>
    <x v="2"/>
    <n v="92.16"/>
    <n v="1"/>
    <n v="0"/>
    <x v="1"/>
    <s v="Credit Card"/>
    <x v="0"/>
    <s v="No"/>
    <s v="Accommodation"/>
    <n v="6"/>
    <n v="1"/>
    <n v="552.96"/>
    <x v="0"/>
    <n v="92.160000000000011"/>
  </r>
  <r>
    <n v="1886"/>
    <x v="2"/>
    <x v="236"/>
    <d v="2023-05-03T00:00:00"/>
    <x v="307"/>
    <x v="2"/>
    <n v="128.03"/>
    <n v="2"/>
    <n v="0"/>
    <x v="0"/>
    <s v="Cash"/>
    <x v="1"/>
    <s v="Yes"/>
    <s v="Accommodation"/>
    <n v="5"/>
    <n v="2"/>
    <n v="640.15"/>
    <x v="1"/>
    <n v="128.03"/>
  </r>
  <r>
    <n v="1887"/>
    <x v="0"/>
    <x v="196"/>
    <d v="2023-04-14T00:00:00"/>
    <x v="114"/>
    <x v="3"/>
    <n v="301.95999999999998"/>
    <n v="2"/>
    <n v="1"/>
    <x v="2"/>
    <s v="Credit Card"/>
    <x v="0"/>
    <s v="No"/>
    <s v="Food &amp; Beverage"/>
    <n v="10"/>
    <n v="3"/>
    <n v="3019.6"/>
    <x v="0"/>
    <n v="301.95999999999998"/>
  </r>
  <r>
    <n v="1888"/>
    <x v="3"/>
    <x v="190"/>
    <d v="2023-11-23T00:00:00"/>
    <x v="272"/>
    <x v="1"/>
    <n v="141.16999999999999"/>
    <n v="1"/>
    <n v="0"/>
    <x v="0"/>
    <s v="UPI"/>
    <x v="2"/>
    <s v="Yes"/>
    <s v="Accommodation"/>
    <n v="9"/>
    <n v="1"/>
    <n v="0"/>
    <x v="2"/>
    <n v="0"/>
  </r>
  <r>
    <n v="1889"/>
    <x v="1"/>
    <x v="126"/>
    <d v="2023-05-20T00:00:00"/>
    <x v="28"/>
    <x v="1"/>
    <n v="96.36"/>
    <n v="1"/>
    <n v="1"/>
    <x v="3"/>
    <s v="UPI"/>
    <x v="0"/>
    <s v="Yes"/>
    <s v="Accommodation"/>
    <n v="11"/>
    <n v="2"/>
    <n v="1059.96"/>
    <x v="0"/>
    <n v="96.36"/>
  </r>
  <r>
    <n v="1890"/>
    <x v="2"/>
    <x v="99"/>
    <d v="2023-07-17T00:00:00"/>
    <x v="274"/>
    <x v="0"/>
    <n v="250.62"/>
    <n v="2"/>
    <n v="1"/>
    <x v="2"/>
    <s v="Debit Card"/>
    <x v="3"/>
    <s v="No"/>
    <s v="Accommodation"/>
    <n v="6"/>
    <n v="3"/>
    <n v="0"/>
    <x v="2"/>
    <n v="0"/>
  </r>
  <r>
    <n v="1891"/>
    <x v="2"/>
    <x v="41"/>
    <d v="2023-05-29T00:00:00"/>
    <x v="26"/>
    <x v="1"/>
    <n v="150.72"/>
    <n v="2"/>
    <n v="0"/>
    <x v="1"/>
    <s v="Credit Card"/>
    <x v="2"/>
    <s v="No"/>
    <s v="Spa Services"/>
    <n v="12"/>
    <n v="2"/>
    <n v="0"/>
    <x v="2"/>
    <n v="0"/>
  </r>
  <r>
    <n v="1892"/>
    <x v="2"/>
    <x v="216"/>
    <d v="2023-07-26T00:00:00"/>
    <x v="106"/>
    <x v="3"/>
    <n v="541.55999999999995"/>
    <n v="1"/>
    <n v="0"/>
    <x v="0"/>
    <s v="Cash"/>
    <x v="0"/>
    <s v="No"/>
    <s v="Spa Services"/>
    <n v="8"/>
    <n v="1"/>
    <n v="4332.4799999999996"/>
    <x v="0"/>
    <n v="541.55999999999995"/>
  </r>
  <r>
    <n v="1893"/>
    <x v="1"/>
    <x v="265"/>
    <d v="2023-04-12T00:00:00"/>
    <x v="308"/>
    <x v="1"/>
    <n v="150.31"/>
    <n v="1"/>
    <n v="1"/>
    <x v="1"/>
    <s v="UPI"/>
    <x v="1"/>
    <s v="Yes"/>
    <s v="Accommodation"/>
    <n v="6"/>
    <n v="2"/>
    <n v="901.86"/>
    <x v="1"/>
    <n v="150.31"/>
  </r>
  <r>
    <n v="1894"/>
    <x v="2"/>
    <x v="95"/>
    <d v="2023-05-19T00:00:00"/>
    <x v="98"/>
    <x v="2"/>
    <n v="101.33"/>
    <n v="1"/>
    <n v="0"/>
    <x v="2"/>
    <s v="Cash"/>
    <x v="0"/>
    <s v="No"/>
    <s v="Other"/>
    <n v="3"/>
    <n v="1"/>
    <n v="303.99"/>
    <x v="0"/>
    <n v="101.33"/>
  </r>
  <r>
    <n v="1895"/>
    <x v="1"/>
    <x v="186"/>
    <d v="2023-05-10T00:00:00"/>
    <x v="72"/>
    <x v="2"/>
    <n v="81.78"/>
    <n v="1"/>
    <n v="1"/>
    <x v="2"/>
    <s v="UPI"/>
    <x v="3"/>
    <s v="No"/>
    <s v="Accommodation"/>
    <n v="8"/>
    <n v="2"/>
    <n v="0"/>
    <x v="2"/>
    <n v="0"/>
  </r>
  <r>
    <n v="1896"/>
    <x v="3"/>
    <x v="43"/>
    <d v="2023-07-26T00:00:00"/>
    <x v="142"/>
    <x v="0"/>
    <n v="314.64"/>
    <n v="1"/>
    <n v="2"/>
    <x v="1"/>
    <s v="Cash"/>
    <x v="0"/>
    <s v="No"/>
    <s v="Other"/>
    <n v="4"/>
    <n v="3"/>
    <n v="1258.56"/>
    <x v="0"/>
    <n v="314.64"/>
  </r>
  <r>
    <n v="1897"/>
    <x v="1"/>
    <x v="8"/>
    <d v="2023-08-15T00:00:00"/>
    <x v="233"/>
    <x v="2"/>
    <n v="57.47"/>
    <n v="1"/>
    <n v="0"/>
    <x v="3"/>
    <s v="Credit Card"/>
    <x v="0"/>
    <s v="No"/>
    <s v="Laundry"/>
    <n v="11"/>
    <n v="1"/>
    <n v="632.16999999999996"/>
    <x v="0"/>
    <n v="57.47"/>
  </r>
  <r>
    <n v="1898"/>
    <x v="2"/>
    <x v="341"/>
    <d v="2023-10-27T00:00:00"/>
    <x v="287"/>
    <x v="2"/>
    <n v="129.68"/>
    <n v="3"/>
    <n v="1"/>
    <x v="3"/>
    <s v="Debit Card"/>
    <x v="0"/>
    <s v="No"/>
    <s v="Spa Services"/>
    <n v="6"/>
    <n v="4"/>
    <n v="778.08"/>
    <x v="0"/>
    <n v="129.68"/>
  </r>
  <r>
    <n v="1899"/>
    <x v="0"/>
    <x v="56"/>
    <d v="2023-02-26T00:00:00"/>
    <x v="218"/>
    <x v="2"/>
    <n v="65.86"/>
    <n v="3"/>
    <n v="0"/>
    <x v="3"/>
    <s v="Debit Card"/>
    <x v="2"/>
    <s v="No"/>
    <s v="Food &amp; Beverage"/>
    <n v="8"/>
    <n v="3"/>
    <n v="0"/>
    <x v="2"/>
    <n v="0"/>
  </r>
  <r>
    <n v="1900"/>
    <x v="1"/>
    <x v="337"/>
    <d v="2023-11-05T00:00:00"/>
    <x v="365"/>
    <x v="1"/>
    <n v="154.77000000000001"/>
    <n v="2"/>
    <n v="1"/>
    <x v="1"/>
    <s v="UPI"/>
    <x v="0"/>
    <s v="No"/>
    <s v="Food &amp; Beverage"/>
    <n v="5"/>
    <n v="3"/>
    <n v="773.85"/>
    <x v="0"/>
    <n v="154.77000000000001"/>
  </r>
  <r>
    <n v="1901"/>
    <x v="0"/>
    <x v="226"/>
    <d v="2024-01-05T00:00:00"/>
    <x v="143"/>
    <x v="1"/>
    <n v="141.03"/>
    <n v="2"/>
    <n v="0"/>
    <x v="1"/>
    <s v="Bank Transfer"/>
    <x v="1"/>
    <s v="No"/>
    <s v="Accommodation"/>
    <n v="5"/>
    <n v="2"/>
    <n v="705.15"/>
    <x v="1"/>
    <n v="141.03"/>
  </r>
  <r>
    <n v="1902"/>
    <x v="3"/>
    <x v="107"/>
    <d v="2023-06-08T00:00:00"/>
    <x v="60"/>
    <x v="3"/>
    <n v="368.28"/>
    <n v="1"/>
    <n v="0"/>
    <x v="1"/>
    <s v="Credit Card"/>
    <x v="0"/>
    <s v="No"/>
    <s v="Laundry"/>
    <n v="3"/>
    <n v="1"/>
    <n v="1104.8399999999999"/>
    <x v="0"/>
    <n v="368.28"/>
  </r>
  <r>
    <n v="1903"/>
    <x v="3"/>
    <x v="362"/>
    <d v="2023-11-03T00:00:00"/>
    <x v="209"/>
    <x v="2"/>
    <n v="112.59"/>
    <n v="1"/>
    <n v="0"/>
    <x v="2"/>
    <s v="Debit Card"/>
    <x v="0"/>
    <s v="No"/>
    <s v="Accommodation"/>
    <n v="2"/>
    <n v="1"/>
    <n v="225.18"/>
    <x v="0"/>
    <n v="112.59"/>
  </r>
  <r>
    <n v="1904"/>
    <x v="3"/>
    <x v="139"/>
    <d v="2023-04-27T00:00:00"/>
    <x v="56"/>
    <x v="0"/>
    <n v="297.58"/>
    <n v="1"/>
    <n v="1"/>
    <x v="1"/>
    <s v="Credit Card"/>
    <x v="2"/>
    <s v="No"/>
    <s v="Food &amp; Beverage"/>
    <n v="11"/>
    <n v="2"/>
    <n v="0"/>
    <x v="2"/>
    <n v="0"/>
  </r>
  <r>
    <n v="1905"/>
    <x v="2"/>
    <x v="111"/>
    <d v="2023-05-16T00:00:00"/>
    <x v="221"/>
    <x v="2"/>
    <n v="100.31"/>
    <n v="2"/>
    <n v="0"/>
    <x v="2"/>
    <s v="Debit Card"/>
    <x v="0"/>
    <s v="No"/>
    <s v="Accommodation"/>
    <n v="3"/>
    <n v="2"/>
    <n v="300.93"/>
    <x v="0"/>
    <n v="100.31"/>
  </r>
  <r>
    <n v="1906"/>
    <x v="0"/>
    <x v="122"/>
    <d v="2023-06-28T00:00:00"/>
    <x v="13"/>
    <x v="2"/>
    <n v="87.25"/>
    <n v="4"/>
    <n v="0"/>
    <x v="1"/>
    <s v="Debit Card"/>
    <x v="1"/>
    <s v="Yes"/>
    <s v="Accommodation"/>
    <n v="4"/>
    <n v="4"/>
    <n v="349"/>
    <x v="1"/>
    <n v="87.25"/>
  </r>
  <r>
    <n v="1907"/>
    <x v="2"/>
    <x v="10"/>
    <d v="2023-01-30T00:00:00"/>
    <x v="305"/>
    <x v="3"/>
    <n v="414.99"/>
    <n v="2"/>
    <n v="1"/>
    <x v="0"/>
    <s v="Credit Card"/>
    <x v="1"/>
    <s v="No"/>
    <s v="Accommodation"/>
    <n v="6"/>
    <n v="3"/>
    <n v="2489.94"/>
    <x v="1"/>
    <n v="414.99"/>
  </r>
  <r>
    <n v="1908"/>
    <x v="1"/>
    <x v="118"/>
    <d v="2023-01-18T00:00:00"/>
    <x v="171"/>
    <x v="3"/>
    <n v="332.86"/>
    <n v="3"/>
    <n v="1"/>
    <x v="4"/>
    <s v="UPI"/>
    <x v="0"/>
    <s v="No"/>
    <s v="Accommodation"/>
    <n v="7"/>
    <n v="4"/>
    <n v="2330.02"/>
    <x v="0"/>
    <n v="332.86"/>
  </r>
  <r>
    <n v="1909"/>
    <x v="2"/>
    <x v="85"/>
    <d v="2023-01-26T00:00:00"/>
    <x v="207"/>
    <x v="3"/>
    <n v="349.22"/>
    <n v="2"/>
    <n v="0"/>
    <x v="3"/>
    <s v="Credit Card"/>
    <x v="3"/>
    <s v="No"/>
    <s v="Accommodation"/>
    <n v="3"/>
    <n v="2"/>
    <n v="0"/>
    <x v="2"/>
    <n v="0"/>
  </r>
  <r>
    <n v="1910"/>
    <x v="3"/>
    <x v="171"/>
    <d v="2023-01-22T00:00:00"/>
    <x v="87"/>
    <x v="1"/>
    <n v="224.52"/>
    <n v="1"/>
    <n v="0"/>
    <x v="3"/>
    <s v="UPI"/>
    <x v="1"/>
    <s v="No"/>
    <s v="Spa Services"/>
    <n v="3"/>
    <n v="1"/>
    <n v="673.56000000000006"/>
    <x v="1"/>
    <n v="224.52"/>
  </r>
  <r>
    <n v="1911"/>
    <x v="1"/>
    <x v="322"/>
    <d v="2023-06-01T00:00:00"/>
    <x v="393"/>
    <x v="0"/>
    <n v="244.89"/>
    <n v="2"/>
    <n v="0"/>
    <x v="2"/>
    <s v="UPI"/>
    <x v="1"/>
    <s v="No"/>
    <s v="Laundry"/>
    <n v="10"/>
    <n v="2"/>
    <n v="2448.8999999999996"/>
    <x v="1"/>
    <n v="244.88999999999996"/>
  </r>
  <r>
    <n v="1912"/>
    <x v="1"/>
    <x v="208"/>
    <d v="2023-10-07T00:00:00"/>
    <x v="66"/>
    <x v="2"/>
    <n v="81.52"/>
    <n v="2"/>
    <n v="0"/>
    <x v="3"/>
    <s v="Cash"/>
    <x v="2"/>
    <s v="No"/>
    <s v="Accommodation"/>
    <n v="3"/>
    <n v="2"/>
    <n v="0"/>
    <x v="2"/>
    <n v="0"/>
  </r>
  <r>
    <n v="1913"/>
    <x v="3"/>
    <x v="95"/>
    <d v="2023-05-22T00:00:00"/>
    <x v="180"/>
    <x v="2"/>
    <n v="150.96"/>
    <n v="1"/>
    <n v="3"/>
    <x v="4"/>
    <s v="UPI"/>
    <x v="0"/>
    <s v="No"/>
    <s v="Accommodation"/>
    <n v="6"/>
    <n v="4"/>
    <n v="905.76"/>
    <x v="0"/>
    <n v="150.96"/>
  </r>
  <r>
    <n v="1914"/>
    <x v="3"/>
    <x v="244"/>
    <d v="2023-01-14T00:00:00"/>
    <x v="284"/>
    <x v="2"/>
    <n v="109.36"/>
    <n v="3"/>
    <n v="0"/>
    <x v="3"/>
    <s v="UPI"/>
    <x v="1"/>
    <s v="No"/>
    <s v="Accommodation"/>
    <n v="2"/>
    <n v="3"/>
    <n v="218.72"/>
    <x v="1"/>
    <n v="109.36"/>
  </r>
  <r>
    <n v="1915"/>
    <x v="1"/>
    <x v="39"/>
    <d v="2023-06-16T00:00:00"/>
    <x v="36"/>
    <x v="3"/>
    <n v="304.85000000000002"/>
    <n v="3"/>
    <n v="2"/>
    <x v="0"/>
    <s v="Cash"/>
    <x v="1"/>
    <s v="No"/>
    <s v="Food &amp; Beverage"/>
    <n v="7"/>
    <n v="5"/>
    <n v="2133.9500000000003"/>
    <x v="1"/>
    <n v="304.85000000000002"/>
  </r>
  <r>
    <n v="1916"/>
    <x v="0"/>
    <x v="311"/>
    <d v="2023-10-23T00:00:00"/>
    <x v="83"/>
    <x v="2"/>
    <n v="88.44"/>
    <n v="3"/>
    <n v="0"/>
    <x v="0"/>
    <s v="Bank Transfer"/>
    <x v="0"/>
    <s v="Yes"/>
    <s v="Accommodation"/>
    <n v="3"/>
    <n v="3"/>
    <n v="265.32"/>
    <x v="0"/>
    <n v="88.44"/>
  </r>
  <r>
    <n v="1917"/>
    <x v="2"/>
    <x v="45"/>
    <d v="2023-07-21T00:00:00"/>
    <x v="41"/>
    <x v="1"/>
    <n v="136.38"/>
    <n v="2"/>
    <n v="2"/>
    <x v="1"/>
    <s v="Credit Card"/>
    <x v="0"/>
    <s v="Yes"/>
    <s v="Accommodation"/>
    <n v="7"/>
    <n v="4"/>
    <n v="954.66"/>
    <x v="0"/>
    <n v="136.38"/>
  </r>
  <r>
    <n v="1918"/>
    <x v="0"/>
    <x v="297"/>
    <d v="2023-10-17T00:00:00"/>
    <x v="262"/>
    <x v="2"/>
    <n v="79.650000000000006"/>
    <n v="1"/>
    <n v="0"/>
    <x v="3"/>
    <s v="Debit Card"/>
    <x v="0"/>
    <s v="No"/>
    <s v="Accommodation"/>
    <n v="6"/>
    <n v="1"/>
    <n v="477.90000000000003"/>
    <x v="0"/>
    <n v="79.650000000000006"/>
  </r>
  <r>
    <n v="1919"/>
    <x v="1"/>
    <x v="224"/>
    <d v="2023-05-24T00:00:00"/>
    <x v="293"/>
    <x v="1"/>
    <n v="146.22999999999999"/>
    <n v="4"/>
    <n v="2"/>
    <x v="2"/>
    <s v="Credit Card"/>
    <x v="0"/>
    <s v="No"/>
    <s v="Accommodation"/>
    <n v="6"/>
    <n v="6"/>
    <n v="877.37999999999988"/>
    <x v="0"/>
    <n v="146.22999999999999"/>
  </r>
  <r>
    <n v="1920"/>
    <x v="0"/>
    <x v="213"/>
    <d v="2023-04-10T00:00:00"/>
    <x v="140"/>
    <x v="1"/>
    <n v="121.78"/>
    <n v="3"/>
    <n v="0"/>
    <x v="0"/>
    <s v="Bank Transfer"/>
    <x v="0"/>
    <s v="No"/>
    <s v="Accommodation"/>
    <n v="9"/>
    <n v="3"/>
    <n v="1096.02"/>
    <x v="0"/>
    <n v="121.78"/>
  </r>
  <r>
    <n v="1921"/>
    <x v="3"/>
    <x v="282"/>
    <d v="2023-06-07T00:00:00"/>
    <x v="393"/>
    <x v="2"/>
    <n v="159.04"/>
    <n v="2"/>
    <n v="0"/>
    <x v="4"/>
    <s v="Bank Transfer"/>
    <x v="2"/>
    <s v="Yes"/>
    <s v="Accommodation"/>
    <n v="6"/>
    <n v="2"/>
    <n v="0"/>
    <x v="2"/>
    <n v="0"/>
  </r>
  <r>
    <n v="1922"/>
    <x v="1"/>
    <x v="225"/>
    <d v="2023-09-03T00:00:00"/>
    <x v="381"/>
    <x v="1"/>
    <n v="95.1"/>
    <n v="2"/>
    <n v="0"/>
    <x v="3"/>
    <s v="Cash"/>
    <x v="0"/>
    <s v="No"/>
    <s v="Laundry"/>
    <n v="10"/>
    <n v="2"/>
    <n v="951"/>
    <x v="0"/>
    <n v="95.1"/>
  </r>
  <r>
    <n v="1923"/>
    <x v="2"/>
    <x v="200"/>
    <d v="2023-02-19T00:00:00"/>
    <x v="328"/>
    <x v="3"/>
    <n v="538.58000000000004"/>
    <n v="4"/>
    <n v="1"/>
    <x v="2"/>
    <s v="Debit Card"/>
    <x v="2"/>
    <s v="No"/>
    <s v="Food &amp; Beverage"/>
    <n v="2"/>
    <n v="5"/>
    <n v="0"/>
    <x v="2"/>
    <n v="0"/>
  </r>
  <r>
    <n v="1924"/>
    <x v="0"/>
    <x v="37"/>
    <d v="2023-06-30T00:00:00"/>
    <x v="30"/>
    <x v="1"/>
    <n v="137.51"/>
    <n v="1"/>
    <n v="1"/>
    <x v="0"/>
    <s v="UPI"/>
    <x v="0"/>
    <s v="No"/>
    <s v="Accommodation"/>
    <n v="2"/>
    <n v="2"/>
    <n v="275.02"/>
    <x v="0"/>
    <n v="137.51"/>
  </r>
  <r>
    <n v="1925"/>
    <x v="1"/>
    <x v="273"/>
    <d v="2023-08-03T00:00:00"/>
    <x v="88"/>
    <x v="2"/>
    <n v="103.22"/>
    <n v="2"/>
    <n v="0"/>
    <x v="1"/>
    <s v="UPI"/>
    <x v="0"/>
    <s v="No"/>
    <s v="Accommodation"/>
    <n v="9"/>
    <n v="2"/>
    <n v="928.98"/>
    <x v="0"/>
    <n v="103.22"/>
  </r>
  <r>
    <n v="1926"/>
    <x v="1"/>
    <x v="7"/>
    <d v="2023-02-25T00:00:00"/>
    <x v="254"/>
    <x v="1"/>
    <n v="103.38"/>
    <n v="1"/>
    <n v="0"/>
    <x v="2"/>
    <s v="UPI"/>
    <x v="0"/>
    <s v="No"/>
    <s v="Food &amp; Beverage"/>
    <n v="3"/>
    <n v="1"/>
    <n v="310.14"/>
    <x v="0"/>
    <n v="103.38"/>
  </r>
  <r>
    <n v="1927"/>
    <x v="3"/>
    <x v="239"/>
    <d v="2023-05-02T00:00:00"/>
    <x v="201"/>
    <x v="2"/>
    <n v="118.49"/>
    <n v="2"/>
    <n v="1"/>
    <x v="3"/>
    <s v="Credit Card"/>
    <x v="0"/>
    <s v="No"/>
    <s v="Accommodation"/>
    <n v="7"/>
    <n v="3"/>
    <n v="829.43"/>
    <x v="0"/>
    <n v="118.49"/>
  </r>
  <r>
    <n v="1928"/>
    <x v="1"/>
    <x v="164"/>
    <d v="2023-08-24T00:00:00"/>
    <x v="410"/>
    <x v="2"/>
    <n v="102.25"/>
    <n v="2"/>
    <n v="1"/>
    <x v="1"/>
    <s v="Bank Transfer"/>
    <x v="1"/>
    <s v="Yes"/>
    <s v="Accommodation"/>
    <n v="3"/>
    <n v="3"/>
    <n v="306.75"/>
    <x v="1"/>
    <n v="102.25"/>
  </r>
  <r>
    <n v="1929"/>
    <x v="2"/>
    <x v="171"/>
    <d v="2023-01-25T00:00:00"/>
    <x v="67"/>
    <x v="1"/>
    <n v="212.97"/>
    <n v="2"/>
    <n v="0"/>
    <x v="1"/>
    <s v="Debit Card"/>
    <x v="0"/>
    <s v="No"/>
    <s v="Accommodation"/>
    <n v="6"/>
    <n v="2"/>
    <n v="1277.82"/>
    <x v="0"/>
    <n v="212.97"/>
  </r>
  <r>
    <n v="1930"/>
    <x v="1"/>
    <x v="78"/>
    <d v="2023-01-13T00:00:00"/>
    <x v="120"/>
    <x v="1"/>
    <n v="159.56"/>
    <n v="3"/>
    <n v="1"/>
    <x v="1"/>
    <s v="Credit Card"/>
    <x v="1"/>
    <s v="No"/>
    <s v="Food &amp; Beverage"/>
    <n v="11"/>
    <n v="4"/>
    <n v="1755.16"/>
    <x v="1"/>
    <n v="159.56"/>
  </r>
  <r>
    <n v="1931"/>
    <x v="1"/>
    <x v="168"/>
    <d v="2023-06-10T00:00:00"/>
    <x v="18"/>
    <x v="1"/>
    <n v="98.41"/>
    <n v="1"/>
    <n v="1"/>
    <x v="4"/>
    <s v="Bank Transfer"/>
    <x v="0"/>
    <s v="No"/>
    <s v="Accommodation"/>
    <n v="4"/>
    <n v="2"/>
    <n v="393.64"/>
    <x v="0"/>
    <n v="98.41"/>
  </r>
  <r>
    <n v="1932"/>
    <x v="0"/>
    <x v="70"/>
    <d v="2023-08-22T00:00:00"/>
    <x v="159"/>
    <x v="2"/>
    <n v="70.12"/>
    <n v="2"/>
    <n v="0"/>
    <x v="3"/>
    <s v="UPI"/>
    <x v="1"/>
    <s v="No"/>
    <s v="Accommodation"/>
    <n v="7"/>
    <n v="2"/>
    <n v="490.84000000000003"/>
    <x v="1"/>
    <n v="70.12"/>
  </r>
  <r>
    <n v="1933"/>
    <x v="2"/>
    <x v="363"/>
    <d v="2023-09-06T00:00:00"/>
    <x v="109"/>
    <x v="0"/>
    <n v="232.67"/>
    <n v="1"/>
    <n v="2"/>
    <x v="3"/>
    <s v="Cash"/>
    <x v="2"/>
    <s v="Yes"/>
    <s v="Accommodation"/>
    <n v="10"/>
    <n v="3"/>
    <n v="0"/>
    <x v="2"/>
    <n v="0"/>
  </r>
  <r>
    <n v="1934"/>
    <x v="1"/>
    <x v="166"/>
    <d v="2023-02-13T00:00:00"/>
    <x v="275"/>
    <x v="1"/>
    <n v="114.35"/>
    <n v="2"/>
    <n v="0"/>
    <x v="2"/>
    <s v="Bank Transfer"/>
    <x v="2"/>
    <s v="Yes"/>
    <s v="Food &amp; Beverage"/>
    <n v="6"/>
    <n v="2"/>
    <n v="0"/>
    <x v="2"/>
    <n v="0"/>
  </r>
  <r>
    <n v="1935"/>
    <x v="0"/>
    <x v="18"/>
    <d v="2023-06-27T00:00:00"/>
    <x v="408"/>
    <x v="3"/>
    <n v="278.63"/>
    <n v="1"/>
    <n v="0"/>
    <x v="1"/>
    <s v="Credit Card"/>
    <x v="0"/>
    <s v="Yes"/>
    <s v="Laundry"/>
    <n v="8"/>
    <n v="1"/>
    <n v="2229.04"/>
    <x v="0"/>
    <n v="278.63"/>
  </r>
  <r>
    <n v="1936"/>
    <x v="2"/>
    <x v="218"/>
    <d v="2023-05-27T00:00:00"/>
    <x v="147"/>
    <x v="2"/>
    <n v="135.38"/>
    <n v="1"/>
    <n v="0"/>
    <x v="1"/>
    <s v="Credit Card"/>
    <x v="2"/>
    <s v="Yes"/>
    <s v="Accommodation"/>
    <n v="2"/>
    <n v="1"/>
    <n v="0"/>
    <x v="2"/>
    <n v="0"/>
  </r>
  <r>
    <n v="1937"/>
    <x v="1"/>
    <x v="337"/>
    <d v="2023-11-06T00:00:00"/>
    <x v="265"/>
    <x v="1"/>
    <n v="129.6"/>
    <n v="2"/>
    <n v="0"/>
    <x v="2"/>
    <s v="Cash"/>
    <x v="0"/>
    <s v="Yes"/>
    <s v="Laundry"/>
    <n v="6"/>
    <n v="2"/>
    <n v="777.59999999999991"/>
    <x v="0"/>
    <n v="129.6"/>
  </r>
  <r>
    <n v="1938"/>
    <x v="0"/>
    <x v="308"/>
    <d v="2023-03-02T00:00:00"/>
    <x v="239"/>
    <x v="0"/>
    <n v="250.18"/>
    <n v="4"/>
    <n v="0"/>
    <x v="0"/>
    <s v="Debit Card"/>
    <x v="0"/>
    <s v="Yes"/>
    <s v="Accommodation"/>
    <n v="6"/>
    <n v="4"/>
    <n v="1501.08"/>
    <x v="0"/>
    <n v="250.17999999999998"/>
  </r>
  <r>
    <n v="1939"/>
    <x v="3"/>
    <x v="3"/>
    <d v="2023-12-20T00:00:00"/>
    <x v="152"/>
    <x v="2"/>
    <n v="83.26"/>
    <n v="1"/>
    <n v="0"/>
    <x v="1"/>
    <s v="Credit Card"/>
    <x v="3"/>
    <s v="Yes"/>
    <s v="Accommodation"/>
    <n v="8"/>
    <n v="1"/>
    <n v="0"/>
    <x v="2"/>
    <n v="0"/>
  </r>
  <r>
    <n v="1940"/>
    <x v="0"/>
    <x v="203"/>
    <d v="2023-01-09T00:00:00"/>
    <x v="162"/>
    <x v="2"/>
    <n v="92.77"/>
    <n v="3"/>
    <n v="0"/>
    <x v="3"/>
    <s v="UPI"/>
    <x v="0"/>
    <s v="No"/>
    <s v="Food &amp; Beverage"/>
    <n v="2"/>
    <n v="3"/>
    <n v="185.54"/>
    <x v="0"/>
    <n v="92.77"/>
  </r>
  <r>
    <n v="1941"/>
    <x v="3"/>
    <x v="210"/>
    <d v="2023-03-23T00:00:00"/>
    <x v="127"/>
    <x v="1"/>
    <n v="225.96"/>
    <n v="1"/>
    <n v="1"/>
    <x v="3"/>
    <s v="Credit Card"/>
    <x v="0"/>
    <s v="No"/>
    <s v="Other"/>
    <n v="7"/>
    <n v="2"/>
    <n v="1581.72"/>
    <x v="0"/>
    <n v="225.96"/>
  </r>
  <r>
    <n v="1942"/>
    <x v="0"/>
    <x v="136"/>
    <d v="2023-09-27T00:00:00"/>
    <x v="379"/>
    <x v="0"/>
    <n v="250.64"/>
    <n v="2"/>
    <n v="0"/>
    <x v="2"/>
    <s v="Bank Transfer"/>
    <x v="1"/>
    <s v="No"/>
    <s v="Other"/>
    <n v="5"/>
    <n v="2"/>
    <n v="1253.1999999999998"/>
    <x v="1"/>
    <n v="250.63999999999996"/>
  </r>
  <r>
    <n v="1943"/>
    <x v="3"/>
    <x v="140"/>
    <d v="2023-06-04T00:00:00"/>
    <x v="192"/>
    <x v="0"/>
    <n v="354.87"/>
    <n v="2"/>
    <n v="1"/>
    <x v="1"/>
    <s v="UPI"/>
    <x v="1"/>
    <s v="No"/>
    <s v="Accommodation"/>
    <n v="4"/>
    <n v="3"/>
    <n v="1419.48"/>
    <x v="1"/>
    <n v="354.87"/>
  </r>
  <r>
    <n v="1944"/>
    <x v="0"/>
    <x v="231"/>
    <d v="2023-07-10T00:00:00"/>
    <x v="393"/>
    <x v="0"/>
    <n v="171.61"/>
    <n v="1"/>
    <n v="1"/>
    <x v="1"/>
    <s v="Debit Card"/>
    <x v="1"/>
    <s v="Yes"/>
    <s v="Accommodation"/>
    <n v="7"/>
    <n v="2"/>
    <n v="1201.27"/>
    <x v="1"/>
    <n v="171.60999999999999"/>
  </r>
  <r>
    <n v="1945"/>
    <x v="0"/>
    <x v="100"/>
    <d v="2023-06-29T00:00:00"/>
    <x v="60"/>
    <x v="0"/>
    <n v="255.3"/>
    <n v="3"/>
    <n v="0"/>
    <x v="2"/>
    <s v="Cash"/>
    <x v="0"/>
    <s v="No"/>
    <s v="Food &amp; Beverage"/>
    <n v="8"/>
    <n v="3"/>
    <n v="2042.4"/>
    <x v="0"/>
    <n v="255.3"/>
  </r>
  <r>
    <n v="1946"/>
    <x v="1"/>
    <x v="114"/>
    <d v="2023-05-15T00:00:00"/>
    <x v="56"/>
    <x v="2"/>
    <n v="112.25"/>
    <n v="1"/>
    <n v="0"/>
    <x v="2"/>
    <s v="UPI"/>
    <x v="2"/>
    <s v="No"/>
    <s v="Food &amp; Beverage"/>
    <n v="3"/>
    <n v="1"/>
    <n v="0"/>
    <x v="2"/>
    <n v="0"/>
  </r>
  <r>
    <n v="1947"/>
    <x v="2"/>
    <x v="165"/>
    <d v="2023-01-16T00:00:00"/>
    <x v="312"/>
    <x v="0"/>
    <n v="194.09"/>
    <n v="1"/>
    <n v="2"/>
    <x v="3"/>
    <s v="Credit Card"/>
    <x v="2"/>
    <s v="Yes"/>
    <s v="Spa Services"/>
    <n v="3"/>
    <n v="3"/>
    <n v="0"/>
    <x v="2"/>
    <n v="0"/>
  </r>
  <r>
    <n v="1948"/>
    <x v="1"/>
    <x v="294"/>
    <d v="2023-09-19T00:00:00"/>
    <x v="377"/>
    <x v="3"/>
    <n v="419.39"/>
    <n v="1"/>
    <n v="1"/>
    <x v="1"/>
    <s v="Credit Card"/>
    <x v="0"/>
    <s v="No"/>
    <s v="Accommodation"/>
    <n v="2"/>
    <n v="2"/>
    <n v="838.78"/>
    <x v="0"/>
    <n v="419.39"/>
  </r>
  <r>
    <n v="1949"/>
    <x v="3"/>
    <x v="186"/>
    <d v="2023-05-04T00:00:00"/>
    <x v="160"/>
    <x v="2"/>
    <n v="96.84"/>
    <n v="2"/>
    <n v="0"/>
    <x v="3"/>
    <s v="Bank Transfer"/>
    <x v="1"/>
    <s v="No"/>
    <s v="Accommodation"/>
    <n v="2"/>
    <n v="2"/>
    <n v="193.68"/>
    <x v="1"/>
    <n v="96.84"/>
  </r>
  <r>
    <n v="1950"/>
    <x v="3"/>
    <x v="259"/>
    <d v="2023-10-08T00:00:00"/>
    <x v="177"/>
    <x v="1"/>
    <n v="243.64"/>
    <n v="1"/>
    <n v="0"/>
    <x v="1"/>
    <s v="UPI"/>
    <x v="0"/>
    <s v="No"/>
    <s v="Food &amp; Beverage"/>
    <n v="7"/>
    <n v="1"/>
    <n v="1705.48"/>
    <x v="0"/>
    <n v="243.64000000000001"/>
  </r>
  <r>
    <n v="1951"/>
    <x v="2"/>
    <x v="40"/>
    <d v="2023-09-06T00:00:00"/>
    <x v="383"/>
    <x v="1"/>
    <n v="119.33"/>
    <n v="2"/>
    <n v="2"/>
    <x v="0"/>
    <s v="Credit Card"/>
    <x v="2"/>
    <s v="Yes"/>
    <s v="Accommodation"/>
    <n v="3"/>
    <n v="4"/>
    <n v="0"/>
    <x v="2"/>
    <n v="0"/>
  </r>
  <r>
    <n v="1952"/>
    <x v="0"/>
    <x v="264"/>
    <d v="2023-07-11T00:00:00"/>
    <x v="394"/>
    <x v="1"/>
    <n v="126.76"/>
    <n v="1"/>
    <n v="0"/>
    <x v="3"/>
    <s v="Bank Transfer"/>
    <x v="0"/>
    <s v="No"/>
    <s v="Accommodation"/>
    <n v="9"/>
    <n v="1"/>
    <n v="1140.8400000000001"/>
    <x v="0"/>
    <n v="126.76000000000002"/>
  </r>
  <r>
    <n v="1953"/>
    <x v="2"/>
    <x v="85"/>
    <d v="2023-01-31T00:00:00"/>
    <x v="361"/>
    <x v="1"/>
    <n v="209.36"/>
    <n v="3"/>
    <n v="0"/>
    <x v="2"/>
    <s v="Bank Transfer"/>
    <x v="2"/>
    <s v="Yes"/>
    <s v="Accommodation"/>
    <n v="8"/>
    <n v="3"/>
    <n v="0"/>
    <x v="2"/>
    <n v="0"/>
  </r>
  <r>
    <n v="1954"/>
    <x v="2"/>
    <x v="355"/>
    <d v="2023-11-10T00:00:00"/>
    <x v="229"/>
    <x v="2"/>
    <n v="74.569999999999993"/>
    <n v="3"/>
    <n v="0"/>
    <x v="1"/>
    <s v="Bank Transfer"/>
    <x v="3"/>
    <s v="Yes"/>
    <s v="Accommodation"/>
    <n v="6"/>
    <n v="3"/>
    <n v="0"/>
    <x v="2"/>
    <n v="0"/>
  </r>
  <r>
    <n v="1955"/>
    <x v="1"/>
    <x v="108"/>
    <d v="2023-12-17T00:00:00"/>
    <x v="311"/>
    <x v="3"/>
    <n v="238.87"/>
    <n v="1"/>
    <n v="2"/>
    <x v="4"/>
    <s v="Cash"/>
    <x v="3"/>
    <s v="No"/>
    <s v="Accommodation"/>
    <n v="2"/>
    <n v="3"/>
    <n v="0"/>
    <x v="2"/>
    <n v="0"/>
  </r>
  <r>
    <n v="1956"/>
    <x v="2"/>
    <x v="94"/>
    <d v="2023-02-24T00:00:00"/>
    <x v="254"/>
    <x v="1"/>
    <n v="167.79"/>
    <n v="2"/>
    <n v="0"/>
    <x v="1"/>
    <s v="UPI"/>
    <x v="0"/>
    <s v="No"/>
    <s v="Accommodation"/>
    <n v="10"/>
    <n v="2"/>
    <n v="1677.8999999999999"/>
    <x v="0"/>
    <n v="167.79"/>
  </r>
  <r>
    <n v="1957"/>
    <x v="2"/>
    <x v="49"/>
    <d v="2023-03-20T00:00:00"/>
    <x v="5"/>
    <x v="2"/>
    <n v="98.15"/>
    <n v="1"/>
    <n v="2"/>
    <x v="2"/>
    <s v="Bank Transfer"/>
    <x v="0"/>
    <s v="No"/>
    <s v="Accommodation"/>
    <n v="3"/>
    <n v="3"/>
    <n v="294.45000000000005"/>
    <x v="0"/>
    <n v="98.15000000000002"/>
  </r>
  <r>
    <n v="1958"/>
    <x v="0"/>
    <x v="206"/>
    <d v="2023-03-25T00:00:00"/>
    <x v="337"/>
    <x v="0"/>
    <n v="189.55"/>
    <n v="4"/>
    <n v="1"/>
    <x v="1"/>
    <s v="UPI"/>
    <x v="0"/>
    <s v="Yes"/>
    <s v="Accommodation"/>
    <n v="2"/>
    <n v="5"/>
    <n v="379.1"/>
    <x v="0"/>
    <n v="189.55"/>
  </r>
  <r>
    <n v="1959"/>
    <x v="2"/>
    <x v="100"/>
    <d v="2023-06-26T00:00:00"/>
    <x v="106"/>
    <x v="3"/>
    <n v="377.13"/>
    <n v="3"/>
    <n v="1"/>
    <x v="1"/>
    <s v="Bank Transfer"/>
    <x v="0"/>
    <s v="No"/>
    <s v="Accommodation"/>
    <n v="5"/>
    <n v="4"/>
    <n v="1885.65"/>
    <x v="0"/>
    <n v="377.13"/>
  </r>
  <r>
    <n v="1960"/>
    <x v="1"/>
    <x v="317"/>
    <d v="2023-01-24T00:00:00"/>
    <x v="137"/>
    <x v="2"/>
    <n v="69.98"/>
    <n v="4"/>
    <n v="0"/>
    <x v="1"/>
    <s v="Bank Transfer"/>
    <x v="0"/>
    <s v="No"/>
    <s v="Spa Services"/>
    <n v="10"/>
    <n v="4"/>
    <n v="699.80000000000007"/>
    <x v="0"/>
    <n v="69.98"/>
  </r>
  <r>
    <n v="1961"/>
    <x v="3"/>
    <x v="268"/>
    <d v="2023-08-22T00:00:00"/>
    <x v="39"/>
    <x v="1"/>
    <n v="143.49"/>
    <n v="2"/>
    <n v="1"/>
    <x v="0"/>
    <s v="Bank Transfer"/>
    <x v="1"/>
    <s v="No"/>
    <s v="Accommodation"/>
    <n v="3"/>
    <n v="3"/>
    <n v="430.47"/>
    <x v="1"/>
    <n v="143.49"/>
  </r>
  <r>
    <n v="1962"/>
    <x v="3"/>
    <x v="246"/>
    <d v="2023-05-19T00:00:00"/>
    <x v="72"/>
    <x v="0"/>
    <n v="307.94"/>
    <n v="1"/>
    <n v="0"/>
    <x v="2"/>
    <s v="Debit Card"/>
    <x v="0"/>
    <s v="Yes"/>
    <s v="Accommodation"/>
    <n v="11"/>
    <n v="1"/>
    <n v="3387.34"/>
    <x v="0"/>
    <n v="307.94"/>
  </r>
  <r>
    <n v="1963"/>
    <x v="1"/>
    <x v="127"/>
    <d v="2023-10-31T00:00:00"/>
    <x v="208"/>
    <x v="3"/>
    <n v="428.61"/>
    <n v="3"/>
    <n v="0"/>
    <x v="2"/>
    <s v="Credit Card"/>
    <x v="1"/>
    <s v="No"/>
    <s v="Accommodation"/>
    <n v="7"/>
    <n v="3"/>
    <n v="3000.27"/>
    <x v="1"/>
    <n v="428.61"/>
  </r>
  <r>
    <n v="1964"/>
    <x v="3"/>
    <x v="264"/>
    <d v="2023-07-09T00:00:00"/>
    <x v="266"/>
    <x v="0"/>
    <n v="231.71"/>
    <n v="1"/>
    <n v="0"/>
    <x v="1"/>
    <s v="Credit Card"/>
    <x v="1"/>
    <s v="No"/>
    <s v="Accommodation"/>
    <n v="7"/>
    <n v="1"/>
    <n v="1621.97"/>
    <x v="1"/>
    <n v="231.71"/>
  </r>
  <r>
    <n v="1965"/>
    <x v="1"/>
    <x v="19"/>
    <d v="2023-01-26T00:00:00"/>
    <x v="162"/>
    <x v="0"/>
    <n v="219.02"/>
    <n v="1"/>
    <n v="0"/>
    <x v="2"/>
    <s v="Credit Card"/>
    <x v="0"/>
    <s v="No"/>
    <s v="Other"/>
    <n v="6"/>
    <n v="1"/>
    <n v="1314.1200000000001"/>
    <x v="0"/>
    <n v="219.02"/>
  </r>
  <r>
    <n v="1966"/>
    <x v="1"/>
    <x v="194"/>
    <d v="2023-06-14T00:00:00"/>
    <x v="340"/>
    <x v="1"/>
    <n v="127.37"/>
    <n v="2"/>
    <n v="1"/>
    <x v="1"/>
    <s v="Bank Transfer"/>
    <x v="2"/>
    <s v="Yes"/>
    <s v="Accommodation"/>
    <n v="4"/>
    <n v="3"/>
    <n v="0"/>
    <x v="2"/>
    <n v="0"/>
  </r>
  <r>
    <n v="1967"/>
    <x v="2"/>
    <x v="116"/>
    <d v="2023-04-25T00:00:00"/>
    <x v="385"/>
    <x v="1"/>
    <n v="141.68"/>
    <n v="2"/>
    <n v="0"/>
    <x v="1"/>
    <s v="Bank Transfer"/>
    <x v="0"/>
    <s v="No"/>
    <s v="Food &amp; Beverage"/>
    <n v="3"/>
    <n v="2"/>
    <n v="425.04"/>
    <x v="0"/>
    <n v="141.68"/>
  </r>
  <r>
    <n v="1968"/>
    <x v="3"/>
    <x v="189"/>
    <d v="2023-09-17T00:00:00"/>
    <x v="99"/>
    <x v="2"/>
    <n v="125.27"/>
    <n v="4"/>
    <n v="1"/>
    <x v="0"/>
    <s v="UPI"/>
    <x v="1"/>
    <s v="No"/>
    <s v="Accommodation"/>
    <n v="11"/>
    <n v="5"/>
    <n v="1377.97"/>
    <x v="1"/>
    <n v="125.27"/>
  </r>
  <r>
    <n v="1969"/>
    <x v="0"/>
    <x v="183"/>
    <d v="2023-06-22T00:00:00"/>
    <x v="187"/>
    <x v="1"/>
    <n v="180.38"/>
    <n v="2"/>
    <n v="0"/>
    <x v="0"/>
    <s v="UPI"/>
    <x v="0"/>
    <s v="No"/>
    <s v="Spa Services"/>
    <n v="2"/>
    <n v="2"/>
    <n v="360.76"/>
    <x v="0"/>
    <n v="180.38"/>
  </r>
  <r>
    <n v="1970"/>
    <x v="3"/>
    <x v="30"/>
    <d v="2023-06-24T00:00:00"/>
    <x v="317"/>
    <x v="0"/>
    <n v="362.03"/>
    <n v="1"/>
    <n v="0"/>
    <x v="0"/>
    <s v="Debit Card"/>
    <x v="2"/>
    <s v="Yes"/>
    <s v="Accommodation"/>
    <n v="2"/>
    <n v="1"/>
    <n v="0"/>
    <x v="2"/>
    <n v="0"/>
  </r>
  <r>
    <n v="1971"/>
    <x v="0"/>
    <x v="91"/>
    <d v="2024-01-02T00:00:00"/>
    <x v="414"/>
    <x v="2"/>
    <n v="125.91"/>
    <n v="1"/>
    <n v="1"/>
    <x v="1"/>
    <s v="UPI"/>
    <x v="1"/>
    <s v="No"/>
    <s v="Accommodation"/>
    <n v="3"/>
    <n v="2"/>
    <n v="377.73"/>
    <x v="1"/>
    <n v="125.91000000000001"/>
  </r>
  <r>
    <n v="1972"/>
    <x v="3"/>
    <x v="147"/>
    <d v="2023-10-28T00:00:00"/>
    <x v="128"/>
    <x v="1"/>
    <n v="243.99"/>
    <n v="2"/>
    <n v="1"/>
    <x v="1"/>
    <s v="UPI"/>
    <x v="0"/>
    <s v="Yes"/>
    <s v="Accommodation"/>
    <n v="1"/>
    <n v="3"/>
    <n v="243.99"/>
    <x v="0"/>
    <n v="243.99"/>
  </r>
  <r>
    <n v="1973"/>
    <x v="1"/>
    <x v="335"/>
    <d v="2023-07-15T00:00:00"/>
    <x v="291"/>
    <x v="2"/>
    <n v="85.87"/>
    <n v="1"/>
    <n v="1"/>
    <x v="1"/>
    <s v="Bank Transfer"/>
    <x v="1"/>
    <s v="No"/>
    <s v="Accommodation"/>
    <n v="2"/>
    <n v="2"/>
    <n v="171.74"/>
    <x v="1"/>
    <n v="85.87"/>
  </r>
  <r>
    <n v="1974"/>
    <x v="1"/>
    <x v="177"/>
    <d v="2023-11-16T00:00:00"/>
    <x v="181"/>
    <x v="2"/>
    <n v="61.34"/>
    <n v="2"/>
    <n v="1"/>
    <x v="2"/>
    <s v="Credit Card"/>
    <x v="0"/>
    <s v="No"/>
    <s v="Other"/>
    <n v="5"/>
    <n v="3"/>
    <n v="306.70000000000005"/>
    <x v="0"/>
    <n v="61.340000000000011"/>
  </r>
  <r>
    <n v="1975"/>
    <x v="3"/>
    <x v="158"/>
    <d v="2023-12-21T00:00:00"/>
    <x v="272"/>
    <x v="1"/>
    <n v="246.22"/>
    <n v="4"/>
    <n v="0"/>
    <x v="2"/>
    <s v="Bank Transfer"/>
    <x v="2"/>
    <s v="No"/>
    <s v="Accommodation"/>
    <n v="4"/>
    <n v="4"/>
    <n v="0"/>
    <x v="2"/>
    <n v="0"/>
  </r>
  <r>
    <n v="1976"/>
    <x v="0"/>
    <x v="38"/>
    <d v="2023-08-04T00:00:00"/>
    <x v="65"/>
    <x v="2"/>
    <n v="110.55"/>
    <n v="4"/>
    <n v="0"/>
    <x v="1"/>
    <s v="Credit Card"/>
    <x v="1"/>
    <s v="Yes"/>
    <s v="Laundry"/>
    <n v="4"/>
    <n v="4"/>
    <n v="442.2"/>
    <x v="1"/>
    <n v="110.55"/>
  </r>
  <r>
    <n v="1977"/>
    <x v="3"/>
    <x v="326"/>
    <d v="2023-08-29T00:00:00"/>
    <x v="273"/>
    <x v="3"/>
    <n v="609.47"/>
    <n v="3"/>
    <n v="1"/>
    <x v="3"/>
    <s v="Bank Transfer"/>
    <x v="2"/>
    <s v="No"/>
    <s v="Accommodation"/>
    <n v="6"/>
    <n v="4"/>
    <n v="0"/>
    <x v="2"/>
    <n v="0"/>
  </r>
  <r>
    <n v="1978"/>
    <x v="2"/>
    <x v="60"/>
    <d v="2023-12-24T00:00:00"/>
    <x v="151"/>
    <x v="2"/>
    <n v="81.680000000000007"/>
    <n v="1"/>
    <n v="0"/>
    <x v="0"/>
    <s v="UPI"/>
    <x v="1"/>
    <s v="No"/>
    <s v="Food &amp; Beverage"/>
    <n v="8"/>
    <n v="1"/>
    <n v="653.44000000000005"/>
    <x v="1"/>
    <n v="81.680000000000007"/>
  </r>
  <r>
    <n v="1979"/>
    <x v="0"/>
    <x v="272"/>
    <d v="2023-05-11T00:00:00"/>
    <x v="259"/>
    <x v="0"/>
    <n v="220.45"/>
    <n v="2"/>
    <n v="0"/>
    <x v="1"/>
    <s v="Credit Card"/>
    <x v="1"/>
    <s v="Yes"/>
    <s v="Accommodation"/>
    <n v="1"/>
    <n v="2"/>
    <n v="220.45"/>
    <x v="1"/>
    <n v="220.45"/>
  </r>
  <r>
    <n v="1980"/>
    <x v="0"/>
    <x v="2"/>
    <d v="2023-05-04T00:00:00"/>
    <x v="360"/>
    <x v="0"/>
    <n v="235.29"/>
    <n v="1"/>
    <n v="1"/>
    <x v="0"/>
    <s v="Cash"/>
    <x v="0"/>
    <s v="No"/>
    <s v="Accommodation"/>
    <n v="1"/>
    <n v="2"/>
    <n v="235.29"/>
    <x v="0"/>
    <n v="235.29"/>
  </r>
  <r>
    <n v="1981"/>
    <x v="2"/>
    <x v="348"/>
    <d v="2023-07-29T00:00:00"/>
    <x v="54"/>
    <x v="2"/>
    <n v="140.49"/>
    <n v="2"/>
    <n v="0"/>
    <x v="0"/>
    <s v="Credit Card"/>
    <x v="1"/>
    <s v="No"/>
    <s v="Accommodation"/>
    <n v="9"/>
    <n v="2"/>
    <n v="1264.4100000000001"/>
    <x v="1"/>
    <n v="140.49"/>
  </r>
  <r>
    <n v="1982"/>
    <x v="2"/>
    <x v="64"/>
    <d v="2023-09-18T00:00:00"/>
    <x v="136"/>
    <x v="2"/>
    <n v="127.07"/>
    <n v="1"/>
    <n v="0"/>
    <x v="2"/>
    <s v="Cash"/>
    <x v="1"/>
    <s v="No"/>
    <s v="Spa Services"/>
    <n v="3"/>
    <n v="1"/>
    <n v="381.21"/>
    <x v="1"/>
    <n v="127.07"/>
  </r>
  <r>
    <n v="1983"/>
    <x v="3"/>
    <x v="305"/>
    <d v="2023-03-24T00:00:00"/>
    <x v="239"/>
    <x v="2"/>
    <n v="99.65"/>
    <n v="2"/>
    <n v="0"/>
    <x v="4"/>
    <s v="Credit Card"/>
    <x v="0"/>
    <s v="No"/>
    <s v="Spa Services"/>
    <n v="5"/>
    <n v="2"/>
    <n v="498.25"/>
    <x v="0"/>
    <n v="99.65"/>
  </r>
  <r>
    <n v="1984"/>
    <x v="3"/>
    <x v="293"/>
    <d v="2023-05-22T00:00:00"/>
    <x v="321"/>
    <x v="2"/>
    <n v="145.47999999999999"/>
    <n v="2"/>
    <n v="0"/>
    <x v="1"/>
    <s v="Bank Transfer"/>
    <x v="0"/>
    <s v="No"/>
    <s v="Food &amp; Beverage"/>
    <n v="2"/>
    <n v="2"/>
    <n v="290.95999999999998"/>
    <x v="0"/>
    <n v="145.47999999999999"/>
  </r>
  <r>
    <n v="1985"/>
    <x v="3"/>
    <x v="35"/>
    <d v="2023-07-25T00:00:00"/>
    <x v="216"/>
    <x v="0"/>
    <n v="199.68"/>
    <n v="1"/>
    <n v="0"/>
    <x v="1"/>
    <s v="Credit Card"/>
    <x v="1"/>
    <s v="Yes"/>
    <s v="Food &amp; Beverage"/>
    <n v="9"/>
    <n v="1"/>
    <n v="1797.1200000000001"/>
    <x v="1"/>
    <n v="199.68"/>
  </r>
  <r>
    <n v="1986"/>
    <x v="3"/>
    <x v="246"/>
    <d v="2023-05-10T00:00:00"/>
    <x v="195"/>
    <x v="0"/>
    <n v="335.5"/>
    <n v="2"/>
    <n v="2"/>
    <x v="2"/>
    <s v="UPI"/>
    <x v="0"/>
    <s v="Yes"/>
    <s v="Laundry"/>
    <n v="2"/>
    <n v="4"/>
    <n v="671"/>
    <x v="0"/>
    <n v="335.5"/>
  </r>
  <r>
    <n v="1987"/>
    <x v="1"/>
    <x v="140"/>
    <d v="2023-06-10T00:00:00"/>
    <x v="140"/>
    <x v="0"/>
    <n v="144.05000000000001"/>
    <n v="3"/>
    <n v="2"/>
    <x v="3"/>
    <s v="Credit Card"/>
    <x v="0"/>
    <s v="Yes"/>
    <s v="Accommodation"/>
    <n v="10"/>
    <n v="5"/>
    <n v="1440.5"/>
    <x v="0"/>
    <n v="144.05000000000001"/>
  </r>
  <r>
    <n v="1988"/>
    <x v="2"/>
    <x v="297"/>
    <d v="2023-10-16T00:00:00"/>
    <x v="297"/>
    <x v="3"/>
    <n v="542.26"/>
    <n v="4"/>
    <n v="0"/>
    <x v="2"/>
    <s v="Debit Card"/>
    <x v="2"/>
    <s v="Yes"/>
    <s v="Accommodation"/>
    <n v="5"/>
    <n v="4"/>
    <n v="0"/>
    <x v="2"/>
    <n v="0"/>
  </r>
  <r>
    <n v="1989"/>
    <x v="2"/>
    <x v="313"/>
    <d v="2023-08-20T00:00:00"/>
    <x v="68"/>
    <x v="2"/>
    <n v="121.58"/>
    <n v="4"/>
    <n v="3"/>
    <x v="2"/>
    <s v="Bank Transfer"/>
    <x v="0"/>
    <s v="No"/>
    <s v="Accommodation"/>
    <n v="3"/>
    <n v="7"/>
    <n v="364.74"/>
    <x v="0"/>
    <n v="121.58"/>
  </r>
  <r>
    <n v="1990"/>
    <x v="1"/>
    <x v="215"/>
    <d v="2023-10-24T00:00:00"/>
    <x v="97"/>
    <x v="2"/>
    <n v="73.260000000000005"/>
    <n v="2"/>
    <n v="0"/>
    <x v="1"/>
    <s v="Bank Transfer"/>
    <x v="0"/>
    <s v="Yes"/>
    <s v="Other"/>
    <n v="8"/>
    <n v="2"/>
    <n v="586.08000000000004"/>
    <x v="0"/>
    <n v="73.260000000000005"/>
  </r>
  <r>
    <n v="1991"/>
    <x v="1"/>
    <x v="95"/>
    <d v="2023-05-26T00:00:00"/>
    <x v="141"/>
    <x v="2"/>
    <n v="86.67"/>
    <n v="2"/>
    <n v="0"/>
    <x v="1"/>
    <s v="UPI"/>
    <x v="0"/>
    <s v="No"/>
    <s v="Accommodation"/>
    <n v="10"/>
    <n v="2"/>
    <n v="866.7"/>
    <x v="0"/>
    <n v="86.67"/>
  </r>
  <r>
    <n v="1992"/>
    <x v="3"/>
    <x v="280"/>
    <d v="2023-07-03T00:00:00"/>
    <x v="123"/>
    <x v="1"/>
    <n v="179"/>
    <n v="1"/>
    <n v="0"/>
    <x v="1"/>
    <s v="Cash"/>
    <x v="0"/>
    <s v="Yes"/>
    <s v="Food &amp; Beverage"/>
    <n v="2"/>
    <n v="1"/>
    <n v="358"/>
    <x v="0"/>
    <n v="179"/>
  </r>
  <r>
    <n v="1993"/>
    <x v="0"/>
    <x v="57"/>
    <d v="2023-06-19T00:00:00"/>
    <x v="103"/>
    <x v="1"/>
    <n v="162.51"/>
    <n v="4"/>
    <n v="2"/>
    <x v="1"/>
    <s v="Cash"/>
    <x v="2"/>
    <s v="No"/>
    <s v="Accommodation"/>
    <n v="3"/>
    <n v="6"/>
    <n v="0"/>
    <x v="2"/>
    <n v="0"/>
  </r>
  <r>
    <n v="1994"/>
    <x v="1"/>
    <x v="93"/>
    <d v="2023-10-16T00:00:00"/>
    <x v="355"/>
    <x v="3"/>
    <n v="355.31"/>
    <n v="1"/>
    <n v="0"/>
    <x v="1"/>
    <s v="Bank Transfer"/>
    <x v="0"/>
    <s v="No"/>
    <s v="Accommodation"/>
    <n v="8"/>
    <n v="1"/>
    <n v="2842.48"/>
    <x v="0"/>
    <n v="355.31"/>
  </r>
  <r>
    <n v="1995"/>
    <x v="2"/>
    <x v="135"/>
    <d v="2023-07-01T00:00:00"/>
    <x v="1"/>
    <x v="2"/>
    <n v="146.28"/>
    <n v="1"/>
    <n v="0"/>
    <x v="2"/>
    <s v="Credit Card"/>
    <x v="2"/>
    <s v="No"/>
    <s v="Accommodation"/>
    <n v="4"/>
    <n v="1"/>
    <n v="0"/>
    <x v="2"/>
    <n v="0"/>
  </r>
  <r>
    <n v="1996"/>
    <x v="1"/>
    <x v="281"/>
    <d v="2023-08-12T00:00:00"/>
    <x v="260"/>
    <x v="1"/>
    <n v="114.8"/>
    <n v="1"/>
    <n v="0"/>
    <x v="1"/>
    <s v="Cash"/>
    <x v="2"/>
    <s v="No"/>
    <s v="Laundry"/>
    <n v="4"/>
    <n v="1"/>
    <n v="0"/>
    <x v="2"/>
    <n v="0"/>
  </r>
  <r>
    <n v="1997"/>
    <x v="1"/>
    <x v="57"/>
    <d v="2023-06-18T00:00:00"/>
    <x v="406"/>
    <x v="2"/>
    <n v="91.49"/>
    <n v="3"/>
    <n v="0"/>
    <x v="2"/>
    <s v="Debit Card"/>
    <x v="1"/>
    <s v="No"/>
    <s v="Spa Services"/>
    <n v="2"/>
    <n v="3"/>
    <n v="182.98"/>
    <x v="1"/>
    <n v="91.49"/>
  </r>
  <r>
    <n v="1998"/>
    <x v="2"/>
    <x v="184"/>
    <d v="2023-05-04T00:00:00"/>
    <x v="13"/>
    <x v="1"/>
    <n v="187.78"/>
    <n v="2"/>
    <n v="0"/>
    <x v="2"/>
    <s v="Bank Transfer"/>
    <x v="0"/>
    <s v="No"/>
    <s v="Accommodation"/>
    <n v="3"/>
    <n v="2"/>
    <n v="563.34"/>
    <x v="0"/>
    <n v="187.78"/>
  </r>
  <r>
    <n v="1999"/>
    <x v="1"/>
    <x v="200"/>
    <d v="2023-02-26T00:00:00"/>
    <x v="23"/>
    <x v="2"/>
    <n v="95.5"/>
    <n v="1"/>
    <n v="2"/>
    <x v="1"/>
    <s v="Debit Card"/>
    <x v="0"/>
    <s v="No"/>
    <s v="Food &amp; Beverage"/>
    <n v="9"/>
    <n v="3"/>
    <n v="859.5"/>
    <x v="0"/>
    <n v="95.5"/>
  </r>
  <r>
    <n v="2000"/>
    <x v="1"/>
    <x v="71"/>
    <d v="2023-09-28T00:00:00"/>
    <x v="155"/>
    <x v="0"/>
    <n v="166.31"/>
    <n v="2"/>
    <n v="1"/>
    <x v="1"/>
    <s v="Debit Card"/>
    <x v="2"/>
    <s v="No"/>
    <s v="Accommodation"/>
    <n v="4"/>
    <n v="3"/>
    <n v="0"/>
    <x v="2"/>
    <n v="0"/>
  </r>
  <r>
    <n v="2001"/>
    <x v="0"/>
    <x v="4"/>
    <d v="2023-05-14T00:00:00"/>
    <x v="26"/>
    <x v="0"/>
    <n v="239.56"/>
    <n v="1"/>
    <n v="0"/>
    <x v="4"/>
    <s v="Cash"/>
    <x v="0"/>
    <s v="Yes"/>
    <s v="Spa Services"/>
    <n v="7"/>
    <n v="1"/>
    <n v="1676.92"/>
    <x v="0"/>
    <n v="239.56"/>
  </r>
  <r>
    <n v="2002"/>
    <x v="3"/>
    <x v="285"/>
    <d v="2023-06-30T00:00:00"/>
    <x v="1"/>
    <x v="2"/>
    <n v="108.98"/>
    <n v="2"/>
    <n v="2"/>
    <x v="1"/>
    <s v="Debit Card"/>
    <x v="3"/>
    <s v="No"/>
    <s v="Accommodation"/>
    <n v="1"/>
    <n v="4"/>
    <n v="0"/>
    <x v="2"/>
    <n v="0"/>
  </r>
  <r>
    <n v="2003"/>
    <x v="2"/>
    <x v="279"/>
    <d v="2023-03-20T00:00:00"/>
    <x v="398"/>
    <x v="1"/>
    <n v="170.76"/>
    <n v="1"/>
    <n v="2"/>
    <x v="1"/>
    <s v="Debit Card"/>
    <x v="0"/>
    <s v="Yes"/>
    <s v="Laundry"/>
    <n v="10"/>
    <n v="3"/>
    <n v="1707.6"/>
    <x v="0"/>
    <n v="170.76"/>
  </r>
  <r>
    <n v="2004"/>
    <x v="2"/>
    <x v="34"/>
    <d v="2023-05-07T00:00:00"/>
    <x v="72"/>
    <x v="0"/>
    <n v="245.38"/>
    <n v="1"/>
    <n v="2"/>
    <x v="1"/>
    <s v="Bank Transfer"/>
    <x v="0"/>
    <s v="No"/>
    <s v="Other"/>
    <n v="2"/>
    <n v="3"/>
    <n v="490.76"/>
    <x v="0"/>
    <n v="245.38"/>
  </r>
  <r>
    <n v="2005"/>
    <x v="1"/>
    <x v="326"/>
    <d v="2023-08-25T00:00:00"/>
    <x v="297"/>
    <x v="3"/>
    <n v="306.41000000000003"/>
    <n v="1"/>
    <n v="0"/>
    <x v="1"/>
    <s v="Cash"/>
    <x v="1"/>
    <s v="Yes"/>
    <s v="Accommodation"/>
    <n v="2"/>
    <n v="1"/>
    <n v="612.82000000000005"/>
    <x v="1"/>
    <n v="306.41000000000003"/>
  </r>
  <r>
    <n v="2006"/>
    <x v="2"/>
    <x v="248"/>
    <d v="2023-10-10T00:00:00"/>
    <x v="260"/>
    <x v="1"/>
    <n v="202.4"/>
    <n v="3"/>
    <n v="1"/>
    <x v="2"/>
    <s v="Credit Card"/>
    <x v="0"/>
    <s v="No"/>
    <s v="Food &amp; Beverage"/>
    <n v="8"/>
    <n v="4"/>
    <n v="1619.2"/>
    <x v="0"/>
    <n v="202.4"/>
  </r>
  <r>
    <n v="2007"/>
    <x v="3"/>
    <x v="329"/>
    <d v="2023-04-21T00:00:00"/>
    <x v="301"/>
    <x v="2"/>
    <n v="140.97"/>
    <n v="3"/>
    <n v="0"/>
    <x v="0"/>
    <s v="Credit Card"/>
    <x v="1"/>
    <s v="No"/>
    <s v="Spa Services"/>
    <n v="12"/>
    <n v="3"/>
    <n v="1691.6399999999999"/>
    <x v="1"/>
    <n v="140.97"/>
  </r>
  <r>
    <n v="2008"/>
    <x v="1"/>
    <x v="200"/>
    <d v="2023-02-19T00:00:00"/>
    <x v="263"/>
    <x v="1"/>
    <n v="91.41"/>
    <n v="3"/>
    <n v="0"/>
    <x v="0"/>
    <s v="Credit Card"/>
    <x v="2"/>
    <s v="No"/>
    <s v="Food &amp; Beverage"/>
    <n v="2"/>
    <n v="3"/>
    <n v="0"/>
    <x v="2"/>
    <n v="0"/>
  </r>
  <r>
    <n v="2009"/>
    <x v="2"/>
    <x v="312"/>
    <d v="2023-12-27T00:00:00"/>
    <x v="89"/>
    <x v="3"/>
    <n v="287.70999999999998"/>
    <n v="2"/>
    <n v="0"/>
    <x v="1"/>
    <s v="Debit Card"/>
    <x v="0"/>
    <s v="No"/>
    <s v="Food &amp; Beverage"/>
    <n v="4"/>
    <n v="2"/>
    <n v="1150.8399999999999"/>
    <x v="0"/>
    <n v="287.70999999999998"/>
  </r>
  <r>
    <n v="2010"/>
    <x v="3"/>
    <x v="198"/>
    <d v="2023-06-16T00:00:00"/>
    <x v="16"/>
    <x v="1"/>
    <n v="139.05000000000001"/>
    <n v="1"/>
    <n v="0"/>
    <x v="2"/>
    <s v="Credit Card"/>
    <x v="1"/>
    <s v="No"/>
    <s v="Food &amp; Beverage"/>
    <n v="4"/>
    <n v="1"/>
    <n v="556.20000000000005"/>
    <x v="1"/>
    <n v="139.05000000000001"/>
  </r>
  <r>
    <n v="2011"/>
    <x v="3"/>
    <x v="344"/>
    <d v="2023-07-14T00:00:00"/>
    <x v="323"/>
    <x v="0"/>
    <n v="338.58"/>
    <n v="2"/>
    <n v="0"/>
    <x v="0"/>
    <s v="UPI"/>
    <x v="0"/>
    <s v="No"/>
    <s v="Accommodation"/>
    <n v="10"/>
    <n v="2"/>
    <n v="3385.7999999999997"/>
    <x v="0"/>
    <n v="338.58"/>
  </r>
  <r>
    <n v="2012"/>
    <x v="2"/>
    <x v="343"/>
    <d v="2023-03-19T00:00:00"/>
    <x v="200"/>
    <x v="1"/>
    <n v="140.16"/>
    <n v="2"/>
    <n v="0"/>
    <x v="3"/>
    <s v="UPI"/>
    <x v="1"/>
    <s v="Yes"/>
    <s v="Spa Services"/>
    <n v="10"/>
    <n v="2"/>
    <n v="1401.6"/>
    <x v="1"/>
    <n v="140.16"/>
  </r>
  <r>
    <n v="2013"/>
    <x v="1"/>
    <x v="67"/>
    <d v="2023-05-16T00:00:00"/>
    <x v="215"/>
    <x v="1"/>
    <n v="143.53"/>
    <n v="2"/>
    <n v="3"/>
    <x v="2"/>
    <s v="UPI"/>
    <x v="1"/>
    <s v="No"/>
    <s v="Accommodation"/>
    <n v="2"/>
    <n v="5"/>
    <n v="287.06"/>
    <x v="1"/>
    <n v="143.53"/>
  </r>
  <r>
    <n v="2014"/>
    <x v="0"/>
    <x v="48"/>
    <d v="2023-01-23T00:00:00"/>
    <x v="415"/>
    <x v="0"/>
    <n v="244.12"/>
    <n v="4"/>
    <n v="0"/>
    <x v="4"/>
    <s v="Cash"/>
    <x v="0"/>
    <s v="No"/>
    <s v="Accommodation"/>
    <n v="7"/>
    <n v="4"/>
    <n v="1708.8400000000001"/>
    <x v="0"/>
    <n v="244.12000000000003"/>
  </r>
  <r>
    <n v="2015"/>
    <x v="2"/>
    <x v="272"/>
    <d v="2023-05-15T00:00:00"/>
    <x v="141"/>
    <x v="3"/>
    <n v="346.2"/>
    <n v="3"/>
    <n v="1"/>
    <x v="2"/>
    <s v="UPI"/>
    <x v="1"/>
    <s v="No"/>
    <s v="Other"/>
    <n v="5"/>
    <n v="4"/>
    <n v="1731"/>
    <x v="1"/>
    <n v="346.2"/>
  </r>
  <r>
    <n v="2016"/>
    <x v="0"/>
    <x v="187"/>
    <d v="2023-06-02T00:00:00"/>
    <x v="279"/>
    <x v="1"/>
    <n v="180.25"/>
    <n v="1"/>
    <n v="0"/>
    <x v="3"/>
    <s v="Bank Transfer"/>
    <x v="0"/>
    <s v="No"/>
    <s v="Accommodation"/>
    <n v="12"/>
    <n v="1"/>
    <n v="2163"/>
    <x v="0"/>
    <n v="180.25"/>
  </r>
  <r>
    <n v="2017"/>
    <x v="2"/>
    <x v="146"/>
    <d v="2023-06-05T00:00:00"/>
    <x v="13"/>
    <x v="2"/>
    <n v="93.5"/>
    <n v="2"/>
    <n v="0"/>
    <x v="3"/>
    <s v="Cash"/>
    <x v="1"/>
    <s v="Yes"/>
    <s v="Accommodation"/>
    <n v="8"/>
    <n v="2"/>
    <n v="748"/>
    <x v="1"/>
    <n v="93.5"/>
  </r>
  <r>
    <n v="2018"/>
    <x v="3"/>
    <x v="143"/>
    <d v="2023-12-13T00:00:00"/>
    <x v="342"/>
    <x v="2"/>
    <n v="162.81"/>
    <n v="1"/>
    <n v="0"/>
    <x v="1"/>
    <s v="Cash"/>
    <x v="0"/>
    <s v="No"/>
    <s v="Accommodation"/>
    <n v="10"/>
    <n v="1"/>
    <n v="1628.1"/>
    <x v="0"/>
    <n v="162.81"/>
  </r>
  <r>
    <n v="2019"/>
    <x v="2"/>
    <x v="154"/>
    <d v="2023-10-31T00:00:00"/>
    <x v="203"/>
    <x v="0"/>
    <n v="187.36"/>
    <n v="2"/>
    <n v="0"/>
    <x v="1"/>
    <s v="Debit Card"/>
    <x v="1"/>
    <s v="Yes"/>
    <s v="Accommodation"/>
    <n v="8"/>
    <n v="2"/>
    <n v="1498.88"/>
    <x v="1"/>
    <n v="187.36"/>
  </r>
  <r>
    <n v="2020"/>
    <x v="1"/>
    <x v="107"/>
    <d v="2023-06-07T00:00:00"/>
    <x v="145"/>
    <x v="0"/>
    <n v="151.19999999999999"/>
    <n v="2"/>
    <n v="2"/>
    <x v="1"/>
    <s v="Credit Card"/>
    <x v="2"/>
    <s v="No"/>
    <s v="Accommodation"/>
    <n v="2"/>
    <n v="4"/>
    <n v="0"/>
    <x v="2"/>
    <n v="0"/>
  </r>
  <r>
    <n v="2021"/>
    <x v="0"/>
    <x v="158"/>
    <d v="2023-12-24T00:00:00"/>
    <x v="203"/>
    <x v="1"/>
    <n v="144.63999999999999"/>
    <n v="2"/>
    <n v="0"/>
    <x v="3"/>
    <s v="Debit Card"/>
    <x v="0"/>
    <s v="Yes"/>
    <s v="Accommodation"/>
    <n v="7"/>
    <n v="2"/>
    <n v="1012.4799999999999"/>
    <x v="0"/>
    <n v="144.63999999999999"/>
  </r>
  <r>
    <n v="2022"/>
    <x v="0"/>
    <x v="261"/>
    <d v="2023-03-29T00:00:00"/>
    <x v="246"/>
    <x v="0"/>
    <n v="157.72999999999999"/>
    <n v="1"/>
    <n v="0"/>
    <x v="1"/>
    <s v="Debit Card"/>
    <x v="2"/>
    <s v="No"/>
    <s v="Accommodation"/>
    <n v="3"/>
    <n v="1"/>
    <n v="0"/>
    <x v="2"/>
    <n v="0"/>
  </r>
  <r>
    <n v="2023"/>
    <x v="3"/>
    <x v="85"/>
    <d v="2023-01-26T00:00:00"/>
    <x v="312"/>
    <x v="3"/>
    <n v="494.35"/>
    <n v="2"/>
    <n v="0"/>
    <x v="1"/>
    <s v="Bank Transfer"/>
    <x v="0"/>
    <s v="No"/>
    <s v="Food &amp; Beverage"/>
    <n v="3"/>
    <n v="2"/>
    <n v="1483.0500000000002"/>
    <x v="0"/>
    <n v="494.35000000000008"/>
  </r>
  <r>
    <n v="2024"/>
    <x v="0"/>
    <x v="41"/>
    <d v="2023-05-21T00:00:00"/>
    <x v="340"/>
    <x v="2"/>
    <n v="91.66"/>
    <n v="1"/>
    <n v="0"/>
    <x v="1"/>
    <s v="Debit Card"/>
    <x v="0"/>
    <s v="Yes"/>
    <s v="Laundry"/>
    <n v="4"/>
    <n v="1"/>
    <n v="366.64"/>
    <x v="0"/>
    <n v="91.66"/>
  </r>
  <r>
    <n v="2025"/>
    <x v="2"/>
    <x v="62"/>
    <d v="2023-04-17T00:00:00"/>
    <x v="157"/>
    <x v="2"/>
    <n v="75.34"/>
    <n v="2"/>
    <n v="0"/>
    <x v="1"/>
    <s v="Cash"/>
    <x v="0"/>
    <s v="No"/>
    <s v="Food &amp; Beverage"/>
    <n v="5"/>
    <n v="2"/>
    <n v="376.70000000000005"/>
    <x v="0"/>
    <n v="75.34"/>
  </r>
  <r>
    <n v="2026"/>
    <x v="2"/>
    <x v="340"/>
    <d v="2023-10-18T00:00:00"/>
    <x v="12"/>
    <x v="1"/>
    <n v="159.65"/>
    <n v="2"/>
    <n v="2"/>
    <x v="2"/>
    <s v="Debit Card"/>
    <x v="2"/>
    <s v="No"/>
    <s v="Food &amp; Beverage"/>
    <n v="1"/>
    <n v="4"/>
    <n v="0"/>
    <x v="2"/>
    <n v="0"/>
  </r>
  <r>
    <n v="2027"/>
    <x v="3"/>
    <x v="215"/>
    <d v="2023-10-17T00:00:00"/>
    <x v="27"/>
    <x v="0"/>
    <n v="265.35000000000002"/>
    <n v="1"/>
    <n v="0"/>
    <x v="3"/>
    <s v="UPI"/>
    <x v="1"/>
    <s v="No"/>
    <s v="Accommodation"/>
    <n v="1"/>
    <n v="1"/>
    <n v="265.35000000000002"/>
    <x v="1"/>
    <n v="265.35000000000002"/>
  </r>
  <r>
    <n v="2028"/>
    <x v="1"/>
    <x v="213"/>
    <d v="2023-04-09T00:00:00"/>
    <x v="371"/>
    <x v="0"/>
    <n v="152.44999999999999"/>
    <n v="2"/>
    <n v="2"/>
    <x v="1"/>
    <s v="Credit Card"/>
    <x v="0"/>
    <s v="No"/>
    <s v="Accommodation"/>
    <n v="8"/>
    <n v="4"/>
    <n v="1219.5999999999999"/>
    <x v="0"/>
    <n v="152.44999999999999"/>
  </r>
  <r>
    <n v="2029"/>
    <x v="2"/>
    <x v="360"/>
    <d v="2023-04-04T00:00:00"/>
    <x v="62"/>
    <x v="3"/>
    <n v="295.85000000000002"/>
    <n v="1"/>
    <n v="1"/>
    <x v="3"/>
    <s v="Credit Card"/>
    <x v="1"/>
    <s v="No"/>
    <s v="Food &amp; Beverage"/>
    <n v="2"/>
    <n v="2"/>
    <n v="591.70000000000005"/>
    <x v="1"/>
    <n v="295.85000000000002"/>
  </r>
  <r>
    <n v="2030"/>
    <x v="2"/>
    <x v="159"/>
    <d v="2023-04-23T00:00:00"/>
    <x v="347"/>
    <x v="2"/>
    <n v="143.91999999999999"/>
    <n v="3"/>
    <n v="2"/>
    <x v="3"/>
    <s v="Credit Card"/>
    <x v="1"/>
    <s v="No"/>
    <s v="Spa Services"/>
    <n v="4"/>
    <n v="5"/>
    <n v="575.67999999999995"/>
    <x v="1"/>
    <n v="143.91999999999999"/>
  </r>
  <r>
    <n v="2031"/>
    <x v="0"/>
    <x v="225"/>
    <d v="2023-09-04T00:00:00"/>
    <x v="343"/>
    <x v="3"/>
    <n v="417.04"/>
    <n v="2"/>
    <n v="0"/>
    <x v="2"/>
    <s v="Cash"/>
    <x v="0"/>
    <s v="Yes"/>
    <s v="Accommodation"/>
    <n v="11"/>
    <n v="2"/>
    <n v="4587.4400000000005"/>
    <x v="0"/>
    <n v="417.04"/>
  </r>
  <r>
    <n v="2032"/>
    <x v="2"/>
    <x v="14"/>
    <d v="2023-04-12T00:00:00"/>
    <x v="117"/>
    <x v="3"/>
    <n v="551.85"/>
    <n v="2"/>
    <n v="0"/>
    <x v="1"/>
    <s v="Cash"/>
    <x v="1"/>
    <s v="No"/>
    <s v="Accommodation"/>
    <n v="5"/>
    <n v="2"/>
    <n v="2759.25"/>
    <x v="1"/>
    <n v="551.85"/>
  </r>
  <r>
    <n v="2033"/>
    <x v="2"/>
    <x v="13"/>
    <d v="2023-05-10T00:00:00"/>
    <x v="40"/>
    <x v="2"/>
    <n v="105.26"/>
    <n v="2"/>
    <n v="0"/>
    <x v="3"/>
    <s v="Cash"/>
    <x v="1"/>
    <s v="No"/>
    <s v="Laundry"/>
    <n v="6"/>
    <n v="2"/>
    <n v="631.56000000000006"/>
    <x v="1"/>
    <n v="105.26"/>
  </r>
  <r>
    <n v="2034"/>
    <x v="0"/>
    <x v="194"/>
    <d v="2023-06-15T00:00:00"/>
    <x v="147"/>
    <x v="2"/>
    <n v="73.86"/>
    <n v="1"/>
    <n v="2"/>
    <x v="2"/>
    <s v="Bank Transfer"/>
    <x v="0"/>
    <s v="No"/>
    <s v="Laundry"/>
    <n v="5"/>
    <n v="3"/>
    <n v="369.3"/>
    <x v="0"/>
    <n v="73.86"/>
  </r>
  <r>
    <n v="2035"/>
    <x v="1"/>
    <x v="129"/>
    <d v="2023-02-16T00:00:00"/>
    <x v="67"/>
    <x v="0"/>
    <n v="188.23"/>
    <n v="1"/>
    <n v="0"/>
    <x v="2"/>
    <s v="Bank Transfer"/>
    <x v="0"/>
    <s v="No"/>
    <s v="Food &amp; Beverage"/>
    <n v="5"/>
    <n v="1"/>
    <n v="941.15"/>
    <x v="0"/>
    <n v="188.23"/>
  </r>
  <r>
    <n v="2036"/>
    <x v="0"/>
    <x v="158"/>
    <d v="2023-12-23T00:00:00"/>
    <x v="214"/>
    <x v="2"/>
    <n v="67.459999999999994"/>
    <n v="1"/>
    <n v="1"/>
    <x v="2"/>
    <s v="Cash"/>
    <x v="0"/>
    <s v="No"/>
    <s v="Accommodation"/>
    <n v="6"/>
    <n v="2"/>
    <n v="404.76"/>
    <x v="0"/>
    <n v="67.459999999999994"/>
  </r>
  <r>
    <n v="2037"/>
    <x v="0"/>
    <x v="213"/>
    <d v="2023-04-02T00:00:00"/>
    <x v="246"/>
    <x v="1"/>
    <n v="172.82"/>
    <n v="2"/>
    <n v="2"/>
    <x v="4"/>
    <s v="UPI"/>
    <x v="0"/>
    <s v="No"/>
    <s v="Laundry"/>
    <n v="1"/>
    <n v="4"/>
    <n v="172.82"/>
    <x v="0"/>
    <n v="172.82"/>
  </r>
  <r>
    <n v="2038"/>
    <x v="3"/>
    <x v="116"/>
    <d v="2023-04-24T00:00:00"/>
    <x v="45"/>
    <x v="1"/>
    <n v="164.55"/>
    <n v="3"/>
    <n v="0"/>
    <x v="1"/>
    <s v="Credit Card"/>
    <x v="0"/>
    <s v="No"/>
    <s v="Accommodation"/>
    <n v="2"/>
    <n v="3"/>
    <n v="329.1"/>
    <x v="0"/>
    <n v="164.55"/>
  </r>
  <r>
    <n v="2039"/>
    <x v="3"/>
    <x v="120"/>
    <d v="2023-06-23T00:00:00"/>
    <x v="35"/>
    <x v="0"/>
    <n v="302.51"/>
    <n v="3"/>
    <n v="0"/>
    <x v="3"/>
    <s v="UPI"/>
    <x v="0"/>
    <s v="Yes"/>
    <s v="Food &amp; Beverage"/>
    <n v="6"/>
    <n v="3"/>
    <n v="1815.06"/>
    <x v="0"/>
    <n v="302.51"/>
  </r>
  <r>
    <n v="2040"/>
    <x v="3"/>
    <x v="13"/>
    <d v="2023-05-06T00:00:00"/>
    <x v="259"/>
    <x v="0"/>
    <n v="195.66"/>
    <n v="1"/>
    <n v="0"/>
    <x v="2"/>
    <s v="Debit Card"/>
    <x v="2"/>
    <s v="No"/>
    <s v="Laundry"/>
    <n v="2"/>
    <n v="1"/>
    <n v="0"/>
    <x v="2"/>
    <n v="0"/>
  </r>
  <r>
    <n v="2041"/>
    <x v="2"/>
    <x v="197"/>
    <d v="2023-08-07T00:00:00"/>
    <x v="338"/>
    <x v="1"/>
    <n v="125.69"/>
    <n v="4"/>
    <n v="0"/>
    <x v="1"/>
    <s v="Bank Transfer"/>
    <x v="1"/>
    <s v="No"/>
    <s v="Accommodation"/>
    <n v="12"/>
    <n v="4"/>
    <n v="1508.28"/>
    <x v="1"/>
    <n v="125.69"/>
  </r>
  <r>
    <n v="2042"/>
    <x v="2"/>
    <x v="84"/>
    <d v="2023-02-02T00:00:00"/>
    <x v="398"/>
    <x v="3"/>
    <n v="501.79"/>
    <n v="1"/>
    <n v="0"/>
    <x v="0"/>
    <s v="Debit Card"/>
    <x v="0"/>
    <s v="No"/>
    <s v="Accommodation"/>
    <n v="3"/>
    <n v="1"/>
    <n v="1505.3700000000001"/>
    <x v="0"/>
    <n v="501.79"/>
  </r>
  <r>
    <n v="2043"/>
    <x v="1"/>
    <x v="225"/>
    <d v="2023-08-31T00:00:00"/>
    <x v="130"/>
    <x v="1"/>
    <n v="103.1"/>
    <n v="2"/>
    <n v="0"/>
    <x v="2"/>
    <s v="Credit Card"/>
    <x v="1"/>
    <s v="No"/>
    <s v="Accommodation"/>
    <n v="7"/>
    <n v="2"/>
    <n v="721.69999999999993"/>
    <x v="1"/>
    <n v="103.1"/>
  </r>
  <r>
    <n v="2044"/>
    <x v="0"/>
    <x v="123"/>
    <d v="2023-12-31T00:00:00"/>
    <x v="125"/>
    <x v="1"/>
    <n v="136.38"/>
    <n v="1"/>
    <n v="1"/>
    <x v="4"/>
    <s v="UPI"/>
    <x v="0"/>
    <s v="No"/>
    <s v="Accommodation"/>
    <n v="2"/>
    <n v="2"/>
    <n v="272.76"/>
    <x v="0"/>
    <n v="136.38"/>
  </r>
  <r>
    <n v="2045"/>
    <x v="3"/>
    <x v="333"/>
    <d v="2023-12-16T00:00:00"/>
    <x v="203"/>
    <x v="0"/>
    <n v="221.16"/>
    <n v="2"/>
    <n v="1"/>
    <x v="1"/>
    <s v="Debit Card"/>
    <x v="1"/>
    <s v="No"/>
    <s v="Spa Services"/>
    <n v="9"/>
    <n v="3"/>
    <n v="1990.44"/>
    <x v="1"/>
    <n v="221.16"/>
  </r>
  <r>
    <n v="2046"/>
    <x v="0"/>
    <x v="301"/>
    <d v="2023-11-24T00:00:00"/>
    <x v="379"/>
    <x v="0"/>
    <n v="169.95"/>
    <n v="2"/>
    <n v="2"/>
    <x v="3"/>
    <s v="Credit Card"/>
    <x v="0"/>
    <s v="Yes"/>
    <s v="Laundry"/>
    <n v="11"/>
    <n v="4"/>
    <n v="1869.4499999999998"/>
    <x v="0"/>
    <n v="169.95"/>
  </r>
  <r>
    <n v="2047"/>
    <x v="3"/>
    <x v="159"/>
    <d v="2023-04-21T00:00:00"/>
    <x v="139"/>
    <x v="3"/>
    <n v="441.76"/>
    <n v="4"/>
    <n v="0"/>
    <x v="0"/>
    <s v="UPI"/>
    <x v="2"/>
    <s v="No"/>
    <s v="Accommodation"/>
    <n v="2"/>
    <n v="4"/>
    <n v="0"/>
    <x v="2"/>
    <n v="0"/>
  </r>
  <r>
    <n v="2048"/>
    <x v="2"/>
    <x v="293"/>
    <d v="2023-05-29T00:00:00"/>
    <x v="95"/>
    <x v="1"/>
    <n v="150.09"/>
    <n v="2"/>
    <n v="2"/>
    <x v="3"/>
    <s v="Debit Card"/>
    <x v="1"/>
    <s v="No"/>
    <s v="Accommodation"/>
    <n v="9"/>
    <n v="4"/>
    <n v="1350.81"/>
    <x v="1"/>
    <n v="150.09"/>
  </r>
  <r>
    <n v="2049"/>
    <x v="3"/>
    <x v="14"/>
    <d v="2023-04-12T00:00:00"/>
    <x v="70"/>
    <x v="2"/>
    <n v="163.41999999999999"/>
    <n v="2"/>
    <n v="1"/>
    <x v="1"/>
    <s v="Bank Transfer"/>
    <x v="0"/>
    <s v="No"/>
    <s v="Food &amp; Beverage"/>
    <n v="5"/>
    <n v="3"/>
    <n v="817.09999999999991"/>
    <x v="0"/>
    <n v="163.41999999999999"/>
  </r>
  <r>
    <n v="2050"/>
    <x v="2"/>
    <x v="29"/>
    <d v="2023-03-29T00:00:00"/>
    <x v="161"/>
    <x v="0"/>
    <n v="319.83999999999997"/>
    <n v="2"/>
    <n v="1"/>
    <x v="2"/>
    <s v="Cash"/>
    <x v="0"/>
    <s v="No"/>
    <s v="Spa Services"/>
    <n v="7"/>
    <n v="3"/>
    <n v="2238.8799999999997"/>
    <x v="0"/>
    <n v="319.83999999999997"/>
  </r>
  <r>
    <n v="2051"/>
    <x v="2"/>
    <x v="133"/>
    <d v="2023-01-04T00:00:00"/>
    <x v="333"/>
    <x v="2"/>
    <n v="122.68"/>
    <n v="3"/>
    <n v="1"/>
    <x v="1"/>
    <s v="Credit Card"/>
    <x v="0"/>
    <s v="No"/>
    <s v="Accommodation"/>
    <n v="3"/>
    <n v="4"/>
    <n v="368.04"/>
    <x v="0"/>
    <n v="122.68"/>
  </r>
  <r>
    <n v="2052"/>
    <x v="1"/>
    <x v="171"/>
    <d v="2023-01-25T00:00:00"/>
    <x v="275"/>
    <x v="3"/>
    <n v="379.63"/>
    <n v="2"/>
    <n v="0"/>
    <x v="2"/>
    <s v="Debit Card"/>
    <x v="0"/>
    <s v="No"/>
    <s v="Food &amp; Beverage"/>
    <n v="6"/>
    <n v="2"/>
    <n v="2277.7799999999997"/>
    <x v="0"/>
    <n v="379.62999999999994"/>
  </r>
  <r>
    <n v="2053"/>
    <x v="3"/>
    <x v="211"/>
    <d v="2023-03-06T00:00:00"/>
    <x v="102"/>
    <x v="0"/>
    <n v="300.54000000000002"/>
    <n v="3"/>
    <n v="1"/>
    <x v="2"/>
    <s v="UPI"/>
    <x v="1"/>
    <s v="No"/>
    <s v="Accommodation"/>
    <n v="9"/>
    <n v="4"/>
    <n v="2704.86"/>
    <x v="1"/>
    <n v="300.54000000000002"/>
  </r>
  <r>
    <n v="2054"/>
    <x v="2"/>
    <x v="143"/>
    <d v="2023-12-10T00:00:00"/>
    <x v="190"/>
    <x v="1"/>
    <n v="207.01"/>
    <n v="4"/>
    <n v="2"/>
    <x v="1"/>
    <s v="Bank Transfer"/>
    <x v="1"/>
    <s v="No"/>
    <s v="Other"/>
    <n v="7"/>
    <n v="6"/>
    <n v="1449.07"/>
    <x v="1"/>
    <n v="207.01"/>
  </r>
  <r>
    <n v="2055"/>
    <x v="2"/>
    <x v="40"/>
    <d v="2023-09-05T00:00:00"/>
    <x v="109"/>
    <x v="0"/>
    <n v="251.78"/>
    <n v="1"/>
    <n v="0"/>
    <x v="0"/>
    <s v="Credit Card"/>
    <x v="0"/>
    <s v="No"/>
    <s v="Spa Services"/>
    <n v="2"/>
    <n v="1"/>
    <n v="503.56"/>
    <x v="0"/>
    <n v="251.78"/>
  </r>
  <r>
    <n v="2056"/>
    <x v="0"/>
    <x v="125"/>
    <d v="2023-02-19T00:00:00"/>
    <x v="204"/>
    <x v="0"/>
    <n v="170.22"/>
    <n v="2"/>
    <n v="1"/>
    <x v="4"/>
    <s v="Bank Transfer"/>
    <x v="2"/>
    <s v="No"/>
    <s v="Accommodation"/>
    <n v="6"/>
    <n v="3"/>
    <n v="0"/>
    <x v="2"/>
    <n v="0"/>
  </r>
  <r>
    <n v="2057"/>
    <x v="3"/>
    <x v="33"/>
    <d v="2023-12-24T00:00:00"/>
    <x v="363"/>
    <x v="1"/>
    <n v="131.75"/>
    <n v="1"/>
    <n v="0"/>
    <x v="3"/>
    <s v="Credit Card"/>
    <x v="1"/>
    <s v="No"/>
    <s v="Food &amp; Beverage"/>
    <n v="4"/>
    <n v="1"/>
    <n v="527"/>
    <x v="1"/>
    <n v="131.75"/>
  </r>
  <r>
    <n v="2058"/>
    <x v="3"/>
    <x v="87"/>
    <d v="2023-12-10T00:00:00"/>
    <x v="188"/>
    <x v="0"/>
    <n v="349.05"/>
    <n v="1"/>
    <n v="2"/>
    <x v="1"/>
    <s v="UPI"/>
    <x v="0"/>
    <s v="No"/>
    <s v="Food &amp; Beverage"/>
    <n v="5"/>
    <n v="3"/>
    <n v="1745.25"/>
    <x v="0"/>
    <n v="349.05"/>
  </r>
  <r>
    <n v="2059"/>
    <x v="3"/>
    <x v="17"/>
    <d v="2023-11-10T00:00:00"/>
    <x v="136"/>
    <x v="0"/>
    <n v="238.63"/>
    <n v="2"/>
    <n v="0"/>
    <x v="2"/>
    <s v="Bank Transfer"/>
    <x v="1"/>
    <s v="No"/>
    <s v="Accommodation"/>
    <n v="4"/>
    <n v="2"/>
    <n v="954.52"/>
    <x v="1"/>
    <n v="238.63"/>
  </r>
  <r>
    <n v="2060"/>
    <x v="0"/>
    <x v="276"/>
    <d v="2023-02-02T00:00:00"/>
    <x v="23"/>
    <x v="2"/>
    <n v="89.83"/>
    <n v="1"/>
    <n v="1"/>
    <x v="1"/>
    <s v="UPI"/>
    <x v="0"/>
    <s v="Yes"/>
    <s v="Accommodation"/>
    <n v="4"/>
    <n v="2"/>
    <n v="359.32"/>
    <x v="0"/>
    <n v="89.83"/>
  </r>
  <r>
    <n v="2061"/>
    <x v="2"/>
    <x v="20"/>
    <d v="2023-09-28T00:00:00"/>
    <x v="381"/>
    <x v="0"/>
    <n v="308.52"/>
    <n v="2"/>
    <n v="0"/>
    <x v="0"/>
    <s v="Bank Transfer"/>
    <x v="1"/>
    <s v="Yes"/>
    <s v="Laundry"/>
    <n v="8"/>
    <n v="2"/>
    <n v="2468.16"/>
    <x v="1"/>
    <n v="308.52"/>
  </r>
  <r>
    <n v="2062"/>
    <x v="1"/>
    <x v="1"/>
    <d v="2023-07-30T00:00:00"/>
    <x v="338"/>
    <x v="3"/>
    <n v="422.42"/>
    <n v="2"/>
    <n v="0"/>
    <x v="1"/>
    <s v="Bank Transfer"/>
    <x v="0"/>
    <s v="Yes"/>
    <s v="Accommodation"/>
    <n v="7"/>
    <n v="2"/>
    <n v="2956.94"/>
    <x v="0"/>
    <n v="422.42"/>
  </r>
  <r>
    <n v="2063"/>
    <x v="0"/>
    <x v="272"/>
    <d v="2023-05-18T00:00:00"/>
    <x v="16"/>
    <x v="1"/>
    <n v="131.02000000000001"/>
    <n v="2"/>
    <n v="0"/>
    <x v="0"/>
    <s v="Debit Card"/>
    <x v="1"/>
    <s v="No"/>
    <s v="Spa Services"/>
    <n v="8"/>
    <n v="2"/>
    <n v="1048.1600000000001"/>
    <x v="1"/>
    <n v="131.02000000000001"/>
  </r>
  <r>
    <n v="2064"/>
    <x v="1"/>
    <x v="332"/>
    <d v="2023-04-01T00:00:00"/>
    <x v="63"/>
    <x v="0"/>
    <n v="142.88999999999999"/>
    <n v="4"/>
    <n v="2"/>
    <x v="1"/>
    <s v="Bank Transfer"/>
    <x v="0"/>
    <s v="Yes"/>
    <s v="Accommodation"/>
    <n v="5"/>
    <n v="6"/>
    <n v="714.44999999999993"/>
    <x v="0"/>
    <n v="142.88999999999999"/>
  </r>
  <r>
    <n v="2065"/>
    <x v="0"/>
    <x v="235"/>
    <d v="2023-09-18T00:00:00"/>
    <x v="99"/>
    <x v="0"/>
    <n v="205.34"/>
    <n v="4"/>
    <n v="0"/>
    <x v="4"/>
    <s v="Bank Transfer"/>
    <x v="0"/>
    <s v="Yes"/>
    <s v="Laundry"/>
    <n v="5"/>
    <n v="4"/>
    <n v="1026.7"/>
    <x v="0"/>
    <n v="205.34"/>
  </r>
  <r>
    <n v="2066"/>
    <x v="2"/>
    <x v="236"/>
    <d v="2023-05-01T00:00:00"/>
    <x v="180"/>
    <x v="1"/>
    <n v="152.41"/>
    <n v="4"/>
    <n v="0"/>
    <x v="2"/>
    <s v="Debit Card"/>
    <x v="2"/>
    <s v="Yes"/>
    <s v="Accommodation"/>
    <n v="3"/>
    <n v="4"/>
    <n v="0"/>
    <x v="2"/>
    <n v="0"/>
  </r>
  <r>
    <n v="2067"/>
    <x v="0"/>
    <x v="9"/>
    <d v="2023-08-08T00:00:00"/>
    <x v="194"/>
    <x v="0"/>
    <n v="155.11000000000001"/>
    <n v="2"/>
    <n v="1"/>
    <x v="3"/>
    <s v="Credit Card"/>
    <x v="0"/>
    <s v="No"/>
    <s v="Food &amp; Beverage"/>
    <n v="3"/>
    <n v="3"/>
    <n v="465.33000000000004"/>
    <x v="0"/>
    <n v="155.11000000000001"/>
  </r>
  <r>
    <n v="2068"/>
    <x v="0"/>
    <x v="220"/>
    <d v="2023-12-30T00:00:00"/>
    <x v="22"/>
    <x v="2"/>
    <n v="93.04"/>
    <n v="1"/>
    <n v="1"/>
    <x v="2"/>
    <s v="UPI"/>
    <x v="0"/>
    <s v="No"/>
    <s v="Accommodation"/>
    <n v="5"/>
    <n v="2"/>
    <n v="465.20000000000005"/>
    <x v="0"/>
    <n v="93.04"/>
  </r>
  <r>
    <n v="2069"/>
    <x v="3"/>
    <x v="170"/>
    <d v="2023-09-17T00:00:00"/>
    <x v="319"/>
    <x v="0"/>
    <n v="230.38"/>
    <n v="2"/>
    <n v="0"/>
    <x v="3"/>
    <s v="Cash"/>
    <x v="0"/>
    <s v="Yes"/>
    <s v="Food &amp; Beverage"/>
    <n v="3"/>
    <n v="2"/>
    <n v="691.14"/>
    <x v="0"/>
    <n v="230.38"/>
  </r>
  <r>
    <n v="2070"/>
    <x v="2"/>
    <x v="244"/>
    <d v="2023-01-13T00:00:00"/>
    <x v="392"/>
    <x v="1"/>
    <n v="186.27"/>
    <n v="3"/>
    <n v="1"/>
    <x v="1"/>
    <s v="Debit Card"/>
    <x v="0"/>
    <s v="Yes"/>
    <s v="Accommodation"/>
    <n v="1"/>
    <n v="4"/>
    <n v="186.27"/>
    <x v="0"/>
    <n v="186.27"/>
  </r>
  <r>
    <n v="2071"/>
    <x v="2"/>
    <x v="83"/>
    <d v="2023-01-18T00:00:00"/>
    <x v="239"/>
    <x v="2"/>
    <n v="121.66"/>
    <n v="1"/>
    <n v="1"/>
    <x v="1"/>
    <s v="Cash"/>
    <x v="2"/>
    <s v="No"/>
    <s v="Food &amp; Beverage"/>
    <n v="3"/>
    <n v="2"/>
    <n v="0"/>
    <x v="2"/>
    <n v="0"/>
  </r>
  <r>
    <n v="2072"/>
    <x v="2"/>
    <x v="324"/>
    <d v="2023-03-18T00:00:00"/>
    <x v="44"/>
    <x v="3"/>
    <n v="490.51"/>
    <n v="1"/>
    <n v="3"/>
    <x v="1"/>
    <s v="UPI"/>
    <x v="0"/>
    <s v="No"/>
    <s v="Accommodation"/>
    <n v="3"/>
    <n v="4"/>
    <n v="1471.53"/>
    <x v="0"/>
    <n v="490.51"/>
  </r>
  <r>
    <n v="2073"/>
    <x v="3"/>
    <x v="180"/>
    <d v="2023-03-03T00:00:00"/>
    <x v="10"/>
    <x v="0"/>
    <n v="274.64"/>
    <n v="2"/>
    <n v="0"/>
    <x v="1"/>
    <s v="Credit Card"/>
    <x v="0"/>
    <s v="No"/>
    <s v="Accommodation"/>
    <n v="4"/>
    <n v="2"/>
    <n v="1098.56"/>
    <x v="0"/>
    <n v="274.64"/>
  </r>
  <r>
    <n v="2074"/>
    <x v="3"/>
    <x v="121"/>
    <d v="2023-12-17T00:00:00"/>
    <x v="314"/>
    <x v="2"/>
    <n v="140.41"/>
    <n v="1"/>
    <n v="1"/>
    <x v="1"/>
    <s v="Credit Card"/>
    <x v="0"/>
    <s v="No"/>
    <s v="Accommodation"/>
    <n v="4"/>
    <n v="2"/>
    <n v="561.64"/>
    <x v="0"/>
    <n v="140.41"/>
  </r>
  <r>
    <n v="2075"/>
    <x v="0"/>
    <x v="34"/>
    <d v="2023-05-09T00:00:00"/>
    <x v="303"/>
    <x v="1"/>
    <n v="152.77000000000001"/>
    <n v="1"/>
    <n v="0"/>
    <x v="1"/>
    <s v="Credit Card"/>
    <x v="2"/>
    <s v="No"/>
    <s v="Accommodation"/>
    <n v="4"/>
    <n v="1"/>
    <n v="0"/>
    <x v="2"/>
    <n v="0"/>
  </r>
  <r>
    <n v="2076"/>
    <x v="0"/>
    <x v="1"/>
    <d v="2023-07-30T00:00:00"/>
    <x v="323"/>
    <x v="2"/>
    <n v="118.55"/>
    <n v="2"/>
    <n v="0"/>
    <x v="4"/>
    <s v="Debit Card"/>
    <x v="0"/>
    <s v="No"/>
    <s v="Food &amp; Beverage"/>
    <n v="7"/>
    <n v="2"/>
    <n v="829.85"/>
    <x v="0"/>
    <n v="118.55"/>
  </r>
  <r>
    <n v="2077"/>
    <x v="3"/>
    <x v="358"/>
    <d v="2023-01-20T00:00:00"/>
    <x v="397"/>
    <x v="1"/>
    <n v="204.41"/>
    <n v="1"/>
    <n v="2"/>
    <x v="4"/>
    <s v="Cash"/>
    <x v="0"/>
    <s v="No"/>
    <s v="Laundry"/>
    <n v="3"/>
    <n v="3"/>
    <n v="613.23"/>
    <x v="0"/>
    <n v="204.41"/>
  </r>
  <r>
    <n v="2078"/>
    <x v="2"/>
    <x v="347"/>
    <d v="2023-10-26T00:00:00"/>
    <x v="265"/>
    <x v="2"/>
    <n v="142.63"/>
    <n v="3"/>
    <n v="2"/>
    <x v="1"/>
    <s v="Bank Transfer"/>
    <x v="1"/>
    <s v="No"/>
    <s v="Food &amp; Beverage"/>
    <n v="4"/>
    <n v="5"/>
    <n v="570.52"/>
    <x v="1"/>
    <n v="142.63"/>
  </r>
  <r>
    <n v="2079"/>
    <x v="3"/>
    <x v="306"/>
    <d v="2023-07-09T00:00:00"/>
    <x v="68"/>
    <x v="2"/>
    <n v="131.47"/>
    <n v="4"/>
    <n v="0"/>
    <x v="2"/>
    <s v="Cash"/>
    <x v="1"/>
    <s v="No"/>
    <s v="Spa Services"/>
    <n v="3"/>
    <n v="4"/>
    <n v="394.40999999999997"/>
    <x v="1"/>
    <n v="131.47"/>
  </r>
  <r>
    <n v="2080"/>
    <x v="3"/>
    <x v="234"/>
    <d v="2023-01-27T00:00:00"/>
    <x v="77"/>
    <x v="2"/>
    <n v="158.88999999999999"/>
    <n v="3"/>
    <n v="2"/>
    <x v="1"/>
    <s v="UPI"/>
    <x v="3"/>
    <s v="Yes"/>
    <s v="Other"/>
    <n v="2"/>
    <n v="5"/>
    <n v="0"/>
    <x v="2"/>
    <n v="0"/>
  </r>
  <r>
    <n v="2081"/>
    <x v="1"/>
    <x v="119"/>
    <d v="2023-05-30T00:00:00"/>
    <x v="34"/>
    <x v="1"/>
    <n v="104.66"/>
    <n v="1"/>
    <n v="1"/>
    <x v="3"/>
    <s v="Bank Transfer"/>
    <x v="0"/>
    <s v="No"/>
    <s v="Food &amp; Beverage"/>
    <n v="7"/>
    <n v="2"/>
    <n v="732.62"/>
    <x v="0"/>
    <n v="104.66"/>
  </r>
  <r>
    <n v="2082"/>
    <x v="0"/>
    <x v="355"/>
    <d v="2023-11-12T00:00:00"/>
    <x v="196"/>
    <x v="2"/>
    <n v="81.38"/>
    <n v="1"/>
    <n v="0"/>
    <x v="1"/>
    <s v="Cash"/>
    <x v="0"/>
    <s v="No"/>
    <s v="Accommodation"/>
    <n v="8"/>
    <n v="1"/>
    <n v="651.04"/>
    <x v="0"/>
    <n v="81.38"/>
  </r>
  <r>
    <n v="2083"/>
    <x v="1"/>
    <x v="163"/>
    <d v="2023-12-13T00:00:00"/>
    <x v="316"/>
    <x v="3"/>
    <n v="343.08"/>
    <n v="4"/>
    <n v="0"/>
    <x v="2"/>
    <s v="Cash"/>
    <x v="2"/>
    <s v="No"/>
    <s v="Accommodation"/>
    <n v="12"/>
    <n v="4"/>
    <n v="0"/>
    <x v="2"/>
    <n v="0"/>
  </r>
  <r>
    <n v="2084"/>
    <x v="3"/>
    <x v="110"/>
    <d v="2023-10-12T00:00:00"/>
    <x v="346"/>
    <x v="2"/>
    <n v="161.30000000000001"/>
    <n v="1"/>
    <n v="0"/>
    <x v="4"/>
    <s v="Credit Card"/>
    <x v="0"/>
    <s v="No"/>
    <s v="Food &amp; Beverage"/>
    <n v="5"/>
    <n v="1"/>
    <n v="806.5"/>
    <x v="0"/>
    <n v="161.30000000000001"/>
  </r>
  <r>
    <n v="2085"/>
    <x v="3"/>
    <x v="183"/>
    <d v="2023-06-21T00:00:00"/>
    <x v="283"/>
    <x v="2"/>
    <n v="160.13"/>
    <n v="2"/>
    <n v="1"/>
    <x v="4"/>
    <s v="UPI"/>
    <x v="2"/>
    <s v="No"/>
    <s v="Food &amp; Beverage"/>
    <n v="1"/>
    <n v="3"/>
    <n v="0"/>
    <x v="2"/>
    <n v="0"/>
  </r>
  <r>
    <n v="2086"/>
    <x v="1"/>
    <x v="202"/>
    <d v="2023-11-22T00:00:00"/>
    <x v="189"/>
    <x v="0"/>
    <n v="244.4"/>
    <n v="4"/>
    <n v="2"/>
    <x v="1"/>
    <s v="UPI"/>
    <x v="2"/>
    <s v="No"/>
    <s v="Laundry"/>
    <n v="2"/>
    <n v="6"/>
    <n v="0"/>
    <x v="2"/>
    <n v="0"/>
  </r>
  <r>
    <n v="2087"/>
    <x v="3"/>
    <x v="199"/>
    <d v="2023-10-04T00:00:00"/>
    <x v="91"/>
    <x v="1"/>
    <n v="142.27000000000001"/>
    <n v="3"/>
    <n v="0"/>
    <x v="1"/>
    <s v="UPI"/>
    <x v="0"/>
    <s v="No"/>
    <s v="Accommodation"/>
    <n v="5"/>
    <n v="3"/>
    <n v="711.35"/>
    <x v="0"/>
    <n v="142.27000000000001"/>
  </r>
  <r>
    <n v="2088"/>
    <x v="0"/>
    <x v="112"/>
    <d v="2023-12-20T00:00:00"/>
    <x v="339"/>
    <x v="1"/>
    <n v="125.61"/>
    <n v="2"/>
    <n v="1"/>
    <x v="2"/>
    <s v="Cash"/>
    <x v="1"/>
    <s v="No"/>
    <s v="Food &amp; Beverage"/>
    <n v="1"/>
    <n v="3"/>
    <n v="125.61"/>
    <x v="1"/>
    <n v="125.61"/>
  </r>
  <r>
    <n v="2089"/>
    <x v="2"/>
    <x v="156"/>
    <d v="2023-08-13T00:00:00"/>
    <x v="240"/>
    <x v="0"/>
    <n v="178.96"/>
    <n v="2"/>
    <n v="2"/>
    <x v="1"/>
    <s v="Bank Transfer"/>
    <x v="0"/>
    <s v="No"/>
    <s v="Laundry"/>
    <n v="4"/>
    <n v="4"/>
    <n v="715.84"/>
    <x v="0"/>
    <n v="178.96"/>
  </r>
  <r>
    <n v="2090"/>
    <x v="1"/>
    <x v="6"/>
    <d v="2023-04-13T00:00:00"/>
    <x v="371"/>
    <x v="3"/>
    <n v="247.59"/>
    <n v="2"/>
    <n v="2"/>
    <x v="4"/>
    <s v="Debit Card"/>
    <x v="0"/>
    <s v="No"/>
    <s v="Accommodation"/>
    <n v="5"/>
    <n v="4"/>
    <n v="1237.95"/>
    <x v="0"/>
    <n v="247.59"/>
  </r>
  <r>
    <n v="2091"/>
    <x v="2"/>
    <x v="158"/>
    <d v="2023-12-23T00:00:00"/>
    <x v="89"/>
    <x v="1"/>
    <n v="177.72"/>
    <n v="3"/>
    <n v="3"/>
    <x v="0"/>
    <s v="Cash"/>
    <x v="0"/>
    <s v="No"/>
    <s v="Laundry"/>
    <n v="6"/>
    <n v="6"/>
    <n v="1066.32"/>
    <x v="0"/>
    <n v="177.72"/>
  </r>
  <r>
    <n v="2092"/>
    <x v="2"/>
    <x v="16"/>
    <d v="2023-06-22T00:00:00"/>
    <x v="279"/>
    <x v="1"/>
    <n v="169.47"/>
    <n v="4"/>
    <n v="0"/>
    <x v="1"/>
    <s v="Credit Card"/>
    <x v="0"/>
    <s v="No"/>
    <s v="Accommodation"/>
    <n v="8"/>
    <n v="4"/>
    <n v="1355.76"/>
    <x v="0"/>
    <n v="169.47"/>
  </r>
  <r>
    <n v="2093"/>
    <x v="3"/>
    <x v="238"/>
    <d v="2023-12-29T00:00:00"/>
    <x v="189"/>
    <x v="1"/>
    <n v="175.39"/>
    <n v="3"/>
    <n v="1"/>
    <x v="2"/>
    <s v="Cash"/>
    <x v="2"/>
    <s v="No"/>
    <s v="Accommodation"/>
    <n v="8"/>
    <n v="4"/>
    <n v="0"/>
    <x v="2"/>
    <n v="0"/>
  </r>
  <r>
    <n v="2094"/>
    <x v="0"/>
    <x v="106"/>
    <d v="2023-06-10T00:00:00"/>
    <x v="368"/>
    <x v="2"/>
    <n v="109.81"/>
    <n v="1"/>
    <n v="0"/>
    <x v="2"/>
    <s v="Bank Transfer"/>
    <x v="2"/>
    <s v="No"/>
    <s v="Accommodation"/>
    <n v="3"/>
    <n v="1"/>
    <n v="0"/>
    <x v="2"/>
    <n v="0"/>
  </r>
  <r>
    <n v="2095"/>
    <x v="0"/>
    <x v="43"/>
    <d v="2023-07-29T00:00:00"/>
    <x v="241"/>
    <x v="2"/>
    <n v="129.97999999999999"/>
    <n v="1"/>
    <n v="2"/>
    <x v="2"/>
    <s v="Cash"/>
    <x v="0"/>
    <s v="No"/>
    <s v="Accommodation"/>
    <n v="7"/>
    <n v="3"/>
    <n v="909.8599999999999"/>
    <x v="0"/>
    <n v="129.97999999999999"/>
  </r>
  <r>
    <n v="2096"/>
    <x v="3"/>
    <x v="232"/>
    <d v="2023-09-14T00:00:00"/>
    <x v="48"/>
    <x v="2"/>
    <n v="132.08000000000001"/>
    <n v="1"/>
    <n v="0"/>
    <x v="1"/>
    <s v="Cash"/>
    <x v="0"/>
    <s v="Yes"/>
    <s v="Accommodation"/>
    <n v="3"/>
    <n v="1"/>
    <n v="396.24"/>
    <x v="0"/>
    <n v="132.08000000000001"/>
  </r>
  <r>
    <n v="2097"/>
    <x v="1"/>
    <x v="117"/>
    <d v="2023-09-01T00:00:00"/>
    <x v="71"/>
    <x v="2"/>
    <n v="75.709999999999994"/>
    <n v="2"/>
    <n v="3"/>
    <x v="2"/>
    <s v="Debit Card"/>
    <x v="0"/>
    <s v="No"/>
    <s v="Accommodation"/>
    <n v="3"/>
    <n v="5"/>
    <n v="227.13"/>
    <x v="0"/>
    <n v="75.709999999999994"/>
  </r>
  <r>
    <n v="2098"/>
    <x v="1"/>
    <x v="317"/>
    <d v="2023-01-17T00:00:00"/>
    <x v="416"/>
    <x v="1"/>
    <n v="154.74"/>
    <n v="3"/>
    <n v="0"/>
    <x v="1"/>
    <s v="UPI"/>
    <x v="2"/>
    <s v="No"/>
    <s v="Food &amp; Beverage"/>
    <n v="3"/>
    <n v="3"/>
    <n v="0"/>
    <x v="2"/>
    <n v="0"/>
  </r>
  <r>
    <n v="2099"/>
    <x v="2"/>
    <x v="87"/>
    <d v="2023-12-12T00:00:00"/>
    <x v="232"/>
    <x v="0"/>
    <n v="221.08"/>
    <n v="2"/>
    <n v="0"/>
    <x v="2"/>
    <s v="Debit Card"/>
    <x v="1"/>
    <s v="No"/>
    <s v="Accommodation"/>
    <n v="7"/>
    <n v="2"/>
    <n v="1547.5600000000002"/>
    <x v="1"/>
    <n v="221.08"/>
  </r>
  <r>
    <n v="2100"/>
    <x v="1"/>
    <x v="206"/>
    <d v="2023-03-27T00:00:00"/>
    <x v="70"/>
    <x v="2"/>
    <n v="89.12"/>
    <n v="2"/>
    <n v="1"/>
    <x v="2"/>
    <s v="Cash"/>
    <x v="0"/>
    <s v="No"/>
    <s v="Accommodation"/>
    <n v="4"/>
    <n v="3"/>
    <n v="356.48"/>
    <x v="0"/>
    <n v="89.12"/>
  </r>
  <r>
    <n v="2101"/>
    <x v="1"/>
    <x v="34"/>
    <d v="2023-05-08T00:00:00"/>
    <x v="386"/>
    <x v="1"/>
    <n v="130.47999999999999"/>
    <n v="2"/>
    <n v="0"/>
    <x v="2"/>
    <s v="Cash"/>
    <x v="1"/>
    <s v="Yes"/>
    <s v="Food &amp; Beverage"/>
    <n v="3"/>
    <n v="2"/>
    <n v="391.43999999999994"/>
    <x v="1"/>
    <n v="130.47999999999999"/>
  </r>
  <r>
    <n v="2102"/>
    <x v="2"/>
    <x v="37"/>
    <d v="2023-07-04T00:00:00"/>
    <x v="280"/>
    <x v="2"/>
    <n v="135.29"/>
    <n v="1"/>
    <n v="0"/>
    <x v="4"/>
    <s v="Debit Card"/>
    <x v="0"/>
    <s v="No"/>
    <s v="Food &amp; Beverage"/>
    <n v="6"/>
    <n v="1"/>
    <n v="811.74"/>
    <x v="0"/>
    <n v="135.29"/>
  </r>
  <r>
    <n v="2103"/>
    <x v="2"/>
    <x v="174"/>
    <d v="2023-11-09T00:00:00"/>
    <x v="156"/>
    <x v="2"/>
    <n v="124.19"/>
    <n v="1"/>
    <n v="0"/>
    <x v="0"/>
    <s v="Cash"/>
    <x v="2"/>
    <s v="No"/>
    <s v="Accommodation"/>
    <n v="4"/>
    <n v="1"/>
    <n v="0"/>
    <x v="2"/>
    <n v="0"/>
  </r>
  <r>
    <n v="2104"/>
    <x v="2"/>
    <x v="303"/>
    <d v="2023-08-24T00:00:00"/>
    <x v="194"/>
    <x v="3"/>
    <n v="305.26"/>
    <n v="1"/>
    <n v="0"/>
    <x v="1"/>
    <s v="Debit Card"/>
    <x v="2"/>
    <s v="Yes"/>
    <s v="Accommodation"/>
    <n v="10"/>
    <n v="1"/>
    <n v="0"/>
    <x v="2"/>
    <n v="0"/>
  </r>
  <r>
    <n v="2105"/>
    <x v="2"/>
    <x v="317"/>
    <d v="2023-01-24T00:00:00"/>
    <x v="85"/>
    <x v="1"/>
    <n v="190.36"/>
    <n v="2"/>
    <n v="0"/>
    <x v="1"/>
    <s v="Debit Card"/>
    <x v="2"/>
    <s v="No"/>
    <s v="Spa Services"/>
    <n v="10"/>
    <n v="2"/>
    <n v="0"/>
    <x v="2"/>
    <n v="0"/>
  </r>
  <r>
    <n v="2106"/>
    <x v="0"/>
    <x v="251"/>
    <d v="2023-10-10T00:00:00"/>
    <x v="101"/>
    <x v="2"/>
    <n v="119.51"/>
    <n v="1"/>
    <n v="0"/>
    <x v="1"/>
    <s v="Bank Transfer"/>
    <x v="0"/>
    <s v="Yes"/>
    <s v="Food &amp; Beverage"/>
    <n v="4"/>
    <n v="1"/>
    <n v="478.04"/>
    <x v="0"/>
    <n v="119.51"/>
  </r>
  <r>
    <n v="2107"/>
    <x v="1"/>
    <x v="158"/>
    <d v="2023-12-22T00:00:00"/>
    <x v="151"/>
    <x v="2"/>
    <n v="103.1"/>
    <n v="1"/>
    <n v="1"/>
    <x v="1"/>
    <s v="UPI"/>
    <x v="0"/>
    <s v="No"/>
    <s v="Accommodation"/>
    <n v="5"/>
    <n v="2"/>
    <n v="515.5"/>
    <x v="0"/>
    <n v="103.1"/>
  </r>
  <r>
    <n v="2108"/>
    <x v="0"/>
    <x v="334"/>
    <d v="2023-07-08T00:00:00"/>
    <x v="323"/>
    <x v="0"/>
    <n v="217.41"/>
    <n v="2"/>
    <n v="1"/>
    <x v="2"/>
    <s v="Debit Card"/>
    <x v="0"/>
    <s v="No"/>
    <s v="Accommodation"/>
    <n v="3"/>
    <n v="3"/>
    <n v="652.23"/>
    <x v="0"/>
    <n v="217.41"/>
  </r>
  <r>
    <n v="2109"/>
    <x v="1"/>
    <x v="44"/>
    <d v="2023-04-18T00:00:00"/>
    <x v="271"/>
    <x v="2"/>
    <n v="109.51"/>
    <n v="2"/>
    <n v="0"/>
    <x v="3"/>
    <s v="Credit Card"/>
    <x v="2"/>
    <s v="No"/>
    <s v="Other"/>
    <n v="4"/>
    <n v="2"/>
    <n v="0"/>
    <x v="2"/>
    <n v="0"/>
  </r>
  <r>
    <n v="2110"/>
    <x v="1"/>
    <x v="188"/>
    <d v="2023-07-03T00:00:00"/>
    <x v="18"/>
    <x v="2"/>
    <n v="83.05"/>
    <n v="2"/>
    <n v="0"/>
    <x v="1"/>
    <s v="Bank Transfer"/>
    <x v="0"/>
    <s v="No"/>
    <s v="Accommodation"/>
    <n v="10"/>
    <n v="2"/>
    <n v="830.5"/>
    <x v="0"/>
    <n v="83.05"/>
  </r>
  <r>
    <n v="2111"/>
    <x v="1"/>
    <x v="85"/>
    <d v="2023-01-26T00:00:00"/>
    <x v="309"/>
    <x v="1"/>
    <n v="127.11"/>
    <n v="3"/>
    <n v="3"/>
    <x v="1"/>
    <s v="UPI"/>
    <x v="0"/>
    <s v="No"/>
    <s v="Other"/>
    <n v="3"/>
    <n v="6"/>
    <n v="381.33"/>
    <x v="0"/>
    <n v="127.11"/>
  </r>
  <r>
    <n v="2112"/>
    <x v="0"/>
    <x v="23"/>
    <d v="2023-02-15T00:00:00"/>
    <x v="76"/>
    <x v="1"/>
    <n v="189"/>
    <n v="3"/>
    <n v="1"/>
    <x v="1"/>
    <s v="Bank Transfer"/>
    <x v="0"/>
    <s v="No"/>
    <s v="Accommodation"/>
    <n v="5"/>
    <n v="4"/>
    <n v="945"/>
    <x v="0"/>
    <n v="189"/>
  </r>
  <r>
    <n v="2113"/>
    <x v="3"/>
    <x v="210"/>
    <d v="2023-03-21T00:00:00"/>
    <x v="215"/>
    <x v="2"/>
    <n v="113.23"/>
    <n v="2"/>
    <n v="0"/>
    <x v="1"/>
    <s v="Debit Card"/>
    <x v="0"/>
    <s v="No"/>
    <s v="Food &amp; Beverage"/>
    <n v="5"/>
    <n v="2"/>
    <n v="566.15"/>
    <x v="0"/>
    <n v="113.22999999999999"/>
  </r>
  <r>
    <n v="2114"/>
    <x v="1"/>
    <x v="95"/>
    <d v="2023-05-22T00:00:00"/>
    <x v="271"/>
    <x v="1"/>
    <n v="101.69"/>
    <n v="2"/>
    <n v="0"/>
    <x v="1"/>
    <s v="Debit Card"/>
    <x v="1"/>
    <s v="No"/>
    <s v="Accommodation"/>
    <n v="6"/>
    <n v="2"/>
    <n v="610.14"/>
    <x v="1"/>
    <n v="101.69"/>
  </r>
  <r>
    <n v="2115"/>
    <x v="1"/>
    <x v="255"/>
    <d v="2023-09-15T00:00:00"/>
    <x v="227"/>
    <x v="2"/>
    <n v="79.13"/>
    <n v="1"/>
    <n v="0"/>
    <x v="1"/>
    <s v="UPI"/>
    <x v="2"/>
    <s v="No"/>
    <s v="Accommodation"/>
    <n v="7"/>
    <n v="1"/>
    <n v="0"/>
    <x v="2"/>
    <n v="0"/>
  </r>
  <r>
    <n v="2116"/>
    <x v="3"/>
    <x v="77"/>
    <d v="2023-07-05T00:00:00"/>
    <x v="352"/>
    <x v="1"/>
    <n v="235.11"/>
    <n v="2"/>
    <n v="0"/>
    <x v="0"/>
    <s v="Credit Card"/>
    <x v="1"/>
    <s v="Yes"/>
    <s v="Spa Services"/>
    <n v="5"/>
    <n v="2"/>
    <n v="1175.5500000000002"/>
    <x v="1"/>
    <n v="235.11000000000004"/>
  </r>
  <r>
    <n v="2117"/>
    <x v="1"/>
    <x v="31"/>
    <d v="2023-01-20T00:00:00"/>
    <x v="120"/>
    <x v="0"/>
    <n v="204.86"/>
    <n v="2"/>
    <n v="0"/>
    <x v="2"/>
    <s v="Bank Transfer"/>
    <x v="0"/>
    <s v="Yes"/>
    <s v="Other"/>
    <n v="12"/>
    <n v="2"/>
    <n v="2458.3200000000002"/>
    <x v="0"/>
    <n v="204.86"/>
  </r>
  <r>
    <n v="2118"/>
    <x v="2"/>
    <x v="84"/>
    <d v="2023-02-09T00:00:00"/>
    <x v="207"/>
    <x v="0"/>
    <n v="180.12"/>
    <n v="1"/>
    <n v="0"/>
    <x v="0"/>
    <s v="Debit Card"/>
    <x v="0"/>
    <s v="Yes"/>
    <s v="Accommodation"/>
    <n v="10"/>
    <n v="1"/>
    <n v="1801.2"/>
    <x v="0"/>
    <n v="180.12"/>
  </r>
  <r>
    <n v="2119"/>
    <x v="0"/>
    <x v="139"/>
    <d v="2023-04-24T00:00:00"/>
    <x v="34"/>
    <x v="0"/>
    <n v="230.31"/>
    <n v="1"/>
    <n v="0"/>
    <x v="4"/>
    <s v="UPI"/>
    <x v="1"/>
    <s v="No"/>
    <s v="Laundry"/>
    <n v="8"/>
    <n v="1"/>
    <n v="1842.48"/>
    <x v="1"/>
    <n v="230.31"/>
  </r>
  <r>
    <n v="2120"/>
    <x v="1"/>
    <x v="215"/>
    <d v="2023-10-21T00:00:00"/>
    <x v="93"/>
    <x v="1"/>
    <n v="160.32"/>
    <n v="2"/>
    <n v="0"/>
    <x v="4"/>
    <s v="Bank Transfer"/>
    <x v="1"/>
    <s v="No"/>
    <s v="Spa Services"/>
    <n v="5"/>
    <n v="2"/>
    <n v="801.59999999999991"/>
    <x v="1"/>
    <n v="160.32"/>
  </r>
  <r>
    <n v="2121"/>
    <x v="1"/>
    <x v="111"/>
    <d v="2023-05-20T00:00:00"/>
    <x v="235"/>
    <x v="0"/>
    <n v="154.38999999999999"/>
    <n v="1"/>
    <n v="0"/>
    <x v="1"/>
    <s v="Debit Card"/>
    <x v="0"/>
    <s v="Yes"/>
    <s v="Spa Services"/>
    <n v="7"/>
    <n v="1"/>
    <n v="1080.73"/>
    <x v="0"/>
    <n v="154.39000000000001"/>
  </r>
  <r>
    <n v="2122"/>
    <x v="0"/>
    <x v="104"/>
    <d v="2023-09-22T00:00:00"/>
    <x v="66"/>
    <x v="2"/>
    <n v="125.62"/>
    <n v="4"/>
    <n v="1"/>
    <x v="2"/>
    <s v="Bank Transfer"/>
    <x v="1"/>
    <s v="No"/>
    <s v="Food &amp; Beverage"/>
    <n v="10"/>
    <n v="5"/>
    <n v="1256.2"/>
    <x v="1"/>
    <n v="125.62"/>
  </r>
  <r>
    <n v="2123"/>
    <x v="3"/>
    <x v="311"/>
    <d v="2023-10-25T00:00:00"/>
    <x v="315"/>
    <x v="0"/>
    <n v="195.81"/>
    <n v="2"/>
    <n v="0"/>
    <x v="2"/>
    <s v="Bank Transfer"/>
    <x v="0"/>
    <s v="No"/>
    <s v="Spa Services"/>
    <n v="5"/>
    <n v="2"/>
    <n v="979.05"/>
    <x v="0"/>
    <n v="195.81"/>
  </r>
  <r>
    <n v="2124"/>
    <x v="2"/>
    <x v="348"/>
    <d v="2023-07-25T00:00:00"/>
    <x v="224"/>
    <x v="2"/>
    <n v="116.35"/>
    <n v="1"/>
    <n v="0"/>
    <x v="2"/>
    <s v="Cash"/>
    <x v="0"/>
    <s v="Yes"/>
    <s v="Food &amp; Beverage"/>
    <n v="5"/>
    <n v="1"/>
    <n v="581.75"/>
    <x v="0"/>
    <n v="116.35"/>
  </r>
  <r>
    <n v="2125"/>
    <x v="3"/>
    <x v="64"/>
    <d v="2023-09-19T00:00:00"/>
    <x v="136"/>
    <x v="2"/>
    <n v="101.52"/>
    <n v="3"/>
    <n v="0"/>
    <x v="2"/>
    <s v="UPI"/>
    <x v="0"/>
    <s v="No"/>
    <s v="Accommodation"/>
    <n v="4"/>
    <n v="3"/>
    <n v="406.08"/>
    <x v="0"/>
    <n v="101.52"/>
  </r>
  <r>
    <n v="2126"/>
    <x v="2"/>
    <x v="91"/>
    <d v="2024-01-03T00:00:00"/>
    <x v="226"/>
    <x v="3"/>
    <n v="353.7"/>
    <n v="2"/>
    <n v="2"/>
    <x v="3"/>
    <s v="Cash"/>
    <x v="2"/>
    <s v="No"/>
    <s v="Accommodation"/>
    <n v="4"/>
    <n v="4"/>
    <n v="0"/>
    <x v="2"/>
    <n v="0"/>
  </r>
  <r>
    <n v="2127"/>
    <x v="0"/>
    <x v="160"/>
    <d v="2023-05-24T00:00:00"/>
    <x v="13"/>
    <x v="2"/>
    <n v="106.14"/>
    <n v="2"/>
    <n v="0"/>
    <x v="1"/>
    <s v="UPI"/>
    <x v="0"/>
    <s v="No"/>
    <s v="Laundry"/>
    <n v="5"/>
    <n v="2"/>
    <n v="530.70000000000005"/>
    <x v="0"/>
    <n v="106.14000000000001"/>
  </r>
  <r>
    <n v="2128"/>
    <x v="3"/>
    <x v="295"/>
    <d v="2023-03-03T00:00:00"/>
    <x v="372"/>
    <x v="0"/>
    <n v="217.69"/>
    <n v="1"/>
    <n v="0"/>
    <x v="3"/>
    <s v="Debit Card"/>
    <x v="1"/>
    <s v="No"/>
    <s v="Laundry"/>
    <n v="3"/>
    <n v="1"/>
    <n v="653.06999999999994"/>
    <x v="1"/>
    <n v="217.68999999999997"/>
  </r>
  <r>
    <n v="2129"/>
    <x v="0"/>
    <x v="144"/>
    <d v="2023-06-28T00:00:00"/>
    <x v="249"/>
    <x v="3"/>
    <n v="446.39"/>
    <n v="3"/>
    <n v="0"/>
    <x v="4"/>
    <s v="UPI"/>
    <x v="1"/>
    <s v="No"/>
    <s v="Accommodation"/>
    <n v="2"/>
    <n v="3"/>
    <n v="892.78"/>
    <x v="1"/>
    <n v="446.39"/>
  </r>
  <r>
    <n v="2130"/>
    <x v="2"/>
    <x v="338"/>
    <d v="2023-01-16T00:00:00"/>
    <x v="353"/>
    <x v="1"/>
    <n v="171.68"/>
    <n v="1"/>
    <n v="0"/>
    <x v="2"/>
    <s v="Debit Card"/>
    <x v="0"/>
    <s v="No"/>
    <s v="Accommodation"/>
    <n v="10"/>
    <n v="1"/>
    <n v="1716.8000000000002"/>
    <x v="0"/>
    <n v="171.68"/>
  </r>
  <r>
    <n v="2131"/>
    <x v="0"/>
    <x v="230"/>
    <d v="2023-06-21T00:00:00"/>
    <x v="68"/>
    <x v="1"/>
    <n v="180.74"/>
    <n v="2"/>
    <n v="2"/>
    <x v="2"/>
    <s v="UPI"/>
    <x v="1"/>
    <s v="No"/>
    <s v="Food &amp; Beverage"/>
    <n v="3"/>
    <n v="4"/>
    <n v="542.22"/>
    <x v="1"/>
    <n v="180.74"/>
  </r>
  <r>
    <n v="2132"/>
    <x v="1"/>
    <x v="216"/>
    <d v="2023-07-29T00:00:00"/>
    <x v="394"/>
    <x v="2"/>
    <n v="74.75"/>
    <n v="1"/>
    <n v="0"/>
    <x v="1"/>
    <s v="Credit Card"/>
    <x v="0"/>
    <s v="Yes"/>
    <s v="Laundry"/>
    <n v="11"/>
    <n v="1"/>
    <n v="822.25"/>
    <x v="0"/>
    <n v="74.75"/>
  </r>
  <r>
    <n v="2133"/>
    <x v="0"/>
    <x v="87"/>
    <d v="2023-12-11T00:00:00"/>
    <x v="22"/>
    <x v="1"/>
    <n v="180.15"/>
    <n v="1"/>
    <n v="0"/>
    <x v="3"/>
    <s v="Debit Card"/>
    <x v="2"/>
    <s v="No"/>
    <s v="Other"/>
    <n v="6"/>
    <n v="1"/>
    <n v="0"/>
    <x v="2"/>
    <n v="0"/>
  </r>
  <r>
    <n v="2134"/>
    <x v="0"/>
    <x v="112"/>
    <d v="2023-12-23T00:00:00"/>
    <x v="170"/>
    <x v="1"/>
    <n v="102.45"/>
    <n v="1"/>
    <n v="0"/>
    <x v="2"/>
    <s v="Cash"/>
    <x v="1"/>
    <s v="No"/>
    <s v="Accommodation"/>
    <n v="4"/>
    <n v="1"/>
    <n v="409.8"/>
    <x v="1"/>
    <n v="102.45"/>
  </r>
  <r>
    <n v="2135"/>
    <x v="2"/>
    <x v="136"/>
    <d v="2023-09-24T00:00:00"/>
    <x v="110"/>
    <x v="3"/>
    <n v="395.84"/>
    <n v="3"/>
    <n v="0"/>
    <x v="1"/>
    <s v="Debit Card"/>
    <x v="1"/>
    <s v="Yes"/>
    <s v="Laundry"/>
    <n v="2"/>
    <n v="3"/>
    <n v="791.68"/>
    <x v="1"/>
    <n v="395.84"/>
  </r>
  <r>
    <n v="2136"/>
    <x v="2"/>
    <x v="30"/>
    <d v="2023-06-28T00:00:00"/>
    <x v="266"/>
    <x v="3"/>
    <n v="543.48"/>
    <n v="1"/>
    <n v="0"/>
    <x v="4"/>
    <s v="Bank Transfer"/>
    <x v="2"/>
    <s v="No"/>
    <s v="Accommodation"/>
    <n v="6"/>
    <n v="1"/>
    <n v="0"/>
    <x v="2"/>
    <n v="0"/>
  </r>
  <r>
    <n v="2137"/>
    <x v="3"/>
    <x v="324"/>
    <d v="2023-03-18T00:00:00"/>
    <x v="171"/>
    <x v="2"/>
    <n v="115.66"/>
    <n v="2"/>
    <n v="0"/>
    <x v="0"/>
    <s v="Cash"/>
    <x v="0"/>
    <s v="No"/>
    <s v="Spa Services"/>
    <n v="3"/>
    <n v="2"/>
    <n v="346.98"/>
    <x v="0"/>
    <n v="115.66000000000001"/>
  </r>
  <r>
    <n v="2138"/>
    <x v="2"/>
    <x v="342"/>
    <d v="2023-01-26T00:00:00"/>
    <x v="163"/>
    <x v="1"/>
    <n v="202.71"/>
    <n v="2"/>
    <n v="0"/>
    <x v="2"/>
    <s v="Credit Card"/>
    <x v="1"/>
    <s v="No"/>
    <s v="Accommodation"/>
    <n v="5"/>
    <n v="2"/>
    <n v="1013.5500000000001"/>
    <x v="1"/>
    <n v="202.71"/>
  </r>
  <r>
    <n v="2139"/>
    <x v="3"/>
    <x v="3"/>
    <d v="2023-12-17T00:00:00"/>
    <x v="49"/>
    <x v="1"/>
    <n v="171.38"/>
    <n v="1"/>
    <n v="2"/>
    <x v="1"/>
    <s v="Credit Card"/>
    <x v="0"/>
    <s v="No"/>
    <s v="Food &amp; Beverage"/>
    <n v="5"/>
    <n v="3"/>
    <n v="856.9"/>
    <x v="0"/>
    <n v="171.38"/>
  </r>
  <r>
    <n v="2140"/>
    <x v="3"/>
    <x v="242"/>
    <d v="2023-02-08T00:00:00"/>
    <x v="7"/>
    <x v="1"/>
    <n v="134.86000000000001"/>
    <n v="4"/>
    <n v="2"/>
    <x v="3"/>
    <s v="Bank Transfer"/>
    <x v="2"/>
    <s v="No"/>
    <s v="Accommodation"/>
    <n v="3"/>
    <n v="6"/>
    <n v="0"/>
    <x v="2"/>
    <n v="0"/>
  </r>
  <r>
    <n v="2141"/>
    <x v="1"/>
    <x v="150"/>
    <d v="2023-04-21T00:00:00"/>
    <x v="178"/>
    <x v="1"/>
    <n v="92.92"/>
    <n v="1"/>
    <n v="0"/>
    <x v="4"/>
    <s v="Debit Card"/>
    <x v="1"/>
    <s v="No"/>
    <s v="Spa Services"/>
    <n v="3"/>
    <n v="1"/>
    <n v="278.76"/>
    <x v="1"/>
    <n v="92.92"/>
  </r>
  <r>
    <n v="2142"/>
    <x v="0"/>
    <x v="144"/>
    <d v="2023-07-05T00:00:00"/>
    <x v="393"/>
    <x v="0"/>
    <n v="269.33999999999997"/>
    <n v="1"/>
    <n v="0"/>
    <x v="0"/>
    <s v="Bank Transfer"/>
    <x v="3"/>
    <s v="Yes"/>
    <s v="Accommodation"/>
    <n v="9"/>
    <n v="1"/>
    <n v="0"/>
    <x v="2"/>
    <n v="0"/>
  </r>
  <r>
    <n v="2143"/>
    <x v="1"/>
    <x v="292"/>
    <d v="2023-11-18T00:00:00"/>
    <x v="351"/>
    <x v="2"/>
    <n v="63.07"/>
    <n v="2"/>
    <n v="0"/>
    <x v="1"/>
    <s v="Debit Card"/>
    <x v="0"/>
    <s v="No"/>
    <s v="Laundry"/>
    <n v="2"/>
    <n v="2"/>
    <n v="126.14"/>
    <x v="0"/>
    <n v="63.07"/>
  </r>
  <r>
    <n v="2144"/>
    <x v="2"/>
    <x v="191"/>
    <d v="2023-06-13T00:00:00"/>
    <x v="373"/>
    <x v="3"/>
    <n v="289.42"/>
    <n v="1"/>
    <n v="0"/>
    <x v="2"/>
    <s v="Cash"/>
    <x v="2"/>
    <s v="No"/>
    <s v="Laundry"/>
    <n v="5"/>
    <n v="1"/>
    <n v="0"/>
    <x v="2"/>
    <n v="0"/>
  </r>
  <r>
    <n v="2145"/>
    <x v="0"/>
    <x v="337"/>
    <d v="2023-11-04T00:00:00"/>
    <x v="196"/>
    <x v="2"/>
    <n v="89.77"/>
    <n v="1"/>
    <n v="1"/>
    <x v="2"/>
    <s v="Bank Transfer"/>
    <x v="0"/>
    <s v="No"/>
    <s v="Accommodation"/>
    <n v="4"/>
    <n v="2"/>
    <n v="359.08"/>
    <x v="0"/>
    <n v="89.77"/>
  </r>
  <r>
    <n v="2146"/>
    <x v="3"/>
    <x v="14"/>
    <d v="2023-04-11T00:00:00"/>
    <x v="201"/>
    <x v="2"/>
    <n v="163.68"/>
    <n v="3"/>
    <n v="0"/>
    <x v="3"/>
    <s v="Debit Card"/>
    <x v="0"/>
    <s v="No"/>
    <s v="Laundry"/>
    <n v="4"/>
    <n v="3"/>
    <n v="654.72"/>
    <x v="0"/>
    <n v="163.68"/>
  </r>
  <r>
    <n v="2147"/>
    <x v="1"/>
    <x v="77"/>
    <d v="2023-07-07T00:00:00"/>
    <x v="348"/>
    <x v="2"/>
    <n v="99.79"/>
    <n v="1"/>
    <n v="0"/>
    <x v="1"/>
    <s v="Bank Transfer"/>
    <x v="0"/>
    <s v="No"/>
    <s v="Food &amp; Beverage"/>
    <n v="7"/>
    <n v="1"/>
    <n v="698.53000000000009"/>
    <x v="0"/>
    <n v="99.79"/>
  </r>
  <r>
    <n v="2148"/>
    <x v="3"/>
    <x v="305"/>
    <d v="2023-03-29T00:00:00"/>
    <x v="131"/>
    <x v="1"/>
    <n v="164.3"/>
    <n v="1"/>
    <n v="0"/>
    <x v="3"/>
    <s v="Credit Card"/>
    <x v="0"/>
    <s v="No"/>
    <s v="Food &amp; Beverage"/>
    <n v="10"/>
    <n v="1"/>
    <n v="1643"/>
    <x v="0"/>
    <n v="164.3"/>
  </r>
  <r>
    <n v="2149"/>
    <x v="3"/>
    <x v="301"/>
    <d v="2023-11-18T00:00:00"/>
    <x v="288"/>
    <x v="0"/>
    <n v="361.72"/>
    <n v="1"/>
    <n v="1"/>
    <x v="1"/>
    <s v="Cash"/>
    <x v="0"/>
    <s v="No"/>
    <s v="Accommodation"/>
    <n v="5"/>
    <n v="2"/>
    <n v="1808.6000000000001"/>
    <x v="0"/>
    <n v="361.72"/>
  </r>
  <r>
    <n v="2150"/>
    <x v="0"/>
    <x v="102"/>
    <d v="2023-09-19T00:00:00"/>
    <x v="130"/>
    <x v="1"/>
    <n v="106.35"/>
    <n v="2"/>
    <n v="0"/>
    <x v="3"/>
    <s v="Cash"/>
    <x v="0"/>
    <s v="No"/>
    <s v="Accommodation"/>
    <n v="3"/>
    <n v="2"/>
    <n v="319.04999999999995"/>
    <x v="0"/>
    <n v="106.34999999999998"/>
  </r>
  <r>
    <n v="2151"/>
    <x v="1"/>
    <x v="65"/>
    <d v="2023-01-31T00:00:00"/>
    <x v="217"/>
    <x v="3"/>
    <n v="345.62"/>
    <n v="2"/>
    <n v="2"/>
    <x v="2"/>
    <s v="Bank Transfer"/>
    <x v="0"/>
    <s v="No"/>
    <s v="Accommodation"/>
    <n v="3"/>
    <n v="4"/>
    <n v="1036.8600000000001"/>
    <x v="0"/>
    <n v="345.62000000000006"/>
  </r>
  <r>
    <n v="2152"/>
    <x v="2"/>
    <x v="99"/>
    <d v="2023-07-13T00:00:00"/>
    <x v="213"/>
    <x v="2"/>
    <n v="145.88999999999999"/>
    <n v="2"/>
    <n v="0"/>
    <x v="1"/>
    <s v="UPI"/>
    <x v="0"/>
    <s v="No"/>
    <s v="Accommodation"/>
    <n v="2"/>
    <n v="2"/>
    <n v="291.77999999999997"/>
    <x v="0"/>
    <n v="145.88999999999999"/>
  </r>
  <r>
    <n v="2153"/>
    <x v="2"/>
    <x v="219"/>
    <d v="2023-07-13T00:00:00"/>
    <x v="394"/>
    <x v="2"/>
    <n v="140.44999999999999"/>
    <n v="3"/>
    <n v="0"/>
    <x v="3"/>
    <s v="Credit Card"/>
    <x v="1"/>
    <s v="No"/>
    <s v="Accommodation"/>
    <n v="5"/>
    <n v="3"/>
    <n v="702.25"/>
    <x v="1"/>
    <n v="140.44999999999999"/>
  </r>
  <r>
    <n v="2154"/>
    <x v="3"/>
    <x v="135"/>
    <d v="2023-07-01T00:00:00"/>
    <x v="283"/>
    <x v="2"/>
    <n v="135.87"/>
    <n v="2"/>
    <n v="0"/>
    <x v="2"/>
    <s v="Credit Card"/>
    <x v="3"/>
    <s v="No"/>
    <s v="Accommodation"/>
    <n v="4"/>
    <n v="2"/>
    <n v="0"/>
    <x v="2"/>
    <n v="0"/>
  </r>
  <r>
    <n v="2155"/>
    <x v="1"/>
    <x v="183"/>
    <d v="2023-06-27T00:00:00"/>
    <x v="187"/>
    <x v="1"/>
    <n v="130.07"/>
    <n v="2"/>
    <n v="1"/>
    <x v="0"/>
    <s v="Cash"/>
    <x v="0"/>
    <s v="No"/>
    <s v="Laundry"/>
    <n v="7"/>
    <n v="3"/>
    <n v="910.49"/>
    <x v="0"/>
    <n v="130.07"/>
  </r>
  <r>
    <n v="2156"/>
    <x v="2"/>
    <x v="63"/>
    <d v="2023-03-27T00:00:00"/>
    <x v="45"/>
    <x v="1"/>
    <n v="146.09"/>
    <n v="2"/>
    <n v="2"/>
    <x v="2"/>
    <s v="Credit Card"/>
    <x v="2"/>
    <s v="No"/>
    <s v="Laundry"/>
    <n v="6"/>
    <n v="4"/>
    <n v="0"/>
    <x v="2"/>
    <n v="0"/>
  </r>
  <r>
    <n v="2157"/>
    <x v="1"/>
    <x v="223"/>
    <d v="2023-09-12T00:00:00"/>
    <x v="48"/>
    <x v="2"/>
    <n v="112.78"/>
    <n v="4"/>
    <n v="2"/>
    <x v="2"/>
    <s v="UPI"/>
    <x v="0"/>
    <s v="No"/>
    <s v="Accommodation"/>
    <n v="7"/>
    <n v="6"/>
    <n v="789.46"/>
    <x v="0"/>
    <n v="112.78"/>
  </r>
  <r>
    <n v="2158"/>
    <x v="0"/>
    <x v="146"/>
    <d v="2023-06-03T00:00:00"/>
    <x v="408"/>
    <x v="2"/>
    <n v="118.26"/>
    <n v="2"/>
    <n v="0"/>
    <x v="1"/>
    <s v="Debit Card"/>
    <x v="0"/>
    <s v="Yes"/>
    <s v="Spa Services"/>
    <n v="6"/>
    <n v="2"/>
    <n v="709.56000000000006"/>
    <x v="0"/>
    <n v="118.26"/>
  </r>
  <r>
    <n v="2159"/>
    <x v="1"/>
    <x v="55"/>
    <d v="2023-08-24T00:00:00"/>
    <x v="54"/>
    <x v="1"/>
    <n v="92.08"/>
    <n v="2"/>
    <n v="0"/>
    <x v="1"/>
    <s v="Credit Card"/>
    <x v="0"/>
    <s v="No"/>
    <s v="Food &amp; Beverage"/>
    <n v="8"/>
    <n v="2"/>
    <n v="736.64"/>
    <x v="0"/>
    <n v="92.08"/>
  </r>
  <r>
    <n v="2160"/>
    <x v="1"/>
    <x v="193"/>
    <d v="2023-05-02T00:00:00"/>
    <x v="55"/>
    <x v="3"/>
    <n v="284.14999999999998"/>
    <n v="2"/>
    <n v="0"/>
    <x v="1"/>
    <s v="Bank Transfer"/>
    <x v="0"/>
    <s v="No"/>
    <s v="Spa Services"/>
    <n v="8"/>
    <n v="2"/>
    <n v="2273.1999999999998"/>
    <x v="0"/>
    <n v="284.14999999999998"/>
  </r>
  <r>
    <n v="2161"/>
    <x v="2"/>
    <x v="315"/>
    <d v="2023-01-17T00:00:00"/>
    <x v="79"/>
    <x v="0"/>
    <n v="307.23"/>
    <n v="2"/>
    <n v="2"/>
    <x v="1"/>
    <s v="Bank Transfer"/>
    <x v="2"/>
    <s v="No"/>
    <s v="Accommodation"/>
    <n v="8"/>
    <n v="4"/>
    <n v="0"/>
    <x v="2"/>
    <n v="0"/>
  </r>
  <r>
    <n v="2162"/>
    <x v="1"/>
    <x v="84"/>
    <d v="2023-02-05T00:00:00"/>
    <x v="238"/>
    <x v="2"/>
    <n v="104.43"/>
    <n v="2"/>
    <n v="2"/>
    <x v="1"/>
    <s v="Bank Transfer"/>
    <x v="0"/>
    <s v="No"/>
    <s v="Food &amp; Beverage"/>
    <n v="6"/>
    <n v="4"/>
    <n v="626.58000000000004"/>
    <x v="0"/>
    <n v="104.43"/>
  </r>
  <r>
    <n v="2163"/>
    <x v="0"/>
    <x v="51"/>
    <d v="2024-01-03T00:00:00"/>
    <x v="409"/>
    <x v="2"/>
    <n v="95.16"/>
    <n v="2"/>
    <n v="0"/>
    <x v="1"/>
    <s v="UPI"/>
    <x v="0"/>
    <s v="Yes"/>
    <s v="Accommodation"/>
    <n v="8"/>
    <n v="2"/>
    <n v="761.28"/>
    <x v="0"/>
    <n v="95.16"/>
  </r>
  <r>
    <n v="2164"/>
    <x v="0"/>
    <x v="231"/>
    <d v="2023-07-06T00:00:00"/>
    <x v="274"/>
    <x v="2"/>
    <n v="68.150000000000006"/>
    <n v="1"/>
    <n v="0"/>
    <x v="1"/>
    <s v="Debit Card"/>
    <x v="0"/>
    <s v="No"/>
    <s v="Accommodation"/>
    <n v="3"/>
    <n v="1"/>
    <n v="204.45000000000002"/>
    <x v="0"/>
    <n v="68.150000000000006"/>
  </r>
  <r>
    <n v="2165"/>
    <x v="2"/>
    <x v="236"/>
    <d v="2023-04-29T00:00:00"/>
    <x v="280"/>
    <x v="1"/>
    <n v="181.73"/>
    <n v="2"/>
    <n v="0"/>
    <x v="4"/>
    <s v="Cash"/>
    <x v="1"/>
    <s v="Yes"/>
    <s v="Accommodation"/>
    <n v="1"/>
    <n v="2"/>
    <n v="181.73"/>
    <x v="1"/>
    <n v="181.73"/>
  </r>
  <r>
    <n v="2166"/>
    <x v="0"/>
    <x v="43"/>
    <d v="2023-07-28T00:00:00"/>
    <x v="113"/>
    <x v="2"/>
    <n v="75.19"/>
    <n v="1"/>
    <n v="3"/>
    <x v="4"/>
    <s v="Debit Card"/>
    <x v="0"/>
    <s v="No"/>
    <s v="Accommodation"/>
    <n v="6"/>
    <n v="4"/>
    <n v="451.14"/>
    <x v="0"/>
    <n v="75.19"/>
  </r>
  <r>
    <n v="2167"/>
    <x v="1"/>
    <x v="37"/>
    <d v="2023-07-03T00:00:00"/>
    <x v="408"/>
    <x v="3"/>
    <n v="372.29"/>
    <n v="2"/>
    <n v="0"/>
    <x v="0"/>
    <s v="Credit Card"/>
    <x v="1"/>
    <s v="Yes"/>
    <s v="Accommodation"/>
    <n v="5"/>
    <n v="2"/>
    <n v="1861.45"/>
    <x v="1"/>
    <n v="372.29"/>
  </r>
  <r>
    <n v="2168"/>
    <x v="3"/>
    <x v="348"/>
    <d v="2023-07-25T00:00:00"/>
    <x v="37"/>
    <x v="2"/>
    <n v="107.22"/>
    <n v="3"/>
    <n v="0"/>
    <x v="4"/>
    <s v="Debit Card"/>
    <x v="0"/>
    <s v="No"/>
    <s v="Accommodation"/>
    <n v="5"/>
    <n v="3"/>
    <n v="536.1"/>
    <x v="0"/>
    <n v="107.22"/>
  </r>
  <r>
    <n v="2169"/>
    <x v="3"/>
    <x v="217"/>
    <d v="2023-12-13T00:00:00"/>
    <x v="310"/>
    <x v="2"/>
    <n v="159.38999999999999"/>
    <n v="2"/>
    <n v="0"/>
    <x v="1"/>
    <s v="Bank Transfer"/>
    <x v="0"/>
    <s v="No"/>
    <s v="Accommodation"/>
    <n v="4"/>
    <n v="2"/>
    <n v="637.55999999999995"/>
    <x v="0"/>
    <n v="159.38999999999999"/>
  </r>
  <r>
    <n v="2170"/>
    <x v="3"/>
    <x v="328"/>
    <d v="2023-09-24T00:00:00"/>
    <x v="32"/>
    <x v="0"/>
    <n v="230.32"/>
    <n v="2"/>
    <n v="2"/>
    <x v="4"/>
    <s v="UPI"/>
    <x v="1"/>
    <s v="Yes"/>
    <s v="Other"/>
    <n v="3"/>
    <n v="4"/>
    <n v="690.96"/>
    <x v="1"/>
    <n v="230.32000000000002"/>
  </r>
  <r>
    <n v="2171"/>
    <x v="3"/>
    <x v="128"/>
    <d v="2023-10-03T00:00:00"/>
    <x v="209"/>
    <x v="3"/>
    <n v="615.34"/>
    <n v="4"/>
    <n v="1"/>
    <x v="3"/>
    <s v="Bank Transfer"/>
    <x v="1"/>
    <s v="Yes"/>
    <s v="Accommodation"/>
    <n v="8"/>
    <n v="5"/>
    <n v="4922.72"/>
    <x v="1"/>
    <n v="615.34"/>
  </r>
  <r>
    <n v="2172"/>
    <x v="1"/>
    <x v="362"/>
    <d v="2023-11-07T00:00:00"/>
    <x v="316"/>
    <x v="1"/>
    <n v="138.37"/>
    <n v="3"/>
    <n v="0"/>
    <x v="4"/>
    <s v="Debit Card"/>
    <x v="1"/>
    <s v="Yes"/>
    <s v="Spa Services"/>
    <n v="6"/>
    <n v="3"/>
    <n v="830.22"/>
    <x v="1"/>
    <n v="138.37"/>
  </r>
  <r>
    <n v="2173"/>
    <x v="1"/>
    <x v="324"/>
    <d v="2023-03-20T00:00:00"/>
    <x v="215"/>
    <x v="1"/>
    <n v="90.72"/>
    <n v="1"/>
    <n v="0"/>
    <x v="2"/>
    <s v="Cash"/>
    <x v="2"/>
    <s v="No"/>
    <s v="Accommodation"/>
    <n v="5"/>
    <n v="1"/>
    <n v="0"/>
    <x v="2"/>
    <n v="0"/>
  </r>
  <r>
    <n v="2174"/>
    <x v="3"/>
    <x v="279"/>
    <d v="2023-03-11T00:00:00"/>
    <x v="289"/>
    <x v="2"/>
    <n v="126.64"/>
    <n v="2"/>
    <n v="0"/>
    <x v="4"/>
    <s v="UPI"/>
    <x v="2"/>
    <s v="No"/>
    <s v="Food &amp; Beverage"/>
    <n v="1"/>
    <n v="2"/>
    <n v="0"/>
    <x v="2"/>
    <n v="0"/>
  </r>
  <r>
    <n v="2175"/>
    <x v="3"/>
    <x v="169"/>
    <d v="2023-04-12T00:00:00"/>
    <x v="14"/>
    <x v="2"/>
    <n v="125.74"/>
    <n v="3"/>
    <n v="2"/>
    <x v="2"/>
    <s v="Debit Card"/>
    <x v="2"/>
    <s v="No"/>
    <s v="Accommodation"/>
    <n v="1"/>
    <n v="5"/>
    <n v="0"/>
    <x v="2"/>
    <n v="0"/>
  </r>
  <r>
    <n v="2176"/>
    <x v="2"/>
    <x v="169"/>
    <d v="2023-04-13T00:00:00"/>
    <x v="150"/>
    <x v="3"/>
    <n v="540.04999999999995"/>
    <n v="3"/>
    <n v="3"/>
    <x v="2"/>
    <s v="UPI"/>
    <x v="1"/>
    <s v="No"/>
    <s v="Accommodation"/>
    <n v="2"/>
    <n v="6"/>
    <n v="1080.0999999999999"/>
    <x v="1"/>
    <n v="540.04999999999995"/>
  </r>
  <r>
    <n v="2177"/>
    <x v="3"/>
    <x v="230"/>
    <d v="2023-06-23T00:00:00"/>
    <x v="116"/>
    <x v="2"/>
    <n v="157.9"/>
    <n v="3"/>
    <n v="0"/>
    <x v="2"/>
    <s v="UPI"/>
    <x v="0"/>
    <s v="No"/>
    <s v="Accommodation"/>
    <n v="5"/>
    <n v="3"/>
    <n v="789.5"/>
    <x v="0"/>
    <n v="157.9"/>
  </r>
  <r>
    <n v="2178"/>
    <x v="1"/>
    <x v="62"/>
    <d v="2023-04-16T00:00:00"/>
    <x v="161"/>
    <x v="1"/>
    <n v="149.78"/>
    <n v="4"/>
    <n v="0"/>
    <x v="0"/>
    <s v="Bank Transfer"/>
    <x v="1"/>
    <s v="Yes"/>
    <s v="Accommodation"/>
    <n v="4"/>
    <n v="4"/>
    <n v="599.12"/>
    <x v="1"/>
    <n v="149.78"/>
  </r>
  <r>
    <n v="2179"/>
    <x v="3"/>
    <x v="118"/>
    <d v="2023-01-14T00:00:00"/>
    <x v="77"/>
    <x v="1"/>
    <n v="134.37"/>
    <n v="1"/>
    <n v="0"/>
    <x v="1"/>
    <s v="Credit Card"/>
    <x v="0"/>
    <s v="No"/>
    <s v="Accommodation"/>
    <n v="3"/>
    <n v="1"/>
    <n v="403.11"/>
    <x v="0"/>
    <n v="134.37"/>
  </r>
  <r>
    <n v="2180"/>
    <x v="1"/>
    <x v="83"/>
    <d v="2023-01-17T00:00:00"/>
    <x v="67"/>
    <x v="0"/>
    <n v="217.26"/>
    <n v="3"/>
    <n v="0"/>
    <x v="3"/>
    <s v="Credit Card"/>
    <x v="0"/>
    <s v="No"/>
    <s v="Accommodation"/>
    <n v="2"/>
    <n v="3"/>
    <n v="434.52"/>
    <x v="0"/>
    <n v="217.26"/>
  </r>
  <r>
    <n v="2181"/>
    <x v="0"/>
    <x v="260"/>
    <d v="2023-03-18T00:00:00"/>
    <x v="63"/>
    <x v="1"/>
    <n v="167.35"/>
    <n v="3"/>
    <n v="0"/>
    <x v="4"/>
    <s v="Cash"/>
    <x v="0"/>
    <s v="No"/>
    <s v="Accommodation"/>
    <n v="5"/>
    <n v="3"/>
    <n v="836.75"/>
    <x v="0"/>
    <n v="167.35"/>
  </r>
  <r>
    <n v="2182"/>
    <x v="1"/>
    <x v="340"/>
    <d v="2023-10-21T00:00:00"/>
    <x v="319"/>
    <x v="3"/>
    <n v="420.22"/>
    <n v="4"/>
    <n v="3"/>
    <x v="0"/>
    <s v="Credit Card"/>
    <x v="3"/>
    <s v="No"/>
    <s v="Accommodation"/>
    <n v="4"/>
    <n v="7"/>
    <n v="0"/>
    <x v="2"/>
    <n v="0"/>
  </r>
  <r>
    <n v="2183"/>
    <x v="1"/>
    <x v="253"/>
    <d v="2023-11-29T00:00:00"/>
    <x v="49"/>
    <x v="3"/>
    <n v="400.45"/>
    <n v="2"/>
    <n v="0"/>
    <x v="0"/>
    <s v="Credit Card"/>
    <x v="0"/>
    <s v="Yes"/>
    <s v="Accommodation"/>
    <n v="7"/>
    <n v="2"/>
    <n v="2803.15"/>
    <x v="0"/>
    <n v="400.45"/>
  </r>
  <r>
    <n v="2184"/>
    <x v="3"/>
    <x v="303"/>
    <d v="2023-08-16T00:00:00"/>
    <x v="194"/>
    <x v="0"/>
    <n v="356.64"/>
    <n v="4"/>
    <n v="0"/>
    <x v="3"/>
    <s v="Cash"/>
    <x v="2"/>
    <s v="No"/>
    <s v="Food &amp; Beverage"/>
    <n v="2"/>
    <n v="4"/>
    <n v="0"/>
    <x v="2"/>
    <n v="0"/>
  </r>
  <r>
    <n v="2185"/>
    <x v="0"/>
    <x v="128"/>
    <d v="2023-10-04T00:00:00"/>
    <x v="136"/>
    <x v="1"/>
    <n v="147.72999999999999"/>
    <n v="2"/>
    <n v="1"/>
    <x v="2"/>
    <s v="UPI"/>
    <x v="0"/>
    <s v="No"/>
    <s v="Accommodation"/>
    <n v="9"/>
    <n v="3"/>
    <n v="1329.57"/>
    <x v="0"/>
    <n v="147.72999999999999"/>
  </r>
  <r>
    <n v="2186"/>
    <x v="2"/>
    <x v="112"/>
    <d v="2023-12-20T00:00:00"/>
    <x v="69"/>
    <x v="1"/>
    <n v="210.09"/>
    <n v="2"/>
    <n v="0"/>
    <x v="1"/>
    <s v="Bank Transfer"/>
    <x v="1"/>
    <s v="No"/>
    <s v="Spa Services"/>
    <n v="1"/>
    <n v="2"/>
    <n v="210.09"/>
    <x v="1"/>
    <n v="210.09"/>
  </r>
  <r>
    <n v="2187"/>
    <x v="1"/>
    <x v="337"/>
    <d v="2023-11-03T00:00:00"/>
    <x v="176"/>
    <x v="1"/>
    <n v="105.29"/>
    <n v="2"/>
    <n v="0"/>
    <x v="0"/>
    <s v="Credit Card"/>
    <x v="2"/>
    <s v="Yes"/>
    <s v="Accommodation"/>
    <n v="3"/>
    <n v="2"/>
    <n v="0"/>
    <x v="2"/>
    <n v="0"/>
  </r>
  <r>
    <n v="2188"/>
    <x v="2"/>
    <x v="1"/>
    <d v="2023-07-27T00:00:00"/>
    <x v="231"/>
    <x v="2"/>
    <n v="83.59"/>
    <n v="4"/>
    <n v="0"/>
    <x v="3"/>
    <s v="Bank Transfer"/>
    <x v="0"/>
    <s v="No"/>
    <s v="Accommodation"/>
    <n v="4"/>
    <n v="4"/>
    <n v="334.36"/>
    <x v="0"/>
    <n v="83.59"/>
  </r>
  <r>
    <n v="2189"/>
    <x v="1"/>
    <x v="10"/>
    <d v="2023-01-29T00:00:00"/>
    <x v="238"/>
    <x v="0"/>
    <n v="150.26"/>
    <n v="1"/>
    <n v="0"/>
    <x v="2"/>
    <s v="Credit Card"/>
    <x v="0"/>
    <s v="No"/>
    <s v="Laundry"/>
    <n v="5"/>
    <n v="1"/>
    <n v="751.3"/>
    <x v="0"/>
    <n v="150.26"/>
  </r>
  <r>
    <n v="2190"/>
    <x v="3"/>
    <x v="312"/>
    <d v="2023-12-29T00:00:00"/>
    <x v="272"/>
    <x v="2"/>
    <n v="105.85"/>
    <n v="2"/>
    <n v="1"/>
    <x v="4"/>
    <s v="Cash"/>
    <x v="2"/>
    <s v="Yes"/>
    <s v="Food &amp; Beverage"/>
    <n v="6"/>
    <n v="3"/>
    <n v="0"/>
    <x v="2"/>
    <n v="0"/>
  </r>
  <r>
    <n v="2191"/>
    <x v="0"/>
    <x v="92"/>
    <d v="2023-11-26T00:00:00"/>
    <x v="206"/>
    <x v="1"/>
    <n v="181.85"/>
    <n v="2"/>
    <n v="0"/>
    <x v="1"/>
    <s v="Credit Card"/>
    <x v="0"/>
    <s v="No"/>
    <s v="Accommodation"/>
    <n v="3"/>
    <n v="2"/>
    <n v="545.54999999999995"/>
    <x v="0"/>
    <n v="181.85"/>
  </r>
  <r>
    <n v="2192"/>
    <x v="1"/>
    <x v="278"/>
    <d v="2023-12-11T00:00:00"/>
    <x v="199"/>
    <x v="1"/>
    <n v="117.37"/>
    <n v="2"/>
    <n v="0"/>
    <x v="4"/>
    <s v="Credit Card"/>
    <x v="1"/>
    <s v="No"/>
    <s v="Spa Services"/>
    <n v="7"/>
    <n v="2"/>
    <n v="821.59"/>
    <x v="1"/>
    <n v="117.37"/>
  </r>
  <r>
    <n v="2193"/>
    <x v="1"/>
    <x v="283"/>
    <d v="2023-12-12T00:00:00"/>
    <x v="232"/>
    <x v="2"/>
    <n v="98.45"/>
    <n v="2"/>
    <n v="2"/>
    <x v="1"/>
    <s v="Cash"/>
    <x v="1"/>
    <s v="No"/>
    <s v="Laundry"/>
    <n v="2"/>
    <n v="4"/>
    <n v="196.9"/>
    <x v="1"/>
    <n v="98.45"/>
  </r>
  <r>
    <n v="2194"/>
    <x v="3"/>
    <x v="333"/>
    <d v="2023-12-12T00:00:00"/>
    <x v="316"/>
    <x v="0"/>
    <n v="340.25"/>
    <n v="2"/>
    <n v="0"/>
    <x v="3"/>
    <s v="Debit Card"/>
    <x v="0"/>
    <s v="Yes"/>
    <s v="Laundry"/>
    <n v="5"/>
    <n v="2"/>
    <n v="1701.25"/>
    <x v="0"/>
    <n v="340.25"/>
  </r>
  <r>
    <n v="2195"/>
    <x v="2"/>
    <x v="187"/>
    <d v="2023-05-28T00:00:00"/>
    <x v="202"/>
    <x v="0"/>
    <n v="223.58"/>
    <n v="2"/>
    <n v="2"/>
    <x v="4"/>
    <s v="Credit Card"/>
    <x v="1"/>
    <s v="No"/>
    <s v="Other"/>
    <n v="7"/>
    <n v="4"/>
    <n v="1565.0600000000002"/>
    <x v="1"/>
    <n v="223.58"/>
  </r>
  <r>
    <n v="2196"/>
    <x v="1"/>
    <x v="336"/>
    <d v="2023-12-30T00:00:00"/>
    <x v="125"/>
    <x v="2"/>
    <n v="99.46"/>
    <n v="1"/>
    <n v="1"/>
    <x v="1"/>
    <s v="Bank Transfer"/>
    <x v="0"/>
    <s v="No"/>
    <s v="Accommodation"/>
    <n v="8"/>
    <n v="2"/>
    <n v="795.68"/>
    <x v="0"/>
    <n v="99.46"/>
  </r>
  <r>
    <n v="2197"/>
    <x v="0"/>
    <x v="115"/>
    <d v="2023-05-04T00:00:00"/>
    <x v="153"/>
    <x v="2"/>
    <n v="100.36"/>
    <n v="2"/>
    <n v="0"/>
    <x v="4"/>
    <s v="Cash"/>
    <x v="1"/>
    <s v="No"/>
    <s v="Other"/>
    <n v="11"/>
    <n v="2"/>
    <n v="1103.96"/>
    <x v="1"/>
    <n v="100.36"/>
  </r>
  <r>
    <n v="2198"/>
    <x v="1"/>
    <x v="253"/>
    <d v="2023-11-27T00:00:00"/>
    <x v="356"/>
    <x v="3"/>
    <n v="263.24"/>
    <n v="2"/>
    <n v="1"/>
    <x v="0"/>
    <s v="Cash"/>
    <x v="2"/>
    <s v="No"/>
    <s v="Food &amp; Beverage"/>
    <n v="5"/>
    <n v="3"/>
    <n v="0"/>
    <x v="2"/>
    <n v="0"/>
  </r>
  <r>
    <n v="2199"/>
    <x v="2"/>
    <x v="249"/>
    <d v="2023-06-08T00:00:00"/>
    <x v="279"/>
    <x v="1"/>
    <n v="150.26"/>
    <n v="1"/>
    <n v="2"/>
    <x v="1"/>
    <s v="UPI"/>
    <x v="1"/>
    <s v="No"/>
    <s v="Accommodation"/>
    <n v="6"/>
    <n v="3"/>
    <n v="901.56"/>
    <x v="1"/>
    <n v="150.26"/>
  </r>
  <r>
    <n v="2200"/>
    <x v="3"/>
    <x v="80"/>
    <d v="2023-02-22T00:00:00"/>
    <x v="163"/>
    <x v="0"/>
    <n v="264.62"/>
    <n v="1"/>
    <n v="0"/>
    <x v="0"/>
    <s v="Debit Card"/>
    <x v="0"/>
    <s v="Yes"/>
    <s v="Food &amp; Beverage"/>
    <n v="6"/>
    <n v="1"/>
    <n v="1587.72"/>
    <x v="0"/>
    <n v="264.62"/>
  </r>
  <r>
    <n v="2201"/>
    <x v="0"/>
    <x v="108"/>
    <d v="2023-12-19T00:00:00"/>
    <x v="252"/>
    <x v="3"/>
    <n v="426.76"/>
    <n v="1"/>
    <n v="0"/>
    <x v="4"/>
    <s v="Bank Transfer"/>
    <x v="0"/>
    <s v="No"/>
    <s v="Food &amp; Beverage"/>
    <n v="4"/>
    <n v="1"/>
    <n v="1707.04"/>
    <x v="0"/>
    <n v="426.76"/>
  </r>
  <r>
    <n v="2202"/>
    <x v="2"/>
    <x v="108"/>
    <d v="2023-12-18T00:00:00"/>
    <x v="80"/>
    <x v="1"/>
    <n v="168"/>
    <n v="2"/>
    <n v="2"/>
    <x v="4"/>
    <s v="Bank Transfer"/>
    <x v="1"/>
    <s v="No"/>
    <s v="Accommodation"/>
    <n v="3"/>
    <n v="4"/>
    <n v="504"/>
    <x v="1"/>
    <n v="168"/>
  </r>
  <r>
    <n v="2203"/>
    <x v="2"/>
    <x v="162"/>
    <d v="2023-02-03T00:00:00"/>
    <x v="162"/>
    <x v="1"/>
    <n v="207.04"/>
    <n v="2"/>
    <n v="0"/>
    <x v="1"/>
    <s v="Debit Card"/>
    <x v="2"/>
    <s v="No"/>
    <s v="Accommodation"/>
    <n v="8"/>
    <n v="2"/>
    <n v="0"/>
    <x v="2"/>
    <n v="0"/>
  </r>
  <r>
    <n v="2204"/>
    <x v="0"/>
    <x v="172"/>
    <d v="2023-04-25T00:00:00"/>
    <x v="210"/>
    <x v="1"/>
    <n v="131.29"/>
    <n v="3"/>
    <n v="1"/>
    <x v="4"/>
    <s v="Cash"/>
    <x v="1"/>
    <s v="No"/>
    <s v="Accommodation"/>
    <n v="10"/>
    <n v="4"/>
    <n v="1312.8999999999999"/>
    <x v="1"/>
    <n v="131.29"/>
  </r>
  <r>
    <n v="2205"/>
    <x v="0"/>
    <x v="36"/>
    <d v="2023-06-16T00:00:00"/>
    <x v="103"/>
    <x v="1"/>
    <n v="140.21"/>
    <n v="2"/>
    <n v="0"/>
    <x v="3"/>
    <s v="Credit Card"/>
    <x v="1"/>
    <s v="No"/>
    <s v="Accommodation"/>
    <n v="3"/>
    <n v="2"/>
    <n v="420.63"/>
    <x v="1"/>
    <n v="140.21"/>
  </r>
  <r>
    <n v="2206"/>
    <x v="3"/>
    <x v="34"/>
    <d v="2023-05-07T00:00:00"/>
    <x v="178"/>
    <x v="3"/>
    <n v="443.76"/>
    <n v="4"/>
    <n v="0"/>
    <x v="1"/>
    <s v="Bank Transfer"/>
    <x v="2"/>
    <s v="No"/>
    <s v="Accommodation"/>
    <n v="2"/>
    <n v="4"/>
    <n v="0"/>
    <x v="2"/>
    <n v="0"/>
  </r>
  <r>
    <n v="2207"/>
    <x v="2"/>
    <x v="3"/>
    <d v="2023-12-15T00:00:00"/>
    <x v="355"/>
    <x v="1"/>
    <n v="189.08"/>
    <n v="1"/>
    <n v="3"/>
    <x v="2"/>
    <s v="Cash"/>
    <x v="1"/>
    <s v="Yes"/>
    <s v="Accommodation"/>
    <n v="3"/>
    <n v="4"/>
    <n v="567.24"/>
    <x v="1"/>
    <n v="189.08"/>
  </r>
  <r>
    <n v="2208"/>
    <x v="0"/>
    <x v="67"/>
    <d v="2023-05-16T00:00:00"/>
    <x v="373"/>
    <x v="2"/>
    <n v="87.98"/>
    <n v="2"/>
    <n v="0"/>
    <x v="1"/>
    <s v="UPI"/>
    <x v="0"/>
    <s v="No"/>
    <s v="Food &amp; Beverage"/>
    <n v="2"/>
    <n v="2"/>
    <n v="175.96"/>
    <x v="0"/>
    <n v="87.98"/>
  </r>
  <r>
    <n v="2209"/>
    <x v="0"/>
    <x v="320"/>
    <d v="2023-12-06T00:00:00"/>
    <x v="90"/>
    <x v="1"/>
    <n v="183.17"/>
    <n v="2"/>
    <n v="2"/>
    <x v="1"/>
    <s v="Bank Transfer"/>
    <x v="0"/>
    <s v="Yes"/>
    <s v="Accommodation"/>
    <n v="4"/>
    <n v="4"/>
    <n v="732.68"/>
    <x v="0"/>
    <n v="183.17"/>
  </r>
  <r>
    <n v="2210"/>
    <x v="0"/>
    <x v="69"/>
    <d v="2023-02-15T00:00:00"/>
    <x v="79"/>
    <x v="1"/>
    <n v="180.57"/>
    <n v="3"/>
    <n v="2"/>
    <x v="0"/>
    <s v="Debit Card"/>
    <x v="0"/>
    <s v="No"/>
    <s v="Accommodation"/>
    <n v="3"/>
    <n v="5"/>
    <n v="541.71"/>
    <x v="0"/>
    <n v="180.57000000000002"/>
  </r>
  <r>
    <n v="2211"/>
    <x v="2"/>
    <x v="162"/>
    <d v="2023-01-31T00:00:00"/>
    <x v="254"/>
    <x v="2"/>
    <n v="124.78"/>
    <n v="1"/>
    <n v="1"/>
    <x v="1"/>
    <s v="Credit Card"/>
    <x v="0"/>
    <s v="No"/>
    <s v="Accommodation"/>
    <n v="5"/>
    <n v="2"/>
    <n v="623.9"/>
    <x v="0"/>
    <n v="124.78"/>
  </r>
  <r>
    <n v="2212"/>
    <x v="0"/>
    <x v="153"/>
    <d v="2023-04-05T00:00:00"/>
    <x v="376"/>
    <x v="1"/>
    <n v="133.04"/>
    <n v="2"/>
    <n v="3"/>
    <x v="1"/>
    <s v="Bank Transfer"/>
    <x v="1"/>
    <s v="No"/>
    <s v="Accommodation"/>
    <n v="7"/>
    <n v="5"/>
    <n v="931.28"/>
    <x v="1"/>
    <n v="133.04"/>
  </r>
  <r>
    <n v="2213"/>
    <x v="1"/>
    <x v="228"/>
    <d v="2023-06-20T00:00:00"/>
    <x v="400"/>
    <x v="0"/>
    <n v="215.39"/>
    <n v="1"/>
    <n v="2"/>
    <x v="3"/>
    <s v="Bank Transfer"/>
    <x v="0"/>
    <s v="No"/>
    <s v="Food &amp; Beverage"/>
    <n v="5"/>
    <n v="3"/>
    <n v="1076.9499999999998"/>
    <x v="0"/>
    <n v="215.38999999999996"/>
  </r>
  <r>
    <n v="2214"/>
    <x v="1"/>
    <x v="114"/>
    <d v="2023-05-16T00:00:00"/>
    <x v="201"/>
    <x v="0"/>
    <n v="215.87"/>
    <n v="1"/>
    <n v="0"/>
    <x v="4"/>
    <s v="Debit Card"/>
    <x v="0"/>
    <s v="No"/>
    <s v="Accommodation"/>
    <n v="4"/>
    <n v="1"/>
    <n v="863.48"/>
    <x v="0"/>
    <n v="215.87"/>
  </r>
  <r>
    <n v="2215"/>
    <x v="3"/>
    <x v="203"/>
    <d v="2023-01-13T00:00:00"/>
    <x v="166"/>
    <x v="2"/>
    <n v="166.24"/>
    <n v="4"/>
    <n v="0"/>
    <x v="3"/>
    <s v="UPI"/>
    <x v="0"/>
    <s v="No"/>
    <s v="Accommodation"/>
    <n v="6"/>
    <n v="4"/>
    <n v="997.44"/>
    <x v="0"/>
    <n v="166.24"/>
  </r>
  <r>
    <n v="2216"/>
    <x v="0"/>
    <x v="333"/>
    <d v="2023-12-13T00:00:00"/>
    <x v="17"/>
    <x v="1"/>
    <n v="155.22"/>
    <n v="2"/>
    <n v="2"/>
    <x v="4"/>
    <s v="UPI"/>
    <x v="1"/>
    <s v="No"/>
    <s v="Accommodation"/>
    <n v="6"/>
    <n v="4"/>
    <n v="931.31999999999994"/>
    <x v="1"/>
    <n v="155.22"/>
  </r>
  <r>
    <n v="2217"/>
    <x v="1"/>
    <x v="246"/>
    <d v="2023-05-14T00:00:00"/>
    <x v="406"/>
    <x v="0"/>
    <n v="231.44"/>
    <n v="2"/>
    <n v="0"/>
    <x v="0"/>
    <s v="Credit Card"/>
    <x v="2"/>
    <s v="No"/>
    <s v="Accommodation"/>
    <n v="6"/>
    <n v="2"/>
    <n v="0"/>
    <x v="2"/>
    <n v="0"/>
  </r>
  <r>
    <n v="2218"/>
    <x v="3"/>
    <x v="317"/>
    <d v="2023-01-24T00:00:00"/>
    <x v="84"/>
    <x v="1"/>
    <n v="219.79"/>
    <n v="2"/>
    <n v="0"/>
    <x v="2"/>
    <s v="Bank Transfer"/>
    <x v="0"/>
    <s v="Yes"/>
    <s v="Accommodation"/>
    <n v="10"/>
    <n v="2"/>
    <n v="2197.9"/>
    <x v="0"/>
    <n v="219.79000000000002"/>
  </r>
  <r>
    <n v="2219"/>
    <x v="1"/>
    <x v="43"/>
    <d v="2023-07-25T00:00:00"/>
    <x v="273"/>
    <x v="0"/>
    <n v="145.41999999999999"/>
    <n v="2"/>
    <n v="0"/>
    <x v="1"/>
    <s v="Cash"/>
    <x v="0"/>
    <s v="No"/>
    <s v="Accommodation"/>
    <n v="3"/>
    <n v="2"/>
    <n v="436.26"/>
    <x v="0"/>
    <n v="145.41999999999999"/>
  </r>
  <r>
    <n v="2220"/>
    <x v="3"/>
    <x v="244"/>
    <d v="2023-01-16T00:00:00"/>
    <x v="85"/>
    <x v="2"/>
    <n v="130.12"/>
    <n v="4"/>
    <n v="0"/>
    <x v="3"/>
    <s v="UPI"/>
    <x v="0"/>
    <s v="No"/>
    <s v="Accommodation"/>
    <n v="4"/>
    <n v="4"/>
    <n v="520.48"/>
    <x v="0"/>
    <n v="130.12"/>
  </r>
  <r>
    <n v="2221"/>
    <x v="3"/>
    <x v="321"/>
    <d v="2023-07-19T00:00:00"/>
    <x v="227"/>
    <x v="1"/>
    <n v="221.11"/>
    <n v="2"/>
    <n v="0"/>
    <x v="0"/>
    <s v="UPI"/>
    <x v="0"/>
    <s v="Yes"/>
    <s v="Accommodation"/>
    <n v="7"/>
    <n v="2"/>
    <n v="1547.77"/>
    <x v="0"/>
    <n v="221.10999999999999"/>
  </r>
  <r>
    <n v="2222"/>
    <x v="3"/>
    <x v="362"/>
    <d v="2023-11-08T00:00:00"/>
    <x v="229"/>
    <x v="3"/>
    <n v="438.67"/>
    <n v="2"/>
    <n v="1"/>
    <x v="2"/>
    <s v="Cash"/>
    <x v="1"/>
    <s v="No"/>
    <s v="Accommodation"/>
    <n v="7"/>
    <n v="3"/>
    <n v="3070.69"/>
    <x v="1"/>
    <n v="438.67"/>
  </r>
  <r>
    <n v="2223"/>
    <x v="0"/>
    <x v="151"/>
    <d v="2023-10-08T00:00:00"/>
    <x v="346"/>
    <x v="2"/>
    <n v="95.35"/>
    <n v="1"/>
    <n v="0"/>
    <x v="2"/>
    <s v="Bank Transfer"/>
    <x v="2"/>
    <s v="Yes"/>
    <s v="Accommodation"/>
    <n v="11"/>
    <n v="1"/>
    <n v="0"/>
    <x v="2"/>
    <n v="0"/>
  </r>
  <r>
    <n v="2224"/>
    <x v="3"/>
    <x v="204"/>
    <d v="2023-02-25T00:00:00"/>
    <x v="327"/>
    <x v="1"/>
    <n v="243.51"/>
    <n v="1"/>
    <n v="0"/>
    <x v="2"/>
    <s v="Debit Card"/>
    <x v="0"/>
    <s v="No"/>
    <s v="Spa Services"/>
    <n v="5"/>
    <n v="1"/>
    <n v="1217.55"/>
    <x v="0"/>
    <n v="243.51"/>
  </r>
  <r>
    <n v="2225"/>
    <x v="0"/>
    <x v="195"/>
    <d v="2023-10-24T00:00:00"/>
    <x v="12"/>
    <x v="0"/>
    <n v="216.83"/>
    <n v="2"/>
    <n v="1"/>
    <x v="1"/>
    <s v="Bank Transfer"/>
    <x v="3"/>
    <s v="No"/>
    <s v="Spa Services"/>
    <n v="6"/>
    <n v="3"/>
    <n v="0"/>
    <x v="2"/>
    <n v="0"/>
  </r>
  <r>
    <n v="2226"/>
    <x v="3"/>
    <x v="0"/>
    <d v="2023-08-06T00:00:00"/>
    <x v="348"/>
    <x v="2"/>
    <n v="163.33000000000001"/>
    <n v="2"/>
    <n v="1"/>
    <x v="3"/>
    <s v="UPI"/>
    <x v="0"/>
    <s v="No"/>
    <s v="Spa Services"/>
    <n v="5"/>
    <n v="3"/>
    <n v="816.65000000000009"/>
    <x v="0"/>
    <n v="163.33000000000001"/>
  </r>
  <r>
    <n v="2227"/>
    <x v="1"/>
    <x v="92"/>
    <d v="2023-11-28T00:00:00"/>
    <x v="52"/>
    <x v="2"/>
    <n v="85.11"/>
    <n v="1"/>
    <n v="3"/>
    <x v="1"/>
    <s v="Bank Transfer"/>
    <x v="1"/>
    <s v="No"/>
    <s v="Food &amp; Beverage"/>
    <n v="5"/>
    <n v="4"/>
    <n v="425.55"/>
    <x v="1"/>
    <n v="85.11"/>
  </r>
  <r>
    <n v="2228"/>
    <x v="2"/>
    <x v="337"/>
    <d v="2023-11-02T00:00:00"/>
    <x v="155"/>
    <x v="0"/>
    <n v="230.65"/>
    <n v="1"/>
    <n v="3"/>
    <x v="3"/>
    <s v="Bank Transfer"/>
    <x v="0"/>
    <s v="No"/>
    <s v="Food &amp; Beverage"/>
    <n v="2"/>
    <n v="4"/>
    <n v="461.3"/>
    <x v="0"/>
    <n v="230.65"/>
  </r>
  <r>
    <n v="2229"/>
    <x v="0"/>
    <x v="18"/>
    <d v="2023-06-27T00:00:00"/>
    <x v="81"/>
    <x v="3"/>
    <n v="312.89"/>
    <n v="3"/>
    <n v="0"/>
    <x v="3"/>
    <s v="Bank Transfer"/>
    <x v="0"/>
    <s v="No"/>
    <s v="Accommodation"/>
    <n v="8"/>
    <n v="3"/>
    <n v="2503.12"/>
    <x v="0"/>
    <n v="312.89"/>
  </r>
  <r>
    <n v="2230"/>
    <x v="2"/>
    <x v="240"/>
    <d v="2023-05-26T00:00:00"/>
    <x v="268"/>
    <x v="1"/>
    <n v="174.06"/>
    <n v="2"/>
    <n v="1"/>
    <x v="1"/>
    <s v="UPI"/>
    <x v="3"/>
    <s v="Yes"/>
    <s v="Laundry"/>
    <n v="2"/>
    <n v="3"/>
    <n v="0"/>
    <x v="2"/>
    <n v="0"/>
  </r>
  <r>
    <n v="2231"/>
    <x v="3"/>
    <x v="236"/>
    <d v="2023-05-01T00:00:00"/>
    <x v="58"/>
    <x v="1"/>
    <n v="150.69"/>
    <n v="1"/>
    <n v="2"/>
    <x v="4"/>
    <s v="Bank Transfer"/>
    <x v="0"/>
    <s v="Yes"/>
    <s v="Accommodation"/>
    <n v="3"/>
    <n v="3"/>
    <n v="452.07"/>
    <x v="0"/>
    <n v="150.69"/>
  </r>
  <r>
    <n v="2232"/>
    <x v="1"/>
    <x v="96"/>
    <d v="2023-01-22T00:00:00"/>
    <x v="29"/>
    <x v="1"/>
    <n v="113.55"/>
    <n v="2"/>
    <n v="2"/>
    <x v="3"/>
    <s v="Credit Card"/>
    <x v="0"/>
    <s v="No"/>
    <s v="Accommodation"/>
    <n v="4"/>
    <n v="4"/>
    <n v="454.2"/>
    <x v="0"/>
    <n v="113.55"/>
  </r>
  <r>
    <n v="2233"/>
    <x v="2"/>
    <x v="122"/>
    <d v="2023-06-26T00:00:00"/>
    <x v="43"/>
    <x v="1"/>
    <n v="134.28"/>
    <n v="1"/>
    <n v="0"/>
    <x v="2"/>
    <s v="Debit Card"/>
    <x v="1"/>
    <s v="No"/>
    <s v="Accommodation"/>
    <n v="2"/>
    <n v="1"/>
    <n v="268.56"/>
    <x v="1"/>
    <n v="134.28"/>
  </r>
  <r>
    <n v="2234"/>
    <x v="2"/>
    <x v="114"/>
    <d v="2023-05-16T00:00:00"/>
    <x v="280"/>
    <x v="1"/>
    <n v="208.45"/>
    <n v="1"/>
    <n v="1"/>
    <x v="1"/>
    <s v="Cash"/>
    <x v="0"/>
    <s v="Yes"/>
    <s v="Accommodation"/>
    <n v="4"/>
    <n v="2"/>
    <n v="833.8"/>
    <x v="0"/>
    <n v="208.45"/>
  </r>
  <r>
    <n v="2235"/>
    <x v="3"/>
    <x v="56"/>
    <d v="2023-02-25T00:00:00"/>
    <x v="282"/>
    <x v="2"/>
    <n v="152.16"/>
    <n v="2"/>
    <n v="0"/>
    <x v="1"/>
    <s v="Credit Card"/>
    <x v="0"/>
    <s v="No"/>
    <s v="Spa Services"/>
    <n v="7"/>
    <n v="2"/>
    <n v="1065.1199999999999"/>
    <x v="0"/>
    <n v="152.16"/>
  </r>
  <r>
    <n v="2236"/>
    <x v="2"/>
    <x v="49"/>
    <d v="2023-03-29T00:00:00"/>
    <x v="98"/>
    <x v="2"/>
    <n v="137.87"/>
    <n v="3"/>
    <n v="2"/>
    <x v="1"/>
    <s v="UPI"/>
    <x v="0"/>
    <s v="No"/>
    <s v="Accommodation"/>
    <n v="12"/>
    <n v="5"/>
    <n v="1654.44"/>
    <x v="0"/>
    <n v="137.87"/>
  </r>
  <r>
    <n v="2237"/>
    <x v="2"/>
    <x v="341"/>
    <d v="2023-10-27T00:00:00"/>
    <x v="136"/>
    <x v="2"/>
    <n v="101.29"/>
    <n v="3"/>
    <n v="0"/>
    <x v="2"/>
    <s v="Cash"/>
    <x v="0"/>
    <s v="Yes"/>
    <s v="Spa Services"/>
    <n v="6"/>
    <n v="3"/>
    <n v="607.74"/>
    <x v="0"/>
    <n v="101.29"/>
  </r>
  <r>
    <n v="2238"/>
    <x v="3"/>
    <x v="304"/>
    <d v="2023-11-14T00:00:00"/>
    <x v="346"/>
    <x v="2"/>
    <n v="117.41"/>
    <n v="2"/>
    <n v="0"/>
    <x v="1"/>
    <s v="Credit Card"/>
    <x v="2"/>
    <s v="No"/>
    <s v="Accommodation"/>
    <n v="6"/>
    <n v="2"/>
    <n v="0"/>
    <x v="2"/>
    <n v="0"/>
  </r>
  <r>
    <n v="2239"/>
    <x v="1"/>
    <x v="92"/>
    <d v="2023-12-02T00:00:00"/>
    <x v="228"/>
    <x v="2"/>
    <n v="111.86"/>
    <n v="2"/>
    <n v="1"/>
    <x v="1"/>
    <s v="UPI"/>
    <x v="0"/>
    <s v="No"/>
    <s v="Accommodation"/>
    <n v="9"/>
    <n v="3"/>
    <n v="1006.74"/>
    <x v="0"/>
    <n v="111.86"/>
  </r>
  <r>
    <n v="2240"/>
    <x v="2"/>
    <x v="305"/>
    <d v="2023-03-30T00:00:00"/>
    <x v="45"/>
    <x v="1"/>
    <n v="212.5"/>
    <n v="3"/>
    <n v="0"/>
    <x v="4"/>
    <s v="Debit Card"/>
    <x v="0"/>
    <s v="No"/>
    <s v="Laundry"/>
    <n v="11"/>
    <n v="3"/>
    <n v="2337.5"/>
    <x v="0"/>
    <n v="212.5"/>
  </r>
  <r>
    <n v="2241"/>
    <x v="0"/>
    <x v="198"/>
    <d v="2023-06-16T00:00:00"/>
    <x v="293"/>
    <x v="0"/>
    <n v="183.14"/>
    <n v="1"/>
    <n v="0"/>
    <x v="1"/>
    <s v="Debit Card"/>
    <x v="1"/>
    <s v="No"/>
    <s v="Food &amp; Beverage"/>
    <n v="4"/>
    <n v="1"/>
    <n v="732.56"/>
    <x v="1"/>
    <n v="183.14"/>
  </r>
  <r>
    <n v="2242"/>
    <x v="3"/>
    <x v="328"/>
    <d v="2023-09-23T00:00:00"/>
    <x v="223"/>
    <x v="1"/>
    <n v="227.13"/>
    <n v="4"/>
    <n v="0"/>
    <x v="0"/>
    <s v="Credit Card"/>
    <x v="0"/>
    <s v="Yes"/>
    <s v="Accommodation"/>
    <n v="2"/>
    <n v="4"/>
    <n v="454.26"/>
    <x v="0"/>
    <n v="227.13"/>
  </r>
  <r>
    <n v="2243"/>
    <x v="0"/>
    <x v="145"/>
    <d v="2023-11-13T00:00:00"/>
    <x v="355"/>
    <x v="3"/>
    <n v="413.4"/>
    <n v="3"/>
    <n v="2"/>
    <x v="3"/>
    <s v="UPI"/>
    <x v="1"/>
    <s v="Yes"/>
    <s v="Accommodation"/>
    <n v="10"/>
    <n v="5"/>
    <n v="4134"/>
    <x v="1"/>
    <n v="413.4"/>
  </r>
  <r>
    <n v="2244"/>
    <x v="0"/>
    <x v="146"/>
    <d v="2023-06-05T00:00:00"/>
    <x v="340"/>
    <x v="2"/>
    <n v="115.16"/>
    <n v="1"/>
    <n v="1"/>
    <x v="2"/>
    <s v="Cash"/>
    <x v="2"/>
    <s v="No"/>
    <s v="Food &amp; Beverage"/>
    <n v="8"/>
    <n v="2"/>
    <n v="0"/>
    <x v="2"/>
    <n v="0"/>
  </r>
  <r>
    <n v="2245"/>
    <x v="3"/>
    <x v="262"/>
    <d v="2023-10-07T00:00:00"/>
    <x v="91"/>
    <x v="1"/>
    <n v="196.77"/>
    <n v="2"/>
    <n v="0"/>
    <x v="2"/>
    <s v="Cash"/>
    <x v="0"/>
    <s v="Yes"/>
    <s v="Accommodation"/>
    <n v="9"/>
    <n v="2"/>
    <n v="1770.93"/>
    <x v="0"/>
    <n v="196.77"/>
  </r>
  <r>
    <n v="2246"/>
    <x v="2"/>
    <x v="147"/>
    <d v="2023-10-31T00:00:00"/>
    <x v="152"/>
    <x v="1"/>
    <n v="143.37"/>
    <n v="1"/>
    <n v="1"/>
    <x v="3"/>
    <s v="Credit Card"/>
    <x v="0"/>
    <s v="No"/>
    <s v="Spa Services"/>
    <n v="4"/>
    <n v="2"/>
    <n v="573.48"/>
    <x v="0"/>
    <n v="143.37"/>
  </r>
  <r>
    <n v="2247"/>
    <x v="3"/>
    <x v="339"/>
    <d v="2023-12-01T00:00:00"/>
    <x v="374"/>
    <x v="3"/>
    <n v="401.74"/>
    <n v="3"/>
    <n v="0"/>
    <x v="1"/>
    <s v="Bank Transfer"/>
    <x v="2"/>
    <s v="No"/>
    <s v="Food &amp; Beverage"/>
    <n v="2"/>
    <n v="3"/>
    <n v="0"/>
    <x v="2"/>
    <n v="0"/>
  </r>
  <r>
    <n v="2248"/>
    <x v="1"/>
    <x v="148"/>
    <d v="2023-06-02T00:00:00"/>
    <x v="317"/>
    <x v="0"/>
    <n v="241.67"/>
    <n v="1"/>
    <n v="2"/>
    <x v="4"/>
    <s v="Bank Transfer"/>
    <x v="0"/>
    <s v="No"/>
    <s v="Food &amp; Beverage"/>
    <n v="6"/>
    <n v="3"/>
    <n v="1450.02"/>
    <x v="0"/>
    <n v="241.67"/>
  </r>
  <r>
    <n v="2249"/>
    <x v="1"/>
    <x v="266"/>
    <d v="2023-03-30T00:00:00"/>
    <x v="164"/>
    <x v="1"/>
    <n v="93.29"/>
    <n v="1"/>
    <n v="1"/>
    <x v="1"/>
    <s v="Cash"/>
    <x v="0"/>
    <s v="No"/>
    <s v="Accommodation"/>
    <n v="10"/>
    <n v="2"/>
    <n v="932.90000000000009"/>
    <x v="0"/>
    <n v="93.29"/>
  </r>
  <r>
    <n v="2250"/>
    <x v="3"/>
    <x v="70"/>
    <d v="2023-08-28T00:00:00"/>
    <x v="402"/>
    <x v="3"/>
    <n v="378.56"/>
    <n v="3"/>
    <n v="1"/>
    <x v="3"/>
    <s v="Cash"/>
    <x v="0"/>
    <s v="No"/>
    <s v="Food &amp; Beverage"/>
    <n v="13"/>
    <n v="4"/>
    <n v="4921.28"/>
    <x v="0"/>
    <n v="378.56"/>
  </r>
  <r>
    <n v="2251"/>
    <x v="3"/>
    <x v="176"/>
    <d v="2023-11-28T00:00:00"/>
    <x v="49"/>
    <x v="3"/>
    <n v="614.19000000000005"/>
    <n v="2"/>
    <n v="0"/>
    <x v="3"/>
    <s v="Credit Card"/>
    <x v="0"/>
    <s v="No"/>
    <s v="Food &amp; Beverage"/>
    <n v="2"/>
    <n v="2"/>
    <n v="1228.3800000000001"/>
    <x v="0"/>
    <n v="614.19000000000005"/>
  </r>
  <r>
    <n v="2252"/>
    <x v="3"/>
    <x v="97"/>
    <d v="2023-12-12T00:00:00"/>
    <x v="52"/>
    <x v="2"/>
    <n v="151.4"/>
    <n v="4"/>
    <n v="0"/>
    <x v="2"/>
    <s v="Bank Transfer"/>
    <x v="0"/>
    <s v="No"/>
    <s v="Accommodation"/>
    <n v="1"/>
    <n v="4"/>
    <n v="151.4"/>
    <x v="0"/>
    <n v="151.4"/>
  </r>
  <r>
    <n v="2253"/>
    <x v="1"/>
    <x v="203"/>
    <d v="2023-01-12T00:00:00"/>
    <x v="84"/>
    <x v="0"/>
    <n v="181.8"/>
    <n v="2"/>
    <n v="2"/>
    <x v="2"/>
    <s v="Bank Transfer"/>
    <x v="0"/>
    <s v="Yes"/>
    <s v="Accommodation"/>
    <n v="5"/>
    <n v="4"/>
    <n v="909"/>
    <x v="0"/>
    <n v="181.8"/>
  </r>
  <r>
    <n v="2254"/>
    <x v="1"/>
    <x v="148"/>
    <d v="2023-06-01T00:00:00"/>
    <x v="341"/>
    <x v="2"/>
    <n v="57.96"/>
    <n v="2"/>
    <n v="2"/>
    <x v="2"/>
    <s v="Debit Card"/>
    <x v="0"/>
    <s v="No"/>
    <s v="Accommodation"/>
    <n v="5"/>
    <n v="4"/>
    <n v="289.8"/>
    <x v="0"/>
    <n v="57.96"/>
  </r>
  <r>
    <n v="2255"/>
    <x v="3"/>
    <x v="14"/>
    <d v="2023-04-11T00:00:00"/>
    <x v="201"/>
    <x v="0"/>
    <n v="195.12"/>
    <n v="1"/>
    <n v="2"/>
    <x v="2"/>
    <s v="Cash"/>
    <x v="2"/>
    <s v="No"/>
    <s v="Accommodation"/>
    <n v="4"/>
    <n v="3"/>
    <n v="0"/>
    <x v="2"/>
    <n v="0"/>
  </r>
  <r>
    <n v="2256"/>
    <x v="0"/>
    <x v="252"/>
    <d v="2023-02-04T00:00:00"/>
    <x v="284"/>
    <x v="2"/>
    <n v="85.2"/>
    <n v="2"/>
    <n v="0"/>
    <x v="1"/>
    <s v="Credit Card"/>
    <x v="0"/>
    <s v="Yes"/>
    <s v="Accommodation"/>
    <n v="4"/>
    <n v="2"/>
    <n v="340.8"/>
    <x v="0"/>
    <n v="85.2"/>
  </r>
  <r>
    <n v="2257"/>
    <x v="0"/>
    <x v="163"/>
    <d v="2023-12-12T00:00:00"/>
    <x v="228"/>
    <x v="2"/>
    <n v="70.459999999999994"/>
    <n v="1"/>
    <n v="1"/>
    <x v="4"/>
    <s v="Credit Card"/>
    <x v="2"/>
    <s v="No"/>
    <s v="Laundry"/>
    <n v="11"/>
    <n v="2"/>
    <n v="0"/>
    <x v="2"/>
    <n v="0"/>
  </r>
  <r>
    <n v="2258"/>
    <x v="2"/>
    <x v="349"/>
    <d v="2023-08-06T00:00:00"/>
    <x v="9"/>
    <x v="0"/>
    <n v="213.94"/>
    <n v="2"/>
    <n v="1"/>
    <x v="1"/>
    <s v="Credit Card"/>
    <x v="1"/>
    <s v="No"/>
    <s v="Spa Services"/>
    <n v="7"/>
    <n v="3"/>
    <n v="1497.58"/>
    <x v="1"/>
    <n v="213.94"/>
  </r>
  <r>
    <n v="2259"/>
    <x v="0"/>
    <x v="39"/>
    <d v="2023-06-17T00:00:00"/>
    <x v="357"/>
    <x v="0"/>
    <n v="232.57"/>
    <n v="3"/>
    <n v="0"/>
    <x v="2"/>
    <s v="Debit Card"/>
    <x v="2"/>
    <s v="No"/>
    <s v="Spa Services"/>
    <n v="8"/>
    <n v="3"/>
    <n v="0"/>
    <x v="2"/>
    <n v="0"/>
  </r>
  <r>
    <n v="2260"/>
    <x v="0"/>
    <x v="142"/>
    <d v="2023-01-09T00:00:00"/>
    <x v="396"/>
    <x v="2"/>
    <n v="94.45"/>
    <n v="4"/>
    <n v="2"/>
    <x v="2"/>
    <s v="UPI"/>
    <x v="0"/>
    <s v="Yes"/>
    <s v="Accommodation"/>
    <n v="5"/>
    <n v="6"/>
    <n v="472.25"/>
    <x v="0"/>
    <n v="94.45"/>
  </r>
  <r>
    <n v="2261"/>
    <x v="1"/>
    <x v="79"/>
    <d v="2023-01-24T00:00:00"/>
    <x v="84"/>
    <x v="2"/>
    <n v="79.73"/>
    <n v="4"/>
    <n v="0"/>
    <x v="3"/>
    <s v="Bank Transfer"/>
    <x v="1"/>
    <s v="No"/>
    <s v="Accommodation"/>
    <n v="2"/>
    <n v="4"/>
    <n v="159.46"/>
    <x v="1"/>
    <n v="79.73"/>
  </r>
  <r>
    <n v="2262"/>
    <x v="0"/>
    <x v="194"/>
    <d v="2023-06-19T00:00:00"/>
    <x v="360"/>
    <x v="1"/>
    <n v="169.05"/>
    <n v="1"/>
    <n v="0"/>
    <x v="3"/>
    <s v="Debit Card"/>
    <x v="1"/>
    <s v="No"/>
    <s v="Spa Services"/>
    <n v="9"/>
    <n v="1"/>
    <n v="1521.45"/>
    <x v="1"/>
    <n v="169.05"/>
  </r>
  <r>
    <n v="2263"/>
    <x v="1"/>
    <x v="23"/>
    <d v="2023-02-13T00:00:00"/>
    <x v="391"/>
    <x v="2"/>
    <n v="61.36"/>
    <n v="3"/>
    <n v="3"/>
    <x v="4"/>
    <s v="Debit Card"/>
    <x v="2"/>
    <s v="No"/>
    <s v="Other"/>
    <n v="3"/>
    <n v="6"/>
    <n v="0"/>
    <x v="2"/>
    <n v="0"/>
  </r>
  <r>
    <n v="2264"/>
    <x v="0"/>
    <x v="62"/>
    <d v="2023-04-19T00:00:00"/>
    <x v="308"/>
    <x v="1"/>
    <n v="142.46"/>
    <n v="1"/>
    <n v="0"/>
    <x v="0"/>
    <s v="Bank Transfer"/>
    <x v="0"/>
    <s v="No"/>
    <s v="Accommodation"/>
    <n v="7"/>
    <n v="1"/>
    <n v="997.22"/>
    <x v="0"/>
    <n v="142.46"/>
  </r>
  <r>
    <n v="2265"/>
    <x v="3"/>
    <x v="56"/>
    <d v="2023-02-21T00:00:00"/>
    <x v="284"/>
    <x v="2"/>
    <n v="138.53"/>
    <n v="1"/>
    <n v="0"/>
    <x v="1"/>
    <s v="Debit Card"/>
    <x v="1"/>
    <s v="No"/>
    <s v="Accommodation"/>
    <n v="3"/>
    <n v="1"/>
    <n v="415.59000000000003"/>
    <x v="1"/>
    <n v="138.53"/>
  </r>
  <r>
    <n v="2266"/>
    <x v="3"/>
    <x v="179"/>
    <d v="2023-03-19T00:00:00"/>
    <x v="5"/>
    <x v="2"/>
    <n v="137.76"/>
    <n v="1"/>
    <n v="2"/>
    <x v="4"/>
    <s v="Credit Card"/>
    <x v="0"/>
    <s v="No"/>
    <s v="Accommodation"/>
    <n v="7"/>
    <n v="3"/>
    <n v="964.31999999999994"/>
    <x v="0"/>
    <n v="137.76"/>
  </r>
  <r>
    <n v="2267"/>
    <x v="1"/>
    <x v="8"/>
    <d v="2023-08-08T00:00:00"/>
    <x v="159"/>
    <x v="3"/>
    <n v="298.58"/>
    <n v="2"/>
    <n v="2"/>
    <x v="0"/>
    <s v="Cash"/>
    <x v="0"/>
    <s v="No"/>
    <s v="Accommodation"/>
    <n v="4"/>
    <n v="4"/>
    <n v="1194.32"/>
    <x v="0"/>
    <n v="298.58"/>
  </r>
  <r>
    <n v="2268"/>
    <x v="3"/>
    <x v="233"/>
    <d v="2023-03-09T00:00:00"/>
    <x v="328"/>
    <x v="2"/>
    <n v="89.15"/>
    <n v="3"/>
    <n v="0"/>
    <x v="2"/>
    <s v="Cash"/>
    <x v="1"/>
    <s v="No"/>
    <s v="Accommodation"/>
    <n v="6"/>
    <n v="3"/>
    <n v="534.90000000000009"/>
    <x v="1"/>
    <n v="89.15000000000002"/>
  </r>
  <r>
    <n v="2269"/>
    <x v="2"/>
    <x v="183"/>
    <d v="2023-06-22T00:00:00"/>
    <x v="123"/>
    <x v="0"/>
    <n v="290.88"/>
    <n v="1"/>
    <n v="0"/>
    <x v="3"/>
    <s v="Bank Transfer"/>
    <x v="0"/>
    <s v="No"/>
    <s v="Food &amp; Beverage"/>
    <n v="2"/>
    <n v="1"/>
    <n v="581.76"/>
    <x v="0"/>
    <n v="290.88"/>
  </r>
  <r>
    <n v="2270"/>
    <x v="2"/>
    <x v="92"/>
    <d v="2023-11-25T00:00:00"/>
    <x v="316"/>
    <x v="0"/>
    <n v="243.69"/>
    <n v="2"/>
    <n v="2"/>
    <x v="2"/>
    <s v="Debit Card"/>
    <x v="0"/>
    <s v="No"/>
    <s v="Accommodation"/>
    <n v="2"/>
    <n v="4"/>
    <n v="487.38"/>
    <x v="0"/>
    <n v="243.69"/>
  </r>
  <r>
    <n v="2271"/>
    <x v="0"/>
    <x v="237"/>
    <d v="2023-08-19T00:00:00"/>
    <x v="177"/>
    <x v="1"/>
    <n v="144.19"/>
    <n v="1"/>
    <n v="2"/>
    <x v="2"/>
    <s v="Debit Card"/>
    <x v="0"/>
    <s v="Yes"/>
    <s v="Accommodation"/>
    <n v="12"/>
    <n v="3"/>
    <n v="1730.28"/>
    <x v="0"/>
    <n v="144.19"/>
  </r>
  <r>
    <n v="2272"/>
    <x v="3"/>
    <x v="177"/>
    <d v="2023-11-13T00:00:00"/>
    <x v="354"/>
    <x v="2"/>
    <n v="118.99"/>
    <n v="2"/>
    <n v="3"/>
    <x v="4"/>
    <s v="UPI"/>
    <x v="0"/>
    <s v="No"/>
    <s v="Accommodation"/>
    <n v="2"/>
    <n v="5"/>
    <n v="237.98"/>
    <x v="0"/>
    <n v="118.99"/>
  </r>
  <r>
    <n v="2273"/>
    <x v="3"/>
    <x v="122"/>
    <d v="2023-06-27T00:00:00"/>
    <x v="357"/>
    <x v="2"/>
    <n v="114.64"/>
    <n v="2"/>
    <n v="3"/>
    <x v="2"/>
    <s v="Bank Transfer"/>
    <x v="0"/>
    <s v="No"/>
    <s v="Accommodation"/>
    <n v="3"/>
    <n v="5"/>
    <n v="343.92"/>
    <x v="0"/>
    <n v="114.64"/>
  </r>
  <r>
    <n v="2274"/>
    <x v="0"/>
    <x v="87"/>
    <d v="2023-12-17T00:00:00"/>
    <x v="143"/>
    <x v="2"/>
    <n v="127.69"/>
    <n v="3"/>
    <n v="1"/>
    <x v="1"/>
    <s v="UPI"/>
    <x v="1"/>
    <s v="Yes"/>
    <s v="Spa Services"/>
    <n v="12"/>
    <n v="4"/>
    <n v="1532.28"/>
    <x v="1"/>
    <n v="127.69"/>
  </r>
  <r>
    <n v="2275"/>
    <x v="1"/>
    <x v="230"/>
    <d v="2023-06-24T00:00:00"/>
    <x v="400"/>
    <x v="0"/>
    <n v="150.63999999999999"/>
    <n v="1"/>
    <n v="1"/>
    <x v="3"/>
    <s v="Debit Card"/>
    <x v="1"/>
    <s v="No"/>
    <s v="Food &amp; Beverage"/>
    <n v="6"/>
    <n v="2"/>
    <n v="903.83999999999992"/>
    <x v="1"/>
    <n v="150.63999999999999"/>
  </r>
  <r>
    <n v="2276"/>
    <x v="0"/>
    <x v="160"/>
    <d v="2023-05-23T00:00:00"/>
    <x v="47"/>
    <x v="0"/>
    <n v="154.77000000000001"/>
    <n v="2"/>
    <n v="1"/>
    <x v="0"/>
    <s v="Cash"/>
    <x v="0"/>
    <s v="No"/>
    <s v="Accommodation"/>
    <n v="4"/>
    <n v="3"/>
    <n v="619.08000000000004"/>
    <x v="0"/>
    <n v="154.77000000000001"/>
  </r>
  <r>
    <n v="2277"/>
    <x v="1"/>
    <x v="63"/>
    <d v="2023-03-24T00:00:00"/>
    <x v="375"/>
    <x v="1"/>
    <n v="148.88999999999999"/>
    <n v="2"/>
    <n v="3"/>
    <x v="1"/>
    <s v="UPI"/>
    <x v="2"/>
    <s v="No"/>
    <s v="Spa Services"/>
    <n v="3"/>
    <n v="5"/>
    <n v="0"/>
    <x v="2"/>
    <n v="0"/>
  </r>
  <r>
    <n v="2278"/>
    <x v="2"/>
    <x v="34"/>
    <d v="2023-05-08T00:00:00"/>
    <x v="6"/>
    <x v="3"/>
    <n v="485.71"/>
    <n v="2"/>
    <n v="1"/>
    <x v="0"/>
    <s v="Credit Card"/>
    <x v="0"/>
    <s v="No"/>
    <s v="Laundry"/>
    <n v="3"/>
    <n v="3"/>
    <n v="1457.1299999999999"/>
    <x v="0"/>
    <n v="485.71"/>
  </r>
  <r>
    <n v="2279"/>
    <x v="2"/>
    <x v="58"/>
    <d v="2023-10-14T00:00:00"/>
    <x v="110"/>
    <x v="0"/>
    <n v="281.13"/>
    <n v="2"/>
    <n v="2"/>
    <x v="4"/>
    <s v="UPI"/>
    <x v="1"/>
    <s v="No"/>
    <s v="Food &amp; Beverage"/>
    <n v="5"/>
    <n v="4"/>
    <n v="1405.65"/>
    <x v="1"/>
    <n v="281.13"/>
  </r>
  <r>
    <n v="2280"/>
    <x v="0"/>
    <x v="298"/>
    <d v="2023-04-08T00:00:00"/>
    <x v="335"/>
    <x v="3"/>
    <n v="297.97000000000003"/>
    <n v="3"/>
    <n v="0"/>
    <x v="4"/>
    <s v="Cash"/>
    <x v="2"/>
    <s v="Yes"/>
    <s v="Accommodation"/>
    <n v="5"/>
    <n v="3"/>
    <n v="0"/>
    <x v="2"/>
    <n v="0"/>
  </r>
  <r>
    <n v="2281"/>
    <x v="0"/>
    <x v="57"/>
    <d v="2023-06-20T00:00:00"/>
    <x v="81"/>
    <x v="1"/>
    <n v="150.31"/>
    <n v="1"/>
    <n v="2"/>
    <x v="1"/>
    <s v="Bank Transfer"/>
    <x v="0"/>
    <s v="No"/>
    <s v="Food &amp; Beverage"/>
    <n v="4"/>
    <n v="3"/>
    <n v="601.24"/>
    <x v="0"/>
    <n v="150.31"/>
  </r>
  <r>
    <n v="2282"/>
    <x v="1"/>
    <x v="332"/>
    <d v="2023-03-28T00:00:00"/>
    <x v="67"/>
    <x v="2"/>
    <n v="103.56"/>
    <n v="3"/>
    <n v="0"/>
    <x v="3"/>
    <s v="Credit Card"/>
    <x v="2"/>
    <s v="No"/>
    <s v="Accommodation"/>
    <n v="1"/>
    <n v="3"/>
    <n v="0"/>
    <x v="2"/>
    <n v="0"/>
  </r>
  <r>
    <n v="2283"/>
    <x v="0"/>
    <x v="184"/>
    <d v="2023-05-03T00:00:00"/>
    <x v="406"/>
    <x v="1"/>
    <n v="130.09"/>
    <n v="2"/>
    <n v="0"/>
    <x v="1"/>
    <s v="Debit Card"/>
    <x v="0"/>
    <s v="No"/>
    <s v="Food &amp; Beverage"/>
    <n v="2"/>
    <n v="2"/>
    <n v="260.18"/>
    <x v="0"/>
    <n v="130.09"/>
  </r>
  <r>
    <n v="2284"/>
    <x v="2"/>
    <x v="58"/>
    <d v="2023-10-15T00:00:00"/>
    <x v="261"/>
    <x v="2"/>
    <n v="127.45"/>
    <n v="4"/>
    <n v="0"/>
    <x v="2"/>
    <s v="Cash"/>
    <x v="1"/>
    <s v="No"/>
    <s v="Accommodation"/>
    <n v="6"/>
    <n v="4"/>
    <n v="764.7"/>
    <x v="1"/>
    <n v="127.45"/>
  </r>
  <r>
    <n v="2285"/>
    <x v="2"/>
    <x v="176"/>
    <d v="2023-12-02T00:00:00"/>
    <x v="329"/>
    <x v="2"/>
    <n v="141.91"/>
    <n v="1"/>
    <n v="1"/>
    <x v="1"/>
    <s v="Bank Transfer"/>
    <x v="2"/>
    <s v="No"/>
    <s v="Accommodation"/>
    <n v="6"/>
    <n v="2"/>
    <n v="0"/>
    <x v="2"/>
    <n v="0"/>
  </r>
  <r>
    <n v="2286"/>
    <x v="3"/>
    <x v="324"/>
    <d v="2023-03-16T00:00:00"/>
    <x v="271"/>
    <x v="2"/>
    <n v="150.88999999999999"/>
    <n v="3"/>
    <n v="0"/>
    <x v="0"/>
    <s v="Debit Card"/>
    <x v="2"/>
    <s v="Yes"/>
    <s v="Accommodation"/>
    <n v="1"/>
    <n v="3"/>
    <n v="0"/>
    <x v="2"/>
    <n v="0"/>
  </r>
  <r>
    <n v="2287"/>
    <x v="1"/>
    <x v="160"/>
    <d v="2023-05-22T00:00:00"/>
    <x v="195"/>
    <x v="3"/>
    <n v="353.43"/>
    <n v="2"/>
    <n v="1"/>
    <x v="2"/>
    <s v="Cash"/>
    <x v="0"/>
    <s v="No"/>
    <s v="Food &amp; Beverage"/>
    <n v="3"/>
    <n v="3"/>
    <n v="1060.29"/>
    <x v="0"/>
    <n v="353.43"/>
  </r>
  <r>
    <n v="2288"/>
    <x v="1"/>
    <x v="80"/>
    <d v="2023-02-18T00:00:00"/>
    <x v="23"/>
    <x v="2"/>
    <n v="92.97"/>
    <n v="3"/>
    <n v="0"/>
    <x v="0"/>
    <s v="Debit Card"/>
    <x v="1"/>
    <s v="No"/>
    <s v="Accommodation"/>
    <n v="2"/>
    <n v="3"/>
    <n v="185.94"/>
    <x v="1"/>
    <n v="92.97"/>
  </r>
  <r>
    <n v="2289"/>
    <x v="3"/>
    <x v="53"/>
    <d v="2023-12-18T00:00:00"/>
    <x v="220"/>
    <x v="0"/>
    <n v="200.9"/>
    <n v="3"/>
    <n v="0"/>
    <x v="3"/>
    <s v="Debit Card"/>
    <x v="1"/>
    <s v="No"/>
    <s v="Other"/>
    <n v="4"/>
    <n v="3"/>
    <n v="803.6"/>
    <x v="1"/>
    <n v="200.9"/>
  </r>
  <r>
    <n v="2290"/>
    <x v="1"/>
    <x v="135"/>
    <d v="2023-07-06T00:00:00"/>
    <x v="279"/>
    <x v="0"/>
    <n v="246.02"/>
    <n v="4"/>
    <n v="3"/>
    <x v="0"/>
    <s v="Cash"/>
    <x v="1"/>
    <s v="Yes"/>
    <s v="Accommodation"/>
    <n v="9"/>
    <n v="7"/>
    <n v="2214.1800000000003"/>
    <x v="1"/>
    <n v="246.02000000000004"/>
  </r>
  <r>
    <n v="2291"/>
    <x v="1"/>
    <x v="125"/>
    <d v="2023-02-20T00:00:00"/>
    <x v="84"/>
    <x v="1"/>
    <n v="155.49"/>
    <n v="3"/>
    <n v="1"/>
    <x v="3"/>
    <s v="Bank Transfer"/>
    <x v="0"/>
    <s v="No"/>
    <s v="Food &amp; Beverage"/>
    <n v="7"/>
    <n v="4"/>
    <n v="1088.43"/>
    <x v="0"/>
    <n v="155.49"/>
  </r>
  <r>
    <n v="2292"/>
    <x v="0"/>
    <x v="172"/>
    <d v="2023-04-19T00:00:00"/>
    <x v="253"/>
    <x v="2"/>
    <n v="91.03"/>
    <n v="1"/>
    <n v="0"/>
    <x v="1"/>
    <s v="Debit Card"/>
    <x v="0"/>
    <s v="No"/>
    <s v="Accommodation"/>
    <n v="4"/>
    <n v="1"/>
    <n v="364.12"/>
    <x v="0"/>
    <n v="91.03"/>
  </r>
  <r>
    <n v="2293"/>
    <x v="1"/>
    <x v="183"/>
    <d v="2023-06-26T00:00:00"/>
    <x v="293"/>
    <x v="0"/>
    <n v="222.52"/>
    <n v="2"/>
    <n v="0"/>
    <x v="1"/>
    <s v="UPI"/>
    <x v="0"/>
    <s v="No"/>
    <s v="Accommodation"/>
    <n v="6"/>
    <n v="2"/>
    <n v="1335.1200000000001"/>
    <x v="0"/>
    <n v="222.52"/>
  </r>
  <r>
    <n v="2294"/>
    <x v="2"/>
    <x v="212"/>
    <d v="2023-11-21T00:00:00"/>
    <x v="272"/>
    <x v="0"/>
    <n v="244.56"/>
    <n v="1"/>
    <n v="0"/>
    <x v="1"/>
    <s v="UPI"/>
    <x v="0"/>
    <s v="No"/>
    <s v="Accommodation"/>
    <n v="9"/>
    <n v="1"/>
    <n v="2201.04"/>
    <x v="0"/>
    <n v="244.56"/>
  </r>
  <r>
    <n v="2295"/>
    <x v="1"/>
    <x v="327"/>
    <d v="2023-09-10T00:00:00"/>
    <x v="388"/>
    <x v="3"/>
    <n v="333.65"/>
    <n v="2"/>
    <n v="0"/>
    <x v="2"/>
    <s v="Bank Transfer"/>
    <x v="0"/>
    <s v="Yes"/>
    <s v="Other"/>
    <n v="6"/>
    <n v="2"/>
    <n v="2001.8999999999999"/>
    <x v="0"/>
    <n v="333.65"/>
  </r>
  <r>
    <n v="2296"/>
    <x v="3"/>
    <x v="145"/>
    <d v="2023-11-10T00:00:00"/>
    <x v="152"/>
    <x v="2"/>
    <n v="151.78"/>
    <n v="2"/>
    <n v="2"/>
    <x v="1"/>
    <s v="Credit Card"/>
    <x v="1"/>
    <s v="No"/>
    <s v="Accommodation"/>
    <n v="7"/>
    <n v="4"/>
    <n v="1062.46"/>
    <x v="1"/>
    <n v="151.78"/>
  </r>
  <r>
    <n v="2297"/>
    <x v="3"/>
    <x v="37"/>
    <d v="2023-07-04T00:00:00"/>
    <x v="107"/>
    <x v="2"/>
    <n v="159.07"/>
    <n v="4"/>
    <n v="0"/>
    <x v="3"/>
    <s v="Cash"/>
    <x v="2"/>
    <s v="No"/>
    <s v="Other"/>
    <n v="6"/>
    <n v="4"/>
    <n v="0"/>
    <x v="2"/>
    <n v="0"/>
  </r>
  <r>
    <n v="2298"/>
    <x v="0"/>
    <x v="67"/>
    <d v="2023-05-17T00:00:00"/>
    <x v="308"/>
    <x v="3"/>
    <n v="295.20999999999998"/>
    <n v="3"/>
    <n v="1"/>
    <x v="1"/>
    <s v="Cash"/>
    <x v="2"/>
    <s v="No"/>
    <s v="Food &amp; Beverage"/>
    <n v="3"/>
    <n v="4"/>
    <n v="0"/>
    <x v="2"/>
    <n v="0"/>
  </r>
  <r>
    <n v="2299"/>
    <x v="2"/>
    <x v="310"/>
    <d v="2023-10-12T00:00:00"/>
    <x v="12"/>
    <x v="2"/>
    <n v="119.58"/>
    <n v="2"/>
    <n v="0"/>
    <x v="3"/>
    <s v="UPI"/>
    <x v="0"/>
    <s v="No"/>
    <s v="Other"/>
    <n v="2"/>
    <n v="2"/>
    <n v="239.16"/>
    <x v="0"/>
    <n v="119.58"/>
  </r>
  <r>
    <n v="2300"/>
    <x v="3"/>
    <x v="299"/>
    <d v="2023-05-05T00:00:00"/>
    <x v="100"/>
    <x v="2"/>
    <n v="95.86"/>
    <n v="1"/>
    <n v="2"/>
    <x v="0"/>
    <s v="Cash"/>
    <x v="0"/>
    <s v="No"/>
    <s v="Accommodation"/>
    <n v="6"/>
    <n v="3"/>
    <n v="575.16"/>
    <x v="0"/>
    <n v="95.86"/>
  </r>
  <r>
    <n v="2301"/>
    <x v="0"/>
    <x v="156"/>
    <d v="2023-08-14T00:00:00"/>
    <x v="213"/>
    <x v="3"/>
    <n v="255.27"/>
    <n v="3"/>
    <n v="0"/>
    <x v="2"/>
    <s v="Debit Card"/>
    <x v="0"/>
    <s v="Yes"/>
    <s v="Accommodation"/>
    <n v="5"/>
    <n v="3"/>
    <n v="1276.3500000000001"/>
    <x v="0"/>
    <n v="255.27000000000004"/>
  </r>
  <r>
    <n v="2302"/>
    <x v="3"/>
    <x v="262"/>
    <d v="2023-10-02T00:00:00"/>
    <x v="82"/>
    <x v="2"/>
    <n v="85.75"/>
    <n v="3"/>
    <n v="1"/>
    <x v="4"/>
    <s v="Credit Card"/>
    <x v="1"/>
    <s v="No"/>
    <s v="Accommodation"/>
    <n v="4"/>
    <n v="4"/>
    <n v="343"/>
    <x v="1"/>
    <n v="85.75"/>
  </r>
  <r>
    <n v="2303"/>
    <x v="2"/>
    <x v="75"/>
    <d v="2023-10-03T00:00:00"/>
    <x v="83"/>
    <x v="2"/>
    <n v="108.6"/>
    <n v="1"/>
    <n v="0"/>
    <x v="3"/>
    <s v="Cash"/>
    <x v="3"/>
    <s v="Yes"/>
    <s v="Food &amp; Beverage"/>
    <n v="3"/>
    <n v="1"/>
    <n v="0"/>
    <x v="2"/>
    <n v="0"/>
  </r>
  <r>
    <n v="2304"/>
    <x v="3"/>
    <x v="353"/>
    <d v="2023-04-03T00:00:00"/>
    <x v="98"/>
    <x v="2"/>
    <n v="161.41999999999999"/>
    <n v="2"/>
    <n v="3"/>
    <x v="0"/>
    <s v="Credit Card"/>
    <x v="1"/>
    <s v="No"/>
    <s v="Spa Services"/>
    <n v="4"/>
    <n v="5"/>
    <n v="645.67999999999995"/>
    <x v="1"/>
    <n v="161.41999999999999"/>
  </r>
  <r>
    <n v="2305"/>
    <x v="3"/>
    <x v="212"/>
    <d v="2023-11-13T00:00:00"/>
    <x v="378"/>
    <x v="2"/>
    <n v="123.13"/>
    <n v="4"/>
    <n v="0"/>
    <x v="2"/>
    <s v="Cash"/>
    <x v="0"/>
    <s v="No"/>
    <s v="Accommodation"/>
    <n v="1"/>
    <n v="4"/>
    <n v="123.13"/>
    <x v="0"/>
    <n v="123.13"/>
  </r>
  <r>
    <n v="2306"/>
    <x v="1"/>
    <x v="302"/>
    <d v="2023-03-06T00:00:00"/>
    <x v="250"/>
    <x v="1"/>
    <n v="125.06"/>
    <n v="3"/>
    <n v="1"/>
    <x v="4"/>
    <s v="Credit Card"/>
    <x v="1"/>
    <s v="No"/>
    <s v="Food &amp; Beverage"/>
    <n v="5"/>
    <n v="4"/>
    <n v="625.29999999999995"/>
    <x v="1"/>
    <n v="125.05999999999999"/>
  </r>
  <r>
    <n v="2307"/>
    <x v="2"/>
    <x v="120"/>
    <d v="2023-06-18T00:00:00"/>
    <x v="216"/>
    <x v="3"/>
    <n v="434.05"/>
    <n v="3"/>
    <n v="0"/>
    <x v="4"/>
    <s v="Bank Transfer"/>
    <x v="1"/>
    <s v="No"/>
    <s v="Food &amp; Beverage"/>
    <n v="1"/>
    <n v="3"/>
    <n v="434.05"/>
    <x v="1"/>
    <n v="434.05"/>
  </r>
  <r>
    <n v="2308"/>
    <x v="1"/>
    <x v="48"/>
    <d v="2023-01-20T00:00:00"/>
    <x v="299"/>
    <x v="3"/>
    <n v="430.73"/>
    <n v="3"/>
    <n v="0"/>
    <x v="4"/>
    <s v="Cash"/>
    <x v="3"/>
    <s v="No"/>
    <s v="Accommodation"/>
    <n v="4"/>
    <n v="3"/>
    <n v="0"/>
    <x v="2"/>
    <n v="0"/>
  </r>
  <r>
    <n v="2309"/>
    <x v="1"/>
    <x v="238"/>
    <d v="2023-12-27T00:00:00"/>
    <x v="409"/>
    <x v="1"/>
    <n v="158.41999999999999"/>
    <n v="3"/>
    <n v="0"/>
    <x v="3"/>
    <s v="Credit Card"/>
    <x v="0"/>
    <s v="No"/>
    <s v="Accommodation"/>
    <n v="6"/>
    <n v="3"/>
    <n v="950.52"/>
    <x v="0"/>
    <n v="158.41999999999999"/>
  </r>
  <r>
    <n v="2310"/>
    <x v="3"/>
    <x v="320"/>
    <d v="2023-12-08T00:00:00"/>
    <x v="146"/>
    <x v="1"/>
    <n v="155.62"/>
    <n v="4"/>
    <n v="2"/>
    <x v="1"/>
    <s v="Debit Card"/>
    <x v="0"/>
    <s v="No"/>
    <s v="Accommodation"/>
    <n v="6"/>
    <n v="6"/>
    <n v="933.72"/>
    <x v="0"/>
    <n v="155.62"/>
  </r>
  <r>
    <n v="2311"/>
    <x v="2"/>
    <x v="289"/>
    <d v="2023-12-14T00:00:00"/>
    <x v="407"/>
    <x v="0"/>
    <n v="213.64"/>
    <n v="3"/>
    <n v="0"/>
    <x v="1"/>
    <s v="Bank Transfer"/>
    <x v="0"/>
    <s v="Yes"/>
    <s v="Accommodation"/>
    <n v="6"/>
    <n v="3"/>
    <n v="1281.8399999999999"/>
    <x v="0"/>
    <n v="213.64"/>
  </r>
  <r>
    <n v="2312"/>
    <x v="1"/>
    <x v="307"/>
    <d v="2023-11-24T00:00:00"/>
    <x v="188"/>
    <x v="2"/>
    <n v="72.41"/>
    <n v="1"/>
    <n v="1"/>
    <x v="3"/>
    <s v="Credit Card"/>
    <x v="1"/>
    <s v="No"/>
    <s v="Accommodation"/>
    <n v="3"/>
    <n v="2"/>
    <n v="217.23"/>
    <x v="1"/>
    <n v="72.41"/>
  </r>
  <r>
    <n v="2313"/>
    <x v="2"/>
    <x v="144"/>
    <d v="2023-06-30T00:00:00"/>
    <x v="195"/>
    <x v="0"/>
    <n v="177.36"/>
    <n v="1"/>
    <n v="3"/>
    <x v="2"/>
    <s v="Cash"/>
    <x v="0"/>
    <s v="No"/>
    <s v="Accommodation"/>
    <n v="4"/>
    <n v="4"/>
    <n v="709.44"/>
    <x v="0"/>
    <n v="177.36"/>
  </r>
  <r>
    <n v="2314"/>
    <x v="3"/>
    <x v="3"/>
    <d v="2023-12-20T00:00:00"/>
    <x v="108"/>
    <x v="3"/>
    <n v="500.49"/>
    <n v="2"/>
    <n v="1"/>
    <x v="1"/>
    <s v="Cash"/>
    <x v="2"/>
    <s v="No"/>
    <s v="Accommodation"/>
    <n v="8"/>
    <n v="3"/>
    <n v="0"/>
    <x v="2"/>
    <n v="0"/>
  </r>
  <r>
    <n v="2315"/>
    <x v="0"/>
    <x v="65"/>
    <d v="2023-01-31T00:00:00"/>
    <x v="132"/>
    <x v="3"/>
    <n v="293.19"/>
    <n v="2"/>
    <n v="0"/>
    <x v="2"/>
    <s v="Debit Card"/>
    <x v="2"/>
    <s v="No"/>
    <s v="Accommodation"/>
    <n v="3"/>
    <n v="2"/>
    <n v="0"/>
    <x v="2"/>
    <n v="0"/>
  </r>
  <r>
    <n v="2316"/>
    <x v="3"/>
    <x v="146"/>
    <d v="2023-06-03T00:00:00"/>
    <x v="283"/>
    <x v="0"/>
    <n v="327.39999999999998"/>
    <n v="2"/>
    <n v="0"/>
    <x v="2"/>
    <s v="UPI"/>
    <x v="0"/>
    <s v="Yes"/>
    <s v="Accommodation"/>
    <n v="6"/>
    <n v="2"/>
    <n v="1964.3999999999999"/>
    <x v="0"/>
    <n v="327.39999999999998"/>
  </r>
  <r>
    <n v="2317"/>
    <x v="1"/>
    <x v="325"/>
    <d v="2023-08-02T00:00:00"/>
    <x v="402"/>
    <x v="0"/>
    <n v="165.63"/>
    <n v="2"/>
    <n v="0"/>
    <x v="4"/>
    <s v="Cash"/>
    <x v="0"/>
    <s v="No"/>
    <s v="Accommodation"/>
    <n v="9"/>
    <n v="2"/>
    <n v="1490.67"/>
    <x v="0"/>
    <n v="165.63"/>
  </r>
  <r>
    <n v="2318"/>
    <x v="1"/>
    <x v="105"/>
    <d v="2023-07-28T00:00:00"/>
    <x v="142"/>
    <x v="0"/>
    <n v="194.72"/>
    <n v="1"/>
    <n v="0"/>
    <x v="0"/>
    <s v="Cash"/>
    <x v="0"/>
    <s v="No"/>
    <s v="Accommodation"/>
    <n v="9"/>
    <n v="1"/>
    <n v="1752.48"/>
    <x v="0"/>
    <n v="194.72"/>
  </r>
  <r>
    <n v="2319"/>
    <x v="1"/>
    <x v="53"/>
    <d v="2023-12-18T00:00:00"/>
    <x v="3"/>
    <x v="1"/>
    <n v="154.79"/>
    <n v="4"/>
    <n v="0"/>
    <x v="1"/>
    <s v="UPI"/>
    <x v="0"/>
    <s v="Yes"/>
    <s v="Spa Services"/>
    <n v="4"/>
    <n v="4"/>
    <n v="619.16"/>
    <x v="0"/>
    <n v="154.79"/>
  </r>
  <r>
    <n v="2320"/>
    <x v="1"/>
    <x v="242"/>
    <d v="2023-02-13T00:00:00"/>
    <x v="263"/>
    <x v="1"/>
    <n v="157.75"/>
    <n v="2"/>
    <n v="2"/>
    <x v="1"/>
    <s v="UPI"/>
    <x v="1"/>
    <s v="No"/>
    <s v="Laundry"/>
    <n v="8"/>
    <n v="4"/>
    <n v="1262"/>
    <x v="1"/>
    <n v="157.75"/>
  </r>
  <r>
    <n v="2321"/>
    <x v="1"/>
    <x v="166"/>
    <d v="2023-02-09T00:00:00"/>
    <x v="46"/>
    <x v="0"/>
    <n v="230.03"/>
    <n v="1"/>
    <n v="0"/>
    <x v="3"/>
    <s v="Credit Card"/>
    <x v="0"/>
    <s v="No"/>
    <s v="Laundry"/>
    <n v="2"/>
    <n v="1"/>
    <n v="460.06"/>
    <x v="0"/>
    <n v="230.03"/>
  </r>
  <r>
    <n v="2322"/>
    <x v="1"/>
    <x v="33"/>
    <d v="2023-12-25T00:00:00"/>
    <x v="355"/>
    <x v="1"/>
    <n v="149.71"/>
    <n v="2"/>
    <n v="0"/>
    <x v="4"/>
    <s v="Credit Card"/>
    <x v="0"/>
    <s v="Yes"/>
    <s v="Food &amp; Beverage"/>
    <n v="5"/>
    <n v="2"/>
    <n v="748.55000000000007"/>
    <x v="0"/>
    <n v="149.71"/>
  </r>
  <r>
    <n v="2323"/>
    <x v="0"/>
    <x v="67"/>
    <d v="2023-05-19T00:00:00"/>
    <x v="34"/>
    <x v="2"/>
    <n v="101.03"/>
    <n v="1"/>
    <n v="0"/>
    <x v="1"/>
    <s v="Bank Transfer"/>
    <x v="0"/>
    <s v="No"/>
    <s v="Food &amp; Beverage"/>
    <n v="5"/>
    <n v="1"/>
    <n v="505.15"/>
    <x v="0"/>
    <n v="101.03"/>
  </r>
  <r>
    <n v="2324"/>
    <x v="0"/>
    <x v="137"/>
    <d v="2023-01-13T00:00:00"/>
    <x v="79"/>
    <x v="1"/>
    <n v="161.16"/>
    <n v="2"/>
    <n v="0"/>
    <x v="1"/>
    <s v="Cash"/>
    <x v="1"/>
    <s v="No"/>
    <s v="Food &amp; Beverage"/>
    <n v="3"/>
    <n v="2"/>
    <n v="483.48"/>
    <x v="1"/>
    <n v="161.16"/>
  </r>
  <r>
    <n v="2325"/>
    <x v="2"/>
    <x v="257"/>
    <d v="2023-03-14T00:00:00"/>
    <x v="372"/>
    <x v="2"/>
    <n v="91.77"/>
    <n v="2"/>
    <n v="0"/>
    <x v="2"/>
    <s v="Cash"/>
    <x v="0"/>
    <s v="No"/>
    <s v="Laundry"/>
    <n v="10"/>
    <n v="2"/>
    <n v="917.69999999999993"/>
    <x v="0"/>
    <n v="91.77"/>
  </r>
  <r>
    <n v="2326"/>
    <x v="3"/>
    <x v="67"/>
    <d v="2023-05-25T00:00:00"/>
    <x v="222"/>
    <x v="3"/>
    <n v="610.94000000000005"/>
    <n v="2"/>
    <n v="0"/>
    <x v="2"/>
    <s v="Bank Transfer"/>
    <x v="2"/>
    <s v="No"/>
    <s v="Accommodation"/>
    <n v="11"/>
    <n v="2"/>
    <n v="0"/>
    <x v="2"/>
    <n v="0"/>
  </r>
  <r>
    <n v="2327"/>
    <x v="2"/>
    <x v="230"/>
    <d v="2023-06-24T00:00:00"/>
    <x v="13"/>
    <x v="2"/>
    <n v="133.68"/>
    <n v="2"/>
    <n v="0"/>
    <x v="0"/>
    <s v="Credit Card"/>
    <x v="0"/>
    <s v="Yes"/>
    <s v="Accommodation"/>
    <n v="6"/>
    <n v="2"/>
    <n v="802.08"/>
    <x v="0"/>
    <n v="133.68"/>
  </r>
  <r>
    <n v="2328"/>
    <x v="0"/>
    <x v="336"/>
    <d v="2023-12-26T00:00:00"/>
    <x v="199"/>
    <x v="2"/>
    <n v="110.27"/>
    <n v="2"/>
    <n v="0"/>
    <x v="0"/>
    <s v="Bank Transfer"/>
    <x v="1"/>
    <s v="No"/>
    <s v="Food &amp; Beverage"/>
    <n v="4"/>
    <n v="2"/>
    <n v="441.08"/>
    <x v="1"/>
    <n v="110.27"/>
  </r>
  <r>
    <n v="2329"/>
    <x v="2"/>
    <x v="72"/>
    <d v="2024-01-04T00:00:00"/>
    <x v="358"/>
    <x v="1"/>
    <n v="213.91"/>
    <n v="3"/>
    <n v="3"/>
    <x v="3"/>
    <s v="Credit Card"/>
    <x v="3"/>
    <s v="Yes"/>
    <s v="Accommodation"/>
    <n v="7"/>
    <n v="6"/>
    <n v="0"/>
    <x v="2"/>
    <n v="0"/>
  </r>
  <r>
    <n v="2330"/>
    <x v="1"/>
    <x v="110"/>
    <d v="2023-10-09T00:00:00"/>
    <x v="110"/>
    <x v="0"/>
    <n v="155.27000000000001"/>
    <n v="1"/>
    <n v="0"/>
    <x v="1"/>
    <s v="Debit Card"/>
    <x v="2"/>
    <s v="No"/>
    <s v="Food &amp; Beverage"/>
    <n v="2"/>
    <n v="1"/>
    <n v="0"/>
    <x v="2"/>
    <n v="0"/>
  </r>
  <r>
    <n v="2331"/>
    <x v="0"/>
    <x v="53"/>
    <d v="2023-12-20T00:00:00"/>
    <x v="311"/>
    <x v="3"/>
    <n v="403.11"/>
    <n v="3"/>
    <n v="0"/>
    <x v="3"/>
    <s v="UPI"/>
    <x v="0"/>
    <s v="No"/>
    <s v="Other"/>
    <n v="6"/>
    <n v="3"/>
    <n v="2418.66"/>
    <x v="0"/>
    <n v="403.10999999999996"/>
  </r>
  <r>
    <n v="2332"/>
    <x v="3"/>
    <x v="348"/>
    <d v="2023-07-23T00:00:00"/>
    <x v="194"/>
    <x v="1"/>
    <n v="218.06"/>
    <n v="2"/>
    <n v="0"/>
    <x v="0"/>
    <s v="Cash"/>
    <x v="1"/>
    <s v="No"/>
    <s v="Food &amp; Beverage"/>
    <n v="3"/>
    <n v="2"/>
    <n v="654.18000000000006"/>
    <x v="1"/>
    <n v="218.06000000000003"/>
  </r>
  <r>
    <n v="2333"/>
    <x v="1"/>
    <x v="258"/>
    <d v="2023-07-12T00:00:00"/>
    <x v="216"/>
    <x v="2"/>
    <n v="102.25"/>
    <n v="2"/>
    <n v="0"/>
    <x v="1"/>
    <s v="Bank Transfer"/>
    <x v="0"/>
    <s v="No"/>
    <s v="Accommodation"/>
    <n v="2"/>
    <n v="2"/>
    <n v="204.5"/>
    <x v="0"/>
    <n v="102.25"/>
  </r>
  <r>
    <n v="2334"/>
    <x v="3"/>
    <x v="237"/>
    <d v="2023-08-15T00:00:00"/>
    <x v="274"/>
    <x v="1"/>
    <n v="180.79"/>
    <n v="1"/>
    <n v="0"/>
    <x v="4"/>
    <s v="UPI"/>
    <x v="0"/>
    <s v="No"/>
    <s v="Accommodation"/>
    <n v="8"/>
    <n v="1"/>
    <n v="1446.32"/>
    <x v="0"/>
    <n v="180.79"/>
  </r>
  <r>
    <n v="2335"/>
    <x v="1"/>
    <x v="222"/>
    <d v="2023-11-16T00:00:00"/>
    <x v="181"/>
    <x v="1"/>
    <n v="126.11"/>
    <n v="1"/>
    <n v="2"/>
    <x v="1"/>
    <s v="UPI"/>
    <x v="0"/>
    <s v="No"/>
    <s v="Food &amp; Beverage"/>
    <n v="6"/>
    <n v="3"/>
    <n v="756.66"/>
    <x v="0"/>
    <n v="126.11"/>
  </r>
  <r>
    <n v="2336"/>
    <x v="3"/>
    <x v="2"/>
    <d v="2023-05-07T00:00:00"/>
    <x v="243"/>
    <x v="1"/>
    <n v="206.47"/>
    <n v="1"/>
    <n v="0"/>
    <x v="2"/>
    <s v="Bank Transfer"/>
    <x v="1"/>
    <s v="No"/>
    <s v="Accommodation"/>
    <n v="4"/>
    <n v="1"/>
    <n v="825.88"/>
    <x v="1"/>
    <n v="206.47"/>
  </r>
  <r>
    <n v="2337"/>
    <x v="3"/>
    <x v="105"/>
    <d v="2023-07-22T00:00:00"/>
    <x v="266"/>
    <x v="1"/>
    <n v="208.12"/>
    <n v="3"/>
    <n v="0"/>
    <x v="2"/>
    <s v="UPI"/>
    <x v="0"/>
    <s v="Yes"/>
    <s v="Spa Services"/>
    <n v="3"/>
    <n v="3"/>
    <n v="624.36"/>
    <x v="0"/>
    <n v="208.12"/>
  </r>
  <r>
    <n v="2338"/>
    <x v="0"/>
    <x v="7"/>
    <d v="2023-02-28T00:00:00"/>
    <x v="239"/>
    <x v="2"/>
    <n v="99.21"/>
    <n v="1"/>
    <n v="2"/>
    <x v="1"/>
    <s v="Debit Card"/>
    <x v="0"/>
    <s v="No"/>
    <s v="Spa Services"/>
    <n v="6"/>
    <n v="3"/>
    <n v="595.26"/>
    <x v="0"/>
    <n v="99.21"/>
  </r>
  <r>
    <n v="2339"/>
    <x v="3"/>
    <x v="165"/>
    <d v="2023-01-15T00:00:00"/>
    <x v="294"/>
    <x v="1"/>
    <n v="165.19"/>
    <n v="3"/>
    <n v="0"/>
    <x v="1"/>
    <s v="UPI"/>
    <x v="0"/>
    <s v="No"/>
    <s v="Spa Services"/>
    <n v="2"/>
    <n v="3"/>
    <n v="330.38"/>
    <x v="0"/>
    <n v="165.19"/>
  </r>
  <r>
    <n v="2340"/>
    <x v="1"/>
    <x v="111"/>
    <d v="2023-05-23T00:00:00"/>
    <x v="114"/>
    <x v="0"/>
    <n v="187.57"/>
    <n v="2"/>
    <n v="2"/>
    <x v="2"/>
    <s v="Cash"/>
    <x v="1"/>
    <s v="No"/>
    <s v="Accommodation"/>
    <n v="10"/>
    <n v="4"/>
    <n v="1875.6999999999998"/>
    <x v="1"/>
    <n v="187.57"/>
  </r>
  <r>
    <n v="2341"/>
    <x v="0"/>
    <x v="12"/>
    <d v="2023-09-06T00:00:00"/>
    <x v="20"/>
    <x v="3"/>
    <n v="396.56"/>
    <n v="2"/>
    <n v="0"/>
    <x v="3"/>
    <s v="UPI"/>
    <x v="0"/>
    <s v="No"/>
    <s v="Laundry"/>
    <n v="4"/>
    <n v="2"/>
    <n v="1586.24"/>
    <x v="0"/>
    <n v="396.56"/>
  </r>
  <r>
    <n v="2342"/>
    <x v="3"/>
    <x v="178"/>
    <d v="2023-02-04T00:00:00"/>
    <x v="254"/>
    <x v="1"/>
    <n v="233.29"/>
    <n v="3"/>
    <n v="0"/>
    <x v="1"/>
    <s v="Debit Card"/>
    <x v="0"/>
    <s v="No"/>
    <s v="Accommodation"/>
    <n v="2"/>
    <n v="3"/>
    <n v="466.58"/>
    <x v="0"/>
    <n v="233.29"/>
  </r>
  <r>
    <n v="2343"/>
    <x v="2"/>
    <x v="115"/>
    <d v="2023-04-27T00:00:00"/>
    <x v="373"/>
    <x v="2"/>
    <n v="75.67"/>
    <n v="2"/>
    <n v="0"/>
    <x v="3"/>
    <s v="Credit Card"/>
    <x v="1"/>
    <s v="No"/>
    <s v="Food &amp; Beverage"/>
    <n v="4"/>
    <n v="2"/>
    <n v="302.68"/>
    <x v="1"/>
    <n v="75.67"/>
  </r>
  <r>
    <n v="2344"/>
    <x v="2"/>
    <x v="241"/>
    <d v="2023-03-16T00:00:00"/>
    <x v="263"/>
    <x v="1"/>
    <n v="179.78"/>
    <n v="4"/>
    <n v="2"/>
    <x v="2"/>
    <s v="UPI"/>
    <x v="0"/>
    <s v="No"/>
    <s v="Laundry"/>
    <n v="5"/>
    <n v="6"/>
    <n v="898.9"/>
    <x v="0"/>
    <n v="179.78"/>
  </r>
  <r>
    <n v="2345"/>
    <x v="2"/>
    <x v="4"/>
    <d v="2023-05-12T00:00:00"/>
    <x v="202"/>
    <x v="0"/>
    <n v="191.76"/>
    <n v="1"/>
    <n v="0"/>
    <x v="0"/>
    <s v="UPI"/>
    <x v="2"/>
    <s v="Yes"/>
    <s v="Spa Services"/>
    <n v="5"/>
    <n v="1"/>
    <n v="0"/>
    <x v="2"/>
    <n v="0"/>
  </r>
  <r>
    <n v="2346"/>
    <x v="1"/>
    <x v="244"/>
    <d v="2023-01-18T00:00:00"/>
    <x v="171"/>
    <x v="2"/>
    <n v="110.71"/>
    <n v="2"/>
    <n v="2"/>
    <x v="1"/>
    <s v="Bank Transfer"/>
    <x v="0"/>
    <s v="No"/>
    <s v="Accommodation"/>
    <n v="6"/>
    <n v="4"/>
    <n v="664.26"/>
    <x v="0"/>
    <n v="110.71"/>
  </r>
  <r>
    <n v="2347"/>
    <x v="3"/>
    <x v="286"/>
    <d v="2023-02-05T00:00:00"/>
    <x v="24"/>
    <x v="2"/>
    <n v="88.29"/>
    <n v="1"/>
    <n v="0"/>
    <x v="2"/>
    <s v="Debit Card"/>
    <x v="0"/>
    <s v="No"/>
    <s v="Accommodation"/>
    <n v="4"/>
    <n v="1"/>
    <n v="353.16"/>
    <x v="0"/>
    <n v="88.29"/>
  </r>
  <r>
    <n v="2348"/>
    <x v="2"/>
    <x v="122"/>
    <d v="2023-07-01T00:00:00"/>
    <x v="195"/>
    <x v="2"/>
    <n v="103.46"/>
    <n v="1"/>
    <n v="1"/>
    <x v="2"/>
    <s v="Debit Card"/>
    <x v="0"/>
    <s v="No"/>
    <s v="Accommodation"/>
    <n v="7"/>
    <n v="2"/>
    <n v="724.21999999999991"/>
    <x v="0"/>
    <n v="103.46"/>
  </r>
  <r>
    <n v="2349"/>
    <x v="1"/>
    <x v="357"/>
    <d v="2023-06-04T00:00:00"/>
    <x v="18"/>
    <x v="3"/>
    <n v="274.52"/>
    <n v="3"/>
    <n v="0"/>
    <x v="1"/>
    <s v="UPI"/>
    <x v="0"/>
    <s v="No"/>
    <s v="Spa Services"/>
    <n v="5"/>
    <n v="3"/>
    <n v="1372.6"/>
    <x v="0"/>
    <n v="274.52"/>
  </r>
  <r>
    <n v="2350"/>
    <x v="2"/>
    <x v="28"/>
    <d v="2023-03-18T00:00:00"/>
    <x v="117"/>
    <x v="2"/>
    <n v="85.2"/>
    <n v="1"/>
    <n v="0"/>
    <x v="0"/>
    <s v="UPI"/>
    <x v="0"/>
    <s v="No"/>
    <s v="Accommodation"/>
    <n v="4"/>
    <n v="1"/>
    <n v="340.8"/>
    <x v="0"/>
    <n v="85.2"/>
  </r>
  <r>
    <n v="2351"/>
    <x v="0"/>
    <x v="101"/>
    <d v="2023-05-16T00:00:00"/>
    <x v="259"/>
    <x v="3"/>
    <n v="405.12"/>
    <n v="2"/>
    <n v="2"/>
    <x v="4"/>
    <s v="Debit Card"/>
    <x v="0"/>
    <s v="No"/>
    <s v="Accommodation"/>
    <n v="5"/>
    <n v="4"/>
    <n v="2025.6"/>
    <x v="0"/>
    <n v="405.12"/>
  </r>
  <r>
    <n v="2352"/>
    <x v="3"/>
    <x v="3"/>
    <d v="2023-12-21T00:00:00"/>
    <x v="367"/>
    <x v="1"/>
    <n v="134.88"/>
    <n v="2"/>
    <n v="0"/>
    <x v="2"/>
    <s v="Credit Card"/>
    <x v="3"/>
    <s v="Yes"/>
    <s v="Accommodation"/>
    <n v="9"/>
    <n v="2"/>
    <n v="0"/>
    <x v="2"/>
    <n v="0"/>
  </r>
  <r>
    <n v="2353"/>
    <x v="0"/>
    <x v="68"/>
    <d v="2023-11-21T00:00:00"/>
    <x v="155"/>
    <x v="3"/>
    <n v="333.94"/>
    <n v="3"/>
    <n v="0"/>
    <x v="1"/>
    <s v="Debit Card"/>
    <x v="0"/>
    <s v="No"/>
    <s v="Accommodation"/>
    <n v="6"/>
    <n v="3"/>
    <n v="2003.6399999999999"/>
    <x v="0"/>
    <n v="333.94"/>
  </r>
  <r>
    <n v="2354"/>
    <x v="3"/>
    <x v="159"/>
    <d v="2023-04-30T00:00:00"/>
    <x v="28"/>
    <x v="2"/>
    <n v="152.41"/>
    <n v="3"/>
    <n v="0"/>
    <x v="1"/>
    <s v="Credit Card"/>
    <x v="1"/>
    <s v="Yes"/>
    <s v="Accommodation"/>
    <n v="11"/>
    <n v="3"/>
    <n v="1676.51"/>
    <x v="1"/>
    <n v="152.41"/>
  </r>
  <r>
    <n v="2355"/>
    <x v="1"/>
    <x v="7"/>
    <d v="2023-03-02T00:00:00"/>
    <x v="246"/>
    <x v="1"/>
    <n v="145.41"/>
    <n v="2"/>
    <n v="0"/>
    <x v="1"/>
    <s v="Credit Card"/>
    <x v="0"/>
    <s v="No"/>
    <s v="Food &amp; Beverage"/>
    <n v="8"/>
    <n v="2"/>
    <n v="1163.28"/>
    <x v="0"/>
    <n v="145.41"/>
  </r>
  <r>
    <n v="2356"/>
    <x v="1"/>
    <x v="85"/>
    <d v="2023-01-28T00:00:00"/>
    <x v="239"/>
    <x v="2"/>
    <n v="92.23"/>
    <n v="1"/>
    <n v="0"/>
    <x v="0"/>
    <s v="Debit Card"/>
    <x v="0"/>
    <s v="No"/>
    <s v="Spa Services"/>
    <n v="5"/>
    <n v="1"/>
    <n v="461.15000000000003"/>
    <x v="0"/>
    <n v="92.23"/>
  </r>
  <r>
    <n v="2357"/>
    <x v="1"/>
    <x v="48"/>
    <d v="2023-01-20T00:00:00"/>
    <x v="294"/>
    <x v="2"/>
    <n v="98.14"/>
    <n v="1"/>
    <n v="0"/>
    <x v="3"/>
    <s v="Cash"/>
    <x v="0"/>
    <s v="No"/>
    <s v="Accommodation"/>
    <n v="4"/>
    <n v="1"/>
    <n v="392.56"/>
    <x v="0"/>
    <n v="98.14"/>
  </r>
  <r>
    <n v="2358"/>
    <x v="2"/>
    <x v="228"/>
    <d v="2023-06-21T00:00:00"/>
    <x v="216"/>
    <x v="0"/>
    <n v="174.1"/>
    <n v="4"/>
    <n v="0"/>
    <x v="1"/>
    <s v="Debit Card"/>
    <x v="0"/>
    <s v="No"/>
    <s v="Food &amp; Beverage"/>
    <n v="6"/>
    <n v="4"/>
    <n v="1044.5999999999999"/>
    <x v="0"/>
    <n v="174.1"/>
  </r>
  <r>
    <n v="2359"/>
    <x v="0"/>
    <x v="43"/>
    <d v="2023-07-25T00:00:00"/>
    <x v="266"/>
    <x v="3"/>
    <n v="394.34"/>
    <n v="2"/>
    <n v="0"/>
    <x v="0"/>
    <s v="UPI"/>
    <x v="0"/>
    <s v="No"/>
    <s v="Accommodation"/>
    <n v="3"/>
    <n v="2"/>
    <n v="1183.02"/>
    <x v="0"/>
    <n v="394.34"/>
  </r>
  <r>
    <n v="2360"/>
    <x v="3"/>
    <x v="274"/>
    <d v="2023-08-18T00:00:00"/>
    <x v="149"/>
    <x v="3"/>
    <n v="395.79"/>
    <n v="2"/>
    <n v="0"/>
    <x v="1"/>
    <s v="Credit Card"/>
    <x v="3"/>
    <s v="No"/>
    <s v="Food &amp; Beverage"/>
    <n v="6"/>
    <n v="2"/>
    <n v="0"/>
    <x v="2"/>
    <n v="0"/>
  </r>
  <r>
    <n v="2361"/>
    <x v="0"/>
    <x v="112"/>
    <d v="2023-12-23T00:00:00"/>
    <x v="300"/>
    <x v="2"/>
    <n v="105.53"/>
    <n v="2"/>
    <n v="0"/>
    <x v="2"/>
    <s v="Cash"/>
    <x v="2"/>
    <s v="Yes"/>
    <s v="Food &amp; Beverage"/>
    <n v="4"/>
    <n v="2"/>
    <n v="0"/>
    <x v="2"/>
    <n v="0"/>
  </r>
  <r>
    <n v="2362"/>
    <x v="1"/>
    <x v="270"/>
    <d v="2023-11-28T00:00:00"/>
    <x v="49"/>
    <x v="3"/>
    <n v="405.11"/>
    <n v="3"/>
    <n v="3"/>
    <x v="1"/>
    <s v="Debit Card"/>
    <x v="1"/>
    <s v="No"/>
    <s v="Accommodation"/>
    <n v="4"/>
    <n v="6"/>
    <n v="1620.44"/>
    <x v="1"/>
    <n v="405.11"/>
  </r>
  <r>
    <n v="2363"/>
    <x v="1"/>
    <x v="36"/>
    <d v="2023-06-14T00:00:00"/>
    <x v="180"/>
    <x v="1"/>
    <n v="160.41999999999999"/>
    <n v="2"/>
    <n v="2"/>
    <x v="1"/>
    <s v="Debit Card"/>
    <x v="2"/>
    <s v="No"/>
    <s v="Accommodation"/>
    <n v="1"/>
    <n v="4"/>
    <n v="0"/>
    <x v="2"/>
    <n v="0"/>
  </r>
  <r>
    <n v="2364"/>
    <x v="0"/>
    <x v="263"/>
    <d v="2023-07-28T00:00:00"/>
    <x v="257"/>
    <x v="3"/>
    <n v="440.94"/>
    <n v="2"/>
    <n v="1"/>
    <x v="2"/>
    <s v="Credit Card"/>
    <x v="0"/>
    <s v="No"/>
    <s v="Spa Services"/>
    <n v="1"/>
    <n v="3"/>
    <n v="440.94"/>
    <x v="0"/>
    <n v="440.94"/>
  </r>
  <r>
    <n v="2365"/>
    <x v="0"/>
    <x v="142"/>
    <d v="2023-01-10T00:00:00"/>
    <x v="79"/>
    <x v="1"/>
    <n v="100.29"/>
    <n v="2"/>
    <n v="0"/>
    <x v="2"/>
    <s v="Credit Card"/>
    <x v="1"/>
    <s v="Yes"/>
    <s v="Accommodation"/>
    <n v="6"/>
    <n v="2"/>
    <n v="601.74"/>
    <x v="1"/>
    <n v="100.29"/>
  </r>
  <r>
    <n v="2366"/>
    <x v="3"/>
    <x v="203"/>
    <d v="2023-01-12T00:00:00"/>
    <x v="417"/>
    <x v="0"/>
    <n v="284.13"/>
    <n v="1"/>
    <n v="2"/>
    <x v="4"/>
    <s v="UPI"/>
    <x v="0"/>
    <s v="No"/>
    <s v="Spa Services"/>
    <n v="5"/>
    <n v="3"/>
    <n v="1420.65"/>
    <x v="0"/>
    <n v="284.13"/>
  </r>
  <r>
    <n v="2367"/>
    <x v="0"/>
    <x v="132"/>
    <d v="2023-10-09T00:00:00"/>
    <x v="379"/>
    <x v="0"/>
    <n v="215.85"/>
    <n v="3"/>
    <n v="0"/>
    <x v="3"/>
    <s v="Bank Transfer"/>
    <x v="2"/>
    <s v="No"/>
    <s v="Food &amp; Beverage"/>
    <n v="6"/>
    <n v="3"/>
    <n v="0"/>
    <x v="2"/>
    <n v="0"/>
  </r>
  <r>
    <n v="2368"/>
    <x v="0"/>
    <x v="67"/>
    <d v="2023-05-19T00:00:00"/>
    <x v="321"/>
    <x v="1"/>
    <n v="186.56"/>
    <n v="2"/>
    <n v="1"/>
    <x v="3"/>
    <s v="Credit Card"/>
    <x v="3"/>
    <s v="No"/>
    <s v="Accommodation"/>
    <n v="5"/>
    <n v="3"/>
    <n v="0"/>
    <x v="2"/>
    <n v="0"/>
  </r>
  <r>
    <n v="2369"/>
    <x v="0"/>
    <x v="148"/>
    <d v="2023-05-29T00:00:00"/>
    <x v="173"/>
    <x v="1"/>
    <n v="121.61"/>
    <n v="4"/>
    <n v="2"/>
    <x v="2"/>
    <s v="Bank Transfer"/>
    <x v="1"/>
    <s v="No"/>
    <s v="Spa Services"/>
    <n v="2"/>
    <n v="6"/>
    <n v="243.22"/>
    <x v="1"/>
    <n v="121.61"/>
  </r>
  <r>
    <n v="2370"/>
    <x v="2"/>
    <x v="274"/>
    <d v="2023-08-17T00:00:00"/>
    <x v="91"/>
    <x v="1"/>
    <n v="192.32"/>
    <n v="3"/>
    <n v="1"/>
    <x v="0"/>
    <s v="Bank Transfer"/>
    <x v="0"/>
    <s v="No"/>
    <s v="Food &amp; Beverage"/>
    <n v="5"/>
    <n v="4"/>
    <n v="961.59999999999991"/>
    <x v="0"/>
    <n v="192.32"/>
  </r>
  <r>
    <n v="2371"/>
    <x v="3"/>
    <x v="215"/>
    <d v="2023-10-19T00:00:00"/>
    <x v="110"/>
    <x v="3"/>
    <n v="409.36"/>
    <n v="2"/>
    <n v="0"/>
    <x v="2"/>
    <s v="UPI"/>
    <x v="1"/>
    <s v="No"/>
    <s v="Laundry"/>
    <n v="3"/>
    <n v="2"/>
    <n v="1228.08"/>
    <x v="1"/>
    <n v="409.35999999999996"/>
  </r>
  <r>
    <n v="2372"/>
    <x v="3"/>
    <x v="254"/>
    <d v="2023-08-13T00:00:00"/>
    <x v="383"/>
    <x v="1"/>
    <n v="199.06"/>
    <n v="3"/>
    <n v="0"/>
    <x v="1"/>
    <s v="Credit Card"/>
    <x v="1"/>
    <s v="No"/>
    <s v="Accommodation"/>
    <n v="3"/>
    <n v="3"/>
    <n v="597.18000000000006"/>
    <x v="1"/>
    <n v="199.06000000000003"/>
  </r>
  <r>
    <n v="2373"/>
    <x v="0"/>
    <x v="126"/>
    <d v="2023-05-15T00:00:00"/>
    <x v="373"/>
    <x v="1"/>
    <n v="144.18"/>
    <n v="2"/>
    <n v="0"/>
    <x v="2"/>
    <s v="UPI"/>
    <x v="0"/>
    <s v="No"/>
    <s v="Food &amp; Beverage"/>
    <n v="6"/>
    <n v="2"/>
    <n v="865.08"/>
    <x v="0"/>
    <n v="144.18"/>
  </r>
  <r>
    <n v="2374"/>
    <x v="0"/>
    <x v="233"/>
    <d v="2023-03-09T00:00:00"/>
    <x v="55"/>
    <x v="2"/>
    <n v="104.9"/>
    <n v="2"/>
    <n v="0"/>
    <x v="4"/>
    <s v="Bank Transfer"/>
    <x v="0"/>
    <s v="Yes"/>
    <s v="Spa Services"/>
    <n v="6"/>
    <n v="2"/>
    <n v="629.40000000000009"/>
    <x v="0"/>
    <n v="104.90000000000002"/>
  </r>
  <r>
    <n v="2375"/>
    <x v="1"/>
    <x v="206"/>
    <d v="2023-03-25T00:00:00"/>
    <x v="243"/>
    <x v="0"/>
    <n v="246.86"/>
    <n v="1"/>
    <n v="0"/>
    <x v="1"/>
    <s v="UPI"/>
    <x v="0"/>
    <s v="No"/>
    <s v="Food &amp; Beverage"/>
    <n v="2"/>
    <n v="1"/>
    <n v="493.72"/>
    <x v="0"/>
    <n v="246.86"/>
  </r>
  <r>
    <n v="2376"/>
    <x v="0"/>
    <x v="46"/>
    <d v="2023-03-29T00:00:00"/>
    <x v="271"/>
    <x v="0"/>
    <n v="167.87"/>
    <n v="1"/>
    <n v="0"/>
    <x v="0"/>
    <s v="Bank Transfer"/>
    <x v="0"/>
    <s v="No"/>
    <s v="Spa Services"/>
    <n v="5"/>
    <n v="1"/>
    <n v="839.35"/>
    <x v="0"/>
    <n v="167.87"/>
  </r>
  <r>
    <n v="2377"/>
    <x v="3"/>
    <x v="134"/>
    <d v="2023-07-17T00:00:00"/>
    <x v="266"/>
    <x v="1"/>
    <n v="218.69"/>
    <n v="2"/>
    <n v="0"/>
    <x v="2"/>
    <s v="Bank Transfer"/>
    <x v="1"/>
    <s v="No"/>
    <s v="Food &amp; Beverage"/>
    <n v="8"/>
    <n v="2"/>
    <n v="1749.52"/>
    <x v="1"/>
    <n v="218.69"/>
  </r>
  <r>
    <n v="2378"/>
    <x v="1"/>
    <x v="106"/>
    <d v="2023-06-09T00:00:00"/>
    <x v="366"/>
    <x v="2"/>
    <n v="94.37"/>
    <n v="1"/>
    <n v="0"/>
    <x v="2"/>
    <s v="Credit Card"/>
    <x v="0"/>
    <s v="No"/>
    <s v="Accommodation"/>
    <n v="2"/>
    <n v="1"/>
    <n v="188.74"/>
    <x v="0"/>
    <n v="94.37"/>
  </r>
  <r>
    <n v="2379"/>
    <x v="2"/>
    <x v="174"/>
    <d v="2023-11-10T00:00:00"/>
    <x v="66"/>
    <x v="1"/>
    <n v="168.36"/>
    <n v="2"/>
    <n v="0"/>
    <x v="3"/>
    <s v="Cash"/>
    <x v="0"/>
    <s v="No"/>
    <s v="Accommodation"/>
    <n v="5"/>
    <n v="2"/>
    <n v="841.80000000000007"/>
    <x v="0"/>
    <n v="168.36"/>
  </r>
  <r>
    <n v="2380"/>
    <x v="3"/>
    <x v="217"/>
    <d v="2023-12-15T00:00:00"/>
    <x v="190"/>
    <x v="1"/>
    <n v="234.12"/>
    <n v="3"/>
    <n v="3"/>
    <x v="2"/>
    <s v="UPI"/>
    <x v="0"/>
    <s v="Yes"/>
    <s v="Food &amp; Beverage"/>
    <n v="6"/>
    <n v="6"/>
    <n v="1404.72"/>
    <x v="0"/>
    <n v="234.12"/>
  </r>
  <r>
    <n v="2381"/>
    <x v="1"/>
    <x v="239"/>
    <d v="2023-05-01T00:00:00"/>
    <x v="117"/>
    <x v="2"/>
    <n v="60.69"/>
    <n v="3"/>
    <n v="0"/>
    <x v="1"/>
    <s v="Bank Transfer"/>
    <x v="1"/>
    <s v="No"/>
    <s v="Accommodation"/>
    <n v="6"/>
    <n v="3"/>
    <n v="364.14"/>
    <x v="1"/>
    <n v="60.69"/>
  </r>
  <r>
    <n v="2382"/>
    <x v="2"/>
    <x v="343"/>
    <d v="2023-03-11T00:00:00"/>
    <x v="29"/>
    <x v="2"/>
    <n v="111.23"/>
    <n v="1"/>
    <n v="0"/>
    <x v="3"/>
    <s v="Bank Transfer"/>
    <x v="2"/>
    <s v="No"/>
    <s v="Food &amp; Beverage"/>
    <n v="2"/>
    <n v="1"/>
    <n v="0"/>
    <x v="2"/>
    <n v="0"/>
  </r>
  <r>
    <n v="2383"/>
    <x v="0"/>
    <x v="167"/>
    <d v="2023-03-14T00:00:00"/>
    <x v="212"/>
    <x v="1"/>
    <n v="187.4"/>
    <n v="1"/>
    <n v="0"/>
    <x v="2"/>
    <s v="Credit Card"/>
    <x v="0"/>
    <s v="No"/>
    <s v="Accommodation"/>
    <n v="9"/>
    <n v="1"/>
    <n v="1686.6000000000001"/>
    <x v="0"/>
    <n v="187.4"/>
  </r>
  <r>
    <n v="2384"/>
    <x v="2"/>
    <x v="222"/>
    <d v="2023-11-14T00:00:00"/>
    <x v="182"/>
    <x v="3"/>
    <n v="508.92"/>
    <n v="1"/>
    <n v="2"/>
    <x v="4"/>
    <s v="Bank Transfer"/>
    <x v="0"/>
    <s v="No"/>
    <s v="Accommodation"/>
    <n v="4"/>
    <n v="3"/>
    <n v="2035.68"/>
    <x v="0"/>
    <n v="508.92"/>
  </r>
  <r>
    <n v="2385"/>
    <x v="0"/>
    <x v="67"/>
    <d v="2023-05-15T00:00:00"/>
    <x v="47"/>
    <x v="3"/>
    <n v="441.02"/>
    <n v="1"/>
    <n v="0"/>
    <x v="0"/>
    <s v="Debit Card"/>
    <x v="0"/>
    <s v="Yes"/>
    <s v="Accommodation"/>
    <n v="1"/>
    <n v="1"/>
    <n v="441.02"/>
    <x v="0"/>
    <n v="441.02"/>
  </r>
  <r>
    <n v="2386"/>
    <x v="1"/>
    <x v="37"/>
    <d v="2023-07-03T00:00:00"/>
    <x v="274"/>
    <x v="2"/>
    <n v="78.25"/>
    <n v="4"/>
    <n v="2"/>
    <x v="2"/>
    <s v="Cash"/>
    <x v="1"/>
    <s v="No"/>
    <s v="Food &amp; Beverage"/>
    <n v="5"/>
    <n v="6"/>
    <n v="391.25"/>
    <x v="1"/>
    <n v="78.25"/>
  </r>
  <r>
    <n v="2387"/>
    <x v="0"/>
    <x v="12"/>
    <d v="2023-09-10T00:00:00"/>
    <x v="324"/>
    <x v="3"/>
    <n v="370.86"/>
    <n v="4"/>
    <n v="0"/>
    <x v="3"/>
    <s v="Cash"/>
    <x v="0"/>
    <s v="Yes"/>
    <s v="Accommodation"/>
    <n v="8"/>
    <n v="4"/>
    <n v="2966.88"/>
    <x v="0"/>
    <n v="370.86"/>
  </r>
  <r>
    <n v="2388"/>
    <x v="2"/>
    <x v="239"/>
    <d v="2023-05-02T00:00:00"/>
    <x v="192"/>
    <x v="3"/>
    <n v="331.26"/>
    <n v="2"/>
    <n v="0"/>
    <x v="0"/>
    <s v="Bank Transfer"/>
    <x v="0"/>
    <s v="No"/>
    <s v="Accommodation"/>
    <n v="7"/>
    <n v="2"/>
    <n v="2318.8199999999997"/>
    <x v="0"/>
    <n v="331.25999999999993"/>
  </r>
  <r>
    <n v="2389"/>
    <x v="1"/>
    <x v="300"/>
    <d v="2023-05-04T00:00:00"/>
    <x v="72"/>
    <x v="2"/>
    <n v="66.08"/>
    <n v="2"/>
    <n v="0"/>
    <x v="0"/>
    <s v="Credit Card"/>
    <x v="0"/>
    <s v="No"/>
    <s v="Laundry"/>
    <n v="7"/>
    <n v="2"/>
    <n v="462.56"/>
    <x v="0"/>
    <n v="66.08"/>
  </r>
  <r>
    <n v="2390"/>
    <x v="1"/>
    <x v="132"/>
    <d v="2023-10-07T00:00:00"/>
    <x v="128"/>
    <x v="1"/>
    <n v="125.58"/>
    <n v="2"/>
    <n v="1"/>
    <x v="4"/>
    <s v="UPI"/>
    <x v="0"/>
    <s v="Yes"/>
    <s v="Accommodation"/>
    <n v="4"/>
    <n v="3"/>
    <n v="502.32"/>
    <x v="0"/>
    <n v="125.58"/>
  </r>
  <r>
    <n v="2391"/>
    <x v="2"/>
    <x v="310"/>
    <d v="2023-10-13T00:00:00"/>
    <x v="255"/>
    <x v="1"/>
    <n v="125.62"/>
    <n v="1"/>
    <n v="0"/>
    <x v="2"/>
    <s v="Cash"/>
    <x v="0"/>
    <s v="No"/>
    <s v="Accommodation"/>
    <n v="3"/>
    <n v="1"/>
    <n v="376.86"/>
    <x v="0"/>
    <n v="125.62"/>
  </r>
  <r>
    <n v="2392"/>
    <x v="3"/>
    <x v="110"/>
    <d v="2023-10-18T00:00:00"/>
    <x v="277"/>
    <x v="3"/>
    <n v="498.74"/>
    <n v="2"/>
    <n v="0"/>
    <x v="1"/>
    <s v="Cash"/>
    <x v="0"/>
    <s v="No"/>
    <s v="Spa Services"/>
    <n v="11"/>
    <n v="2"/>
    <n v="5486.14"/>
    <x v="0"/>
    <n v="498.74"/>
  </r>
  <r>
    <n v="2393"/>
    <x v="2"/>
    <x v="362"/>
    <d v="2023-11-05T00:00:00"/>
    <x v="356"/>
    <x v="2"/>
    <n v="118.85"/>
    <n v="2"/>
    <n v="0"/>
    <x v="1"/>
    <s v="UPI"/>
    <x v="3"/>
    <s v="No"/>
    <s v="Accommodation"/>
    <n v="4"/>
    <n v="2"/>
    <n v="0"/>
    <x v="2"/>
    <n v="0"/>
  </r>
  <r>
    <n v="2394"/>
    <x v="0"/>
    <x v="293"/>
    <d v="2023-05-22T00:00:00"/>
    <x v="16"/>
    <x v="1"/>
    <n v="184.55"/>
    <n v="2"/>
    <n v="0"/>
    <x v="0"/>
    <s v="Cash"/>
    <x v="1"/>
    <s v="No"/>
    <s v="Laundry"/>
    <n v="2"/>
    <n v="2"/>
    <n v="369.1"/>
    <x v="1"/>
    <n v="184.55"/>
  </r>
  <r>
    <n v="2395"/>
    <x v="1"/>
    <x v="126"/>
    <d v="2023-05-15T00:00:00"/>
    <x v="4"/>
    <x v="2"/>
    <n v="63.42"/>
    <n v="1"/>
    <n v="1"/>
    <x v="2"/>
    <s v="Credit Card"/>
    <x v="0"/>
    <s v="No"/>
    <s v="Laundry"/>
    <n v="6"/>
    <n v="2"/>
    <n v="380.52"/>
    <x v="0"/>
    <n v="63.419999999999995"/>
  </r>
  <r>
    <n v="2396"/>
    <x v="0"/>
    <x v="179"/>
    <d v="2023-03-21T00:00:00"/>
    <x v="210"/>
    <x v="3"/>
    <n v="304.24"/>
    <n v="1"/>
    <n v="0"/>
    <x v="4"/>
    <s v="Credit Card"/>
    <x v="1"/>
    <s v="Yes"/>
    <s v="Food &amp; Beverage"/>
    <n v="9"/>
    <n v="1"/>
    <n v="2738.16"/>
    <x v="1"/>
    <n v="304.24"/>
  </r>
  <r>
    <n v="2397"/>
    <x v="3"/>
    <x v="58"/>
    <d v="2023-10-20T00:00:00"/>
    <x v="379"/>
    <x v="0"/>
    <n v="301.42"/>
    <n v="4"/>
    <n v="0"/>
    <x v="2"/>
    <s v="Cash"/>
    <x v="0"/>
    <s v="No"/>
    <s v="Spa Services"/>
    <n v="11"/>
    <n v="4"/>
    <n v="3315.6200000000003"/>
    <x v="0"/>
    <n v="301.42"/>
  </r>
  <r>
    <n v="2398"/>
    <x v="2"/>
    <x v="6"/>
    <d v="2023-04-13T00:00:00"/>
    <x v="28"/>
    <x v="0"/>
    <n v="243.38"/>
    <n v="1"/>
    <n v="1"/>
    <x v="3"/>
    <s v="Debit Card"/>
    <x v="2"/>
    <s v="No"/>
    <s v="Food &amp; Beverage"/>
    <n v="5"/>
    <n v="2"/>
    <n v="0"/>
    <x v="2"/>
    <n v="0"/>
  </r>
  <r>
    <n v="2399"/>
    <x v="3"/>
    <x v="216"/>
    <d v="2023-07-25T00:00:00"/>
    <x v="135"/>
    <x v="0"/>
    <n v="348.78"/>
    <n v="1"/>
    <n v="3"/>
    <x v="4"/>
    <s v="Bank Transfer"/>
    <x v="0"/>
    <s v="Yes"/>
    <s v="Accommodation"/>
    <n v="7"/>
    <n v="4"/>
    <n v="2441.46"/>
    <x v="0"/>
    <n v="348.78000000000003"/>
  </r>
  <r>
    <n v="2400"/>
    <x v="2"/>
    <x v="50"/>
    <d v="2023-08-15T00:00:00"/>
    <x v="0"/>
    <x v="2"/>
    <n v="136.02000000000001"/>
    <n v="2"/>
    <n v="2"/>
    <x v="0"/>
    <s v="Credit Card"/>
    <x v="0"/>
    <s v="No"/>
    <s v="Spa Services"/>
    <n v="9"/>
    <n v="4"/>
    <n v="1224.18"/>
    <x v="0"/>
    <n v="136.02000000000001"/>
  </r>
  <r>
    <n v="2401"/>
    <x v="1"/>
    <x v="90"/>
    <d v="2023-09-07T00:00:00"/>
    <x v="39"/>
    <x v="0"/>
    <n v="229.11"/>
    <n v="1"/>
    <n v="0"/>
    <x v="0"/>
    <s v="Cash"/>
    <x v="1"/>
    <s v="No"/>
    <s v="Spa Services"/>
    <n v="10"/>
    <n v="1"/>
    <n v="2291.1000000000004"/>
    <x v="1"/>
    <n v="229.11000000000004"/>
  </r>
  <r>
    <n v="2402"/>
    <x v="3"/>
    <x v="112"/>
    <d v="2023-12-25T00:00:00"/>
    <x v="3"/>
    <x v="3"/>
    <n v="454.89"/>
    <n v="2"/>
    <n v="1"/>
    <x v="4"/>
    <s v="UPI"/>
    <x v="2"/>
    <s v="No"/>
    <s v="Accommodation"/>
    <n v="6"/>
    <n v="3"/>
    <n v="0"/>
    <x v="2"/>
    <n v="0"/>
  </r>
  <r>
    <n v="2403"/>
    <x v="0"/>
    <x v="214"/>
    <d v="2023-09-03T00:00:00"/>
    <x v="233"/>
    <x v="3"/>
    <n v="399.06"/>
    <n v="4"/>
    <n v="1"/>
    <x v="2"/>
    <s v="Bank Transfer"/>
    <x v="0"/>
    <s v="No"/>
    <s v="Accommodation"/>
    <n v="8"/>
    <n v="5"/>
    <n v="3192.48"/>
    <x v="0"/>
    <n v="399.06"/>
  </r>
  <r>
    <n v="2404"/>
    <x v="0"/>
    <x v="192"/>
    <d v="2023-12-27T00:00:00"/>
    <x v="365"/>
    <x v="1"/>
    <n v="182.27"/>
    <n v="3"/>
    <n v="0"/>
    <x v="3"/>
    <s v="UPI"/>
    <x v="0"/>
    <s v="Yes"/>
    <s v="Spa Services"/>
    <n v="3"/>
    <n v="3"/>
    <n v="546.81000000000006"/>
    <x v="0"/>
    <n v="182.27"/>
  </r>
  <r>
    <n v="2405"/>
    <x v="2"/>
    <x v="136"/>
    <d v="2023-09-25T00:00:00"/>
    <x v="388"/>
    <x v="0"/>
    <n v="220.15"/>
    <n v="1"/>
    <n v="0"/>
    <x v="1"/>
    <s v="Credit Card"/>
    <x v="1"/>
    <s v="No"/>
    <s v="Other"/>
    <n v="3"/>
    <n v="1"/>
    <n v="660.45"/>
    <x v="1"/>
    <n v="220.15"/>
  </r>
  <r>
    <n v="2406"/>
    <x v="1"/>
    <x v="48"/>
    <d v="2023-01-23T00:00:00"/>
    <x v="258"/>
    <x v="1"/>
    <n v="143.35"/>
    <n v="2"/>
    <n v="1"/>
    <x v="0"/>
    <s v="Cash"/>
    <x v="0"/>
    <s v="No"/>
    <s v="Food &amp; Beverage"/>
    <n v="7"/>
    <n v="3"/>
    <n v="1003.4499999999999"/>
    <x v="0"/>
    <n v="143.35"/>
  </r>
  <r>
    <n v="2407"/>
    <x v="2"/>
    <x v="227"/>
    <d v="2023-06-30T00:00:00"/>
    <x v="113"/>
    <x v="0"/>
    <n v="308.83999999999997"/>
    <n v="2"/>
    <n v="1"/>
    <x v="2"/>
    <s v="UPI"/>
    <x v="0"/>
    <s v="No"/>
    <s v="Food &amp; Beverage"/>
    <n v="5"/>
    <n v="3"/>
    <n v="1544.1999999999998"/>
    <x v="0"/>
    <n v="308.83999999999997"/>
  </r>
  <r>
    <n v="2408"/>
    <x v="0"/>
    <x v="69"/>
    <d v="2023-02-16T00:00:00"/>
    <x v="46"/>
    <x v="0"/>
    <n v="257.18"/>
    <n v="2"/>
    <n v="1"/>
    <x v="3"/>
    <s v="Cash"/>
    <x v="0"/>
    <s v="No"/>
    <s v="Accommodation"/>
    <n v="4"/>
    <n v="3"/>
    <n v="1028.72"/>
    <x v="0"/>
    <n v="257.18"/>
  </r>
  <r>
    <n v="2409"/>
    <x v="2"/>
    <x v="327"/>
    <d v="2023-09-11T00:00:00"/>
    <x v="118"/>
    <x v="2"/>
    <n v="102.06"/>
    <n v="1"/>
    <n v="0"/>
    <x v="1"/>
    <s v="Bank Transfer"/>
    <x v="0"/>
    <s v="No"/>
    <s v="Food &amp; Beverage"/>
    <n v="7"/>
    <n v="1"/>
    <n v="714.42000000000007"/>
    <x v="0"/>
    <n v="102.06000000000002"/>
  </r>
  <r>
    <n v="2410"/>
    <x v="2"/>
    <x v="65"/>
    <d v="2023-01-29T00:00:00"/>
    <x v="46"/>
    <x v="1"/>
    <n v="166.4"/>
    <n v="4"/>
    <n v="0"/>
    <x v="1"/>
    <s v="Debit Card"/>
    <x v="0"/>
    <s v="No"/>
    <s v="Spa Services"/>
    <n v="1"/>
    <n v="4"/>
    <n v="166.4"/>
    <x v="0"/>
    <n v="166.4"/>
  </r>
  <r>
    <n v="2411"/>
    <x v="0"/>
    <x v="209"/>
    <d v="2023-10-26T00:00:00"/>
    <x v="297"/>
    <x v="3"/>
    <n v="439.99"/>
    <n v="1"/>
    <n v="1"/>
    <x v="3"/>
    <s v="Debit Card"/>
    <x v="0"/>
    <s v="No"/>
    <s v="Laundry"/>
    <n v="11"/>
    <n v="2"/>
    <n v="4839.8900000000003"/>
    <x v="0"/>
    <n v="439.99"/>
  </r>
  <r>
    <n v="2412"/>
    <x v="0"/>
    <x v="173"/>
    <d v="2023-12-04T00:00:00"/>
    <x v="22"/>
    <x v="1"/>
    <n v="177.46"/>
    <n v="2"/>
    <n v="1"/>
    <x v="2"/>
    <s v="Cash"/>
    <x v="1"/>
    <s v="No"/>
    <s v="Accommodation"/>
    <n v="7"/>
    <n v="3"/>
    <n v="1242.22"/>
    <x v="1"/>
    <n v="177.46"/>
  </r>
  <r>
    <n v="2413"/>
    <x v="3"/>
    <x v="108"/>
    <d v="2023-12-26T00:00:00"/>
    <x v="316"/>
    <x v="2"/>
    <n v="155.94999999999999"/>
    <n v="3"/>
    <n v="0"/>
    <x v="1"/>
    <s v="UPI"/>
    <x v="1"/>
    <s v="Yes"/>
    <s v="Other"/>
    <n v="11"/>
    <n v="3"/>
    <n v="1715.4499999999998"/>
    <x v="1"/>
    <n v="155.94999999999999"/>
  </r>
  <r>
    <n v="2414"/>
    <x v="0"/>
    <x v="133"/>
    <d v="2023-01-06T00:00:00"/>
    <x v="418"/>
    <x v="3"/>
    <n v="262.38"/>
    <n v="2"/>
    <n v="1"/>
    <x v="2"/>
    <s v="UPI"/>
    <x v="1"/>
    <s v="No"/>
    <s v="Accommodation"/>
    <n v="5"/>
    <n v="3"/>
    <n v="1311.9"/>
    <x v="1"/>
    <n v="262.38"/>
  </r>
  <r>
    <n v="2415"/>
    <x v="2"/>
    <x v="353"/>
    <d v="2023-04-04T00:00:00"/>
    <x v="253"/>
    <x v="2"/>
    <n v="102.61"/>
    <n v="2"/>
    <n v="0"/>
    <x v="1"/>
    <s v="Credit Card"/>
    <x v="1"/>
    <s v="Yes"/>
    <s v="Accommodation"/>
    <n v="5"/>
    <n v="2"/>
    <n v="513.04999999999995"/>
    <x v="1"/>
    <n v="102.60999999999999"/>
  </r>
  <r>
    <n v="2416"/>
    <x v="3"/>
    <x v="115"/>
    <d v="2023-04-28T00:00:00"/>
    <x v="403"/>
    <x v="2"/>
    <n v="125.12"/>
    <n v="4"/>
    <n v="0"/>
    <x v="3"/>
    <s v="Bank Transfer"/>
    <x v="0"/>
    <s v="No"/>
    <s v="Food &amp; Beverage"/>
    <n v="5"/>
    <n v="4"/>
    <n v="625.6"/>
    <x v="0"/>
    <n v="125.12"/>
  </r>
  <r>
    <n v="2417"/>
    <x v="3"/>
    <x v="233"/>
    <d v="2023-03-09T00:00:00"/>
    <x v="70"/>
    <x v="3"/>
    <n v="580.36"/>
    <n v="1"/>
    <n v="0"/>
    <x v="1"/>
    <s v="Debit Card"/>
    <x v="2"/>
    <s v="No"/>
    <s v="Accommodation"/>
    <n v="6"/>
    <n v="1"/>
    <n v="0"/>
    <x v="2"/>
    <n v="0"/>
  </r>
  <r>
    <n v="2418"/>
    <x v="3"/>
    <x v="319"/>
    <d v="2023-09-12T00:00:00"/>
    <x v="382"/>
    <x v="1"/>
    <n v="231.88"/>
    <n v="3"/>
    <n v="0"/>
    <x v="0"/>
    <s v="Credit Card"/>
    <x v="0"/>
    <s v="No"/>
    <s v="Accommodation"/>
    <n v="2"/>
    <n v="3"/>
    <n v="463.76"/>
    <x v="0"/>
    <n v="231.88"/>
  </r>
  <r>
    <n v="2419"/>
    <x v="1"/>
    <x v="179"/>
    <d v="2023-03-19T00:00:00"/>
    <x v="6"/>
    <x v="2"/>
    <n v="99.41"/>
    <n v="3"/>
    <n v="3"/>
    <x v="4"/>
    <s v="Debit Card"/>
    <x v="2"/>
    <s v="No"/>
    <s v="Accommodation"/>
    <n v="7"/>
    <n v="6"/>
    <n v="0"/>
    <x v="2"/>
    <n v="0"/>
  </r>
  <r>
    <n v="2420"/>
    <x v="3"/>
    <x v="154"/>
    <d v="2023-10-29T00:00:00"/>
    <x v="219"/>
    <x v="1"/>
    <n v="221.39"/>
    <n v="2"/>
    <n v="2"/>
    <x v="3"/>
    <s v="UPI"/>
    <x v="1"/>
    <s v="No"/>
    <s v="Food &amp; Beverage"/>
    <n v="6"/>
    <n v="4"/>
    <n v="1328.34"/>
    <x v="1"/>
    <n v="221.39"/>
  </r>
  <r>
    <n v="2421"/>
    <x v="3"/>
    <x v="331"/>
    <d v="2023-12-31T00:00:00"/>
    <x v="112"/>
    <x v="3"/>
    <n v="583.57000000000005"/>
    <n v="1"/>
    <n v="0"/>
    <x v="4"/>
    <s v="Debit Card"/>
    <x v="1"/>
    <s v="No"/>
    <s v="Accommodation"/>
    <n v="4"/>
    <n v="1"/>
    <n v="2334.2800000000002"/>
    <x v="1"/>
    <n v="583.57000000000005"/>
  </r>
  <r>
    <n v="2422"/>
    <x v="0"/>
    <x v="289"/>
    <d v="2023-12-14T00:00:00"/>
    <x v="276"/>
    <x v="2"/>
    <n v="95.47"/>
    <n v="1"/>
    <n v="0"/>
    <x v="1"/>
    <s v="Cash"/>
    <x v="0"/>
    <s v="No"/>
    <s v="Accommodation"/>
    <n v="6"/>
    <n v="1"/>
    <n v="572.81999999999994"/>
    <x v="0"/>
    <n v="95.469999999999985"/>
  </r>
  <r>
    <n v="2423"/>
    <x v="3"/>
    <x v="135"/>
    <d v="2023-07-04T00:00:00"/>
    <x v="135"/>
    <x v="0"/>
    <n v="232.75"/>
    <n v="1"/>
    <n v="0"/>
    <x v="4"/>
    <s v="Bank Transfer"/>
    <x v="3"/>
    <s v="No"/>
    <s v="Accommodation"/>
    <n v="7"/>
    <n v="1"/>
    <n v="0"/>
    <x v="2"/>
    <n v="0"/>
  </r>
  <r>
    <n v="2424"/>
    <x v="2"/>
    <x v="116"/>
    <d v="2023-04-28T00:00:00"/>
    <x v="180"/>
    <x v="2"/>
    <n v="108"/>
    <n v="1"/>
    <n v="0"/>
    <x v="1"/>
    <s v="UPI"/>
    <x v="0"/>
    <s v="No"/>
    <s v="Food &amp; Beverage"/>
    <n v="6"/>
    <n v="1"/>
    <n v="648"/>
    <x v="0"/>
    <n v="108"/>
  </r>
  <r>
    <n v="2425"/>
    <x v="1"/>
    <x v="260"/>
    <d v="2023-03-14T00:00:00"/>
    <x v="131"/>
    <x v="0"/>
    <n v="205.31"/>
    <n v="3"/>
    <n v="0"/>
    <x v="0"/>
    <s v="UPI"/>
    <x v="0"/>
    <s v="Yes"/>
    <s v="Accommodation"/>
    <n v="1"/>
    <n v="3"/>
    <n v="205.31"/>
    <x v="0"/>
    <n v="205.31"/>
  </r>
  <r>
    <n v="2426"/>
    <x v="0"/>
    <x v="37"/>
    <d v="2023-07-03T00:00:00"/>
    <x v="142"/>
    <x v="3"/>
    <n v="419.94"/>
    <n v="4"/>
    <n v="0"/>
    <x v="0"/>
    <s v="Bank Transfer"/>
    <x v="2"/>
    <s v="No"/>
    <s v="Accommodation"/>
    <n v="5"/>
    <n v="4"/>
    <n v="0"/>
    <x v="2"/>
    <n v="0"/>
  </r>
  <r>
    <n v="2427"/>
    <x v="1"/>
    <x v="3"/>
    <d v="2023-12-16T00:00:00"/>
    <x v="25"/>
    <x v="0"/>
    <n v="213.83"/>
    <n v="1"/>
    <n v="2"/>
    <x v="2"/>
    <s v="Bank Transfer"/>
    <x v="1"/>
    <s v="No"/>
    <s v="Food &amp; Beverage"/>
    <n v="4"/>
    <n v="3"/>
    <n v="855.32"/>
    <x v="1"/>
    <n v="213.83"/>
  </r>
  <r>
    <n v="2428"/>
    <x v="0"/>
    <x v="64"/>
    <d v="2023-09-26T00:00:00"/>
    <x v="12"/>
    <x v="1"/>
    <n v="180.77"/>
    <n v="1"/>
    <n v="3"/>
    <x v="1"/>
    <s v="Credit Card"/>
    <x v="1"/>
    <s v="No"/>
    <s v="Accommodation"/>
    <n v="11"/>
    <n v="4"/>
    <n v="1988.47"/>
    <x v="1"/>
    <n v="180.77"/>
  </r>
  <r>
    <n v="2429"/>
    <x v="1"/>
    <x v="61"/>
    <d v="2023-09-07T00:00:00"/>
    <x v="75"/>
    <x v="1"/>
    <n v="168.56"/>
    <n v="4"/>
    <n v="1"/>
    <x v="1"/>
    <s v="Credit Card"/>
    <x v="2"/>
    <s v="No"/>
    <s v="Accommodation"/>
    <n v="8"/>
    <n v="5"/>
    <n v="0"/>
    <x v="2"/>
    <n v="0"/>
  </r>
  <r>
    <n v="2430"/>
    <x v="2"/>
    <x v="199"/>
    <d v="2023-10-01T00:00:00"/>
    <x v="281"/>
    <x v="3"/>
    <n v="548.17999999999995"/>
    <n v="2"/>
    <n v="0"/>
    <x v="1"/>
    <s v="Bank Transfer"/>
    <x v="0"/>
    <s v="No"/>
    <s v="Other"/>
    <n v="2"/>
    <n v="2"/>
    <n v="1096.3599999999999"/>
    <x v="0"/>
    <n v="548.17999999999995"/>
  </r>
  <r>
    <n v="2431"/>
    <x v="3"/>
    <x v="23"/>
    <d v="2023-02-21T00:00:00"/>
    <x v="5"/>
    <x v="2"/>
    <n v="101.55"/>
    <n v="2"/>
    <n v="0"/>
    <x v="1"/>
    <s v="Credit Card"/>
    <x v="3"/>
    <s v="No"/>
    <s v="Accommodation"/>
    <n v="11"/>
    <n v="2"/>
    <n v="0"/>
    <x v="2"/>
    <n v="0"/>
  </r>
  <r>
    <n v="2432"/>
    <x v="2"/>
    <x v="31"/>
    <d v="2023-01-13T00:00:00"/>
    <x v="267"/>
    <x v="0"/>
    <n v="271.11"/>
    <n v="1"/>
    <n v="1"/>
    <x v="0"/>
    <s v="Debit Card"/>
    <x v="0"/>
    <s v="No"/>
    <s v="Accommodation"/>
    <n v="5"/>
    <n v="2"/>
    <n v="1355.5500000000002"/>
    <x v="0"/>
    <n v="271.11"/>
  </r>
  <r>
    <n v="2433"/>
    <x v="1"/>
    <x v="348"/>
    <d v="2023-07-26T00:00:00"/>
    <x v="103"/>
    <x v="1"/>
    <n v="155.68"/>
    <n v="1"/>
    <n v="0"/>
    <x v="2"/>
    <s v="Cash"/>
    <x v="1"/>
    <s v="Yes"/>
    <s v="Other"/>
    <n v="6"/>
    <n v="1"/>
    <n v="934.08"/>
    <x v="1"/>
    <n v="155.68"/>
  </r>
  <r>
    <n v="2434"/>
    <x v="0"/>
    <x v="68"/>
    <d v="2023-11-24T00:00:00"/>
    <x v="332"/>
    <x v="2"/>
    <n v="118.9"/>
    <n v="1"/>
    <n v="0"/>
    <x v="1"/>
    <s v="UPI"/>
    <x v="0"/>
    <s v="No"/>
    <s v="Food &amp; Beverage"/>
    <n v="9"/>
    <n v="1"/>
    <n v="1070.1000000000001"/>
    <x v="0"/>
    <n v="118.90000000000002"/>
  </r>
  <r>
    <n v="2435"/>
    <x v="0"/>
    <x v="358"/>
    <d v="2023-01-29T00:00:00"/>
    <x v="275"/>
    <x v="2"/>
    <n v="65.86"/>
    <n v="1"/>
    <n v="0"/>
    <x v="0"/>
    <s v="Cash"/>
    <x v="0"/>
    <s v="No"/>
    <s v="Accommodation"/>
    <n v="12"/>
    <n v="1"/>
    <n v="790.31999999999994"/>
    <x v="0"/>
    <n v="65.86"/>
  </r>
  <r>
    <n v="2436"/>
    <x v="2"/>
    <x v="2"/>
    <d v="2023-05-08T00:00:00"/>
    <x v="271"/>
    <x v="2"/>
    <n v="88.48"/>
    <n v="3"/>
    <n v="0"/>
    <x v="4"/>
    <s v="Debit Card"/>
    <x v="0"/>
    <s v="No"/>
    <s v="Food &amp; Beverage"/>
    <n v="5"/>
    <n v="3"/>
    <n v="442.40000000000003"/>
    <x v="0"/>
    <n v="88.48"/>
  </r>
  <r>
    <n v="2437"/>
    <x v="1"/>
    <x v="300"/>
    <d v="2023-05-05T00:00:00"/>
    <x v="28"/>
    <x v="2"/>
    <n v="62.7"/>
    <n v="1"/>
    <n v="1"/>
    <x v="1"/>
    <s v="Credit Card"/>
    <x v="0"/>
    <s v="No"/>
    <s v="Accommodation"/>
    <n v="8"/>
    <n v="2"/>
    <n v="501.6"/>
    <x v="0"/>
    <n v="62.7"/>
  </r>
  <r>
    <n v="2438"/>
    <x v="0"/>
    <x v="171"/>
    <d v="2023-01-29T00:00:00"/>
    <x v="333"/>
    <x v="2"/>
    <n v="60.81"/>
    <n v="1"/>
    <n v="1"/>
    <x v="3"/>
    <s v="Debit Card"/>
    <x v="0"/>
    <s v="Yes"/>
    <s v="Laundry"/>
    <n v="10"/>
    <n v="2"/>
    <n v="608.1"/>
    <x v="0"/>
    <n v="60.81"/>
  </r>
  <r>
    <n v="2439"/>
    <x v="3"/>
    <x v="7"/>
    <d v="2023-02-25T00:00:00"/>
    <x v="372"/>
    <x v="0"/>
    <n v="268.98"/>
    <n v="4"/>
    <n v="0"/>
    <x v="2"/>
    <s v="Debit Card"/>
    <x v="2"/>
    <s v="No"/>
    <s v="Accommodation"/>
    <n v="3"/>
    <n v="4"/>
    <n v="0"/>
    <x v="2"/>
    <n v="0"/>
  </r>
  <r>
    <n v="2440"/>
    <x v="1"/>
    <x v="81"/>
    <d v="2023-06-06T00:00:00"/>
    <x v="2"/>
    <x v="0"/>
    <n v="207.68"/>
    <n v="2"/>
    <n v="0"/>
    <x v="4"/>
    <s v="Bank Transfer"/>
    <x v="1"/>
    <s v="Yes"/>
    <s v="Accommodation"/>
    <n v="2"/>
    <n v="2"/>
    <n v="415.36"/>
    <x v="1"/>
    <n v="207.68"/>
  </r>
  <r>
    <n v="2441"/>
    <x v="1"/>
    <x v="177"/>
    <d v="2023-11-19T00:00:00"/>
    <x v="374"/>
    <x v="1"/>
    <n v="102.49"/>
    <n v="2"/>
    <n v="1"/>
    <x v="3"/>
    <s v="Credit Card"/>
    <x v="0"/>
    <s v="No"/>
    <s v="Food &amp; Beverage"/>
    <n v="8"/>
    <n v="3"/>
    <n v="819.92"/>
    <x v="0"/>
    <n v="102.49"/>
  </r>
  <r>
    <n v="2442"/>
    <x v="0"/>
    <x v="253"/>
    <d v="2023-11-23T00:00:00"/>
    <x v="342"/>
    <x v="2"/>
    <n v="84.31"/>
    <n v="2"/>
    <n v="0"/>
    <x v="1"/>
    <s v="Credit Card"/>
    <x v="2"/>
    <s v="No"/>
    <s v="Food &amp; Beverage"/>
    <n v="1"/>
    <n v="2"/>
    <n v="0"/>
    <x v="2"/>
    <n v="0"/>
  </r>
  <r>
    <n v="2443"/>
    <x v="2"/>
    <x v="117"/>
    <d v="2023-09-03T00:00:00"/>
    <x v="48"/>
    <x v="2"/>
    <n v="143.55000000000001"/>
    <n v="2"/>
    <n v="0"/>
    <x v="0"/>
    <s v="UPI"/>
    <x v="0"/>
    <s v="No"/>
    <s v="Laundry"/>
    <n v="5"/>
    <n v="2"/>
    <n v="717.75"/>
    <x v="0"/>
    <n v="143.55000000000001"/>
  </r>
  <r>
    <n v="2444"/>
    <x v="1"/>
    <x v="176"/>
    <d v="2023-11-29T00:00:00"/>
    <x v="50"/>
    <x v="3"/>
    <n v="299.13"/>
    <n v="1"/>
    <n v="1"/>
    <x v="0"/>
    <s v="Bank Transfer"/>
    <x v="0"/>
    <s v="No"/>
    <s v="Accommodation"/>
    <n v="3"/>
    <n v="2"/>
    <n v="897.39"/>
    <x v="0"/>
    <n v="299.13"/>
  </r>
  <r>
    <n v="2445"/>
    <x v="3"/>
    <x v="287"/>
    <d v="2023-05-27T00:00:00"/>
    <x v="38"/>
    <x v="2"/>
    <n v="82.81"/>
    <n v="2"/>
    <n v="0"/>
    <x v="3"/>
    <s v="UPI"/>
    <x v="1"/>
    <s v="No"/>
    <s v="Accommodation"/>
    <n v="1"/>
    <n v="2"/>
    <n v="82.81"/>
    <x v="1"/>
    <n v="82.81"/>
  </r>
  <r>
    <n v="2446"/>
    <x v="1"/>
    <x v="308"/>
    <d v="2023-02-28T00:00:00"/>
    <x v="150"/>
    <x v="0"/>
    <n v="193.13"/>
    <n v="2"/>
    <n v="1"/>
    <x v="2"/>
    <s v="UPI"/>
    <x v="0"/>
    <s v="No"/>
    <s v="Accommodation"/>
    <n v="4"/>
    <n v="3"/>
    <n v="772.52"/>
    <x v="0"/>
    <n v="193.13"/>
  </r>
  <r>
    <n v="2447"/>
    <x v="2"/>
    <x v="362"/>
    <d v="2023-11-03T00:00:00"/>
    <x v="184"/>
    <x v="3"/>
    <n v="354.73"/>
    <n v="2"/>
    <n v="2"/>
    <x v="1"/>
    <s v="Cash"/>
    <x v="1"/>
    <s v="No"/>
    <s v="Accommodation"/>
    <n v="2"/>
    <n v="4"/>
    <n v="709.46"/>
    <x v="1"/>
    <n v="354.73"/>
  </r>
  <r>
    <n v="2448"/>
    <x v="0"/>
    <x v="248"/>
    <d v="2023-10-14T00:00:00"/>
    <x v="377"/>
    <x v="2"/>
    <n v="104.26"/>
    <n v="1"/>
    <n v="0"/>
    <x v="3"/>
    <s v="Bank Transfer"/>
    <x v="3"/>
    <s v="No"/>
    <s v="Laundry"/>
    <n v="12"/>
    <n v="1"/>
    <n v="0"/>
    <x v="2"/>
    <n v="0"/>
  </r>
  <r>
    <n v="2449"/>
    <x v="3"/>
    <x v="154"/>
    <d v="2023-10-26T00:00:00"/>
    <x v="203"/>
    <x v="0"/>
    <n v="231.78"/>
    <n v="2"/>
    <n v="1"/>
    <x v="1"/>
    <s v="UPI"/>
    <x v="0"/>
    <s v="No"/>
    <s v="Food &amp; Beverage"/>
    <n v="3"/>
    <n v="3"/>
    <n v="695.34"/>
    <x v="0"/>
    <n v="231.78"/>
  </r>
  <r>
    <n v="2450"/>
    <x v="3"/>
    <x v="217"/>
    <d v="2023-12-20T00:00:00"/>
    <x v="146"/>
    <x v="1"/>
    <n v="171.83"/>
    <n v="2"/>
    <n v="0"/>
    <x v="1"/>
    <s v="Bank Transfer"/>
    <x v="2"/>
    <s v="No"/>
    <s v="Accommodation"/>
    <n v="11"/>
    <n v="2"/>
    <n v="0"/>
    <x v="2"/>
    <n v="0"/>
  </r>
  <r>
    <n v="2451"/>
    <x v="1"/>
    <x v="330"/>
    <d v="2023-05-06T00:00:00"/>
    <x v="192"/>
    <x v="0"/>
    <n v="176.42"/>
    <n v="2"/>
    <n v="0"/>
    <x v="1"/>
    <s v="Bank Transfer"/>
    <x v="1"/>
    <s v="No"/>
    <s v="Accommodation"/>
    <n v="6"/>
    <n v="2"/>
    <n v="1058.52"/>
    <x v="1"/>
    <n v="176.42"/>
  </r>
  <r>
    <n v="2452"/>
    <x v="0"/>
    <x v="253"/>
    <d v="2023-11-29T00:00:00"/>
    <x v="265"/>
    <x v="1"/>
    <n v="109.58"/>
    <n v="1"/>
    <n v="2"/>
    <x v="2"/>
    <s v="Cash"/>
    <x v="1"/>
    <s v="Yes"/>
    <s v="Food &amp; Beverage"/>
    <n v="7"/>
    <n v="3"/>
    <n v="767.06"/>
    <x v="1"/>
    <n v="109.58"/>
  </r>
  <r>
    <n v="2453"/>
    <x v="3"/>
    <x v="275"/>
    <d v="2023-03-30T00:00:00"/>
    <x v="210"/>
    <x v="2"/>
    <n v="115.19"/>
    <n v="3"/>
    <n v="1"/>
    <x v="2"/>
    <s v="Cash"/>
    <x v="3"/>
    <s v="No"/>
    <s v="Laundry"/>
    <n v="2"/>
    <n v="4"/>
    <n v="0"/>
    <x v="2"/>
    <n v="0"/>
  </r>
  <r>
    <n v="2454"/>
    <x v="3"/>
    <x v="114"/>
    <d v="2023-05-15T00:00:00"/>
    <x v="317"/>
    <x v="2"/>
    <n v="85.23"/>
    <n v="1"/>
    <n v="0"/>
    <x v="1"/>
    <s v="Debit Card"/>
    <x v="1"/>
    <s v="No"/>
    <s v="Accommodation"/>
    <n v="3"/>
    <n v="1"/>
    <n v="255.69"/>
    <x v="1"/>
    <n v="85.23"/>
  </r>
  <r>
    <n v="2455"/>
    <x v="1"/>
    <x v="243"/>
    <d v="2023-08-08T00:00:00"/>
    <x v="65"/>
    <x v="1"/>
    <n v="103.75"/>
    <n v="4"/>
    <n v="0"/>
    <x v="4"/>
    <s v="Debit Card"/>
    <x v="0"/>
    <s v="No"/>
    <s v="Accommodation"/>
    <n v="6"/>
    <n v="4"/>
    <n v="622.5"/>
    <x v="0"/>
    <n v="103.75"/>
  </r>
  <r>
    <n v="2456"/>
    <x v="1"/>
    <x v="39"/>
    <d v="2023-06-15T00:00:00"/>
    <x v="107"/>
    <x v="0"/>
    <n v="160.38999999999999"/>
    <n v="3"/>
    <n v="2"/>
    <x v="2"/>
    <s v="Bank Transfer"/>
    <x v="0"/>
    <s v="No"/>
    <s v="Food &amp; Beverage"/>
    <n v="6"/>
    <n v="5"/>
    <n v="962.33999999999992"/>
    <x v="0"/>
    <n v="160.38999999999999"/>
  </r>
  <r>
    <n v="2457"/>
    <x v="0"/>
    <x v="364"/>
    <d v="2023-07-15T00:00:00"/>
    <x v="36"/>
    <x v="2"/>
    <n v="127.1"/>
    <n v="1"/>
    <n v="0"/>
    <x v="0"/>
    <s v="Bank Transfer"/>
    <x v="0"/>
    <s v="Yes"/>
    <s v="Accommodation"/>
    <n v="8"/>
    <n v="1"/>
    <n v="1016.8"/>
    <x v="0"/>
    <n v="127.1"/>
  </r>
  <r>
    <n v="2458"/>
    <x v="3"/>
    <x v="238"/>
    <d v="2024-01-03T00:00:00"/>
    <x v="170"/>
    <x v="3"/>
    <n v="495.21"/>
    <n v="3"/>
    <n v="3"/>
    <x v="2"/>
    <s v="Cash"/>
    <x v="0"/>
    <s v="No"/>
    <s v="Accommodation"/>
    <n v="13"/>
    <n v="6"/>
    <n v="6437.73"/>
    <x v="0"/>
    <n v="495.21"/>
  </r>
  <r>
    <n v="2459"/>
    <x v="0"/>
    <x v="246"/>
    <d v="2023-05-09T00:00:00"/>
    <x v="341"/>
    <x v="2"/>
    <n v="99.75"/>
    <n v="1"/>
    <n v="0"/>
    <x v="1"/>
    <s v="UPI"/>
    <x v="3"/>
    <s v="Yes"/>
    <s v="Food &amp; Beverage"/>
    <n v="1"/>
    <n v="1"/>
    <n v="0"/>
    <x v="2"/>
    <n v="0"/>
  </r>
  <r>
    <n v="2460"/>
    <x v="0"/>
    <x v="68"/>
    <d v="2023-11-24T00:00:00"/>
    <x v="158"/>
    <x v="2"/>
    <n v="69.11"/>
    <n v="2"/>
    <n v="0"/>
    <x v="2"/>
    <s v="Credit Card"/>
    <x v="1"/>
    <s v="No"/>
    <s v="Accommodation"/>
    <n v="9"/>
    <n v="2"/>
    <n v="621.99"/>
    <x v="1"/>
    <n v="69.11"/>
  </r>
  <r>
    <n v="2461"/>
    <x v="1"/>
    <x v="22"/>
    <d v="2023-12-11T00:00:00"/>
    <x v="354"/>
    <x v="1"/>
    <n v="157.19"/>
    <n v="2"/>
    <n v="0"/>
    <x v="0"/>
    <s v="Credit Card"/>
    <x v="0"/>
    <s v="Yes"/>
    <s v="Accommodation"/>
    <n v="5"/>
    <n v="2"/>
    <n v="785.95"/>
    <x v="0"/>
    <n v="157.19"/>
  </r>
  <r>
    <n v="2462"/>
    <x v="0"/>
    <x v="342"/>
    <d v="2023-01-23T00:00:00"/>
    <x v="169"/>
    <x v="3"/>
    <n v="277.88"/>
    <n v="2"/>
    <n v="1"/>
    <x v="1"/>
    <s v="Debit Card"/>
    <x v="0"/>
    <s v="No"/>
    <s v="Food &amp; Beverage"/>
    <n v="2"/>
    <n v="3"/>
    <n v="555.76"/>
    <x v="0"/>
    <n v="277.88"/>
  </r>
  <r>
    <n v="2463"/>
    <x v="2"/>
    <x v="273"/>
    <d v="2023-07-28T00:00:00"/>
    <x v="245"/>
    <x v="0"/>
    <n v="293.7"/>
    <n v="4"/>
    <n v="2"/>
    <x v="3"/>
    <s v="Bank Transfer"/>
    <x v="1"/>
    <s v="Yes"/>
    <s v="Accommodation"/>
    <n v="3"/>
    <n v="6"/>
    <n v="881.09999999999991"/>
    <x v="1"/>
    <n v="293.7"/>
  </r>
  <r>
    <n v="2464"/>
    <x v="2"/>
    <x v="259"/>
    <d v="2023-10-04T00:00:00"/>
    <x v="209"/>
    <x v="0"/>
    <n v="301.63"/>
    <n v="3"/>
    <n v="0"/>
    <x v="1"/>
    <s v="Cash"/>
    <x v="0"/>
    <s v="No"/>
    <s v="Food &amp; Beverage"/>
    <n v="3"/>
    <n v="3"/>
    <n v="904.89"/>
    <x v="0"/>
    <n v="301.63"/>
  </r>
  <r>
    <n v="2465"/>
    <x v="3"/>
    <x v="245"/>
    <d v="2023-02-10T00:00:00"/>
    <x v="294"/>
    <x v="1"/>
    <n v="170.9"/>
    <n v="2"/>
    <n v="0"/>
    <x v="1"/>
    <s v="UPI"/>
    <x v="0"/>
    <s v="No"/>
    <s v="Food &amp; Beverage"/>
    <n v="2"/>
    <n v="2"/>
    <n v="341.8"/>
    <x v="0"/>
    <n v="170.9"/>
  </r>
  <r>
    <n v="2466"/>
    <x v="3"/>
    <x v="344"/>
    <d v="2023-07-06T00:00:00"/>
    <x v="395"/>
    <x v="2"/>
    <n v="100.58"/>
    <n v="2"/>
    <n v="0"/>
    <x v="0"/>
    <s v="Bank Transfer"/>
    <x v="0"/>
    <s v="No"/>
    <s v="Accommodation"/>
    <n v="2"/>
    <n v="2"/>
    <n v="201.16"/>
    <x v="0"/>
    <n v="100.58"/>
  </r>
  <r>
    <n v="2467"/>
    <x v="2"/>
    <x v="344"/>
    <d v="2023-07-11T00:00:00"/>
    <x v="0"/>
    <x v="2"/>
    <n v="146.9"/>
    <n v="1"/>
    <n v="0"/>
    <x v="2"/>
    <s v="Cash"/>
    <x v="1"/>
    <s v="No"/>
    <s v="Food &amp; Beverage"/>
    <n v="7"/>
    <n v="1"/>
    <n v="1028.3"/>
    <x v="1"/>
    <n v="146.9"/>
  </r>
  <r>
    <n v="2468"/>
    <x v="1"/>
    <x v="87"/>
    <d v="2023-12-14T00:00:00"/>
    <x v="190"/>
    <x v="0"/>
    <n v="243.7"/>
    <n v="2"/>
    <n v="0"/>
    <x v="3"/>
    <s v="Cash"/>
    <x v="0"/>
    <s v="No"/>
    <s v="Laundry"/>
    <n v="9"/>
    <n v="2"/>
    <n v="2193.2999999999997"/>
    <x v="0"/>
    <n v="243.69999999999996"/>
  </r>
  <r>
    <n v="2469"/>
    <x v="2"/>
    <x v="199"/>
    <d v="2023-10-02T00:00:00"/>
    <x v="223"/>
    <x v="1"/>
    <n v="207.57"/>
    <n v="2"/>
    <n v="2"/>
    <x v="0"/>
    <s v="UPI"/>
    <x v="1"/>
    <s v="No"/>
    <s v="Food &amp; Beverage"/>
    <n v="3"/>
    <n v="4"/>
    <n v="622.71"/>
    <x v="1"/>
    <n v="207.57000000000002"/>
  </r>
  <r>
    <n v="2470"/>
    <x v="2"/>
    <x v="212"/>
    <d v="2023-11-17T00:00:00"/>
    <x v="344"/>
    <x v="3"/>
    <n v="310.26"/>
    <n v="2"/>
    <n v="2"/>
    <x v="0"/>
    <s v="Debit Card"/>
    <x v="3"/>
    <s v="No"/>
    <s v="Accommodation"/>
    <n v="5"/>
    <n v="4"/>
    <n v="0"/>
    <x v="2"/>
    <n v="0"/>
  </r>
  <r>
    <n v="2471"/>
    <x v="1"/>
    <x v="191"/>
    <d v="2023-06-13T00:00:00"/>
    <x v="399"/>
    <x v="2"/>
    <n v="83.78"/>
    <n v="1"/>
    <n v="0"/>
    <x v="3"/>
    <s v="Credit Card"/>
    <x v="0"/>
    <s v="No"/>
    <s v="Food &amp; Beverage"/>
    <n v="5"/>
    <n v="1"/>
    <n v="418.9"/>
    <x v="0"/>
    <n v="83.78"/>
  </r>
  <r>
    <n v="2472"/>
    <x v="0"/>
    <x v="9"/>
    <d v="2023-08-08T00:00:00"/>
    <x v="88"/>
    <x v="3"/>
    <n v="350.86"/>
    <n v="1"/>
    <n v="0"/>
    <x v="1"/>
    <s v="Bank Transfer"/>
    <x v="2"/>
    <s v="Yes"/>
    <s v="Accommodation"/>
    <n v="3"/>
    <n v="1"/>
    <n v="0"/>
    <x v="2"/>
    <n v="0"/>
  </r>
  <r>
    <n v="2473"/>
    <x v="0"/>
    <x v="173"/>
    <d v="2023-12-01T00:00:00"/>
    <x v="276"/>
    <x v="3"/>
    <n v="456.99"/>
    <n v="4"/>
    <n v="0"/>
    <x v="1"/>
    <s v="Debit Card"/>
    <x v="2"/>
    <s v="No"/>
    <s v="Accommodation"/>
    <n v="4"/>
    <n v="4"/>
    <n v="0"/>
    <x v="2"/>
    <n v="0"/>
  </r>
  <r>
    <n v="2474"/>
    <x v="0"/>
    <x v="226"/>
    <d v="2024-01-05T00:00:00"/>
    <x v="411"/>
    <x v="1"/>
    <n v="180.19"/>
    <n v="4"/>
    <n v="3"/>
    <x v="1"/>
    <s v="Debit Card"/>
    <x v="0"/>
    <s v="No"/>
    <s v="Accommodation"/>
    <n v="5"/>
    <n v="7"/>
    <n v="900.95"/>
    <x v="0"/>
    <n v="180.19"/>
  </r>
  <r>
    <n v="2475"/>
    <x v="2"/>
    <x v="90"/>
    <d v="2023-09-05T00:00:00"/>
    <x v="260"/>
    <x v="1"/>
    <n v="129.68"/>
    <n v="1"/>
    <n v="0"/>
    <x v="0"/>
    <s v="Credit Card"/>
    <x v="0"/>
    <s v="No"/>
    <s v="Food &amp; Beverage"/>
    <n v="8"/>
    <n v="1"/>
    <n v="1037.44"/>
    <x v="0"/>
    <n v="129.68"/>
  </r>
  <r>
    <n v="2476"/>
    <x v="0"/>
    <x v="65"/>
    <d v="2023-02-02T00:00:00"/>
    <x v="46"/>
    <x v="1"/>
    <n v="154.52000000000001"/>
    <n v="2"/>
    <n v="0"/>
    <x v="1"/>
    <s v="Cash"/>
    <x v="0"/>
    <s v="No"/>
    <s v="Accommodation"/>
    <n v="5"/>
    <n v="2"/>
    <n v="772.6"/>
    <x v="0"/>
    <n v="154.52000000000001"/>
  </r>
  <r>
    <n v="2477"/>
    <x v="1"/>
    <x v="271"/>
    <d v="2023-08-13T00:00:00"/>
    <x v="99"/>
    <x v="1"/>
    <n v="165.83"/>
    <n v="1"/>
    <n v="2"/>
    <x v="3"/>
    <s v="Bank Transfer"/>
    <x v="1"/>
    <s v="No"/>
    <s v="Spa Services"/>
    <n v="2"/>
    <n v="3"/>
    <n v="331.66"/>
    <x v="1"/>
    <n v="165.83"/>
  </r>
  <r>
    <n v="2478"/>
    <x v="2"/>
    <x v="48"/>
    <d v="2023-01-20T00:00:00"/>
    <x v="333"/>
    <x v="1"/>
    <n v="212.15"/>
    <n v="1"/>
    <n v="0"/>
    <x v="1"/>
    <s v="Bank Transfer"/>
    <x v="0"/>
    <s v="Yes"/>
    <s v="Accommodation"/>
    <n v="4"/>
    <n v="1"/>
    <n v="848.6"/>
    <x v="0"/>
    <n v="212.15"/>
  </r>
  <r>
    <n v="2479"/>
    <x v="1"/>
    <x v="325"/>
    <d v="2023-07-29T00:00:00"/>
    <x v="115"/>
    <x v="3"/>
    <n v="283.73"/>
    <n v="2"/>
    <n v="0"/>
    <x v="4"/>
    <s v="Bank Transfer"/>
    <x v="0"/>
    <s v="No"/>
    <s v="Accommodation"/>
    <n v="5"/>
    <n v="2"/>
    <n v="1418.65"/>
    <x v="0"/>
    <n v="283.73"/>
  </r>
  <r>
    <n v="2480"/>
    <x v="3"/>
    <x v="233"/>
    <d v="2023-03-13T00:00:00"/>
    <x v="96"/>
    <x v="0"/>
    <n v="335.68"/>
    <n v="2"/>
    <n v="0"/>
    <x v="0"/>
    <s v="UPI"/>
    <x v="0"/>
    <s v="Yes"/>
    <s v="Accommodation"/>
    <n v="10"/>
    <n v="2"/>
    <n v="3356.8"/>
    <x v="0"/>
    <n v="335.68"/>
  </r>
  <r>
    <n v="2481"/>
    <x v="0"/>
    <x v="127"/>
    <d v="2023-10-26T00:00:00"/>
    <x v="203"/>
    <x v="1"/>
    <n v="132.54"/>
    <n v="1"/>
    <n v="0"/>
    <x v="1"/>
    <s v="UPI"/>
    <x v="0"/>
    <s v="No"/>
    <s v="Accommodation"/>
    <n v="2"/>
    <n v="1"/>
    <n v="265.08"/>
    <x v="0"/>
    <n v="132.54"/>
  </r>
  <r>
    <n v="2482"/>
    <x v="0"/>
    <x v="136"/>
    <d v="2023-09-24T00:00:00"/>
    <x v="388"/>
    <x v="2"/>
    <n v="109.96"/>
    <n v="2"/>
    <n v="0"/>
    <x v="2"/>
    <s v="Debit Card"/>
    <x v="0"/>
    <s v="No"/>
    <s v="Accommodation"/>
    <n v="2"/>
    <n v="2"/>
    <n v="219.92"/>
    <x v="0"/>
    <n v="109.96"/>
  </r>
  <r>
    <n v="2483"/>
    <x v="0"/>
    <x v="135"/>
    <d v="2023-07-06T00:00:00"/>
    <x v="394"/>
    <x v="0"/>
    <n v="150.87"/>
    <n v="2"/>
    <n v="2"/>
    <x v="1"/>
    <s v="Cash"/>
    <x v="0"/>
    <s v="No"/>
    <s v="Accommodation"/>
    <n v="9"/>
    <n v="4"/>
    <n v="1357.83"/>
    <x v="0"/>
    <n v="150.87"/>
  </r>
  <r>
    <n v="2484"/>
    <x v="3"/>
    <x v="148"/>
    <d v="2023-05-29T00:00:00"/>
    <x v="180"/>
    <x v="1"/>
    <n v="174.44"/>
    <n v="1"/>
    <n v="0"/>
    <x v="3"/>
    <s v="Debit Card"/>
    <x v="2"/>
    <s v="No"/>
    <s v="Accommodation"/>
    <n v="2"/>
    <n v="1"/>
    <n v="0"/>
    <x v="2"/>
    <n v="0"/>
  </r>
  <r>
    <n v="2485"/>
    <x v="3"/>
    <x v="222"/>
    <d v="2023-11-16T00:00:00"/>
    <x v="158"/>
    <x v="3"/>
    <n v="569.95000000000005"/>
    <n v="4"/>
    <n v="1"/>
    <x v="0"/>
    <s v="Cash"/>
    <x v="1"/>
    <s v="No"/>
    <s v="Accommodation"/>
    <n v="6"/>
    <n v="5"/>
    <n v="3419.7000000000003"/>
    <x v="1"/>
    <n v="569.95000000000005"/>
  </r>
  <r>
    <n v="2486"/>
    <x v="1"/>
    <x v="292"/>
    <d v="2023-11-18T00:00:00"/>
    <x v="101"/>
    <x v="2"/>
    <n v="85.51"/>
    <n v="2"/>
    <n v="0"/>
    <x v="3"/>
    <s v="UPI"/>
    <x v="0"/>
    <s v="No"/>
    <s v="Accommodation"/>
    <n v="2"/>
    <n v="2"/>
    <n v="171.02"/>
    <x v="0"/>
    <n v="85.51"/>
  </r>
  <r>
    <n v="2487"/>
    <x v="3"/>
    <x v="210"/>
    <d v="2023-03-19T00:00:00"/>
    <x v="47"/>
    <x v="1"/>
    <n v="199.41"/>
    <n v="2"/>
    <n v="3"/>
    <x v="0"/>
    <s v="Cash"/>
    <x v="1"/>
    <s v="Yes"/>
    <s v="Accommodation"/>
    <n v="3"/>
    <n v="5"/>
    <n v="598.23"/>
    <x v="1"/>
    <n v="199.41"/>
  </r>
  <r>
    <n v="2488"/>
    <x v="3"/>
    <x v="85"/>
    <d v="2023-01-30T00:00:00"/>
    <x v="77"/>
    <x v="3"/>
    <n v="375.88"/>
    <n v="3"/>
    <n v="0"/>
    <x v="4"/>
    <s v="UPI"/>
    <x v="0"/>
    <s v="No"/>
    <s v="Accommodation"/>
    <n v="7"/>
    <n v="3"/>
    <n v="2631.16"/>
    <x v="0"/>
    <n v="375.88"/>
  </r>
  <r>
    <n v="2489"/>
    <x v="3"/>
    <x v="95"/>
    <d v="2023-05-20T00:00:00"/>
    <x v="279"/>
    <x v="2"/>
    <n v="81.41"/>
    <n v="1"/>
    <n v="2"/>
    <x v="1"/>
    <s v="Credit Card"/>
    <x v="0"/>
    <s v="No"/>
    <s v="Accommodation"/>
    <n v="4"/>
    <n v="3"/>
    <n v="325.64"/>
    <x v="0"/>
    <n v="81.41"/>
  </r>
  <r>
    <n v="2490"/>
    <x v="2"/>
    <x v="354"/>
    <d v="2023-08-06T00:00:00"/>
    <x v="9"/>
    <x v="2"/>
    <n v="78.02"/>
    <n v="3"/>
    <n v="0"/>
    <x v="1"/>
    <s v="Cash"/>
    <x v="0"/>
    <s v="No"/>
    <s v="Accommodation"/>
    <n v="8"/>
    <n v="3"/>
    <n v="624.16"/>
    <x v="0"/>
    <n v="78.02"/>
  </r>
  <r>
    <n v="2491"/>
    <x v="0"/>
    <x v="198"/>
    <d v="2023-06-15T00:00:00"/>
    <x v="36"/>
    <x v="1"/>
    <n v="109.39"/>
    <n v="1"/>
    <n v="0"/>
    <x v="3"/>
    <s v="Cash"/>
    <x v="0"/>
    <s v="No"/>
    <s v="Accommodation"/>
    <n v="3"/>
    <n v="1"/>
    <n v="328.17"/>
    <x v="0"/>
    <n v="109.39"/>
  </r>
  <r>
    <n v="2492"/>
    <x v="0"/>
    <x v="357"/>
    <d v="2023-06-05T00:00:00"/>
    <x v="317"/>
    <x v="0"/>
    <n v="209.32"/>
    <n v="4"/>
    <n v="1"/>
    <x v="1"/>
    <s v="Bank Transfer"/>
    <x v="3"/>
    <s v="No"/>
    <s v="Accommodation"/>
    <n v="6"/>
    <n v="5"/>
    <n v="0"/>
    <x v="2"/>
    <n v="0"/>
  </r>
  <r>
    <n v="2493"/>
    <x v="1"/>
    <x v="253"/>
    <d v="2023-11-30T00:00:00"/>
    <x v="66"/>
    <x v="0"/>
    <n v="222.11"/>
    <n v="2"/>
    <n v="0"/>
    <x v="0"/>
    <s v="UPI"/>
    <x v="1"/>
    <s v="No"/>
    <s v="Food &amp; Beverage"/>
    <n v="8"/>
    <n v="2"/>
    <n v="1776.88"/>
    <x v="1"/>
    <n v="222.11"/>
  </r>
  <r>
    <n v="2494"/>
    <x v="2"/>
    <x v="312"/>
    <d v="2023-12-29T00:00:00"/>
    <x v="412"/>
    <x v="0"/>
    <n v="309.45999999999998"/>
    <n v="2"/>
    <n v="0"/>
    <x v="0"/>
    <s v="UPI"/>
    <x v="0"/>
    <s v="No"/>
    <s v="Food &amp; Beverage"/>
    <n v="6"/>
    <n v="2"/>
    <n v="1856.7599999999998"/>
    <x v="0"/>
    <n v="309.45999999999998"/>
  </r>
  <r>
    <n v="2495"/>
    <x v="1"/>
    <x v="166"/>
    <d v="2023-02-16T00:00:00"/>
    <x v="375"/>
    <x v="2"/>
    <n v="87.09"/>
    <n v="2"/>
    <n v="0"/>
    <x v="2"/>
    <s v="Bank Transfer"/>
    <x v="0"/>
    <s v="No"/>
    <s v="Food &amp; Beverage"/>
    <n v="9"/>
    <n v="2"/>
    <n v="783.81000000000006"/>
    <x v="0"/>
    <n v="87.09"/>
  </r>
  <r>
    <n v="2496"/>
    <x v="0"/>
    <x v="243"/>
    <d v="2023-08-11T00:00:00"/>
    <x v="233"/>
    <x v="0"/>
    <n v="270.97000000000003"/>
    <n v="3"/>
    <n v="2"/>
    <x v="3"/>
    <s v="Credit Card"/>
    <x v="2"/>
    <s v="No"/>
    <s v="Accommodation"/>
    <n v="9"/>
    <n v="5"/>
    <n v="0"/>
    <x v="2"/>
    <n v="0"/>
  </r>
  <r>
    <n v="2497"/>
    <x v="0"/>
    <x v="136"/>
    <d v="2023-10-01T00:00:00"/>
    <x v="244"/>
    <x v="1"/>
    <n v="159.44"/>
    <n v="1"/>
    <n v="2"/>
    <x v="1"/>
    <s v="Cash"/>
    <x v="2"/>
    <s v="No"/>
    <s v="Food &amp; Beverage"/>
    <n v="9"/>
    <n v="3"/>
    <n v="0"/>
    <x v="2"/>
    <n v="0"/>
  </r>
  <r>
    <n v="2498"/>
    <x v="1"/>
    <x v="192"/>
    <d v="2023-12-27T00:00:00"/>
    <x v="342"/>
    <x v="0"/>
    <n v="219.61"/>
    <n v="2"/>
    <n v="0"/>
    <x v="1"/>
    <s v="Bank Transfer"/>
    <x v="0"/>
    <s v="No"/>
    <s v="Food &amp; Beverage"/>
    <n v="3"/>
    <n v="2"/>
    <n v="658.83"/>
    <x v="0"/>
    <n v="219.61"/>
  </r>
  <r>
    <n v="2499"/>
    <x v="0"/>
    <x v="149"/>
    <d v="2023-03-11T00:00:00"/>
    <x v="270"/>
    <x v="2"/>
    <n v="111.23"/>
    <n v="2"/>
    <n v="0"/>
    <x v="4"/>
    <s v="Credit Card"/>
    <x v="3"/>
    <s v="Yes"/>
    <s v="Accommodation"/>
    <n v="4"/>
    <n v="2"/>
    <n v="0"/>
    <x v="2"/>
    <n v="0"/>
  </r>
  <r>
    <n v="2500"/>
    <x v="1"/>
    <x v="59"/>
    <d v="2023-06-17T00:00:00"/>
    <x v="235"/>
    <x v="2"/>
    <n v="71.239999999999995"/>
    <n v="1"/>
    <n v="0"/>
    <x v="1"/>
    <s v="Cash"/>
    <x v="0"/>
    <s v="No"/>
    <s v="Accommodation"/>
    <n v="6"/>
    <n v="1"/>
    <n v="427.43999999999994"/>
    <x v="0"/>
    <n v="71.239999999999995"/>
  </r>
  <r>
    <n v="2501"/>
    <x v="0"/>
    <x v="213"/>
    <d v="2023-04-08T00:00:00"/>
    <x v="102"/>
    <x v="0"/>
    <n v="182.08"/>
    <n v="1"/>
    <n v="0"/>
    <x v="3"/>
    <s v="UPI"/>
    <x v="2"/>
    <s v="No"/>
    <s v="Accommodation"/>
    <n v="7"/>
    <n v="1"/>
    <n v="0"/>
    <x v="2"/>
    <n v="0"/>
  </r>
  <r>
    <n v="2502"/>
    <x v="2"/>
    <x v="103"/>
    <d v="2023-04-13T00:00:00"/>
    <x v="186"/>
    <x v="3"/>
    <n v="290.68"/>
    <n v="2"/>
    <n v="1"/>
    <x v="1"/>
    <s v="Cash"/>
    <x v="1"/>
    <s v="Yes"/>
    <s v="Laundry"/>
    <n v="3"/>
    <n v="3"/>
    <n v="872.04"/>
    <x v="1"/>
    <n v="290.68"/>
  </r>
  <r>
    <n v="2503"/>
    <x v="3"/>
    <x v="215"/>
    <d v="2023-10-22T00:00:00"/>
    <x v="209"/>
    <x v="1"/>
    <n v="170.15"/>
    <n v="2"/>
    <n v="0"/>
    <x v="1"/>
    <s v="Cash"/>
    <x v="0"/>
    <s v="Yes"/>
    <s v="Accommodation"/>
    <n v="6"/>
    <n v="2"/>
    <n v="1020.9000000000001"/>
    <x v="0"/>
    <n v="170.15"/>
  </r>
  <r>
    <n v="2504"/>
    <x v="0"/>
    <x v="344"/>
    <d v="2023-07-15T00:00:00"/>
    <x v="0"/>
    <x v="3"/>
    <n v="343.45"/>
    <n v="1"/>
    <n v="2"/>
    <x v="1"/>
    <s v="Debit Card"/>
    <x v="1"/>
    <s v="No"/>
    <s v="Spa Services"/>
    <n v="11"/>
    <n v="3"/>
    <n v="3777.95"/>
    <x v="1"/>
    <n v="343.45"/>
  </r>
  <r>
    <n v="2505"/>
    <x v="0"/>
    <x v="50"/>
    <d v="2023-08-08T00:00:00"/>
    <x v="37"/>
    <x v="3"/>
    <n v="329.52"/>
    <n v="4"/>
    <n v="0"/>
    <x v="2"/>
    <s v="Debit Card"/>
    <x v="2"/>
    <s v="No"/>
    <s v="Accommodation"/>
    <n v="2"/>
    <n v="4"/>
    <n v="0"/>
    <x v="2"/>
    <n v="0"/>
  </r>
  <r>
    <n v="2506"/>
    <x v="1"/>
    <x v="37"/>
    <d v="2023-07-10T00:00:00"/>
    <x v="318"/>
    <x v="1"/>
    <n v="162.22"/>
    <n v="3"/>
    <n v="0"/>
    <x v="1"/>
    <s v="UPI"/>
    <x v="0"/>
    <s v="Yes"/>
    <s v="Spa Services"/>
    <n v="12"/>
    <n v="3"/>
    <n v="1946.6399999999999"/>
    <x v="0"/>
    <n v="162.22"/>
  </r>
  <r>
    <n v="2507"/>
    <x v="2"/>
    <x v="304"/>
    <d v="2023-11-10T00:00:00"/>
    <x v="413"/>
    <x v="2"/>
    <n v="104.55"/>
    <n v="2"/>
    <n v="0"/>
    <x v="2"/>
    <s v="Cash"/>
    <x v="0"/>
    <s v="No"/>
    <s v="Laundry"/>
    <n v="2"/>
    <n v="2"/>
    <n v="209.1"/>
    <x v="0"/>
    <n v="104.55"/>
  </r>
  <r>
    <n v="2508"/>
    <x v="0"/>
    <x v="145"/>
    <d v="2023-11-05T00:00:00"/>
    <x v="128"/>
    <x v="3"/>
    <n v="257.73"/>
    <n v="4"/>
    <n v="0"/>
    <x v="4"/>
    <s v="Cash"/>
    <x v="2"/>
    <s v="Yes"/>
    <s v="Food &amp; Beverage"/>
    <n v="2"/>
    <n v="4"/>
    <n v="0"/>
    <x v="2"/>
    <n v="0"/>
  </r>
  <r>
    <n v="2509"/>
    <x v="3"/>
    <x v="182"/>
    <d v="2023-11-16T00:00:00"/>
    <x v="351"/>
    <x v="2"/>
    <n v="100.84"/>
    <n v="3"/>
    <n v="1"/>
    <x v="3"/>
    <s v="Bank Transfer"/>
    <x v="2"/>
    <s v="No"/>
    <s v="Accommodation"/>
    <n v="9"/>
    <n v="4"/>
    <n v="0"/>
    <x v="2"/>
    <n v="0"/>
  </r>
  <r>
    <n v="2510"/>
    <x v="3"/>
    <x v="314"/>
    <d v="2023-11-05T00:00:00"/>
    <x v="379"/>
    <x v="1"/>
    <n v="149.32"/>
    <n v="3"/>
    <n v="0"/>
    <x v="4"/>
    <s v="Debit Card"/>
    <x v="0"/>
    <s v="No"/>
    <s v="Accommodation"/>
    <n v="6"/>
    <n v="3"/>
    <n v="895.92"/>
    <x v="0"/>
    <n v="149.32"/>
  </r>
  <r>
    <n v="2511"/>
    <x v="1"/>
    <x v="117"/>
    <d v="2023-09-03T00:00:00"/>
    <x v="118"/>
    <x v="0"/>
    <n v="147.44999999999999"/>
    <n v="2"/>
    <n v="0"/>
    <x v="3"/>
    <s v="Cash"/>
    <x v="0"/>
    <s v="Yes"/>
    <s v="Food &amp; Beverage"/>
    <n v="5"/>
    <n v="2"/>
    <n v="737.25"/>
    <x v="0"/>
    <n v="147.44999999999999"/>
  </r>
  <r>
    <n v="2512"/>
    <x v="0"/>
    <x v="336"/>
    <d v="2023-12-28T00:00:00"/>
    <x v="89"/>
    <x v="2"/>
    <n v="111.16"/>
    <n v="2"/>
    <n v="3"/>
    <x v="2"/>
    <s v="Cash"/>
    <x v="0"/>
    <s v="No"/>
    <s v="Accommodation"/>
    <n v="6"/>
    <n v="5"/>
    <n v="666.96"/>
    <x v="0"/>
    <n v="111.16000000000001"/>
  </r>
  <r>
    <n v="2513"/>
    <x v="2"/>
    <x v="230"/>
    <d v="2023-06-29T00:00:00"/>
    <x v="321"/>
    <x v="2"/>
    <n v="91.07"/>
    <n v="2"/>
    <n v="0"/>
    <x v="1"/>
    <s v="Cash"/>
    <x v="1"/>
    <s v="No"/>
    <s v="Spa Services"/>
    <n v="11"/>
    <n v="2"/>
    <n v="1001.77"/>
    <x v="1"/>
    <n v="91.07"/>
  </r>
  <r>
    <n v="2514"/>
    <x v="2"/>
    <x v="27"/>
    <d v="2023-10-19T00:00:00"/>
    <x v="12"/>
    <x v="2"/>
    <n v="129.26"/>
    <n v="2"/>
    <n v="0"/>
    <x v="0"/>
    <s v="Bank Transfer"/>
    <x v="0"/>
    <s v="No"/>
    <s v="Spa Services"/>
    <n v="5"/>
    <n v="2"/>
    <n v="646.29999999999995"/>
    <x v="0"/>
    <n v="129.26"/>
  </r>
  <r>
    <n v="2515"/>
    <x v="3"/>
    <x v="175"/>
    <d v="2023-11-25T00:00:00"/>
    <x v="272"/>
    <x v="1"/>
    <n v="208.93"/>
    <n v="2"/>
    <n v="2"/>
    <x v="0"/>
    <s v="UPI"/>
    <x v="0"/>
    <s v="No"/>
    <s v="Accommodation"/>
    <n v="8"/>
    <n v="4"/>
    <n v="1671.44"/>
    <x v="0"/>
    <n v="208.93"/>
  </r>
  <r>
    <n v="2516"/>
    <x v="0"/>
    <x v="341"/>
    <d v="2023-10-31T00:00:00"/>
    <x v="57"/>
    <x v="0"/>
    <n v="208.2"/>
    <n v="1"/>
    <n v="0"/>
    <x v="2"/>
    <s v="Cash"/>
    <x v="0"/>
    <s v="No"/>
    <s v="Accommodation"/>
    <n v="10"/>
    <n v="1"/>
    <n v="2082"/>
    <x v="0"/>
    <n v="208.2"/>
  </r>
  <r>
    <n v="2517"/>
    <x v="2"/>
    <x v="306"/>
    <d v="2023-07-08T00:00:00"/>
    <x v="360"/>
    <x v="0"/>
    <n v="223.11"/>
    <n v="2"/>
    <n v="0"/>
    <x v="0"/>
    <s v="Debit Card"/>
    <x v="0"/>
    <s v="Yes"/>
    <s v="Accommodation"/>
    <n v="2"/>
    <n v="2"/>
    <n v="446.22"/>
    <x v="0"/>
    <n v="223.11"/>
  </r>
  <r>
    <n v="2518"/>
    <x v="3"/>
    <x v="39"/>
    <d v="2023-06-11T00:00:00"/>
    <x v="145"/>
    <x v="2"/>
    <n v="83.23"/>
    <n v="2"/>
    <n v="0"/>
    <x v="3"/>
    <s v="Debit Card"/>
    <x v="1"/>
    <s v="Yes"/>
    <s v="Food &amp; Beverage"/>
    <n v="2"/>
    <n v="2"/>
    <n v="166.46"/>
    <x v="1"/>
    <n v="83.23"/>
  </r>
  <r>
    <n v="2519"/>
    <x v="0"/>
    <x v="286"/>
    <d v="2023-02-04T00:00:00"/>
    <x v="10"/>
    <x v="2"/>
    <n v="128.53"/>
    <n v="1"/>
    <n v="0"/>
    <x v="3"/>
    <s v="Cash"/>
    <x v="0"/>
    <s v="No"/>
    <s v="Food &amp; Beverage"/>
    <n v="3"/>
    <n v="1"/>
    <n v="385.59000000000003"/>
    <x v="0"/>
    <n v="128.53"/>
  </r>
  <r>
    <n v="2520"/>
    <x v="1"/>
    <x v="283"/>
    <d v="2023-12-20T00:00:00"/>
    <x v="52"/>
    <x v="2"/>
    <n v="104.73"/>
    <n v="2"/>
    <n v="1"/>
    <x v="2"/>
    <s v="Debit Card"/>
    <x v="2"/>
    <s v="No"/>
    <s v="Accommodation"/>
    <n v="10"/>
    <n v="3"/>
    <n v="0"/>
    <x v="2"/>
    <n v="0"/>
  </r>
  <r>
    <n v="2521"/>
    <x v="3"/>
    <x v="336"/>
    <d v="2023-12-25T00:00:00"/>
    <x v="184"/>
    <x v="1"/>
    <n v="210.38"/>
    <n v="1"/>
    <n v="3"/>
    <x v="0"/>
    <s v="Debit Card"/>
    <x v="0"/>
    <s v="No"/>
    <s v="Other"/>
    <n v="3"/>
    <n v="4"/>
    <n v="631.14"/>
    <x v="0"/>
    <n v="210.38"/>
  </r>
  <r>
    <n v="2522"/>
    <x v="2"/>
    <x v="272"/>
    <d v="2023-05-13T00:00:00"/>
    <x v="175"/>
    <x v="0"/>
    <n v="256.98"/>
    <n v="1"/>
    <n v="0"/>
    <x v="3"/>
    <s v="Cash"/>
    <x v="1"/>
    <s v="Yes"/>
    <s v="Accommodation"/>
    <n v="3"/>
    <n v="1"/>
    <n v="770.94"/>
    <x v="1"/>
    <n v="256.98"/>
  </r>
  <r>
    <n v="2523"/>
    <x v="3"/>
    <x v="99"/>
    <d v="2023-07-15T00:00:00"/>
    <x v="103"/>
    <x v="0"/>
    <n v="258.70999999999998"/>
    <n v="2"/>
    <n v="2"/>
    <x v="1"/>
    <s v="Debit Card"/>
    <x v="0"/>
    <s v="No"/>
    <s v="Accommodation"/>
    <n v="4"/>
    <n v="4"/>
    <n v="1034.8399999999999"/>
    <x v="0"/>
    <n v="258.70999999999998"/>
  </r>
  <r>
    <n v="2524"/>
    <x v="0"/>
    <x v="103"/>
    <d v="2023-04-19T00:00:00"/>
    <x v="335"/>
    <x v="1"/>
    <n v="104.94"/>
    <n v="2"/>
    <n v="0"/>
    <x v="1"/>
    <s v="Debit Card"/>
    <x v="0"/>
    <s v="No"/>
    <s v="Laundry"/>
    <n v="9"/>
    <n v="2"/>
    <n v="944.46"/>
    <x v="0"/>
    <n v="104.94"/>
  </r>
  <r>
    <n v="2525"/>
    <x v="1"/>
    <x v="36"/>
    <d v="2023-06-17T00:00:00"/>
    <x v="241"/>
    <x v="1"/>
    <n v="150.24"/>
    <n v="1"/>
    <n v="0"/>
    <x v="0"/>
    <s v="UPI"/>
    <x v="0"/>
    <s v="No"/>
    <s v="Accommodation"/>
    <n v="4"/>
    <n v="1"/>
    <n v="600.96"/>
    <x v="0"/>
    <n v="150.24"/>
  </r>
  <r>
    <n v="2526"/>
    <x v="3"/>
    <x v="127"/>
    <d v="2023-10-29T00:00:00"/>
    <x v="196"/>
    <x v="3"/>
    <n v="509.21"/>
    <n v="1"/>
    <n v="3"/>
    <x v="3"/>
    <s v="Cash"/>
    <x v="1"/>
    <s v="No"/>
    <s v="Food &amp; Beverage"/>
    <n v="5"/>
    <n v="4"/>
    <n v="2546.0499999999997"/>
    <x v="1"/>
    <n v="509.20999999999992"/>
  </r>
  <r>
    <n v="2527"/>
    <x v="2"/>
    <x v="341"/>
    <d v="2023-10-27T00:00:00"/>
    <x v="292"/>
    <x v="1"/>
    <n v="159.22"/>
    <n v="2"/>
    <n v="0"/>
    <x v="1"/>
    <s v="Cash"/>
    <x v="0"/>
    <s v="No"/>
    <s v="Other"/>
    <n v="6"/>
    <n v="2"/>
    <n v="955.31999999999994"/>
    <x v="0"/>
    <n v="159.22"/>
  </r>
  <r>
    <n v="2528"/>
    <x v="0"/>
    <x v="63"/>
    <d v="2023-03-23T00:00:00"/>
    <x v="14"/>
    <x v="1"/>
    <n v="110.92"/>
    <n v="2"/>
    <n v="0"/>
    <x v="0"/>
    <s v="UPI"/>
    <x v="0"/>
    <s v="Yes"/>
    <s v="Spa Services"/>
    <n v="2"/>
    <n v="2"/>
    <n v="221.84"/>
    <x v="0"/>
    <n v="110.92"/>
  </r>
  <r>
    <n v="2529"/>
    <x v="0"/>
    <x v="60"/>
    <d v="2023-12-22T00:00:00"/>
    <x v="59"/>
    <x v="1"/>
    <n v="154.88999999999999"/>
    <n v="3"/>
    <n v="0"/>
    <x v="4"/>
    <s v="Debit Card"/>
    <x v="0"/>
    <s v="No"/>
    <s v="Accommodation"/>
    <n v="6"/>
    <n v="3"/>
    <n v="929.33999999999992"/>
    <x v="0"/>
    <n v="154.88999999999999"/>
  </r>
  <r>
    <n v="2530"/>
    <x v="2"/>
    <x v="49"/>
    <d v="2023-03-20T00:00:00"/>
    <x v="7"/>
    <x v="1"/>
    <n v="139.88999999999999"/>
    <n v="1"/>
    <n v="0"/>
    <x v="1"/>
    <s v="Debit Card"/>
    <x v="0"/>
    <s v="No"/>
    <s v="Food &amp; Beverage"/>
    <n v="3"/>
    <n v="1"/>
    <n v="419.66999999999996"/>
    <x v="0"/>
    <n v="139.88999999999999"/>
  </r>
  <r>
    <n v="2531"/>
    <x v="0"/>
    <x v="136"/>
    <d v="2023-09-30T00:00:00"/>
    <x v="288"/>
    <x v="2"/>
    <n v="93.95"/>
    <n v="1"/>
    <n v="0"/>
    <x v="3"/>
    <s v="Bank Transfer"/>
    <x v="0"/>
    <s v="Yes"/>
    <s v="Accommodation"/>
    <n v="8"/>
    <n v="1"/>
    <n v="751.6"/>
    <x v="0"/>
    <n v="93.95"/>
  </r>
  <r>
    <n v="2532"/>
    <x v="0"/>
    <x v="113"/>
    <d v="2023-08-29T00:00:00"/>
    <x v="57"/>
    <x v="2"/>
    <n v="114.13"/>
    <n v="2"/>
    <n v="0"/>
    <x v="2"/>
    <s v="Credit Card"/>
    <x v="0"/>
    <s v="Yes"/>
    <s v="Accommodation"/>
    <n v="9"/>
    <n v="2"/>
    <n v="1027.17"/>
    <x v="0"/>
    <n v="114.13000000000001"/>
  </r>
  <r>
    <n v="2533"/>
    <x v="3"/>
    <x v="273"/>
    <d v="2023-08-05T00:00:00"/>
    <x v="30"/>
    <x v="3"/>
    <n v="577.03"/>
    <n v="3"/>
    <n v="2"/>
    <x v="1"/>
    <s v="Cash"/>
    <x v="1"/>
    <s v="No"/>
    <s v="Accommodation"/>
    <n v="11"/>
    <n v="5"/>
    <n v="6347.33"/>
    <x v="1"/>
    <n v="577.03"/>
  </r>
  <r>
    <n v="2534"/>
    <x v="2"/>
    <x v="275"/>
    <d v="2023-04-05T00:00:00"/>
    <x v="45"/>
    <x v="1"/>
    <n v="122.53"/>
    <n v="1"/>
    <n v="0"/>
    <x v="0"/>
    <s v="Credit Card"/>
    <x v="0"/>
    <s v="No"/>
    <s v="Accommodation"/>
    <n v="8"/>
    <n v="1"/>
    <n v="980.24"/>
    <x v="0"/>
    <n v="122.53"/>
  </r>
  <r>
    <n v="2535"/>
    <x v="0"/>
    <x v="131"/>
    <d v="2023-09-20T00:00:00"/>
    <x v="382"/>
    <x v="1"/>
    <n v="116.77"/>
    <n v="1"/>
    <n v="0"/>
    <x v="1"/>
    <s v="Debit Card"/>
    <x v="2"/>
    <s v="No"/>
    <s v="Accommodation"/>
    <n v="2"/>
    <n v="1"/>
    <n v="0"/>
    <x v="2"/>
    <n v="0"/>
  </r>
  <r>
    <n v="2536"/>
    <x v="2"/>
    <x v="54"/>
    <d v="2023-11-21T00:00:00"/>
    <x v="133"/>
    <x v="2"/>
    <n v="85.49"/>
    <n v="1"/>
    <n v="1"/>
    <x v="1"/>
    <s v="Cash"/>
    <x v="1"/>
    <s v="No"/>
    <s v="Accommodation"/>
    <n v="3"/>
    <n v="2"/>
    <n v="256.46999999999997"/>
    <x v="1"/>
    <n v="85.49"/>
  </r>
  <r>
    <n v="2537"/>
    <x v="1"/>
    <x v="298"/>
    <d v="2023-04-05T00:00:00"/>
    <x v="271"/>
    <x v="2"/>
    <n v="82.4"/>
    <n v="1"/>
    <n v="0"/>
    <x v="2"/>
    <s v="Debit Card"/>
    <x v="0"/>
    <s v="Yes"/>
    <s v="Accommodation"/>
    <n v="2"/>
    <n v="1"/>
    <n v="164.8"/>
    <x v="0"/>
    <n v="82.4"/>
  </r>
  <r>
    <n v="2538"/>
    <x v="0"/>
    <x v="325"/>
    <d v="2023-07-29T00:00:00"/>
    <x v="194"/>
    <x v="2"/>
    <n v="87.04"/>
    <n v="2"/>
    <n v="0"/>
    <x v="2"/>
    <s v="Bank Transfer"/>
    <x v="0"/>
    <s v="Yes"/>
    <s v="Spa Services"/>
    <n v="5"/>
    <n v="2"/>
    <n v="435.20000000000005"/>
    <x v="0"/>
    <n v="87.04"/>
  </r>
  <r>
    <n v="2539"/>
    <x v="3"/>
    <x v="108"/>
    <d v="2023-12-22T00:00:00"/>
    <x v="354"/>
    <x v="0"/>
    <n v="356.07"/>
    <n v="1"/>
    <n v="0"/>
    <x v="1"/>
    <s v="UPI"/>
    <x v="0"/>
    <s v="No"/>
    <s v="Accommodation"/>
    <n v="7"/>
    <n v="1"/>
    <n v="2492.4899999999998"/>
    <x v="0"/>
    <n v="356.07"/>
  </r>
  <r>
    <n v="2540"/>
    <x v="1"/>
    <x v="227"/>
    <d v="2023-06-28T00:00:00"/>
    <x v="227"/>
    <x v="2"/>
    <n v="97.2"/>
    <n v="4"/>
    <n v="0"/>
    <x v="3"/>
    <s v="Credit Card"/>
    <x v="0"/>
    <s v="No"/>
    <s v="Accommodation"/>
    <n v="3"/>
    <n v="4"/>
    <n v="291.60000000000002"/>
    <x v="0"/>
    <n v="97.2"/>
  </r>
  <r>
    <n v="2541"/>
    <x v="2"/>
    <x v="266"/>
    <d v="2023-03-28T00:00:00"/>
    <x v="327"/>
    <x v="0"/>
    <n v="176.61"/>
    <n v="1"/>
    <n v="0"/>
    <x v="3"/>
    <s v="UPI"/>
    <x v="0"/>
    <s v="No"/>
    <s v="Accommodation"/>
    <n v="8"/>
    <n v="1"/>
    <n v="1412.88"/>
    <x v="0"/>
    <n v="176.61"/>
  </r>
  <r>
    <n v="2542"/>
    <x v="1"/>
    <x v="249"/>
    <d v="2023-06-07T00:00:00"/>
    <x v="352"/>
    <x v="1"/>
    <n v="139.41"/>
    <n v="1"/>
    <n v="0"/>
    <x v="4"/>
    <s v="Debit Card"/>
    <x v="3"/>
    <s v="No"/>
    <s v="Accommodation"/>
    <n v="5"/>
    <n v="1"/>
    <n v="0"/>
    <x v="2"/>
    <n v="0"/>
  </r>
  <r>
    <n v="2543"/>
    <x v="0"/>
    <x v="363"/>
    <d v="2023-09-06T00:00:00"/>
    <x v="197"/>
    <x v="2"/>
    <n v="110.25"/>
    <n v="1"/>
    <n v="0"/>
    <x v="1"/>
    <s v="Debit Card"/>
    <x v="0"/>
    <s v="No"/>
    <s v="Accommodation"/>
    <n v="10"/>
    <n v="1"/>
    <n v="1102.5"/>
    <x v="0"/>
    <n v="110.25"/>
  </r>
  <r>
    <n v="2544"/>
    <x v="2"/>
    <x v="87"/>
    <d v="2023-12-11T00:00:00"/>
    <x v="342"/>
    <x v="0"/>
    <n v="254.3"/>
    <n v="1"/>
    <n v="0"/>
    <x v="1"/>
    <s v="Debit Card"/>
    <x v="0"/>
    <s v="Yes"/>
    <s v="Accommodation"/>
    <n v="6"/>
    <n v="1"/>
    <n v="1525.8000000000002"/>
    <x v="0"/>
    <n v="254.30000000000004"/>
  </r>
  <r>
    <n v="2545"/>
    <x v="2"/>
    <x v="72"/>
    <d v="2023-12-29T00:00:00"/>
    <x v="170"/>
    <x v="1"/>
    <n v="133.5"/>
    <n v="1"/>
    <n v="0"/>
    <x v="1"/>
    <s v="Bank Transfer"/>
    <x v="2"/>
    <s v="No"/>
    <s v="Spa Services"/>
    <n v="1"/>
    <n v="1"/>
    <n v="0"/>
    <x v="2"/>
    <n v="0"/>
  </r>
  <r>
    <n v="2546"/>
    <x v="3"/>
    <x v="296"/>
    <d v="2023-06-08T00:00:00"/>
    <x v="72"/>
    <x v="2"/>
    <n v="110"/>
    <n v="3"/>
    <n v="0"/>
    <x v="0"/>
    <s v="UPI"/>
    <x v="2"/>
    <s v="No"/>
    <s v="Food &amp; Beverage"/>
    <n v="5"/>
    <n v="3"/>
    <n v="0"/>
    <x v="2"/>
    <n v="0"/>
  </r>
  <r>
    <n v="2547"/>
    <x v="2"/>
    <x v="276"/>
    <d v="2023-02-06T00:00:00"/>
    <x v="419"/>
    <x v="1"/>
    <n v="183.34"/>
    <n v="1"/>
    <n v="1"/>
    <x v="3"/>
    <s v="Credit Card"/>
    <x v="1"/>
    <s v="No"/>
    <s v="Food &amp; Beverage"/>
    <n v="8"/>
    <n v="2"/>
    <n v="1466.72"/>
    <x v="1"/>
    <n v="183.34"/>
  </r>
  <r>
    <n v="2548"/>
    <x v="1"/>
    <x v="178"/>
    <d v="2023-02-04T00:00:00"/>
    <x v="389"/>
    <x v="0"/>
    <n v="174.23"/>
    <n v="2"/>
    <n v="1"/>
    <x v="0"/>
    <s v="Bank Transfer"/>
    <x v="0"/>
    <s v="Yes"/>
    <s v="Spa Services"/>
    <n v="2"/>
    <n v="3"/>
    <n v="348.46"/>
    <x v="0"/>
    <n v="174.23"/>
  </r>
  <r>
    <n v="2549"/>
    <x v="3"/>
    <x v="323"/>
    <d v="2023-02-20T00:00:00"/>
    <x v="328"/>
    <x v="2"/>
    <n v="91.95"/>
    <n v="1"/>
    <n v="0"/>
    <x v="1"/>
    <s v="Bank Transfer"/>
    <x v="1"/>
    <s v="No"/>
    <s v="Spa Services"/>
    <n v="1"/>
    <n v="1"/>
    <n v="91.95"/>
    <x v="1"/>
    <n v="91.95"/>
  </r>
  <r>
    <n v="2550"/>
    <x v="1"/>
    <x v="242"/>
    <d v="2023-02-11T00:00:00"/>
    <x v="267"/>
    <x v="0"/>
    <n v="175.95"/>
    <n v="1"/>
    <n v="0"/>
    <x v="2"/>
    <s v="Bank Transfer"/>
    <x v="0"/>
    <s v="Yes"/>
    <s v="Spa Services"/>
    <n v="6"/>
    <n v="1"/>
    <n v="1055.6999999999998"/>
    <x v="0"/>
    <n v="175.94999999999996"/>
  </r>
  <r>
    <n v="2551"/>
    <x v="0"/>
    <x v="12"/>
    <d v="2023-09-06T00:00:00"/>
    <x v="383"/>
    <x v="1"/>
    <n v="147.16999999999999"/>
    <n v="2"/>
    <n v="1"/>
    <x v="0"/>
    <s v="UPI"/>
    <x v="0"/>
    <s v="No"/>
    <s v="Other"/>
    <n v="4"/>
    <n v="3"/>
    <n v="588.67999999999995"/>
    <x v="0"/>
    <n v="147.16999999999999"/>
  </r>
  <r>
    <n v="2552"/>
    <x v="1"/>
    <x v="117"/>
    <d v="2023-09-01T00:00:00"/>
    <x v="274"/>
    <x v="0"/>
    <n v="239.33"/>
    <n v="2"/>
    <n v="0"/>
    <x v="2"/>
    <s v="Credit Card"/>
    <x v="1"/>
    <s v="No"/>
    <s v="Food &amp; Beverage"/>
    <n v="3"/>
    <n v="2"/>
    <n v="717.99"/>
    <x v="1"/>
    <n v="239.33"/>
  </r>
  <r>
    <n v="2553"/>
    <x v="1"/>
    <x v="67"/>
    <d v="2023-05-20T00:00:00"/>
    <x v="147"/>
    <x v="0"/>
    <n v="168.48"/>
    <n v="1"/>
    <n v="0"/>
    <x v="0"/>
    <s v="UPI"/>
    <x v="2"/>
    <s v="No"/>
    <s v="Spa Services"/>
    <n v="6"/>
    <n v="1"/>
    <n v="0"/>
    <x v="2"/>
    <n v="0"/>
  </r>
  <r>
    <n v="2554"/>
    <x v="2"/>
    <x v="82"/>
    <d v="2023-10-15T00:00:00"/>
    <x v="355"/>
    <x v="1"/>
    <n v="172.22"/>
    <n v="2"/>
    <n v="0"/>
    <x v="2"/>
    <s v="Debit Card"/>
    <x v="0"/>
    <s v="No"/>
    <s v="Other"/>
    <n v="3"/>
    <n v="2"/>
    <n v="516.66"/>
    <x v="0"/>
    <n v="172.22"/>
  </r>
  <r>
    <n v="2555"/>
    <x v="3"/>
    <x v="157"/>
    <d v="2023-03-18T00:00:00"/>
    <x v="263"/>
    <x v="1"/>
    <n v="136.61000000000001"/>
    <n v="1"/>
    <n v="0"/>
    <x v="1"/>
    <s v="Credit Card"/>
    <x v="0"/>
    <s v="No"/>
    <s v="Accommodation"/>
    <n v="10"/>
    <n v="1"/>
    <n v="1366.1000000000001"/>
    <x v="0"/>
    <n v="136.61000000000001"/>
  </r>
  <r>
    <n v="2556"/>
    <x v="1"/>
    <x v="119"/>
    <d v="2023-06-01T00:00:00"/>
    <x v="95"/>
    <x v="2"/>
    <n v="109.04"/>
    <n v="1"/>
    <n v="0"/>
    <x v="2"/>
    <s v="UPI"/>
    <x v="0"/>
    <s v="No"/>
    <s v="Accommodation"/>
    <n v="9"/>
    <n v="1"/>
    <n v="981.36"/>
    <x v="0"/>
    <n v="109.04"/>
  </r>
  <r>
    <n v="2557"/>
    <x v="2"/>
    <x v="194"/>
    <d v="2023-06-14T00:00:00"/>
    <x v="35"/>
    <x v="0"/>
    <n v="304.66000000000003"/>
    <n v="4"/>
    <n v="0"/>
    <x v="2"/>
    <s v="Debit Card"/>
    <x v="0"/>
    <s v="Yes"/>
    <s v="Accommodation"/>
    <n v="4"/>
    <n v="4"/>
    <n v="1218.6400000000001"/>
    <x v="0"/>
    <n v="304.66000000000003"/>
  </r>
  <r>
    <n v="2558"/>
    <x v="3"/>
    <x v="217"/>
    <d v="2023-12-15T00:00:00"/>
    <x v="124"/>
    <x v="1"/>
    <n v="149.5"/>
    <n v="3"/>
    <n v="1"/>
    <x v="3"/>
    <s v="Cash"/>
    <x v="0"/>
    <s v="No"/>
    <s v="Accommodation"/>
    <n v="6"/>
    <n v="4"/>
    <n v="897"/>
    <x v="0"/>
    <n v="149.5"/>
  </r>
  <r>
    <n v="2559"/>
    <x v="2"/>
    <x v="257"/>
    <d v="2023-03-06T00:00:00"/>
    <x v="79"/>
    <x v="2"/>
    <n v="142.24"/>
    <n v="1"/>
    <n v="0"/>
    <x v="3"/>
    <s v="Cash"/>
    <x v="2"/>
    <s v="No"/>
    <s v="Food &amp; Beverage"/>
    <n v="2"/>
    <n v="1"/>
    <n v="0"/>
    <x v="2"/>
    <n v="0"/>
  </r>
  <r>
    <n v="2560"/>
    <x v="0"/>
    <x v="68"/>
    <d v="2023-11-20T00:00:00"/>
    <x v="342"/>
    <x v="2"/>
    <n v="105.63"/>
    <n v="2"/>
    <n v="0"/>
    <x v="0"/>
    <s v="UPI"/>
    <x v="1"/>
    <s v="No"/>
    <s v="Spa Services"/>
    <n v="5"/>
    <n v="2"/>
    <n v="528.15"/>
    <x v="1"/>
    <n v="105.63"/>
  </r>
  <r>
    <n v="2561"/>
    <x v="2"/>
    <x v="118"/>
    <d v="2023-01-14T00:00:00"/>
    <x v="361"/>
    <x v="0"/>
    <n v="205.43"/>
    <n v="1"/>
    <n v="2"/>
    <x v="1"/>
    <s v="Debit Card"/>
    <x v="0"/>
    <s v="No"/>
    <s v="Spa Services"/>
    <n v="3"/>
    <n v="3"/>
    <n v="616.29"/>
    <x v="0"/>
    <n v="205.42999999999998"/>
  </r>
  <r>
    <n v="2562"/>
    <x v="2"/>
    <x v="134"/>
    <d v="2023-07-12T00:00:00"/>
    <x v="135"/>
    <x v="2"/>
    <n v="109.51"/>
    <n v="1"/>
    <n v="0"/>
    <x v="1"/>
    <s v="Debit Card"/>
    <x v="1"/>
    <s v="No"/>
    <s v="Food &amp; Beverage"/>
    <n v="3"/>
    <n v="1"/>
    <n v="328.53000000000003"/>
    <x v="1"/>
    <n v="109.51"/>
  </r>
  <r>
    <n v="2563"/>
    <x v="2"/>
    <x v="226"/>
    <d v="2024-01-03T00:00:00"/>
    <x v="420"/>
    <x v="3"/>
    <n v="455.64"/>
    <n v="4"/>
    <n v="1"/>
    <x v="1"/>
    <s v="Bank Transfer"/>
    <x v="1"/>
    <s v="No"/>
    <s v="Accommodation"/>
    <n v="3"/>
    <n v="5"/>
    <n v="1366.92"/>
    <x v="1"/>
    <n v="455.64000000000004"/>
  </r>
  <r>
    <n v="2564"/>
    <x v="0"/>
    <x v="162"/>
    <d v="2023-02-01T00:00:00"/>
    <x v="389"/>
    <x v="0"/>
    <n v="268.70999999999998"/>
    <n v="2"/>
    <n v="2"/>
    <x v="1"/>
    <s v="Credit Card"/>
    <x v="0"/>
    <s v="No"/>
    <s v="Other"/>
    <n v="6"/>
    <n v="4"/>
    <n v="1612.2599999999998"/>
    <x v="0"/>
    <n v="268.70999999999998"/>
  </r>
  <r>
    <n v="2565"/>
    <x v="1"/>
    <x v="247"/>
    <d v="2023-08-17T00:00:00"/>
    <x v="233"/>
    <x v="1"/>
    <n v="118.35"/>
    <n v="1"/>
    <n v="0"/>
    <x v="1"/>
    <s v="Credit Card"/>
    <x v="0"/>
    <s v="No"/>
    <s v="Accommodation"/>
    <n v="4"/>
    <n v="1"/>
    <n v="473.4"/>
    <x v="0"/>
    <n v="118.35"/>
  </r>
  <r>
    <n v="2566"/>
    <x v="3"/>
    <x v="84"/>
    <d v="2023-02-01T00:00:00"/>
    <x v="150"/>
    <x v="2"/>
    <n v="162.47999999999999"/>
    <n v="2"/>
    <n v="0"/>
    <x v="2"/>
    <s v="UPI"/>
    <x v="3"/>
    <s v="No"/>
    <s v="Accommodation"/>
    <n v="2"/>
    <n v="2"/>
    <n v="0"/>
    <x v="2"/>
    <n v="0"/>
  </r>
  <r>
    <n v="2567"/>
    <x v="1"/>
    <x v="56"/>
    <d v="2023-02-20T00:00:00"/>
    <x v="328"/>
    <x v="2"/>
    <n v="56.31"/>
    <n v="2"/>
    <n v="0"/>
    <x v="0"/>
    <s v="UPI"/>
    <x v="1"/>
    <s v="No"/>
    <s v="Accommodation"/>
    <n v="2"/>
    <n v="2"/>
    <n v="112.62"/>
    <x v="1"/>
    <n v="56.31"/>
  </r>
  <r>
    <n v="2568"/>
    <x v="2"/>
    <x v="17"/>
    <d v="2023-11-08T00:00:00"/>
    <x v="276"/>
    <x v="2"/>
    <n v="91.4"/>
    <n v="1"/>
    <n v="0"/>
    <x v="1"/>
    <s v="Bank Transfer"/>
    <x v="0"/>
    <s v="No"/>
    <s v="Accommodation"/>
    <n v="2"/>
    <n v="1"/>
    <n v="182.8"/>
    <x v="0"/>
    <n v="91.4"/>
  </r>
  <r>
    <n v="2569"/>
    <x v="1"/>
    <x v="52"/>
    <d v="2023-12-07T00:00:00"/>
    <x v="49"/>
    <x v="1"/>
    <n v="103.74"/>
    <n v="2"/>
    <n v="2"/>
    <x v="4"/>
    <s v="UPI"/>
    <x v="0"/>
    <s v="No"/>
    <s v="Food &amp; Beverage"/>
    <n v="7"/>
    <n v="4"/>
    <n v="726.18"/>
    <x v="0"/>
    <n v="103.74"/>
  </r>
  <r>
    <n v="2570"/>
    <x v="0"/>
    <x v="76"/>
    <d v="2023-09-17T00:00:00"/>
    <x v="174"/>
    <x v="1"/>
    <n v="102.58"/>
    <n v="1"/>
    <n v="0"/>
    <x v="0"/>
    <s v="UPI"/>
    <x v="2"/>
    <s v="No"/>
    <s v="Accommodation"/>
    <n v="10"/>
    <n v="1"/>
    <n v="0"/>
    <x v="2"/>
    <n v="0"/>
  </r>
  <r>
    <n v="2571"/>
    <x v="2"/>
    <x v="282"/>
    <d v="2023-06-08T00:00:00"/>
    <x v="268"/>
    <x v="2"/>
    <n v="116.22"/>
    <n v="2"/>
    <n v="1"/>
    <x v="3"/>
    <s v="Cash"/>
    <x v="0"/>
    <s v="No"/>
    <s v="Spa Services"/>
    <n v="7"/>
    <n v="3"/>
    <n v="813.54"/>
    <x v="0"/>
    <n v="116.22"/>
  </r>
  <r>
    <n v="2572"/>
    <x v="2"/>
    <x v="219"/>
    <d v="2023-07-16T00:00:00"/>
    <x v="394"/>
    <x v="3"/>
    <n v="427.88"/>
    <n v="3"/>
    <n v="1"/>
    <x v="3"/>
    <s v="Bank Transfer"/>
    <x v="0"/>
    <s v="Yes"/>
    <s v="Food &amp; Beverage"/>
    <n v="8"/>
    <n v="4"/>
    <n v="3423.04"/>
    <x v="0"/>
    <n v="427.88"/>
  </r>
  <r>
    <n v="2573"/>
    <x v="3"/>
    <x v="279"/>
    <d v="2023-03-20T00:00:00"/>
    <x v="7"/>
    <x v="2"/>
    <n v="122.24"/>
    <n v="3"/>
    <n v="1"/>
    <x v="1"/>
    <s v="Credit Card"/>
    <x v="0"/>
    <s v="Yes"/>
    <s v="Accommodation"/>
    <n v="10"/>
    <n v="4"/>
    <n v="1222.3999999999999"/>
    <x v="0"/>
    <n v="122.23999999999998"/>
  </r>
  <r>
    <n v="2574"/>
    <x v="2"/>
    <x v="23"/>
    <d v="2023-02-13T00:00:00"/>
    <x v="64"/>
    <x v="1"/>
    <n v="205.71"/>
    <n v="1"/>
    <n v="0"/>
    <x v="3"/>
    <s v="Credit Card"/>
    <x v="0"/>
    <s v="No"/>
    <s v="Food &amp; Beverage"/>
    <n v="3"/>
    <n v="1"/>
    <n v="617.13"/>
    <x v="0"/>
    <n v="205.71"/>
  </r>
  <r>
    <n v="2575"/>
    <x v="1"/>
    <x v="260"/>
    <d v="2023-03-17T00:00:00"/>
    <x v="386"/>
    <x v="1"/>
    <n v="128.12"/>
    <n v="2"/>
    <n v="1"/>
    <x v="3"/>
    <s v="Credit Card"/>
    <x v="1"/>
    <s v="No"/>
    <s v="Accommodation"/>
    <n v="4"/>
    <n v="3"/>
    <n v="512.48"/>
    <x v="1"/>
    <n v="128.12"/>
  </r>
  <r>
    <n v="2576"/>
    <x v="0"/>
    <x v="104"/>
    <d v="2023-09-16T00:00:00"/>
    <x v="260"/>
    <x v="1"/>
    <n v="177.37"/>
    <n v="2"/>
    <n v="1"/>
    <x v="4"/>
    <s v="Debit Card"/>
    <x v="0"/>
    <s v="Yes"/>
    <s v="Laundry"/>
    <n v="4"/>
    <n v="3"/>
    <n v="709.48"/>
    <x v="0"/>
    <n v="177.37"/>
  </r>
  <r>
    <n v="2577"/>
    <x v="3"/>
    <x v="192"/>
    <d v="2023-12-27T00:00:00"/>
    <x v="124"/>
    <x v="0"/>
    <n v="337.92"/>
    <n v="1"/>
    <n v="1"/>
    <x v="2"/>
    <s v="Debit Card"/>
    <x v="1"/>
    <s v="No"/>
    <s v="Food &amp; Beverage"/>
    <n v="3"/>
    <n v="2"/>
    <n v="1013.76"/>
    <x v="1"/>
    <n v="337.92"/>
  </r>
  <r>
    <n v="2578"/>
    <x v="3"/>
    <x v="50"/>
    <d v="2023-08-12T00:00:00"/>
    <x v="118"/>
    <x v="2"/>
    <n v="92.75"/>
    <n v="3"/>
    <n v="0"/>
    <x v="1"/>
    <s v="UPI"/>
    <x v="3"/>
    <s v="No"/>
    <s v="Accommodation"/>
    <n v="6"/>
    <n v="3"/>
    <n v="0"/>
    <x v="2"/>
    <n v="0"/>
  </r>
  <r>
    <n v="2579"/>
    <x v="2"/>
    <x v="31"/>
    <d v="2023-01-12T00:00:00"/>
    <x v="389"/>
    <x v="1"/>
    <n v="121.09"/>
    <n v="1"/>
    <n v="0"/>
    <x v="3"/>
    <s v="Credit Card"/>
    <x v="1"/>
    <s v="No"/>
    <s v="Accommodation"/>
    <n v="4"/>
    <n v="1"/>
    <n v="484.36"/>
    <x v="1"/>
    <n v="121.09"/>
  </r>
  <r>
    <n v="2580"/>
    <x v="1"/>
    <x v="215"/>
    <d v="2023-10-19T00:00:00"/>
    <x v="57"/>
    <x v="2"/>
    <n v="116.57"/>
    <n v="2"/>
    <n v="1"/>
    <x v="0"/>
    <s v="Debit Card"/>
    <x v="0"/>
    <s v="No"/>
    <s v="Accommodation"/>
    <n v="3"/>
    <n v="3"/>
    <n v="349.71"/>
    <x v="0"/>
    <n v="116.57"/>
  </r>
  <r>
    <n v="2581"/>
    <x v="1"/>
    <x v="240"/>
    <d v="2023-05-27T00:00:00"/>
    <x v="341"/>
    <x v="2"/>
    <n v="76.31"/>
    <n v="1"/>
    <n v="1"/>
    <x v="1"/>
    <s v="Bank Transfer"/>
    <x v="0"/>
    <s v="No"/>
    <s v="Accommodation"/>
    <n v="3"/>
    <n v="2"/>
    <n v="228.93"/>
    <x v="0"/>
    <n v="76.31"/>
  </r>
  <r>
    <n v="2582"/>
    <x v="3"/>
    <x v="228"/>
    <d v="2023-06-18T00:00:00"/>
    <x v="241"/>
    <x v="3"/>
    <n v="622.98"/>
    <n v="3"/>
    <n v="0"/>
    <x v="1"/>
    <s v="UPI"/>
    <x v="0"/>
    <s v="Yes"/>
    <s v="Other"/>
    <n v="3"/>
    <n v="3"/>
    <n v="1868.94"/>
    <x v="0"/>
    <n v="622.98"/>
  </r>
  <r>
    <n v="2583"/>
    <x v="2"/>
    <x v="15"/>
    <d v="2023-01-11T00:00:00"/>
    <x v="392"/>
    <x v="3"/>
    <n v="341.02"/>
    <n v="3"/>
    <n v="2"/>
    <x v="1"/>
    <s v="UPI"/>
    <x v="1"/>
    <s v="No"/>
    <s v="Accommodation"/>
    <n v="8"/>
    <n v="5"/>
    <n v="2728.16"/>
    <x v="1"/>
    <n v="341.02"/>
  </r>
  <r>
    <n v="2584"/>
    <x v="3"/>
    <x v="281"/>
    <d v="2023-08-16T00:00:00"/>
    <x v="9"/>
    <x v="2"/>
    <n v="94.45"/>
    <n v="1"/>
    <n v="1"/>
    <x v="1"/>
    <s v="Debit Card"/>
    <x v="0"/>
    <s v="No"/>
    <s v="Accommodation"/>
    <n v="8"/>
    <n v="2"/>
    <n v="755.6"/>
    <x v="0"/>
    <n v="94.45"/>
  </r>
  <r>
    <n v="2585"/>
    <x v="3"/>
    <x v="356"/>
    <d v="2023-02-06T00:00:00"/>
    <x v="76"/>
    <x v="1"/>
    <n v="244.24"/>
    <n v="4"/>
    <n v="0"/>
    <x v="0"/>
    <s v="Bank Transfer"/>
    <x v="0"/>
    <s v="No"/>
    <s v="Accommodation"/>
    <n v="3"/>
    <n v="4"/>
    <n v="732.72"/>
    <x v="0"/>
    <n v="244.24"/>
  </r>
  <r>
    <n v="2586"/>
    <x v="1"/>
    <x v="121"/>
    <d v="2023-12-17T00:00:00"/>
    <x v="199"/>
    <x v="1"/>
    <n v="94.71"/>
    <n v="1"/>
    <n v="3"/>
    <x v="1"/>
    <s v="Cash"/>
    <x v="1"/>
    <s v="No"/>
    <s v="Accommodation"/>
    <n v="4"/>
    <n v="4"/>
    <n v="378.84"/>
    <x v="1"/>
    <n v="94.71"/>
  </r>
  <r>
    <n v="2587"/>
    <x v="0"/>
    <x v="127"/>
    <d v="2023-11-03T00:00:00"/>
    <x v="351"/>
    <x v="1"/>
    <n v="118.39"/>
    <n v="1"/>
    <n v="0"/>
    <x v="2"/>
    <s v="UPI"/>
    <x v="2"/>
    <s v="No"/>
    <s v="Accommodation"/>
    <n v="10"/>
    <n v="1"/>
    <n v="0"/>
    <x v="2"/>
    <n v="0"/>
  </r>
  <r>
    <n v="2588"/>
    <x v="1"/>
    <x v="26"/>
    <d v="2023-04-23T00:00:00"/>
    <x v="164"/>
    <x v="0"/>
    <n v="250.06"/>
    <n v="1"/>
    <n v="1"/>
    <x v="1"/>
    <s v="Credit Card"/>
    <x v="0"/>
    <s v="Yes"/>
    <s v="Accommodation"/>
    <n v="2"/>
    <n v="2"/>
    <n v="500.12"/>
    <x v="0"/>
    <n v="250.06"/>
  </r>
  <r>
    <n v="2589"/>
    <x v="3"/>
    <x v="144"/>
    <d v="2023-06-27T00:00:00"/>
    <x v="283"/>
    <x v="2"/>
    <n v="87.66"/>
    <n v="2"/>
    <n v="0"/>
    <x v="2"/>
    <s v="Cash"/>
    <x v="1"/>
    <s v="No"/>
    <s v="Accommodation"/>
    <n v="1"/>
    <n v="2"/>
    <n v="87.66"/>
    <x v="1"/>
    <n v="87.66"/>
  </r>
  <r>
    <n v="2590"/>
    <x v="0"/>
    <x v="123"/>
    <d v="2024-01-09T00:00:00"/>
    <x v="152"/>
    <x v="0"/>
    <n v="183.15"/>
    <n v="1"/>
    <n v="1"/>
    <x v="2"/>
    <s v="UPI"/>
    <x v="0"/>
    <s v="Yes"/>
    <s v="Food &amp; Beverage"/>
    <n v="11"/>
    <n v="2"/>
    <n v="2014.65"/>
    <x v="0"/>
    <n v="183.15"/>
  </r>
  <r>
    <n v="2591"/>
    <x v="0"/>
    <x v="171"/>
    <d v="2023-01-24T00:00:00"/>
    <x v="87"/>
    <x v="2"/>
    <n v="106.67"/>
    <n v="1"/>
    <n v="1"/>
    <x v="2"/>
    <s v="Cash"/>
    <x v="0"/>
    <s v="Yes"/>
    <s v="Accommodation"/>
    <n v="5"/>
    <n v="2"/>
    <n v="533.35"/>
    <x v="0"/>
    <n v="106.67"/>
  </r>
  <r>
    <n v="2592"/>
    <x v="2"/>
    <x v="244"/>
    <d v="2023-01-17T00:00:00"/>
    <x v="309"/>
    <x v="1"/>
    <n v="207.15"/>
    <n v="2"/>
    <n v="3"/>
    <x v="1"/>
    <s v="UPI"/>
    <x v="0"/>
    <s v="Yes"/>
    <s v="Food &amp; Beverage"/>
    <n v="5"/>
    <n v="5"/>
    <n v="1035.75"/>
    <x v="0"/>
    <n v="207.15"/>
  </r>
  <r>
    <n v="2593"/>
    <x v="1"/>
    <x v="160"/>
    <d v="2023-05-26T00:00:00"/>
    <x v="293"/>
    <x v="2"/>
    <n v="105.44"/>
    <n v="2"/>
    <n v="0"/>
    <x v="1"/>
    <s v="Cash"/>
    <x v="1"/>
    <s v="Yes"/>
    <s v="Spa Services"/>
    <n v="7"/>
    <n v="2"/>
    <n v="738.07999999999993"/>
    <x v="1"/>
    <n v="105.43999999999998"/>
  </r>
  <r>
    <n v="2594"/>
    <x v="1"/>
    <x v="315"/>
    <d v="2023-01-13T00:00:00"/>
    <x v="171"/>
    <x v="3"/>
    <n v="427.51"/>
    <n v="3"/>
    <n v="1"/>
    <x v="0"/>
    <s v="UPI"/>
    <x v="0"/>
    <s v="No"/>
    <s v="Laundry"/>
    <n v="4"/>
    <n v="4"/>
    <n v="1710.04"/>
    <x v="0"/>
    <n v="427.51"/>
  </r>
  <r>
    <n v="2595"/>
    <x v="1"/>
    <x v="340"/>
    <d v="2023-10-25T00:00:00"/>
    <x v="336"/>
    <x v="0"/>
    <n v="149.62"/>
    <n v="2"/>
    <n v="0"/>
    <x v="2"/>
    <s v="UPI"/>
    <x v="2"/>
    <s v="Yes"/>
    <s v="Accommodation"/>
    <n v="8"/>
    <n v="2"/>
    <n v="0"/>
    <x v="2"/>
    <n v="0"/>
  </r>
  <r>
    <n v="2596"/>
    <x v="0"/>
    <x v="337"/>
    <d v="2023-11-02T00:00:00"/>
    <x v="367"/>
    <x v="3"/>
    <n v="410.47"/>
    <n v="1"/>
    <n v="1"/>
    <x v="4"/>
    <s v="Bank Transfer"/>
    <x v="0"/>
    <s v="No"/>
    <s v="Spa Services"/>
    <n v="2"/>
    <n v="2"/>
    <n v="820.94"/>
    <x v="0"/>
    <n v="410.47"/>
  </r>
  <r>
    <n v="2597"/>
    <x v="0"/>
    <x v="39"/>
    <d v="2023-06-13T00:00:00"/>
    <x v="357"/>
    <x v="2"/>
    <n v="66.84"/>
    <n v="2"/>
    <n v="0"/>
    <x v="0"/>
    <s v="UPI"/>
    <x v="0"/>
    <s v="No"/>
    <s v="Accommodation"/>
    <n v="4"/>
    <n v="2"/>
    <n v="267.36"/>
    <x v="0"/>
    <n v="66.84"/>
  </r>
  <r>
    <n v="2598"/>
    <x v="3"/>
    <x v="3"/>
    <d v="2023-12-21T00:00:00"/>
    <x v="220"/>
    <x v="2"/>
    <n v="136.93"/>
    <n v="2"/>
    <n v="1"/>
    <x v="4"/>
    <s v="Debit Card"/>
    <x v="1"/>
    <s v="No"/>
    <s v="Spa Services"/>
    <n v="9"/>
    <n v="3"/>
    <n v="1232.3700000000001"/>
    <x v="1"/>
    <n v="136.93"/>
  </r>
  <r>
    <n v="2599"/>
    <x v="1"/>
    <x v="285"/>
    <d v="2023-07-09T00:00:00"/>
    <x v="366"/>
    <x v="0"/>
    <n v="184.48"/>
    <n v="3"/>
    <n v="0"/>
    <x v="3"/>
    <s v="Cash"/>
    <x v="0"/>
    <s v="No"/>
    <s v="Food &amp; Beverage"/>
    <n v="10"/>
    <n v="3"/>
    <n v="1844.8"/>
    <x v="0"/>
    <n v="184.48"/>
  </r>
  <r>
    <n v="2600"/>
    <x v="3"/>
    <x v="67"/>
    <d v="2023-05-16T00:00:00"/>
    <x v="235"/>
    <x v="1"/>
    <n v="245.33"/>
    <n v="3"/>
    <n v="3"/>
    <x v="3"/>
    <s v="Bank Transfer"/>
    <x v="1"/>
    <s v="Yes"/>
    <s v="Accommodation"/>
    <n v="2"/>
    <n v="6"/>
    <n v="490.66"/>
    <x v="1"/>
    <n v="245.33"/>
  </r>
  <r>
    <n v="2601"/>
    <x v="2"/>
    <x v="271"/>
    <d v="2023-08-15T00:00:00"/>
    <x v="105"/>
    <x v="0"/>
    <n v="189.93"/>
    <n v="4"/>
    <n v="0"/>
    <x v="3"/>
    <s v="Bank Transfer"/>
    <x v="3"/>
    <s v="Yes"/>
    <s v="Accommodation"/>
    <n v="4"/>
    <n v="4"/>
    <n v="0"/>
    <x v="2"/>
    <n v="0"/>
  </r>
  <r>
    <n v="2602"/>
    <x v="3"/>
    <x v="2"/>
    <d v="2023-05-07T00:00:00"/>
    <x v="235"/>
    <x v="2"/>
    <n v="89.71"/>
    <n v="4"/>
    <n v="1"/>
    <x v="0"/>
    <s v="UPI"/>
    <x v="0"/>
    <s v="No"/>
    <s v="Accommodation"/>
    <n v="4"/>
    <n v="5"/>
    <n v="358.84"/>
    <x v="0"/>
    <n v="89.71"/>
  </r>
  <r>
    <n v="2603"/>
    <x v="1"/>
    <x v="92"/>
    <d v="2023-11-29T00:00:00"/>
    <x v="315"/>
    <x v="1"/>
    <n v="136.26"/>
    <n v="3"/>
    <n v="1"/>
    <x v="2"/>
    <s v="Debit Card"/>
    <x v="0"/>
    <s v="No"/>
    <s v="Accommodation"/>
    <n v="6"/>
    <n v="4"/>
    <n v="817.56"/>
    <x v="0"/>
    <n v="136.26"/>
  </r>
  <r>
    <n v="2604"/>
    <x v="0"/>
    <x v="95"/>
    <d v="2023-05-19T00:00:00"/>
    <x v="40"/>
    <x v="1"/>
    <n v="178.75"/>
    <n v="4"/>
    <n v="0"/>
    <x v="1"/>
    <s v="UPI"/>
    <x v="1"/>
    <s v="No"/>
    <s v="Accommodation"/>
    <n v="3"/>
    <n v="4"/>
    <n v="536.25"/>
    <x v="1"/>
    <n v="178.75"/>
  </r>
  <r>
    <n v="2605"/>
    <x v="2"/>
    <x v="142"/>
    <d v="2023-01-07T00:00:00"/>
    <x v="120"/>
    <x v="2"/>
    <n v="100.43"/>
    <n v="4"/>
    <n v="1"/>
    <x v="1"/>
    <s v="UPI"/>
    <x v="1"/>
    <s v="Yes"/>
    <s v="Other"/>
    <n v="3"/>
    <n v="5"/>
    <n v="301.29000000000002"/>
    <x v="1"/>
    <n v="100.43"/>
  </r>
  <r>
    <n v="2606"/>
    <x v="0"/>
    <x v="363"/>
    <d v="2023-09-03T00:00:00"/>
    <x v="383"/>
    <x v="0"/>
    <n v="150.58000000000001"/>
    <n v="3"/>
    <n v="0"/>
    <x v="1"/>
    <s v="Debit Card"/>
    <x v="0"/>
    <s v="No"/>
    <s v="Food &amp; Beverage"/>
    <n v="7"/>
    <n v="3"/>
    <n v="1054.0600000000002"/>
    <x v="0"/>
    <n v="150.58000000000001"/>
  </r>
  <r>
    <n v="2607"/>
    <x v="1"/>
    <x v="98"/>
    <d v="2023-05-21T00:00:00"/>
    <x v="195"/>
    <x v="2"/>
    <n v="92.3"/>
    <n v="1"/>
    <n v="0"/>
    <x v="2"/>
    <s v="Credit Card"/>
    <x v="1"/>
    <s v="No"/>
    <s v="Accommodation"/>
    <n v="6"/>
    <n v="1"/>
    <n v="553.79999999999995"/>
    <x v="1"/>
    <n v="92.3"/>
  </r>
  <r>
    <n v="2608"/>
    <x v="0"/>
    <x v="215"/>
    <d v="2023-10-19T00:00:00"/>
    <x v="355"/>
    <x v="2"/>
    <n v="96.66"/>
    <n v="2"/>
    <n v="0"/>
    <x v="4"/>
    <s v="Bank Transfer"/>
    <x v="0"/>
    <s v="No"/>
    <s v="Accommodation"/>
    <n v="3"/>
    <n v="2"/>
    <n v="289.98"/>
    <x v="0"/>
    <n v="96.660000000000011"/>
  </r>
  <r>
    <n v="2609"/>
    <x v="2"/>
    <x v="288"/>
    <d v="2023-09-30T00:00:00"/>
    <x v="255"/>
    <x v="1"/>
    <n v="186.47"/>
    <n v="1"/>
    <n v="3"/>
    <x v="2"/>
    <s v="UPI"/>
    <x v="0"/>
    <s v="No"/>
    <s v="Spa Services"/>
    <n v="4"/>
    <n v="4"/>
    <n v="745.88"/>
    <x v="0"/>
    <n v="186.47"/>
  </r>
  <r>
    <n v="2610"/>
    <x v="3"/>
    <x v="71"/>
    <d v="2023-09-29T00:00:00"/>
    <x v="384"/>
    <x v="3"/>
    <n v="522.73"/>
    <n v="2"/>
    <n v="0"/>
    <x v="3"/>
    <s v="Credit Card"/>
    <x v="1"/>
    <s v="Yes"/>
    <s v="Laundry"/>
    <n v="5"/>
    <n v="2"/>
    <n v="2613.65"/>
    <x v="1"/>
    <n v="522.73"/>
  </r>
  <r>
    <n v="2611"/>
    <x v="2"/>
    <x v="296"/>
    <d v="2023-06-11T00:00:00"/>
    <x v="283"/>
    <x v="0"/>
    <n v="203.76"/>
    <n v="2"/>
    <n v="0"/>
    <x v="1"/>
    <s v="UPI"/>
    <x v="0"/>
    <s v="Yes"/>
    <s v="Accommodation"/>
    <n v="8"/>
    <n v="2"/>
    <n v="1630.08"/>
    <x v="0"/>
    <n v="203.76"/>
  </r>
  <r>
    <n v="2612"/>
    <x v="1"/>
    <x v="44"/>
    <d v="2023-04-18T00:00:00"/>
    <x v="186"/>
    <x v="2"/>
    <n v="66.13"/>
    <n v="4"/>
    <n v="0"/>
    <x v="1"/>
    <s v="Debit Card"/>
    <x v="2"/>
    <s v="No"/>
    <s v="Other"/>
    <n v="4"/>
    <n v="4"/>
    <n v="0"/>
    <x v="2"/>
    <n v="0"/>
  </r>
  <r>
    <n v="2613"/>
    <x v="0"/>
    <x v="31"/>
    <d v="2023-01-11T00:00:00"/>
    <x v="396"/>
    <x v="0"/>
    <n v="164"/>
    <n v="1"/>
    <n v="1"/>
    <x v="4"/>
    <s v="Debit Card"/>
    <x v="1"/>
    <s v="No"/>
    <s v="Food &amp; Beverage"/>
    <n v="3"/>
    <n v="2"/>
    <n v="492"/>
    <x v="1"/>
    <n v="164"/>
  </r>
  <r>
    <n v="2614"/>
    <x v="2"/>
    <x v="135"/>
    <d v="2023-07-03T00:00:00"/>
    <x v="113"/>
    <x v="0"/>
    <n v="296.33999999999997"/>
    <n v="2"/>
    <n v="0"/>
    <x v="0"/>
    <s v="Bank Transfer"/>
    <x v="2"/>
    <s v="No"/>
    <s v="Accommodation"/>
    <n v="6"/>
    <n v="2"/>
    <n v="0"/>
    <x v="2"/>
    <n v="0"/>
  </r>
  <r>
    <n v="2615"/>
    <x v="1"/>
    <x v="128"/>
    <d v="2023-09-27T00:00:00"/>
    <x v="110"/>
    <x v="0"/>
    <n v="205.62"/>
    <n v="2"/>
    <n v="0"/>
    <x v="4"/>
    <s v="UPI"/>
    <x v="0"/>
    <s v="No"/>
    <s v="Accommodation"/>
    <n v="2"/>
    <n v="2"/>
    <n v="411.24"/>
    <x v="0"/>
    <n v="205.62"/>
  </r>
  <r>
    <n v="2616"/>
    <x v="3"/>
    <x v="85"/>
    <d v="2023-01-25T00:00:00"/>
    <x v="375"/>
    <x v="1"/>
    <n v="178.4"/>
    <n v="2"/>
    <n v="0"/>
    <x v="4"/>
    <s v="Bank Transfer"/>
    <x v="1"/>
    <s v="No"/>
    <s v="Spa Services"/>
    <n v="2"/>
    <n v="2"/>
    <n v="356.8"/>
    <x v="1"/>
    <n v="178.4"/>
  </r>
  <r>
    <n v="2617"/>
    <x v="3"/>
    <x v="361"/>
    <d v="2023-02-13T00:00:00"/>
    <x v="305"/>
    <x v="2"/>
    <n v="129.63999999999999"/>
    <n v="1"/>
    <n v="0"/>
    <x v="2"/>
    <s v="Credit Card"/>
    <x v="1"/>
    <s v="No"/>
    <s v="Food &amp; Beverage"/>
    <n v="7"/>
    <n v="1"/>
    <n v="907.4799999999999"/>
    <x v="1"/>
    <n v="129.63999999999999"/>
  </r>
  <r>
    <n v="2618"/>
    <x v="1"/>
    <x v="134"/>
    <d v="2023-07-12T00:00:00"/>
    <x v="241"/>
    <x v="0"/>
    <n v="172.42"/>
    <n v="2"/>
    <n v="2"/>
    <x v="0"/>
    <s v="Bank Transfer"/>
    <x v="0"/>
    <s v="No"/>
    <s v="Laundry"/>
    <n v="3"/>
    <n v="4"/>
    <n v="517.26"/>
    <x v="0"/>
    <n v="172.42"/>
  </r>
  <r>
    <n v="2619"/>
    <x v="2"/>
    <x v="45"/>
    <d v="2023-07-18T00:00:00"/>
    <x v="291"/>
    <x v="0"/>
    <n v="259.60000000000002"/>
    <n v="1"/>
    <n v="0"/>
    <x v="1"/>
    <s v="Bank Transfer"/>
    <x v="1"/>
    <s v="No"/>
    <s v="Accommodation"/>
    <n v="4"/>
    <n v="1"/>
    <n v="1038.4000000000001"/>
    <x v="1"/>
    <n v="259.60000000000002"/>
  </r>
  <r>
    <n v="2620"/>
    <x v="1"/>
    <x v="206"/>
    <d v="2023-03-30T00:00:00"/>
    <x v="102"/>
    <x v="3"/>
    <n v="381.66"/>
    <n v="3"/>
    <n v="0"/>
    <x v="1"/>
    <s v="Credit Card"/>
    <x v="2"/>
    <s v="No"/>
    <s v="Accommodation"/>
    <n v="7"/>
    <n v="3"/>
    <n v="0"/>
    <x v="2"/>
    <n v="0"/>
  </r>
  <r>
    <n v="2621"/>
    <x v="1"/>
    <x v="16"/>
    <d v="2023-06-20T00:00:00"/>
    <x v="103"/>
    <x v="0"/>
    <n v="182.94"/>
    <n v="2"/>
    <n v="0"/>
    <x v="1"/>
    <s v="Bank Transfer"/>
    <x v="0"/>
    <s v="No"/>
    <s v="Accommodation"/>
    <n v="6"/>
    <n v="2"/>
    <n v="1097.6399999999999"/>
    <x v="0"/>
    <n v="182.93999999999997"/>
  </r>
  <r>
    <n v="2622"/>
    <x v="2"/>
    <x v="304"/>
    <d v="2023-11-15T00:00:00"/>
    <x v="66"/>
    <x v="3"/>
    <n v="329.28"/>
    <n v="3"/>
    <n v="0"/>
    <x v="0"/>
    <s v="Bank Transfer"/>
    <x v="0"/>
    <s v="Yes"/>
    <s v="Accommodation"/>
    <n v="7"/>
    <n v="3"/>
    <n v="2304.96"/>
    <x v="0"/>
    <n v="329.28000000000003"/>
  </r>
  <r>
    <n v="2623"/>
    <x v="1"/>
    <x v="342"/>
    <d v="2023-01-24T00:00:00"/>
    <x v="10"/>
    <x v="1"/>
    <n v="169.94"/>
    <n v="2"/>
    <n v="0"/>
    <x v="1"/>
    <s v="Credit Card"/>
    <x v="2"/>
    <s v="No"/>
    <s v="Accommodation"/>
    <n v="3"/>
    <n v="2"/>
    <n v="0"/>
    <x v="2"/>
    <n v="0"/>
  </r>
  <r>
    <n v="2624"/>
    <x v="0"/>
    <x v="271"/>
    <d v="2023-08-14T00:00:00"/>
    <x v="330"/>
    <x v="1"/>
    <n v="144.02000000000001"/>
    <n v="1"/>
    <n v="0"/>
    <x v="2"/>
    <s v="Debit Card"/>
    <x v="2"/>
    <s v="Yes"/>
    <s v="Accommodation"/>
    <n v="3"/>
    <n v="1"/>
    <n v="0"/>
    <x v="2"/>
    <n v="0"/>
  </r>
  <r>
    <n v="2625"/>
    <x v="1"/>
    <x v="268"/>
    <d v="2023-09-01T00:00:00"/>
    <x v="216"/>
    <x v="3"/>
    <n v="410.11"/>
    <n v="2"/>
    <n v="0"/>
    <x v="2"/>
    <s v="Credit Card"/>
    <x v="1"/>
    <s v="No"/>
    <s v="Accommodation"/>
    <n v="13"/>
    <n v="2"/>
    <n v="5331.43"/>
    <x v="1"/>
    <n v="410.11"/>
  </r>
  <r>
    <n v="2626"/>
    <x v="2"/>
    <x v="264"/>
    <d v="2023-07-06T00:00:00"/>
    <x v="283"/>
    <x v="2"/>
    <n v="116.48"/>
    <n v="1"/>
    <n v="2"/>
    <x v="0"/>
    <s v="Cash"/>
    <x v="0"/>
    <s v="No"/>
    <s v="Accommodation"/>
    <n v="4"/>
    <n v="3"/>
    <n v="465.92"/>
    <x v="0"/>
    <n v="116.48"/>
  </r>
  <r>
    <n v="2627"/>
    <x v="1"/>
    <x v="78"/>
    <d v="2023-01-07T00:00:00"/>
    <x v="299"/>
    <x v="2"/>
    <n v="59.71"/>
    <n v="1"/>
    <n v="0"/>
    <x v="1"/>
    <s v="Bank Transfer"/>
    <x v="1"/>
    <s v="Yes"/>
    <s v="Accommodation"/>
    <n v="5"/>
    <n v="1"/>
    <n v="298.55"/>
    <x v="1"/>
    <n v="59.71"/>
  </r>
  <r>
    <n v="2628"/>
    <x v="2"/>
    <x v="336"/>
    <d v="2024-01-01T00:00:00"/>
    <x v="421"/>
    <x v="1"/>
    <n v="168.72"/>
    <n v="4"/>
    <n v="0"/>
    <x v="0"/>
    <s v="Debit Card"/>
    <x v="2"/>
    <s v="No"/>
    <s v="Accommodation"/>
    <n v="10"/>
    <n v="4"/>
    <n v="0"/>
    <x v="2"/>
    <n v="0"/>
  </r>
  <r>
    <n v="2629"/>
    <x v="2"/>
    <x v="88"/>
    <d v="2023-12-03T00:00:00"/>
    <x v="125"/>
    <x v="1"/>
    <n v="143.6"/>
    <n v="1"/>
    <n v="0"/>
    <x v="1"/>
    <s v="UPI"/>
    <x v="0"/>
    <s v="Yes"/>
    <s v="Accommodation"/>
    <n v="8"/>
    <n v="1"/>
    <n v="1148.8"/>
    <x v="0"/>
    <n v="143.6"/>
  </r>
  <r>
    <n v="2630"/>
    <x v="1"/>
    <x v="252"/>
    <d v="2023-02-03T00:00:00"/>
    <x v="7"/>
    <x v="0"/>
    <n v="218.04"/>
    <n v="2"/>
    <n v="0"/>
    <x v="1"/>
    <s v="UPI"/>
    <x v="2"/>
    <s v="Yes"/>
    <s v="Accommodation"/>
    <n v="3"/>
    <n v="2"/>
    <n v="0"/>
    <x v="2"/>
    <n v="0"/>
  </r>
  <r>
    <n v="2631"/>
    <x v="1"/>
    <x v="193"/>
    <d v="2023-04-27T00:00:00"/>
    <x v="38"/>
    <x v="2"/>
    <n v="65.430000000000007"/>
    <n v="2"/>
    <n v="1"/>
    <x v="4"/>
    <s v="UPI"/>
    <x v="0"/>
    <s v="No"/>
    <s v="Spa Services"/>
    <n v="3"/>
    <n v="3"/>
    <n v="196.29000000000002"/>
    <x v="0"/>
    <n v="65.430000000000007"/>
  </r>
  <r>
    <n v="2632"/>
    <x v="3"/>
    <x v="56"/>
    <d v="2023-02-23T00:00:00"/>
    <x v="200"/>
    <x v="3"/>
    <n v="441.37"/>
    <n v="2"/>
    <n v="3"/>
    <x v="0"/>
    <s v="Debit Card"/>
    <x v="1"/>
    <s v="No"/>
    <s v="Laundry"/>
    <n v="5"/>
    <n v="5"/>
    <n v="2206.85"/>
    <x v="1"/>
    <n v="441.37"/>
  </r>
  <r>
    <n v="2633"/>
    <x v="1"/>
    <x v="331"/>
    <d v="2023-12-30T00:00:00"/>
    <x v="306"/>
    <x v="2"/>
    <n v="67.38"/>
    <n v="2"/>
    <n v="3"/>
    <x v="3"/>
    <s v="UPI"/>
    <x v="0"/>
    <s v="No"/>
    <s v="Food &amp; Beverage"/>
    <n v="3"/>
    <n v="5"/>
    <n v="202.14"/>
    <x v="0"/>
    <n v="67.38"/>
  </r>
  <r>
    <n v="2634"/>
    <x v="0"/>
    <x v="49"/>
    <d v="2023-03-20T00:00:00"/>
    <x v="215"/>
    <x v="2"/>
    <n v="112.94"/>
    <n v="2"/>
    <n v="1"/>
    <x v="2"/>
    <s v="Bank Transfer"/>
    <x v="1"/>
    <s v="Yes"/>
    <s v="Spa Services"/>
    <n v="3"/>
    <n v="3"/>
    <n v="338.82"/>
    <x v="1"/>
    <n v="112.94"/>
  </r>
  <r>
    <n v="2635"/>
    <x v="1"/>
    <x v="265"/>
    <d v="2023-04-11T00:00:00"/>
    <x v="246"/>
    <x v="3"/>
    <n v="340.76"/>
    <n v="2"/>
    <n v="0"/>
    <x v="1"/>
    <s v="Credit Card"/>
    <x v="0"/>
    <s v="No"/>
    <s v="Accommodation"/>
    <n v="5"/>
    <n v="2"/>
    <n v="1703.8"/>
    <x v="0"/>
    <n v="340.76"/>
  </r>
  <r>
    <n v="2636"/>
    <x v="3"/>
    <x v="148"/>
    <d v="2023-06-05T00:00:00"/>
    <x v="259"/>
    <x v="2"/>
    <n v="90.43"/>
    <n v="2"/>
    <n v="2"/>
    <x v="4"/>
    <s v="UPI"/>
    <x v="2"/>
    <s v="No"/>
    <s v="Laundry"/>
    <n v="9"/>
    <n v="4"/>
    <n v="0"/>
    <x v="2"/>
    <n v="0"/>
  </r>
  <r>
    <n v="2637"/>
    <x v="3"/>
    <x v="229"/>
    <d v="2023-01-17T00:00:00"/>
    <x v="284"/>
    <x v="2"/>
    <n v="117.84"/>
    <n v="1"/>
    <n v="0"/>
    <x v="2"/>
    <s v="Debit Card"/>
    <x v="0"/>
    <s v="No"/>
    <s v="Accommodation"/>
    <n v="12"/>
    <n v="1"/>
    <n v="1414.08"/>
    <x v="0"/>
    <n v="117.83999999999999"/>
  </r>
  <r>
    <n v="2638"/>
    <x v="0"/>
    <x v="83"/>
    <d v="2023-01-20T00:00:00"/>
    <x v="64"/>
    <x v="2"/>
    <n v="101.8"/>
    <n v="2"/>
    <n v="0"/>
    <x v="1"/>
    <s v="Bank Transfer"/>
    <x v="0"/>
    <s v="No"/>
    <s v="Accommodation"/>
    <n v="5"/>
    <n v="2"/>
    <n v="509"/>
    <x v="0"/>
    <n v="101.8"/>
  </r>
  <r>
    <n v="2639"/>
    <x v="2"/>
    <x v="292"/>
    <d v="2023-11-23T00:00:00"/>
    <x v="262"/>
    <x v="0"/>
    <n v="218.72"/>
    <n v="1"/>
    <n v="0"/>
    <x v="1"/>
    <s v="Bank Transfer"/>
    <x v="1"/>
    <s v="No"/>
    <s v="Accommodation"/>
    <n v="7"/>
    <n v="1"/>
    <n v="1531.04"/>
    <x v="1"/>
    <n v="218.72"/>
  </r>
  <r>
    <n v="2640"/>
    <x v="1"/>
    <x v="173"/>
    <d v="2023-11-29T00:00:00"/>
    <x v="176"/>
    <x v="2"/>
    <n v="80.41"/>
    <n v="3"/>
    <n v="1"/>
    <x v="2"/>
    <s v="Credit Card"/>
    <x v="1"/>
    <s v="No"/>
    <s v="Accommodation"/>
    <n v="2"/>
    <n v="4"/>
    <n v="160.82"/>
    <x v="1"/>
    <n v="80.41"/>
  </r>
  <r>
    <n v="2641"/>
    <x v="3"/>
    <x v="331"/>
    <d v="2024-01-03T00:00:00"/>
    <x v="339"/>
    <x v="3"/>
    <n v="560.41999999999996"/>
    <n v="2"/>
    <n v="0"/>
    <x v="1"/>
    <s v="Bank Transfer"/>
    <x v="0"/>
    <s v="No"/>
    <s v="Other"/>
    <n v="7"/>
    <n v="2"/>
    <n v="3922.9399999999996"/>
    <x v="0"/>
    <n v="560.41999999999996"/>
  </r>
  <r>
    <n v="2642"/>
    <x v="2"/>
    <x v="243"/>
    <d v="2023-08-10T00:00:00"/>
    <x v="291"/>
    <x v="3"/>
    <n v="431.55"/>
    <n v="2"/>
    <n v="0"/>
    <x v="1"/>
    <s v="UPI"/>
    <x v="0"/>
    <s v="No"/>
    <s v="Food &amp; Beverage"/>
    <n v="8"/>
    <n v="2"/>
    <n v="3452.4"/>
    <x v="0"/>
    <n v="431.55"/>
  </r>
  <r>
    <n v="2643"/>
    <x v="2"/>
    <x v="210"/>
    <d v="2023-03-27T00:00:00"/>
    <x v="289"/>
    <x v="2"/>
    <n v="119.36"/>
    <n v="2"/>
    <n v="2"/>
    <x v="0"/>
    <s v="Debit Card"/>
    <x v="1"/>
    <s v="No"/>
    <s v="Food &amp; Beverage"/>
    <n v="11"/>
    <n v="4"/>
    <n v="1312.96"/>
    <x v="1"/>
    <n v="119.36"/>
  </r>
  <r>
    <n v="2644"/>
    <x v="1"/>
    <x v="21"/>
    <d v="2023-04-24T00:00:00"/>
    <x v="165"/>
    <x v="0"/>
    <n v="187.89"/>
    <n v="1"/>
    <n v="0"/>
    <x v="2"/>
    <s v="Cash"/>
    <x v="1"/>
    <s v="No"/>
    <s v="Laundry"/>
    <n v="4"/>
    <n v="1"/>
    <n v="751.56"/>
    <x v="1"/>
    <n v="187.89"/>
  </r>
  <r>
    <n v="2645"/>
    <x v="0"/>
    <x v="247"/>
    <d v="2023-08-18T00:00:00"/>
    <x v="130"/>
    <x v="0"/>
    <n v="275"/>
    <n v="4"/>
    <n v="1"/>
    <x v="2"/>
    <s v="Bank Transfer"/>
    <x v="0"/>
    <s v="Yes"/>
    <s v="Accommodation"/>
    <n v="5"/>
    <n v="5"/>
    <n v="1375"/>
    <x v="0"/>
    <n v="275"/>
  </r>
  <r>
    <n v="2646"/>
    <x v="3"/>
    <x v="128"/>
    <d v="2023-10-05T00:00:00"/>
    <x v="128"/>
    <x v="1"/>
    <n v="184.14"/>
    <n v="2"/>
    <n v="0"/>
    <x v="4"/>
    <s v="Debit Card"/>
    <x v="3"/>
    <s v="No"/>
    <s v="Food &amp; Beverage"/>
    <n v="10"/>
    <n v="2"/>
    <n v="0"/>
    <x v="2"/>
    <n v="0"/>
  </r>
  <r>
    <n v="2647"/>
    <x v="1"/>
    <x v="79"/>
    <d v="2023-01-28T00:00:00"/>
    <x v="24"/>
    <x v="1"/>
    <n v="151.35"/>
    <n v="3"/>
    <n v="1"/>
    <x v="0"/>
    <s v="Credit Card"/>
    <x v="2"/>
    <s v="No"/>
    <s v="Laundry"/>
    <n v="6"/>
    <n v="4"/>
    <n v="0"/>
    <x v="2"/>
    <n v="0"/>
  </r>
  <r>
    <n v="2648"/>
    <x v="1"/>
    <x v="152"/>
    <d v="2023-10-11T00:00:00"/>
    <x v="229"/>
    <x v="2"/>
    <n v="104.03"/>
    <n v="4"/>
    <n v="2"/>
    <x v="4"/>
    <s v="Debit Card"/>
    <x v="0"/>
    <s v="No"/>
    <s v="Spa Services"/>
    <n v="6"/>
    <n v="6"/>
    <n v="624.18000000000006"/>
    <x v="0"/>
    <n v="104.03000000000002"/>
  </r>
  <r>
    <n v="2649"/>
    <x v="1"/>
    <x v="138"/>
    <d v="2023-11-01T00:00:00"/>
    <x v="138"/>
    <x v="3"/>
    <n v="244.62"/>
    <n v="2"/>
    <n v="0"/>
    <x v="0"/>
    <s v="Credit Card"/>
    <x v="1"/>
    <s v="No"/>
    <s v="Accommodation"/>
    <n v="4"/>
    <n v="2"/>
    <n v="978.48"/>
    <x v="1"/>
    <n v="244.62"/>
  </r>
  <r>
    <n v="2650"/>
    <x v="1"/>
    <x v="123"/>
    <d v="2024-01-01T00:00:00"/>
    <x v="181"/>
    <x v="0"/>
    <n v="140.99"/>
    <n v="1"/>
    <n v="0"/>
    <x v="1"/>
    <s v="Debit Card"/>
    <x v="0"/>
    <s v="No"/>
    <s v="Accommodation"/>
    <n v="3"/>
    <n v="1"/>
    <n v="422.97"/>
    <x v="0"/>
    <n v="140.99"/>
  </r>
  <r>
    <n v="2651"/>
    <x v="3"/>
    <x v="262"/>
    <d v="2023-10-02T00:00:00"/>
    <x v="382"/>
    <x v="1"/>
    <n v="218.34"/>
    <n v="4"/>
    <n v="0"/>
    <x v="1"/>
    <s v="UPI"/>
    <x v="2"/>
    <s v="No"/>
    <s v="Accommodation"/>
    <n v="4"/>
    <n v="4"/>
    <n v="0"/>
    <x v="2"/>
    <n v="0"/>
  </r>
  <r>
    <n v="2652"/>
    <x v="3"/>
    <x v="161"/>
    <d v="2023-03-29T00:00:00"/>
    <x v="218"/>
    <x v="2"/>
    <n v="127.13"/>
    <n v="4"/>
    <n v="0"/>
    <x v="1"/>
    <s v="Debit Card"/>
    <x v="0"/>
    <s v="No"/>
    <s v="Food &amp; Beverage"/>
    <n v="4"/>
    <n v="4"/>
    <n v="508.52"/>
    <x v="0"/>
    <n v="127.13"/>
  </r>
  <r>
    <n v="2653"/>
    <x v="2"/>
    <x v="290"/>
    <d v="2023-07-31T00:00:00"/>
    <x v="60"/>
    <x v="1"/>
    <n v="203.08"/>
    <n v="2"/>
    <n v="0"/>
    <x v="3"/>
    <s v="Cash"/>
    <x v="0"/>
    <s v="No"/>
    <s v="Food &amp; Beverage"/>
    <n v="3"/>
    <n v="2"/>
    <n v="609.24"/>
    <x v="0"/>
    <n v="203.08"/>
  </r>
  <r>
    <n v="2654"/>
    <x v="1"/>
    <x v="2"/>
    <d v="2023-05-06T00:00:00"/>
    <x v="280"/>
    <x v="1"/>
    <n v="98.35"/>
    <n v="1"/>
    <n v="0"/>
    <x v="2"/>
    <s v="UPI"/>
    <x v="1"/>
    <s v="Yes"/>
    <s v="Accommodation"/>
    <n v="3"/>
    <n v="1"/>
    <n v="295.04999999999995"/>
    <x v="1"/>
    <n v="98.34999999999998"/>
  </r>
  <r>
    <n v="2655"/>
    <x v="1"/>
    <x v="283"/>
    <d v="2023-12-15T00:00:00"/>
    <x v="310"/>
    <x v="0"/>
    <n v="213.1"/>
    <n v="1"/>
    <n v="0"/>
    <x v="1"/>
    <s v="Debit Card"/>
    <x v="0"/>
    <s v="No"/>
    <s v="Accommodation"/>
    <n v="5"/>
    <n v="1"/>
    <n v="1065.5"/>
    <x v="0"/>
    <n v="213.1"/>
  </r>
  <r>
    <n v="2656"/>
    <x v="2"/>
    <x v="320"/>
    <d v="2023-12-04T00:00:00"/>
    <x v="226"/>
    <x v="1"/>
    <n v="139.31"/>
    <n v="2"/>
    <n v="0"/>
    <x v="2"/>
    <s v="Debit Card"/>
    <x v="0"/>
    <s v="No"/>
    <s v="Accommodation"/>
    <n v="2"/>
    <n v="2"/>
    <n v="278.62"/>
    <x v="0"/>
    <n v="139.31"/>
  </r>
  <r>
    <n v="2657"/>
    <x v="3"/>
    <x v="234"/>
    <d v="2023-01-31T00:00:00"/>
    <x v="282"/>
    <x v="1"/>
    <n v="238.39"/>
    <n v="4"/>
    <n v="0"/>
    <x v="2"/>
    <s v="Cash"/>
    <x v="0"/>
    <s v="No"/>
    <s v="Food &amp; Beverage"/>
    <n v="6"/>
    <n v="4"/>
    <n v="1430.34"/>
    <x v="0"/>
    <n v="238.39"/>
  </r>
  <r>
    <n v="2658"/>
    <x v="3"/>
    <x v="120"/>
    <d v="2023-06-18T00:00:00"/>
    <x v="123"/>
    <x v="0"/>
    <n v="320.02"/>
    <n v="3"/>
    <n v="0"/>
    <x v="0"/>
    <s v="Credit Card"/>
    <x v="0"/>
    <s v="No"/>
    <s v="Food &amp; Beverage"/>
    <n v="1"/>
    <n v="3"/>
    <n v="320.02"/>
    <x v="0"/>
    <n v="320.02"/>
  </r>
  <r>
    <n v="2659"/>
    <x v="2"/>
    <x v="183"/>
    <d v="2023-06-23T00:00:00"/>
    <x v="393"/>
    <x v="3"/>
    <n v="477.69"/>
    <n v="3"/>
    <n v="0"/>
    <x v="1"/>
    <s v="Credit Card"/>
    <x v="3"/>
    <s v="No"/>
    <s v="Food &amp; Beverage"/>
    <n v="3"/>
    <n v="3"/>
    <n v="0"/>
    <x v="2"/>
    <n v="0"/>
  </r>
  <r>
    <n v="2660"/>
    <x v="0"/>
    <x v="258"/>
    <d v="2023-07-15T00:00:00"/>
    <x v="274"/>
    <x v="0"/>
    <n v="169.18"/>
    <n v="1"/>
    <n v="0"/>
    <x v="2"/>
    <s v="Cash"/>
    <x v="0"/>
    <s v="Yes"/>
    <s v="Accommodation"/>
    <n v="5"/>
    <n v="1"/>
    <n v="845.90000000000009"/>
    <x v="0"/>
    <n v="169.18"/>
  </r>
  <r>
    <n v="2661"/>
    <x v="2"/>
    <x v="343"/>
    <d v="2023-03-18T00:00:00"/>
    <x v="5"/>
    <x v="1"/>
    <n v="197.83"/>
    <n v="2"/>
    <n v="0"/>
    <x v="0"/>
    <s v="Debit Card"/>
    <x v="2"/>
    <s v="No"/>
    <s v="Accommodation"/>
    <n v="9"/>
    <n v="2"/>
    <n v="0"/>
    <x v="2"/>
    <n v="0"/>
  </r>
  <r>
    <n v="2662"/>
    <x v="2"/>
    <x v="0"/>
    <d v="2023-08-07T00:00:00"/>
    <x v="293"/>
    <x v="0"/>
    <n v="237.34"/>
    <n v="1"/>
    <n v="0"/>
    <x v="1"/>
    <s v="Debit Card"/>
    <x v="2"/>
    <s v="No"/>
    <s v="Accommodation"/>
    <n v="6"/>
    <n v="1"/>
    <n v="0"/>
    <x v="2"/>
    <n v="0"/>
  </r>
  <r>
    <n v="2663"/>
    <x v="1"/>
    <x v="83"/>
    <d v="2023-01-19T00:00:00"/>
    <x v="78"/>
    <x v="0"/>
    <n v="142.72"/>
    <n v="2"/>
    <n v="1"/>
    <x v="3"/>
    <s v="Debit Card"/>
    <x v="0"/>
    <s v="No"/>
    <s v="Accommodation"/>
    <n v="4"/>
    <n v="3"/>
    <n v="570.88"/>
    <x v="0"/>
    <n v="142.72"/>
  </r>
  <r>
    <n v="2664"/>
    <x v="2"/>
    <x v="162"/>
    <d v="2023-02-06T00:00:00"/>
    <x v="163"/>
    <x v="1"/>
    <n v="182.65"/>
    <n v="1"/>
    <n v="0"/>
    <x v="2"/>
    <s v="Cash"/>
    <x v="0"/>
    <s v="No"/>
    <s v="Laundry"/>
    <n v="11"/>
    <n v="1"/>
    <n v="2009.15"/>
    <x v="0"/>
    <n v="182.65"/>
  </r>
  <r>
    <n v="2665"/>
    <x v="3"/>
    <x v="344"/>
    <d v="2023-07-07T00:00:00"/>
    <x v="43"/>
    <x v="2"/>
    <n v="165.8"/>
    <n v="3"/>
    <n v="1"/>
    <x v="0"/>
    <s v="Debit Card"/>
    <x v="3"/>
    <s v="Yes"/>
    <s v="Food &amp; Beverage"/>
    <n v="3"/>
    <n v="4"/>
    <n v="0"/>
    <x v="2"/>
    <n v="0"/>
  </r>
  <r>
    <n v="2666"/>
    <x v="2"/>
    <x v="281"/>
    <d v="2023-08-11T00:00:00"/>
    <x v="30"/>
    <x v="2"/>
    <n v="146.62"/>
    <n v="3"/>
    <n v="0"/>
    <x v="4"/>
    <s v="Debit Card"/>
    <x v="0"/>
    <s v="No"/>
    <s v="Spa Services"/>
    <n v="3"/>
    <n v="3"/>
    <n v="439.86"/>
    <x v="0"/>
    <n v="146.62"/>
  </r>
  <r>
    <n v="2667"/>
    <x v="1"/>
    <x v="93"/>
    <d v="2023-10-13T00:00:00"/>
    <x v="255"/>
    <x v="2"/>
    <n v="101.8"/>
    <n v="4"/>
    <n v="3"/>
    <x v="4"/>
    <s v="Debit Card"/>
    <x v="0"/>
    <s v="No"/>
    <s v="Accommodation"/>
    <n v="5"/>
    <n v="7"/>
    <n v="509"/>
    <x v="0"/>
    <n v="101.8"/>
  </r>
  <r>
    <n v="2668"/>
    <x v="1"/>
    <x v="268"/>
    <d v="2023-08-28T00:00:00"/>
    <x v="73"/>
    <x v="0"/>
    <n v="137.24"/>
    <n v="1"/>
    <n v="0"/>
    <x v="0"/>
    <s v="Cash"/>
    <x v="1"/>
    <s v="No"/>
    <s v="Accommodation"/>
    <n v="9"/>
    <n v="1"/>
    <n v="1235.1600000000001"/>
    <x v="1"/>
    <n v="137.24"/>
  </r>
  <r>
    <n v="2669"/>
    <x v="1"/>
    <x v="47"/>
    <d v="2023-04-07T00:00:00"/>
    <x v="221"/>
    <x v="0"/>
    <n v="173.93"/>
    <n v="1"/>
    <n v="2"/>
    <x v="2"/>
    <s v="UPI"/>
    <x v="1"/>
    <s v="No"/>
    <s v="Accommodation"/>
    <n v="2"/>
    <n v="3"/>
    <n v="347.86"/>
    <x v="1"/>
    <n v="173.93"/>
  </r>
  <r>
    <n v="2670"/>
    <x v="0"/>
    <x v="118"/>
    <d v="2023-01-13T00:00:00"/>
    <x v="171"/>
    <x v="1"/>
    <n v="115.34"/>
    <n v="1"/>
    <n v="0"/>
    <x v="1"/>
    <s v="Cash"/>
    <x v="0"/>
    <s v="No"/>
    <s v="Food &amp; Beverage"/>
    <n v="2"/>
    <n v="1"/>
    <n v="230.68"/>
    <x v="0"/>
    <n v="115.34"/>
  </r>
  <r>
    <n v="2671"/>
    <x v="2"/>
    <x v="102"/>
    <d v="2023-09-27T00:00:00"/>
    <x v="223"/>
    <x v="2"/>
    <n v="126.16"/>
    <n v="2"/>
    <n v="0"/>
    <x v="2"/>
    <s v="Cash"/>
    <x v="1"/>
    <s v="No"/>
    <s v="Accommodation"/>
    <n v="11"/>
    <n v="2"/>
    <n v="1387.76"/>
    <x v="1"/>
    <n v="126.16"/>
  </r>
  <r>
    <n v="2672"/>
    <x v="1"/>
    <x v="220"/>
    <d v="2023-12-28T00:00:00"/>
    <x v="300"/>
    <x v="1"/>
    <n v="122.79"/>
    <n v="4"/>
    <n v="0"/>
    <x v="1"/>
    <s v="Bank Transfer"/>
    <x v="1"/>
    <s v="No"/>
    <s v="Spa Services"/>
    <n v="3"/>
    <n v="4"/>
    <n v="368.37"/>
    <x v="1"/>
    <n v="122.79"/>
  </r>
  <r>
    <n v="2673"/>
    <x v="2"/>
    <x v="58"/>
    <d v="2023-10-10T00:00:00"/>
    <x v="146"/>
    <x v="1"/>
    <n v="134.97"/>
    <n v="2"/>
    <n v="0"/>
    <x v="3"/>
    <s v="Cash"/>
    <x v="1"/>
    <s v="Yes"/>
    <s v="Accommodation"/>
    <n v="1"/>
    <n v="2"/>
    <n v="134.97"/>
    <x v="1"/>
    <n v="134.97"/>
  </r>
  <r>
    <n v="2674"/>
    <x v="0"/>
    <x v="238"/>
    <d v="2023-12-25T00:00:00"/>
    <x v="407"/>
    <x v="0"/>
    <n v="165.21"/>
    <n v="1"/>
    <n v="0"/>
    <x v="2"/>
    <s v="Cash"/>
    <x v="0"/>
    <s v="No"/>
    <s v="Accommodation"/>
    <n v="4"/>
    <n v="1"/>
    <n v="660.84"/>
    <x v="0"/>
    <n v="165.21"/>
  </r>
  <r>
    <n v="2675"/>
    <x v="2"/>
    <x v="53"/>
    <d v="2023-12-25T00:00:00"/>
    <x v="228"/>
    <x v="2"/>
    <n v="128.62"/>
    <n v="2"/>
    <n v="0"/>
    <x v="3"/>
    <s v="Bank Transfer"/>
    <x v="0"/>
    <s v="No"/>
    <s v="Food &amp; Beverage"/>
    <n v="11"/>
    <n v="2"/>
    <n v="1414.8200000000002"/>
    <x v="0"/>
    <n v="128.62"/>
  </r>
  <r>
    <n v="2676"/>
    <x v="1"/>
    <x v="118"/>
    <d v="2023-01-15T00:00:00"/>
    <x v="10"/>
    <x v="2"/>
    <n v="106.29"/>
    <n v="4"/>
    <n v="0"/>
    <x v="3"/>
    <s v="Credit Card"/>
    <x v="0"/>
    <s v="No"/>
    <s v="Other"/>
    <n v="4"/>
    <n v="4"/>
    <n v="425.16"/>
    <x v="0"/>
    <n v="106.29"/>
  </r>
  <r>
    <n v="2677"/>
    <x v="3"/>
    <x v="179"/>
    <d v="2023-03-19T00:00:00"/>
    <x v="221"/>
    <x v="2"/>
    <n v="137.47"/>
    <n v="4"/>
    <n v="0"/>
    <x v="3"/>
    <s v="UPI"/>
    <x v="1"/>
    <s v="No"/>
    <s v="Accommodation"/>
    <n v="7"/>
    <n v="4"/>
    <n v="962.29"/>
    <x v="1"/>
    <n v="137.47"/>
  </r>
  <r>
    <n v="2678"/>
    <x v="3"/>
    <x v="145"/>
    <d v="2023-11-09T00:00:00"/>
    <x v="272"/>
    <x v="0"/>
    <n v="246.47"/>
    <n v="4"/>
    <n v="0"/>
    <x v="0"/>
    <s v="Bank Transfer"/>
    <x v="1"/>
    <s v="Yes"/>
    <s v="Spa Services"/>
    <n v="6"/>
    <n v="4"/>
    <n v="1478.82"/>
    <x v="1"/>
    <n v="246.47"/>
  </r>
  <r>
    <n v="2679"/>
    <x v="2"/>
    <x v="320"/>
    <d v="2023-12-06T00:00:00"/>
    <x v="316"/>
    <x v="1"/>
    <n v="152.74"/>
    <n v="3"/>
    <n v="3"/>
    <x v="1"/>
    <s v="Bank Transfer"/>
    <x v="1"/>
    <s v="Yes"/>
    <s v="Accommodation"/>
    <n v="4"/>
    <n v="6"/>
    <n v="610.96"/>
    <x v="1"/>
    <n v="152.74"/>
  </r>
  <r>
    <n v="2680"/>
    <x v="1"/>
    <x v="248"/>
    <d v="2023-10-10T00:00:00"/>
    <x v="369"/>
    <x v="2"/>
    <n v="83.62"/>
    <n v="4"/>
    <n v="0"/>
    <x v="2"/>
    <s v="UPI"/>
    <x v="0"/>
    <s v="Yes"/>
    <s v="Spa Services"/>
    <n v="8"/>
    <n v="4"/>
    <n v="668.96"/>
    <x v="0"/>
    <n v="83.62"/>
  </r>
  <r>
    <n v="2681"/>
    <x v="1"/>
    <x v="162"/>
    <d v="2023-02-02T00:00:00"/>
    <x v="200"/>
    <x v="1"/>
    <n v="141.77000000000001"/>
    <n v="3"/>
    <n v="0"/>
    <x v="2"/>
    <s v="Debit Card"/>
    <x v="1"/>
    <s v="No"/>
    <s v="Accommodation"/>
    <n v="7"/>
    <n v="3"/>
    <n v="992.3900000000001"/>
    <x v="1"/>
    <n v="141.77000000000001"/>
  </r>
  <r>
    <n v="2682"/>
    <x v="3"/>
    <x v="209"/>
    <d v="2023-10-23T00:00:00"/>
    <x v="255"/>
    <x v="3"/>
    <n v="497.28"/>
    <n v="1"/>
    <n v="0"/>
    <x v="0"/>
    <s v="Debit Card"/>
    <x v="0"/>
    <s v="No"/>
    <s v="Accommodation"/>
    <n v="8"/>
    <n v="1"/>
    <n v="3978.24"/>
    <x v="0"/>
    <n v="497.28"/>
  </r>
  <r>
    <n v="2683"/>
    <x v="3"/>
    <x v="96"/>
    <d v="2023-01-23T00:00:00"/>
    <x v="404"/>
    <x v="1"/>
    <n v="236.81"/>
    <n v="4"/>
    <n v="0"/>
    <x v="2"/>
    <s v="Debit Card"/>
    <x v="0"/>
    <s v="Yes"/>
    <s v="Other"/>
    <n v="5"/>
    <n v="4"/>
    <n v="1184.05"/>
    <x v="0"/>
    <n v="236.81"/>
  </r>
  <r>
    <n v="2684"/>
    <x v="3"/>
    <x v="267"/>
    <d v="2023-11-22T00:00:00"/>
    <x v="315"/>
    <x v="0"/>
    <n v="300.42"/>
    <n v="3"/>
    <n v="0"/>
    <x v="2"/>
    <s v="Debit Card"/>
    <x v="0"/>
    <s v="No"/>
    <s v="Food &amp; Beverage"/>
    <n v="3"/>
    <n v="3"/>
    <n v="901.26"/>
    <x v="0"/>
    <n v="300.42"/>
  </r>
  <r>
    <n v="2685"/>
    <x v="2"/>
    <x v="247"/>
    <d v="2023-08-18T00:00:00"/>
    <x v="298"/>
    <x v="0"/>
    <n v="224.48"/>
    <n v="4"/>
    <n v="1"/>
    <x v="2"/>
    <s v="Debit Card"/>
    <x v="0"/>
    <s v="Yes"/>
    <s v="Food &amp; Beverage"/>
    <n v="5"/>
    <n v="5"/>
    <n v="1122.3999999999999"/>
    <x v="0"/>
    <n v="224.47999999999996"/>
  </r>
  <r>
    <n v="2686"/>
    <x v="1"/>
    <x v="172"/>
    <d v="2023-04-18T00:00:00"/>
    <x v="350"/>
    <x v="1"/>
    <n v="122.69"/>
    <n v="2"/>
    <n v="0"/>
    <x v="1"/>
    <s v="UPI"/>
    <x v="1"/>
    <s v="No"/>
    <s v="Food &amp; Beverage"/>
    <n v="3"/>
    <n v="2"/>
    <n v="368.07"/>
    <x v="1"/>
    <n v="122.69"/>
  </r>
  <r>
    <n v="2687"/>
    <x v="2"/>
    <x v="284"/>
    <d v="2023-11-10T00:00:00"/>
    <x v="196"/>
    <x v="0"/>
    <n v="213.12"/>
    <n v="3"/>
    <n v="0"/>
    <x v="1"/>
    <s v="Debit Card"/>
    <x v="1"/>
    <s v="No"/>
    <s v="Accommodation"/>
    <n v="1"/>
    <n v="3"/>
    <n v="213.12"/>
    <x v="1"/>
    <n v="213.12"/>
  </r>
  <r>
    <n v="2688"/>
    <x v="3"/>
    <x v="227"/>
    <d v="2023-07-03T00:00:00"/>
    <x v="135"/>
    <x v="2"/>
    <n v="115.41"/>
    <n v="2"/>
    <n v="0"/>
    <x v="3"/>
    <s v="Cash"/>
    <x v="1"/>
    <s v="No"/>
    <s v="Accommodation"/>
    <n v="8"/>
    <n v="2"/>
    <n v="923.28"/>
    <x v="1"/>
    <n v="115.41"/>
  </r>
  <r>
    <n v="2689"/>
    <x v="3"/>
    <x v="343"/>
    <d v="2023-03-15T00:00:00"/>
    <x v="111"/>
    <x v="1"/>
    <n v="216.68"/>
    <n v="1"/>
    <n v="2"/>
    <x v="1"/>
    <s v="UPI"/>
    <x v="0"/>
    <s v="Yes"/>
    <s v="Accommodation"/>
    <n v="6"/>
    <n v="3"/>
    <n v="1300.08"/>
    <x v="0"/>
    <n v="216.67999999999998"/>
  </r>
  <r>
    <n v="2690"/>
    <x v="1"/>
    <x v="117"/>
    <d v="2023-09-01T00:00:00"/>
    <x v="298"/>
    <x v="1"/>
    <n v="157.69999999999999"/>
    <n v="3"/>
    <n v="1"/>
    <x v="2"/>
    <s v="Debit Card"/>
    <x v="3"/>
    <s v="No"/>
    <s v="Accommodation"/>
    <n v="3"/>
    <n v="4"/>
    <n v="0"/>
    <x v="2"/>
    <n v="0"/>
  </r>
  <r>
    <n v="2691"/>
    <x v="0"/>
    <x v="85"/>
    <d v="2023-02-04T00:00:00"/>
    <x v="217"/>
    <x v="1"/>
    <n v="164.26"/>
    <n v="1"/>
    <n v="0"/>
    <x v="2"/>
    <s v="Bank Transfer"/>
    <x v="0"/>
    <s v="No"/>
    <s v="Food &amp; Beverage"/>
    <n v="12"/>
    <n v="1"/>
    <n v="1971.12"/>
    <x v="0"/>
    <n v="164.26"/>
  </r>
  <r>
    <n v="2692"/>
    <x v="0"/>
    <x v="342"/>
    <d v="2023-01-24T00:00:00"/>
    <x v="29"/>
    <x v="0"/>
    <n v="183.43"/>
    <n v="4"/>
    <n v="0"/>
    <x v="0"/>
    <s v="Credit Card"/>
    <x v="0"/>
    <s v="Yes"/>
    <s v="Laundry"/>
    <n v="3"/>
    <n v="4"/>
    <n v="550.29"/>
    <x v="0"/>
    <n v="183.42999999999998"/>
  </r>
  <r>
    <n v="2693"/>
    <x v="0"/>
    <x v="111"/>
    <d v="2023-05-18T00:00:00"/>
    <x v="62"/>
    <x v="1"/>
    <n v="189.97"/>
    <n v="2"/>
    <n v="3"/>
    <x v="2"/>
    <s v="UPI"/>
    <x v="3"/>
    <s v="No"/>
    <s v="Accommodation"/>
    <n v="5"/>
    <n v="5"/>
    <n v="0"/>
    <x v="2"/>
    <n v="0"/>
  </r>
  <r>
    <n v="2694"/>
    <x v="3"/>
    <x v="106"/>
    <d v="2023-06-11T00:00:00"/>
    <x v="360"/>
    <x v="3"/>
    <n v="552.55999999999995"/>
    <n v="1"/>
    <n v="1"/>
    <x v="1"/>
    <s v="UPI"/>
    <x v="1"/>
    <s v="No"/>
    <s v="Accommodation"/>
    <n v="4"/>
    <n v="2"/>
    <n v="2210.2399999999998"/>
    <x v="1"/>
    <n v="552.55999999999995"/>
  </r>
  <r>
    <n v="2695"/>
    <x v="3"/>
    <x v="344"/>
    <d v="2023-07-11T00:00:00"/>
    <x v="224"/>
    <x v="1"/>
    <n v="239.15"/>
    <n v="1"/>
    <n v="2"/>
    <x v="1"/>
    <s v="Cash"/>
    <x v="0"/>
    <s v="No"/>
    <s v="Accommodation"/>
    <n v="7"/>
    <n v="3"/>
    <n v="1674.05"/>
    <x v="0"/>
    <n v="239.15"/>
  </r>
  <r>
    <n v="2696"/>
    <x v="1"/>
    <x v="289"/>
    <d v="2023-12-12T00:00:00"/>
    <x v="310"/>
    <x v="3"/>
    <n v="281.45"/>
    <n v="2"/>
    <n v="0"/>
    <x v="1"/>
    <s v="Cash"/>
    <x v="0"/>
    <s v="No"/>
    <s v="Laundry"/>
    <n v="4"/>
    <n v="2"/>
    <n v="1125.8"/>
    <x v="0"/>
    <n v="281.45"/>
  </r>
  <r>
    <n v="2697"/>
    <x v="2"/>
    <x v="201"/>
    <d v="2023-02-24T00:00:00"/>
    <x v="55"/>
    <x v="1"/>
    <n v="208.98"/>
    <n v="1"/>
    <n v="1"/>
    <x v="0"/>
    <s v="Debit Card"/>
    <x v="0"/>
    <s v="Yes"/>
    <s v="Accommodation"/>
    <n v="3"/>
    <n v="2"/>
    <n v="626.93999999999994"/>
    <x v="0"/>
    <n v="208.98"/>
  </r>
  <r>
    <n v="2698"/>
    <x v="0"/>
    <x v="262"/>
    <d v="2023-10-01T00:00:00"/>
    <x v="54"/>
    <x v="2"/>
    <n v="113.96"/>
    <n v="1"/>
    <n v="2"/>
    <x v="0"/>
    <s v="Bank Transfer"/>
    <x v="0"/>
    <s v="No"/>
    <s v="Accommodation"/>
    <n v="3"/>
    <n v="3"/>
    <n v="341.88"/>
    <x v="0"/>
    <n v="113.96"/>
  </r>
  <r>
    <n v="2699"/>
    <x v="0"/>
    <x v="31"/>
    <d v="2023-01-11T00:00:00"/>
    <x v="397"/>
    <x v="1"/>
    <n v="158.66999999999999"/>
    <n v="2"/>
    <n v="0"/>
    <x v="3"/>
    <s v="Debit Card"/>
    <x v="0"/>
    <s v="No"/>
    <s v="Laundry"/>
    <n v="3"/>
    <n v="2"/>
    <n v="476.01"/>
    <x v="0"/>
    <n v="158.66999999999999"/>
  </r>
  <r>
    <n v="2700"/>
    <x v="2"/>
    <x v="16"/>
    <d v="2023-06-19T00:00:00"/>
    <x v="2"/>
    <x v="1"/>
    <n v="207.06"/>
    <n v="1"/>
    <n v="3"/>
    <x v="1"/>
    <s v="Cash"/>
    <x v="0"/>
    <s v="Yes"/>
    <s v="Accommodation"/>
    <n v="5"/>
    <n v="4"/>
    <n v="1035.3"/>
    <x v="0"/>
    <n v="207.06"/>
  </r>
  <r>
    <n v="2701"/>
    <x v="3"/>
    <x v="209"/>
    <d v="2023-10-23T00:00:00"/>
    <x v="388"/>
    <x v="2"/>
    <n v="108.23"/>
    <n v="2"/>
    <n v="0"/>
    <x v="1"/>
    <s v="Credit Card"/>
    <x v="0"/>
    <s v="No"/>
    <s v="Accommodation"/>
    <n v="8"/>
    <n v="2"/>
    <n v="865.84"/>
    <x v="0"/>
    <n v="108.23"/>
  </r>
  <r>
    <n v="2702"/>
    <x v="0"/>
    <x v="95"/>
    <d v="2023-05-27T00:00:00"/>
    <x v="251"/>
    <x v="1"/>
    <n v="133.61000000000001"/>
    <n v="2"/>
    <n v="0"/>
    <x v="2"/>
    <s v="Cash"/>
    <x v="0"/>
    <s v="Yes"/>
    <s v="Accommodation"/>
    <n v="11"/>
    <n v="2"/>
    <n v="1469.71"/>
    <x v="0"/>
    <n v="133.61000000000001"/>
  </r>
  <r>
    <n v="2703"/>
    <x v="3"/>
    <x v="112"/>
    <d v="2023-12-28T00:00:00"/>
    <x v="220"/>
    <x v="0"/>
    <n v="352.64"/>
    <n v="1"/>
    <n v="0"/>
    <x v="1"/>
    <s v="Bank Transfer"/>
    <x v="0"/>
    <s v="No"/>
    <s v="Accommodation"/>
    <n v="9"/>
    <n v="1"/>
    <n v="3173.7599999999998"/>
    <x v="0"/>
    <n v="352.64"/>
  </r>
  <r>
    <n v="2704"/>
    <x v="2"/>
    <x v="271"/>
    <d v="2023-08-13T00:00:00"/>
    <x v="99"/>
    <x v="1"/>
    <n v="193.8"/>
    <n v="2"/>
    <n v="1"/>
    <x v="4"/>
    <s v="Cash"/>
    <x v="0"/>
    <s v="No"/>
    <s v="Accommodation"/>
    <n v="2"/>
    <n v="3"/>
    <n v="387.6"/>
    <x v="0"/>
    <n v="193.8"/>
  </r>
  <r>
    <n v="2705"/>
    <x v="0"/>
    <x v="105"/>
    <d v="2023-07-21T00:00:00"/>
    <x v="41"/>
    <x v="1"/>
    <n v="117.81"/>
    <n v="3"/>
    <n v="0"/>
    <x v="2"/>
    <s v="UPI"/>
    <x v="2"/>
    <s v="No"/>
    <s v="Food &amp; Beverage"/>
    <n v="2"/>
    <n v="3"/>
    <n v="0"/>
    <x v="2"/>
    <n v="0"/>
  </r>
  <r>
    <n v="2706"/>
    <x v="1"/>
    <x v="188"/>
    <d v="2023-06-26T00:00:00"/>
    <x v="240"/>
    <x v="1"/>
    <n v="97.22"/>
    <n v="1"/>
    <n v="0"/>
    <x v="1"/>
    <s v="Bank Transfer"/>
    <x v="1"/>
    <s v="Yes"/>
    <s v="Spa Services"/>
    <n v="3"/>
    <n v="1"/>
    <n v="291.65999999999997"/>
    <x v="1"/>
    <n v="97.219999999999985"/>
  </r>
  <r>
    <n v="2707"/>
    <x v="3"/>
    <x v="7"/>
    <d v="2023-03-04T00:00:00"/>
    <x v="67"/>
    <x v="2"/>
    <n v="139.56"/>
    <n v="1"/>
    <n v="3"/>
    <x v="1"/>
    <s v="UPI"/>
    <x v="2"/>
    <s v="Yes"/>
    <s v="Food &amp; Beverage"/>
    <n v="10"/>
    <n v="4"/>
    <n v="0"/>
    <x v="2"/>
    <n v="0"/>
  </r>
  <r>
    <n v="2708"/>
    <x v="1"/>
    <x v="96"/>
    <d v="2023-01-20T00:00:00"/>
    <x v="64"/>
    <x v="2"/>
    <n v="102.39"/>
    <n v="4"/>
    <n v="0"/>
    <x v="2"/>
    <s v="Credit Card"/>
    <x v="1"/>
    <s v="No"/>
    <s v="Accommodation"/>
    <n v="2"/>
    <n v="4"/>
    <n v="204.78"/>
    <x v="1"/>
    <n v="102.39"/>
  </r>
  <r>
    <n v="2709"/>
    <x v="2"/>
    <x v="77"/>
    <d v="2023-07-01T00:00:00"/>
    <x v="249"/>
    <x v="1"/>
    <n v="116.88"/>
    <n v="2"/>
    <n v="2"/>
    <x v="3"/>
    <s v="Credit Card"/>
    <x v="0"/>
    <s v="No"/>
    <s v="Other"/>
    <n v="1"/>
    <n v="4"/>
    <n v="116.88"/>
    <x v="0"/>
    <n v="116.88"/>
  </r>
  <r>
    <n v="2710"/>
    <x v="1"/>
    <x v="142"/>
    <d v="2023-01-07T00:00:00"/>
    <x v="270"/>
    <x v="0"/>
    <n v="137.94"/>
    <n v="4"/>
    <n v="0"/>
    <x v="4"/>
    <s v="Credit Card"/>
    <x v="0"/>
    <s v="No"/>
    <s v="Food &amp; Beverage"/>
    <n v="3"/>
    <n v="4"/>
    <n v="413.82"/>
    <x v="0"/>
    <n v="137.94"/>
  </r>
  <r>
    <n v="2711"/>
    <x v="3"/>
    <x v="187"/>
    <d v="2023-05-29T00:00:00"/>
    <x v="43"/>
    <x v="0"/>
    <n v="294.93"/>
    <n v="1"/>
    <n v="0"/>
    <x v="1"/>
    <s v="Debit Card"/>
    <x v="3"/>
    <s v="Yes"/>
    <s v="Food &amp; Beverage"/>
    <n v="8"/>
    <n v="1"/>
    <n v="0"/>
    <x v="2"/>
    <n v="0"/>
  </r>
  <r>
    <n v="2712"/>
    <x v="2"/>
    <x v="45"/>
    <d v="2023-07-16T00:00:00"/>
    <x v="37"/>
    <x v="2"/>
    <n v="145.96"/>
    <n v="1"/>
    <n v="0"/>
    <x v="0"/>
    <s v="Bank Transfer"/>
    <x v="1"/>
    <s v="Yes"/>
    <s v="Accommodation"/>
    <n v="2"/>
    <n v="1"/>
    <n v="291.92"/>
    <x v="1"/>
    <n v="145.96"/>
  </r>
  <r>
    <n v="2713"/>
    <x v="0"/>
    <x v="71"/>
    <d v="2023-09-30T00:00:00"/>
    <x v="381"/>
    <x v="1"/>
    <n v="114.28"/>
    <n v="2"/>
    <n v="2"/>
    <x v="3"/>
    <s v="UPI"/>
    <x v="1"/>
    <s v="No"/>
    <s v="Laundry"/>
    <n v="6"/>
    <n v="4"/>
    <n v="685.68000000000006"/>
    <x v="1"/>
    <n v="114.28000000000002"/>
  </r>
  <r>
    <n v="2714"/>
    <x v="2"/>
    <x v="20"/>
    <d v="2023-09-23T00:00:00"/>
    <x v="336"/>
    <x v="3"/>
    <n v="326.81"/>
    <n v="1"/>
    <n v="0"/>
    <x v="2"/>
    <s v="Bank Transfer"/>
    <x v="0"/>
    <s v="No"/>
    <s v="Accommodation"/>
    <n v="3"/>
    <n v="1"/>
    <n v="980.43000000000006"/>
    <x v="0"/>
    <n v="326.81"/>
  </r>
  <r>
    <n v="2715"/>
    <x v="1"/>
    <x v="262"/>
    <d v="2023-10-02T00:00:00"/>
    <x v="209"/>
    <x v="1"/>
    <n v="159.71"/>
    <n v="2"/>
    <n v="0"/>
    <x v="1"/>
    <s v="UPI"/>
    <x v="2"/>
    <s v="No"/>
    <s v="Accommodation"/>
    <n v="4"/>
    <n v="2"/>
    <n v="0"/>
    <x v="2"/>
    <n v="0"/>
  </r>
  <r>
    <n v="2716"/>
    <x v="2"/>
    <x v="112"/>
    <d v="2023-12-23T00:00:00"/>
    <x v="3"/>
    <x v="1"/>
    <n v="151.4"/>
    <n v="2"/>
    <n v="0"/>
    <x v="4"/>
    <s v="UPI"/>
    <x v="1"/>
    <s v="Yes"/>
    <s v="Laundry"/>
    <n v="4"/>
    <n v="2"/>
    <n v="605.6"/>
    <x v="1"/>
    <n v="151.4"/>
  </r>
  <r>
    <n v="2717"/>
    <x v="0"/>
    <x v="138"/>
    <d v="2023-11-02T00:00:00"/>
    <x v="152"/>
    <x v="3"/>
    <n v="455.47"/>
    <n v="4"/>
    <n v="0"/>
    <x v="0"/>
    <s v="Cash"/>
    <x v="0"/>
    <s v="Yes"/>
    <s v="Accommodation"/>
    <n v="5"/>
    <n v="4"/>
    <n v="2277.3500000000004"/>
    <x v="0"/>
    <n v="455.47000000000008"/>
  </r>
  <r>
    <n v="2718"/>
    <x v="1"/>
    <x v="275"/>
    <d v="2023-04-05T00:00:00"/>
    <x v="47"/>
    <x v="1"/>
    <n v="115.97"/>
    <n v="2"/>
    <n v="0"/>
    <x v="1"/>
    <s v="Cash"/>
    <x v="1"/>
    <s v="Yes"/>
    <s v="Accommodation"/>
    <n v="8"/>
    <n v="2"/>
    <n v="927.76"/>
    <x v="1"/>
    <n v="115.97"/>
  </r>
  <r>
    <n v="2719"/>
    <x v="1"/>
    <x v="320"/>
    <d v="2023-12-06T00:00:00"/>
    <x v="276"/>
    <x v="0"/>
    <n v="214.01"/>
    <n v="2"/>
    <n v="0"/>
    <x v="3"/>
    <s v="UPI"/>
    <x v="0"/>
    <s v="Yes"/>
    <s v="Accommodation"/>
    <n v="4"/>
    <n v="2"/>
    <n v="856.04"/>
    <x v="0"/>
    <n v="214.01"/>
  </r>
  <r>
    <n v="2720"/>
    <x v="3"/>
    <x v="111"/>
    <d v="2023-05-16T00:00:00"/>
    <x v="21"/>
    <x v="0"/>
    <n v="355.87"/>
    <n v="2"/>
    <n v="0"/>
    <x v="1"/>
    <s v="UPI"/>
    <x v="0"/>
    <s v="No"/>
    <s v="Accommodation"/>
    <n v="3"/>
    <n v="2"/>
    <n v="1067.6100000000001"/>
    <x v="0"/>
    <n v="355.87000000000006"/>
  </r>
  <r>
    <n v="2721"/>
    <x v="1"/>
    <x v="343"/>
    <d v="2023-03-12T00:00:00"/>
    <x v="253"/>
    <x v="3"/>
    <n v="356.4"/>
    <n v="2"/>
    <n v="0"/>
    <x v="4"/>
    <s v="Credit Card"/>
    <x v="0"/>
    <s v="No"/>
    <s v="Laundry"/>
    <n v="3"/>
    <n v="2"/>
    <n v="1069.1999999999998"/>
    <x v="0"/>
    <n v="356.39999999999992"/>
  </r>
  <r>
    <n v="2722"/>
    <x v="3"/>
    <x v="174"/>
    <d v="2023-11-06T00:00:00"/>
    <x v="11"/>
    <x v="1"/>
    <n v="209.32"/>
    <n v="1"/>
    <n v="0"/>
    <x v="1"/>
    <s v="Credit Card"/>
    <x v="0"/>
    <s v="No"/>
    <s v="Spa Services"/>
    <n v="1"/>
    <n v="1"/>
    <n v="209.32"/>
    <x v="0"/>
    <n v="209.32"/>
  </r>
  <r>
    <n v="2723"/>
    <x v="0"/>
    <x v="172"/>
    <d v="2023-04-19T00:00:00"/>
    <x v="303"/>
    <x v="2"/>
    <n v="129.58000000000001"/>
    <n v="3"/>
    <n v="0"/>
    <x v="1"/>
    <s v="Credit Card"/>
    <x v="0"/>
    <s v="Yes"/>
    <s v="Laundry"/>
    <n v="4"/>
    <n v="3"/>
    <n v="518.32000000000005"/>
    <x v="0"/>
    <n v="129.58000000000001"/>
  </r>
  <r>
    <n v="2724"/>
    <x v="3"/>
    <x v="208"/>
    <d v="2023-10-08T00:00:00"/>
    <x v="269"/>
    <x v="3"/>
    <n v="581.16999999999996"/>
    <n v="2"/>
    <n v="2"/>
    <x v="0"/>
    <s v="Bank Transfer"/>
    <x v="3"/>
    <s v="No"/>
    <s v="Accommodation"/>
    <n v="4"/>
    <n v="4"/>
    <n v="0"/>
    <x v="2"/>
    <n v="0"/>
  </r>
  <r>
    <n v="2725"/>
    <x v="2"/>
    <x v="352"/>
    <d v="2023-09-04T00:00:00"/>
    <x v="388"/>
    <x v="0"/>
    <n v="181.7"/>
    <n v="1"/>
    <n v="0"/>
    <x v="1"/>
    <s v="Bank Transfer"/>
    <x v="1"/>
    <s v="Yes"/>
    <s v="Accommodation"/>
    <n v="10"/>
    <n v="1"/>
    <n v="1817"/>
    <x v="1"/>
    <n v="181.7"/>
  </r>
  <r>
    <n v="2726"/>
    <x v="1"/>
    <x v="96"/>
    <d v="2023-01-25T00:00:00"/>
    <x v="275"/>
    <x v="1"/>
    <n v="105.26"/>
    <n v="4"/>
    <n v="2"/>
    <x v="1"/>
    <s v="Cash"/>
    <x v="0"/>
    <s v="Yes"/>
    <s v="Food &amp; Beverage"/>
    <n v="7"/>
    <n v="6"/>
    <n v="736.82"/>
    <x v="0"/>
    <n v="105.26"/>
  </r>
  <r>
    <n v="2727"/>
    <x v="3"/>
    <x v="242"/>
    <d v="2023-02-13T00:00:00"/>
    <x v="150"/>
    <x v="1"/>
    <n v="151.22999999999999"/>
    <n v="2"/>
    <n v="0"/>
    <x v="4"/>
    <s v="Credit Card"/>
    <x v="0"/>
    <s v="Yes"/>
    <s v="Spa Services"/>
    <n v="8"/>
    <n v="2"/>
    <n v="1209.8399999999999"/>
    <x v="0"/>
    <n v="151.22999999999999"/>
  </r>
  <r>
    <n v="2728"/>
    <x v="1"/>
    <x v="321"/>
    <d v="2023-07-14T00:00:00"/>
    <x v="41"/>
    <x v="1"/>
    <n v="124.99"/>
    <n v="1"/>
    <n v="1"/>
    <x v="1"/>
    <s v="Debit Card"/>
    <x v="2"/>
    <s v="No"/>
    <s v="Spa Services"/>
    <n v="2"/>
    <n v="2"/>
    <n v="0"/>
    <x v="2"/>
    <n v="0"/>
  </r>
  <r>
    <n v="2729"/>
    <x v="2"/>
    <x v="135"/>
    <d v="2023-06-30T00:00:00"/>
    <x v="266"/>
    <x v="0"/>
    <n v="291.48"/>
    <n v="1"/>
    <n v="0"/>
    <x v="4"/>
    <s v="UPI"/>
    <x v="1"/>
    <s v="Yes"/>
    <s v="Food &amp; Beverage"/>
    <n v="3"/>
    <n v="1"/>
    <n v="874.44"/>
    <x v="1"/>
    <n v="291.48"/>
  </r>
  <r>
    <n v="2730"/>
    <x v="3"/>
    <x v="310"/>
    <d v="2023-10-15T00:00:00"/>
    <x v="346"/>
    <x v="1"/>
    <n v="241.41"/>
    <n v="3"/>
    <n v="1"/>
    <x v="1"/>
    <s v="Cash"/>
    <x v="0"/>
    <s v="No"/>
    <s v="Accommodation"/>
    <n v="5"/>
    <n v="4"/>
    <n v="1207.05"/>
    <x v="0"/>
    <n v="241.41"/>
  </r>
  <r>
    <n v="2731"/>
    <x v="3"/>
    <x v="91"/>
    <d v="2024-01-03T00:00:00"/>
    <x v="300"/>
    <x v="0"/>
    <n v="313.99"/>
    <n v="2"/>
    <n v="3"/>
    <x v="0"/>
    <s v="Bank Transfer"/>
    <x v="2"/>
    <s v="No"/>
    <s v="Spa Services"/>
    <n v="4"/>
    <n v="5"/>
    <n v="0"/>
    <x v="2"/>
    <n v="0"/>
  </r>
  <r>
    <n v="2732"/>
    <x v="0"/>
    <x v="273"/>
    <d v="2023-08-02T00:00:00"/>
    <x v="273"/>
    <x v="0"/>
    <n v="247.02"/>
    <n v="1"/>
    <n v="0"/>
    <x v="3"/>
    <s v="UPI"/>
    <x v="1"/>
    <s v="No"/>
    <s v="Accommodation"/>
    <n v="8"/>
    <n v="1"/>
    <n v="1976.16"/>
    <x v="1"/>
    <n v="247.02"/>
  </r>
  <r>
    <n v="2733"/>
    <x v="1"/>
    <x v="152"/>
    <d v="2023-10-07T00:00:00"/>
    <x v="369"/>
    <x v="0"/>
    <n v="155.22999999999999"/>
    <n v="4"/>
    <n v="0"/>
    <x v="3"/>
    <s v="Credit Card"/>
    <x v="2"/>
    <s v="No"/>
    <s v="Accommodation"/>
    <n v="2"/>
    <n v="4"/>
    <n v="0"/>
    <x v="2"/>
    <n v="0"/>
  </r>
  <r>
    <n v="2734"/>
    <x v="3"/>
    <x v="334"/>
    <d v="2023-07-08T00:00:00"/>
    <x v="240"/>
    <x v="3"/>
    <n v="430.57"/>
    <n v="3"/>
    <n v="0"/>
    <x v="3"/>
    <s v="Bank Transfer"/>
    <x v="2"/>
    <s v="No"/>
    <s v="Food &amp; Beverage"/>
    <n v="3"/>
    <n v="3"/>
    <n v="0"/>
    <x v="2"/>
    <n v="0"/>
  </r>
  <r>
    <n v="2735"/>
    <x v="0"/>
    <x v="86"/>
    <d v="2023-07-30T00:00:00"/>
    <x v="37"/>
    <x v="2"/>
    <n v="98.51"/>
    <n v="2"/>
    <n v="0"/>
    <x v="1"/>
    <s v="Cash"/>
    <x v="0"/>
    <s v="No"/>
    <s v="Food &amp; Beverage"/>
    <n v="9"/>
    <n v="2"/>
    <n v="886.59"/>
    <x v="0"/>
    <n v="98.51"/>
  </r>
  <r>
    <n v="2736"/>
    <x v="3"/>
    <x v="247"/>
    <d v="2023-08-15T00:00:00"/>
    <x v="130"/>
    <x v="2"/>
    <n v="108.96"/>
    <n v="1"/>
    <n v="0"/>
    <x v="2"/>
    <s v="Credit Card"/>
    <x v="2"/>
    <s v="No"/>
    <s v="Accommodation"/>
    <n v="2"/>
    <n v="1"/>
    <n v="0"/>
    <x v="2"/>
    <n v="0"/>
  </r>
  <r>
    <n v="2737"/>
    <x v="2"/>
    <x v="136"/>
    <d v="2023-09-23T00:00:00"/>
    <x v="20"/>
    <x v="2"/>
    <n v="90.35"/>
    <n v="4"/>
    <n v="0"/>
    <x v="0"/>
    <s v="Debit Card"/>
    <x v="0"/>
    <s v="No"/>
    <s v="Accommodation"/>
    <n v="1"/>
    <n v="4"/>
    <n v="90.35"/>
    <x v="0"/>
    <n v="90.35"/>
  </r>
  <r>
    <n v="2738"/>
    <x v="3"/>
    <x v="328"/>
    <d v="2023-10-03T00:00:00"/>
    <x v="66"/>
    <x v="1"/>
    <n v="212.34"/>
    <n v="1"/>
    <n v="0"/>
    <x v="3"/>
    <s v="Credit Card"/>
    <x v="1"/>
    <s v="No"/>
    <s v="Accommodation"/>
    <n v="12"/>
    <n v="1"/>
    <n v="2548.08"/>
    <x v="1"/>
    <n v="212.34"/>
  </r>
  <r>
    <n v="2739"/>
    <x v="0"/>
    <x v="334"/>
    <d v="2023-07-07T00:00:00"/>
    <x v="60"/>
    <x v="3"/>
    <n v="308.88"/>
    <n v="3"/>
    <n v="0"/>
    <x v="1"/>
    <s v="Bank Transfer"/>
    <x v="0"/>
    <s v="No"/>
    <s v="Food &amp; Beverage"/>
    <n v="2"/>
    <n v="3"/>
    <n v="617.76"/>
    <x v="0"/>
    <n v="308.88"/>
  </r>
  <r>
    <n v="2740"/>
    <x v="0"/>
    <x v="106"/>
    <d v="2023-06-14T00:00:00"/>
    <x v="103"/>
    <x v="1"/>
    <n v="174.97"/>
    <n v="1"/>
    <n v="2"/>
    <x v="1"/>
    <s v="Debit Card"/>
    <x v="2"/>
    <s v="Yes"/>
    <s v="Food &amp; Beverage"/>
    <n v="7"/>
    <n v="3"/>
    <n v="0"/>
    <x v="2"/>
    <n v="0"/>
  </r>
  <r>
    <n v="2741"/>
    <x v="3"/>
    <x v="348"/>
    <d v="2023-07-21T00:00:00"/>
    <x v="177"/>
    <x v="2"/>
    <n v="159.47999999999999"/>
    <n v="2"/>
    <n v="2"/>
    <x v="1"/>
    <s v="Bank Transfer"/>
    <x v="0"/>
    <s v="No"/>
    <s v="Food &amp; Beverage"/>
    <n v="1"/>
    <n v="4"/>
    <n v="159.47999999999999"/>
    <x v="0"/>
    <n v="159.47999999999999"/>
  </r>
  <r>
    <n v="2742"/>
    <x v="3"/>
    <x v="5"/>
    <d v="2023-01-31T00:00:00"/>
    <x v="263"/>
    <x v="1"/>
    <n v="188.21"/>
    <n v="2"/>
    <n v="0"/>
    <x v="2"/>
    <s v="Credit Card"/>
    <x v="0"/>
    <s v="No"/>
    <s v="Accommodation"/>
    <n v="4"/>
    <n v="2"/>
    <n v="752.84"/>
    <x v="0"/>
    <n v="188.21"/>
  </r>
  <r>
    <n v="2743"/>
    <x v="0"/>
    <x v="82"/>
    <d v="2023-10-17T00:00:00"/>
    <x v="94"/>
    <x v="0"/>
    <n v="245.6"/>
    <n v="1"/>
    <n v="0"/>
    <x v="1"/>
    <s v="UPI"/>
    <x v="0"/>
    <s v="Yes"/>
    <s v="Accommodation"/>
    <n v="5"/>
    <n v="1"/>
    <n v="1228"/>
    <x v="0"/>
    <n v="245.6"/>
  </r>
  <r>
    <n v="2744"/>
    <x v="0"/>
    <x v="325"/>
    <d v="2023-07-28T00:00:00"/>
    <x v="30"/>
    <x v="2"/>
    <n v="60.74"/>
    <n v="4"/>
    <n v="1"/>
    <x v="4"/>
    <s v="Bank Transfer"/>
    <x v="0"/>
    <s v="No"/>
    <s v="Food &amp; Beverage"/>
    <n v="4"/>
    <n v="5"/>
    <n v="242.96"/>
    <x v="0"/>
    <n v="60.74"/>
  </r>
  <r>
    <n v="2745"/>
    <x v="3"/>
    <x v="172"/>
    <d v="2023-04-18T00:00:00"/>
    <x v="117"/>
    <x v="0"/>
    <n v="358.11"/>
    <n v="1"/>
    <n v="1"/>
    <x v="1"/>
    <s v="UPI"/>
    <x v="2"/>
    <s v="No"/>
    <s v="Accommodation"/>
    <n v="3"/>
    <n v="2"/>
    <n v="0"/>
    <x v="2"/>
    <n v="0"/>
  </r>
  <r>
    <n v="2746"/>
    <x v="3"/>
    <x v="357"/>
    <d v="2023-06-07T00:00:00"/>
    <x v="368"/>
    <x v="2"/>
    <n v="165.55"/>
    <n v="2"/>
    <n v="0"/>
    <x v="1"/>
    <s v="Debit Card"/>
    <x v="2"/>
    <s v="No"/>
    <s v="Food &amp; Beverage"/>
    <n v="8"/>
    <n v="2"/>
    <n v="0"/>
    <x v="2"/>
    <n v="0"/>
  </r>
  <r>
    <n v="2747"/>
    <x v="3"/>
    <x v="19"/>
    <d v="2023-01-24T00:00:00"/>
    <x v="305"/>
    <x v="2"/>
    <n v="79.5"/>
    <n v="2"/>
    <n v="0"/>
    <x v="1"/>
    <s v="Credit Card"/>
    <x v="1"/>
    <s v="Yes"/>
    <s v="Food &amp; Beverage"/>
    <n v="4"/>
    <n v="2"/>
    <n v="318"/>
    <x v="1"/>
    <n v="79.5"/>
  </r>
  <r>
    <n v="2748"/>
    <x v="2"/>
    <x v="186"/>
    <d v="2023-05-07T00:00:00"/>
    <x v="21"/>
    <x v="3"/>
    <n v="509.49"/>
    <n v="2"/>
    <n v="0"/>
    <x v="4"/>
    <s v="Cash"/>
    <x v="1"/>
    <s v="No"/>
    <s v="Accommodation"/>
    <n v="5"/>
    <n v="2"/>
    <n v="2547.4499999999998"/>
    <x v="1"/>
    <n v="509.48999999999995"/>
  </r>
  <r>
    <n v="2749"/>
    <x v="0"/>
    <x v="192"/>
    <d v="2023-12-30T00:00:00"/>
    <x v="190"/>
    <x v="1"/>
    <n v="132.84"/>
    <n v="1"/>
    <n v="2"/>
    <x v="2"/>
    <s v="UPI"/>
    <x v="0"/>
    <s v="No"/>
    <s v="Accommodation"/>
    <n v="6"/>
    <n v="3"/>
    <n v="797.04"/>
    <x v="0"/>
    <n v="132.84"/>
  </r>
  <r>
    <n v="2750"/>
    <x v="2"/>
    <x v="188"/>
    <d v="2023-06-27T00:00:00"/>
    <x v="0"/>
    <x v="1"/>
    <n v="217.02"/>
    <n v="2"/>
    <n v="2"/>
    <x v="0"/>
    <s v="UPI"/>
    <x v="1"/>
    <s v="No"/>
    <s v="Food &amp; Beverage"/>
    <n v="4"/>
    <n v="4"/>
    <n v="868.08"/>
    <x v="1"/>
    <n v="217.02"/>
  </r>
  <r>
    <n v="2751"/>
    <x v="0"/>
    <x v="332"/>
    <d v="2023-03-28T00:00:00"/>
    <x v="200"/>
    <x v="1"/>
    <n v="119.52"/>
    <n v="2"/>
    <n v="0"/>
    <x v="2"/>
    <s v="Bank Transfer"/>
    <x v="0"/>
    <s v="Yes"/>
    <s v="Spa Services"/>
    <n v="1"/>
    <n v="2"/>
    <n v="119.52"/>
    <x v="0"/>
    <n v="119.52"/>
  </r>
  <r>
    <n v="2752"/>
    <x v="1"/>
    <x v="168"/>
    <d v="2023-06-11T00:00:00"/>
    <x v="366"/>
    <x v="2"/>
    <n v="85.48"/>
    <n v="1"/>
    <n v="0"/>
    <x v="3"/>
    <s v="Credit Card"/>
    <x v="0"/>
    <s v="Yes"/>
    <s v="Food &amp; Beverage"/>
    <n v="5"/>
    <n v="1"/>
    <n v="427.40000000000003"/>
    <x v="0"/>
    <n v="85.48"/>
  </r>
  <r>
    <n v="2753"/>
    <x v="2"/>
    <x v="240"/>
    <d v="2023-06-01T00:00:00"/>
    <x v="72"/>
    <x v="1"/>
    <n v="183.98"/>
    <n v="4"/>
    <n v="0"/>
    <x v="3"/>
    <s v="Debit Card"/>
    <x v="0"/>
    <s v="No"/>
    <s v="Laundry"/>
    <n v="8"/>
    <n v="4"/>
    <n v="1471.84"/>
    <x v="0"/>
    <n v="183.98"/>
  </r>
  <r>
    <n v="2754"/>
    <x v="3"/>
    <x v="232"/>
    <d v="2023-09-18T00:00:00"/>
    <x v="298"/>
    <x v="2"/>
    <n v="149.33000000000001"/>
    <n v="1"/>
    <n v="0"/>
    <x v="2"/>
    <s v="Debit Card"/>
    <x v="2"/>
    <s v="Yes"/>
    <s v="Accommodation"/>
    <n v="7"/>
    <n v="1"/>
    <n v="0"/>
    <x v="2"/>
    <n v="0"/>
  </r>
  <r>
    <n v="2755"/>
    <x v="3"/>
    <x v="141"/>
    <d v="2023-12-23T00:00:00"/>
    <x v="125"/>
    <x v="2"/>
    <n v="144.08000000000001"/>
    <n v="1"/>
    <n v="2"/>
    <x v="3"/>
    <s v="Bank Transfer"/>
    <x v="0"/>
    <s v="No"/>
    <s v="Accommodation"/>
    <n v="5"/>
    <n v="3"/>
    <n v="720.40000000000009"/>
    <x v="0"/>
    <n v="144.08000000000001"/>
  </r>
  <r>
    <n v="2756"/>
    <x v="1"/>
    <x v="90"/>
    <d v="2023-08-31T00:00:00"/>
    <x v="330"/>
    <x v="0"/>
    <n v="172.55"/>
    <n v="2"/>
    <n v="0"/>
    <x v="3"/>
    <s v="Credit Card"/>
    <x v="1"/>
    <s v="No"/>
    <s v="Accommodation"/>
    <n v="3"/>
    <n v="2"/>
    <n v="517.65000000000009"/>
    <x v="1"/>
    <n v="172.55000000000004"/>
  </r>
  <r>
    <n v="2757"/>
    <x v="2"/>
    <x v="321"/>
    <d v="2023-07-14T00:00:00"/>
    <x v="266"/>
    <x v="3"/>
    <n v="414.51"/>
    <n v="2"/>
    <n v="0"/>
    <x v="2"/>
    <s v="Cash"/>
    <x v="1"/>
    <s v="No"/>
    <s v="Accommodation"/>
    <n v="2"/>
    <n v="2"/>
    <n v="829.02"/>
    <x v="1"/>
    <n v="414.51"/>
  </r>
  <r>
    <n v="2758"/>
    <x v="2"/>
    <x v="133"/>
    <d v="2023-01-02T00:00:00"/>
    <x v="78"/>
    <x v="1"/>
    <n v="181.42"/>
    <n v="3"/>
    <n v="2"/>
    <x v="0"/>
    <s v="Bank Transfer"/>
    <x v="1"/>
    <s v="No"/>
    <s v="Accommodation"/>
    <n v="1"/>
    <n v="5"/>
    <n v="181.42"/>
    <x v="1"/>
    <n v="181.42"/>
  </r>
  <r>
    <n v="2759"/>
    <x v="3"/>
    <x v="203"/>
    <d v="2023-01-15T00:00:00"/>
    <x v="78"/>
    <x v="1"/>
    <n v="227.12"/>
    <n v="3"/>
    <n v="0"/>
    <x v="2"/>
    <s v="Debit Card"/>
    <x v="1"/>
    <s v="Yes"/>
    <s v="Spa Services"/>
    <n v="8"/>
    <n v="3"/>
    <n v="1816.96"/>
    <x v="1"/>
    <n v="227.12"/>
  </r>
  <r>
    <n v="2760"/>
    <x v="0"/>
    <x v="122"/>
    <d v="2023-07-06T00:00:00"/>
    <x v="408"/>
    <x v="3"/>
    <n v="382.75"/>
    <n v="3"/>
    <n v="0"/>
    <x v="2"/>
    <s v="Bank Transfer"/>
    <x v="1"/>
    <s v="Yes"/>
    <s v="Accommodation"/>
    <n v="12"/>
    <n v="3"/>
    <n v="4593"/>
    <x v="1"/>
    <n v="382.75"/>
  </r>
  <r>
    <n v="2761"/>
    <x v="1"/>
    <x v="3"/>
    <d v="2023-12-15T00:00:00"/>
    <x v="256"/>
    <x v="2"/>
    <n v="109.82"/>
    <n v="2"/>
    <n v="0"/>
    <x v="1"/>
    <s v="Cash"/>
    <x v="3"/>
    <s v="Yes"/>
    <s v="Accommodation"/>
    <n v="3"/>
    <n v="2"/>
    <n v="0"/>
    <x v="2"/>
    <n v="0"/>
  </r>
  <r>
    <n v="2762"/>
    <x v="3"/>
    <x v="187"/>
    <d v="2023-05-26T00:00:00"/>
    <x v="60"/>
    <x v="2"/>
    <n v="121.52"/>
    <n v="4"/>
    <n v="0"/>
    <x v="1"/>
    <s v="Credit Card"/>
    <x v="0"/>
    <s v="No"/>
    <s v="Accommodation"/>
    <n v="5"/>
    <n v="4"/>
    <n v="607.6"/>
    <x v="0"/>
    <n v="121.52000000000001"/>
  </r>
  <r>
    <n v="2763"/>
    <x v="1"/>
    <x v="28"/>
    <d v="2023-03-20T00:00:00"/>
    <x v="386"/>
    <x v="1"/>
    <n v="139.13"/>
    <n v="1"/>
    <n v="1"/>
    <x v="0"/>
    <s v="Debit Card"/>
    <x v="0"/>
    <s v="No"/>
    <s v="Food &amp; Beverage"/>
    <n v="6"/>
    <n v="2"/>
    <n v="834.78"/>
    <x v="0"/>
    <n v="139.13"/>
  </r>
  <r>
    <n v="2764"/>
    <x v="1"/>
    <x v="313"/>
    <d v="2023-08-22T00:00:00"/>
    <x v="383"/>
    <x v="1"/>
    <n v="138.24"/>
    <n v="2"/>
    <n v="2"/>
    <x v="2"/>
    <s v="Bank Transfer"/>
    <x v="0"/>
    <s v="Yes"/>
    <s v="Food &amp; Beverage"/>
    <n v="5"/>
    <n v="4"/>
    <n v="691.2"/>
    <x v="0"/>
    <n v="138.24"/>
  </r>
  <r>
    <n v="2765"/>
    <x v="3"/>
    <x v="38"/>
    <d v="2023-08-11T00:00:00"/>
    <x v="9"/>
    <x v="2"/>
    <n v="117.6"/>
    <n v="3"/>
    <n v="0"/>
    <x v="1"/>
    <s v="Cash"/>
    <x v="0"/>
    <s v="No"/>
    <s v="Accommodation"/>
    <n v="11"/>
    <n v="3"/>
    <n v="1293.5999999999999"/>
    <x v="0"/>
    <n v="117.6"/>
  </r>
  <r>
    <n v="2766"/>
    <x v="3"/>
    <x v="269"/>
    <d v="2023-08-08T00:00:00"/>
    <x v="320"/>
    <x v="1"/>
    <n v="174.87"/>
    <n v="3"/>
    <n v="1"/>
    <x v="2"/>
    <s v="Credit Card"/>
    <x v="1"/>
    <s v="No"/>
    <s v="Spa Services"/>
    <n v="5"/>
    <n v="4"/>
    <n v="874.35"/>
    <x v="1"/>
    <n v="174.87"/>
  </r>
  <r>
    <n v="2767"/>
    <x v="0"/>
    <x v="198"/>
    <d v="2023-06-21T00:00:00"/>
    <x v="251"/>
    <x v="2"/>
    <n v="73.12"/>
    <n v="2"/>
    <n v="1"/>
    <x v="1"/>
    <s v="Credit Card"/>
    <x v="0"/>
    <s v="Yes"/>
    <s v="Accommodation"/>
    <n v="9"/>
    <n v="3"/>
    <n v="658.08"/>
    <x v="0"/>
    <n v="73.12"/>
  </r>
  <r>
    <n v="2768"/>
    <x v="1"/>
    <x v="209"/>
    <d v="2023-10-19T00:00:00"/>
    <x v="146"/>
    <x v="2"/>
    <n v="74.319999999999993"/>
    <n v="2"/>
    <n v="0"/>
    <x v="1"/>
    <s v="Debit Card"/>
    <x v="0"/>
    <s v="Yes"/>
    <s v="Food &amp; Beverage"/>
    <n v="4"/>
    <n v="2"/>
    <n v="297.27999999999997"/>
    <x v="0"/>
    <n v="74.319999999999993"/>
  </r>
  <r>
    <n v="2769"/>
    <x v="0"/>
    <x v="355"/>
    <d v="2023-11-07T00:00:00"/>
    <x v="12"/>
    <x v="2"/>
    <n v="121.83"/>
    <n v="1"/>
    <n v="3"/>
    <x v="0"/>
    <s v="Debit Card"/>
    <x v="0"/>
    <s v="No"/>
    <s v="Accommodation"/>
    <n v="3"/>
    <n v="4"/>
    <n v="365.49"/>
    <x v="0"/>
    <n v="121.83"/>
  </r>
  <r>
    <n v="2770"/>
    <x v="2"/>
    <x v="20"/>
    <d v="2023-09-24T00:00:00"/>
    <x v="338"/>
    <x v="1"/>
    <n v="218.24"/>
    <n v="1"/>
    <n v="0"/>
    <x v="4"/>
    <s v="UPI"/>
    <x v="0"/>
    <s v="Yes"/>
    <s v="Accommodation"/>
    <n v="4"/>
    <n v="1"/>
    <n v="872.96"/>
    <x v="0"/>
    <n v="218.24"/>
  </r>
  <r>
    <n v="2771"/>
    <x v="0"/>
    <x v="100"/>
    <d v="2023-06-26T00:00:00"/>
    <x v="36"/>
    <x v="0"/>
    <n v="252.28"/>
    <n v="4"/>
    <n v="0"/>
    <x v="2"/>
    <s v="Debit Card"/>
    <x v="0"/>
    <s v="No"/>
    <s v="Accommodation"/>
    <n v="5"/>
    <n v="4"/>
    <n v="1261.4000000000001"/>
    <x v="0"/>
    <n v="252.28000000000003"/>
  </r>
  <r>
    <n v="2772"/>
    <x v="3"/>
    <x v="263"/>
    <d v="2023-07-30T00:00:00"/>
    <x v="213"/>
    <x v="0"/>
    <n v="264.61"/>
    <n v="2"/>
    <n v="1"/>
    <x v="2"/>
    <s v="UPI"/>
    <x v="1"/>
    <s v="No"/>
    <s v="Other"/>
    <n v="3"/>
    <n v="3"/>
    <n v="793.83"/>
    <x v="1"/>
    <n v="264.61"/>
  </r>
  <r>
    <n v="2773"/>
    <x v="1"/>
    <x v="32"/>
    <d v="2023-10-31T00:00:00"/>
    <x v="90"/>
    <x v="3"/>
    <n v="361.98"/>
    <n v="2"/>
    <n v="0"/>
    <x v="0"/>
    <s v="UPI"/>
    <x v="1"/>
    <s v="No"/>
    <s v="Other"/>
    <n v="6"/>
    <n v="2"/>
    <n v="2171.88"/>
    <x v="1"/>
    <n v="361.98"/>
  </r>
  <r>
    <n v="2774"/>
    <x v="0"/>
    <x v="347"/>
    <d v="2023-11-01T00:00:00"/>
    <x v="182"/>
    <x v="0"/>
    <n v="239.67"/>
    <n v="1"/>
    <n v="0"/>
    <x v="0"/>
    <s v="Debit Card"/>
    <x v="0"/>
    <s v="No"/>
    <s v="Accommodation"/>
    <n v="10"/>
    <n v="1"/>
    <n v="2396.6999999999998"/>
    <x v="0"/>
    <n v="239.67"/>
  </r>
  <r>
    <n v="2775"/>
    <x v="3"/>
    <x v="66"/>
    <d v="2023-08-26T00:00:00"/>
    <x v="198"/>
    <x v="2"/>
    <n v="119.75"/>
    <n v="1"/>
    <n v="0"/>
    <x v="2"/>
    <s v="Bank Transfer"/>
    <x v="0"/>
    <s v="No"/>
    <s v="Accommodation"/>
    <n v="4"/>
    <n v="1"/>
    <n v="479"/>
    <x v="0"/>
    <n v="119.75"/>
  </r>
  <r>
    <n v="2776"/>
    <x v="3"/>
    <x v="276"/>
    <d v="2023-02-07T00:00:00"/>
    <x v="258"/>
    <x v="0"/>
    <n v="361"/>
    <n v="2"/>
    <n v="0"/>
    <x v="0"/>
    <s v="Cash"/>
    <x v="1"/>
    <s v="No"/>
    <s v="Spa Services"/>
    <n v="9"/>
    <n v="2"/>
    <n v="3249"/>
    <x v="1"/>
    <n v="361"/>
  </r>
  <r>
    <n v="2777"/>
    <x v="3"/>
    <x v="240"/>
    <d v="2023-05-30T00:00:00"/>
    <x v="147"/>
    <x v="2"/>
    <n v="125.46"/>
    <n v="3"/>
    <n v="2"/>
    <x v="1"/>
    <s v="Bank Transfer"/>
    <x v="1"/>
    <s v="No"/>
    <s v="Accommodation"/>
    <n v="6"/>
    <n v="5"/>
    <n v="752.76"/>
    <x v="1"/>
    <n v="125.46"/>
  </r>
  <r>
    <n v="2778"/>
    <x v="3"/>
    <x v="138"/>
    <d v="2023-11-03T00:00:00"/>
    <x v="125"/>
    <x v="2"/>
    <n v="148.93"/>
    <n v="2"/>
    <n v="0"/>
    <x v="3"/>
    <s v="UPI"/>
    <x v="0"/>
    <s v="Yes"/>
    <s v="Laundry"/>
    <n v="6"/>
    <n v="2"/>
    <n v="893.58"/>
    <x v="0"/>
    <n v="148.93"/>
  </r>
  <r>
    <n v="2779"/>
    <x v="0"/>
    <x v="120"/>
    <d v="2023-06-20T00:00:00"/>
    <x v="2"/>
    <x v="2"/>
    <n v="128.5"/>
    <n v="2"/>
    <n v="0"/>
    <x v="1"/>
    <s v="Bank Transfer"/>
    <x v="0"/>
    <s v="Yes"/>
    <s v="Laundry"/>
    <n v="3"/>
    <n v="2"/>
    <n v="385.5"/>
    <x v="0"/>
    <n v="128.5"/>
  </r>
  <r>
    <n v="2780"/>
    <x v="1"/>
    <x v="106"/>
    <d v="2023-06-16T00:00:00"/>
    <x v="268"/>
    <x v="1"/>
    <n v="92.7"/>
    <n v="2"/>
    <n v="1"/>
    <x v="3"/>
    <s v="Bank Transfer"/>
    <x v="1"/>
    <s v="No"/>
    <s v="Laundry"/>
    <n v="9"/>
    <n v="3"/>
    <n v="834.30000000000007"/>
    <x v="1"/>
    <n v="92.7"/>
  </r>
  <r>
    <n v="2781"/>
    <x v="1"/>
    <x v="168"/>
    <d v="2023-06-10T00:00:00"/>
    <x v="123"/>
    <x v="0"/>
    <n v="140.37"/>
    <n v="2"/>
    <n v="0"/>
    <x v="2"/>
    <s v="Cash"/>
    <x v="2"/>
    <s v="No"/>
    <s v="Accommodation"/>
    <n v="4"/>
    <n v="2"/>
    <n v="0"/>
    <x v="2"/>
    <n v="0"/>
  </r>
  <r>
    <n v="2782"/>
    <x v="2"/>
    <x v="51"/>
    <d v="2023-12-28T00:00:00"/>
    <x v="69"/>
    <x v="2"/>
    <n v="128.97999999999999"/>
    <n v="2"/>
    <n v="2"/>
    <x v="0"/>
    <s v="Debit Card"/>
    <x v="0"/>
    <s v="Yes"/>
    <s v="Accommodation"/>
    <n v="2"/>
    <n v="4"/>
    <n v="257.95999999999998"/>
    <x v="0"/>
    <n v="128.97999999999999"/>
  </r>
  <r>
    <n v="2783"/>
    <x v="2"/>
    <x v="148"/>
    <d v="2023-06-01T00:00:00"/>
    <x v="139"/>
    <x v="2"/>
    <n v="112.52"/>
    <n v="1"/>
    <n v="0"/>
    <x v="0"/>
    <s v="Debit Card"/>
    <x v="0"/>
    <s v="No"/>
    <s v="Spa Services"/>
    <n v="5"/>
    <n v="1"/>
    <n v="562.6"/>
    <x v="0"/>
    <n v="112.52000000000001"/>
  </r>
  <r>
    <n v="2784"/>
    <x v="0"/>
    <x v="341"/>
    <d v="2023-10-26T00:00:00"/>
    <x v="367"/>
    <x v="2"/>
    <n v="67.989999999999995"/>
    <n v="3"/>
    <n v="0"/>
    <x v="1"/>
    <s v="Bank Transfer"/>
    <x v="1"/>
    <s v="No"/>
    <s v="Accommodation"/>
    <n v="5"/>
    <n v="3"/>
    <n v="339.95"/>
    <x v="1"/>
    <n v="67.989999999999995"/>
  </r>
  <r>
    <n v="2785"/>
    <x v="2"/>
    <x v="109"/>
    <d v="2023-04-18T00:00:00"/>
    <x v="371"/>
    <x v="1"/>
    <n v="185.44"/>
    <n v="1"/>
    <n v="0"/>
    <x v="0"/>
    <s v="Bank Transfer"/>
    <x v="3"/>
    <s v="Yes"/>
    <s v="Food &amp; Beverage"/>
    <n v="5"/>
    <n v="1"/>
    <n v="0"/>
    <x v="2"/>
    <n v="0"/>
  </r>
  <r>
    <n v="2786"/>
    <x v="2"/>
    <x v="315"/>
    <d v="2023-01-15T00:00:00"/>
    <x v="169"/>
    <x v="2"/>
    <n v="139.16999999999999"/>
    <n v="1"/>
    <n v="0"/>
    <x v="1"/>
    <s v="UPI"/>
    <x v="2"/>
    <s v="Yes"/>
    <s v="Accommodation"/>
    <n v="6"/>
    <n v="1"/>
    <n v="0"/>
    <x v="2"/>
    <n v="0"/>
  </r>
  <r>
    <n v="2787"/>
    <x v="3"/>
    <x v="207"/>
    <d v="2023-06-05T00:00:00"/>
    <x v="13"/>
    <x v="2"/>
    <n v="149.86000000000001"/>
    <n v="2"/>
    <n v="0"/>
    <x v="3"/>
    <s v="UPI"/>
    <x v="1"/>
    <s v="No"/>
    <s v="Accommodation"/>
    <n v="7"/>
    <n v="2"/>
    <n v="1049.02"/>
    <x v="1"/>
    <n v="149.85999999999999"/>
  </r>
  <r>
    <n v="2788"/>
    <x v="3"/>
    <x v="237"/>
    <d v="2023-08-11T00:00:00"/>
    <x v="65"/>
    <x v="2"/>
    <n v="92.99"/>
    <n v="2"/>
    <n v="1"/>
    <x v="2"/>
    <s v="Credit Card"/>
    <x v="0"/>
    <s v="No"/>
    <s v="Accommodation"/>
    <n v="4"/>
    <n v="3"/>
    <n v="371.96"/>
    <x v="0"/>
    <n v="92.99"/>
  </r>
  <r>
    <n v="2789"/>
    <x v="0"/>
    <x v="287"/>
    <d v="2023-05-29T00:00:00"/>
    <x v="40"/>
    <x v="2"/>
    <n v="105.28"/>
    <n v="3"/>
    <n v="1"/>
    <x v="2"/>
    <s v="Bank Transfer"/>
    <x v="0"/>
    <s v="Yes"/>
    <s v="Food &amp; Beverage"/>
    <n v="3"/>
    <n v="4"/>
    <n v="315.84000000000003"/>
    <x v="0"/>
    <n v="105.28000000000002"/>
  </r>
  <r>
    <n v="2790"/>
    <x v="2"/>
    <x v="127"/>
    <d v="2023-10-28T00:00:00"/>
    <x v="158"/>
    <x v="2"/>
    <n v="147.32"/>
    <n v="4"/>
    <n v="0"/>
    <x v="2"/>
    <s v="Bank Transfer"/>
    <x v="0"/>
    <s v="Yes"/>
    <s v="Accommodation"/>
    <n v="4"/>
    <n v="4"/>
    <n v="589.28"/>
    <x v="0"/>
    <n v="147.32"/>
  </r>
  <r>
    <n v="2791"/>
    <x v="3"/>
    <x v="116"/>
    <d v="2023-04-24T00:00:00"/>
    <x v="178"/>
    <x v="2"/>
    <n v="130.74"/>
    <n v="4"/>
    <n v="0"/>
    <x v="0"/>
    <s v="Credit Card"/>
    <x v="3"/>
    <s v="No"/>
    <s v="Accommodation"/>
    <n v="2"/>
    <n v="4"/>
    <n v="0"/>
    <x v="2"/>
    <n v="0"/>
  </r>
  <r>
    <n v="2792"/>
    <x v="2"/>
    <x v="67"/>
    <d v="2023-05-24T00:00:00"/>
    <x v="362"/>
    <x v="2"/>
    <n v="70.430000000000007"/>
    <n v="3"/>
    <n v="0"/>
    <x v="0"/>
    <s v="Credit Card"/>
    <x v="2"/>
    <s v="No"/>
    <s v="Accommodation"/>
    <n v="10"/>
    <n v="3"/>
    <n v="0"/>
    <x v="2"/>
    <n v="0"/>
  </r>
  <r>
    <n v="2793"/>
    <x v="3"/>
    <x v="315"/>
    <d v="2023-01-19T00:00:00"/>
    <x v="24"/>
    <x v="3"/>
    <n v="435.54"/>
    <n v="1"/>
    <n v="0"/>
    <x v="1"/>
    <s v="Bank Transfer"/>
    <x v="0"/>
    <s v="No"/>
    <s v="Food &amp; Beverage"/>
    <n v="10"/>
    <n v="1"/>
    <n v="4355.4000000000005"/>
    <x v="0"/>
    <n v="435.54000000000008"/>
  </r>
  <r>
    <n v="2794"/>
    <x v="1"/>
    <x v="168"/>
    <d v="2023-06-09T00:00:00"/>
    <x v="385"/>
    <x v="3"/>
    <n v="388.9"/>
    <n v="2"/>
    <n v="2"/>
    <x v="0"/>
    <s v="Cash"/>
    <x v="0"/>
    <s v="Yes"/>
    <s v="Food &amp; Beverage"/>
    <n v="3"/>
    <n v="4"/>
    <n v="1166.6999999999998"/>
    <x v="0"/>
    <n v="388.89999999999992"/>
  </r>
  <r>
    <n v="2795"/>
    <x v="0"/>
    <x v="144"/>
    <d v="2023-07-01T00:00:00"/>
    <x v="366"/>
    <x v="0"/>
    <n v="161.63999999999999"/>
    <n v="1"/>
    <n v="0"/>
    <x v="2"/>
    <s v="Credit Card"/>
    <x v="1"/>
    <s v="Yes"/>
    <s v="Laundry"/>
    <n v="5"/>
    <n v="1"/>
    <n v="808.19999999999993"/>
    <x v="1"/>
    <n v="161.63999999999999"/>
  </r>
  <r>
    <n v="2796"/>
    <x v="3"/>
    <x v="284"/>
    <d v="2023-11-17T00:00:00"/>
    <x v="288"/>
    <x v="2"/>
    <n v="115.98"/>
    <n v="1"/>
    <n v="0"/>
    <x v="2"/>
    <s v="Cash"/>
    <x v="0"/>
    <s v="No"/>
    <s v="Other"/>
    <n v="8"/>
    <n v="1"/>
    <n v="927.84"/>
    <x v="0"/>
    <n v="115.98"/>
  </r>
  <r>
    <n v="2797"/>
    <x v="3"/>
    <x v="294"/>
    <d v="2023-09-19T00:00:00"/>
    <x v="73"/>
    <x v="0"/>
    <n v="243.3"/>
    <n v="4"/>
    <n v="0"/>
    <x v="4"/>
    <s v="UPI"/>
    <x v="1"/>
    <s v="Yes"/>
    <s v="Accommodation"/>
    <n v="2"/>
    <n v="4"/>
    <n v="486.6"/>
    <x v="1"/>
    <n v="243.3"/>
  </r>
  <r>
    <n v="2798"/>
    <x v="3"/>
    <x v="64"/>
    <d v="2023-09-18T00:00:00"/>
    <x v="75"/>
    <x v="0"/>
    <n v="217.82"/>
    <n v="2"/>
    <n v="2"/>
    <x v="2"/>
    <s v="Bank Transfer"/>
    <x v="0"/>
    <s v="No"/>
    <s v="Accommodation"/>
    <n v="3"/>
    <n v="4"/>
    <n v="653.46"/>
    <x v="0"/>
    <n v="217.82000000000002"/>
  </r>
  <r>
    <n v="2799"/>
    <x v="2"/>
    <x v="361"/>
    <d v="2023-02-13T00:00:00"/>
    <x v="137"/>
    <x v="0"/>
    <n v="245.13"/>
    <n v="2"/>
    <n v="0"/>
    <x v="0"/>
    <s v="Cash"/>
    <x v="0"/>
    <s v="Yes"/>
    <s v="Food &amp; Beverage"/>
    <n v="7"/>
    <n v="2"/>
    <n v="1715.9099999999999"/>
    <x v="0"/>
    <n v="245.12999999999997"/>
  </r>
  <r>
    <n v="2800"/>
    <x v="1"/>
    <x v="149"/>
    <d v="2023-03-11T00:00:00"/>
    <x v="327"/>
    <x v="1"/>
    <n v="135.12"/>
    <n v="1"/>
    <n v="2"/>
    <x v="4"/>
    <s v="Credit Card"/>
    <x v="0"/>
    <s v="No"/>
    <s v="Accommodation"/>
    <n v="4"/>
    <n v="3"/>
    <n v="540.48"/>
    <x v="0"/>
    <n v="135.12"/>
  </r>
  <r>
    <n v="2801"/>
    <x v="1"/>
    <x v="104"/>
    <d v="2023-09-13T00:00:00"/>
    <x v="11"/>
    <x v="2"/>
    <n v="62.35"/>
    <n v="4"/>
    <n v="0"/>
    <x v="1"/>
    <s v="Bank Transfer"/>
    <x v="0"/>
    <s v="No"/>
    <s v="Laundry"/>
    <n v="1"/>
    <n v="4"/>
    <n v="62.35"/>
    <x v="0"/>
    <n v="62.35"/>
  </r>
  <r>
    <n v="2802"/>
    <x v="0"/>
    <x v="249"/>
    <d v="2023-06-05T00:00:00"/>
    <x v="317"/>
    <x v="0"/>
    <n v="207.02"/>
    <n v="2"/>
    <n v="0"/>
    <x v="1"/>
    <s v="Cash"/>
    <x v="0"/>
    <s v="No"/>
    <s v="Food &amp; Beverage"/>
    <n v="3"/>
    <n v="2"/>
    <n v="621.06000000000006"/>
    <x v="0"/>
    <n v="207.02"/>
  </r>
  <r>
    <n v="2803"/>
    <x v="0"/>
    <x v="49"/>
    <d v="2023-03-24T00:00:00"/>
    <x v="46"/>
    <x v="2"/>
    <n v="92.89"/>
    <n v="2"/>
    <n v="0"/>
    <x v="2"/>
    <s v="Debit Card"/>
    <x v="0"/>
    <s v="No"/>
    <s v="Accommodation"/>
    <n v="7"/>
    <n v="2"/>
    <n v="650.23"/>
    <x v="0"/>
    <n v="92.89"/>
  </r>
  <r>
    <n v="2804"/>
    <x v="2"/>
    <x v="299"/>
    <d v="2023-05-09T00:00:00"/>
    <x v="222"/>
    <x v="1"/>
    <n v="202.41"/>
    <n v="3"/>
    <n v="0"/>
    <x v="0"/>
    <s v="Bank Transfer"/>
    <x v="1"/>
    <s v="No"/>
    <s v="Accommodation"/>
    <n v="10"/>
    <n v="3"/>
    <n v="2024.1"/>
    <x v="1"/>
    <n v="202.41"/>
  </r>
  <r>
    <n v="2805"/>
    <x v="2"/>
    <x v="134"/>
    <d v="2023-07-12T00:00:00"/>
    <x v="142"/>
    <x v="2"/>
    <n v="108.36"/>
    <n v="2"/>
    <n v="0"/>
    <x v="2"/>
    <s v="Bank Transfer"/>
    <x v="0"/>
    <s v="No"/>
    <s v="Spa Services"/>
    <n v="3"/>
    <n v="2"/>
    <n v="325.08"/>
    <x v="0"/>
    <n v="108.36"/>
  </r>
  <r>
    <n v="2806"/>
    <x v="3"/>
    <x v="163"/>
    <d v="2023-12-05T00:00:00"/>
    <x v="287"/>
    <x v="1"/>
    <n v="235.02"/>
    <n v="2"/>
    <n v="0"/>
    <x v="1"/>
    <s v="Debit Card"/>
    <x v="0"/>
    <s v="Yes"/>
    <s v="Food &amp; Beverage"/>
    <n v="4"/>
    <n v="2"/>
    <n v="940.08"/>
    <x v="0"/>
    <n v="235.02"/>
  </r>
  <r>
    <n v="2807"/>
    <x v="2"/>
    <x v="138"/>
    <d v="2023-11-02T00:00:00"/>
    <x v="158"/>
    <x v="2"/>
    <n v="93.34"/>
    <n v="4"/>
    <n v="0"/>
    <x v="3"/>
    <s v="Debit Card"/>
    <x v="0"/>
    <s v="No"/>
    <s v="Spa Services"/>
    <n v="5"/>
    <n v="4"/>
    <n v="466.70000000000005"/>
    <x v="0"/>
    <n v="93.34"/>
  </r>
  <r>
    <n v="2808"/>
    <x v="2"/>
    <x v="117"/>
    <d v="2023-09-03T00:00:00"/>
    <x v="257"/>
    <x v="1"/>
    <n v="143.93"/>
    <n v="3"/>
    <n v="0"/>
    <x v="0"/>
    <s v="UPI"/>
    <x v="0"/>
    <s v="Yes"/>
    <s v="Food &amp; Beverage"/>
    <n v="5"/>
    <n v="3"/>
    <n v="719.65000000000009"/>
    <x v="0"/>
    <n v="143.93"/>
  </r>
  <r>
    <n v="2809"/>
    <x v="1"/>
    <x v="135"/>
    <d v="2023-07-07T00:00:00"/>
    <x v="18"/>
    <x v="3"/>
    <n v="239.9"/>
    <n v="2"/>
    <n v="1"/>
    <x v="4"/>
    <s v="Debit Card"/>
    <x v="2"/>
    <s v="No"/>
    <s v="Accommodation"/>
    <n v="10"/>
    <n v="3"/>
    <n v="0"/>
    <x v="2"/>
    <n v="0"/>
  </r>
  <r>
    <n v="2810"/>
    <x v="2"/>
    <x v="39"/>
    <d v="2023-06-18T00:00:00"/>
    <x v="385"/>
    <x v="2"/>
    <n v="99.4"/>
    <n v="2"/>
    <n v="0"/>
    <x v="2"/>
    <s v="Debit Card"/>
    <x v="1"/>
    <s v="No"/>
    <s v="Accommodation"/>
    <n v="9"/>
    <n v="2"/>
    <n v="894.6"/>
    <x v="1"/>
    <n v="99.4"/>
  </r>
  <r>
    <n v="2811"/>
    <x v="0"/>
    <x v="229"/>
    <d v="2023-01-17T00:00:00"/>
    <x v="78"/>
    <x v="0"/>
    <n v="190.42"/>
    <n v="4"/>
    <n v="0"/>
    <x v="3"/>
    <s v="Debit Card"/>
    <x v="1"/>
    <s v="No"/>
    <s v="Accommodation"/>
    <n v="12"/>
    <n v="4"/>
    <n v="2285.04"/>
    <x v="1"/>
    <n v="190.42"/>
  </r>
  <r>
    <n v="2812"/>
    <x v="3"/>
    <x v="154"/>
    <d v="2023-11-03T00:00:00"/>
    <x v="413"/>
    <x v="3"/>
    <n v="354.69"/>
    <n v="3"/>
    <n v="0"/>
    <x v="1"/>
    <s v="Bank Transfer"/>
    <x v="0"/>
    <s v="Yes"/>
    <s v="Accommodation"/>
    <n v="11"/>
    <n v="3"/>
    <n v="3901.59"/>
    <x v="0"/>
    <n v="354.69"/>
  </r>
  <r>
    <n v="2813"/>
    <x v="3"/>
    <x v="65"/>
    <d v="2023-02-03T00:00:00"/>
    <x v="79"/>
    <x v="3"/>
    <n v="330.28"/>
    <n v="1"/>
    <n v="1"/>
    <x v="3"/>
    <s v="Credit Card"/>
    <x v="2"/>
    <s v="No"/>
    <s v="Food &amp; Beverage"/>
    <n v="6"/>
    <n v="2"/>
    <n v="0"/>
    <x v="2"/>
    <n v="0"/>
  </r>
  <r>
    <n v="2814"/>
    <x v="1"/>
    <x v="250"/>
    <d v="2023-04-04T00:00:00"/>
    <x v="14"/>
    <x v="2"/>
    <n v="87.6"/>
    <n v="2"/>
    <n v="0"/>
    <x v="0"/>
    <s v="Debit Card"/>
    <x v="0"/>
    <s v="Yes"/>
    <s v="Other"/>
    <n v="4"/>
    <n v="2"/>
    <n v="350.4"/>
    <x v="0"/>
    <n v="87.6"/>
  </r>
  <r>
    <n v="2815"/>
    <x v="3"/>
    <x v="106"/>
    <d v="2023-06-14T00:00:00"/>
    <x v="36"/>
    <x v="2"/>
    <n v="103.53"/>
    <n v="1"/>
    <n v="0"/>
    <x v="3"/>
    <s v="UPI"/>
    <x v="1"/>
    <s v="Yes"/>
    <s v="Laundry"/>
    <n v="7"/>
    <n v="1"/>
    <n v="724.71"/>
    <x v="1"/>
    <n v="103.53"/>
  </r>
  <r>
    <n v="2816"/>
    <x v="3"/>
    <x v="287"/>
    <d v="2023-05-30T00:00:00"/>
    <x v="2"/>
    <x v="0"/>
    <n v="276.52"/>
    <n v="2"/>
    <n v="3"/>
    <x v="2"/>
    <s v="Bank Transfer"/>
    <x v="0"/>
    <s v="No"/>
    <s v="Laundry"/>
    <n v="4"/>
    <n v="5"/>
    <n v="1106.08"/>
    <x v="0"/>
    <n v="276.52"/>
  </r>
  <r>
    <n v="2817"/>
    <x v="0"/>
    <x v="120"/>
    <d v="2023-06-26T00:00:00"/>
    <x v="268"/>
    <x v="2"/>
    <n v="71.78"/>
    <n v="1"/>
    <n v="0"/>
    <x v="1"/>
    <s v="Debit Card"/>
    <x v="0"/>
    <s v="No"/>
    <s v="Accommodation"/>
    <n v="9"/>
    <n v="1"/>
    <n v="646.02"/>
    <x v="0"/>
    <n v="71.78"/>
  </r>
  <r>
    <n v="2818"/>
    <x v="1"/>
    <x v="291"/>
    <d v="2023-02-18T00:00:00"/>
    <x v="234"/>
    <x v="2"/>
    <n v="61.06"/>
    <n v="2"/>
    <n v="2"/>
    <x v="1"/>
    <s v="Cash"/>
    <x v="0"/>
    <s v="No"/>
    <s v="Accommodation"/>
    <n v="3"/>
    <n v="4"/>
    <n v="183.18"/>
    <x v="0"/>
    <n v="61.06"/>
  </r>
  <r>
    <n v="2819"/>
    <x v="1"/>
    <x v="313"/>
    <d v="2023-08-25T00:00:00"/>
    <x v="295"/>
    <x v="1"/>
    <n v="126.82"/>
    <n v="1"/>
    <n v="0"/>
    <x v="3"/>
    <s v="UPI"/>
    <x v="0"/>
    <s v="No"/>
    <s v="Spa Services"/>
    <n v="8"/>
    <n v="1"/>
    <n v="1014.56"/>
    <x v="0"/>
    <n v="126.82"/>
  </r>
  <r>
    <n v="2820"/>
    <x v="0"/>
    <x v="28"/>
    <d v="2023-03-23T00:00:00"/>
    <x v="120"/>
    <x v="1"/>
    <n v="131.53"/>
    <n v="4"/>
    <n v="1"/>
    <x v="3"/>
    <s v="Cash"/>
    <x v="1"/>
    <s v="No"/>
    <s v="Accommodation"/>
    <n v="9"/>
    <n v="5"/>
    <n v="1183.77"/>
    <x v="1"/>
    <n v="131.53"/>
  </r>
  <r>
    <n v="2821"/>
    <x v="3"/>
    <x v="249"/>
    <d v="2023-06-09T00:00:00"/>
    <x v="366"/>
    <x v="3"/>
    <n v="509.5"/>
    <n v="1"/>
    <n v="0"/>
    <x v="0"/>
    <s v="Debit Card"/>
    <x v="0"/>
    <s v="No"/>
    <s v="Spa Services"/>
    <n v="7"/>
    <n v="1"/>
    <n v="3566.5"/>
    <x v="0"/>
    <n v="509.5"/>
  </r>
  <r>
    <n v="2822"/>
    <x v="0"/>
    <x v="205"/>
    <d v="2023-10-20T00:00:00"/>
    <x v="255"/>
    <x v="2"/>
    <n v="67.7"/>
    <n v="3"/>
    <n v="1"/>
    <x v="3"/>
    <s v="Cash"/>
    <x v="0"/>
    <s v="Yes"/>
    <s v="Accommodation"/>
    <n v="1"/>
    <n v="4"/>
    <n v="67.7"/>
    <x v="0"/>
    <n v="67.7"/>
  </r>
  <r>
    <n v="2823"/>
    <x v="0"/>
    <x v="276"/>
    <d v="2023-02-01T00:00:00"/>
    <x v="275"/>
    <x v="2"/>
    <n v="60.5"/>
    <n v="4"/>
    <n v="0"/>
    <x v="1"/>
    <s v="Bank Transfer"/>
    <x v="0"/>
    <s v="No"/>
    <s v="Accommodation"/>
    <n v="3"/>
    <n v="4"/>
    <n v="181.5"/>
    <x v="0"/>
    <n v="60.5"/>
  </r>
  <r>
    <n v="2824"/>
    <x v="0"/>
    <x v="126"/>
    <d v="2023-05-13T00:00:00"/>
    <x v="399"/>
    <x v="2"/>
    <n v="86.54"/>
    <n v="1"/>
    <n v="2"/>
    <x v="2"/>
    <s v="Debit Card"/>
    <x v="0"/>
    <s v="Yes"/>
    <s v="Accommodation"/>
    <n v="4"/>
    <n v="3"/>
    <n v="346.16"/>
    <x v="0"/>
    <n v="86.54"/>
  </r>
  <r>
    <n v="2825"/>
    <x v="3"/>
    <x v="183"/>
    <d v="2023-06-23T00:00:00"/>
    <x v="259"/>
    <x v="3"/>
    <n v="399.76"/>
    <n v="1"/>
    <n v="0"/>
    <x v="4"/>
    <s v="UPI"/>
    <x v="0"/>
    <s v="No"/>
    <s v="Food &amp; Beverage"/>
    <n v="3"/>
    <n v="1"/>
    <n v="1199.28"/>
    <x v="0"/>
    <n v="399.76"/>
  </r>
  <r>
    <n v="2826"/>
    <x v="1"/>
    <x v="130"/>
    <d v="2023-09-09T00:00:00"/>
    <x v="174"/>
    <x v="1"/>
    <n v="125.72"/>
    <n v="3"/>
    <n v="1"/>
    <x v="1"/>
    <s v="Bank Transfer"/>
    <x v="3"/>
    <s v="No"/>
    <s v="Accommodation"/>
    <n v="8"/>
    <n v="4"/>
    <n v="0"/>
    <x v="2"/>
    <n v="0"/>
  </r>
  <r>
    <n v="2827"/>
    <x v="2"/>
    <x v="16"/>
    <d v="2023-06-17T00:00:00"/>
    <x v="366"/>
    <x v="2"/>
    <n v="145.09"/>
    <n v="1"/>
    <n v="0"/>
    <x v="2"/>
    <s v="UPI"/>
    <x v="1"/>
    <s v="No"/>
    <s v="Other"/>
    <n v="3"/>
    <n v="1"/>
    <n v="435.27"/>
    <x v="1"/>
    <n v="145.09"/>
  </r>
  <r>
    <n v="2828"/>
    <x v="0"/>
    <x v="317"/>
    <d v="2023-01-18T00:00:00"/>
    <x v="258"/>
    <x v="2"/>
    <n v="71.73"/>
    <n v="1"/>
    <n v="2"/>
    <x v="0"/>
    <s v="Cash"/>
    <x v="0"/>
    <s v="No"/>
    <s v="Accommodation"/>
    <n v="4"/>
    <n v="3"/>
    <n v="286.92"/>
    <x v="0"/>
    <n v="71.73"/>
  </r>
  <r>
    <n v="2829"/>
    <x v="3"/>
    <x v="57"/>
    <d v="2023-06-18T00:00:00"/>
    <x v="107"/>
    <x v="3"/>
    <n v="511.59"/>
    <n v="2"/>
    <n v="2"/>
    <x v="4"/>
    <s v="Cash"/>
    <x v="0"/>
    <s v="No"/>
    <s v="Accommodation"/>
    <n v="2"/>
    <n v="4"/>
    <n v="1023.18"/>
    <x v="0"/>
    <n v="511.59"/>
  </r>
  <r>
    <n v="2830"/>
    <x v="2"/>
    <x v="77"/>
    <d v="2023-07-07T00:00:00"/>
    <x v="366"/>
    <x v="1"/>
    <n v="190.42"/>
    <n v="3"/>
    <n v="0"/>
    <x v="2"/>
    <s v="Cash"/>
    <x v="1"/>
    <s v="Yes"/>
    <s v="Accommodation"/>
    <n v="7"/>
    <n v="3"/>
    <n v="1332.9399999999998"/>
    <x v="1"/>
    <n v="190.42"/>
  </r>
  <r>
    <n v="2831"/>
    <x v="1"/>
    <x v="256"/>
    <d v="2023-02-12T00:00:00"/>
    <x v="313"/>
    <x v="3"/>
    <n v="408.58"/>
    <n v="4"/>
    <n v="0"/>
    <x v="1"/>
    <s v="Debit Card"/>
    <x v="0"/>
    <s v="No"/>
    <s v="Accommodation"/>
    <n v="3"/>
    <n v="4"/>
    <n v="1225.74"/>
    <x v="0"/>
    <n v="408.58"/>
  </r>
  <r>
    <n v="2832"/>
    <x v="2"/>
    <x v="92"/>
    <d v="2023-11-29T00:00:00"/>
    <x v="52"/>
    <x v="0"/>
    <n v="232.64"/>
    <n v="1"/>
    <n v="2"/>
    <x v="1"/>
    <s v="Credit Card"/>
    <x v="0"/>
    <s v="No"/>
    <s v="Spa Services"/>
    <n v="6"/>
    <n v="3"/>
    <n v="1395.84"/>
    <x v="0"/>
    <n v="232.64"/>
  </r>
  <r>
    <n v="2833"/>
    <x v="2"/>
    <x v="302"/>
    <d v="2023-03-07T00:00:00"/>
    <x v="96"/>
    <x v="3"/>
    <n v="394.18"/>
    <n v="4"/>
    <n v="0"/>
    <x v="0"/>
    <s v="Debit Card"/>
    <x v="2"/>
    <s v="Yes"/>
    <s v="Accommodation"/>
    <n v="6"/>
    <n v="4"/>
    <n v="0"/>
    <x v="2"/>
    <n v="0"/>
  </r>
  <r>
    <n v="2834"/>
    <x v="2"/>
    <x v="166"/>
    <d v="2023-02-16T00:00:00"/>
    <x v="278"/>
    <x v="1"/>
    <n v="118.06"/>
    <n v="1"/>
    <n v="0"/>
    <x v="3"/>
    <s v="Cash"/>
    <x v="3"/>
    <s v="No"/>
    <s v="Accommodation"/>
    <n v="9"/>
    <n v="1"/>
    <n v="0"/>
    <x v="2"/>
    <n v="0"/>
  </r>
  <r>
    <n v="2835"/>
    <x v="1"/>
    <x v="15"/>
    <d v="2023-01-12T00:00:00"/>
    <x v="166"/>
    <x v="2"/>
    <n v="62.18"/>
    <n v="2"/>
    <n v="0"/>
    <x v="2"/>
    <s v="Bank Transfer"/>
    <x v="2"/>
    <s v="No"/>
    <s v="Spa Services"/>
    <n v="9"/>
    <n v="2"/>
    <n v="0"/>
    <x v="2"/>
    <n v="0"/>
  </r>
  <r>
    <n v="2836"/>
    <x v="0"/>
    <x v="317"/>
    <d v="2023-01-17T00:00:00"/>
    <x v="122"/>
    <x v="2"/>
    <n v="106.26"/>
    <n v="4"/>
    <n v="0"/>
    <x v="1"/>
    <s v="Bank Transfer"/>
    <x v="0"/>
    <s v="No"/>
    <s v="Accommodation"/>
    <n v="3"/>
    <n v="4"/>
    <n v="318.78000000000003"/>
    <x v="0"/>
    <n v="106.26"/>
  </r>
  <r>
    <n v="2837"/>
    <x v="0"/>
    <x v="39"/>
    <d v="2023-06-14T00:00:00"/>
    <x v="21"/>
    <x v="2"/>
    <n v="119.01"/>
    <n v="2"/>
    <n v="2"/>
    <x v="2"/>
    <s v="Debit Card"/>
    <x v="1"/>
    <s v="No"/>
    <s v="Accommodation"/>
    <n v="5"/>
    <n v="4"/>
    <n v="595.05000000000007"/>
    <x v="1"/>
    <n v="119.01000000000002"/>
  </r>
  <r>
    <n v="2838"/>
    <x v="1"/>
    <x v="36"/>
    <d v="2023-06-18T00:00:00"/>
    <x v="400"/>
    <x v="2"/>
    <n v="98.21"/>
    <n v="2"/>
    <n v="0"/>
    <x v="2"/>
    <s v="Bank Transfer"/>
    <x v="0"/>
    <s v="Yes"/>
    <s v="Spa Services"/>
    <n v="5"/>
    <n v="2"/>
    <n v="491.04999999999995"/>
    <x v="0"/>
    <n v="98.21"/>
  </r>
  <r>
    <n v="2839"/>
    <x v="0"/>
    <x v="16"/>
    <d v="2023-06-17T00:00:00"/>
    <x v="187"/>
    <x v="2"/>
    <n v="90.32"/>
    <n v="3"/>
    <n v="0"/>
    <x v="1"/>
    <s v="Bank Transfer"/>
    <x v="0"/>
    <s v="No"/>
    <s v="Spa Services"/>
    <n v="3"/>
    <n v="3"/>
    <n v="270.95999999999998"/>
    <x v="0"/>
    <n v="90.32"/>
  </r>
  <r>
    <n v="2840"/>
    <x v="2"/>
    <x v="85"/>
    <d v="2023-01-28T00:00:00"/>
    <x v="166"/>
    <x v="3"/>
    <n v="457.27"/>
    <n v="1"/>
    <n v="0"/>
    <x v="2"/>
    <s v="Debit Card"/>
    <x v="2"/>
    <s v="No"/>
    <s v="Accommodation"/>
    <n v="5"/>
    <n v="1"/>
    <n v="0"/>
    <x v="2"/>
    <n v="0"/>
  </r>
  <r>
    <n v="2841"/>
    <x v="3"/>
    <x v="183"/>
    <d v="2023-06-22T00:00:00"/>
    <x v="13"/>
    <x v="1"/>
    <n v="197.46"/>
    <n v="2"/>
    <n v="0"/>
    <x v="4"/>
    <s v="Credit Card"/>
    <x v="0"/>
    <s v="No"/>
    <s v="Accommodation"/>
    <n v="2"/>
    <n v="2"/>
    <n v="394.92"/>
    <x v="0"/>
    <n v="197.46"/>
  </r>
  <r>
    <n v="2842"/>
    <x v="1"/>
    <x v="217"/>
    <d v="2023-12-16T00:00:00"/>
    <x v="112"/>
    <x v="1"/>
    <n v="129.56"/>
    <n v="3"/>
    <n v="0"/>
    <x v="1"/>
    <s v="Debit Card"/>
    <x v="0"/>
    <s v="No"/>
    <s v="Food &amp; Beverage"/>
    <n v="7"/>
    <n v="3"/>
    <n v="906.92000000000007"/>
    <x v="0"/>
    <n v="129.56"/>
  </r>
  <r>
    <n v="2843"/>
    <x v="2"/>
    <x v="281"/>
    <d v="2023-08-14T00:00:00"/>
    <x v="330"/>
    <x v="2"/>
    <n v="103.34"/>
    <n v="3"/>
    <n v="0"/>
    <x v="2"/>
    <s v="Debit Card"/>
    <x v="0"/>
    <s v="No"/>
    <s v="Food &amp; Beverage"/>
    <n v="6"/>
    <n v="3"/>
    <n v="620.04"/>
    <x v="0"/>
    <n v="103.33999999999999"/>
  </r>
  <r>
    <n v="2844"/>
    <x v="0"/>
    <x v="297"/>
    <d v="2023-10-23T00:00:00"/>
    <x v="138"/>
    <x v="1"/>
    <n v="107.43"/>
    <n v="2"/>
    <n v="0"/>
    <x v="3"/>
    <s v="UPI"/>
    <x v="2"/>
    <s v="No"/>
    <s v="Food &amp; Beverage"/>
    <n v="12"/>
    <n v="2"/>
    <n v="0"/>
    <x v="2"/>
    <n v="0"/>
  </r>
  <r>
    <n v="2845"/>
    <x v="1"/>
    <x v="82"/>
    <d v="2023-10-13T00:00:00"/>
    <x v="146"/>
    <x v="2"/>
    <n v="76.06"/>
    <n v="4"/>
    <n v="0"/>
    <x v="1"/>
    <s v="Cash"/>
    <x v="0"/>
    <s v="Yes"/>
    <s v="Accommodation"/>
    <n v="1"/>
    <n v="4"/>
    <n v="76.06"/>
    <x v="0"/>
    <n v="76.06"/>
  </r>
  <r>
    <n v="2846"/>
    <x v="0"/>
    <x v="252"/>
    <d v="2023-02-09T00:00:00"/>
    <x v="200"/>
    <x v="2"/>
    <n v="89.82"/>
    <n v="2"/>
    <n v="0"/>
    <x v="1"/>
    <s v="Cash"/>
    <x v="0"/>
    <s v="No"/>
    <s v="Food &amp; Beverage"/>
    <n v="9"/>
    <n v="2"/>
    <n v="808.37999999999988"/>
    <x v="0"/>
    <n v="89.82"/>
  </r>
  <r>
    <n v="2847"/>
    <x v="3"/>
    <x v="331"/>
    <d v="2023-12-31T00:00:00"/>
    <x v="22"/>
    <x v="1"/>
    <n v="234.36"/>
    <n v="2"/>
    <n v="0"/>
    <x v="3"/>
    <s v="Credit Card"/>
    <x v="0"/>
    <s v="No"/>
    <s v="Accommodation"/>
    <n v="4"/>
    <n v="2"/>
    <n v="937.44"/>
    <x v="0"/>
    <n v="234.36"/>
  </r>
  <r>
    <n v="2848"/>
    <x v="1"/>
    <x v="7"/>
    <d v="2023-02-27T00:00:00"/>
    <x v="87"/>
    <x v="1"/>
    <n v="161.13"/>
    <n v="1"/>
    <n v="2"/>
    <x v="1"/>
    <s v="Debit Card"/>
    <x v="3"/>
    <s v="Yes"/>
    <s v="Accommodation"/>
    <n v="5"/>
    <n v="3"/>
    <n v="0"/>
    <x v="2"/>
    <n v="0"/>
  </r>
  <r>
    <n v="2849"/>
    <x v="0"/>
    <x v="198"/>
    <d v="2023-06-19T00:00:00"/>
    <x v="240"/>
    <x v="1"/>
    <n v="130.96"/>
    <n v="3"/>
    <n v="0"/>
    <x v="0"/>
    <s v="Bank Transfer"/>
    <x v="2"/>
    <s v="No"/>
    <s v="Accommodation"/>
    <n v="7"/>
    <n v="3"/>
    <n v="0"/>
    <x v="2"/>
    <n v="0"/>
  </r>
  <r>
    <n v="2850"/>
    <x v="3"/>
    <x v="261"/>
    <d v="2023-04-01T00:00:00"/>
    <x v="98"/>
    <x v="2"/>
    <n v="96.34"/>
    <n v="2"/>
    <n v="0"/>
    <x v="0"/>
    <s v="Cash"/>
    <x v="0"/>
    <s v="No"/>
    <s v="Food &amp; Beverage"/>
    <n v="6"/>
    <n v="2"/>
    <n v="578.04"/>
    <x v="0"/>
    <n v="96.339999999999989"/>
  </r>
  <r>
    <n v="2851"/>
    <x v="2"/>
    <x v="47"/>
    <d v="2023-04-08T00:00:00"/>
    <x v="100"/>
    <x v="1"/>
    <n v="139.68"/>
    <n v="2"/>
    <n v="0"/>
    <x v="3"/>
    <s v="Bank Transfer"/>
    <x v="0"/>
    <s v="No"/>
    <s v="Accommodation"/>
    <n v="3"/>
    <n v="2"/>
    <n v="419.04"/>
    <x v="0"/>
    <n v="139.68"/>
  </r>
  <r>
    <n v="2852"/>
    <x v="0"/>
    <x v="146"/>
    <d v="2023-06-10T00:00:00"/>
    <x v="385"/>
    <x v="0"/>
    <n v="260.10000000000002"/>
    <n v="1"/>
    <n v="3"/>
    <x v="2"/>
    <s v="Credit Card"/>
    <x v="1"/>
    <s v="No"/>
    <s v="Accommodation"/>
    <n v="13"/>
    <n v="4"/>
    <n v="3381.3"/>
    <x v="1"/>
    <n v="260.10000000000002"/>
  </r>
  <r>
    <n v="2853"/>
    <x v="0"/>
    <x v="253"/>
    <d v="2023-11-27T00:00:00"/>
    <x v="22"/>
    <x v="1"/>
    <n v="160.43"/>
    <n v="1"/>
    <n v="0"/>
    <x v="3"/>
    <s v="Bank Transfer"/>
    <x v="0"/>
    <s v="No"/>
    <s v="Food &amp; Beverage"/>
    <n v="5"/>
    <n v="1"/>
    <n v="802.15000000000009"/>
    <x v="0"/>
    <n v="160.43"/>
  </r>
  <r>
    <n v="2854"/>
    <x v="0"/>
    <x v="30"/>
    <d v="2023-06-24T00:00:00"/>
    <x v="317"/>
    <x v="2"/>
    <n v="82.44"/>
    <n v="1"/>
    <n v="2"/>
    <x v="1"/>
    <s v="Debit Card"/>
    <x v="0"/>
    <s v="Yes"/>
    <s v="Accommodation"/>
    <n v="2"/>
    <n v="3"/>
    <n v="164.88"/>
    <x v="0"/>
    <n v="82.44"/>
  </r>
  <r>
    <n v="2855"/>
    <x v="1"/>
    <x v="218"/>
    <d v="2023-05-28T00:00:00"/>
    <x v="373"/>
    <x v="1"/>
    <n v="136.72"/>
    <n v="4"/>
    <n v="2"/>
    <x v="2"/>
    <s v="Credit Card"/>
    <x v="0"/>
    <s v="Yes"/>
    <s v="Food &amp; Beverage"/>
    <n v="3"/>
    <n v="6"/>
    <n v="410.15999999999997"/>
    <x v="0"/>
    <n v="136.72"/>
  </r>
  <r>
    <n v="2856"/>
    <x v="3"/>
    <x v="275"/>
    <d v="2023-03-29T00:00:00"/>
    <x v="42"/>
    <x v="0"/>
    <n v="283.51"/>
    <n v="1"/>
    <n v="1"/>
    <x v="2"/>
    <s v="Credit Card"/>
    <x v="1"/>
    <s v="No"/>
    <s v="Food &amp; Beverage"/>
    <n v="1"/>
    <n v="2"/>
    <n v="283.51"/>
    <x v="1"/>
    <n v="283.51"/>
  </r>
  <r>
    <n v="2857"/>
    <x v="3"/>
    <x v="159"/>
    <d v="2023-04-21T00:00:00"/>
    <x v="44"/>
    <x v="2"/>
    <n v="125.94"/>
    <n v="2"/>
    <n v="2"/>
    <x v="2"/>
    <s v="Debit Card"/>
    <x v="0"/>
    <s v="Yes"/>
    <s v="Accommodation"/>
    <n v="2"/>
    <n v="4"/>
    <n v="251.88"/>
    <x v="0"/>
    <n v="125.94"/>
  </r>
  <r>
    <n v="2858"/>
    <x v="0"/>
    <x v="53"/>
    <d v="2023-12-21T00:00:00"/>
    <x v="125"/>
    <x v="2"/>
    <n v="105.47"/>
    <n v="2"/>
    <n v="1"/>
    <x v="2"/>
    <s v="Debit Card"/>
    <x v="0"/>
    <s v="No"/>
    <s v="Food &amp; Beverage"/>
    <n v="7"/>
    <n v="3"/>
    <n v="738.29"/>
    <x v="0"/>
    <n v="105.47"/>
  </r>
  <r>
    <n v="2859"/>
    <x v="0"/>
    <x v="83"/>
    <d v="2023-01-19T00:00:00"/>
    <x v="361"/>
    <x v="1"/>
    <n v="117.76"/>
    <n v="2"/>
    <n v="3"/>
    <x v="0"/>
    <s v="Debit Card"/>
    <x v="0"/>
    <s v="Yes"/>
    <s v="Spa Services"/>
    <n v="4"/>
    <n v="5"/>
    <n v="471.04"/>
    <x v="0"/>
    <n v="117.76"/>
  </r>
  <r>
    <n v="2860"/>
    <x v="0"/>
    <x v="30"/>
    <d v="2023-06-25T00:00:00"/>
    <x v="400"/>
    <x v="2"/>
    <n v="85.64"/>
    <n v="1"/>
    <n v="0"/>
    <x v="0"/>
    <s v="Credit Card"/>
    <x v="0"/>
    <s v="No"/>
    <s v="Laundry"/>
    <n v="3"/>
    <n v="1"/>
    <n v="256.92"/>
    <x v="0"/>
    <n v="85.64"/>
  </r>
  <r>
    <n v="2861"/>
    <x v="0"/>
    <x v="140"/>
    <d v="2023-06-02T00:00:00"/>
    <x v="147"/>
    <x v="3"/>
    <n v="376.91"/>
    <n v="1"/>
    <n v="0"/>
    <x v="3"/>
    <s v="UPI"/>
    <x v="1"/>
    <s v="No"/>
    <s v="Food &amp; Beverage"/>
    <n v="2"/>
    <n v="1"/>
    <n v="753.82"/>
    <x v="1"/>
    <n v="376.91"/>
  </r>
  <r>
    <n v="2862"/>
    <x v="1"/>
    <x v="59"/>
    <d v="2023-06-21T00:00:00"/>
    <x v="241"/>
    <x v="1"/>
    <n v="137.91999999999999"/>
    <n v="2"/>
    <n v="0"/>
    <x v="1"/>
    <s v="Bank Transfer"/>
    <x v="1"/>
    <s v="Yes"/>
    <s v="Accommodation"/>
    <n v="10"/>
    <n v="2"/>
    <n v="1379.1999999999998"/>
    <x v="1"/>
    <n v="137.91999999999999"/>
  </r>
  <r>
    <n v="2863"/>
    <x v="0"/>
    <x v="218"/>
    <d v="2023-05-29T00:00:00"/>
    <x v="141"/>
    <x v="2"/>
    <n v="62.33"/>
    <n v="3"/>
    <n v="0"/>
    <x v="0"/>
    <s v="Bank Transfer"/>
    <x v="0"/>
    <s v="No"/>
    <s v="Food &amp; Beverage"/>
    <n v="4"/>
    <n v="3"/>
    <n v="249.32"/>
    <x v="0"/>
    <n v="62.33"/>
  </r>
  <r>
    <n v="2864"/>
    <x v="2"/>
    <x v="153"/>
    <d v="2023-03-31T00:00:00"/>
    <x v="98"/>
    <x v="0"/>
    <n v="276.7"/>
    <n v="4"/>
    <n v="3"/>
    <x v="3"/>
    <s v="Cash"/>
    <x v="1"/>
    <s v="Yes"/>
    <s v="Accommodation"/>
    <n v="2"/>
    <n v="7"/>
    <n v="553.4"/>
    <x v="1"/>
    <n v="276.7"/>
  </r>
  <r>
    <n v="2865"/>
    <x v="2"/>
    <x v="257"/>
    <d v="2023-03-07T00:00:00"/>
    <x v="278"/>
    <x v="2"/>
    <n v="108.68"/>
    <n v="1"/>
    <n v="0"/>
    <x v="2"/>
    <s v="Debit Card"/>
    <x v="0"/>
    <s v="No"/>
    <s v="Accommodation"/>
    <n v="3"/>
    <n v="1"/>
    <n v="326.04000000000002"/>
    <x v="0"/>
    <n v="108.68"/>
  </r>
  <r>
    <n v="2866"/>
    <x v="2"/>
    <x v="144"/>
    <d v="2023-06-28T00:00:00"/>
    <x v="249"/>
    <x v="3"/>
    <n v="363.36"/>
    <n v="4"/>
    <n v="0"/>
    <x v="1"/>
    <s v="Debit Card"/>
    <x v="1"/>
    <s v="No"/>
    <s v="Spa Services"/>
    <n v="2"/>
    <n v="4"/>
    <n v="726.72"/>
    <x v="1"/>
    <n v="363.36"/>
  </r>
  <r>
    <n v="2867"/>
    <x v="1"/>
    <x v="188"/>
    <d v="2023-06-26T00:00:00"/>
    <x v="224"/>
    <x v="3"/>
    <n v="275.47000000000003"/>
    <n v="2"/>
    <n v="1"/>
    <x v="1"/>
    <s v="Bank Transfer"/>
    <x v="1"/>
    <s v="No"/>
    <s v="Food &amp; Beverage"/>
    <n v="3"/>
    <n v="3"/>
    <n v="826.41000000000008"/>
    <x v="1"/>
    <n v="275.47000000000003"/>
  </r>
  <r>
    <n v="2868"/>
    <x v="3"/>
    <x v="271"/>
    <d v="2023-08-14T00:00:00"/>
    <x v="323"/>
    <x v="1"/>
    <n v="144"/>
    <n v="1"/>
    <n v="0"/>
    <x v="1"/>
    <s v="Credit Card"/>
    <x v="2"/>
    <s v="No"/>
    <s v="Spa Services"/>
    <n v="3"/>
    <n v="1"/>
    <n v="0"/>
    <x v="2"/>
    <n v="0"/>
  </r>
  <r>
    <n v="2869"/>
    <x v="1"/>
    <x v="163"/>
    <d v="2023-12-05T00:00:00"/>
    <x v="205"/>
    <x v="2"/>
    <n v="115.65"/>
    <n v="1"/>
    <n v="1"/>
    <x v="2"/>
    <s v="Bank Transfer"/>
    <x v="0"/>
    <s v="No"/>
    <s v="Laundry"/>
    <n v="4"/>
    <n v="2"/>
    <n v="462.6"/>
    <x v="0"/>
    <n v="115.65"/>
  </r>
  <r>
    <n v="2870"/>
    <x v="3"/>
    <x v="169"/>
    <d v="2023-04-22T00:00:00"/>
    <x v="42"/>
    <x v="3"/>
    <n v="547.49"/>
    <n v="2"/>
    <n v="1"/>
    <x v="2"/>
    <s v="Bank Transfer"/>
    <x v="0"/>
    <s v="No"/>
    <s v="Accommodation"/>
    <n v="11"/>
    <n v="3"/>
    <n v="6022.39"/>
    <x v="0"/>
    <n v="547.49"/>
  </r>
  <r>
    <n v="2871"/>
    <x v="2"/>
    <x v="186"/>
    <d v="2023-05-08T00:00:00"/>
    <x v="289"/>
    <x v="3"/>
    <n v="531.16"/>
    <n v="4"/>
    <n v="1"/>
    <x v="0"/>
    <s v="Cash"/>
    <x v="0"/>
    <s v="No"/>
    <s v="Accommodation"/>
    <n v="6"/>
    <n v="5"/>
    <n v="3186.96"/>
    <x v="0"/>
    <n v="531.16"/>
  </r>
  <r>
    <n v="2872"/>
    <x v="0"/>
    <x v="328"/>
    <d v="2023-09-25T00:00:00"/>
    <x v="369"/>
    <x v="2"/>
    <n v="128.66999999999999"/>
    <n v="1"/>
    <n v="2"/>
    <x v="2"/>
    <s v="Credit Card"/>
    <x v="0"/>
    <s v="Yes"/>
    <s v="Food &amp; Beverage"/>
    <n v="4"/>
    <n v="3"/>
    <n v="514.67999999999995"/>
    <x v="0"/>
    <n v="128.66999999999999"/>
  </r>
  <r>
    <n v="2873"/>
    <x v="2"/>
    <x v="335"/>
    <d v="2023-07-14T00:00:00"/>
    <x v="224"/>
    <x v="0"/>
    <n v="289.62"/>
    <n v="1"/>
    <n v="0"/>
    <x v="1"/>
    <s v="Cash"/>
    <x v="0"/>
    <s v="Yes"/>
    <s v="Accommodation"/>
    <n v="1"/>
    <n v="1"/>
    <n v="289.62"/>
    <x v="0"/>
    <n v="289.62"/>
  </r>
  <r>
    <n v="2874"/>
    <x v="1"/>
    <x v="213"/>
    <d v="2023-04-05T00:00:00"/>
    <x v="98"/>
    <x v="2"/>
    <n v="83.1"/>
    <n v="2"/>
    <n v="0"/>
    <x v="4"/>
    <s v="UPI"/>
    <x v="1"/>
    <s v="No"/>
    <s v="Accommodation"/>
    <n v="4"/>
    <n v="2"/>
    <n v="332.4"/>
    <x v="1"/>
    <n v="83.1"/>
  </r>
  <r>
    <n v="2875"/>
    <x v="1"/>
    <x v="276"/>
    <d v="2023-02-04T00:00:00"/>
    <x v="267"/>
    <x v="1"/>
    <n v="100.9"/>
    <n v="2"/>
    <n v="0"/>
    <x v="2"/>
    <s v="UPI"/>
    <x v="0"/>
    <s v="No"/>
    <s v="Accommodation"/>
    <n v="6"/>
    <n v="2"/>
    <n v="605.40000000000009"/>
    <x v="0"/>
    <n v="100.90000000000002"/>
  </r>
  <r>
    <n v="2876"/>
    <x v="2"/>
    <x v="358"/>
    <d v="2023-01-24T00:00:00"/>
    <x v="278"/>
    <x v="0"/>
    <n v="229.92"/>
    <n v="1"/>
    <n v="1"/>
    <x v="1"/>
    <s v="Credit Card"/>
    <x v="0"/>
    <s v="No"/>
    <s v="Accommodation"/>
    <n v="7"/>
    <n v="2"/>
    <n v="1609.4399999999998"/>
    <x v="0"/>
    <n v="229.92"/>
  </r>
  <r>
    <n v="2877"/>
    <x v="2"/>
    <x v="241"/>
    <d v="2023-03-16T00:00:00"/>
    <x v="171"/>
    <x v="0"/>
    <n v="210.88"/>
    <n v="2"/>
    <n v="1"/>
    <x v="0"/>
    <s v="Bank Transfer"/>
    <x v="1"/>
    <s v="No"/>
    <s v="Food &amp; Beverage"/>
    <n v="5"/>
    <n v="3"/>
    <n v="1054.4000000000001"/>
    <x v="1"/>
    <n v="210.88000000000002"/>
  </r>
  <r>
    <n v="2878"/>
    <x v="2"/>
    <x v="173"/>
    <d v="2023-12-05T00:00:00"/>
    <x v="332"/>
    <x v="0"/>
    <n v="305.95999999999998"/>
    <n v="3"/>
    <n v="0"/>
    <x v="1"/>
    <s v="UPI"/>
    <x v="0"/>
    <s v="No"/>
    <s v="Accommodation"/>
    <n v="8"/>
    <n v="3"/>
    <n v="2447.6799999999998"/>
    <x v="0"/>
    <n v="305.95999999999998"/>
  </r>
  <r>
    <n v="2879"/>
    <x v="1"/>
    <x v="109"/>
    <d v="2023-04-18T00:00:00"/>
    <x v="34"/>
    <x v="2"/>
    <n v="91.4"/>
    <n v="1"/>
    <n v="1"/>
    <x v="3"/>
    <s v="UPI"/>
    <x v="1"/>
    <s v="Yes"/>
    <s v="Food &amp; Beverage"/>
    <n v="5"/>
    <n v="2"/>
    <n v="457"/>
    <x v="1"/>
    <n v="91.4"/>
  </r>
  <r>
    <n v="2880"/>
    <x v="2"/>
    <x v="79"/>
    <d v="2023-01-25T00:00:00"/>
    <x v="77"/>
    <x v="3"/>
    <n v="513.96"/>
    <n v="3"/>
    <n v="2"/>
    <x v="3"/>
    <s v="Cash"/>
    <x v="1"/>
    <s v="No"/>
    <s v="Accommodation"/>
    <n v="3"/>
    <n v="5"/>
    <n v="1541.88"/>
    <x v="1"/>
    <n v="513.96"/>
  </r>
  <r>
    <n v="2881"/>
    <x v="3"/>
    <x v="188"/>
    <d v="2023-06-30T00:00:00"/>
    <x v="352"/>
    <x v="0"/>
    <n v="249.86"/>
    <n v="2"/>
    <n v="1"/>
    <x v="1"/>
    <s v="Cash"/>
    <x v="3"/>
    <s v="No"/>
    <s v="Food &amp; Beverage"/>
    <n v="7"/>
    <n v="3"/>
    <n v="0"/>
    <x v="2"/>
    <n v="0"/>
  </r>
  <r>
    <n v="2882"/>
    <x v="3"/>
    <x v="299"/>
    <d v="2023-05-06T00:00:00"/>
    <x v="357"/>
    <x v="2"/>
    <n v="147.22999999999999"/>
    <n v="2"/>
    <n v="2"/>
    <x v="1"/>
    <s v="UPI"/>
    <x v="0"/>
    <s v="No"/>
    <s v="Food &amp; Beverage"/>
    <n v="7"/>
    <n v="4"/>
    <n v="1030.6099999999999"/>
    <x v="0"/>
    <n v="147.22999999999999"/>
  </r>
  <r>
    <n v="2883"/>
    <x v="3"/>
    <x v="175"/>
    <d v="2023-11-18T00:00:00"/>
    <x v="158"/>
    <x v="0"/>
    <n v="275.85000000000002"/>
    <n v="2"/>
    <n v="1"/>
    <x v="0"/>
    <s v="Cash"/>
    <x v="1"/>
    <s v="No"/>
    <s v="Accommodation"/>
    <n v="1"/>
    <n v="3"/>
    <n v="275.85000000000002"/>
    <x v="1"/>
    <n v="275.85000000000002"/>
  </r>
  <r>
    <n v="2884"/>
    <x v="1"/>
    <x v="99"/>
    <d v="2023-07-20T00:00:00"/>
    <x v="126"/>
    <x v="2"/>
    <n v="60.28"/>
    <n v="2"/>
    <n v="0"/>
    <x v="1"/>
    <s v="UPI"/>
    <x v="2"/>
    <s v="No"/>
    <s v="Accommodation"/>
    <n v="9"/>
    <n v="2"/>
    <n v="0"/>
    <x v="2"/>
    <n v="0"/>
  </r>
  <r>
    <n v="2885"/>
    <x v="2"/>
    <x v="16"/>
    <d v="2023-06-18T00:00:00"/>
    <x v="16"/>
    <x v="0"/>
    <n v="184.7"/>
    <n v="1"/>
    <n v="0"/>
    <x v="0"/>
    <s v="Bank Transfer"/>
    <x v="1"/>
    <s v="Yes"/>
    <s v="Food &amp; Beverage"/>
    <n v="4"/>
    <n v="1"/>
    <n v="738.8"/>
    <x v="1"/>
    <n v="184.7"/>
  </r>
  <r>
    <n v="2886"/>
    <x v="3"/>
    <x v="237"/>
    <d v="2023-08-12T00:00:00"/>
    <x v="285"/>
    <x v="0"/>
    <n v="338.11"/>
    <n v="2"/>
    <n v="0"/>
    <x v="2"/>
    <s v="Bank Transfer"/>
    <x v="0"/>
    <s v="Yes"/>
    <s v="Food &amp; Beverage"/>
    <n v="5"/>
    <n v="2"/>
    <n v="1690.5500000000002"/>
    <x v="0"/>
    <n v="338.11"/>
  </r>
  <r>
    <n v="2887"/>
    <x v="3"/>
    <x v="190"/>
    <d v="2023-11-17T00:00:00"/>
    <x v="93"/>
    <x v="1"/>
    <n v="207.4"/>
    <n v="3"/>
    <n v="1"/>
    <x v="0"/>
    <s v="Bank Transfer"/>
    <x v="1"/>
    <s v="No"/>
    <s v="Accommodation"/>
    <n v="3"/>
    <n v="4"/>
    <n v="622.20000000000005"/>
    <x v="1"/>
    <n v="207.4"/>
  </r>
  <r>
    <n v="2888"/>
    <x v="2"/>
    <x v="98"/>
    <d v="2023-05-20T00:00:00"/>
    <x v="157"/>
    <x v="2"/>
    <n v="98.4"/>
    <n v="4"/>
    <n v="0"/>
    <x v="1"/>
    <s v="Cash"/>
    <x v="3"/>
    <s v="No"/>
    <s v="Accommodation"/>
    <n v="5"/>
    <n v="4"/>
    <n v="0"/>
    <x v="2"/>
    <n v="0"/>
  </r>
  <r>
    <n v="2889"/>
    <x v="1"/>
    <x v="214"/>
    <d v="2023-09-01T00:00:00"/>
    <x v="245"/>
    <x v="1"/>
    <n v="116.23"/>
    <n v="2"/>
    <n v="3"/>
    <x v="1"/>
    <s v="Cash"/>
    <x v="1"/>
    <s v="No"/>
    <s v="Food &amp; Beverage"/>
    <n v="6"/>
    <n v="5"/>
    <n v="697.38"/>
    <x v="1"/>
    <n v="116.23"/>
  </r>
  <r>
    <n v="2890"/>
    <x v="3"/>
    <x v="169"/>
    <d v="2023-04-18T00:00:00"/>
    <x v="289"/>
    <x v="1"/>
    <n v="227.51"/>
    <n v="3"/>
    <n v="0"/>
    <x v="1"/>
    <s v="Cash"/>
    <x v="2"/>
    <s v="No"/>
    <s v="Accommodation"/>
    <n v="7"/>
    <n v="3"/>
    <n v="0"/>
    <x v="2"/>
    <n v="0"/>
  </r>
  <r>
    <n v="2891"/>
    <x v="1"/>
    <x v="97"/>
    <d v="2023-12-17T00:00:00"/>
    <x v="183"/>
    <x v="3"/>
    <n v="386.53"/>
    <n v="2"/>
    <n v="0"/>
    <x v="2"/>
    <s v="Bank Transfer"/>
    <x v="0"/>
    <s v="No"/>
    <s v="Food &amp; Beverage"/>
    <n v="6"/>
    <n v="2"/>
    <n v="2319.1799999999998"/>
    <x v="0"/>
    <n v="386.53"/>
  </r>
  <r>
    <n v="2892"/>
    <x v="3"/>
    <x v="125"/>
    <d v="2023-02-20T00:00:00"/>
    <x v="263"/>
    <x v="2"/>
    <n v="143.28"/>
    <n v="2"/>
    <n v="0"/>
    <x v="2"/>
    <s v="Debit Card"/>
    <x v="1"/>
    <s v="No"/>
    <s v="Accommodation"/>
    <n v="7"/>
    <n v="2"/>
    <n v="1002.96"/>
    <x v="1"/>
    <n v="143.28"/>
  </r>
  <r>
    <n v="2893"/>
    <x v="2"/>
    <x v="246"/>
    <d v="2023-05-12T00:00:00"/>
    <x v="373"/>
    <x v="0"/>
    <n v="200.52"/>
    <n v="2"/>
    <n v="1"/>
    <x v="1"/>
    <s v="UPI"/>
    <x v="0"/>
    <s v="No"/>
    <s v="Food &amp; Beverage"/>
    <n v="4"/>
    <n v="3"/>
    <n v="802.08"/>
    <x v="0"/>
    <n v="200.52"/>
  </r>
  <r>
    <n v="2894"/>
    <x v="2"/>
    <x v="222"/>
    <d v="2023-11-14T00:00:00"/>
    <x v="374"/>
    <x v="3"/>
    <n v="447.04"/>
    <n v="2"/>
    <n v="0"/>
    <x v="0"/>
    <s v="Bank Transfer"/>
    <x v="0"/>
    <s v="No"/>
    <s v="Food &amp; Beverage"/>
    <n v="4"/>
    <n v="2"/>
    <n v="1788.16"/>
    <x v="0"/>
    <n v="447.04"/>
  </r>
  <r>
    <n v="2895"/>
    <x v="1"/>
    <x v="329"/>
    <d v="2023-04-13T00:00:00"/>
    <x v="243"/>
    <x v="1"/>
    <n v="95.23"/>
    <n v="1"/>
    <n v="0"/>
    <x v="4"/>
    <s v="UPI"/>
    <x v="0"/>
    <s v="No"/>
    <s v="Food &amp; Beverage"/>
    <n v="4"/>
    <n v="1"/>
    <n v="380.92"/>
    <x v="0"/>
    <n v="95.23"/>
  </r>
  <r>
    <n v="2896"/>
    <x v="2"/>
    <x v="177"/>
    <d v="2023-11-15T00:00:00"/>
    <x v="205"/>
    <x v="1"/>
    <n v="122.65"/>
    <n v="2"/>
    <n v="0"/>
    <x v="1"/>
    <s v="UPI"/>
    <x v="0"/>
    <s v="Yes"/>
    <s v="Accommodation"/>
    <n v="4"/>
    <n v="2"/>
    <n v="490.6"/>
    <x v="0"/>
    <n v="122.65"/>
  </r>
  <r>
    <n v="2897"/>
    <x v="1"/>
    <x v="358"/>
    <d v="2023-01-20T00:00:00"/>
    <x v="263"/>
    <x v="0"/>
    <n v="202.8"/>
    <n v="1"/>
    <n v="2"/>
    <x v="0"/>
    <s v="Debit Card"/>
    <x v="0"/>
    <s v="No"/>
    <s v="Food &amp; Beverage"/>
    <n v="3"/>
    <n v="3"/>
    <n v="608.40000000000009"/>
    <x v="0"/>
    <n v="202.80000000000004"/>
  </r>
  <r>
    <n v="2898"/>
    <x v="2"/>
    <x v="128"/>
    <d v="2023-10-01T00:00:00"/>
    <x v="91"/>
    <x v="1"/>
    <n v="124.34"/>
    <n v="2"/>
    <n v="0"/>
    <x v="0"/>
    <s v="UPI"/>
    <x v="2"/>
    <s v="Yes"/>
    <s v="Food &amp; Beverage"/>
    <n v="6"/>
    <n v="2"/>
    <n v="0"/>
    <x v="2"/>
    <n v="0"/>
  </r>
  <r>
    <n v="2899"/>
    <x v="0"/>
    <x v="258"/>
    <d v="2023-07-13T00:00:00"/>
    <x v="395"/>
    <x v="2"/>
    <n v="67.489999999999995"/>
    <n v="1"/>
    <n v="0"/>
    <x v="3"/>
    <s v="Credit Card"/>
    <x v="0"/>
    <s v="No"/>
    <s v="Food &amp; Beverage"/>
    <n v="3"/>
    <n v="1"/>
    <n v="202.46999999999997"/>
    <x v="0"/>
    <n v="67.489999999999995"/>
  </r>
  <r>
    <n v="2900"/>
    <x v="0"/>
    <x v="15"/>
    <d v="2023-01-04T00:00:00"/>
    <x v="166"/>
    <x v="0"/>
    <n v="223.17"/>
    <n v="4"/>
    <n v="3"/>
    <x v="2"/>
    <s v="UPI"/>
    <x v="3"/>
    <s v="No"/>
    <s v="Food &amp; Beverage"/>
    <n v="1"/>
    <n v="7"/>
    <n v="0"/>
    <x v="2"/>
    <n v="0"/>
  </r>
  <r>
    <n v="2901"/>
    <x v="1"/>
    <x v="156"/>
    <d v="2023-08-15T00:00:00"/>
    <x v="109"/>
    <x v="0"/>
    <n v="200.24"/>
    <n v="1"/>
    <n v="0"/>
    <x v="2"/>
    <s v="Cash"/>
    <x v="1"/>
    <s v="No"/>
    <s v="Accommodation"/>
    <n v="6"/>
    <n v="1"/>
    <n v="1201.44"/>
    <x v="1"/>
    <n v="200.24"/>
  </r>
  <r>
    <n v="2902"/>
    <x v="1"/>
    <x v="193"/>
    <d v="2023-04-28T00:00:00"/>
    <x v="4"/>
    <x v="2"/>
    <n v="69.349999999999994"/>
    <n v="3"/>
    <n v="1"/>
    <x v="2"/>
    <s v="Bank Transfer"/>
    <x v="1"/>
    <s v="No"/>
    <s v="Accommodation"/>
    <n v="4"/>
    <n v="4"/>
    <n v="277.39999999999998"/>
    <x v="1"/>
    <n v="69.349999999999994"/>
  </r>
  <r>
    <n v="2903"/>
    <x v="1"/>
    <x v="106"/>
    <d v="2023-06-11T00:00:00"/>
    <x v="116"/>
    <x v="2"/>
    <n v="107.01"/>
    <n v="2"/>
    <n v="0"/>
    <x v="0"/>
    <s v="UPI"/>
    <x v="0"/>
    <s v="No"/>
    <s v="Food &amp; Beverage"/>
    <n v="4"/>
    <n v="2"/>
    <n v="428.04"/>
    <x v="0"/>
    <n v="107.01"/>
  </r>
  <r>
    <n v="2904"/>
    <x v="3"/>
    <x v="239"/>
    <d v="2023-04-28T00:00:00"/>
    <x v="144"/>
    <x v="2"/>
    <n v="164.83"/>
    <n v="2"/>
    <n v="1"/>
    <x v="0"/>
    <s v="Debit Card"/>
    <x v="1"/>
    <s v="No"/>
    <s v="Accommodation"/>
    <n v="3"/>
    <n v="3"/>
    <n v="494.49"/>
    <x v="1"/>
    <n v="164.83"/>
  </r>
  <r>
    <n v="2905"/>
    <x v="3"/>
    <x v="25"/>
    <d v="2023-12-06T00:00:00"/>
    <x v="181"/>
    <x v="1"/>
    <n v="189.25"/>
    <n v="2"/>
    <n v="0"/>
    <x v="3"/>
    <s v="UPI"/>
    <x v="0"/>
    <s v="No"/>
    <s v="Accommodation"/>
    <n v="8"/>
    <n v="2"/>
    <n v="1514"/>
    <x v="0"/>
    <n v="189.25"/>
  </r>
  <r>
    <n v="2906"/>
    <x v="3"/>
    <x v="262"/>
    <d v="2023-10-04T00:00:00"/>
    <x v="298"/>
    <x v="2"/>
    <n v="153.97"/>
    <n v="1"/>
    <n v="1"/>
    <x v="0"/>
    <s v="Credit Card"/>
    <x v="2"/>
    <s v="Yes"/>
    <s v="Accommodation"/>
    <n v="6"/>
    <n v="2"/>
    <n v="0"/>
    <x v="2"/>
    <n v="0"/>
  </r>
  <r>
    <n v="2907"/>
    <x v="2"/>
    <x v="15"/>
    <d v="2023-01-04T00:00:00"/>
    <x v="404"/>
    <x v="1"/>
    <n v="128.94"/>
    <n v="3"/>
    <n v="0"/>
    <x v="2"/>
    <s v="Debit Card"/>
    <x v="0"/>
    <s v="No"/>
    <s v="Accommodation"/>
    <n v="1"/>
    <n v="3"/>
    <n v="128.94"/>
    <x v="0"/>
    <n v="128.94"/>
  </r>
  <r>
    <n v="2908"/>
    <x v="3"/>
    <x v="41"/>
    <d v="2023-05-20T00:00:00"/>
    <x v="161"/>
    <x v="2"/>
    <n v="110.54"/>
    <n v="1"/>
    <n v="0"/>
    <x v="0"/>
    <s v="Credit Card"/>
    <x v="2"/>
    <s v="Yes"/>
    <s v="Accommodation"/>
    <n v="3"/>
    <n v="1"/>
    <n v="0"/>
    <x v="2"/>
    <n v="0"/>
  </r>
  <r>
    <n v="2909"/>
    <x v="0"/>
    <x v="272"/>
    <d v="2023-05-15T00:00:00"/>
    <x v="385"/>
    <x v="3"/>
    <n v="271.07"/>
    <n v="1"/>
    <n v="0"/>
    <x v="1"/>
    <s v="Credit Card"/>
    <x v="3"/>
    <s v="No"/>
    <s v="Accommodation"/>
    <n v="5"/>
    <n v="1"/>
    <n v="0"/>
    <x v="2"/>
    <n v="0"/>
  </r>
  <r>
    <n v="2910"/>
    <x v="2"/>
    <x v="153"/>
    <d v="2023-04-02T00:00:00"/>
    <x v="200"/>
    <x v="0"/>
    <n v="321.83999999999997"/>
    <n v="1"/>
    <n v="2"/>
    <x v="4"/>
    <s v="Bank Transfer"/>
    <x v="0"/>
    <s v="Yes"/>
    <s v="Spa Services"/>
    <n v="4"/>
    <n v="3"/>
    <n v="1287.3599999999999"/>
    <x v="0"/>
    <n v="321.83999999999997"/>
  </r>
  <r>
    <n v="2911"/>
    <x v="2"/>
    <x v="100"/>
    <d v="2023-06-23T00:00:00"/>
    <x v="293"/>
    <x v="2"/>
    <n v="139.93"/>
    <n v="1"/>
    <n v="0"/>
    <x v="1"/>
    <s v="UPI"/>
    <x v="2"/>
    <s v="Yes"/>
    <s v="Spa Services"/>
    <n v="2"/>
    <n v="1"/>
    <n v="0"/>
    <x v="2"/>
    <n v="0"/>
  </r>
  <r>
    <n v="2912"/>
    <x v="2"/>
    <x v="336"/>
    <d v="2023-12-23T00:00:00"/>
    <x v="22"/>
    <x v="1"/>
    <n v="136.6"/>
    <n v="2"/>
    <n v="0"/>
    <x v="4"/>
    <s v="Bank Transfer"/>
    <x v="1"/>
    <s v="Yes"/>
    <s v="Laundry"/>
    <n v="1"/>
    <n v="2"/>
    <n v="136.6"/>
    <x v="1"/>
    <n v="136.6"/>
  </r>
  <r>
    <n v="2913"/>
    <x v="1"/>
    <x v="2"/>
    <d v="2023-05-06T00:00:00"/>
    <x v="210"/>
    <x v="1"/>
    <n v="93.36"/>
    <n v="1"/>
    <n v="0"/>
    <x v="1"/>
    <s v="UPI"/>
    <x v="1"/>
    <s v="Yes"/>
    <s v="Spa Services"/>
    <n v="3"/>
    <n v="1"/>
    <n v="280.08"/>
    <x v="1"/>
    <n v="93.36"/>
  </r>
  <r>
    <n v="2914"/>
    <x v="0"/>
    <x v="97"/>
    <d v="2023-12-21T00:00:00"/>
    <x v="170"/>
    <x v="3"/>
    <n v="412.78"/>
    <n v="2"/>
    <n v="0"/>
    <x v="2"/>
    <s v="Bank Transfer"/>
    <x v="0"/>
    <s v="No"/>
    <s v="Accommodation"/>
    <n v="10"/>
    <n v="2"/>
    <n v="4127.7999999999993"/>
    <x v="0"/>
    <n v="412.77999999999992"/>
  </r>
  <r>
    <n v="2915"/>
    <x v="1"/>
    <x v="237"/>
    <d v="2023-08-14T00:00:00"/>
    <x v="394"/>
    <x v="0"/>
    <n v="249.8"/>
    <n v="2"/>
    <n v="0"/>
    <x v="0"/>
    <s v="Credit Card"/>
    <x v="1"/>
    <s v="No"/>
    <s v="Accommodation"/>
    <n v="7"/>
    <n v="2"/>
    <n v="1748.6000000000001"/>
    <x v="1"/>
    <n v="249.8"/>
  </r>
  <r>
    <n v="2916"/>
    <x v="2"/>
    <x v="121"/>
    <d v="2023-12-18T00:00:00"/>
    <x v="151"/>
    <x v="0"/>
    <n v="197.79"/>
    <n v="1"/>
    <n v="2"/>
    <x v="2"/>
    <s v="Bank Transfer"/>
    <x v="2"/>
    <s v="No"/>
    <s v="Food &amp; Beverage"/>
    <n v="5"/>
    <n v="3"/>
    <n v="0"/>
    <x v="2"/>
    <n v="0"/>
  </r>
  <r>
    <n v="2917"/>
    <x v="3"/>
    <x v="227"/>
    <d v="2023-07-02T00:00:00"/>
    <x v="0"/>
    <x v="2"/>
    <n v="101.46"/>
    <n v="1"/>
    <n v="0"/>
    <x v="0"/>
    <s v="Bank Transfer"/>
    <x v="0"/>
    <s v="Yes"/>
    <s v="Food &amp; Beverage"/>
    <n v="7"/>
    <n v="1"/>
    <n v="710.21999999999991"/>
    <x v="0"/>
    <n v="101.46"/>
  </r>
  <r>
    <n v="2918"/>
    <x v="2"/>
    <x v="355"/>
    <d v="2023-11-08T00:00:00"/>
    <x v="413"/>
    <x v="3"/>
    <n v="437.61"/>
    <n v="2"/>
    <n v="2"/>
    <x v="0"/>
    <s v="Bank Transfer"/>
    <x v="0"/>
    <s v="Yes"/>
    <s v="Accommodation"/>
    <n v="4"/>
    <n v="4"/>
    <n v="1750.44"/>
    <x v="0"/>
    <n v="437.61"/>
  </r>
  <r>
    <n v="2919"/>
    <x v="1"/>
    <x v="290"/>
    <d v="2023-08-06T00:00:00"/>
    <x v="106"/>
    <x v="2"/>
    <n v="72.25"/>
    <n v="4"/>
    <n v="2"/>
    <x v="1"/>
    <s v="Debit Card"/>
    <x v="2"/>
    <s v="No"/>
    <s v="Spa Services"/>
    <n v="9"/>
    <n v="6"/>
    <n v="0"/>
    <x v="2"/>
    <n v="0"/>
  </r>
  <r>
    <n v="2920"/>
    <x v="2"/>
    <x v="215"/>
    <d v="2023-10-17T00:00:00"/>
    <x v="349"/>
    <x v="0"/>
    <n v="299.27999999999997"/>
    <n v="1"/>
    <n v="2"/>
    <x v="1"/>
    <s v="UPI"/>
    <x v="2"/>
    <s v="No"/>
    <s v="Laundry"/>
    <n v="1"/>
    <n v="3"/>
    <n v="0"/>
    <x v="2"/>
    <n v="0"/>
  </r>
  <r>
    <n v="2921"/>
    <x v="3"/>
    <x v="126"/>
    <d v="2023-05-20T00:00:00"/>
    <x v="192"/>
    <x v="2"/>
    <n v="91.01"/>
    <n v="1"/>
    <n v="1"/>
    <x v="4"/>
    <s v="Credit Card"/>
    <x v="0"/>
    <s v="No"/>
    <s v="Laundry"/>
    <n v="11"/>
    <n v="2"/>
    <n v="1001.11"/>
    <x v="0"/>
    <n v="91.01"/>
  </r>
  <r>
    <n v="2922"/>
    <x v="2"/>
    <x v="36"/>
    <d v="2023-06-15T00:00:00"/>
    <x v="268"/>
    <x v="2"/>
    <n v="112.06"/>
    <n v="4"/>
    <n v="0"/>
    <x v="0"/>
    <s v="Bank Transfer"/>
    <x v="0"/>
    <s v="No"/>
    <s v="Food &amp; Beverage"/>
    <n v="2"/>
    <n v="4"/>
    <n v="224.12"/>
    <x v="0"/>
    <n v="112.06"/>
  </r>
  <r>
    <n v="2923"/>
    <x v="2"/>
    <x v="70"/>
    <d v="2023-08-22T00:00:00"/>
    <x v="320"/>
    <x v="2"/>
    <n v="78.78"/>
    <n v="2"/>
    <n v="0"/>
    <x v="1"/>
    <s v="Bank Transfer"/>
    <x v="0"/>
    <s v="Yes"/>
    <s v="Spa Services"/>
    <n v="7"/>
    <n v="2"/>
    <n v="551.46"/>
    <x v="0"/>
    <n v="78.78"/>
  </r>
  <r>
    <n v="2924"/>
    <x v="2"/>
    <x v="227"/>
    <d v="2023-07-02T00:00:00"/>
    <x v="58"/>
    <x v="2"/>
    <n v="105.13"/>
    <n v="2"/>
    <n v="0"/>
    <x v="3"/>
    <s v="Cash"/>
    <x v="0"/>
    <s v="No"/>
    <s v="Accommodation"/>
    <n v="7"/>
    <n v="2"/>
    <n v="735.91"/>
    <x v="0"/>
    <n v="105.13"/>
  </r>
  <r>
    <n v="2925"/>
    <x v="3"/>
    <x v="57"/>
    <d v="2023-06-18T00:00:00"/>
    <x v="81"/>
    <x v="1"/>
    <n v="210.5"/>
    <n v="2"/>
    <n v="0"/>
    <x v="2"/>
    <s v="UPI"/>
    <x v="1"/>
    <s v="No"/>
    <s v="Spa Services"/>
    <n v="2"/>
    <n v="2"/>
    <n v="421"/>
    <x v="1"/>
    <n v="210.5"/>
  </r>
  <r>
    <n v="2926"/>
    <x v="0"/>
    <x v="213"/>
    <d v="2023-04-07T00:00:00"/>
    <x v="132"/>
    <x v="2"/>
    <n v="71.09"/>
    <n v="4"/>
    <n v="1"/>
    <x v="3"/>
    <s v="UPI"/>
    <x v="0"/>
    <s v="No"/>
    <s v="Spa Services"/>
    <n v="6"/>
    <n v="5"/>
    <n v="426.54"/>
    <x v="0"/>
    <n v="71.09"/>
  </r>
  <r>
    <n v="2927"/>
    <x v="2"/>
    <x v="217"/>
    <d v="2023-12-11T00:00:00"/>
    <x v="365"/>
    <x v="2"/>
    <n v="131.01"/>
    <n v="1"/>
    <n v="0"/>
    <x v="1"/>
    <s v="Cash"/>
    <x v="2"/>
    <s v="No"/>
    <s v="Spa Services"/>
    <n v="2"/>
    <n v="1"/>
    <n v="0"/>
    <x v="2"/>
    <n v="0"/>
  </r>
  <r>
    <n v="2928"/>
    <x v="2"/>
    <x v="290"/>
    <d v="2023-08-06T00:00:00"/>
    <x v="348"/>
    <x v="2"/>
    <n v="123.03"/>
    <n v="1"/>
    <n v="1"/>
    <x v="2"/>
    <s v="Credit Card"/>
    <x v="0"/>
    <s v="No"/>
    <s v="Food &amp; Beverage"/>
    <n v="9"/>
    <n v="2"/>
    <n v="1107.27"/>
    <x v="0"/>
    <n v="123.03"/>
  </r>
  <r>
    <n v="2929"/>
    <x v="2"/>
    <x v="54"/>
    <d v="2023-11-22T00:00:00"/>
    <x v="53"/>
    <x v="0"/>
    <n v="299.56"/>
    <n v="3"/>
    <n v="0"/>
    <x v="1"/>
    <s v="Bank Transfer"/>
    <x v="1"/>
    <s v="No"/>
    <s v="Accommodation"/>
    <n v="4"/>
    <n v="3"/>
    <n v="1198.24"/>
    <x v="1"/>
    <n v="299.56"/>
  </r>
  <r>
    <n v="2930"/>
    <x v="2"/>
    <x v="101"/>
    <d v="2023-05-20T00:00:00"/>
    <x v="34"/>
    <x v="2"/>
    <n v="100.51"/>
    <n v="3"/>
    <n v="1"/>
    <x v="0"/>
    <s v="Bank Transfer"/>
    <x v="0"/>
    <s v="No"/>
    <s v="Laundry"/>
    <n v="9"/>
    <n v="4"/>
    <n v="904.59"/>
    <x v="0"/>
    <n v="100.51"/>
  </r>
  <r>
    <n v="2931"/>
    <x v="0"/>
    <x v="141"/>
    <d v="2023-12-28T00:00:00"/>
    <x v="22"/>
    <x v="1"/>
    <n v="188.82"/>
    <n v="1"/>
    <n v="0"/>
    <x v="2"/>
    <s v="Bank Transfer"/>
    <x v="0"/>
    <s v="Yes"/>
    <s v="Accommodation"/>
    <n v="10"/>
    <n v="1"/>
    <n v="1888.1999999999998"/>
    <x v="0"/>
    <n v="188.82"/>
  </r>
  <r>
    <n v="2932"/>
    <x v="1"/>
    <x v="229"/>
    <d v="2023-01-14T00:00:00"/>
    <x v="275"/>
    <x v="2"/>
    <n v="88.62"/>
    <n v="4"/>
    <n v="0"/>
    <x v="3"/>
    <s v="Credit Card"/>
    <x v="2"/>
    <s v="No"/>
    <s v="Laundry"/>
    <n v="9"/>
    <n v="4"/>
    <n v="0"/>
    <x v="2"/>
    <n v="0"/>
  </r>
  <r>
    <n v="2933"/>
    <x v="3"/>
    <x v="173"/>
    <d v="2023-12-03T00:00:00"/>
    <x v="379"/>
    <x v="3"/>
    <n v="569.35"/>
    <n v="2"/>
    <n v="0"/>
    <x v="2"/>
    <s v="Credit Card"/>
    <x v="1"/>
    <s v="No"/>
    <s v="Food &amp; Beverage"/>
    <n v="6"/>
    <n v="2"/>
    <n v="3416.1000000000004"/>
    <x v="1"/>
    <n v="569.35"/>
  </r>
  <r>
    <n v="2934"/>
    <x v="0"/>
    <x v="59"/>
    <d v="2023-06-16T00:00:00"/>
    <x v="95"/>
    <x v="3"/>
    <n v="423.71"/>
    <n v="3"/>
    <n v="0"/>
    <x v="1"/>
    <s v="Credit Card"/>
    <x v="0"/>
    <s v="Yes"/>
    <s v="Food &amp; Beverage"/>
    <n v="5"/>
    <n v="3"/>
    <n v="2118.5499999999997"/>
    <x v="0"/>
    <n v="423.70999999999992"/>
  </r>
  <r>
    <n v="2935"/>
    <x v="3"/>
    <x v="187"/>
    <d v="2023-05-22T00:00:00"/>
    <x v="403"/>
    <x v="3"/>
    <n v="439.76"/>
    <n v="2"/>
    <n v="2"/>
    <x v="1"/>
    <s v="Cash"/>
    <x v="2"/>
    <s v="Yes"/>
    <s v="Accommodation"/>
    <n v="1"/>
    <n v="4"/>
    <n v="0"/>
    <x v="2"/>
    <n v="0"/>
  </r>
  <r>
    <n v="2936"/>
    <x v="0"/>
    <x v="320"/>
    <d v="2023-12-13T00:00:00"/>
    <x v="354"/>
    <x v="2"/>
    <n v="92.89"/>
    <n v="1"/>
    <n v="1"/>
    <x v="3"/>
    <s v="Debit Card"/>
    <x v="1"/>
    <s v="No"/>
    <s v="Accommodation"/>
    <n v="11"/>
    <n v="2"/>
    <n v="1021.79"/>
    <x v="1"/>
    <n v="92.89"/>
  </r>
  <r>
    <n v="2937"/>
    <x v="1"/>
    <x v="163"/>
    <d v="2023-12-09T00:00:00"/>
    <x v="365"/>
    <x v="3"/>
    <n v="389.58"/>
    <n v="3"/>
    <n v="0"/>
    <x v="3"/>
    <s v="Cash"/>
    <x v="1"/>
    <s v="No"/>
    <s v="Accommodation"/>
    <n v="8"/>
    <n v="3"/>
    <n v="3116.64"/>
    <x v="1"/>
    <n v="389.58"/>
  </r>
  <r>
    <n v="2938"/>
    <x v="0"/>
    <x v="158"/>
    <d v="2023-12-22T00:00:00"/>
    <x v="316"/>
    <x v="1"/>
    <n v="102.19"/>
    <n v="1"/>
    <n v="0"/>
    <x v="1"/>
    <s v="Credit Card"/>
    <x v="0"/>
    <s v="No"/>
    <s v="Accommodation"/>
    <n v="5"/>
    <n v="1"/>
    <n v="510.95"/>
    <x v="0"/>
    <n v="102.19"/>
  </r>
  <r>
    <n v="2939"/>
    <x v="2"/>
    <x v="85"/>
    <d v="2023-01-28T00:00:00"/>
    <x v="29"/>
    <x v="2"/>
    <n v="98.77"/>
    <n v="1"/>
    <n v="0"/>
    <x v="1"/>
    <s v="Bank Transfer"/>
    <x v="0"/>
    <s v="No"/>
    <s v="Food &amp; Beverage"/>
    <n v="5"/>
    <n v="1"/>
    <n v="493.84999999999997"/>
    <x v="0"/>
    <n v="98.77"/>
  </r>
  <r>
    <n v="2940"/>
    <x v="1"/>
    <x v="227"/>
    <d v="2023-06-29T00:00:00"/>
    <x v="40"/>
    <x v="2"/>
    <n v="115.95"/>
    <n v="2"/>
    <n v="1"/>
    <x v="2"/>
    <s v="Cash"/>
    <x v="0"/>
    <s v="Yes"/>
    <s v="Food &amp; Beverage"/>
    <n v="4"/>
    <n v="3"/>
    <n v="463.8"/>
    <x v="0"/>
    <n v="115.95"/>
  </r>
  <r>
    <n v="2941"/>
    <x v="2"/>
    <x v="355"/>
    <d v="2023-11-15T00:00:00"/>
    <x v="354"/>
    <x v="1"/>
    <n v="180.41"/>
    <n v="1"/>
    <n v="0"/>
    <x v="2"/>
    <s v="Credit Card"/>
    <x v="0"/>
    <s v="No"/>
    <s v="Laundry"/>
    <n v="11"/>
    <n v="1"/>
    <n v="1984.51"/>
    <x v="0"/>
    <n v="180.41"/>
  </r>
  <r>
    <n v="2942"/>
    <x v="0"/>
    <x v="261"/>
    <d v="2023-03-31T00:00:00"/>
    <x v="246"/>
    <x v="0"/>
    <n v="199.75"/>
    <n v="2"/>
    <n v="2"/>
    <x v="1"/>
    <s v="Debit Card"/>
    <x v="0"/>
    <s v="No"/>
    <s v="Accommodation"/>
    <n v="5"/>
    <n v="4"/>
    <n v="998.75"/>
    <x v="0"/>
    <n v="199.75"/>
  </r>
  <r>
    <n v="2943"/>
    <x v="0"/>
    <x v="334"/>
    <d v="2023-07-08T00:00:00"/>
    <x v="249"/>
    <x v="1"/>
    <n v="133.79"/>
    <n v="1"/>
    <n v="0"/>
    <x v="0"/>
    <s v="Credit Card"/>
    <x v="0"/>
    <s v="Yes"/>
    <s v="Spa Services"/>
    <n v="3"/>
    <n v="1"/>
    <n v="401.37"/>
    <x v="0"/>
    <n v="133.79"/>
  </r>
  <r>
    <n v="2944"/>
    <x v="1"/>
    <x v="182"/>
    <d v="2023-11-13T00:00:00"/>
    <x v="367"/>
    <x v="1"/>
    <n v="101.09"/>
    <n v="1"/>
    <n v="3"/>
    <x v="1"/>
    <s v="Debit Card"/>
    <x v="1"/>
    <s v="No"/>
    <s v="Accommodation"/>
    <n v="6"/>
    <n v="4"/>
    <n v="606.54"/>
    <x v="1"/>
    <n v="101.08999999999999"/>
  </r>
  <r>
    <n v="2945"/>
    <x v="0"/>
    <x v="279"/>
    <d v="2023-03-14T00:00:00"/>
    <x v="289"/>
    <x v="2"/>
    <n v="81.44"/>
    <n v="2"/>
    <n v="0"/>
    <x v="2"/>
    <s v="Cash"/>
    <x v="0"/>
    <s v="No"/>
    <s v="Spa Services"/>
    <n v="4"/>
    <n v="2"/>
    <n v="325.76"/>
    <x v="0"/>
    <n v="81.44"/>
  </r>
  <r>
    <n v="2946"/>
    <x v="2"/>
    <x v="218"/>
    <d v="2023-05-29T00:00:00"/>
    <x v="195"/>
    <x v="3"/>
    <n v="388.4"/>
    <n v="1"/>
    <n v="1"/>
    <x v="2"/>
    <s v="UPI"/>
    <x v="0"/>
    <s v="No"/>
    <s v="Accommodation"/>
    <n v="4"/>
    <n v="2"/>
    <n v="1553.6"/>
    <x v="0"/>
    <n v="388.4"/>
  </r>
  <r>
    <n v="2947"/>
    <x v="2"/>
    <x v="246"/>
    <d v="2023-05-15T00:00:00"/>
    <x v="360"/>
    <x v="2"/>
    <n v="69.63"/>
    <n v="1"/>
    <n v="2"/>
    <x v="1"/>
    <s v="Debit Card"/>
    <x v="2"/>
    <s v="No"/>
    <s v="Spa Services"/>
    <n v="7"/>
    <n v="3"/>
    <n v="0"/>
    <x v="2"/>
    <n v="0"/>
  </r>
  <r>
    <n v="2948"/>
    <x v="1"/>
    <x v="171"/>
    <d v="2023-01-27T00:00:00"/>
    <x v="267"/>
    <x v="2"/>
    <n v="99.76"/>
    <n v="2"/>
    <n v="0"/>
    <x v="1"/>
    <s v="Credit Card"/>
    <x v="1"/>
    <s v="Yes"/>
    <s v="Spa Services"/>
    <n v="8"/>
    <n v="2"/>
    <n v="798.08"/>
    <x v="1"/>
    <n v="99.76"/>
  </r>
  <r>
    <n v="2949"/>
    <x v="3"/>
    <x v="91"/>
    <d v="2024-01-04T00:00:00"/>
    <x v="183"/>
    <x v="2"/>
    <n v="123.47"/>
    <n v="1"/>
    <n v="0"/>
    <x v="1"/>
    <s v="Cash"/>
    <x v="0"/>
    <s v="No"/>
    <s v="Accommodation"/>
    <n v="5"/>
    <n v="1"/>
    <n v="617.35"/>
    <x v="0"/>
    <n v="123.47"/>
  </r>
  <r>
    <n v="2950"/>
    <x v="3"/>
    <x v="16"/>
    <d v="2023-06-18T00:00:00"/>
    <x v="368"/>
    <x v="2"/>
    <n v="83.27"/>
    <n v="2"/>
    <n v="0"/>
    <x v="2"/>
    <s v="Debit Card"/>
    <x v="0"/>
    <s v="No"/>
    <s v="Food &amp; Beverage"/>
    <n v="4"/>
    <n v="2"/>
    <n v="333.08"/>
    <x v="0"/>
    <n v="83.27"/>
  </r>
  <r>
    <n v="2951"/>
    <x v="0"/>
    <x v="19"/>
    <d v="2023-01-26T00:00:00"/>
    <x v="299"/>
    <x v="2"/>
    <n v="95"/>
    <n v="2"/>
    <n v="0"/>
    <x v="1"/>
    <s v="Bank Transfer"/>
    <x v="0"/>
    <s v="Yes"/>
    <s v="Accommodation"/>
    <n v="6"/>
    <n v="2"/>
    <n v="570"/>
    <x v="0"/>
    <n v="95"/>
  </r>
  <r>
    <n v="2952"/>
    <x v="0"/>
    <x v="214"/>
    <d v="2023-09-05T00:00:00"/>
    <x v="8"/>
    <x v="1"/>
    <n v="147.47"/>
    <n v="4"/>
    <n v="0"/>
    <x v="3"/>
    <s v="Credit Card"/>
    <x v="1"/>
    <s v="No"/>
    <s v="Food &amp; Beverage"/>
    <n v="10"/>
    <n v="4"/>
    <n v="1474.7"/>
    <x v="1"/>
    <n v="147.47"/>
  </r>
  <r>
    <n v="2953"/>
    <x v="2"/>
    <x v="165"/>
    <d v="2023-01-23T00:00:00"/>
    <x v="333"/>
    <x v="3"/>
    <n v="329.72"/>
    <n v="2"/>
    <n v="0"/>
    <x v="2"/>
    <s v="Cash"/>
    <x v="0"/>
    <s v="No"/>
    <s v="Accommodation"/>
    <n v="10"/>
    <n v="2"/>
    <n v="3297.2000000000003"/>
    <x v="0"/>
    <n v="329.72"/>
  </r>
  <r>
    <n v="2954"/>
    <x v="3"/>
    <x v="282"/>
    <d v="2023-06-09T00:00:00"/>
    <x v="141"/>
    <x v="1"/>
    <n v="148.34"/>
    <n v="1"/>
    <n v="1"/>
    <x v="3"/>
    <s v="Bank Transfer"/>
    <x v="3"/>
    <s v="No"/>
    <s v="Accommodation"/>
    <n v="8"/>
    <n v="2"/>
    <n v="0"/>
    <x v="2"/>
    <n v="0"/>
  </r>
  <r>
    <n v="2955"/>
    <x v="2"/>
    <x v="78"/>
    <d v="2023-01-05T00:00:00"/>
    <x v="353"/>
    <x v="1"/>
    <n v="209.61"/>
    <n v="1"/>
    <n v="1"/>
    <x v="1"/>
    <s v="UPI"/>
    <x v="3"/>
    <s v="No"/>
    <s v="Accommodation"/>
    <n v="3"/>
    <n v="2"/>
    <n v="0"/>
    <x v="2"/>
    <n v="0"/>
  </r>
  <r>
    <n v="2956"/>
    <x v="0"/>
    <x v="284"/>
    <d v="2023-11-14T00:00:00"/>
    <x v="27"/>
    <x v="2"/>
    <n v="123"/>
    <n v="1"/>
    <n v="0"/>
    <x v="4"/>
    <s v="Debit Card"/>
    <x v="0"/>
    <s v="Yes"/>
    <s v="Accommodation"/>
    <n v="5"/>
    <n v="1"/>
    <n v="615"/>
    <x v="0"/>
    <n v="123"/>
  </r>
  <r>
    <n v="2957"/>
    <x v="3"/>
    <x v="294"/>
    <d v="2023-09-21T00:00:00"/>
    <x v="91"/>
    <x v="0"/>
    <n v="265.14"/>
    <n v="1"/>
    <n v="2"/>
    <x v="3"/>
    <s v="UPI"/>
    <x v="0"/>
    <s v="No"/>
    <s v="Accommodation"/>
    <n v="4"/>
    <n v="3"/>
    <n v="1060.56"/>
    <x v="0"/>
    <n v="265.14"/>
  </r>
  <r>
    <n v="2958"/>
    <x v="0"/>
    <x v="48"/>
    <d v="2023-01-17T00:00:00"/>
    <x v="353"/>
    <x v="1"/>
    <n v="115.57"/>
    <n v="4"/>
    <n v="1"/>
    <x v="4"/>
    <s v="Debit Card"/>
    <x v="0"/>
    <s v="Yes"/>
    <s v="Food &amp; Beverage"/>
    <n v="1"/>
    <n v="5"/>
    <n v="115.57"/>
    <x v="0"/>
    <n v="115.57"/>
  </r>
  <r>
    <n v="2959"/>
    <x v="2"/>
    <x v="175"/>
    <d v="2023-11-20T00:00:00"/>
    <x v="158"/>
    <x v="2"/>
    <n v="145.85"/>
    <n v="2"/>
    <n v="3"/>
    <x v="1"/>
    <s v="Bank Transfer"/>
    <x v="0"/>
    <s v="Yes"/>
    <s v="Spa Services"/>
    <n v="3"/>
    <n v="5"/>
    <n v="437.54999999999995"/>
    <x v="0"/>
    <n v="145.85"/>
  </r>
  <r>
    <n v="2960"/>
    <x v="3"/>
    <x v="278"/>
    <d v="2023-12-11T00:00:00"/>
    <x v="332"/>
    <x v="3"/>
    <n v="405.76"/>
    <n v="2"/>
    <n v="0"/>
    <x v="4"/>
    <s v="Debit Card"/>
    <x v="0"/>
    <s v="Yes"/>
    <s v="Other"/>
    <n v="7"/>
    <n v="2"/>
    <n v="2840.3199999999997"/>
    <x v="0"/>
    <n v="405.75999999999993"/>
  </r>
  <r>
    <n v="2961"/>
    <x v="3"/>
    <x v="245"/>
    <d v="2023-02-10T00:00:00"/>
    <x v="258"/>
    <x v="1"/>
    <n v="145.78"/>
    <n v="2"/>
    <n v="2"/>
    <x v="2"/>
    <s v="Bank Transfer"/>
    <x v="0"/>
    <s v="No"/>
    <s v="Accommodation"/>
    <n v="2"/>
    <n v="4"/>
    <n v="291.56"/>
    <x v="0"/>
    <n v="145.78"/>
  </r>
  <r>
    <n v="2962"/>
    <x v="1"/>
    <x v="220"/>
    <d v="2023-12-30T00:00:00"/>
    <x v="421"/>
    <x v="1"/>
    <n v="121.28"/>
    <n v="1"/>
    <n v="1"/>
    <x v="0"/>
    <s v="Cash"/>
    <x v="1"/>
    <s v="No"/>
    <s v="Accommodation"/>
    <n v="5"/>
    <n v="2"/>
    <n v="606.4"/>
    <x v="1"/>
    <n v="121.28"/>
  </r>
  <r>
    <n v="2963"/>
    <x v="1"/>
    <x v="336"/>
    <d v="2023-12-24T00:00:00"/>
    <x v="272"/>
    <x v="1"/>
    <n v="124.17"/>
    <n v="2"/>
    <n v="1"/>
    <x v="3"/>
    <s v="Credit Card"/>
    <x v="3"/>
    <s v="Yes"/>
    <s v="Other"/>
    <n v="2"/>
    <n v="3"/>
    <n v="0"/>
    <x v="2"/>
    <n v="0"/>
  </r>
  <r>
    <n v="2964"/>
    <x v="2"/>
    <x v="183"/>
    <d v="2023-06-24T00:00:00"/>
    <x v="142"/>
    <x v="2"/>
    <n v="148.62"/>
    <n v="1"/>
    <n v="0"/>
    <x v="1"/>
    <s v="Debit Card"/>
    <x v="2"/>
    <s v="No"/>
    <s v="Accommodation"/>
    <n v="4"/>
    <n v="1"/>
    <n v="0"/>
    <x v="2"/>
    <n v="0"/>
  </r>
  <r>
    <n v="2965"/>
    <x v="3"/>
    <x v="33"/>
    <d v="2023-12-23T00:00:00"/>
    <x v="80"/>
    <x v="2"/>
    <n v="110.59"/>
    <n v="3"/>
    <n v="0"/>
    <x v="3"/>
    <s v="Bank Transfer"/>
    <x v="0"/>
    <s v="No"/>
    <s v="Accommodation"/>
    <n v="3"/>
    <n v="3"/>
    <n v="331.77"/>
    <x v="0"/>
    <n v="110.58999999999999"/>
  </r>
  <r>
    <n v="2966"/>
    <x v="1"/>
    <x v="31"/>
    <d v="2023-01-12T00:00:00"/>
    <x v="64"/>
    <x v="1"/>
    <n v="94.2"/>
    <n v="4"/>
    <n v="0"/>
    <x v="4"/>
    <s v="Credit Card"/>
    <x v="1"/>
    <s v="No"/>
    <s v="Food &amp; Beverage"/>
    <n v="4"/>
    <n v="4"/>
    <n v="376.8"/>
    <x v="1"/>
    <n v="94.2"/>
  </r>
  <r>
    <n v="2967"/>
    <x v="3"/>
    <x v="95"/>
    <d v="2023-05-20T00:00:00"/>
    <x v="147"/>
    <x v="2"/>
    <n v="144.41"/>
    <n v="1"/>
    <n v="0"/>
    <x v="2"/>
    <s v="Bank Transfer"/>
    <x v="2"/>
    <s v="Yes"/>
    <s v="Spa Services"/>
    <n v="4"/>
    <n v="1"/>
    <n v="0"/>
    <x v="2"/>
    <n v="0"/>
  </r>
  <r>
    <n v="2968"/>
    <x v="2"/>
    <x v="19"/>
    <d v="2023-01-26T00:00:00"/>
    <x v="162"/>
    <x v="2"/>
    <n v="117.08"/>
    <n v="2"/>
    <n v="0"/>
    <x v="4"/>
    <s v="Cash"/>
    <x v="0"/>
    <s v="No"/>
    <s v="Laundry"/>
    <n v="6"/>
    <n v="2"/>
    <n v="702.48"/>
    <x v="0"/>
    <n v="117.08"/>
  </r>
  <r>
    <n v="2969"/>
    <x v="1"/>
    <x v="360"/>
    <d v="2023-04-11T00:00:00"/>
    <x v="140"/>
    <x v="3"/>
    <n v="251.97"/>
    <n v="2"/>
    <n v="0"/>
    <x v="1"/>
    <s v="Debit Card"/>
    <x v="1"/>
    <s v="Yes"/>
    <s v="Food &amp; Beverage"/>
    <n v="9"/>
    <n v="2"/>
    <n v="2267.73"/>
    <x v="1"/>
    <n v="251.97"/>
  </r>
  <r>
    <n v="2970"/>
    <x v="3"/>
    <x v="206"/>
    <d v="2023-03-30T00:00:00"/>
    <x v="144"/>
    <x v="0"/>
    <n v="334.35"/>
    <n v="1"/>
    <n v="1"/>
    <x v="1"/>
    <s v="Credit Card"/>
    <x v="0"/>
    <s v="No"/>
    <s v="Spa Services"/>
    <n v="7"/>
    <n v="2"/>
    <n v="2340.4500000000003"/>
    <x v="0"/>
    <n v="334.35"/>
  </r>
  <r>
    <n v="2971"/>
    <x v="3"/>
    <x v="112"/>
    <d v="2023-12-21T00:00:00"/>
    <x v="158"/>
    <x v="2"/>
    <n v="126.43"/>
    <n v="2"/>
    <n v="1"/>
    <x v="1"/>
    <s v="Credit Card"/>
    <x v="1"/>
    <s v="Yes"/>
    <s v="Food &amp; Beverage"/>
    <n v="2"/>
    <n v="3"/>
    <n v="252.86"/>
    <x v="1"/>
    <n v="126.43"/>
  </r>
  <r>
    <n v="2972"/>
    <x v="2"/>
    <x v="26"/>
    <d v="2023-04-22T00:00:00"/>
    <x v="2"/>
    <x v="1"/>
    <n v="133.22999999999999"/>
    <n v="4"/>
    <n v="3"/>
    <x v="2"/>
    <s v="Cash"/>
    <x v="0"/>
    <s v="No"/>
    <s v="Food &amp; Beverage"/>
    <n v="1"/>
    <n v="7"/>
    <n v="133.22999999999999"/>
    <x v="0"/>
    <n v="133.22999999999999"/>
  </r>
  <r>
    <n v="2973"/>
    <x v="1"/>
    <x v="27"/>
    <d v="2023-10-24T00:00:00"/>
    <x v="315"/>
    <x v="2"/>
    <n v="74.150000000000006"/>
    <n v="1"/>
    <n v="0"/>
    <x v="0"/>
    <s v="Cash"/>
    <x v="0"/>
    <s v="No"/>
    <s v="Accommodation"/>
    <n v="10"/>
    <n v="1"/>
    <n v="741.5"/>
    <x v="0"/>
    <n v="74.150000000000006"/>
  </r>
  <r>
    <n v="2974"/>
    <x v="3"/>
    <x v="188"/>
    <d v="2023-06-27T00:00:00"/>
    <x v="60"/>
    <x v="2"/>
    <n v="132.56"/>
    <n v="4"/>
    <n v="0"/>
    <x v="1"/>
    <s v="Debit Card"/>
    <x v="0"/>
    <s v="No"/>
    <s v="Food &amp; Beverage"/>
    <n v="4"/>
    <n v="4"/>
    <n v="530.24"/>
    <x v="0"/>
    <n v="132.56"/>
  </r>
  <r>
    <n v="2975"/>
    <x v="0"/>
    <x v="22"/>
    <d v="2023-12-17T00:00:00"/>
    <x v="315"/>
    <x v="0"/>
    <n v="156.47"/>
    <n v="3"/>
    <n v="0"/>
    <x v="2"/>
    <s v="Debit Card"/>
    <x v="0"/>
    <s v="No"/>
    <s v="Food &amp; Beverage"/>
    <n v="11"/>
    <n v="3"/>
    <n v="1721.17"/>
    <x v="0"/>
    <n v="156.47"/>
  </r>
  <r>
    <n v="2976"/>
    <x v="1"/>
    <x v="33"/>
    <d v="2023-12-25T00:00:00"/>
    <x v="332"/>
    <x v="2"/>
    <n v="102.8"/>
    <n v="1"/>
    <n v="1"/>
    <x v="2"/>
    <s v="UPI"/>
    <x v="1"/>
    <s v="No"/>
    <s v="Accommodation"/>
    <n v="5"/>
    <n v="2"/>
    <n v="514"/>
    <x v="1"/>
    <n v="102.8"/>
  </r>
  <r>
    <n v="2977"/>
    <x v="1"/>
    <x v="77"/>
    <d v="2023-07-07T00:00:00"/>
    <x v="406"/>
    <x v="3"/>
    <n v="236.14"/>
    <n v="4"/>
    <n v="2"/>
    <x v="2"/>
    <s v="Debit Card"/>
    <x v="0"/>
    <s v="No"/>
    <s v="Accommodation"/>
    <n v="7"/>
    <n v="6"/>
    <n v="1652.98"/>
    <x v="0"/>
    <n v="236.14000000000001"/>
  </r>
  <r>
    <n v="2978"/>
    <x v="0"/>
    <x v="21"/>
    <d v="2023-04-28T00:00:00"/>
    <x v="222"/>
    <x v="0"/>
    <n v="188.46"/>
    <n v="2"/>
    <n v="0"/>
    <x v="0"/>
    <s v="Credit Card"/>
    <x v="0"/>
    <s v="No"/>
    <s v="Accommodation"/>
    <n v="8"/>
    <n v="2"/>
    <n v="1507.68"/>
    <x v="0"/>
    <n v="188.46"/>
  </r>
  <r>
    <n v="2979"/>
    <x v="0"/>
    <x v="265"/>
    <d v="2023-04-09T00:00:00"/>
    <x v="160"/>
    <x v="2"/>
    <n v="104.52"/>
    <n v="1"/>
    <n v="0"/>
    <x v="1"/>
    <s v="Cash"/>
    <x v="0"/>
    <s v="No"/>
    <s v="Accommodation"/>
    <n v="3"/>
    <n v="1"/>
    <n v="313.56"/>
    <x v="0"/>
    <n v="104.52"/>
  </r>
  <r>
    <n v="2980"/>
    <x v="1"/>
    <x v="337"/>
    <d v="2023-11-08T00:00:00"/>
    <x v="156"/>
    <x v="1"/>
    <n v="95.79"/>
    <n v="1"/>
    <n v="0"/>
    <x v="3"/>
    <s v="UPI"/>
    <x v="0"/>
    <s v="No"/>
    <s v="Spa Services"/>
    <n v="8"/>
    <n v="1"/>
    <n v="766.32"/>
    <x v="0"/>
    <n v="95.79"/>
  </r>
  <r>
    <n v="2981"/>
    <x v="3"/>
    <x v="93"/>
    <d v="2023-10-20T00:00:00"/>
    <x v="83"/>
    <x v="1"/>
    <n v="143.69"/>
    <n v="1"/>
    <n v="1"/>
    <x v="1"/>
    <s v="Cash"/>
    <x v="0"/>
    <s v="No"/>
    <s v="Accommodation"/>
    <n v="12"/>
    <n v="2"/>
    <n v="1724.28"/>
    <x v="0"/>
    <n v="143.69"/>
  </r>
  <r>
    <n v="2982"/>
    <x v="0"/>
    <x v="234"/>
    <d v="2023-02-03T00:00:00"/>
    <x v="398"/>
    <x v="2"/>
    <n v="111.36"/>
    <n v="2"/>
    <n v="1"/>
    <x v="1"/>
    <s v="Cash"/>
    <x v="1"/>
    <s v="No"/>
    <s v="Spa Services"/>
    <n v="9"/>
    <n v="3"/>
    <n v="1002.24"/>
    <x v="1"/>
    <n v="111.36"/>
  </r>
  <r>
    <n v="2983"/>
    <x v="3"/>
    <x v="72"/>
    <d v="2023-12-29T00:00:00"/>
    <x v="252"/>
    <x v="2"/>
    <n v="140.88"/>
    <n v="3"/>
    <n v="0"/>
    <x v="1"/>
    <s v="Credit Card"/>
    <x v="1"/>
    <s v="Yes"/>
    <s v="Accommodation"/>
    <n v="1"/>
    <n v="3"/>
    <n v="140.88"/>
    <x v="1"/>
    <n v="140.88"/>
  </r>
  <r>
    <n v="2984"/>
    <x v="1"/>
    <x v="7"/>
    <d v="2023-02-26T00:00:00"/>
    <x v="391"/>
    <x v="0"/>
    <n v="249.04"/>
    <n v="2"/>
    <n v="0"/>
    <x v="0"/>
    <s v="Bank Transfer"/>
    <x v="0"/>
    <s v="Yes"/>
    <s v="Spa Services"/>
    <n v="4"/>
    <n v="2"/>
    <n v="996.16"/>
    <x v="0"/>
    <n v="249.04"/>
  </r>
  <r>
    <n v="2985"/>
    <x v="2"/>
    <x v="183"/>
    <d v="2023-06-26T00:00:00"/>
    <x v="187"/>
    <x v="1"/>
    <n v="211.53"/>
    <n v="2"/>
    <n v="0"/>
    <x v="0"/>
    <s v="Debit Card"/>
    <x v="1"/>
    <s v="No"/>
    <s v="Laundry"/>
    <n v="6"/>
    <n v="2"/>
    <n v="1269.18"/>
    <x v="1"/>
    <n v="211.53"/>
  </r>
  <r>
    <n v="2986"/>
    <x v="0"/>
    <x v="182"/>
    <d v="2023-11-11T00:00:00"/>
    <x v="374"/>
    <x v="2"/>
    <n v="113.83"/>
    <n v="2"/>
    <n v="0"/>
    <x v="4"/>
    <s v="Credit Card"/>
    <x v="0"/>
    <s v="No"/>
    <s v="Spa Services"/>
    <n v="4"/>
    <n v="2"/>
    <n v="455.32"/>
    <x v="0"/>
    <n v="113.83"/>
  </r>
  <r>
    <n v="2987"/>
    <x v="3"/>
    <x v="304"/>
    <d v="2023-11-18T00:00:00"/>
    <x v="152"/>
    <x v="1"/>
    <n v="168.47"/>
    <n v="2"/>
    <n v="1"/>
    <x v="3"/>
    <s v="UPI"/>
    <x v="0"/>
    <s v="No"/>
    <s v="Accommodation"/>
    <n v="10"/>
    <n v="3"/>
    <n v="1684.7"/>
    <x v="0"/>
    <n v="168.47"/>
  </r>
  <r>
    <n v="2988"/>
    <x v="1"/>
    <x v="176"/>
    <d v="2023-11-30T00:00:00"/>
    <x v="272"/>
    <x v="2"/>
    <n v="96.77"/>
    <n v="2"/>
    <n v="1"/>
    <x v="2"/>
    <s v="Cash"/>
    <x v="0"/>
    <s v="No"/>
    <s v="Food &amp; Beverage"/>
    <n v="4"/>
    <n v="3"/>
    <n v="387.08"/>
    <x v="0"/>
    <n v="96.77"/>
  </r>
  <r>
    <n v="2989"/>
    <x v="2"/>
    <x v="335"/>
    <d v="2023-07-20T00:00:00"/>
    <x v="103"/>
    <x v="2"/>
    <n v="133.66"/>
    <n v="2"/>
    <n v="0"/>
    <x v="4"/>
    <s v="Cash"/>
    <x v="0"/>
    <s v="No"/>
    <s v="Accommodation"/>
    <n v="7"/>
    <n v="2"/>
    <n v="935.62"/>
    <x v="0"/>
    <n v="133.66"/>
  </r>
  <r>
    <n v="2990"/>
    <x v="2"/>
    <x v="147"/>
    <d v="2023-11-01T00:00:00"/>
    <x v="133"/>
    <x v="1"/>
    <n v="149.31"/>
    <n v="1"/>
    <n v="3"/>
    <x v="1"/>
    <s v="Bank Transfer"/>
    <x v="2"/>
    <s v="No"/>
    <s v="Accommodation"/>
    <n v="5"/>
    <n v="4"/>
    <n v="0"/>
    <x v="2"/>
    <n v="0"/>
  </r>
  <r>
    <n v="2991"/>
    <x v="3"/>
    <x v="164"/>
    <d v="2023-08-26T00:00:00"/>
    <x v="319"/>
    <x v="3"/>
    <n v="509.26"/>
    <n v="2"/>
    <n v="0"/>
    <x v="0"/>
    <s v="Cash"/>
    <x v="2"/>
    <s v="Yes"/>
    <s v="Spa Services"/>
    <n v="5"/>
    <n v="2"/>
    <n v="0"/>
    <x v="2"/>
    <n v="0"/>
  </r>
  <r>
    <n v="2992"/>
    <x v="3"/>
    <x v="176"/>
    <d v="2023-12-01T00:00:00"/>
    <x v="214"/>
    <x v="2"/>
    <n v="133.58000000000001"/>
    <n v="2"/>
    <n v="2"/>
    <x v="2"/>
    <s v="Bank Transfer"/>
    <x v="0"/>
    <s v="Yes"/>
    <s v="Accommodation"/>
    <n v="5"/>
    <n v="4"/>
    <n v="667.90000000000009"/>
    <x v="0"/>
    <n v="133.58000000000001"/>
  </r>
  <r>
    <n v="2993"/>
    <x v="2"/>
    <x v="129"/>
    <d v="2023-02-21T00:00:00"/>
    <x v="131"/>
    <x v="3"/>
    <n v="495.28"/>
    <n v="1"/>
    <n v="1"/>
    <x v="1"/>
    <s v="Debit Card"/>
    <x v="1"/>
    <s v="No"/>
    <s v="Accommodation"/>
    <n v="10"/>
    <n v="2"/>
    <n v="4952.7999999999993"/>
    <x v="1"/>
    <n v="495.27999999999992"/>
  </r>
  <r>
    <n v="2994"/>
    <x v="0"/>
    <x v="50"/>
    <d v="2023-08-11T00:00:00"/>
    <x v="227"/>
    <x v="0"/>
    <n v="270.32"/>
    <n v="2"/>
    <n v="1"/>
    <x v="2"/>
    <s v="Debit Card"/>
    <x v="0"/>
    <s v="No"/>
    <s v="Food &amp; Beverage"/>
    <n v="5"/>
    <n v="3"/>
    <n v="1351.6"/>
    <x v="0"/>
    <n v="270.32"/>
  </r>
  <r>
    <n v="2995"/>
    <x v="1"/>
    <x v="106"/>
    <d v="2023-06-14T00:00:00"/>
    <x v="366"/>
    <x v="2"/>
    <n v="70.39"/>
    <n v="3"/>
    <n v="0"/>
    <x v="1"/>
    <s v="Credit Card"/>
    <x v="0"/>
    <s v="No"/>
    <s v="Accommodation"/>
    <n v="7"/>
    <n v="3"/>
    <n v="492.73"/>
    <x v="0"/>
    <n v="70.39"/>
  </r>
  <r>
    <n v="2996"/>
    <x v="1"/>
    <x v="65"/>
    <d v="2023-01-31T00:00:00"/>
    <x v="24"/>
    <x v="0"/>
    <n v="228.52"/>
    <n v="2"/>
    <n v="0"/>
    <x v="4"/>
    <s v="Cash"/>
    <x v="3"/>
    <s v="No"/>
    <s v="Other"/>
    <n v="3"/>
    <n v="2"/>
    <n v="0"/>
    <x v="2"/>
    <n v="0"/>
  </r>
  <r>
    <n v="2997"/>
    <x v="0"/>
    <x v="359"/>
    <d v="2023-10-16T00:00:00"/>
    <x v="248"/>
    <x v="1"/>
    <n v="100.57"/>
    <n v="2"/>
    <n v="2"/>
    <x v="2"/>
    <s v="Bank Transfer"/>
    <x v="0"/>
    <s v="No"/>
    <s v="Spa Services"/>
    <n v="3"/>
    <n v="4"/>
    <n v="301.70999999999998"/>
    <x v="0"/>
    <n v="100.57"/>
  </r>
  <r>
    <n v="2998"/>
    <x v="1"/>
    <x v="77"/>
    <d v="2023-07-06T00:00:00"/>
    <x v="395"/>
    <x v="2"/>
    <n v="82.02"/>
    <n v="1"/>
    <n v="0"/>
    <x v="3"/>
    <s v="Cash"/>
    <x v="0"/>
    <s v="No"/>
    <s v="Spa Services"/>
    <n v="6"/>
    <n v="1"/>
    <n v="492.12"/>
    <x v="0"/>
    <n v="82.02"/>
  </r>
  <r>
    <n v="2999"/>
    <x v="0"/>
    <x v="143"/>
    <d v="2023-12-08T00:00:00"/>
    <x v="181"/>
    <x v="3"/>
    <n v="359.68"/>
    <n v="2"/>
    <n v="0"/>
    <x v="2"/>
    <s v="Cash"/>
    <x v="0"/>
    <s v="No"/>
    <s v="Accommodation"/>
    <n v="5"/>
    <n v="2"/>
    <n v="1798.4"/>
    <x v="0"/>
    <n v="359.68"/>
  </r>
  <r>
    <n v="3000"/>
    <x v="2"/>
    <x v="111"/>
    <d v="2023-05-20T00:00:00"/>
    <x v="175"/>
    <x v="3"/>
    <n v="477.92"/>
    <n v="1"/>
    <n v="0"/>
    <x v="1"/>
    <s v="Credit Card"/>
    <x v="1"/>
    <s v="Yes"/>
    <s v="Accommodation"/>
    <n v="7"/>
    <n v="1"/>
    <n v="3345.44"/>
    <x v="1"/>
    <n v="477.92"/>
  </r>
  <r>
    <n v="3001"/>
    <x v="3"/>
    <x v="271"/>
    <d v="2023-08-18T00:00:00"/>
    <x v="257"/>
    <x v="1"/>
    <n v="228.77"/>
    <n v="3"/>
    <n v="2"/>
    <x v="0"/>
    <s v="Bank Transfer"/>
    <x v="1"/>
    <s v="No"/>
    <s v="Food &amp; Beverage"/>
    <n v="7"/>
    <n v="5"/>
    <n v="1601.39"/>
    <x v="1"/>
    <n v="228.77"/>
  </r>
  <r>
    <n v="3002"/>
    <x v="2"/>
    <x v="194"/>
    <d v="2023-06-12T00:00:00"/>
    <x v="145"/>
    <x v="1"/>
    <n v="148.58000000000001"/>
    <n v="1"/>
    <n v="1"/>
    <x v="4"/>
    <s v="Debit Card"/>
    <x v="0"/>
    <s v="No"/>
    <s v="Accommodation"/>
    <n v="2"/>
    <n v="2"/>
    <n v="297.16000000000003"/>
    <x v="0"/>
    <n v="148.58000000000001"/>
  </r>
  <r>
    <n v="3003"/>
    <x v="3"/>
    <x v="88"/>
    <d v="2023-11-27T00:00:00"/>
    <x v="152"/>
    <x v="1"/>
    <n v="231.07"/>
    <n v="3"/>
    <n v="2"/>
    <x v="2"/>
    <s v="Cash"/>
    <x v="0"/>
    <s v="No"/>
    <s v="Accommodation"/>
    <n v="2"/>
    <n v="5"/>
    <n v="462.14"/>
    <x v="0"/>
    <n v="231.07"/>
  </r>
  <r>
    <n v="3004"/>
    <x v="1"/>
    <x v="176"/>
    <d v="2023-11-29T00:00:00"/>
    <x v="143"/>
    <x v="2"/>
    <n v="91.57"/>
    <n v="4"/>
    <n v="1"/>
    <x v="1"/>
    <s v="Bank Transfer"/>
    <x v="0"/>
    <s v="Yes"/>
    <s v="Laundry"/>
    <n v="3"/>
    <n v="5"/>
    <n v="274.70999999999998"/>
    <x v="0"/>
    <n v="91.57"/>
  </r>
  <r>
    <n v="3005"/>
    <x v="3"/>
    <x v="301"/>
    <d v="2023-11-22T00:00:00"/>
    <x v="342"/>
    <x v="2"/>
    <n v="154.63999999999999"/>
    <n v="2"/>
    <n v="0"/>
    <x v="3"/>
    <s v="Debit Card"/>
    <x v="0"/>
    <s v="No"/>
    <s v="Accommodation"/>
    <n v="9"/>
    <n v="2"/>
    <n v="1391.7599999999998"/>
    <x v="0"/>
    <n v="154.63999999999999"/>
  </r>
  <r>
    <n v="3006"/>
    <x v="3"/>
    <x v="134"/>
    <d v="2023-07-14T00:00:00"/>
    <x v="41"/>
    <x v="1"/>
    <n v="180.4"/>
    <n v="1"/>
    <n v="0"/>
    <x v="2"/>
    <s v="Bank Transfer"/>
    <x v="0"/>
    <s v="No"/>
    <s v="Food &amp; Beverage"/>
    <n v="5"/>
    <n v="1"/>
    <n v="902"/>
    <x v="0"/>
    <n v="180.4"/>
  </r>
  <r>
    <n v="3007"/>
    <x v="2"/>
    <x v="131"/>
    <d v="2023-09-24T00:00:00"/>
    <x v="382"/>
    <x v="3"/>
    <n v="327.06"/>
    <n v="3"/>
    <n v="0"/>
    <x v="1"/>
    <s v="Bank Transfer"/>
    <x v="0"/>
    <s v="No"/>
    <s v="Accommodation"/>
    <n v="6"/>
    <n v="3"/>
    <n v="1962.3600000000001"/>
    <x v="0"/>
    <n v="327.06"/>
  </r>
  <r>
    <n v="3008"/>
    <x v="1"/>
    <x v="54"/>
    <d v="2023-11-23T00:00:00"/>
    <x v="158"/>
    <x v="0"/>
    <n v="188.27"/>
    <n v="2"/>
    <n v="3"/>
    <x v="4"/>
    <s v="UPI"/>
    <x v="2"/>
    <s v="No"/>
    <s v="Accommodation"/>
    <n v="5"/>
    <n v="5"/>
    <n v="0"/>
    <x v="2"/>
    <n v="0"/>
  </r>
  <r>
    <n v="3009"/>
    <x v="2"/>
    <x v="185"/>
    <d v="2023-04-24T00:00:00"/>
    <x v="34"/>
    <x v="3"/>
    <n v="537.46"/>
    <n v="2"/>
    <n v="0"/>
    <x v="2"/>
    <s v="Cash"/>
    <x v="0"/>
    <s v="No"/>
    <s v="Other"/>
    <n v="7"/>
    <n v="2"/>
    <n v="3762.2200000000003"/>
    <x v="0"/>
    <n v="537.46"/>
  </r>
  <r>
    <n v="3010"/>
    <x v="0"/>
    <x v="162"/>
    <d v="2023-02-04T00:00:00"/>
    <x v="422"/>
    <x v="1"/>
    <n v="177.21"/>
    <n v="2"/>
    <n v="0"/>
    <x v="2"/>
    <s v="Bank Transfer"/>
    <x v="0"/>
    <s v="No"/>
    <s v="Other"/>
    <n v="9"/>
    <n v="2"/>
    <n v="1594.89"/>
    <x v="0"/>
    <n v="177.21"/>
  </r>
  <r>
    <n v="3011"/>
    <x v="1"/>
    <x v="150"/>
    <d v="2023-04-23T00:00:00"/>
    <x v="21"/>
    <x v="0"/>
    <n v="182.47"/>
    <n v="4"/>
    <n v="1"/>
    <x v="2"/>
    <s v="Credit Card"/>
    <x v="2"/>
    <s v="No"/>
    <s v="Accommodation"/>
    <n v="5"/>
    <n v="5"/>
    <n v="0"/>
    <x v="2"/>
    <n v="0"/>
  </r>
  <r>
    <n v="3012"/>
    <x v="0"/>
    <x v="160"/>
    <d v="2023-05-25T00:00:00"/>
    <x v="16"/>
    <x v="0"/>
    <n v="198.58"/>
    <n v="2"/>
    <n v="1"/>
    <x v="0"/>
    <s v="UPI"/>
    <x v="0"/>
    <s v="Yes"/>
    <s v="Laundry"/>
    <n v="6"/>
    <n v="3"/>
    <n v="1191.48"/>
    <x v="0"/>
    <n v="198.58"/>
  </r>
  <r>
    <n v="3013"/>
    <x v="2"/>
    <x v="145"/>
    <d v="2023-11-08T00:00:00"/>
    <x v="413"/>
    <x v="0"/>
    <n v="229.49"/>
    <n v="2"/>
    <n v="0"/>
    <x v="1"/>
    <s v="Bank Transfer"/>
    <x v="2"/>
    <s v="No"/>
    <s v="Food &amp; Beverage"/>
    <n v="5"/>
    <n v="2"/>
    <n v="0"/>
    <x v="2"/>
    <n v="0"/>
  </r>
  <r>
    <n v="3014"/>
    <x v="2"/>
    <x v="329"/>
    <d v="2023-04-13T00:00:00"/>
    <x v="100"/>
    <x v="2"/>
    <n v="117.69"/>
    <n v="1"/>
    <n v="0"/>
    <x v="1"/>
    <s v="UPI"/>
    <x v="2"/>
    <s v="Yes"/>
    <s v="Spa Services"/>
    <n v="4"/>
    <n v="1"/>
    <n v="0"/>
    <x v="2"/>
    <n v="0"/>
  </r>
  <r>
    <n v="3015"/>
    <x v="3"/>
    <x v="269"/>
    <d v="2023-08-10T00:00:00"/>
    <x v="213"/>
    <x v="0"/>
    <n v="285.39999999999998"/>
    <n v="1"/>
    <n v="1"/>
    <x v="2"/>
    <s v="Bank Transfer"/>
    <x v="3"/>
    <s v="Yes"/>
    <s v="Accommodation"/>
    <n v="7"/>
    <n v="2"/>
    <n v="0"/>
    <x v="2"/>
    <n v="0"/>
  </r>
  <r>
    <n v="3016"/>
    <x v="1"/>
    <x v="143"/>
    <d v="2023-12-12T00:00:00"/>
    <x v="355"/>
    <x v="3"/>
    <n v="313.77999999999997"/>
    <n v="2"/>
    <n v="2"/>
    <x v="0"/>
    <s v="Credit Card"/>
    <x v="0"/>
    <s v="No"/>
    <s v="Accommodation"/>
    <n v="9"/>
    <n v="4"/>
    <n v="2824.0199999999995"/>
    <x v="0"/>
    <n v="313.77999999999997"/>
  </r>
  <r>
    <n v="3017"/>
    <x v="3"/>
    <x v="50"/>
    <d v="2023-08-10T00:00:00"/>
    <x v="123"/>
    <x v="2"/>
    <n v="166.19"/>
    <n v="1"/>
    <n v="0"/>
    <x v="2"/>
    <s v="UPI"/>
    <x v="0"/>
    <s v="No"/>
    <s v="Accommodation"/>
    <n v="4"/>
    <n v="1"/>
    <n v="664.76"/>
    <x v="0"/>
    <n v="166.19"/>
  </r>
  <r>
    <n v="3018"/>
    <x v="1"/>
    <x v="55"/>
    <d v="2023-08-23T00:00:00"/>
    <x v="345"/>
    <x v="0"/>
    <n v="155.66999999999999"/>
    <n v="4"/>
    <n v="0"/>
    <x v="1"/>
    <s v="Credit Card"/>
    <x v="0"/>
    <s v="No"/>
    <s v="Accommodation"/>
    <n v="7"/>
    <n v="4"/>
    <n v="1089.6899999999998"/>
    <x v="0"/>
    <n v="155.66999999999999"/>
  </r>
  <r>
    <n v="3019"/>
    <x v="3"/>
    <x v="228"/>
    <d v="2023-06-21T00:00:00"/>
    <x v="249"/>
    <x v="2"/>
    <n v="91.86"/>
    <n v="1"/>
    <n v="0"/>
    <x v="2"/>
    <s v="Bank Transfer"/>
    <x v="0"/>
    <s v="No"/>
    <s v="Food &amp; Beverage"/>
    <n v="6"/>
    <n v="1"/>
    <n v="551.16"/>
    <x v="0"/>
    <n v="91.86"/>
  </r>
  <r>
    <n v="3020"/>
    <x v="0"/>
    <x v="263"/>
    <d v="2023-08-01T00:00:00"/>
    <x v="194"/>
    <x v="2"/>
    <n v="85.4"/>
    <n v="2"/>
    <n v="0"/>
    <x v="1"/>
    <s v="Bank Transfer"/>
    <x v="0"/>
    <s v="No"/>
    <s v="Food &amp; Beverage"/>
    <n v="5"/>
    <n v="2"/>
    <n v="427"/>
    <x v="0"/>
    <n v="85.4"/>
  </r>
  <r>
    <n v="3021"/>
    <x v="3"/>
    <x v="242"/>
    <d v="2023-02-13T00:00:00"/>
    <x v="263"/>
    <x v="2"/>
    <n v="107.79"/>
    <n v="1"/>
    <n v="1"/>
    <x v="0"/>
    <s v="Debit Card"/>
    <x v="0"/>
    <s v="No"/>
    <s v="Accommodation"/>
    <n v="8"/>
    <n v="2"/>
    <n v="862.32"/>
    <x v="0"/>
    <n v="107.79"/>
  </r>
  <r>
    <n v="3022"/>
    <x v="0"/>
    <x v="4"/>
    <d v="2023-05-10T00:00:00"/>
    <x v="173"/>
    <x v="2"/>
    <n v="96.58"/>
    <n v="1"/>
    <n v="0"/>
    <x v="3"/>
    <s v="Cash"/>
    <x v="0"/>
    <s v="No"/>
    <s v="Spa Services"/>
    <n v="3"/>
    <n v="1"/>
    <n v="289.74"/>
    <x v="0"/>
    <n v="96.58"/>
  </r>
  <r>
    <n v="3023"/>
    <x v="1"/>
    <x v="104"/>
    <d v="2023-09-14T00:00:00"/>
    <x v="257"/>
    <x v="3"/>
    <n v="391.84"/>
    <n v="1"/>
    <n v="2"/>
    <x v="1"/>
    <s v="Cash"/>
    <x v="0"/>
    <s v="No"/>
    <s v="Food &amp; Beverage"/>
    <n v="2"/>
    <n v="3"/>
    <n v="783.68"/>
    <x v="0"/>
    <n v="391.84"/>
  </r>
  <r>
    <n v="3024"/>
    <x v="1"/>
    <x v="172"/>
    <d v="2023-04-18T00:00:00"/>
    <x v="347"/>
    <x v="2"/>
    <n v="115.78"/>
    <n v="1"/>
    <n v="0"/>
    <x v="1"/>
    <s v="Debit Card"/>
    <x v="0"/>
    <s v="Yes"/>
    <s v="Accommodation"/>
    <n v="3"/>
    <n v="1"/>
    <n v="347.34000000000003"/>
    <x v="0"/>
    <n v="115.78000000000002"/>
  </r>
  <r>
    <n v="3025"/>
    <x v="3"/>
    <x v="73"/>
    <d v="2023-10-30T00:00:00"/>
    <x v="229"/>
    <x v="2"/>
    <n v="78.59"/>
    <n v="1"/>
    <n v="0"/>
    <x v="1"/>
    <s v="Bank Transfer"/>
    <x v="1"/>
    <s v="No"/>
    <s v="Accommodation"/>
    <n v="4"/>
    <n v="1"/>
    <n v="314.36"/>
    <x v="1"/>
    <n v="78.59"/>
  </r>
  <r>
    <n v="3026"/>
    <x v="0"/>
    <x v="41"/>
    <d v="2023-05-27T00:00:00"/>
    <x v="393"/>
    <x v="1"/>
    <n v="126.33"/>
    <n v="2"/>
    <n v="1"/>
    <x v="1"/>
    <s v="Bank Transfer"/>
    <x v="0"/>
    <s v="No"/>
    <s v="Accommodation"/>
    <n v="10"/>
    <n v="3"/>
    <n v="1263.3"/>
    <x v="0"/>
    <n v="126.33"/>
  </r>
  <r>
    <n v="3027"/>
    <x v="3"/>
    <x v="205"/>
    <d v="2023-10-26T00:00:00"/>
    <x v="205"/>
    <x v="2"/>
    <n v="116.93"/>
    <n v="3"/>
    <n v="1"/>
    <x v="0"/>
    <s v="UPI"/>
    <x v="3"/>
    <s v="No"/>
    <s v="Accommodation"/>
    <n v="7"/>
    <n v="4"/>
    <n v="0"/>
    <x v="2"/>
    <n v="0"/>
  </r>
  <r>
    <n v="3028"/>
    <x v="0"/>
    <x v="321"/>
    <d v="2023-07-14T00:00:00"/>
    <x v="273"/>
    <x v="1"/>
    <n v="168.02"/>
    <n v="4"/>
    <n v="1"/>
    <x v="2"/>
    <s v="Bank Transfer"/>
    <x v="0"/>
    <s v="Yes"/>
    <s v="Accommodation"/>
    <n v="2"/>
    <n v="5"/>
    <n v="336.04"/>
    <x v="0"/>
    <n v="168.02"/>
  </r>
  <r>
    <n v="3029"/>
    <x v="2"/>
    <x v="167"/>
    <d v="2023-03-10T00:00:00"/>
    <x v="328"/>
    <x v="3"/>
    <n v="344.37"/>
    <n v="1"/>
    <n v="0"/>
    <x v="2"/>
    <s v="Cash"/>
    <x v="1"/>
    <s v="No"/>
    <s v="Laundry"/>
    <n v="5"/>
    <n v="1"/>
    <n v="1721.85"/>
    <x v="1"/>
    <n v="344.37"/>
  </r>
  <r>
    <n v="3030"/>
    <x v="3"/>
    <x v="138"/>
    <d v="2023-11-02T00:00:00"/>
    <x v="288"/>
    <x v="2"/>
    <n v="122.37"/>
    <n v="1"/>
    <n v="0"/>
    <x v="3"/>
    <s v="UPI"/>
    <x v="0"/>
    <s v="No"/>
    <s v="Spa Services"/>
    <n v="5"/>
    <n v="1"/>
    <n v="611.85"/>
    <x v="0"/>
    <n v="122.37"/>
  </r>
  <r>
    <n v="3031"/>
    <x v="2"/>
    <x v="262"/>
    <d v="2023-10-03T00:00:00"/>
    <x v="27"/>
    <x v="0"/>
    <n v="277.82"/>
    <n v="2"/>
    <n v="1"/>
    <x v="2"/>
    <s v="UPI"/>
    <x v="0"/>
    <s v="No"/>
    <s v="Accommodation"/>
    <n v="5"/>
    <n v="3"/>
    <n v="1389.1"/>
    <x v="0"/>
    <n v="277.82"/>
  </r>
  <r>
    <n v="3032"/>
    <x v="3"/>
    <x v="138"/>
    <d v="2023-11-03T00:00:00"/>
    <x v="351"/>
    <x v="2"/>
    <n v="104.22"/>
    <n v="1"/>
    <n v="1"/>
    <x v="2"/>
    <s v="Debit Card"/>
    <x v="1"/>
    <s v="Yes"/>
    <s v="Accommodation"/>
    <n v="6"/>
    <n v="2"/>
    <n v="625.31999999999994"/>
    <x v="1"/>
    <n v="104.21999999999998"/>
  </r>
  <r>
    <n v="3033"/>
    <x v="1"/>
    <x v="182"/>
    <d v="2023-11-15T00:00:00"/>
    <x v="209"/>
    <x v="0"/>
    <n v="228.6"/>
    <n v="1"/>
    <n v="0"/>
    <x v="4"/>
    <s v="Credit Card"/>
    <x v="0"/>
    <s v="Yes"/>
    <s v="Accommodation"/>
    <n v="8"/>
    <n v="1"/>
    <n v="1828.8"/>
    <x v="0"/>
    <n v="228.6"/>
  </r>
  <r>
    <n v="3034"/>
    <x v="0"/>
    <x v="235"/>
    <d v="2023-09-20T00:00:00"/>
    <x v="262"/>
    <x v="1"/>
    <n v="123.67"/>
    <n v="1"/>
    <n v="3"/>
    <x v="4"/>
    <s v="UPI"/>
    <x v="0"/>
    <s v="No"/>
    <s v="Food &amp; Beverage"/>
    <n v="7"/>
    <n v="4"/>
    <n v="865.69"/>
    <x v="0"/>
    <n v="123.67"/>
  </r>
  <r>
    <n v="3035"/>
    <x v="3"/>
    <x v="229"/>
    <d v="2023-01-10T00:00:00"/>
    <x v="31"/>
    <x v="2"/>
    <n v="141.16"/>
    <n v="2"/>
    <n v="0"/>
    <x v="0"/>
    <s v="Credit Card"/>
    <x v="1"/>
    <s v="Yes"/>
    <s v="Food &amp; Beverage"/>
    <n v="5"/>
    <n v="2"/>
    <n v="705.8"/>
    <x v="1"/>
    <n v="141.16"/>
  </r>
  <r>
    <n v="3036"/>
    <x v="3"/>
    <x v="274"/>
    <d v="2023-08-16T00:00:00"/>
    <x v="245"/>
    <x v="3"/>
    <n v="419.48"/>
    <n v="1"/>
    <n v="0"/>
    <x v="3"/>
    <s v="Credit Card"/>
    <x v="0"/>
    <s v="No"/>
    <s v="Accommodation"/>
    <n v="4"/>
    <n v="1"/>
    <n v="1677.92"/>
    <x v="0"/>
    <n v="419.48"/>
  </r>
  <r>
    <n v="3037"/>
    <x v="3"/>
    <x v="105"/>
    <d v="2023-07-27T00:00:00"/>
    <x v="30"/>
    <x v="0"/>
    <n v="283.77"/>
    <n v="1"/>
    <n v="2"/>
    <x v="0"/>
    <s v="Cash"/>
    <x v="2"/>
    <s v="Yes"/>
    <s v="Other"/>
    <n v="8"/>
    <n v="3"/>
    <n v="0"/>
    <x v="2"/>
    <n v="0"/>
  </r>
  <r>
    <n v="3038"/>
    <x v="2"/>
    <x v="130"/>
    <d v="2023-09-13T00:00:00"/>
    <x v="57"/>
    <x v="1"/>
    <n v="149.54"/>
    <n v="2"/>
    <n v="0"/>
    <x v="1"/>
    <s v="Cash"/>
    <x v="0"/>
    <s v="No"/>
    <s v="Accommodation"/>
    <n v="12"/>
    <n v="2"/>
    <n v="1794.48"/>
    <x v="0"/>
    <n v="149.54"/>
  </r>
  <r>
    <n v="3039"/>
    <x v="3"/>
    <x v="203"/>
    <d v="2023-01-16T00:00:00"/>
    <x v="10"/>
    <x v="3"/>
    <n v="580.25"/>
    <n v="1"/>
    <n v="0"/>
    <x v="2"/>
    <s v="Credit Card"/>
    <x v="1"/>
    <s v="Yes"/>
    <s v="Laundry"/>
    <n v="9"/>
    <n v="1"/>
    <n v="5222.25"/>
    <x v="1"/>
    <n v="580.25"/>
  </r>
  <r>
    <n v="3040"/>
    <x v="0"/>
    <x v="137"/>
    <d v="2023-01-20T00:00:00"/>
    <x v="10"/>
    <x v="2"/>
    <n v="101.39"/>
    <n v="2"/>
    <n v="3"/>
    <x v="1"/>
    <s v="Bank Transfer"/>
    <x v="0"/>
    <s v="No"/>
    <s v="Accommodation"/>
    <n v="10"/>
    <n v="5"/>
    <n v="1013.9"/>
    <x v="0"/>
    <n v="101.39"/>
  </r>
  <r>
    <n v="3041"/>
    <x v="3"/>
    <x v="216"/>
    <d v="2023-07-19T00:00:00"/>
    <x v="88"/>
    <x v="2"/>
    <n v="93.12"/>
    <n v="1"/>
    <n v="3"/>
    <x v="2"/>
    <s v="Credit Card"/>
    <x v="0"/>
    <s v="No"/>
    <s v="Accommodation"/>
    <n v="1"/>
    <n v="4"/>
    <n v="93.12"/>
    <x v="0"/>
    <n v="93.12"/>
  </r>
  <r>
    <n v="3042"/>
    <x v="0"/>
    <x v="319"/>
    <d v="2023-09-13T00:00:00"/>
    <x v="12"/>
    <x v="0"/>
    <n v="163.9"/>
    <n v="1"/>
    <n v="0"/>
    <x v="0"/>
    <s v="Credit Card"/>
    <x v="0"/>
    <s v="No"/>
    <s v="Spa Services"/>
    <n v="3"/>
    <n v="1"/>
    <n v="491.70000000000005"/>
    <x v="0"/>
    <n v="163.9"/>
  </r>
  <r>
    <n v="3043"/>
    <x v="2"/>
    <x v="59"/>
    <d v="2023-06-16T00:00:00"/>
    <x v="393"/>
    <x v="1"/>
    <n v="178.24"/>
    <n v="1"/>
    <n v="0"/>
    <x v="1"/>
    <s v="Cash"/>
    <x v="0"/>
    <s v="No"/>
    <s v="Spa Services"/>
    <n v="5"/>
    <n v="1"/>
    <n v="891.2"/>
    <x v="0"/>
    <n v="178.24"/>
  </r>
  <r>
    <n v="3044"/>
    <x v="2"/>
    <x v="125"/>
    <d v="2023-02-23T00:00:00"/>
    <x v="246"/>
    <x v="2"/>
    <n v="96.7"/>
    <n v="1"/>
    <n v="0"/>
    <x v="2"/>
    <s v="Credit Card"/>
    <x v="0"/>
    <s v="No"/>
    <s v="Accommodation"/>
    <n v="10"/>
    <n v="1"/>
    <n v="967"/>
    <x v="0"/>
    <n v="96.7"/>
  </r>
  <r>
    <n v="3045"/>
    <x v="0"/>
    <x v="246"/>
    <d v="2023-05-14T00:00:00"/>
    <x v="373"/>
    <x v="2"/>
    <n v="105.66"/>
    <n v="1"/>
    <n v="1"/>
    <x v="2"/>
    <s v="Debit Card"/>
    <x v="0"/>
    <s v="No"/>
    <s v="Laundry"/>
    <n v="6"/>
    <n v="2"/>
    <n v="633.96"/>
    <x v="0"/>
    <n v="105.66000000000001"/>
  </r>
  <r>
    <n v="3046"/>
    <x v="2"/>
    <x v="143"/>
    <d v="2023-12-07T00:00:00"/>
    <x v="332"/>
    <x v="3"/>
    <n v="487.35"/>
    <n v="2"/>
    <n v="0"/>
    <x v="2"/>
    <s v="Debit Card"/>
    <x v="1"/>
    <s v="Yes"/>
    <s v="Accommodation"/>
    <n v="4"/>
    <n v="2"/>
    <n v="1949.4"/>
    <x v="1"/>
    <n v="487.35"/>
  </r>
  <r>
    <n v="3047"/>
    <x v="1"/>
    <x v="80"/>
    <d v="2023-02-22T00:00:00"/>
    <x v="165"/>
    <x v="1"/>
    <n v="146.38"/>
    <n v="2"/>
    <n v="0"/>
    <x v="0"/>
    <s v="Debit Card"/>
    <x v="2"/>
    <s v="No"/>
    <s v="Accommodation"/>
    <n v="6"/>
    <n v="2"/>
    <n v="0"/>
    <x v="2"/>
    <n v="0"/>
  </r>
  <r>
    <n v="3048"/>
    <x v="3"/>
    <x v="149"/>
    <d v="2023-03-09T00:00:00"/>
    <x v="70"/>
    <x v="0"/>
    <n v="266.18"/>
    <n v="1"/>
    <n v="0"/>
    <x v="1"/>
    <s v="UPI"/>
    <x v="0"/>
    <s v="No"/>
    <s v="Accommodation"/>
    <n v="2"/>
    <n v="1"/>
    <n v="532.36"/>
    <x v="0"/>
    <n v="266.18"/>
  </r>
  <r>
    <n v="3049"/>
    <x v="1"/>
    <x v="276"/>
    <d v="2023-01-31T00:00:00"/>
    <x v="278"/>
    <x v="2"/>
    <n v="67.94"/>
    <n v="1"/>
    <n v="0"/>
    <x v="0"/>
    <s v="Credit Card"/>
    <x v="1"/>
    <s v="No"/>
    <s v="Spa Services"/>
    <n v="2"/>
    <n v="1"/>
    <n v="135.88"/>
    <x v="1"/>
    <n v="67.94"/>
  </r>
  <r>
    <n v="3050"/>
    <x v="1"/>
    <x v="174"/>
    <d v="2023-11-06T00:00:00"/>
    <x v="90"/>
    <x v="2"/>
    <n v="107.08"/>
    <n v="1"/>
    <n v="1"/>
    <x v="0"/>
    <s v="Cash"/>
    <x v="0"/>
    <s v="No"/>
    <s v="Accommodation"/>
    <n v="1"/>
    <n v="2"/>
    <n v="107.08"/>
    <x v="0"/>
    <n v="107.08"/>
  </r>
  <r>
    <n v="3051"/>
    <x v="1"/>
    <x v="322"/>
    <d v="2023-06-02T00:00:00"/>
    <x v="63"/>
    <x v="1"/>
    <n v="106.25"/>
    <n v="2"/>
    <n v="0"/>
    <x v="2"/>
    <s v="Credit Card"/>
    <x v="1"/>
    <s v="Yes"/>
    <s v="Food &amp; Beverage"/>
    <n v="11"/>
    <n v="2"/>
    <n v="1168.75"/>
    <x v="1"/>
    <n v="106.25"/>
  </r>
  <r>
    <n v="3052"/>
    <x v="2"/>
    <x v="229"/>
    <d v="2023-01-10T00:00:00"/>
    <x v="166"/>
    <x v="2"/>
    <n v="93.96"/>
    <n v="2"/>
    <n v="1"/>
    <x v="1"/>
    <s v="Cash"/>
    <x v="0"/>
    <s v="No"/>
    <s v="Accommodation"/>
    <n v="5"/>
    <n v="3"/>
    <n v="469.79999999999995"/>
    <x v="0"/>
    <n v="93.96"/>
  </r>
  <r>
    <n v="3053"/>
    <x v="1"/>
    <x v="273"/>
    <d v="2023-08-06T00:00:00"/>
    <x v="394"/>
    <x v="1"/>
    <n v="144.72"/>
    <n v="2"/>
    <n v="0"/>
    <x v="2"/>
    <s v="Cash"/>
    <x v="2"/>
    <s v="Yes"/>
    <s v="Accommodation"/>
    <n v="12"/>
    <n v="2"/>
    <n v="0"/>
    <x v="2"/>
    <n v="0"/>
  </r>
  <r>
    <n v="3054"/>
    <x v="0"/>
    <x v="314"/>
    <d v="2023-11-01T00:00:00"/>
    <x v="315"/>
    <x v="2"/>
    <n v="86.27"/>
    <n v="1"/>
    <n v="1"/>
    <x v="3"/>
    <s v="UPI"/>
    <x v="0"/>
    <s v="No"/>
    <s v="Spa Services"/>
    <n v="2"/>
    <n v="2"/>
    <n v="172.54"/>
    <x v="0"/>
    <n v="86.27"/>
  </r>
  <r>
    <n v="3055"/>
    <x v="1"/>
    <x v="48"/>
    <d v="2023-01-17T00:00:00"/>
    <x v="389"/>
    <x v="2"/>
    <n v="115.94"/>
    <n v="2"/>
    <n v="0"/>
    <x v="2"/>
    <s v="Bank Transfer"/>
    <x v="0"/>
    <s v="No"/>
    <s v="Accommodation"/>
    <n v="1"/>
    <n v="2"/>
    <n v="115.94"/>
    <x v="0"/>
    <n v="115.94"/>
  </r>
  <r>
    <n v="3056"/>
    <x v="0"/>
    <x v="207"/>
    <d v="2023-06-01T00:00:00"/>
    <x v="283"/>
    <x v="0"/>
    <n v="267.97000000000003"/>
    <n v="2"/>
    <n v="0"/>
    <x v="1"/>
    <s v="UPI"/>
    <x v="2"/>
    <s v="No"/>
    <s v="Accommodation"/>
    <n v="3"/>
    <n v="2"/>
    <n v="0"/>
    <x v="2"/>
    <n v="0"/>
  </r>
  <r>
    <n v="3057"/>
    <x v="3"/>
    <x v="341"/>
    <d v="2023-10-29T00:00:00"/>
    <x v="209"/>
    <x v="0"/>
    <n v="222.83"/>
    <n v="1"/>
    <n v="0"/>
    <x v="2"/>
    <s v="UPI"/>
    <x v="3"/>
    <s v="Yes"/>
    <s v="Accommodation"/>
    <n v="8"/>
    <n v="1"/>
    <n v="0"/>
    <x v="2"/>
    <n v="0"/>
  </r>
  <r>
    <n v="3058"/>
    <x v="3"/>
    <x v="261"/>
    <d v="2023-03-29T00:00:00"/>
    <x v="70"/>
    <x v="1"/>
    <n v="164.56"/>
    <n v="1"/>
    <n v="1"/>
    <x v="4"/>
    <s v="Bank Transfer"/>
    <x v="0"/>
    <s v="No"/>
    <s v="Laundry"/>
    <n v="3"/>
    <n v="2"/>
    <n v="493.68"/>
    <x v="0"/>
    <n v="164.56"/>
  </r>
  <r>
    <n v="3059"/>
    <x v="1"/>
    <x v="97"/>
    <d v="2023-12-20T00:00:00"/>
    <x v="89"/>
    <x v="1"/>
    <n v="118.77"/>
    <n v="4"/>
    <n v="3"/>
    <x v="1"/>
    <s v="UPI"/>
    <x v="1"/>
    <s v="No"/>
    <s v="Food &amp; Beverage"/>
    <n v="9"/>
    <n v="7"/>
    <n v="1068.93"/>
    <x v="1"/>
    <n v="118.77000000000001"/>
  </r>
  <r>
    <n v="3060"/>
    <x v="1"/>
    <x v="95"/>
    <d v="2023-05-20T00:00:00"/>
    <x v="317"/>
    <x v="2"/>
    <n v="82.29"/>
    <n v="1"/>
    <n v="0"/>
    <x v="0"/>
    <s v="Credit Card"/>
    <x v="0"/>
    <s v="No"/>
    <s v="Accommodation"/>
    <n v="4"/>
    <n v="1"/>
    <n v="329.16"/>
    <x v="0"/>
    <n v="82.29"/>
  </r>
  <r>
    <n v="3061"/>
    <x v="2"/>
    <x v="306"/>
    <d v="2023-07-08T00:00:00"/>
    <x v="135"/>
    <x v="2"/>
    <n v="103.66"/>
    <n v="1"/>
    <n v="0"/>
    <x v="2"/>
    <s v="Bank Transfer"/>
    <x v="0"/>
    <s v="No"/>
    <s v="Accommodation"/>
    <n v="2"/>
    <n v="1"/>
    <n v="207.32"/>
    <x v="0"/>
    <n v="103.66"/>
  </r>
  <r>
    <n v="3062"/>
    <x v="1"/>
    <x v="259"/>
    <d v="2023-10-05T00:00:00"/>
    <x v="94"/>
    <x v="2"/>
    <n v="111.69"/>
    <n v="2"/>
    <n v="0"/>
    <x v="1"/>
    <s v="Credit Card"/>
    <x v="0"/>
    <s v="Yes"/>
    <s v="Accommodation"/>
    <n v="4"/>
    <n v="2"/>
    <n v="446.76"/>
    <x v="0"/>
    <n v="111.69"/>
  </r>
  <r>
    <n v="3063"/>
    <x v="3"/>
    <x v="171"/>
    <d v="2023-01-29T00:00:00"/>
    <x v="96"/>
    <x v="1"/>
    <n v="209.44"/>
    <n v="1"/>
    <n v="0"/>
    <x v="2"/>
    <s v="UPI"/>
    <x v="0"/>
    <s v="No"/>
    <s v="Accommodation"/>
    <n v="10"/>
    <n v="1"/>
    <n v="2094.4"/>
    <x v="0"/>
    <n v="209.44"/>
  </r>
  <r>
    <n v="3064"/>
    <x v="0"/>
    <x v="309"/>
    <d v="2023-02-10T00:00:00"/>
    <x v="74"/>
    <x v="0"/>
    <n v="229.43"/>
    <n v="2"/>
    <n v="1"/>
    <x v="1"/>
    <s v="UPI"/>
    <x v="0"/>
    <s v="No"/>
    <s v="Food &amp; Beverage"/>
    <n v="6"/>
    <n v="3"/>
    <n v="1376.58"/>
    <x v="0"/>
    <n v="229.42999999999998"/>
  </r>
  <r>
    <n v="3065"/>
    <x v="2"/>
    <x v="53"/>
    <d v="2023-12-16T00:00:00"/>
    <x v="97"/>
    <x v="0"/>
    <n v="313.41000000000003"/>
    <n v="1"/>
    <n v="0"/>
    <x v="0"/>
    <s v="Bank Transfer"/>
    <x v="0"/>
    <s v="No"/>
    <s v="Spa Services"/>
    <n v="2"/>
    <n v="1"/>
    <n v="626.82000000000005"/>
    <x v="0"/>
    <n v="313.41000000000003"/>
  </r>
  <r>
    <n v="3066"/>
    <x v="1"/>
    <x v="101"/>
    <d v="2023-05-17T00:00:00"/>
    <x v="179"/>
    <x v="2"/>
    <n v="96.87"/>
    <n v="2"/>
    <n v="3"/>
    <x v="2"/>
    <s v="Debit Card"/>
    <x v="1"/>
    <s v="No"/>
    <s v="Food &amp; Beverage"/>
    <n v="6"/>
    <n v="5"/>
    <n v="581.22"/>
    <x v="1"/>
    <n v="96.87"/>
  </r>
  <r>
    <n v="3067"/>
    <x v="0"/>
    <x v="321"/>
    <d v="2023-07-13T00:00:00"/>
    <x v="1"/>
    <x v="1"/>
    <n v="110.78"/>
    <n v="1"/>
    <n v="0"/>
    <x v="1"/>
    <s v="Credit Card"/>
    <x v="0"/>
    <s v="No"/>
    <s v="Spa Services"/>
    <n v="1"/>
    <n v="1"/>
    <n v="110.78"/>
    <x v="0"/>
    <n v="110.78"/>
  </r>
  <r>
    <n v="3068"/>
    <x v="3"/>
    <x v="101"/>
    <d v="2023-05-14T00:00:00"/>
    <x v="259"/>
    <x v="2"/>
    <n v="129.36000000000001"/>
    <n v="2"/>
    <n v="3"/>
    <x v="2"/>
    <s v="UPI"/>
    <x v="1"/>
    <s v="No"/>
    <s v="Spa Services"/>
    <n v="3"/>
    <n v="5"/>
    <n v="388.08000000000004"/>
    <x v="1"/>
    <n v="129.36000000000001"/>
  </r>
  <r>
    <n v="3069"/>
    <x v="2"/>
    <x v="275"/>
    <d v="2023-04-03T00:00:00"/>
    <x v="98"/>
    <x v="3"/>
    <n v="377.13"/>
    <n v="1"/>
    <n v="0"/>
    <x v="1"/>
    <s v="Credit Card"/>
    <x v="1"/>
    <s v="No"/>
    <s v="Spa Services"/>
    <n v="6"/>
    <n v="1"/>
    <n v="2262.7799999999997"/>
    <x v="1"/>
    <n v="377.12999999999994"/>
  </r>
  <r>
    <n v="3070"/>
    <x v="3"/>
    <x v="153"/>
    <d v="2023-03-30T00:00:00"/>
    <x v="45"/>
    <x v="1"/>
    <n v="184.28"/>
    <n v="2"/>
    <n v="0"/>
    <x v="4"/>
    <s v="Credit Card"/>
    <x v="2"/>
    <s v="No"/>
    <s v="Food &amp; Beverage"/>
    <n v="1"/>
    <n v="2"/>
    <n v="0"/>
    <x v="2"/>
    <n v="0"/>
  </r>
  <r>
    <n v="3071"/>
    <x v="3"/>
    <x v="146"/>
    <d v="2023-05-30T00:00:00"/>
    <x v="399"/>
    <x v="2"/>
    <n v="110.21"/>
    <n v="2"/>
    <n v="3"/>
    <x v="2"/>
    <s v="Cash"/>
    <x v="1"/>
    <s v="No"/>
    <s v="Spa Services"/>
    <n v="2"/>
    <n v="5"/>
    <n v="220.42"/>
    <x v="1"/>
    <n v="110.21"/>
  </r>
  <r>
    <n v="3072"/>
    <x v="3"/>
    <x v="344"/>
    <d v="2023-07-07T00:00:00"/>
    <x v="268"/>
    <x v="0"/>
    <n v="274.57"/>
    <n v="2"/>
    <n v="0"/>
    <x v="1"/>
    <s v="Cash"/>
    <x v="1"/>
    <s v="No"/>
    <s v="Accommodation"/>
    <n v="3"/>
    <n v="2"/>
    <n v="823.71"/>
    <x v="1"/>
    <n v="274.57"/>
  </r>
  <r>
    <n v="3073"/>
    <x v="3"/>
    <x v="113"/>
    <d v="2023-08-26T00:00:00"/>
    <x v="0"/>
    <x v="2"/>
    <n v="115.21"/>
    <n v="1"/>
    <n v="0"/>
    <x v="1"/>
    <s v="Cash"/>
    <x v="1"/>
    <s v="No"/>
    <s v="Accommodation"/>
    <n v="6"/>
    <n v="1"/>
    <n v="691.26"/>
    <x v="1"/>
    <n v="115.21"/>
  </r>
  <r>
    <n v="3074"/>
    <x v="2"/>
    <x v="328"/>
    <d v="2023-09-27T00:00:00"/>
    <x v="277"/>
    <x v="2"/>
    <n v="101.64"/>
    <n v="1"/>
    <n v="2"/>
    <x v="1"/>
    <s v="Cash"/>
    <x v="0"/>
    <s v="Yes"/>
    <s v="Accommodation"/>
    <n v="6"/>
    <n v="3"/>
    <n v="609.84"/>
    <x v="0"/>
    <n v="101.64"/>
  </r>
  <r>
    <n v="3075"/>
    <x v="0"/>
    <x v="121"/>
    <d v="2023-12-22T00:00:00"/>
    <x v="50"/>
    <x v="3"/>
    <n v="429.44"/>
    <n v="2"/>
    <n v="2"/>
    <x v="3"/>
    <s v="Bank Transfer"/>
    <x v="0"/>
    <s v="No"/>
    <s v="Food &amp; Beverage"/>
    <n v="9"/>
    <n v="4"/>
    <n v="3864.96"/>
    <x v="0"/>
    <n v="429.44"/>
  </r>
  <r>
    <n v="3076"/>
    <x v="1"/>
    <x v="142"/>
    <d v="2023-01-05T00:00:00"/>
    <x v="207"/>
    <x v="2"/>
    <n v="68.98"/>
    <n v="2"/>
    <n v="0"/>
    <x v="4"/>
    <s v="Debit Card"/>
    <x v="0"/>
    <s v="No"/>
    <s v="Accommodation"/>
    <n v="1"/>
    <n v="2"/>
    <n v="68.98"/>
    <x v="0"/>
    <n v="68.98"/>
  </r>
  <r>
    <n v="3077"/>
    <x v="2"/>
    <x v="158"/>
    <d v="2023-12-20T00:00:00"/>
    <x v="315"/>
    <x v="2"/>
    <n v="138.19"/>
    <n v="2"/>
    <n v="0"/>
    <x v="0"/>
    <s v="UPI"/>
    <x v="0"/>
    <s v="Yes"/>
    <s v="Accommodation"/>
    <n v="3"/>
    <n v="2"/>
    <n v="414.57"/>
    <x v="0"/>
    <n v="138.19"/>
  </r>
  <r>
    <n v="3078"/>
    <x v="2"/>
    <x v="108"/>
    <d v="2023-12-25T00:00:00"/>
    <x v="168"/>
    <x v="1"/>
    <n v="141.43"/>
    <n v="2"/>
    <n v="2"/>
    <x v="2"/>
    <s v="Cash"/>
    <x v="0"/>
    <s v="No"/>
    <s v="Other"/>
    <n v="10"/>
    <n v="4"/>
    <n v="1414.3000000000002"/>
    <x v="0"/>
    <n v="141.43"/>
  </r>
  <r>
    <n v="3079"/>
    <x v="3"/>
    <x v="51"/>
    <d v="2024-01-04T00:00:00"/>
    <x v="158"/>
    <x v="3"/>
    <n v="620.96"/>
    <n v="1"/>
    <n v="0"/>
    <x v="0"/>
    <s v="UPI"/>
    <x v="0"/>
    <s v="Yes"/>
    <s v="Accommodation"/>
    <n v="9"/>
    <n v="1"/>
    <n v="5588.64"/>
    <x v="0"/>
    <n v="620.96"/>
  </r>
  <r>
    <n v="3080"/>
    <x v="1"/>
    <x v="122"/>
    <d v="2023-06-29T00:00:00"/>
    <x v="274"/>
    <x v="2"/>
    <n v="66.239999999999995"/>
    <n v="1"/>
    <n v="0"/>
    <x v="0"/>
    <s v="UPI"/>
    <x v="1"/>
    <s v="No"/>
    <s v="Accommodation"/>
    <n v="5"/>
    <n v="1"/>
    <n v="331.2"/>
    <x v="1"/>
    <n v="66.239999999999995"/>
  </r>
  <r>
    <n v="3081"/>
    <x v="1"/>
    <x v="163"/>
    <d v="2023-12-12T00:00:00"/>
    <x v="25"/>
    <x v="3"/>
    <n v="330.21"/>
    <n v="2"/>
    <n v="1"/>
    <x v="4"/>
    <s v="Cash"/>
    <x v="0"/>
    <s v="No"/>
    <s v="Food &amp; Beverage"/>
    <n v="11"/>
    <n v="3"/>
    <n v="3632.31"/>
    <x v="0"/>
    <n v="330.21"/>
  </r>
  <r>
    <n v="3082"/>
    <x v="0"/>
    <x v="197"/>
    <d v="2023-07-28T00:00:00"/>
    <x v="9"/>
    <x v="2"/>
    <n v="86.43"/>
    <n v="4"/>
    <n v="2"/>
    <x v="0"/>
    <s v="Bank Transfer"/>
    <x v="1"/>
    <s v="Yes"/>
    <s v="Food &amp; Beverage"/>
    <n v="2"/>
    <n v="6"/>
    <n v="172.86"/>
    <x v="1"/>
    <n v="86.43"/>
  </r>
  <r>
    <n v="3083"/>
    <x v="0"/>
    <x v="294"/>
    <d v="2023-09-22T00:00:00"/>
    <x v="129"/>
    <x v="0"/>
    <n v="226.63"/>
    <n v="1"/>
    <n v="1"/>
    <x v="1"/>
    <s v="Cash"/>
    <x v="0"/>
    <s v="Yes"/>
    <s v="Spa Services"/>
    <n v="5"/>
    <n v="2"/>
    <n v="1133.1500000000001"/>
    <x v="0"/>
    <n v="226.63000000000002"/>
  </r>
  <r>
    <n v="3084"/>
    <x v="2"/>
    <x v="214"/>
    <d v="2023-08-29T00:00:00"/>
    <x v="177"/>
    <x v="0"/>
    <n v="232.58"/>
    <n v="2"/>
    <n v="0"/>
    <x v="1"/>
    <s v="Bank Transfer"/>
    <x v="0"/>
    <s v="No"/>
    <s v="Accommodation"/>
    <n v="3"/>
    <n v="2"/>
    <n v="697.74"/>
    <x v="0"/>
    <n v="232.58"/>
  </r>
  <r>
    <n v="3085"/>
    <x v="3"/>
    <x v="182"/>
    <d v="2023-11-17T00:00:00"/>
    <x v="27"/>
    <x v="1"/>
    <n v="233.9"/>
    <n v="1"/>
    <n v="0"/>
    <x v="4"/>
    <s v="UPI"/>
    <x v="0"/>
    <s v="Yes"/>
    <s v="Accommodation"/>
    <n v="10"/>
    <n v="1"/>
    <n v="2339"/>
    <x v="0"/>
    <n v="233.9"/>
  </r>
  <r>
    <n v="3086"/>
    <x v="0"/>
    <x v="305"/>
    <d v="2023-03-26T00:00:00"/>
    <x v="14"/>
    <x v="2"/>
    <n v="72.239999999999995"/>
    <n v="1"/>
    <n v="0"/>
    <x v="0"/>
    <s v="Debit Card"/>
    <x v="0"/>
    <s v="No"/>
    <s v="Laundry"/>
    <n v="7"/>
    <n v="1"/>
    <n v="505.67999999999995"/>
    <x v="0"/>
    <n v="72.239999999999995"/>
  </r>
  <r>
    <n v="3087"/>
    <x v="3"/>
    <x v="120"/>
    <d v="2023-06-18T00:00:00"/>
    <x v="408"/>
    <x v="2"/>
    <n v="168.46"/>
    <n v="2"/>
    <n v="0"/>
    <x v="4"/>
    <s v="Cash"/>
    <x v="0"/>
    <s v="Yes"/>
    <s v="Accommodation"/>
    <n v="1"/>
    <n v="2"/>
    <n v="168.46"/>
    <x v="0"/>
    <n v="168.46"/>
  </r>
  <r>
    <n v="3088"/>
    <x v="2"/>
    <x v="171"/>
    <d v="2023-01-24T00:00:00"/>
    <x v="254"/>
    <x v="2"/>
    <n v="110.11"/>
    <n v="1"/>
    <n v="1"/>
    <x v="1"/>
    <s v="UPI"/>
    <x v="0"/>
    <s v="No"/>
    <s v="Accommodation"/>
    <n v="5"/>
    <n v="2"/>
    <n v="550.54999999999995"/>
    <x v="0"/>
    <n v="110.10999999999999"/>
  </r>
  <r>
    <n v="3089"/>
    <x v="0"/>
    <x v="248"/>
    <d v="2023-10-12T00:00:00"/>
    <x v="198"/>
    <x v="0"/>
    <n v="234.01"/>
    <n v="2"/>
    <n v="0"/>
    <x v="3"/>
    <s v="Debit Card"/>
    <x v="2"/>
    <s v="Yes"/>
    <s v="Spa Services"/>
    <n v="10"/>
    <n v="2"/>
    <n v="0"/>
    <x v="2"/>
    <n v="0"/>
  </r>
  <r>
    <n v="3090"/>
    <x v="0"/>
    <x v="325"/>
    <d v="2023-08-04T00:00:00"/>
    <x v="330"/>
    <x v="2"/>
    <n v="71.72"/>
    <n v="1"/>
    <n v="0"/>
    <x v="1"/>
    <s v="Credit Card"/>
    <x v="0"/>
    <s v="No"/>
    <s v="Food &amp; Beverage"/>
    <n v="11"/>
    <n v="1"/>
    <n v="788.92"/>
    <x v="0"/>
    <n v="71.72"/>
  </r>
  <r>
    <n v="3091"/>
    <x v="3"/>
    <x v="32"/>
    <d v="2023-11-07T00:00:00"/>
    <x v="152"/>
    <x v="1"/>
    <n v="133.43"/>
    <n v="2"/>
    <n v="0"/>
    <x v="0"/>
    <s v="Credit Card"/>
    <x v="0"/>
    <s v="No"/>
    <s v="Spa Services"/>
    <n v="13"/>
    <n v="2"/>
    <n v="1734.5900000000001"/>
    <x v="0"/>
    <n v="133.43"/>
  </r>
  <r>
    <n v="3092"/>
    <x v="0"/>
    <x v="280"/>
    <d v="2023-07-06T00:00:00"/>
    <x v="395"/>
    <x v="2"/>
    <n v="99.33"/>
    <n v="3"/>
    <n v="0"/>
    <x v="3"/>
    <s v="Cash"/>
    <x v="0"/>
    <s v="No"/>
    <s v="Accommodation"/>
    <n v="5"/>
    <n v="3"/>
    <n v="496.65"/>
    <x v="0"/>
    <n v="99.33"/>
  </r>
  <r>
    <n v="3093"/>
    <x v="2"/>
    <x v="100"/>
    <d v="2023-06-25T00:00:00"/>
    <x v="21"/>
    <x v="1"/>
    <n v="137.91"/>
    <n v="3"/>
    <n v="1"/>
    <x v="0"/>
    <s v="Bank Transfer"/>
    <x v="0"/>
    <s v="No"/>
    <s v="Spa Services"/>
    <n v="4"/>
    <n v="4"/>
    <n v="551.64"/>
    <x v="0"/>
    <n v="137.91"/>
  </r>
  <r>
    <n v="3094"/>
    <x v="0"/>
    <x v="164"/>
    <d v="2023-08-27T00:00:00"/>
    <x v="37"/>
    <x v="1"/>
    <n v="151.21"/>
    <n v="2"/>
    <n v="0"/>
    <x v="2"/>
    <s v="Cash"/>
    <x v="0"/>
    <s v="No"/>
    <s v="Accommodation"/>
    <n v="6"/>
    <n v="2"/>
    <n v="907.26"/>
    <x v="0"/>
    <n v="151.21"/>
  </r>
  <r>
    <n v="3095"/>
    <x v="0"/>
    <x v="346"/>
    <d v="2023-09-04T00:00:00"/>
    <x v="410"/>
    <x v="0"/>
    <n v="211.83"/>
    <n v="3"/>
    <n v="0"/>
    <x v="2"/>
    <s v="UPI"/>
    <x v="0"/>
    <s v="Yes"/>
    <s v="Accommodation"/>
    <n v="4"/>
    <n v="3"/>
    <n v="847.32"/>
    <x v="0"/>
    <n v="211.83"/>
  </r>
  <r>
    <n v="3096"/>
    <x v="0"/>
    <x v="57"/>
    <d v="2023-06-20T00:00:00"/>
    <x v="180"/>
    <x v="0"/>
    <n v="185.95"/>
    <n v="1"/>
    <n v="0"/>
    <x v="1"/>
    <s v="UPI"/>
    <x v="1"/>
    <s v="Yes"/>
    <s v="Accommodation"/>
    <n v="4"/>
    <n v="1"/>
    <n v="743.8"/>
    <x v="1"/>
    <n v="185.95"/>
  </r>
  <r>
    <n v="3097"/>
    <x v="3"/>
    <x v="105"/>
    <d v="2023-07-22T00:00:00"/>
    <x v="106"/>
    <x v="2"/>
    <n v="89.88"/>
    <n v="1"/>
    <n v="0"/>
    <x v="0"/>
    <s v="Bank Transfer"/>
    <x v="0"/>
    <s v="Yes"/>
    <s v="Accommodation"/>
    <n v="3"/>
    <n v="1"/>
    <n v="269.64"/>
    <x v="0"/>
    <n v="89.88"/>
  </r>
  <r>
    <n v="3098"/>
    <x v="2"/>
    <x v="120"/>
    <d v="2023-06-21T00:00:00"/>
    <x v="224"/>
    <x v="3"/>
    <n v="488.26"/>
    <n v="2"/>
    <n v="3"/>
    <x v="0"/>
    <s v="Bank Transfer"/>
    <x v="0"/>
    <s v="Yes"/>
    <s v="Accommodation"/>
    <n v="4"/>
    <n v="5"/>
    <n v="1953.04"/>
    <x v="0"/>
    <n v="488.26"/>
  </r>
  <r>
    <n v="3099"/>
    <x v="2"/>
    <x v="261"/>
    <d v="2023-04-03T00:00:00"/>
    <x v="289"/>
    <x v="2"/>
    <n v="108.51"/>
    <n v="1"/>
    <n v="0"/>
    <x v="3"/>
    <s v="UPI"/>
    <x v="1"/>
    <s v="No"/>
    <s v="Accommodation"/>
    <n v="8"/>
    <n v="1"/>
    <n v="868.08"/>
    <x v="1"/>
    <n v="108.51"/>
  </r>
  <r>
    <n v="3100"/>
    <x v="2"/>
    <x v="13"/>
    <d v="2023-05-08T00:00:00"/>
    <x v="147"/>
    <x v="1"/>
    <n v="176.44"/>
    <n v="4"/>
    <n v="0"/>
    <x v="0"/>
    <s v="UPI"/>
    <x v="0"/>
    <s v="No"/>
    <s v="Food &amp; Beverage"/>
    <n v="4"/>
    <n v="4"/>
    <n v="705.76"/>
    <x v="0"/>
    <n v="176.44"/>
  </r>
  <r>
    <n v="3101"/>
    <x v="3"/>
    <x v="266"/>
    <d v="2023-03-23T00:00:00"/>
    <x v="221"/>
    <x v="0"/>
    <n v="294.38"/>
    <n v="1"/>
    <n v="2"/>
    <x v="1"/>
    <s v="Bank Transfer"/>
    <x v="0"/>
    <s v="No"/>
    <s v="Accommodation"/>
    <n v="3"/>
    <n v="3"/>
    <n v="883.14"/>
    <x v="0"/>
    <n v="294.38"/>
  </r>
  <r>
    <n v="3102"/>
    <x v="2"/>
    <x v="109"/>
    <d v="2023-04-15T00:00:00"/>
    <x v="56"/>
    <x v="3"/>
    <n v="468.81"/>
    <n v="2"/>
    <n v="1"/>
    <x v="2"/>
    <s v="Cash"/>
    <x v="0"/>
    <s v="No"/>
    <s v="Accommodation"/>
    <n v="2"/>
    <n v="3"/>
    <n v="937.62"/>
    <x v="0"/>
    <n v="468.81"/>
  </r>
  <r>
    <n v="3103"/>
    <x v="1"/>
    <x v="4"/>
    <d v="2023-05-13T00:00:00"/>
    <x v="21"/>
    <x v="2"/>
    <n v="90.05"/>
    <n v="1"/>
    <n v="0"/>
    <x v="0"/>
    <s v="Bank Transfer"/>
    <x v="1"/>
    <s v="No"/>
    <s v="Other"/>
    <n v="6"/>
    <n v="1"/>
    <n v="540.29999999999995"/>
    <x v="1"/>
    <n v="90.05"/>
  </r>
  <r>
    <n v="3104"/>
    <x v="2"/>
    <x v="40"/>
    <d v="2023-09-06T00:00:00"/>
    <x v="260"/>
    <x v="1"/>
    <n v="157.01"/>
    <n v="3"/>
    <n v="0"/>
    <x v="1"/>
    <s v="Cash"/>
    <x v="0"/>
    <s v="No"/>
    <s v="Food &amp; Beverage"/>
    <n v="3"/>
    <n v="3"/>
    <n v="471.03"/>
    <x v="0"/>
    <n v="157.01"/>
  </r>
  <r>
    <n v="3105"/>
    <x v="3"/>
    <x v="194"/>
    <d v="2023-06-18T00:00:00"/>
    <x v="107"/>
    <x v="3"/>
    <n v="616.55999999999995"/>
    <n v="1"/>
    <n v="0"/>
    <x v="2"/>
    <s v="Cash"/>
    <x v="0"/>
    <s v="Yes"/>
    <s v="Food &amp; Beverage"/>
    <n v="8"/>
    <n v="1"/>
    <n v="4932.4799999999996"/>
    <x v="0"/>
    <n v="616.55999999999995"/>
  </r>
  <r>
    <n v="3106"/>
    <x v="0"/>
    <x v="265"/>
    <d v="2023-04-10T00:00:00"/>
    <x v="161"/>
    <x v="3"/>
    <n v="375.71"/>
    <n v="3"/>
    <n v="0"/>
    <x v="4"/>
    <s v="Bank Transfer"/>
    <x v="2"/>
    <s v="No"/>
    <s v="Accommodation"/>
    <n v="4"/>
    <n v="3"/>
    <n v="0"/>
    <x v="2"/>
    <n v="0"/>
  </r>
  <r>
    <n v="3107"/>
    <x v="2"/>
    <x v="262"/>
    <d v="2023-10-06T00:00:00"/>
    <x v="281"/>
    <x v="1"/>
    <n v="193.43"/>
    <n v="2"/>
    <n v="0"/>
    <x v="1"/>
    <s v="Credit Card"/>
    <x v="0"/>
    <s v="No"/>
    <s v="Laundry"/>
    <n v="8"/>
    <n v="2"/>
    <n v="1547.44"/>
    <x v="0"/>
    <n v="193.43"/>
  </r>
  <r>
    <n v="3108"/>
    <x v="3"/>
    <x v="134"/>
    <d v="2023-07-11T00:00:00"/>
    <x v="135"/>
    <x v="2"/>
    <n v="129.30000000000001"/>
    <n v="1"/>
    <n v="0"/>
    <x v="1"/>
    <s v="Debit Card"/>
    <x v="0"/>
    <s v="No"/>
    <s v="Food &amp; Beverage"/>
    <n v="2"/>
    <n v="1"/>
    <n v="258.60000000000002"/>
    <x v="0"/>
    <n v="129.30000000000001"/>
  </r>
  <r>
    <n v="3109"/>
    <x v="0"/>
    <x v="202"/>
    <d v="2023-11-23T00:00:00"/>
    <x v="413"/>
    <x v="3"/>
    <n v="266.14"/>
    <n v="1"/>
    <n v="1"/>
    <x v="1"/>
    <s v="Cash"/>
    <x v="0"/>
    <s v="No"/>
    <s v="Food &amp; Beverage"/>
    <n v="3"/>
    <n v="2"/>
    <n v="798.42"/>
    <x v="0"/>
    <n v="266.14"/>
  </r>
  <r>
    <n v="3110"/>
    <x v="3"/>
    <x v="78"/>
    <d v="2023-01-06T00:00:00"/>
    <x v="284"/>
    <x v="0"/>
    <n v="339.09"/>
    <n v="2"/>
    <n v="0"/>
    <x v="1"/>
    <s v="Bank Transfer"/>
    <x v="2"/>
    <s v="No"/>
    <s v="Accommodation"/>
    <n v="4"/>
    <n v="2"/>
    <n v="0"/>
    <x v="2"/>
    <n v="0"/>
  </r>
  <r>
    <n v="3111"/>
    <x v="1"/>
    <x v="182"/>
    <d v="2023-11-09T00:00:00"/>
    <x v="413"/>
    <x v="2"/>
    <n v="103.61"/>
    <n v="1"/>
    <n v="0"/>
    <x v="0"/>
    <s v="Bank Transfer"/>
    <x v="3"/>
    <s v="No"/>
    <s v="Food &amp; Beverage"/>
    <n v="2"/>
    <n v="1"/>
    <n v="0"/>
    <x v="2"/>
    <n v="0"/>
  </r>
  <r>
    <n v="3112"/>
    <x v="0"/>
    <x v="253"/>
    <d v="2023-11-25T00:00:00"/>
    <x v="367"/>
    <x v="0"/>
    <n v="167.24"/>
    <n v="3"/>
    <n v="0"/>
    <x v="1"/>
    <s v="Credit Card"/>
    <x v="2"/>
    <s v="No"/>
    <s v="Accommodation"/>
    <n v="3"/>
    <n v="3"/>
    <n v="0"/>
    <x v="2"/>
    <n v="0"/>
  </r>
  <r>
    <n v="3113"/>
    <x v="1"/>
    <x v="81"/>
    <d v="2023-06-05T00:00:00"/>
    <x v="58"/>
    <x v="2"/>
    <n v="96.21"/>
    <n v="4"/>
    <n v="0"/>
    <x v="3"/>
    <s v="Cash"/>
    <x v="1"/>
    <s v="Yes"/>
    <s v="Laundry"/>
    <n v="1"/>
    <n v="4"/>
    <n v="96.21"/>
    <x v="1"/>
    <n v="96.21"/>
  </r>
  <r>
    <n v="3114"/>
    <x v="1"/>
    <x v="335"/>
    <d v="2023-07-18T00:00:00"/>
    <x v="352"/>
    <x v="3"/>
    <n v="273.76"/>
    <n v="2"/>
    <n v="0"/>
    <x v="2"/>
    <s v="UPI"/>
    <x v="0"/>
    <s v="No"/>
    <s v="Other"/>
    <n v="5"/>
    <n v="2"/>
    <n v="1368.8"/>
    <x v="0"/>
    <n v="273.76"/>
  </r>
  <r>
    <n v="3115"/>
    <x v="3"/>
    <x v="146"/>
    <d v="2023-06-05T00:00:00"/>
    <x v="115"/>
    <x v="2"/>
    <n v="161.07"/>
    <n v="4"/>
    <n v="0"/>
    <x v="3"/>
    <s v="Debit Card"/>
    <x v="0"/>
    <s v="Yes"/>
    <s v="Food &amp; Beverage"/>
    <n v="8"/>
    <n v="4"/>
    <n v="1288.56"/>
    <x v="0"/>
    <n v="161.07"/>
  </r>
  <r>
    <n v="3116"/>
    <x v="1"/>
    <x v="113"/>
    <d v="2023-08-23T00:00:00"/>
    <x v="198"/>
    <x v="2"/>
    <n v="71.569999999999993"/>
    <n v="2"/>
    <n v="0"/>
    <x v="0"/>
    <s v="Cash"/>
    <x v="0"/>
    <s v="Yes"/>
    <s v="Food &amp; Beverage"/>
    <n v="3"/>
    <n v="2"/>
    <n v="214.70999999999998"/>
    <x v="0"/>
    <n v="71.569999999999993"/>
  </r>
  <r>
    <n v="3117"/>
    <x v="0"/>
    <x v="19"/>
    <d v="2023-01-25T00:00:00"/>
    <x v="79"/>
    <x v="1"/>
    <n v="124.95"/>
    <n v="1"/>
    <n v="0"/>
    <x v="1"/>
    <s v="UPI"/>
    <x v="0"/>
    <s v="Yes"/>
    <s v="Accommodation"/>
    <n v="5"/>
    <n v="1"/>
    <n v="624.75"/>
    <x v="0"/>
    <n v="124.95"/>
  </r>
  <r>
    <n v="3118"/>
    <x v="2"/>
    <x v="93"/>
    <d v="2023-10-11T00:00:00"/>
    <x v="133"/>
    <x v="2"/>
    <n v="102.32"/>
    <n v="4"/>
    <n v="1"/>
    <x v="1"/>
    <s v="Credit Card"/>
    <x v="2"/>
    <s v="No"/>
    <s v="Accommodation"/>
    <n v="3"/>
    <n v="5"/>
    <n v="0"/>
    <x v="2"/>
    <n v="0"/>
  </r>
  <r>
    <n v="3119"/>
    <x v="2"/>
    <x v="282"/>
    <d v="2023-06-06T00:00:00"/>
    <x v="114"/>
    <x v="2"/>
    <n v="115.35"/>
    <n v="2"/>
    <n v="0"/>
    <x v="2"/>
    <s v="Debit Card"/>
    <x v="3"/>
    <s v="No"/>
    <s v="Laundry"/>
    <n v="5"/>
    <n v="2"/>
    <n v="0"/>
    <x v="2"/>
    <n v="0"/>
  </r>
  <r>
    <n v="3120"/>
    <x v="1"/>
    <x v="52"/>
    <d v="2023-12-12T00:00:00"/>
    <x v="223"/>
    <x v="0"/>
    <n v="229.76"/>
    <n v="3"/>
    <n v="0"/>
    <x v="2"/>
    <s v="Bank Transfer"/>
    <x v="0"/>
    <s v="No"/>
    <s v="Accommodation"/>
    <n v="12"/>
    <n v="3"/>
    <n v="2757.12"/>
    <x v="0"/>
    <n v="229.76"/>
  </r>
  <r>
    <n v="3121"/>
    <x v="2"/>
    <x v="127"/>
    <d v="2023-10-29T00:00:00"/>
    <x v="223"/>
    <x v="1"/>
    <n v="139.06"/>
    <n v="1"/>
    <n v="0"/>
    <x v="1"/>
    <s v="UPI"/>
    <x v="0"/>
    <s v="Yes"/>
    <s v="Accommodation"/>
    <n v="5"/>
    <n v="1"/>
    <n v="695.3"/>
    <x v="0"/>
    <n v="139.06"/>
  </r>
  <r>
    <n v="3122"/>
    <x v="3"/>
    <x v="27"/>
    <d v="2023-10-21T00:00:00"/>
    <x v="97"/>
    <x v="2"/>
    <n v="133.51"/>
    <n v="2"/>
    <n v="0"/>
    <x v="2"/>
    <s v="UPI"/>
    <x v="0"/>
    <s v="Yes"/>
    <s v="Accommodation"/>
    <n v="7"/>
    <n v="2"/>
    <n v="934.56999999999994"/>
    <x v="0"/>
    <n v="133.51"/>
  </r>
  <r>
    <n v="3123"/>
    <x v="1"/>
    <x v="126"/>
    <d v="2023-05-17T00:00:00"/>
    <x v="335"/>
    <x v="3"/>
    <n v="359.52"/>
    <n v="1"/>
    <n v="0"/>
    <x v="4"/>
    <s v="Bank Transfer"/>
    <x v="0"/>
    <s v="No"/>
    <s v="Food &amp; Beverage"/>
    <n v="8"/>
    <n v="1"/>
    <n v="2876.16"/>
    <x v="0"/>
    <n v="359.52"/>
  </r>
  <r>
    <n v="3124"/>
    <x v="0"/>
    <x v="92"/>
    <d v="2023-11-28T00:00:00"/>
    <x v="189"/>
    <x v="3"/>
    <n v="461.11"/>
    <n v="1"/>
    <n v="0"/>
    <x v="1"/>
    <s v="UPI"/>
    <x v="0"/>
    <s v="Yes"/>
    <s v="Accommodation"/>
    <n v="5"/>
    <n v="1"/>
    <n v="2305.5500000000002"/>
    <x v="0"/>
    <n v="461.11"/>
  </r>
  <r>
    <n v="3125"/>
    <x v="3"/>
    <x v="184"/>
    <d v="2023-05-05T00:00:00"/>
    <x v="58"/>
    <x v="1"/>
    <n v="200.04"/>
    <n v="1"/>
    <n v="0"/>
    <x v="1"/>
    <s v="Debit Card"/>
    <x v="0"/>
    <s v="No"/>
    <s v="Accommodation"/>
    <n v="4"/>
    <n v="1"/>
    <n v="800.16"/>
    <x v="0"/>
    <n v="200.04"/>
  </r>
  <r>
    <n v="3126"/>
    <x v="2"/>
    <x v="362"/>
    <d v="2023-11-11T00:00:00"/>
    <x v="369"/>
    <x v="3"/>
    <n v="456.06"/>
    <n v="1"/>
    <n v="1"/>
    <x v="4"/>
    <s v="Debit Card"/>
    <x v="0"/>
    <s v="No"/>
    <s v="Other"/>
    <n v="10"/>
    <n v="2"/>
    <n v="4560.6000000000004"/>
    <x v="0"/>
    <n v="456.06000000000006"/>
  </r>
  <r>
    <n v="3127"/>
    <x v="0"/>
    <x v="162"/>
    <d v="2023-01-31T00:00:00"/>
    <x v="150"/>
    <x v="0"/>
    <n v="179.41"/>
    <n v="3"/>
    <n v="0"/>
    <x v="2"/>
    <s v="Cash"/>
    <x v="1"/>
    <s v="Yes"/>
    <s v="Food &amp; Beverage"/>
    <n v="5"/>
    <n v="3"/>
    <n v="897.05"/>
    <x v="1"/>
    <n v="179.41"/>
  </r>
  <r>
    <n v="3128"/>
    <x v="2"/>
    <x v="169"/>
    <d v="2023-04-22T00:00:00"/>
    <x v="42"/>
    <x v="1"/>
    <n v="200.52"/>
    <n v="2"/>
    <n v="0"/>
    <x v="3"/>
    <s v="Cash"/>
    <x v="0"/>
    <s v="No"/>
    <s v="Accommodation"/>
    <n v="11"/>
    <n v="2"/>
    <n v="2205.7200000000003"/>
    <x v="0"/>
    <n v="200.52"/>
  </r>
  <r>
    <n v="3129"/>
    <x v="3"/>
    <x v="351"/>
    <d v="2023-03-24T00:00:00"/>
    <x v="253"/>
    <x v="3"/>
    <n v="524.84"/>
    <n v="2"/>
    <n v="0"/>
    <x v="1"/>
    <s v="Cash"/>
    <x v="2"/>
    <s v="No"/>
    <s v="Food &amp; Beverage"/>
    <n v="6"/>
    <n v="2"/>
    <n v="0"/>
    <x v="2"/>
    <n v="0"/>
  </r>
  <r>
    <n v="3130"/>
    <x v="2"/>
    <x v="283"/>
    <d v="2023-12-12T00:00:00"/>
    <x v="363"/>
    <x v="2"/>
    <n v="130.12"/>
    <n v="1"/>
    <n v="3"/>
    <x v="0"/>
    <s v="Debit Card"/>
    <x v="0"/>
    <s v="No"/>
    <s v="Accommodation"/>
    <n v="2"/>
    <n v="4"/>
    <n v="260.24"/>
    <x v="0"/>
    <n v="130.12"/>
  </r>
  <r>
    <n v="3131"/>
    <x v="2"/>
    <x v="173"/>
    <d v="2023-12-03T00:00:00"/>
    <x v="344"/>
    <x v="3"/>
    <n v="467.27"/>
    <n v="3"/>
    <n v="3"/>
    <x v="1"/>
    <s v="Cash"/>
    <x v="1"/>
    <s v="No"/>
    <s v="Food &amp; Beverage"/>
    <n v="6"/>
    <n v="6"/>
    <n v="2803.62"/>
    <x v="1"/>
    <n v="467.27"/>
  </r>
  <r>
    <n v="3132"/>
    <x v="3"/>
    <x v="174"/>
    <d v="2023-11-10T00:00:00"/>
    <x v="336"/>
    <x v="0"/>
    <n v="304.26"/>
    <n v="2"/>
    <n v="3"/>
    <x v="1"/>
    <s v="Debit Card"/>
    <x v="1"/>
    <s v="No"/>
    <s v="Accommodation"/>
    <n v="5"/>
    <n v="5"/>
    <n v="1521.3"/>
    <x v="1"/>
    <n v="304.26"/>
  </r>
  <r>
    <n v="3133"/>
    <x v="1"/>
    <x v="288"/>
    <d v="2023-09-28T00:00:00"/>
    <x v="223"/>
    <x v="0"/>
    <n v="189.19"/>
    <n v="1"/>
    <n v="0"/>
    <x v="2"/>
    <s v="Cash"/>
    <x v="0"/>
    <s v="No"/>
    <s v="Accommodation"/>
    <n v="2"/>
    <n v="1"/>
    <n v="378.38"/>
    <x v="0"/>
    <n v="189.19"/>
  </r>
  <r>
    <n v="3134"/>
    <x v="1"/>
    <x v="336"/>
    <d v="2023-12-30T00:00:00"/>
    <x v="170"/>
    <x v="0"/>
    <n v="183.87"/>
    <n v="2"/>
    <n v="0"/>
    <x v="0"/>
    <s v="Credit Card"/>
    <x v="2"/>
    <s v="No"/>
    <s v="Accommodation"/>
    <n v="8"/>
    <n v="2"/>
    <n v="0"/>
    <x v="2"/>
    <n v="0"/>
  </r>
  <r>
    <n v="3135"/>
    <x v="3"/>
    <x v="214"/>
    <d v="2023-09-03T00:00:00"/>
    <x v="338"/>
    <x v="2"/>
    <n v="118.01"/>
    <n v="1"/>
    <n v="1"/>
    <x v="1"/>
    <s v="Cash"/>
    <x v="0"/>
    <s v="No"/>
    <s v="Accommodation"/>
    <n v="8"/>
    <n v="2"/>
    <n v="944.08"/>
    <x v="0"/>
    <n v="118.01"/>
  </r>
  <r>
    <n v="3136"/>
    <x v="0"/>
    <x v="73"/>
    <d v="2023-11-05T00:00:00"/>
    <x v="367"/>
    <x v="1"/>
    <n v="161.91999999999999"/>
    <n v="1"/>
    <n v="0"/>
    <x v="3"/>
    <s v="Debit Card"/>
    <x v="1"/>
    <s v="No"/>
    <s v="Accommodation"/>
    <n v="10"/>
    <n v="1"/>
    <n v="1619.1999999999998"/>
    <x v="1"/>
    <n v="161.91999999999999"/>
  </r>
  <r>
    <n v="3137"/>
    <x v="3"/>
    <x v="349"/>
    <d v="2023-08-10T00:00:00"/>
    <x v="249"/>
    <x v="2"/>
    <n v="158.13"/>
    <n v="1"/>
    <n v="0"/>
    <x v="1"/>
    <s v="Credit Card"/>
    <x v="0"/>
    <s v="No"/>
    <s v="Food &amp; Beverage"/>
    <n v="11"/>
    <n v="1"/>
    <n v="1739.4299999999998"/>
    <x v="0"/>
    <n v="158.13"/>
  </r>
  <r>
    <n v="3138"/>
    <x v="3"/>
    <x v="346"/>
    <d v="2023-09-06T00:00:00"/>
    <x v="12"/>
    <x v="2"/>
    <n v="159.32"/>
    <n v="2"/>
    <n v="1"/>
    <x v="0"/>
    <s v="Cash"/>
    <x v="1"/>
    <s v="No"/>
    <s v="Accommodation"/>
    <n v="6"/>
    <n v="3"/>
    <n v="955.92"/>
    <x v="1"/>
    <n v="159.32"/>
  </r>
  <r>
    <n v="3139"/>
    <x v="3"/>
    <x v="200"/>
    <d v="2023-02-22T00:00:00"/>
    <x v="76"/>
    <x v="0"/>
    <n v="318.92"/>
    <n v="2"/>
    <n v="1"/>
    <x v="2"/>
    <s v="Debit Card"/>
    <x v="2"/>
    <s v="No"/>
    <s v="Spa Services"/>
    <n v="5"/>
    <n v="3"/>
    <n v="0"/>
    <x v="2"/>
    <n v="0"/>
  </r>
  <r>
    <n v="3140"/>
    <x v="1"/>
    <x v="302"/>
    <d v="2023-03-05T00:00:00"/>
    <x v="328"/>
    <x v="0"/>
    <n v="198.99"/>
    <n v="2"/>
    <n v="0"/>
    <x v="2"/>
    <s v="Credit Card"/>
    <x v="2"/>
    <s v="No"/>
    <s v="Accommodation"/>
    <n v="4"/>
    <n v="2"/>
    <n v="0"/>
    <x v="2"/>
    <n v="0"/>
  </r>
  <r>
    <n v="3141"/>
    <x v="0"/>
    <x v="151"/>
    <d v="2023-10-03T00:00:00"/>
    <x v="82"/>
    <x v="2"/>
    <n v="119.78"/>
    <n v="2"/>
    <n v="0"/>
    <x v="2"/>
    <s v="UPI"/>
    <x v="1"/>
    <s v="No"/>
    <s v="Accommodation"/>
    <n v="6"/>
    <n v="2"/>
    <n v="718.68000000000006"/>
    <x v="1"/>
    <n v="119.78000000000002"/>
  </r>
  <r>
    <n v="3142"/>
    <x v="3"/>
    <x v="341"/>
    <d v="2023-10-22T00:00:00"/>
    <x v="129"/>
    <x v="0"/>
    <n v="252.71"/>
    <n v="2"/>
    <n v="1"/>
    <x v="4"/>
    <s v="Bank Transfer"/>
    <x v="2"/>
    <s v="Yes"/>
    <s v="Accommodation"/>
    <n v="1"/>
    <n v="3"/>
    <n v="0"/>
    <x v="2"/>
    <n v="0"/>
  </r>
  <r>
    <n v="3143"/>
    <x v="3"/>
    <x v="309"/>
    <d v="2023-02-12T00:00:00"/>
    <x v="423"/>
    <x v="1"/>
    <n v="182.88"/>
    <n v="1"/>
    <n v="1"/>
    <x v="3"/>
    <s v="Credit Card"/>
    <x v="2"/>
    <s v="Yes"/>
    <s v="Accommodation"/>
    <n v="8"/>
    <n v="2"/>
    <n v="0"/>
    <x v="2"/>
    <n v="0"/>
  </r>
  <r>
    <n v="3144"/>
    <x v="2"/>
    <x v="91"/>
    <d v="2024-01-02T00:00:00"/>
    <x v="306"/>
    <x v="3"/>
    <n v="546.94000000000005"/>
    <n v="1"/>
    <n v="0"/>
    <x v="0"/>
    <s v="Cash"/>
    <x v="1"/>
    <s v="No"/>
    <s v="Other"/>
    <n v="3"/>
    <n v="1"/>
    <n v="1640.8200000000002"/>
    <x v="1"/>
    <n v="546.94000000000005"/>
  </r>
  <r>
    <n v="3145"/>
    <x v="1"/>
    <x v="24"/>
    <d v="2023-03-09T00:00:00"/>
    <x v="160"/>
    <x v="0"/>
    <n v="226.15"/>
    <n v="1"/>
    <n v="0"/>
    <x v="3"/>
    <s v="UPI"/>
    <x v="0"/>
    <s v="No"/>
    <s v="Food &amp; Beverage"/>
    <n v="3"/>
    <n v="1"/>
    <n v="678.45"/>
    <x v="0"/>
    <n v="226.15"/>
  </r>
  <r>
    <n v="3146"/>
    <x v="0"/>
    <x v="259"/>
    <d v="2023-10-04T00:00:00"/>
    <x v="83"/>
    <x v="0"/>
    <n v="213.48"/>
    <n v="1"/>
    <n v="1"/>
    <x v="3"/>
    <s v="Bank Transfer"/>
    <x v="2"/>
    <s v="No"/>
    <s v="Laundry"/>
    <n v="3"/>
    <n v="2"/>
    <n v="0"/>
    <x v="2"/>
    <n v="0"/>
  </r>
  <r>
    <n v="3147"/>
    <x v="3"/>
    <x v="143"/>
    <d v="2023-12-11T00:00:00"/>
    <x v="155"/>
    <x v="1"/>
    <n v="179.17"/>
    <n v="2"/>
    <n v="3"/>
    <x v="0"/>
    <s v="UPI"/>
    <x v="0"/>
    <s v="Yes"/>
    <s v="Accommodation"/>
    <n v="8"/>
    <n v="5"/>
    <n v="1433.36"/>
    <x v="0"/>
    <n v="179.17"/>
  </r>
  <r>
    <n v="3148"/>
    <x v="2"/>
    <x v="119"/>
    <d v="2023-05-28T00:00:00"/>
    <x v="280"/>
    <x v="3"/>
    <n v="525.84"/>
    <n v="3"/>
    <n v="0"/>
    <x v="4"/>
    <s v="Credit Card"/>
    <x v="1"/>
    <s v="Yes"/>
    <s v="Spa Services"/>
    <n v="5"/>
    <n v="3"/>
    <n v="2629.2000000000003"/>
    <x v="1"/>
    <n v="525.84"/>
  </r>
  <r>
    <n v="3149"/>
    <x v="2"/>
    <x v="233"/>
    <d v="2023-03-15T00:00:00"/>
    <x v="350"/>
    <x v="2"/>
    <n v="145.86000000000001"/>
    <n v="1"/>
    <n v="2"/>
    <x v="0"/>
    <s v="Bank Transfer"/>
    <x v="1"/>
    <s v="No"/>
    <s v="Laundry"/>
    <n v="12"/>
    <n v="3"/>
    <n v="1750.3200000000002"/>
    <x v="1"/>
    <n v="145.86000000000001"/>
  </r>
  <r>
    <n v="3150"/>
    <x v="0"/>
    <x v="280"/>
    <d v="2023-07-03T00:00:00"/>
    <x v="95"/>
    <x v="2"/>
    <n v="94.35"/>
    <n v="1"/>
    <n v="2"/>
    <x v="1"/>
    <s v="Cash"/>
    <x v="3"/>
    <s v="No"/>
    <s v="Accommodation"/>
    <n v="2"/>
    <n v="3"/>
    <n v="0"/>
    <x v="2"/>
    <n v="0"/>
  </r>
  <r>
    <n v="3151"/>
    <x v="0"/>
    <x v="165"/>
    <d v="2023-01-18T00:00:00"/>
    <x v="154"/>
    <x v="1"/>
    <n v="140.78"/>
    <n v="2"/>
    <n v="1"/>
    <x v="1"/>
    <s v="Credit Card"/>
    <x v="0"/>
    <s v="Yes"/>
    <s v="Accommodation"/>
    <n v="5"/>
    <n v="3"/>
    <n v="703.9"/>
    <x v="0"/>
    <n v="140.78"/>
  </r>
  <r>
    <n v="3152"/>
    <x v="2"/>
    <x v="362"/>
    <d v="2023-11-04T00:00:00"/>
    <x v="355"/>
    <x v="0"/>
    <n v="270.47000000000003"/>
    <n v="2"/>
    <n v="1"/>
    <x v="2"/>
    <s v="Cash"/>
    <x v="0"/>
    <s v="No"/>
    <s v="Accommodation"/>
    <n v="3"/>
    <n v="3"/>
    <n v="811.41000000000008"/>
    <x v="0"/>
    <n v="270.47000000000003"/>
  </r>
  <r>
    <n v="3153"/>
    <x v="3"/>
    <x v="187"/>
    <d v="2023-05-29T00:00:00"/>
    <x v="399"/>
    <x v="1"/>
    <n v="233.71"/>
    <n v="3"/>
    <n v="0"/>
    <x v="3"/>
    <s v="Cash"/>
    <x v="2"/>
    <s v="No"/>
    <s v="Laundry"/>
    <n v="8"/>
    <n v="3"/>
    <n v="0"/>
    <x v="2"/>
    <n v="0"/>
  </r>
  <r>
    <n v="3154"/>
    <x v="2"/>
    <x v="314"/>
    <d v="2023-11-01T00:00:00"/>
    <x v="315"/>
    <x v="0"/>
    <n v="286.26"/>
    <n v="2"/>
    <n v="0"/>
    <x v="3"/>
    <s v="Bank Transfer"/>
    <x v="0"/>
    <s v="No"/>
    <s v="Spa Services"/>
    <n v="2"/>
    <n v="2"/>
    <n v="572.52"/>
    <x v="0"/>
    <n v="286.26"/>
  </r>
  <r>
    <n v="3155"/>
    <x v="1"/>
    <x v="4"/>
    <d v="2023-05-12T00:00:00"/>
    <x v="178"/>
    <x v="2"/>
    <n v="67.48"/>
    <n v="1"/>
    <n v="0"/>
    <x v="1"/>
    <s v="UPI"/>
    <x v="0"/>
    <s v="No"/>
    <s v="Spa Services"/>
    <n v="5"/>
    <n v="1"/>
    <n v="337.40000000000003"/>
    <x v="0"/>
    <n v="67.48"/>
  </r>
  <r>
    <n v="3156"/>
    <x v="1"/>
    <x v="229"/>
    <d v="2023-01-13T00:00:00"/>
    <x v="172"/>
    <x v="2"/>
    <n v="82.14"/>
    <n v="1"/>
    <n v="1"/>
    <x v="3"/>
    <s v="Cash"/>
    <x v="1"/>
    <s v="Yes"/>
    <s v="Accommodation"/>
    <n v="8"/>
    <n v="2"/>
    <n v="657.12"/>
    <x v="1"/>
    <n v="82.14"/>
  </r>
  <r>
    <n v="3157"/>
    <x v="0"/>
    <x v="99"/>
    <d v="2023-07-16T00:00:00"/>
    <x v="20"/>
    <x v="0"/>
    <n v="232.51"/>
    <n v="1"/>
    <n v="2"/>
    <x v="1"/>
    <s v="Debit Card"/>
    <x v="0"/>
    <s v="No"/>
    <s v="Accommodation"/>
    <n v="5"/>
    <n v="3"/>
    <n v="1162.55"/>
    <x v="0"/>
    <n v="232.51"/>
  </r>
  <r>
    <n v="3158"/>
    <x v="2"/>
    <x v="246"/>
    <d v="2023-05-17T00:00:00"/>
    <x v="4"/>
    <x v="0"/>
    <n v="284.43"/>
    <n v="1"/>
    <n v="2"/>
    <x v="2"/>
    <s v="Credit Card"/>
    <x v="0"/>
    <s v="No"/>
    <s v="Food &amp; Beverage"/>
    <n v="9"/>
    <n v="3"/>
    <n v="2559.87"/>
    <x v="0"/>
    <n v="284.43"/>
  </r>
  <r>
    <n v="3159"/>
    <x v="2"/>
    <x v="143"/>
    <d v="2023-12-11T00:00:00"/>
    <x v="199"/>
    <x v="2"/>
    <n v="125.52"/>
    <n v="1"/>
    <n v="0"/>
    <x v="1"/>
    <s v="Bank Transfer"/>
    <x v="1"/>
    <s v="Yes"/>
    <s v="Accommodation"/>
    <n v="8"/>
    <n v="1"/>
    <n v="1004.16"/>
    <x v="1"/>
    <n v="125.52"/>
  </r>
  <r>
    <n v="3160"/>
    <x v="2"/>
    <x v="188"/>
    <d v="2023-06-25T00:00:00"/>
    <x v="366"/>
    <x v="3"/>
    <n v="512.6"/>
    <n v="3"/>
    <n v="3"/>
    <x v="2"/>
    <s v="Debit Card"/>
    <x v="1"/>
    <s v="Yes"/>
    <s v="Accommodation"/>
    <n v="2"/>
    <n v="6"/>
    <n v="1025.2"/>
    <x v="1"/>
    <n v="512.6"/>
  </r>
  <r>
    <n v="3161"/>
    <x v="2"/>
    <x v="60"/>
    <d v="2023-12-22T00:00:00"/>
    <x v="151"/>
    <x v="2"/>
    <n v="105.39"/>
    <n v="1"/>
    <n v="0"/>
    <x v="0"/>
    <s v="Bank Transfer"/>
    <x v="0"/>
    <s v="No"/>
    <s v="Spa Services"/>
    <n v="6"/>
    <n v="1"/>
    <n v="632.34"/>
    <x v="0"/>
    <n v="105.39"/>
  </r>
  <r>
    <n v="3162"/>
    <x v="1"/>
    <x v="48"/>
    <d v="2023-01-20T00:00:00"/>
    <x v="122"/>
    <x v="1"/>
    <n v="136.11000000000001"/>
    <n v="1"/>
    <n v="0"/>
    <x v="2"/>
    <s v="Cash"/>
    <x v="0"/>
    <s v="No"/>
    <s v="Laundry"/>
    <n v="4"/>
    <n v="1"/>
    <n v="544.44000000000005"/>
    <x v="0"/>
    <n v="136.11000000000001"/>
  </r>
  <r>
    <n v="3163"/>
    <x v="3"/>
    <x v="263"/>
    <d v="2023-08-03T00:00:00"/>
    <x v="291"/>
    <x v="0"/>
    <n v="232.37"/>
    <n v="3"/>
    <n v="0"/>
    <x v="0"/>
    <s v="Bank Transfer"/>
    <x v="0"/>
    <s v="No"/>
    <s v="Other"/>
    <n v="7"/>
    <n v="3"/>
    <n v="1626.5900000000001"/>
    <x v="0"/>
    <n v="232.37000000000003"/>
  </r>
  <r>
    <n v="3164"/>
    <x v="2"/>
    <x v="66"/>
    <d v="2023-08-31T00:00:00"/>
    <x v="260"/>
    <x v="2"/>
    <n v="127.32"/>
    <n v="3"/>
    <n v="0"/>
    <x v="3"/>
    <s v="Credit Card"/>
    <x v="2"/>
    <s v="No"/>
    <s v="Spa Services"/>
    <n v="9"/>
    <n v="3"/>
    <n v="0"/>
    <x v="2"/>
    <n v="0"/>
  </r>
  <r>
    <n v="3165"/>
    <x v="3"/>
    <x v="218"/>
    <d v="2023-05-31T00:00:00"/>
    <x v="18"/>
    <x v="0"/>
    <n v="301.67"/>
    <n v="1"/>
    <n v="0"/>
    <x v="4"/>
    <s v="Bank Transfer"/>
    <x v="1"/>
    <s v="Yes"/>
    <s v="Food &amp; Beverage"/>
    <n v="6"/>
    <n v="1"/>
    <n v="1810.02"/>
    <x v="1"/>
    <n v="301.67"/>
  </r>
  <r>
    <n v="3166"/>
    <x v="1"/>
    <x v="188"/>
    <d v="2023-06-29T00:00:00"/>
    <x v="1"/>
    <x v="0"/>
    <n v="208.59"/>
    <n v="1"/>
    <n v="2"/>
    <x v="3"/>
    <s v="Cash"/>
    <x v="0"/>
    <s v="Yes"/>
    <s v="Spa Services"/>
    <n v="6"/>
    <n v="3"/>
    <n v="1251.54"/>
    <x v="0"/>
    <n v="208.59"/>
  </r>
  <r>
    <n v="3167"/>
    <x v="2"/>
    <x v="221"/>
    <d v="2023-09-29T00:00:00"/>
    <x v="324"/>
    <x v="1"/>
    <n v="171.67"/>
    <n v="3"/>
    <n v="0"/>
    <x v="4"/>
    <s v="Bank Transfer"/>
    <x v="0"/>
    <s v="No"/>
    <s v="Spa Services"/>
    <n v="10"/>
    <n v="3"/>
    <n v="1716.6999999999998"/>
    <x v="0"/>
    <n v="171.67"/>
  </r>
  <r>
    <n v="3168"/>
    <x v="2"/>
    <x v="353"/>
    <d v="2023-04-01T00:00:00"/>
    <x v="289"/>
    <x v="1"/>
    <n v="137.30000000000001"/>
    <n v="4"/>
    <n v="0"/>
    <x v="3"/>
    <s v="Bank Transfer"/>
    <x v="0"/>
    <s v="No"/>
    <s v="Accommodation"/>
    <n v="2"/>
    <n v="4"/>
    <n v="274.60000000000002"/>
    <x v="0"/>
    <n v="137.30000000000001"/>
  </r>
  <r>
    <n v="3169"/>
    <x v="0"/>
    <x v="158"/>
    <d v="2023-12-23T00:00:00"/>
    <x v="304"/>
    <x v="2"/>
    <n v="70.150000000000006"/>
    <n v="4"/>
    <n v="0"/>
    <x v="4"/>
    <s v="Bank Transfer"/>
    <x v="0"/>
    <s v="Yes"/>
    <s v="Accommodation"/>
    <n v="6"/>
    <n v="4"/>
    <n v="420.90000000000003"/>
    <x v="0"/>
    <n v="70.150000000000006"/>
  </r>
  <r>
    <n v="3170"/>
    <x v="3"/>
    <x v="93"/>
    <d v="2023-10-12T00:00:00"/>
    <x v="97"/>
    <x v="2"/>
    <n v="132.85"/>
    <n v="1"/>
    <n v="0"/>
    <x v="1"/>
    <s v="Cash"/>
    <x v="0"/>
    <s v="Yes"/>
    <s v="Food &amp; Beverage"/>
    <n v="4"/>
    <n v="1"/>
    <n v="531.4"/>
    <x v="0"/>
    <n v="132.85"/>
  </r>
  <r>
    <n v="3171"/>
    <x v="0"/>
    <x v="268"/>
    <d v="2023-08-21T00:00:00"/>
    <x v="296"/>
    <x v="1"/>
    <n v="153.03"/>
    <n v="2"/>
    <n v="0"/>
    <x v="3"/>
    <s v="Debit Card"/>
    <x v="0"/>
    <s v="No"/>
    <s v="Laundry"/>
    <n v="2"/>
    <n v="2"/>
    <n v="306.06"/>
    <x v="0"/>
    <n v="153.03"/>
  </r>
  <r>
    <n v="3172"/>
    <x v="2"/>
    <x v="275"/>
    <d v="2023-04-01T00:00:00"/>
    <x v="398"/>
    <x v="2"/>
    <n v="130.87"/>
    <n v="3"/>
    <n v="2"/>
    <x v="0"/>
    <s v="Bank Transfer"/>
    <x v="0"/>
    <s v="Yes"/>
    <s v="Spa Services"/>
    <n v="4"/>
    <n v="5"/>
    <n v="523.48"/>
    <x v="0"/>
    <n v="130.87"/>
  </r>
  <r>
    <n v="3173"/>
    <x v="3"/>
    <x v="90"/>
    <d v="2023-08-31T00:00:00"/>
    <x v="330"/>
    <x v="1"/>
    <n v="213.66"/>
    <n v="3"/>
    <n v="0"/>
    <x v="0"/>
    <s v="UPI"/>
    <x v="0"/>
    <s v="No"/>
    <s v="Laundry"/>
    <n v="3"/>
    <n v="3"/>
    <n v="640.98"/>
    <x v="0"/>
    <n v="213.66"/>
  </r>
  <r>
    <n v="3174"/>
    <x v="2"/>
    <x v="323"/>
    <d v="2023-02-24T00:00:00"/>
    <x v="204"/>
    <x v="1"/>
    <n v="140.62"/>
    <n v="2"/>
    <n v="0"/>
    <x v="3"/>
    <s v="Cash"/>
    <x v="0"/>
    <s v="No"/>
    <s v="Food &amp; Beverage"/>
    <n v="5"/>
    <n v="2"/>
    <n v="703.1"/>
    <x v="0"/>
    <n v="140.62"/>
  </r>
  <r>
    <n v="3175"/>
    <x v="3"/>
    <x v="362"/>
    <d v="2023-11-05T00:00:00"/>
    <x v="315"/>
    <x v="2"/>
    <n v="108.26"/>
    <n v="2"/>
    <n v="0"/>
    <x v="0"/>
    <s v="Cash"/>
    <x v="0"/>
    <s v="No"/>
    <s v="Accommodation"/>
    <n v="4"/>
    <n v="2"/>
    <n v="433.04"/>
    <x v="0"/>
    <n v="108.26"/>
  </r>
  <r>
    <n v="3176"/>
    <x v="2"/>
    <x v="219"/>
    <d v="2023-07-13T00:00:00"/>
    <x v="323"/>
    <x v="1"/>
    <n v="195.01"/>
    <n v="1"/>
    <n v="1"/>
    <x v="3"/>
    <s v="Debit Card"/>
    <x v="1"/>
    <s v="No"/>
    <s v="Accommodation"/>
    <n v="5"/>
    <n v="2"/>
    <n v="975.05"/>
    <x v="1"/>
    <n v="195.01"/>
  </r>
  <r>
    <n v="3177"/>
    <x v="2"/>
    <x v="220"/>
    <d v="2023-12-27T00:00:00"/>
    <x v="143"/>
    <x v="0"/>
    <n v="304.05"/>
    <n v="3"/>
    <n v="0"/>
    <x v="0"/>
    <s v="Cash"/>
    <x v="0"/>
    <s v="Yes"/>
    <s v="Accommodation"/>
    <n v="2"/>
    <n v="3"/>
    <n v="608.1"/>
    <x v="0"/>
    <n v="304.05"/>
  </r>
  <r>
    <n v="3178"/>
    <x v="2"/>
    <x v="234"/>
    <d v="2023-01-27T00:00:00"/>
    <x v="242"/>
    <x v="2"/>
    <n v="131.46"/>
    <n v="3"/>
    <n v="0"/>
    <x v="4"/>
    <s v="Credit Card"/>
    <x v="2"/>
    <s v="No"/>
    <s v="Accommodation"/>
    <n v="2"/>
    <n v="3"/>
    <n v="0"/>
    <x v="2"/>
    <n v="0"/>
  </r>
  <r>
    <n v="3179"/>
    <x v="1"/>
    <x v="346"/>
    <d v="2023-09-05T00:00:00"/>
    <x v="37"/>
    <x v="1"/>
    <n v="162.51"/>
    <n v="1"/>
    <n v="0"/>
    <x v="0"/>
    <s v="Credit Card"/>
    <x v="0"/>
    <s v="No"/>
    <s v="Accommodation"/>
    <n v="5"/>
    <n v="1"/>
    <n v="812.55"/>
    <x v="0"/>
    <n v="162.51"/>
  </r>
  <r>
    <n v="3180"/>
    <x v="1"/>
    <x v="118"/>
    <d v="2023-01-16T00:00:00"/>
    <x v="84"/>
    <x v="2"/>
    <n v="106.53"/>
    <n v="1"/>
    <n v="0"/>
    <x v="4"/>
    <s v="Cash"/>
    <x v="0"/>
    <s v="No"/>
    <s v="Laundry"/>
    <n v="5"/>
    <n v="1"/>
    <n v="532.65"/>
    <x v="0"/>
    <n v="106.53"/>
  </r>
  <r>
    <n v="3181"/>
    <x v="0"/>
    <x v="358"/>
    <d v="2023-01-20T00:00:00"/>
    <x v="212"/>
    <x v="2"/>
    <n v="104.46"/>
    <n v="3"/>
    <n v="0"/>
    <x v="1"/>
    <s v="UPI"/>
    <x v="1"/>
    <s v="No"/>
    <s v="Food &amp; Beverage"/>
    <n v="3"/>
    <n v="3"/>
    <n v="313.38"/>
    <x v="1"/>
    <n v="104.46"/>
  </r>
  <r>
    <n v="3182"/>
    <x v="1"/>
    <x v="85"/>
    <d v="2023-01-28T00:00:00"/>
    <x v="24"/>
    <x v="2"/>
    <n v="105.75"/>
    <n v="2"/>
    <n v="0"/>
    <x v="2"/>
    <s v="UPI"/>
    <x v="0"/>
    <s v="Yes"/>
    <s v="Food &amp; Beverage"/>
    <n v="5"/>
    <n v="2"/>
    <n v="528.75"/>
    <x v="0"/>
    <n v="105.75"/>
  </r>
  <r>
    <n v="3183"/>
    <x v="2"/>
    <x v="67"/>
    <d v="2023-05-18T00:00:00"/>
    <x v="147"/>
    <x v="1"/>
    <n v="152.78"/>
    <n v="2"/>
    <n v="1"/>
    <x v="1"/>
    <s v="UPI"/>
    <x v="1"/>
    <s v="No"/>
    <s v="Accommodation"/>
    <n v="4"/>
    <n v="3"/>
    <n v="611.12"/>
    <x v="1"/>
    <n v="152.78"/>
  </r>
  <r>
    <n v="3184"/>
    <x v="0"/>
    <x v="213"/>
    <d v="2023-04-04T00:00:00"/>
    <x v="161"/>
    <x v="1"/>
    <n v="135.76"/>
    <n v="2"/>
    <n v="0"/>
    <x v="1"/>
    <s v="Debit Card"/>
    <x v="0"/>
    <s v="No"/>
    <s v="Accommodation"/>
    <n v="3"/>
    <n v="2"/>
    <n v="407.28"/>
    <x v="0"/>
    <n v="135.76"/>
  </r>
  <r>
    <n v="3185"/>
    <x v="3"/>
    <x v="249"/>
    <d v="2023-06-07T00:00:00"/>
    <x v="153"/>
    <x v="1"/>
    <n v="149.9"/>
    <n v="1"/>
    <n v="2"/>
    <x v="3"/>
    <s v="Bank Transfer"/>
    <x v="1"/>
    <s v="No"/>
    <s v="Accommodation"/>
    <n v="5"/>
    <n v="3"/>
    <n v="749.5"/>
    <x v="1"/>
    <n v="149.9"/>
  </r>
  <r>
    <n v="3186"/>
    <x v="2"/>
    <x v="62"/>
    <d v="2023-04-19T00:00:00"/>
    <x v="250"/>
    <x v="1"/>
    <n v="201.77"/>
    <n v="2"/>
    <n v="0"/>
    <x v="4"/>
    <s v="UPI"/>
    <x v="2"/>
    <s v="No"/>
    <s v="Food &amp; Beverage"/>
    <n v="7"/>
    <n v="2"/>
    <n v="0"/>
    <x v="2"/>
    <n v="0"/>
  </r>
  <r>
    <n v="3187"/>
    <x v="3"/>
    <x v="300"/>
    <d v="2023-05-04T00:00:00"/>
    <x v="386"/>
    <x v="2"/>
    <n v="126.95"/>
    <n v="3"/>
    <n v="0"/>
    <x v="1"/>
    <s v="Bank Transfer"/>
    <x v="0"/>
    <s v="No"/>
    <s v="Laundry"/>
    <n v="7"/>
    <n v="3"/>
    <n v="888.65"/>
    <x v="0"/>
    <n v="126.95"/>
  </r>
  <r>
    <n v="3188"/>
    <x v="1"/>
    <x v="292"/>
    <d v="2023-11-19T00:00:00"/>
    <x v="265"/>
    <x v="1"/>
    <n v="97.16"/>
    <n v="2"/>
    <n v="1"/>
    <x v="4"/>
    <s v="Debit Card"/>
    <x v="0"/>
    <s v="No"/>
    <s v="Accommodation"/>
    <n v="3"/>
    <n v="3"/>
    <n v="291.48"/>
    <x v="0"/>
    <n v="97.160000000000011"/>
  </r>
  <r>
    <n v="3189"/>
    <x v="1"/>
    <x v="107"/>
    <d v="2023-06-11T00:00:00"/>
    <x v="34"/>
    <x v="1"/>
    <n v="107.46"/>
    <n v="2"/>
    <n v="1"/>
    <x v="2"/>
    <s v="Credit Card"/>
    <x v="2"/>
    <s v="Yes"/>
    <s v="Accommodation"/>
    <n v="6"/>
    <n v="3"/>
    <n v="0"/>
    <x v="2"/>
    <n v="0"/>
  </r>
  <r>
    <n v="3190"/>
    <x v="0"/>
    <x v="60"/>
    <d v="2023-12-17T00:00:00"/>
    <x v="199"/>
    <x v="1"/>
    <n v="107.77"/>
    <n v="2"/>
    <n v="1"/>
    <x v="2"/>
    <s v="UPI"/>
    <x v="0"/>
    <s v="No"/>
    <s v="Food &amp; Beverage"/>
    <n v="1"/>
    <n v="3"/>
    <n v="107.77"/>
    <x v="0"/>
    <n v="107.77"/>
  </r>
  <r>
    <n v="3191"/>
    <x v="2"/>
    <x v="50"/>
    <d v="2023-08-09T00:00:00"/>
    <x v="323"/>
    <x v="2"/>
    <n v="137.49"/>
    <n v="4"/>
    <n v="0"/>
    <x v="1"/>
    <s v="UPI"/>
    <x v="3"/>
    <s v="No"/>
    <s v="Accommodation"/>
    <n v="3"/>
    <n v="4"/>
    <n v="0"/>
    <x v="2"/>
    <n v="0"/>
  </r>
  <r>
    <n v="3192"/>
    <x v="3"/>
    <x v="42"/>
    <d v="2023-05-01T00:00:00"/>
    <x v="4"/>
    <x v="2"/>
    <n v="101.43"/>
    <n v="3"/>
    <n v="0"/>
    <x v="1"/>
    <s v="Debit Card"/>
    <x v="2"/>
    <s v="No"/>
    <s v="Other"/>
    <n v="5"/>
    <n v="3"/>
    <n v="0"/>
    <x v="2"/>
    <n v="0"/>
  </r>
  <r>
    <n v="3193"/>
    <x v="3"/>
    <x v="224"/>
    <d v="2023-05-30T00:00:00"/>
    <x v="222"/>
    <x v="0"/>
    <n v="361.85"/>
    <n v="3"/>
    <n v="0"/>
    <x v="4"/>
    <s v="Cash"/>
    <x v="0"/>
    <s v="Yes"/>
    <s v="Food &amp; Beverage"/>
    <n v="12"/>
    <n v="3"/>
    <n v="4342.2000000000007"/>
    <x v="0"/>
    <n v="361.85000000000008"/>
  </r>
  <r>
    <n v="3194"/>
    <x v="1"/>
    <x v="37"/>
    <d v="2023-07-06T00:00:00"/>
    <x v="1"/>
    <x v="1"/>
    <n v="145.53"/>
    <n v="2"/>
    <n v="1"/>
    <x v="1"/>
    <s v="Cash"/>
    <x v="1"/>
    <s v="No"/>
    <s v="Accommodation"/>
    <n v="8"/>
    <n v="3"/>
    <n v="1164.24"/>
    <x v="1"/>
    <n v="145.53"/>
  </r>
  <r>
    <n v="3195"/>
    <x v="2"/>
    <x v="316"/>
    <d v="2023-09-15T00:00:00"/>
    <x v="277"/>
    <x v="2"/>
    <n v="96.33"/>
    <n v="2"/>
    <n v="0"/>
    <x v="2"/>
    <s v="Bank Transfer"/>
    <x v="1"/>
    <s v="No"/>
    <s v="Accommodation"/>
    <n v="6"/>
    <n v="2"/>
    <n v="577.98"/>
    <x v="1"/>
    <n v="96.33"/>
  </r>
  <r>
    <n v="3196"/>
    <x v="2"/>
    <x v="66"/>
    <d v="2023-08-27T00:00:00"/>
    <x v="322"/>
    <x v="2"/>
    <n v="147.33000000000001"/>
    <n v="1"/>
    <n v="0"/>
    <x v="1"/>
    <s v="Bank Transfer"/>
    <x v="1"/>
    <s v="No"/>
    <s v="Accommodation"/>
    <n v="5"/>
    <n v="1"/>
    <n v="736.65000000000009"/>
    <x v="1"/>
    <n v="147.33000000000001"/>
  </r>
  <r>
    <n v="3197"/>
    <x v="3"/>
    <x v="183"/>
    <d v="2023-06-28T00:00:00"/>
    <x v="307"/>
    <x v="0"/>
    <n v="346.68"/>
    <n v="3"/>
    <n v="0"/>
    <x v="0"/>
    <s v="Bank Transfer"/>
    <x v="0"/>
    <s v="No"/>
    <s v="Other"/>
    <n v="8"/>
    <n v="3"/>
    <n v="2773.44"/>
    <x v="0"/>
    <n v="346.68"/>
  </r>
  <r>
    <n v="3198"/>
    <x v="2"/>
    <x v="141"/>
    <d v="2023-12-23T00:00:00"/>
    <x v="314"/>
    <x v="3"/>
    <n v="312.49"/>
    <n v="3"/>
    <n v="0"/>
    <x v="4"/>
    <s v="Bank Transfer"/>
    <x v="0"/>
    <s v="No"/>
    <s v="Accommodation"/>
    <n v="5"/>
    <n v="3"/>
    <n v="1562.45"/>
    <x v="0"/>
    <n v="312.49"/>
  </r>
  <r>
    <n v="3199"/>
    <x v="0"/>
    <x v="132"/>
    <d v="2023-10-11T00:00:00"/>
    <x v="66"/>
    <x v="2"/>
    <n v="70.78"/>
    <n v="1"/>
    <n v="0"/>
    <x v="2"/>
    <s v="Bank Transfer"/>
    <x v="1"/>
    <s v="No"/>
    <s v="Accommodation"/>
    <n v="8"/>
    <n v="1"/>
    <n v="566.24"/>
    <x v="1"/>
    <n v="70.78"/>
  </r>
  <r>
    <n v="3200"/>
    <x v="0"/>
    <x v="27"/>
    <d v="2023-10-22T00:00:00"/>
    <x v="233"/>
    <x v="3"/>
    <n v="445.26"/>
    <n v="2"/>
    <n v="3"/>
    <x v="0"/>
    <s v="Cash"/>
    <x v="0"/>
    <s v="No"/>
    <s v="Accommodation"/>
    <n v="8"/>
    <n v="5"/>
    <n v="3562.08"/>
    <x v="0"/>
    <n v="445.26"/>
  </r>
  <r>
    <n v="3201"/>
    <x v="3"/>
    <x v="111"/>
    <d v="2023-05-17T00:00:00"/>
    <x v="98"/>
    <x v="0"/>
    <n v="240.19"/>
    <n v="4"/>
    <n v="0"/>
    <x v="1"/>
    <s v="Bank Transfer"/>
    <x v="0"/>
    <s v="No"/>
    <s v="Accommodation"/>
    <n v="4"/>
    <n v="4"/>
    <n v="960.76"/>
    <x v="0"/>
    <n v="240.19"/>
  </r>
  <r>
    <n v="3202"/>
    <x v="1"/>
    <x v="277"/>
    <d v="2023-03-06T00:00:00"/>
    <x v="289"/>
    <x v="1"/>
    <n v="111.47"/>
    <n v="3"/>
    <n v="0"/>
    <x v="0"/>
    <s v="UPI"/>
    <x v="0"/>
    <s v="No"/>
    <s v="Food &amp; Beverage"/>
    <n v="4"/>
    <n v="3"/>
    <n v="445.88"/>
    <x v="0"/>
    <n v="111.47"/>
  </r>
  <r>
    <n v="3203"/>
    <x v="2"/>
    <x v="283"/>
    <d v="2023-12-11T00:00:00"/>
    <x v="168"/>
    <x v="0"/>
    <n v="219.05"/>
    <n v="1"/>
    <n v="1"/>
    <x v="0"/>
    <s v="Debit Card"/>
    <x v="0"/>
    <s v="No"/>
    <s v="Laundry"/>
    <n v="1"/>
    <n v="2"/>
    <n v="219.05"/>
    <x v="0"/>
    <n v="219.05"/>
  </r>
  <r>
    <n v="3204"/>
    <x v="3"/>
    <x v="90"/>
    <d v="2023-08-30T00:00:00"/>
    <x v="197"/>
    <x v="1"/>
    <n v="153.15"/>
    <n v="2"/>
    <n v="2"/>
    <x v="0"/>
    <s v="UPI"/>
    <x v="0"/>
    <s v="No"/>
    <s v="Accommodation"/>
    <n v="2"/>
    <n v="4"/>
    <n v="306.3"/>
    <x v="0"/>
    <n v="153.15"/>
  </r>
  <r>
    <n v="3205"/>
    <x v="0"/>
    <x v="38"/>
    <d v="2023-08-03T00:00:00"/>
    <x v="281"/>
    <x v="2"/>
    <n v="103.12"/>
    <n v="2"/>
    <n v="2"/>
    <x v="2"/>
    <s v="Credit Card"/>
    <x v="0"/>
    <s v="Yes"/>
    <s v="Accommodation"/>
    <n v="3"/>
    <n v="4"/>
    <n v="309.36"/>
    <x v="0"/>
    <n v="103.12"/>
  </r>
  <r>
    <n v="3206"/>
    <x v="0"/>
    <x v="64"/>
    <d v="2023-09-20T00:00:00"/>
    <x v="319"/>
    <x v="1"/>
    <n v="174.68"/>
    <n v="2"/>
    <n v="3"/>
    <x v="2"/>
    <s v="UPI"/>
    <x v="0"/>
    <s v="Yes"/>
    <s v="Accommodation"/>
    <n v="5"/>
    <n v="5"/>
    <n v="873.40000000000009"/>
    <x v="0"/>
    <n v="174.68"/>
  </r>
  <r>
    <n v="3207"/>
    <x v="3"/>
    <x v="116"/>
    <d v="2023-04-30T00:00:00"/>
    <x v="308"/>
    <x v="2"/>
    <n v="133.01"/>
    <n v="4"/>
    <n v="0"/>
    <x v="0"/>
    <s v="UPI"/>
    <x v="0"/>
    <s v="Yes"/>
    <s v="Accommodation"/>
    <n v="8"/>
    <n v="4"/>
    <n v="1064.08"/>
    <x v="0"/>
    <n v="133.01"/>
  </r>
  <r>
    <n v="3208"/>
    <x v="3"/>
    <x v="342"/>
    <d v="2023-01-28T00:00:00"/>
    <x v="185"/>
    <x v="0"/>
    <n v="259.74"/>
    <n v="4"/>
    <n v="0"/>
    <x v="4"/>
    <s v="UPI"/>
    <x v="0"/>
    <s v="Yes"/>
    <s v="Food &amp; Beverage"/>
    <n v="7"/>
    <n v="4"/>
    <n v="1818.18"/>
    <x v="0"/>
    <n v="259.74"/>
  </r>
  <r>
    <n v="3209"/>
    <x v="3"/>
    <x v="50"/>
    <d v="2023-08-16T00:00:00"/>
    <x v="227"/>
    <x v="0"/>
    <n v="319.39"/>
    <n v="2"/>
    <n v="0"/>
    <x v="1"/>
    <s v="Credit Card"/>
    <x v="0"/>
    <s v="No"/>
    <s v="Accommodation"/>
    <n v="10"/>
    <n v="2"/>
    <n v="3193.8999999999996"/>
    <x v="0"/>
    <n v="319.39"/>
  </r>
  <r>
    <n v="3210"/>
    <x v="1"/>
    <x v="102"/>
    <d v="2023-09-18T00:00:00"/>
    <x v="377"/>
    <x v="3"/>
    <n v="353.58"/>
    <n v="2"/>
    <n v="3"/>
    <x v="0"/>
    <s v="UPI"/>
    <x v="0"/>
    <s v="No"/>
    <s v="Spa Services"/>
    <n v="2"/>
    <n v="5"/>
    <n v="707.16"/>
    <x v="0"/>
    <n v="353.58"/>
  </r>
  <r>
    <n v="3211"/>
    <x v="3"/>
    <x v="303"/>
    <d v="2023-08-17T00:00:00"/>
    <x v="257"/>
    <x v="1"/>
    <n v="182.77"/>
    <n v="1"/>
    <n v="1"/>
    <x v="4"/>
    <s v="Debit Card"/>
    <x v="0"/>
    <s v="No"/>
    <s v="Accommodation"/>
    <n v="3"/>
    <n v="2"/>
    <n v="548.31000000000006"/>
    <x v="0"/>
    <n v="182.77"/>
  </r>
  <r>
    <n v="3212"/>
    <x v="0"/>
    <x v="32"/>
    <d v="2023-10-28T00:00:00"/>
    <x v="27"/>
    <x v="2"/>
    <n v="116.76"/>
    <n v="2"/>
    <n v="0"/>
    <x v="4"/>
    <s v="Cash"/>
    <x v="0"/>
    <s v="No"/>
    <s v="Accommodation"/>
    <n v="3"/>
    <n v="2"/>
    <n v="350.28000000000003"/>
    <x v="0"/>
    <n v="116.76"/>
  </r>
  <r>
    <n v="3213"/>
    <x v="3"/>
    <x v="165"/>
    <d v="2023-01-21T00:00:00"/>
    <x v="424"/>
    <x v="2"/>
    <n v="96.9"/>
    <n v="1"/>
    <n v="1"/>
    <x v="3"/>
    <s v="UPI"/>
    <x v="1"/>
    <s v="Yes"/>
    <s v="Accommodation"/>
    <n v="8"/>
    <n v="2"/>
    <n v="775.2"/>
    <x v="1"/>
    <n v="96.9"/>
  </r>
  <r>
    <n v="3214"/>
    <x v="2"/>
    <x v="203"/>
    <d v="2023-01-10T00:00:00"/>
    <x v="96"/>
    <x v="2"/>
    <n v="128.86000000000001"/>
    <n v="1"/>
    <n v="0"/>
    <x v="2"/>
    <s v="Bank Transfer"/>
    <x v="0"/>
    <s v="No"/>
    <s v="Accommodation"/>
    <n v="3"/>
    <n v="1"/>
    <n v="386.58000000000004"/>
    <x v="0"/>
    <n v="128.86000000000001"/>
  </r>
  <r>
    <n v="3215"/>
    <x v="3"/>
    <x v="29"/>
    <d v="2023-03-25T00:00:00"/>
    <x v="335"/>
    <x v="3"/>
    <n v="387.21"/>
    <n v="2"/>
    <n v="0"/>
    <x v="1"/>
    <s v="Bank Transfer"/>
    <x v="2"/>
    <s v="No"/>
    <s v="Accommodation"/>
    <n v="3"/>
    <n v="2"/>
    <n v="0"/>
    <x v="2"/>
    <n v="0"/>
  </r>
  <r>
    <n v="3216"/>
    <x v="2"/>
    <x v="320"/>
    <d v="2023-12-06T00:00:00"/>
    <x v="367"/>
    <x v="1"/>
    <n v="189.73"/>
    <n v="1"/>
    <n v="1"/>
    <x v="2"/>
    <s v="Debit Card"/>
    <x v="1"/>
    <s v="No"/>
    <s v="Accommodation"/>
    <n v="4"/>
    <n v="2"/>
    <n v="758.92"/>
    <x v="1"/>
    <n v="189.73"/>
  </r>
  <r>
    <n v="3217"/>
    <x v="1"/>
    <x v="166"/>
    <d v="2023-02-17T00:00:00"/>
    <x v="86"/>
    <x v="2"/>
    <n v="100"/>
    <n v="3"/>
    <n v="0"/>
    <x v="0"/>
    <s v="Bank Transfer"/>
    <x v="0"/>
    <s v="No"/>
    <s v="Accommodation"/>
    <n v="10"/>
    <n v="3"/>
    <n v="1000"/>
    <x v="0"/>
    <n v="100"/>
  </r>
  <r>
    <n v="3218"/>
    <x v="0"/>
    <x v="255"/>
    <d v="2023-09-14T00:00:00"/>
    <x v="388"/>
    <x v="3"/>
    <n v="308.99"/>
    <n v="3"/>
    <n v="2"/>
    <x v="2"/>
    <s v="Debit Card"/>
    <x v="0"/>
    <s v="No"/>
    <s v="Accommodation"/>
    <n v="6"/>
    <n v="5"/>
    <n v="1853.94"/>
    <x v="0"/>
    <n v="308.99"/>
  </r>
  <r>
    <n v="3219"/>
    <x v="1"/>
    <x v="245"/>
    <d v="2023-02-09T00:00:00"/>
    <x v="67"/>
    <x v="0"/>
    <n v="241.79"/>
    <n v="1"/>
    <n v="0"/>
    <x v="3"/>
    <s v="Debit Card"/>
    <x v="0"/>
    <s v="No"/>
    <s v="Accommodation"/>
    <n v="1"/>
    <n v="1"/>
    <n v="241.79"/>
    <x v="0"/>
    <n v="241.79"/>
  </r>
  <r>
    <n v="3220"/>
    <x v="0"/>
    <x v="224"/>
    <d v="2023-05-30T00:00:00"/>
    <x v="308"/>
    <x v="2"/>
    <n v="85.62"/>
    <n v="2"/>
    <n v="0"/>
    <x v="0"/>
    <s v="UPI"/>
    <x v="0"/>
    <s v="No"/>
    <s v="Food &amp; Beverage"/>
    <n v="12"/>
    <n v="2"/>
    <n v="1027.44"/>
    <x v="0"/>
    <n v="85.62"/>
  </r>
  <r>
    <n v="3221"/>
    <x v="3"/>
    <x v="33"/>
    <d v="2023-12-25T00:00:00"/>
    <x v="226"/>
    <x v="1"/>
    <n v="134.94999999999999"/>
    <n v="3"/>
    <n v="1"/>
    <x v="0"/>
    <s v="Debit Card"/>
    <x v="1"/>
    <s v="No"/>
    <s v="Laundry"/>
    <n v="5"/>
    <n v="4"/>
    <n v="674.75"/>
    <x v="1"/>
    <n v="134.94999999999999"/>
  </r>
  <r>
    <n v="3222"/>
    <x v="3"/>
    <x v="19"/>
    <d v="2023-01-31T00:00:00"/>
    <x v="380"/>
    <x v="1"/>
    <n v="130.11000000000001"/>
    <n v="2"/>
    <n v="0"/>
    <x v="1"/>
    <s v="Cash"/>
    <x v="0"/>
    <s v="No"/>
    <s v="Accommodation"/>
    <n v="11"/>
    <n v="2"/>
    <n v="1431.21"/>
    <x v="0"/>
    <n v="130.11000000000001"/>
  </r>
  <r>
    <n v="3223"/>
    <x v="1"/>
    <x v="322"/>
    <d v="2023-05-26T00:00:00"/>
    <x v="308"/>
    <x v="1"/>
    <n v="151.99"/>
    <n v="2"/>
    <n v="1"/>
    <x v="3"/>
    <s v="Cash"/>
    <x v="0"/>
    <s v="No"/>
    <s v="Food &amp; Beverage"/>
    <n v="4"/>
    <n v="3"/>
    <n v="607.96"/>
    <x v="0"/>
    <n v="151.99"/>
  </r>
  <r>
    <n v="3224"/>
    <x v="0"/>
    <x v="270"/>
    <d v="2023-11-26T00:00:00"/>
    <x v="344"/>
    <x v="2"/>
    <n v="72.72"/>
    <n v="1"/>
    <n v="0"/>
    <x v="0"/>
    <s v="Credit Card"/>
    <x v="2"/>
    <s v="No"/>
    <s v="Spa Services"/>
    <n v="2"/>
    <n v="1"/>
    <n v="0"/>
    <x v="2"/>
    <n v="0"/>
  </r>
  <r>
    <n v="3225"/>
    <x v="0"/>
    <x v="292"/>
    <d v="2023-11-18T00:00:00"/>
    <x v="229"/>
    <x v="1"/>
    <n v="121.8"/>
    <n v="2"/>
    <n v="1"/>
    <x v="2"/>
    <s v="Credit Card"/>
    <x v="1"/>
    <s v="No"/>
    <s v="Accommodation"/>
    <n v="2"/>
    <n v="3"/>
    <n v="243.6"/>
    <x v="1"/>
    <n v="121.8"/>
  </r>
  <r>
    <n v="3226"/>
    <x v="0"/>
    <x v="5"/>
    <d v="2023-01-31T00:00:00"/>
    <x v="212"/>
    <x v="0"/>
    <n v="178.12"/>
    <n v="2"/>
    <n v="1"/>
    <x v="2"/>
    <s v="Credit Card"/>
    <x v="0"/>
    <s v="No"/>
    <s v="Accommodation"/>
    <n v="4"/>
    <n v="3"/>
    <n v="712.48"/>
    <x v="0"/>
    <n v="178.12"/>
  </r>
  <r>
    <n v="3227"/>
    <x v="0"/>
    <x v="169"/>
    <d v="2023-04-13T00:00:00"/>
    <x v="140"/>
    <x v="2"/>
    <n v="76.790000000000006"/>
    <n v="1"/>
    <n v="1"/>
    <x v="2"/>
    <s v="Credit Card"/>
    <x v="0"/>
    <s v="Yes"/>
    <s v="Accommodation"/>
    <n v="2"/>
    <n v="2"/>
    <n v="153.58000000000001"/>
    <x v="0"/>
    <n v="76.790000000000006"/>
  </r>
  <r>
    <n v="3228"/>
    <x v="0"/>
    <x v="348"/>
    <d v="2023-07-27T00:00:00"/>
    <x v="105"/>
    <x v="2"/>
    <n v="76.510000000000005"/>
    <n v="1"/>
    <n v="0"/>
    <x v="0"/>
    <s v="Credit Card"/>
    <x v="1"/>
    <s v="Yes"/>
    <s v="Accommodation"/>
    <n v="7"/>
    <n v="1"/>
    <n v="535.57000000000005"/>
    <x v="1"/>
    <n v="76.510000000000005"/>
  </r>
  <r>
    <n v="3229"/>
    <x v="3"/>
    <x v="129"/>
    <d v="2023-02-13T00:00:00"/>
    <x v="423"/>
    <x v="3"/>
    <n v="379.95"/>
    <n v="1"/>
    <n v="1"/>
    <x v="3"/>
    <s v="Bank Transfer"/>
    <x v="1"/>
    <s v="No"/>
    <s v="Accommodation"/>
    <n v="2"/>
    <n v="2"/>
    <n v="759.9"/>
    <x v="1"/>
    <n v="379.95"/>
  </r>
  <r>
    <n v="3230"/>
    <x v="3"/>
    <x v="141"/>
    <d v="2023-12-28T00:00:00"/>
    <x v="276"/>
    <x v="1"/>
    <n v="239.27"/>
    <n v="1"/>
    <n v="0"/>
    <x v="1"/>
    <s v="UPI"/>
    <x v="0"/>
    <s v="No"/>
    <s v="Accommodation"/>
    <n v="10"/>
    <n v="1"/>
    <n v="2392.7000000000003"/>
    <x v="0"/>
    <n v="239.27000000000004"/>
  </r>
  <r>
    <n v="3231"/>
    <x v="2"/>
    <x v="31"/>
    <d v="2023-01-11T00:00:00"/>
    <x v="415"/>
    <x v="2"/>
    <n v="145.35"/>
    <n v="4"/>
    <n v="1"/>
    <x v="1"/>
    <s v="Bank Transfer"/>
    <x v="1"/>
    <s v="Yes"/>
    <s v="Accommodation"/>
    <n v="3"/>
    <n v="5"/>
    <n v="436.04999999999995"/>
    <x v="1"/>
    <n v="145.35"/>
  </r>
  <r>
    <n v="3232"/>
    <x v="0"/>
    <x v="314"/>
    <d v="2023-11-03T00:00:00"/>
    <x v="292"/>
    <x v="2"/>
    <n v="116.82"/>
    <n v="2"/>
    <n v="0"/>
    <x v="4"/>
    <s v="Bank Transfer"/>
    <x v="0"/>
    <s v="No"/>
    <s v="Accommodation"/>
    <n v="4"/>
    <n v="2"/>
    <n v="467.28"/>
    <x v="0"/>
    <n v="116.82"/>
  </r>
  <r>
    <n v="3233"/>
    <x v="0"/>
    <x v="185"/>
    <d v="2023-04-20T00:00:00"/>
    <x v="139"/>
    <x v="1"/>
    <n v="114.92"/>
    <n v="4"/>
    <n v="2"/>
    <x v="2"/>
    <s v="Debit Card"/>
    <x v="0"/>
    <s v="No"/>
    <s v="Accommodation"/>
    <n v="3"/>
    <n v="6"/>
    <n v="344.76"/>
    <x v="0"/>
    <n v="114.92"/>
  </r>
  <r>
    <n v="3234"/>
    <x v="1"/>
    <x v="97"/>
    <d v="2023-12-14T00:00:00"/>
    <x v="311"/>
    <x v="1"/>
    <n v="92.26"/>
    <n v="1"/>
    <n v="1"/>
    <x v="2"/>
    <s v="Cash"/>
    <x v="1"/>
    <s v="No"/>
    <s v="Accommodation"/>
    <n v="3"/>
    <n v="2"/>
    <n v="276.78000000000003"/>
    <x v="1"/>
    <n v="92.26"/>
  </r>
  <r>
    <n v="3235"/>
    <x v="0"/>
    <x v="327"/>
    <d v="2023-09-07T00:00:00"/>
    <x v="216"/>
    <x v="2"/>
    <n v="124.71"/>
    <n v="1"/>
    <n v="3"/>
    <x v="1"/>
    <s v="Cash"/>
    <x v="0"/>
    <s v="No"/>
    <s v="Accommodation"/>
    <n v="3"/>
    <n v="4"/>
    <n v="374.13"/>
    <x v="0"/>
    <n v="124.71"/>
  </r>
  <r>
    <n v="3236"/>
    <x v="1"/>
    <x v="267"/>
    <d v="2023-11-26T00:00:00"/>
    <x v="310"/>
    <x v="2"/>
    <n v="80.14"/>
    <n v="1"/>
    <n v="3"/>
    <x v="4"/>
    <s v="Debit Card"/>
    <x v="2"/>
    <s v="No"/>
    <s v="Accommodation"/>
    <n v="7"/>
    <n v="4"/>
    <n v="0"/>
    <x v="2"/>
    <n v="0"/>
  </r>
  <r>
    <n v="3237"/>
    <x v="0"/>
    <x v="72"/>
    <d v="2024-01-05T00:00:00"/>
    <x v="183"/>
    <x v="2"/>
    <n v="96.56"/>
    <n v="2"/>
    <n v="2"/>
    <x v="0"/>
    <s v="UPI"/>
    <x v="0"/>
    <s v="No"/>
    <s v="Laundry"/>
    <n v="8"/>
    <n v="4"/>
    <n v="772.48"/>
    <x v="0"/>
    <n v="96.56"/>
  </r>
  <r>
    <n v="3238"/>
    <x v="1"/>
    <x v="31"/>
    <d v="2023-01-14T00:00:00"/>
    <x v="404"/>
    <x v="2"/>
    <n v="84.38"/>
    <n v="2"/>
    <n v="0"/>
    <x v="4"/>
    <s v="Debit Card"/>
    <x v="0"/>
    <s v="No"/>
    <s v="Accommodation"/>
    <n v="6"/>
    <n v="2"/>
    <n v="506.28"/>
    <x v="0"/>
    <n v="84.38"/>
  </r>
  <r>
    <n v="3239"/>
    <x v="3"/>
    <x v="206"/>
    <d v="2023-03-24T00:00:00"/>
    <x v="376"/>
    <x v="2"/>
    <n v="116.34"/>
    <n v="3"/>
    <n v="0"/>
    <x v="3"/>
    <s v="Cash"/>
    <x v="0"/>
    <s v="No"/>
    <s v="Food &amp; Beverage"/>
    <n v="1"/>
    <n v="3"/>
    <n v="116.34"/>
    <x v="0"/>
    <n v="116.34"/>
  </r>
  <r>
    <n v="3240"/>
    <x v="2"/>
    <x v="193"/>
    <d v="2023-04-28T00:00:00"/>
    <x v="201"/>
    <x v="2"/>
    <n v="89.09"/>
    <n v="2"/>
    <n v="1"/>
    <x v="2"/>
    <s v="Credit Card"/>
    <x v="2"/>
    <s v="No"/>
    <s v="Food &amp; Beverage"/>
    <n v="4"/>
    <n v="3"/>
    <n v="0"/>
    <x v="2"/>
    <n v="0"/>
  </r>
  <r>
    <n v="3241"/>
    <x v="2"/>
    <x v="9"/>
    <d v="2023-08-16T00:00:00"/>
    <x v="54"/>
    <x v="0"/>
    <n v="222.27"/>
    <n v="1"/>
    <n v="1"/>
    <x v="2"/>
    <s v="Cash"/>
    <x v="1"/>
    <s v="Yes"/>
    <s v="Accommodation"/>
    <n v="11"/>
    <n v="2"/>
    <n v="2444.9700000000003"/>
    <x v="1"/>
    <n v="222.27"/>
  </r>
  <r>
    <n v="3242"/>
    <x v="3"/>
    <x v="199"/>
    <d v="2023-10-03T00:00:00"/>
    <x v="75"/>
    <x v="2"/>
    <n v="105.6"/>
    <n v="1"/>
    <n v="0"/>
    <x v="0"/>
    <s v="Bank Transfer"/>
    <x v="1"/>
    <s v="No"/>
    <s v="Spa Services"/>
    <n v="4"/>
    <n v="1"/>
    <n v="422.4"/>
    <x v="1"/>
    <n v="105.6"/>
  </r>
  <r>
    <n v="3243"/>
    <x v="1"/>
    <x v="331"/>
    <d v="2023-12-29T00:00:00"/>
    <x v="411"/>
    <x v="1"/>
    <n v="114.48"/>
    <n v="1"/>
    <n v="0"/>
    <x v="2"/>
    <s v="Debit Card"/>
    <x v="1"/>
    <s v="No"/>
    <s v="Accommodation"/>
    <n v="2"/>
    <n v="1"/>
    <n v="228.96"/>
    <x v="1"/>
    <n v="114.48"/>
  </r>
  <r>
    <n v="3244"/>
    <x v="1"/>
    <x v="206"/>
    <d v="2023-03-27T00:00:00"/>
    <x v="243"/>
    <x v="3"/>
    <n v="376.63"/>
    <n v="1"/>
    <n v="0"/>
    <x v="1"/>
    <s v="Debit Card"/>
    <x v="0"/>
    <s v="Yes"/>
    <s v="Food &amp; Beverage"/>
    <n v="4"/>
    <n v="1"/>
    <n v="1506.52"/>
    <x v="0"/>
    <n v="376.63"/>
  </r>
  <r>
    <n v="3245"/>
    <x v="2"/>
    <x v="220"/>
    <d v="2023-12-28T00:00:00"/>
    <x v="59"/>
    <x v="2"/>
    <n v="140.62"/>
    <n v="2"/>
    <n v="0"/>
    <x v="1"/>
    <s v="UPI"/>
    <x v="0"/>
    <s v="No"/>
    <s v="Laundry"/>
    <n v="3"/>
    <n v="2"/>
    <n v="421.86"/>
    <x v="0"/>
    <n v="140.62"/>
  </r>
  <r>
    <n v="3246"/>
    <x v="1"/>
    <x v="86"/>
    <d v="2023-07-27T00:00:00"/>
    <x v="352"/>
    <x v="2"/>
    <n v="114.99"/>
    <n v="1"/>
    <n v="3"/>
    <x v="1"/>
    <s v="Cash"/>
    <x v="0"/>
    <s v="No"/>
    <s v="Accommodation"/>
    <n v="6"/>
    <n v="4"/>
    <n v="689.93999999999994"/>
    <x v="0"/>
    <n v="114.99"/>
  </r>
  <r>
    <n v="3247"/>
    <x v="3"/>
    <x v="258"/>
    <d v="2023-07-15T00:00:00"/>
    <x v="1"/>
    <x v="1"/>
    <n v="203.25"/>
    <n v="2"/>
    <n v="0"/>
    <x v="3"/>
    <s v="Debit Card"/>
    <x v="0"/>
    <s v="No"/>
    <s v="Food &amp; Beverage"/>
    <n v="5"/>
    <n v="2"/>
    <n v="1016.25"/>
    <x v="0"/>
    <n v="203.25"/>
  </r>
  <r>
    <n v="3248"/>
    <x v="2"/>
    <x v="296"/>
    <d v="2023-06-10T00:00:00"/>
    <x v="385"/>
    <x v="2"/>
    <n v="92.69"/>
    <n v="3"/>
    <n v="0"/>
    <x v="2"/>
    <s v="Cash"/>
    <x v="0"/>
    <s v="No"/>
    <s v="Laundry"/>
    <n v="7"/>
    <n v="3"/>
    <n v="648.82999999999993"/>
    <x v="0"/>
    <n v="92.689999999999984"/>
  </r>
  <r>
    <n v="3249"/>
    <x v="2"/>
    <x v="10"/>
    <d v="2023-01-28T00:00:00"/>
    <x v="258"/>
    <x v="2"/>
    <n v="89.62"/>
    <n v="1"/>
    <n v="0"/>
    <x v="2"/>
    <s v="Credit Card"/>
    <x v="0"/>
    <s v="No"/>
    <s v="Food &amp; Beverage"/>
    <n v="4"/>
    <n v="1"/>
    <n v="358.48"/>
    <x v="0"/>
    <n v="89.62"/>
  </r>
  <r>
    <n v="3250"/>
    <x v="2"/>
    <x v="73"/>
    <d v="2023-11-01T00:00:00"/>
    <x v="265"/>
    <x v="2"/>
    <n v="117.38"/>
    <n v="1"/>
    <n v="3"/>
    <x v="1"/>
    <s v="Cash"/>
    <x v="0"/>
    <s v="Yes"/>
    <s v="Accommodation"/>
    <n v="6"/>
    <n v="4"/>
    <n v="704.28"/>
    <x v="0"/>
    <n v="117.38"/>
  </r>
  <r>
    <n v="3251"/>
    <x v="2"/>
    <x v="316"/>
    <d v="2023-09-12T00:00:00"/>
    <x v="109"/>
    <x v="0"/>
    <n v="227.89"/>
    <n v="1"/>
    <n v="0"/>
    <x v="4"/>
    <s v="UPI"/>
    <x v="0"/>
    <s v="No"/>
    <s v="Accommodation"/>
    <n v="3"/>
    <n v="1"/>
    <n v="683.67"/>
    <x v="0"/>
    <n v="227.89"/>
  </r>
  <r>
    <n v="3252"/>
    <x v="2"/>
    <x v="317"/>
    <d v="2023-01-22T00:00:00"/>
    <x v="84"/>
    <x v="2"/>
    <n v="90.32"/>
    <n v="1"/>
    <n v="2"/>
    <x v="1"/>
    <s v="Credit Card"/>
    <x v="2"/>
    <s v="Yes"/>
    <s v="Food &amp; Beverage"/>
    <n v="8"/>
    <n v="3"/>
    <n v="0"/>
    <x v="2"/>
    <n v="0"/>
  </r>
  <r>
    <n v="3253"/>
    <x v="1"/>
    <x v="60"/>
    <d v="2023-12-19T00:00:00"/>
    <x v="411"/>
    <x v="0"/>
    <n v="198.17"/>
    <n v="1"/>
    <n v="3"/>
    <x v="1"/>
    <s v="Credit Card"/>
    <x v="1"/>
    <s v="No"/>
    <s v="Spa Services"/>
    <n v="3"/>
    <n v="4"/>
    <n v="594.51"/>
    <x v="1"/>
    <n v="198.17"/>
  </r>
  <r>
    <n v="3254"/>
    <x v="0"/>
    <x v="81"/>
    <d v="2023-06-12T00:00:00"/>
    <x v="81"/>
    <x v="2"/>
    <n v="62.5"/>
    <n v="1"/>
    <n v="2"/>
    <x v="2"/>
    <s v="Credit Card"/>
    <x v="2"/>
    <s v="No"/>
    <s v="Laundry"/>
    <n v="8"/>
    <n v="3"/>
    <n v="0"/>
    <x v="2"/>
    <n v="0"/>
  </r>
  <r>
    <n v="3255"/>
    <x v="2"/>
    <x v="241"/>
    <d v="2023-03-13T00:00:00"/>
    <x v="117"/>
    <x v="1"/>
    <n v="166.67"/>
    <n v="1"/>
    <n v="0"/>
    <x v="0"/>
    <s v="Cash"/>
    <x v="1"/>
    <s v="No"/>
    <s v="Other"/>
    <n v="2"/>
    <n v="1"/>
    <n v="333.34"/>
    <x v="1"/>
    <n v="166.67"/>
  </r>
  <r>
    <n v="3256"/>
    <x v="2"/>
    <x v="240"/>
    <d v="2023-05-27T00:00:00"/>
    <x v="403"/>
    <x v="1"/>
    <n v="160.22"/>
    <n v="3"/>
    <n v="1"/>
    <x v="0"/>
    <s v="UPI"/>
    <x v="0"/>
    <s v="No"/>
    <s v="Accommodation"/>
    <n v="3"/>
    <n v="4"/>
    <n v="480.65999999999997"/>
    <x v="0"/>
    <n v="160.22"/>
  </r>
  <r>
    <n v="3257"/>
    <x v="0"/>
    <x v="277"/>
    <d v="2023-03-03T00:00:00"/>
    <x v="111"/>
    <x v="0"/>
    <n v="258.31"/>
    <n v="2"/>
    <n v="0"/>
    <x v="2"/>
    <s v="Cash"/>
    <x v="1"/>
    <s v="Yes"/>
    <s v="Food &amp; Beverage"/>
    <n v="1"/>
    <n v="2"/>
    <n v="258.31"/>
    <x v="1"/>
    <n v="258.31"/>
  </r>
  <r>
    <n v="3258"/>
    <x v="3"/>
    <x v="327"/>
    <d v="2023-09-11T00:00:00"/>
    <x v="369"/>
    <x v="3"/>
    <n v="358.07"/>
    <n v="3"/>
    <n v="0"/>
    <x v="4"/>
    <s v="Debit Card"/>
    <x v="0"/>
    <s v="No"/>
    <s v="Laundry"/>
    <n v="7"/>
    <n v="3"/>
    <n v="2506.4899999999998"/>
    <x v="0"/>
    <n v="358.07"/>
  </r>
  <r>
    <n v="3259"/>
    <x v="1"/>
    <x v="297"/>
    <d v="2023-10-20T00:00:00"/>
    <x v="82"/>
    <x v="1"/>
    <n v="154.84"/>
    <n v="1"/>
    <n v="0"/>
    <x v="4"/>
    <s v="Credit Card"/>
    <x v="0"/>
    <s v="No"/>
    <s v="Food &amp; Beverage"/>
    <n v="9"/>
    <n v="1"/>
    <n v="1393.56"/>
    <x v="0"/>
    <n v="154.84"/>
  </r>
  <r>
    <n v="3260"/>
    <x v="3"/>
    <x v="230"/>
    <d v="2023-06-22T00:00:00"/>
    <x v="340"/>
    <x v="0"/>
    <n v="346.13"/>
    <n v="2"/>
    <n v="2"/>
    <x v="1"/>
    <s v="Credit Card"/>
    <x v="3"/>
    <s v="Yes"/>
    <s v="Food &amp; Beverage"/>
    <n v="4"/>
    <n v="4"/>
    <n v="0"/>
    <x v="2"/>
    <n v="0"/>
  </r>
  <r>
    <n v="3261"/>
    <x v="2"/>
    <x v="291"/>
    <d v="2023-02-18T00:00:00"/>
    <x v="165"/>
    <x v="0"/>
    <n v="246.16"/>
    <n v="2"/>
    <n v="0"/>
    <x v="4"/>
    <s v="Bank Transfer"/>
    <x v="0"/>
    <s v="Yes"/>
    <s v="Accommodation"/>
    <n v="3"/>
    <n v="2"/>
    <n v="738.48"/>
    <x v="0"/>
    <n v="246.16"/>
  </r>
  <r>
    <n v="3262"/>
    <x v="0"/>
    <x v="285"/>
    <d v="2023-07-10T00:00:00"/>
    <x v="113"/>
    <x v="1"/>
    <n v="107.49"/>
    <n v="2"/>
    <n v="2"/>
    <x v="1"/>
    <s v="Credit Card"/>
    <x v="3"/>
    <s v="No"/>
    <s v="Accommodation"/>
    <n v="11"/>
    <n v="4"/>
    <n v="0"/>
    <x v="2"/>
    <n v="0"/>
  </r>
  <r>
    <n v="3263"/>
    <x v="2"/>
    <x v="43"/>
    <d v="2023-07-26T00:00:00"/>
    <x v="194"/>
    <x v="0"/>
    <n v="230.41"/>
    <n v="1"/>
    <n v="0"/>
    <x v="2"/>
    <s v="Debit Card"/>
    <x v="2"/>
    <s v="No"/>
    <s v="Food &amp; Beverage"/>
    <n v="4"/>
    <n v="1"/>
    <n v="0"/>
    <x v="2"/>
    <n v="0"/>
  </r>
  <r>
    <n v="3264"/>
    <x v="2"/>
    <x v="235"/>
    <d v="2023-09-22T00:00:00"/>
    <x v="343"/>
    <x v="3"/>
    <n v="436.22"/>
    <n v="3"/>
    <n v="3"/>
    <x v="0"/>
    <s v="Credit Card"/>
    <x v="3"/>
    <s v="No"/>
    <s v="Accommodation"/>
    <n v="9"/>
    <n v="6"/>
    <n v="0"/>
    <x v="2"/>
    <n v="0"/>
  </r>
  <r>
    <n v="3265"/>
    <x v="0"/>
    <x v="116"/>
    <d v="2023-04-23T00:00:00"/>
    <x v="403"/>
    <x v="0"/>
    <n v="237.31"/>
    <n v="4"/>
    <n v="0"/>
    <x v="0"/>
    <s v="Bank Transfer"/>
    <x v="0"/>
    <s v="No"/>
    <s v="Accommodation"/>
    <n v="1"/>
    <n v="4"/>
    <n v="237.31"/>
    <x v="0"/>
    <n v="237.31"/>
  </r>
  <r>
    <n v="3266"/>
    <x v="1"/>
    <x v="182"/>
    <d v="2023-11-13T00:00:00"/>
    <x v="288"/>
    <x v="2"/>
    <n v="78.64"/>
    <n v="2"/>
    <n v="3"/>
    <x v="0"/>
    <s v="Cash"/>
    <x v="0"/>
    <s v="No"/>
    <s v="Accommodation"/>
    <n v="6"/>
    <n v="5"/>
    <n v="471.84000000000003"/>
    <x v="0"/>
    <n v="78.64"/>
  </r>
  <r>
    <n v="3267"/>
    <x v="2"/>
    <x v="5"/>
    <d v="2023-02-03T00:00:00"/>
    <x v="401"/>
    <x v="1"/>
    <n v="119.46"/>
    <n v="2"/>
    <n v="0"/>
    <x v="1"/>
    <s v="UPI"/>
    <x v="1"/>
    <s v="No"/>
    <s v="Accommodation"/>
    <n v="7"/>
    <n v="2"/>
    <n v="836.21999999999991"/>
    <x v="1"/>
    <n v="119.46"/>
  </r>
  <r>
    <n v="3268"/>
    <x v="1"/>
    <x v="3"/>
    <d v="2023-12-22T00:00:00"/>
    <x v="344"/>
    <x v="0"/>
    <n v="203.45"/>
    <n v="2"/>
    <n v="1"/>
    <x v="2"/>
    <s v="Cash"/>
    <x v="0"/>
    <s v="Yes"/>
    <s v="Accommodation"/>
    <n v="10"/>
    <n v="3"/>
    <n v="2034.5"/>
    <x v="0"/>
    <n v="203.45"/>
  </r>
  <r>
    <n v="3269"/>
    <x v="2"/>
    <x v="338"/>
    <d v="2023-01-14T00:00:00"/>
    <x v="162"/>
    <x v="1"/>
    <n v="124.54"/>
    <n v="1"/>
    <n v="1"/>
    <x v="1"/>
    <s v="Cash"/>
    <x v="2"/>
    <s v="No"/>
    <s v="Accommodation"/>
    <n v="8"/>
    <n v="2"/>
    <n v="0"/>
    <x v="2"/>
    <n v="0"/>
  </r>
  <r>
    <n v="3270"/>
    <x v="2"/>
    <x v="348"/>
    <d v="2023-07-22T00:00:00"/>
    <x v="8"/>
    <x v="1"/>
    <n v="143.88999999999999"/>
    <n v="3"/>
    <n v="1"/>
    <x v="2"/>
    <s v="Bank Transfer"/>
    <x v="0"/>
    <s v="No"/>
    <s v="Accommodation"/>
    <n v="2"/>
    <n v="4"/>
    <n v="287.77999999999997"/>
    <x v="0"/>
    <n v="143.88999999999999"/>
  </r>
  <r>
    <n v="3271"/>
    <x v="3"/>
    <x v="136"/>
    <d v="2023-09-25T00:00:00"/>
    <x v="73"/>
    <x v="2"/>
    <n v="157.24"/>
    <n v="2"/>
    <n v="0"/>
    <x v="2"/>
    <s v="Cash"/>
    <x v="2"/>
    <s v="No"/>
    <s v="Accommodation"/>
    <n v="3"/>
    <n v="2"/>
    <n v="0"/>
    <x v="2"/>
    <n v="0"/>
  </r>
  <r>
    <n v="3272"/>
    <x v="3"/>
    <x v="241"/>
    <d v="2023-03-16T00:00:00"/>
    <x v="63"/>
    <x v="2"/>
    <n v="96"/>
    <n v="2"/>
    <n v="0"/>
    <x v="0"/>
    <s v="UPI"/>
    <x v="0"/>
    <s v="No"/>
    <s v="Laundry"/>
    <n v="5"/>
    <n v="2"/>
    <n v="480"/>
    <x v="0"/>
    <n v="96"/>
  </r>
  <r>
    <n v="3273"/>
    <x v="1"/>
    <x v="198"/>
    <d v="2023-06-20T00:00:00"/>
    <x v="180"/>
    <x v="3"/>
    <n v="408.94"/>
    <n v="1"/>
    <n v="1"/>
    <x v="2"/>
    <s v="Bank Transfer"/>
    <x v="0"/>
    <s v="No"/>
    <s v="Accommodation"/>
    <n v="8"/>
    <n v="2"/>
    <n v="3271.52"/>
    <x v="0"/>
    <n v="408.94"/>
  </r>
  <r>
    <n v="3274"/>
    <x v="2"/>
    <x v="142"/>
    <d v="2023-01-09T00:00:00"/>
    <x v="275"/>
    <x v="0"/>
    <n v="279.42"/>
    <n v="1"/>
    <n v="0"/>
    <x v="2"/>
    <s v="Credit Card"/>
    <x v="0"/>
    <s v="No"/>
    <s v="Spa Services"/>
    <n v="5"/>
    <n v="1"/>
    <n v="1397.1000000000001"/>
    <x v="0"/>
    <n v="279.42"/>
  </r>
  <r>
    <n v="3275"/>
    <x v="2"/>
    <x v="229"/>
    <d v="2023-01-08T00:00:00"/>
    <x v="425"/>
    <x v="0"/>
    <n v="233.05"/>
    <n v="2"/>
    <n v="1"/>
    <x v="3"/>
    <s v="Cash"/>
    <x v="0"/>
    <s v="No"/>
    <s v="Spa Services"/>
    <n v="3"/>
    <n v="3"/>
    <n v="699.15000000000009"/>
    <x v="0"/>
    <n v="233.05000000000004"/>
  </r>
  <r>
    <n v="3276"/>
    <x v="2"/>
    <x v="207"/>
    <d v="2023-05-31T00:00:00"/>
    <x v="279"/>
    <x v="1"/>
    <n v="156.01"/>
    <n v="1"/>
    <n v="2"/>
    <x v="1"/>
    <s v="Debit Card"/>
    <x v="1"/>
    <s v="No"/>
    <s v="Food &amp; Beverage"/>
    <n v="2"/>
    <n v="3"/>
    <n v="312.02"/>
    <x v="1"/>
    <n v="156.01"/>
  </r>
  <r>
    <n v="3277"/>
    <x v="0"/>
    <x v="121"/>
    <d v="2023-12-18T00:00:00"/>
    <x v="17"/>
    <x v="2"/>
    <n v="71.819999999999993"/>
    <n v="2"/>
    <n v="2"/>
    <x v="0"/>
    <s v="Bank Transfer"/>
    <x v="0"/>
    <s v="No"/>
    <s v="Spa Services"/>
    <n v="5"/>
    <n v="4"/>
    <n v="359.09999999999997"/>
    <x v="0"/>
    <n v="71.819999999999993"/>
  </r>
  <r>
    <n v="3278"/>
    <x v="2"/>
    <x v="337"/>
    <d v="2023-11-07T00:00:00"/>
    <x v="272"/>
    <x v="0"/>
    <n v="199.42"/>
    <n v="2"/>
    <n v="2"/>
    <x v="0"/>
    <s v="Cash"/>
    <x v="2"/>
    <s v="No"/>
    <s v="Food &amp; Beverage"/>
    <n v="7"/>
    <n v="4"/>
    <n v="0"/>
    <x v="2"/>
    <n v="0"/>
  </r>
  <r>
    <n v="3279"/>
    <x v="1"/>
    <x v="335"/>
    <d v="2023-07-21T00:00:00"/>
    <x v="240"/>
    <x v="3"/>
    <n v="354.33"/>
    <n v="3"/>
    <n v="2"/>
    <x v="4"/>
    <s v="Bank Transfer"/>
    <x v="3"/>
    <s v="No"/>
    <s v="Laundry"/>
    <n v="8"/>
    <n v="5"/>
    <n v="0"/>
    <x v="2"/>
    <n v="0"/>
  </r>
  <r>
    <n v="3280"/>
    <x v="1"/>
    <x v="141"/>
    <d v="2023-12-21T00:00:00"/>
    <x v="256"/>
    <x v="1"/>
    <n v="123.26"/>
    <n v="3"/>
    <n v="0"/>
    <x v="1"/>
    <s v="Debit Card"/>
    <x v="2"/>
    <s v="No"/>
    <s v="Laundry"/>
    <n v="3"/>
    <n v="3"/>
    <n v="0"/>
    <x v="2"/>
    <n v="0"/>
  </r>
  <r>
    <n v="3281"/>
    <x v="2"/>
    <x v="187"/>
    <d v="2023-05-27T00:00:00"/>
    <x v="307"/>
    <x v="1"/>
    <n v="160.37"/>
    <n v="1"/>
    <n v="1"/>
    <x v="3"/>
    <s v="Bank Transfer"/>
    <x v="0"/>
    <s v="Yes"/>
    <s v="Accommodation"/>
    <n v="6"/>
    <n v="2"/>
    <n v="962.22"/>
    <x v="0"/>
    <n v="160.37"/>
  </r>
  <r>
    <n v="3282"/>
    <x v="2"/>
    <x v="343"/>
    <d v="2023-03-15T00:00:00"/>
    <x v="289"/>
    <x v="2"/>
    <n v="144.07"/>
    <n v="1"/>
    <n v="0"/>
    <x v="2"/>
    <s v="Cash"/>
    <x v="0"/>
    <s v="Yes"/>
    <s v="Accommodation"/>
    <n v="6"/>
    <n v="1"/>
    <n v="864.42"/>
    <x v="0"/>
    <n v="144.07"/>
  </r>
  <r>
    <n v="3283"/>
    <x v="0"/>
    <x v="143"/>
    <d v="2023-12-11T00:00:00"/>
    <x v="220"/>
    <x v="2"/>
    <n v="117"/>
    <n v="2"/>
    <n v="1"/>
    <x v="2"/>
    <s v="UPI"/>
    <x v="0"/>
    <s v="Yes"/>
    <s v="Accommodation"/>
    <n v="8"/>
    <n v="3"/>
    <n v="936"/>
    <x v="0"/>
    <n v="117"/>
  </r>
  <r>
    <n v="3284"/>
    <x v="3"/>
    <x v="72"/>
    <d v="2024-01-06T00:00:00"/>
    <x v="80"/>
    <x v="1"/>
    <n v="148.72999999999999"/>
    <n v="1"/>
    <n v="1"/>
    <x v="2"/>
    <s v="Cash"/>
    <x v="2"/>
    <s v="No"/>
    <s v="Accommodation"/>
    <n v="9"/>
    <n v="2"/>
    <n v="0"/>
    <x v="2"/>
    <n v="0"/>
  </r>
  <r>
    <n v="3285"/>
    <x v="1"/>
    <x v="284"/>
    <d v="2023-11-19T00:00:00"/>
    <x v="184"/>
    <x v="0"/>
    <n v="208.24"/>
    <n v="1"/>
    <n v="0"/>
    <x v="3"/>
    <s v="Bank Transfer"/>
    <x v="0"/>
    <s v="No"/>
    <s v="Accommodation"/>
    <n v="10"/>
    <n v="1"/>
    <n v="2082.4"/>
    <x v="0"/>
    <n v="208.24"/>
  </r>
  <r>
    <n v="3286"/>
    <x v="2"/>
    <x v="109"/>
    <d v="2023-04-14T00:00:00"/>
    <x v="215"/>
    <x v="3"/>
    <n v="365.32"/>
    <n v="2"/>
    <n v="3"/>
    <x v="1"/>
    <s v="Bank Transfer"/>
    <x v="1"/>
    <s v="No"/>
    <s v="Accommodation"/>
    <n v="1"/>
    <n v="5"/>
    <n v="365.32"/>
    <x v="1"/>
    <n v="365.32"/>
  </r>
  <r>
    <n v="3287"/>
    <x v="0"/>
    <x v="354"/>
    <d v="2023-07-31T00:00:00"/>
    <x v="9"/>
    <x v="2"/>
    <n v="61.17"/>
    <n v="3"/>
    <n v="1"/>
    <x v="1"/>
    <s v="Credit Card"/>
    <x v="1"/>
    <s v="No"/>
    <s v="Food &amp; Beverage"/>
    <n v="2"/>
    <n v="4"/>
    <n v="122.34"/>
    <x v="1"/>
    <n v="61.17"/>
  </r>
  <r>
    <n v="3288"/>
    <x v="0"/>
    <x v="282"/>
    <d v="2023-06-03T00:00:00"/>
    <x v="35"/>
    <x v="3"/>
    <n v="304.91000000000003"/>
    <n v="4"/>
    <n v="2"/>
    <x v="1"/>
    <s v="UPI"/>
    <x v="0"/>
    <s v="No"/>
    <s v="Food &amp; Beverage"/>
    <n v="2"/>
    <n v="6"/>
    <n v="609.82000000000005"/>
    <x v="0"/>
    <n v="304.91000000000003"/>
  </r>
  <r>
    <n v="3289"/>
    <x v="0"/>
    <x v="329"/>
    <d v="2023-04-14T00:00:00"/>
    <x v="111"/>
    <x v="0"/>
    <n v="222.81"/>
    <n v="1"/>
    <n v="1"/>
    <x v="2"/>
    <s v="Cash"/>
    <x v="0"/>
    <s v="No"/>
    <s v="Accommodation"/>
    <n v="5"/>
    <n v="2"/>
    <n v="1114.05"/>
    <x v="0"/>
    <n v="222.81"/>
  </r>
  <r>
    <n v="3290"/>
    <x v="0"/>
    <x v="289"/>
    <d v="2023-12-10T00:00:00"/>
    <x v="232"/>
    <x v="1"/>
    <n v="174.35"/>
    <n v="1"/>
    <n v="1"/>
    <x v="1"/>
    <s v="UPI"/>
    <x v="0"/>
    <s v="No"/>
    <s v="Accommodation"/>
    <n v="2"/>
    <n v="2"/>
    <n v="348.7"/>
    <x v="0"/>
    <n v="174.35"/>
  </r>
  <r>
    <n v="3291"/>
    <x v="1"/>
    <x v="234"/>
    <d v="2023-02-05T00:00:00"/>
    <x v="234"/>
    <x v="1"/>
    <n v="163.53"/>
    <n v="2"/>
    <n v="2"/>
    <x v="0"/>
    <s v="Credit Card"/>
    <x v="2"/>
    <s v="No"/>
    <s v="Accommodation"/>
    <n v="11"/>
    <n v="4"/>
    <n v="0"/>
    <x v="2"/>
    <n v="0"/>
  </r>
  <r>
    <n v="3292"/>
    <x v="1"/>
    <x v="260"/>
    <d v="2023-03-16T00:00:00"/>
    <x v="14"/>
    <x v="1"/>
    <n v="96.85"/>
    <n v="2"/>
    <n v="2"/>
    <x v="2"/>
    <s v="Debit Card"/>
    <x v="0"/>
    <s v="No"/>
    <s v="Accommodation"/>
    <n v="3"/>
    <n v="4"/>
    <n v="290.54999999999995"/>
    <x v="0"/>
    <n v="96.84999999999998"/>
  </r>
  <r>
    <n v="3293"/>
    <x v="0"/>
    <x v="315"/>
    <d v="2023-01-17T00:00:00"/>
    <x v="396"/>
    <x v="3"/>
    <n v="310.82"/>
    <n v="1"/>
    <n v="0"/>
    <x v="1"/>
    <s v="Bank Transfer"/>
    <x v="0"/>
    <s v="No"/>
    <s v="Food &amp; Beverage"/>
    <n v="8"/>
    <n v="1"/>
    <n v="2486.56"/>
    <x v="0"/>
    <n v="310.82"/>
  </r>
  <r>
    <n v="3294"/>
    <x v="2"/>
    <x v="215"/>
    <d v="2023-10-24T00:00:00"/>
    <x v="355"/>
    <x v="2"/>
    <n v="142.44999999999999"/>
    <n v="1"/>
    <n v="0"/>
    <x v="1"/>
    <s v="Credit Card"/>
    <x v="2"/>
    <s v="No"/>
    <s v="Laundry"/>
    <n v="8"/>
    <n v="1"/>
    <n v="0"/>
    <x v="2"/>
    <n v="0"/>
  </r>
  <r>
    <n v="3295"/>
    <x v="3"/>
    <x v="5"/>
    <d v="2023-01-30T00:00:00"/>
    <x v="172"/>
    <x v="0"/>
    <n v="328.52"/>
    <n v="4"/>
    <n v="1"/>
    <x v="2"/>
    <s v="Bank Transfer"/>
    <x v="1"/>
    <s v="No"/>
    <s v="Accommodation"/>
    <n v="3"/>
    <n v="5"/>
    <n v="985.56"/>
    <x v="1"/>
    <n v="328.52"/>
  </r>
  <r>
    <n v="3296"/>
    <x v="1"/>
    <x v="54"/>
    <d v="2023-11-23T00:00:00"/>
    <x v="22"/>
    <x v="2"/>
    <n v="62.45"/>
    <n v="1"/>
    <n v="3"/>
    <x v="2"/>
    <s v="Cash"/>
    <x v="0"/>
    <s v="No"/>
    <s v="Accommodation"/>
    <n v="5"/>
    <n v="4"/>
    <n v="312.25"/>
    <x v="0"/>
    <n v="62.45"/>
  </r>
  <r>
    <n v="3297"/>
    <x v="0"/>
    <x v="0"/>
    <d v="2023-08-06T00:00:00"/>
    <x v="68"/>
    <x v="1"/>
    <n v="132.05000000000001"/>
    <n v="3"/>
    <n v="1"/>
    <x v="2"/>
    <s v="Debit Card"/>
    <x v="2"/>
    <s v="No"/>
    <s v="Accommodation"/>
    <n v="5"/>
    <n v="4"/>
    <n v="0"/>
    <x v="2"/>
    <n v="0"/>
  </r>
  <r>
    <n v="3298"/>
    <x v="1"/>
    <x v="74"/>
    <d v="2023-05-14T00:00:00"/>
    <x v="280"/>
    <x v="0"/>
    <n v="165.24"/>
    <n v="1"/>
    <n v="0"/>
    <x v="3"/>
    <s v="UPI"/>
    <x v="1"/>
    <s v="No"/>
    <s v="Accommodation"/>
    <n v="8"/>
    <n v="1"/>
    <n v="1321.92"/>
    <x v="1"/>
    <n v="165.24"/>
  </r>
  <r>
    <n v="3299"/>
    <x v="1"/>
    <x v="183"/>
    <d v="2023-06-23T00:00:00"/>
    <x v="187"/>
    <x v="1"/>
    <n v="103.73"/>
    <n v="2"/>
    <n v="2"/>
    <x v="1"/>
    <s v="Credit Card"/>
    <x v="0"/>
    <s v="No"/>
    <s v="Accommodation"/>
    <n v="3"/>
    <n v="4"/>
    <n v="311.19"/>
    <x v="0"/>
    <n v="103.73"/>
  </r>
  <r>
    <n v="3300"/>
    <x v="2"/>
    <x v="41"/>
    <d v="2023-05-24T00:00:00"/>
    <x v="62"/>
    <x v="2"/>
    <n v="114.26"/>
    <n v="2"/>
    <n v="0"/>
    <x v="4"/>
    <s v="UPI"/>
    <x v="0"/>
    <s v="No"/>
    <s v="Accommodation"/>
    <n v="7"/>
    <n v="2"/>
    <n v="799.82"/>
    <x v="0"/>
    <n v="114.26"/>
  </r>
  <r>
    <n v="3301"/>
    <x v="3"/>
    <x v="351"/>
    <d v="2023-03-25T00:00:00"/>
    <x v="45"/>
    <x v="2"/>
    <n v="157.72"/>
    <n v="3"/>
    <n v="0"/>
    <x v="1"/>
    <s v="Cash"/>
    <x v="0"/>
    <s v="Yes"/>
    <s v="Food &amp; Beverage"/>
    <n v="7"/>
    <n v="3"/>
    <n v="1104.04"/>
    <x v="0"/>
    <n v="157.72"/>
  </r>
  <r>
    <n v="3302"/>
    <x v="1"/>
    <x v="64"/>
    <d v="2023-09-18T00:00:00"/>
    <x v="257"/>
    <x v="2"/>
    <n v="108.99"/>
    <n v="1"/>
    <n v="0"/>
    <x v="1"/>
    <s v="Cash"/>
    <x v="1"/>
    <s v="No"/>
    <s v="Accommodation"/>
    <n v="3"/>
    <n v="1"/>
    <n v="326.96999999999997"/>
    <x v="1"/>
    <n v="108.99"/>
  </r>
  <r>
    <n v="3303"/>
    <x v="2"/>
    <x v="294"/>
    <d v="2023-09-24T00:00:00"/>
    <x v="297"/>
    <x v="1"/>
    <n v="161.72"/>
    <n v="1"/>
    <n v="2"/>
    <x v="1"/>
    <s v="Debit Card"/>
    <x v="0"/>
    <s v="No"/>
    <s v="Spa Services"/>
    <n v="7"/>
    <n v="3"/>
    <n v="1132.04"/>
    <x v="0"/>
    <n v="161.72"/>
  </r>
  <r>
    <n v="3304"/>
    <x v="3"/>
    <x v="244"/>
    <d v="2023-01-17T00:00:00"/>
    <x v="64"/>
    <x v="0"/>
    <n v="285.76"/>
    <n v="1"/>
    <n v="0"/>
    <x v="2"/>
    <s v="Bank Transfer"/>
    <x v="0"/>
    <s v="No"/>
    <s v="Accommodation"/>
    <n v="5"/>
    <n v="1"/>
    <n v="1428.8"/>
    <x v="0"/>
    <n v="285.76"/>
  </r>
  <r>
    <n v="3305"/>
    <x v="3"/>
    <x v="72"/>
    <d v="2024-01-04T00:00:00"/>
    <x v="306"/>
    <x v="2"/>
    <n v="104.55"/>
    <n v="2"/>
    <n v="3"/>
    <x v="2"/>
    <s v="UPI"/>
    <x v="2"/>
    <s v="Yes"/>
    <s v="Accommodation"/>
    <n v="7"/>
    <n v="5"/>
    <n v="0"/>
    <x v="2"/>
    <n v="0"/>
  </r>
  <r>
    <n v="3306"/>
    <x v="3"/>
    <x v="92"/>
    <d v="2023-11-26T00:00:00"/>
    <x v="53"/>
    <x v="1"/>
    <n v="193.83"/>
    <n v="2"/>
    <n v="1"/>
    <x v="0"/>
    <s v="Bank Transfer"/>
    <x v="0"/>
    <s v="No"/>
    <s v="Accommodation"/>
    <n v="3"/>
    <n v="3"/>
    <n v="581.49"/>
    <x v="0"/>
    <n v="193.83"/>
  </r>
  <r>
    <n v="3307"/>
    <x v="0"/>
    <x v="324"/>
    <d v="2023-03-21T00:00:00"/>
    <x v="376"/>
    <x v="2"/>
    <n v="94.58"/>
    <n v="2"/>
    <n v="2"/>
    <x v="3"/>
    <s v="Bank Transfer"/>
    <x v="0"/>
    <s v="No"/>
    <s v="Accommodation"/>
    <n v="6"/>
    <n v="4"/>
    <n v="567.48"/>
    <x v="0"/>
    <n v="94.58"/>
  </r>
  <r>
    <n v="3308"/>
    <x v="1"/>
    <x v="145"/>
    <d v="2023-11-08T00:00:00"/>
    <x v="219"/>
    <x v="1"/>
    <n v="101.42"/>
    <n v="2"/>
    <n v="0"/>
    <x v="1"/>
    <s v="Cash"/>
    <x v="3"/>
    <s v="No"/>
    <s v="Accommodation"/>
    <n v="5"/>
    <n v="2"/>
    <n v="0"/>
    <x v="2"/>
    <n v="0"/>
  </r>
  <r>
    <n v="3309"/>
    <x v="2"/>
    <x v="51"/>
    <d v="2023-12-29T00:00:00"/>
    <x v="230"/>
    <x v="2"/>
    <n v="104.54"/>
    <n v="1"/>
    <n v="0"/>
    <x v="2"/>
    <s v="Bank Transfer"/>
    <x v="1"/>
    <s v="No"/>
    <s v="Accommodation"/>
    <n v="3"/>
    <n v="1"/>
    <n v="313.62"/>
    <x v="1"/>
    <n v="104.54"/>
  </r>
  <r>
    <n v="3310"/>
    <x v="0"/>
    <x v="276"/>
    <d v="2023-02-10T00:00:00"/>
    <x v="263"/>
    <x v="3"/>
    <n v="378.2"/>
    <n v="3"/>
    <n v="0"/>
    <x v="0"/>
    <s v="UPI"/>
    <x v="3"/>
    <s v="No"/>
    <s v="Accommodation"/>
    <n v="12"/>
    <n v="3"/>
    <n v="0"/>
    <x v="2"/>
    <n v="0"/>
  </r>
  <r>
    <n v="3311"/>
    <x v="0"/>
    <x v="100"/>
    <d v="2023-06-28T00:00:00"/>
    <x v="107"/>
    <x v="0"/>
    <n v="165.21"/>
    <n v="1"/>
    <n v="2"/>
    <x v="2"/>
    <s v="Cash"/>
    <x v="0"/>
    <s v="No"/>
    <s v="Accommodation"/>
    <n v="7"/>
    <n v="3"/>
    <n v="1156.47"/>
    <x v="0"/>
    <n v="165.21"/>
  </r>
  <r>
    <n v="3312"/>
    <x v="0"/>
    <x v="22"/>
    <d v="2023-12-18T00:00:00"/>
    <x v="363"/>
    <x v="3"/>
    <n v="306.31"/>
    <n v="2"/>
    <n v="1"/>
    <x v="4"/>
    <s v="Debit Card"/>
    <x v="1"/>
    <s v="Yes"/>
    <s v="Accommodation"/>
    <n v="12"/>
    <n v="3"/>
    <n v="3675.7200000000003"/>
    <x v="1"/>
    <n v="306.31"/>
  </r>
  <r>
    <n v="3313"/>
    <x v="2"/>
    <x v="272"/>
    <d v="2023-05-15T00:00:00"/>
    <x v="308"/>
    <x v="2"/>
    <n v="116.4"/>
    <n v="2"/>
    <n v="2"/>
    <x v="2"/>
    <s v="Bank Transfer"/>
    <x v="0"/>
    <s v="Yes"/>
    <s v="Food &amp; Beverage"/>
    <n v="5"/>
    <n v="4"/>
    <n v="582"/>
    <x v="0"/>
    <n v="116.4"/>
  </r>
  <r>
    <n v="3314"/>
    <x v="0"/>
    <x v="198"/>
    <d v="2023-06-19T00:00:00"/>
    <x v="352"/>
    <x v="1"/>
    <n v="117.66"/>
    <n v="1"/>
    <n v="2"/>
    <x v="2"/>
    <s v="Debit Card"/>
    <x v="0"/>
    <s v="No"/>
    <s v="Spa Services"/>
    <n v="7"/>
    <n v="3"/>
    <n v="823.62"/>
    <x v="0"/>
    <n v="117.66"/>
  </r>
  <r>
    <n v="3315"/>
    <x v="0"/>
    <x v="176"/>
    <d v="2023-12-01T00:00:00"/>
    <x v="378"/>
    <x v="1"/>
    <n v="139.02000000000001"/>
    <n v="2"/>
    <n v="2"/>
    <x v="1"/>
    <s v="Cash"/>
    <x v="1"/>
    <s v="No"/>
    <s v="Accommodation"/>
    <n v="5"/>
    <n v="4"/>
    <n v="695.1"/>
    <x v="1"/>
    <n v="139.02000000000001"/>
  </r>
  <r>
    <n v="3316"/>
    <x v="0"/>
    <x v="7"/>
    <d v="2023-03-05T00:00:00"/>
    <x v="76"/>
    <x v="0"/>
    <n v="261.73"/>
    <n v="3"/>
    <n v="0"/>
    <x v="3"/>
    <s v="Bank Transfer"/>
    <x v="1"/>
    <s v="No"/>
    <s v="Accommodation"/>
    <n v="11"/>
    <n v="3"/>
    <n v="2879.03"/>
    <x v="1"/>
    <n v="261.73"/>
  </r>
  <r>
    <n v="3317"/>
    <x v="0"/>
    <x v="267"/>
    <d v="2023-11-25T00:00:00"/>
    <x v="276"/>
    <x v="0"/>
    <n v="161.65"/>
    <n v="3"/>
    <n v="0"/>
    <x v="1"/>
    <s v="Debit Card"/>
    <x v="2"/>
    <s v="No"/>
    <s v="Accommodation"/>
    <n v="6"/>
    <n v="3"/>
    <n v="0"/>
    <x v="2"/>
    <n v="0"/>
  </r>
  <r>
    <n v="3318"/>
    <x v="2"/>
    <x v="30"/>
    <d v="2023-07-02T00:00:00"/>
    <x v="35"/>
    <x v="1"/>
    <n v="191.37"/>
    <n v="2"/>
    <n v="0"/>
    <x v="1"/>
    <s v="Debit Card"/>
    <x v="1"/>
    <s v="Yes"/>
    <s v="Accommodation"/>
    <n v="10"/>
    <n v="2"/>
    <n v="1913.7"/>
    <x v="1"/>
    <n v="191.37"/>
  </r>
  <r>
    <n v="3319"/>
    <x v="2"/>
    <x v="155"/>
    <d v="2023-07-25T00:00:00"/>
    <x v="104"/>
    <x v="2"/>
    <n v="140.55000000000001"/>
    <n v="3"/>
    <n v="3"/>
    <x v="4"/>
    <s v="Cash"/>
    <x v="2"/>
    <s v="No"/>
    <s v="Accommodation"/>
    <n v="8"/>
    <n v="6"/>
    <n v="0"/>
    <x v="2"/>
    <n v="0"/>
  </r>
  <r>
    <n v="3320"/>
    <x v="3"/>
    <x v="16"/>
    <d v="2023-06-22T00:00:00"/>
    <x v="293"/>
    <x v="1"/>
    <n v="241.15"/>
    <n v="1"/>
    <n v="1"/>
    <x v="2"/>
    <s v="Credit Card"/>
    <x v="1"/>
    <s v="No"/>
    <s v="Other"/>
    <n v="8"/>
    <n v="2"/>
    <n v="1929.2"/>
    <x v="1"/>
    <n v="241.15"/>
  </r>
  <r>
    <n v="3321"/>
    <x v="0"/>
    <x v="44"/>
    <d v="2023-04-16T00:00:00"/>
    <x v="98"/>
    <x v="2"/>
    <n v="120.84"/>
    <n v="1"/>
    <n v="2"/>
    <x v="0"/>
    <s v="Cash"/>
    <x v="0"/>
    <s v="Yes"/>
    <s v="Accommodation"/>
    <n v="2"/>
    <n v="3"/>
    <n v="241.68"/>
    <x v="0"/>
    <n v="120.84"/>
  </r>
  <r>
    <n v="3322"/>
    <x v="1"/>
    <x v="278"/>
    <d v="2023-12-08T00:00:00"/>
    <x v="248"/>
    <x v="1"/>
    <n v="149.87"/>
    <n v="2"/>
    <n v="0"/>
    <x v="1"/>
    <s v="Bank Transfer"/>
    <x v="2"/>
    <s v="No"/>
    <s v="Food &amp; Beverage"/>
    <n v="4"/>
    <n v="2"/>
    <n v="0"/>
    <x v="2"/>
    <n v="0"/>
  </r>
  <r>
    <n v="3323"/>
    <x v="2"/>
    <x v="339"/>
    <d v="2023-12-06T00:00:00"/>
    <x v="356"/>
    <x v="2"/>
    <n v="92.57"/>
    <n v="2"/>
    <n v="0"/>
    <x v="2"/>
    <s v="UPI"/>
    <x v="0"/>
    <s v="No"/>
    <s v="Spa Services"/>
    <n v="7"/>
    <n v="2"/>
    <n v="647.99"/>
    <x v="0"/>
    <n v="92.570000000000007"/>
  </r>
  <r>
    <n v="3324"/>
    <x v="3"/>
    <x v="283"/>
    <d v="2023-12-13T00:00:00"/>
    <x v="3"/>
    <x v="2"/>
    <n v="129.87"/>
    <n v="1"/>
    <n v="2"/>
    <x v="1"/>
    <s v="UPI"/>
    <x v="0"/>
    <s v="No"/>
    <s v="Accommodation"/>
    <n v="3"/>
    <n v="3"/>
    <n v="389.61"/>
    <x v="0"/>
    <n v="129.87"/>
  </r>
  <r>
    <n v="3325"/>
    <x v="2"/>
    <x v="336"/>
    <d v="2023-12-29T00:00:00"/>
    <x v="252"/>
    <x v="1"/>
    <n v="145.22"/>
    <n v="2"/>
    <n v="0"/>
    <x v="2"/>
    <s v="Debit Card"/>
    <x v="2"/>
    <s v="No"/>
    <s v="Accommodation"/>
    <n v="7"/>
    <n v="2"/>
    <n v="0"/>
    <x v="2"/>
    <n v="0"/>
  </r>
  <r>
    <n v="3326"/>
    <x v="2"/>
    <x v="286"/>
    <d v="2023-02-05T00:00:00"/>
    <x v="185"/>
    <x v="1"/>
    <n v="149.65"/>
    <n v="3"/>
    <n v="3"/>
    <x v="2"/>
    <s v="Cash"/>
    <x v="0"/>
    <s v="No"/>
    <s v="Accommodation"/>
    <n v="4"/>
    <n v="6"/>
    <n v="598.6"/>
    <x v="0"/>
    <n v="149.65"/>
  </r>
  <r>
    <n v="3327"/>
    <x v="2"/>
    <x v="168"/>
    <d v="2023-06-13T00:00:00"/>
    <x v="303"/>
    <x v="3"/>
    <n v="366.96"/>
    <n v="2"/>
    <n v="0"/>
    <x v="0"/>
    <s v="UPI"/>
    <x v="1"/>
    <s v="No"/>
    <s v="Accommodation"/>
    <n v="7"/>
    <n v="2"/>
    <n v="2568.7199999999998"/>
    <x v="1"/>
    <n v="366.96"/>
  </r>
  <r>
    <n v="3328"/>
    <x v="0"/>
    <x v="336"/>
    <d v="2023-12-29T00:00:00"/>
    <x v="311"/>
    <x v="0"/>
    <n v="154.11000000000001"/>
    <n v="1"/>
    <n v="1"/>
    <x v="2"/>
    <s v="Cash"/>
    <x v="0"/>
    <s v="No"/>
    <s v="Food &amp; Beverage"/>
    <n v="7"/>
    <n v="2"/>
    <n v="1078.77"/>
    <x v="0"/>
    <n v="154.10999999999999"/>
  </r>
  <r>
    <n v="3329"/>
    <x v="2"/>
    <x v="160"/>
    <d v="2023-05-20T00:00:00"/>
    <x v="95"/>
    <x v="0"/>
    <n v="294.24"/>
    <n v="2"/>
    <n v="0"/>
    <x v="1"/>
    <s v="Cash"/>
    <x v="0"/>
    <s v="No"/>
    <s v="Laundry"/>
    <n v="1"/>
    <n v="2"/>
    <n v="294.24"/>
    <x v="0"/>
    <n v="294.24"/>
  </r>
  <r>
    <n v="3330"/>
    <x v="2"/>
    <x v="41"/>
    <d v="2023-05-21T00:00:00"/>
    <x v="371"/>
    <x v="2"/>
    <n v="149.13999999999999"/>
    <n v="2"/>
    <n v="0"/>
    <x v="1"/>
    <s v="UPI"/>
    <x v="2"/>
    <s v="No"/>
    <s v="Other"/>
    <n v="4"/>
    <n v="2"/>
    <n v="0"/>
    <x v="2"/>
    <n v="0"/>
  </r>
  <r>
    <n v="3331"/>
    <x v="1"/>
    <x v="357"/>
    <d v="2023-06-08T00:00:00"/>
    <x v="2"/>
    <x v="1"/>
    <n v="154.05000000000001"/>
    <n v="2"/>
    <n v="2"/>
    <x v="3"/>
    <s v="Debit Card"/>
    <x v="0"/>
    <s v="Yes"/>
    <s v="Accommodation"/>
    <n v="9"/>
    <n v="4"/>
    <n v="1386.45"/>
    <x v="0"/>
    <n v="154.05000000000001"/>
  </r>
  <r>
    <n v="3332"/>
    <x v="3"/>
    <x v="152"/>
    <d v="2023-10-16T00:00:00"/>
    <x v="93"/>
    <x v="1"/>
    <n v="210.47"/>
    <n v="2"/>
    <n v="0"/>
    <x v="1"/>
    <s v="Cash"/>
    <x v="0"/>
    <s v="No"/>
    <s v="Accommodation"/>
    <n v="11"/>
    <n v="2"/>
    <n v="2315.17"/>
    <x v="0"/>
    <n v="210.47"/>
  </r>
  <r>
    <n v="3333"/>
    <x v="2"/>
    <x v="302"/>
    <d v="2023-03-05T00:00:00"/>
    <x v="375"/>
    <x v="3"/>
    <n v="291.27"/>
    <n v="1"/>
    <n v="0"/>
    <x v="1"/>
    <s v="Bank Transfer"/>
    <x v="0"/>
    <s v="No"/>
    <s v="Accommodation"/>
    <n v="4"/>
    <n v="1"/>
    <n v="1165.08"/>
    <x v="0"/>
    <n v="291.27"/>
  </r>
  <r>
    <n v="3334"/>
    <x v="2"/>
    <x v="158"/>
    <d v="2023-12-21T00:00:00"/>
    <x v="354"/>
    <x v="0"/>
    <n v="287.76"/>
    <n v="2"/>
    <n v="1"/>
    <x v="4"/>
    <s v="UPI"/>
    <x v="1"/>
    <s v="Yes"/>
    <s v="Food &amp; Beverage"/>
    <n v="4"/>
    <n v="3"/>
    <n v="1151.04"/>
    <x v="1"/>
    <n v="287.76"/>
  </r>
  <r>
    <n v="3335"/>
    <x v="0"/>
    <x v="169"/>
    <d v="2023-04-15T00:00:00"/>
    <x v="56"/>
    <x v="0"/>
    <n v="200.07"/>
    <n v="1"/>
    <n v="0"/>
    <x v="1"/>
    <s v="Cash"/>
    <x v="0"/>
    <s v="Yes"/>
    <s v="Other"/>
    <n v="4"/>
    <n v="1"/>
    <n v="800.28"/>
    <x v="0"/>
    <n v="200.07"/>
  </r>
  <r>
    <n v="3336"/>
    <x v="3"/>
    <x v="32"/>
    <d v="2023-10-31T00:00:00"/>
    <x v="129"/>
    <x v="2"/>
    <n v="160.94"/>
    <n v="1"/>
    <n v="0"/>
    <x v="1"/>
    <s v="Cash"/>
    <x v="0"/>
    <s v="No"/>
    <s v="Accommodation"/>
    <n v="6"/>
    <n v="1"/>
    <n v="965.64"/>
    <x v="0"/>
    <n v="160.94"/>
  </r>
  <r>
    <n v="3337"/>
    <x v="0"/>
    <x v="81"/>
    <d v="2023-06-13T00:00:00"/>
    <x v="115"/>
    <x v="2"/>
    <n v="112.51"/>
    <n v="1"/>
    <n v="0"/>
    <x v="1"/>
    <s v="Debit Card"/>
    <x v="1"/>
    <s v="No"/>
    <s v="Accommodation"/>
    <n v="9"/>
    <n v="1"/>
    <n v="1012.59"/>
    <x v="1"/>
    <n v="112.51"/>
  </r>
  <r>
    <n v="3338"/>
    <x v="1"/>
    <x v="180"/>
    <d v="2023-03-12T00:00:00"/>
    <x v="46"/>
    <x v="1"/>
    <n v="164.27"/>
    <n v="3"/>
    <n v="0"/>
    <x v="1"/>
    <s v="Debit Card"/>
    <x v="1"/>
    <s v="Yes"/>
    <s v="Food &amp; Beverage"/>
    <n v="13"/>
    <n v="3"/>
    <n v="2135.5100000000002"/>
    <x v="1"/>
    <n v="164.27"/>
  </r>
  <r>
    <n v="3339"/>
    <x v="1"/>
    <x v="291"/>
    <d v="2023-02-19T00:00:00"/>
    <x v="29"/>
    <x v="1"/>
    <n v="121.61"/>
    <n v="2"/>
    <n v="0"/>
    <x v="1"/>
    <s v="Debit Card"/>
    <x v="0"/>
    <s v="No"/>
    <s v="Accommodation"/>
    <n v="4"/>
    <n v="2"/>
    <n v="486.44"/>
    <x v="0"/>
    <n v="121.61"/>
  </r>
  <r>
    <n v="3340"/>
    <x v="2"/>
    <x v="109"/>
    <d v="2023-04-16T00:00:00"/>
    <x v="350"/>
    <x v="0"/>
    <n v="211.94"/>
    <n v="2"/>
    <n v="0"/>
    <x v="2"/>
    <s v="UPI"/>
    <x v="2"/>
    <s v="No"/>
    <s v="Food &amp; Beverage"/>
    <n v="3"/>
    <n v="2"/>
    <n v="0"/>
    <x v="2"/>
    <n v="0"/>
  </r>
  <r>
    <n v="3341"/>
    <x v="1"/>
    <x v="271"/>
    <d v="2023-08-15T00:00:00"/>
    <x v="213"/>
    <x v="2"/>
    <n v="94.39"/>
    <n v="2"/>
    <n v="0"/>
    <x v="1"/>
    <s v="Bank Transfer"/>
    <x v="0"/>
    <s v="Yes"/>
    <s v="Food &amp; Beverage"/>
    <n v="4"/>
    <n v="2"/>
    <n v="377.56"/>
    <x v="0"/>
    <n v="94.39"/>
  </r>
  <r>
    <n v="3342"/>
    <x v="2"/>
    <x v="228"/>
    <d v="2023-06-25T00:00:00"/>
    <x v="266"/>
    <x v="0"/>
    <n v="228.22"/>
    <n v="1"/>
    <n v="3"/>
    <x v="1"/>
    <s v="Bank Transfer"/>
    <x v="1"/>
    <s v="No"/>
    <s v="Food &amp; Beverage"/>
    <n v="10"/>
    <n v="4"/>
    <n v="2282.1999999999998"/>
    <x v="1"/>
    <n v="228.21999999999997"/>
  </r>
  <r>
    <n v="3343"/>
    <x v="1"/>
    <x v="132"/>
    <d v="2023-10-07T00:00:00"/>
    <x v="133"/>
    <x v="1"/>
    <n v="148.16999999999999"/>
    <n v="3"/>
    <n v="0"/>
    <x v="0"/>
    <s v="Debit Card"/>
    <x v="2"/>
    <s v="Yes"/>
    <s v="Accommodation"/>
    <n v="4"/>
    <n v="3"/>
    <n v="0"/>
    <x v="2"/>
    <n v="0"/>
  </r>
  <r>
    <n v="3344"/>
    <x v="3"/>
    <x v="351"/>
    <d v="2023-03-21T00:00:00"/>
    <x v="253"/>
    <x v="3"/>
    <n v="525.33000000000004"/>
    <n v="2"/>
    <n v="0"/>
    <x v="1"/>
    <s v="Debit Card"/>
    <x v="2"/>
    <s v="No"/>
    <s v="Accommodation"/>
    <n v="3"/>
    <n v="2"/>
    <n v="0"/>
    <x v="2"/>
    <n v="0"/>
  </r>
  <r>
    <n v="3345"/>
    <x v="0"/>
    <x v="129"/>
    <d v="2023-02-17T00:00:00"/>
    <x v="120"/>
    <x v="0"/>
    <n v="168.93"/>
    <n v="1"/>
    <n v="0"/>
    <x v="0"/>
    <s v="Credit Card"/>
    <x v="3"/>
    <s v="Yes"/>
    <s v="Accommodation"/>
    <n v="6"/>
    <n v="1"/>
    <n v="0"/>
    <x v="2"/>
    <n v="0"/>
  </r>
  <r>
    <n v="3346"/>
    <x v="0"/>
    <x v="72"/>
    <d v="2024-01-04T00:00:00"/>
    <x v="170"/>
    <x v="2"/>
    <n v="64.23"/>
    <n v="1"/>
    <n v="2"/>
    <x v="1"/>
    <s v="Credit Card"/>
    <x v="0"/>
    <s v="Yes"/>
    <s v="Accommodation"/>
    <n v="7"/>
    <n v="3"/>
    <n v="449.61"/>
    <x v="0"/>
    <n v="64.23"/>
  </r>
  <r>
    <n v="3347"/>
    <x v="3"/>
    <x v="103"/>
    <d v="2023-04-13T00:00:00"/>
    <x v="308"/>
    <x v="1"/>
    <n v="188.75"/>
    <n v="3"/>
    <n v="0"/>
    <x v="2"/>
    <s v="Cash"/>
    <x v="2"/>
    <s v="No"/>
    <s v="Food &amp; Beverage"/>
    <n v="3"/>
    <n v="3"/>
    <n v="0"/>
    <x v="2"/>
    <n v="0"/>
  </r>
  <r>
    <n v="3348"/>
    <x v="0"/>
    <x v="226"/>
    <d v="2024-01-11T00:00:00"/>
    <x v="407"/>
    <x v="1"/>
    <n v="166.64"/>
    <n v="2"/>
    <n v="0"/>
    <x v="2"/>
    <s v="Bank Transfer"/>
    <x v="2"/>
    <s v="No"/>
    <s v="Accommodation"/>
    <n v="11"/>
    <n v="2"/>
    <n v="0"/>
    <x v="2"/>
    <n v="0"/>
  </r>
  <r>
    <n v="3349"/>
    <x v="3"/>
    <x v="168"/>
    <d v="2023-06-13T00:00:00"/>
    <x v="18"/>
    <x v="1"/>
    <n v="165.77"/>
    <n v="1"/>
    <n v="0"/>
    <x v="2"/>
    <s v="Bank Transfer"/>
    <x v="1"/>
    <s v="No"/>
    <s v="Accommodation"/>
    <n v="7"/>
    <n v="1"/>
    <n v="1160.3900000000001"/>
    <x v="1"/>
    <n v="165.77"/>
  </r>
  <r>
    <n v="3350"/>
    <x v="3"/>
    <x v="291"/>
    <d v="2023-02-18T00:00:00"/>
    <x v="67"/>
    <x v="1"/>
    <n v="240.63"/>
    <n v="2"/>
    <n v="2"/>
    <x v="3"/>
    <s v="Cash"/>
    <x v="0"/>
    <s v="Yes"/>
    <s v="Laundry"/>
    <n v="3"/>
    <n v="4"/>
    <n v="721.89"/>
    <x v="0"/>
    <n v="240.63"/>
  </r>
  <r>
    <n v="3351"/>
    <x v="0"/>
    <x v="74"/>
    <d v="2023-05-08T00:00:00"/>
    <x v="406"/>
    <x v="3"/>
    <n v="431.3"/>
    <n v="2"/>
    <n v="2"/>
    <x v="1"/>
    <s v="Cash"/>
    <x v="0"/>
    <s v="No"/>
    <s v="Accommodation"/>
    <n v="2"/>
    <n v="4"/>
    <n v="862.6"/>
    <x v="0"/>
    <n v="431.3"/>
  </r>
  <r>
    <n v="3352"/>
    <x v="0"/>
    <x v="219"/>
    <d v="2023-07-15T00:00:00"/>
    <x v="291"/>
    <x v="2"/>
    <n v="98.63"/>
    <n v="3"/>
    <n v="0"/>
    <x v="1"/>
    <s v="Credit Card"/>
    <x v="0"/>
    <s v="No"/>
    <s v="Spa Services"/>
    <n v="7"/>
    <n v="3"/>
    <n v="690.41"/>
    <x v="0"/>
    <n v="98.63"/>
  </r>
  <r>
    <n v="3353"/>
    <x v="3"/>
    <x v="60"/>
    <d v="2023-12-20T00:00:00"/>
    <x v="89"/>
    <x v="1"/>
    <n v="134.63999999999999"/>
    <n v="1"/>
    <n v="1"/>
    <x v="3"/>
    <s v="UPI"/>
    <x v="0"/>
    <s v="Yes"/>
    <s v="Accommodation"/>
    <n v="4"/>
    <n v="2"/>
    <n v="538.55999999999995"/>
    <x v="0"/>
    <n v="134.63999999999999"/>
  </r>
  <r>
    <n v="3354"/>
    <x v="2"/>
    <x v="224"/>
    <d v="2023-05-20T00:00:00"/>
    <x v="42"/>
    <x v="3"/>
    <n v="418.35"/>
    <n v="1"/>
    <n v="0"/>
    <x v="2"/>
    <s v="Bank Transfer"/>
    <x v="0"/>
    <s v="No"/>
    <s v="Accommodation"/>
    <n v="2"/>
    <n v="1"/>
    <n v="836.7"/>
    <x v="0"/>
    <n v="418.35"/>
  </r>
  <r>
    <n v="3355"/>
    <x v="1"/>
    <x v="74"/>
    <d v="2023-05-10T00:00:00"/>
    <x v="26"/>
    <x v="0"/>
    <n v="221.67"/>
    <n v="3"/>
    <n v="0"/>
    <x v="2"/>
    <s v="Bank Transfer"/>
    <x v="2"/>
    <s v="No"/>
    <s v="Spa Services"/>
    <n v="4"/>
    <n v="3"/>
    <n v="0"/>
    <x v="2"/>
    <n v="0"/>
  </r>
  <r>
    <n v="3356"/>
    <x v="2"/>
    <x v="280"/>
    <d v="2023-07-08T00:00:00"/>
    <x v="216"/>
    <x v="2"/>
    <n v="147.47999999999999"/>
    <n v="3"/>
    <n v="0"/>
    <x v="3"/>
    <s v="Cash"/>
    <x v="0"/>
    <s v="Yes"/>
    <s v="Accommodation"/>
    <n v="7"/>
    <n v="3"/>
    <n v="1032.3599999999999"/>
    <x v="0"/>
    <n v="147.47999999999999"/>
  </r>
  <r>
    <n v="3357"/>
    <x v="1"/>
    <x v="185"/>
    <d v="2023-04-20T00:00:00"/>
    <x v="161"/>
    <x v="3"/>
    <n v="316.39999999999998"/>
    <n v="3"/>
    <n v="0"/>
    <x v="0"/>
    <s v="Credit Card"/>
    <x v="0"/>
    <s v="No"/>
    <s v="Accommodation"/>
    <n v="3"/>
    <n v="3"/>
    <n v="949.19999999999993"/>
    <x v="0"/>
    <n v="316.39999999999998"/>
  </r>
  <r>
    <n v="3358"/>
    <x v="2"/>
    <x v="108"/>
    <d v="2023-12-20T00:00:00"/>
    <x v="170"/>
    <x v="1"/>
    <n v="169.45"/>
    <n v="2"/>
    <n v="1"/>
    <x v="3"/>
    <s v="Cash"/>
    <x v="1"/>
    <s v="No"/>
    <s v="Food &amp; Beverage"/>
    <n v="5"/>
    <n v="3"/>
    <n v="847.25"/>
    <x v="1"/>
    <n v="169.45"/>
  </r>
  <r>
    <n v="3359"/>
    <x v="0"/>
    <x v="120"/>
    <d v="2023-06-21T00:00:00"/>
    <x v="16"/>
    <x v="1"/>
    <n v="121.16"/>
    <n v="4"/>
    <n v="1"/>
    <x v="3"/>
    <s v="UPI"/>
    <x v="1"/>
    <s v="No"/>
    <s v="Accommodation"/>
    <n v="4"/>
    <n v="5"/>
    <n v="484.64"/>
    <x v="1"/>
    <n v="121.16"/>
  </r>
  <r>
    <n v="3360"/>
    <x v="0"/>
    <x v="59"/>
    <d v="2023-06-13T00:00:00"/>
    <x v="116"/>
    <x v="0"/>
    <n v="186.05"/>
    <n v="3"/>
    <n v="1"/>
    <x v="1"/>
    <s v="Bank Transfer"/>
    <x v="2"/>
    <s v="No"/>
    <s v="Accommodation"/>
    <n v="2"/>
    <n v="4"/>
    <n v="0"/>
    <x v="2"/>
    <n v="0"/>
  </r>
  <r>
    <n v="3361"/>
    <x v="3"/>
    <x v="144"/>
    <d v="2023-07-01T00:00:00"/>
    <x v="293"/>
    <x v="1"/>
    <n v="227.39"/>
    <n v="2"/>
    <n v="0"/>
    <x v="2"/>
    <s v="Credit Card"/>
    <x v="3"/>
    <s v="Yes"/>
    <s v="Accommodation"/>
    <n v="5"/>
    <n v="2"/>
    <n v="0"/>
    <x v="2"/>
    <n v="0"/>
  </r>
  <r>
    <n v="3362"/>
    <x v="1"/>
    <x v="58"/>
    <d v="2023-10-14T00:00:00"/>
    <x v="146"/>
    <x v="1"/>
    <n v="98.78"/>
    <n v="1"/>
    <n v="1"/>
    <x v="0"/>
    <s v="Bank Transfer"/>
    <x v="2"/>
    <s v="No"/>
    <s v="Accommodation"/>
    <n v="5"/>
    <n v="2"/>
    <n v="0"/>
    <x v="2"/>
    <n v="0"/>
  </r>
  <r>
    <n v="3363"/>
    <x v="2"/>
    <x v="187"/>
    <d v="2023-05-24T00:00:00"/>
    <x v="201"/>
    <x v="1"/>
    <n v="144.88"/>
    <n v="2"/>
    <n v="0"/>
    <x v="1"/>
    <s v="Bank Transfer"/>
    <x v="0"/>
    <s v="Yes"/>
    <s v="Laundry"/>
    <n v="3"/>
    <n v="2"/>
    <n v="434.64"/>
    <x v="0"/>
    <n v="144.88"/>
  </r>
  <r>
    <n v="3364"/>
    <x v="0"/>
    <x v="172"/>
    <d v="2023-04-20T00:00:00"/>
    <x v="4"/>
    <x v="0"/>
    <n v="153.08000000000001"/>
    <n v="1"/>
    <n v="0"/>
    <x v="1"/>
    <s v="Cash"/>
    <x v="1"/>
    <s v="No"/>
    <s v="Accommodation"/>
    <n v="5"/>
    <n v="1"/>
    <n v="765.40000000000009"/>
    <x v="1"/>
    <n v="153.08000000000001"/>
  </r>
  <r>
    <n v="3365"/>
    <x v="2"/>
    <x v="74"/>
    <d v="2023-05-17T00:00:00"/>
    <x v="222"/>
    <x v="0"/>
    <n v="249.28"/>
    <n v="2"/>
    <n v="1"/>
    <x v="0"/>
    <s v="Debit Card"/>
    <x v="0"/>
    <s v="No"/>
    <s v="Accommodation"/>
    <n v="11"/>
    <n v="3"/>
    <n v="2742.08"/>
    <x v="0"/>
    <n v="249.28"/>
  </r>
  <r>
    <n v="3366"/>
    <x v="1"/>
    <x v="24"/>
    <d v="2023-03-13T00:00:00"/>
    <x v="24"/>
    <x v="1"/>
    <n v="158"/>
    <n v="2"/>
    <n v="1"/>
    <x v="1"/>
    <s v="Credit Card"/>
    <x v="0"/>
    <s v="No"/>
    <s v="Accommodation"/>
    <n v="7"/>
    <n v="3"/>
    <n v="1106"/>
    <x v="0"/>
    <n v="158"/>
  </r>
  <r>
    <n v="3367"/>
    <x v="1"/>
    <x v="349"/>
    <d v="2023-08-06T00:00:00"/>
    <x v="227"/>
    <x v="3"/>
    <n v="332.61"/>
    <n v="1"/>
    <n v="0"/>
    <x v="1"/>
    <s v="Cash"/>
    <x v="2"/>
    <s v="No"/>
    <s v="Accommodation"/>
    <n v="7"/>
    <n v="1"/>
    <n v="0"/>
    <x v="2"/>
    <n v="0"/>
  </r>
  <r>
    <n v="3368"/>
    <x v="0"/>
    <x v="73"/>
    <d v="2023-11-05T00:00:00"/>
    <x v="22"/>
    <x v="2"/>
    <n v="99.88"/>
    <n v="2"/>
    <n v="1"/>
    <x v="1"/>
    <s v="Bank Transfer"/>
    <x v="0"/>
    <s v="No"/>
    <s v="Accommodation"/>
    <n v="10"/>
    <n v="3"/>
    <n v="998.8"/>
    <x v="0"/>
    <n v="99.88"/>
  </r>
  <r>
    <n v="3369"/>
    <x v="2"/>
    <x v="119"/>
    <d v="2023-05-28T00:00:00"/>
    <x v="243"/>
    <x v="1"/>
    <n v="163.93"/>
    <n v="3"/>
    <n v="2"/>
    <x v="0"/>
    <s v="Cash"/>
    <x v="0"/>
    <s v="No"/>
    <s v="Accommodation"/>
    <n v="5"/>
    <n v="5"/>
    <n v="819.65000000000009"/>
    <x v="0"/>
    <n v="163.93"/>
  </r>
  <r>
    <n v="3370"/>
    <x v="0"/>
    <x v="42"/>
    <d v="2023-05-06T00:00:00"/>
    <x v="307"/>
    <x v="2"/>
    <n v="117.88"/>
    <n v="4"/>
    <n v="0"/>
    <x v="2"/>
    <s v="Credit Card"/>
    <x v="1"/>
    <s v="No"/>
    <s v="Accommodation"/>
    <n v="10"/>
    <n v="4"/>
    <n v="1178.8"/>
    <x v="1"/>
    <n v="117.88"/>
  </r>
  <r>
    <n v="3371"/>
    <x v="1"/>
    <x v="134"/>
    <d v="2023-07-20T00:00:00"/>
    <x v="145"/>
    <x v="3"/>
    <n v="342.25"/>
    <n v="2"/>
    <n v="0"/>
    <x v="1"/>
    <s v="UPI"/>
    <x v="1"/>
    <s v="Yes"/>
    <s v="Accommodation"/>
    <n v="11"/>
    <n v="2"/>
    <n v="3764.75"/>
    <x v="1"/>
    <n v="342.25"/>
  </r>
  <r>
    <n v="3372"/>
    <x v="3"/>
    <x v="207"/>
    <d v="2023-06-03T00:00:00"/>
    <x v="225"/>
    <x v="3"/>
    <n v="595.76"/>
    <n v="3"/>
    <n v="0"/>
    <x v="1"/>
    <s v="Credit Card"/>
    <x v="1"/>
    <s v="Yes"/>
    <s v="Accommodation"/>
    <n v="5"/>
    <n v="3"/>
    <n v="2978.8"/>
    <x v="1"/>
    <n v="595.76"/>
  </r>
  <r>
    <n v="3373"/>
    <x v="0"/>
    <x v="221"/>
    <d v="2023-09-22T00:00:00"/>
    <x v="27"/>
    <x v="1"/>
    <n v="186.85"/>
    <n v="1"/>
    <n v="0"/>
    <x v="1"/>
    <s v="Cash"/>
    <x v="0"/>
    <s v="No"/>
    <s v="Accommodation"/>
    <n v="3"/>
    <n v="1"/>
    <n v="560.54999999999995"/>
    <x v="0"/>
    <n v="186.85"/>
  </r>
  <r>
    <n v="3374"/>
    <x v="3"/>
    <x v="164"/>
    <d v="2023-08-24T00:00:00"/>
    <x v="324"/>
    <x v="1"/>
    <n v="177.94"/>
    <n v="1"/>
    <n v="0"/>
    <x v="2"/>
    <s v="Debit Card"/>
    <x v="0"/>
    <s v="No"/>
    <s v="Food &amp; Beverage"/>
    <n v="3"/>
    <n v="1"/>
    <n v="533.81999999999994"/>
    <x v="0"/>
    <n v="177.93999999999997"/>
  </r>
  <r>
    <n v="3375"/>
    <x v="0"/>
    <x v="272"/>
    <d v="2023-05-16T00:00:00"/>
    <x v="259"/>
    <x v="0"/>
    <n v="224.2"/>
    <n v="1"/>
    <n v="0"/>
    <x v="2"/>
    <s v="Bank Transfer"/>
    <x v="0"/>
    <s v="No"/>
    <s v="Spa Services"/>
    <n v="6"/>
    <n v="1"/>
    <n v="1345.1999999999998"/>
    <x v="0"/>
    <n v="224.19999999999996"/>
  </r>
  <r>
    <n v="3376"/>
    <x v="2"/>
    <x v="310"/>
    <d v="2023-10-14T00:00:00"/>
    <x v="336"/>
    <x v="2"/>
    <n v="118.16"/>
    <n v="2"/>
    <n v="1"/>
    <x v="3"/>
    <s v="Cash"/>
    <x v="0"/>
    <s v="Yes"/>
    <s v="Food &amp; Beverage"/>
    <n v="4"/>
    <n v="3"/>
    <n v="472.64"/>
    <x v="0"/>
    <n v="118.16"/>
  </r>
  <r>
    <n v="3377"/>
    <x v="2"/>
    <x v="58"/>
    <d v="2023-10-14T00:00:00"/>
    <x v="203"/>
    <x v="2"/>
    <n v="122.15"/>
    <n v="2"/>
    <n v="2"/>
    <x v="1"/>
    <s v="Debit Card"/>
    <x v="0"/>
    <s v="No"/>
    <s v="Spa Services"/>
    <n v="5"/>
    <n v="4"/>
    <n v="610.75"/>
    <x v="0"/>
    <n v="122.15"/>
  </r>
  <r>
    <n v="3378"/>
    <x v="1"/>
    <x v="324"/>
    <d v="2023-03-27T00:00:00"/>
    <x v="398"/>
    <x v="1"/>
    <n v="111.75"/>
    <n v="1"/>
    <n v="3"/>
    <x v="0"/>
    <s v="Cash"/>
    <x v="0"/>
    <s v="No"/>
    <s v="Accommodation"/>
    <n v="12"/>
    <n v="4"/>
    <n v="1341"/>
    <x v="0"/>
    <n v="111.75"/>
  </r>
  <r>
    <n v="3379"/>
    <x v="1"/>
    <x v="171"/>
    <d v="2023-01-29T00:00:00"/>
    <x v="137"/>
    <x v="0"/>
    <n v="220.65"/>
    <n v="1"/>
    <n v="0"/>
    <x v="0"/>
    <s v="UPI"/>
    <x v="0"/>
    <s v="Yes"/>
    <s v="Spa Services"/>
    <n v="10"/>
    <n v="1"/>
    <n v="2206.5"/>
    <x v="0"/>
    <n v="220.65"/>
  </r>
  <r>
    <n v="3380"/>
    <x v="0"/>
    <x v="81"/>
    <d v="2023-06-10T00:00:00"/>
    <x v="103"/>
    <x v="0"/>
    <n v="173.21"/>
    <n v="4"/>
    <n v="0"/>
    <x v="3"/>
    <s v="Debit Card"/>
    <x v="1"/>
    <s v="Yes"/>
    <s v="Spa Services"/>
    <n v="6"/>
    <n v="4"/>
    <n v="1039.26"/>
    <x v="1"/>
    <n v="173.21"/>
  </r>
  <r>
    <n v="3381"/>
    <x v="3"/>
    <x v="69"/>
    <d v="2023-02-15T00:00:00"/>
    <x v="131"/>
    <x v="2"/>
    <n v="156.36000000000001"/>
    <n v="4"/>
    <n v="0"/>
    <x v="0"/>
    <s v="Cash"/>
    <x v="2"/>
    <s v="Yes"/>
    <s v="Food &amp; Beverage"/>
    <n v="3"/>
    <n v="4"/>
    <n v="0"/>
    <x v="2"/>
    <n v="0"/>
  </r>
  <r>
    <n v="3382"/>
    <x v="0"/>
    <x v="52"/>
    <d v="2023-12-05T00:00:00"/>
    <x v="3"/>
    <x v="1"/>
    <n v="101.27"/>
    <n v="2"/>
    <n v="0"/>
    <x v="2"/>
    <s v="Cash"/>
    <x v="0"/>
    <s v="Yes"/>
    <s v="Spa Services"/>
    <n v="5"/>
    <n v="2"/>
    <n v="506.34999999999997"/>
    <x v="0"/>
    <n v="101.27"/>
  </r>
  <r>
    <n v="3383"/>
    <x v="2"/>
    <x v="49"/>
    <d v="2023-03-26T00:00:00"/>
    <x v="362"/>
    <x v="1"/>
    <n v="180.67"/>
    <n v="1"/>
    <n v="0"/>
    <x v="3"/>
    <s v="Bank Transfer"/>
    <x v="2"/>
    <s v="Yes"/>
    <s v="Laundry"/>
    <n v="9"/>
    <n v="1"/>
    <n v="0"/>
    <x v="2"/>
    <n v="0"/>
  </r>
  <r>
    <n v="3384"/>
    <x v="2"/>
    <x v="198"/>
    <d v="2023-06-15T00:00:00"/>
    <x v="352"/>
    <x v="2"/>
    <n v="134.33000000000001"/>
    <n v="2"/>
    <n v="0"/>
    <x v="3"/>
    <s v="Bank Transfer"/>
    <x v="2"/>
    <s v="Yes"/>
    <s v="Accommodation"/>
    <n v="3"/>
    <n v="2"/>
    <n v="0"/>
    <x v="2"/>
    <n v="0"/>
  </r>
  <r>
    <n v="3385"/>
    <x v="0"/>
    <x v="229"/>
    <d v="2023-01-08T00:00:00"/>
    <x v="294"/>
    <x v="1"/>
    <n v="107.83"/>
    <n v="1"/>
    <n v="0"/>
    <x v="2"/>
    <s v="Cash"/>
    <x v="0"/>
    <s v="Yes"/>
    <s v="Spa Services"/>
    <n v="3"/>
    <n v="1"/>
    <n v="323.49"/>
    <x v="0"/>
    <n v="107.83"/>
  </r>
  <r>
    <n v="3386"/>
    <x v="1"/>
    <x v="24"/>
    <d v="2023-03-13T00:00:00"/>
    <x v="131"/>
    <x v="3"/>
    <n v="292.83999999999997"/>
    <n v="1"/>
    <n v="2"/>
    <x v="4"/>
    <s v="Debit Card"/>
    <x v="2"/>
    <s v="No"/>
    <s v="Spa Services"/>
    <n v="7"/>
    <n v="3"/>
    <n v="0"/>
    <x v="2"/>
    <n v="0"/>
  </r>
  <r>
    <n v="3387"/>
    <x v="0"/>
    <x v="192"/>
    <d v="2024-01-04T00:00:00"/>
    <x v="214"/>
    <x v="2"/>
    <n v="81.66"/>
    <n v="2"/>
    <n v="0"/>
    <x v="2"/>
    <s v="Credit Card"/>
    <x v="1"/>
    <s v="No"/>
    <s v="Accommodation"/>
    <n v="11"/>
    <n v="2"/>
    <n v="898.26"/>
    <x v="1"/>
    <n v="81.66"/>
  </r>
  <r>
    <n v="3388"/>
    <x v="2"/>
    <x v="100"/>
    <d v="2023-06-25T00:00:00"/>
    <x v="385"/>
    <x v="0"/>
    <n v="176.31"/>
    <n v="3"/>
    <n v="2"/>
    <x v="1"/>
    <s v="UPI"/>
    <x v="2"/>
    <s v="Yes"/>
    <s v="Accommodation"/>
    <n v="4"/>
    <n v="5"/>
    <n v="0"/>
    <x v="2"/>
    <n v="0"/>
  </r>
  <r>
    <n v="3389"/>
    <x v="1"/>
    <x v="260"/>
    <d v="2023-03-18T00:00:00"/>
    <x v="131"/>
    <x v="0"/>
    <n v="173.53"/>
    <n v="1"/>
    <n v="0"/>
    <x v="3"/>
    <s v="Debit Card"/>
    <x v="0"/>
    <s v="Yes"/>
    <s v="Accommodation"/>
    <n v="5"/>
    <n v="1"/>
    <n v="867.65"/>
    <x v="0"/>
    <n v="173.53"/>
  </r>
  <r>
    <n v="3390"/>
    <x v="0"/>
    <x v="11"/>
    <d v="2023-09-26T00:00:00"/>
    <x v="32"/>
    <x v="2"/>
    <n v="82.08"/>
    <n v="1"/>
    <n v="0"/>
    <x v="1"/>
    <s v="Credit Card"/>
    <x v="0"/>
    <s v="No"/>
    <s v="Accommodation"/>
    <n v="3"/>
    <n v="1"/>
    <n v="246.24"/>
    <x v="0"/>
    <n v="82.08"/>
  </r>
  <r>
    <n v="3391"/>
    <x v="1"/>
    <x v="267"/>
    <d v="2023-11-24T00:00:00"/>
    <x v="128"/>
    <x v="2"/>
    <n v="98.39"/>
    <n v="2"/>
    <n v="2"/>
    <x v="2"/>
    <s v="Credit Card"/>
    <x v="0"/>
    <s v="No"/>
    <s v="Accommodation"/>
    <n v="5"/>
    <n v="4"/>
    <n v="491.95"/>
    <x v="0"/>
    <n v="98.39"/>
  </r>
  <r>
    <n v="3392"/>
    <x v="2"/>
    <x v="331"/>
    <d v="2023-12-31T00:00:00"/>
    <x v="168"/>
    <x v="2"/>
    <n v="115.78"/>
    <n v="2"/>
    <n v="1"/>
    <x v="2"/>
    <s v="Cash"/>
    <x v="1"/>
    <s v="No"/>
    <s v="Accommodation"/>
    <n v="4"/>
    <n v="3"/>
    <n v="463.12"/>
    <x v="1"/>
    <n v="115.78"/>
  </r>
  <r>
    <n v="3393"/>
    <x v="3"/>
    <x v="335"/>
    <d v="2023-07-23T00:00:00"/>
    <x v="107"/>
    <x v="2"/>
    <n v="139.9"/>
    <n v="2"/>
    <n v="0"/>
    <x v="2"/>
    <s v="Credit Card"/>
    <x v="0"/>
    <s v="Yes"/>
    <s v="Food &amp; Beverage"/>
    <n v="10"/>
    <n v="2"/>
    <n v="1399"/>
    <x v="0"/>
    <n v="139.9"/>
  </r>
  <r>
    <n v="3394"/>
    <x v="1"/>
    <x v="231"/>
    <d v="2023-07-15T00:00:00"/>
    <x v="36"/>
    <x v="3"/>
    <n v="403.1"/>
    <n v="3"/>
    <n v="2"/>
    <x v="0"/>
    <s v="UPI"/>
    <x v="0"/>
    <s v="No"/>
    <s v="Accommodation"/>
    <n v="12"/>
    <n v="5"/>
    <n v="4837.2000000000007"/>
    <x v="0"/>
    <n v="403.10000000000008"/>
  </r>
  <r>
    <n v="3395"/>
    <x v="1"/>
    <x v="207"/>
    <d v="2023-06-02T00:00:00"/>
    <x v="58"/>
    <x v="1"/>
    <n v="140.11000000000001"/>
    <n v="3"/>
    <n v="0"/>
    <x v="2"/>
    <s v="Bank Transfer"/>
    <x v="3"/>
    <s v="No"/>
    <s v="Accommodation"/>
    <n v="4"/>
    <n v="3"/>
    <n v="0"/>
    <x v="2"/>
    <n v="0"/>
  </r>
  <r>
    <n v="3396"/>
    <x v="1"/>
    <x v="338"/>
    <d v="2023-01-10T00:00:00"/>
    <x v="10"/>
    <x v="1"/>
    <n v="136.44"/>
    <n v="3"/>
    <n v="1"/>
    <x v="2"/>
    <s v="Debit Card"/>
    <x v="0"/>
    <s v="Yes"/>
    <s v="Accommodation"/>
    <n v="4"/>
    <n v="4"/>
    <n v="545.76"/>
    <x v="0"/>
    <n v="136.44"/>
  </r>
  <r>
    <n v="3397"/>
    <x v="2"/>
    <x v="217"/>
    <d v="2023-12-12T00:00:00"/>
    <x v="315"/>
    <x v="3"/>
    <n v="328.59"/>
    <n v="1"/>
    <n v="0"/>
    <x v="0"/>
    <s v="Cash"/>
    <x v="1"/>
    <s v="No"/>
    <s v="Accommodation"/>
    <n v="3"/>
    <n v="1"/>
    <n v="985.77"/>
    <x v="1"/>
    <n v="328.59"/>
  </r>
  <r>
    <n v="3398"/>
    <x v="2"/>
    <x v="338"/>
    <d v="2023-01-08T00:00:00"/>
    <x v="305"/>
    <x v="0"/>
    <n v="291.2"/>
    <n v="3"/>
    <n v="0"/>
    <x v="3"/>
    <s v="UPI"/>
    <x v="0"/>
    <s v="Yes"/>
    <s v="Accommodation"/>
    <n v="2"/>
    <n v="3"/>
    <n v="582.4"/>
    <x v="0"/>
    <n v="291.2"/>
  </r>
  <r>
    <n v="3399"/>
    <x v="1"/>
    <x v="118"/>
    <d v="2023-01-18T00:00:00"/>
    <x v="67"/>
    <x v="1"/>
    <n v="149.03"/>
    <n v="1"/>
    <n v="0"/>
    <x v="1"/>
    <s v="Debit Card"/>
    <x v="0"/>
    <s v="Yes"/>
    <s v="Accommodation"/>
    <n v="7"/>
    <n v="1"/>
    <n v="1043.21"/>
    <x v="0"/>
    <n v="149.03"/>
  </r>
  <r>
    <n v="3400"/>
    <x v="3"/>
    <x v="297"/>
    <d v="2023-10-14T00:00:00"/>
    <x v="59"/>
    <x v="0"/>
    <n v="361.41"/>
    <n v="2"/>
    <n v="3"/>
    <x v="1"/>
    <s v="Bank Transfer"/>
    <x v="3"/>
    <s v="No"/>
    <s v="Other"/>
    <n v="3"/>
    <n v="5"/>
    <n v="0"/>
    <x v="2"/>
    <n v="0"/>
  </r>
  <r>
    <n v="3401"/>
    <x v="0"/>
    <x v="123"/>
    <d v="2024-01-01T00:00:00"/>
    <x v="248"/>
    <x v="0"/>
    <n v="183.95"/>
    <n v="2"/>
    <n v="1"/>
    <x v="2"/>
    <s v="Debit Card"/>
    <x v="0"/>
    <s v="No"/>
    <s v="Accommodation"/>
    <n v="3"/>
    <n v="3"/>
    <n v="551.84999999999991"/>
    <x v="0"/>
    <n v="183.94999999999996"/>
  </r>
  <r>
    <n v="3402"/>
    <x v="3"/>
    <x v="97"/>
    <d v="2023-12-16T00:00:00"/>
    <x v="168"/>
    <x v="1"/>
    <n v="242.78"/>
    <n v="2"/>
    <n v="0"/>
    <x v="0"/>
    <s v="UPI"/>
    <x v="0"/>
    <s v="No"/>
    <s v="Food &amp; Beverage"/>
    <n v="5"/>
    <n v="2"/>
    <n v="1213.9000000000001"/>
    <x v="0"/>
    <n v="242.78000000000003"/>
  </r>
  <r>
    <n v="3403"/>
    <x v="0"/>
    <x v="232"/>
    <d v="2023-09-18T00:00:00"/>
    <x v="233"/>
    <x v="3"/>
    <n v="464.17"/>
    <n v="1"/>
    <n v="0"/>
    <x v="3"/>
    <s v="UPI"/>
    <x v="3"/>
    <s v="No"/>
    <s v="Spa Services"/>
    <n v="7"/>
    <n v="1"/>
    <n v="0"/>
    <x v="2"/>
    <n v="0"/>
  </r>
  <r>
    <n v="3404"/>
    <x v="0"/>
    <x v="313"/>
    <d v="2023-08-21T00:00:00"/>
    <x v="142"/>
    <x v="1"/>
    <n v="126.4"/>
    <n v="2"/>
    <n v="0"/>
    <x v="1"/>
    <s v="Debit Card"/>
    <x v="1"/>
    <s v="No"/>
    <s v="Accommodation"/>
    <n v="4"/>
    <n v="2"/>
    <n v="505.6"/>
    <x v="1"/>
    <n v="126.4"/>
  </r>
  <r>
    <n v="3405"/>
    <x v="3"/>
    <x v="226"/>
    <d v="2024-01-08T00:00:00"/>
    <x v="170"/>
    <x v="1"/>
    <n v="164.02"/>
    <n v="2"/>
    <n v="0"/>
    <x v="0"/>
    <s v="Credit Card"/>
    <x v="0"/>
    <s v="Yes"/>
    <s v="Accommodation"/>
    <n v="8"/>
    <n v="2"/>
    <n v="1312.16"/>
    <x v="0"/>
    <n v="164.02"/>
  </r>
  <r>
    <n v="3406"/>
    <x v="0"/>
    <x v="234"/>
    <d v="2023-02-01T00:00:00"/>
    <x v="137"/>
    <x v="1"/>
    <n v="107.04"/>
    <n v="2"/>
    <n v="0"/>
    <x v="1"/>
    <s v="UPI"/>
    <x v="1"/>
    <s v="No"/>
    <s v="Other"/>
    <n v="7"/>
    <n v="2"/>
    <n v="749.28000000000009"/>
    <x v="1"/>
    <n v="107.04"/>
  </r>
  <r>
    <n v="3407"/>
    <x v="1"/>
    <x v="17"/>
    <d v="2023-11-14T00:00:00"/>
    <x v="374"/>
    <x v="3"/>
    <n v="362.25"/>
    <n v="2"/>
    <n v="1"/>
    <x v="1"/>
    <s v="UPI"/>
    <x v="0"/>
    <s v="No"/>
    <s v="Spa Services"/>
    <n v="8"/>
    <n v="3"/>
    <n v="2898"/>
    <x v="0"/>
    <n v="362.25"/>
  </r>
  <r>
    <n v="3408"/>
    <x v="2"/>
    <x v="150"/>
    <d v="2023-04-24T00:00:00"/>
    <x v="140"/>
    <x v="1"/>
    <n v="216.2"/>
    <n v="2"/>
    <n v="2"/>
    <x v="3"/>
    <s v="Bank Transfer"/>
    <x v="0"/>
    <s v="No"/>
    <s v="Food &amp; Beverage"/>
    <n v="6"/>
    <n v="4"/>
    <n v="1297.1999999999998"/>
    <x v="0"/>
    <n v="216.19999999999996"/>
  </r>
  <r>
    <n v="3409"/>
    <x v="2"/>
    <x v="102"/>
    <d v="2023-09-17T00:00:00"/>
    <x v="104"/>
    <x v="1"/>
    <n v="129.88999999999999"/>
    <n v="2"/>
    <n v="0"/>
    <x v="1"/>
    <s v="Cash"/>
    <x v="0"/>
    <s v="Yes"/>
    <s v="Accommodation"/>
    <n v="1"/>
    <n v="2"/>
    <n v="129.88999999999999"/>
    <x v="0"/>
    <n v="129.88999999999999"/>
  </r>
  <r>
    <n v="3410"/>
    <x v="1"/>
    <x v="142"/>
    <d v="2023-01-07T00:00:00"/>
    <x v="64"/>
    <x v="2"/>
    <n v="91.99"/>
    <n v="2"/>
    <n v="2"/>
    <x v="0"/>
    <s v="Cash"/>
    <x v="0"/>
    <s v="No"/>
    <s v="Food &amp; Beverage"/>
    <n v="3"/>
    <n v="4"/>
    <n v="275.96999999999997"/>
    <x v="0"/>
    <n v="91.99"/>
  </r>
  <r>
    <n v="3411"/>
    <x v="2"/>
    <x v="137"/>
    <d v="2023-01-12T00:00:00"/>
    <x v="67"/>
    <x v="1"/>
    <n v="155.6"/>
    <n v="2"/>
    <n v="1"/>
    <x v="1"/>
    <s v="Cash"/>
    <x v="2"/>
    <s v="Yes"/>
    <s v="Spa Services"/>
    <n v="2"/>
    <n v="3"/>
    <n v="0"/>
    <x v="2"/>
    <n v="0"/>
  </r>
  <r>
    <n v="3412"/>
    <x v="3"/>
    <x v="257"/>
    <d v="2023-03-06T00:00:00"/>
    <x v="258"/>
    <x v="1"/>
    <n v="155.29"/>
    <n v="3"/>
    <n v="0"/>
    <x v="2"/>
    <s v="UPI"/>
    <x v="2"/>
    <s v="No"/>
    <s v="Food &amp; Beverage"/>
    <n v="2"/>
    <n v="3"/>
    <n v="0"/>
    <x v="2"/>
    <n v="0"/>
  </r>
  <r>
    <n v="3413"/>
    <x v="3"/>
    <x v="19"/>
    <d v="2023-01-28T00:00:00"/>
    <x v="120"/>
    <x v="2"/>
    <n v="110.94"/>
    <n v="4"/>
    <n v="1"/>
    <x v="4"/>
    <s v="Debit Card"/>
    <x v="0"/>
    <s v="No"/>
    <s v="Food &amp; Beverage"/>
    <n v="8"/>
    <n v="5"/>
    <n v="887.52"/>
    <x v="0"/>
    <n v="110.94"/>
  </r>
  <r>
    <n v="3414"/>
    <x v="3"/>
    <x v="139"/>
    <d v="2023-04-19T00:00:00"/>
    <x v="63"/>
    <x v="2"/>
    <n v="123.26"/>
    <n v="1"/>
    <n v="2"/>
    <x v="2"/>
    <s v="Bank Transfer"/>
    <x v="0"/>
    <s v="Yes"/>
    <s v="Food &amp; Beverage"/>
    <n v="3"/>
    <n v="3"/>
    <n v="369.78000000000003"/>
    <x v="0"/>
    <n v="123.26"/>
  </r>
  <r>
    <n v="3415"/>
    <x v="1"/>
    <x v="271"/>
    <d v="2023-08-14T00:00:00"/>
    <x v="48"/>
    <x v="3"/>
    <n v="392.01"/>
    <n v="2"/>
    <n v="0"/>
    <x v="3"/>
    <s v="UPI"/>
    <x v="1"/>
    <s v="Yes"/>
    <s v="Accommodation"/>
    <n v="3"/>
    <n v="2"/>
    <n v="1176.03"/>
    <x v="1"/>
    <n v="392.01"/>
  </r>
  <r>
    <n v="3416"/>
    <x v="3"/>
    <x v="144"/>
    <d v="2023-07-02T00:00:00"/>
    <x v="279"/>
    <x v="0"/>
    <n v="282.97000000000003"/>
    <n v="1"/>
    <n v="1"/>
    <x v="1"/>
    <s v="UPI"/>
    <x v="0"/>
    <s v="No"/>
    <s v="Food &amp; Beverage"/>
    <n v="6"/>
    <n v="2"/>
    <n v="1697.8200000000002"/>
    <x v="0"/>
    <n v="282.97000000000003"/>
  </r>
  <r>
    <n v="3417"/>
    <x v="2"/>
    <x v="143"/>
    <d v="2023-12-09T00:00:00"/>
    <x v="220"/>
    <x v="2"/>
    <n v="142.31"/>
    <n v="2"/>
    <n v="0"/>
    <x v="2"/>
    <s v="Credit Card"/>
    <x v="2"/>
    <s v="No"/>
    <s v="Accommodation"/>
    <n v="6"/>
    <n v="2"/>
    <n v="0"/>
    <x v="2"/>
    <n v="0"/>
  </r>
  <r>
    <n v="3418"/>
    <x v="3"/>
    <x v="47"/>
    <d v="2023-04-16T00:00:00"/>
    <x v="362"/>
    <x v="2"/>
    <n v="106.14"/>
    <n v="4"/>
    <n v="0"/>
    <x v="4"/>
    <s v="Bank Transfer"/>
    <x v="2"/>
    <s v="No"/>
    <s v="Laundry"/>
    <n v="11"/>
    <n v="4"/>
    <n v="0"/>
    <x v="2"/>
    <n v="0"/>
  </r>
  <r>
    <n v="3419"/>
    <x v="3"/>
    <x v="244"/>
    <d v="2023-01-17T00:00:00"/>
    <x v="267"/>
    <x v="3"/>
    <n v="564.16"/>
    <n v="1"/>
    <n v="3"/>
    <x v="2"/>
    <s v="Bank Transfer"/>
    <x v="2"/>
    <s v="No"/>
    <s v="Accommodation"/>
    <n v="5"/>
    <n v="4"/>
    <n v="0"/>
    <x v="2"/>
    <n v="0"/>
  </r>
  <r>
    <n v="3420"/>
    <x v="1"/>
    <x v="130"/>
    <d v="2023-09-05T00:00:00"/>
    <x v="285"/>
    <x v="0"/>
    <n v="248.05"/>
    <n v="1"/>
    <n v="2"/>
    <x v="1"/>
    <s v="Debit Card"/>
    <x v="1"/>
    <s v="No"/>
    <s v="Accommodation"/>
    <n v="4"/>
    <n v="3"/>
    <n v="992.2"/>
    <x v="1"/>
    <n v="248.05"/>
  </r>
  <r>
    <n v="3421"/>
    <x v="2"/>
    <x v="355"/>
    <d v="2023-11-06T00:00:00"/>
    <x v="152"/>
    <x v="0"/>
    <n v="181.85"/>
    <n v="1"/>
    <n v="0"/>
    <x v="1"/>
    <s v="Credit Card"/>
    <x v="2"/>
    <s v="No"/>
    <s v="Accommodation"/>
    <n v="2"/>
    <n v="1"/>
    <n v="0"/>
    <x v="2"/>
    <n v="0"/>
  </r>
  <r>
    <n v="3422"/>
    <x v="1"/>
    <x v="20"/>
    <d v="2023-09-23T00:00:00"/>
    <x v="288"/>
    <x v="2"/>
    <n v="103.33"/>
    <n v="1"/>
    <n v="0"/>
    <x v="2"/>
    <s v="Bank Transfer"/>
    <x v="0"/>
    <s v="No"/>
    <s v="Food &amp; Beverage"/>
    <n v="3"/>
    <n v="1"/>
    <n v="309.99"/>
    <x v="0"/>
    <n v="103.33"/>
  </r>
  <r>
    <n v="3423"/>
    <x v="0"/>
    <x v="97"/>
    <d v="2023-12-16T00:00:00"/>
    <x v="33"/>
    <x v="0"/>
    <n v="153.63"/>
    <n v="2"/>
    <n v="2"/>
    <x v="1"/>
    <s v="Cash"/>
    <x v="0"/>
    <s v="No"/>
    <s v="Accommodation"/>
    <n v="5"/>
    <n v="4"/>
    <n v="768.15"/>
    <x v="0"/>
    <n v="153.63"/>
  </r>
  <r>
    <n v="3424"/>
    <x v="0"/>
    <x v="125"/>
    <d v="2023-02-16T00:00:00"/>
    <x v="76"/>
    <x v="0"/>
    <n v="260.61"/>
    <n v="2"/>
    <n v="2"/>
    <x v="2"/>
    <s v="Bank Transfer"/>
    <x v="0"/>
    <s v="No"/>
    <s v="Accommodation"/>
    <n v="3"/>
    <n v="4"/>
    <n v="781.83"/>
    <x v="0"/>
    <n v="260.61"/>
  </r>
  <r>
    <n v="3425"/>
    <x v="0"/>
    <x v="131"/>
    <d v="2023-09-20T00:00:00"/>
    <x v="11"/>
    <x v="2"/>
    <n v="74.59"/>
    <n v="1"/>
    <n v="1"/>
    <x v="0"/>
    <s v="Cash"/>
    <x v="2"/>
    <s v="No"/>
    <s v="Spa Services"/>
    <n v="2"/>
    <n v="2"/>
    <n v="0"/>
    <x v="2"/>
    <n v="0"/>
  </r>
  <r>
    <n v="3426"/>
    <x v="1"/>
    <x v="244"/>
    <d v="2023-01-18T00:00:00"/>
    <x v="370"/>
    <x v="3"/>
    <n v="249.58"/>
    <n v="2"/>
    <n v="0"/>
    <x v="2"/>
    <s v="Debit Card"/>
    <x v="0"/>
    <s v="No"/>
    <s v="Food &amp; Beverage"/>
    <n v="6"/>
    <n v="2"/>
    <n v="1497.48"/>
    <x v="0"/>
    <n v="249.58"/>
  </r>
  <r>
    <n v="3427"/>
    <x v="3"/>
    <x v="312"/>
    <d v="2024-01-03T00:00:00"/>
    <x v="363"/>
    <x v="2"/>
    <n v="143.49"/>
    <n v="1"/>
    <n v="3"/>
    <x v="3"/>
    <s v="UPI"/>
    <x v="0"/>
    <s v="No"/>
    <s v="Food &amp; Beverage"/>
    <n v="11"/>
    <n v="4"/>
    <n v="1578.39"/>
    <x v="0"/>
    <n v="143.49"/>
  </r>
  <r>
    <n v="3428"/>
    <x v="0"/>
    <x v="336"/>
    <d v="2023-12-25T00:00:00"/>
    <x v="80"/>
    <x v="2"/>
    <n v="125"/>
    <n v="2"/>
    <n v="1"/>
    <x v="3"/>
    <s v="Credit Card"/>
    <x v="2"/>
    <s v="No"/>
    <s v="Accommodation"/>
    <n v="3"/>
    <n v="3"/>
    <n v="0"/>
    <x v="2"/>
    <n v="0"/>
  </r>
  <r>
    <n v="3429"/>
    <x v="0"/>
    <x v="320"/>
    <d v="2023-12-11T00:00:00"/>
    <x v="124"/>
    <x v="3"/>
    <n v="479.36"/>
    <n v="2"/>
    <n v="2"/>
    <x v="2"/>
    <s v="Debit Card"/>
    <x v="1"/>
    <s v="No"/>
    <s v="Accommodation"/>
    <n v="9"/>
    <n v="4"/>
    <n v="4314.24"/>
    <x v="1"/>
    <n v="479.35999999999996"/>
  </r>
  <r>
    <n v="3430"/>
    <x v="1"/>
    <x v="271"/>
    <d v="2023-08-15T00:00:00"/>
    <x v="244"/>
    <x v="2"/>
    <n v="58.02"/>
    <n v="1"/>
    <n v="1"/>
    <x v="1"/>
    <s v="Cash"/>
    <x v="1"/>
    <s v="No"/>
    <s v="Accommodation"/>
    <n v="4"/>
    <n v="2"/>
    <n v="232.08"/>
    <x v="1"/>
    <n v="58.02"/>
  </r>
  <r>
    <n v="3431"/>
    <x v="0"/>
    <x v="160"/>
    <d v="2023-05-26T00:00:00"/>
    <x v="362"/>
    <x v="2"/>
    <n v="61.17"/>
    <n v="1"/>
    <n v="0"/>
    <x v="1"/>
    <s v="UPI"/>
    <x v="0"/>
    <s v="Yes"/>
    <s v="Accommodation"/>
    <n v="7"/>
    <n v="1"/>
    <n v="428.19"/>
    <x v="0"/>
    <n v="61.17"/>
  </r>
  <r>
    <n v="3432"/>
    <x v="2"/>
    <x v="2"/>
    <d v="2023-05-04T00:00:00"/>
    <x v="180"/>
    <x v="1"/>
    <n v="117.44"/>
    <n v="1"/>
    <n v="1"/>
    <x v="2"/>
    <s v="Debit Card"/>
    <x v="0"/>
    <s v="No"/>
    <s v="Accommodation"/>
    <n v="1"/>
    <n v="2"/>
    <n v="117.44"/>
    <x v="0"/>
    <n v="117.44"/>
  </r>
  <r>
    <n v="3433"/>
    <x v="2"/>
    <x v="160"/>
    <d v="2023-05-27T00:00:00"/>
    <x v="179"/>
    <x v="2"/>
    <n v="137.44"/>
    <n v="2"/>
    <n v="0"/>
    <x v="2"/>
    <s v="Debit Card"/>
    <x v="0"/>
    <s v="No"/>
    <s v="Accommodation"/>
    <n v="8"/>
    <n v="2"/>
    <n v="1099.52"/>
    <x v="0"/>
    <n v="137.44"/>
  </r>
  <r>
    <n v="3434"/>
    <x v="0"/>
    <x v="161"/>
    <d v="2023-04-01T00:00:00"/>
    <x v="28"/>
    <x v="0"/>
    <n v="224.94"/>
    <n v="2"/>
    <n v="1"/>
    <x v="4"/>
    <s v="Debit Card"/>
    <x v="3"/>
    <s v="No"/>
    <s v="Accommodation"/>
    <n v="7"/>
    <n v="3"/>
    <n v="0"/>
    <x v="2"/>
    <n v="0"/>
  </r>
  <r>
    <n v="3435"/>
    <x v="2"/>
    <x v="74"/>
    <d v="2023-05-07T00:00:00"/>
    <x v="16"/>
    <x v="3"/>
    <n v="472.48"/>
    <n v="4"/>
    <n v="2"/>
    <x v="4"/>
    <s v="Cash"/>
    <x v="0"/>
    <s v="No"/>
    <s v="Spa Services"/>
    <n v="1"/>
    <n v="6"/>
    <n v="472.48"/>
    <x v="0"/>
    <n v="472.48"/>
  </r>
  <r>
    <n v="3436"/>
    <x v="1"/>
    <x v="107"/>
    <d v="2023-06-08T00:00:00"/>
    <x v="241"/>
    <x v="2"/>
    <n v="99.85"/>
    <n v="2"/>
    <n v="2"/>
    <x v="0"/>
    <s v="Debit Card"/>
    <x v="2"/>
    <s v="Yes"/>
    <s v="Food &amp; Beverage"/>
    <n v="3"/>
    <n v="4"/>
    <n v="0"/>
    <x v="2"/>
    <n v="0"/>
  </r>
  <r>
    <n v="3437"/>
    <x v="1"/>
    <x v="59"/>
    <d v="2023-06-13T00:00:00"/>
    <x v="279"/>
    <x v="0"/>
    <n v="222.54"/>
    <n v="2"/>
    <n v="2"/>
    <x v="3"/>
    <s v="UPI"/>
    <x v="0"/>
    <s v="No"/>
    <s v="Accommodation"/>
    <n v="2"/>
    <n v="4"/>
    <n v="445.08"/>
    <x v="0"/>
    <n v="222.54"/>
  </r>
  <r>
    <n v="3438"/>
    <x v="3"/>
    <x v="315"/>
    <d v="2023-01-11T00:00:00"/>
    <x v="79"/>
    <x v="2"/>
    <n v="147.34"/>
    <n v="1"/>
    <n v="0"/>
    <x v="2"/>
    <s v="UPI"/>
    <x v="0"/>
    <s v="No"/>
    <s v="Spa Services"/>
    <n v="2"/>
    <n v="1"/>
    <n v="294.68"/>
    <x v="0"/>
    <n v="147.34"/>
  </r>
  <r>
    <n v="3439"/>
    <x v="3"/>
    <x v="198"/>
    <d v="2023-06-14T00:00:00"/>
    <x v="307"/>
    <x v="2"/>
    <n v="83.08"/>
    <n v="1"/>
    <n v="1"/>
    <x v="0"/>
    <s v="Debit Card"/>
    <x v="0"/>
    <s v="Yes"/>
    <s v="Accommodation"/>
    <n v="2"/>
    <n v="2"/>
    <n v="166.16"/>
    <x v="0"/>
    <n v="83.08"/>
  </r>
  <r>
    <n v="3440"/>
    <x v="0"/>
    <x v="98"/>
    <d v="2023-05-20T00:00:00"/>
    <x v="360"/>
    <x v="2"/>
    <n v="71.5"/>
    <n v="1"/>
    <n v="0"/>
    <x v="2"/>
    <s v="Debit Card"/>
    <x v="0"/>
    <s v="No"/>
    <s v="Food &amp; Beverage"/>
    <n v="5"/>
    <n v="1"/>
    <n v="357.5"/>
    <x v="0"/>
    <n v="71.5"/>
  </r>
  <r>
    <n v="3441"/>
    <x v="3"/>
    <x v="86"/>
    <d v="2023-07-25T00:00:00"/>
    <x v="1"/>
    <x v="3"/>
    <n v="443.93"/>
    <n v="1"/>
    <n v="3"/>
    <x v="3"/>
    <s v="Cash"/>
    <x v="1"/>
    <s v="Yes"/>
    <s v="Laundry"/>
    <n v="4"/>
    <n v="4"/>
    <n v="1775.72"/>
    <x v="1"/>
    <n v="443.93"/>
  </r>
  <r>
    <n v="3442"/>
    <x v="3"/>
    <x v="290"/>
    <d v="2023-08-05T00:00:00"/>
    <x v="37"/>
    <x v="1"/>
    <n v="154.34"/>
    <n v="2"/>
    <n v="2"/>
    <x v="2"/>
    <s v="UPI"/>
    <x v="1"/>
    <s v="No"/>
    <s v="Accommodation"/>
    <n v="8"/>
    <n v="4"/>
    <n v="1234.72"/>
    <x v="1"/>
    <n v="154.34"/>
  </r>
  <r>
    <n v="3443"/>
    <x v="3"/>
    <x v="91"/>
    <d v="2024-01-04T00:00:00"/>
    <x v="256"/>
    <x v="3"/>
    <n v="622.54999999999995"/>
    <n v="2"/>
    <n v="0"/>
    <x v="2"/>
    <s v="Cash"/>
    <x v="2"/>
    <s v="No"/>
    <s v="Accommodation"/>
    <n v="5"/>
    <n v="2"/>
    <n v="0"/>
    <x v="2"/>
    <n v="0"/>
  </r>
  <r>
    <n v="3444"/>
    <x v="2"/>
    <x v="94"/>
    <d v="2023-02-25T00:00:00"/>
    <x v="270"/>
    <x v="1"/>
    <n v="177"/>
    <n v="3"/>
    <n v="0"/>
    <x v="1"/>
    <s v="Cash"/>
    <x v="0"/>
    <s v="No"/>
    <s v="Food &amp; Beverage"/>
    <n v="11"/>
    <n v="3"/>
    <n v="1947"/>
    <x v="0"/>
    <n v="177"/>
  </r>
  <r>
    <n v="3445"/>
    <x v="3"/>
    <x v="34"/>
    <d v="2023-05-14T00:00:00"/>
    <x v="28"/>
    <x v="1"/>
    <n v="130.33000000000001"/>
    <n v="3"/>
    <n v="0"/>
    <x v="0"/>
    <s v="UPI"/>
    <x v="0"/>
    <s v="No"/>
    <s v="Spa Services"/>
    <n v="9"/>
    <n v="3"/>
    <n v="1172.97"/>
    <x v="0"/>
    <n v="130.33000000000001"/>
  </r>
  <r>
    <n v="3446"/>
    <x v="3"/>
    <x v="197"/>
    <d v="2023-08-02T00:00:00"/>
    <x v="290"/>
    <x v="0"/>
    <n v="312.05"/>
    <n v="2"/>
    <n v="0"/>
    <x v="4"/>
    <s v="Debit Card"/>
    <x v="0"/>
    <s v="Yes"/>
    <s v="Accommodation"/>
    <n v="7"/>
    <n v="2"/>
    <n v="2184.35"/>
    <x v="0"/>
    <n v="312.05"/>
  </r>
  <r>
    <n v="3447"/>
    <x v="0"/>
    <x v="227"/>
    <d v="2023-06-26T00:00:00"/>
    <x v="187"/>
    <x v="2"/>
    <n v="103.02"/>
    <n v="1"/>
    <n v="0"/>
    <x v="1"/>
    <s v="Debit Card"/>
    <x v="2"/>
    <s v="Yes"/>
    <s v="Spa Services"/>
    <n v="1"/>
    <n v="1"/>
    <n v="0"/>
    <x v="2"/>
    <n v="0"/>
  </r>
  <r>
    <n v="3448"/>
    <x v="0"/>
    <x v="316"/>
    <d v="2023-09-13T00:00:00"/>
    <x v="285"/>
    <x v="3"/>
    <n v="336.95"/>
    <n v="1"/>
    <n v="1"/>
    <x v="2"/>
    <s v="Cash"/>
    <x v="0"/>
    <s v="No"/>
    <s v="Spa Services"/>
    <n v="4"/>
    <n v="2"/>
    <n v="1347.8"/>
    <x v="0"/>
    <n v="336.95"/>
  </r>
  <r>
    <n v="3449"/>
    <x v="1"/>
    <x v="271"/>
    <d v="2023-08-13T00:00:00"/>
    <x v="410"/>
    <x v="2"/>
    <n v="101.49"/>
    <n v="2"/>
    <n v="0"/>
    <x v="2"/>
    <s v="Cash"/>
    <x v="0"/>
    <s v="No"/>
    <s v="Spa Services"/>
    <n v="2"/>
    <n v="2"/>
    <n v="202.98"/>
    <x v="0"/>
    <n v="101.49"/>
  </r>
  <r>
    <n v="3450"/>
    <x v="2"/>
    <x v="146"/>
    <d v="2023-06-03T00:00:00"/>
    <x v="385"/>
    <x v="1"/>
    <n v="150.96"/>
    <n v="4"/>
    <n v="2"/>
    <x v="3"/>
    <s v="UPI"/>
    <x v="1"/>
    <s v="Yes"/>
    <s v="Food &amp; Beverage"/>
    <n v="6"/>
    <n v="6"/>
    <n v="905.76"/>
    <x v="1"/>
    <n v="150.96"/>
  </r>
  <r>
    <n v="3451"/>
    <x v="2"/>
    <x v="30"/>
    <d v="2023-06-24T00:00:00"/>
    <x v="145"/>
    <x v="1"/>
    <n v="119.57"/>
    <n v="2"/>
    <n v="0"/>
    <x v="1"/>
    <s v="UPI"/>
    <x v="0"/>
    <s v="No"/>
    <s v="Accommodation"/>
    <n v="2"/>
    <n v="2"/>
    <n v="239.14"/>
    <x v="0"/>
    <n v="119.57"/>
  </r>
  <r>
    <n v="3452"/>
    <x v="2"/>
    <x v="21"/>
    <d v="2023-04-23T00:00:00"/>
    <x v="347"/>
    <x v="1"/>
    <n v="178.15"/>
    <n v="1"/>
    <n v="2"/>
    <x v="1"/>
    <s v="Credit Card"/>
    <x v="0"/>
    <s v="No"/>
    <s v="Accommodation"/>
    <n v="3"/>
    <n v="3"/>
    <n v="534.45000000000005"/>
    <x v="0"/>
    <n v="178.15"/>
  </r>
  <r>
    <n v="3453"/>
    <x v="3"/>
    <x v="341"/>
    <d v="2023-10-27T00:00:00"/>
    <x v="32"/>
    <x v="3"/>
    <n v="612.67999999999995"/>
    <n v="1"/>
    <n v="2"/>
    <x v="0"/>
    <s v="Bank Transfer"/>
    <x v="0"/>
    <s v="No"/>
    <s v="Accommodation"/>
    <n v="6"/>
    <n v="3"/>
    <n v="3676.08"/>
    <x v="0"/>
    <n v="612.67999999999995"/>
  </r>
  <r>
    <n v="3454"/>
    <x v="0"/>
    <x v="319"/>
    <d v="2023-09-17T00:00:00"/>
    <x v="384"/>
    <x v="2"/>
    <n v="110.13"/>
    <n v="1"/>
    <n v="1"/>
    <x v="2"/>
    <s v="Credit Card"/>
    <x v="1"/>
    <s v="Yes"/>
    <s v="Food &amp; Beverage"/>
    <n v="7"/>
    <n v="2"/>
    <n v="770.91"/>
    <x v="1"/>
    <n v="110.13"/>
  </r>
  <r>
    <n v="3455"/>
    <x v="3"/>
    <x v="97"/>
    <d v="2023-12-12T00:00:00"/>
    <x v="199"/>
    <x v="1"/>
    <n v="150.37"/>
    <n v="1"/>
    <n v="1"/>
    <x v="1"/>
    <s v="Cash"/>
    <x v="3"/>
    <s v="Yes"/>
    <s v="Accommodation"/>
    <n v="1"/>
    <n v="2"/>
    <n v="0"/>
    <x v="2"/>
    <n v="0"/>
  </r>
  <r>
    <n v="3456"/>
    <x v="2"/>
    <x v="179"/>
    <d v="2023-03-20T00:00:00"/>
    <x v="212"/>
    <x v="3"/>
    <n v="513.61"/>
    <n v="3"/>
    <n v="0"/>
    <x v="0"/>
    <s v="Credit Card"/>
    <x v="3"/>
    <s v="No"/>
    <s v="Accommodation"/>
    <n v="8"/>
    <n v="3"/>
    <n v="0"/>
    <x v="2"/>
    <n v="0"/>
  </r>
  <r>
    <n v="3457"/>
    <x v="1"/>
    <x v="221"/>
    <d v="2023-09-22T00:00:00"/>
    <x v="101"/>
    <x v="0"/>
    <n v="155.1"/>
    <n v="2"/>
    <n v="1"/>
    <x v="3"/>
    <s v="Bank Transfer"/>
    <x v="1"/>
    <s v="No"/>
    <s v="Spa Services"/>
    <n v="3"/>
    <n v="3"/>
    <n v="465.29999999999995"/>
    <x v="1"/>
    <n v="155.1"/>
  </r>
  <r>
    <n v="3458"/>
    <x v="3"/>
    <x v="148"/>
    <d v="2023-06-07T00:00:00"/>
    <x v="279"/>
    <x v="1"/>
    <n v="137.21"/>
    <n v="2"/>
    <n v="1"/>
    <x v="1"/>
    <s v="Debit Card"/>
    <x v="0"/>
    <s v="No"/>
    <s v="Accommodation"/>
    <n v="11"/>
    <n v="3"/>
    <n v="1509.3100000000002"/>
    <x v="0"/>
    <n v="137.21"/>
  </r>
  <r>
    <n v="3459"/>
    <x v="2"/>
    <x v="160"/>
    <d v="2023-05-29T00:00:00"/>
    <x v="40"/>
    <x v="1"/>
    <n v="117.16"/>
    <n v="2"/>
    <n v="0"/>
    <x v="0"/>
    <s v="Credit Card"/>
    <x v="0"/>
    <s v="No"/>
    <s v="Accommodation"/>
    <n v="10"/>
    <n v="2"/>
    <n v="1171.5999999999999"/>
    <x v="0"/>
    <n v="117.16"/>
  </r>
  <r>
    <n v="3460"/>
    <x v="1"/>
    <x v="229"/>
    <d v="2023-01-11T00:00:00"/>
    <x v="171"/>
    <x v="1"/>
    <n v="137.49"/>
    <n v="3"/>
    <n v="0"/>
    <x v="1"/>
    <s v="Bank Transfer"/>
    <x v="0"/>
    <s v="No"/>
    <s v="Accommodation"/>
    <n v="6"/>
    <n v="3"/>
    <n v="824.94"/>
    <x v="0"/>
    <n v="137.49"/>
  </r>
  <r>
    <n v="3461"/>
    <x v="0"/>
    <x v="179"/>
    <d v="2023-03-19T00:00:00"/>
    <x v="239"/>
    <x v="2"/>
    <n v="85.1"/>
    <n v="3"/>
    <n v="1"/>
    <x v="1"/>
    <s v="Credit Card"/>
    <x v="0"/>
    <s v="No"/>
    <s v="Accommodation"/>
    <n v="7"/>
    <n v="4"/>
    <n v="595.69999999999993"/>
    <x v="0"/>
    <n v="85.1"/>
  </r>
  <r>
    <n v="3462"/>
    <x v="2"/>
    <x v="102"/>
    <d v="2023-09-18T00:00:00"/>
    <x v="261"/>
    <x v="1"/>
    <n v="183.55"/>
    <n v="3"/>
    <n v="1"/>
    <x v="1"/>
    <s v="Debit Card"/>
    <x v="0"/>
    <s v="No"/>
    <s v="Accommodation"/>
    <n v="2"/>
    <n v="4"/>
    <n v="367.1"/>
    <x v="0"/>
    <n v="183.55"/>
  </r>
  <r>
    <n v="3463"/>
    <x v="0"/>
    <x v="189"/>
    <d v="2023-09-08T00:00:00"/>
    <x v="369"/>
    <x v="2"/>
    <n v="65.709999999999994"/>
    <n v="4"/>
    <n v="0"/>
    <x v="0"/>
    <s v="Credit Card"/>
    <x v="0"/>
    <s v="No"/>
    <s v="Spa Services"/>
    <n v="2"/>
    <n v="4"/>
    <n v="131.41999999999999"/>
    <x v="0"/>
    <n v="65.709999999999994"/>
  </r>
  <r>
    <n v="3464"/>
    <x v="2"/>
    <x v="191"/>
    <d v="2023-06-13T00:00:00"/>
    <x v="360"/>
    <x v="0"/>
    <n v="280.83999999999997"/>
    <n v="1"/>
    <n v="2"/>
    <x v="1"/>
    <s v="Credit Card"/>
    <x v="1"/>
    <s v="No"/>
    <s v="Accommodation"/>
    <n v="5"/>
    <n v="3"/>
    <n v="1404.1999999999998"/>
    <x v="1"/>
    <n v="280.83999999999997"/>
  </r>
  <r>
    <n v="3465"/>
    <x v="0"/>
    <x v="137"/>
    <d v="2023-01-17T00:00:00"/>
    <x v="396"/>
    <x v="3"/>
    <n v="275.81"/>
    <n v="2"/>
    <n v="1"/>
    <x v="2"/>
    <s v="Credit Card"/>
    <x v="0"/>
    <s v="No"/>
    <s v="Accommodation"/>
    <n v="7"/>
    <n v="3"/>
    <n v="1930.67"/>
    <x v="0"/>
    <n v="275.81"/>
  </r>
  <r>
    <n v="3466"/>
    <x v="0"/>
    <x v="234"/>
    <d v="2023-01-28T00:00:00"/>
    <x v="132"/>
    <x v="0"/>
    <n v="194.29"/>
    <n v="2"/>
    <n v="0"/>
    <x v="4"/>
    <s v="Debit Card"/>
    <x v="0"/>
    <s v="Yes"/>
    <s v="Accommodation"/>
    <n v="3"/>
    <n v="2"/>
    <n v="582.87"/>
    <x v="0"/>
    <n v="194.29"/>
  </r>
  <r>
    <n v="3467"/>
    <x v="0"/>
    <x v="78"/>
    <d v="2023-01-07T00:00:00"/>
    <x v="134"/>
    <x v="3"/>
    <n v="430.61"/>
    <n v="1"/>
    <n v="0"/>
    <x v="1"/>
    <s v="Cash"/>
    <x v="0"/>
    <s v="No"/>
    <s v="Laundry"/>
    <n v="5"/>
    <n v="1"/>
    <n v="2153.0500000000002"/>
    <x v="0"/>
    <n v="430.61"/>
  </r>
  <r>
    <n v="3468"/>
    <x v="1"/>
    <x v="270"/>
    <d v="2023-11-30T00:00:00"/>
    <x v="182"/>
    <x v="0"/>
    <n v="209.78"/>
    <n v="2"/>
    <n v="0"/>
    <x v="2"/>
    <s v="UPI"/>
    <x v="0"/>
    <s v="No"/>
    <s v="Accommodation"/>
    <n v="6"/>
    <n v="2"/>
    <n v="1258.68"/>
    <x v="0"/>
    <n v="209.78"/>
  </r>
  <r>
    <n v="3469"/>
    <x v="0"/>
    <x v="356"/>
    <d v="2023-02-07T00:00:00"/>
    <x v="267"/>
    <x v="1"/>
    <n v="183.47"/>
    <n v="2"/>
    <n v="0"/>
    <x v="0"/>
    <s v="Cash"/>
    <x v="0"/>
    <s v="Yes"/>
    <s v="Accommodation"/>
    <n v="4"/>
    <n v="2"/>
    <n v="733.88"/>
    <x v="0"/>
    <n v="183.47"/>
  </r>
  <r>
    <n v="3470"/>
    <x v="0"/>
    <x v="100"/>
    <d v="2023-06-24T00:00:00"/>
    <x v="395"/>
    <x v="3"/>
    <n v="439.39"/>
    <n v="1"/>
    <n v="0"/>
    <x v="2"/>
    <s v="Bank Transfer"/>
    <x v="0"/>
    <s v="No"/>
    <s v="Food &amp; Beverage"/>
    <n v="3"/>
    <n v="1"/>
    <n v="1318.17"/>
    <x v="0"/>
    <n v="439.39000000000004"/>
  </r>
  <r>
    <n v="3471"/>
    <x v="0"/>
    <x v="76"/>
    <d v="2023-09-16T00:00:00"/>
    <x v="277"/>
    <x v="2"/>
    <n v="108.73"/>
    <n v="3"/>
    <n v="0"/>
    <x v="3"/>
    <s v="Credit Card"/>
    <x v="0"/>
    <s v="No"/>
    <s v="Laundry"/>
    <n v="9"/>
    <n v="3"/>
    <n v="978.57"/>
    <x v="0"/>
    <n v="108.73"/>
  </r>
  <r>
    <n v="3472"/>
    <x v="1"/>
    <x v="357"/>
    <d v="2023-06-11T00:00:00"/>
    <x v="385"/>
    <x v="2"/>
    <n v="62.35"/>
    <n v="2"/>
    <n v="2"/>
    <x v="3"/>
    <s v="UPI"/>
    <x v="1"/>
    <s v="No"/>
    <s v="Accommodation"/>
    <n v="12"/>
    <n v="4"/>
    <n v="748.2"/>
    <x v="1"/>
    <n v="62.35"/>
  </r>
  <r>
    <n v="3473"/>
    <x v="3"/>
    <x v="330"/>
    <d v="2023-05-03T00:00:00"/>
    <x v="42"/>
    <x v="2"/>
    <n v="104.82"/>
    <n v="3"/>
    <n v="1"/>
    <x v="2"/>
    <s v="Cash"/>
    <x v="0"/>
    <s v="No"/>
    <s v="Accommodation"/>
    <n v="3"/>
    <n v="4"/>
    <n v="314.45999999999998"/>
    <x v="0"/>
    <n v="104.82"/>
  </r>
  <r>
    <n v="3474"/>
    <x v="0"/>
    <x v="309"/>
    <d v="2023-02-08T00:00:00"/>
    <x v="74"/>
    <x v="1"/>
    <n v="152.81"/>
    <n v="4"/>
    <n v="2"/>
    <x v="1"/>
    <s v="Cash"/>
    <x v="0"/>
    <s v="No"/>
    <s v="Food &amp; Beverage"/>
    <n v="4"/>
    <n v="6"/>
    <n v="611.24"/>
    <x v="0"/>
    <n v="152.81"/>
  </r>
  <r>
    <n v="3475"/>
    <x v="1"/>
    <x v="272"/>
    <d v="2023-05-18T00:00:00"/>
    <x v="280"/>
    <x v="2"/>
    <n v="62.48"/>
    <n v="3"/>
    <n v="1"/>
    <x v="3"/>
    <s v="Bank Transfer"/>
    <x v="0"/>
    <s v="No"/>
    <s v="Accommodation"/>
    <n v="8"/>
    <n v="4"/>
    <n v="499.84"/>
    <x v="0"/>
    <n v="62.48"/>
  </r>
  <r>
    <n v="3476"/>
    <x v="2"/>
    <x v="219"/>
    <d v="2023-07-11T00:00:00"/>
    <x v="141"/>
    <x v="1"/>
    <n v="172.76"/>
    <n v="1"/>
    <n v="0"/>
    <x v="3"/>
    <s v="Debit Card"/>
    <x v="1"/>
    <s v="No"/>
    <s v="Food &amp; Beverage"/>
    <n v="3"/>
    <n v="1"/>
    <n v="518.28"/>
    <x v="1"/>
    <n v="172.76"/>
  </r>
  <r>
    <n v="3477"/>
    <x v="3"/>
    <x v="39"/>
    <d v="2023-06-15T00:00:00"/>
    <x v="321"/>
    <x v="1"/>
    <n v="234.77"/>
    <n v="1"/>
    <n v="1"/>
    <x v="0"/>
    <s v="Credit Card"/>
    <x v="3"/>
    <s v="No"/>
    <s v="Accommodation"/>
    <n v="6"/>
    <n v="2"/>
    <n v="0"/>
    <x v="2"/>
    <n v="0"/>
  </r>
  <r>
    <n v="3478"/>
    <x v="2"/>
    <x v="265"/>
    <d v="2023-04-17T00:00:00"/>
    <x v="29"/>
    <x v="0"/>
    <n v="299.85000000000002"/>
    <n v="2"/>
    <n v="0"/>
    <x v="1"/>
    <s v="Cash"/>
    <x v="0"/>
    <s v="Yes"/>
    <s v="Other"/>
    <n v="11"/>
    <n v="2"/>
    <n v="3298.3500000000004"/>
    <x v="0"/>
    <n v="299.85000000000002"/>
  </r>
  <r>
    <n v="3479"/>
    <x v="2"/>
    <x v="52"/>
    <d v="2023-12-05T00:00:00"/>
    <x v="230"/>
    <x v="1"/>
    <n v="150.76"/>
    <n v="3"/>
    <n v="0"/>
    <x v="4"/>
    <s v="Bank Transfer"/>
    <x v="0"/>
    <s v="Yes"/>
    <s v="Laundry"/>
    <n v="5"/>
    <n v="3"/>
    <n v="753.8"/>
    <x v="0"/>
    <n v="150.76"/>
  </r>
  <r>
    <n v="3480"/>
    <x v="3"/>
    <x v="66"/>
    <d v="2023-09-01T00:00:00"/>
    <x v="257"/>
    <x v="2"/>
    <n v="165"/>
    <n v="1"/>
    <n v="3"/>
    <x v="3"/>
    <s v="UPI"/>
    <x v="0"/>
    <s v="No"/>
    <s v="Accommodation"/>
    <n v="10"/>
    <n v="4"/>
    <n v="1650"/>
    <x v="0"/>
    <n v="165"/>
  </r>
  <r>
    <n v="3481"/>
    <x v="3"/>
    <x v="131"/>
    <d v="2023-09-26T00:00:00"/>
    <x v="345"/>
    <x v="3"/>
    <n v="372.58"/>
    <n v="1"/>
    <n v="1"/>
    <x v="2"/>
    <s v="Cash"/>
    <x v="1"/>
    <s v="No"/>
    <s v="Food &amp; Beverage"/>
    <n v="8"/>
    <n v="2"/>
    <n v="2980.64"/>
    <x v="1"/>
    <n v="372.58"/>
  </r>
  <r>
    <n v="3482"/>
    <x v="2"/>
    <x v="41"/>
    <d v="2023-05-24T00:00:00"/>
    <x v="373"/>
    <x v="1"/>
    <n v="209.38"/>
    <n v="3"/>
    <n v="1"/>
    <x v="1"/>
    <s v="UPI"/>
    <x v="0"/>
    <s v="No"/>
    <s v="Food &amp; Beverage"/>
    <n v="7"/>
    <n v="4"/>
    <n v="1465.6599999999999"/>
    <x v="0"/>
    <n v="209.37999999999997"/>
  </r>
  <r>
    <n v="3483"/>
    <x v="1"/>
    <x v="167"/>
    <d v="2023-03-06T00:00:00"/>
    <x v="150"/>
    <x v="2"/>
    <n v="95.46"/>
    <n v="2"/>
    <n v="1"/>
    <x v="2"/>
    <s v="Cash"/>
    <x v="0"/>
    <s v="No"/>
    <s v="Accommodation"/>
    <n v="1"/>
    <n v="3"/>
    <n v="95.46"/>
    <x v="0"/>
    <n v="95.46"/>
  </r>
  <r>
    <n v="3484"/>
    <x v="3"/>
    <x v="350"/>
    <d v="2023-07-23T00:00:00"/>
    <x v="36"/>
    <x v="2"/>
    <n v="79.14"/>
    <n v="1"/>
    <n v="2"/>
    <x v="3"/>
    <s v="Debit Card"/>
    <x v="0"/>
    <s v="Yes"/>
    <s v="Spa Services"/>
    <n v="8"/>
    <n v="3"/>
    <n v="633.12"/>
    <x v="0"/>
    <n v="79.14"/>
  </r>
  <r>
    <n v="3485"/>
    <x v="2"/>
    <x v="88"/>
    <d v="2023-11-26T00:00:00"/>
    <x v="248"/>
    <x v="1"/>
    <n v="123.39"/>
    <n v="2"/>
    <n v="1"/>
    <x v="1"/>
    <s v="Bank Transfer"/>
    <x v="0"/>
    <s v="Yes"/>
    <s v="Food &amp; Beverage"/>
    <n v="1"/>
    <n v="3"/>
    <n v="123.39"/>
    <x v="0"/>
    <n v="123.39"/>
  </r>
  <r>
    <n v="3486"/>
    <x v="0"/>
    <x v="358"/>
    <d v="2023-01-24T00:00:00"/>
    <x v="238"/>
    <x v="2"/>
    <n v="93.61"/>
    <n v="1"/>
    <n v="0"/>
    <x v="1"/>
    <s v="Bank Transfer"/>
    <x v="0"/>
    <s v="Yes"/>
    <s v="Laundry"/>
    <n v="7"/>
    <n v="1"/>
    <n v="655.27"/>
    <x v="0"/>
    <n v="93.61"/>
  </r>
  <r>
    <n v="3487"/>
    <x v="3"/>
    <x v="80"/>
    <d v="2023-02-21T00:00:00"/>
    <x v="263"/>
    <x v="3"/>
    <n v="619.41999999999996"/>
    <n v="1"/>
    <n v="0"/>
    <x v="1"/>
    <s v="UPI"/>
    <x v="1"/>
    <s v="No"/>
    <s v="Accommodation"/>
    <n v="5"/>
    <n v="1"/>
    <n v="3097.1"/>
    <x v="1"/>
    <n v="619.41999999999996"/>
  </r>
  <r>
    <n v="3488"/>
    <x v="0"/>
    <x v="256"/>
    <d v="2023-02-15T00:00:00"/>
    <x v="5"/>
    <x v="3"/>
    <n v="351.35"/>
    <n v="2"/>
    <n v="1"/>
    <x v="1"/>
    <s v="Debit Card"/>
    <x v="1"/>
    <s v="No"/>
    <s v="Accommodation"/>
    <n v="6"/>
    <n v="3"/>
    <n v="2108.1000000000004"/>
    <x v="1"/>
    <n v="351.35000000000008"/>
  </r>
  <r>
    <n v="3489"/>
    <x v="1"/>
    <x v="112"/>
    <d v="2023-12-24T00:00:00"/>
    <x v="168"/>
    <x v="2"/>
    <n v="79.56"/>
    <n v="3"/>
    <n v="0"/>
    <x v="1"/>
    <s v="UPI"/>
    <x v="0"/>
    <s v="No"/>
    <s v="Accommodation"/>
    <n v="5"/>
    <n v="3"/>
    <n v="397.8"/>
    <x v="0"/>
    <n v="79.56"/>
  </r>
  <r>
    <n v="3490"/>
    <x v="2"/>
    <x v="229"/>
    <d v="2023-01-09T00:00:00"/>
    <x v="238"/>
    <x v="0"/>
    <n v="191.41"/>
    <n v="1"/>
    <n v="0"/>
    <x v="2"/>
    <s v="Cash"/>
    <x v="0"/>
    <s v="No"/>
    <s v="Accommodation"/>
    <n v="4"/>
    <n v="1"/>
    <n v="765.64"/>
    <x v="0"/>
    <n v="191.41"/>
  </r>
  <r>
    <n v="3491"/>
    <x v="1"/>
    <x v="67"/>
    <d v="2023-05-18T00:00:00"/>
    <x v="308"/>
    <x v="2"/>
    <n v="103.06"/>
    <n v="4"/>
    <n v="3"/>
    <x v="1"/>
    <s v="Cash"/>
    <x v="1"/>
    <s v="No"/>
    <s v="Food &amp; Beverage"/>
    <n v="4"/>
    <n v="7"/>
    <n v="412.24"/>
    <x v="1"/>
    <n v="103.06"/>
  </r>
  <r>
    <n v="3492"/>
    <x v="1"/>
    <x v="127"/>
    <d v="2023-10-27T00:00:00"/>
    <x v="336"/>
    <x v="1"/>
    <n v="160.13"/>
    <n v="1"/>
    <n v="0"/>
    <x v="1"/>
    <s v="Debit Card"/>
    <x v="2"/>
    <s v="Yes"/>
    <s v="Accommodation"/>
    <n v="3"/>
    <n v="1"/>
    <n v="0"/>
    <x v="2"/>
    <n v="0"/>
  </r>
  <r>
    <n v="3493"/>
    <x v="2"/>
    <x v="146"/>
    <d v="2023-05-30T00:00:00"/>
    <x v="259"/>
    <x v="2"/>
    <n v="116.96"/>
    <n v="2"/>
    <n v="0"/>
    <x v="2"/>
    <s v="Credit Card"/>
    <x v="0"/>
    <s v="No"/>
    <s v="Accommodation"/>
    <n v="2"/>
    <n v="2"/>
    <n v="233.92"/>
    <x v="0"/>
    <n v="116.96"/>
  </r>
  <r>
    <n v="3494"/>
    <x v="1"/>
    <x v="78"/>
    <d v="2023-01-07T00:00:00"/>
    <x v="396"/>
    <x v="1"/>
    <n v="165.55"/>
    <n v="2"/>
    <n v="0"/>
    <x v="2"/>
    <s v="UPI"/>
    <x v="0"/>
    <s v="No"/>
    <s v="Laundry"/>
    <n v="5"/>
    <n v="2"/>
    <n v="827.75"/>
    <x v="0"/>
    <n v="165.55"/>
  </r>
  <r>
    <n v="3495"/>
    <x v="1"/>
    <x v="140"/>
    <d v="2023-06-07T00:00:00"/>
    <x v="40"/>
    <x v="1"/>
    <n v="108.03"/>
    <n v="1"/>
    <n v="1"/>
    <x v="1"/>
    <s v="Cash"/>
    <x v="1"/>
    <s v="No"/>
    <s v="Accommodation"/>
    <n v="7"/>
    <n v="2"/>
    <n v="756.21"/>
    <x v="1"/>
    <n v="108.03"/>
  </r>
  <r>
    <n v="3496"/>
    <x v="1"/>
    <x v="246"/>
    <d v="2023-05-15T00:00:00"/>
    <x v="225"/>
    <x v="2"/>
    <n v="112.67"/>
    <n v="2"/>
    <n v="3"/>
    <x v="1"/>
    <s v="Bank Transfer"/>
    <x v="0"/>
    <s v="No"/>
    <s v="Spa Services"/>
    <n v="7"/>
    <n v="5"/>
    <n v="788.69"/>
    <x v="0"/>
    <n v="112.67"/>
  </r>
  <r>
    <n v="3497"/>
    <x v="1"/>
    <x v="345"/>
    <d v="2023-02-25T00:00:00"/>
    <x v="328"/>
    <x v="1"/>
    <n v="137.63"/>
    <n v="1"/>
    <n v="0"/>
    <x v="2"/>
    <s v="Debit Card"/>
    <x v="1"/>
    <s v="No"/>
    <s v="Spa Services"/>
    <n v="2"/>
    <n v="1"/>
    <n v="275.26"/>
    <x v="1"/>
    <n v="137.63"/>
  </r>
  <r>
    <n v="3498"/>
    <x v="0"/>
    <x v="104"/>
    <d v="2023-09-16T00:00:00"/>
    <x v="149"/>
    <x v="1"/>
    <n v="154.38999999999999"/>
    <n v="2"/>
    <n v="0"/>
    <x v="1"/>
    <s v="Credit Card"/>
    <x v="2"/>
    <s v="No"/>
    <s v="Food &amp; Beverage"/>
    <n v="4"/>
    <n v="2"/>
    <n v="0"/>
    <x v="2"/>
    <n v="0"/>
  </r>
  <r>
    <n v="3499"/>
    <x v="3"/>
    <x v="119"/>
    <d v="2023-05-26T00:00:00"/>
    <x v="373"/>
    <x v="3"/>
    <n v="391.41"/>
    <n v="1"/>
    <n v="0"/>
    <x v="1"/>
    <s v="Cash"/>
    <x v="0"/>
    <s v="No"/>
    <s v="Food &amp; Beverage"/>
    <n v="3"/>
    <n v="1"/>
    <n v="1174.23"/>
    <x v="0"/>
    <n v="391.41"/>
  </r>
  <r>
    <n v="3500"/>
    <x v="1"/>
    <x v="233"/>
    <d v="2023-03-10T00:00:00"/>
    <x v="47"/>
    <x v="2"/>
    <n v="65.56"/>
    <n v="1"/>
    <n v="0"/>
    <x v="4"/>
    <s v="Cash"/>
    <x v="0"/>
    <s v="No"/>
    <s v="Food &amp; Beverage"/>
    <n v="7"/>
    <n v="1"/>
    <n v="458.92"/>
    <x v="0"/>
    <n v="65.56"/>
  </r>
  <r>
    <n v="3501"/>
    <x v="2"/>
    <x v="154"/>
    <d v="2023-11-01T00:00:00"/>
    <x v="229"/>
    <x v="1"/>
    <n v="167.96"/>
    <n v="1"/>
    <n v="1"/>
    <x v="0"/>
    <s v="Cash"/>
    <x v="3"/>
    <s v="No"/>
    <s v="Laundry"/>
    <n v="9"/>
    <n v="2"/>
    <n v="0"/>
    <x v="2"/>
    <n v="0"/>
  </r>
  <r>
    <n v="3502"/>
    <x v="1"/>
    <x v="59"/>
    <d v="2023-06-17T00:00:00"/>
    <x v="249"/>
    <x v="0"/>
    <n v="187.53"/>
    <n v="2"/>
    <n v="1"/>
    <x v="0"/>
    <s v="Debit Card"/>
    <x v="0"/>
    <s v="No"/>
    <s v="Accommodation"/>
    <n v="6"/>
    <n v="3"/>
    <n v="1125.18"/>
    <x v="0"/>
    <n v="187.53"/>
  </r>
  <r>
    <n v="3503"/>
    <x v="0"/>
    <x v="264"/>
    <d v="2023-07-11T00:00:00"/>
    <x v="106"/>
    <x v="1"/>
    <n v="115.08"/>
    <n v="2"/>
    <n v="0"/>
    <x v="1"/>
    <s v="Bank Transfer"/>
    <x v="1"/>
    <s v="No"/>
    <s v="Accommodation"/>
    <n v="9"/>
    <n v="2"/>
    <n v="1035.72"/>
    <x v="1"/>
    <n v="115.08"/>
  </r>
  <r>
    <n v="3504"/>
    <x v="3"/>
    <x v="75"/>
    <d v="2023-10-09T00:00:00"/>
    <x v="66"/>
    <x v="3"/>
    <n v="468.88"/>
    <n v="1"/>
    <n v="0"/>
    <x v="1"/>
    <s v="UPI"/>
    <x v="0"/>
    <s v="No"/>
    <s v="Accommodation"/>
    <n v="9"/>
    <n v="1"/>
    <n v="4219.92"/>
    <x v="0"/>
    <n v="468.88"/>
  </r>
  <r>
    <n v="3505"/>
    <x v="1"/>
    <x v="98"/>
    <d v="2023-05-23T00:00:00"/>
    <x v="373"/>
    <x v="1"/>
    <n v="98.71"/>
    <n v="4"/>
    <n v="1"/>
    <x v="1"/>
    <s v="Debit Card"/>
    <x v="1"/>
    <s v="No"/>
    <s v="Accommodation"/>
    <n v="8"/>
    <n v="5"/>
    <n v="789.68"/>
    <x v="1"/>
    <n v="98.71"/>
  </r>
  <r>
    <n v="3506"/>
    <x v="1"/>
    <x v="221"/>
    <d v="2023-09-22T00:00:00"/>
    <x v="75"/>
    <x v="2"/>
    <n v="81.66"/>
    <n v="1"/>
    <n v="2"/>
    <x v="4"/>
    <s v="UPI"/>
    <x v="3"/>
    <s v="No"/>
    <s v="Food &amp; Beverage"/>
    <n v="3"/>
    <n v="3"/>
    <n v="0"/>
    <x v="2"/>
    <n v="0"/>
  </r>
  <r>
    <n v="3507"/>
    <x v="3"/>
    <x v="101"/>
    <d v="2023-05-19T00:00:00"/>
    <x v="317"/>
    <x v="1"/>
    <n v="136.5"/>
    <n v="1"/>
    <n v="0"/>
    <x v="3"/>
    <s v="Debit Card"/>
    <x v="0"/>
    <s v="Yes"/>
    <s v="Food &amp; Beverage"/>
    <n v="8"/>
    <n v="1"/>
    <n v="1092"/>
    <x v="0"/>
    <n v="136.5"/>
  </r>
  <r>
    <n v="3508"/>
    <x v="2"/>
    <x v="137"/>
    <d v="2023-01-13T00:00:00"/>
    <x v="134"/>
    <x v="1"/>
    <n v="164.93"/>
    <n v="2"/>
    <n v="2"/>
    <x v="4"/>
    <s v="Credit Card"/>
    <x v="2"/>
    <s v="Yes"/>
    <s v="Accommodation"/>
    <n v="3"/>
    <n v="4"/>
    <n v="0"/>
    <x v="2"/>
    <n v="0"/>
  </r>
  <r>
    <n v="3509"/>
    <x v="0"/>
    <x v="280"/>
    <d v="2023-07-09T00:00:00"/>
    <x v="30"/>
    <x v="2"/>
    <n v="111.1"/>
    <n v="3"/>
    <n v="0"/>
    <x v="3"/>
    <s v="Credit Card"/>
    <x v="0"/>
    <s v="Yes"/>
    <s v="Accommodation"/>
    <n v="8"/>
    <n v="3"/>
    <n v="888.8"/>
    <x v="0"/>
    <n v="111.1"/>
  </r>
  <r>
    <n v="3510"/>
    <x v="3"/>
    <x v="277"/>
    <d v="2023-03-13T00:00:00"/>
    <x v="150"/>
    <x v="2"/>
    <n v="119.85"/>
    <n v="2"/>
    <n v="0"/>
    <x v="0"/>
    <s v="Credit Card"/>
    <x v="2"/>
    <s v="No"/>
    <s v="Food &amp; Beverage"/>
    <n v="11"/>
    <n v="2"/>
    <n v="0"/>
    <x v="2"/>
    <n v="0"/>
  </r>
  <r>
    <n v="3511"/>
    <x v="0"/>
    <x v="100"/>
    <d v="2023-06-25T00:00:00"/>
    <x v="68"/>
    <x v="1"/>
    <n v="154.87"/>
    <n v="2"/>
    <n v="0"/>
    <x v="1"/>
    <s v="Credit Card"/>
    <x v="0"/>
    <s v="No"/>
    <s v="Food &amp; Beverage"/>
    <n v="4"/>
    <n v="2"/>
    <n v="619.48"/>
    <x v="0"/>
    <n v="154.87"/>
  </r>
  <r>
    <n v="3512"/>
    <x v="3"/>
    <x v="70"/>
    <d v="2023-08-17T00:00:00"/>
    <x v="345"/>
    <x v="2"/>
    <n v="124.74"/>
    <n v="1"/>
    <n v="1"/>
    <x v="4"/>
    <s v="Bank Transfer"/>
    <x v="0"/>
    <s v="No"/>
    <s v="Accommodation"/>
    <n v="2"/>
    <n v="2"/>
    <n v="249.48"/>
    <x v="0"/>
    <n v="124.74"/>
  </r>
  <r>
    <n v="3513"/>
    <x v="0"/>
    <x v="184"/>
    <d v="2023-05-05T00:00:00"/>
    <x v="303"/>
    <x v="0"/>
    <n v="155.33000000000001"/>
    <n v="2"/>
    <n v="2"/>
    <x v="1"/>
    <s v="Debit Card"/>
    <x v="1"/>
    <s v="Yes"/>
    <s v="Accommodation"/>
    <n v="4"/>
    <n v="4"/>
    <n v="621.32000000000005"/>
    <x v="1"/>
    <n v="155.33000000000001"/>
  </r>
  <r>
    <n v="3514"/>
    <x v="2"/>
    <x v="131"/>
    <d v="2023-09-27T00:00:00"/>
    <x v="244"/>
    <x v="2"/>
    <n v="137.01"/>
    <n v="1"/>
    <n v="2"/>
    <x v="2"/>
    <s v="UPI"/>
    <x v="1"/>
    <s v="No"/>
    <s v="Food &amp; Beverage"/>
    <n v="9"/>
    <n v="3"/>
    <n v="1233.0899999999999"/>
    <x v="1"/>
    <n v="137.01"/>
  </r>
  <r>
    <n v="3515"/>
    <x v="3"/>
    <x v="127"/>
    <d v="2023-10-25T00:00:00"/>
    <x v="94"/>
    <x v="3"/>
    <n v="455.47"/>
    <n v="2"/>
    <n v="0"/>
    <x v="1"/>
    <s v="Credit Card"/>
    <x v="0"/>
    <s v="No"/>
    <s v="Accommodation"/>
    <n v="1"/>
    <n v="2"/>
    <n v="455.47"/>
    <x v="0"/>
    <n v="455.47"/>
  </r>
  <r>
    <n v="3516"/>
    <x v="0"/>
    <x v="88"/>
    <d v="2023-11-28T00:00:00"/>
    <x v="11"/>
    <x v="1"/>
    <n v="166.93"/>
    <n v="2"/>
    <n v="0"/>
    <x v="1"/>
    <s v="Debit Card"/>
    <x v="1"/>
    <s v="No"/>
    <s v="Laundry"/>
    <n v="3"/>
    <n v="2"/>
    <n v="500.79"/>
    <x v="1"/>
    <n v="166.93"/>
  </r>
  <r>
    <n v="3517"/>
    <x v="2"/>
    <x v="36"/>
    <d v="2023-06-18T00:00:00"/>
    <x v="142"/>
    <x v="2"/>
    <n v="139.38"/>
    <n v="1"/>
    <n v="1"/>
    <x v="2"/>
    <s v="Cash"/>
    <x v="1"/>
    <s v="No"/>
    <s v="Food &amp; Beverage"/>
    <n v="5"/>
    <n v="2"/>
    <n v="696.9"/>
    <x v="1"/>
    <n v="139.38"/>
  </r>
  <r>
    <n v="3518"/>
    <x v="0"/>
    <x v="186"/>
    <d v="2023-05-09T00:00:00"/>
    <x v="210"/>
    <x v="3"/>
    <n v="269.23"/>
    <n v="2"/>
    <n v="3"/>
    <x v="1"/>
    <s v="Cash"/>
    <x v="1"/>
    <s v="No"/>
    <s v="Accommodation"/>
    <n v="7"/>
    <n v="5"/>
    <n v="1884.6100000000001"/>
    <x v="1"/>
    <n v="269.23"/>
  </r>
  <r>
    <n v="3519"/>
    <x v="1"/>
    <x v="98"/>
    <d v="2023-05-21T00:00:00"/>
    <x v="14"/>
    <x v="2"/>
    <n v="109.45"/>
    <n v="1"/>
    <n v="3"/>
    <x v="4"/>
    <s v="Debit Card"/>
    <x v="0"/>
    <s v="Yes"/>
    <s v="Accommodation"/>
    <n v="6"/>
    <n v="4"/>
    <n v="656.7"/>
    <x v="0"/>
    <n v="109.45"/>
  </r>
  <r>
    <n v="3520"/>
    <x v="3"/>
    <x v="29"/>
    <d v="2023-03-26T00:00:00"/>
    <x v="44"/>
    <x v="1"/>
    <n v="144.62"/>
    <n v="2"/>
    <n v="0"/>
    <x v="1"/>
    <s v="Credit Card"/>
    <x v="0"/>
    <s v="No"/>
    <s v="Food &amp; Beverage"/>
    <n v="4"/>
    <n v="2"/>
    <n v="578.48"/>
    <x v="0"/>
    <n v="144.62"/>
  </r>
  <r>
    <n v="3521"/>
    <x v="3"/>
    <x v="0"/>
    <d v="2023-08-09T00:00:00"/>
    <x v="8"/>
    <x v="1"/>
    <n v="227.31"/>
    <n v="3"/>
    <n v="0"/>
    <x v="1"/>
    <s v="Debit Card"/>
    <x v="0"/>
    <s v="No"/>
    <s v="Food &amp; Beverage"/>
    <n v="8"/>
    <n v="3"/>
    <n v="1818.48"/>
    <x v="0"/>
    <n v="227.31"/>
  </r>
  <r>
    <n v="3522"/>
    <x v="1"/>
    <x v="106"/>
    <d v="2023-06-09T00:00:00"/>
    <x v="147"/>
    <x v="1"/>
    <n v="108.66"/>
    <n v="2"/>
    <n v="2"/>
    <x v="0"/>
    <s v="Bank Transfer"/>
    <x v="1"/>
    <s v="No"/>
    <s v="Food &amp; Beverage"/>
    <n v="2"/>
    <n v="4"/>
    <n v="217.32"/>
    <x v="1"/>
    <n v="108.66"/>
  </r>
  <r>
    <n v="3523"/>
    <x v="3"/>
    <x v="338"/>
    <d v="2023-01-13T00:00:00"/>
    <x v="426"/>
    <x v="3"/>
    <n v="418.25"/>
    <n v="2"/>
    <n v="0"/>
    <x v="2"/>
    <s v="Credit Card"/>
    <x v="0"/>
    <s v="No"/>
    <s v="Accommodation"/>
    <n v="7"/>
    <n v="2"/>
    <n v="2927.75"/>
    <x v="0"/>
    <n v="418.25"/>
  </r>
  <r>
    <n v="3524"/>
    <x v="1"/>
    <x v="135"/>
    <d v="2023-07-01T00:00:00"/>
    <x v="235"/>
    <x v="3"/>
    <n v="425.81"/>
    <n v="2"/>
    <n v="2"/>
    <x v="4"/>
    <s v="Bank Transfer"/>
    <x v="0"/>
    <s v="No"/>
    <s v="Laundry"/>
    <n v="4"/>
    <n v="4"/>
    <n v="1703.24"/>
    <x v="0"/>
    <n v="425.81"/>
  </r>
  <r>
    <n v="3525"/>
    <x v="1"/>
    <x v="300"/>
    <d v="2023-05-02T00:00:00"/>
    <x v="44"/>
    <x v="2"/>
    <n v="64.540000000000006"/>
    <n v="2"/>
    <n v="0"/>
    <x v="3"/>
    <s v="Debit Card"/>
    <x v="0"/>
    <s v="No"/>
    <s v="Spa Services"/>
    <n v="5"/>
    <n v="2"/>
    <n v="322.70000000000005"/>
    <x v="0"/>
    <n v="64.540000000000006"/>
  </r>
  <r>
    <n v="3526"/>
    <x v="3"/>
    <x v="181"/>
    <d v="2023-03-06T00:00:00"/>
    <x v="46"/>
    <x v="1"/>
    <n v="167.49"/>
    <n v="3"/>
    <n v="0"/>
    <x v="1"/>
    <s v="Bank Transfer"/>
    <x v="1"/>
    <s v="No"/>
    <s v="Spa Services"/>
    <n v="8"/>
    <n v="3"/>
    <n v="1339.92"/>
    <x v="1"/>
    <n v="167.49"/>
  </r>
  <r>
    <n v="3527"/>
    <x v="1"/>
    <x v="44"/>
    <d v="2023-04-18T00:00:00"/>
    <x v="362"/>
    <x v="1"/>
    <n v="105.32"/>
    <n v="2"/>
    <n v="1"/>
    <x v="1"/>
    <s v="Credit Card"/>
    <x v="1"/>
    <s v="Yes"/>
    <s v="Accommodation"/>
    <n v="4"/>
    <n v="3"/>
    <n v="421.28"/>
    <x v="1"/>
    <n v="105.32"/>
  </r>
  <r>
    <n v="3528"/>
    <x v="0"/>
    <x v="89"/>
    <d v="2023-11-01T00:00:00"/>
    <x v="57"/>
    <x v="1"/>
    <n v="149.78"/>
    <n v="4"/>
    <n v="0"/>
    <x v="2"/>
    <s v="Cash"/>
    <x v="1"/>
    <s v="No"/>
    <s v="Accommodation"/>
    <n v="3"/>
    <n v="4"/>
    <n v="449.34000000000003"/>
    <x v="1"/>
    <n v="149.78"/>
  </r>
  <r>
    <n v="3529"/>
    <x v="0"/>
    <x v="67"/>
    <d v="2023-05-17T00:00:00"/>
    <x v="373"/>
    <x v="0"/>
    <n v="218.1"/>
    <n v="4"/>
    <n v="1"/>
    <x v="2"/>
    <s v="Bank Transfer"/>
    <x v="2"/>
    <s v="No"/>
    <s v="Laundry"/>
    <n v="3"/>
    <n v="5"/>
    <n v="0"/>
    <x v="2"/>
    <n v="0"/>
  </r>
  <r>
    <n v="3530"/>
    <x v="2"/>
    <x v="286"/>
    <d v="2023-02-13T00:00:00"/>
    <x v="427"/>
    <x v="2"/>
    <n v="87.74"/>
    <n v="2"/>
    <n v="1"/>
    <x v="1"/>
    <s v="UPI"/>
    <x v="0"/>
    <s v="No"/>
    <s v="Accommodation"/>
    <n v="12"/>
    <n v="3"/>
    <n v="1052.8799999999999"/>
    <x v="0"/>
    <n v="87.74"/>
  </r>
  <r>
    <n v="3531"/>
    <x v="2"/>
    <x v="278"/>
    <d v="2023-12-13T00:00:00"/>
    <x v="146"/>
    <x v="3"/>
    <n v="381.7"/>
    <n v="3"/>
    <n v="0"/>
    <x v="0"/>
    <s v="Debit Card"/>
    <x v="0"/>
    <s v="No"/>
    <s v="Food &amp; Beverage"/>
    <n v="9"/>
    <n v="3"/>
    <n v="3435.2999999999997"/>
    <x v="0"/>
    <n v="381.7"/>
  </r>
  <r>
    <n v="3532"/>
    <x v="3"/>
    <x v="356"/>
    <d v="2023-02-08T00:00:00"/>
    <x v="282"/>
    <x v="2"/>
    <n v="130.49"/>
    <n v="1"/>
    <n v="0"/>
    <x v="3"/>
    <s v="Cash"/>
    <x v="0"/>
    <s v="No"/>
    <s v="Spa Services"/>
    <n v="5"/>
    <n v="1"/>
    <n v="652.45000000000005"/>
    <x v="0"/>
    <n v="130.49"/>
  </r>
  <r>
    <n v="3533"/>
    <x v="1"/>
    <x v="214"/>
    <d v="2023-08-28T00:00:00"/>
    <x v="54"/>
    <x v="2"/>
    <n v="95.3"/>
    <n v="2"/>
    <n v="2"/>
    <x v="1"/>
    <s v="UPI"/>
    <x v="1"/>
    <s v="No"/>
    <s v="Accommodation"/>
    <n v="2"/>
    <n v="4"/>
    <n v="190.6"/>
    <x v="1"/>
    <n v="95.3"/>
  </r>
  <r>
    <n v="3534"/>
    <x v="3"/>
    <x v="80"/>
    <d v="2023-02-24T00:00:00"/>
    <x v="301"/>
    <x v="2"/>
    <n v="129.49"/>
    <n v="1"/>
    <n v="1"/>
    <x v="3"/>
    <s v="UPI"/>
    <x v="0"/>
    <s v="No"/>
    <s v="Accommodation"/>
    <n v="8"/>
    <n v="2"/>
    <n v="1035.92"/>
    <x v="0"/>
    <n v="129.49"/>
  </r>
  <r>
    <n v="3535"/>
    <x v="3"/>
    <x v="52"/>
    <d v="2023-12-04T00:00:00"/>
    <x v="304"/>
    <x v="1"/>
    <n v="156.47999999999999"/>
    <n v="2"/>
    <n v="0"/>
    <x v="1"/>
    <s v="Credit Card"/>
    <x v="0"/>
    <s v="Yes"/>
    <s v="Food &amp; Beverage"/>
    <n v="4"/>
    <n v="2"/>
    <n v="625.91999999999996"/>
    <x v="0"/>
    <n v="156.47999999999999"/>
  </r>
  <r>
    <n v="3536"/>
    <x v="1"/>
    <x v="339"/>
    <d v="2023-12-11T00:00:00"/>
    <x v="355"/>
    <x v="2"/>
    <n v="107.58"/>
    <n v="4"/>
    <n v="0"/>
    <x v="2"/>
    <s v="Debit Card"/>
    <x v="2"/>
    <s v="Yes"/>
    <s v="Accommodation"/>
    <n v="12"/>
    <n v="4"/>
    <n v="0"/>
    <x v="2"/>
    <n v="0"/>
  </r>
  <r>
    <n v="3537"/>
    <x v="1"/>
    <x v="217"/>
    <d v="2023-12-19T00:00:00"/>
    <x v="354"/>
    <x v="3"/>
    <n v="329.79"/>
    <n v="1"/>
    <n v="2"/>
    <x v="3"/>
    <s v="Credit Card"/>
    <x v="0"/>
    <s v="No"/>
    <s v="Food &amp; Beverage"/>
    <n v="10"/>
    <n v="3"/>
    <n v="3297.9"/>
    <x v="0"/>
    <n v="329.79"/>
  </r>
  <r>
    <n v="3538"/>
    <x v="1"/>
    <x v="71"/>
    <d v="2023-09-28T00:00:00"/>
    <x v="388"/>
    <x v="3"/>
    <n v="298.64"/>
    <n v="1"/>
    <n v="0"/>
    <x v="1"/>
    <s v="UPI"/>
    <x v="0"/>
    <s v="No"/>
    <s v="Accommodation"/>
    <n v="4"/>
    <n v="1"/>
    <n v="1194.56"/>
    <x v="0"/>
    <n v="298.64"/>
  </r>
  <r>
    <n v="3539"/>
    <x v="1"/>
    <x v="18"/>
    <d v="2023-06-27T00:00:00"/>
    <x v="408"/>
    <x v="2"/>
    <n v="92.25"/>
    <n v="4"/>
    <n v="0"/>
    <x v="3"/>
    <s v="Debit Card"/>
    <x v="0"/>
    <s v="No"/>
    <s v="Accommodation"/>
    <n v="8"/>
    <n v="4"/>
    <n v="738"/>
    <x v="0"/>
    <n v="92.25"/>
  </r>
  <r>
    <n v="3540"/>
    <x v="0"/>
    <x v="130"/>
    <d v="2023-09-12T00:00:00"/>
    <x v="345"/>
    <x v="2"/>
    <n v="60.66"/>
    <n v="1"/>
    <n v="0"/>
    <x v="0"/>
    <s v="Credit Card"/>
    <x v="1"/>
    <s v="No"/>
    <s v="Accommodation"/>
    <n v="11"/>
    <n v="1"/>
    <n v="667.26"/>
    <x v="1"/>
    <n v="60.66"/>
  </r>
  <r>
    <n v="3541"/>
    <x v="2"/>
    <x v="126"/>
    <d v="2023-05-15T00:00:00"/>
    <x v="225"/>
    <x v="0"/>
    <n v="238.31"/>
    <n v="2"/>
    <n v="0"/>
    <x v="2"/>
    <s v="Bank Transfer"/>
    <x v="2"/>
    <s v="No"/>
    <s v="Accommodation"/>
    <n v="6"/>
    <n v="2"/>
    <n v="0"/>
    <x v="2"/>
    <n v="0"/>
  </r>
  <r>
    <n v="3542"/>
    <x v="2"/>
    <x v="197"/>
    <d v="2023-08-05T00:00:00"/>
    <x v="37"/>
    <x v="2"/>
    <n v="123.07"/>
    <n v="3"/>
    <n v="1"/>
    <x v="4"/>
    <s v="Debit Card"/>
    <x v="2"/>
    <s v="No"/>
    <s v="Accommodation"/>
    <n v="10"/>
    <n v="4"/>
    <n v="0"/>
    <x v="2"/>
    <n v="0"/>
  </r>
  <r>
    <n v="3543"/>
    <x v="3"/>
    <x v="247"/>
    <d v="2023-08-18T00:00:00"/>
    <x v="99"/>
    <x v="0"/>
    <n v="231.88"/>
    <n v="1"/>
    <n v="0"/>
    <x v="1"/>
    <s v="UPI"/>
    <x v="1"/>
    <s v="No"/>
    <s v="Accommodation"/>
    <n v="5"/>
    <n v="1"/>
    <n v="1159.4000000000001"/>
    <x v="1"/>
    <n v="231.88000000000002"/>
  </r>
  <r>
    <n v="3544"/>
    <x v="3"/>
    <x v="257"/>
    <d v="2023-03-06T00:00:00"/>
    <x v="200"/>
    <x v="1"/>
    <n v="187.39"/>
    <n v="2"/>
    <n v="0"/>
    <x v="1"/>
    <s v="Debit Card"/>
    <x v="1"/>
    <s v="No"/>
    <s v="Food &amp; Beverage"/>
    <n v="2"/>
    <n v="2"/>
    <n v="374.78"/>
    <x v="1"/>
    <n v="187.39"/>
  </r>
  <r>
    <n v="3545"/>
    <x v="1"/>
    <x v="356"/>
    <d v="2023-02-09T00:00:00"/>
    <x v="163"/>
    <x v="2"/>
    <n v="85.21"/>
    <n v="2"/>
    <n v="0"/>
    <x v="2"/>
    <s v="Debit Card"/>
    <x v="0"/>
    <s v="No"/>
    <s v="Food &amp; Beverage"/>
    <n v="6"/>
    <n v="2"/>
    <n v="511.26"/>
    <x v="0"/>
    <n v="85.21"/>
  </r>
  <r>
    <n v="3546"/>
    <x v="2"/>
    <x v="119"/>
    <d v="2023-05-30T00:00:00"/>
    <x v="307"/>
    <x v="3"/>
    <n v="529.25"/>
    <n v="3"/>
    <n v="0"/>
    <x v="2"/>
    <s v="Debit Card"/>
    <x v="0"/>
    <s v="Yes"/>
    <s v="Laundry"/>
    <n v="7"/>
    <n v="3"/>
    <n v="3704.75"/>
    <x v="0"/>
    <n v="529.25"/>
  </r>
  <r>
    <n v="3547"/>
    <x v="0"/>
    <x v="28"/>
    <d v="2023-03-17T00:00:00"/>
    <x v="391"/>
    <x v="3"/>
    <n v="349.01"/>
    <n v="3"/>
    <n v="0"/>
    <x v="3"/>
    <s v="Debit Card"/>
    <x v="1"/>
    <s v="No"/>
    <s v="Accommodation"/>
    <n v="3"/>
    <n v="3"/>
    <n v="1047.03"/>
    <x v="1"/>
    <n v="349.01"/>
  </r>
  <r>
    <n v="3548"/>
    <x v="3"/>
    <x v="102"/>
    <d v="2023-09-18T00:00:00"/>
    <x v="198"/>
    <x v="1"/>
    <n v="142.04"/>
    <n v="1"/>
    <n v="1"/>
    <x v="2"/>
    <s v="Credit Card"/>
    <x v="2"/>
    <s v="No"/>
    <s v="Laundry"/>
    <n v="2"/>
    <n v="2"/>
    <n v="0"/>
    <x v="2"/>
    <n v="0"/>
  </r>
  <r>
    <n v="3549"/>
    <x v="2"/>
    <x v="320"/>
    <d v="2023-12-06T00:00:00"/>
    <x v="332"/>
    <x v="0"/>
    <n v="268.43"/>
    <n v="4"/>
    <n v="0"/>
    <x v="2"/>
    <s v="Bank Transfer"/>
    <x v="0"/>
    <s v="No"/>
    <s v="Accommodation"/>
    <n v="4"/>
    <n v="4"/>
    <n v="1073.72"/>
    <x v="0"/>
    <n v="268.43"/>
  </r>
  <r>
    <n v="3550"/>
    <x v="2"/>
    <x v="137"/>
    <d v="2023-01-13T00:00:00"/>
    <x v="427"/>
    <x v="0"/>
    <n v="185.03"/>
    <n v="1"/>
    <n v="1"/>
    <x v="4"/>
    <s v="Cash"/>
    <x v="0"/>
    <s v="Yes"/>
    <s v="Accommodation"/>
    <n v="3"/>
    <n v="2"/>
    <n v="555.09"/>
    <x v="0"/>
    <n v="185.03"/>
  </r>
  <r>
    <n v="3551"/>
    <x v="2"/>
    <x v="355"/>
    <d v="2023-11-08T00:00:00"/>
    <x v="97"/>
    <x v="0"/>
    <n v="284.64999999999998"/>
    <n v="2"/>
    <n v="0"/>
    <x v="4"/>
    <s v="Credit Card"/>
    <x v="0"/>
    <s v="No"/>
    <s v="Accommodation"/>
    <n v="4"/>
    <n v="2"/>
    <n v="1138.5999999999999"/>
    <x v="0"/>
    <n v="284.64999999999998"/>
  </r>
  <r>
    <n v="3552"/>
    <x v="0"/>
    <x v="303"/>
    <d v="2023-08-18T00:00:00"/>
    <x v="227"/>
    <x v="0"/>
    <n v="158.04"/>
    <n v="2"/>
    <n v="2"/>
    <x v="2"/>
    <s v="UPI"/>
    <x v="3"/>
    <s v="Yes"/>
    <s v="Food &amp; Beverage"/>
    <n v="4"/>
    <n v="4"/>
    <n v="0"/>
    <x v="2"/>
    <n v="0"/>
  </r>
  <r>
    <n v="3553"/>
    <x v="0"/>
    <x v="30"/>
    <d v="2023-06-25T00:00:00"/>
    <x v="145"/>
    <x v="2"/>
    <n v="92.49"/>
    <n v="1"/>
    <n v="0"/>
    <x v="4"/>
    <s v="Bank Transfer"/>
    <x v="1"/>
    <s v="No"/>
    <s v="Accommodation"/>
    <n v="3"/>
    <n v="1"/>
    <n v="277.46999999999997"/>
    <x v="1"/>
    <n v="92.49"/>
  </r>
  <r>
    <n v="3554"/>
    <x v="1"/>
    <x v="254"/>
    <d v="2023-08-18T00:00:00"/>
    <x v="402"/>
    <x v="3"/>
    <n v="328.8"/>
    <n v="1"/>
    <n v="0"/>
    <x v="2"/>
    <s v="Cash"/>
    <x v="0"/>
    <s v="No"/>
    <s v="Laundry"/>
    <n v="8"/>
    <n v="1"/>
    <n v="2630.4"/>
    <x v="0"/>
    <n v="328.8"/>
  </r>
  <r>
    <n v="3555"/>
    <x v="1"/>
    <x v="76"/>
    <d v="2023-09-12T00:00:00"/>
    <x v="101"/>
    <x v="1"/>
    <n v="130.96"/>
    <n v="2"/>
    <n v="2"/>
    <x v="0"/>
    <s v="Credit Card"/>
    <x v="0"/>
    <s v="No"/>
    <s v="Accommodation"/>
    <n v="5"/>
    <n v="4"/>
    <n v="654.80000000000007"/>
    <x v="0"/>
    <n v="130.96"/>
  </r>
  <r>
    <n v="3556"/>
    <x v="3"/>
    <x v="36"/>
    <d v="2023-06-15T00:00:00"/>
    <x v="81"/>
    <x v="1"/>
    <n v="208.83"/>
    <n v="1"/>
    <n v="2"/>
    <x v="4"/>
    <s v="Bank Transfer"/>
    <x v="0"/>
    <s v="Yes"/>
    <s v="Accommodation"/>
    <n v="2"/>
    <n v="3"/>
    <n v="417.66"/>
    <x v="0"/>
    <n v="208.83"/>
  </r>
  <r>
    <n v="3557"/>
    <x v="0"/>
    <x v="114"/>
    <d v="2023-05-19T00:00:00"/>
    <x v="153"/>
    <x v="1"/>
    <n v="188.01"/>
    <n v="2"/>
    <n v="2"/>
    <x v="3"/>
    <s v="Cash"/>
    <x v="0"/>
    <s v="No"/>
    <s v="Accommodation"/>
    <n v="7"/>
    <n v="4"/>
    <n v="1316.07"/>
    <x v="0"/>
    <n v="188.01"/>
  </r>
  <r>
    <n v="3558"/>
    <x v="1"/>
    <x v="58"/>
    <d v="2023-10-14T00:00:00"/>
    <x v="219"/>
    <x v="1"/>
    <n v="107.04"/>
    <n v="2"/>
    <n v="1"/>
    <x v="1"/>
    <s v="Credit Card"/>
    <x v="1"/>
    <s v="No"/>
    <s v="Food &amp; Beverage"/>
    <n v="5"/>
    <n v="3"/>
    <n v="535.20000000000005"/>
    <x v="1"/>
    <n v="107.04"/>
  </r>
  <r>
    <n v="3559"/>
    <x v="0"/>
    <x v="358"/>
    <d v="2023-01-21T00:00:00"/>
    <x v="84"/>
    <x v="1"/>
    <n v="149.63"/>
    <n v="2"/>
    <n v="1"/>
    <x v="3"/>
    <s v="Debit Card"/>
    <x v="0"/>
    <s v="No"/>
    <s v="Accommodation"/>
    <n v="4"/>
    <n v="3"/>
    <n v="598.52"/>
    <x v="0"/>
    <n v="149.63"/>
  </r>
  <r>
    <n v="3560"/>
    <x v="3"/>
    <x v="219"/>
    <d v="2023-07-17T00:00:00"/>
    <x v="224"/>
    <x v="3"/>
    <n v="363.44"/>
    <n v="2"/>
    <n v="0"/>
    <x v="2"/>
    <s v="Credit Card"/>
    <x v="0"/>
    <s v="No"/>
    <s v="Accommodation"/>
    <n v="9"/>
    <n v="2"/>
    <n v="3270.96"/>
    <x v="0"/>
    <n v="363.44"/>
  </r>
  <r>
    <n v="3561"/>
    <x v="3"/>
    <x v="358"/>
    <d v="2023-01-22T00:00:00"/>
    <x v="29"/>
    <x v="0"/>
    <n v="248.98"/>
    <n v="1"/>
    <n v="0"/>
    <x v="1"/>
    <s v="Credit Card"/>
    <x v="0"/>
    <s v="No"/>
    <s v="Food &amp; Beverage"/>
    <n v="5"/>
    <n v="1"/>
    <n v="1244.8999999999999"/>
    <x v="0"/>
    <n v="248.97999999999996"/>
  </r>
  <r>
    <n v="3562"/>
    <x v="3"/>
    <x v="309"/>
    <d v="2023-02-16T00:00:00"/>
    <x v="353"/>
    <x v="3"/>
    <n v="425.76"/>
    <n v="2"/>
    <n v="0"/>
    <x v="0"/>
    <s v="Credit Card"/>
    <x v="0"/>
    <s v="No"/>
    <s v="Spa Services"/>
    <n v="12"/>
    <n v="2"/>
    <n v="5109.12"/>
    <x v="0"/>
    <n v="425.76"/>
  </r>
  <r>
    <n v="3563"/>
    <x v="1"/>
    <x v="194"/>
    <d v="2023-06-12T00:00:00"/>
    <x v="141"/>
    <x v="2"/>
    <n v="115.2"/>
    <n v="2"/>
    <n v="1"/>
    <x v="0"/>
    <s v="Debit Card"/>
    <x v="1"/>
    <s v="No"/>
    <s v="Food &amp; Beverage"/>
    <n v="2"/>
    <n v="3"/>
    <n v="230.4"/>
    <x v="1"/>
    <n v="115.2"/>
  </r>
  <r>
    <n v="3564"/>
    <x v="0"/>
    <x v="53"/>
    <d v="2023-12-16T00:00:00"/>
    <x v="310"/>
    <x v="2"/>
    <n v="112.74"/>
    <n v="2"/>
    <n v="1"/>
    <x v="1"/>
    <s v="Debit Card"/>
    <x v="2"/>
    <s v="No"/>
    <s v="Accommodation"/>
    <n v="2"/>
    <n v="3"/>
    <n v="0"/>
    <x v="2"/>
    <n v="0"/>
  </r>
  <r>
    <n v="3565"/>
    <x v="0"/>
    <x v="58"/>
    <d v="2023-10-12T00:00:00"/>
    <x v="262"/>
    <x v="1"/>
    <n v="178.16"/>
    <n v="4"/>
    <n v="0"/>
    <x v="1"/>
    <s v="Cash"/>
    <x v="0"/>
    <s v="Yes"/>
    <s v="Accommodation"/>
    <n v="3"/>
    <n v="4"/>
    <n v="534.48"/>
    <x v="0"/>
    <n v="178.16"/>
  </r>
  <r>
    <n v="3566"/>
    <x v="3"/>
    <x v="319"/>
    <d v="2023-09-14T00:00:00"/>
    <x v="274"/>
    <x v="2"/>
    <n v="105.44"/>
    <n v="2"/>
    <n v="0"/>
    <x v="1"/>
    <s v="Cash"/>
    <x v="0"/>
    <s v="Yes"/>
    <s v="Spa Services"/>
    <n v="4"/>
    <n v="2"/>
    <n v="421.76"/>
    <x v="0"/>
    <n v="105.44"/>
  </r>
  <r>
    <n v="3567"/>
    <x v="0"/>
    <x v="292"/>
    <d v="2023-11-28T00:00:00"/>
    <x v="378"/>
    <x v="2"/>
    <n v="68.900000000000006"/>
    <n v="1"/>
    <n v="0"/>
    <x v="3"/>
    <s v="Bank Transfer"/>
    <x v="3"/>
    <s v="No"/>
    <s v="Accommodation"/>
    <n v="12"/>
    <n v="1"/>
    <n v="0"/>
    <x v="2"/>
    <n v="0"/>
  </r>
  <r>
    <n v="3568"/>
    <x v="2"/>
    <x v="248"/>
    <d v="2023-10-04T00:00:00"/>
    <x v="209"/>
    <x v="2"/>
    <n v="130.51"/>
    <n v="2"/>
    <n v="0"/>
    <x v="4"/>
    <s v="Bank Transfer"/>
    <x v="0"/>
    <s v="No"/>
    <s v="Food &amp; Beverage"/>
    <n v="2"/>
    <n v="2"/>
    <n v="261.02"/>
    <x v="0"/>
    <n v="130.51"/>
  </r>
  <r>
    <n v="3569"/>
    <x v="1"/>
    <x v="122"/>
    <d v="2023-06-29T00:00:00"/>
    <x v="402"/>
    <x v="2"/>
    <n v="109.73"/>
    <n v="1"/>
    <n v="0"/>
    <x v="1"/>
    <s v="Debit Card"/>
    <x v="2"/>
    <s v="No"/>
    <s v="Food &amp; Beverage"/>
    <n v="5"/>
    <n v="1"/>
    <n v="0"/>
    <x v="2"/>
    <n v="0"/>
  </r>
  <r>
    <n v="3570"/>
    <x v="2"/>
    <x v="238"/>
    <d v="2023-12-30T00:00:00"/>
    <x v="170"/>
    <x v="2"/>
    <n v="98.68"/>
    <n v="2"/>
    <n v="2"/>
    <x v="3"/>
    <s v="UPI"/>
    <x v="1"/>
    <s v="No"/>
    <s v="Accommodation"/>
    <n v="9"/>
    <n v="4"/>
    <n v="888.12000000000012"/>
    <x v="1"/>
    <n v="98.68"/>
  </r>
  <r>
    <n v="3571"/>
    <x v="3"/>
    <x v="168"/>
    <d v="2023-06-14T00:00:00"/>
    <x v="308"/>
    <x v="0"/>
    <n v="301.77"/>
    <n v="3"/>
    <n v="2"/>
    <x v="1"/>
    <s v="Bank Transfer"/>
    <x v="0"/>
    <s v="No"/>
    <s v="Accommodation"/>
    <n v="8"/>
    <n v="5"/>
    <n v="2414.16"/>
    <x v="0"/>
    <n v="301.77"/>
  </r>
  <r>
    <n v="3572"/>
    <x v="1"/>
    <x v="196"/>
    <d v="2023-04-11T00:00:00"/>
    <x v="56"/>
    <x v="2"/>
    <n v="83.55"/>
    <n v="1"/>
    <n v="1"/>
    <x v="1"/>
    <s v="Debit Card"/>
    <x v="3"/>
    <s v="Yes"/>
    <s v="Accommodation"/>
    <n v="7"/>
    <n v="2"/>
    <n v="0"/>
    <x v="2"/>
    <n v="0"/>
  </r>
  <r>
    <n v="3573"/>
    <x v="0"/>
    <x v="75"/>
    <d v="2023-10-06T00:00:00"/>
    <x v="128"/>
    <x v="2"/>
    <n v="112.87"/>
    <n v="1"/>
    <n v="1"/>
    <x v="1"/>
    <s v="Bank Transfer"/>
    <x v="0"/>
    <s v="No"/>
    <s v="Accommodation"/>
    <n v="6"/>
    <n v="2"/>
    <n v="677.22"/>
    <x v="0"/>
    <n v="112.87"/>
  </r>
  <r>
    <n v="3574"/>
    <x v="3"/>
    <x v="320"/>
    <d v="2023-12-09T00:00:00"/>
    <x v="304"/>
    <x v="1"/>
    <n v="162.93"/>
    <n v="2"/>
    <n v="0"/>
    <x v="2"/>
    <s v="UPI"/>
    <x v="1"/>
    <s v="No"/>
    <s v="Spa Services"/>
    <n v="7"/>
    <n v="2"/>
    <n v="1140.51"/>
    <x v="1"/>
    <n v="162.93"/>
  </r>
  <r>
    <n v="3575"/>
    <x v="1"/>
    <x v="285"/>
    <d v="2023-07-04T00:00:00"/>
    <x v="408"/>
    <x v="2"/>
    <n v="85.54"/>
    <n v="2"/>
    <n v="0"/>
    <x v="4"/>
    <s v="Cash"/>
    <x v="0"/>
    <s v="No"/>
    <s v="Accommodation"/>
    <n v="5"/>
    <n v="2"/>
    <n v="427.70000000000005"/>
    <x v="0"/>
    <n v="85.54"/>
  </r>
  <r>
    <n v="3576"/>
    <x v="1"/>
    <x v="21"/>
    <d v="2023-04-30T00:00:00"/>
    <x v="307"/>
    <x v="1"/>
    <n v="142.43"/>
    <n v="2"/>
    <n v="2"/>
    <x v="3"/>
    <s v="Debit Card"/>
    <x v="1"/>
    <s v="No"/>
    <s v="Food &amp; Beverage"/>
    <n v="10"/>
    <n v="4"/>
    <n v="1424.3000000000002"/>
    <x v="1"/>
    <n v="142.43"/>
  </r>
  <r>
    <n v="3577"/>
    <x v="0"/>
    <x v="184"/>
    <d v="2023-05-07T00:00:00"/>
    <x v="56"/>
    <x v="3"/>
    <n v="425.24"/>
    <n v="2"/>
    <n v="3"/>
    <x v="0"/>
    <s v="Bank Transfer"/>
    <x v="0"/>
    <s v="No"/>
    <s v="Food &amp; Beverage"/>
    <n v="6"/>
    <n v="5"/>
    <n v="2551.44"/>
    <x v="0"/>
    <n v="425.24"/>
  </r>
  <r>
    <n v="3578"/>
    <x v="3"/>
    <x v="334"/>
    <d v="2023-07-08T00:00:00"/>
    <x v="99"/>
    <x v="3"/>
    <n v="423.96"/>
    <n v="2"/>
    <n v="3"/>
    <x v="2"/>
    <s v="Debit Card"/>
    <x v="0"/>
    <s v="Yes"/>
    <s v="Spa Services"/>
    <n v="3"/>
    <n v="5"/>
    <n v="1271.8799999999999"/>
    <x v="0"/>
    <n v="423.96"/>
  </r>
  <r>
    <n v="3579"/>
    <x v="2"/>
    <x v="83"/>
    <d v="2023-01-19T00:00:00"/>
    <x v="424"/>
    <x v="3"/>
    <n v="346.47"/>
    <n v="1"/>
    <n v="2"/>
    <x v="1"/>
    <s v="Cash"/>
    <x v="0"/>
    <s v="Yes"/>
    <s v="Food &amp; Beverage"/>
    <n v="4"/>
    <n v="3"/>
    <n v="1385.88"/>
    <x v="0"/>
    <n v="346.47"/>
  </r>
  <r>
    <n v="3580"/>
    <x v="2"/>
    <x v="268"/>
    <d v="2023-08-26T00:00:00"/>
    <x v="260"/>
    <x v="1"/>
    <n v="196.41"/>
    <n v="4"/>
    <n v="1"/>
    <x v="1"/>
    <s v="UPI"/>
    <x v="0"/>
    <s v="No"/>
    <s v="Accommodation"/>
    <n v="7"/>
    <n v="5"/>
    <n v="1374.87"/>
    <x v="0"/>
    <n v="196.41"/>
  </r>
  <r>
    <n v="3581"/>
    <x v="0"/>
    <x v="45"/>
    <d v="2023-07-18T00:00:00"/>
    <x v="68"/>
    <x v="0"/>
    <n v="223.81"/>
    <n v="2"/>
    <n v="0"/>
    <x v="1"/>
    <s v="Debit Card"/>
    <x v="0"/>
    <s v="No"/>
    <s v="Accommodation"/>
    <n v="4"/>
    <n v="2"/>
    <n v="895.24"/>
    <x v="0"/>
    <n v="223.81"/>
  </r>
  <r>
    <n v="3582"/>
    <x v="2"/>
    <x v="315"/>
    <d v="2023-01-21T00:00:00"/>
    <x v="333"/>
    <x v="2"/>
    <n v="84.89"/>
    <n v="2"/>
    <n v="0"/>
    <x v="1"/>
    <s v="Cash"/>
    <x v="2"/>
    <s v="No"/>
    <s v="Food &amp; Beverage"/>
    <n v="12"/>
    <n v="2"/>
    <n v="0"/>
    <x v="2"/>
    <n v="0"/>
  </r>
  <r>
    <n v="3583"/>
    <x v="2"/>
    <x v="290"/>
    <d v="2023-08-09T00:00:00"/>
    <x v="194"/>
    <x v="2"/>
    <n v="148.27000000000001"/>
    <n v="1"/>
    <n v="0"/>
    <x v="1"/>
    <s v="Credit Card"/>
    <x v="0"/>
    <s v="No"/>
    <s v="Accommodation"/>
    <n v="12"/>
    <n v="1"/>
    <n v="1779.2400000000002"/>
    <x v="0"/>
    <n v="148.27000000000001"/>
  </r>
  <r>
    <n v="3584"/>
    <x v="0"/>
    <x v="309"/>
    <d v="2023-02-09T00:00:00"/>
    <x v="134"/>
    <x v="1"/>
    <n v="122.64"/>
    <n v="3"/>
    <n v="1"/>
    <x v="4"/>
    <s v="Debit Card"/>
    <x v="0"/>
    <s v="No"/>
    <s v="Food &amp; Beverage"/>
    <n v="5"/>
    <n v="4"/>
    <n v="613.20000000000005"/>
    <x v="0"/>
    <n v="122.64000000000001"/>
  </r>
  <r>
    <n v="3585"/>
    <x v="3"/>
    <x v="103"/>
    <d v="2023-04-15T00:00:00"/>
    <x v="337"/>
    <x v="3"/>
    <n v="442.67"/>
    <n v="3"/>
    <n v="1"/>
    <x v="2"/>
    <s v="Bank Transfer"/>
    <x v="2"/>
    <s v="No"/>
    <s v="Spa Services"/>
    <n v="5"/>
    <n v="4"/>
    <n v="0"/>
    <x v="2"/>
    <n v="0"/>
  </r>
  <r>
    <n v="3586"/>
    <x v="0"/>
    <x v="319"/>
    <d v="2023-09-21T00:00:00"/>
    <x v="383"/>
    <x v="2"/>
    <n v="117.1"/>
    <n v="2"/>
    <n v="0"/>
    <x v="1"/>
    <s v="Debit Card"/>
    <x v="0"/>
    <s v="No"/>
    <s v="Accommodation"/>
    <n v="11"/>
    <n v="2"/>
    <n v="1288.0999999999999"/>
    <x v="0"/>
    <n v="117.1"/>
  </r>
  <r>
    <n v="3587"/>
    <x v="3"/>
    <x v="59"/>
    <d v="2023-06-18T00:00:00"/>
    <x v="140"/>
    <x v="0"/>
    <n v="266.29000000000002"/>
    <n v="1"/>
    <n v="0"/>
    <x v="4"/>
    <s v="Cash"/>
    <x v="2"/>
    <s v="No"/>
    <s v="Food &amp; Beverage"/>
    <n v="7"/>
    <n v="1"/>
    <n v="0"/>
    <x v="2"/>
    <n v="0"/>
  </r>
  <r>
    <n v="3588"/>
    <x v="3"/>
    <x v="100"/>
    <d v="2023-06-25T00:00:00"/>
    <x v="21"/>
    <x v="1"/>
    <n v="186.33"/>
    <n v="1"/>
    <n v="0"/>
    <x v="2"/>
    <s v="Cash"/>
    <x v="1"/>
    <s v="No"/>
    <s v="Food &amp; Beverage"/>
    <n v="4"/>
    <n v="1"/>
    <n v="745.32"/>
    <x v="1"/>
    <n v="186.33"/>
  </r>
  <r>
    <n v="3589"/>
    <x v="0"/>
    <x v="27"/>
    <d v="2023-10-22T00:00:00"/>
    <x v="355"/>
    <x v="1"/>
    <n v="133.47999999999999"/>
    <n v="3"/>
    <n v="0"/>
    <x v="4"/>
    <s v="Bank Transfer"/>
    <x v="0"/>
    <s v="Yes"/>
    <s v="Food &amp; Beverage"/>
    <n v="8"/>
    <n v="3"/>
    <n v="1067.8399999999999"/>
    <x v="0"/>
    <n v="133.47999999999999"/>
  </r>
  <r>
    <n v="3590"/>
    <x v="2"/>
    <x v="72"/>
    <d v="2024-01-06T00:00:00"/>
    <x v="363"/>
    <x v="1"/>
    <n v="189.66"/>
    <n v="2"/>
    <n v="1"/>
    <x v="2"/>
    <s v="Bank Transfer"/>
    <x v="2"/>
    <s v="Yes"/>
    <s v="Accommodation"/>
    <n v="9"/>
    <n v="3"/>
    <n v="0"/>
    <x v="2"/>
    <n v="0"/>
  </r>
  <r>
    <n v="3591"/>
    <x v="1"/>
    <x v="37"/>
    <d v="2023-07-01T00:00:00"/>
    <x v="142"/>
    <x v="2"/>
    <n v="65.53"/>
    <n v="2"/>
    <n v="2"/>
    <x v="2"/>
    <s v="Credit Card"/>
    <x v="2"/>
    <s v="Yes"/>
    <s v="Food &amp; Beverage"/>
    <n v="3"/>
    <n v="4"/>
    <n v="0"/>
    <x v="2"/>
    <n v="0"/>
  </r>
  <r>
    <n v="3592"/>
    <x v="1"/>
    <x v="100"/>
    <d v="2023-06-25T00:00:00"/>
    <x v="279"/>
    <x v="1"/>
    <n v="167.07"/>
    <n v="3"/>
    <n v="0"/>
    <x v="3"/>
    <s v="UPI"/>
    <x v="0"/>
    <s v="No"/>
    <s v="Spa Services"/>
    <n v="4"/>
    <n v="3"/>
    <n v="668.28"/>
    <x v="0"/>
    <n v="167.07"/>
  </r>
  <r>
    <n v="3593"/>
    <x v="0"/>
    <x v="26"/>
    <d v="2023-04-28T00:00:00"/>
    <x v="26"/>
    <x v="0"/>
    <n v="151"/>
    <n v="2"/>
    <n v="0"/>
    <x v="0"/>
    <s v="Bank Transfer"/>
    <x v="0"/>
    <s v="Yes"/>
    <s v="Food &amp; Beverage"/>
    <n v="7"/>
    <n v="2"/>
    <n v="1057"/>
    <x v="0"/>
    <n v="151"/>
  </r>
  <r>
    <n v="3594"/>
    <x v="3"/>
    <x v="198"/>
    <d v="2023-06-19T00:00:00"/>
    <x v="175"/>
    <x v="1"/>
    <n v="221.98"/>
    <n v="1"/>
    <n v="0"/>
    <x v="4"/>
    <s v="Bank Transfer"/>
    <x v="1"/>
    <s v="Yes"/>
    <s v="Food &amp; Beverage"/>
    <n v="7"/>
    <n v="1"/>
    <n v="1553.86"/>
    <x v="1"/>
    <n v="221.98"/>
  </r>
  <r>
    <n v="3595"/>
    <x v="2"/>
    <x v="44"/>
    <d v="2023-04-15T00:00:00"/>
    <x v="4"/>
    <x v="2"/>
    <n v="81.08"/>
    <n v="1"/>
    <n v="0"/>
    <x v="1"/>
    <s v="Credit Card"/>
    <x v="0"/>
    <s v="No"/>
    <s v="Accommodation"/>
    <n v="1"/>
    <n v="1"/>
    <n v="81.08"/>
    <x v="0"/>
    <n v="81.08"/>
  </r>
  <r>
    <n v="3596"/>
    <x v="1"/>
    <x v="261"/>
    <d v="2023-04-03T00:00:00"/>
    <x v="121"/>
    <x v="0"/>
    <n v="171.88"/>
    <n v="4"/>
    <n v="1"/>
    <x v="0"/>
    <s v="Credit Card"/>
    <x v="0"/>
    <s v="No"/>
    <s v="Food &amp; Beverage"/>
    <n v="8"/>
    <n v="5"/>
    <n v="1375.04"/>
    <x v="0"/>
    <n v="171.88"/>
  </r>
  <r>
    <n v="3597"/>
    <x v="3"/>
    <x v="168"/>
    <d v="2023-06-13T00:00:00"/>
    <x v="115"/>
    <x v="1"/>
    <n v="130.29"/>
    <n v="4"/>
    <n v="0"/>
    <x v="4"/>
    <s v="UPI"/>
    <x v="0"/>
    <s v="No"/>
    <s v="Accommodation"/>
    <n v="7"/>
    <n v="4"/>
    <n v="912.03"/>
    <x v="0"/>
    <n v="130.29"/>
  </r>
  <r>
    <n v="3598"/>
    <x v="3"/>
    <x v="129"/>
    <d v="2023-02-20T00:00:00"/>
    <x v="254"/>
    <x v="2"/>
    <n v="135.24"/>
    <n v="2"/>
    <n v="0"/>
    <x v="3"/>
    <s v="Bank Transfer"/>
    <x v="2"/>
    <s v="No"/>
    <s v="Food &amp; Beverage"/>
    <n v="9"/>
    <n v="2"/>
    <n v="0"/>
    <x v="2"/>
    <n v="0"/>
  </r>
  <r>
    <n v="3599"/>
    <x v="0"/>
    <x v="73"/>
    <d v="2023-11-03T00:00:00"/>
    <x v="155"/>
    <x v="2"/>
    <n v="73.7"/>
    <n v="1"/>
    <n v="0"/>
    <x v="0"/>
    <s v="UPI"/>
    <x v="0"/>
    <s v="No"/>
    <s v="Accommodation"/>
    <n v="8"/>
    <n v="1"/>
    <n v="589.6"/>
    <x v="0"/>
    <n v="73.7"/>
  </r>
  <r>
    <n v="3600"/>
    <x v="3"/>
    <x v="155"/>
    <d v="2023-07-22T00:00:00"/>
    <x v="194"/>
    <x v="2"/>
    <n v="157.22"/>
    <n v="2"/>
    <n v="0"/>
    <x v="2"/>
    <s v="Bank Transfer"/>
    <x v="0"/>
    <s v="No"/>
    <s v="Accommodation"/>
    <n v="5"/>
    <n v="2"/>
    <n v="786.1"/>
    <x v="0"/>
    <n v="157.22"/>
  </r>
  <r>
    <n v="3601"/>
    <x v="0"/>
    <x v="162"/>
    <d v="2023-02-01T00:00:00"/>
    <x v="294"/>
    <x v="1"/>
    <n v="187.74"/>
    <n v="1"/>
    <n v="1"/>
    <x v="1"/>
    <s v="UPI"/>
    <x v="2"/>
    <s v="Yes"/>
    <s v="Laundry"/>
    <n v="6"/>
    <n v="2"/>
    <n v="0"/>
    <x v="2"/>
    <n v="0"/>
  </r>
  <r>
    <n v="3602"/>
    <x v="0"/>
    <x v="330"/>
    <d v="2023-05-01T00:00:00"/>
    <x v="173"/>
    <x v="3"/>
    <n v="463.71"/>
    <n v="1"/>
    <n v="2"/>
    <x v="2"/>
    <s v="Cash"/>
    <x v="0"/>
    <s v="No"/>
    <s v="Accommodation"/>
    <n v="1"/>
    <n v="3"/>
    <n v="463.71"/>
    <x v="0"/>
    <n v="463.71"/>
  </r>
  <r>
    <n v="3603"/>
    <x v="2"/>
    <x v="170"/>
    <d v="2023-09-19T00:00:00"/>
    <x v="343"/>
    <x v="3"/>
    <n v="406.4"/>
    <n v="2"/>
    <n v="1"/>
    <x v="0"/>
    <s v="UPI"/>
    <x v="1"/>
    <s v="No"/>
    <s v="Food &amp; Beverage"/>
    <n v="5"/>
    <n v="3"/>
    <n v="2032"/>
    <x v="1"/>
    <n v="406.4"/>
  </r>
  <r>
    <n v="3604"/>
    <x v="2"/>
    <x v="266"/>
    <d v="2023-03-25T00:00:00"/>
    <x v="6"/>
    <x v="3"/>
    <n v="299.51"/>
    <n v="2"/>
    <n v="0"/>
    <x v="2"/>
    <s v="UPI"/>
    <x v="1"/>
    <s v="No"/>
    <s v="Food &amp; Beverage"/>
    <n v="5"/>
    <n v="2"/>
    <n v="1497.55"/>
    <x v="1"/>
    <n v="299.51"/>
  </r>
  <r>
    <n v="3605"/>
    <x v="2"/>
    <x v="179"/>
    <d v="2023-03-17T00:00:00"/>
    <x v="45"/>
    <x v="0"/>
    <n v="196.1"/>
    <n v="1"/>
    <n v="0"/>
    <x v="1"/>
    <s v="Debit Card"/>
    <x v="0"/>
    <s v="No"/>
    <s v="Food &amp; Beverage"/>
    <n v="5"/>
    <n v="1"/>
    <n v="980.5"/>
    <x v="0"/>
    <n v="196.1"/>
  </r>
  <r>
    <n v="3606"/>
    <x v="1"/>
    <x v="106"/>
    <d v="2023-06-09T00:00:00"/>
    <x v="368"/>
    <x v="0"/>
    <n v="147.99"/>
    <n v="2"/>
    <n v="0"/>
    <x v="0"/>
    <s v="Debit Card"/>
    <x v="0"/>
    <s v="No"/>
    <s v="Accommodation"/>
    <n v="2"/>
    <n v="2"/>
    <n v="295.98"/>
    <x v="0"/>
    <n v="147.99"/>
  </r>
  <r>
    <n v="3607"/>
    <x v="0"/>
    <x v="60"/>
    <d v="2023-12-21T00:00:00"/>
    <x v="407"/>
    <x v="1"/>
    <n v="131.34"/>
    <n v="3"/>
    <n v="2"/>
    <x v="4"/>
    <s v="UPI"/>
    <x v="0"/>
    <s v="Yes"/>
    <s v="Accommodation"/>
    <n v="5"/>
    <n v="5"/>
    <n v="656.7"/>
    <x v="0"/>
    <n v="131.34"/>
  </r>
  <r>
    <n v="3608"/>
    <x v="1"/>
    <x v="312"/>
    <d v="2023-12-26T00:00:00"/>
    <x v="170"/>
    <x v="1"/>
    <n v="160.72"/>
    <n v="1"/>
    <n v="0"/>
    <x v="2"/>
    <s v="UPI"/>
    <x v="0"/>
    <s v="No"/>
    <s v="Laundry"/>
    <n v="3"/>
    <n v="1"/>
    <n v="482.15999999999997"/>
    <x v="0"/>
    <n v="160.72"/>
  </r>
  <r>
    <n v="3609"/>
    <x v="1"/>
    <x v="197"/>
    <d v="2023-07-29T00:00:00"/>
    <x v="231"/>
    <x v="0"/>
    <n v="243.78"/>
    <n v="1"/>
    <n v="0"/>
    <x v="1"/>
    <s v="UPI"/>
    <x v="1"/>
    <s v="No"/>
    <s v="Accommodation"/>
    <n v="3"/>
    <n v="1"/>
    <n v="731.34"/>
    <x v="1"/>
    <n v="243.78"/>
  </r>
  <r>
    <n v="3610"/>
    <x v="1"/>
    <x v="274"/>
    <d v="2023-08-21T00:00:00"/>
    <x v="244"/>
    <x v="2"/>
    <n v="78.05"/>
    <n v="1"/>
    <n v="0"/>
    <x v="1"/>
    <s v="Credit Card"/>
    <x v="0"/>
    <s v="No"/>
    <s v="Food &amp; Beverage"/>
    <n v="9"/>
    <n v="1"/>
    <n v="702.44999999999993"/>
    <x v="0"/>
    <n v="78.05"/>
  </r>
  <r>
    <n v="3611"/>
    <x v="3"/>
    <x v="70"/>
    <d v="2023-08-18T00:00:00"/>
    <x v="322"/>
    <x v="2"/>
    <n v="160.58000000000001"/>
    <n v="2"/>
    <n v="0"/>
    <x v="2"/>
    <s v="Debit Card"/>
    <x v="0"/>
    <s v="Yes"/>
    <s v="Accommodation"/>
    <n v="3"/>
    <n v="2"/>
    <n v="481.74"/>
    <x v="0"/>
    <n v="160.58000000000001"/>
  </r>
  <r>
    <n v="3612"/>
    <x v="3"/>
    <x v="83"/>
    <d v="2023-01-22T00:00:00"/>
    <x v="423"/>
    <x v="0"/>
    <n v="331.03"/>
    <n v="4"/>
    <n v="1"/>
    <x v="2"/>
    <s v="Bank Transfer"/>
    <x v="2"/>
    <s v="Yes"/>
    <s v="Accommodation"/>
    <n v="7"/>
    <n v="5"/>
    <n v="0"/>
    <x v="2"/>
    <n v="0"/>
  </r>
  <r>
    <n v="3613"/>
    <x v="3"/>
    <x v="118"/>
    <d v="2023-01-15T00:00:00"/>
    <x v="67"/>
    <x v="1"/>
    <n v="209.27"/>
    <n v="1"/>
    <n v="0"/>
    <x v="2"/>
    <s v="Credit Card"/>
    <x v="0"/>
    <s v="No"/>
    <s v="Accommodation"/>
    <n v="4"/>
    <n v="1"/>
    <n v="837.08"/>
    <x v="0"/>
    <n v="209.27"/>
  </r>
  <r>
    <n v="3614"/>
    <x v="2"/>
    <x v="184"/>
    <d v="2023-05-05T00:00:00"/>
    <x v="202"/>
    <x v="3"/>
    <n v="384.29"/>
    <n v="3"/>
    <n v="0"/>
    <x v="3"/>
    <s v="UPI"/>
    <x v="1"/>
    <s v="Yes"/>
    <s v="Accommodation"/>
    <n v="4"/>
    <n v="3"/>
    <n v="1537.16"/>
    <x v="1"/>
    <n v="384.29"/>
  </r>
  <r>
    <n v="3615"/>
    <x v="0"/>
    <x v="169"/>
    <d v="2023-04-16T00:00:00"/>
    <x v="371"/>
    <x v="2"/>
    <n v="68.900000000000006"/>
    <n v="1"/>
    <n v="3"/>
    <x v="2"/>
    <s v="Cash"/>
    <x v="0"/>
    <s v="Yes"/>
    <s v="Food &amp; Beverage"/>
    <n v="5"/>
    <n v="4"/>
    <n v="344.5"/>
    <x v="0"/>
    <n v="68.900000000000006"/>
  </r>
  <r>
    <n v="3616"/>
    <x v="3"/>
    <x v="205"/>
    <d v="2023-10-21T00:00:00"/>
    <x v="184"/>
    <x v="1"/>
    <n v="200.16"/>
    <n v="1"/>
    <n v="0"/>
    <x v="3"/>
    <s v="Cash"/>
    <x v="0"/>
    <s v="No"/>
    <s v="Laundry"/>
    <n v="2"/>
    <n v="1"/>
    <n v="400.32"/>
    <x v="0"/>
    <n v="200.16"/>
  </r>
  <r>
    <n v="3617"/>
    <x v="3"/>
    <x v="198"/>
    <d v="2023-06-19T00:00:00"/>
    <x v="357"/>
    <x v="1"/>
    <n v="212.88"/>
    <n v="1"/>
    <n v="0"/>
    <x v="2"/>
    <s v="Bank Transfer"/>
    <x v="1"/>
    <s v="No"/>
    <s v="Accommodation"/>
    <n v="7"/>
    <n v="1"/>
    <n v="1490.1599999999999"/>
    <x v="1"/>
    <n v="212.87999999999997"/>
  </r>
  <r>
    <n v="3618"/>
    <x v="2"/>
    <x v="295"/>
    <d v="2023-03-02T00:00:00"/>
    <x v="313"/>
    <x v="2"/>
    <n v="135.61000000000001"/>
    <n v="4"/>
    <n v="1"/>
    <x v="3"/>
    <s v="UPI"/>
    <x v="0"/>
    <s v="No"/>
    <s v="Accommodation"/>
    <n v="2"/>
    <n v="5"/>
    <n v="271.22000000000003"/>
    <x v="0"/>
    <n v="135.61000000000001"/>
  </r>
  <r>
    <n v="3619"/>
    <x v="3"/>
    <x v="224"/>
    <d v="2023-05-31T00:00:00"/>
    <x v="360"/>
    <x v="2"/>
    <n v="130.44"/>
    <n v="4"/>
    <n v="0"/>
    <x v="3"/>
    <s v="UPI"/>
    <x v="0"/>
    <s v="No"/>
    <s v="Accommodation"/>
    <n v="13"/>
    <n v="4"/>
    <n v="1695.72"/>
    <x v="0"/>
    <n v="130.44"/>
  </r>
  <r>
    <n v="3620"/>
    <x v="0"/>
    <x v="101"/>
    <d v="2023-05-13T00:00:00"/>
    <x v="385"/>
    <x v="0"/>
    <n v="224.22"/>
    <n v="1"/>
    <n v="0"/>
    <x v="1"/>
    <s v="UPI"/>
    <x v="0"/>
    <s v="No"/>
    <s v="Food &amp; Beverage"/>
    <n v="2"/>
    <n v="1"/>
    <n v="448.44"/>
    <x v="0"/>
    <n v="224.22"/>
  </r>
  <r>
    <n v="3621"/>
    <x v="1"/>
    <x v="293"/>
    <d v="2023-05-22T00:00:00"/>
    <x v="144"/>
    <x v="2"/>
    <n v="54.97"/>
    <n v="3"/>
    <n v="0"/>
    <x v="2"/>
    <s v="Bank Transfer"/>
    <x v="0"/>
    <s v="No"/>
    <s v="Accommodation"/>
    <n v="2"/>
    <n v="3"/>
    <n v="109.94"/>
    <x v="0"/>
    <n v="54.97"/>
  </r>
  <r>
    <n v="3622"/>
    <x v="2"/>
    <x v="89"/>
    <d v="2023-11-07T00:00:00"/>
    <x v="146"/>
    <x v="0"/>
    <n v="228.23"/>
    <n v="2"/>
    <n v="0"/>
    <x v="0"/>
    <s v="Cash"/>
    <x v="0"/>
    <s v="Yes"/>
    <s v="Accommodation"/>
    <n v="9"/>
    <n v="2"/>
    <n v="2054.0699999999997"/>
    <x v="0"/>
    <n v="228.22999999999996"/>
  </r>
  <r>
    <n v="3623"/>
    <x v="2"/>
    <x v="127"/>
    <d v="2023-10-28T00:00:00"/>
    <x v="90"/>
    <x v="1"/>
    <n v="218.42"/>
    <n v="1"/>
    <n v="0"/>
    <x v="1"/>
    <s v="Credit Card"/>
    <x v="1"/>
    <s v="Yes"/>
    <s v="Laundry"/>
    <n v="4"/>
    <n v="1"/>
    <n v="873.68"/>
    <x v="1"/>
    <n v="218.42"/>
  </r>
  <r>
    <n v="3624"/>
    <x v="2"/>
    <x v="32"/>
    <d v="2023-11-04T00:00:00"/>
    <x v="292"/>
    <x v="1"/>
    <n v="180.04"/>
    <n v="3"/>
    <n v="0"/>
    <x v="1"/>
    <s v="Cash"/>
    <x v="0"/>
    <s v="No"/>
    <s v="Accommodation"/>
    <n v="10"/>
    <n v="3"/>
    <n v="1800.3999999999999"/>
    <x v="0"/>
    <n v="180.04"/>
  </r>
  <r>
    <n v="3625"/>
    <x v="3"/>
    <x v="198"/>
    <d v="2023-06-19T00:00:00"/>
    <x v="268"/>
    <x v="2"/>
    <n v="126.94"/>
    <n v="2"/>
    <n v="2"/>
    <x v="0"/>
    <s v="Debit Card"/>
    <x v="2"/>
    <s v="No"/>
    <s v="Accommodation"/>
    <n v="7"/>
    <n v="4"/>
    <n v="0"/>
    <x v="2"/>
    <n v="0"/>
  </r>
  <r>
    <n v="3626"/>
    <x v="2"/>
    <x v="172"/>
    <d v="2023-04-21T00:00:00"/>
    <x v="34"/>
    <x v="0"/>
    <n v="221.18"/>
    <n v="1"/>
    <n v="1"/>
    <x v="2"/>
    <s v="UPI"/>
    <x v="1"/>
    <s v="No"/>
    <s v="Spa Services"/>
    <n v="6"/>
    <n v="2"/>
    <n v="1327.08"/>
    <x v="1"/>
    <n v="221.17999999999998"/>
  </r>
  <r>
    <n v="3627"/>
    <x v="1"/>
    <x v="142"/>
    <d v="2023-01-09T00:00:00"/>
    <x v="79"/>
    <x v="1"/>
    <n v="163.65"/>
    <n v="3"/>
    <n v="0"/>
    <x v="1"/>
    <s v="Debit Card"/>
    <x v="0"/>
    <s v="Yes"/>
    <s v="Spa Services"/>
    <n v="5"/>
    <n v="3"/>
    <n v="818.25"/>
    <x v="0"/>
    <n v="163.65"/>
  </r>
  <r>
    <n v="3628"/>
    <x v="0"/>
    <x v="334"/>
    <d v="2023-07-09T00:00:00"/>
    <x v="402"/>
    <x v="2"/>
    <n v="91.5"/>
    <n v="4"/>
    <n v="2"/>
    <x v="1"/>
    <s v="Debit Card"/>
    <x v="1"/>
    <s v="No"/>
    <s v="Accommodation"/>
    <n v="4"/>
    <n v="6"/>
    <n v="366"/>
    <x v="1"/>
    <n v="91.5"/>
  </r>
  <r>
    <n v="3629"/>
    <x v="1"/>
    <x v="141"/>
    <d v="2023-12-31T00:00:00"/>
    <x v="151"/>
    <x v="3"/>
    <n v="276.73"/>
    <n v="2"/>
    <n v="1"/>
    <x v="1"/>
    <s v="Cash"/>
    <x v="0"/>
    <s v="No"/>
    <s v="Food &amp; Beverage"/>
    <n v="13"/>
    <n v="3"/>
    <n v="3597.4900000000002"/>
    <x v="0"/>
    <n v="276.73"/>
  </r>
  <r>
    <n v="3630"/>
    <x v="1"/>
    <x v="324"/>
    <d v="2023-03-17T00:00:00"/>
    <x v="45"/>
    <x v="1"/>
    <n v="122.68"/>
    <n v="3"/>
    <n v="0"/>
    <x v="0"/>
    <s v="UPI"/>
    <x v="0"/>
    <s v="No"/>
    <s v="Accommodation"/>
    <n v="2"/>
    <n v="3"/>
    <n v="245.36"/>
    <x v="0"/>
    <n v="122.68"/>
  </r>
  <r>
    <n v="3631"/>
    <x v="1"/>
    <x v="264"/>
    <d v="2023-07-06T00:00:00"/>
    <x v="348"/>
    <x v="3"/>
    <n v="369.81"/>
    <n v="1"/>
    <n v="0"/>
    <x v="0"/>
    <s v="Cash"/>
    <x v="1"/>
    <s v="Yes"/>
    <s v="Accommodation"/>
    <n v="4"/>
    <n v="1"/>
    <n v="1479.24"/>
    <x v="1"/>
    <n v="369.81"/>
  </r>
  <r>
    <n v="3632"/>
    <x v="1"/>
    <x v="246"/>
    <d v="2023-05-20T00:00:00"/>
    <x v="4"/>
    <x v="1"/>
    <n v="98.63"/>
    <n v="2"/>
    <n v="3"/>
    <x v="0"/>
    <s v="Cash"/>
    <x v="2"/>
    <s v="No"/>
    <s v="Accommodation"/>
    <n v="12"/>
    <n v="5"/>
    <n v="0"/>
    <x v="2"/>
    <n v="0"/>
  </r>
  <r>
    <n v="3633"/>
    <x v="2"/>
    <x v="185"/>
    <d v="2023-04-26T00:00:00"/>
    <x v="313"/>
    <x v="2"/>
    <n v="129.99"/>
    <n v="2"/>
    <n v="1"/>
    <x v="1"/>
    <s v="Cash"/>
    <x v="0"/>
    <s v="No"/>
    <s v="Laundry"/>
    <n v="9"/>
    <n v="3"/>
    <n v="1169.9100000000001"/>
    <x v="0"/>
    <n v="129.99"/>
  </r>
  <r>
    <n v="3634"/>
    <x v="2"/>
    <x v="271"/>
    <d v="2023-08-16T00:00:00"/>
    <x v="244"/>
    <x v="2"/>
    <n v="136.26"/>
    <n v="4"/>
    <n v="0"/>
    <x v="1"/>
    <s v="Bank Transfer"/>
    <x v="0"/>
    <s v="No"/>
    <s v="Accommodation"/>
    <n v="5"/>
    <n v="4"/>
    <n v="681.3"/>
    <x v="0"/>
    <n v="136.26"/>
  </r>
  <r>
    <n v="3635"/>
    <x v="3"/>
    <x v="177"/>
    <d v="2023-11-14T00:00:00"/>
    <x v="248"/>
    <x v="2"/>
    <n v="162.74"/>
    <n v="2"/>
    <n v="0"/>
    <x v="3"/>
    <s v="Cash"/>
    <x v="2"/>
    <s v="Yes"/>
    <s v="Food &amp; Beverage"/>
    <n v="3"/>
    <n v="2"/>
    <n v="0"/>
    <x v="2"/>
    <n v="0"/>
  </r>
  <r>
    <n v="3636"/>
    <x v="2"/>
    <x v="330"/>
    <d v="2023-05-02T00:00:00"/>
    <x v="161"/>
    <x v="0"/>
    <n v="199.56"/>
    <n v="2"/>
    <n v="3"/>
    <x v="3"/>
    <s v="Cash"/>
    <x v="2"/>
    <s v="Yes"/>
    <s v="Food &amp; Beverage"/>
    <n v="2"/>
    <n v="5"/>
    <n v="0"/>
    <x v="2"/>
    <n v="0"/>
  </r>
  <r>
    <n v="3637"/>
    <x v="0"/>
    <x v="165"/>
    <d v="2023-01-18T00:00:00"/>
    <x v="428"/>
    <x v="1"/>
    <n v="164.11"/>
    <n v="2"/>
    <n v="0"/>
    <x v="0"/>
    <s v="Debit Card"/>
    <x v="0"/>
    <s v="No"/>
    <s v="Accommodation"/>
    <n v="5"/>
    <n v="2"/>
    <n v="820.55000000000007"/>
    <x v="0"/>
    <n v="164.11"/>
  </r>
  <r>
    <n v="3638"/>
    <x v="2"/>
    <x v="29"/>
    <d v="2023-03-26T00:00:00"/>
    <x v="239"/>
    <x v="0"/>
    <n v="313.95999999999998"/>
    <n v="3"/>
    <n v="0"/>
    <x v="3"/>
    <s v="Bank Transfer"/>
    <x v="0"/>
    <s v="No"/>
    <s v="Other"/>
    <n v="4"/>
    <n v="3"/>
    <n v="1255.8399999999999"/>
    <x v="0"/>
    <n v="313.95999999999998"/>
  </r>
  <r>
    <n v="3639"/>
    <x v="0"/>
    <x v="364"/>
    <d v="2023-07-14T00:00:00"/>
    <x v="240"/>
    <x v="0"/>
    <n v="265.56"/>
    <n v="2"/>
    <n v="0"/>
    <x v="0"/>
    <s v="UPI"/>
    <x v="2"/>
    <s v="No"/>
    <s v="Food &amp; Beverage"/>
    <n v="7"/>
    <n v="2"/>
    <n v="0"/>
    <x v="2"/>
    <n v="0"/>
  </r>
  <r>
    <n v="3640"/>
    <x v="1"/>
    <x v="3"/>
    <d v="2023-12-16T00:00:00"/>
    <x v="228"/>
    <x v="0"/>
    <n v="149.05000000000001"/>
    <n v="2"/>
    <n v="1"/>
    <x v="4"/>
    <s v="Bank Transfer"/>
    <x v="0"/>
    <s v="No"/>
    <s v="Accommodation"/>
    <n v="4"/>
    <n v="3"/>
    <n v="596.20000000000005"/>
    <x v="0"/>
    <n v="149.05000000000001"/>
  </r>
  <r>
    <n v="3641"/>
    <x v="0"/>
    <x v="236"/>
    <d v="2023-05-04T00:00:00"/>
    <x v="114"/>
    <x v="1"/>
    <n v="137.79"/>
    <n v="2"/>
    <n v="0"/>
    <x v="1"/>
    <s v="Bank Transfer"/>
    <x v="2"/>
    <s v="No"/>
    <s v="Accommodation"/>
    <n v="6"/>
    <n v="2"/>
    <n v="0"/>
    <x v="2"/>
    <n v="0"/>
  </r>
  <r>
    <n v="3642"/>
    <x v="1"/>
    <x v="245"/>
    <d v="2023-02-11T00:00:00"/>
    <x v="120"/>
    <x v="2"/>
    <n v="85.88"/>
    <n v="2"/>
    <n v="0"/>
    <x v="1"/>
    <s v="UPI"/>
    <x v="1"/>
    <s v="No"/>
    <s v="Accommodation"/>
    <n v="3"/>
    <n v="2"/>
    <n v="257.64"/>
    <x v="1"/>
    <n v="85.88"/>
  </r>
  <r>
    <n v="3643"/>
    <x v="1"/>
    <x v="34"/>
    <d v="2023-05-09T00:00:00"/>
    <x v="139"/>
    <x v="1"/>
    <n v="90.49"/>
    <n v="4"/>
    <n v="2"/>
    <x v="1"/>
    <s v="Bank Transfer"/>
    <x v="0"/>
    <s v="No"/>
    <s v="Food &amp; Beverage"/>
    <n v="4"/>
    <n v="6"/>
    <n v="361.96"/>
    <x v="0"/>
    <n v="90.49"/>
  </r>
  <r>
    <n v="3644"/>
    <x v="0"/>
    <x v="330"/>
    <d v="2023-05-04T00:00:00"/>
    <x v="43"/>
    <x v="3"/>
    <n v="363.22"/>
    <n v="4"/>
    <n v="2"/>
    <x v="1"/>
    <s v="Cash"/>
    <x v="0"/>
    <s v="Yes"/>
    <s v="Accommodation"/>
    <n v="4"/>
    <n v="6"/>
    <n v="1452.88"/>
    <x v="0"/>
    <n v="363.22"/>
  </r>
  <r>
    <n v="3645"/>
    <x v="2"/>
    <x v="235"/>
    <d v="2023-09-16T00:00:00"/>
    <x v="73"/>
    <x v="1"/>
    <n v="164.06"/>
    <n v="1"/>
    <n v="0"/>
    <x v="2"/>
    <s v="Cash"/>
    <x v="0"/>
    <s v="No"/>
    <s v="Accommodation"/>
    <n v="3"/>
    <n v="1"/>
    <n v="492.18"/>
    <x v="0"/>
    <n v="164.06"/>
  </r>
  <r>
    <n v="3646"/>
    <x v="2"/>
    <x v="48"/>
    <d v="2023-01-17T00:00:00"/>
    <x v="64"/>
    <x v="1"/>
    <n v="174.39"/>
    <n v="2"/>
    <n v="0"/>
    <x v="2"/>
    <s v="Cash"/>
    <x v="0"/>
    <s v="No"/>
    <s v="Accommodation"/>
    <n v="1"/>
    <n v="2"/>
    <n v="174.39"/>
    <x v="0"/>
    <n v="174.39"/>
  </r>
  <r>
    <n v="3647"/>
    <x v="0"/>
    <x v="1"/>
    <d v="2023-07-27T00:00:00"/>
    <x v="1"/>
    <x v="1"/>
    <n v="177.17"/>
    <n v="2"/>
    <n v="0"/>
    <x v="2"/>
    <s v="Debit Card"/>
    <x v="2"/>
    <s v="No"/>
    <s v="Accommodation"/>
    <n v="4"/>
    <n v="2"/>
    <n v="0"/>
    <x v="2"/>
    <n v="0"/>
  </r>
  <r>
    <n v="3648"/>
    <x v="2"/>
    <x v="124"/>
    <d v="2023-11-05T00:00:00"/>
    <x v="248"/>
    <x v="1"/>
    <n v="170.98"/>
    <n v="2"/>
    <n v="2"/>
    <x v="4"/>
    <s v="Debit Card"/>
    <x v="2"/>
    <s v="Yes"/>
    <s v="Food &amp; Beverage"/>
    <n v="3"/>
    <n v="4"/>
    <n v="0"/>
    <x v="2"/>
    <n v="0"/>
  </r>
  <r>
    <n v="3649"/>
    <x v="3"/>
    <x v="84"/>
    <d v="2023-02-03T00:00:00"/>
    <x v="131"/>
    <x v="2"/>
    <n v="108.98"/>
    <n v="1"/>
    <n v="1"/>
    <x v="0"/>
    <s v="Credit Card"/>
    <x v="0"/>
    <s v="No"/>
    <s v="Accommodation"/>
    <n v="4"/>
    <n v="2"/>
    <n v="435.92"/>
    <x v="0"/>
    <n v="108.98"/>
  </r>
  <r>
    <n v="3650"/>
    <x v="3"/>
    <x v="243"/>
    <d v="2023-08-11T00:00:00"/>
    <x v="20"/>
    <x v="2"/>
    <n v="82.8"/>
    <n v="1"/>
    <n v="1"/>
    <x v="0"/>
    <s v="Debit Card"/>
    <x v="1"/>
    <s v="No"/>
    <s v="Accommodation"/>
    <n v="9"/>
    <n v="2"/>
    <n v="745.19999999999993"/>
    <x v="1"/>
    <n v="82.8"/>
  </r>
  <r>
    <n v="3651"/>
    <x v="1"/>
    <x v="93"/>
    <d v="2023-10-14T00:00:00"/>
    <x v="198"/>
    <x v="2"/>
    <n v="106.36"/>
    <n v="1"/>
    <n v="1"/>
    <x v="2"/>
    <s v="Cash"/>
    <x v="2"/>
    <s v="No"/>
    <s v="Accommodation"/>
    <n v="6"/>
    <n v="2"/>
    <n v="0"/>
    <x v="2"/>
    <n v="0"/>
  </r>
  <r>
    <n v="3652"/>
    <x v="1"/>
    <x v="332"/>
    <d v="2023-03-31T00:00:00"/>
    <x v="42"/>
    <x v="2"/>
    <n v="66.98"/>
    <n v="4"/>
    <n v="2"/>
    <x v="1"/>
    <s v="Debit Card"/>
    <x v="3"/>
    <s v="No"/>
    <s v="Laundry"/>
    <n v="4"/>
    <n v="6"/>
    <n v="0"/>
    <x v="2"/>
    <n v="0"/>
  </r>
  <r>
    <n v="3653"/>
    <x v="1"/>
    <x v="147"/>
    <d v="2023-10-30T00:00:00"/>
    <x v="138"/>
    <x v="0"/>
    <n v="203.73"/>
    <n v="1"/>
    <n v="0"/>
    <x v="3"/>
    <s v="Credit Card"/>
    <x v="1"/>
    <s v="No"/>
    <s v="Food &amp; Beverage"/>
    <n v="3"/>
    <n v="1"/>
    <n v="611.18999999999994"/>
    <x v="1"/>
    <n v="203.73"/>
  </r>
  <r>
    <n v="3654"/>
    <x v="1"/>
    <x v="228"/>
    <d v="2023-06-16T00:00:00"/>
    <x v="366"/>
    <x v="2"/>
    <n v="95.25"/>
    <n v="1"/>
    <n v="2"/>
    <x v="0"/>
    <s v="Credit Card"/>
    <x v="1"/>
    <s v="No"/>
    <s v="Spa Services"/>
    <n v="1"/>
    <n v="3"/>
    <n v="95.25"/>
    <x v="1"/>
    <n v="95.25"/>
  </r>
  <r>
    <n v="3655"/>
    <x v="2"/>
    <x v="170"/>
    <d v="2023-09-18T00:00:00"/>
    <x v="369"/>
    <x v="3"/>
    <n v="546.19000000000005"/>
    <n v="1"/>
    <n v="0"/>
    <x v="1"/>
    <s v="Debit Card"/>
    <x v="0"/>
    <s v="Yes"/>
    <s v="Accommodation"/>
    <n v="4"/>
    <n v="1"/>
    <n v="2184.7600000000002"/>
    <x v="0"/>
    <n v="546.19000000000005"/>
  </r>
  <r>
    <n v="3656"/>
    <x v="1"/>
    <x v="205"/>
    <d v="2023-10-22T00:00:00"/>
    <x v="129"/>
    <x v="2"/>
    <n v="107.61"/>
    <n v="2"/>
    <n v="1"/>
    <x v="3"/>
    <s v="UPI"/>
    <x v="0"/>
    <s v="No"/>
    <s v="Accommodation"/>
    <n v="3"/>
    <n v="3"/>
    <n v="322.83"/>
    <x v="0"/>
    <n v="107.61"/>
  </r>
  <r>
    <n v="3657"/>
    <x v="3"/>
    <x v="112"/>
    <d v="2023-12-23T00:00:00"/>
    <x v="183"/>
    <x v="2"/>
    <n v="122.24"/>
    <n v="1"/>
    <n v="0"/>
    <x v="0"/>
    <s v="Cash"/>
    <x v="0"/>
    <s v="No"/>
    <s v="Accommodation"/>
    <n v="4"/>
    <n v="1"/>
    <n v="488.96"/>
    <x v="0"/>
    <n v="122.24"/>
  </r>
  <r>
    <n v="3658"/>
    <x v="1"/>
    <x v="176"/>
    <d v="2023-12-05T00:00:00"/>
    <x v="176"/>
    <x v="3"/>
    <n v="266.77999999999997"/>
    <n v="1"/>
    <n v="0"/>
    <x v="0"/>
    <s v="Bank Transfer"/>
    <x v="0"/>
    <s v="Yes"/>
    <s v="Accommodation"/>
    <n v="9"/>
    <n v="1"/>
    <n v="2401.0199999999995"/>
    <x v="0"/>
    <n v="266.77999999999997"/>
  </r>
  <r>
    <n v="3659"/>
    <x v="3"/>
    <x v="201"/>
    <d v="2023-02-24T00:00:00"/>
    <x v="70"/>
    <x v="1"/>
    <n v="154.6"/>
    <n v="3"/>
    <n v="1"/>
    <x v="1"/>
    <s v="Cash"/>
    <x v="0"/>
    <s v="No"/>
    <s v="Spa Services"/>
    <n v="3"/>
    <n v="4"/>
    <n v="463.79999999999995"/>
    <x v="0"/>
    <n v="154.6"/>
  </r>
  <r>
    <n v="3660"/>
    <x v="3"/>
    <x v="322"/>
    <d v="2023-05-26T00:00:00"/>
    <x v="235"/>
    <x v="2"/>
    <n v="124.09"/>
    <n v="2"/>
    <n v="0"/>
    <x v="0"/>
    <s v="UPI"/>
    <x v="3"/>
    <s v="No"/>
    <s v="Accommodation"/>
    <n v="4"/>
    <n v="2"/>
    <n v="0"/>
    <x v="2"/>
    <n v="0"/>
  </r>
  <r>
    <n v="3661"/>
    <x v="0"/>
    <x v="295"/>
    <d v="2023-03-01T00:00:00"/>
    <x v="164"/>
    <x v="3"/>
    <n v="408.53"/>
    <n v="4"/>
    <n v="0"/>
    <x v="2"/>
    <s v="Cash"/>
    <x v="0"/>
    <s v="Yes"/>
    <s v="Other"/>
    <n v="1"/>
    <n v="4"/>
    <n v="408.53"/>
    <x v="0"/>
    <n v="408.53"/>
  </r>
  <r>
    <n v="3662"/>
    <x v="3"/>
    <x v="27"/>
    <d v="2023-10-15T00:00:00"/>
    <x v="343"/>
    <x v="3"/>
    <n v="541.4"/>
    <n v="2"/>
    <n v="2"/>
    <x v="4"/>
    <s v="Debit Card"/>
    <x v="3"/>
    <s v="No"/>
    <s v="Accommodation"/>
    <n v="1"/>
    <n v="4"/>
    <n v="0"/>
    <x v="2"/>
    <n v="0"/>
  </r>
  <r>
    <n v="3663"/>
    <x v="2"/>
    <x v="218"/>
    <d v="2023-06-04T00:00:00"/>
    <x v="279"/>
    <x v="1"/>
    <n v="183.77"/>
    <n v="1"/>
    <n v="2"/>
    <x v="2"/>
    <s v="Debit Card"/>
    <x v="0"/>
    <s v="Yes"/>
    <s v="Accommodation"/>
    <n v="10"/>
    <n v="3"/>
    <n v="1837.7"/>
    <x v="0"/>
    <n v="183.77"/>
  </r>
  <r>
    <n v="3664"/>
    <x v="3"/>
    <x v="38"/>
    <d v="2023-08-03T00:00:00"/>
    <x v="54"/>
    <x v="1"/>
    <n v="156.26"/>
    <n v="1"/>
    <n v="0"/>
    <x v="2"/>
    <s v="Credit Card"/>
    <x v="0"/>
    <s v="Yes"/>
    <s v="Accommodation"/>
    <n v="3"/>
    <n v="1"/>
    <n v="468.78"/>
    <x v="0"/>
    <n v="156.26"/>
  </r>
  <r>
    <n v="3665"/>
    <x v="0"/>
    <x v="307"/>
    <d v="2023-11-28T00:00:00"/>
    <x v="228"/>
    <x v="2"/>
    <n v="78.489999999999995"/>
    <n v="1"/>
    <n v="0"/>
    <x v="1"/>
    <s v="Credit Card"/>
    <x v="0"/>
    <s v="Yes"/>
    <s v="Food &amp; Beverage"/>
    <n v="7"/>
    <n v="1"/>
    <n v="549.42999999999995"/>
    <x v="0"/>
    <n v="78.489999999999995"/>
  </r>
  <r>
    <n v="3666"/>
    <x v="2"/>
    <x v="37"/>
    <d v="2023-07-03T00:00:00"/>
    <x v="145"/>
    <x v="0"/>
    <n v="316.02"/>
    <n v="2"/>
    <n v="1"/>
    <x v="2"/>
    <s v="Credit Card"/>
    <x v="0"/>
    <s v="No"/>
    <s v="Accommodation"/>
    <n v="5"/>
    <n v="3"/>
    <n v="1580.1"/>
    <x v="0"/>
    <n v="316.02"/>
  </r>
  <r>
    <n v="3667"/>
    <x v="1"/>
    <x v="24"/>
    <d v="2023-03-10T00:00:00"/>
    <x v="398"/>
    <x v="1"/>
    <n v="111.77"/>
    <n v="2"/>
    <n v="0"/>
    <x v="1"/>
    <s v="Bank Transfer"/>
    <x v="1"/>
    <s v="No"/>
    <s v="Accommodation"/>
    <n v="4"/>
    <n v="2"/>
    <n v="447.08"/>
    <x v="1"/>
    <n v="111.77"/>
  </r>
  <r>
    <n v="3668"/>
    <x v="3"/>
    <x v="276"/>
    <d v="2023-02-03T00:00:00"/>
    <x v="294"/>
    <x v="2"/>
    <n v="96.22"/>
    <n v="2"/>
    <n v="0"/>
    <x v="1"/>
    <s v="Debit Card"/>
    <x v="0"/>
    <s v="No"/>
    <s v="Food &amp; Beverage"/>
    <n v="5"/>
    <n v="2"/>
    <n v="481.1"/>
    <x v="0"/>
    <n v="96.22"/>
  </r>
  <r>
    <n v="3669"/>
    <x v="2"/>
    <x v="100"/>
    <d v="2023-06-27T00:00:00"/>
    <x v="16"/>
    <x v="3"/>
    <n v="519.95000000000005"/>
    <n v="1"/>
    <n v="0"/>
    <x v="2"/>
    <s v="UPI"/>
    <x v="0"/>
    <s v="No"/>
    <s v="Spa Services"/>
    <n v="6"/>
    <n v="1"/>
    <n v="3119.7000000000003"/>
    <x v="0"/>
    <n v="519.95000000000005"/>
  </r>
  <r>
    <n v="3670"/>
    <x v="1"/>
    <x v="155"/>
    <d v="2023-07-19T00:00:00"/>
    <x v="240"/>
    <x v="2"/>
    <n v="97.84"/>
    <n v="2"/>
    <n v="2"/>
    <x v="2"/>
    <s v="UPI"/>
    <x v="2"/>
    <s v="No"/>
    <s v="Food &amp; Beverage"/>
    <n v="2"/>
    <n v="4"/>
    <n v="0"/>
    <x v="2"/>
    <n v="0"/>
  </r>
  <r>
    <n v="3671"/>
    <x v="1"/>
    <x v="112"/>
    <d v="2023-12-21T00:00:00"/>
    <x v="315"/>
    <x v="1"/>
    <n v="156.26"/>
    <n v="2"/>
    <n v="0"/>
    <x v="1"/>
    <s v="Debit Card"/>
    <x v="3"/>
    <s v="Yes"/>
    <s v="Food &amp; Beverage"/>
    <n v="2"/>
    <n v="2"/>
    <n v="0"/>
    <x v="2"/>
    <n v="0"/>
  </r>
  <r>
    <n v="3672"/>
    <x v="2"/>
    <x v="229"/>
    <d v="2023-01-09T00:00:00"/>
    <x v="270"/>
    <x v="1"/>
    <n v="209.48"/>
    <n v="2"/>
    <n v="0"/>
    <x v="1"/>
    <s v="Bank Transfer"/>
    <x v="0"/>
    <s v="Yes"/>
    <s v="Accommodation"/>
    <n v="4"/>
    <n v="2"/>
    <n v="837.92"/>
    <x v="0"/>
    <n v="209.48"/>
  </r>
  <r>
    <n v="3673"/>
    <x v="3"/>
    <x v="107"/>
    <d v="2023-06-13T00:00:00"/>
    <x v="283"/>
    <x v="1"/>
    <n v="180.83"/>
    <n v="2"/>
    <n v="2"/>
    <x v="3"/>
    <s v="UPI"/>
    <x v="1"/>
    <s v="No"/>
    <s v="Accommodation"/>
    <n v="8"/>
    <n v="4"/>
    <n v="1446.64"/>
    <x v="1"/>
    <n v="180.83"/>
  </r>
  <r>
    <n v="3674"/>
    <x v="3"/>
    <x v="357"/>
    <d v="2023-06-06T00:00:00"/>
    <x v="123"/>
    <x v="1"/>
    <n v="229.25"/>
    <n v="1"/>
    <n v="1"/>
    <x v="1"/>
    <s v="Bank Transfer"/>
    <x v="0"/>
    <s v="No"/>
    <s v="Accommodation"/>
    <n v="7"/>
    <n v="2"/>
    <n v="1604.75"/>
    <x v="0"/>
    <n v="229.25"/>
  </r>
  <r>
    <n v="3675"/>
    <x v="2"/>
    <x v="287"/>
    <d v="2023-05-29T00:00:00"/>
    <x v="236"/>
    <x v="2"/>
    <n v="104.34"/>
    <n v="1"/>
    <n v="0"/>
    <x v="1"/>
    <s v="Credit Card"/>
    <x v="3"/>
    <s v="No"/>
    <s v="Accommodation"/>
    <n v="3"/>
    <n v="1"/>
    <n v="0"/>
    <x v="2"/>
    <n v="0"/>
  </r>
  <r>
    <n v="3676"/>
    <x v="1"/>
    <x v="264"/>
    <d v="2023-07-08T00:00:00"/>
    <x v="366"/>
    <x v="1"/>
    <n v="139.4"/>
    <n v="2"/>
    <n v="3"/>
    <x v="2"/>
    <s v="Cash"/>
    <x v="0"/>
    <s v="No"/>
    <s v="Accommodation"/>
    <n v="6"/>
    <n v="5"/>
    <n v="836.40000000000009"/>
    <x v="0"/>
    <n v="139.4"/>
  </r>
  <r>
    <n v="3677"/>
    <x v="2"/>
    <x v="329"/>
    <d v="2023-04-12T00:00:00"/>
    <x v="386"/>
    <x v="2"/>
    <n v="125.93"/>
    <n v="4"/>
    <n v="0"/>
    <x v="1"/>
    <s v="Debit Card"/>
    <x v="2"/>
    <s v="No"/>
    <s v="Spa Services"/>
    <n v="3"/>
    <n v="4"/>
    <n v="0"/>
    <x v="2"/>
    <n v="0"/>
  </r>
  <r>
    <n v="3678"/>
    <x v="2"/>
    <x v="278"/>
    <d v="2023-12-11T00:00:00"/>
    <x v="276"/>
    <x v="0"/>
    <n v="302.98"/>
    <n v="2"/>
    <n v="1"/>
    <x v="3"/>
    <s v="Credit Card"/>
    <x v="0"/>
    <s v="No"/>
    <s v="Accommodation"/>
    <n v="7"/>
    <n v="3"/>
    <n v="2120.86"/>
    <x v="0"/>
    <n v="302.98"/>
  </r>
  <r>
    <n v="3679"/>
    <x v="1"/>
    <x v="133"/>
    <d v="2023-01-03T00:00:00"/>
    <x v="396"/>
    <x v="2"/>
    <n v="58.99"/>
    <n v="1"/>
    <n v="0"/>
    <x v="3"/>
    <s v="Debit Card"/>
    <x v="3"/>
    <s v="No"/>
    <s v="Laundry"/>
    <n v="2"/>
    <n v="1"/>
    <n v="0"/>
    <x v="2"/>
    <n v="0"/>
  </r>
  <r>
    <n v="3680"/>
    <x v="3"/>
    <x v="58"/>
    <d v="2023-10-12T00:00:00"/>
    <x v="248"/>
    <x v="2"/>
    <n v="90.34"/>
    <n v="2"/>
    <n v="1"/>
    <x v="4"/>
    <s v="Debit Card"/>
    <x v="0"/>
    <s v="Yes"/>
    <s v="Laundry"/>
    <n v="3"/>
    <n v="3"/>
    <n v="271.02"/>
    <x v="0"/>
    <n v="90.339999999999989"/>
  </r>
  <r>
    <n v="3681"/>
    <x v="2"/>
    <x v="146"/>
    <d v="2023-05-31T00:00:00"/>
    <x v="95"/>
    <x v="1"/>
    <n v="188.26"/>
    <n v="1"/>
    <n v="0"/>
    <x v="1"/>
    <s v="UPI"/>
    <x v="2"/>
    <s v="No"/>
    <s v="Spa Services"/>
    <n v="3"/>
    <n v="1"/>
    <n v="0"/>
    <x v="2"/>
    <n v="0"/>
  </r>
  <r>
    <n v="3682"/>
    <x v="3"/>
    <x v="187"/>
    <d v="2023-05-27T00:00:00"/>
    <x v="147"/>
    <x v="0"/>
    <n v="355.06"/>
    <n v="2"/>
    <n v="2"/>
    <x v="1"/>
    <s v="Credit Card"/>
    <x v="0"/>
    <s v="No"/>
    <s v="Accommodation"/>
    <n v="6"/>
    <n v="4"/>
    <n v="2130.36"/>
    <x v="0"/>
    <n v="355.06"/>
  </r>
  <r>
    <n v="3683"/>
    <x v="1"/>
    <x v="239"/>
    <d v="2023-04-27T00:00:00"/>
    <x v="100"/>
    <x v="3"/>
    <n v="386.32"/>
    <n v="2"/>
    <n v="1"/>
    <x v="0"/>
    <s v="Debit Card"/>
    <x v="0"/>
    <s v="No"/>
    <s v="Accommodation"/>
    <n v="2"/>
    <n v="3"/>
    <n v="772.64"/>
    <x v="0"/>
    <n v="386.32"/>
  </r>
  <r>
    <n v="3684"/>
    <x v="2"/>
    <x v="20"/>
    <d v="2023-09-23T00:00:00"/>
    <x v="32"/>
    <x v="0"/>
    <n v="275.10000000000002"/>
    <n v="2"/>
    <n v="0"/>
    <x v="1"/>
    <s v="Debit Card"/>
    <x v="0"/>
    <s v="No"/>
    <s v="Accommodation"/>
    <n v="3"/>
    <n v="2"/>
    <n v="825.30000000000007"/>
    <x v="0"/>
    <n v="275.10000000000002"/>
  </r>
  <r>
    <n v="3685"/>
    <x v="3"/>
    <x v="339"/>
    <d v="2023-12-04T00:00:00"/>
    <x v="363"/>
    <x v="2"/>
    <n v="113.42"/>
    <n v="1"/>
    <n v="1"/>
    <x v="0"/>
    <s v="Bank Transfer"/>
    <x v="1"/>
    <s v="No"/>
    <s v="Accommodation"/>
    <n v="5"/>
    <n v="2"/>
    <n v="567.1"/>
    <x v="1"/>
    <n v="113.42"/>
  </r>
  <r>
    <n v="3686"/>
    <x v="2"/>
    <x v="98"/>
    <d v="2023-05-17T00:00:00"/>
    <x v="141"/>
    <x v="2"/>
    <n v="88.33"/>
    <n v="1"/>
    <n v="0"/>
    <x v="2"/>
    <s v="Cash"/>
    <x v="3"/>
    <s v="No"/>
    <s v="Spa Services"/>
    <n v="2"/>
    <n v="1"/>
    <n v="0"/>
    <x v="2"/>
    <n v="0"/>
  </r>
  <r>
    <n v="3687"/>
    <x v="0"/>
    <x v="239"/>
    <d v="2023-05-05T00:00:00"/>
    <x v="280"/>
    <x v="3"/>
    <n v="304.25"/>
    <n v="4"/>
    <n v="0"/>
    <x v="3"/>
    <s v="UPI"/>
    <x v="0"/>
    <s v="No"/>
    <s v="Accommodation"/>
    <n v="10"/>
    <n v="4"/>
    <n v="3042.5"/>
    <x v="0"/>
    <n v="304.25"/>
  </r>
  <r>
    <n v="3688"/>
    <x v="3"/>
    <x v="310"/>
    <d v="2023-10-14T00:00:00"/>
    <x v="287"/>
    <x v="2"/>
    <n v="111.48"/>
    <n v="3"/>
    <n v="0"/>
    <x v="2"/>
    <s v="UPI"/>
    <x v="0"/>
    <s v="Yes"/>
    <s v="Other"/>
    <n v="4"/>
    <n v="3"/>
    <n v="445.92"/>
    <x v="0"/>
    <n v="111.48"/>
  </r>
  <r>
    <n v="3689"/>
    <x v="1"/>
    <x v="312"/>
    <d v="2023-12-26T00:00:00"/>
    <x v="230"/>
    <x v="0"/>
    <n v="209.95"/>
    <n v="1"/>
    <n v="2"/>
    <x v="0"/>
    <s v="Bank Transfer"/>
    <x v="0"/>
    <s v="No"/>
    <s v="Accommodation"/>
    <n v="3"/>
    <n v="3"/>
    <n v="629.84999999999991"/>
    <x v="0"/>
    <n v="209.94999999999996"/>
  </r>
  <r>
    <n v="3690"/>
    <x v="1"/>
    <x v="333"/>
    <d v="2023-12-14T00:00:00"/>
    <x v="226"/>
    <x v="2"/>
    <n v="65.58"/>
    <n v="3"/>
    <n v="0"/>
    <x v="1"/>
    <s v="Cash"/>
    <x v="2"/>
    <s v="No"/>
    <s v="Accommodation"/>
    <n v="7"/>
    <n v="3"/>
    <n v="0"/>
    <x v="2"/>
    <n v="0"/>
  </r>
  <r>
    <n v="3691"/>
    <x v="0"/>
    <x v="74"/>
    <d v="2023-05-12T00:00:00"/>
    <x v="144"/>
    <x v="0"/>
    <n v="227.49"/>
    <n v="2"/>
    <n v="3"/>
    <x v="0"/>
    <s v="UPI"/>
    <x v="0"/>
    <s v="No"/>
    <s v="Accommodation"/>
    <n v="6"/>
    <n v="5"/>
    <n v="1364.94"/>
    <x v="0"/>
    <n v="227.49"/>
  </r>
  <r>
    <n v="3692"/>
    <x v="3"/>
    <x v="204"/>
    <d v="2023-03-04T00:00:00"/>
    <x v="5"/>
    <x v="2"/>
    <n v="164.87"/>
    <n v="1"/>
    <n v="0"/>
    <x v="2"/>
    <s v="Credit Card"/>
    <x v="0"/>
    <s v="Yes"/>
    <s v="Accommodation"/>
    <n v="12"/>
    <n v="1"/>
    <n v="1978.44"/>
    <x v="0"/>
    <n v="164.87"/>
  </r>
  <r>
    <n v="3693"/>
    <x v="3"/>
    <x v="158"/>
    <d v="2023-12-26T00:00:00"/>
    <x v="407"/>
    <x v="3"/>
    <n v="329.35"/>
    <n v="2"/>
    <n v="0"/>
    <x v="3"/>
    <s v="Debit Card"/>
    <x v="2"/>
    <s v="No"/>
    <s v="Accommodation"/>
    <n v="9"/>
    <n v="2"/>
    <n v="0"/>
    <x v="2"/>
    <n v="0"/>
  </r>
  <r>
    <n v="3694"/>
    <x v="3"/>
    <x v="253"/>
    <d v="2023-11-26T00:00:00"/>
    <x v="276"/>
    <x v="2"/>
    <n v="162.5"/>
    <n v="4"/>
    <n v="0"/>
    <x v="2"/>
    <s v="Credit Card"/>
    <x v="0"/>
    <s v="No"/>
    <s v="Laundry"/>
    <n v="4"/>
    <n v="4"/>
    <n v="650"/>
    <x v="0"/>
    <n v="162.5"/>
  </r>
  <r>
    <n v="3695"/>
    <x v="3"/>
    <x v="169"/>
    <d v="2023-04-14T00:00:00"/>
    <x v="301"/>
    <x v="1"/>
    <n v="205.8"/>
    <n v="3"/>
    <n v="1"/>
    <x v="0"/>
    <s v="Cash"/>
    <x v="0"/>
    <s v="No"/>
    <s v="Laundry"/>
    <n v="3"/>
    <n v="4"/>
    <n v="617.40000000000009"/>
    <x v="0"/>
    <n v="205.80000000000004"/>
  </r>
  <r>
    <n v="3696"/>
    <x v="2"/>
    <x v="41"/>
    <d v="2023-05-20T00:00:00"/>
    <x v="195"/>
    <x v="0"/>
    <n v="203.32"/>
    <n v="1"/>
    <n v="1"/>
    <x v="3"/>
    <s v="UPI"/>
    <x v="1"/>
    <s v="No"/>
    <s v="Spa Services"/>
    <n v="3"/>
    <n v="2"/>
    <n v="609.96"/>
    <x v="1"/>
    <n v="203.32000000000002"/>
  </r>
  <r>
    <n v="3697"/>
    <x v="3"/>
    <x v="342"/>
    <d v="2023-01-28T00:00:00"/>
    <x v="148"/>
    <x v="2"/>
    <n v="129.57"/>
    <n v="1"/>
    <n v="2"/>
    <x v="1"/>
    <s v="Credit Card"/>
    <x v="1"/>
    <s v="No"/>
    <s v="Accommodation"/>
    <n v="7"/>
    <n v="3"/>
    <n v="906.99"/>
    <x v="1"/>
    <n v="129.57"/>
  </r>
  <r>
    <n v="3698"/>
    <x v="2"/>
    <x v="16"/>
    <d v="2023-06-26T00:00:00"/>
    <x v="34"/>
    <x v="0"/>
    <n v="253.94"/>
    <n v="2"/>
    <n v="0"/>
    <x v="4"/>
    <s v="Bank Transfer"/>
    <x v="0"/>
    <s v="No"/>
    <s v="Laundry"/>
    <n v="12"/>
    <n v="2"/>
    <n v="3047.2799999999997"/>
    <x v="0"/>
    <n v="253.93999999999997"/>
  </r>
  <r>
    <n v="3699"/>
    <x v="3"/>
    <x v="175"/>
    <d v="2023-11-21T00:00:00"/>
    <x v="22"/>
    <x v="2"/>
    <n v="148.86000000000001"/>
    <n v="3"/>
    <n v="0"/>
    <x v="0"/>
    <s v="Credit Card"/>
    <x v="2"/>
    <s v="No"/>
    <s v="Accommodation"/>
    <n v="4"/>
    <n v="3"/>
    <n v="0"/>
    <x v="2"/>
    <n v="0"/>
  </r>
  <r>
    <n v="3700"/>
    <x v="3"/>
    <x v="22"/>
    <d v="2023-12-17T00:00:00"/>
    <x v="22"/>
    <x v="1"/>
    <n v="135.38"/>
    <n v="2"/>
    <n v="0"/>
    <x v="2"/>
    <s v="Bank Transfer"/>
    <x v="2"/>
    <s v="Yes"/>
    <s v="Spa Services"/>
    <n v="11"/>
    <n v="2"/>
    <n v="0"/>
    <x v="2"/>
    <n v="0"/>
  </r>
  <r>
    <n v="3701"/>
    <x v="3"/>
    <x v="304"/>
    <d v="2023-11-16T00:00:00"/>
    <x v="22"/>
    <x v="0"/>
    <n v="333.27"/>
    <n v="4"/>
    <n v="1"/>
    <x v="1"/>
    <s v="Credit Card"/>
    <x v="0"/>
    <s v="Yes"/>
    <s v="Spa Services"/>
    <n v="8"/>
    <n v="5"/>
    <n v="2666.16"/>
    <x v="0"/>
    <n v="333.27"/>
  </r>
  <r>
    <n v="3702"/>
    <x v="1"/>
    <x v="117"/>
    <d v="2023-09-03T00:00:00"/>
    <x v="198"/>
    <x v="1"/>
    <n v="157.41999999999999"/>
    <n v="2"/>
    <n v="2"/>
    <x v="4"/>
    <s v="Debit Card"/>
    <x v="2"/>
    <s v="Yes"/>
    <s v="Other"/>
    <n v="5"/>
    <n v="4"/>
    <n v="0"/>
    <x v="2"/>
    <n v="0"/>
  </r>
  <r>
    <n v="3703"/>
    <x v="0"/>
    <x v="107"/>
    <d v="2023-06-13T00:00:00"/>
    <x v="123"/>
    <x v="1"/>
    <n v="149.81"/>
    <n v="1"/>
    <n v="0"/>
    <x v="3"/>
    <s v="Cash"/>
    <x v="0"/>
    <s v="No"/>
    <s v="Other"/>
    <n v="8"/>
    <n v="1"/>
    <n v="1198.48"/>
    <x v="0"/>
    <n v="149.81"/>
  </r>
  <r>
    <n v="3704"/>
    <x v="3"/>
    <x v="113"/>
    <d v="2023-08-28T00:00:00"/>
    <x v="295"/>
    <x v="3"/>
    <n v="397.85"/>
    <n v="3"/>
    <n v="0"/>
    <x v="1"/>
    <s v="UPI"/>
    <x v="3"/>
    <s v="No"/>
    <s v="Accommodation"/>
    <n v="8"/>
    <n v="3"/>
    <n v="0"/>
    <x v="2"/>
    <n v="0"/>
  </r>
  <r>
    <n v="3705"/>
    <x v="1"/>
    <x v="306"/>
    <d v="2023-07-07T00:00:00"/>
    <x v="274"/>
    <x v="2"/>
    <n v="91.37"/>
    <n v="2"/>
    <n v="2"/>
    <x v="2"/>
    <s v="Bank Transfer"/>
    <x v="0"/>
    <s v="No"/>
    <s v="Food &amp; Beverage"/>
    <n v="1"/>
    <n v="4"/>
    <n v="91.37"/>
    <x v="0"/>
    <n v="91.37"/>
  </r>
  <r>
    <n v="3706"/>
    <x v="2"/>
    <x v="359"/>
    <d v="2023-10-16T00:00:00"/>
    <x v="229"/>
    <x v="3"/>
    <n v="328.56"/>
    <n v="1"/>
    <n v="0"/>
    <x v="1"/>
    <s v="UPI"/>
    <x v="2"/>
    <s v="No"/>
    <s v="Food &amp; Beverage"/>
    <n v="3"/>
    <n v="1"/>
    <n v="0"/>
    <x v="2"/>
    <n v="0"/>
  </r>
  <r>
    <n v="3707"/>
    <x v="0"/>
    <x v="200"/>
    <d v="2023-02-19T00:00:00"/>
    <x v="234"/>
    <x v="0"/>
    <n v="216.81"/>
    <n v="1"/>
    <n v="0"/>
    <x v="1"/>
    <s v="Cash"/>
    <x v="0"/>
    <s v="No"/>
    <s v="Food &amp; Beverage"/>
    <n v="2"/>
    <n v="1"/>
    <n v="433.62"/>
    <x v="0"/>
    <n v="216.81"/>
  </r>
  <r>
    <n v="3708"/>
    <x v="2"/>
    <x v="123"/>
    <d v="2024-01-05T00:00:00"/>
    <x v="358"/>
    <x v="0"/>
    <n v="183.78"/>
    <n v="4"/>
    <n v="0"/>
    <x v="0"/>
    <s v="Debit Card"/>
    <x v="0"/>
    <s v="No"/>
    <s v="Accommodation"/>
    <n v="7"/>
    <n v="4"/>
    <n v="1286.46"/>
    <x v="0"/>
    <n v="183.78"/>
  </r>
  <r>
    <n v="3709"/>
    <x v="1"/>
    <x v="39"/>
    <d v="2023-06-13T00:00:00"/>
    <x v="283"/>
    <x v="2"/>
    <n v="107.36"/>
    <n v="1"/>
    <n v="0"/>
    <x v="2"/>
    <s v="Debit Card"/>
    <x v="2"/>
    <s v="No"/>
    <s v="Other"/>
    <n v="4"/>
    <n v="1"/>
    <n v="0"/>
    <x v="2"/>
    <n v="0"/>
  </r>
  <r>
    <n v="3710"/>
    <x v="1"/>
    <x v="200"/>
    <d v="2023-02-28T00:00:00"/>
    <x v="313"/>
    <x v="0"/>
    <n v="148.04"/>
    <n v="3"/>
    <n v="0"/>
    <x v="0"/>
    <s v="Debit Card"/>
    <x v="3"/>
    <s v="No"/>
    <s v="Spa Services"/>
    <n v="11"/>
    <n v="3"/>
    <n v="0"/>
    <x v="2"/>
    <n v="0"/>
  </r>
  <r>
    <n v="3711"/>
    <x v="1"/>
    <x v="360"/>
    <d v="2023-04-07T00:00:00"/>
    <x v="271"/>
    <x v="3"/>
    <n v="248.73"/>
    <n v="3"/>
    <n v="1"/>
    <x v="1"/>
    <s v="Debit Card"/>
    <x v="0"/>
    <s v="Yes"/>
    <s v="Accommodation"/>
    <n v="5"/>
    <n v="4"/>
    <n v="1243.6499999999999"/>
    <x v="0"/>
    <n v="248.72999999999996"/>
  </r>
  <r>
    <n v="3712"/>
    <x v="2"/>
    <x v="97"/>
    <d v="2023-12-18T00:00:00"/>
    <x v="53"/>
    <x v="2"/>
    <n v="107.3"/>
    <n v="4"/>
    <n v="0"/>
    <x v="2"/>
    <s v="Cash"/>
    <x v="2"/>
    <s v="Yes"/>
    <s v="Accommodation"/>
    <n v="7"/>
    <n v="4"/>
    <n v="0"/>
    <x v="2"/>
    <n v="0"/>
  </r>
  <r>
    <n v="3713"/>
    <x v="1"/>
    <x v="207"/>
    <d v="2023-06-01T00:00:00"/>
    <x v="40"/>
    <x v="2"/>
    <n v="81.19"/>
    <n v="1"/>
    <n v="0"/>
    <x v="2"/>
    <s v="Credit Card"/>
    <x v="0"/>
    <s v="No"/>
    <s v="Accommodation"/>
    <n v="3"/>
    <n v="1"/>
    <n v="243.57"/>
    <x v="0"/>
    <n v="81.19"/>
  </r>
  <r>
    <n v="3714"/>
    <x v="2"/>
    <x v="135"/>
    <d v="2023-07-05T00:00:00"/>
    <x v="266"/>
    <x v="0"/>
    <n v="198.01"/>
    <n v="4"/>
    <n v="0"/>
    <x v="2"/>
    <s v="Credit Card"/>
    <x v="1"/>
    <s v="No"/>
    <s v="Food &amp; Beverage"/>
    <n v="8"/>
    <n v="4"/>
    <n v="1584.08"/>
    <x v="1"/>
    <n v="198.01"/>
  </r>
  <r>
    <n v="3715"/>
    <x v="1"/>
    <x v="158"/>
    <d v="2023-12-27T00:00:00"/>
    <x v="316"/>
    <x v="0"/>
    <n v="233.17"/>
    <n v="2"/>
    <n v="0"/>
    <x v="2"/>
    <s v="Credit Card"/>
    <x v="0"/>
    <s v="No"/>
    <s v="Accommodation"/>
    <n v="10"/>
    <n v="2"/>
    <n v="2331.6999999999998"/>
    <x v="0"/>
    <n v="233.17"/>
  </r>
  <r>
    <n v="3716"/>
    <x v="3"/>
    <x v="82"/>
    <d v="2023-10-16T00:00:00"/>
    <x v="219"/>
    <x v="1"/>
    <n v="189.7"/>
    <n v="1"/>
    <n v="1"/>
    <x v="2"/>
    <s v="UPI"/>
    <x v="0"/>
    <s v="Yes"/>
    <s v="Accommodation"/>
    <n v="4"/>
    <n v="2"/>
    <n v="758.8"/>
    <x v="0"/>
    <n v="189.7"/>
  </r>
  <r>
    <n v="3717"/>
    <x v="3"/>
    <x v="144"/>
    <d v="2023-07-01T00:00:00"/>
    <x v="113"/>
    <x v="1"/>
    <n v="146.71"/>
    <n v="1"/>
    <n v="0"/>
    <x v="1"/>
    <s v="UPI"/>
    <x v="1"/>
    <s v="No"/>
    <s v="Accommodation"/>
    <n v="5"/>
    <n v="1"/>
    <n v="733.55000000000007"/>
    <x v="1"/>
    <n v="146.71"/>
  </r>
  <r>
    <n v="3718"/>
    <x v="2"/>
    <x v="227"/>
    <d v="2023-06-30T00:00:00"/>
    <x v="251"/>
    <x v="1"/>
    <n v="203.36"/>
    <n v="1"/>
    <n v="3"/>
    <x v="1"/>
    <s v="Bank Transfer"/>
    <x v="2"/>
    <s v="No"/>
    <s v="Accommodation"/>
    <n v="5"/>
    <n v="4"/>
    <n v="0"/>
    <x v="2"/>
    <n v="0"/>
  </r>
  <r>
    <n v="3719"/>
    <x v="1"/>
    <x v="163"/>
    <d v="2023-12-09T00:00:00"/>
    <x v="356"/>
    <x v="1"/>
    <n v="170.3"/>
    <n v="4"/>
    <n v="0"/>
    <x v="1"/>
    <s v="UPI"/>
    <x v="0"/>
    <s v="Yes"/>
    <s v="Accommodation"/>
    <n v="8"/>
    <n v="4"/>
    <n v="1362.4"/>
    <x v="0"/>
    <n v="170.3"/>
  </r>
  <r>
    <n v="3720"/>
    <x v="2"/>
    <x v="137"/>
    <d v="2023-01-13T00:00:00"/>
    <x v="122"/>
    <x v="0"/>
    <n v="217.48"/>
    <n v="1"/>
    <n v="0"/>
    <x v="1"/>
    <s v="Bank Transfer"/>
    <x v="2"/>
    <s v="No"/>
    <s v="Food &amp; Beverage"/>
    <n v="3"/>
    <n v="1"/>
    <n v="0"/>
    <x v="2"/>
    <n v="0"/>
  </r>
  <r>
    <n v="3721"/>
    <x v="2"/>
    <x v="129"/>
    <d v="2023-02-14T00:00:00"/>
    <x v="74"/>
    <x v="0"/>
    <n v="311.5"/>
    <n v="2"/>
    <n v="0"/>
    <x v="4"/>
    <s v="UPI"/>
    <x v="0"/>
    <s v="No"/>
    <s v="Accommodation"/>
    <n v="3"/>
    <n v="2"/>
    <n v="934.5"/>
    <x v="0"/>
    <n v="311.5"/>
  </r>
  <r>
    <n v="3722"/>
    <x v="0"/>
    <x v="21"/>
    <d v="2023-04-27T00:00:00"/>
    <x v="175"/>
    <x v="1"/>
    <n v="119.3"/>
    <n v="2"/>
    <n v="0"/>
    <x v="0"/>
    <s v="Bank Transfer"/>
    <x v="0"/>
    <s v="No"/>
    <s v="Accommodation"/>
    <n v="7"/>
    <n v="2"/>
    <n v="835.1"/>
    <x v="0"/>
    <n v="119.3"/>
  </r>
  <r>
    <n v="3723"/>
    <x v="3"/>
    <x v="235"/>
    <d v="2023-09-16T00:00:00"/>
    <x v="269"/>
    <x v="2"/>
    <n v="140.80000000000001"/>
    <n v="2"/>
    <n v="0"/>
    <x v="3"/>
    <s v="Credit Card"/>
    <x v="1"/>
    <s v="No"/>
    <s v="Accommodation"/>
    <n v="3"/>
    <n v="2"/>
    <n v="422.40000000000003"/>
    <x v="1"/>
    <n v="140.80000000000001"/>
  </r>
  <r>
    <n v="3724"/>
    <x v="2"/>
    <x v="185"/>
    <d v="2023-04-26T00:00:00"/>
    <x v="350"/>
    <x v="1"/>
    <n v="174.42"/>
    <n v="2"/>
    <n v="0"/>
    <x v="1"/>
    <s v="Cash"/>
    <x v="0"/>
    <s v="No"/>
    <s v="Accommodation"/>
    <n v="9"/>
    <n v="2"/>
    <n v="1569.78"/>
    <x v="0"/>
    <n v="174.42"/>
  </r>
  <r>
    <n v="3725"/>
    <x v="0"/>
    <x v="60"/>
    <d v="2023-12-19T00:00:00"/>
    <x v="316"/>
    <x v="0"/>
    <n v="203.29"/>
    <n v="1"/>
    <n v="3"/>
    <x v="1"/>
    <s v="UPI"/>
    <x v="0"/>
    <s v="Yes"/>
    <s v="Food &amp; Beverage"/>
    <n v="3"/>
    <n v="4"/>
    <n v="609.87"/>
    <x v="0"/>
    <n v="203.29"/>
  </r>
  <r>
    <n v="3726"/>
    <x v="3"/>
    <x v="116"/>
    <d v="2023-05-03T00:00:00"/>
    <x v="55"/>
    <x v="0"/>
    <n v="221.63"/>
    <n v="1"/>
    <n v="2"/>
    <x v="1"/>
    <s v="Bank Transfer"/>
    <x v="0"/>
    <s v="No"/>
    <s v="Accommodation"/>
    <n v="11"/>
    <n v="3"/>
    <n v="2437.9299999999998"/>
    <x v="0"/>
    <n v="221.63"/>
  </r>
  <r>
    <n v="3727"/>
    <x v="0"/>
    <x v="52"/>
    <d v="2023-12-08T00:00:00"/>
    <x v="3"/>
    <x v="2"/>
    <n v="98.19"/>
    <n v="2"/>
    <n v="0"/>
    <x v="1"/>
    <s v="Cash"/>
    <x v="0"/>
    <s v="No"/>
    <s v="Food &amp; Beverage"/>
    <n v="8"/>
    <n v="2"/>
    <n v="785.52"/>
    <x v="0"/>
    <n v="98.19"/>
  </r>
  <r>
    <n v="3728"/>
    <x v="2"/>
    <x v="248"/>
    <d v="2023-10-06T00:00:00"/>
    <x v="269"/>
    <x v="0"/>
    <n v="311.27"/>
    <n v="2"/>
    <n v="0"/>
    <x v="2"/>
    <s v="Debit Card"/>
    <x v="1"/>
    <s v="No"/>
    <s v="Other"/>
    <n v="4"/>
    <n v="2"/>
    <n v="1245.08"/>
    <x v="1"/>
    <n v="311.27"/>
  </r>
  <r>
    <n v="3729"/>
    <x v="3"/>
    <x v="357"/>
    <d v="2023-06-01T00:00:00"/>
    <x v="385"/>
    <x v="2"/>
    <n v="113.47"/>
    <n v="2"/>
    <n v="0"/>
    <x v="2"/>
    <s v="Credit Card"/>
    <x v="3"/>
    <s v="No"/>
    <s v="Accommodation"/>
    <n v="2"/>
    <n v="2"/>
    <n v="0"/>
    <x v="2"/>
    <n v="0"/>
  </r>
  <r>
    <n v="3730"/>
    <x v="2"/>
    <x v="163"/>
    <d v="2023-12-08T00:00:00"/>
    <x v="168"/>
    <x v="0"/>
    <n v="266.08999999999997"/>
    <n v="3"/>
    <n v="0"/>
    <x v="0"/>
    <s v="Bank Transfer"/>
    <x v="0"/>
    <s v="No"/>
    <s v="Accommodation"/>
    <n v="7"/>
    <n v="3"/>
    <n v="1862.6299999999999"/>
    <x v="0"/>
    <n v="266.08999999999997"/>
  </r>
  <r>
    <n v="3731"/>
    <x v="1"/>
    <x v="53"/>
    <d v="2023-12-21T00:00:00"/>
    <x v="33"/>
    <x v="2"/>
    <n v="83.01"/>
    <n v="1"/>
    <n v="0"/>
    <x v="4"/>
    <s v="Debit Card"/>
    <x v="0"/>
    <s v="No"/>
    <s v="Food &amp; Beverage"/>
    <n v="7"/>
    <n v="1"/>
    <n v="581.07000000000005"/>
    <x v="0"/>
    <n v="83.01"/>
  </r>
  <r>
    <n v="3732"/>
    <x v="3"/>
    <x v="164"/>
    <d v="2023-08-23T00:00:00"/>
    <x v="343"/>
    <x v="2"/>
    <n v="117.23"/>
    <n v="3"/>
    <n v="1"/>
    <x v="3"/>
    <s v="Debit Card"/>
    <x v="1"/>
    <s v="No"/>
    <s v="Accommodation"/>
    <n v="2"/>
    <n v="4"/>
    <n v="234.46"/>
    <x v="1"/>
    <n v="117.23"/>
  </r>
  <r>
    <n v="3733"/>
    <x v="3"/>
    <x v="22"/>
    <d v="2023-12-15T00:00:00"/>
    <x v="276"/>
    <x v="1"/>
    <n v="155.38"/>
    <n v="3"/>
    <n v="0"/>
    <x v="4"/>
    <s v="Credit Card"/>
    <x v="1"/>
    <s v="Yes"/>
    <s v="Food &amp; Beverage"/>
    <n v="9"/>
    <n v="3"/>
    <n v="1398.42"/>
    <x v="1"/>
    <n v="155.38"/>
  </r>
  <r>
    <n v="3734"/>
    <x v="2"/>
    <x v="364"/>
    <d v="2023-07-08T00:00:00"/>
    <x v="65"/>
    <x v="2"/>
    <n v="108.44"/>
    <n v="3"/>
    <n v="0"/>
    <x v="3"/>
    <s v="UPI"/>
    <x v="2"/>
    <s v="Yes"/>
    <s v="Laundry"/>
    <n v="1"/>
    <n v="3"/>
    <n v="0"/>
    <x v="2"/>
    <n v="0"/>
  </r>
  <r>
    <n v="3735"/>
    <x v="0"/>
    <x v="118"/>
    <d v="2023-01-18T00:00:00"/>
    <x v="167"/>
    <x v="0"/>
    <n v="208.51"/>
    <n v="2"/>
    <n v="1"/>
    <x v="2"/>
    <s v="UPI"/>
    <x v="0"/>
    <s v="No"/>
    <s v="Accommodation"/>
    <n v="7"/>
    <n v="3"/>
    <n v="1459.57"/>
    <x v="0"/>
    <n v="208.51"/>
  </r>
  <r>
    <n v="3736"/>
    <x v="1"/>
    <x v="64"/>
    <d v="2023-09-21T00:00:00"/>
    <x v="130"/>
    <x v="1"/>
    <n v="121.99"/>
    <n v="3"/>
    <n v="1"/>
    <x v="2"/>
    <s v="Credit Card"/>
    <x v="0"/>
    <s v="Yes"/>
    <s v="Accommodation"/>
    <n v="6"/>
    <n v="4"/>
    <n v="731.93999999999994"/>
    <x v="0"/>
    <n v="121.99"/>
  </r>
  <r>
    <n v="3737"/>
    <x v="0"/>
    <x v="158"/>
    <d v="2023-12-20T00:00:00"/>
    <x v="25"/>
    <x v="1"/>
    <n v="181.84"/>
    <n v="2"/>
    <n v="0"/>
    <x v="1"/>
    <s v="Bank Transfer"/>
    <x v="2"/>
    <s v="No"/>
    <s v="Accommodation"/>
    <n v="3"/>
    <n v="2"/>
    <n v="0"/>
    <x v="2"/>
    <n v="0"/>
  </r>
  <r>
    <n v="3738"/>
    <x v="1"/>
    <x v="108"/>
    <d v="2023-12-21T00:00:00"/>
    <x v="190"/>
    <x v="3"/>
    <n v="388.24"/>
    <n v="2"/>
    <n v="1"/>
    <x v="0"/>
    <s v="Cash"/>
    <x v="1"/>
    <s v="No"/>
    <s v="Accommodation"/>
    <n v="6"/>
    <n v="3"/>
    <n v="2329.44"/>
    <x v="1"/>
    <n v="388.24"/>
  </r>
  <r>
    <n v="3739"/>
    <x v="2"/>
    <x v="325"/>
    <d v="2023-07-30T00:00:00"/>
    <x v="295"/>
    <x v="0"/>
    <n v="211.04"/>
    <n v="3"/>
    <n v="1"/>
    <x v="2"/>
    <s v="Bank Transfer"/>
    <x v="0"/>
    <s v="Yes"/>
    <s v="Accommodation"/>
    <n v="6"/>
    <n v="4"/>
    <n v="1266.24"/>
    <x v="0"/>
    <n v="211.04"/>
  </r>
  <r>
    <n v="3740"/>
    <x v="3"/>
    <x v="97"/>
    <d v="2023-12-13T00:00:00"/>
    <x v="138"/>
    <x v="2"/>
    <n v="104.87"/>
    <n v="3"/>
    <n v="0"/>
    <x v="4"/>
    <s v="UPI"/>
    <x v="0"/>
    <s v="No"/>
    <s v="Accommodation"/>
    <n v="2"/>
    <n v="3"/>
    <n v="209.74"/>
    <x v="0"/>
    <n v="104.87"/>
  </r>
  <r>
    <n v="3741"/>
    <x v="2"/>
    <x v="18"/>
    <d v="2023-06-28T00:00:00"/>
    <x v="283"/>
    <x v="2"/>
    <n v="115.21"/>
    <n v="4"/>
    <n v="0"/>
    <x v="0"/>
    <s v="Bank Transfer"/>
    <x v="1"/>
    <s v="No"/>
    <s v="Accommodation"/>
    <n v="9"/>
    <n v="4"/>
    <n v="1036.8899999999999"/>
    <x v="1"/>
    <n v="115.20999999999998"/>
  </r>
  <r>
    <n v="3742"/>
    <x v="1"/>
    <x v="362"/>
    <d v="2023-11-04T00:00:00"/>
    <x v="356"/>
    <x v="2"/>
    <n v="116.05"/>
    <n v="2"/>
    <n v="0"/>
    <x v="2"/>
    <s v="Credit Card"/>
    <x v="1"/>
    <s v="No"/>
    <s v="Accommodation"/>
    <n v="3"/>
    <n v="2"/>
    <n v="348.15"/>
    <x v="1"/>
    <n v="116.05"/>
  </r>
  <r>
    <n v="3743"/>
    <x v="0"/>
    <x v="80"/>
    <d v="2023-02-23T00:00:00"/>
    <x v="375"/>
    <x v="0"/>
    <n v="259.29000000000002"/>
    <n v="4"/>
    <n v="0"/>
    <x v="0"/>
    <s v="Debit Card"/>
    <x v="0"/>
    <s v="Yes"/>
    <s v="Accommodation"/>
    <n v="7"/>
    <n v="4"/>
    <n v="1815.0300000000002"/>
    <x v="0"/>
    <n v="259.29000000000002"/>
  </r>
  <r>
    <n v="3744"/>
    <x v="1"/>
    <x v="0"/>
    <d v="2023-08-05T00:00:00"/>
    <x v="295"/>
    <x v="2"/>
    <n v="95.28"/>
    <n v="1"/>
    <n v="2"/>
    <x v="2"/>
    <s v="Debit Card"/>
    <x v="1"/>
    <s v="No"/>
    <s v="Laundry"/>
    <n v="4"/>
    <n v="3"/>
    <n v="381.12"/>
    <x v="1"/>
    <n v="95.28"/>
  </r>
  <r>
    <n v="3745"/>
    <x v="3"/>
    <x v="84"/>
    <d v="2023-02-02T00:00:00"/>
    <x v="10"/>
    <x v="1"/>
    <n v="141.9"/>
    <n v="2"/>
    <n v="1"/>
    <x v="1"/>
    <s v="Bank Transfer"/>
    <x v="2"/>
    <s v="Yes"/>
    <s v="Food &amp; Beverage"/>
    <n v="3"/>
    <n v="3"/>
    <n v="0"/>
    <x v="2"/>
    <n v="0"/>
  </r>
  <r>
    <n v="3746"/>
    <x v="1"/>
    <x v="71"/>
    <d v="2023-09-30T00:00:00"/>
    <x v="197"/>
    <x v="1"/>
    <n v="123.97"/>
    <n v="2"/>
    <n v="0"/>
    <x v="0"/>
    <s v="Credit Card"/>
    <x v="1"/>
    <s v="Yes"/>
    <s v="Spa Services"/>
    <n v="6"/>
    <n v="2"/>
    <n v="743.81999999999994"/>
    <x v="1"/>
    <n v="123.96999999999998"/>
  </r>
  <r>
    <n v="3747"/>
    <x v="0"/>
    <x v="74"/>
    <d v="2023-05-13T00:00:00"/>
    <x v="225"/>
    <x v="2"/>
    <n v="128.55000000000001"/>
    <n v="2"/>
    <n v="0"/>
    <x v="1"/>
    <s v="Credit Card"/>
    <x v="0"/>
    <s v="No"/>
    <s v="Spa Services"/>
    <n v="7"/>
    <n v="2"/>
    <n v="899.85000000000014"/>
    <x v="0"/>
    <n v="128.55000000000001"/>
  </r>
  <r>
    <n v="3748"/>
    <x v="2"/>
    <x v="97"/>
    <d v="2023-12-12T00:00:00"/>
    <x v="230"/>
    <x v="0"/>
    <n v="217.02"/>
    <n v="1"/>
    <n v="0"/>
    <x v="2"/>
    <s v="Bank Transfer"/>
    <x v="2"/>
    <s v="Yes"/>
    <s v="Laundry"/>
    <n v="1"/>
    <n v="1"/>
    <n v="0"/>
    <x v="2"/>
    <n v="0"/>
  </r>
  <r>
    <n v="3749"/>
    <x v="0"/>
    <x v="199"/>
    <d v="2023-10-03T00:00:00"/>
    <x v="155"/>
    <x v="0"/>
    <n v="267.67"/>
    <n v="1"/>
    <n v="0"/>
    <x v="0"/>
    <s v="UPI"/>
    <x v="2"/>
    <s v="No"/>
    <s v="Food &amp; Beverage"/>
    <n v="4"/>
    <n v="1"/>
    <n v="0"/>
    <x v="2"/>
    <n v="0"/>
  </r>
  <r>
    <n v="3750"/>
    <x v="2"/>
    <x v="280"/>
    <d v="2023-07-06T00:00:00"/>
    <x v="240"/>
    <x v="0"/>
    <n v="268.49"/>
    <n v="2"/>
    <n v="1"/>
    <x v="1"/>
    <s v="Bank Transfer"/>
    <x v="0"/>
    <s v="No"/>
    <s v="Accommodation"/>
    <n v="5"/>
    <n v="3"/>
    <n v="1342.45"/>
    <x v="0"/>
    <n v="268.49"/>
  </r>
  <r>
    <n v="3751"/>
    <x v="0"/>
    <x v="217"/>
    <d v="2023-12-15T00:00:00"/>
    <x v="3"/>
    <x v="2"/>
    <n v="92.59"/>
    <n v="4"/>
    <n v="2"/>
    <x v="0"/>
    <s v="Bank Transfer"/>
    <x v="2"/>
    <s v="No"/>
    <s v="Accommodation"/>
    <n v="6"/>
    <n v="6"/>
    <n v="0"/>
    <x v="2"/>
    <n v="0"/>
  </r>
  <r>
    <n v="3752"/>
    <x v="2"/>
    <x v="177"/>
    <d v="2023-11-14T00:00:00"/>
    <x v="374"/>
    <x v="3"/>
    <n v="365.14"/>
    <n v="1"/>
    <n v="0"/>
    <x v="2"/>
    <s v="UPI"/>
    <x v="0"/>
    <s v="No"/>
    <s v="Accommodation"/>
    <n v="3"/>
    <n v="1"/>
    <n v="1095.42"/>
    <x v="0"/>
    <n v="365.14000000000004"/>
  </r>
  <r>
    <n v="3753"/>
    <x v="1"/>
    <x v="198"/>
    <d v="2023-06-18T00:00:00"/>
    <x v="368"/>
    <x v="1"/>
    <n v="117.91"/>
    <n v="1"/>
    <n v="1"/>
    <x v="3"/>
    <s v="Bank Transfer"/>
    <x v="1"/>
    <s v="No"/>
    <s v="Spa Services"/>
    <n v="6"/>
    <n v="2"/>
    <n v="707.46"/>
    <x v="1"/>
    <n v="117.91000000000001"/>
  </r>
  <r>
    <n v="3754"/>
    <x v="1"/>
    <x v="134"/>
    <d v="2023-07-15T00:00:00"/>
    <x v="323"/>
    <x v="1"/>
    <n v="145.19999999999999"/>
    <n v="3"/>
    <n v="1"/>
    <x v="3"/>
    <s v="Cash"/>
    <x v="0"/>
    <s v="No"/>
    <s v="Accommodation"/>
    <n v="6"/>
    <n v="4"/>
    <n v="871.19999999999993"/>
    <x v="0"/>
    <n v="145.19999999999999"/>
  </r>
  <r>
    <n v="3755"/>
    <x v="3"/>
    <x v="354"/>
    <d v="2023-07-31T00:00:00"/>
    <x v="257"/>
    <x v="1"/>
    <n v="176.02"/>
    <n v="1"/>
    <n v="1"/>
    <x v="1"/>
    <s v="UPI"/>
    <x v="1"/>
    <s v="No"/>
    <s v="Accommodation"/>
    <n v="2"/>
    <n v="2"/>
    <n v="352.04"/>
    <x v="1"/>
    <n v="176.02"/>
  </r>
  <r>
    <n v="3756"/>
    <x v="2"/>
    <x v="16"/>
    <d v="2023-06-20T00:00:00"/>
    <x v="406"/>
    <x v="3"/>
    <n v="551.38"/>
    <n v="1"/>
    <n v="0"/>
    <x v="0"/>
    <s v="Debit Card"/>
    <x v="0"/>
    <s v="No"/>
    <s v="Laundry"/>
    <n v="6"/>
    <n v="1"/>
    <n v="3308.2799999999997"/>
    <x v="0"/>
    <n v="551.38"/>
  </r>
  <r>
    <n v="3757"/>
    <x v="3"/>
    <x v="72"/>
    <d v="2024-01-02T00:00:00"/>
    <x v="314"/>
    <x v="1"/>
    <n v="213.6"/>
    <n v="1"/>
    <n v="2"/>
    <x v="2"/>
    <s v="Cash"/>
    <x v="2"/>
    <s v="Yes"/>
    <s v="Spa Services"/>
    <n v="5"/>
    <n v="3"/>
    <n v="0"/>
    <x v="2"/>
    <n v="0"/>
  </r>
  <r>
    <n v="3758"/>
    <x v="0"/>
    <x v="224"/>
    <d v="2023-05-22T00:00:00"/>
    <x v="63"/>
    <x v="0"/>
    <n v="202.68"/>
    <n v="1"/>
    <n v="0"/>
    <x v="1"/>
    <s v="Bank Transfer"/>
    <x v="1"/>
    <s v="No"/>
    <s v="Accommodation"/>
    <n v="4"/>
    <n v="1"/>
    <n v="810.72"/>
    <x v="1"/>
    <n v="202.68"/>
  </r>
  <r>
    <n v="3759"/>
    <x v="0"/>
    <x v="15"/>
    <d v="2023-01-05T00:00:00"/>
    <x v="167"/>
    <x v="0"/>
    <n v="166.3"/>
    <n v="2"/>
    <n v="1"/>
    <x v="0"/>
    <s v="Credit Card"/>
    <x v="0"/>
    <s v="No"/>
    <s v="Accommodation"/>
    <n v="2"/>
    <n v="3"/>
    <n v="332.6"/>
    <x v="0"/>
    <n v="166.3"/>
  </r>
  <r>
    <n v="3760"/>
    <x v="1"/>
    <x v="59"/>
    <d v="2023-06-21T00:00:00"/>
    <x v="360"/>
    <x v="1"/>
    <n v="123.2"/>
    <n v="1"/>
    <n v="1"/>
    <x v="0"/>
    <s v="Cash"/>
    <x v="2"/>
    <s v="No"/>
    <s v="Accommodation"/>
    <n v="10"/>
    <n v="2"/>
    <n v="0"/>
    <x v="2"/>
    <n v="0"/>
  </r>
  <r>
    <n v="3761"/>
    <x v="0"/>
    <x v="276"/>
    <d v="2023-02-02T00:00:00"/>
    <x v="207"/>
    <x v="2"/>
    <n v="81.58"/>
    <n v="2"/>
    <n v="0"/>
    <x v="0"/>
    <s v="Cash"/>
    <x v="0"/>
    <s v="No"/>
    <s v="Laundry"/>
    <n v="4"/>
    <n v="2"/>
    <n v="326.32"/>
    <x v="0"/>
    <n v="81.58"/>
  </r>
  <r>
    <n v="3762"/>
    <x v="0"/>
    <x v="326"/>
    <d v="2023-08-28T00:00:00"/>
    <x v="260"/>
    <x v="3"/>
    <n v="276.39"/>
    <n v="2"/>
    <n v="0"/>
    <x v="2"/>
    <s v="Debit Card"/>
    <x v="0"/>
    <s v="No"/>
    <s v="Food &amp; Beverage"/>
    <n v="5"/>
    <n v="2"/>
    <n v="1381.9499999999998"/>
    <x v="0"/>
    <n v="276.39"/>
  </r>
  <r>
    <n v="3763"/>
    <x v="0"/>
    <x v="342"/>
    <d v="2023-01-23T00:00:00"/>
    <x v="163"/>
    <x v="2"/>
    <n v="79.459999999999994"/>
    <n v="2"/>
    <n v="0"/>
    <x v="2"/>
    <s v="UPI"/>
    <x v="0"/>
    <s v="No"/>
    <s v="Accommodation"/>
    <n v="2"/>
    <n v="2"/>
    <n v="158.91999999999999"/>
    <x v="0"/>
    <n v="79.459999999999994"/>
  </r>
  <r>
    <n v="3764"/>
    <x v="1"/>
    <x v="212"/>
    <d v="2023-11-17T00:00:00"/>
    <x v="329"/>
    <x v="0"/>
    <n v="160.34"/>
    <n v="2"/>
    <n v="0"/>
    <x v="3"/>
    <s v="Debit Card"/>
    <x v="0"/>
    <s v="No"/>
    <s v="Other"/>
    <n v="5"/>
    <n v="2"/>
    <n v="801.7"/>
    <x v="0"/>
    <n v="160.34"/>
  </r>
  <r>
    <n v="3765"/>
    <x v="1"/>
    <x v="263"/>
    <d v="2023-07-31T00:00:00"/>
    <x v="135"/>
    <x v="1"/>
    <n v="110.17"/>
    <n v="2"/>
    <n v="1"/>
    <x v="3"/>
    <s v="Bank Transfer"/>
    <x v="2"/>
    <s v="No"/>
    <s v="Accommodation"/>
    <n v="4"/>
    <n v="3"/>
    <n v="0"/>
    <x v="2"/>
    <n v="0"/>
  </r>
  <r>
    <n v="3766"/>
    <x v="1"/>
    <x v="181"/>
    <d v="2023-03-02T00:00:00"/>
    <x v="313"/>
    <x v="0"/>
    <n v="184.96"/>
    <n v="2"/>
    <n v="2"/>
    <x v="1"/>
    <s v="Credit Card"/>
    <x v="2"/>
    <s v="No"/>
    <s v="Accommodation"/>
    <n v="4"/>
    <n v="4"/>
    <n v="0"/>
    <x v="2"/>
    <n v="0"/>
  </r>
  <r>
    <n v="3767"/>
    <x v="2"/>
    <x v="175"/>
    <d v="2023-11-23T00:00:00"/>
    <x v="25"/>
    <x v="1"/>
    <n v="154.29"/>
    <n v="4"/>
    <n v="0"/>
    <x v="1"/>
    <s v="UPI"/>
    <x v="0"/>
    <s v="Yes"/>
    <s v="Accommodation"/>
    <n v="6"/>
    <n v="4"/>
    <n v="925.74"/>
    <x v="0"/>
    <n v="154.29"/>
  </r>
  <r>
    <n v="3768"/>
    <x v="1"/>
    <x v="53"/>
    <d v="2023-12-21T00:00:00"/>
    <x v="190"/>
    <x v="1"/>
    <n v="133.09"/>
    <n v="2"/>
    <n v="0"/>
    <x v="1"/>
    <s v="Cash"/>
    <x v="0"/>
    <s v="No"/>
    <s v="Laundry"/>
    <n v="7"/>
    <n v="2"/>
    <n v="931.63"/>
    <x v="0"/>
    <n v="133.09"/>
  </r>
  <r>
    <n v="3769"/>
    <x v="1"/>
    <x v="143"/>
    <d v="2023-12-08T00:00:00"/>
    <x v="168"/>
    <x v="0"/>
    <n v="215.42"/>
    <n v="1"/>
    <n v="2"/>
    <x v="0"/>
    <s v="UPI"/>
    <x v="0"/>
    <s v="No"/>
    <s v="Accommodation"/>
    <n v="5"/>
    <n v="3"/>
    <n v="1077.0999999999999"/>
    <x v="0"/>
    <n v="215.42"/>
  </r>
  <r>
    <n v="3770"/>
    <x v="0"/>
    <x v="30"/>
    <d v="2023-06-24T00:00:00"/>
    <x v="1"/>
    <x v="3"/>
    <n v="267.02"/>
    <n v="2"/>
    <n v="3"/>
    <x v="3"/>
    <s v="UPI"/>
    <x v="0"/>
    <s v="Yes"/>
    <s v="Accommodation"/>
    <n v="2"/>
    <n v="5"/>
    <n v="534.04"/>
    <x v="0"/>
    <n v="267.02"/>
  </r>
  <r>
    <n v="3771"/>
    <x v="1"/>
    <x v="137"/>
    <d v="2023-01-17T00:00:00"/>
    <x v="405"/>
    <x v="2"/>
    <n v="68.489999999999995"/>
    <n v="1"/>
    <n v="1"/>
    <x v="2"/>
    <s v="Bank Transfer"/>
    <x v="0"/>
    <s v="No"/>
    <s v="Food &amp; Beverage"/>
    <n v="7"/>
    <n v="2"/>
    <n v="479.42999999999995"/>
    <x v="0"/>
    <n v="68.489999999999995"/>
  </r>
  <r>
    <n v="3772"/>
    <x v="3"/>
    <x v="110"/>
    <d v="2023-10-18T00:00:00"/>
    <x v="203"/>
    <x v="2"/>
    <n v="100.01"/>
    <n v="3"/>
    <n v="0"/>
    <x v="4"/>
    <s v="Debit Card"/>
    <x v="0"/>
    <s v="No"/>
    <s v="Accommodation"/>
    <n v="11"/>
    <n v="3"/>
    <n v="1100.1100000000001"/>
    <x v="0"/>
    <n v="100.01"/>
  </r>
  <r>
    <n v="3773"/>
    <x v="2"/>
    <x v="45"/>
    <d v="2023-07-20T00:00:00"/>
    <x v="213"/>
    <x v="0"/>
    <n v="294.64999999999998"/>
    <n v="4"/>
    <n v="0"/>
    <x v="2"/>
    <s v="UPI"/>
    <x v="1"/>
    <s v="No"/>
    <s v="Spa Services"/>
    <n v="6"/>
    <n v="4"/>
    <n v="1767.8999999999999"/>
    <x v="1"/>
    <n v="294.64999999999998"/>
  </r>
  <r>
    <n v="3774"/>
    <x v="0"/>
    <x v="115"/>
    <d v="2023-05-03T00:00:00"/>
    <x v="308"/>
    <x v="2"/>
    <n v="84.89"/>
    <n v="1"/>
    <n v="0"/>
    <x v="3"/>
    <s v="Cash"/>
    <x v="1"/>
    <s v="No"/>
    <s v="Food &amp; Beverage"/>
    <n v="10"/>
    <n v="1"/>
    <n v="848.9"/>
    <x v="1"/>
    <n v="84.89"/>
  </r>
  <r>
    <n v="3775"/>
    <x v="0"/>
    <x v="334"/>
    <d v="2023-07-07T00:00:00"/>
    <x v="113"/>
    <x v="0"/>
    <n v="264.3"/>
    <n v="1"/>
    <n v="3"/>
    <x v="0"/>
    <s v="UPI"/>
    <x v="0"/>
    <s v="No"/>
    <s v="Food &amp; Beverage"/>
    <n v="2"/>
    <n v="4"/>
    <n v="528.6"/>
    <x v="0"/>
    <n v="264.3"/>
  </r>
  <r>
    <n v="3776"/>
    <x v="1"/>
    <x v="166"/>
    <d v="2023-02-12T00:00:00"/>
    <x v="372"/>
    <x v="2"/>
    <n v="112.16"/>
    <n v="3"/>
    <n v="0"/>
    <x v="4"/>
    <s v="Bank Transfer"/>
    <x v="1"/>
    <s v="No"/>
    <s v="Spa Services"/>
    <n v="5"/>
    <n v="3"/>
    <n v="560.79999999999995"/>
    <x v="1"/>
    <n v="112.16"/>
  </r>
  <r>
    <n v="3777"/>
    <x v="0"/>
    <x v="71"/>
    <d v="2023-09-30T00:00:00"/>
    <x v="177"/>
    <x v="0"/>
    <n v="189.02"/>
    <n v="3"/>
    <n v="2"/>
    <x v="1"/>
    <s v="Bank Transfer"/>
    <x v="0"/>
    <s v="No"/>
    <s v="Accommodation"/>
    <n v="6"/>
    <n v="5"/>
    <n v="1134.1200000000001"/>
    <x v="0"/>
    <n v="189.02"/>
  </r>
  <r>
    <n v="3778"/>
    <x v="3"/>
    <x v="5"/>
    <d v="2023-02-04T00:00:00"/>
    <x v="119"/>
    <x v="0"/>
    <n v="335.92"/>
    <n v="1"/>
    <n v="1"/>
    <x v="1"/>
    <s v="Debit Card"/>
    <x v="0"/>
    <s v="No"/>
    <s v="Food &amp; Beverage"/>
    <n v="8"/>
    <n v="2"/>
    <n v="2687.36"/>
    <x v="0"/>
    <n v="335.92"/>
  </r>
  <r>
    <n v="3779"/>
    <x v="3"/>
    <x v="339"/>
    <d v="2023-12-10T00:00:00"/>
    <x v="220"/>
    <x v="1"/>
    <n v="173.43"/>
    <n v="1"/>
    <n v="0"/>
    <x v="1"/>
    <s v="UPI"/>
    <x v="0"/>
    <s v="No"/>
    <s v="Food &amp; Beverage"/>
    <n v="11"/>
    <n v="1"/>
    <n v="1907.73"/>
    <x v="0"/>
    <n v="173.43"/>
  </r>
  <r>
    <n v="3780"/>
    <x v="0"/>
    <x v="119"/>
    <d v="2023-05-27T00:00:00"/>
    <x v="13"/>
    <x v="0"/>
    <n v="211.56"/>
    <n v="1"/>
    <n v="0"/>
    <x v="3"/>
    <s v="UPI"/>
    <x v="0"/>
    <s v="No"/>
    <s v="Accommodation"/>
    <n v="4"/>
    <n v="1"/>
    <n v="846.24"/>
    <x v="0"/>
    <n v="211.56"/>
  </r>
  <r>
    <n v="3781"/>
    <x v="0"/>
    <x v="31"/>
    <d v="2023-01-13T00:00:00"/>
    <x v="185"/>
    <x v="3"/>
    <n v="368.75"/>
    <n v="3"/>
    <n v="0"/>
    <x v="1"/>
    <s v="Bank Transfer"/>
    <x v="1"/>
    <s v="No"/>
    <s v="Food &amp; Beverage"/>
    <n v="5"/>
    <n v="3"/>
    <n v="1843.75"/>
    <x v="1"/>
    <n v="368.75"/>
  </r>
  <r>
    <n v="3782"/>
    <x v="1"/>
    <x v="139"/>
    <d v="2023-04-22T00:00:00"/>
    <x v="2"/>
    <x v="1"/>
    <n v="140.26"/>
    <n v="2"/>
    <n v="1"/>
    <x v="1"/>
    <s v="Bank Transfer"/>
    <x v="2"/>
    <s v="No"/>
    <s v="Accommodation"/>
    <n v="6"/>
    <n v="3"/>
    <n v="0"/>
    <x v="2"/>
    <n v="0"/>
  </r>
  <r>
    <n v="3783"/>
    <x v="0"/>
    <x v="326"/>
    <d v="2023-08-27T00:00:00"/>
    <x v="149"/>
    <x v="1"/>
    <n v="170.94"/>
    <n v="1"/>
    <n v="2"/>
    <x v="2"/>
    <s v="UPI"/>
    <x v="0"/>
    <s v="No"/>
    <s v="Other"/>
    <n v="4"/>
    <n v="3"/>
    <n v="683.76"/>
    <x v="0"/>
    <n v="170.94"/>
  </r>
  <r>
    <n v="3784"/>
    <x v="2"/>
    <x v="65"/>
    <d v="2023-01-30T00:00:00"/>
    <x v="200"/>
    <x v="1"/>
    <n v="128.59"/>
    <n v="1"/>
    <n v="0"/>
    <x v="1"/>
    <s v="Cash"/>
    <x v="0"/>
    <s v="No"/>
    <s v="Accommodation"/>
    <n v="2"/>
    <n v="1"/>
    <n v="257.18"/>
    <x v="0"/>
    <n v="128.59"/>
  </r>
  <r>
    <n v="3785"/>
    <x v="3"/>
    <x v="258"/>
    <d v="2023-07-12T00:00:00"/>
    <x v="395"/>
    <x v="2"/>
    <n v="155.28"/>
    <n v="3"/>
    <n v="0"/>
    <x v="2"/>
    <s v="Debit Card"/>
    <x v="0"/>
    <s v="No"/>
    <s v="Accommodation"/>
    <n v="2"/>
    <n v="3"/>
    <n v="310.56"/>
    <x v="0"/>
    <n v="155.28"/>
  </r>
  <r>
    <n v="3786"/>
    <x v="3"/>
    <x v="325"/>
    <d v="2023-07-26T00:00:00"/>
    <x v="257"/>
    <x v="2"/>
    <n v="82"/>
    <n v="2"/>
    <n v="0"/>
    <x v="4"/>
    <s v="UPI"/>
    <x v="0"/>
    <s v="No"/>
    <s v="Accommodation"/>
    <n v="2"/>
    <n v="2"/>
    <n v="164"/>
    <x v="0"/>
    <n v="82"/>
  </r>
  <r>
    <n v="3787"/>
    <x v="0"/>
    <x v="128"/>
    <d v="2023-09-30T00:00:00"/>
    <x v="191"/>
    <x v="2"/>
    <n v="61.39"/>
    <n v="3"/>
    <n v="0"/>
    <x v="1"/>
    <s v="Cash"/>
    <x v="1"/>
    <s v="No"/>
    <s v="Accommodation"/>
    <n v="5"/>
    <n v="3"/>
    <n v="306.95"/>
    <x v="1"/>
    <n v="61.39"/>
  </r>
  <r>
    <n v="3788"/>
    <x v="2"/>
    <x v="333"/>
    <d v="2023-12-12T00:00:00"/>
    <x v="89"/>
    <x v="3"/>
    <n v="471.33"/>
    <n v="1"/>
    <n v="2"/>
    <x v="1"/>
    <s v="Credit Card"/>
    <x v="2"/>
    <s v="No"/>
    <s v="Food &amp; Beverage"/>
    <n v="5"/>
    <n v="3"/>
    <n v="0"/>
    <x v="2"/>
    <n v="0"/>
  </r>
  <r>
    <n v="3789"/>
    <x v="1"/>
    <x v="239"/>
    <d v="2023-04-29T00:00:00"/>
    <x v="62"/>
    <x v="1"/>
    <n v="123.67"/>
    <n v="2"/>
    <n v="1"/>
    <x v="2"/>
    <s v="Cash"/>
    <x v="0"/>
    <s v="No"/>
    <s v="Accommodation"/>
    <n v="4"/>
    <n v="3"/>
    <n v="494.68"/>
    <x v="0"/>
    <n v="123.67"/>
  </r>
  <r>
    <n v="3790"/>
    <x v="2"/>
    <x v="200"/>
    <d v="2023-02-18T00:00:00"/>
    <x v="76"/>
    <x v="0"/>
    <n v="188.91"/>
    <n v="3"/>
    <n v="3"/>
    <x v="1"/>
    <s v="Bank Transfer"/>
    <x v="0"/>
    <s v="No"/>
    <s v="Accommodation"/>
    <n v="1"/>
    <n v="6"/>
    <n v="188.91"/>
    <x v="0"/>
    <n v="188.91"/>
  </r>
  <r>
    <n v="3791"/>
    <x v="0"/>
    <x v="93"/>
    <d v="2023-10-11T00:00:00"/>
    <x v="27"/>
    <x v="2"/>
    <n v="119.3"/>
    <n v="4"/>
    <n v="1"/>
    <x v="4"/>
    <s v="Debit Card"/>
    <x v="0"/>
    <s v="No"/>
    <s v="Laundry"/>
    <n v="3"/>
    <n v="5"/>
    <n v="357.9"/>
    <x v="0"/>
    <n v="119.3"/>
  </r>
  <r>
    <n v="3792"/>
    <x v="0"/>
    <x v="9"/>
    <d v="2023-08-08T00:00:00"/>
    <x v="290"/>
    <x v="2"/>
    <n v="63.11"/>
    <n v="1"/>
    <n v="0"/>
    <x v="0"/>
    <s v="Cash"/>
    <x v="0"/>
    <s v="No"/>
    <s v="Other"/>
    <n v="3"/>
    <n v="1"/>
    <n v="189.32999999999998"/>
    <x v="0"/>
    <n v="63.109999999999992"/>
  </r>
  <r>
    <n v="3793"/>
    <x v="2"/>
    <x v="249"/>
    <d v="2023-06-04T00:00:00"/>
    <x v="43"/>
    <x v="3"/>
    <n v="445.79"/>
    <n v="3"/>
    <n v="0"/>
    <x v="2"/>
    <s v="Debit Card"/>
    <x v="2"/>
    <s v="No"/>
    <s v="Food &amp; Beverage"/>
    <n v="2"/>
    <n v="3"/>
    <n v="0"/>
    <x v="2"/>
    <n v="0"/>
  </r>
  <r>
    <n v="3794"/>
    <x v="1"/>
    <x v="149"/>
    <d v="2023-03-10T00:00:00"/>
    <x v="7"/>
    <x v="1"/>
    <n v="136.81"/>
    <n v="1"/>
    <n v="0"/>
    <x v="2"/>
    <s v="Bank Transfer"/>
    <x v="3"/>
    <s v="No"/>
    <s v="Accommodation"/>
    <n v="3"/>
    <n v="1"/>
    <n v="0"/>
    <x v="2"/>
    <n v="0"/>
  </r>
  <r>
    <n v="3795"/>
    <x v="2"/>
    <x v="119"/>
    <d v="2023-05-27T00:00:00"/>
    <x v="16"/>
    <x v="1"/>
    <n v="167.1"/>
    <n v="2"/>
    <n v="1"/>
    <x v="0"/>
    <s v="Credit Card"/>
    <x v="1"/>
    <s v="Yes"/>
    <s v="Accommodation"/>
    <n v="4"/>
    <n v="3"/>
    <n v="668.4"/>
    <x v="1"/>
    <n v="167.1"/>
  </r>
  <r>
    <n v="3796"/>
    <x v="0"/>
    <x v="127"/>
    <d v="2023-10-26T00:00:00"/>
    <x v="129"/>
    <x v="1"/>
    <n v="159.88"/>
    <n v="2"/>
    <n v="0"/>
    <x v="0"/>
    <s v="Cash"/>
    <x v="0"/>
    <s v="No"/>
    <s v="Food &amp; Beverage"/>
    <n v="2"/>
    <n v="2"/>
    <n v="319.76"/>
    <x v="0"/>
    <n v="159.88"/>
  </r>
  <r>
    <n v="3797"/>
    <x v="1"/>
    <x v="358"/>
    <d v="2023-01-29T00:00:00"/>
    <x v="10"/>
    <x v="3"/>
    <n v="338.68"/>
    <n v="1"/>
    <n v="1"/>
    <x v="1"/>
    <s v="Bank Transfer"/>
    <x v="1"/>
    <s v="No"/>
    <s v="Accommodation"/>
    <n v="12"/>
    <n v="2"/>
    <n v="4064.16"/>
    <x v="1"/>
    <n v="338.68"/>
  </r>
  <r>
    <n v="3798"/>
    <x v="3"/>
    <x v="65"/>
    <d v="2023-02-08T00:00:00"/>
    <x v="185"/>
    <x v="2"/>
    <n v="154.53"/>
    <n v="2"/>
    <n v="0"/>
    <x v="1"/>
    <s v="Cash"/>
    <x v="0"/>
    <s v="Yes"/>
    <s v="Accommodation"/>
    <n v="11"/>
    <n v="2"/>
    <n v="1699.83"/>
    <x v="0"/>
    <n v="154.53"/>
  </r>
  <r>
    <n v="3799"/>
    <x v="0"/>
    <x v="221"/>
    <d v="2023-09-22T00:00:00"/>
    <x v="197"/>
    <x v="2"/>
    <n v="62.66"/>
    <n v="1"/>
    <n v="0"/>
    <x v="3"/>
    <s v="Bank Transfer"/>
    <x v="0"/>
    <s v="No"/>
    <s v="Spa Services"/>
    <n v="3"/>
    <n v="1"/>
    <n v="187.98"/>
    <x v="0"/>
    <n v="62.66"/>
  </r>
  <r>
    <n v="3800"/>
    <x v="3"/>
    <x v="20"/>
    <d v="2023-09-28T00:00:00"/>
    <x v="324"/>
    <x v="0"/>
    <n v="245.81"/>
    <n v="2"/>
    <n v="1"/>
    <x v="0"/>
    <s v="UPI"/>
    <x v="3"/>
    <s v="No"/>
    <s v="Spa Services"/>
    <n v="8"/>
    <n v="3"/>
    <n v="0"/>
    <x v="2"/>
    <n v="0"/>
  </r>
  <r>
    <n v="3801"/>
    <x v="0"/>
    <x v="5"/>
    <d v="2023-02-02T00:00:00"/>
    <x v="78"/>
    <x v="3"/>
    <n v="412.41"/>
    <n v="4"/>
    <n v="0"/>
    <x v="0"/>
    <s v="Debit Card"/>
    <x v="0"/>
    <s v="No"/>
    <s v="Accommodation"/>
    <n v="6"/>
    <n v="4"/>
    <n v="2474.46"/>
    <x v="0"/>
    <n v="412.41"/>
  </r>
  <r>
    <n v="3802"/>
    <x v="0"/>
    <x v="191"/>
    <d v="2023-06-15T00:00:00"/>
    <x v="157"/>
    <x v="2"/>
    <n v="78.33"/>
    <n v="3"/>
    <n v="2"/>
    <x v="3"/>
    <s v="UPI"/>
    <x v="0"/>
    <s v="No"/>
    <s v="Accommodation"/>
    <n v="7"/>
    <n v="5"/>
    <n v="548.30999999999995"/>
    <x v="0"/>
    <n v="78.33"/>
  </r>
  <r>
    <n v="3803"/>
    <x v="3"/>
    <x v="322"/>
    <d v="2023-05-28T00:00:00"/>
    <x v="202"/>
    <x v="2"/>
    <n v="160.03"/>
    <n v="2"/>
    <n v="1"/>
    <x v="2"/>
    <s v="Cash"/>
    <x v="2"/>
    <s v="Yes"/>
    <s v="Accommodation"/>
    <n v="6"/>
    <n v="3"/>
    <n v="0"/>
    <x v="2"/>
    <n v="0"/>
  </r>
  <r>
    <n v="3804"/>
    <x v="0"/>
    <x v="88"/>
    <d v="2023-12-03T00:00:00"/>
    <x v="125"/>
    <x v="2"/>
    <n v="84.02"/>
    <n v="3"/>
    <n v="0"/>
    <x v="1"/>
    <s v="Cash"/>
    <x v="0"/>
    <s v="No"/>
    <s v="Food &amp; Beverage"/>
    <n v="8"/>
    <n v="3"/>
    <n v="672.16"/>
    <x v="0"/>
    <n v="84.02"/>
  </r>
  <r>
    <n v="3805"/>
    <x v="0"/>
    <x v="82"/>
    <d v="2023-10-24T00:00:00"/>
    <x v="209"/>
    <x v="2"/>
    <n v="80.290000000000006"/>
    <n v="1"/>
    <n v="2"/>
    <x v="1"/>
    <s v="UPI"/>
    <x v="0"/>
    <s v="Yes"/>
    <s v="Other"/>
    <n v="12"/>
    <n v="3"/>
    <n v="963.48"/>
    <x v="0"/>
    <n v="80.290000000000006"/>
  </r>
  <r>
    <n v="3806"/>
    <x v="0"/>
    <x v="289"/>
    <d v="2023-12-18T00:00:00"/>
    <x v="59"/>
    <x v="1"/>
    <n v="188.97"/>
    <n v="4"/>
    <n v="2"/>
    <x v="2"/>
    <s v="Bank Transfer"/>
    <x v="0"/>
    <s v="Yes"/>
    <s v="Accommodation"/>
    <n v="10"/>
    <n v="6"/>
    <n v="1889.7"/>
    <x v="0"/>
    <n v="188.97"/>
  </r>
  <r>
    <n v="3807"/>
    <x v="2"/>
    <x v="43"/>
    <d v="2023-07-25T00:00:00"/>
    <x v="1"/>
    <x v="3"/>
    <n v="311.02"/>
    <n v="2"/>
    <n v="0"/>
    <x v="2"/>
    <s v="Bank Transfer"/>
    <x v="2"/>
    <s v="Yes"/>
    <s v="Accommodation"/>
    <n v="3"/>
    <n v="2"/>
    <n v="0"/>
    <x v="2"/>
    <n v="0"/>
  </r>
  <r>
    <n v="3808"/>
    <x v="0"/>
    <x v="78"/>
    <d v="2023-01-07T00:00:00"/>
    <x v="31"/>
    <x v="1"/>
    <n v="144.83000000000001"/>
    <n v="1"/>
    <n v="1"/>
    <x v="1"/>
    <s v="Bank Transfer"/>
    <x v="2"/>
    <s v="Yes"/>
    <s v="Accommodation"/>
    <n v="5"/>
    <n v="2"/>
    <n v="0"/>
    <x v="2"/>
    <n v="0"/>
  </r>
  <r>
    <n v="3809"/>
    <x v="2"/>
    <x v="280"/>
    <d v="2023-07-02T00:00:00"/>
    <x v="393"/>
    <x v="3"/>
    <n v="311.36"/>
    <n v="1"/>
    <n v="2"/>
    <x v="4"/>
    <s v="Debit Card"/>
    <x v="1"/>
    <s v="No"/>
    <s v="Accommodation"/>
    <n v="1"/>
    <n v="3"/>
    <n v="311.36"/>
    <x v="1"/>
    <n v="311.36"/>
  </r>
  <r>
    <n v="3810"/>
    <x v="0"/>
    <x v="84"/>
    <d v="2023-02-01T00:00:00"/>
    <x v="7"/>
    <x v="0"/>
    <n v="250.2"/>
    <n v="2"/>
    <n v="0"/>
    <x v="4"/>
    <s v="UPI"/>
    <x v="1"/>
    <s v="No"/>
    <s v="Food &amp; Beverage"/>
    <n v="2"/>
    <n v="2"/>
    <n v="500.4"/>
    <x v="1"/>
    <n v="250.2"/>
  </r>
  <r>
    <n v="3811"/>
    <x v="0"/>
    <x v="57"/>
    <d v="2023-06-19T00:00:00"/>
    <x v="40"/>
    <x v="1"/>
    <n v="163.96"/>
    <n v="4"/>
    <n v="0"/>
    <x v="1"/>
    <s v="Cash"/>
    <x v="0"/>
    <s v="No"/>
    <s v="Accommodation"/>
    <n v="3"/>
    <n v="4"/>
    <n v="491.88"/>
    <x v="0"/>
    <n v="163.96"/>
  </r>
  <r>
    <n v="3812"/>
    <x v="0"/>
    <x v="238"/>
    <d v="2023-12-30T00:00:00"/>
    <x v="230"/>
    <x v="3"/>
    <n v="467.12"/>
    <n v="2"/>
    <n v="0"/>
    <x v="0"/>
    <s v="Credit Card"/>
    <x v="1"/>
    <s v="No"/>
    <s v="Food &amp; Beverage"/>
    <n v="9"/>
    <n v="2"/>
    <n v="4204.08"/>
    <x v="1"/>
    <n v="467.12"/>
  </r>
  <r>
    <n v="3813"/>
    <x v="0"/>
    <x v="172"/>
    <d v="2023-04-22T00:00:00"/>
    <x v="160"/>
    <x v="0"/>
    <n v="229.17"/>
    <n v="1"/>
    <n v="0"/>
    <x v="1"/>
    <s v="UPI"/>
    <x v="1"/>
    <s v="No"/>
    <s v="Accommodation"/>
    <n v="7"/>
    <n v="1"/>
    <n v="1604.1899999999998"/>
    <x v="1"/>
    <n v="229.17"/>
  </r>
  <r>
    <n v="3814"/>
    <x v="3"/>
    <x v="18"/>
    <d v="2023-06-25T00:00:00"/>
    <x v="103"/>
    <x v="1"/>
    <n v="138.25"/>
    <n v="2"/>
    <n v="0"/>
    <x v="3"/>
    <s v="Credit Card"/>
    <x v="0"/>
    <s v="No"/>
    <s v="Spa Services"/>
    <n v="6"/>
    <n v="2"/>
    <n v="829.5"/>
    <x v="0"/>
    <n v="138.25"/>
  </r>
  <r>
    <n v="3815"/>
    <x v="3"/>
    <x v="270"/>
    <d v="2023-11-29T00:00:00"/>
    <x v="344"/>
    <x v="0"/>
    <n v="309.08999999999997"/>
    <n v="2"/>
    <n v="1"/>
    <x v="4"/>
    <s v="Bank Transfer"/>
    <x v="0"/>
    <s v="No"/>
    <s v="Spa Services"/>
    <n v="5"/>
    <n v="3"/>
    <n v="1545.4499999999998"/>
    <x v="0"/>
    <n v="309.08999999999997"/>
  </r>
  <r>
    <n v="3816"/>
    <x v="3"/>
    <x v="192"/>
    <d v="2024-01-02T00:00:00"/>
    <x v="193"/>
    <x v="1"/>
    <n v="241.56"/>
    <n v="2"/>
    <n v="2"/>
    <x v="0"/>
    <s v="Bank Transfer"/>
    <x v="0"/>
    <s v="No"/>
    <s v="Spa Services"/>
    <n v="9"/>
    <n v="4"/>
    <n v="2174.04"/>
    <x v="0"/>
    <n v="241.56"/>
  </r>
  <r>
    <n v="3817"/>
    <x v="3"/>
    <x v="249"/>
    <d v="2023-06-06T00:00:00"/>
    <x v="303"/>
    <x v="1"/>
    <n v="152.47999999999999"/>
    <n v="2"/>
    <n v="1"/>
    <x v="1"/>
    <s v="Debit Card"/>
    <x v="2"/>
    <s v="No"/>
    <s v="Spa Services"/>
    <n v="4"/>
    <n v="3"/>
    <n v="0"/>
    <x v="2"/>
    <n v="0"/>
  </r>
  <r>
    <n v="3818"/>
    <x v="3"/>
    <x v="75"/>
    <d v="2023-10-03T00:00:00"/>
    <x v="197"/>
    <x v="1"/>
    <n v="177.31"/>
    <n v="1"/>
    <n v="0"/>
    <x v="1"/>
    <s v="UPI"/>
    <x v="1"/>
    <s v="No"/>
    <s v="Spa Services"/>
    <n v="3"/>
    <n v="1"/>
    <n v="531.93000000000006"/>
    <x v="1"/>
    <n v="177.31000000000003"/>
  </r>
  <r>
    <n v="3819"/>
    <x v="3"/>
    <x v="10"/>
    <d v="2023-01-27T00:00:00"/>
    <x v="207"/>
    <x v="3"/>
    <n v="605.72"/>
    <n v="1"/>
    <n v="0"/>
    <x v="1"/>
    <s v="Cash"/>
    <x v="0"/>
    <s v="No"/>
    <s v="Food &amp; Beverage"/>
    <n v="3"/>
    <n v="1"/>
    <n v="1817.16"/>
    <x v="0"/>
    <n v="605.72"/>
  </r>
  <r>
    <n v="3820"/>
    <x v="0"/>
    <x v="201"/>
    <d v="2023-03-02T00:00:00"/>
    <x v="5"/>
    <x v="3"/>
    <n v="428.42"/>
    <n v="4"/>
    <n v="0"/>
    <x v="2"/>
    <s v="Cash"/>
    <x v="1"/>
    <s v="No"/>
    <s v="Accommodation"/>
    <n v="9"/>
    <n v="4"/>
    <n v="3855.78"/>
    <x v="1"/>
    <n v="428.42"/>
  </r>
  <r>
    <n v="3821"/>
    <x v="0"/>
    <x v="237"/>
    <d v="2023-08-12T00:00:00"/>
    <x v="130"/>
    <x v="1"/>
    <n v="161.53"/>
    <n v="2"/>
    <n v="1"/>
    <x v="4"/>
    <s v="UPI"/>
    <x v="1"/>
    <s v="Yes"/>
    <s v="Accommodation"/>
    <n v="5"/>
    <n v="3"/>
    <n v="807.65"/>
    <x v="1"/>
    <n v="161.53"/>
  </r>
  <r>
    <n v="3822"/>
    <x v="0"/>
    <x v="328"/>
    <d v="2023-09-28T00:00:00"/>
    <x v="128"/>
    <x v="0"/>
    <n v="188.17"/>
    <n v="1"/>
    <n v="2"/>
    <x v="1"/>
    <s v="Bank Transfer"/>
    <x v="0"/>
    <s v="No"/>
    <s v="Laundry"/>
    <n v="7"/>
    <n v="3"/>
    <n v="1317.1899999999998"/>
    <x v="0"/>
    <n v="188.17"/>
  </r>
  <r>
    <n v="3823"/>
    <x v="3"/>
    <x v="335"/>
    <d v="2023-07-15T00:00:00"/>
    <x v="1"/>
    <x v="0"/>
    <n v="221.76"/>
    <n v="2"/>
    <n v="1"/>
    <x v="2"/>
    <s v="Bank Transfer"/>
    <x v="0"/>
    <s v="Yes"/>
    <s v="Accommodation"/>
    <n v="2"/>
    <n v="3"/>
    <n v="443.52"/>
    <x v="0"/>
    <n v="221.76"/>
  </r>
  <r>
    <n v="3824"/>
    <x v="1"/>
    <x v="127"/>
    <d v="2023-11-04T00:00:00"/>
    <x v="156"/>
    <x v="2"/>
    <n v="112.81"/>
    <n v="2"/>
    <n v="1"/>
    <x v="2"/>
    <s v="Bank Transfer"/>
    <x v="0"/>
    <s v="Yes"/>
    <s v="Food &amp; Beverage"/>
    <n v="11"/>
    <n v="3"/>
    <n v="1240.9100000000001"/>
    <x v="0"/>
    <n v="112.81"/>
  </r>
  <r>
    <n v="3825"/>
    <x v="0"/>
    <x v="7"/>
    <d v="2023-02-24T00:00:00"/>
    <x v="282"/>
    <x v="2"/>
    <n v="67.069999999999993"/>
    <n v="3"/>
    <n v="0"/>
    <x v="0"/>
    <s v="Credit Card"/>
    <x v="2"/>
    <s v="No"/>
    <s v="Accommodation"/>
    <n v="2"/>
    <n v="3"/>
    <n v="0"/>
    <x v="2"/>
    <n v="0"/>
  </r>
  <r>
    <n v="3826"/>
    <x v="0"/>
    <x v="309"/>
    <d v="2023-02-12T00:00:00"/>
    <x v="186"/>
    <x v="0"/>
    <n v="155.86000000000001"/>
    <n v="3"/>
    <n v="2"/>
    <x v="2"/>
    <s v="UPI"/>
    <x v="1"/>
    <s v="No"/>
    <s v="Accommodation"/>
    <n v="8"/>
    <n v="5"/>
    <n v="1246.8800000000001"/>
    <x v="1"/>
    <n v="155.86000000000001"/>
  </r>
  <r>
    <n v="3827"/>
    <x v="3"/>
    <x v="142"/>
    <d v="2023-01-10T00:00:00"/>
    <x v="429"/>
    <x v="2"/>
    <n v="81.180000000000007"/>
    <n v="4"/>
    <n v="0"/>
    <x v="2"/>
    <s v="Credit Card"/>
    <x v="0"/>
    <s v="No"/>
    <s v="Laundry"/>
    <n v="6"/>
    <n v="4"/>
    <n v="487.08000000000004"/>
    <x v="0"/>
    <n v="81.180000000000007"/>
  </r>
  <r>
    <n v="3828"/>
    <x v="3"/>
    <x v="188"/>
    <d v="2023-06-25T00:00:00"/>
    <x v="290"/>
    <x v="0"/>
    <n v="253.38"/>
    <n v="1"/>
    <n v="0"/>
    <x v="2"/>
    <s v="Debit Card"/>
    <x v="1"/>
    <s v="No"/>
    <s v="Accommodation"/>
    <n v="2"/>
    <n v="1"/>
    <n v="506.76"/>
    <x v="1"/>
    <n v="253.38"/>
  </r>
  <r>
    <n v="3829"/>
    <x v="2"/>
    <x v="45"/>
    <d v="2023-07-22T00:00:00"/>
    <x v="35"/>
    <x v="2"/>
    <n v="102.06"/>
    <n v="1"/>
    <n v="1"/>
    <x v="0"/>
    <s v="Debit Card"/>
    <x v="0"/>
    <s v="No"/>
    <s v="Accommodation"/>
    <n v="8"/>
    <n v="2"/>
    <n v="816.48"/>
    <x v="0"/>
    <n v="102.06"/>
  </r>
  <r>
    <n v="3830"/>
    <x v="0"/>
    <x v="186"/>
    <d v="2023-05-05T00:00:00"/>
    <x v="21"/>
    <x v="2"/>
    <n v="122.95"/>
    <n v="1"/>
    <n v="1"/>
    <x v="1"/>
    <s v="UPI"/>
    <x v="0"/>
    <s v="No"/>
    <s v="Accommodation"/>
    <n v="3"/>
    <n v="2"/>
    <n v="368.85"/>
    <x v="0"/>
    <n v="122.95"/>
  </r>
  <r>
    <n v="3831"/>
    <x v="3"/>
    <x v="144"/>
    <d v="2023-07-01T00:00:00"/>
    <x v="142"/>
    <x v="0"/>
    <n v="300.68"/>
    <n v="2"/>
    <n v="0"/>
    <x v="3"/>
    <s v="Debit Card"/>
    <x v="0"/>
    <s v="No"/>
    <s v="Accommodation"/>
    <n v="5"/>
    <n v="2"/>
    <n v="1503.4"/>
    <x v="0"/>
    <n v="300.68"/>
  </r>
  <r>
    <n v="3832"/>
    <x v="1"/>
    <x v="236"/>
    <d v="2023-05-08T00:00:00"/>
    <x v="340"/>
    <x v="0"/>
    <n v="142.58000000000001"/>
    <n v="3"/>
    <n v="0"/>
    <x v="2"/>
    <s v="UPI"/>
    <x v="0"/>
    <s v="No"/>
    <s v="Other"/>
    <n v="10"/>
    <n v="3"/>
    <n v="1425.8000000000002"/>
    <x v="0"/>
    <n v="142.58000000000001"/>
  </r>
  <r>
    <n v="3833"/>
    <x v="3"/>
    <x v="132"/>
    <d v="2023-10-06T00:00:00"/>
    <x v="298"/>
    <x v="3"/>
    <n v="503.97"/>
    <n v="2"/>
    <n v="0"/>
    <x v="4"/>
    <s v="Cash"/>
    <x v="0"/>
    <s v="No"/>
    <s v="Accommodation"/>
    <n v="3"/>
    <n v="2"/>
    <n v="1511.91"/>
    <x v="0"/>
    <n v="503.97"/>
  </r>
  <r>
    <n v="3834"/>
    <x v="2"/>
    <x v="249"/>
    <d v="2023-06-08T00:00:00"/>
    <x v="266"/>
    <x v="3"/>
    <n v="401.04"/>
    <n v="4"/>
    <n v="2"/>
    <x v="1"/>
    <s v="Debit Card"/>
    <x v="3"/>
    <s v="No"/>
    <s v="Accommodation"/>
    <n v="6"/>
    <n v="6"/>
    <n v="0"/>
    <x v="2"/>
    <n v="0"/>
  </r>
  <r>
    <n v="3835"/>
    <x v="0"/>
    <x v="19"/>
    <d v="2023-01-26T00:00:00"/>
    <x v="270"/>
    <x v="1"/>
    <n v="132.61000000000001"/>
    <n v="4"/>
    <n v="0"/>
    <x v="0"/>
    <s v="Debit Card"/>
    <x v="0"/>
    <s v="No"/>
    <s v="Laundry"/>
    <n v="6"/>
    <n v="4"/>
    <n v="795.66000000000008"/>
    <x v="0"/>
    <n v="132.61000000000001"/>
  </r>
  <r>
    <n v="3836"/>
    <x v="1"/>
    <x v="363"/>
    <d v="2023-08-31T00:00:00"/>
    <x v="394"/>
    <x v="1"/>
    <n v="107.82"/>
    <n v="3"/>
    <n v="0"/>
    <x v="0"/>
    <s v="Credit Card"/>
    <x v="0"/>
    <s v="No"/>
    <s v="Laundry"/>
    <n v="4"/>
    <n v="3"/>
    <n v="431.28"/>
    <x v="0"/>
    <n v="107.82"/>
  </r>
  <r>
    <n v="3837"/>
    <x v="0"/>
    <x v="23"/>
    <d v="2023-02-17T00:00:00"/>
    <x v="333"/>
    <x v="1"/>
    <n v="166.96"/>
    <n v="3"/>
    <n v="0"/>
    <x v="1"/>
    <s v="Debit Card"/>
    <x v="1"/>
    <s v="No"/>
    <s v="Accommodation"/>
    <n v="7"/>
    <n v="3"/>
    <n v="1168.72"/>
    <x v="1"/>
    <n v="166.96"/>
  </r>
  <r>
    <n v="3838"/>
    <x v="1"/>
    <x v="353"/>
    <d v="2023-04-05T00:00:00"/>
    <x v="278"/>
    <x v="1"/>
    <n v="123.57"/>
    <n v="2"/>
    <n v="0"/>
    <x v="0"/>
    <s v="UPI"/>
    <x v="0"/>
    <s v="No"/>
    <s v="Spa Services"/>
    <n v="6"/>
    <n v="2"/>
    <n v="741.42"/>
    <x v="0"/>
    <n v="123.57"/>
  </r>
  <r>
    <n v="3839"/>
    <x v="0"/>
    <x v="229"/>
    <d v="2023-01-15T00:00:00"/>
    <x v="389"/>
    <x v="2"/>
    <n v="126.22"/>
    <n v="2"/>
    <n v="0"/>
    <x v="1"/>
    <s v="Debit Card"/>
    <x v="0"/>
    <s v="Yes"/>
    <s v="Accommodation"/>
    <n v="10"/>
    <n v="2"/>
    <n v="1262.2"/>
    <x v="0"/>
    <n v="126.22"/>
  </r>
  <r>
    <n v="3840"/>
    <x v="3"/>
    <x v="74"/>
    <d v="2023-05-11T00:00:00"/>
    <x v="222"/>
    <x v="0"/>
    <n v="316.39999999999998"/>
    <n v="4"/>
    <n v="1"/>
    <x v="3"/>
    <s v="Cash"/>
    <x v="1"/>
    <s v="No"/>
    <s v="Food &amp; Beverage"/>
    <n v="5"/>
    <n v="5"/>
    <n v="1582"/>
    <x v="1"/>
    <n v="316.39999999999998"/>
  </r>
  <r>
    <n v="3841"/>
    <x v="3"/>
    <x v="344"/>
    <d v="2023-07-09T00:00:00"/>
    <x v="394"/>
    <x v="2"/>
    <n v="153.77000000000001"/>
    <n v="2"/>
    <n v="0"/>
    <x v="3"/>
    <s v="Debit Card"/>
    <x v="0"/>
    <s v="No"/>
    <s v="Accommodation"/>
    <n v="5"/>
    <n v="2"/>
    <n v="768.85"/>
    <x v="0"/>
    <n v="153.77000000000001"/>
  </r>
  <r>
    <n v="3842"/>
    <x v="0"/>
    <x v="74"/>
    <d v="2023-05-08T00:00:00"/>
    <x v="98"/>
    <x v="1"/>
    <n v="153.81"/>
    <n v="1"/>
    <n v="0"/>
    <x v="2"/>
    <s v="Cash"/>
    <x v="2"/>
    <s v="No"/>
    <s v="Other"/>
    <n v="2"/>
    <n v="1"/>
    <n v="0"/>
    <x v="2"/>
    <n v="0"/>
  </r>
  <r>
    <n v="3843"/>
    <x v="0"/>
    <x v="164"/>
    <d v="2023-08-24T00:00:00"/>
    <x v="244"/>
    <x v="2"/>
    <n v="69.73"/>
    <n v="1"/>
    <n v="0"/>
    <x v="0"/>
    <s v="Bank Transfer"/>
    <x v="3"/>
    <s v="No"/>
    <s v="Accommodation"/>
    <n v="3"/>
    <n v="1"/>
    <n v="0"/>
    <x v="2"/>
    <n v="0"/>
  </r>
  <r>
    <n v="3844"/>
    <x v="1"/>
    <x v="296"/>
    <d v="2023-06-06T00:00:00"/>
    <x v="103"/>
    <x v="2"/>
    <n v="62.59"/>
    <n v="2"/>
    <n v="0"/>
    <x v="2"/>
    <s v="Cash"/>
    <x v="0"/>
    <s v="No"/>
    <s v="Accommodation"/>
    <n v="3"/>
    <n v="2"/>
    <n v="187.77"/>
    <x v="0"/>
    <n v="62.59"/>
  </r>
  <r>
    <n v="3845"/>
    <x v="0"/>
    <x v="188"/>
    <d v="2023-06-27T00:00:00"/>
    <x v="1"/>
    <x v="2"/>
    <n v="65.459999999999994"/>
    <n v="1"/>
    <n v="0"/>
    <x v="4"/>
    <s v="Credit Card"/>
    <x v="0"/>
    <s v="No"/>
    <s v="Spa Services"/>
    <n v="4"/>
    <n v="1"/>
    <n v="261.83999999999997"/>
    <x v="0"/>
    <n v="65.459999999999994"/>
  </r>
  <r>
    <n v="3846"/>
    <x v="1"/>
    <x v="305"/>
    <d v="2023-03-21T00:00:00"/>
    <x v="362"/>
    <x v="0"/>
    <n v="212.54"/>
    <n v="3"/>
    <n v="0"/>
    <x v="0"/>
    <s v="UPI"/>
    <x v="3"/>
    <s v="No"/>
    <s v="Laundry"/>
    <n v="2"/>
    <n v="3"/>
    <n v="0"/>
    <x v="2"/>
    <n v="0"/>
  </r>
  <r>
    <n v="3847"/>
    <x v="1"/>
    <x v="341"/>
    <d v="2023-10-26T00:00:00"/>
    <x v="27"/>
    <x v="3"/>
    <n v="279.61"/>
    <n v="1"/>
    <n v="0"/>
    <x v="1"/>
    <s v="Cash"/>
    <x v="2"/>
    <s v="Yes"/>
    <s v="Accommodation"/>
    <n v="5"/>
    <n v="1"/>
    <n v="0"/>
    <x v="2"/>
    <n v="0"/>
  </r>
  <r>
    <n v="3848"/>
    <x v="3"/>
    <x v="261"/>
    <d v="2023-03-28T00:00:00"/>
    <x v="164"/>
    <x v="3"/>
    <n v="380.97"/>
    <n v="1"/>
    <n v="1"/>
    <x v="0"/>
    <s v="Credit Card"/>
    <x v="0"/>
    <s v="No"/>
    <s v="Accommodation"/>
    <n v="2"/>
    <n v="2"/>
    <n v="761.94"/>
    <x v="0"/>
    <n v="380.97"/>
  </r>
  <r>
    <n v="3849"/>
    <x v="0"/>
    <x v="194"/>
    <d v="2023-06-16T00:00:00"/>
    <x v="95"/>
    <x v="1"/>
    <n v="131.36000000000001"/>
    <n v="4"/>
    <n v="2"/>
    <x v="4"/>
    <s v="Debit Card"/>
    <x v="0"/>
    <s v="No"/>
    <s v="Accommodation"/>
    <n v="6"/>
    <n v="6"/>
    <n v="788.16000000000008"/>
    <x v="0"/>
    <n v="131.36000000000001"/>
  </r>
  <r>
    <n v="3850"/>
    <x v="0"/>
    <x v="262"/>
    <d v="2023-10-07T00:00:00"/>
    <x v="338"/>
    <x v="2"/>
    <n v="93.18"/>
    <n v="2"/>
    <n v="0"/>
    <x v="3"/>
    <s v="Debit Card"/>
    <x v="0"/>
    <s v="Yes"/>
    <s v="Spa Services"/>
    <n v="9"/>
    <n v="2"/>
    <n v="838.62000000000012"/>
    <x v="0"/>
    <n v="93.18"/>
  </r>
  <r>
    <n v="3851"/>
    <x v="1"/>
    <x v="187"/>
    <d v="2023-05-27T00:00:00"/>
    <x v="393"/>
    <x v="0"/>
    <n v="157.88"/>
    <n v="1"/>
    <n v="0"/>
    <x v="3"/>
    <s v="Debit Card"/>
    <x v="0"/>
    <s v="Yes"/>
    <s v="Spa Services"/>
    <n v="6"/>
    <n v="1"/>
    <n v="947.28"/>
    <x v="0"/>
    <n v="157.88"/>
  </r>
  <r>
    <n v="3852"/>
    <x v="0"/>
    <x v="105"/>
    <d v="2023-07-25T00:00:00"/>
    <x v="35"/>
    <x v="2"/>
    <n v="61.59"/>
    <n v="3"/>
    <n v="2"/>
    <x v="1"/>
    <s v="UPI"/>
    <x v="2"/>
    <s v="No"/>
    <s v="Spa Services"/>
    <n v="6"/>
    <n v="5"/>
    <n v="0"/>
    <x v="2"/>
    <n v="0"/>
  </r>
  <r>
    <n v="3853"/>
    <x v="0"/>
    <x v="267"/>
    <d v="2023-11-25T00:00:00"/>
    <x v="11"/>
    <x v="2"/>
    <n v="102.87"/>
    <n v="3"/>
    <n v="1"/>
    <x v="2"/>
    <s v="Debit Card"/>
    <x v="0"/>
    <s v="Yes"/>
    <s v="Accommodation"/>
    <n v="6"/>
    <n v="4"/>
    <n v="617.22"/>
    <x v="0"/>
    <n v="102.87"/>
  </r>
  <r>
    <n v="3854"/>
    <x v="3"/>
    <x v="178"/>
    <d v="2023-02-11T00:00:00"/>
    <x v="79"/>
    <x v="1"/>
    <n v="133.76"/>
    <n v="1"/>
    <n v="1"/>
    <x v="1"/>
    <s v="Credit Card"/>
    <x v="1"/>
    <s v="Yes"/>
    <s v="Accommodation"/>
    <n v="9"/>
    <n v="2"/>
    <n v="1203.8399999999999"/>
    <x v="1"/>
    <n v="133.76"/>
  </r>
  <r>
    <n v="3855"/>
    <x v="1"/>
    <x v="272"/>
    <d v="2023-05-15T00:00:00"/>
    <x v="225"/>
    <x v="0"/>
    <n v="153.91"/>
    <n v="2"/>
    <n v="0"/>
    <x v="1"/>
    <s v="Cash"/>
    <x v="0"/>
    <s v="Yes"/>
    <s v="Food &amp; Beverage"/>
    <n v="5"/>
    <n v="2"/>
    <n v="769.55"/>
    <x v="0"/>
    <n v="153.91"/>
  </r>
  <r>
    <n v="3856"/>
    <x v="3"/>
    <x v="77"/>
    <d v="2023-07-02T00:00:00"/>
    <x v="290"/>
    <x v="3"/>
    <n v="411.64"/>
    <n v="1"/>
    <n v="0"/>
    <x v="2"/>
    <s v="Credit Card"/>
    <x v="0"/>
    <s v="No"/>
    <s v="Accommodation"/>
    <n v="2"/>
    <n v="1"/>
    <n v="823.28"/>
    <x v="0"/>
    <n v="411.64"/>
  </r>
  <r>
    <n v="3857"/>
    <x v="0"/>
    <x v="148"/>
    <d v="2023-06-03T00:00:00"/>
    <x v="26"/>
    <x v="1"/>
    <n v="162.72"/>
    <n v="2"/>
    <n v="2"/>
    <x v="2"/>
    <s v="Credit Card"/>
    <x v="0"/>
    <s v="No"/>
    <s v="Accommodation"/>
    <n v="7"/>
    <n v="4"/>
    <n v="1139.04"/>
    <x v="0"/>
    <n v="162.72"/>
  </r>
  <r>
    <n v="3858"/>
    <x v="0"/>
    <x v="115"/>
    <d v="2023-05-01T00:00:00"/>
    <x v="280"/>
    <x v="3"/>
    <n v="464.19"/>
    <n v="2"/>
    <n v="0"/>
    <x v="4"/>
    <s v="Bank Transfer"/>
    <x v="0"/>
    <s v="No"/>
    <s v="Laundry"/>
    <n v="8"/>
    <n v="2"/>
    <n v="3713.52"/>
    <x v="0"/>
    <n v="464.19"/>
  </r>
  <r>
    <n v="3859"/>
    <x v="1"/>
    <x v="50"/>
    <d v="2023-08-13T00:00:00"/>
    <x v="395"/>
    <x v="0"/>
    <n v="243.01"/>
    <n v="2"/>
    <n v="2"/>
    <x v="2"/>
    <s v="Credit Card"/>
    <x v="1"/>
    <s v="No"/>
    <s v="Food &amp; Beverage"/>
    <n v="7"/>
    <n v="4"/>
    <n v="1701.07"/>
    <x v="1"/>
    <n v="243.01"/>
  </r>
  <r>
    <n v="3860"/>
    <x v="2"/>
    <x v="243"/>
    <d v="2023-08-14T00:00:00"/>
    <x v="383"/>
    <x v="0"/>
    <n v="277.86"/>
    <n v="4"/>
    <n v="0"/>
    <x v="1"/>
    <s v="Bank Transfer"/>
    <x v="1"/>
    <s v="No"/>
    <s v="Food &amp; Beverage"/>
    <n v="12"/>
    <n v="4"/>
    <n v="3334.32"/>
    <x v="1"/>
    <n v="277.86"/>
  </r>
  <r>
    <n v="3861"/>
    <x v="1"/>
    <x v="80"/>
    <d v="2023-02-19T00:00:00"/>
    <x v="372"/>
    <x v="0"/>
    <n v="145.13999999999999"/>
    <n v="1"/>
    <n v="3"/>
    <x v="2"/>
    <s v="Bank Transfer"/>
    <x v="0"/>
    <s v="No"/>
    <s v="Accommodation"/>
    <n v="3"/>
    <n v="4"/>
    <n v="435.41999999999996"/>
    <x v="0"/>
    <n v="145.13999999999999"/>
  </r>
  <r>
    <n v="3862"/>
    <x v="2"/>
    <x v="156"/>
    <d v="2023-08-14T00:00:00"/>
    <x v="41"/>
    <x v="1"/>
    <n v="121.66"/>
    <n v="1"/>
    <n v="2"/>
    <x v="2"/>
    <s v="Credit Card"/>
    <x v="1"/>
    <s v="No"/>
    <s v="Spa Services"/>
    <n v="5"/>
    <n v="3"/>
    <n v="608.29999999999995"/>
    <x v="1"/>
    <n v="121.66"/>
  </r>
  <r>
    <n v="3863"/>
    <x v="2"/>
    <x v="271"/>
    <d v="2023-08-17T00:00:00"/>
    <x v="65"/>
    <x v="1"/>
    <n v="190.06"/>
    <n v="2"/>
    <n v="1"/>
    <x v="1"/>
    <s v="Bank Transfer"/>
    <x v="0"/>
    <s v="No"/>
    <s v="Accommodation"/>
    <n v="6"/>
    <n v="3"/>
    <n v="1140.3600000000001"/>
    <x v="0"/>
    <n v="190.06000000000003"/>
  </r>
  <r>
    <n v="3864"/>
    <x v="3"/>
    <x v="196"/>
    <d v="2023-04-06T00:00:00"/>
    <x v="62"/>
    <x v="3"/>
    <n v="331.94"/>
    <n v="3"/>
    <n v="0"/>
    <x v="1"/>
    <s v="UPI"/>
    <x v="0"/>
    <s v="Yes"/>
    <s v="Accommodation"/>
    <n v="2"/>
    <n v="3"/>
    <n v="663.88"/>
    <x v="0"/>
    <n v="331.94"/>
  </r>
  <r>
    <n v="3865"/>
    <x v="1"/>
    <x v="289"/>
    <d v="2023-12-11T00:00:00"/>
    <x v="49"/>
    <x v="2"/>
    <n v="78.22"/>
    <n v="3"/>
    <n v="3"/>
    <x v="3"/>
    <s v="Cash"/>
    <x v="0"/>
    <s v="No"/>
    <s v="Food &amp; Beverage"/>
    <n v="3"/>
    <n v="6"/>
    <n v="234.66"/>
    <x v="0"/>
    <n v="78.22"/>
  </r>
  <r>
    <n v="3866"/>
    <x v="1"/>
    <x v="100"/>
    <d v="2023-06-26T00:00:00"/>
    <x v="352"/>
    <x v="3"/>
    <n v="238.47"/>
    <n v="2"/>
    <n v="0"/>
    <x v="1"/>
    <s v="Debit Card"/>
    <x v="0"/>
    <s v="No"/>
    <s v="Spa Services"/>
    <n v="5"/>
    <n v="2"/>
    <n v="1192.3499999999999"/>
    <x v="0"/>
    <n v="238.46999999999997"/>
  </r>
  <r>
    <n v="3867"/>
    <x v="1"/>
    <x v="123"/>
    <d v="2024-01-02T00:00:00"/>
    <x v="421"/>
    <x v="1"/>
    <n v="138.15"/>
    <n v="1"/>
    <n v="3"/>
    <x v="3"/>
    <s v="Credit Card"/>
    <x v="0"/>
    <s v="No"/>
    <s v="Accommodation"/>
    <n v="4"/>
    <n v="4"/>
    <n v="552.6"/>
    <x v="0"/>
    <n v="138.15"/>
  </r>
  <r>
    <n v="3868"/>
    <x v="2"/>
    <x v="53"/>
    <d v="2023-12-18T00:00:00"/>
    <x v="206"/>
    <x v="1"/>
    <n v="187.61"/>
    <n v="1"/>
    <n v="3"/>
    <x v="2"/>
    <s v="Credit Card"/>
    <x v="0"/>
    <s v="No"/>
    <s v="Spa Services"/>
    <n v="4"/>
    <n v="4"/>
    <n v="750.44"/>
    <x v="0"/>
    <n v="187.61"/>
  </r>
  <r>
    <n v="3869"/>
    <x v="0"/>
    <x v="111"/>
    <d v="2023-05-21T00:00:00"/>
    <x v="13"/>
    <x v="0"/>
    <n v="208.1"/>
    <n v="1"/>
    <n v="0"/>
    <x v="3"/>
    <s v="Credit Card"/>
    <x v="2"/>
    <s v="No"/>
    <s v="Accommodation"/>
    <n v="8"/>
    <n v="1"/>
    <n v="0"/>
    <x v="2"/>
    <n v="0"/>
  </r>
  <r>
    <n v="3870"/>
    <x v="2"/>
    <x v="125"/>
    <d v="2023-02-15T00:00:00"/>
    <x v="119"/>
    <x v="1"/>
    <n v="153.9"/>
    <n v="1"/>
    <n v="2"/>
    <x v="2"/>
    <s v="UPI"/>
    <x v="0"/>
    <s v="No"/>
    <s v="Accommodation"/>
    <n v="2"/>
    <n v="3"/>
    <n v="307.8"/>
    <x v="0"/>
    <n v="153.9"/>
  </r>
  <r>
    <n v="3871"/>
    <x v="1"/>
    <x v="240"/>
    <d v="2023-05-30T00:00:00"/>
    <x v="13"/>
    <x v="0"/>
    <n v="218.4"/>
    <n v="1"/>
    <n v="0"/>
    <x v="3"/>
    <s v="Bank Transfer"/>
    <x v="0"/>
    <s v="No"/>
    <s v="Accommodation"/>
    <n v="6"/>
    <n v="1"/>
    <n v="1310.4000000000001"/>
    <x v="0"/>
    <n v="218.4"/>
  </r>
  <r>
    <n v="3872"/>
    <x v="2"/>
    <x v="219"/>
    <d v="2023-07-13T00:00:00"/>
    <x v="227"/>
    <x v="0"/>
    <n v="287.45999999999998"/>
    <n v="2"/>
    <n v="0"/>
    <x v="4"/>
    <s v="Credit Card"/>
    <x v="0"/>
    <s v="No"/>
    <s v="Food &amp; Beverage"/>
    <n v="5"/>
    <n v="2"/>
    <n v="1437.3"/>
    <x v="0"/>
    <n v="287.45999999999998"/>
  </r>
  <r>
    <n v="3873"/>
    <x v="0"/>
    <x v="335"/>
    <d v="2023-07-20T00:00:00"/>
    <x v="38"/>
    <x v="2"/>
    <n v="65.66"/>
    <n v="2"/>
    <n v="1"/>
    <x v="1"/>
    <s v="Bank Transfer"/>
    <x v="2"/>
    <s v="No"/>
    <s v="Accommodation"/>
    <n v="7"/>
    <n v="3"/>
    <n v="0"/>
    <x v="2"/>
    <n v="0"/>
  </r>
  <r>
    <n v="3874"/>
    <x v="1"/>
    <x v="191"/>
    <d v="2023-06-11T00:00:00"/>
    <x v="347"/>
    <x v="3"/>
    <n v="337.66"/>
    <n v="1"/>
    <n v="1"/>
    <x v="2"/>
    <s v="Credit Card"/>
    <x v="0"/>
    <s v="No"/>
    <s v="Accommodation"/>
    <n v="3"/>
    <n v="2"/>
    <n v="1012.98"/>
    <x v="0"/>
    <n v="337.66"/>
  </r>
  <r>
    <n v="3875"/>
    <x v="1"/>
    <x v="72"/>
    <d v="2023-12-29T00:00:00"/>
    <x v="420"/>
    <x v="2"/>
    <n v="70.59"/>
    <n v="2"/>
    <n v="1"/>
    <x v="2"/>
    <s v="Credit Card"/>
    <x v="0"/>
    <s v="No"/>
    <s v="Laundry"/>
    <n v="1"/>
    <n v="3"/>
    <n v="70.59"/>
    <x v="0"/>
    <n v="70.59"/>
  </r>
  <r>
    <n v="3876"/>
    <x v="1"/>
    <x v="212"/>
    <d v="2023-11-21T00:00:00"/>
    <x v="247"/>
    <x v="1"/>
    <n v="104.87"/>
    <n v="1"/>
    <n v="2"/>
    <x v="3"/>
    <s v="Bank Transfer"/>
    <x v="2"/>
    <s v="No"/>
    <s v="Accommodation"/>
    <n v="9"/>
    <n v="3"/>
    <n v="0"/>
    <x v="2"/>
    <n v="0"/>
  </r>
  <r>
    <n v="3877"/>
    <x v="2"/>
    <x v="231"/>
    <d v="2023-07-12T00:00:00"/>
    <x v="394"/>
    <x v="3"/>
    <n v="305.14999999999998"/>
    <n v="3"/>
    <n v="1"/>
    <x v="1"/>
    <s v="UPI"/>
    <x v="3"/>
    <s v="No"/>
    <s v="Laundry"/>
    <n v="9"/>
    <n v="4"/>
    <n v="0"/>
    <x v="2"/>
    <n v="0"/>
  </r>
  <r>
    <n v="3878"/>
    <x v="1"/>
    <x v="236"/>
    <d v="2023-05-01T00:00:00"/>
    <x v="173"/>
    <x v="2"/>
    <n v="60.9"/>
    <n v="1"/>
    <n v="0"/>
    <x v="2"/>
    <s v="Bank Transfer"/>
    <x v="1"/>
    <s v="No"/>
    <s v="Food &amp; Beverage"/>
    <n v="3"/>
    <n v="1"/>
    <n v="182.7"/>
    <x v="1"/>
    <n v="60.9"/>
  </r>
  <r>
    <n v="3879"/>
    <x v="3"/>
    <x v="89"/>
    <d v="2023-11-05T00:00:00"/>
    <x v="27"/>
    <x v="3"/>
    <n v="441.72"/>
    <n v="2"/>
    <n v="0"/>
    <x v="1"/>
    <s v="Cash"/>
    <x v="2"/>
    <s v="Yes"/>
    <s v="Other"/>
    <n v="7"/>
    <n v="2"/>
    <n v="0"/>
    <x v="2"/>
    <n v="0"/>
  </r>
  <r>
    <n v="3880"/>
    <x v="3"/>
    <x v="332"/>
    <d v="2023-03-31T00:00:00"/>
    <x v="74"/>
    <x v="2"/>
    <n v="161.82"/>
    <n v="1"/>
    <n v="0"/>
    <x v="1"/>
    <s v="Debit Card"/>
    <x v="0"/>
    <s v="No"/>
    <s v="Spa Services"/>
    <n v="4"/>
    <n v="1"/>
    <n v="647.28"/>
    <x v="0"/>
    <n v="161.82"/>
  </r>
  <r>
    <n v="3881"/>
    <x v="3"/>
    <x v="191"/>
    <d v="2023-06-12T00:00:00"/>
    <x v="318"/>
    <x v="0"/>
    <n v="203.25"/>
    <n v="1"/>
    <n v="0"/>
    <x v="1"/>
    <s v="Credit Card"/>
    <x v="1"/>
    <s v="No"/>
    <s v="Accommodation"/>
    <n v="4"/>
    <n v="1"/>
    <n v="813"/>
    <x v="1"/>
    <n v="203.25"/>
  </r>
  <r>
    <n v="3882"/>
    <x v="3"/>
    <x v="202"/>
    <d v="2023-11-24T00:00:00"/>
    <x v="413"/>
    <x v="2"/>
    <n v="119.96"/>
    <n v="2"/>
    <n v="0"/>
    <x v="2"/>
    <s v="Cash"/>
    <x v="0"/>
    <s v="Yes"/>
    <s v="Laundry"/>
    <n v="4"/>
    <n v="2"/>
    <n v="479.84"/>
    <x v="0"/>
    <n v="119.96"/>
  </r>
  <r>
    <n v="3883"/>
    <x v="1"/>
    <x v="94"/>
    <d v="2023-02-18T00:00:00"/>
    <x v="246"/>
    <x v="3"/>
    <n v="395.79"/>
    <n v="4"/>
    <n v="2"/>
    <x v="1"/>
    <s v="UPI"/>
    <x v="0"/>
    <s v="Yes"/>
    <s v="Spa Services"/>
    <n v="4"/>
    <n v="6"/>
    <n v="1583.16"/>
    <x v="0"/>
    <n v="395.79"/>
  </r>
  <r>
    <n v="3884"/>
    <x v="1"/>
    <x v="201"/>
    <d v="2023-02-23T00:00:00"/>
    <x v="84"/>
    <x v="3"/>
    <n v="366.6"/>
    <n v="1"/>
    <n v="2"/>
    <x v="2"/>
    <s v="Bank Transfer"/>
    <x v="0"/>
    <s v="No"/>
    <s v="Spa Services"/>
    <n v="2"/>
    <n v="3"/>
    <n v="733.2"/>
    <x v="0"/>
    <n v="366.6"/>
  </r>
  <r>
    <n v="3885"/>
    <x v="1"/>
    <x v="84"/>
    <d v="2023-02-06T00:00:00"/>
    <x v="78"/>
    <x v="2"/>
    <n v="61.13"/>
    <n v="1"/>
    <n v="0"/>
    <x v="4"/>
    <s v="Debit Card"/>
    <x v="0"/>
    <s v="No"/>
    <s v="Other"/>
    <n v="7"/>
    <n v="1"/>
    <n v="427.91"/>
    <x v="0"/>
    <n v="61.13"/>
  </r>
  <r>
    <n v="3886"/>
    <x v="2"/>
    <x v="141"/>
    <d v="2023-12-22T00:00:00"/>
    <x v="158"/>
    <x v="0"/>
    <n v="211.17"/>
    <n v="4"/>
    <n v="2"/>
    <x v="1"/>
    <s v="Cash"/>
    <x v="2"/>
    <s v="Yes"/>
    <s v="Accommodation"/>
    <n v="4"/>
    <n v="6"/>
    <n v="0"/>
    <x v="2"/>
    <n v="0"/>
  </r>
  <r>
    <n v="3887"/>
    <x v="3"/>
    <x v="75"/>
    <d v="2023-10-03T00:00:00"/>
    <x v="349"/>
    <x v="0"/>
    <n v="258.92"/>
    <n v="1"/>
    <n v="1"/>
    <x v="4"/>
    <s v="Debit Card"/>
    <x v="3"/>
    <s v="Yes"/>
    <s v="Accommodation"/>
    <n v="3"/>
    <n v="2"/>
    <n v="0"/>
    <x v="2"/>
    <n v="0"/>
  </r>
  <r>
    <n v="3888"/>
    <x v="2"/>
    <x v="312"/>
    <d v="2023-12-25T00:00:00"/>
    <x v="342"/>
    <x v="2"/>
    <n v="81.55"/>
    <n v="4"/>
    <n v="2"/>
    <x v="2"/>
    <s v="Cash"/>
    <x v="0"/>
    <s v="No"/>
    <s v="Spa Services"/>
    <n v="2"/>
    <n v="6"/>
    <n v="163.1"/>
    <x v="0"/>
    <n v="81.55"/>
  </r>
  <r>
    <n v="3889"/>
    <x v="1"/>
    <x v="199"/>
    <d v="2023-10-07T00:00:00"/>
    <x v="209"/>
    <x v="2"/>
    <n v="60.54"/>
    <n v="2"/>
    <n v="3"/>
    <x v="4"/>
    <s v="Cash"/>
    <x v="0"/>
    <s v="No"/>
    <s v="Accommodation"/>
    <n v="8"/>
    <n v="5"/>
    <n v="484.32"/>
    <x v="0"/>
    <n v="60.54"/>
  </r>
  <r>
    <n v="3890"/>
    <x v="1"/>
    <x v="221"/>
    <d v="2023-09-22T00:00:00"/>
    <x v="345"/>
    <x v="1"/>
    <n v="161.51"/>
    <n v="3"/>
    <n v="1"/>
    <x v="2"/>
    <s v="Bank Transfer"/>
    <x v="0"/>
    <s v="Yes"/>
    <s v="Accommodation"/>
    <n v="3"/>
    <n v="4"/>
    <n v="484.53"/>
    <x v="0"/>
    <n v="161.51"/>
  </r>
  <r>
    <n v="3891"/>
    <x v="0"/>
    <x v="48"/>
    <d v="2023-01-18T00:00:00"/>
    <x v="154"/>
    <x v="2"/>
    <n v="85.68"/>
    <n v="4"/>
    <n v="1"/>
    <x v="1"/>
    <s v="Bank Transfer"/>
    <x v="0"/>
    <s v="No"/>
    <s v="Spa Services"/>
    <n v="2"/>
    <n v="5"/>
    <n v="171.36"/>
    <x v="0"/>
    <n v="85.68"/>
  </r>
  <r>
    <n v="3892"/>
    <x v="2"/>
    <x v="346"/>
    <d v="2023-09-13T00:00:00"/>
    <x v="388"/>
    <x v="3"/>
    <n v="336.41"/>
    <n v="4"/>
    <n v="0"/>
    <x v="2"/>
    <s v="Bank Transfer"/>
    <x v="0"/>
    <s v="No"/>
    <s v="Accommodation"/>
    <n v="13"/>
    <n v="4"/>
    <n v="4373.33"/>
    <x v="0"/>
    <n v="336.40999999999997"/>
  </r>
  <r>
    <n v="3893"/>
    <x v="1"/>
    <x v="336"/>
    <d v="2023-12-29T00:00:00"/>
    <x v="232"/>
    <x v="3"/>
    <n v="392.9"/>
    <n v="2"/>
    <n v="0"/>
    <x v="4"/>
    <s v="Credit Card"/>
    <x v="0"/>
    <s v="No"/>
    <s v="Other"/>
    <n v="7"/>
    <n v="2"/>
    <n v="2750.2999999999997"/>
    <x v="0"/>
    <n v="392.9"/>
  </r>
  <r>
    <n v="3894"/>
    <x v="0"/>
    <x v="70"/>
    <d v="2023-08-16T00:00:00"/>
    <x v="41"/>
    <x v="0"/>
    <n v="204.82"/>
    <n v="2"/>
    <n v="1"/>
    <x v="1"/>
    <s v="Credit Card"/>
    <x v="1"/>
    <s v="Yes"/>
    <s v="Laundry"/>
    <n v="1"/>
    <n v="3"/>
    <n v="204.82"/>
    <x v="1"/>
    <n v="204.82"/>
  </r>
  <r>
    <n v="3895"/>
    <x v="2"/>
    <x v="25"/>
    <d v="2023-11-30T00:00:00"/>
    <x v="101"/>
    <x v="2"/>
    <n v="138.91"/>
    <n v="1"/>
    <n v="1"/>
    <x v="1"/>
    <s v="Credit Card"/>
    <x v="0"/>
    <s v="No"/>
    <s v="Food &amp; Beverage"/>
    <n v="2"/>
    <n v="2"/>
    <n v="277.82"/>
    <x v="0"/>
    <n v="138.91"/>
  </r>
  <r>
    <n v="3896"/>
    <x v="3"/>
    <x v="171"/>
    <d v="2023-01-23T00:00:00"/>
    <x v="96"/>
    <x v="1"/>
    <n v="176.86"/>
    <n v="1"/>
    <n v="0"/>
    <x v="3"/>
    <s v="UPI"/>
    <x v="0"/>
    <s v="No"/>
    <s v="Food &amp; Beverage"/>
    <n v="4"/>
    <n v="1"/>
    <n v="707.44"/>
    <x v="0"/>
    <n v="176.86"/>
  </r>
  <r>
    <n v="3897"/>
    <x v="0"/>
    <x v="211"/>
    <d v="2023-03-02T00:00:00"/>
    <x v="163"/>
    <x v="0"/>
    <n v="151.06"/>
    <n v="1"/>
    <n v="0"/>
    <x v="1"/>
    <s v="UPI"/>
    <x v="0"/>
    <s v="No"/>
    <s v="Accommodation"/>
    <n v="5"/>
    <n v="1"/>
    <n v="755.3"/>
    <x v="0"/>
    <n v="151.06"/>
  </r>
  <r>
    <n v="3898"/>
    <x v="3"/>
    <x v="27"/>
    <d v="2023-10-21T00:00:00"/>
    <x v="27"/>
    <x v="1"/>
    <n v="185.35"/>
    <n v="2"/>
    <n v="0"/>
    <x v="3"/>
    <s v="UPI"/>
    <x v="3"/>
    <s v="No"/>
    <s v="Accommodation"/>
    <n v="7"/>
    <n v="2"/>
    <n v="0"/>
    <x v="2"/>
    <n v="0"/>
  </r>
  <r>
    <n v="3899"/>
    <x v="1"/>
    <x v="227"/>
    <d v="2023-07-04T00:00:00"/>
    <x v="394"/>
    <x v="2"/>
    <n v="68.900000000000006"/>
    <n v="2"/>
    <n v="0"/>
    <x v="4"/>
    <s v="Credit Card"/>
    <x v="1"/>
    <s v="No"/>
    <s v="Food &amp; Beverage"/>
    <n v="9"/>
    <n v="2"/>
    <n v="620.1"/>
    <x v="1"/>
    <n v="68.900000000000006"/>
  </r>
  <r>
    <n v="3900"/>
    <x v="2"/>
    <x v="42"/>
    <d v="2023-05-03T00:00:00"/>
    <x v="56"/>
    <x v="1"/>
    <n v="130.01"/>
    <n v="1"/>
    <n v="1"/>
    <x v="4"/>
    <s v="UPI"/>
    <x v="1"/>
    <s v="No"/>
    <s v="Spa Services"/>
    <n v="7"/>
    <n v="2"/>
    <n v="910.06999999999994"/>
    <x v="1"/>
    <n v="130.01"/>
  </r>
  <r>
    <n v="3901"/>
    <x v="3"/>
    <x v="319"/>
    <d v="2023-09-15T00:00:00"/>
    <x v="298"/>
    <x v="0"/>
    <n v="328.69"/>
    <n v="2"/>
    <n v="0"/>
    <x v="1"/>
    <s v="Cash"/>
    <x v="0"/>
    <s v="No"/>
    <s v="Accommodation"/>
    <n v="5"/>
    <n v="2"/>
    <n v="1643.45"/>
    <x v="0"/>
    <n v="328.69"/>
  </r>
  <r>
    <n v="3902"/>
    <x v="2"/>
    <x v="268"/>
    <d v="2023-08-21T00:00:00"/>
    <x v="381"/>
    <x v="1"/>
    <n v="137.71"/>
    <n v="3"/>
    <n v="0"/>
    <x v="1"/>
    <s v="UPI"/>
    <x v="0"/>
    <s v="No"/>
    <s v="Accommodation"/>
    <n v="2"/>
    <n v="3"/>
    <n v="275.42"/>
    <x v="0"/>
    <n v="137.71"/>
  </r>
  <r>
    <n v="3903"/>
    <x v="1"/>
    <x v="140"/>
    <d v="2023-06-03T00:00:00"/>
    <x v="58"/>
    <x v="2"/>
    <n v="77.12"/>
    <n v="4"/>
    <n v="1"/>
    <x v="1"/>
    <s v="Cash"/>
    <x v="1"/>
    <s v="No"/>
    <s v="Spa Services"/>
    <n v="3"/>
    <n v="5"/>
    <n v="231.36"/>
    <x v="1"/>
    <n v="77.12"/>
  </r>
  <r>
    <n v="3904"/>
    <x v="3"/>
    <x v="135"/>
    <d v="2023-07-05T00:00:00"/>
    <x v="116"/>
    <x v="1"/>
    <n v="230.7"/>
    <n v="1"/>
    <n v="2"/>
    <x v="2"/>
    <s v="Bank Transfer"/>
    <x v="2"/>
    <s v="Yes"/>
    <s v="Food &amp; Beverage"/>
    <n v="8"/>
    <n v="3"/>
    <n v="0"/>
    <x v="2"/>
    <n v="0"/>
  </r>
  <r>
    <n v="3905"/>
    <x v="2"/>
    <x v="316"/>
    <d v="2023-09-13T00:00:00"/>
    <x v="57"/>
    <x v="0"/>
    <n v="223.88"/>
    <n v="4"/>
    <n v="0"/>
    <x v="1"/>
    <s v="UPI"/>
    <x v="0"/>
    <s v="No"/>
    <s v="Food &amp; Beverage"/>
    <n v="4"/>
    <n v="4"/>
    <n v="895.52"/>
    <x v="0"/>
    <n v="223.88"/>
  </r>
  <r>
    <n v="3906"/>
    <x v="2"/>
    <x v="141"/>
    <d v="2023-12-23T00:00:00"/>
    <x v="413"/>
    <x v="1"/>
    <n v="189.65"/>
    <n v="3"/>
    <n v="1"/>
    <x v="1"/>
    <s v="Debit Card"/>
    <x v="2"/>
    <s v="No"/>
    <s v="Food &amp; Beverage"/>
    <n v="5"/>
    <n v="4"/>
    <n v="0"/>
    <x v="2"/>
    <n v="0"/>
  </r>
  <r>
    <n v="3907"/>
    <x v="2"/>
    <x v="184"/>
    <d v="2023-05-05T00:00:00"/>
    <x v="280"/>
    <x v="2"/>
    <n v="124.12"/>
    <n v="1"/>
    <n v="0"/>
    <x v="2"/>
    <s v="Cash"/>
    <x v="0"/>
    <s v="No"/>
    <s v="Accommodation"/>
    <n v="4"/>
    <n v="1"/>
    <n v="496.48"/>
    <x v="0"/>
    <n v="124.12"/>
  </r>
  <r>
    <n v="3908"/>
    <x v="0"/>
    <x v="84"/>
    <d v="2023-02-07T00:00:00"/>
    <x v="397"/>
    <x v="0"/>
    <n v="263.82"/>
    <n v="1"/>
    <n v="0"/>
    <x v="3"/>
    <s v="Credit Card"/>
    <x v="3"/>
    <s v="No"/>
    <s v="Laundry"/>
    <n v="8"/>
    <n v="1"/>
    <n v="0"/>
    <x v="2"/>
    <n v="0"/>
  </r>
  <r>
    <n v="3909"/>
    <x v="1"/>
    <x v="148"/>
    <d v="2023-05-29T00:00:00"/>
    <x v="215"/>
    <x v="1"/>
    <n v="126.64"/>
    <n v="1"/>
    <n v="0"/>
    <x v="1"/>
    <s v="Bank Transfer"/>
    <x v="1"/>
    <s v="Yes"/>
    <s v="Accommodation"/>
    <n v="2"/>
    <n v="1"/>
    <n v="253.28"/>
    <x v="1"/>
    <n v="126.64"/>
  </r>
  <r>
    <n v="3910"/>
    <x v="0"/>
    <x v="101"/>
    <d v="2023-05-13T00:00:00"/>
    <x v="157"/>
    <x v="2"/>
    <n v="123.53"/>
    <n v="4"/>
    <n v="1"/>
    <x v="3"/>
    <s v="UPI"/>
    <x v="0"/>
    <s v="Yes"/>
    <s v="Accommodation"/>
    <n v="2"/>
    <n v="5"/>
    <n v="247.06"/>
    <x v="0"/>
    <n v="123.53"/>
  </r>
  <r>
    <n v="3911"/>
    <x v="2"/>
    <x v="226"/>
    <d v="2024-01-06T00:00:00"/>
    <x v="80"/>
    <x v="1"/>
    <n v="168.86"/>
    <n v="2"/>
    <n v="0"/>
    <x v="3"/>
    <s v="Debit Card"/>
    <x v="2"/>
    <s v="Yes"/>
    <s v="Food &amp; Beverage"/>
    <n v="6"/>
    <n v="2"/>
    <n v="0"/>
    <x v="2"/>
    <n v="0"/>
  </r>
  <r>
    <n v="3912"/>
    <x v="3"/>
    <x v="23"/>
    <d v="2023-02-18T00:00:00"/>
    <x v="78"/>
    <x v="1"/>
    <n v="221.56"/>
    <n v="2"/>
    <n v="2"/>
    <x v="2"/>
    <s v="Bank Transfer"/>
    <x v="1"/>
    <s v="Yes"/>
    <s v="Accommodation"/>
    <n v="8"/>
    <n v="4"/>
    <n v="1772.48"/>
    <x v="1"/>
    <n v="221.56"/>
  </r>
  <r>
    <n v="3913"/>
    <x v="2"/>
    <x v="335"/>
    <d v="2023-07-18T00:00:00"/>
    <x v="366"/>
    <x v="0"/>
    <n v="175.25"/>
    <n v="1"/>
    <n v="2"/>
    <x v="4"/>
    <s v="Bank Transfer"/>
    <x v="0"/>
    <s v="No"/>
    <s v="Accommodation"/>
    <n v="5"/>
    <n v="3"/>
    <n v="876.25"/>
    <x v="0"/>
    <n v="175.25"/>
  </r>
  <r>
    <n v="3914"/>
    <x v="1"/>
    <x v="50"/>
    <d v="2023-08-15T00:00:00"/>
    <x v="257"/>
    <x v="1"/>
    <n v="149.19"/>
    <n v="1"/>
    <n v="0"/>
    <x v="1"/>
    <s v="Debit Card"/>
    <x v="0"/>
    <s v="Yes"/>
    <s v="Accommodation"/>
    <n v="9"/>
    <n v="1"/>
    <n v="1342.71"/>
    <x v="0"/>
    <n v="149.19"/>
  </r>
  <r>
    <n v="3915"/>
    <x v="3"/>
    <x v="76"/>
    <d v="2023-09-10T00:00:00"/>
    <x v="61"/>
    <x v="1"/>
    <n v="184.41"/>
    <n v="2"/>
    <n v="1"/>
    <x v="2"/>
    <s v="Cash"/>
    <x v="0"/>
    <s v="Yes"/>
    <s v="Accommodation"/>
    <n v="3"/>
    <n v="3"/>
    <n v="553.23"/>
    <x v="0"/>
    <n v="184.41"/>
  </r>
  <r>
    <n v="3916"/>
    <x v="1"/>
    <x v="168"/>
    <d v="2023-06-12T00:00:00"/>
    <x v="107"/>
    <x v="3"/>
    <n v="293.41000000000003"/>
    <n v="4"/>
    <n v="1"/>
    <x v="1"/>
    <s v="Cash"/>
    <x v="0"/>
    <s v="No"/>
    <s v="Accommodation"/>
    <n v="6"/>
    <n v="5"/>
    <n v="1760.46"/>
    <x v="0"/>
    <n v="293.41000000000003"/>
  </r>
  <r>
    <n v="3917"/>
    <x v="1"/>
    <x v="357"/>
    <d v="2023-06-05T00:00:00"/>
    <x v="373"/>
    <x v="3"/>
    <n v="297.82"/>
    <n v="1"/>
    <n v="0"/>
    <x v="2"/>
    <s v="Cash"/>
    <x v="1"/>
    <s v="Yes"/>
    <s v="Other"/>
    <n v="6"/>
    <n v="1"/>
    <n v="1786.92"/>
    <x v="1"/>
    <n v="297.82"/>
  </r>
  <r>
    <n v="3918"/>
    <x v="0"/>
    <x v="270"/>
    <d v="2023-11-29T00:00:00"/>
    <x v="276"/>
    <x v="3"/>
    <n v="365.67"/>
    <n v="3"/>
    <n v="0"/>
    <x v="2"/>
    <s v="UPI"/>
    <x v="0"/>
    <s v="No"/>
    <s v="Accommodation"/>
    <n v="5"/>
    <n v="3"/>
    <n v="1828.3500000000001"/>
    <x v="0"/>
    <n v="365.67"/>
  </r>
  <r>
    <n v="3919"/>
    <x v="3"/>
    <x v="192"/>
    <d v="2023-12-28T00:00:00"/>
    <x v="189"/>
    <x v="1"/>
    <n v="191.83"/>
    <n v="1"/>
    <n v="0"/>
    <x v="4"/>
    <s v="Debit Card"/>
    <x v="0"/>
    <s v="No"/>
    <s v="Accommodation"/>
    <n v="4"/>
    <n v="1"/>
    <n v="767.32"/>
    <x v="0"/>
    <n v="191.83"/>
  </r>
  <r>
    <n v="3920"/>
    <x v="3"/>
    <x v="241"/>
    <d v="2023-03-14T00:00:00"/>
    <x v="253"/>
    <x v="2"/>
    <n v="101.17"/>
    <n v="4"/>
    <n v="0"/>
    <x v="2"/>
    <s v="Debit Card"/>
    <x v="2"/>
    <s v="Yes"/>
    <s v="Food &amp; Beverage"/>
    <n v="3"/>
    <n v="4"/>
    <n v="0"/>
    <x v="2"/>
    <n v="0"/>
  </r>
  <r>
    <n v="3921"/>
    <x v="2"/>
    <x v="39"/>
    <d v="2023-06-19T00:00:00"/>
    <x v="357"/>
    <x v="3"/>
    <n v="461.75"/>
    <n v="3"/>
    <n v="2"/>
    <x v="1"/>
    <s v="UPI"/>
    <x v="0"/>
    <s v="No"/>
    <s v="Laundry"/>
    <n v="10"/>
    <n v="5"/>
    <n v="4617.5"/>
    <x v="0"/>
    <n v="461.75"/>
  </r>
  <r>
    <n v="3922"/>
    <x v="3"/>
    <x v="183"/>
    <d v="2023-06-26T00:00:00"/>
    <x v="308"/>
    <x v="1"/>
    <n v="195.63"/>
    <n v="3"/>
    <n v="0"/>
    <x v="1"/>
    <s v="Cash"/>
    <x v="2"/>
    <s v="No"/>
    <s v="Spa Services"/>
    <n v="6"/>
    <n v="3"/>
    <n v="0"/>
    <x v="2"/>
    <n v="0"/>
  </r>
  <r>
    <n v="3923"/>
    <x v="1"/>
    <x v="244"/>
    <d v="2023-01-15T00:00:00"/>
    <x v="405"/>
    <x v="1"/>
    <n v="126.22"/>
    <n v="1"/>
    <n v="0"/>
    <x v="1"/>
    <s v="Cash"/>
    <x v="0"/>
    <s v="Yes"/>
    <s v="Accommodation"/>
    <n v="3"/>
    <n v="1"/>
    <n v="378.65999999999997"/>
    <x v="0"/>
    <n v="126.21999999999998"/>
  </r>
  <r>
    <n v="3924"/>
    <x v="3"/>
    <x v="227"/>
    <d v="2023-06-30T00:00:00"/>
    <x v="360"/>
    <x v="0"/>
    <n v="323.33999999999997"/>
    <n v="3"/>
    <n v="0"/>
    <x v="4"/>
    <s v="Bank Transfer"/>
    <x v="2"/>
    <s v="No"/>
    <s v="Accommodation"/>
    <n v="5"/>
    <n v="3"/>
    <n v="0"/>
    <x v="2"/>
    <n v="0"/>
  </r>
  <r>
    <n v="3925"/>
    <x v="2"/>
    <x v="201"/>
    <d v="2023-02-27T00:00:00"/>
    <x v="218"/>
    <x v="1"/>
    <n v="156.19"/>
    <n v="2"/>
    <n v="1"/>
    <x v="1"/>
    <s v="Bank Transfer"/>
    <x v="1"/>
    <s v="No"/>
    <s v="Accommodation"/>
    <n v="6"/>
    <n v="3"/>
    <n v="937.14"/>
    <x v="1"/>
    <n v="156.19"/>
  </r>
  <r>
    <n v="3926"/>
    <x v="3"/>
    <x v="154"/>
    <d v="2023-10-29T00:00:00"/>
    <x v="149"/>
    <x v="0"/>
    <n v="295.79000000000002"/>
    <n v="1"/>
    <n v="2"/>
    <x v="4"/>
    <s v="UPI"/>
    <x v="0"/>
    <s v="No"/>
    <s v="Accommodation"/>
    <n v="6"/>
    <n v="3"/>
    <n v="1774.7400000000002"/>
    <x v="0"/>
    <n v="295.79000000000002"/>
  </r>
  <r>
    <n v="3927"/>
    <x v="1"/>
    <x v="125"/>
    <d v="2023-02-22T00:00:00"/>
    <x v="375"/>
    <x v="2"/>
    <n v="75.180000000000007"/>
    <n v="3"/>
    <n v="0"/>
    <x v="0"/>
    <s v="Bank Transfer"/>
    <x v="1"/>
    <s v="No"/>
    <s v="Accommodation"/>
    <n v="9"/>
    <n v="3"/>
    <n v="676.62000000000012"/>
    <x v="1"/>
    <n v="75.180000000000007"/>
  </r>
  <r>
    <n v="3928"/>
    <x v="0"/>
    <x v="30"/>
    <d v="2023-06-26T00:00:00"/>
    <x v="107"/>
    <x v="1"/>
    <n v="158.78"/>
    <n v="2"/>
    <n v="0"/>
    <x v="0"/>
    <s v="UPI"/>
    <x v="0"/>
    <s v="No"/>
    <s v="Other"/>
    <n v="4"/>
    <n v="2"/>
    <n v="635.12"/>
    <x v="0"/>
    <n v="158.78"/>
  </r>
  <r>
    <n v="3929"/>
    <x v="3"/>
    <x v="356"/>
    <d v="2023-02-05T00:00:00"/>
    <x v="353"/>
    <x v="2"/>
    <n v="127.84"/>
    <n v="1"/>
    <n v="1"/>
    <x v="1"/>
    <s v="Debit Card"/>
    <x v="0"/>
    <s v="Yes"/>
    <s v="Accommodation"/>
    <n v="2"/>
    <n v="2"/>
    <n v="255.68"/>
    <x v="0"/>
    <n v="127.84"/>
  </r>
  <r>
    <n v="3930"/>
    <x v="0"/>
    <x v="338"/>
    <d v="2023-01-14T00:00:00"/>
    <x v="423"/>
    <x v="0"/>
    <n v="252.04"/>
    <n v="2"/>
    <n v="1"/>
    <x v="1"/>
    <s v="Credit Card"/>
    <x v="0"/>
    <s v="No"/>
    <s v="Accommodation"/>
    <n v="8"/>
    <n v="3"/>
    <n v="2016.32"/>
    <x v="0"/>
    <n v="252.04"/>
  </r>
  <r>
    <n v="3931"/>
    <x v="2"/>
    <x v="83"/>
    <d v="2023-01-20T00:00:00"/>
    <x v="397"/>
    <x v="3"/>
    <n v="469.09"/>
    <n v="2"/>
    <n v="0"/>
    <x v="3"/>
    <s v="Cash"/>
    <x v="1"/>
    <s v="Yes"/>
    <s v="Accommodation"/>
    <n v="5"/>
    <n v="2"/>
    <n v="2345.4499999999998"/>
    <x v="1"/>
    <n v="469.09"/>
  </r>
  <r>
    <n v="3932"/>
    <x v="0"/>
    <x v="233"/>
    <d v="2023-03-07T00:00:00"/>
    <x v="386"/>
    <x v="2"/>
    <n v="114.58"/>
    <n v="2"/>
    <n v="0"/>
    <x v="1"/>
    <s v="Bank Transfer"/>
    <x v="0"/>
    <s v="Yes"/>
    <s v="Accommodation"/>
    <n v="4"/>
    <n v="2"/>
    <n v="458.32"/>
    <x v="0"/>
    <n v="114.58"/>
  </r>
  <r>
    <n v="3933"/>
    <x v="1"/>
    <x v="209"/>
    <d v="2023-10-18T00:00:00"/>
    <x v="287"/>
    <x v="2"/>
    <n v="71.290000000000006"/>
    <n v="2"/>
    <n v="1"/>
    <x v="1"/>
    <s v="Debit Card"/>
    <x v="0"/>
    <s v="No"/>
    <s v="Food &amp; Beverage"/>
    <n v="3"/>
    <n v="3"/>
    <n v="213.87"/>
    <x v="0"/>
    <n v="71.290000000000006"/>
  </r>
  <r>
    <n v="3934"/>
    <x v="0"/>
    <x v="253"/>
    <d v="2023-11-26T00:00:00"/>
    <x v="310"/>
    <x v="3"/>
    <n v="250.35"/>
    <n v="3"/>
    <n v="0"/>
    <x v="0"/>
    <s v="Debit Card"/>
    <x v="1"/>
    <s v="No"/>
    <s v="Food &amp; Beverage"/>
    <n v="4"/>
    <n v="3"/>
    <n v="1001.4"/>
    <x v="1"/>
    <n v="250.35"/>
  </r>
  <r>
    <n v="3935"/>
    <x v="3"/>
    <x v="294"/>
    <d v="2023-09-29T00:00:00"/>
    <x v="298"/>
    <x v="3"/>
    <n v="397.01"/>
    <n v="3"/>
    <n v="0"/>
    <x v="4"/>
    <s v="Cash"/>
    <x v="0"/>
    <s v="No"/>
    <s v="Accommodation"/>
    <n v="12"/>
    <n v="3"/>
    <n v="4764.12"/>
    <x v="0"/>
    <n v="397.01"/>
  </r>
  <r>
    <n v="3936"/>
    <x v="2"/>
    <x v="141"/>
    <d v="2023-12-28T00:00:00"/>
    <x v="69"/>
    <x v="0"/>
    <n v="315.18"/>
    <n v="2"/>
    <n v="0"/>
    <x v="4"/>
    <s v="UPI"/>
    <x v="0"/>
    <s v="No"/>
    <s v="Food &amp; Beverage"/>
    <n v="10"/>
    <n v="2"/>
    <n v="3151.8"/>
    <x v="0"/>
    <n v="315.18"/>
  </r>
  <r>
    <n v="3937"/>
    <x v="0"/>
    <x v="330"/>
    <d v="2023-05-05T00:00:00"/>
    <x v="44"/>
    <x v="1"/>
    <n v="111.87"/>
    <n v="2"/>
    <n v="3"/>
    <x v="4"/>
    <s v="Cash"/>
    <x v="2"/>
    <s v="No"/>
    <s v="Food &amp; Beverage"/>
    <n v="5"/>
    <n v="5"/>
    <n v="0"/>
    <x v="2"/>
    <n v="0"/>
  </r>
  <r>
    <n v="3938"/>
    <x v="2"/>
    <x v="319"/>
    <d v="2023-09-15T00:00:00"/>
    <x v="245"/>
    <x v="2"/>
    <n v="105.68"/>
    <n v="1"/>
    <n v="0"/>
    <x v="0"/>
    <s v="UPI"/>
    <x v="0"/>
    <s v="No"/>
    <s v="Accommodation"/>
    <n v="5"/>
    <n v="1"/>
    <n v="528.40000000000009"/>
    <x v="0"/>
    <n v="105.68000000000002"/>
  </r>
  <r>
    <n v="3939"/>
    <x v="0"/>
    <x v="259"/>
    <d v="2023-10-09T00:00:00"/>
    <x v="130"/>
    <x v="2"/>
    <n v="96.23"/>
    <n v="1"/>
    <n v="1"/>
    <x v="1"/>
    <s v="Debit Card"/>
    <x v="2"/>
    <s v="No"/>
    <s v="Accommodation"/>
    <n v="8"/>
    <n v="2"/>
    <n v="0"/>
    <x v="2"/>
    <n v="0"/>
  </r>
  <r>
    <n v="3940"/>
    <x v="3"/>
    <x v="144"/>
    <d v="2023-07-02T00:00:00"/>
    <x v="35"/>
    <x v="2"/>
    <n v="106.53"/>
    <n v="1"/>
    <n v="0"/>
    <x v="1"/>
    <s v="Debit Card"/>
    <x v="0"/>
    <s v="No"/>
    <s v="Accommodation"/>
    <n v="6"/>
    <n v="1"/>
    <n v="639.18000000000006"/>
    <x v="0"/>
    <n v="106.53000000000002"/>
  </r>
  <r>
    <n v="3941"/>
    <x v="0"/>
    <x v="237"/>
    <d v="2023-08-11T00:00:00"/>
    <x v="394"/>
    <x v="0"/>
    <n v="267.67"/>
    <n v="2"/>
    <n v="0"/>
    <x v="1"/>
    <s v="Debit Card"/>
    <x v="0"/>
    <s v="No"/>
    <s v="Accommodation"/>
    <n v="4"/>
    <n v="2"/>
    <n v="1070.68"/>
    <x v="0"/>
    <n v="267.67"/>
  </r>
  <r>
    <n v="3942"/>
    <x v="0"/>
    <x v="123"/>
    <d v="2023-12-31T00:00:00"/>
    <x v="69"/>
    <x v="1"/>
    <n v="184.07"/>
    <n v="2"/>
    <n v="0"/>
    <x v="3"/>
    <s v="UPI"/>
    <x v="0"/>
    <s v="No"/>
    <s v="Accommodation"/>
    <n v="2"/>
    <n v="2"/>
    <n v="368.14"/>
    <x v="0"/>
    <n v="184.07"/>
  </r>
  <r>
    <n v="3943"/>
    <x v="0"/>
    <x v="76"/>
    <d v="2023-09-10T00:00:00"/>
    <x v="383"/>
    <x v="1"/>
    <n v="165.46"/>
    <n v="2"/>
    <n v="2"/>
    <x v="0"/>
    <s v="UPI"/>
    <x v="2"/>
    <s v="No"/>
    <s v="Accommodation"/>
    <n v="3"/>
    <n v="4"/>
    <n v="0"/>
    <x v="2"/>
    <n v="0"/>
  </r>
  <r>
    <n v="3944"/>
    <x v="2"/>
    <x v="128"/>
    <d v="2023-09-28T00:00:00"/>
    <x v="349"/>
    <x v="2"/>
    <n v="87.26"/>
    <n v="4"/>
    <n v="1"/>
    <x v="4"/>
    <s v="Debit Card"/>
    <x v="0"/>
    <s v="No"/>
    <s v="Food &amp; Beverage"/>
    <n v="3"/>
    <n v="5"/>
    <n v="261.78000000000003"/>
    <x v="0"/>
    <n v="87.26"/>
  </r>
  <r>
    <n v="3945"/>
    <x v="2"/>
    <x v="284"/>
    <d v="2023-11-12T00:00:00"/>
    <x v="182"/>
    <x v="0"/>
    <n v="303.06"/>
    <n v="4"/>
    <n v="2"/>
    <x v="2"/>
    <s v="UPI"/>
    <x v="3"/>
    <s v="No"/>
    <s v="Spa Services"/>
    <n v="3"/>
    <n v="6"/>
    <n v="0"/>
    <x v="2"/>
    <n v="0"/>
  </r>
  <r>
    <n v="3946"/>
    <x v="3"/>
    <x v="361"/>
    <d v="2023-02-12T00:00:00"/>
    <x v="86"/>
    <x v="2"/>
    <n v="97.87"/>
    <n v="1"/>
    <n v="2"/>
    <x v="0"/>
    <s v="Credit Card"/>
    <x v="0"/>
    <s v="No"/>
    <s v="Accommodation"/>
    <n v="6"/>
    <n v="3"/>
    <n v="587.22"/>
    <x v="0"/>
    <n v="97.87"/>
  </r>
  <r>
    <n v="3947"/>
    <x v="2"/>
    <x v="6"/>
    <d v="2023-04-10T00:00:00"/>
    <x v="308"/>
    <x v="1"/>
    <n v="115.46"/>
    <n v="2"/>
    <n v="0"/>
    <x v="1"/>
    <s v="Bank Transfer"/>
    <x v="0"/>
    <s v="No"/>
    <s v="Food &amp; Beverage"/>
    <n v="2"/>
    <n v="2"/>
    <n v="230.92"/>
    <x v="0"/>
    <n v="115.46"/>
  </r>
  <r>
    <n v="3948"/>
    <x v="3"/>
    <x v="218"/>
    <d v="2023-05-30T00:00:00"/>
    <x v="317"/>
    <x v="3"/>
    <n v="610.54"/>
    <n v="2"/>
    <n v="2"/>
    <x v="1"/>
    <s v="Debit Card"/>
    <x v="0"/>
    <s v="No"/>
    <s v="Accommodation"/>
    <n v="5"/>
    <n v="4"/>
    <n v="3052.7"/>
    <x v="0"/>
    <n v="610.54"/>
  </r>
  <r>
    <n v="3949"/>
    <x v="0"/>
    <x v="161"/>
    <d v="2023-04-05T00:00:00"/>
    <x v="74"/>
    <x v="2"/>
    <n v="110.64"/>
    <n v="4"/>
    <n v="0"/>
    <x v="2"/>
    <s v="Credit Card"/>
    <x v="0"/>
    <s v="No"/>
    <s v="Accommodation"/>
    <n v="11"/>
    <n v="4"/>
    <n v="1217.04"/>
    <x v="0"/>
    <n v="110.64"/>
  </r>
  <r>
    <n v="3950"/>
    <x v="0"/>
    <x v="301"/>
    <d v="2023-11-24T00:00:00"/>
    <x v="219"/>
    <x v="1"/>
    <n v="166.45"/>
    <n v="2"/>
    <n v="0"/>
    <x v="4"/>
    <s v="Credit Card"/>
    <x v="0"/>
    <s v="No"/>
    <s v="Accommodation"/>
    <n v="11"/>
    <n v="2"/>
    <n v="1830.9499999999998"/>
    <x v="0"/>
    <n v="166.45"/>
  </r>
  <r>
    <n v="3951"/>
    <x v="0"/>
    <x v="354"/>
    <d v="2023-08-04T00:00:00"/>
    <x v="126"/>
    <x v="2"/>
    <n v="105.99"/>
    <n v="3"/>
    <n v="0"/>
    <x v="1"/>
    <s v="Bank Transfer"/>
    <x v="1"/>
    <s v="No"/>
    <s v="Accommodation"/>
    <n v="6"/>
    <n v="3"/>
    <n v="635.93999999999994"/>
    <x v="1"/>
    <n v="105.99"/>
  </r>
  <r>
    <n v="3952"/>
    <x v="2"/>
    <x v="48"/>
    <d v="2023-01-23T00:00:00"/>
    <x v="361"/>
    <x v="2"/>
    <n v="104.92"/>
    <n v="2"/>
    <n v="0"/>
    <x v="0"/>
    <s v="Bank Transfer"/>
    <x v="1"/>
    <s v="No"/>
    <s v="Accommodation"/>
    <n v="7"/>
    <n v="2"/>
    <n v="734.44"/>
    <x v="1"/>
    <n v="104.92"/>
  </r>
  <r>
    <n v="3953"/>
    <x v="1"/>
    <x v="317"/>
    <d v="2023-01-18T00:00:00"/>
    <x v="270"/>
    <x v="2"/>
    <n v="92.11"/>
    <n v="2"/>
    <n v="0"/>
    <x v="2"/>
    <s v="Bank Transfer"/>
    <x v="1"/>
    <s v="No"/>
    <s v="Accommodation"/>
    <n v="4"/>
    <n v="2"/>
    <n v="368.44"/>
    <x v="1"/>
    <n v="92.11"/>
  </r>
  <r>
    <n v="3954"/>
    <x v="2"/>
    <x v="285"/>
    <d v="2023-07-06T00:00:00"/>
    <x v="268"/>
    <x v="2"/>
    <n v="134.21"/>
    <n v="4"/>
    <n v="3"/>
    <x v="3"/>
    <s v="Debit Card"/>
    <x v="0"/>
    <s v="No"/>
    <s v="Accommodation"/>
    <n v="7"/>
    <n v="7"/>
    <n v="939.47"/>
    <x v="0"/>
    <n v="134.21"/>
  </r>
  <r>
    <n v="3955"/>
    <x v="3"/>
    <x v="141"/>
    <d v="2023-12-22T00:00:00"/>
    <x v="314"/>
    <x v="0"/>
    <n v="215.35"/>
    <n v="1"/>
    <n v="0"/>
    <x v="4"/>
    <s v="Debit Card"/>
    <x v="2"/>
    <s v="Yes"/>
    <s v="Spa Services"/>
    <n v="4"/>
    <n v="1"/>
    <n v="0"/>
    <x v="2"/>
    <n v="0"/>
  </r>
  <r>
    <n v="3956"/>
    <x v="1"/>
    <x v="250"/>
    <d v="2023-04-01T00:00:00"/>
    <x v="186"/>
    <x v="2"/>
    <n v="60.64"/>
    <n v="4"/>
    <n v="0"/>
    <x v="1"/>
    <s v="Debit Card"/>
    <x v="1"/>
    <s v="No"/>
    <s v="Spa Services"/>
    <n v="1"/>
    <n v="4"/>
    <n v="60.64"/>
    <x v="1"/>
    <n v="60.64"/>
  </r>
  <r>
    <n v="3957"/>
    <x v="2"/>
    <x v="234"/>
    <d v="2023-02-04T00:00:00"/>
    <x v="46"/>
    <x v="0"/>
    <n v="253.4"/>
    <n v="2"/>
    <n v="0"/>
    <x v="2"/>
    <s v="Bank Transfer"/>
    <x v="0"/>
    <s v="No"/>
    <s v="Food &amp; Beverage"/>
    <n v="10"/>
    <n v="2"/>
    <n v="2534"/>
    <x v="0"/>
    <n v="253.4"/>
  </r>
  <r>
    <n v="3958"/>
    <x v="0"/>
    <x v="180"/>
    <d v="2023-03-01T00:00:00"/>
    <x v="313"/>
    <x v="3"/>
    <n v="304.12"/>
    <n v="3"/>
    <n v="1"/>
    <x v="2"/>
    <s v="Bank Transfer"/>
    <x v="0"/>
    <s v="No"/>
    <s v="Food &amp; Beverage"/>
    <n v="2"/>
    <n v="4"/>
    <n v="608.24"/>
    <x v="0"/>
    <n v="304.12"/>
  </r>
  <r>
    <n v="3959"/>
    <x v="3"/>
    <x v="282"/>
    <d v="2023-06-05T00:00:00"/>
    <x v="368"/>
    <x v="1"/>
    <n v="236.55"/>
    <n v="4"/>
    <n v="1"/>
    <x v="3"/>
    <s v="Bank Transfer"/>
    <x v="2"/>
    <s v="No"/>
    <s v="Spa Services"/>
    <n v="4"/>
    <n v="5"/>
    <n v="0"/>
    <x v="2"/>
    <n v="0"/>
  </r>
  <r>
    <n v="3960"/>
    <x v="3"/>
    <x v="35"/>
    <d v="2023-07-22T00:00:00"/>
    <x v="177"/>
    <x v="0"/>
    <n v="333.46"/>
    <n v="1"/>
    <n v="0"/>
    <x v="1"/>
    <s v="UPI"/>
    <x v="0"/>
    <s v="Yes"/>
    <s v="Accommodation"/>
    <n v="6"/>
    <n v="1"/>
    <n v="2000.7599999999998"/>
    <x v="0"/>
    <n v="333.46"/>
  </r>
  <r>
    <n v="3961"/>
    <x v="1"/>
    <x v="64"/>
    <d v="2023-09-18T00:00:00"/>
    <x v="383"/>
    <x v="3"/>
    <n v="272.31"/>
    <n v="2"/>
    <n v="3"/>
    <x v="4"/>
    <s v="UPI"/>
    <x v="0"/>
    <s v="No"/>
    <s v="Accommodation"/>
    <n v="3"/>
    <n v="5"/>
    <n v="816.93000000000006"/>
    <x v="0"/>
    <n v="272.31"/>
  </r>
  <r>
    <n v="3962"/>
    <x v="3"/>
    <x v="362"/>
    <d v="2023-11-07T00:00:00"/>
    <x v="125"/>
    <x v="3"/>
    <n v="601.45000000000005"/>
    <n v="1"/>
    <n v="1"/>
    <x v="2"/>
    <s v="Debit Card"/>
    <x v="0"/>
    <s v="No"/>
    <s v="Other"/>
    <n v="6"/>
    <n v="2"/>
    <n v="3608.7000000000003"/>
    <x v="0"/>
    <n v="601.45000000000005"/>
  </r>
  <r>
    <n v="3963"/>
    <x v="0"/>
    <x v="122"/>
    <d v="2023-07-04T00:00:00"/>
    <x v="2"/>
    <x v="2"/>
    <n v="120.57"/>
    <n v="2"/>
    <n v="0"/>
    <x v="1"/>
    <s v="Bank Transfer"/>
    <x v="0"/>
    <s v="No"/>
    <s v="Accommodation"/>
    <n v="10"/>
    <n v="2"/>
    <n v="1205.6999999999998"/>
    <x v="0"/>
    <n v="120.56999999999998"/>
  </r>
  <r>
    <n v="3964"/>
    <x v="3"/>
    <x v="228"/>
    <d v="2023-06-23T00:00:00"/>
    <x v="341"/>
    <x v="2"/>
    <n v="118.11"/>
    <n v="1"/>
    <n v="0"/>
    <x v="4"/>
    <s v="Bank Transfer"/>
    <x v="0"/>
    <s v="Yes"/>
    <s v="Laundry"/>
    <n v="8"/>
    <n v="1"/>
    <n v="944.88"/>
    <x v="0"/>
    <n v="118.11"/>
  </r>
  <r>
    <n v="3965"/>
    <x v="3"/>
    <x v="91"/>
    <d v="2024-01-05T00:00:00"/>
    <x v="363"/>
    <x v="2"/>
    <n v="147.12"/>
    <n v="1"/>
    <n v="0"/>
    <x v="3"/>
    <s v="Cash"/>
    <x v="2"/>
    <s v="No"/>
    <s v="Accommodation"/>
    <n v="6"/>
    <n v="1"/>
    <n v="0"/>
    <x v="2"/>
    <n v="0"/>
  </r>
  <r>
    <n v="3966"/>
    <x v="1"/>
    <x v="313"/>
    <d v="2023-08-21T00:00:00"/>
    <x v="261"/>
    <x v="0"/>
    <n v="181.86"/>
    <n v="1"/>
    <n v="0"/>
    <x v="1"/>
    <s v="Bank Transfer"/>
    <x v="0"/>
    <s v="Yes"/>
    <s v="Spa Services"/>
    <n v="4"/>
    <n v="1"/>
    <n v="727.44"/>
    <x v="0"/>
    <n v="181.86"/>
  </r>
  <r>
    <n v="3967"/>
    <x v="2"/>
    <x v="218"/>
    <d v="2023-05-26T00:00:00"/>
    <x v="114"/>
    <x v="2"/>
    <n v="70.03"/>
    <n v="1"/>
    <n v="2"/>
    <x v="0"/>
    <s v="Debit Card"/>
    <x v="3"/>
    <s v="Yes"/>
    <s v="Spa Services"/>
    <n v="1"/>
    <n v="3"/>
    <n v="0"/>
    <x v="2"/>
    <n v="0"/>
  </r>
  <r>
    <n v="3968"/>
    <x v="1"/>
    <x v="17"/>
    <d v="2023-11-09T00:00:00"/>
    <x v="83"/>
    <x v="2"/>
    <n v="88.02"/>
    <n v="2"/>
    <n v="0"/>
    <x v="2"/>
    <s v="Debit Card"/>
    <x v="0"/>
    <s v="No"/>
    <s v="Accommodation"/>
    <n v="3"/>
    <n v="2"/>
    <n v="264.06"/>
    <x v="0"/>
    <n v="88.02"/>
  </r>
  <r>
    <n v="3969"/>
    <x v="1"/>
    <x v="266"/>
    <d v="2023-03-23T00:00:00"/>
    <x v="218"/>
    <x v="1"/>
    <n v="160.76"/>
    <n v="1"/>
    <n v="1"/>
    <x v="4"/>
    <s v="Cash"/>
    <x v="1"/>
    <s v="No"/>
    <s v="Laundry"/>
    <n v="3"/>
    <n v="2"/>
    <n v="482.28"/>
    <x v="1"/>
    <n v="160.76"/>
  </r>
  <r>
    <n v="3970"/>
    <x v="0"/>
    <x v="77"/>
    <d v="2023-07-06T00:00:00"/>
    <x v="36"/>
    <x v="2"/>
    <n v="115.79"/>
    <n v="3"/>
    <n v="1"/>
    <x v="0"/>
    <s v="Credit Card"/>
    <x v="0"/>
    <s v="Yes"/>
    <s v="Laundry"/>
    <n v="6"/>
    <n v="4"/>
    <n v="694.74"/>
    <x v="0"/>
    <n v="115.79"/>
  </r>
  <r>
    <n v="3971"/>
    <x v="1"/>
    <x v="350"/>
    <d v="2023-07-21T00:00:00"/>
    <x v="240"/>
    <x v="2"/>
    <n v="54.36"/>
    <n v="3"/>
    <n v="0"/>
    <x v="0"/>
    <s v="UPI"/>
    <x v="3"/>
    <s v="No"/>
    <s v="Accommodation"/>
    <n v="6"/>
    <n v="3"/>
    <n v="0"/>
    <x v="2"/>
    <n v="0"/>
  </r>
  <r>
    <n v="3972"/>
    <x v="0"/>
    <x v="148"/>
    <d v="2023-05-31T00:00:00"/>
    <x v="202"/>
    <x v="3"/>
    <n v="375.26"/>
    <n v="2"/>
    <n v="1"/>
    <x v="3"/>
    <s v="UPI"/>
    <x v="0"/>
    <s v="No"/>
    <s v="Accommodation"/>
    <n v="4"/>
    <n v="3"/>
    <n v="1501.04"/>
    <x v="0"/>
    <n v="375.26"/>
  </r>
  <r>
    <n v="3973"/>
    <x v="1"/>
    <x v="226"/>
    <d v="2024-01-04T00:00:00"/>
    <x v="420"/>
    <x v="0"/>
    <n v="247.78"/>
    <n v="3"/>
    <n v="0"/>
    <x v="0"/>
    <s v="Credit Card"/>
    <x v="0"/>
    <s v="No"/>
    <s v="Accommodation"/>
    <n v="4"/>
    <n v="3"/>
    <n v="991.12"/>
    <x v="0"/>
    <n v="247.78"/>
  </r>
  <r>
    <n v="3974"/>
    <x v="0"/>
    <x v="129"/>
    <d v="2023-02-18T00:00:00"/>
    <x v="258"/>
    <x v="2"/>
    <n v="89.35"/>
    <n v="3"/>
    <n v="1"/>
    <x v="2"/>
    <s v="Cash"/>
    <x v="0"/>
    <s v="No"/>
    <s v="Spa Services"/>
    <n v="7"/>
    <n v="4"/>
    <n v="625.44999999999993"/>
    <x v="0"/>
    <n v="89.35"/>
  </r>
  <r>
    <n v="3975"/>
    <x v="2"/>
    <x v="353"/>
    <d v="2023-03-31T00:00:00"/>
    <x v="160"/>
    <x v="3"/>
    <n v="381.35"/>
    <n v="2"/>
    <n v="0"/>
    <x v="1"/>
    <s v="Debit Card"/>
    <x v="0"/>
    <s v="No"/>
    <s v="Accommodation"/>
    <n v="1"/>
    <n v="2"/>
    <n v="381.35"/>
    <x v="0"/>
    <n v="381.35"/>
  </r>
  <r>
    <n v="3976"/>
    <x v="3"/>
    <x v="100"/>
    <d v="2023-06-24T00:00:00"/>
    <x v="240"/>
    <x v="0"/>
    <n v="267.85000000000002"/>
    <n v="3"/>
    <n v="0"/>
    <x v="1"/>
    <s v="Debit Card"/>
    <x v="3"/>
    <s v="No"/>
    <s v="Food &amp; Beverage"/>
    <n v="3"/>
    <n v="3"/>
    <n v="0"/>
    <x v="2"/>
    <n v="0"/>
  </r>
  <r>
    <n v="3977"/>
    <x v="3"/>
    <x v="21"/>
    <d v="2023-04-29T00:00:00"/>
    <x v="153"/>
    <x v="1"/>
    <n v="154.93"/>
    <n v="2"/>
    <n v="2"/>
    <x v="3"/>
    <s v="Cash"/>
    <x v="0"/>
    <s v="No"/>
    <s v="Food &amp; Beverage"/>
    <n v="9"/>
    <n v="4"/>
    <n v="1394.3700000000001"/>
    <x v="0"/>
    <n v="154.93"/>
  </r>
  <r>
    <n v="3978"/>
    <x v="2"/>
    <x v="71"/>
    <d v="2023-09-30T00:00:00"/>
    <x v="110"/>
    <x v="1"/>
    <n v="199.16"/>
    <n v="1"/>
    <n v="0"/>
    <x v="3"/>
    <s v="Cash"/>
    <x v="3"/>
    <s v="No"/>
    <s v="Accommodation"/>
    <n v="6"/>
    <n v="1"/>
    <n v="0"/>
    <x v="2"/>
    <n v="0"/>
  </r>
  <r>
    <n v="3979"/>
    <x v="2"/>
    <x v="297"/>
    <d v="2023-10-17T00:00:00"/>
    <x v="355"/>
    <x v="1"/>
    <n v="156.72999999999999"/>
    <n v="1"/>
    <n v="1"/>
    <x v="3"/>
    <s v="UPI"/>
    <x v="1"/>
    <s v="No"/>
    <s v="Accommodation"/>
    <n v="6"/>
    <n v="2"/>
    <n v="940.37999999999988"/>
    <x v="1"/>
    <n v="156.72999999999999"/>
  </r>
  <r>
    <n v="3980"/>
    <x v="0"/>
    <x v="124"/>
    <d v="2023-11-06T00:00:00"/>
    <x v="27"/>
    <x v="1"/>
    <n v="163.69999999999999"/>
    <n v="4"/>
    <n v="1"/>
    <x v="1"/>
    <s v="Cash"/>
    <x v="0"/>
    <s v="No"/>
    <s v="Food &amp; Beverage"/>
    <n v="4"/>
    <n v="5"/>
    <n v="654.79999999999995"/>
    <x v="0"/>
    <n v="163.69999999999999"/>
  </r>
  <r>
    <n v="3981"/>
    <x v="2"/>
    <x v="84"/>
    <d v="2023-02-05T00:00:00"/>
    <x v="119"/>
    <x v="0"/>
    <n v="304.98"/>
    <n v="1"/>
    <n v="0"/>
    <x v="0"/>
    <s v="Cash"/>
    <x v="2"/>
    <s v="No"/>
    <s v="Accommodation"/>
    <n v="6"/>
    <n v="1"/>
    <n v="0"/>
    <x v="2"/>
    <n v="0"/>
  </r>
  <r>
    <n v="3982"/>
    <x v="1"/>
    <x v="184"/>
    <d v="2023-05-02T00:00:00"/>
    <x v="116"/>
    <x v="1"/>
    <n v="116.75"/>
    <n v="3"/>
    <n v="0"/>
    <x v="0"/>
    <s v="Debit Card"/>
    <x v="2"/>
    <s v="No"/>
    <s v="Accommodation"/>
    <n v="1"/>
    <n v="3"/>
    <n v="0"/>
    <x v="2"/>
    <n v="0"/>
  </r>
  <r>
    <n v="3983"/>
    <x v="2"/>
    <x v="302"/>
    <d v="2023-03-05T00:00:00"/>
    <x v="84"/>
    <x v="1"/>
    <n v="171.25"/>
    <n v="2"/>
    <n v="0"/>
    <x v="2"/>
    <s v="UPI"/>
    <x v="1"/>
    <s v="Yes"/>
    <s v="Food &amp; Beverage"/>
    <n v="4"/>
    <n v="2"/>
    <n v="685"/>
    <x v="1"/>
    <n v="171.25"/>
  </r>
  <r>
    <n v="3984"/>
    <x v="0"/>
    <x v="124"/>
    <d v="2023-11-07T00:00:00"/>
    <x v="205"/>
    <x v="2"/>
    <n v="127.4"/>
    <n v="1"/>
    <n v="0"/>
    <x v="3"/>
    <s v="Debit Card"/>
    <x v="0"/>
    <s v="No"/>
    <s v="Food &amp; Beverage"/>
    <n v="5"/>
    <n v="1"/>
    <n v="637"/>
    <x v="0"/>
    <n v="127.4"/>
  </r>
  <r>
    <n v="3985"/>
    <x v="2"/>
    <x v="126"/>
    <d v="2023-05-16T00:00:00"/>
    <x v="279"/>
    <x v="3"/>
    <n v="449.23"/>
    <n v="2"/>
    <n v="0"/>
    <x v="2"/>
    <s v="UPI"/>
    <x v="0"/>
    <s v="No"/>
    <s v="Other"/>
    <n v="7"/>
    <n v="2"/>
    <n v="3144.61"/>
    <x v="0"/>
    <n v="449.23"/>
  </r>
  <r>
    <n v="3986"/>
    <x v="1"/>
    <x v="265"/>
    <d v="2023-04-11T00:00:00"/>
    <x v="70"/>
    <x v="0"/>
    <n v="138.97"/>
    <n v="1"/>
    <n v="2"/>
    <x v="1"/>
    <s v="Cash"/>
    <x v="1"/>
    <s v="Yes"/>
    <s v="Accommodation"/>
    <n v="5"/>
    <n v="3"/>
    <n v="694.85"/>
    <x v="1"/>
    <n v="138.97"/>
  </r>
  <r>
    <n v="3987"/>
    <x v="0"/>
    <x v="185"/>
    <d v="2023-04-20T00:00:00"/>
    <x v="192"/>
    <x v="3"/>
    <n v="419.11"/>
    <n v="2"/>
    <n v="0"/>
    <x v="2"/>
    <s v="Bank Transfer"/>
    <x v="0"/>
    <s v="No"/>
    <s v="Spa Services"/>
    <n v="3"/>
    <n v="2"/>
    <n v="1257.33"/>
    <x v="0"/>
    <n v="419.10999999999996"/>
  </r>
  <r>
    <n v="3988"/>
    <x v="0"/>
    <x v="29"/>
    <d v="2023-03-27T00:00:00"/>
    <x v="218"/>
    <x v="2"/>
    <n v="71.23"/>
    <n v="4"/>
    <n v="0"/>
    <x v="2"/>
    <s v="UPI"/>
    <x v="2"/>
    <s v="No"/>
    <s v="Accommodation"/>
    <n v="5"/>
    <n v="4"/>
    <n v="0"/>
    <x v="2"/>
    <n v="0"/>
  </r>
  <r>
    <n v="3989"/>
    <x v="3"/>
    <x v="143"/>
    <d v="2023-12-06T00:00:00"/>
    <x v="188"/>
    <x v="2"/>
    <n v="94.34"/>
    <n v="1"/>
    <n v="0"/>
    <x v="4"/>
    <s v="UPI"/>
    <x v="0"/>
    <s v="No"/>
    <s v="Accommodation"/>
    <n v="3"/>
    <n v="1"/>
    <n v="283.02"/>
    <x v="0"/>
    <n v="94.339999999999989"/>
  </r>
  <r>
    <n v="3990"/>
    <x v="3"/>
    <x v="207"/>
    <d v="2023-06-04T00:00:00"/>
    <x v="147"/>
    <x v="3"/>
    <n v="604.01"/>
    <n v="3"/>
    <n v="0"/>
    <x v="0"/>
    <s v="Credit Card"/>
    <x v="2"/>
    <s v="No"/>
    <s v="Accommodation"/>
    <n v="6"/>
    <n v="3"/>
    <n v="0"/>
    <x v="2"/>
    <n v="0"/>
  </r>
  <r>
    <n v="3991"/>
    <x v="1"/>
    <x v="273"/>
    <d v="2023-07-31T00:00:00"/>
    <x v="35"/>
    <x v="1"/>
    <n v="147.12"/>
    <n v="1"/>
    <n v="0"/>
    <x v="0"/>
    <s v="Bank Transfer"/>
    <x v="3"/>
    <s v="No"/>
    <s v="Accommodation"/>
    <n v="6"/>
    <n v="1"/>
    <n v="0"/>
    <x v="2"/>
    <n v="0"/>
  </r>
  <r>
    <n v="3992"/>
    <x v="2"/>
    <x v="285"/>
    <d v="2023-07-06T00:00:00"/>
    <x v="36"/>
    <x v="1"/>
    <n v="168.91"/>
    <n v="2"/>
    <n v="0"/>
    <x v="1"/>
    <s v="UPI"/>
    <x v="2"/>
    <s v="No"/>
    <s v="Spa Services"/>
    <n v="7"/>
    <n v="2"/>
    <n v="0"/>
    <x v="2"/>
    <n v="0"/>
  </r>
  <r>
    <n v="3993"/>
    <x v="0"/>
    <x v="222"/>
    <d v="2023-11-17T00:00:00"/>
    <x v="315"/>
    <x v="3"/>
    <n v="412.39"/>
    <n v="1"/>
    <n v="3"/>
    <x v="1"/>
    <s v="Cash"/>
    <x v="0"/>
    <s v="Yes"/>
    <s v="Accommodation"/>
    <n v="7"/>
    <n v="4"/>
    <n v="2886.73"/>
    <x v="0"/>
    <n v="412.39"/>
  </r>
  <r>
    <n v="3994"/>
    <x v="3"/>
    <x v="91"/>
    <d v="2024-01-07T00:00:00"/>
    <x v="124"/>
    <x v="2"/>
    <n v="114.49"/>
    <n v="3"/>
    <n v="0"/>
    <x v="1"/>
    <s v="Credit Card"/>
    <x v="1"/>
    <s v="Yes"/>
    <s v="Other"/>
    <n v="8"/>
    <n v="3"/>
    <n v="915.92"/>
    <x v="1"/>
    <n v="114.49"/>
  </r>
  <r>
    <n v="3995"/>
    <x v="3"/>
    <x v="280"/>
    <d v="2023-07-05T00:00:00"/>
    <x v="126"/>
    <x v="2"/>
    <n v="87.28"/>
    <n v="2"/>
    <n v="1"/>
    <x v="2"/>
    <s v="Bank Transfer"/>
    <x v="0"/>
    <s v="No"/>
    <s v="Accommodation"/>
    <n v="4"/>
    <n v="3"/>
    <n v="349.12"/>
    <x v="0"/>
    <n v="87.28"/>
  </r>
  <r>
    <n v="3996"/>
    <x v="3"/>
    <x v="239"/>
    <d v="2023-04-28T00:00:00"/>
    <x v="340"/>
    <x v="2"/>
    <n v="141.19999999999999"/>
    <n v="2"/>
    <n v="0"/>
    <x v="1"/>
    <s v="Debit Card"/>
    <x v="0"/>
    <s v="Yes"/>
    <s v="Food &amp; Beverage"/>
    <n v="3"/>
    <n v="2"/>
    <n v="423.59999999999997"/>
    <x v="0"/>
    <n v="141.19999999999999"/>
  </r>
  <r>
    <n v="3997"/>
    <x v="0"/>
    <x v="274"/>
    <d v="2023-08-17T00:00:00"/>
    <x v="0"/>
    <x v="1"/>
    <n v="184.23"/>
    <n v="2"/>
    <n v="1"/>
    <x v="2"/>
    <s v="Bank Transfer"/>
    <x v="0"/>
    <s v="No"/>
    <s v="Accommodation"/>
    <n v="5"/>
    <n v="3"/>
    <n v="921.15"/>
    <x v="0"/>
    <n v="184.23"/>
  </r>
  <r>
    <n v="3998"/>
    <x v="2"/>
    <x v="61"/>
    <d v="2023-09-01T00:00:00"/>
    <x v="345"/>
    <x v="2"/>
    <n v="136.96"/>
    <n v="4"/>
    <n v="0"/>
    <x v="1"/>
    <s v="Debit Card"/>
    <x v="1"/>
    <s v="No"/>
    <s v="Spa Services"/>
    <n v="2"/>
    <n v="4"/>
    <n v="273.92"/>
    <x v="1"/>
    <n v="136.96"/>
  </r>
  <r>
    <n v="3999"/>
    <x v="3"/>
    <x v="282"/>
    <d v="2023-06-06T00:00:00"/>
    <x v="16"/>
    <x v="0"/>
    <n v="247.13"/>
    <n v="2"/>
    <n v="1"/>
    <x v="2"/>
    <s v="Bank Transfer"/>
    <x v="3"/>
    <s v="Yes"/>
    <s v="Accommodation"/>
    <n v="5"/>
    <n v="3"/>
    <n v="0"/>
    <x v="2"/>
    <n v="0"/>
  </r>
  <r>
    <n v="4000"/>
    <x v="1"/>
    <x v="16"/>
    <d v="2023-06-16T00:00:00"/>
    <x v="35"/>
    <x v="3"/>
    <n v="258.49"/>
    <n v="1"/>
    <n v="0"/>
    <x v="1"/>
    <s v="UPI"/>
    <x v="0"/>
    <s v="No"/>
    <s v="Accommodation"/>
    <n v="2"/>
    <n v="1"/>
    <n v="516.98"/>
    <x v="0"/>
    <n v="258.49"/>
  </r>
  <r>
    <n v="4001"/>
    <x v="3"/>
    <x v="18"/>
    <d v="2023-06-22T00:00:00"/>
    <x v="100"/>
    <x v="2"/>
    <n v="131.9"/>
    <n v="3"/>
    <n v="1"/>
    <x v="2"/>
    <s v="Bank Transfer"/>
    <x v="0"/>
    <s v="Yes"/>
    <s v="Spa Services"/>
    <n v="3"/>
    <n v="4"/>
    <n v="395.70000000000005"/>
    <x v="0"/>
    <n v="131.9"/>
  </r>
  <r>
    <n v="4002"/>
    <x v="2"/>
    <x v="49"/>
    <d v="2023-03-25T00:00:00"/>
    <x v="144"/>
    <x v="0"/>
    <n v="243.42"/>
    <n v="2"/>
    <n v="0"/>
    <x v="0"/>
    <s v="Cash"/>
    <x v="0"/>
    <s v="Yes"/>
    <s v="Accommodation"/>
    <n v="8"/>
    <n v="2"/>
    <n v="1947.36"/>
    <x v="0"/>
    <n v="243.42"/>
  </r>
  <r>
    <n v="4003"/>
    <x v="3"/>
    <x v="91"/>
    <d v="2024-01-05T00:00:00"/>
    <x v="252"/>
    <x v="0"/>
    <n v="196.61"/>
    <n v="2"/>
    <n v="2"/>
    <x v="1"/>
    <s v="Debit Card"/>
    <x v="3"/>
    <s v="Yes"/>
    <s v="Spa Services"/>
    <n v="6"/>
    <n v="4"/>
    <n v="0"/>
    <x v="2"/>
    <n v="0"/>
  </r>
  <r>
    <n v="4004"/>
    <x v="0"/>
    <x v="304"/>
    <d v="2023-11-13T00:00:00"/>
    <x v="125"/>
    <x v="2"/>
    <n v="94.3"/>
    <n v="1"/>
    <n v="0"/>
    <x v="2"/>
    <s v="Debit Card"/>
    <x v="0"/>
    <s v="Yes"/>
    <s v="Accommodation"/>
    <n v="5"/>
    <n v="1"/>
    <n v="471.5"/>
    <x v="0"/>
    <n v="94.3"/>
  </r>
  <r>
    <n v="4005"/>
    <x v="0"/>
    <x v="193"/>
    <d v="2023-05-01T00:00:00"/>
    <x v="179"/>
    <x v="3"/>
    <n v="293.61"/>
    <n v="2"/>
    <n v="1"/>
    <x v="2"/>
    <s v="Debit Card"/>
    <x v="0"/>
    <s v="No"/>
    <s v="Accommodation"/>
    <n v="7"/>
    <n v="3"/>
    <n v="2055.27"/>
    <x v="0"/>
    <n v="293.61"/>
  </r>
  <r>
    <n v="4006"/>
    <x v="3"/>
    <x v="1"/>
    <d v="2023-08-01T00:00:00"/>
    <x v="0"/>
    <x v="2"/>
    <n v="110.75"/>
    <n v="4"/>
    <n v="1"/>
    <x v="2"/>
    <s v="Credit Card"/>
    <x v="0"/>
    <s v="No"/>
    <s v="Food &amp; Beverage"/>
    <n v="9"/>
    <n v="5"/>
    <n v="996.75"/>
    <x v="0"/>
    <n v="110.75"/>
  </r>
  <r>
    <n v="4007"/>
    <x v="1"/>
    <x v="231"/>
    <d v="2023-07-10T00:00:00"/>
    <x v="0"/>
    <x v="2"/>
    <n v="66.05"/>
    <n v="4"/>
    <n v="0"/>
    <x v="1"/>
    <s v="Credit Card"/>
    <x v="0"/>
    <s v="No"/>
    <s v="Accommodation"/>
    <n v="7"/>
    <n v="4"/>
    <n v="462.34999999999997"/>
    <x v="0"/>
    <n v="66.05"/>
  </r>
  <r>
    <n v="4008"/>
    <x v="1"/>
    <x v="35"/>
    <d v="2023-07-24T00:00:00"/>
    <x v="54"/>
    <x v="3"/>
    <n v="299.69"/>
    <n v="2"/>
    <n v="0"/>
    <x v="1"/>
    <s v="Debit Card"/>
    <x v="1"/>
    <s v="Yes"/>
    <s v="Accommodation"/>
    <n v="8"/>
    <n v="2"/>
    <n v="2397.52"/>
    <x v="1"/>
    <n v="299.69"/>
  </r>
  <r>
    <n v="4009"/>
    <x v="2"/>
    <x v="237"/>
    <d v="2023-08-14T00:00:00"/>
    <x v="105"/>
    <x v="1"/>
    <n v="122.54"/>
    <n v="3"/>
    <n v="1"/>
    <x v="1"/>
    <s v="Cash"/>
    <x v="1"/>
    <s v="Yes"/>
    <s v="Other"/>
    <n v="7"/>
    <n v="4"/>
    <n v="857.78000000000009"/>
    <x v="1"/>
    <n v="122.54"/>
  </r>
  <r>
    <n v="4010"/>
    <x v="3"/>
    <x v="276"/>
    <d v="2023-02-01T00:00:00"/>
    <x v="131"/>
    <x v="1"/>
    <n v="171.38"/>
    <n v="1"/>
    <n v="2"/>
    <x v="3"/>
    <s v="UPI"/>
    <x v="0"/>
    <s v="No"/>
    <s v="Accommodation"/>
    <n v="3"/>
    <n v="3"/>
    <n v="514.14"/>
    <x v="0"/>
    <n v="171.38"/>
  </r>
  <r>
    <n v="4011"/>
    <x v="3"/>
    <x v="312"/>
    <d v="2023-12-30T00:00:00"/>
    <x v="89"/>
    <x v="0"/>
    <n v="225.9"/>
    <n v="2"/>
    <n v="3"/>
    <x v="3"/>
    <s v="Cash"/>
    <x v="0"/>
    <s v="Yes"/>
    <s v="Accommodation"/>
    <n v="7"/>
    <n v="5"/>
    <n v="1581.3"/>
    <x v="0"/>
    <n v="225.9"/>
  </r>
  <r>
    <n v="4012"/>
    <x v="0"/>
    <x v="146"/>
    <d v="2023-05-31T00:00:00"/>
    <x v="279"/>
    <x v="1"/>
    <n v="162.82"/>
    <n v="3"/>
    <n v="0"/>
    <x v="3"/>
    <s v="Credit Card"/>
    <x v="0"/>
    <s v="Yes"/>
    <s v="Accommodation"/>
    <n v="3"/>
    <n v="3"/>
    <n v="488.46"/>
    <x v="0"/>
    <n v="162.82"/>
  </r>
  <r>
    <n v="4013"/>
    <x v="1"/>
    <x v="328"/>
    <d v="2023-09-28T00:00:00"/>
    <x v="369"/>
    <x v="0"/>
    <n v="247.69"/>
    <n v="4"/>
    <n v="1"/>
    <x v="1"/>
    <s v="UPI"/>
    <x v="2"/>
    <s v="No"/>
    <s v="Laundry"/>
    <n v="7"/>
    <n v="5"/>
    <n v="0"/>
    <x v="2"/>
    <n v="0"/>
  </r>
  <r>
    <n v="4014"/>
    <x v="0"/>
    <x v="143"/>
    <d v="2023-12-07T00:00:00"/>
    <x v="52"/>
    <x v="2"/>
    <n v="92.53"/>
    <n v="1"/>
    <n v="0"/>
    <x v="1"/>
    <s v="Credit Card"/>
    <x v="2"/>
    <s v="No"/>
    <s v="Accommodation"/>
    <n v="4"/>
    <n v="1"/>
    <n v="0"/>
    <x v="2"/>
    <n v="0"/>
  </r>
  <r>
    <n v="4015"/>
    <x v="0"/>
    <x v="339"/>
    <d v="2023-12-03T00:00:00"/>
    <x v="226"/>
    <x v="1"/>
    <n v="165.68"/>
    <n v="1"/>
    <n v="0"/>
    <x v="4"/>
    <s v="Bank Transfer"/>
    <x v="1"/>
    <s v="Yes"/>
    <s v="Accommodation"/>
    <n v="4"/>
    <n v="1"/>
    <n v="662.72"/>
    <x v="1"/>
    <n v="165.68"/>
  </r>
  <r>
    <n v="4016"/>
    <x v="0"/>
    <x v="65"/>
    <d v="2023-02-01T00:00:00"/>
    <x v="85"/>
    <x v="1"/>
    <n v="181.13"/>
    <n v="2"/>
    <n v="0"/>
    <x v="2"/>
    <s v="Credit Card"/>
    <x v="0"/>
    <s v="No"/>
    <s v="Accommodation"/>
    <n v="4"/>
    <n v="2"/>
    <n v="724.52"/>
    <x v="0"/>
    <n v="181.13"/>
  </r>
  <r>
    <n v="4017"/>
    <x v="0"/>
    <x v="198"/>
    <d v="2023-06-23T00:00:00"/>
    <x v="21"/>
    <x v="1"/>
    <n v="171.46"/>
    <n v="4"/>
    <n v="1"/>
    <x v="2"/>
    <s v="Credit Card"/>
    <x v="0"/>
    <s v="No"/>
    <s v="Accommodation"/>
    <n v="11"/>
    <n v="5"/>
    <n v="1886.0600000000002"/>
    <x v="0"/>
    <n v="171.46"/>
  </r>
  <r>
    <n v="4018"/>
    <x v="2"/>
    <x v="344"/>
    <d v="2023-07-12T00:00:00"/>
    <x v="321"/>
    <x v="0"/>
    <n v="175.43"/>
    <n v="3"/>
    <n v="0"/>
    <x v="1"/>
    <s v="Credit Card"/>
    <x v="2"/>
    <s v="Yes"/>
    <s v="Food &amp; Beverage"/>
    <n v="8"/>
    <n v="3"/>
    <n v="0"/>
    <x v="2"/>
    <n v="0"/>
  </r>
  <r>
    <n v="4019"/>
    <x v="3"/>
    <x v="289"/>
    <d v="2023-12-10T00:00:00"/>
    <x v="188"/>
    <x v="0"/>
    <n v="204.27"/>
    <n v="2"/>
    <n v="0"/>
    <x v="2"/>
    <s v="UPI"/>
    <x v="0"/>
    <s v="No"/>
    <s v="Accommodation"/>
    <n v="2"/>
    <n v="2"/>
    <n v="408.54"/>
    <x v="0"/>
    <n v="204.27"/>
  </r>
  <r>
    <n v="4020"/>
    <x v="3"/>
    <x v="258"/>
    <d v="2023-07-14T00:00:00"/>
    <x v="323"/>
    <x v="1"/>
    <n v="191.14"/>
    <n v="2"/>
    <n v="0"/>
    <x v="0"/>
    <s v="Cash"/>
    <x v="0"/>
    <s v="Yes"/>
    <s v="Accommodation"/>
    <n v="4"/>
    <n v="2"/>
    <n v="764.56"/>
    <x v="0"/>
    <n v="191.14"/>
  </r>
  <r>
    <n v="4021"/>
    <x v="1"/>
    <x v="282"/>
    <d v="2023-06-04T00:00:00"/>
    <x v="35"/>
    <x v="2"/>
    <n v="79.69"/>
    <n v="2"/>
    <n v="1"/>
    <x v="1"/>
    <s v="Debit Card"/>
    <x v="1"/>
    <s v="Yes"/>
    <s v="Accommodation"/>
    <n v="3"/>
    <n v="3"/>
    <n v="239.07"/>
    <x v="1"/>
    <n v="79.69"/>
  </r>
  <r>
    <n v="4022"/>
    <x v="2"/>
    <x v="252"/>
    <d v="2023-02-03T00:00:00"/>
    <x v="299"/>
    <x v="3"/>
    <n v="448.6"/>
    <n v="2"/>
    <n v="1"/>
    <x v="1"/>
    <s v="Credit Card"/>
    <x v="1"/>
    <s v="No"/>
    <s v="Food &amp; Beverage"/>
    <n v="3"/>
    <n v="3"/>
    <n v="1345.8000000000002"/>
    <x v="1"/>
    <n v="448.60000000000008"/>
  </r>
  <r>
    <n v="4023"/>
    <x v="0"/>
    <x v="57"/>
    <d v="2023-06-19T00:00:00"/>
    <x v="60"/>
    <x v="2"/>
    <n v="80.290000000000006"/>
    <n v="1"/>
    <n v="0"/>
    <x v="2"/>
    <s v="Bank Transfer"/>
    <x v="0"/>
    <s v="Yes"/>
    <s v="Accommodation"/>
    <n v="3"/>
    <n v="1"/>
    <n v="240.87"/>
    <x v="0"/>
    <n v="80.290000000000006"/>
  </r>
  <r>
    <n v="4024"/>
    <x v="3"/>
    <x v="100"/>
    <d v="2023-06-24T00:00:00"/>
    <x v="88"/>
    <x v="2"/>
    <n v="105.08"/>
    <n v="2"/>
    <n v="0"/>
    <x v="0"/>
    <s v="Credit Card"/>
    <x v="1"/>
    <s v="No"/>
    <s v="Accommodation"/>
    <n v="3"/>
    <n v="2"/>
    <n v="315.24"/>
    <x v="1"/>
    <n v="105.08"/>
  </r>
  <r>
    <n v="4025"/>
    <x v="3"/>
    <x v="3"/>
    <d v="2023-12-17T00:00:00"/>
    <x v="50"/>
    <x v="3"/>
    <n v="414.71"/>
    <n v="3"/>
    <n v="1"/>
    <x v="2"/>
    <s v="UPI"/>
    <x v="2"/>
    <s v="Yes"/>
    <s v="Food &amp; Beverage"/>
    <n v="5"/>
    <n v="4"/>
    <n v="0"/>
    <x v="2"/>
    <n v="0"/>
  </r>
  <r>
    <n v="4026"/>
    <x v="0"/>
    <x v="112"/>
    <d v="2023-12-25T00:00:00"/>
    <x v="214"/>
    <x v="0"/>
    <n v="247.92"/>
    <n v="4"/>
    <n v="3"/>
    <x v="2"/>
    <s v="Cash"/>
    <x v="2"/>
    <s v="No"/>
    <s v="Laundry"/>
    <n v="6"/>
    <n v="7"/>
    <n v="0"/>
    <x v="2"/>
    <n v="0"/>
  </r>
  <r>
    <n v="4027"/>
    <x v="0"/>
    <x v="236"/>
    <d v="2023-05-04T00:00:00"/>
    <x v="385"/>
    <x v="1"/>
    <n v="142.07"/>
    <n v="1"/>
    <n v="0"/>
    <x v="1"/>
    <s v="Cash"/>
    <x v="0"/>
    <s v="Yes"/>
    <s v="Food &amp; Beverage"/>
    <n v="6"/>
    <n v="1"/>
    <n v="852.42"/>
    <x v="0"/>
    <n v="142.07"/>
  </r>
  <r>
    <n v="4028"/>
    <x v="3"/>
    <x v="3"/>
    <d v="2023-12-14T00:00:00"/>
    <x v="214"/>
    <x v="3"/>
    <n v="566.16999999999996"/>
    <n v="2"/>
    <n v="0"/>
    <x v="3"/>
    <s v="UPI"/>
    <x v="1"/>
    <s v="No"/>
    <s v="Accommodation"/>
    <n v="2"/>
    <n v="2"/>
    <n v="1132.3399999999999"/>
    <x v="1"/>
    <n v="566.16999999999996"/>
  </r>
  <r>
    <n v="4029"/>
    <x v="3"/>
    <x v="348"/>
    <d v="2023-07-25T00:00:00"/>
    <x v="295"/>
    <x v="0"/>
    <n v="295.16000000000003"/>
    <n v="4"/>
    <n v="2"/>
    <x v="4"/>
    <s v="Bank Transfer"/>
    <x v="0"/>
    <s v="No"/>
    <s v="Accommodation"/>
    <n v="5"/>
    <n v="6"/>
    <n v="1475.8000000000002"/>
    <x v="0"/>
    <n v="295.16000000000003"/>
  </r>
  <r>
    <n v="4030"/>
    <x v="3"/>
    <x v="187"/>
    <d v="2023-05-24T00:00:00"/>
    <x v="222"/>
    <x v="2"/>
    <n v="136.15"/>
    <n v="4"/>
    <n v="1"/>
    <x v="0"/>
    <s v="Bank Transfer"/>
    <x v="0"/>
    <s v="Yes"/>
    <s v="Accommodation"/>
    <n v="3"/>
    <n v="5"/>
    <n v="408.45000000000005"/>
    <x v="0"/>
    <n v="136.15"/>
  </r>
  <r>
    <n v="4031"/>
    <x v="0"/>
    <x v="34"/>
    <d v="2023-05-14T00:00:00"/>
    <x v="179"/>
    <x v="0"/>
    <n v="250.81"/>
    <n v="2"/>
    <n v="2"/>
    <x v="4"/>
    <s v="Credit Card"/>
    <x v="2"/>
    <s v="Yes"/>
    <s v="Accommodation"/>
    <n v="9"/>
    <n v="4"/>
    <n v="0"/>
    <x v="2"/>
    <n v="0"/>
  </r>
  <r>
    <n v="4032"/>
    <x v="3"/>
    <x v="139"/>
    <d v="2023-04-17T00:00:00"/>
    <x v="362"/>
    <x v="0"/>
    <n v="216.3"/>
    <n v="4"/>
    <n v="0"/>
    <x v="2"/>
    <s v="Credit Card"/>
    <x v="1"/>
    <s v="Yes"/>
    <s v="Accommodation"/>
    <n v="1"/>
    <n v="4"/>
    <n v="216.3"/>
    <x v="1"/>
    <n v="216.3"/>
  </r>
  <r>
    <n v="4033"/>
    <x v="2"/>
    <x v="72"/>
    <d v="2024-01-03T00:00:00"/>
    <x v="411"/>
    <x v="2"/>
    <n v="126.38"/>
    <n v="4"/>
    <n v="0"/>
    <x v="2"/>
    <s v="Credit Card"/>
    <x v="0"/>
    <s v="No"/>
    <s v="Accommodation"/>
    <n v="6"/>
    <n v="4"/>
    <n v="758.28"/>
    <x v="0"/>
    <n v="126.38"/>
  </r>
  <r>
    <n v="4034"/>
    <x v="0"/>
    <x v="342"/>
    <d v="2023-02-02T00:00:00"/>
    <x v="239"/>
    <x v="0"/>
    <n v="158.66999999999999"/>
    <n v="1"/>
    <n v="1"/>
    <x v="2"/>
    <s v="Bank Transfer"/>
    <x v="1"/>
    <s v="No"/>
    <s v="Food &amp; Beverage"/>
    <n v="12"/>
    <n v="2"/>
    <n v="1904.04"/>
    <x v="1"/>
    <n v="158.66999999999999"/>
  </r>
  <r>
    <n v="4035"/>
    <x v="1"/>
    <x v="37"/>
    <d v="2023-06-29T00:00:00"/>
    <x v="1"/>
    <x v="2"/>
    <n v="72.599999999999994"/>
    <n v="2"/>
    <n v="0"/>
    <x v="1"/>
    <s v="Credit Card"/>
    <x v="0"/>
    <s v="No"/>
    <s v="Accommodation"/>
    <n v="1"/>
    <n v="2"/>
    <n v="72.599999999999994"/>
    <x v="0"/>
    <n v="72.599999999999994"/>
  </r>
  <r>
    <n v="4036"/>
    <x v="2"/>
    <x v="112"/>
    <d v="2023-12-22T00:00:00"/>
    <x v="220"/>
    <x v="2"/>
    <n v="121.43"/>
    <n v="3"/>
    <n v="2"/>
    <x v="1"/>
    <s v="Credit Card"/>
    <x v="0"/>
    <s v="No"/>
    <s v="Accommodation"/>
    <n v="3"/>
    <n v="5"/>
    <n v="364.29"/>
    <x v="0"/>
    <n v="121.43"/>
  </r>
  <r>
    <n v="4037"/>
    <x v="3"/>
    <x v="278"/>
    <d v="2023-12-13T00:00:00"/>
    <x v="272"/>
    <x v="0"/>
    <n v="301.45999999999998"/>
    <n v="1"/>
    <n v="0"/>
    <x v="4"/>
    <s v="Debit Card"/>
    <x v="0"/>
    <s v="No"/>
    <s v="Laundry"/>
    <n v="9"/>
    <n v="1"/>
    <n v="2713.14"/>
    <x v="0"/>
    <n v="301.45999999999998"/>
  </r>
  <r>
    <n v="4038"/>
    <x v="2"/>
    <x v="220"/>
    <d v="2023-12-31T00:00:00"/>
    <x v="304"/>
    <x v="0"/>
    <n v="296.68"/>
    <n v="3"/>
    <n v="2"/>
    <x v="0"/>
    <s v="UPI"/>
    <x v="1"/>
    <s v="No"/>
    <s v="Accommodation"/>
    <n v="6"/>
    <n v="5"/>
    <n v="1780.08"/>
    <x v="1"/>
    <n v="296.68"/>
  </r>
  <r>
    <n v="4039"/>
    <x v="0"/>
    <x v="217"/>
    <d v="2023-12-13T00:00:00"/>
    <x v="230"/>
    <x v="2"/>
    <n v="91.04"/>
    <n v="2"/>
    <n v="0"/>
    <x v="1"/>
    <s v="Credit Card"/>
    <x v="2"/>
    <s v="Yes"/>
    <s v="Spa Services"/>
    <n v="4"/>
    <n v="2"/>
    <n v="0"/>
    <x v="2"/>
    <n v="0"/>
  </r>
  <r>
    <n v="4040"/>
    <x v="0"/>
    <x v="174"/>
    <d v="2023-11-10T00:00:00"/>
    <x v="188"/>
    <x v="0"/>
    <n v="244.91"/>
    <n v="1"/>
    <n v="2"/>
    <x v="0"/>
    <s v="Credit Card"/>
    <x v="1"/>
    <s v="No"/>
    <s v="Accommodation"/>
    <n v="5"/>
    <n v="3"/>
    <n v="1224.55"/>
    <x v="1"/>
    <n v="244.91"/>
  </r>
  <r>
    <n v="4041"/>
    <x v="2"/>
    <x v="100"/>
    <d v="2023-06-28T00:00:00"/>
    <x v="216"/>
    <x v="3"/>
    <n v="543.13"/>
    <n v="1"/>
    <n v="0"/>
    <x v="4"/>
    <s v="Cash"/>
    <x v="0"/>
    <s v="No"/>
    <s v="Accommodation"/>
    <n v="7"/>
    <n v="1"/>
    <n v="3801.91"/>
    <x v="0"/>
    <n v="543.13"/>
  </r>
  <r>
    <n v="4042"/>
    <x v="1"/>
    <x v="294"/>
    <d v="2023-09-21T00:00:00"/>
    <x v="110"/>
    <x v="3"/>
    <n v="263.36"/>
    <n v="1"/>
    <n v="3"/>
    <x v="1"/>
    <s v="Cash"/>
    <x v="2"/>
    <s v="No"/>
    <s v="Other"/>
    <n v="4"/>
    <n v="4"/>
    <n v="0"/>
    <x v="2"/>
    <n v="0"/>
  </r>
  <r>
    <n v="4043"/>
    <x v="0"/>
    <x v="53"/>
    <d v="2023-12-25T00:00:00"/>
    <x v="53"/>
    <x v="2"/>
    <n v="122.85"/>
    <n v="3"/>
    <n v="2"/>
    <x v="1"/>
    <s v="Credit Card"/>
    <x v="0"/>
    <s v="No"/>
    <s v="Accommodation"/>
    <n v="11"/>
    <n v="5"/>
    <n v="1351.35"/>
    <x v="0"/>
    <n v="122.85"/>
  </r>
  <r>
    <n v="4044"/>
    <x v="0"/>
    <x v="100"/>
    <d v="2023-06-27T00:00:00"/>
    <x v="266"/>
    <x v="2"/>
    <n v="77.84"/>
    <n v="3"/>
    <n v="0"/>
    <x v="0"/>
    <s v="Credit Card"/>
    <x v="0"/>
    <s v="No"/>
    <s v="Laundry"/>
    <n v="6"/>
    <n v="3"/>
    <n v="467.04"/>
    <x v="0"/>
    <n v="77.84"/>
  </r>
  <r>
    <n v="4045"/>
    <x v="2"/>
    <x v="71"/>
    <d v="2023-09-27T00:00:00"/>
    <x v="11"/>
    <x v="0"/>
    <n v="305.31"/>
    <n v="2"/>
    <n v="3"/>
    <x v="2"/>
    <s v="Credit Card"/>
    <x v="1"/>
    <s v="Yes"/>
    <s v="Accommodation"/>
    <n v="3"/>
    <n v="5"/>
    <n v="915.93000000000006"/>
    <x v="1"/>
    <n v="305.31"/>
  </r>
  <r>
    <n v="4046"/>
    <x v="2"/>
    <x v="156"/>
    <d v="2023-08-19T00:00:00"/>
    <x v="39"/>
    <x v="2"/>
    <n v="123.57"/>
    <n v="2"/>
    <n v="1"/>
    <x v="3"/>
    <s v="Cash"/>
    <x v="1"/>
    <s v="No"/>
    <s v="Accommodation"/>
    <n v="10"/>
    <n v="3"/>
    <n v="1235.6999999999998"/>
    <x v="1"/>
    <n v="123.56999999999998"/>
  </r>
  <r>
    <n v="4047"/>
    <x v="3"/>
    <x v="78"/>
    <d v="2023-01-06T00:00:00"/>
    <x v="275"/>
    <x v="2"/>
    <n v="96.04"/>
    <n v="2"/>
    <n v="0"/>
    <x v="3"/>
    <s v="Debit Card"/>
    <x v="0"/>
    <s v="No"/>
    <s v="Accommodation"/>
    <n v="4"/>
    <n v="2"/>
    <n v="384.16"/>
    <x v="0"/>
    <n v="96.04"/>
  </r>
  <r>
    <n v="4048"/>
    <x v="3"/>
    <x v="254"/>
    <d v="2023-08-16T00:00:00"/>
    <x v="104"/>
    <x v="1"/>
    <n v="232.38"/>
    <n v="3"/>
    <n v="0"/>
    <x v="1"/>
    <s v="Cash"/>
    <x v="0"/>
    <s v="No"/>
    <s v="Accommodation"/>
    <n v="6"/>
    <n v="3"/>
    <n v="1394.28"/>
    <x v="0"/>
    <n v="232.38"/>
  </r>
  <r>
    <n v="4049"/>
    <x v="3"/>
    <x v="20"/>
    <d v="2023-09-25T00:00:00"/>
    <x v="82"/>
    <x v="3"/>
    <n v="498.88"/>
    <n v="3"/>
    <n v="0"/>
    <x v="1"/>
    <s v="UPI"/>
    <x v="2"/>
    <s v="No"/>
    <s v="Accommodation"/>
    <n v="5"/>
    <n v="3"/>
    <n v="0"/>
    <x v="2"/>
    <n v="0"/>
  </r>
  <r>
    <n v="4050"/>
    <x v="1"/>
    <x v="67"/>
    <d v="2023-05-17T00:00:00"/>
    <x v="43"/>
    <x v="2"/>
    <n v="86.27"/>
    <n v="1"/>
    <n v="0"/>
    <x v="1"/>
    <s v="Credit Card"/>
    <x v="0"/>
    <s v="Yes"/>
    <s v="Food &amp; Beverage"/>
    <n v="3"/>
    <n v="1"/>
    <n v="258.81"/>
    <x v="0"/>
    <n v="86.27"/>
  </r>
  <r>
    <n v="4051"/>
    <x v="1"/>
    <x v="282"/>
    <d v="2023-06-08T00:00:00"/>
    <x v="373"/>
    <x v="0"/>
    <n v="148.32"/>
    <n v="4"/>
    <n v="2"/>
    <x v="1"/>
    <s v="Credit Card"/>
    <x v="1"/>
    <s v="No"/>
    <s v="Food &amp; Beverage"/>
    <n v="7"/>
    <n v="6"/>
    <n v="1038.24"/>
    <x v="1"/>
    <n v="148.32"/>
  </r>
  <r>
    <n v="4052"/>
    <x v="3"/>
    <x v="121"/>
    <d v="2023-12-25T00:00:00"/>
    <x v="168"/>
    <x v="1"/>
    <n v="204.94"/>
    <n v="2"/>
    <n v="0"/>
    <x v="3"/>
    <s v="Credit Card"/>
    <x v="0"/>
    <s v="No"/>
    <s v="Accommodation"/>
    <n v="12"/>
    <n v="2"/>
    <n v="2459.2799999999997"/>
    <x v="0"/>
    <n v="204.93999999999997"/>
  </r>
  <r>
    <n v="4053"/>
    <x v="0"/>
    <x v="157"/>
    <d v="2023-03-12T00:00:00"/>
    <x v="386"/>
    <x v="0"/>
    <n v="178.1"/>
    <n v="1"/>
    <n v="1"/>
    <x v="0"/>
    <s v="Cash"/>
    <x v="0"/>
    <s v="No"/>
    <s v="Accommodation"/>
    <n v="4"/>
    <n v="2"/>
    <n v="712.4"/>
    <x v="0"/>
    <n v="178.1"/>
  </r>
  <r>
    <n v="4054"/>
    <x v="1"/>
    <x v="199"/>
    <d v="2023-10-01T00:00:00"/>
    <x v="288"/>
    <x v="1"/>
    <n v="92.94"/>
    <n v="2"/>
    <n v="0"/>
    <x v="2"/>
    <s v="Cash"/>
    <x v="2"/>
    <s v="No"/>
    <s v="Accommodation"/>
    <n v="2"/>
    <n v="2"/>
    <n v="0"/>
    <x v="2"/>
    <n v="0"/>
  </r>
  <r>
    <n v="4055"/>
    <x v="1"/>
    <x v="216"/>
    <d v="2023-07-21T00:00:00"/>
    <x v="400"/>
    <x v="2"/>
    <n v="73.67"/>
    <n v="2"/>
    <n v="0"/>
    <x v="0"/>
    <s v="Debit Card"/>
    <x v="0"/>
    <s v="Yes"/>
    <s v="Food &amp; Beverage"/>
    <n v="3"/>
    <n v="2"/>
    <n v="221.01"/>
    <x v="0"/>
    <n v="73.67"/>
  </r>
  <r>
    <n v="4056"/>
    <x v="0"/>
    <x v="355"/>
    <d v="2023-11-10T00:00:00"/>
    <x v="128"/>
    <x v="3"/>
    <n v="469.81"/>
    <n v="3"/>
    <n v="1"/>
    <x v="4"/>
    <s v="UPI"/>
    <x v="0"/>
    <s v="No"/>
    <s v="Accommodation"/>
    <n v="6"/>
    <n v="4"/>
    <n v="2818.86"/>
    <x v="0"/>
    <n v="469.81"/>
  </r>
  <r>
    <n v="4057"/>
    <x v="3"/>
    <x v="154"/>
    <d v="2023-10-30T00:00:00"/>
    <x v="146"/>
    <x v="1"/>
    <n v="160.88"/>
    <n v="3"/>
    <n v="1"/>
    <x v="0"/>
    <s v="Bank Transfer"/>
    <x v="1"/>
    <s v="No"/>
    <s v="Accommodation"/>
    <n v="7"/>
    <n v="4"/>
    <n v="1126.1599999999999"/>
    <x v="1"/>
    <n v="160.87999999999997"/>
  </r>
  <r>
    <n v="4058"/>
    <x v="3"/>
    <x v="15"/>
    <d v="2023-01-15T00:00:00"/>
    <x v="294"/>
    <x v="1"/>
    <n v="159.37"/>
    <n v="1"/>
    <n v="0"/>
    <x v="1"/>
    <s v="UPI"/>
    <x v="0"/>
    <s v="No"/>
    <s v="Accommodation"/>
    <n v="12"/>
    <n v="1"/>
    <n v="1912.44"/>
    <x v="0"/>
    <n v="159.37"/>
  </r>
  <r>
    <n v="4059"/>
    <x v="1"/>
    <x v="64"/>
    <d v="2023-09-22T00:00:00"/>
    <x v="322"/>
    <x v="2"/>
    <n v="90"/>
    <n v="2"/>
    <n v="0"/>
    <x v="2"/>
    <s v="Cash"/>
    <x v="1"/>
    <s v="Yes"/>
    <s v="Accommodation"/>
    <n v="7"/>
    <n v="2"/>
    <n v="630"/>
    <x v="1"/>
    <n v="90"/>
  </r>
  <r>
    <n v="4060"/>
    <x v="1"/>
    <x v="88"/>
    <d v="2023-11-28T00:00:00"/>
    <x v="22"/>
    <x v="0"/>
    <n v="149.19999999999999"/>
    <n v="1"/>
    <n v="0"/>
    <x v="1"/>
    <s v="Credit Card"/>
    <x v="0"/>
    <s v="Yes"/>
    <s v="Accommodation"/>
    <n v="3"/>
    <n v="1"/>
    <n v="447.59999999999997"/>
    <x v="0"/>
    <n v="149.19999999999999"/>
  </r>
  <r>
    <n v="4061"/>
    <x v="0"/>
    <x v="244"/>
    <d v="2023-01-15T00:00:00"/>
    <x v="239"/>
    <x v="1"/>
    <n v="129.62"/>
    <n v="3"/>
    <n v="2"/>
    <x v="3"/>
    <s v="Debit Card"/>
    <x v="2"/>
    <s v="Yes"/>
    <s v="Accommodation"/>
    <n v="3"/>
    <n v="5"/>
    <n v="0"/>
    <x v="2"/>
    <n v="0"/>
  </r>
  <r>
    <n v="4062"/>
    <x v="2"/>
    <x v="82"/>
    <d v="2023-10-15T00:00:00"/>
    <x v="288"/>
    <x v="1"/>
    <n v="216.53"/>
    <n v="1"/>
    <n v="0"/>
    <x v="2"/>
    <s v="Debit Card"/>
    <x v="0"/>
    <s v="Yes"/>
    <s v="Spa Services"/>
    <n v="3"/>
    <n v="1"/>
    <n v="649.59"/>
    <x v="0"/>
    <n v="216.53"/>
  </r>
  <r>
    <n v="4063"/>
    <x v="1"/>
    <x v="226"/>
    <d v="2024-01-06T00:00:00"/>
    <x v="306"/>
    <x v="0"/>
    <n v="201.64"/>
    <n v="2"/>
    <n v="3"/>
    <x v="0"/>
    <s v="Debit Card"/>
    <x v="0"/>
    <s v="No"/>
    <s v="Accommodation"/>
    <n v="6"/>
    <n v="5"/>
    <n v="1209.8399999999999"/>
    <x v="0"/>
    <n v="201.64"/>
  </r>
  <r>
    <n v="4064"/>
    <x v="3"/>
    <x v="41"/>
    <d v="2023-05-23T00:00:00"/>
    <x v="321"/>
    <x v="1"/>
    <n v="136.18"/>
    <n v="4"/>
    <n v="1"/>
    <x v="4"/>
    <s v="Cash"/>
    <x v="1"/>
    <s v="No"/>
    <s v="Accommodation"/>
    <n v="6"/>
    <n v="5"/>
    <n v="817.08"/>
    <x v="1"/>
    <n v="136.18"/>
  </r>
  <r>
    <n v="4065"/>
    <x v="3"/>
    <x v="343"/>
    <d v="2023-03-18T00:00:00"/>
    <x v="131"/>
    <x v="2"/>
    <n v="145.85"/>
    <n v="2"/>
    <n v="0"/>
    <x v="0"/>
    <s v="UPI"/>
    <x v="0"/>
    <s v="No"/>
    <s v="Laundry"/>
    <n v="9"/>
    <n v="2"/>
    <n v="1312.6499999999999"/>
    <x v="0"/>
    <n v="145.85"/>
  </r>
  <r>
    <n v="4066"/>
    <x v="3"/>
    <x v="293"/>
    <d v="2023-05-25T00:00:00"/>
    <x v="2"/>
    <x v="2"/>
    <n v="147.62"/>
    <n v="2"/>
    <n v="2"/>
    <x v="1"/>
    <s v="Debit Card"/>
    <x v="0"/>
    <s v="Yes"/>
    <s v="Food &amp; Beverage"/>
    <n v="5"/>
    <n v="4"/>
    <n v="738.1"/>
    <x v="0"/>
    <n v="147.62"/>
  </r>
  <r>
    <n v="4067"/>
    <x v="3"/>
    <x v="19"/>
    <d v="2023-01-23T00:00:00"/>
    <x v="134"/>
    <x v="2"/>
    <n v="113.66"/>
    <n v="2"/>
    <n v="0"/>
    <x v="1"/>
    <s v="Cash"/>
    <x v="1"/>
    <s v="No"/>
    <s v="Accommodation"/>
    <n v="3"/>
    <n v="2"/>
    <n v="340.98"/>
    <x v="1"/>
    <n v="113.66000000000001"/>
  </r>
  <r>
    <n v="4068"/>
    <x v="3"/>
    <x v="65"/>
    <d v="2023-02-02T00:00:00"/>
    <x v="419"/>
    <x v="2"/>
    <n v="107.15"/>
    <n v="1"/>
    <n v="2"/>
    <x v="1"/>
    <s v="UPI"/>
    <x v="0"/>
    <s v="No"/>
    <s v="Accommodation"/>
    <n v="5"/>
    <n v="3"/>
    <n v="535.75"/>
    <x v="0"/>
    <n v="107.15"/>
  </r>
  <r>
    <n v="4069"/>
    <x v="2"/>
    <x v="139"/>
    <d v="2023-04-23T00:00:00"/>
    <x v="186"/>
    <x v="1"/>
    <n v="141.38999999999999"/>
    <n v="1"/>
    <n v="0"/>
    <x v="3"/>
    <s v="UPI"/>
    <x v="0"/>
    <s v="No"/>
    <s v="Accommodation"/>
    <n v="7"/>
    <n v="1"/>
    <n v="989.7299999999999"/>
    <x v="0"/>
    <n v="141.38999999999999"/>
  </r>
  <r>
    <n v="4070"/>
    <x v="3"/>
    <x v="3"/>
    <d v="2023-12-14T00:00:00"/>
    <x v="304"/>
    <x v="0"/>
    <n v="280.02"/>
    <n v="2"/>
    <n v="1"/>
    <x v="0"/>
    <s v="Bank Transfer"/>
    <x v="0"/>
    <s v="No"/>
    <s v="Food &amp; Beverage"/>
    <n v="2"/>
    <n v="3"/>
    <n v="560.04"/>
    <x v="0"/>
    <n v="280.02"/>
  </r>
  <r>
    <n v="4071"/>
    <x v="0"/>
    <x v="172"/>
    <d v="2023-04-23T00:00:00"/>
    <x v="45"/>
    <x v="2"/>
    <n v="104.9"/>
    <n v="4"/>
    <n v="2"/>
    <x v="3"/>
    <s v="Debit Card"/>
    <x v="0"/>
    <s v="No"/>
    <s v="Accommodation"/>
    <n v="8"/>
    <n v="6"/>
    <n v="839.2"/>
    <x v="0"/>
    <n v="104.9"/>
  </r>
  <r>
    <n v="4072"/>
    <x v="2"/>
    <x v="349"/>
    <d v="2023-08-03T00:00:00"/>
    <x v="113"/>
    <x v="1"/>
    <n v="189.66"/>
    <n v="3"/>
    <n v="1"/>
    <x v="1"/>
    <s v="Debit Card"/>
    <x v="1"/>
    <s v="No"/>
    <s v="Food &amp; Beverage"/>
    <n v="4"/>
    <n v="4"/>
    <n v="758.64"/>
    <x v="1"/>
    <n v="189.66"/>
  </r>
  <r>
    <n v="4073"/>
    <x v="2"/>
    <x v="54"/>
    <d v="2023-11-25T00:00:00"/>
    <x v="310"/>
    <x v="0"/>
    <n v="240.09"/>
    <n v="2"/>
    <n v="0"/>
    <x v="1"/>
    <s v="UPI"/>
    <x v="0"/>
    <s v="No"/>
    <s v="Accommodation"/>
    <n v="7"/>
    <n v="2"/>
    <n v="1680.63"/>
    <x v="0"/>
    <n v="240.09"/>
  </r>
  <r>
    <n v="4074"/>
    <x v="1"/>
    <x v="242"/>
    <d v="2023-02-14T00:00:00"/>
    <x v="127"/>
    <x v="2"/>
    <n v="77.8"/>
    <n v="2"/>
    <n v="0"/>
    <x v="0"/>
    <s v="Debit Card"/>
    <x v="0"/>
    <s v="No"/>
    <s v="Food &amp; Beverage"/>
    <n v="9"/>
    <n v="2"/>
    <n v="700.19999999999993"/>
    <x v="0"/>
    <n v="77.8"/>
  </r>
  <r>
    <n v="4075"/>
    <x v="0"/>
    <x v="110"/>
    <d v="2023-10-09T00:00:00"/>
    <x v="319"/>
    <x v="3"/>
    <n v="298.48"/>
    <n v="1"/>
    <n v="0"/>
    <x v="2"/>
    <s v="Credit Card"/>
    <x v="0"/>
    <s v="No"/>
    <s v="Food &amp; Beverage"/>
    <n v="2"/>
    <n v="1"/>
    <n v="596.96"/>
    <x v="0"/>
    <n v="298.48"/>
  </r>
  <r>
    <n v="4076"/>
    <x v="1"/>
    <x v="141"/>
    <d v="2023-12-28T00:00:00"/>
    <x v="272"/>
    <x v="1"/>
    <n v="126.12"/>
    <n v="4"/>
    <n v="1"/>
    <x v="0"/>
    <s v="Credit Card"/>
    <x v="1"/>
    <s v="Yes"/>
    <s v="Accommodation"/>
    <n v="10"/>
    <n v="5"/>
    <n v="1261.2"/>
    <x v="1"/>
    <n v="126.12"/>
  </r>
  <r>
    <n v="4077"/>
    <x v="0"/>
    <x v="98"/>
    <d v="2023-05-21T00:00:00"/>
    <x v="371"/>
    <x v="0"/>
    <n v="231.87"/>
    <n v="2"/>
    <n v="0"/>
    <x v="1"/>
    <s v="Debit Card"/>
    <x v="2"/>
    <s v="No"/>
    <s v="Food &amp; Beverage"/>
    <n v="6"/>
    <n v="2"/>
    <n v="0"/>
    <x v="2"/>
    <n v="0"/>
  </r>
  <r>
    <n v="4078"/>
    <x v="0"/>
    <x v="242"/>
    <d v="2023-02-07T00:00:00"/>
    <x v="185"/>
    <x v="1"/>
    <n v="166.98"/>
    <n v="1"/>
    <n v="0"/>
    <x v="1"/>
    <s v="Credit Card"/>
    <x v="2"/>
    <s v="No"/>
    <s v="Accommodation"/>
    <n v="2"/>
    <n v="1"/>
    <n v="0"/>
    <x v="2"/>
    <n v="0"/>
  </r>
  <r>
    <n v="4079"/>
    <x v="2"/>
    <x v="102"/>
    <d v="2023-09-22T00:00:00"/>
    <x v="322"/>
    <x v="3"/>
    <n v="308.88"/>
    <n v="1"/>
    <n v="0"/>
    <x v="1"/>
    <s v="Bank Transfer"/>
    <x v="2"/>
    <s v="No"/>
    <s v="Food &amp; Beverage"/>
    <n v="6"/>
    <n v="1"/>
    <n v="0"/>
    <x v="2"/>
    <n v="0"/>
  </r>
  <r>
    <n v="4080"/>
    <x v="2"/>
    <x v="334"/>
    <d v="2023-07-11T00:00:00"/>
    <x v="106"/>
    <x v="2"/>
    <n v="70.12"/>
    <n v="1"/>
    <n v="1"/>
    <x v="2"/>
    <s v="UPI"/>
    <x v="0"/>
    <s v="Yes"/>
    <s v="Accommodation"/>
    <n v="6"/>
    <n v="2"/>
    <n v="420.72"/>
    <x v="0"/>
    <n v="70.12"/>
  </r>
  <r>
    <n v="4081"/>
    <x v="3"/>
    <x v="227"/>
    <d v="2023-06-28T00:00:00"/>
    <x v="147"/>
    <x v="2"/>
    <n v="143.47"/>
    <n v="1"/>
    <n v="0"/>
    <x v="0"/>
    <s v="UPI"/>
    <x v="0"/>
    <s v="No"/>
    <s v="Laundry"/>
    <n v="3"/>
    <n v="1"/>
    <n v="430.40999999999997"/>
    <x v="0"/>
    <n v="143.47"/>
  </r>
  <r>
    <n v="4082"/>
    <x v="2"/>
    <x v="79"/>
    <d v="2023-01-27T00:00:00"/>
    <x v="238"/>
    <x v="1"/>
    <n v="116.21"/>
    <n v="2"/>
    <n v="1"/>
    <x v="1"/>
    <s v="Debit Card"/>
    <x v="1"/>
    <s v="No"/>
    <s v="Food &amp; Beverage"/>
    <n v="5"/>
    <n v="3"/>
    <n v="581.04999999999995"/>
    <x v="1"/>
    <n v="116.21"/>
  </r>
  <r>
    <n v="4083"/>
    <x v="1"/>
    <x v="245"/>
    <d v="2023-02-14T00:00:00"/>
    <x v="301"/>
    <x v="0"/>
    <n v="196.15"/>
    <n v="2"/>
    <n v="1"/>
    <x v="1"/>
    <s v="Credit Card"/>
    <x v="1"/>
    <s v="Yes"/>
    <s v="Food &amp; Beverage"/>
    <n v="6"/>
    <n v="3"/>
    <n v="1176.9000000000001"/>
    <x v="1"/>
    <n v="196.15"/>
  </r>
  <r>
    <n v="4084"/>
    <x v="3"/>
    <x v="313"/>
    <d v="2023-08-27T00:00:00"/>
    <x v="194"/>
    <x v="2"/>
    <n v="91.46"/>
    <n v="3"/>
    <n v="1"/>
    <x v="2"/>
    <s v="Bank Transfer"/>
    <x v="0"/>
    <s v="No"/>
    <s v="Accommodation"/>
    <n v="10"/>
    <n v="4"/>
    <n v="914.59999999999991"/>
    <x v="0"/>
    <n v="91.46"/>
  </r>
  <r>
    <n v="4085"/>
    <x v="1"/>
    <x v="132"/>
    <d v="2023-10-11T00:00:00"/>
    <x v="349"/>
    <x v="2"/>
    <n v="86.06"/>
    <n v="2"/>
    <n v="0"/>
    <x v="2"/>
    <s v="Cash"/>
    <x v="0"/>
    <s v="Yes"/>
    <s v="Accommodation"/>
    <n v="8"/>
    <n v="2"/>
    <n v="688.48"/>
    <x v="0"/>
    <n v="86.06"/>
  </r>
  <r>
    <n v="4086"/>
    <x v="1"/>
    <x v="239"/>
    <d v="2023-05-03T00:00:00"/>
    <x v="21"/>
    <x v="1"/>
    <n v="128.52000000000001"/>
    <n v="2"/>
    <n v="0"/>
    <x v="3"/>
    <s v="UPI"/>
    <x v="2"/>
    <s v="Yes"/>
    <s v="Accommodation"/>
    <n v="8"/>
    <n v="2"/>
    <n v="0"/>
    <x v="2"/>
    <n v="0"/>
  </r>
  <r>
    <n v="4087"/>
    <x v="2"/>
    <x v="83"/>
    <d v="2023-01-21T00:00:00"/>
    <x v="392"/>
    <x v="2"/>
    <n v="120.62"/>
    <n v="2"/>
    <n v="0"/>
    <x v="3"/>
    <s v="Debit Card"/>
    <x v="1"/>
    <s v="Yes"/>
    <s v="Accommodation"/>
    <n v="6"/>
    <n v="2"/>
    <n v="723.72"/>
    <x v="1"/>
    <n v="120.62"/>
  </r>
  <r>
    <n v="4088"/>
    <x v="1"/>
    <x v="79"/>
    <d v="2023-01-24T00:00:00"/>
    <x v="185"/>
    <x v="2"/>
    <n v="56.9"/>
    <n v="2"/>
    <n v="0"/>
    <x v="1"/>
    <s v="Bank Transfer"/>
    <x v="1"/>
    <s v="No"/>
    <s v="Food &amp; Beverage"/>
    <n v="2"/>
    <n v="2"/>
    <n v="113.8"/>
    <x v="1"/>
    <n v="56.9"/>
  </r>
  <r>
    <n v="4089"/>
    <x v="3"/>
    <x v="298"/>
    <d v="2023-04-08T00:00:00"/>
    <x v="391"/>
    <x v="0"/>
    <n v="335.93"/>
    <n v="4"/>
    <n v="1"/>
    <x v="1"/>
    <s v="Bank Transfer"/>
    <x v="1"/>
    <s v="No"/>
    <s v="Accommodation"/>
    <n v="5"/>
    <n v="5"/>
    <n v="1679.65"/>
    <x v="1"/>
    <n v="335.93"/>
  </r>
  <r>
    <n v="4090"/>
    <x v="2"/>
    <x v="250"/>
    <d v="2023-04-07T00:00:00"/>
    <x v="14"/>
    <x v="2"/>
    <n v="130.86000000000001"/>
    <n v="2"/>
    <n v="1"/>
    <x v="3"/>
    <s v="Credit Card"/>
    <x v="0"/>
    <s v="Yes"/>
    <s v="Other"/>
    <n v="7"/>
    <n v="3"/>
    <n v="916.0200000000001"/>
    <x v="0"/>
    <n v="130.86000000000001"/>
  </r>
  <r>
    <n v="4091"/>
    <x v="0"/>
    <x v="360"/>
    <d v="2023-04-07T00:00:00"/>
    <x v="210"/>
    <x v="2"/>
    <n v="101.46"/>
    <n v="1"/>
    <n v="0"/>
    <x v="1"/>
    <s v="Credit Card"/>
    <x v="0"/>
    <s v="No"/>
    <s v="Spa Services"/>
    <n v="5"/>
    <n v="1"/>
    <n v="507.29999999999995"/>
    <x v="0"/>
    <n v="101.46"/>
  </r>
  <r>
    <n v="4092"/>
    <x v="2"/>
    <x v="13"/>
    <d v="2023-05-06T00:00:00"/>
    <x v="373"/>
    <x v="3"/>
    <n v="369.49"/>
    <n v="4"/>
    <n v="2"/>
    <x v="2"/>
    <s v="Cash"/>
    <x v="0"/>
    <s v="Yes"/>
    <s v="Spa Services"/>
    <n v="2"/>
    <n v="6"/>
    <n v="738.98"/>
    <x v="0"/>
    <n v="369.49"/>
  </r>
  <r>
    <n v="4093"/>
    <x v="2"/>
    <x v="100"/>
    <d v="2023-06-28T00:00:00"/>
    <x v="318"/>
    <x v="1"/>
    <n v="209.86"/>
    <n v="4"/>
    <n v="0"/>
    <x v="1"/>
    <s v="Cash"/>
    <x v="0"/>
    <s v="No"/>
    <s v="Laundry"/>
    <n v="7"/>
    <n v="4"/>
    <n v="1469.02"/>
    <x v="0"/>
    <n v="209.85999999999999"/>
  </r>
  <r>
    <n v="4094"/>
    <x v="0"/>
    <x v="54"/>
    <d v="2023-11-23T00:00:00"/>
    <x v="329"/>
    <x v="1"/>
    <n v="114.5"/>
    <n v="3"/>
    <n v="0"/>
    <x v="1"/>
    <s v="Credit Card"/>
    <x v="0"/>
    <s v="No"/>
    <s v="Accommodation"/>
    <n v="5"/>
    <n v="3"/>
    <n v="572.5"/>
    <x v="0"/>
    <n v="114.5"/>
  </r>
  <r>
    <n v="4095"/>
    <x v="2"/>
    <x v="90"/>
    <d v="2023-09-07T00:00:00"/>
    <x v="57"/>
    <x v="2"/>
    <n v="129.22999999999999"/>
    <n v="1"/>
    <n v="0"/>
    <x v="2"/>
    <s v="Cash"/>
    <x v="0"/>
    <s v="Yes"/>
    <s v="Spa Services"/>
    <n v="10"/>
    <n v="1"/>
    <n v="1292.3"/>
    <x v="0"/>
    <n v="129.22999999999999"/>
  </r>
  <r>
    <n v="4096"/>
    <x v="2"/>
    <x v="190"/>
    <d v="2023-11-18T00:00:00"/>
    <x v="378"/>
    <x v="0"/>
    <n v="296.95999999999998"/>
    <n v="2"/>
    <n v="2"/>
    <x v="2"/>
    <s v="UPI"/>
    <x v="0"/>
    <s v="No"/>
    <s v="Accommodation"/>
    <n v="4"/>
    <n v="4"/>
    <n v="1187.8399999999999"/>
    <x v="0"/>
    <n v="296.95999999999998"/>
  </r>
  <r>
    <n v="4097"/>
    <x v="1"/>
    <x v="142"/>
    <d v="2023-01-08T00:00:00"/>
    <x v="78"/>
    <x v="0"/>
    <n v="160.72"/>
    <n v="2"/>
    <n v="0"/>
    <x v="1"/>
    <s v="UPI"/>
    <x v="2"/>
    <s v="No"/>
    <s v="Spa Services"/>
    <n v="4"/>
    <n v="2"/>
    <n v="0"/>
    <x v="2"/>
    <n v="0"/>
  </r>
  <r>
    <n v="4098"/>
    <x v="1"/>
    <x v="70"/>
    <d v="2023-08-21T00:00:00"/>
    <x v="410"/>
    <x v="0"/>
    <n v="157.91999999999999"/>
    <n v="1"/>
    <n v="0"/>
    <x v="1"/>
    <s v="Credit Card"/>
    <x v="2"/>
    <s v="No"/>
    <s v="Food &amp; Beverage"/>
    <n v="6"/>
    <n v="1"/>
    <n v="0"/>
    <x v="2"/>
    <n v="0"/>
  </r>
  <r>
    <n v="4099"/>
    <x v="1"/>
    <x v="231"/>
    <d v="2023-07-07T00:00:00"/>
    <x v="142"/>
    <x v="2"/>
    <n v="54.2"/>
    <n v="3"/>
    <n v="0"/>
    <x v="1"/>
    <s v="UPI"/>
    <x v="2"/>
    <s v="No"/>
    <s v="Food &amp; Beverage"/>
    <n v="4"/>
    <n v="3"/>
    <n v="0"/>
    <x v="2"/>
    <n v="0"/>
  </r>
  <r>
    <n v="4100"/>
    <x v="1"/>
    <x v="113"/>
    <d v="2023-08-26T00:00:00"/>
    <x v="75"/>
    <x v="0"/>
    <n v="186.86"/>
    <n v="1"/>
    <n v="0"/>
    <x v="1"/>
    <s v="UPI"/>
    <x v="1"/>
    <s v="No"/>
    <s v="Accommodation"/>
    <n v="6"/>
    <n v="1"/>
    <n v="1121.1600000000001"/>
    <x v="1"/>
    <n v="186.86"/>
  </r>
  <r>
    <n v="4101"/>
    <x v="1"/>
    <x v="212"/>
    <d v="2023-11-20T00:00:00"/>
    <x v="356"/>
    <x v="3"/>
    <n v="237.27"/>
    <n v="1"/>
    <n v="0"/>
    <x v="3"/>
    <s v="Credit Card"/>
    <x v="0"/>
    <s v="No"/>
    <s v="Accommodation"/>
    <n v="8"/>
    <n v="1"/>
    <n v="1898.16"/>
    <x v="0"/>
    <n v="237.27"/>
  </r>
  <r>
    <n v="4102"/>
    <x v="0"/>
    <x v="135"/>
    <d v="2023-07-03T00:00:00"/>
    <x v="106"/>
    <x v="1"/>
    <n v="133.26"/>
    <n v="1"/>
    <n v="0"/>
    <x v="2"/>
    <s v="Cash"/>
    <x v="0"/>
    <s v="Yes"/>
    <s v="Accommodation"/>
    <n v="6"/>
    <n v="1"/>
    <n v="799.56"/>
    <x v="0"/>
    <n v="133.26"/>
  </r>
  <r>
    <n v="4103"/>
    <x v="2"/>
    <x v="140"/>
    <d v="2023-06-03T00:00:00"/>
    <x v="406"/>
    <x v="1"/>
    <n v="119.61"/>
    <n v="2"/>
    <n v="0"/>
    <x v="0"/>
    <s v="UPI"/>
    <x v="1"/>
    <s v="No"/>
    <s v="Accommodation"/>
    <n v="3"/>
    <n v="2"/>
    <n v="358.83"/>
    <x v="1"/>
    <n v="119.61"/>
  </r>
  <r>
    <n v="4104"/>
    <x v="3"/>
    <x v="176"/>
    <d v="2023-12-03T00:00:00"/>
    <x v="304"/>
    <x v="1"/>
    <n v="141.69999999999999"/>
    <n v="1"/>
    <n v="1"/>
    <x v="4"/>
    <s v="Credit Card"/>
    <x v="1"/>
    <s v="No"/>
    <s v="Accommodation"/>
    <n v="7"/>
    <n v="2"/>
    <n v="991.89999999999986"/>
    <x v="1"/>
    <n v="141.69999999999999"/>
  </r>
  <r>
    <n v="4105"/>
    <x v="2"/>
    <x v="270"/>
    <d v="2023-11-27T00:00:00"/>
    <x v="22"/>
    <x v="1"/>
    <n v="137.93"/>
    <n v="3"/>
    <n v="2"/>
    <x v="2"/>
    <s v="Cash"/>
    <x v="0"/>
    <s v="No"/>
    <s v="Accommodation"/>
    <n v="3"/>
    <n v="5"/>
    <n v="413.79"/>
    <x v="0"/>
    <n v="137.93"/>
  </r>
  <r>
    <n v="4106"/>
    <x v="0"/>
    <x v="52"/>
    <d v="2023-12-04T00:00:00"/>
    <x v="247"/>
    <x v="3"/>
    <n v="286.47000000000003"/>
    <n v="4"/>
    <n v="2"/>
    <x v="3"/>
    <s v="Credit Card"/>
    <x v="0"/>
    <s v="No"/>
    <s v="Accommodation"/>
    <n v="4"/>
    <n v="6"/>
    <n v="1145.8800000000001"/>
    <x v="0"/>
    <n v="286.47000000000003"/>
  </r>
  <r>
    <n v="4107"/>
    <x v="0"/>
    <x v="177"/>
    <d v="2023-11-13T00:00:00"/>
    <x v="288"/>
    <x v="2"/>
    <n v="104.73"/>
    <n v="1"/>
    <n v="0"/>
    <x v="2"/>
    <s v="Cash"/>
    <x v="0"/>
    <s v="No"/>
    <s v="Food &amp; Beverage"/>
    <n v="2"/>
    <n v="1"/>
    <n v="209.46"/>
    <x v="0"/>
    <n v="104.73"/>
  </r>
  <r>
    <n v="4108"/>
    <x v="1"/>
    <x v="187"/>
    <d v="2023-05-28T00:00:00"/>
    <x v="360"/>
    <x v="3"/>
    <n v="414.46"/>
    <n v="1"/>
    <n v="1"/>
    <x v="2"/>
    <s v="Credit Card"/>
    <x v="1"/>
    <s v="Yes"/>
    <s v="Accommodation"/>
    <n v="7"/>
    <n v="2"/>
    <n v="2901.22"/>
    <x v="1"/>
    <n v="414.46"/>
  </r>
  <r>
    <n v="4109"/>
    <x v="1"/>
    <x v="63"/>
    <d v="2023-03-23T00:00:00"/>
    <x v="271"/>
    <x v="2"/>
    <n v="99.48"/>
    <n v="4"/>
    <n v="1"/>
    <x v="2"/>
    <s v="Bank Transfer"/>
    <x v="0"/>
    <s v="No"/>
    <s v="Accommodation"/>
    <n v="2"/>
    <n v="5"/>
    <n v="198.96"/>
    <x v="0"/>
    <n v="99.48"/>
  </r>
  <r>
    <n v="4110"/>
    <x v="0"/>
    <x v="303"/>
    <d v="2023-08-23T00:00:00"/>
    <x v="105"/>
    <x v="1"/>
    <n v="177.27"/>
    <n v="1"/>
    <n v="0"/>
    <x v="2"/>
    <s v="Cash"/>
    <x v="1"/>
    <s v="No"/>
    <s v="Spa Services"/>
    <n v="9"/>
    <n v="1"/>
    <n v="1595.43"/>
    <x v="1"/>
    <n v="177.27"/>
  </r>
  <r>
    <n v="4111"/>
    <x v="0"/>
    <x v="25"/>
    <d v="2023-12-05T00:00:00"/>
    <x v="351"/>
    <x v="2"/>
    <n v="75.34"/>
    <n v="2"/>
    <n v="0"/>
    <x v="0"/>
    <s v="UPI"/>
    <x v="2"/>
    <s v="No"/>
    <s v="Accommodation"/>
    <n v="7"/>
    <n v="2"/>
    <n v="0"/>
    <x v="2"/>
    <n v="0"/>
  </r>
  <r>
    <n v="4112"/>
    <x v="3"/>
    <x v="95"/>
    <d v="2023-05-19T00:00:00"/>
    <x v="341"/>
    <x v="3"/>
    <n v="386.67"/>
    <n v="4"/>
    <n v="1"/>
    <x v="1"/>
    <s v="UPI"/>
    <x v="0"/>
    <s v="No"/>
    <s v="Accommodation"/>
    <n v="3"/>
    <n v="5"/>
    <n v="1160.01"/>
    <x v="0"/>
    <n v="386.67"/>
  </r>
  <r>
    <n v="4113"/>
    <x v="2"/>
    <x v="79"/>
    <d v="2023-01-25T00:00:00"/>
    <x v="353"/>
    <x v="2"/>
    <n v="120.75"/>
    <n v="1"/>
    <n v="0"/>
    <x v="2"/>
    <s v="Bank Transfer"/>
    <x v="0"/>
    <s v="No"/>
    <s v="Accommodation"/>
    <n v="3"/>
    <n v="1"/>
    <n v="362.25"/>
    <x v="0"/>
    <n v="120.75"/>
  </r>
  <r>
    <n v="4114"/>
    <x v="1"/>
    <x v="106"/>
    <d v="2023-06-11T00:00:00"/>
    <x v="103"/>
    <x v="2"/>
    <n v="57.74"/>
    <n v="1"/>
    <n v="2"/>
    <x v="2"/>
    <s v="Bank Transfer"/>
    <x v="3"/>
    <s v="No"/>
    <s v="Accommodation"/>
    <n v="4"/>
    <n v="3"/>
    <n v="0"/>
    <x v="2"/>
    <n v="0"/>
  </r>
  <r>
    <n v="4115"/>
    <x v="2"/>
    <x v="285"/>
    <d v="2023-07-01T00:00:00"/>
    <x v="1"/>
    <x v="3"/>
    <n v="308.70999999999998"/>
    <n v="4"/>
    <n v="1"/>
    <x v="3"/>
    <s v="Cash"/>
    <x v="2"/>
    <s v="No"/>
    <s v="Spa Services"/>
    <n v="2"/>
    <n v="5"/>
    <n v="0"/>
    <x v="2"/>
    <n v="0"/>
  </r>
  <r>
    <n v="4116"/>
    <x v="3"/>
    <x v="144"/>
    <d v="2023-06-28T00:00:00"/>
    <x v="16"/>
    <x v="2"/>
    <n v="112.66"/>
    <n v="1"/>
    <n v="0"/>
    <x v="3"/>
    <s v="Bank Transfer"/>
    <x v="1"/>
    <s v="No"/>
    <s v="Accommodation"/>
    <n v="2"/>
    <n v="1"/>
    <n v="225.32"/>
    <x v="1"/>
    <n v="112.66"/>
  </r>
  <r>
    <n v="4117"/>
    <x v="3"/>
    <x v="312"/>
    <d v="2024-01-01T00:00:00"/>
    <x v="365"/>
    <x v="2"/>
    <n v="97.04"/>
    <n v="3"/>
    <n v="0"/>
    <x v="1"/>
    <s v="Debit Card"/>
    <x v="1"/>
    <s v="No"/>
    <s v="Accommodation"/>
    <n v="9"/>
    <n v="3"/>
    <n v="873.36"/>
    <x v="1"/>
    <n v="97.04"/>
  </r>
  <r>
    <n v="4118"/>
    <x v="1"/>
    <x v="299"/>
    <d v="2023-05-04T00:00:00"/>
    <x v="160"/>
    <x v="2"/>
    <n v="77.92"/>
    <n v="1"/>
    <n v="0"/>
    <x v="1"/>
    <s v="Cash"/>
    <x v="2"/>
    <s v="Yes"/>
    <s v="Accommodation"/>
    <n v="5"/>
    <n v="1"/>
    <n v="0"/>
    <x v="2"/>
    <n v="0"/>
  </r>
  <r>
    <n v="4119"/>
    <x v="1"/>
    <x v="327"/>
    <d v="2023-09-06T00:00:00"/>
    <x v="136"/>
    <x v="1"/>
    <n v="148.38"/>
    <n v="2"/>
    <n v="2"/>
    <x v="4"/>
    <s v="Credit Card"/>
    <x v="0"/>
    <s v="No"/>
    <s v="Accommodation"/>
    <n v="2"/>
    <n v="4"/>
    <n v="296.76"/>
    <x v="0"/>
    <n v="148.38"/>
  </r>
  <r>
    <n v="4120"/>
    <x v="1"/>
    <x v="245"/>
    <d v="2023-02-16T00:00:00"/>
    <x v="263"/>
    <x v="3"/>
    <n v="234.55"/>
    <n v="2"/>
    <n v="1"/>
    <x v="0"/>
    <s v="Credit Card"/>
    <x v="0"/>
    <s v="No"/>
    <s v="Food &amp; Beverage"/>
    <n v="8"/>
    <n v="3"/>
    <n v="1876.4"/>
    <x v="0"/>
    <n v="234.55"/>
  </r>
  <r>
    <n v="4121"/>
    <x v="0"/>
    <x v="72"/>
    <d v="2023-12-31T00:00:00"/>
    <x v="358"/>
    <x v="2"/>
    <n v="62.67"/>
    <n v="1"/>
    <n v="0"/>
    <x v="1"/>
    <s v="Bank Transfer"/>
    <x v="0"/>
    <s v="Yes"/>
    <s v="Accommodation"/>
    <n v="3"/>
    <n v="1"/>
    <n v="188.01"/>
    <x v="0"/>
    <n v="62.669999999999995"/>
  </r>
  <r>
    <n v="4122"/>
    <x v="1"/>
    <x v="46"/>
    <d v="2023-03-26T00:00:00"/>
    <x v="215"/>
    <x v="2"/>
    <n v="101.56"/>
    <n v="3"/>
    <n v="0"/>
    <x v="1"/>
    <s v="UPI"/>
    <x v="0"/>
    <s v="No"/>
    <s v="Spa Services"/>
    <n v="2"/>
    <n v="3"/>
    <n v="203.12"/>
    <x v="0"/>
    <n v="101.56"/>
  </r>
  <r>
    <n v="4123"/>
    <x v="2"/>
    <x v="70"/>
    <d v="2023-08-22T00:00:00"/>
    <x v="366"/>
    <x v="0"/>
    <n v="309.33"/>
    <n v="2"/>
    <n v="0"/>
    <x v="4"/>
    <s v="Debit Card"/>
    <x v="2"/>
    <s v="No"/>
    <s v="Accommodation"/>
    <n v="7"/>
    <n v="2"/>
    <n v="0"/>
    <x v="2"/>
    <n v="0"/>
  </r>
  <r>
    <n v="4124"/>
    <x v="2"/>
    <x v="321"/>
    <d v="2023-07-18T00:00:00"/>
    <x v="366"/>
    <x v="1"/>
    <n v="168.04"/>
    <n v="3"/>
    <n v="0"/>
    <x v="2"/>
    <s v="Cash"/>
    <x v="0"/>
    <s v="No"/>
    <s v="Accommodation"/>
    <n v="6"/>
    <n v="3"/>
    <n v="1008.24"/>
    <x v="0"/>
    <n v="168.04"/>
  </r>
  <r>
    <n v="4125"/>
    <x v="0"/>
    <x v="207"/>
    <d v="2023-06-06T00:00:00"/>
    <x v="202"/>
    <x v="3"/>
    <n v="254.09"/>
    <n v="2"/>
    <n v="0"/>
    <x v="1"/>
    <s v="Debit Card"/>
    <x v="0"/>
    <s v="No"/>
    <s v="Accommodation"/>
    <n v="8"/>
    <n v="2"/>
    <n v="2032.72"/>
    <x v="0"/>
    <n v="254.09"/>
  </r>
  <r>
    <n v="4126"/>
    <x v="1"/>
    <x v="93"/>
    <d v="2023-10-11T00:00:00"/>
    <x v="129"/>
    <x v="1"/>
    <n v="94.3"/>
    <n v="1"/>
    <n v="2"/>
    <x v="3"/>
    <s v="Cash"/>
    <x v="0"/>
    <s v="No"/>
    <s v="Accommodation"/>
    <n v="3"/>
    <n v="3"/>
    <n v="282.89999999999998"/>
    <x v="0"/>
    <n v="94.3"/>
  </r>
  <r>
    <n v="4127"/>
    <x v="0"/>
    <x v="89"/>
    <d v="2023-11-08T00:00:00"/>
    <x v="184"/>
    <x v="2"/>
    <n v="64.64"/>
    <n v="1"/>
    <n v="0"/>
    <x v="1"/>
    <s v="Bank Transfer"/>
    <x v="0"/>
    <s v="No"/>
    <s v="Accommodation"/>
    <n v="10"/>
    <n v="1"/>
    <n v="646.4"/>
    <x v="0"/>
    <n v="64.64"/>
  </r>
  <r>
    <n v="4128"/>
    <x v="0"/>
    <x v="260"/>
    <d v="2023-03-17T00:00:00"/>
    <x v="102"/>
    <x v="2"/>
    <n v="61.13"/>
    <n v="1"/>
    <n v="0"/>
    <x v="2"/>
    <s v="UPI"/>
    <x v="2"/>
    <s v="No"/>
    <s v="Spa Services"/>
    <n v="4"/>
    <n v="1"/>
    <n v="0"/>
    <x v="2"/>
    <n v="0"/>
  </r>
  <r>
    <n v="4129"/>
    <x v="1"/>
    <x v="352"/>
    <d v="2023-08-31T00:00:00"/>
    <x v="410"/>
    <x v="3"/>
    <n v="351.9"/>
    <n v="3"/>
    <n v="0"/>
    <x v="0"/>
    <s v="UPI"/>
    <x v="1"/>
    <s v="No"/>
    <s v="Food &amp; Beverage"/>
    <n v="6"/>
    <n v="3"/>
    <n v="2111.3999999999996"/>
    <x v="1"/>
    <n v="351.89999999999992"/>
  </r>
  <r>
    <n v="4130"/>
    <x v="2"/>
    <x v="177"/>
    <d v="2023-11-14T00:00:00"/>
    <x v="128"/>
    <x v="0"/>
    <n v="216.01"/>
    <n v="2"/>
    <n v="0"/>
    <x v="2"/>
    <s v="Bank Transfer"/>
    <x v="1"/>
    <s v="No"/>
    <s v="Accommodation"/>
    <n v="3"/>
    <n v="2"/>
    <n v="648.03"/>
    <x v="1"/>
    <n v="216.01"/>
  </r>
  <r>
    <n v="4131"/>
    <x v="3"/>
    <x v="339"/>
    <d v="2023-12-03T00:00:00"/>
    <x v="226"/>
    <x v="2"/>
    <n v="96.98"/>
    <n v="1"/>
    <n v="0"/>
    <x v="0"/>
    <s v="Debit Card"/>
    <x v="0"/>
    <s v="Yes"/>
    <s v="Food &amp; Beverage"/>
    <n v="4"/>
    <n v="1"/>
    <n v="387.92"/>
    <x v="0"/>
    <n v="96.98"/>
  </r>
  <r>
    <n v="4132"/>
    <x v="1"/>
    <x v="164"/>
    <d v="2023-08-26T00:00:00"/>
    <x v="20"/>
    <x v="1"/>
    <n v="155.72"/>
    <n v="1"/>
    <n v="0"/>
    <x v="4"/>
    <s v="Credit Card"/>
    <x v="1"/>
    <s v="No"/>
    <s v="Laundry"/>
    <n v="5"/>
    <n v="1"/>
    <n v="778.6"/>
    <x v="1"/>
    <n v="155.72"/>
  </r>
  <r>
    <n v="4133"/>
    <x v="3"/>
    <x v="108"/>
    <d v="2023-12-19T00:00:00"/>
    <x v="17"/>
    <x v="1"/>
    <n v="211.43"/>
    <n v="1"/>
    <n v="0"/>
    <x v="2"/>
    <s v="Cash"/>
    <x v="0"/>
    <s v="No"/>
    <s v="Laundry"/>
    <n v="4"/>
    <n v="1"/>
    <n v="845.72"/>
    <x v="0"/>
    <n v="211.43"/>
  </r>
  <r>
    <n v="4134"/>
    <x v="0"/>
    <x v="93"/>
    <d v="2023-10-20T00:00:00"/>
    <x v="59"/>
    <x v="2"/>
    <n v="75.13"/>
    <n v="3"/>
    <n v="1"/>
    <x v="3"/>
    <s v="Credit Card"/>
    <x v="0"/>
    <s v="No"/>
    <s v="Accommodation"/>
    <n v="12"/>
    <n v="4"/>
    <n v="901.56"/>
    <x v="0"/>
    <n v="75.13"/>
  </r>
  <r>
    <n v="4135"/>
    <x v="2"/>
    <x v="90"/>
    <d v="2023-09-03T00:00:00"/>
    <x v="319"/>
    <x v="2"/>
    <n v="145.43"/>
    <n v="2"/>
    <n v="1"/>
    <x v="4"/>
    <s v="Debit Card"/>
    <x v="0"/>
    <s v="No"/>
    <s v="Food &amp; Beverage"/>
    <n v="6"/>
    <n v="3"/>
    <n v="872.58"/>
    <x v="0"/>
    <n v="145.43"/>
  </r>
  <r>
    <n v="4136"/>
    <x v="2"/>
    <x v="191"/>
    <d v="2023-06-15T00:00:00"/>
    <x v="81"/>
    <x v="1"/>
    <n v="185.96"/>
    <n v="3"/>
    <n v="1"/>
    <x v="1"/>
    <s v="Cash"/>
    <x v="1"/>
    <s v="No"/>
    <s v="Accommodation"/>
    <n v="7"/>
    <n v="4"/>
    <n v="1301.72"/>
    <x v="1"/>
    <n v="185.96"/>
  </r>
  <r>
    <n v="4137"/>
    <x v="1"/>
    <x v="320"/>
    <d v="2023-12-07T00:00:00"/>
    <x v="272"/>
    <x v="1"/>
    <n v="143.93"/>
    <n v="3"/>
    <n v="0"/>
    <x v="1"/>
    <s v="Bank Transfer"/>
    <x v="1"/>
    <s v="No"/>
    <s v="Food &amp; Beverage"/>
    <n v="5"/>
    <n v="3"/>
    <n v="719.65000000000009"/>
    <x v="1"/>
    <n v="143.93"/>
  </r>
  <r>
    <n v="4138"/>
    <x v="2"/>
    <x v="67"/>
    <d v="2023-05-24T00:00:00"/>
    <x v="201"/>
    <x v="1"/>
    <n v="174.35"/>
    <n v="3"/>
    <n v="0"/>
    <x v="3"/>
    <s v="Bank Transfer"/>
    <x v="0"/>
    <s v="No"/>
    <s v="Accommodation"/>
    <n v="10"/>
    <n v="3"/>
    <n v="1743.5"/>
    <x v="0"/>
    <n v="174.35"/>
  </r>
  <r>
    <n v="4139"/>
    <x v="3"/>
    <x v="209"/>
    <d v="2023-10-18T00:00:00"/>
    <x v="382"/>
    <x v="1"/>
    <n v="231.04"/>
    <n v="1"/>
    <n v="0"/>
    <x v="1"/>
    <s v="Bank Transfer"/>
    <x v="0"/>
    <s v="Yes"/>
    <s v="Accommodation"/>
    <n v="3"/>
    <n v="1"/>
    <n v="693.12"/>
    <x v="0"/>
    <n v="231.04"/>
  </r>
  <r>
    <n v="4140"/>
    <x v="0"/>
    <x v="344"/>
    <d v="2023-07-15T00:00:00"/>
    <x v="408"/>
    <x v="0"/>
    <n v="224.58"/>
    <n v="1"/>
    <n v="0"/>
    <x v="2"/>
    <s v="UPI"/>
    <x v="2"/>
    <s v="Yes"/>
    <s v="Other"/>
    <n v="11"/>
    <n v="1"/>
    <n v="0"/>
    <x v="2"/>
    <n v="0"/>
  </r>
  <r>
    <n v="4141"/>
    <x v="3"/>
    <x v="113"/>
    <d v="2023-08-25T00:00:00"/>
    <x v="297"/>
    <x v="2"/>
    <n v="125"/>
    <n v="2"/>
    <n v="1"/>
    <x v="0"/>
    <s v="Cash"/>
    <x v="0"/>
    <s v="Yes"/>
    <s v="Food &amp; Beverage"/>
    <n v="5"/>
    <n v="3"/>
    <n v="625"/>
    <x v="0"/>
    <n v="125"/>
  </r>
  <r>
    <n v="4142"/>
    <x v="0"/>
    <x v="56"/>
    <d v="2023-02-21T00:00:00"/>
    <x v="250"/>
    <x v="0"/>
    <n v="188.24"/>
    <n v="2"/>
    <n v="0"/>
    <x v="4"/>
    <s v="Cash"/>
    <x v="0"/>
    <s v="No"/>
    <s v="Accommodation"/>
    <n v="3"/>
    <n v="2"/>
    <n v="564.72"/>
    <x v="0"/>
    <n v="188.24"/>
  </r>
  <r>
    <n v="4143"/>
    <x v="1"/>
    <x v="16"/>
    <d v="2023-06-23T00:00:00"/>
    <x v="140"/>
    <x v="3"/>
    <n v="393.57"/>
    <n v="1"/>
    <n v="0"/>
    <x v="2"/>
    <s v="Debit Card"/>
    <x v="0"/>
    <s v="No"/>
    <s v="Accommodation"/>
    <n v="9"/>
    <n v="1"/>
    <n v="3542.13"/>
    <x v="0"/>
    <n v="393.57"/>
  </r>
  <r>
    <n v="4144"/>
    <x v="2"/>
    <x v="192"/>
    <d v="2023-12-25T00:00:00"/>
    <x v="143"/>
    <x v="2"/>
    <n v="100.83"/>
    <n v="2"/>
    <n v="0"/>
    <x v="2"/>
    <s v="UPI"/>
    <x v="2"/>
    <s v="No"/>
    <s v="Other"/>
    <n v="1"/>
    <n v="2"/>
    <n v="0"/>
    <x v="2"/>
    <n v="0"/>
  </r>
  <r>
    <n v="4145"/>
    <x v="1"/>
    <x v="172"/>
    <d v="2023-04-19T00:00:00"/>
    <x v="114"/>
    <x v="3"/>
    <n v="365.57"/>
    <n v="2"/>
    <n v="2"/>
    <x v="1"/>
    <s v="Cash"/>
    <x v="0"/>
    <s v="Yes"/>
    <s v="Spa Services"/>
    <n v="4"/>
    <n v="4"/>
    <n v="1462.28"/>
    <x v="0"/>
    <n v="365.57"/>
  </r>
  <r>
    <n v="4146"/>
    <x v="1"/>
    <x v="256"/>
    <d v="2023-02-13T00:00:00"/>
    <x v="137"/>
    <x v="0"/>
    <n v="203.7"/>
    <n v="2"/>
    <n v="1"/>
    <x v="2"/>
    <s v="Bank Transfer"/>
    <x v="0"/>
    <s v="No"/>
    <s v="Laundry"/>
    <n v="4"/>
    <n v="3"/>
    <n v="814.8"/>
    <x v="0"/>
    <n v="203.7"/>
  </r>
  <r>
    <n v="4147"/>
    <x v="2"/>
    <x v="170"/>
    <d v="2023-09-19T00:00:00"/>
    <x v="75"/>
    <x v="0"/>
    <n v="179.38"/>
    <n v="4"/>
    <n v="2"/>
    <x v="3"/>
    <s v="Bank Transfer"/>
    <x v="0"/>
    <s v="No"/>
    <s v="Accommodation"/>
    <n v="5"/>
    <n v="6"/>
    <n v="896.9"/>
    <x v="0"/>
    <n v="179.38"/>
  </r>
  <r>
    <n v="4148"/>
    <x v="3"/>
    <x v="302"/>
    <d v="2023-03-11T00:00:00"/>
    <x v="335"/>
    <x v="2"/>
    <n v="89.9"/>
    <n v="2"/>
    <n v="0"/>
    <x v="1"/>
    <s v="Debit Card"/>
    <x v="0"/>
    <s v="No"/>
    <s v="Accommodation"/>
    <n v="10"/>
    <n v="2"/>
    <n v="899"/>
    <x v="0"/>
    <n v="89.9"/>
  </r>
  <r>
    <n v="4149"/>
    <x v="2"/>
    <x v="97"/>
    <d v="2023-12-15T00:00:00"/>
    <x v="276"/>
    <x v="2"/>
    <n v="140.03"/>
    <n v="1"/>
    <n v="0"/>
    <x v="2"/>
    <s v="Credit Card"/>
    <x v="2"/>
    <s v="Yes"/>
    <s v="Laundry"/>
    <n v="4"/>
    <n v="1"/>
    <n v="0"/>
    <x v="2"/>
    <n v="0"/>
  </r>
  <r>
    <n v="4150"/>
    <x v="1"/>
    <x v="335"/>
    <d v="2023-07-17T00:00:00"/>
    <x v="291"/>
    <x v="0"/>
    <n v="146.41"/>
    <n v="3"/>
    <n v="0"/>
    <x v="4"/>
    <s v="UPI"/>
    <x v="0"/>
    <s v="No"/>
    <s v="Food &amp; Beverage"/>
    <n v="4"/>
    <n v="3"/>
    <n v="585.64"/>
    <x v="0"/>
    <n v="146.41"/>
  </r>
  <r>
    <n v="4151"/>
    <x v="3"/>
    <x v="148"/>
    <d v="2023-06-05T00:00:00"/>
    <x v="38"/>
    <x v="2"/>
    <n v="162.41999999999999"/>
    <n v="3"/>
    <n v="0"/>
    <x v="2"/>
    <s v="Debit Card"/>
    <x v="0"/>
    <s v="No"/>
    <s v="Food &amp; Beverage"/>
    <n v="9"/>
    <n v="3"/>
    <n v="1461.78"/>
    <x v="0"/>
    <n v="162.41999999999999"/>
  </r>
  <r>
    <n v="4152"/>
    <x v="2"/>
    <x v="327"/>
    <d v="2023-09-07T00:00:00"/>
    <x v="297"/>
    <x v="1"/>
    <n v="145.99"/>
    <n v="3"/>
    <n v="0"/>
    <x v="2"/>
    <s v="UPI"/>
    <x v="2"/>
    <s v="No"/>
    <s v="Accommodation"/>
    <n v="3"/>
    <n v="3"/>
    <n v="0"/>
    <x v="2"/>
    <n v="0"/>
  </r>
  <r>
    <n v="4153"/>
    <x v="2"/>
    <x v="363"/>
    <d v="2023-08-31T00:00:00"/>
    <x v="145"/>
    <x v="1"/>
    <n v="128.31"/>
    <n v="3"/>
    <n v="0"/>
    <x v="1"/>
    <s v="Cash"/>
    <x v="2"/>
    <s v="No"/>
    <s v="Food &amp; Beverage"/>
    <n v="4"/>
    <n v="3"/>
    <n v="0"/>
    <x v="2"/>
    <n v="0"/>
  </r>
  <r>
    <n v="4154"/>
    <x v="2"/>
    <x v="28"/>
    <d v="2023-03-19T00:00:00"/>
    <x v="45"/>
    <x v="3"/>
    <n v="389.33"/>
    <n v="2"/>
    <n v="0"/>
    <x v="3"/>
    <s v="UPI"/>
    <x v="1"/>
    <s v="Yes"/>
    <s v="Accommodation"/>
    <n v="5"/>
    <n v="2"/>
    <n v="1946.6499999999999"/>
    <x v="1"/>
    <n v="389.33"/>
  </r>
  <r>
    <n v="4155"/>
    <x v="2"/>
    <x v="70"/>
    <d v="2023-08-20T00:00:00"/>
    <x v="126"/>
    <x v="2"/>
    <n v="146.41"/>
    <n v="2"/>
    <n v="0"/>
    <x v="1"/>
    <s v="UPI"/>
    <x v="2"/>
    <s v="No"/>
    <s v="Accommodation"/>
    <n v="5"/>
    <n v="2"/>
    <n v="0"/>
    <x v="2"/>
    <n v="0"/>
  </r>
  <r>
    <n v="4156"/>
    <x v="3"/>
    <x v="337"/>
    <d v="2023-11-09T00:00:00"/>
    <x v="90"/>
    <x v="1"/>
    <n v="136.30000000000001"/>
    <n v="2"/>
    <n v="2"/>
    <x v="4"/>
    <s v="Bank Transfer"/>
    <x v="0"/>
    <s v="No"/>
    <s v="Accommodation"/>
    <n v="9"/>
    <n v="4"/>
    <n v="1226.7"/>
    <x v="0"/>
    <n v="136.30000000000001"/>
  </r>
  <r>
    <n v="4157"/>
    <x v="0"/>
    <x v="276"/>
    <d v="2023-02-05T00:00:00"/>
    <x v="132"/>
    <x v="2"/>
    <n v="123.54"/>
    <n v="3"/>
    <n v="0"/>
    <x v="4"/>
    <s v="UPI"/>
    <x v="1"/>
    <s v="No"/>
    <s v="Accommodation"/>
    <n v="7"/>
    <n v="3"/>
    <n v="864.78000000000009"/>
    <x v="1"/>
    <n v="123.54"/>
  </r>
  <r>
    <n v="4158"/>
    <x v="0"/>
    <x v="315"/>
    <d v="2023-01-20T00:00:00"/>
    <x v="401"/>
    <x v="3"/>
    <n v="257.72000000000003"/>
    <n v="4"/>
    <n v="2"/>
    <x v="3"/>
    <s v="Bank Transfer"/>
    <x v="0"/>
    <s v="No"/>
    <s v="Food &amp; Beverage"/>
    <n v="11"/>
    <n v="6"/>
    <n v="2834.92"/>
    <x v="0"/>
    <n v="257.72000000000003"/>
  </r>
  <r>
    <n v="4159"/>
    <x v="2"/>
    <x v="255"/>
    <d v="2023-09-13T00:00:00"/>
    <x v="369"/>
    <x v="1"/>
    <n v="145.88"/>
    <n v="1"/>
    <n v="0"/>
    <x v="2"/>
    <s v="Bank Transfer"/>
    <x v="2"/>
    <s v="No"/>
    <s v="Accommodation"/>
    <n v="5"/>
    <n v="1"/>
    <n v="0"/>
    <x v="2"/>
    <n v="0"/>
  </r>
  <r>
    <n v="4160"/>
    <x v="1"/>
    <x v="289"/>
    <d v="2023-12-12T00:00:00"/>
    <x v="190"/>
    <x v="2"/>
    <n v="109.6"/>
    <n v="1"/>
    <n v="2"/>
    <x v="2"/>
    <s v="Debit Card"/>
    <x v="0"/>
    <s v="Yes"/>
    <s v="Food &amp; Beverage"/>
    <n v="4"/>
    <n v="3"/>
    <n v="438.4"/>
    <x v="0"/>
    <n v="109.6"/>
  </r>
  <r>
    <n v="4161"/>
    <x v="3"/>
    <x v="107"/>
    <d v="2023-06-10T00:00:00"/>
    <x v="60"/>
    <x v="3"/>
    <n v="463.27"/>
    <n v="1"/>
    <n v="0"/>
    <x v="4"/>
    <s v="Credit Card"/>
    <x v="0"/>
    <s v="No"/>
    <s v="Accommodation"/>
    <n v="5"/>
    <n v="1"/>
    <n v="2316.35"/>
    <x v="0"/>
    <n v="463.27"/>
  </r>
  <r>
    <n v="4162"/>
    <x v="0"/>
    <x v="278"/>
    <d v="2023-12-07T00:00:00"/>
    <x v="265"/>
    <x v="2"/>
    <n v="87.37"/>
    <n v="3"/>
    <n v="0"/>
    <x v="1"/>
    <s v="Credit Card"/>
    <x v="0"/>
    <s v="No"/>
    <s v="Accommodation"/>
    <n v="3"/>
    <n v="3"/>
    <n v="262.11"/>
    <x v="0"/>
    <n v="87.37"/>
  </r>
  <r>
    <n v="4163"/>
    <x v="2"/>
    <x v="130"/>
    <d v="2023-09-10T00:00:00"/>
    <x v="41"/>
    <x v="0"/>
    <n v="297.08"/>
    <n v="4"/>
    <n v="2"/>
    <x v="3"/>
    <s v="UPI"/>
    <x v="0"/>
    <s v="No"/>
    <s v="Accommodation"/>
    <n v="9"/>
    <n v="6"/>
    <n v="2673.72"/>
    <x v="0"/>
    <n v="297.08"/>
  </r>
  <r>
    <n v="4164"/>
    <x v="3"/>
    <x v="334"/>
    <d v="2023-07-08T00:00:00"/>
    <x v="213"/>
    <x v="2"/>
    <n v="138.75"/>
    <n v="3"/>
    <n v="0"/>
    <x v="3"/>
    <s v="UPI"/>
    <x v="0"/>
    <s v="Yes"/>
    <s v="Accommodation"/>
    <n v="3"/>
    <n v="3"/>
    <n v="416.25"/>
    <x v="0"/>
    <n v="138.75"/>
  </r>
  <r>
    <n v="4165"/>
    <x v="0"/>
    <x v="360"/>
    <d v="2023-04-07T00:00:00"/>
    <x v="179"/>
    <x v="0"/>
    <n v="193.55"/>
    <n v="1"/>
    <n v="0"/>
    <x v="1"/>
    <s v="Bank Transfer"/>
    <x v="2"/>
    <s v="No"/>
    <s v="Accommodation"/>
    <n v="5"/>
    <n v="1"/>
    <n v="0"/>
    <x v="2"/>
    <n v="0"/>
  </r>
  <r>
    <n v="4166"/>
    <x v="0"/>
    <x v="224"/>
    <d v="2023-05-24T00:00:00"/>
    <x v="13"/>
    <x v="2"/>
    <n v="123.29"/>
    <n v="1"/>
    <n v="2"/>
    <x v="0"/>
    <s v="Bank Transfer"/>
    <x v="0"/>
    <s v="No"/>
    <s v="Accommodation"/>
    <n v="6"/>
    <n v="3"/>
    <n v="739.74"/>
    <x v="0"/>
    <n v="123.29"/>
  </r>
  <r>
    <n v="4167"/>
    <x v="3"/>
    <x v="331"/>
    <d v="2024-01-05T00:00:00"/>
    <x v="151"/>
    <x v="3"/>
    <n v="547.97"/>
    <n v="1"/>
    <n v="2"/>
    <x v="2"/>
    <s v="Bank Transfer"/>
    <x v="2"/>
    <s v="No"/>
    <s v="Laundry"/>
    <n v="9"/>
    <n v="3"/>
    <n v="0"/>
    <x v="2"/>
    <n v="0"/>
  </r>
  <r>
    <n v="4168"/>
    <x v="1"/>
    <x v="251"/>
    <d v="2023-10-08T00:00:00"/>
    <x v="149"/>
    <x v="2"/>
    <n v="79.06"/>
    <n v="1"/>
    <n v="0"/>
    <x v="0"/>
    <s v="UPI"/>
    <x v="2"/>
    <s v="No"/>
    <s v="Spa Services"/>
    <n v="2"/>
    <n v="1"/>
    <n v="0"/>
    <x v="2"/>
    <n v="0"/>
  </r>
  <r>
    <n v="4169"/>
    <x v="0"/>
    <x v="233"/>
    <d v="2023-03-14T00:00:00"/>
    <x v="111"/>
    <x v="1"/>
    <n v="156.87"/>
    <n v="2"/>
    <n v="0"/>
    <x v="1"/>
    <s v="Debit Card"/>
    <x v="1"/>
    <s v="No"/>
    <s v="Food &amp; Beverage"/>
    <n v="11"/>
    <n v="2"/>
    <n v="1725.5700000000002"/>
    <x v="1"/>
    <n v="156.87"/>
  </r>
  <r>
    <n v="4170"/>
    <x v="1"/>
    <x v="156"/>
    <d v="2023-08-13T00:00:00"/>
    <x v="330"/>
    <x v="2"/>
    <n v="76.39"/>
    <n v="3"/>
    <n v="0"/>
    <x v="1"/>
    <s v="UPI"/>
    <x v="1"/>
    <s v="No"/>
    <s v="Spa Services"/>
    <n v="4"/>
    <n v="3"/>
    <n v="305.56"/>
    <x v="1"/>
    <n v="76.39"/>
  </r>
  <r>
    <n v="4171"/>
    <x v="2"/>
    <x v="226"/>
    <d v="2024-01-07T00:00:00"/>
    <x v="143"/>
    <x v="1"/>
    <n v="120.21"/>
    <n v="1"/>
    <n v="1"/>
    <x v="0"/>
    <s v="UPI"/>
    <x v="0"/>
    <s v="No"/>
    <s v="Food &amp; Beverage"/>
    <n v="7"/>
    <n v="2"/>
    <n v="841.46999999999991"/>
    <x v="0"/>
    <n v="120.21"/>
  </r>
  <r>
    <n v="4172"/>
    <x v="1"/>
    <x v="363"/>
    <d v="2023-09-06T00:00:00"/>
    <x v="244"/>
    <x v="0"/>
    <n v="181.29"/>
    <n v="1"/>
    <n v="0"/>
    <x v="2"/>
    <s v="Credit Card"/>
    <x v="2"/>
    <s v="No"/>
    <s v="Accommodation"/>
    <n v="10"/>
    <n v="1"/>
    <n v="0"/>
    <x v="2"/>
    <n v="0"/>
  </r>
  <r>
    <n v="4173"/>
    <x v="2"/>
    <x v="187"/>
    <d v="2023-06-02T00:00:00"/>
    <x v="393"/>
    <x v="2"/>
    <n v="69.069999999999993"/>
    <n v="3"/>
    <n v="0"/>
    <x v="1"/>
    <s v="UPI"/>
    <x v="3"/>
    <s v="No"/>
    <s v="Accommodation"/>
    <n v="12"/>
    <n v="3"/>
    <n v="0"/>
    <x v="2"/>
    <n v="0"/>
  </r>
  <r>
    <n v="4174"/>
    <x v="0"/>
    <x v="24"/>
    <d v="2023-03-09T00:00:00"/>
    <x v="77"/>
    <x v="3"/>
    <n v="433.43"/>
    <n v="2"/>
    <n v="0"/>
    <x v="1"/>
    <s v="Bank Transfer"/>
    <x v="2"/>
    <s v="No"/>
    <s v="Accommodation"/>
    <n v="3"/>
    <n v="2"/>
    <n v="0"/>
    <x v="2"/>
    <n v="0"/>
  </r>
  <r>
    <n v="4175"/>
    <x v="3"/>
    <x v="234"/>
    <d v="2023-02-03T00:00:00"/>
    <x v="150"/>
    <x v="1"/>
    <n v="142.16"/>
    <n v="1"/>
    <n v="0"/>
    <x v="2"/>
    <s v="Debit Card"/>
    <x v="1"/>
    <s v="No"/>
    <s v="Food &amp; Beverage"/>
    <n v="9"/>
    <n v="1"/>
    <n v="1279.44"/>
    <x v="1"/>
    <n v="142.16"/>
  </r>
  <r>
    <n v="4176"/>
    <x v="2"/>
    <x v="32"/>
    <d v="2023-11-06T00:00:00"/>
    <x v="379"/>
    <x v="2"/>
    <n v="75.36"/>
    <n v="1"/>
    <n v="0"/>
    <x v="1"/>
    <s v="Debit Card"/>
    <x v="2"/>
    <s v="Yes"/>
    <s v="Food &amp; Beverage"/>
    <n v="12"/>
    <n v="1"/>
    <n v="0"/>
    <x v="2"/>
    <n v="0"/>
  </r>
  <r>
    <n v="4177"/>
    <x v="1"/>
    <x v="314"/>
    <d v="2023-11-05T00:00:00"/>
    <x v="367"/>
    <x v="1"/>
    <n v="131.66"/>
    <n v="2"/>
    <n v="0"/>
    <x v="1"/>
    <s v="Bank Transfer"/>
    <x v="2"/>
    <s v="Yes"/>
    <s v="Food &amp; Beverage"/>
    <n v="6"/>
    <n v="2"/>
    <n v="0"/>
    <x v="2"/>
    <n v="0"/>
  </r>
  <r>
    <n v="4178"/>
    <x v="2"/>
    <x v="224"/>
    <d v="2023-05-19T00:00:00"/>
    <x v="321"/>
    <x v="2"/>
    <n v="107.8"/>
    <n v="2"/>
    <n v="2"/>
    <x v="0"/>
    <s v="Credit Card"/>
    <x v="1"/>
    <s v="No"/>
    <s v="Accommodation"/>
    <n v="1"/>
    <n v="4"/>
    <n v="107.8"/>
    <x v="1"/>
    <n v="107.8"/>
  </r>
  <r>
    <n v="4179"/>
    <x v="2"/>
    <x v="137"/>
    <d v="2023-01-18T00:00:00"/>
    <x v="294"/>
    <x v="1"/>
    <n v="204.55"/>
    <n v="1"/>
    <n v="0"/>
    <x v="1"/>
    <s v="Debit Card"/>
    <x v="1"/>
    <s v="No"/>
    <s v="Accommodation"/>
    <n v="8"/>
    <n v="1"/>
    <n v="1636.4"/>
    <x v="1"/>
    <n v="204.55"/>
  </r>
  <r>
    <n v="4180"/>
    <x v="1"/>
    <x v="213"/>
    <d v="2023-04-03T00:00:00"/>
    <x v="222"/>
    <x v="3"/>
    <n v="424.31"/>
    <n v="4"/>
    <n v="2"/>
    <x v="1"/>
    <s v="Cash"/>
    <x v="0"/>
    <s v="Yes"/>
    <s v="Accommodation"/>
    <n v="2"/>
    <n v="6"/>
    <n v="848.62"/>
    <x v="0"/>
    <n v="424.31"/>
  </r>
  <r>
    <n v="4181"/>
    <x v="0"/>
    <x v="145"/>
    <d v="2023-11-04T00:00:00"/>
    <x v="125"/>
    <x v="2"/>
    <n v="71.16"/>
    <n v="4"/>
    <n v="0"/>
    <x v="0"/>
    <s v="Bank Transfer"/>
    <x v="0"/>
    <s v="No"/>
    <s v="Accommodation"/>
    <n v="1"/>
    <n v="4"/>
    <n v="71.16"/>
    <x v="0"/>
    <n v="71.16"/>
  </r>
  <r>
    <n v="4182"/>
    <x v="0"/>
    <x v="214"/>
    <d v="2023-09-03T00:00:00"/>
    <x v="104"/>
    <x v="1"/>
    <n v="118.57"/>
    <n v="4"/>
    <n v="0"/>
    <x v="1"/>
    <s v="Credit Card"/>
    <x v="0"/>
    <s v="No"/>
    <s v="Accommodation"/>
    <n v="8"/>
    <n v="4"/>
    <n v="948.56"/>
    <x v="0"/>
    <n v="118.57"/>
  </r>
  <r>
    <n v="4183"/>
    <x v="3"/>
    <x v="123"/>
    <d v="2024-01-04T00:00:00"/>
    <x v="359"/>
    <x v="3"/>
    <n v="568.04"/>
    <n v="1"/>
    <n v="0"/>
    <x v="1"/>
    <s v="UPI"/>
    <x v="0"/>
    <s v="No"/>
    <s v="Spa Services"/>
    <n v="6"/>
    <n v="1"/>
    <n v="3408.24"/>
    <x v="0"/>
    <n v="568.04"/>
  </r>
  <r>
    <n v="4184"/>
    <x v="0"/>
    <x v="102"/>
    <d v="2023-09-19T00:00:00"/>
    <x v="322"/>
    <x v="2"/>
    <n v="87.3"/>
    <n v="2"/>
    <n v="0"/>
    <x v="1"/>
    <s v="Bank Transfer"/>
    <x v="0"/>
    <s v="No"/>
    <s v="Accommodation"/>
    <n v="3"/>
    <n v="2"/>
    <n v="261.89999999999998"/>
    <x v="0"/>
    <n v="87.3"/>
  </r>
  <r>
    <n v="4185"/>
    <x v="1"/>
    <x v="270"/>
    <d v="2023-11-26T00:00:00"/>
    <x v="50"/>
    <x v="1"/>
    <n v="140.56"/>
    <n v="3"/>
    <n v="0"/>
    <x v="3"/>
    <s v="Cash"/>
    <x v="3"/>
    <s v="No"/>
    <s v="Food &amp; Beverage"/>
    <n v="2"/>
    <n v="3"/>
    <n v="0"/>
    <x v="2"/>
    <n v="0"/>
  </r>
  <r>
    <n v="4186"/>
    <x v="0"/>
    <x v="107"/>
    <d v="2023-06-08T00:00:00"/>
    <x v="60"/>
    <x v="1"/>
    <n v="158.43"/>
    <n v="1"/>
    <n v="0"/>
    <x v="2"/>
    <s v="Bank Transfer"/>
    <x v="0"/>
    <s v="No"/>
    <s v="Food &amp; Beverage"/>
    <n v="3"/>
    <n v="1"/>
    <n v="475.29"/>
    <x v="0"/>
    <n v="158.43"/>
  </r>
  <r>
    <n v="4187"/>
    <x v="0"/>
    <x v="213"/>
    <d v="2023-04-07T00:00:00"/>
    <x v="243"/>
    <x v="3"/>
    <n v="308.02999999999997"/>
    <n v="2"/>
    <n v="2"/>
    <x v="4"/>
    <s v="Bank Transfer"/>
    <x v="2"/>
    <s v="No"/>
    <s v="Accommodation"/>
    <n v="6"/>
    <n v="4"/>
    <n v="0"/>
    <x v="2"/>
    <n v="0"/>
  </r>
  <r>
    <n v="4188"/>
    <x v="2"/>
    <x v="65"/>
    <d v="2023-02-04T00:00:00"/>
    <x v="387"/>
    <x v="2"/>
    <n v="146.82"/>
    <n v="2"/>
    <n v="0"/>
    <x v="2"/>
    <s v="Debit Card"/>
    <x v="1"/>
    <s v="No"/>
    <s v="Accommodation"/>
    <n v="7"/>
    <n v="2"/>
    <n v="1027.74"/>
    <x v="1"/>
    <n v="146.82"/>
  </r>
  <r>
    <n v="4189"/>
    <x v="1"/>
    <x v="111"/>
    <d v="2023-05-19T00:00:00"/>
    <x v="147"/>
    <x v="1"/>
    <n v="93.85"/>
    <n v="2"/>
    <n v="0"/>
    <x v="1"/>
    <s v="Credit Card"/>
    <x v="0"/>
    <s v="No"/>
    <s v="Accommodation"/>
    <n v="6"/>
    <n v="2"/>
    <n v="563.09999999999991"/>
    <x v="0"/>
    <n v="93.84999999999998"/>
  </r>
  <r>
    <n v="4190"/>
    <x v="1"/>
    <x v="67"/>
    <d v="2023-05-18T00:00:00"/>
    <x v="141"/>
    <x v="1"/>
    <n v="109.95"/>
    <n v="3"/>
    <n v="0"/>
    <x v="1"/>
    <s v="Bank Transfer"/>
    <x v="1"/>
    <s v="No"/>
    <s v="Other"/>
    <n v="4"/>
    <n v="3"/>
    <n v="439.8"/>
    <x v="1"/>
    <n v="109.95"/>
  </r>
  <r>
    <n v="4191"/>
    <x v="2"/>
    <x v="84"/>
    <d v="2023-02-06T00:00:00"/>
    <x v="74"/>
    <x v="0"/>
    <n v="264.7"/>
    <n v="2"/>
    <n v="0"/>
    <x v="0"/>
    <s v="Bank Transfer"/>
    <x v="0"/>
    <s v="No"/>
    <s v="Food &amp; Beverage"/>
    <n v="7"/>
    <n v="2"/>
    <n v="1852.8999999999999"/>
    <x v="0"/>
    <n v="264.7"/>
  </r>
  <r>
    <n v="4192"/>
    <x v="0"/>
    <x v="210"/>
    <d v="2023-03-26T00:00:00"/>
    <x v="313"/>
    <x v="2"/>
    <n v="112.17"/>
    <n v="3"/>
    <n v="0"/>
    <x v="3"/>
    <s v="Credit Card"/>
    <x v="0"/>
    <s v="No"/>
    <s v="Accommodation"/>
    <n v="10"/>
    <n v="3"/>
    <n v="1121.7"/>
    <x v="0"/>
    <n v="112.17"/>
  </r>
  <r>
    <n v="4193"/>
    <x v="0"/>
    <x v="77"/>
    <d v="2023-07-02T00:00:00"/>
    <x v="225"/>
    <x v="1"/>
    <n v="109.5"/>
    <n v="1"/>
    <n v="1"/>
    <x v="3"/>
    <s v="UPI"/>
    <x v="0"/>
    <s v="No"/>
    <s v="Food &amp; Beverage"/>
    <n v="2"/>
    <n v="2"/>
    <n v="219"/>
    <x v="0"/>
    <n v="109.5"/>
  </r>
  <r>
    <n v="4194"/>
    <x v="1"/>
    <x v="300"/>
    <d v="2023-04-29T00:00:00"/>
    <x v="271"/>
    <x v="0"/>
    <n v="139.35"/>
    <n v="2"/>
    <n v="0"/>
    <x v="2"/>
    <s v="Cash"/>
    <x v="0"/>
    <s v="Yes"/>
    <s v="Accommodation"/>
    <n v="2"/>
    <n v="2"/>
    <n v="278.7"/>
    <x v="0"/>
    <n v="139.35"/>
  </r>
  <r>
    <n v="4195"/>
    <x v="0"/>
    <x v="141"/>
    <d v="2023-12-27T00:00:00"/>
    <x v="143"/>
    <x v="2"/>
    <n v="115.38"/>
    <n v="4"/>
    <n v="0"/>
    <x v="1"/>
    <s v="Credit Card"/>
    <x v="0"/>
    <s v="No"/>
    <s v="Accommodation"/>
    <n v="9"/>
    <n v="4"/>
    <n v="1038.42"/>
    <x v="0"/>
    <n v="115.38000000000001"/>
  </r>
  <r>
    <n v="4196"/>
    <x v="0"/>
    <x v="252"/>
    <d v="2023-02-10T00:00:00"/>
    <x v="46"/>
    <x v="1"/>
    <n v="168.1"/>
    <n v="3"/>
    <n v="0"/>
    <x v="0"/>
    <s v="Cash"/>
    <x v="0"/>
    <s v="Yes"/>
    <s v="Accommodation"/>
    <n v="10"/>
    <n v="3"/>
    <n v="1681"/>
    <x v="0"/>
    <n v="168.1"/>
  </r>
  <r>
    <n v="4197"/>
    <x v="3"/>
    <x v="162"/>
    <d v="2023-01-27T00:00:00"/>
    <x v="212"/>
    <x v="1"/>
    <n v="233.01"/>
    <n v="1"/>
    <n v="1"/>
    <x v="1"/>
    <s v="Bank Transfer"/>
    <x v="1"/>
    <s v="No"/>
    <s v="Accommodation"/>
    <n v="1"/>
    <n v="2"/>
    <n v="233.01"/>
    <x v="1"/>
    <n v="233.01"/>
  </r>
  <r>
    <n v="4198"/>
    <x v="3"/>
    <x v="10"/>
    <d v="2023-01-27T00:00:00"/>
    <x v="163"/>
    <x v="2"/>
    <n v="168.3"/>
    <n v="2"/>
    <n v="1"/>
    <x v="4"/>
    <s v="Credit Card"/>
    <x v="0"/>
    <s v="No"/>
    <s v="Food &amp; Beverage"/>
    <n v="3"/>
    <n v="3"/>
    <n v="504.90000000000003"/>
    <x v="0"/>
    <n v="168.3"/>
  </r>
  <r>
    <n v="4199"/>
    <x v="1"/>
    <x v="312"/>
    <d v="2023-12-26T00:00:00"/>
    <x v="256"/>
    <x v="3"/>
    <n v="300.64"/>
    <n v="4"/>
    <n v="0"/>
    <x v="2"/>
    <s v="Cash"/>
    <x v="0"/>
    <s v="No"/>
    <s v="Spa Services"/>
    <n v="3"/>
    <n v="4"/>
    <n v="901.92"/>
    <x v="0"/>
    <n v="300.64"/>
  </r>
  <r>
    <n v="4200"/>
    <x v="1"/>
    <x v="351"/>
    <d v="2023-03-24T00:00:00"/>
    <x v="335"/>
    <x v="2"/>
    <n v="105.47"/>
    <n v="1"/>
    <n v="2"/>
    <x v="1"/>
    <s v="Cash"/>
    <x v="1"/>
    <s v="No"/>
    <s v="Laundry"/>
    <n v="6"/>
    <n v="3"/>
    <n v="632.81999999999994"/>
    <x v="1"/>
    <n v="105.46999999999998"/>
  </r>
  <r>
    <n v="4201"/>
    <x v="1"/>
    <x v="341"/>
    <d v="2023-10-25T00:00:00"/>
    <x v="287"/>
    <x v="1"/>
    <n v="93.59"/>
    <n v="1"/>
    <n v="0"/>
    <x v="1"/>
    <s v="UPI"/>
    <x v="2"/>
    <s v="No"/>
    <s v="Accommodation"/>
    <n v="4"/>
    <n v="1"/>
    <n v="0"/>
    <x v="2"/>
    <n v="0"/>
  </r>
  <r>
    <n v="4202"/>
    <x v="1"/>
    <x v="238"/>
    <d v="2023-12-24T00:00:00"/>
    <x v="124"/>
    <x v="0"/>
    <n v="141.56"/>
    <n v="1"/>
    <n v="0"/>
    <x v="4"/>
    <s v="Bank Transfer"/>
    <x v="3"/>
    <s v="No"/>
    <s v="Accommodation"/>
    <n v="3"/>
    <n v="1"/>
    <n v="0"/>
    <x v="2"/>
    <n v="0"/>
  </r>
  <r>
    <n v="4203"/>
    <x v="2"/>
    <x v="43"/>
    <d v="2023-07-25T00:00:00"/>
    <x v="251"/>
    <x v="2"/>
    <n v="109.72"/>
    <n v="2"/>
    <n v="0"/>
    <x v="0"/>
    <s v="UPI"/>
    <x v="2"/>
    <s v="Yes"/>
    <s v="Food &amp; Beverage"/>
    <n v="3"/>
    <n v="2"/>
    <n v="0"/>
    <x v="2"/>
    <n v="0"/>
  </r>
  <r>
    <n v="4204"/>
    <x v="1"/>
    <x v="38"/>
    <d v="2023-08-10T00:00:00"/>
    <x v="231"/>
    <x v="3"/>
    <n v="364.88"/>
    <n v="2"/>
    <n v="0"/>
    <x v="0"/>
    <s v="Credit Card"/>
    <x v="1"/>
    <s v="Yes"/>
    <s v="Accommodation"/>
    <n v="10"/>
    <n v="2"/>
    <n v="3648.8"/>
    <x v="1"/>
    <n v="364.88"/>
  </r>
  <r>
    <n v="4205"/>
    <x v="1"/>
    <x v="250"/>
    <d v="2023-04-08T00:00:00"/>
    <x v="215"/>
    <x v="2"/>
    <n v="66.39"/>
    <n v="2"/>
    <n v="0"/>
    <x v="1"/>
    <s v="Cash"/>
    <x v="2"/>
    <s v="No"/>
    <s v="Laundry"/>
    <n v="8"/>
    <n v="2"/>
    <n v="0"/>
    <x v="2"/>
    <n v="0"/>
  </r>
  <r>
    <n v="4206"/>
    <x v="3"/>
    <x v="273"/>
    <d v="2023-07-29T00:00:00"/>
    <x v="105"/>
    <x v="1"/>
    <n v="243.24"/>
    <n v="1"/>
    <n v="1"/>
    <x v="2"/>
    <s v="Bank Transfer"/>
    <x v="2"/>
    <s v="Yes"/>
    <s v="Accommodation"/>
    <n v="4"/>
    <n v="2"/>
    <n v="0"/>
    <x v="2"/>
    <n v="0"/>
  </r>
  <r>
    <n v="4207"/>
    <x v="3"/>
    <x v="165"/>
    <d v="2023-01-15T00:00:00"/>
    <x v="258"/>
    <x v="1"/>
    <n v="229.37"/>
    <n v="2"/>
    <n v="1"/>
    <x v="4"/>
    <s v="Credit Card"/>
    <x v="0"/>
    <s v="No"/>
    <s v="Food &amp; Beverage"/>
    <n v="2"/>
    <n v="3"/>
    <n v="458.74"/>
    <x v="0"/>
    <n v="229.37"/>
  </r>
  <r>
    <n v="4208"/>
    <x v="3"/>
    <x v="90"/>
    <d v="2023-09-06T00:00:00"/>
    <x v="388"/>
    <x v="2"/>
    <n v="119.18"/>
    <n v="4"/>
    <n v="1"/>
    <x v="1"/>
    <s v="UPI"/>
    <x v="0"/>
    <s v="No"/>
    <s v="Accommodation"/>
    <n v="9"/>
    <n v="5"/>
    <n v="1072.6200000000001"/>
    <x v="0"/>
    <n v="119.18"/>
  </r>
  <r>
    <n v="4209"/>
    <x v="3"/>
    <x v="60"/>
    <d v="2023-12-18T00:00:00"/>
    <x v="151"/>
    <x v="1"/>
    <n v="231.6"/>
    <n v="1"/>
    <n v="2"/>
    <x v="2"/>
    <s v="Debit Card"/>
    <x v="0"/>
    <s v="No"/>
    <s v="Accommodation"/>
    <n v="2"/>
    <n v="3"/>
    <n v="463.2"/>
    <x v="0"/>
    <n v="231.6"/>
  </r>
  <r>
    <n v="4210"/>
    <x v="1"/>
    <x v="224"/>
    <d v="2023-05-25T00:00:00"/>
    <x v="58"/>
    <x v="2"/>
    <n v="88.84"/>
    <n v="2"/>
    <n v="2"/>
    <x v="2"/>
    <s v="UPI"/>
    <x v="0"/>
    <s v="No"/>
    <s v="Accommodation"/>
    <n v="7"/>
    <n v="4"/>
    <n v="621.88"/>
    <x v="0"/>
    <n v="88.84"/>
  </r>
  <r>
    <n v="4211"/>
    <x v="1"/>
    <x v="137"/>
    <d v="2023-01-20T00:00:00"/>
    <x v="84"/>
    <x v="3"/>
    <n v="421.09"/>
    <n v="3"/>
    <n v="1"/>
    <x v="2"/>
    <s v="Debit Card"/>
    <x v="2"/>
    <s v="Yes"/>
    <s v="Food &amp; Beverage"/>
    <n v="10"/>
    <n v="4"/>
    <n v="0"/>
    <x v="2"/>
    <n v="0"/>
  </r>
  <r>
    <n v="4212"/>
    <x v="0"/>
    <x v="221"/>
    <d v="2023-10-01T00:00:00"/>
    <x v="338"/>
    <x v="1"/>
    <n v="130.94"/>
    <n v="2"/>
    <n v="0"/>
    <x v="1"/>
    <s v="Debit Card"/>
    <x v="1"/>
    <s v="No"/>
    <s v="Laundry"/>
    <n v="12"/>
    <n v="2"/>
    <n v="1571.28"/>
    <x v="1"/>
    <n v="130.94"/>
  </r>
  <r>
    <n v="4213"/>
    <x v="1"/>
    <x v="293"/>
    <d v="2023-05-24T00:00:00"/>
    <x v="178"/>
    <x v="0"/>
    <n v="193.42"/>
    <n v="4"/>
    <n v="2"/>
    <x v="0"/>
    <s v="UPI"/>
    <x v="0"/>
    <s v="No"/>
    <s v="Accommodation"/>
    <n v="4"/>
    <n v="6"/>
    <n v="773.68"/>
    <x v="0"/>
    <n v="193.42"/>
  </r>
  <r>
    <n v="4214"/>
    <x v="2"/>
    <x v="283"/>
    <d v="2023-12-15T00:00:00"/>
    <x v="229"/>
    <x v="0"/>
    <n v="244.61"/>
    <n v="4"/>
    <n v="0"/>
    <x v="3"/>
    <s v="Credit Card"/>
    <x v="3"/>
    <s v="No"/>
    <s v="Food &amp; Beverage"/>
    <n v="5"/>
    <n v="4"/>
    <n v="0"/>
    <x v="2"/>
    <n v="0"/>
  </r>
  <r>
    <n v="4215"/>
    <x v="3"/>
    <x v="100"/>
    <d v="2023-06-23T00:00:00"/>
    <x v="357"/>
    <x v="2"/>
    <n v="164.51"/>
    <n v="3"/>
    <n v="0"/>
    <x v="1"/>
    <s v="Bank Transfer"/>
    <x v="0"/>
    <s v="Yes"/>
    <s v="Food &amp; Beverage"/>
    <n v="2"/>
    <n v="3"/>
    <n v="329.02"/>
    <x v="0"/>
    <n v="164.51"/>
  </r>
  <r>
    <n v="4216"/>
    <x v="3"/>
    <x v="331"/>
    <d v="2023-12-30T00:00:00"/>
    <x v="232"/>
    <x v="1"/>
    <n v="179.1"/>
    <n v="2"/>
    <n v="1"/>
    <x v="0"/>
    <s v="UPI"/>
    <x v="2"/>
    <s v="No"/>
    <s v="Accommodation"/>
    <n v="3"/>
    <n v="3"/>
    <n v="0"/>
    <x v="2"/>
    <n v="0"/>
  </r>
  <r>
    <n v="4217"/>
    <x v="3"/>
    <x v="181"/>
    <d v="2023-03-08T00:00:00"/>
    <x v="70"/>
    <x v="2"/>
    <n v="129.37"/>
    <n v="3"/>
    <n v="0"/>
    <x v="1"/>
    <s v="UPI"/>
    <x v="0"/>
    <s v="Yes"/>
    <s v="Accommodation"/>
    <n v="10"/>
    <n v="3"/>
    <n v="1293.7"/>
    <x v="0"/>
    <n v="129.37"/>
  </r>
  <r>
    <n v="4218"/>
    <x v="3"/>
    <x v="317"/>
    <d v="2023-01-21T00:00:00"/>
    <x v="64"/>
    <x v="2"/>
    <n v="119.74"/>
    <n v="4"/>
    <n v="3"/>
    <x v="3"/>
    <s v="Cash"/>
    <x v="1"/>
    <s v="No"/>
    <s v="Other"/>
    <n v="7"/>
    <n v="7"/>
    <n v="838.18"/>
    <x v="1"/>
    <n v="119.74"/>
  </r>
  <r>
    <n v="4219"/>
    <x v="1"/>
    <x v="19"/>
    <d v="2023-01-25T00:00:00"/>
    <x v="423"/>
    <x v="0"/>
    <n v="169.24"/>
    <n v="3"/>
    <n v="0"/>
    <x v="0"/>
    <s v="Bank Transfer"/>
    <x v="2"/>
    <s v="No"/>
    <s v="Accommodation"/>
    <n v="5"/>
    <n v="3"/>
    <n v="0"/>
    <x v="2"/>
    <n v="0"/>
  </r>
  <r>
    <n v="4220"/>
    <x v="1"/>
    <x v="66"/>
    <d v="2023-09-01T00:00:00"/>
    <x v="39"/>
    <x v="3"/>
    <n v="235.37"/>
    <n v="1"/>
    <n v="0"/>
    <x v="4"/>
    <s v="UPI"/>
    <x v="1"/>
    <s v="No"/>
    <s v="Spa Services"/>
    <n v="10"/>
    <n v="1"/>
    <n v="2353.6999999999998"/>
    <x v="1"/>
    <n v="235.36999999999998"/>
  </r>
  <r>
    <n v="4221"/>
    <x v="2"/>
    <x v="9"/>
    <d v="2023-08-07T00:00:00"/>
    <x v="260"/>
    <x v="2"/>
    <n v="99.98"/>
    <n v="3"/>
    <n v="1"/>
    <x v="3"/>
    <s v="Bank Transfer"/>
    <x v="2"/>
    <s v="No"/>
    <s v="Accommodation"/>
    <n v="2"/>
    <n v="4"/>
    <n v="0"/>
    <x v="2"/>
    <n v="0"/>
  </r>
  <r>
    <n v="4222"/>
    <x v="2"/>
    <x v="26"/>
    <d v="2023-04-26T00:00:00"/>
    <x v="373"/>
    <x v="2"/>
    <n v="91.96"/>
    <n v="1"/>
    <n v="1"/>
    <x v="2"/>
    <s v="UPI"/>
    <x v="0"/>
    <s v="No"/>
    <s v="Accommodation"/>
    <n v="5"/>
    <n v="2"/>
    <n v="459.79999999999995"/>
    <x v="0"/>
    <n v="91.96"/>
  </r>
  <r>
    <n v="4223"/>
    <x v="3"/>
    <x v="39"/>
    <d v="2023-06-13T00:00:00"/>
    <x v="116"/>
    <x v="1"/>
    <n v="133.22"/>
    <n v="2"/>
    <n v="1"/>
    <x v="4"/>
    <s v="Credit Card"/>
    <x v="1"/>
    <s v="No"/>
    <s v="Accommodation"/>
    <n v="4"/>
    <n v="3"/>
    <n v="532.88"/>
    <x v="1"/>
    <n v="133.22"/>
  </r>
  <r>
    <n v="4224"/>
    <x v="2"/>
    <x v="317"/>
    <d v="2023-01-16T00:00:00"/>
    <x v="167"/>
    <x v="2"/>
    <n v="125.07"/>
    <n v="2"/>
    <n v="3"/>
    <x v="0"/>
    <s v="Cash"/>
    <x v="2"/>
    <s v="No"/>
    <s v="Food &amp; Beverage"/>
    <n v="2"/>
    <n v="5"/>
    <n v="0"/>
    <x v="2"/>
    <n v="0"/>
  </r>
  <r>
    <n v="4225"/>
    <x v="1"/>
    <x v="71"/>
    <d v="2023-10-01T00:00:00"/>
    <x v="288"/>
    <x v="1"/>
    <n v="145.38999999999999"/>
    <n v="3"/>
    <n v="0"/>
    <x v="0"/>
    <s v="Debit Card"/>
    <x v="0"/>
    <s v="No"/>
    <s v="Other"/>
    <n v="7"/>
    <n v="3"/>
    <n v="1017.7299999999999"/>
    <x v="0"/>
    <n v="145.38999999999999"/>
  </r>
  <r>
    <n v="4226"/>
    <x v="2"/>
    <x v="124"/>
    <d v="2023-11-11T00:00:00"/>
    <x v="248"/>
    <x v="2"/>
    <n v="88.13"/>
    <n v="1"/>
    <n v="1"/>
    <x v="1"/>
    <s v="UPI"/>
    <x v="1"/>
    <s v="No"/>
    <s v="Food &amp; Beverage"/>
    <n v="9"/>
    <n v="2"/>
    <n v="793.17"/>
    <x v="1"/>
    <n v="88.13"/>
  </r>
  <r>
    <n v="4227"/>
    <x v="2"/>
    <x v="150"/>
    <d v="2023-04-21T00:00:00"/>
    <x v="139"/>
    <x v="0"/>
    <n v="231.78"/>
    <n v="3"/>
    <n v="3"/>
    <x v="3"/>
    <s v="Cash"/>
    <x v="2"/>
    <s v="No"/>
    <s v="Other"/>
    <n v="3"/>
    <n v="6"/>
    <n v="0"/>
    <x v="2"/>
    <n v="0"/>
  </r>
  <r>
    <n v="4228"/>
    <x v="1"/>
    <x v="188"/>
    <d v="2023-07-03T00:00:00"/>
    <x v="357"/>
    <x v="2"/>
    <n v="104.29"/>
    <n v="2"/>
    <n v="0"/>
    <x v="0"/>
    <s v="Bank Transfer"/>
    <x v="1"/>
    <s v="Yes"/>
    <s v="Other"/>
    <n v="10"/>
    <n v="2"/>
    <n v="1042.9000000000001"/>
    <x v="1"/>
    <n v="104.29"/>
  </r>
  <r>
    <n v="4229"/>
    <x v="0"/>
    <x v="2"/>
    <d v="2023-05-15T00:00:00"/>
    <x v="385"/>
    <x v="1"/>
    <n v="116.25"/>
    <n v="2"/>
    <n v="0"/>
    <x v="4"/>
    <s v="UPI"/>
    <x v="0"/>
    <s v="No"/>
    <s v="Accommodation"/>
    <n v="12"/>
    <n v="2"/>
    <n v="1395"/>
    <x v="0"/>
    <n v="116.25"/>
  </r>
  <r>
    <n v="4230"/>
    <x v="2"/>
    <x v="261"/>
    <d v="2023-03-30T00:00:00"/>
    <x v="201"/>
    <x v="3"/>
    <n v="409.05"/>
    <n v="2"/>
    <n v="0"/>
    <x v="1"/>
    <s v="Cash"/>
    <x v="2"/>
    <s v="No"/>
    <s v="Food &amp; Beverage"/>
    <n v="4"/>
    <n v="2"/>
    <n v="0"/>
    <x v="2"/>
    <n v="0"/>
  </r>
  <r>
    <n v="4231"/>
    <x v="2"/>
    <x v="54"/>
    <d v="2023-11-25T00:00:00"/>
    <x v="310"/>
    <x v="2"/>
    <n v="119.45"/>
    <n v="1"/>
    <n v="1"/>
    <x v="0"/>
    <s v="Debit Card"/>
    <x v="2"/>
    <s v="Yes"/>
    <s v="Laundry"/>
    <n v="7"/>
    <n v="2"/>
    <n v="0"/>
    <x v="2"/>
    <n v="0"/>
  </r>
  <r>
    <n v="4232"/>
    <x v="1"/>
    <x v="229"/>
    <d v="2023-01-06T00:00:00"/>
    <x v="122"/>
    <x v="1"/>
    <n v="152.52000000000001"/>
    <n v="1"/>
    <n v="0"/>
    <x v="1"/>
    <s v="UPI"/>
    <x v="0"/>
    <s v="No"/>
    <s v="Spa Services"/>
    <n v="1"/>
    <n v="1"/>
    <n v="152.52000000000001"/>
    <x v="0"/>
    <n v="152.52000000000001"/>
  </r>
  <r>
    <n v="4233"/>
    <x v="3"/>
    <x v="168"/>
    <d v="2023-06-08T00:00:00"/>
    <x v="35"/>
    <x v="3"/>
    <n v="542.54"/>
    <n v="2"/>
    <n v="3"/>
    <x v="3"/>
    <s v="Credit Card"/>
    <x v="0"/>
    <s v="No"/>
    <s v="Food &amp; Beverage"/>
    <n v="2"/>
    <n v="5"/>
    <n v="1085.08"/>
    <x v="0"/>
    <n v="542.54"/>
  </r>
  <r>
    <n v="4234"/>
    <x v="0"/>
    <x v="267"/>
    <d v="2023-11-25T00:00:00"/>
    <x v="136"/>
    <x v="2"/>
    <n v="78.52"/>
    <n v="1"/>
    <n v="2"/>
    <x v="1"/>
    <s v="Cash"/>
    <x v="0"/>
    <s v="No"/>
    <s v="Accommodation"/>
    <n v="6"/>
    <n v="3"/>
    <n v="471.12"/>
    <x v="0"/>
    <n v="78.52"/>
  </r>
  <r>
    <n v="4235"/>
    <x v="0"/>
    <x v="143"/>
    <d v="2023-12-09T00:00:00"/>
    <x v="247"/>
    <x v="0"/>
    <n v="167.46"/>
    <n v="3"/>
    <n v="0"/>
    <x v="0"/>
    <s v="Cash"/>
    <x v="1"/>
    <s v="No"/>
    <s v="Food &amp; Beverage"/>
    <n v="6"/>
    <n v="3"/>
    <n v="1004.76"/>
    <x v="1"/>
    <n v="167.46"/>
  </r>
  <r>
    <n v="4236"/>
    <x v="1"/>
    <x v="195"/>
    <d v="2023-10-26T00:00:00"/>
    <x v="205"/>
    <x v="0"/>
    <n v="148.9"/>
    <n v="1"/>
    <n v="2"/>
    <x v="2"/>
    <s v="Bank Transfer"/>
    <x v="0"/>
    <s v="No"/>
    <s v="Food &amp; Beverage"/>
    <n v="8"/>
    <n v="3"/>
    <n v="1191.2"/>
    <x v="0"/>
    <n v="148.9"/>
  </r>
  <r>
    <n v="4237"/>
    <x v="2"/>
    <x v="132"/>
    <d v="2023-10-05T00:00:00"/>
    <x v="66"/>
    <x v="1"/>
    <n v="126.79"/>
    <n v="4"/>
    <n v="2"/>
    <x v="1"/>
    <s v="Bank Transfer"/>
    <x v="1"/>
    <s v="Yes"/>
    <s v="Accommodation"/>
    <n v="2"/>
    <n v="6"/>
    <n v="253.58"/>
    <x v="1"/>
    <n v="126.79"/>
  </r>
  <r>
    <n v="4238"/>
    <x v="1"/>
    <x v="258"/>
    <d v="2023-07-13T00:00:00"/>
    <x v="1"/>
    <x v="2"/>
    <n v="57.75"/>
    <n v="3"/>
    <n v="3"/>
    <x v="0"/>
    <s v="Debit Card"/>
    <x v="0"/>
    <s v="No"/>
    <s v="Accommodation"/>
    <n v="3"/>
    <n v="6"/>
    <n v="173.25"/>
    <x v="0"/>
    <n v="57.75"/>
  </r>
  <r>
    <n v="4239"/>
    <x v="3"/>
    <x v="210"/>
    <d v="2023-03-23T00:00:00"/>
    <x v="161"/>
    <x v="0"/>
    <n v="320.51"/>
    <n v="1"/>
    <n v="0"/>
    <x v="1"/>
    <s v="Bank Transfer"/>
    <x v="1"/>
    <s v="No"/>
    <s v="Food &amp; Beverage"/>
    <n v="7"/>
    <n v="1"/>
    <n v="2243.5699999999997"/>
    <x v="1"/>
    <n v="320.50999999999993"/>
  </r>
  <r>
    <n v="4240"/>
    <x v="2"/>
    <x v="73"/>
    <d v="2023-11-05T00:00:00"/>
    <x v="369"/>
    <x v="0"/>
    <n v="193.94"/>
    <n v="1"/>
    <n v="3"/>
    <x v="0"/>
    <s v="Debit Card"/>
    <x v="1"/>
    <s v="No"/>
    <s v="Accommodation"/>
    <n v="10"/>
    <n v="4"/>
    <n v="1939.4"/>
    <x v="1"/>
    <n v="193.94"/>
  </r>
  <r>
    <n v="4241"/>
    <x v="3"/>
    <x v="84"/>
    <d v="2023-02-02T00:00:00"/>
    <x v="84"/>
    <x v="2"/>
    <n v="91.19"/>
    <n v="1"/>
    <n v="0"/>
    <x v="1"/>
    <s v="Debit Card"/>
    <x v="0"/>
    <s v="No"/>
    <s v="Accommodation"/>
    <n v="3"/>
    <n v="1"/>
    <n v="273.57"/>
    <x v="0"/>
    <n v="91.19"/>
  </r>
  <r>
    <n v="4242"/>
    <x v="2"/>
    <x v="24"/>
    <d v="2023-03-14T00:00:00"/>
    <x v="271"/>
    <x v="2"/>
    <n v="87.22"/>
    <n v="1"/>
    <n v="0"/>
    <x v="3"/>
    <s v="Cash"/>
    <x v="1"/>
    <s v="No"/>
    <s v="Spa Services"/>
    <n v="8"/>
    <n v="1"/>
    <n v="697.76"/>
    <x v="1"/>
    <n v="87.22"/>
  </r>
  <r>
    <n v="4243"/>
    <x v="0"/>
    <x v="298"/>
    <d v="2023-04-10T00:00:00"/>
    <x v="111"/>
    <x v="2"/>
    <n v="93.72"/>
    <n v="1"/>
    <n v="0"/>
    <x v="0"/>
    <s v="UPI"/>
    <x v="0"/>
    <s v="No"/>
    <s v="Accommodation"/>
    <n v="7"/>
    <n v="1"/>
    <n v="656.04"/>
    <x v="0"/>
    <n v="93.72"/>
  </r>
  <r>
    <n v="4244"/>
    <x v="2"/>
    <x v="228"/>
    <d v="2023-06-25T00:00:00"/>
    <x v="290"/>
    <x v="2"/>
    <n v="137.69999999999999"/>
    <n v="2"/>
    <n v="1"/>
    <x v="3"/>
    <s v="Credit Card"/>
    <x v="1"/>
    <s v="Yes"/>
    <s v="Food &amp; Beverage"/>
    <n v="10"/>
    <n v="3"/>
    <n v="1377"/>
    <x v="1"/>
    <n v="137.69999999999999"/>
  </r>
  <r>
    <n v="4245"/>
    <x v="1"/>
    <x v="30"/>
    <d v="2023-06-28T00:00:00"/>
    <x v="141"/>
    <x v="2"/>
    <n v="83.02"/>
    <n v="2"/>
    <n v="0"/>
    <x v="2"/>
    <s v="UPI"/>
    <x v="1"/>
    <s v="Yes"/>
    <s v="Accommodation"/>
    <n v="6"/>
    <n v="2"/>
    <n v="498.12"/>
    <x v="1"/>
    <n v="83.02"/>
  </r>
  <r>
    <n v="4246"/>
    <x v="1"/>
    <x v="112"/>
    <d v="2023-12-21T00:00:00"/>
    <x v="50"/>
    <x v="3"/>
    <n v="421.35"/>
    <n v="1"/>
    <n v="2"/>
    <x v="0"/>
    <s v="Cash"/>
    <x v="0"/>
    <s v="No"/>
    <s v="Accommodation"/>
    <n v="2"/>
    <n v="3"/>
    <n v="842.7"/>
    <x v="0"/>
    <n v="421.35"/>
  </r>
  <r>
    <n v="4247"/>
    <x v="0"/>
    <x v="288"/>
    <d v="2023-09-29T00:00:00"/>
    <x v="382"/>
    <x v="0"/>
    <n v="176.67"/>
    <n v="1"/>
    <n v="0"/>
    <x v="4"/>
    <s v="UPI"/>
    <x v="3"/>
    <s v="No"/>
    <s v="Laundry"/>
    <n v="3"/>
    <n v="1"/>
    <n v="0"/>
    <x v="2"/>
    <n v="0"/>
  </r>
  <r>
    <n v="4248"/>
    <x v="2"/>
    <x v="358"/>
    <d v="2023-01-23T00:00:00"/>
    <x v="78"/>
    <x v="1"/>
    <n v="218.15"/>
    <n v="3"/>
    <n v="1"/>
    <x v="1"/>
    <s v="Cash"/>
    <x v="0"/>
    <s v="No"/>
    <s v="Spa Services"/>
    <n v="6"/>
    <n v="4"/>
    <n v="1308.9000000000001"/>
    <x v="0"/>
    <n v="218.15"/>
  </r>
  <r>
    <n v="4249"/>
    <x v="3"/>
    <x v="138"/>
    <d v="2023-11-01T00:00:00"/>
    <x v="133"/>
    <x v="0"/>
    <n v="289.49"/>
    <n v="2"/>
    <n v="0"/>
    <x v="2"/>
    <s v="Cash"/>
    <x v="0"/>
    <s v="No"/>
    <s v="Accommodation"/>
    <n v="4"/>
    <n v="2"/>
    <n v="1157.96"/>
    <x v="0"/>
    <n v="289.49"/>
  </r>
  <r>
    <n v="4250"/>
    <x v="3"/>
    <x v="49"/>
    <d v="2023-03-22T00:00:00"/>
    <x v="7"/>
    <x v="0"/>
    <n v="285.74"/>
    <n v="2"/>
    <n v="0"/>
    <x v="0"/>
    <s v="Credit Card"/>
    <x v="1"/>
    <s v="No"/>
    <s v="Accommodation"/>
    <n v="5"/>
    <n v="2"/>
    <n v="1428.7"/>
    <x v="1"/>
    <n v="285.74"/>
  </r>
  <r>
    <n v="4251"/>
    <x v="2"/>
    <x v="91"/>
    <d v="2024-01-03T00:00:00"/>
    <x v="306"/>
    <x v="3"/>
    <n v="425.1"/>
    <n v="3"/>
    <n v="0"/>
    <x v="2"/>
    <s v="Cash"/>
    <x v="0"/>
    <s v="No"/>
    <s v="Accommodation"/>
    <n v="4"/>
    <n v="3"/>
    <n v="1700.4"/>
    <x v="0"/>
    <n v="425.1"/>
  </r>
  <r>
    <n v="4252"/>
    <x v="1"/>
    <x v="188"/>
    <d v="2023-07-04T00:00:00"/>
    <x v="395"/>
    <x v="0"/>
    <n v="143.57"/>
    <n v="1"/>
    <n v="0"/>
    <x v="3"/>
    <s v="Bank Transfer"/>
    <x v="0"/>
    <s v="No"/>
    <s v="Accommodation"/>
    <n v="11"/>
    <n v="1"/>
    <n v="1579.27"/>
    <x v="0"/>
    <n v="143.57"/>
  </r>
  <r>
    <n v="4253"/>
    <x v="0"/>
    <x v="345"/>
    <d v="2023-03-04T00:00:00"/>
    <x v="127"/>
    <x v="2"/>
    <n v="61.75"/>
    <n v="2"/>
    <n v="0"/>
    <x v="2"/>
    <s v="UPI"/>
    <x v="0"/>
    <s v="No"/>
    <s v="Accommodation"/>
    <n v="9"/>
    <n v="2"/>
    <n v="555.75"/>
    <x v="0"/>
    <n v="61.75"/>
  </r>
  <r>
    <n v="4254"/>
    <x v="1"/>
    <x v="37"/>
    <d v="2023-07-01T00:00:00"/>
    <x v="100"/>
    <x v="2"/>
    <n v="108.08"/>
    <n v="3"/>
    <n v="2"/>
    <x v="1"/>
    <s v="Debit Card"/>
    <x v="0"/>
    <s v="No"/>
    <s v="Other"/>
    <n v="3"/>
    <n v="5"/>
    <n v="324.24"/>
    <x v="0"/>
    <n v="108.08"/>
  </r>
  <r>
    <n v="4255"/>
    <x v="2"/>
    <x v="147"/>
    <d v="2023-11-06T00:00:00"/>
    <x v="73"/>
    <x v="0"/>
    <n v="244.15"/>
    <n v="1"/>
    <n v="0"/>
    <x v="3"/>
    <s v="Debit Card"/>
    <x v="0"/>
    <s v="No"/>
    <s v="Accommodation"/>
    <n v="10"/>
    <n v="1"/>
    <n v="2441.5"/>
    <x v="0"/>
    <n v="244.15"/>
  </r>
  <r>
    <n v="4256"/>
    <x v="1"/>
    <x v="75"/>
    <d v="2023-10-09T00:00:00"/>
    <x v="39"/>
    <x v="3"/>
    <n v="426.92"/>
    <n v="1"/>
    <n v="0"/>
    <x v="1"/>
    <s v="Bank Transfer"/>
    <x v="1"/>
    <s v="No"/>
    <s v="Accommodation"/>
    <n v="9"/>
    <n v="1"/>
    <n v="3842.28"/>
    <x v="1"/>
    <n v="426.92"/>
  </r>
  <r>
    <n v="4257"/>
    <x v="1"/>
    <x v="361"/>
    <d v="2023-02-12T00:00:00"/>
    <x v="132"/>
    <x v="1"/>
    <n v="123.89"/>
    <n v="2"/>
    <n v="0"/>
    <x v="1"/>
    <s v="Bank Transfer"/>
    <x v="1"/>
    <s v="No"/>
    <s v="Spa Services"/>
    <n v="6"/>
    <n v="2"/>
    <n v="743.34"/>
    <x v="1"/>
    <n v="123.89"/>
  </r>
  <r>
    <n v="4258"/>
    <x v="3"/>
    <x v="310"/>
    <d v="2023-10-16T00:00:00"/>
    <x v="203"/>
    <x v="3"/>
    <n v="475.11"/>
    <n v="2"/>
    <n v="0"/>
    <x v="0"/>
    <s v="Credit Card"/>
    <x v="1"/>
    <s v="No"/>
    <s v="Accommodation"/>
    <n v="6"/>
    <n v="2"/>
    <n v="2850.66"/>
    <x v="1"/>
    <n v="475.10999999999996"/>
  </r>
  <r>
    <n v="4259"/>
    <x v="0"/>
    <x v="77"/>
    <d v="2023-07-07T00:00:00"/>
    <x v="402"/>
    <x v="1"/>
    <n v="101.66"/>
    <n v="1"/>
    <n v="0"/>
    <x v="0"/>
    <s v="UPI"/>
    <x v="0"/>
    <s v="No"/>
    <s v="Food &amp; Beverage"/>
    <n v="7"/>
    <n v="1"/>
    <n v="711.62"/>
    <x v="0"/>
    <n v="101.66"/>
  </r>
  <r>
    <n v="4260"/>
    <x v="1"/>
    <x v="283"/>
    <d v="2023-12-14T00:00:00"/>
    <x v="411"/>
    <x v="2"/>
    <n v="67.66"/>
    <n v="2"/>
    <n v="0"/>
    <x v="1"/>
    <s v="UPI"/>
    <x v="0"/>
    <s v="Yes"/>
    <s v="Food &amp; Beverage"/>
    <n v="4"/>
    <n v="2"/>
    <n v="270.64"/>
    <x v="0"/>
    <n v="67.66"/>
  </r>
  <r>
    <n v="4261"/>
    <x v="0"/>
    <x v="306"/>
    <d v="2023-07-09T00:00:00"/>
    <x v="348"/>
    <x v="0"/>
    <n v="269.63"/>
    <n v="1"/>
    <n v="0"/>
    <x v="0"/>
    <s v="Bank Transfer"/>
    <x v="2"/>
    <s v="No"/>
    <s v="Laundry"/>
    <n v="3"/>
    <n v="1"/>
    <n v="0"/>
    <x v="2"/>
    <n v="0"/>
  </r>
  <r>
    <n v="4262"/>
    <x v="3"/>
    <x v="166"/>
    <d v="2023-02-14T00:00:00"/>
    <x v="154"/>
    <x v="0"/>
    <n v="207.88"/>
    <n v="3"/>
    <n v="0"/>
    <x v="1"/>
    <s v="Debit Card"/>
    <x v="1"/>
    <s v="No"/>
    <s v="Laundry"/>
    <n v="7"/>
    <n v="3"/>
    <n v="1455.1599999999999"/>
    <x v="1"/>
    <n v="207.87999999999997"/>
  </r>
  <r>
    <n v="4263"/>
    <x v="2"/>
    <x v="138"/>
    <d v="2023-10-31T00:00:00"/>
    <x v="355"/>
    <x v="0"/>
    <n v="261.10000000000002"/>
    <n v="4"/>
    <n v="0"/>
    <x v="2"/>
    <s v="Credit Card"/>
    <x v="0"/>
    <s v="No"/>
    <s v="Accommodation"/>
    <n v="3"/>
    <n v="4"/>
    <n v="783.30000000000007"/>
    <x v="0"/>
    <n v="261.10000000000002"/>
  </r>
  <r>
    <n v="4264"/>
    <x v="2"/>
    <x v="57"/>
    <d v="2023-06-17T00:00:00"/>
    <x v="88"/>
    <x v="1"/>
    <n v="169.74"/>
    <n v="2"/>
    <n v="2"/>
    <x v="1"/>
    <s v="Debit Card"/>
    <x v="0"/>
    <s v="No"/>
    <s v="Accommodation"/>
    <n v="1"/>
    <n v="4"/>
    <n v="169.74"/>
    <x v="0"/>
    <n v="169.74"/>
  </r>
  <r>
    <n v="4265"/>
    <x v="0"/>
    <x v="357"/>
    <d v="2023-06-07T00:00:00"/>
    <x v="4"/>
    <x v="1"/>
    <n v="174.3"/>
    <n v="3"/>
    <n v="0"/>
    <x v="2"/>
    <s v="Debit Card"/>
    <x v="0"/>
    <s v="Yes"/>
    <s v="Laundry"/>
    <n v="8"/>
    <n v="3"/>
    <n v="1394.4"/>
    <x v="0"/>
    <n v="174.3"/>
  </r>
  <r>
    <n v="4266"/>
    <x v="2"/>
    <x v="215"/>
    <d v="2023-10-23T00:00:00"/>
    <x v="27"/>
    <x v="2"/>
    <n v="113.93"/>
    <n v="4"/>
    <n v="0"/>
    <x v="1"/>
    <s v="Cash"/>
    <x v="0"/>
    <s v="Yes"/>
    <s v="Accommodation"/>
    <n v="7"/>
    <n v="4"/>
    <n v="797.51"/>
    <x v="0"/>
    <n v="113.92999999999999"/>
  </r>
  <r>
    <n v="4267"/>
    <x v="3"/>
    <x v="276"/>
    <d v="2023-01-31T00:00:00"/>
    <x v="77"/>
    <x v="3"/>
    <n v="511.93"/>
    <n v="2"/>
    <n v="0"/>
    <x v="1"/>
    <s v="Debit Card"/>
    <x v="0"/>
    <s v="No"/>
    <s v="Accommodation"/>
    <n v="2"/>
    <n v="2"/>
    <n v="1023.86"/>
    <x v="0"/>
    <n v="511.93"/>
  </r>
  <r>
    <n v="4268"/>
    <x v="3"/>
    <x v="159"/>
    <d v="2023-04-26T00:00:00"/>
    <x v="121"/>
    <x v="1"/>
    <n v="190.28"/>
    <n v="1"/>
    <n v="0"/>
    <x v="1"/>
    <s v="Bank Transfer"/>
    <x v="1"/>
    <s v="No"/>
    <s v="Accommodation"/>
    <n v="7"/>
    <n v="1"/>
    <n v="1331.96"/>
    <x v="1"/>
    <n v="190.28"/>
  </r>
  <r>
    <n v="4269"/>
    <x v="3"/>
    <x v="129"/>
    <d v="2023-02-20T00:00:00"/>
    <x v="328"/>
    <x v="2"/>
    <n v="97.98"/>
    <n v="1"/>
    <n v="0"/>
    <x v="1"/>
    <s v="Bank Transfer"/>
    <x v="0"/>
    <s v="No"/>
    <s v="Spa Services"/>
    <n v="9"/>
    <n v="1"/>
    <n v="881.82"/>
    <x v="0"/>
    <n v="97.98"/>
  </r>
  <r>
    <n v="4270"/>
    <x v="0"/>
    <x v="23"/>
    <d v="2023-02-13T00:00:00"/>
    <x v="427"/>
    <x v="0"/>
    <n v="258.05"/>
    <n v="4"/>
    <n v="2"/>
    <x v="3"/>
    <s v="Credit Card"/>
    <x v="2"/>
    <s v="Yes"/>
    <s v="Accommodation"/>
    <n v="3"/>
    <n v="6"/>
    <n v="0"/>
    <x v="2"/>
    <n v="0"/>
  </r>
  <r>
    <n v="4271"/>
    <x v="2"/>
    <x v="171"/>
    <d v="2023-01-21T00:00:00"/>
    <x v="96"/>
    <x v="1"/>
    <n v="190.95"/>
    <n v="1"/>
    <n v="0"/>
    <x v="1"/>
    <s v="Bank Transfer"/>
    <x v="2"/>
    <s v="No"/>
    <s v="Accommodation"/>
    <n v="2"/>
    <n v="1"/>
    <n v="0"/>
    <x v="2"/>
    <n v="0"/>
  </r>
  <r>
    <n v="4272"/>
    <x v="3"/>
    <x v="352"/>
    <d v="2023-08-31T00:00:00"/>
    <x v="9"/>
    <x v="2"/>
    <n v="162.19999999999999"/>
    <n v="2"/>
    <n v="0"/>
    <x v="1"/>
    <s v="Debit Card"/>
    <x v="1"/>
    <s v="No"/>
    <s v="Accommodation"/>
    <n v="6"/>
    <n v="2"/>
    <n v="973.19999999999993"/>
    <x v="1"/>
    <n v="162.19999999999999"/>
  </r>
  <r>
    <n v="4273"/>
    <x v="1"/>
    <x v="152"/>
    <d v="2023-10-10T00:00:00"/>
    <x v="315"/>
    <x v="1"/>
    <n v="164.86"/>
    <n v="2"/>
    <n v="0"/>
    <x v="0"/>
    <s v="UPI"/>
    <x v="0"/>
    <s v="No"/>
    <s v="Laundry"/>
    <n v="5"/>
    <n v="2"/>
    <n v="824.30000000000007"/>
    <x v="0"/>
    <n v="164.86"/>
  </r>
  <r>
    <n v="4274"/>
    <x v="2"/>
    <x v="247"/>
    <d v="2023-08-16T00:00:00"/>
    <x v="322"/>
    <x v="1"/>
    <n v="145.80000000000001"/>
    <n v="2"/>
    <n v="2"/>
    <x v="3"/>
    <s v="Cash"/>
    <x v="0"/>
    <s v="No"/>
    <s v="Accommodation"/>
    <n v="3"/>
    <n v="4"/>
    <n v="437.40000000000003"/>
    <x v="0"/>
    <n v="145.80000000000001"/>
  </r>
  <r>
    <n v="4275"/>
    <x v="1"/>
    <x v="247"/>
    <d v="2023-08-14T00:00:00"/>
    <x v="233"/>
    <x v="1"/>
    <n v="119.88"/>
    <n v="2"/>
    <n v="0"/>
    <x v="1"/>
    <s v="Bank Transfer"/>
    <x v="1"/>
    <s v="No"/>
    <s v="Spa Services"/>
    <n v="1"/>
    <n v="2"/>
    <n v="119.88"/>
    <x v="1"/>
    <n v="119.88"/>
  </r>
  <r>
    <n v="4276"/>
    <x v="2"/>
    <x v="3"/>
    <d v="2023-12-22T00:00:00"/>
    <x v="214"/>
    <x v="2"/>
    <n v="92.48"/>
    <n v="1"/>
    <n v="0"/>
    <x v="4"/>
    <s v="Debit Card"/>
    <x v="0"/>
    <s v="Yes"/>
    <s v="Accommodation"/>
    <n v="10"/>
    <n v="1"/>
    <n v="924.80000000000007"/>
    <x v="0"/>
    <n v="92.48"/>
  </r>
  <r>
    <n v="4277"/>
    <x v="1"/>
    <x v="274"/>
    <d v="2023-08-16T00:00:00"/>
    <x v="324"/>
    <x v="2"/>
    <n v="60.19"/>
    <n v="2"/>
    <n v="0"/>
    <x v="2"/>
    <s v="Credit Card"/>
    <x v="2"/>
    <s v="Yes"/>
    <s v="Accommodation"/>
    <n v="4"/>
    <n v="2"/>
    <n v="0"/>
    <x v="2"/>
    <n v="0"/>
  </r>
  <r>
    <n v="4278"/>
    <x v="2"/>
    <x v="84"/>
    <d v="2023-02-10T00:00:00"/>
    <x v="23"/>
    <x v="0"/>
    <n v="254.36"/>
    <n v="2"/>
    <n v="0"/>
    <x v="3"/>
    <s v="Debit Card"/>
    <x v="0"/>
    <s v="No"/>
    <s v="Accommodation"/>
    <n v="11"/>
    <n v="2"/>
    <n v="2797.96"/>
    <x v="0"/>
    <n v="254.36"/>
  </r>
  <r>
    <n v="4279"/>
    <x v="0"/>
    <x v="106"/>
    <d v="2023-06-14T00:00:00"/>
    <x v="145"/>
    <x v="2"/>
    <n v="66.97"/>
    <n v="1"/>
    <n v="1"/>
    <x v="3"/>
    <s v="Bank Transfer"/>
    <x v="0"/>
    <s v="No"/>
    <s v="Laundry"/>
    <n v="7"/>
    <n v="2"/>
    <n v="468.78999999999996"/>
    <x v="0"/>
    <n v="66.97"/>
  </r>
  <r>
    <n v="4280"/>
    <x v="1"/>
    <x v="364"/>
    <d v="2023-07-16T00:00:00"/>
    <x v="408"/>
    <x v="3"/>
    <n v="258.75"/>
    <n v="2"/>
    <n v="2"/>
    <x v="2"/>
    <s v="Cash"/>
    <x v="2"/>
    <s v="No"/>
    <s v="Accommodation"/>
    <n v="9"/>
    <n v="4"/>
    <n v="0"/>
    <x v="2"/>
    <n v="0"/>
  </r>
  <r>
    <n v="4281"/>
    <x v="2"/>
    <x v="13"/>
    <d v="2023-05-07T00:00:00"/>
    <x v="117"/>
    <x v="2"/>
    <n v="113.08"/>
    <n v="1"/>
    <n v="0"/>
    <x v="1"/>
    <s v="UPI"/>
    <x v="0"/>
    <s v="No"/>
    <s v="Accommodation"/>
    <n v="3"/>
    <n v="1"/>
    <n v="339.24"/>
    <x v="0"/>
    <n v="113.08"/>
  </r>
  <r>
    <n v="4282"/>
    <x v="1"/>
    <x v="65"/>
    <d v="2023-01-30T00:00:00"/>
    <x v="254"/>
    <x v="2"/>
    <n v="63.72"/>
    <n v="2"/>
    <n v="2"/>
    <x v="1"/>
    <s v="Bank Transfer"/>
    <x v="2"/>
    <s v="Yes"/>
    <s v="Accommodation"/>
    <n v="2"/>
    <n v="4"/>
    <n v="0"/>
    <x v="2"/>
    <n v="0"/>
  </r>
  <r>
    <n v="4283"/>
    <x v="1"/>
    <x v="221"/>
    <d v="2023-09-21T00:00:00"/>
    <x v="324"/>
    <x v="3"/>
    <n v="334.54"/>
    <n v="1"/>
    <n v="0"/>
    <x v="3"/>
    <s v="UPI"/>
    <x v="0"/>
    <s v="No"/>
    <s v="Accommodation"/>
    <n v="2"/>
    <n v="1"/>
    <n v="669.08"/>
    <x v="0"/>
    <n v="334.54"/>
  </r>
  <r>
    <n v="4284"/>
    <x v="3"/>
    <x v="119"/>
    <d v="2023-05-26T00:00:00"/>
    <x v="58"/>
    <x v="2"/>
    <n v="121.92"/>
    <n v="3"/>
    <n v="2"/>
    <x v="0"/>
    <s v="UPI"/>
    <x v="1"/>
    <s v="No"/>
    <s v="Accommodation"/>
    <n v="3"/>
    <n v="5"/>
    <n v="365.76"/>
    <x v="1"/>
    <n v="121.92"/>
  </r>
  <r>
    <n v="4285"/>
    <x v="1"/>
    <x v="54"/>
    <d v="2023-11-22T00:00:00"/>
    <x v="342"/>
    <x v="2"/>
    <n v="87.13"/>
    <n v="1"/>
    <n v="3"/>
    <x v="1"/>
    <s v="Cash"/>
    <x v="0"/>
    <s v="No"/>
    <s v="Food &amp; Beverage"/>
    <n v="4"/>
    <n v="4"/>
    <n v="348.52"/>
    <x v="0"/>
    <n v="87.13"/>
  </r>
  <r>
    <n v="4286"/>
    <x v="1"/>
    <x v="256"/>
    <d v="2023-02-19T00:00:00"/>
    <x v="131"/>
    <x v="2"/>
    <n v="93.67"/>
    <n v="2"/>
    <n v="0"/>
    <x v="3"/>
    <s v="Cash"/>
    <x v="0"/>
    <s v="No"/>
    <s v="Accommodation"/>
    <n v="10"/>
    <n v="2"/>
    <n v="936.7"/>
    <x v="0"/>
    <n v="93.67"/>
  </r>
  <r>
    <n v="4287"/>
    <x v="1"/>
    <x v="103"/>
    <d v="2023-04-15T00:00:00"/>
    <x v="47"/>
    <x v="1"/>
    <n v="121.96"/>
    <n v="1"/>
    <n v="0"/>
    <x v="3"/>
    <s v="Credit Card"/>
    <x v="2"/>
    <s v="No"/>
    <s v="Accommodation"/>
    <n v="5"/>
    <n v="1"/>
    <n v="0"/>
    <x v="2"/>
    <n v="0"/>
  </r>
  <r>
    <n v="4288"/>
    <x v="2"/>
    <x v="283"/>
    <d v="2023-12-14T00:00:00"/>
    <x v="310"/>
    <x v="1"/>
    <n v="148.46"/>
    <n v="2"/>
    <n v="0"/>
    <x v="4"/>
    <s v="Credit Card"/>
    <x v="0"/>
    <s v="No"/>
    <s v="Accommodation"/>
    <n v="4"/>
    <n v="2"/>
    <n v="593.84"/>
    <x v="0"/>
    <n v="148.46"/>
  </r>
  <r>
    <n v="4289"/>
    <x v="0"/>
    <x v="168"/>
    <d v="2023-06-09T00:00:00"/>
    <x v="116"/>
    <x v="2"/>
    <n v="70.89"/>
    <n v="1"/>
    <n v="0"/>
    <x v="1"/>
    <s v="Credit Card"/>
    <x v="0"/>
    <s v="No"/>
    <s v="Accommodation"/>
    <n v="3"/>
    <n v="1"/>
    <n v="212.67000000000002"/>
    <x v="0"/>
    <n v="70.89"/>
  </r>
  <r>
    <n v="4290"/>
    <x v="3"/>
    <x v="75"/>
    <d v="2023-10-10T00:00:00"/>
    <x v="377"/>
    <x v="0"/>
    <n v="327.24"/>
    <n v="2"/>
    <n v="1"/>
    <x v="3"/>
    <s v="UPI"/>
    <x v="2"/>
    <s v="No"/>
    <s v="Laundry"/>
    <n v="10"/>
    <n v="3"/>
    <n v="0"/>
    <x v="2"/>
    <n v="0"/>
  </r>
  <r>
    <n v="4291"/>
    <x v="3"/>
    <x v="312"/>
    <d v="2024-01-01T00:00:00"/>
    <x v="90"/>
    <x v="1"/>
    <n v="189.33"/>
    <n v="4"/>
    <n v="2"/>
    <x v="2"/>
    <s v="Bank Transfer"/>
    <x v="0"/>
    <s v="No"/>
    <s v="Accommodation"/>
    <n v="9"/>
    <n v="6"/>
    <n v="1703.97"/>
    <x v="0"/>
    <n v="189.33"/>
  </r>
  <r>
    <n v="4292"/>
    <x v="1"/>
    <x v="143"/>
    <d v="2023-12-08T00:00:00"/>
    <x v="181"/>
    <x v="1"/>
    <n v="93.61"/>
    <n v="3"/>
    <n v="0"/>
    <x v="0"/>
    <s v="Debit Card"/>
    <x v="3"/>
    <s v="Yes"/>
    <s v="Accommodation"/>
    <n v="5"/>
    <n v="3"/>
    <n v="0"/>
    <x v="2"/>
    <n v="0"/>
  </r>
  <r>
    <n v="4293"/>
    <x v="0"/>
    <x v="113"/>
    <d v="2023-08-25T00:00:00"/>
    <x v="245"/>
    <x v="1"/>
    <n v="125.37"/>
    <n v="2"/>
    <n v="2"/>
    <x v="2"/>
    <s v="Debit Card"/>
    <x v="3"/>
    <s v="No"/>
    <s v="Accommodation"/>
    <n v="5"/>
    <n v="4"/>
    <n v="0"/>
    <x v="2"/>
    <n v="0"/>
  </r>
  <r>
    <n v="4294"/>
    <x v="1"/>
    <x v="177"/>
    <d v="2023-11-18T00:00:00"/>
    <x v="196"/>
    <x v="1"/>
    <n v="136.26"/>
    <n v="1"/>
    <n v="0"/>
    <x v="1"/>
    <s v="Debit Card"/>
    <x v="0"/>
    <s v="Yes"/>
    <s v="Laundry"/>
    <n v="7"/>
    <n v="1"/>
    <n v="953.81999999999994"/>
    <x v="0"/>
    <n v="136.26"/>
  </r>
  <r>
    <n v="4295"/>
    <x v="3"/>
    <x v="247"/>
    <d v="2023-08-24T00:00:00"/>
    <x v="104"/>
    <x v="2"/>
    <n v="88.05"/>
    <n v="1"/>
    <n v="0"/>
    <x v="4"/>
    <s v="Cash"/>
    <x v="0"/>
    <s v="No"/>
    <s v="Food &amp; Beverage"/>
    <n v="11"/>
    <n v="1"/>
    <n v="968.55"/>
    <x v="0"/>
    <n v="88.05"/>
  </r>
  <r>
    <n v="4296"/>
    <x v="3"/>
    <x v="85"/>
    <d v="2023-01-28T00:00:00"/>
    <x v="427"/>
    <x v="3"/>
    <n v="352.41"/>
    <n v="1"/>
    <n v="1"/>
    <x v="1"/>
    <s v="Cash"/>
    <x v="0"/>
    <s v="No"/>
    <s v="Spa Services"/>
    <n v="5"/>
    <n v="2"/>
    <n v="1762.0500000000002"/>
    <x v="0"/>
    <n v="352.41"/>
  </r>
  <r>
    <n v="4297"/>
    <x v="2"/>
    <x v="315"/>
    <d v="2023-01-16T00:00:00"/>
    <x v="353"/>
    <x v="2"/>
    <n v="72.239999999999995"/>
    <n v="2"/>
    <n v="0"/>
    <x v="2"/>
    <s v="Cash"/>
    <x v="2"/>
    <s v="Yes"/>
    <s v="Accommodation"/>
    <n v="7"/>
    <n v="2"/>
    <n v="0"/>
    <x v="2"/>
    <n v="0"/>
  </r>
  <r>
    <n v="4298"/>
    <x v="1"/>
    <x v="134"/>
    <d v="2023-07-22T00:00:00"/>
    <x v="251"/>
    <x v="3"/>
    <n v="280.04000000000002"/>
    <n v="2"/>
    <n v="0"/>
    <x v="4"/>
    <s v="Credit Card"/>
    <x v="0"/>
    <s v="No"/>
    <s v="Laundry"/>
    <n v="13"/>
    <n v="2"/>
    <n v="3640.5200000000004"/>
    <x v="0"/>
    <n v="280.04000000000002"/>
  </r>
  <r>
    <n v="4299"/>
    <x v="1"/>
    <x v="234"/>
    <d v="2023-01-28T00:00:00"/>
    <x v="263"/>
    <x v="1"/>
    <n v="121.18"/>
    <n v="3"/>
    <n v="0"/>
    <x v="2"/>
    <s v="Debit Card"/>
    <x v="1"/>
    <s v="No"/>
    <s v="Food &amp; Beverage"/>
    <n v="3"/>
    <n v="3"/>
    <n v="363.54"/>
    <x v="1"/>
    <n v="121.18"/>
  </r>
  <r>
    <n v="4300"/>
    <x v="2"/>
    <x v="0"/>
    <d v="2023-08-09T00:00:00"/>
    <x v="1"/>
    <x v="3"/>
    <n v="332.07"/>
    <n v="1"/>
    <n v="2"/>
    <x v="1"/>
    <s v="Debit Card"/>
    <x v="0"/>
    <s v="No"/>
    <s v="Accommodation"/>
    <n v="8"/>
    <n v="3"/>
    <n v="2656.56"/>
    <x v="0"/>
    <n v="332.07"/>
  </r>
  <r>
    <n v="4301"/>
    <x v="1"/>
    <x v="123"/>
    <d v="2024-01-05T00:00:00"/>
    <x v="420"/>
    <x v="3"/>
    <n v="322.47000000000003"/>
    <n v="2"/>
    <n v="0"/>
    <x v="1"/>
    <s v="UPI"/>
    <x v="0"/>
    <s v="No"/>
    <s v="Accommodation"/>
    <n v="7"/>
    <n v="2"/>
    <n v="2257.29"/>
    <x v="0"/>
    <n v="322.46999999999997"/>
  </r>
  <r>
    <n v="4302"/>
    <x v="0"/>
    <x v="22"/>
    <d v="2023-12-11T00:00:00"/>
    <x v="128"/>
    <x v="2"/>
    <n v="109.69"/>
    <n v="1"/>
    <n v="1"/>
    <x v="2"/>
    <s v="Bank Transfer"/>
    <x v="2"/>
    <s v="No"/>
    <s v="Other"/>
    <n v="5"/>
    <n v="2"/>
    <n v="0"/>
    <x v="2"/>
    <n v="0"/>
  </r>
  <r>
    <n v="4303"/>
    <x v="3"/>
    <x v="317"/>
    <d v="2023-01-19T00:00:00"/>
    <x v="64"/>
    <x v="1"/>
    <n v="164.47"/>
    <n v="2"/>
    <n v="2"/>
    <x v="3"/>
    <s v="UPI"/>
    <x v="2"/>
    <s v="Yes"/>
    <s v="Accommodation"/>
    <n v="5"/>
    <n v="4"/>
    <n v="0"/>
    <x v="2"/>
    <n v="0"/>
  </r>
  <r>
    <n v="4304"/>
    <x v="3"/>
    <x v="92"/>
    <d v="2023-12-01T00:00:00"/>
    <x v="356"/>
    <x v="3"/>
    <n v="417.25"/>
    <n v="1"/>
    <n v="1"/>
    <x v="2"/>
    <s v="Credit Card"/>
    <x v="2"/>
    <s v="Yes"/>
    <s v="Spa Services"/>
    <n v="8"/>
    <n v="2"/>
    <n v="0"/>
    <x v="2"/>
    <n v="0"/>
  </r>
  <r>
    <n v="4305"/>
    <x v="2"/>
    <x v="277"/>
    <d v="2023-03-07T00:00:00"/>
    <x v="326"/>
    <x v="2"/>
    <n v="143.15"/>
    <n v="1"/>
    <n v="0"/>
    <x v="1"/>
    <s v="UPI"/>
    <x v="0"/>
    <s v="No"/>
    <s v="Accommodation"/>
    <n v="5"/>
    <n v="1"/>
    <n v="715.75"/>
    <x v="0"/>
    <n v="143.15"/>
  </r>
  <r>
    <n v="4306"/>
    <x v="1"/>
    <x v="172"/>
    <d v="2023-04-18T00:00:00"/>
    <x v="215"/>
    <x v="3"/>
    <n v="420.41"/>
    <n v="2"/>
    <n v="0"/>
    <x v="4"/>
    <s v="Bank Transfer"/>
    <x v="0"/>
    <s v="No"/>
    <s v="Accommodation"/>
    <n v="3"/>
    <n v="2"/>
    <n v="1261.23"/>
    <x v="0"/>
    <n v="420.41"/>
  </r>
  <r>
    <n v="4307"/>
    <x v="2"/>
    <x v="13"/>
    <d v="2023-05-06T00:00:00"/>
    <x v="385"/>
    <x v="3"/>
    <n v="385.98"/>
    <n v="3"/>
    <n v="1"/>
    <x v="2"/>
    <s v="UPI"/>
    <x v="0"/>
    <s v="No"/>
    <s v="Food &amp; Beverage"/>
    <n v="2"/>
    <n v="4"/>
    <n v="771.96"/>
    <x v="0"/>
    <n v="385.98"/>
  </r>
  <r>
    <n v="4308"/>
    <x v="3"/>
    <x v="141"/>
    <d v="2023-12-21T00:00:00"/>
    <x v="411"/>
    <x v="1"/>
    <n v="189.46"/>
    <n v="2"/>
    <n v="0"/>
    <x v="1"/>
    <s v="Cash"/>
    <x v="0"/>
    <s v="Yes"/>
    <s v="Food &amp; Beverage"/>
    <n v="3"/>
    <n v="2"/>
    <n v="568.38"/>
    <x v="0"/>
    <n v="189.46"/>
  </r>
  <r>
    <n v="4309"/>
    <x v="1"/>
    <x v="189"/>
    <d v="2023-09-09T00:00:00"/>
    <x v="297"/>
    <x v="1"/>
    <n v="91.56"/>
    <n v="1"/>
    <n v="0"/>
    <x v="4"/>
    <s v="Credit Card"/>
    <x v="1"/>
    <s v="No"/>
    <s v="Other"/>
    <n v="3"/>
    <n v="1"/>
    <n v="274.68"/>
    <x v="1"/>
    <n v="91.56"/>
  </r>
  <r>
    <n v="4310"/>
    <x v="3"/>
    <x v="363"/>
    <d v="2023-09-01T00:00:00"/>
    <x v="277"/>
    <x v="2"/>
    <n v="124.51"/>
    <n v="1"/>
    <n v="0"/>
    <x v="2"/>
    <s v="Bank Transfer"/>
    <x v="0"/>
    <s v="No"/>
    <s v="Food &amp; Beverage"/>
    <n v="5"/>
    <n v="1"/>
    <n v="622.55000000000007"/>
    <x v="0"/>
    <n v="124.51000000000002"/>
  </r>
  <r>
    <n v="4311"/>
    <x v="2"/>
    <x v="151"/>
    <d v="2023-10-06T00:00:00"/>
    <x v="381"/>
    <x v="3"/>
    <n v="404.3"/>
    <n v="4"/>
    <n v="1"/>
    <x v="1"/>
    <s v="Credit Card"/>
    <x v="0"/>
    <s v="No"/>
    <s v="Accommodation"/>
    <n v="9"/>
    <n v="5"/>
    <n v="3638.7000000000003"/>
    <x v="0"/>
    <n v="404.3"/>
  </r>
  <r>
    <n v="4312"/>
    <x v="1"/>
    <x v="36"/>
    <d v="2023-06-18T00:00:00"/>
    <x v="103"/>
    <x v="0"/>
    <n v="143.61000000000001"/>
    <n v="2"/>
    <n v="3"/>
    <x v="2"/>
    <s v="Cash"/>
    <x v="0"/>
    <s v="No"/>
    <s v="Accommodation"/>
    <n v="5"/>
    <n v="5"/>
    <n v="718.05000000000007"/>
    <x v="0"/>
    <n v="143.61000000000001"/>
  </r>
  <r>
    <n v="4313"/>
    <x v="2"/>
    <x v="144"/>
    <d v="2023-06-29T00:00:00"/>
    <x v="35"/>
    <x v="0"/>
    <n v="237.41"/>
    <n v="3"/>
    <n v="0"/>
    <x v="1"/>
    <s v="Bank Transfer"/>
    <x v="1"/>
    <s v="Yes"/>
    <s v="Other"/>
    <n v="3"/>
    <n v="3"/>
    <n v="712.23"/>
    <x v="1"/>
    <n v="237.41"/>
  </r>
  <r>
    <n v="4314"/>
    <x v="1"/>
    <x v="174"/>
    <d v="2023-11-17T00:00:00"/>
    <x v="146"/>
    <x v="2"/>
    <n v="113.61"/>
    <n v="2"/>
    <n v="1"/>
    <x v="1"/>
    <s v="Bank Transfer"/>
    <x v="0"/>
    <s v="No"/>
    <s v="Spa Services"/>
    <n v="12"/>
    <n v="3"/>
    <n v="1363.32"/>
    <x v="0"/>
    <n v="113.61"/>
  </r>
  <r>
    <n v="4315"/>
    <x v="2"/>
    <x v="280"/>
    <d v="2023-07-04T00:00:00"/>
    <x v="293"/>
    <x v="2"/>
    <n v="95.17"/>
    <n v="1"/>
    <n v="1"/>
    <x v="2"/>
    <s v="UPI"/>
    <x v="0"/>
    <s v="Yes"/>
    <s v="Spa Services"/>
    <n v="3"/>
    <n v="2"/>
    <n v="285.51"/>
    <x v="0"/>
    <n v="95.17"/>
  </r>
  <r>
    <n v="4316"/>
    <x v="2"/>
    <x v="88"/>
    <d v="2023-12-02T00:00:00"/>
    <x v="158"/>
    <x v="3"/>
    <n v="450.32"/>
    <n v="2"/>
    <n v="1"/>
    <x v="0"/>
    <s v="UPI"/>
    <x v="2"/>
    <s v="Yes"/>
    <s v="Accommodation"/>
    <n v="7"/>
    <n v="3"/>
    <n v="0"/>
    <x v="2"/>
    <n v="0"/>
  </r>
  <r>
    <n v="4317"/>
    <x v="3"/>
    <x v="163"/>
    <d v="2023-12-08T00:00:00"/>
    <x v="379"/>
    <x v="1"/>
    <n v="138.94999999999999"/>
    <n v="2"/>
    <n v="0"/>
    <x v="3"/>
    <s v="Credit Card"/>
    <x v="0"/>
    <s v="No"/>
    <s v="Accommodation"/>
    <n v="7"/>
    <n v="2"/>
    <n v="972.64999999999986"/>
    <x v="0"/>
    <n v="138.94999999999999"/>
  </r>
  <r>
    <n v="4318"/>
    <x v="3"/>
    <x v="95"/>
    <d v="2023-05-22T00:00:00"/>
    <x v="95"/>
    <x v="1"/>
    <n v="225.01"/>
    <n v="2"/>
    <n v="0"/>
    <x v="4"/>
    <s v="UPI"/>
    <x v="0"/>
    <s v="Yes"/>
    <s v="Food &amp; Beverage"/>
    <n v="6"/>
    <n v="2"/>
    <n v="1350.06"/>
    <x v="0"/>
    <n v="225.01"/>
  </r>
  <r>
    <n v="4319"/>
    <x v="3"/>
    <x v="3"/>
    <d v="2023-12-17T00:00:00"/>
    <x v="33"/>
    <x v="1"/>
    <n v="224.57"/>
    <n v="1"/>
    <n v="2"/>
    <x v="2"/>
    <s v="Cash"/>
    <x v="1"/>
    <s v="Yes"/>
    <s v="Accommodation"/>
    <n v="5"/>
    <n v="3"/>
    <n v="1122.8499999999999"/>
    <x v="1"/>
    <n v="224.57"/>
  </r>
  <r>
    <n v="4320"/>
    <x v="2"/>
    <x v="358"/>
    <d v="2023-01-23T00:00:00"/>
    <x v="387"/>
    <x v="2"/>
    <n v="113.53"/>
    <n v="1"/>
    <n v="0"/>
    <x v="2"/>
    <s v="Bank Transfer"/>
    <x v="3"/>
    <s v="No"/>
    <s v="Accommodation"/>
    <n v="6"/>
    <n v="1"/>
    <n v="0"/>
    <x v="2"/>
    <n v="0"/>
  </r>
  <r>
    <n v="4321"/>
    <x v="1"/>
    <x v="249"/>
    <d v="2023-06-06T00:00:00"/>
    <x v="259"/>
    <x v="1"/>
    <n v="122.71"/>
    <n v="2"/>
    <n v="0"/>
    <x v="4"/>
    <s v="Bank Transfer"/>
    <x v="2"/>
    <s v="No"/>
    <s v="Accommodation"/>
    <n v="4"/>
    <n v="2"/>
    <n v="0"/>
    <x v="2"/>
    <n v="0"/>
  </r>
  <r>
    <n v="4322"/>
    <x v="1"/>
    <x v="162"/>
    <d v="2023-02-03T00:00:00"/>
    <x v="148"/>
    <x v="3"/>
    <n v="367.08"/>
    <n v="2"/>
    <n v="1"/>
    <x v="2"/>
    <s v="Bank Transfer"/>
    <x v="2"/>
    <s v="No"/>
    <s v="Accommodation"/>
    <n v="8"/>
    <n v="3"/>
    <n v="0"/>
    <x v="2"/>
    <n v="0"/>
  </r>
  <r>
    <n v="4323"/>
    <x v="1"/>
    <x v="153"/>
    <d v="2023-04-04T00:00:00"/>
    <x v="386"/>
    <x v="1"/>
    <n v="93.68"/>
    <n v="2"/>
    <n v="3"/>
    <x v="1"/>
    <s v="Debit Card"/>
    <x v="0"/>
    <s v="No"/>
    <s v="Food &amp; Beverage"/>
    <n v="6"/>
    <n v="5"/>
    <n v="562.08000000000004"/>
    <x v="0"/>
    <n v="93.68"/>
  </r>
  <r>
    <n v="4324"/>
    <x v="0"/>
    <x v="31"/>
    <d v="2023-01-13T00:00:00"/>
    <x v="238"/>
    <x v="2"/>
    <n v="97.61"/>
    <n v="4"/>
    <n v="1"/>
    <x v="0"/>
    <s v="Credit Card"/>
    <x v="0"/>
    <s v="No"/>
    <s v="Laundry"/>
    <n v="5"/>
    <n v="5"/>
    <n v="488.05"/>
    <x v="0"/>
    <n v="97.61"/>
  </r>
  <r>
    <n v="4325"/>
    <x v="0"/>
    <x v="270"/>
    <d v="2023-11-26T00:00:00"/>
    <x v="191"/>
    <x v="2"/>
    <n v="114.65"/>
    <n v="2"/>
    <n v="3"/>
    <x v="0"/>
    <s v="Bank Transfer"/>
    <x v="0"/>
    <s v="Yes"/>
    <s v="Accommodation"/>
    <n v="2"/>
    <n v="5"/>
    <n v="229.3"/>
    <x v="0"/>
    <n v="114.65"/>
  </r>
  <r>
    <n v="4326"/>
    <x v="3"/>
    <x v="290"/>
    <d v="2023-07-31T00:00:00"/>
    <x v="194"/>
    <x v="2"/>
    <n v="150.97999999999999"/>
    <n v="3"/>
    <n v="0"/>
    <x v="0"/>
    <s v="Cash"/>
    <x v="3"/>
    <s v="No"/>
    <s v="Food &amp; Beverage"/>
    <n v="3"/>
    <n v="3"/>
    <n v="0"/>
    <x v="2"/>
    <n v="0"/>
  </r>
  <r>
    <n v="4327"/>
    <x v="0"/>
    <x v="160"/>
    <d v="2023-05-30T00:00:00"/>
    <x v="43"/>
    <x v="1"/>
    <n v="159.94999999999999"/>
    <n v="2"/>
    <n v="0"/>
    <x v="2"/>
    <s v="Credit Card"/>
    <x v="1"/>
    <s v="No"/>
    <s v="Accommodation"/>
    <n v="11"/>
    <n v="2"/>
    <n v="1759.4499999999998"/>
    <x v="1"/>
    <n v="159.94999999999999"/>
  </r>
  <r>
    <n v="4328"/>
    <x v="1"/>
    <x v="165"/>
    <d v="2023-01-15T00:00:00"/>
    <x v="309"/>
    <x v="1"/>
    <n v="159.28"/>
    <n v="4"/>
    <n v="0"/>
    <x v="2"/>
    <s v="Bank Transfer"/>
    <x v="0"/>
    <s v="No"/>
    <s v="Accommodation"/>
    <n v="2"/>
    <n v="4"/>
    <n v="318.56"/>
    <x v="0"/>
    <n v="159.28"/>
  </r>
  <r>
    <n v="4329"/>
    <x v="2"/>
    <x v="128"/>
    <d v="2023-10-01T00:00:00"/>
    <x v="155"/>
    <x v="1"/>
    <n v="213.05"/>
    <n v="4"/>
    <n v="0"/>
    <x v="3"/>
    <s v="Credit Card"/>
    <x v="0"/>
    <s v="No"/>
    <s v="Accommodation"/>
    <n v="6"/>
    <n v="4"/>
    <n v="1278.3000000000002"/>
    <x v="0"/>
    <n v="213.05000000000004"/>
  </r>
  <r>
    <n v="4330"/>
    <x v="0"/>
    <x v="85"/>
    <d v="2023-02-03T00:00:00"/>
    <x v="85"/>
    <x v="3"/>
    <n v="383.01"/>
    <n v="2"/>
    <n v="2"/>
    <x v="0"/>
    <s v="UPI"/>
    <x v="1"/>
    <s v="No"/>
    <s v="Accommodation"/>
    <n v="11"/>
    <n v="4"/>
    <n v="4213.1099999999997"/>
    <x v="1"/>
    <n v="383.01"/>
  </r>
  <r>
    <n v="4331"/>
    <x v="0"/>
    <x v="79"/>
    <d v="2023-01-29T00:00:00"/>
    <x v="263"/>
    <x v="3"/>
    <n v="315.24"/>
    <n v="1"/>
    <n v="2"/>
    <x v="1"/>
    <s v="UPI"/>
    <x v="0"/>
    <s v="Yes"/>
    <s v="Accommodation"/>
    <n v="7"/>
    <n v="3"/>
    <n v="2206.6800000000003"/>
    <x v="0"/>
    <n v="315.24000000000007"/>
  </r>
  <r>
    <n v="4332"/>
    <x v="2"/>
    <x v="260"/>
    <d v="2023-03-22T00:00:00"/>
    <x v="70"/>
    <x v="2"/>
    <n v="83.84"/>
    <n v="2"/>
    <n v="2"/>
    <x v="4"/>
    <s v="Cash"/>
    <x v="0"/>
    <s v="Yes"/>
    <s v="Food &amp; Beverage"/>
    <n v="9"/>
    <n v="4"/>
    <n v="754.56000000000006"/>
    <x v="0"/>
    <n v="83.84"/>
  </r>
  <r>
    <n v="4333"/>
    <x v="2"/>
    <x v="206"/>
    <d v="2023-04-01T00:00:00"/>
    <x v="282"/>
    <x v="2"/>
    <n v="91.42"/>
    <n v="1"/>
    <n v="0"/>
    <x v="1"/>
    <s v="UPI"/>
    <x v="1"/>
    <s v="No"/>
    <s v="Laundry"/>
    <n v="9"/>
    <n v="1"/>
    <n v="822.78"/>
    <x v="1"/>
    <n v="91.42"/>
  </r>
  <r>
    <n v="4334"/>
    <x v="0"/>
    <x v="192"/>
    <d v="2023-12-28T00:00:00"/>
    <x v="97"/>
    <x v="3"/>
    <n v="396.5"/>
    <n v="2"/>
    <n v="0"/>
    <x v="2"/>
    <s v="Bank Transfer"/>
    <x v="0"/>
    <s v="No"/>
    <s v="Accommodation"/>
    <n v="4"/>
    <n v="2"/>
    <n v="1586"/>
    <x v="0"/>
    <n v="396.5"/>
  </r>
  <r>
    <n v="4335"/>
    <x v="1"/>
    <x v="217"/>
    <d v="2023-12-16T00:00:00"/>
    <x v="206"/>
    <x v="1"/>
    <n v="125.59"/>
    <n v="2"/>
    <n v="0"/>
    <x v="1"/>
    <s v="UPI"/>
    <x v="0"/>
    <s v="No"/>
    <s v="Accommodation"/>
    <n v="7"/>
    <n v="2"/>
    <n v="879.13"/>
    <x v="0"/>
    <n v="125.59"/>
  </r>
  <r>
    <n v="4336"/>
    <x v="2"/>
    <x v="272"/>
    <d v="2023-05-21T00:00:00"/>
    <x v="180"/>
    <x v="3"/>
    <n v="551.02"/>
    <n v="2"/>
    <n v="1"/>
    <x v="1"/>
    <s v="Bank Transfer"/>
    <x v="0"/>
    <s v="No"/>
    <s v="Accommodation"/>
    <n v="11"/>
    <n v="3"/>
    <n v="6061.2199999999993"/>
    <x v="0"/>
    <n v="551.02"/>
  </r>
  <r>
    <n v="4337"/>
    <x v="3"/>
    <x v="314"/>
    <d v="2023-11-11T00:00:00"/>
    <x v="181"/>
    <x v="0"/>
    <n v="349.18"/>
    <n v="1"/>
    <n v="0"/>
    <x v="1"/>
    <s v="Credit Card"/>
    <x v="1"/>
    <s v="Yes"/>
    <s v="Food &amp; Beverage"/>
    <n v="12"/>
    <n v="1"/>
    <n v="4190.16"/>
    <x v="1"/>
    <n v="349.18"/>
  </r>
  <r>
    <n v="4338"/>
    <x v="3"/>
    <x v="327"/>
    <d v="2023-09-06T00:00:00"/>
    <x v="177"/>
    <x v="2"/>
    <n v="114.15"/>
    <n v="2"/>
    <n v="0"/>
    <x v="2"/>
    <s v="Bank Transfer"/>
    <x v="2"/>
    <s v="No"/>
    <s v="Accommodation"/>
    <n v="2"/>
    <n v="2"/>
    <n v="0"/>
    <x v="2"/>
    <n v="0"/>
  </r>
  <r>
    <n v="4339"/>
    <x v="0"/>
    <x v="132"/>
    <d v="2023-10-06T00:00:00"/>
    <x v="292"/>
    <x v="0"/>
    <n v="170.34"/>
    <n v="2"/>
    <n v="0"/>
    <x v="1"/>
    <s v="Credit Card"/>
    <x v="1"/>
    <s v="Yes"/>
    <s v="Accommodation"/>
    <n v="3"/>
    <n v="2"/>
    <n v="511.02"/>
    <x v="1"/>
    <n v="170.34"/>
  </r>
  <r>
    <n v="4340"/>
    <x v="2"/>
    <x v="179"/>
    <d v="2023-03-25T00:00:00"/>
    <x v="282"/>
    <x v="0"/>
    <n v="291.70999999999998"/>
    <n v="3"/>
    <n v="1"/>
    <x v="1"/>
    <s v="UPI"/>
    <x v="1"/>
    <s v="No"/>
    <s v="Food &amp; Beverage"/>
    <n v="13"/>
    <n v="4"/>
    <n v="3792.2299999999996"/>
    <x v="1"/>
    <n v="291.70999999999998"/>
  </r>
  <r>
    <n v="4341"/>
    <x v="3"/>
    <x v="227"/>
    <d v="2023-07-08T00:00:00"/>
    <x v="30"/>
    <x v="3"/>
    <n v="366.11"/>
    <n v="2"/>
    <n v="0"/>
    <x v="3"/>
    <s v="UPI"/>
    <x v="2"/>
    <s v="Yes"/>
    <s v="Laundry"/>
    <n v="13"/>
    <n v="2"/>
    <n v="0"/>
    <x v="2"/>
    <n v="0"/>
  </r>
  <r>
    <n v="4342"/>
    <x v="1"/>
    <x v="109"/>
    <d v="2023-04-16T00:00:00"/>
    <x v="100"/>
    <x v="3"/>
    <n v="376.42"/>
    <n v="2"/>
    <n v="0"/>
    <x v="1"/>
    <s v="Bank Transfer"/>
    <x v="2"/>
    <s v="Yes"/>
    <s v="Food &amp; Beverage"/>
    <n v="3"/>
    <n v="2"/>
    <n v="0"/>
    <x v="2"/>
    <n v="0"/>
  </r>
  <r>
    <n v="4343"/>
    <x v="2"/>
    <x v="145"/>
    <d v="2023-11-14T00:00:00"/>
    <x v="90"/>
    <x v="2"/>
    <n v="106.32"/>
    <n v="2"/>
    <n v="0"/>
    <x v="1"/>
    <s v="Bank Transfer"/>
    <x v="2"/>
    <s v="No"/>
    <s v="Food &amp; Beverage"/>
    <n v="11"/>
    <n v="2"/>
    <n v="0"/>
    <x v="2"/>
    <n v="0"/>
  </r>
  <r>
    <n v="4344"/>
    <x v="0"/>
    <x v="362"/>
    <d v="2023-11-04T00:00:00"/>
    <x v="59"/>
    <x v="0"/>
    <n v="187.96"/>
    <n v="2"/>
    <n v="2"/>
    <x v="1"/>
    <s v="Cash"/>
    <x v="0"/>
    <s v="No"/>
    <s v="Accommodation"/>
    <n v="3"/>
    <n v="4"/>
    <n v="563.88"/>
    <x v="0"/>
    <n v="187.96"/>
  </r>
  <r>
    <n v="4345"/>
    <x v="0"/>
    <x v="336"/>
    <d v="2023-12-24T00:00:00"/>
    <x v="228"/>
    <x v="2"/>
    <n v="91.16"/>
    <n v="3"/>
    <n v="0"/>
    <x v="4"/>
    <s v="Cash"/>
    <x v="0"/>
    <s v="Yes"/>
    <s v="Spa Services"/>
    <n v="2"/>
    <n v="3"/>
    <n v="182.32"/>
    <x v="0"/>
    <n v="91.16"/>
  </r>
  <r>
    <n v="4346"/>
    <x v="1"/>
    <x v="312"/>
    <d v="2023-12-31T00:00:00"/>
    <x v="230"/>
    <x v="2"/>
    <n v="67.989999999999995"/>
    <n v="1"/>
    <n v="2"/>
    <x v="4"/>
    <s v="Cash"/>
    <x v="0"/>
    <s v="No"/>
    <s v="Accommodation"/>
    <n v="8"/>
    <n v="3"/>
    <n v="543.91999999999996"/>
    <x v="0"/>
    <n v="67.989999999999995"/>
  </r>
  <r>
    <n v="4347"/>
    <x v="2"/>
    <x v="269"/>
    <d v="2023-08-05T00:00:00"/>
    <x v="240"/>
    <x v="2"/>
    <n v="143.09"/>
    <n v="2"/>
    <n v="0"/>
    <x v="2"/>
    <s v="Bank Transfer"/>
    <x v="0"/>
    <s v="No"/>
    <s v="Food &amp; Beverage"/>
    <n v="2"/>
    <n v="2"/>
    <n v="286.18"/>
    <x v="0"/>
    <n v="143.09"/>
  </r>
  <r>
    <n v="4348"/>
    <x v="3"/>
    <x v="113"/>
    <d v="2023-08-30T00:00:00"/>
    <x v="320"/>
    <x v="1"/>
    <n v="162.80000000000001"/>
    <n v="2"/>
    <n v="0"/>
    <x v="0"/>
    <s v="Bank Transfer"/>
    <x v="1"/>
    <s v="No"/>
    <s v="Food &amp; Beverage"/>
    <n v="10"/>
    <n v="2"/>
    <n v="1628"/>
    <x v="1"/>
    <n v="162.80000000000001"/>
  </r>
  <r>
    <n v="4349"/>
    <x v="1"/>
    <x v="206"/>
    <d v="2023-03-27T00:00:00"/>
    <x v="111"/>
    <x v="3"/>
    <n v="268.99"/>
    <n v="1"/>
    <n v="0"/>
    <x v="1"/>
    <s v="Cash"/>
    <x v="1"/>
    <s v="Yes"/>
    <s v="Accommodation"/>
    <n v="4"/>
    <n v="1"/>
    <n v="1075.96"/>
    <x v="1"/>
    <n v="268.99"/>
  </r>
  <r>
    <n v="4350"/>
    <x v="0"/>
    <x v="71"/>
    <d v="2023-10-01T00:00:00"/>
    <x v="118"/>
    <x v="2"/>
    <n v="87.94"/>
    <n v="1"/>
    <n v="0"/>
    <x v="3"/>
    <s v="Cash"/>
    <x v="1"/>
    <s v="Yes"/>
    <s v="Accommodation"/>
    <n v="7"/>
    <n v="1"/>
    <n v="615.57999999999993"/>
    <x v="1"/>
    <n v="87.939999999999984"/>
  </r>
  <r>
    <n v="4351"/>
    <x v="0"/>
    <x v="355"/>
    <d v="2023-11-15T00:00:00"/>
    <x v="155"/>
    <x v="1"/>
    <n v="106.8"/>
    <n v="1"/>
    <n v="0"/>
    <x v="1"/>
    <s v="Credit Card"/>
    <x v="0"/>
    <s v="Yes"/>
    <s v="Accommodation"/>
    <n v="11"/>
    <n v="1"/>
    <n v="1174.8"/>
    <x v="0"/>
    <n v="106.8"/>
  </r>
  <r>
    <n v="4352"/>
    <x v="1"/>
    <x v="324"/>
    <d v="2023-03-16T00:00:00"/>
    <x v="376"/>
    <x v="1"/>
    <n v="133.65"/>
    <n v="3"/>
    <n v="0"/>
    <x v="3"/>
    <s v="Bank Transfer"/>
    <x v="0"/>
    <s v="No"/>
    <s v="Food &amp; Beverage"/>
    <n v="1"/>
    <n v="3"/>
    <n v="133.65"/>
    <x v="0"/>
    <n v="133.65"/>
  </r>
  <r>
    <n v="4353"/>
    <x v="1"/>
    <x v="84"/>
    <d v="2023-02-12T00:00:00"/>
    <x v="134"/>
    <x v="3"/>
    <n v="302.08999999999997"/>
    <n v="1"/>
    <n v="0"/>
    <x v="1"/>
    <s v="Debit Card"/>
    <x v="1"/>
    <s v="No"/>
    <s v="Accommodation"/>
    <n v="13"/>
    <n v="1"/>
    <n v="3927.1699999999996"/>
    <x v="1"/>
    <n v="302.08999999999997"/>
  </r>
  <r>
    <n v="4354"/>
    <x v="1"/>
    <x v="87"/>
    <d v="2023-12-07T00:00:00"/>
    <x v="181"/>
    <x v="1"/>
    <n v="90.21"/>
    <n v="1"/>
    <n v="1"/>
    <x v="1"/>
    <s v="Credit Card"/>
    <x v="0"/>
    <s v="No"/>
    <s v="Accommodation"/>
    <n v="2"/>
    <n v="2"/>
    <n v="180.42"/>
    <x v="0"/>
    <n v="90.21"/>
  </r>
  <r>
    <n v="4355"/>
    <x v="0"/>
    <x v="61"/>
    <d v="2023-09-05T00:00:00"/>
    <x v="257"/>
    <x v="3"/>
    <n v="266.12"/>
    <n v="2"/>
    <n v="0"/>
    <x v="0"/>
    <s v="Cash"/>
    <x v="1"/>
    <s v="Yes"/>
    <s v="Spa Services"/>
    <n v="6"/>
    <n v="2"/>
    <n v="1596.72"/>
    <x v="1"/>
    <n v="266.12"/>
  </r>
  <r>
    <n v="4356"/>
    <x v="2"/>
    <x v="356"/>
    <d v="2023-02-08T00:00:00"/>
    <x v="326"/>
    <x v="2"/>
    <n v="113.11"/>
    <n v="2"/>
    <n v="0"/>
    <x v="0"/>
    <s v="UPI"/>
    <x v="0"/>
    <s v="Yes"/>
    <s v="Accommodation"/>
    <n v="5"/>
    <n v="2"/>
    <n v="565.54999999999995"/>
    <x v="0"/>
    <n v="113.10999999999999"/>
  </r>
  <r>
    <n v="4357"/>
    <x v="0"/>
    <x v="312"/>
    <d v="2023-12-25T00:00:00"/>
    <x v="206"/>
    <x v="0"/>
    <n v="235.06"/>
    <n v="1"/>
    <n v="0"/>
    <x v="2"/>
    <s v="UPI"/>
    <x v="0"/>
    <s v="Yes"/>
    <s v="Spa Services"/>
    <n v="2"/>
    <n v="1"/>
    <n v="470.12"/>
    <x v="0"/>
    <n v="235.06"/>
  </r>
  <r>
    <n v="4358"/>
    <x v="0"/>
    <x v="339"/>
    <d v="2023-12-05T00:00:00"/>
    <x v="133"/>
    <x v="1"/>
    <n v="110.64"/>
    <n v="1"/>
    <n v="0"/>
    <x v="1"/>
    <s v="Debit Card"/>
    <x v="0"/>
    <s v="No"/>
    <s v="Accommodation"/>
    <n v="6"/>
    <n v="1"/>
    <n v="663.84"/>
    <x v="0"/>
    <n v="110.64"/>
  </r>
  <r>
    <n v="4359"/>
    <x v="3"/>
    <x v="203"/>
    <d v="2023-01-13T00:00:00"/>
    <x v="167"/>
    <x v="3"/>
    <n v="391.87"/>
    <n v="1"/>
    <n v="0"/>
    <x v="1"/>
    <s v="Credit Card"/>
    <x v="3"/>
    <s v="No"/>
    <s v="Accommodation"/>
    <n v="6"/>
    <n v="1"/>
    <n v="0"/>
    <x v="2"/>
    <n v="0"/>
  </r>
  <r>
    <n v="4360"/>
    <x v="3"/>
    <x v="206"/>
    <d v="2023-03-27T00:00:00"/>
    <x v="350"/>
    <x v="2"/>
    <n v="133.02000000000001"/>
    <n v="4"/>
    <n v="2"/>
    <x v="2"/>
    <s v="Debit Card"/>
    <x v="0"/>
    <s v="Yes"/>
    <s v="Accommodation"/>
    <n v="4"/>
    <n v="6"/>
    <n v="532.08000000000004"/>
    <x v="0"/>
    <n v="133.02000000000001"/>
  </r>
  <r>
    <n v="4361"/>
    <x v="1"/>
    <x v="362"/>
    <d v="2023-11-02T00:00:00"/>
    <x v="346"/>
    <x v="1"/>
    <n v="99.14"/>
    <n v="1"/>
    <n v="0"/>
    <x v="2"/>
    <s v="Cash"/>
    <x v="2"/>
    <s v="No"/>
    <s v="Laundry"/>
    <n v="1"/>
    <n v="1"/>
    <n v="0"/>
    <x v="2"/>
    <n v="0"/>
  </r>
  <r>
    <n v="4362"/>
    <x v="2"/>
    <x v="293"/>
    <d v="2023-05-30T00:00:00"/>
    <x v="283"/>
    <x v="1"/>
    <n v="168.38"/>
    <n v="4"/>
    <n v="2"/>
    <x v="1"/>
    <s v="Debit Card"/>
    <x v="0"/>
    <s v="No"/>
    <s v="Other"/>
    <n v="10"/>
    <n v="6"/>
    <n v="1683.8"/>
    <x v="0"/>
    <n v="168.38"/>
  </r>
  <r>
    <n v="4363"/>
    <x v="2"/>
    <x v="217"/>
    <d v="2023-12-14T00:00:00"/>
    <x v="151"/>
    <x v="1"/>
    <n v="184.72"/>
    <n v="2"/>
    <n v="0"/>
    <x v="0"/>
    <s v="Debit Card"/>
    <x v="0"/>
    <s v="No"/>
    <s v="Accommodation"/>
    <n v="5"/>
    <n v="2"/>
    <n v="923.6"/>
    <x v="0"/>
    <n v="184.72"/>
  </r>
  <r>
    <n v="4364"/>
    <x v="3"/>
    <x v="28"/>
    <d v="2023-03-25T00:00:00"/>
    <x v="376"/>
    <x v="2"/>
    <n v="96.08"/>
    <n v="4"/>
    <n v="0"/>
    <x v="3"/>
    <s v="UPI"/>
    <x v="0"/>
    <s v="No"/>
    <s v="Accommodation"/>
    <n v="11"/>
    <n v="4"/>
    <n v="1056.8799999999999"/>
    <x v="0"/>
    <n v="96.079999999999984"/>
  </r>
  <r>
    <n v="4365"/>
    <x v="0"/>
    <x v="206"/>
    <d v="2023-03-25T00:00:00"/>
    <x v="246"/>
    <x v="1"/>
    <n v="186.01"/>
    <n v="2"/>
    <n v="0"/>
    <x v="2"/>
    <s v="Debit Card"/>
    <x v="0"/>
    <s v="No"/>
    <s v="Accommodation"/>
    <n v="2"/>
    <n v="2"/>
    <n v="372.02"/>
    <x v="0"/>
    <n v="186.01"/>
  </r>
  <r>
    <n v="4366"/>
    <x v="0"/>
    <x v="333"/>
    <d v="2023-12-14T00:00:00"/>
    <x v="365"/>
    <x v="0"/>
    <n v="201.55"/>
    <n v="1"/>
    <n v="0"/>
    <x v="1"/>
    <s v="Bank Transfer"/>
    <x v="0"/>
    <s v="No"/>
    <s v="Accommodation"/>
    <n v="7"/>
    <n v="1"/>
    <n v="1410.8500000000001"/>
    <x v="0"/>
    <n v="201.55"/>
  </r>
  <r>
    <n v="4367"/>
    <x v="0"/>
    <x v="236"/>
    <d v="2023-05-04T00:00:00"/>
    <x v="153"/>
    <x v="3"/>
    <n v="302.29000000000002"/>
    <n v="1"/>
    <n v="2"/>
    <x v="2"/>
    <s v="UPI"/>
    <x v="1"/>
    <s v="No"/>
    <s v="Laundry"/>
    <n v="6"/>
    <n v="3"/>
    <n v="1813.7400000000002"/>
    <x v="1"/>
    <n v="302.29000000000002"/>
  </r>
  <r>
    <n v="4368"/>
    <x v="3"/>
    <x v="155"/>
    <d v="2023-07-21T00:00:00"/>
    <x v="174"/>
    <x v="1"/>
    <n v="203.12"/>
    <n v="3"/>
    <n v="0"/>
    <x v="1"/>
    <s v="UPI"/>
    <x v="2"/>
    <s v="No"/>
    <s v="Accommodation"/>
    <n v="4"/>
    <n v="3"/>
    <n v="0"/>
    <x v="2"/>
    <n v="0"/>
  </r>
  <r>
    <n v="4369"/>
    <x v="0"/>
    <x v="121"/>
    <d v="2023-12-15T00:00:00"/>
    <x v="359"/>
    <x v="2"/>
    <n v="96.58"/>
    <n v="4"/>
    <n v="1"/>
    <x v="3"/>
    <s v="Debit Card"/>
    <x v="0"/>
    <s v="No"/>
    <s v="Laundry"/>
    <n v="2"/>
    <n v="5"/>
    <n v="193.16"/>
    <x v="0"/>
    <n v="96.58"/>
  </r>
  <r>
    <n v="4370"/>
    <x v="1"/>
    <x v="241"/>
    <d v="2023-03-15T00:00:00"/>
    <x v="398"/>
    <x v="2"/>
    <n v="91.29"/>
    <n v="2"/>
    <n v="0"/>
    <x v="2"/>
    <s v="UPI"/>
    <x v="0"/>
    <s v="No"/>
    <s v="Accommodation"/>
    <n v="4"/>
    <n v="2"/>
    <n v="365.16"/>
    <x v="0"/>
    <n v="91.29"/>
  </r>
  <r>
    <n v="4371"/>
    <x v="2"/>
    <x v="230"/>
    <d v="2023-06-21T00:00:00"/>
    <x v="283"/>
    <x v="1"/>
    <n v="175.58"/>
    <n v="2"/>
    <n v="1"/>
    <x v="3"/>
    <s v="Bank Transfer"/>
    <x v="0"/>
    <s v="No"/>
    <s v="Spa Services"/>
    <n v="3"/>
    <n v="3"/>
    <n v="526.74"/>
    <x v="0"/>
    <n v="175.58"/>
  </r>
  <r>
    <n v="4372"/>
    <x v="0"/>
    <x v="30"/>
    <d v="2023-06-23T00:00:00"/>
    <x v="321"/>
    <x v="0"/>
    <n v="234.37"/>
    <n v="3"/>
    <n v="0"/>
    <x v="3"/>
    <s v="Bank Transfer"/>
    <x v="0"/>
    <s v="Yes"/>
    <s v="Food &amp; Beverage"/>
    <n v="1"/>
    <n v="3"/>
    <n v="234.37"/>
    <x v="0"/>
    <n v="234.37"/>
  </r>
  <r>
    <n v="4373"/>
    <x v="0"/>
    <x v="254"/>
    <d v="2023-08-12T00:00:00"/>
    <x v="224"/>
    <x v="1"/>
    <n v="137.1"/>
    <n v="1"/>
    <n v="2"/>
    <x v="3"/>
    <s v="Debit Card"/>
    <x v="0"/>
    <s v="Yes"/>
    <s v="Food &amp; Beverage"/>
    <n v="2"/>
    <n v="3"/>
    <n v="274.2"/>
    <x v="0"/>
    <n v="137.1"/>
  </r>
  <r>
    <n v="4374"/>
    <x v="1"/>
    <x v="2"/>
    <d v="2023-05-05T00:00:00"/>
    <x v="111"/>
    <x v="2"/>
    <n v="99.59"/>
    <n v="2"/>
    <n v="0"/>
    <x v="0"/>
    <s v="Debit Card"/>
    <x v="2"/>
    <s v="Yes"/>
    <s v="Accommodation"/>
    <n v="2"/>
    <n v="2"/>
    <n v="0"/>
    <x v="2"/>
    <n v="0"/>
  </r>
  <r>
    <n v="4375"/>
    <x v="1"/>
    <x v="103"/>
    <d v="2023-04-18T00:00:00"/>
    <x v="34"/>
    <x v="1"/>
    <n v="146.44999999999999"/>
    <n v="2"/>
    <n v="3"/>
    <x v="1"/>
    <s v="UPI"/>
    <x v="1"/>
    <s v="Yes"/>
    <s v="Food &amp; Beverage"/>
    <n v="8"/>
    <n v="5"/>
    <n v="1171.5999999999999"/>
    <x v="1"/>
    <n v="146.44999999999999"/>
  </r>
  <r>
    <n v="4376"/>
    <x v="1"/>
    <x v="146"/>
    <d v="2023-06-04T00:00:00"/>
    <x v="406"/>
    <x v="0"/>
    <n v="242.07"/>
    <n v="1"/>
    <n v="0"/>
    <x v="1"/>
    <s v="UPI"/>
    <x v="1"/>
    <s v="No"/>
    <s v="Accommodation"/>
    <n v="7"/>
    <n v="1"/>
    <n v="1694.49"/>
    <x v="1"/>
    <n v="242.07"/>
  </r>
  <r>
    <n v="4377"/>
    <x v="1"/>
    <x v="22"/>
    <d v="2023-12-15T00:00:00"/>
    <x v="248"/>
    <x v="2"/>
    <n v="60.88"/>
    <n v="3"/>
    <n v="3"/>
    <x v="2"/>
    <s v="Cash"/>
    <x v="1"/>
    <s v="No"/>
    <s v="Other"/>
    <n v="9"/>
    <n v="6"/>
    <n v="547.92000000000007"/>
    <x v="1"/>
    <n v="60.88000000000001"/>
  </r>
  <r>
    <n v="4378"/>
    <x v="0"/>
    <x v="127"/>
    <d v="2023-10-28T00:00:00"/>
    <x v="332"/>
    <x v="0"/>
    <n v="211.01"/>
    <n v="1"/>
    <n v="0"/>
    <x v="1"/>
    <s v="Bank Transfer"/>
    <x v="1"/>
    <s v="No"/>
    <s v="Accommodation"/>
    <n v="4"/>
    <n v="1"/>
    <n v="844.04"/>
    <x v="1"/>
    <n v="211.01"/>
  </r>
  <r>
    <n v="4379"/>
    <x v="0"/>
    <x v="162"/>
    <d v="2023-01-28T00:00:00"/>
    <x v="267"/>
    <x v="2"/>
    <n v="125.04"/>
    <n v="4"/>
    <n v="3"/>
    <x v="3"/>
    <s v="Debit Card"/>
    <x v="3"/>
    <s v="No"/>
    <s v="Food &amp; Beverage"/>
    <n v="2"/>
    <n v="7"/>
    <n v="0"/>
    <x v="2"/>
    <n v="0"/>
  </r>
  <r>
    <n v="4380"/>
    <x v="3"/>
    <x v="183"/>
    <d v="2023-06-22T00:00:00"/>
    <x v="393"/>
    <x v="1"/>
    <n v="212.15"/>
    <n v="2"/>
    <n v="0"/>
    <x v="0"/>
    <s v="UPI"/>
    <x v="2"/>
    <s v="Yes"/>
    <s v="Spa Services"/>
    <n v="2"/>
    <n v="2"/>
    <n v="0"/>
    <x v="2"/>
    <n v="0"/>
  </r>
  <r>
    <n v="4381"/>
    <x v="1"/>
    <x v="2"/>
    <d v="2023-05-09T00:00:00"/>
    <x v="144"/>
    <x v="0"/>
    <n v="176.9"/>
    <n v="3"/>
    <n v="1"/>
    <x v="3"/>
    <s v="Bank Transfer"/>
    <x v="1"/>
    <s v="Yes"/>
    <s v="Food &amp; Beverage"/>
    <n v="6"/>
    <n v="4"/>
    <n v="1061.4000000000001"/>
    <x v="1"/>
    <n v="176.9"/>
  </r>
  <r>
    <n v="4382"/>
    <x v="1"/>
    <x v="310"/>
    <d v="2023-10-18T00:00:00"/>
    <x v="94"/>
    <x v="0"/>
    <n v="150.91999999999999"/>
    <n v="3"/>
    <n v="0"/>
    <x v="4"/>
    <s v="UPI"/>
    <x v="1"/>
    <s v="No"/>
    <s v="Accommodation"/>
    <n v="8"/>
    <n v="3"/>
    <n v="1207.3599999999999"/>
    <x v="1"/>
    <n v="150.91999999999999"/>
  </r>
  <r>
    <n v="4383"/>
    <x v="3"/>
    <x v="73"/>
    <d v="2023-10-29T00:00:00"/>
    <x v="229"/>
    <x v="1"/>
    <n v="159.07"/>
    <n v="2"/>
    <n v="2"/>
    <x v="1"/>
    <s v="Credit Card"/>
    <x v="1"/>
    <s v="No"/>
    <s v="Accommodation"/>
    <n v="3"/>
    <n v="4"/>
    <n v="477.21"/>
    <x v="1"/>
    <n v="159.07"/>
  </r>
  <r>
    <n v="4384"/>
    <x v="1"/>
    <x v="302"/>
    <d v="2023-03-06T00:00:00"/>
    <x v="5"/>
    <x v="3"/>
    <n v="298.70999999999998"/>
    <n v="3"/>
    <n v="1"/>
    <x v="1"/>
    <s v="UPI"/>
    <x v="1"/>
    <s v="No"/>
    <s v="Accommodation"/>
    <n v="5"/>
    <n v="4"/>
    <n v="1493.55"/>
    <x v="1"/>
    <n v="298.70999999999998"/>
  </r>
  <r>
    <n v="4385"/>
    <x v="3"/>
    <x v="174"/>
    <d v="2023-11-09T00:00:00"/>
    <x v="316"/>
    <x v="1"/>
    <n v="228.02"/>
    <n v="1"/>
    <n v="0"/>
    <x v="0"/>
    <s v="Bank Transfer"/>
    <x v="0"/>
    <s v="No"/>
    <s v="Accommodation"/>
    <n v="4"/>
    <n v="1"/>
    <n v="912.08"/>
    <x v="0"/>
    <n v="228.02"/>
  </r>
  <r>
    <n v="4386"/>
    <x v="3"/>
    <x v="317"/>
    <d v="2023-01-25T00:00:00"/>
    <x v="242"/>
    <x v="0"/>
    <n v="204.11"/>
    <n v="2"/>
    <n v="0"/>
    <x v="2"/>
    <s v="Bank Transfer"/>
    <x v="0"/>
    <s v="No"/>
    <s v="Laundry"/>
    <n v="11"/>
    <n v="2"/>
    <n v="2245.21"/>
    <x v="0"/>
    <n v="204.11"/>
  </r>
  <r>
    <n v="4387"/>
    <x v="3"/>
    <x v="31"/>
    <d v="2023-01-10T00:00:00"/>
    <x v="19"/>
    <x v="2"/>
    <n v="107.64"/>
    <n v="1"/>
    <n v="0"/>
    <x v="0"/>
    <s v="Credit Card"/>
    <x v="0"/>
    <s v="No"/>
    <s v="Laundry"/>
    <n v="2"/>
    <n v="1"/>
    <n v="215.28"/>
    <x v="0"/>
    <n v="107.64"/>
  </r>
  <r>
    <n v="4388"/>
    <x v="1"/>
    <x v="31"/>
    <d v="2023-01-10T00:00:00"/>
    <x v="237"/>
    <x v="3"/>
    <n v="420.06"/>
    <n v="2"/>
    <n v="2"/>
    <x v="0"/>
    <s v="Debit Card"/>
    <x v="0"/>
    <s v="No"/>
    <s v="Food &amp; Beverage"/>
    <n v="2"/>
    <n v="4"/>
    <n v="840.12"/>
    <x v="0"/>
    <n v="420.06"/>
  </r>
  <r>
    <n v="4389"/>
    <x v="1"/>
    <x v="193"/>
    <d v="2023-04-29T00:00:00"/>
    <x v="144"/>
    <x v="2"/>
    <n v="114.73"/>
    <n v="1"/>
    <n v="0"/>
    <x v="0"/>
    <s v="Cash"/>
    <x v="0"/>
    <s v="No"/>
    <s v="Accommodation"/>
    <n v="5"/>
    <n v="1"/>
    <n v="573.65"/>
    <x v="0"/>
    <n v="114.72999999999999"/>
  </r>
  <r>
    <n v="4390"/>
    <x v="1"/>
    <x v="238"/>
    <d v="2023-12-25T00:00:00"/>
    <x v="80"/>
    <x v="3"/>
    <n v="247.02"/>
    <n v="1"/>
    <n v="2"/>
    <x v="3"/>
    <s v="Debit Card"/>
    <x v="1"/>
    <s v="No"/>
    <s v="Accommodation"/>
    <n v="4"/>
    <n v="3"/>
    <n v="988.08"/>
    <x v="1"/>
    <n v="247.02"/>
  </r>
  <r>
    <n v="4391"/>
    <x v="0"/>
    <x v="291"/>
    <d v="2023-02-22T00:00:00"/>
    <x v="163"/>
    <x v="2"/>
    <n v="85.33"/>
    <n v="1"/>
    <n v="0"/>
    <x v="1"/>
    <s v="UPI"/>
    <x v="3"/>
    <s v="No"/>
    <s v="Food &amp; Beverage"/>
    <n v="7"/>
    <n v="1"/>
    <n v="0"/>
    <x v="2"/>
    <n v="0"/>
  </r>
  <r>
    <n v="4392"/>
    <x v="1"/>
    <x v="233"/>
    <d v="2023-03-09T00:00:00"/>
    <x v="163"/>
    <x v="1"/>
    <n v="157.97"/>
    <n v="1"/>
    <n v="2"/>
    <x v="1"/>
    <s v="Debit Card"/>
    <x v="0"/>
    <s v="No"/>
    <s v="Accommodation"/>
    <n v="6"/>
    <n v="3"/>
    <n v="947.81999999999994"/>
    <x v="0"/>
    <n v="157.97"/>
  </r>
  <r>
    <n v="4393"/>
    <x v="3"/>
    <x v="267"/>
    <d v="2023-11-26T00:00:00"/>
    <x v="354"/>
    <x v="0"/>
    <n v="347.8"/>
    <n v="3"/>
    <n v="0"/>
    <x v="2"/>
    <s v="Bank Transfer"/>
    <x v="0"/>
    <s v="No"/>
    <s v="Food &amp; Beverage"/>
    <n v="7"/>
    <n v="3"/>
    <n v="2434.6"/>
    <x v="0"/>
    <n v="347.8"/>
  </r>
  <r>
    <n v="4394"/>
    <x v="2"/>
    <x v="264"/>
    <d v="2023-07-03T00:00:00"/>
    <x v="402"/>
    <x v="3"/>
    <n v="477.12"/>
    <n v="1"/>
    <n v="0"/>
    <x v="1"/>
    <s v="Credit Card"/>
    <x v="0"/>
    <s v="Yes"/>
    <s v="Food &amp; Beverage"/>
    <n v="1"/>
    <n v="1"/>
    <n v="477.12"/>
    <x v="0"/>
    <n v="477.12"/>
  </r>
  <r>
    <n v="4395"/>
    <x v="1"/>
    <x v="300"/>
    <d v="2023-04-29T00:00:00"/>
    <x v="153"/>
    <x v="0"/>
    <n v="139.76"/>
    <n v="2"/>
    <n v="0"/>
    <x v="2"/>
    <s v="UPI"/>
    <x v="1"/>
    <s v="No"/>
    <s v="Accommodation"/>
    <n v="2"/>
    <n v="2"/>
    <n v="279.52"/>
    <x v="1"/>
    <n v="139.76"/>
  </r>
  <r>
    <n v="4396"/>
    <x v="3"/>
    <x v="203"/>
    <d v="2023-01-16T00:00:00"/>
    <x v="401"/>
    <x v="2"/>
    <n v="160.1"/>
    <n v="2"/>
    <n v="0"/>
    <x v="4"/>
    <s v="Credit Card"/>
    <x v="0"/>
    <s v="No"/>
    <s v="Accommodation"/>
    <n v="9"/>
    <n v="2"/>
    <n v="1440.8999999999999"/>
    <x v="0"/>
    <n v="160.1"/>
  </r>
  <r>
    <n v="4397"/>
    <x v="0"/>
    <x v="173"/>
    <d v="2023-11-29T00:00:00"/>
    <x v="191"/>
    <x v="3"/>
    <n v="338.48"/>
    <n v="2"/>
    <n v="0"/>
    <x v="2"/>
    <s v="Debit Card"/>
    <x v="0"/>
    <s v="No"/>
    <s v="Spa Services"/>
    <n v="2"/>
    <n v="2"/>
    <n v="676.96"/>
    <x v="0"/>
    <n v="338.48"/>
  </r>
  <r>
    <n v="4398"/>
    <x v="1"/>
    <x v="20"/>
    <d v="2023-09-25T00:00:00"/>
    <x v="156"/>
    <x v="1"/>
    <n v="147.99"/>
    <n v="2"/>
    <n v="2"/>
    <x v="3"/>
    <s v="Cash"/>
    <x v="1"/>
    <s v="No"/>
    <s v="Spa Services"/>
    <n v="5"/>
    <n v="4"/>
    <n v="739.95"/>
    <x v="1"/>
    <n v="147.99"/>
  </r>
  <r>
    <n v="4399"/>
    <x v="1"/>
    <x v="183"/>
    <d v="2023-06-29T00:00:00"/>
    <x v="202"/>
    <x v="1"/>
    <n v="143.94"/>
    <n v="2"/>
    <n v="0"/>
    <x v="1"/>
    <s v="Debit Card"/>
    <x v="2"/>
    <s v="No"/>
    <s v="Accommodation"/>
    <n v="9"/>
    <n v="2"/>
    <n v="0"/>
    <x v="2"/>
    <n v="0"/>
  </r>
  <r>
    <n v="4400"/>
    <x v="0"/>
    <x v="307"/>
    <d v="2023-11-27T00:00:00"/>
    <x v="59"/>
    <x v="2"/>
    <n v="105.65"/>
    <n v="2"/>
    <n v="0"/>
    <x v="2"/>
    <s v="UPI"/>
    <x v="0"/>
    <s v="No"/>
    <s v="Food &amp; Beverage"/>
    <n v="6"/>
    <n v="2"/>
    <n v="633.90000000000009"/>
    <x v="0"/>
    <n v="105.65000000000002"/>
  </r>
  <r>
    <n v="4401"/>
    <x v="3"/>
    <x v="251"/>
    <d v="2023-10-09T00:00:00"/>
    <x v="277"/>
    <x v="0"/>
    <n v="275.16000000000003"/>
    <n v="3"/>
    <n v="1"/>
    <x v="4"/>
    <s v="Cash"/>
    <x v="1"/>
    <s v="Yes"/>
    <s v="Other"/>
    <n v="3"/>
    <n v="4"/>
    <n v="825.48"/>
    <x v="1"/>
    <n v="275.16000000000003"/>
  </r>
  <r>
    <n v="4402"/>
    <x v="2"/>
    <x v="141"/>
    <d v="2023-12-27T00:00:00"/>
    <x v="143"/>
    <x v="1"/>
    <n v="161.01"/>
    <n v="3"/>
    <n v="3"/>
    <x v="1"/>
    <s v="Credit Card"/>
    <x v="1"/>
    <s v="No"/>
    <s v="Food &amp; Beverage"/>
    <n v="9"/>
    <n v="6"/>
    <n v="1449.09"/>
    <x v="1"/>
    <n v="161.01"/>
  </r>
  <r>
    <n v="4403"/>
    <x v="2"/>
    <x v="1"/>
    <d v="2023-07-26T00:00:00"/>
    <x v="1"/>
    <x v="2"/>
    <n v="72.540000000000006"/>
    <n v="2"/>
    <n v="0"/>
    <x v="3"/>
    <s v="Cash"/>
    <x v="2"/>
    <s v="No"/>
    <s v="Accommodation"/>
    <n v="3"/>
    <n v="2"/>
    <n v="0"/>
    <x v="2"/>
    <n v="0"/>
  </r>
  <r>
    <n v="4404"/>
    <x v="1"/>
    <x v="88"/>
    <d v="2023-12-02T00:00:00"/>
    <x v="11"/>
    <x v="1"/>
    <n v="100.84"/>
    <n v="4"/>
    <n v="2"/>
    <x v="1"/>
    <s v="Cash"/>
    <x v="0"/>
    <s v="No"/>
    <s v="Accommodation"/>
    <n v="7"/>
    <n v="6"/>
    <n v="705.88"/>
    <x v="0"/>
    <n v="100.84"/>
  </r>
  <r>
    <n v="4405"/>
    <x v="3"/>
    <x v="193"/>
    <d v="2023-05-02T00:00:00"/>
    <x v="144"/>
    <x v="1"/>
    <n v="218.5"/>
    <n v="2"/>
    <n v="0"/>
    <x v="0"/>
    <s v="Cash"/>
    <x v="0"/>
    <s v="No"/>
    <s v="Accommodation"/>
    <n v="8"/>
    <n v="2"/>
    <n v="1748"/>
    <x v="0"/>
    <n v="218.5"/>
  </r>
  <r>
    <n v="4406"/>
    <x v="3"/>
    <x v="362"/>
    <d v="2023-11-02T00:00:00"/>
    <x v="255"/>
    <x v="1"/>
    <n v="164.91"/>
    <n v="3"/>
    <n v="0"/>
    <x v="0"/>
    <s v="Bank Transfer"/>
    <x v="0"/>
    <s v="Yes"/>
    <s v="Accommodation"/>
    <n v="1"/>
    <n v="3"/>
    <n v="164.91"/>
    <x v="0"/>
    <n v="164.91"/>
  </r>
  <r>
    <n v="4407"/>
    <x v="0"/>
    <x v="53"/>
    <d v="2023-12-25T00:00:00"/>
    <x v="181"/>
    <x v="2"/>
    <n v="112.88"/>
    <n v="2"/>
    <n v="0"/>
    <x v="3"/>
    <s v="Credit Card"/>
    <x v="1"/>
    <s v="No"/>
    <s v="Accommodation"/>
    <n v="11"/>
    <n v="2"/>
    <n v="1241.6799999999998"/>
    <x v="1"/>
    <n v="112.87999999999998"/>
  </r>
  <r>
    <n v="4408"/>
    <x v="2"/>
    <x v="94"/>
    <d v="2023-02-25T00:00:00"/>
    <x v="270"/>
    <x v="1"/>
    <n v="216.53"/>
    <n v="2"/>
    <n v="0"/>
    <x v="2"/>
    <s v="Bank Transfer"/>
    <x v="0"/>
    <s v="Yes"/>
    <s v="Spa Services"/>
    <n v="11"/>
    <n v="2"/>
    <n v="2381.83"/>
    <x v="0"/>
    <n v="216.53"/>
  </r>
  <r>
    <n v="4409"/>
    <x v="3"/>
    <x v="177"/>
    <d v="2023-11-14T00:00:00"/>
    <x v="146"/>
    <x v="3"/>
    <n v="420.2"/>
    <n v="4"/>
    <n v="0"/>
    <x v="1"/>
    <s v="UPI"/>
    <x v="0"/>
    <s v="No"/>
    <s v="Accommodation"/>
    <n v="3"/>
    <n v="4"/>
    <n v="1260.5999999999999"/>
    <x v="0"/>
    <n v="420.2"/>
  </r>
  <r>
    <n v="4410"/>
    <x v="2"/>
    <x v="137"/>
    <d v="2023-01-12T00:00:00"/>
    <x v="207"/>
    <x v="1"/>
    <n v="210.51"/>
    <n v="2"/>
    <n v="2"/>
    <x v="1"/>
    <s v="UPI"/>
    <x v="0"/>
    <s v="No"/>
    <s v="Spa Services"/>
    <n v="2"/>
    <n v="4"/>
    <n v="421.02"/>
    <x v="0"/>
    <n v="210.51"/>
  </r>
  <r>
    <n v="4411"/>
    <x v="0"/>
    <x v="141"/>
    <d v="2023-12-20T00:00:00"/>
    <x v="59"/>
    <x v="2"/>
    <n v="125.23"/>
    <n v="3"/>
    <n v="0"/>
    <x v="2"/>
    <s v="Credit Card"/>
    <x v="0"/>
    <s v="No"/>
    <s v="Food &amp; Beverage"/>
    <n v="2"/>
    <n v="3"/>
    <n v="250.46"/>
    <x v="0"/>
    <n v="125.23"/>
  </r>
  <r>
    <n v="4412"/>
    <x v="3"/>
    <x v="101"/>
    <d v="2023-05-17T00:00:00"/>
    <x v="280"/>
    <x v="3"/>
    <n v="338.48"/>
    <n v="1"/>
    <n v="0"/>
    <x v="0"/>
    <s v="Bank Transfer"/>
    <x v="0"/>
    <s v="No"/>
    <s v="Accommodation"/>
    <n v="6"/>
    <n v="1"/>
    <n v="2030.88"/>
    <x v="0"/>
    <n v="338.48"/>
  </r>
  <r>
    <n v="4413"/>
    <x v="3"/>
    <x v="223"/>
    <d v="2023-09-14T00:00:00"/>
    <x v="177"/>
    <x v="1"/>
    <n v="235.25"/>
    <n v="4"/>
    <n v="1"/>
    <x v="1"/>
    <s v="Bank Transfer"/>
    <x v="0"/>
    <s v="No"/>
    <s v="Accommodation"/>
    <n v="9"/>
    <n v="5"/>
    <n v="2117.25"/>
    <x v="0"/>
    <n v="235.25"/>
  </r>
  <r>
    <n v="4414"/>
    <x v="0"/>
    <x v="56"/>
    <d v="2023-02-23T00:00:00"/>
    <x v="70"/>
    <x v="2"/>
    <n v="119.67"/>
    <n v="2"/>
    <n v="2"/>
    <x v="2"/>
    <s v="Debit Card"/>
    <x v="2"/>
    <s v="No"/>
    <s v="Accommodation"/>
    <n v="5"/>
    <n v="4"/>
    <n v="0"/>
    <x v="2"/>
    <n v="0"/>
  </r>
  <r>
    <n v="4415"/>
    <x v="0"/>
    <x v="326"/>
    <d v="2023-08-26T00:00:00"/>
    <x v="381"/>
    <x v="1"/>
    <n v="178.23"/>
    <n v="2"/>
    <n v="0"/>
    <x v="0"/>
    <s v="Cash"/>
    <x v="1"/>
    <s v="No"/>
    <s v="Accommodation"/>
    <n v="3"/>
    <n v="2"/>
    <n v="534.68999999999994"/>
    <x v="1"/>
    <n v="178.23"/>
  </r>
  <r>
    <n v="4416"/>
    <x v="3"/>
    <x v="342"/>
    <d v="2023-02-01T00:00:00"/>
    <x v="169"/>
    <x v="3"/>
    <n v="482.6"/>
    <n v="1"/>
    <n v="0"/>
    <x v="3"/>
    <s v="Debit Card"/>
    <x v="3"/>
    <s v="Yes"/>
    <s v="Accommodation"/>
    <n v="11"/>
    <n v="1"/>
    <n v="0"/>
    <x v="2"/>
    <n v="0"/>
  </r>
  <r>
    <n v="4417"/>
    <x v="1"/>
    <x v="270"/>
    <d v="2023-12-01T00:00:00"/>
    <x v="206"/>
    <x v="2"/>
    <n v="59.98"/>
    <n v="2"/>
    <n v="3"/>
    <x v="1"/>
    <s v="UPI"/>
    <x v="1"/>
    <s v="No"/>
    <s v="Laundry"/>
    <n v="7"/>
    <n v="5"/>
    <n v="419.85999999999996"/>
    <x v="1"/>
    <n v="59.98"/>
  </r>
  <r>
    <n v="4418"/>
    <x v="2"/>
    <x v="310"/>
    <d v="2023-10-13T00:00:00"/>
    <x v="83"/>
    <x v="3"/>
    <n v="369.29"/>
    <n v="3"/>
    <n v="2"/>
    <x v="1"/>
    <s v="Credit Card"/>
    <x v="0"/>
    <s v="Yes"/>
    <s v="Accommodation"/>
    <n v="3"/>
    <n v="5"/>
    <n v="1107.8700000000001"/>
    <x v="0"/>
    <n v="369.29"/>
  </r>
  <r>
    <n v="4419"/>
    <x v="1"/>
    <x v="225"/>
    <d v="2023-09-01T00:00:00"/>
    <x v="105"/>
    <x v="0"/>
    <n v="191.97"/>
    <n v="1"/>
    <n v="0"/>
    <x v="0"/>
    <s v="Credit Card"/>
    <x v="0"/>
    <s v="No"/>
    <s v="Accommodation"/>
    <n v="8"/>
    <n v="1"/>
    <n v="1535.76"/>
    <x v="0"/>
    <n v="191.97"/>
  </r>
  <r>
    <n v="4420"/>
    <x v="3"/>
    <x v="208"/>
    <d v="2023-10-14T00:00:00"/>
    <x v="315"/>
    <x v="0"/>
    <n v="308.74"/>
    <n v="1"/>
    <n v="2"/>
    <x v="2"/>
    <s v="Credit Card"/>
    <x v="2"/>
    <s v="No"/>
    <s v="Accommodation"/>
    <n v="10"/>
    <n v="3"/>
    <n v="0"/>
    <x v="2"/>
    <n v="0"/>
  </r>
  <r>
    <n v="4421"/>
    <x v="2"/>
    <x v="280"/>
    <d v="2023-07-08T00:00:00"/>
    <x v="368"/>
    <x v="1"/>
    <n v="120.4"/>
    <n v="3"/>
    <n v="0"/>
    <x v="0"/>
    <s v="Debit Card"/>
    <x v="0"/>
    <s v="No"/>
    <s v="Accommodation"/>
    <n v="7"/>
    <n v="3"/>
    <n v="842.80000000000007"/>
    <x v="0"/>
    <n v="120.4"/>
  </r>
  <r>
    <n v="4422"/>
    <x v="3"/>
    <x v="250"/>
    <d v="2023-04-11T00:00:00"/>
    <x v="350"/>
    <x v="3"/>
    <n v="368.62"/>
    <n v="2"/>
    <n v="0"/>
    <x v="2"/>
    <s v="Bank Transfer"/>
    <x v="1"/>
    <s v="Yes"/>
    <s v="Food &amp; Beverage"/>
    <n v="11"/>
    <n v="2"/>
    <n v="4054.82"/>
    <x v="1"/>
    <n v="368.62"/>
  </r>
  <r>
    <n v="4423"/>
    <x v="2"/>
    <x v="158"/>
    <d v="2023-12-25T00:00:00"/>
    <x v="310"/>
    <x v="2"/>
    <n v="95.14"/>
    <n v="1"/>
    <n v="0"/>
    <x v="2"/>
    <s v="Cash"/>
    <x v="1"/>
    <s v="No"/>
    <s v="Food &amp; Beverage"/>
    <n v="8"/>
    <n v="1"/>
    <n v="761.12"/>
    <x v="1"/>
    <n v="95.14"/>
  </r>
  <r>
    <n v="4424"/>
    <x v="0"/>
    <x v="104"/>
    <d v="2023-09-22T00:00:00"/>
    <x v="255"/>
    <x v="3"/>
    <n v="282.89"/>
    <n v="1"/>
    <n v="1"/>
    <x v="2"/>
    <s v="Debit Card"/>
    <x v="0"/>
    <s v="No"/>
    <s v="Accommodation"/>
    <n v="10"/>
    <n v="2"/>
    <n v="2828.8999999999996"/>
    <x v="0"/>
    <n v="282.89"/>
  </r>
  <r>
    <n v="4425"/>
    <x v="3"/>
    <x v="30"/>
    <d v="2023-06-27T00:00:00"/>
    <x v="352"/>
    <x v="2"/>
    <n v="80.47"/>
    <n v="1"/>
    <n v="0"/>
    <x v="3"/>
    <s v="Cash"/>
    <x v="1"/>
    <s v="No"/>
    <s v="Accommodation"/>
    <n v="5"/>
    <n v="1"/>
    <n v="402.35"/>
    <x v="1"/>
    <n v="80.47"/>
  </r>
  <r>
    <n v="4426"/>
    <x v="3"/>
    <x v="129"/>
    <d v="2023-02-18T00:00:00"/>
    <x v="74"/>
    <x v="2"/>
    <n v="128.44999999999999"/>
    <n v="1"/>
    <n v="0"/>
    <x v="1"/>
    <s v="Debit Card"/>
    <x v="1"/>
    <s v="No"/>
    <s v="Other"/>
    <n v="7"/>
    <n v="1"/>
    <n v="899.14999999999986"/>
    <x v="1"/>
    <n v="128.44999999999999"/>
  </r>
  <r>
    <n v="4427"/>
    <x v="0"/>
    <x v="247"/>
    <d v="2023-08-20T00:00:00"/>
    <x v="37"/>
    <x v="3"/>
    <n v="398.01"/>
    <n v="2"/>
    <n v="1"/>
    <x v="1"/>
    <s v="UPI"/>
    <x v="1"/>
    <s v="Yes"/>
    <s v="Accommodation"/>
    <n v="7"/>
    <n v="3"/>
    <n v="2786.0699999999997"/>
    <x v="1"/>
    <n v="398.00999999999993"/>
  </r>
  <r>
    <n v="4428"/>
    <x v="3"/>
    <x v="189"/>
    <d v="2023-09-07T00:00:00"/>
    <x v="20"/>
    <x v="1"/>
    <n v="133.24"/>
    <n v="1"/>
    <n v="0"/>
    <x v="4"/>
    <s v="Credit Card"/>
    <x v="2"/>
    <s v="No"/>
    <s v="Spa Services"/>
    <n v="1"/>
    <n v="1"/>
    <n v="0"/>
    <x v="2"/>
    <n v="0"/>
  </r>
  <r>
    <n v="4429"/>
    <x v="0"/>
    <x v="132"/>
    <d v="2023-10-06T00:00:00"/>
    <x v="101"/>
    <x v="1"/>
    <n v="148.78"/>
    <n v="1"/>
    <n v="3"/>
    <x v="2"/>
    <s v="Credit Card"/>
    <x v="0"/>
    <s v="Yes"/>
    <s v="Accommodation"/>
    <n v="3"/>
    <n v="4"/>
    <n v="446.34000000000003"/>
    <x v="0"/>
    <n v="148.78"/>
  </r>
  <r>
    <n v="4430"/>
    <x v="0"/>
    <x v="48"/>
    <d v="2023-01-25T00:00:00"/>
    <x v="169"/>
    <x v="0"/>
    <n v="189.11"/>
    <n v="2"/>
    <n v="0"/>
    <x v="1"/>
    <s v="Cash"/>
    <x v="0"/>
    <s v="Yes"/>
    <s v="Food &amp; Beverage"/>
    <n v="9"/>
    <n v="2"/>
    <n v="1701.9900000000002"/>
    <x v="0"/>
    <n v="189.11"/>
  </r>
  <r>
    <n v="4431"/>
    <x v="2"/>
    <x v="301"/>
    <d v="2023-11-24T00:00:00"/>
    <x v="346"/>
    <x v="2"/>
    <n v="74.099999999999994"/>
    <n v="3"/>
    <n v="0"/>
    <x v="1"/>
    <s v="UPI"/>
    <x v="0"/>
    <s v="No"/>
    <s v="Accommodation"/>
    <n v="11"/>
    <n v="3"/>
    <n v="815.09999999999991"/>
    <x v="0"/>
    <n v="74.099999999999994"/>
  </r>
  <r>
    <n v="4432"/>
    <x v="0"/>
    <x v="277"/>
    <d v="2023-03-04T00:00:00"/>
    <x v="23"/>
    <x v="1"/>
    <n v="173.51"/>
    <n v="3"/>
    <n v="0"/>
    <x v="3"/>
    <s v="Cash"/>
    <x v="1"/>
    <s v="Yes"/>
    <s v="Food &amp; Beverage"/>
    <n v="2"/>
    <n v="3"/>
    <n v="347.02"/>
    <x v="1"/>
    <n v="173.51"/>
  </r>
  <r>
    <n v="4433"/>
    <x v="1"/>
    <x v="16"/>
    <d v="2023-06-21T00:00:00"/>
    <x v="34"/>
    <x v="1"/>
    <n v="91.75"/>
    <n v="2"/>
    <n v="0"/>
    <x v="1"/>
    <s v="Bank Transfer"/>
    <x v="0"/>
    <s v="No"/>
    <s v="Food &amp; Beverage"/>
    <n v="7"/>
    <n v="2"/>
    <n v="642.25"/>
    <x v="0"/>
    <n v="91.75"/>
  </r>
  <r>
    <n v="4434"/>
    <x v="1"/>
    <x v="213"/>
    <d v="2023-04-05T00:00:00"/>
    <x v="178"/>
    <x v="0"/>
    <n v="157.62"/>
    <n v="1"/>
    <n v="0"/>
    <x v="3"/>
    <s v="Cash"/>
    <x v="1"/>
    <s v="No"/>
    <s v="Food &amp; Beverage"/>
    <n v="4"/>
    <n v="1"/>
    <n v="630.48"/>
    <x v="1"/>
    <n v="157.62"/>
  </r>
  <r>
    <n v="4435"/>
    <x v="1"/>
    <x v="69"/>
    <d v="2023-02-23T00:00:00"/>
    <x v="391"/>
    <x v="0"/>
    <n v="154.78"/>
    <n v="1"/>
    <n v="2"/>
    <x v="1"/>
    <s v="Credit Card"/>
    <x v="1"/>
    <s v="No"/>
    <s v="Food &amp; Beverage"/>
    <n v="11"/>
    <n v="3"/>
    <n v="1702.58"/>
    <x v="1"/>
    <n v="154.78"/>
  </r>
  <r>
    <n v="4436"/>
    <x v="2"/>
    <x v="129"/>
    <d v="2023-02-15T00:00:00"/>
    <x v="254"/>
    <x v="2"/>
    <n v="128.13"/>
    <n v="4"/>
    <n v="0"/>
    <x v="1"/>
    <s v="Credit Card"/>
    <x v="1"/>
    <s v="No"/>
    <s v="Accommodation"/>
    <n v="4"/>
    <n v="4"/>
    <n v="512.52"/>
    <x v="1"/>
    <n v="128.13"/>
  </r>
  <r>
    <n v="4437"/>
    <x v="0"/>
    <x v="79"/>
    <d v="2023-01-25T00:00:00"/>
    <x v="172"/>
    <x v="3"/>
    <n v="410.2"/>
    <n v="3"/>
    <n v="0"/>
    <x v="4"/>
    <s v="UPI"/>
    <x v="0"/>
    <s v="Yes"/>
    <s v="Other"/>
    <n v="3"/>
    <n v="3"/>
    <n v="1230.5999999999999"/>
    <x v="0"/>
    <n v="410.2"/>
  </r>
  <r>
    <n v="4438"/>
    <x v="0"/>
    <x v="192"/>
    <d v="2023-12-31T00:00:00"/>
    <x v="272"/>
    <x v="0"/>
    <n v="169.74"/>
    <n v="3"/>
    <n v="0"/>
    <x v="3"/>
    <s v="Credit Card"/>
    <x v="1"/>
    <s v="No"/>
    <s v="Food &amp; Beverage"/>
    <n v="7"/>
    <n v="3"/>
    <n v="1188.18"/>
    <x v="1"/>
    <n v="169.74"/>
  </r>
  <r>
    <n v="4439"/>
    <x v="0"/>
    <x v="48"/>
    <d v="2023-01-19T00:00:00"/>
    <x v="78"/>
    <x v="2"/>
    <n v="102.08"/>
    <n v="3"/>
    <n v="0"/>
    <x v="2"/>
    <s v="UPI"/>
    <x v="0"/>
    <s v="No"/>
    <s v="Food &amp; Beverage"/>
    <n v="3"/>
    <n v="3"/>
    <n v="306.24"/>
    <x v="0"/>
    <n v="102.08"/>
  </r>
  <r>
    <n v="4440"/>
    <x v="2"/>
    <x v="53"/>
    <d v="2023-12-15T00:00:00"/>
    <x v="22"/>
    <x v="3"/>
    <n v="505.11"/>
    <n v="2"/>
    <n v="0"/>
    <x v="0"/>
    <s v="UPI"/>
    <x v="2"/>
    <s v="No"/>
    <s v="Accommodation"/>
    <n v="1"/>
    <n v="2"/>
    <n v="0"/>
    <x v="2"/>
    <n v="0"/>
  </r>
  <r>
    <n v="4441"/>
    <x v="3"/>
    <x v="241"/>
    <d v="2023-03-17T00:00:00"/>
    <x v="239"/>
    <x v="2"/>
    <n v="127.35"/>
    <n v="3"/>
    <n v="0"/>
    <x v="4"/>
    <s v="Credit Card"/>
    <x v="0"/>
    <s v="No"/>
    <s v="Other"/>
    <n v="6"/>
    <n v="3"/>
    <n v="764.09999999999991"/>
    <x v="0"/>
    <n v="127.34999999999998"/>
  </r>
  <r>
    <n v="4442"/>
    <x v="2"/>
    <x v="30"/>
    <d v="2023-06-28T00:00:00"/>
    <x v="307"/>
    <x v="1"/>
    <n v="172.6"/>
    <n v="2"/>
    <n v="0"/>
    <x v="1"/>
    <s v="Cash"/>
    <x v="0"/>
    <s v="No"/>
    <s v="Food &amp; Beverage"/>
    <n v="6"/>
    <n v="2"/>
    <n v="1035.5999999999999"/>
    <x v="0"/>
    <n v="172.6"/>
  </r>
  <r>
    <n v="4443"/>
    <x v="3"/>
    <x v="158"/>
    <d v="2023-12-23T00:00:00"/>
    <x v="378"/>
    <x v="2"/>
    <n v="102.87"/>
    <n v="2"/>
    <n v="2"/>
    <x v="3"/>
    <s v="Bank Transfer"/>
    <x v="0"/>
    <s v="Yes"/>
    <s v="Accommodation"/>
    <n v="6"/>
    <n v="4"/>
    <n v="617.22"/>
    <x v="0"/>
    <n v="102.87"/>
  </r>
  <r>
    <n v="4444"/>
    <x v="0"/>
    <x v="198"/>
    <d v="2023-06-14T00:00:00"/>
    <x v="107"/>
    <x v="3"/>
    <n v="397.31"/>
    <n v="2"/>
    <n v="0"/>
    <x v="1"/>
    <s v="Bank Transfer"/>
    <x v="0"/>
    <s v="No"/>
    <s v="Spa Services"/>
    <n v="2"/>
    <n v="2"/>
    <n v="794.62"/>
    <x v="0"/>
    <n v="397.31"/>
  </r>
  <r>
    <n v="4445"/>
    <x v="2"/>
    <x v="173"/>
    <d v="2023-12-03T00:00:00"/>
    <x v="342"/>
    <x v="2"/>
    <n v="119.14"/>
    <n v="2"/>
    <n v="0"/>
    <x v="0"/>
    <s v="UPI"/>
    <x v="1"/>
    <s v="Yes"/>
    <s v="Accommodation"/>
    <n v="6"/>
    <n v="2"/>
    <n v="714.84"/>
    <x v="1"/>
    <n v="119.14"/>
  </r>
  <r>
    <n v="4446"/>
    <x v="1"/>
    <x v="329"/>
    <d v="2023-04-12T00:00:00"/>
    <x v="215"/>
    <x v="3"/>
    <n v="292.14"/>
    <n v="2"/>
    <n v="0"/>
    <x v="2"/>
    <s v="Debit Card"/>
    <x v="2"/>
    <s v="Yes"/>
    <s v="Accommodation"/>
    <n v="3"/>
    <n v="2"/>
    <n v="0"/>
    <x v="2"/>
    <n v="0"/>
  </r>
  <r>
    <n v="4447"/>
    <x v="2"/>
    <x v="179"/>
    <d v="2023-03-14T00:00:00"/>
    <x v="76"/>
    <x v="2"/>
    <n v="107.15"/>
    <n v="4"/>
    <n v="2"/>
    <x v="0"/>
    <s v="Credit Card"/>
    <x v="3"/>
    <s v="No"/>
    <s v="Food &amp; Beverage"/>
    <n v="2"/>
    <n v="6"/>
    <n v="0"/>
    <x v="2"/>
    <n v="0"/>
  </r>
  <r>
    <n v="4448"/>
    <x v="2"/>
    <x v="41"/>
    <d v="2023-05-27T00:00:00"/>
    <x v="21"/>
    <x v="1"/>
    <n v="177.78"/>
    <n v="4"/>
    <n v="0"/>
    <x v="1"/>
    <s v="Bank Transfer"/>
    <x v="0"/>
    <s v="Yes"/>
    <s v="Accommodation"/>
    <n v="10"/>
    <n v="4"/>
    <n v="1777.8"/>
    <x v="0"/>
    <n v="177.78"/>
  </r>
  <r>
    <n v="4449"/>
    <x v="1"/>
    <x v="338"/>
    <d v="2023-01-09T00:00:00"/>
    <x v="258"/>
    <x v="3"/>
    <n v="414.41"/>
    <n v="2"/>
    <n v="0"/>
    <x v="0"/>
    <s v="Cash"/>
    <x v="1"/>
    <s v="Yes"/>
    <s v="Laundry"/>
    <n v="3"/>
    <n v="2"/>
    <n v="1243.23"/>
    <x v="1"/>
    <n v="414.41"/>
  </r>
  <r>
    <n v="4450"/>
    <x v="1"/>
    <x v="197"/>
    <d v="2023-07-27T00:00:00"/>
    <x v="95"/>
    <x v="2"/>
    <n v="81.400000000000006"/>
    <n v="3"/>
    <n v="0"/>
    <x v="3"/>
    <s v="Cash"/>
    <x v="0"/>
    <s v="No"/>
    <s v="Food &amp; Beverage"/>
    <n v="1"/>
    <n v="3"/>
    <n v="81.400000000000006"/>
    <x v="0"/>
    <n v="81.400000000000006"/>
  </r>
  <r>
    <n v="4451"/>
    <x v="1"/>
    <x v="40"/>
    <d v="2023-09-08T00:00:00"/>
    <x v="73"/>
    <x v="1"/>
    <n v="115.61"/>
    <n v="2"/>
    <n v="3"/>
    <x v="0"/>
    <s v="Debit Card"/>
    <x v="1"/>
    <s v="No"/>
    <s v="Food &amp; Beverage"/>
    <n v="5"/>
    <n v="5"/>
    <n v="578.04999999999995"/>
    <x v="1"/>
    <n v="115.60999999999999"/>
  </r>
  <r>
    <n v="4452"/>
    <x v="0"/>
    <x v="61"/>
    <d v="2023-09-06T00:00:00"/>
    <x v="130"/>
    <x v="1"/>
    <n v="104.25"/>
    <n v="2"/>
    <n v="3"/>
    <x v="4"/>
    <s v="Credit Card"/>
    <x v="0"/>
    <s v="No"/>
    <s v="Accommodation"/>
    <n v="7"/>
    <n v="5"/>
    <n v="729.75"/>
    <x v="0"/>
    <n v="104.25"/>
  </r>
  <r>
    <n v="4453"/>
    <x v="3"/>
    <x v="333"/>
    <d v="2023-12-17T00:00:00"/>
    <x v="199"/>
    <x v="2"/>
    <n v="108.75"/>
    <n v="3"/>
    <n v="0"/>
    <x v="2"/>
    <s v="Debit Card"/>
    <x v="0"/>
    <s v="No"/>
    <s v="Laundry"/>
    <n v="10"/>
    <n v="3"/>
    <n v="1087.5"/>
    <x v="0"/>
    <n v="108.75"/>
  </r>
  <r>
    <n v="4454"/>
    <x v="3"/>
    <x v="299"/>
    <d v="2023-05-06T00:00:00"/>
    <x v="301"/>
    <x v="0"/>
    <n v="359.79"/>
    <n v="2"/>
    <n v="0"/>
    <x v="2"/>
    <s v="Debit Card"/>
    <x v="0"/>
    <s v="No"/>
    <s v="Accommodation"/>
    <n v="7"/>
    <n v="2"/>
    <n v="2518.5300000000002"/>
    <x v="0"/>
    <n v="359.79"/>
  </r>
  <r>
    <n v="4455"/>
    <x v="2"/>
    <x v="259"/>
    <d v="2023-10-05T00:00:00"/>
    <x v="198"/>
    <x v="0"/>
    <n v="179.76"/>
    <n v="1"/>
    <n v="0"/>
    <x v="1"/>
    <s v="Debit Card"/>
    <x v="0"/>
    <s v="No"/>
    <s v="Accommodation"/>
    <n v="4"/>
    <n v="1"/>
    <n v="719.04"/>
    <x v="0"/>
    <n v="179.76"/>
  </r>
  <r>
    <n v="4456"/>
    <x v="1"/>
    <x v="83"/>
    <d v="2023-01-23T00:00:00"/>
    <x v="294"/>
    <x v="1"/>
    <n v="131.66"/>
    <n v="2"/>
    <n v="0"/>
    <x v="2"/>
    <s v="Cash"/>
    <x v="1"/>
    <s v="Yes"/>
    <s v="Food &amp; Beverage"/>
    <n v="8"/>
    <n v="2"/>
    <n v="1053.28"/>
    <x v="1"/>
    <n v="131.66"/>
  </r>
  <r>
    <n v="4457"/>
    <x v="0"/>
    <x v="358"/>
    <d v="2023-01-26T00:00:00"/>
    <x v="275"/>
    <x v="1"/>
    <n v="135.94"/>
    <n v="2"/>
    <n v="0"/>
    <x v="2"/>
    <s v="UPI"/>
    <x v="0"/>
    <s v="No"/>
    <s v="Spa Services"/>
    <n v="9"/>
    <n v="2"/>
    <n v="1223.46"/>
    <x v="0"/>
    <n v="135.94"/>
  </r>
  <r>
    <n v="4458"/>
    <x v="0"/>
    <x v="39"/>
    <d v="2023-06-19T00:00:00"/>
    <x v="88"/>
    <x v="1"/>
    <n v="158.21"/>
    <n v="4"/>
    <n v="1"/>
    <x v="2"/>
    <s v="Debit Card"/>
    <x v="1"/>
    <s v="No"/>
    <s v="Accommodation"/>
    <n v="10"/>
    <n v="5"/>
    <n v="1582.1000000000001"/>
    <x v="1"/>
    <n v="158.21"/>
  </r>
  <r>
    <n v="4459"/>
    <x v="0"/>
    <x v="195"/>
    <d v="2023-10-23T00:00:00"/>
    <x v="208"/>
    <x v="2"/>
    <n v="115.68"/>
    <n v="1"/>
    <n v="0"/>
    <x v="0"/>
    <s v="Credit Card"/>
    <x v="0"/>
    <s v="No"/>
    <s v="Accommodation"/>
    <n v="5"/>
    <n v="1"/>
    <n v="578.40000000000009"/>
    <x v="0"/>
    <n v="115.68000000000002"/>
  </r>
  <r>
    <n v="4460"/>
    <x v="3"/>
    <x v="352"/>
    <d v="2023-09-06T00:00:00"/>
    <x v="61"/>
    <x v="3"/>
    <n v="575.51"/>
    <n v="1"/>
    <n v="0"/>
    <x v="1"/>
    <s v="Bank Transfer"/>
    <x v="0"/>
    <s v="No"/>
    <s v="Food &amp; Beverage"/>
    <n v="12"/>
    <n v="1"/>
    <n v="6906.12"/>
    <x v="0"/>
    <n v="575.51"/>
  </r>
  <r>
    <n v="4461"/>
    <x v="2"/>
    <x v="77"/>
    <d v="2023-07-09T00:00:00"/>
    <x v="0"/>
    <x v="1"/>
    <n v="128.25"/>
    <n v="1"/>
    <n v="0"/>
    <x v="1"/>
    <s v="Debit Card"/>
    <x v="1"/>
    <s v="No"/>
    <s v="Accommodation"/>
    <n v="9"/>
    <n v="1"/>
    <n v="1154.25"/>
    <x v="1"/>
    <n v="128.25"/>
  </r>
  <r>
    <n v="4462"/>
    <x v="3"/>
    <x v="251"/>
    <d v="2023-10-11T00:00:00"/>
    <x v="61"/>
    <x v="1"/>
    <n v="212.07"/>
    <n v="1"/>
    <n v="1"/>
    <x v="1"/>
    <s v="Cash"/>
    <x v="1"/>
    <s v="No"/>
    <s v="Laundry"/>
    <n v="5"/>
    <n v="2"/>
    <n v="1060.3499999999999"/>
    <x v="1"/>
    <n v="212.07"/>
  </r>
  <r>
    <n v="4463"/>
    <x v="1"/>
    <x v="165"/>
    <d v="2023-01-15T00:00:00"/>
    <x v="267"/>
    <x v="1"/>
    <n v="161.44"/>
    <n v="4"/>
    <n v="0"/>
    <x v="1"/>
    <s v="UPI"/>
    <x v="0"/>
    <s v="No"/>
    <s v="Accommodation"/>
    <n v="2"/>
    <n v="4"/>
    <n v="322.88"/>
    <x v="0"/>
    <n v="161.44"/>
  </r>
  <r>
    <n v="4464"/>
    <x v="1"/>
    <x v="185"/>
    <d v="2023-04-26T00:00:00"/>
    <x v="56"/>
    <x v="2"/>
    <n v="104.74"/>
    <n v="4"/>
    <n v="1"/>
    <x v="3"/>
    <s v="Bank Transfer"/>
    <x v="2"/>
    <s v="No"/>
    <s v="Accommodation"/>
    <n v="9"/>
    <n v="5"/>
    <n v="0"/>
    <x v="2"/>
    <n v="0"/>
  </r>
  <r>
    <n v="4465"/>
    <x v="3"/>
    <x v="184"/>
    <d v="2023-05-07T00:00:00"/>
    <x v="202"/>
    <x v="3"/>
    <n v="615.58000000000004"/>
    <n v="2"/>
    <n v="0"/>
    <x v="2"/>
    <s v="UPI"/>
    <x v="1"/>
    <s v="No"/>
    <s v="Accommodation"/>
    <n v="6"/>
    <n v="2"/>
    <n v="3693.4800000000005"/>
    <x v="1"/>
    <n v="615.58000000000004"/>
  </r>
  <r>
    <n v="4466"/>
    <x v="3"/>
    <x v="121"/>
    <d v="2023-12-14T00:00:00"/>
    <x v="49"/>
    <x v="1"/>
    <n v="199.88"/>
    <n v="2"/>
    <n v="0"/>
    <x v="4"/>
    <s v="UPI"/>
    <x v="1"/>
    <s v="No"/>
    <s v="Spa Services"/>
    <n v="1"/>
    <n v="2"/>
    <n v="199.88"/>
    <x v="1"/>
    <n v="199.88"/>
  </r>
  <r>
    <n v="4467"/>
    <x v="0"/>
    <x v="285"/>
    <d v="2023-07-04T00:00:00"/>
    <x v="368"/>
    <x v="3"/>
    <n v="410.9"/>
    <n v="2"/>
    <n v="2"/>
    <x v="1"/>
    <s v="Debit Card"/>
    <x v="0"/>
    <s v="Yes"/>
    <s v="Accommodation"/>
    <n v="5"/>
    <n v="4"/>
    <n v="2054.5"/>
    <x v="0"/>
    <n v="410.9"/>
  </r>
  <r>
    <n v="4468"/>
    <x v="0"/>
    <x v="132"/>
    <d v="2023-10-11T00:00:00"/>
    <x v="82"/>
    <x v="0"/>
    <n v="241.89"/>
    <n v="1"/>
    <n v="0"/>
    <x v="1"/>
    <s v="Cash"/>
    <x v="1"/>
    <s v="No"/>
    <s v="Laundry"/>
    <n v="8"/>
    <n v="1"/>
    <n v="1935.12"/>
    <x v="1"/>
    <n v="241.89"/>
  </r>
  <r>
    <n v="4469"/>
    <x v="1"/>
    <x v="151"/>
    <d v="2023-10-07T00:00:00"/>
    <x v="346"/>
    <x v="2"/>
    <n v="73.22"/>
    <n v="2"/>
    <n v="1"/>
    <x v="2"/>
    <s v="Cash"/>
    <x v="0"/>
    <s v="No"/>
    <s v="Spa Services"/>
    <n v="10"/>
    <n v="3"/>
    <n v="732.2"/>
    <x v="0"/>
    <n v="73.22"/>
  </r>
  <r>
    <n v="4470"/>
    <x v="1"/>
    <x v="5"/>
    <d v="2023-02-02T00:00:00"/>
    <x v="305"/>
    <x v="1"/>
    <n v="104.66"/>
    <n v="1"/>
    <n v="0"/>
    <x v="3"/>
    <s v="Debit Card"/>
    <x v="0"/>
    <s v="No"/>
    <s v="Accommodation"/>
    <n v="6"/>
    <n v="1"/>
    <n v="627.96"/>
    <x v="0"/>
    <n v="104.66000000000001"/>
  </r>
  <r>
    <n v="4471"/>
    <x v="1"/>
    <x v="81"/>
    <d v="2023-06-13T00:00:00"/>
    <x v="26"/>
    <x v="2"/>
    <n v="85.71"/>
    <n v="2"/>
    <n v="1"/>
    <x v="1"/>
    <s v="Bank Transfer"/>
    <x v="1"/>
    <s v="Yes"/>
    <s v="Accommodation"/>
    <n v="9"/>
    <n v="3"/>
    <n v="771.39"/>
    <x v="1"/>
    <n v="85.71"/>
  </r>
  <r>
    <n v="4472"/>
    <x v="3"/>
    <x v="56"/>
    <d v="2023-02-27T00:00:00"/>
    <x v="242"/>
    <x v="1"/>
    <n v="179.05"/>
    <n v="2"/>
    <n v="0"/>
    <x v="2"/>
    <s v="Debit Card"/>
    <x v="2"/>
    <s v="No"/>
    <s v="Laundry"/>
    <n v="9"/>
    <n v="2"/>
    <n v="0"/>
    <x v="2"/>
    <n v="0"/>
  </r>
  <r>
    <n v="4473"/>
    <x v="1"/>
    <x v="242"/>
    <d v="2023-02-07T00:00:00"/>
    <x v="186"/>
    <x v="0"/>
    <n v="214.51"/>
    <n v="2"/>
    <n v="0"/>
    <x v="0"/>
    <s v="Debit Card"/>
    <x v="1"/>
    <s v="Yes"/>
    <s v="Accommodation"/>
    <n v="2"/>
    <n v="2"/>
    <n v="429.02"/>
    <x v="1"/>
    <n v="214.51"/>
  </r>
  <r>
    <n v="4474"/>
    <x v="2"/>
    <x v="338"/>
    <d v="2023-01-19T00:00:00"/>
    <x v="387"/>
    <x v="2"/>
    <n v="137.04"/>
    <n v="3"/>
    <n v="0"/>
    <x v="2"/>
    <s v="Credit Card"/>
    <x v="0"/>
    <s v="No"/>
    <s v="Accommodation"/>
    <n v="13"/>
    <n v="3"/>
    <n v="1781.52"/>
    <x v="0"/>
    <n v="137.04"/>
  </r>
  <r>
    <n v="4475"/>
    <x v="0"/>
    <x v="316"/>
    <d v="2023-09-11T00:00:00"/>
    <x v="227"/>
    <x v="1"/>
    <n v="176.59"/>
    <n v="1"/>
    <n v="0"/>
    <x v="3"/>
    <s v="Debit Card"/>
    <x v="0"/>
    <s v="No"/>
    <s v="Spa Services"/>
    <n v="2"/>
    <n v="1"/>
    <n v="353.18"/>
    <x v="0"/>
    <n v="176.59"/>
  </r>
  <r>
    <n v="4476"/>
    <x v="0"/>
    <x v="85"/>
    <d v="2023-01-25T00:00:00"/>
    <x v="85"/>
    <x v="0"/>
    <n v="188.97"/>
    <n v="2"/>
    <n v="1"/>
    <x v="1"/>
    <s v="Credit Card"/>
    <x v="2"/>
    <s v="No"/>
    <s v="Accommodation"/>
    <n v="2"/>
    <n v="3"/>
    <n v="0"/>
    <x v="2"/>
    <n v="0"/>
  </r>
  <r>
    <n v="4477"/>
    <x v="2"/>
    <x v="322"/>
    <d v="2023-05-24T00:00:00"/>
    <x v="303"/>
    <x v="1"/>
    <n v="157.18"/>
    <n v="1"/>
    <n v="1"/>
    <x v="0"/>
    <s v="Credit Card"/>
    <x v="0"/>
    <s v="Yes"/>
    <s v="Laundry"/>
    <n v="2"/>
    <n v="2"/>
    <n v="314.36"/>
    <x v="0"/>
    <n v="157.18"/>
  </r>
  <r>
    <n v="4478"/>
    <x v="0"/>
    <x v="168"/>
    <d v="2023-06-08T00:00:00"/>
    <x v="249"/>
    <x v="0"/>
    <n v="225.02"/>
    <n v="1"/>
    <n v="0"/>
    <x v="1"/>
    <s v="Debit Card"/>
    <x v="1"/>
    <s v="Yes"/>
    <s v="Other"/>
    <n v="2"/>
    <n v="1"/>
    <n v="450.04"/>
    <x v="1"/>
    <n v="225.02"/>
  </r>
  <r>
    <n v="4479"/>
    <x v="0"/>
    <x v="182"/>
    <d v="2023-11-13T00:00:00"/>
    <x v="97"/>
    <x v="3"/>
    <n v="374.26"/>
    <n v="4"/>
    <n v="2"/>
    <x v="2"/>
    <s v="Cash"/>
    <x v="3"/>
    <s v="No"/>
    <s v="Accommodation"/>
    <n v="6"/>
    <n v="6"/>
    <n v="0"/>
    <x v="2"/>
    <n v="0"/>
  </r>
  <r>
    <n v="4480"/>
    <x v="2"/>
    <x v="309"/>
    <d v="2023-02-12T00:00:00"/>
    <x v="242"/>
    <x v="1"/>
    <n v="124.64"/>
    <n v="2"/>
    <n v="0"/>
    <x v="2"/>
    <s v="UPI"/>
    <x v="0"/>
    <s v="No"/>
    <s v="Other"/>
    <n v="8"/>
    <n v="2"/>
    <n v="997.12"/>
    <x v="0"/>
    <n v="124.64"/>
  </r>
  <r>
    <n v="4481"/>
    <x v="0"/>
    <x v="19"/>
    <d v="2023-01-26T00:00:00"/>
    <x v="275"/>
    <x v="0"/>
    <n v="261.27999999999997"/>
    <n v="2"/>
    <n v="0"/>
    <x v="1"/>
    <s v="Debit Card"/>
    <x v="2"/>
    <s v="No"/>
    <s v="Food &amp; Beverage"/>
    <n v="6"/>
    <n v="2"/>
    <n v="0"/>
    <x v="2"/>
    <n v="0"/>
  </r>
  <r>
    <n v="4482"/>
    <x v="3"/>
    <x v="254"/>
    <d v="2023-08-12T00:00:00"/>
    <x v="41"/>
    <x v="3"/>
    <n v="560.66"/>
    <n v="3"/>
    <n v="0"/>
    <x v="1"/>
    <s v="Credit Card"/>
    <x v="2"/>
    <s v="No"/>
    <s v="Spa Services"/>
    <n v="2"/>
    <n v="3"/>
    <n v="0"/>
    <x v="2"/>
    <n v="0"/>
  </r>
  <r>
    <n v="4483"/>
    <x v="0"/>
    <x v="208"/>
    <d v="2023-10-12T00:00:00"/>
    <x v="128"/>
    <x v="0"/>
    <n v="255.8"/>
    <n v="2"/>
    <n v="3"/>
    <x v="1"/>
    <s v="Cash"/>
    <x v="0"/>
    <s v="No"/>
    <s v="Laundry"/>
    <n v="8"/>
    <n v="5"/>
    <n v="2046.4"/>
    <x v="0"/>
    <n v="255.8"/>
  </r>
  <r>
    <n v="4484"/>
    <x v="0"/>
    <x v="336"/>
    <d v="2023-12-30T00:00:00"/>
    <x v="205"/>
    <x v="0"/>
    <n v="202.84"/>
    <n v="2"/>
    <n v="0"/>
    <x v="1"/>
    <s v="Credit Card"/>
    <x v="2"/>
    <s v="No"/>
    <s v="Accommodation"/>
    <n v="8"/>
    <n v="2"/>
    <n v="0"/>
    <x v="2"/>
    <n v="0"/>
  </r>
  <r>
    <n v="4485"/>
    <x v="0"/>
    <x v="80"/>
    <d v="2023-02-24T00:00:00"/>
    <x v="372"/>
    <x v="1"/>
    <n v="160.15"/>
    <n v="4"/>
    <n v="1"/>
    <x v="1"/>
    <s v="Debit Card"/>
    <x v="0"/>
    <s v="No"/>
    <s v="Accommodation"/>
    <n v="8"/>
    <n v="5"/>
    <n v="1281.2"/>
    <x v="0"/>
    <n v="160.15"/>
  </r>
  <r>
    <n v="4486"/>
    <x v="2"/>
    <x v="119"/>
    <d v="2023-05-29T00:00:00"/>
    <x v="40"/>
    <x v="3"/>
    <n v="400.08"/>
    <n v="4"/>
    <n v="0"/>
    <x v="2"/>
    <s v="Bank Transfer"/>
    <x v="1"/>
    <s v="No"/>
    <s v="Food &amp; Beverage"/>
    <n v="6"/>
    <n v="4"/>
    <n v="2400.48"/>
    <x v="1"/>
    <n v="400.08"/>
  </r>
  <r>
    <n v="4487"/>
    <x v="1"/>
    <x v="92"/>
    <d v="2023-11-26T00:00:00"/>
    <x v="230"/>
    <x v="3"/>
    <n v="318.26"/>
    <n v="1"/>
    <n v="0"/>
    <x v="3"/>
    <s v="Debit Card"/>
    <x v="0"/>
    <s v="No"/>
    <s v="Accommodation"/>
    <n v="3"/>
    <n v="1"/>
    <n v="954.78"/>
    <x v="0"/>
    <n v="318.26"/>
  </r>
  <r>
    <n v="4488"/>
    <x v="3"/>
    <x v="79"/>
    <d v="2023-01-26T00:00:00"/>
    <x v="74"/>
    <x v="3"/>
    <n v="477.36"/>
    <n v="4"/>
    <n v="2"/>
    <x v="2"/>
    <s v="UPI"/>
    <x v="0"/>
    <s v="No"/>
    <s v="Accommodation"/>
    <n v="4"/>
    <n v="6"/>
    <n v="1909.44"/>
    <x v="0"/>
    <n v="477.36"/>
  </r>
  <r>
    <n v="4489"/>
    <x v="1"/>
    <x v="199"/>
    <d v="2023-10-06T00:00:00"/>
    <x v="209"/>
    <x v="2"/>
    <n v="70.89"/>
    <n v="1"/>
    <n v="1"/>
    <x v="0"/>
    <s v="Bank Transfer"/>
    <x v="1"/>
    <s v="No"/>
    <s v="Accommodation"/>
    <n v="7"/>
    <n v="2"/>
    <n v="496.23"/>
    <x v="1"/>
    <n v="70.89"/>
  </r>
  <r>
    <n v="4490"/>
    <x v="0"/>
    <x v="327"/>
    <d v="2023-09-08T00:00:00"/>
    <x v="57"/>
    <x v="2"/>
    <n v="115.81"/>
    <n v="1"/>
    <n v="0"/>
    <x v="2"/>
    <s v="Bank Transfer"/>
    <x v="0"/>
    <s v="No"/>
    <s v="Food &amp; Beverage"/>
    <n v="4"/>
    <n v="1"/>
    <n v="463.24"/>
    <x v="0"/>
    <n v="115.81"/>
  </r>
  <r>
    <n v="4491"/>
    <x v="1"/>
    <x v="50"/>
    <d v="2023-08-11T00:00:00"/>
    <x v="291"/>
    <x v="3"/>
    <n v="427.03"/>
    <n v="1"/>
    <n v="1"/>
    <x v="1"/>
    <s v="Bank Transfer"/>
    <x v="2"/>
    <s v="No"/>
    <s v="Accommodation"/>
    <n v="5"/>
    <n v="2"/>
    <n v="0"/>
    <x v="2"/>
    <n v="0"/>
  </r>
  <r>
    <n v="4492"/>
    <x v="0"/>
    <x v="125"/>
    <d v="2023-02-15T00:00:00"/>
    <x v="254"/>
    <x v="2"/>
    <n v="126.81"/>
    <n v="2"/>
    <n v="0"/>
    <x v="1"/>
    <s v="Debit Card"/>
    <x v="0"/>
    <s v="No"/>
    <s v="Accommodation"/>
    <n v="2"/>
    <n v="2"/>
    <n v="253.62"/>
    <x v="0"/>
    <n v="126.81"/>
  </r>
  <r>
    <n v="4493"/>
    <x v="2"/>
    <x v="120"/>
    <d v="2023-06-20T00:00:00"/>
    <x v="321"/>
    <x v="3"/>
    <n v="334.13"/>
    <n v="3"/>
    <n v="0"/>
    <x v="1"/>
    <s v="Debit Card"/>
    <x v="0"/>
    <s v="No"/>
    <s v="Accommodation"/>
    <n v="3"/>
    <n v="3"/>
    <n v="1002.39"/>
    <x v="0"/>
    <n v="334.13"/>
  </r>
  <r>
    <n v="4494"/>
    <x v="2"/>
    <x v="0"/>
    <d v="2023-08-04T00:00:00"/>
    <x v="368"/>
    <x v="2"/>
    <n v="134.02000000000001"/>
    <n v="2"/>
    <n v="1"/>
    <x v="2"/>
    <s v="Credit Card"/>
    <x v="2"/>
    <s v="No"/>
    <s v="Accommodation"/>
    <n v="3"/>
    <n v="3"/>
    <n v="0"/>
    <x v="2"/>
    <n v="0"/>
  </r>
  <r>
    <n v="4495"/>
    <x v="1"/>
    <x v="21"/>
    <d v="2023-05-01T00:00:00"/>
    <x v="271"/>
    <x v="3"/>
    <n v="286.41000000000003"/>
    <n v="2"/>
    <n v="1"/>
    <x v="4"/>
    <s v="UPI"/>
    <x v="1"/>
    <s v="No"/>
    <s v="Spa Services"/>
    <n v="11"/>
    <n v="3"/>
    <n v="3150.51"/>
    <x v="1"/>
    <n v="286.41000000000003"/>
  </r>
  <r>
    <n v="4496"/>
    <x v="2"/>
    <x v="244"/>
    <d v="2023-01-16T00:00:00"/>
    <x v="258"/>
    <x v="2"/>
    <n v="111.37"/>
    <n v="1"/>
    <n v="0"/>
    <x v="0"/>
    <s v="UPI"/>
    <x v="1"/>
    <s v="No"/>
    <s v="Food &amp; Beverage"/>
    <n v="4"/>
    <n v="1"/>
    <n v="445.48"/>
    <x v="1"/>
    <n v="111.37"/>
  </r>
  <r>
    <n v="4497"/>
    <x v="0"/>
    <x v="91"/>
    <d v="2024-01-08T00:00:00"/>
    <x v="306"/>
    <x v="2"/>
    <n v="104.49"/>
    <n v="1"/>
    <n v="0"/>
    <x v="0"/>
    <s v="Cash"/>
    <x v="0"/>
    <s v="No"/>
    <s v="Laundry"/>
    <n v="9"/>
    <n v="1"/>
    <n v="940.41"/>
    <x v="0"/>
    <n v="104.49"/>
  </r>
  <r>
    <n v="4498"/>
    <x v="2"/>
    <x v="331"/>
    <d v="2024-01-03T00:00:00"/>
    <x v="356"/>
    <x v="3"/>
    <n v="450.2"/>
    <n v="1"/>
    <n v="1"/>
    <x v="1"/>
    <s v="Cash"/>
    <x v="3"/>
    <s v="No"/>
    <s v="Food &amp; Beverage"/>
    <n v="7"/>
    <n v="2"/>
    <n v="0"/>
    <x v="2"/>
    <n v="0"/>
  </r>
  <r>
    <n v="4499"/>
    <x v="0"/>
    <x v="40"/>
    <d v="2023-09-06T00:00:00"/>
    <x v="65"/>
    <x v="1"/>
    <n v="182.63"/>
    <n v="1"/>
    <n v="1"/>
    <x v="1"/>
    <s v="UPI"/>
    <x v="1"/>
    <s v="No"/>
    <s v="Accommodation"/>
    <n v="3"/>
    <n v="2"/>
    <n v="547.89"/>
    <x v="1"/>
    <n v="182.63"/>
  </r>
  <r>
    <n v="4500"/>
    <x v="3"/>
    <x v="200"/>
    <d v="2023-02-26T00:00:00"/>
    <x v="163"/>
    <x v="2"/>
    <n v="167.49"/>
    <n v="4"/>
    <n v="0"/>
    <x v="2"/>
    <s v="Cash"/>
    <x v="1"/>
    <s v="No"/>
    <s v="Accommodation"/>
    <n v="9"/>
    <n v="4"/>
    <n v="1507.41"/>
    <x v="1"/>
    <n v="167.49"/>
  </r>
  <r>
    <n v="4501"/>
    <x v="1"/>
    <x v="53"/>
    <d v="2023-12-15T00:00:00"/>
    <x v="188"/>
    <x v="0"/>
    <n v="230.07"/>
    <n v="1"/>
    <n v="0"/>
    <x v="2"/>
    <s v="Credit Card"/>
    <x v="0"/>
    <s v="No"/>
    <s v="Accommodation"/>
    <n v="1"/>
    <n v="1"/>
    <n v="230.07"/>
    <x v="0"/>
    <n v="230.07"/>
  </r>
  <r>
    <n v="4502"/>
    <x v="1"/>
    <x v="164"/>
    <d v="2023-09-02T00:00:00"/>
    <x v="39"/>
    <x v="0"/>
    <n v="201.33"/>
    <n v="3"/>
    <n v="0"/>
    <x v="0"/>
    <s v="Bank Transfer"/>
    <x v="3"/>
    <s v="No"/>
    <s v="Other"/>
    <n v="12"/>
    <n v="3"/>
    <n v="0"/>
    <x v="2"/>
    <n v="0"/>
  </r>
  <r>
    <n v="4503"/>
    <x v="3"/>
    <x v="200"/>
    <d v="2023-02-24T00:00:00"/>
    <x v="165"/>
    <x v="0"/>
    <n v="257.27999999999997"/>
    <n v="2"/>
    <n v="0"/>
    <x v="4"/>
    <s v="Bank Transfer"/>
    <x v="0"/>
    <s v="No"/>
    <s v="Accommodation"/>
    <n v="7"/>
    <n v="2"/>
    <n v="1800.9599999999998"/>
    <x v="0"/>
    <n v="257.27999999999997"/>
  </r>
  <r>
    <n v="4504"/>
    <x v="3"/>
    <x v="190"/>
    <d v="2023-11-22T00:00:00"/>
    <x v="59"/>
    <x v="1"/>
    <n v="131.6"/>
    <n v="1"/>
    <n v="0"/>
    <x v="1"/>
    <s v="Bank Transfer"/>
    <x v="0"/>
    <s v="Yes"/>
    <s v="Accommodation"/>
    <n v="8"/>
    <n v="1"/>
    <n v="1052.8"/>
    <x v="0"/>
    <n v="131.6"/>
  </r>
  <r>
    <n v="4505"/>
    <x v="0"/>
    <x v="45"/>
    <d v="2023-07-18T00:00:00"/>
    <x v="394"/>
    <x v="1"/>
    <n v="187.23"/>
    <n v="1"/>
    <n v="0"/>
    <x v="0"/>
    <s v="Debit Card"/>
    <x v="0"/>
    <s v="No"/>
    <s v="Accommodation"/>
    <n v="4"/>
    <n v="1"/>
    <n v="748.92"/>
    <x v="0"/>
    <n v="187.23"/>
  </r>
  <r>
    <n v="4506"/>
    <x v="3"/>
    <x v="158"/>
    <d v="2023-12-19T00:00:00"/>
    <x v="182"/>
    <x v="2"/>
    <n v="125.94"/>
    <n v="4"/>
    <n v="0"/>
    <x v="1"/>
    <s v="Bank Transfer"/>
    <x v="2"/>
    <s v="Yes"/>
    <s v="Food &amp; Beverage"/>
    <n v="2"/>
    <n v="4"/>
    <n v="0"/>
    <x v="2"/>
    <n v="0"/>
  </r>
  <r>
    <n v="4507"/>
    <x v="2"/>
    <x v="157"/>
    <d v="2023-03-19T00:00:00"/>
    <x v="350"/>
    <x v="2"/>
    <n v="106.82"/>
    <n v="2"/>
    <n v="0"/>
    <x v="0"/>
    <s v="Credit Card"/>
    <x v="0"/>
    <s v="No"/>
    <s v="Other"/>
    <n v="11"/>
    <n v="2"/>
    <n v="1175.02"/>
    <x v="0"/>
    <n v="106.82"/>
  </r>
  <r>
    <n v="4508"/>
    <x v="2"/>
    <x v="118"/>
    <d v="2023-01-20T00:00:00"/>
    <x v="380"/>
    <x v="1"/>
    <n v="191.55"/>
    <n v="2"/>
    <n v="0"/>
    <x v="1"/>
    <s v="UPI"/>
    <x v="2"/>
    <s v="No"/>
    <s v="Food &amp; Beverage"/>
    <n v="9"/>
    <n v="2"/>
    <n v="0"/>
    <x v="2"/>
    <n v="0"/>
  </r>
  <r>
    <n v="4509"/>
    <x v="3"/>
    <x v="41"/>
    <d v="2023-05-21T00:00:00"/>
    <x v="26"/>
    <x v="1"/>
    <n v="242.97"/>
    <n v="2"/>
    <n v="0"/>
    <x v="0"/>
    <s v="Bank Transfer"/>
    <x v="0"/>
    <s v="No"/>
    <s v="Accommodation"/>
    <n v="4"/>
    <n v="2"/>
    <n v="971.88"/>
    <x v="0"/>
    <n v="242.97"/>
  </r>
  <r>
    <n v="4510"/>
    <x v="1"/>
    <x v="339"/>
    <d v="2023-12-06T00:00:00"/>
    <x v="146"/>
    <x v="2"/>
    <n v="103.14"/>
    <n v="2"/>
    <n v="0"/>
    <x v="1"/>
    <s v="UPI"/>
    <x v="3"/>
    <s v="Yes"/>
    <s v="Accommodation"/>
    <n v="7"/>
    <n v="2"/>
    <n v="0"/>
    <x v="2"/>
    <n v="0"/>
  </r>
  <r>
    <n v="4511"/>
    <x v="3"/>
    <x v="240"/>
    <d v="2023-06-05T00:00:00"/>
    <x v="153"/>
    <x v="1"/>
    <n v="247"/>
    <n v="1"/>
    <n v="2"/>
    <x v="2"/>
    <s v="Credit Card"/>
    <x v="1"/>
    <s v="No"/>
    <s v="Accommodation"/>
    <n v="12"/>
    <n v="3"/>
    <n v="2964"/>
    <x v="1"/>
    <n v="247"/>
  </r>
  <r>
    <n v="4512"/>
    <x v="3"/>
    <x v="168"/>
    <d v="2023-06-13T00:00:00"/>
    <x v="303"/>
    <x v="1"/>
    <n v="182.22"/>
    <n v="1"/>
    <n v="0"/>
    <x v="4"/>
    <s v="Bank Transfer"/>
    <x v="0"/>
    <s v="No"/>
    <s v="Other"/>
    <n v="7"/>
    <n v="1"/>
    <n v="1275.54"/>
    <x v="0"/>
    <n v="182.22"/>
  </r>
  <r>
    <n v="4513"/>
    <x v="0"/>
    <x v="81"/>
    <d v="2023-06-05T00:00:00"/>
    <x v="95"/>
    <x v="2"/>
    <n v="67.7"/>
    <n v="2"/>
    <n v="1"/>
    <x v="1"/>
    <s v="Debit Card"/>
    <x v="0"/>
    <s v="No"/>
    <s v="Food &amp; Beverage"/>
    <n v="1"/>
    <n v="3"/>
    <n v="67.7"/>
    <x v="0"/>
    <n v="67.7"/>
  </r>
  <r>
    <n v="4514"/>
    <x v="1"/>
    <x v="177"/>
    <d v="2023-11-14T00:00:00"/>
    <x v="184"/>
    <x v="1"/>
    <n v="97.07"/>
    <n v="2"/>
    <n v="0"/>
    <x v="2"/>
    <s v="Bank Transfer"/>
    <x v="0"/>
    <s v="No"/>
    <s v="Food &amp; Beverage"/>
    <n v="3"/>
    <n v="2"/>
    <n v="291.20999999999998"/>
    <x v="0"/>
    <n v="97.07"/>
  </r>
  <r>
    <n v="4515"/>
    <x v="3"/>
    <x v="19"/>
    <d v="2023-01-24T00:00:00"/>
    <x v="419"/>
    <x v="1"/>
    <n v="138.31"/>
    <n v="2"/>
    <n v="0"/>
    <x v="3"/>
    <s v="Credit Card"/>
    <x v="0"/>
    <s v="Yes"/>
    <s v="Food &amp; Beverage"/>
    <n v="4"/>
    <n v="2"/>
    <n v="553.24"/>
    <x v="0"/>
    <n v="138.31"/>
  </r>
  <r>
    <n v="4516"/>
    <x v="3"/>
    <x v="82"/>
    <d v="2023-10-16T00:00:00"/>
    <x v="94"/>
    <x v="2"/>
    <n v="95.59"/>
    <n v="1"/>
    <n v="3"/>
    <x v="4"/>
    <s v="UPI"/>
    <x v="1"/>
    <s v="Yes"/>
    <s v="Accommodation"/>
    <n v="4"/>
    <n v="4"/>
    <n v="382.36"/>
    <x v="1"/>
    <n v="95.59"/>
  </r>
  <r>
    <n v="4517"/>
    <x v="0"/>
    <x v="335"/>
    <d v="2023-07-19T00:00:00"/>
    <x v="194"/>
    <x v="2"/>
    <n v="103.25"/>
    <n v="4"/>
    <n v="0"/>
    <x v="4"/>
    <s v="Credit Card"/>
    <x v="0"/>
    <s v="No"/>
    <s v="Accommodation"/>
    <n v="6"/>
    <n v="4"/>
    <n v="619.5"/>
    <x v="0"/>
    <n v="103.25"/>
  </r>
  <r>
    <n v="4518"/>
    <x v="3"/>
    <x v="349"/>
    <d v="2023-08-08T00:00:00"/>
    <x v="126"/>
    <x v="2"/>
    <n v="141.04"/>
    <n v="3"/>
    <n v="2"/>
    <x v="1"/>
    <s v="Cash"/>
    <x v="1"/>
    <s v="Yes"/>
    <s v="Accommodation"/>
    <n v="9"/>
    <n v="5"/>
    <n v="1269.3599999999999"/>
    <x v="1"/>
    <n v="141.04"/>
  </r>
  <r>
    <n v="4519"/>
    <x v="0"/>
    <x v="187"/>
    <d v="2023-05-28T00:00:00"/>
    <x v="307"/>
    <x v="0"/>
    <n v="201.66"/>
    <n v="1"/>
    <n v="0"/>
    <x v="1"/>
    <s v="Bank Transfer"/>
    <x v="0"/>
    <s v="No"/>
    <s v="Spa Services"/>
    <n v="7"/>
    <n v="1"/>
    <n v="1411.62"/>
    <x v="0"/>
    <n v="201.66"/>
  </r>
  <r>
    <n v="4520"/>
    <x v="2"/>
    <x v="283"/>
    <d v="2023-12-18T00:00:00"/>
    <x v="22"/>
    <x v="2"/>
    <n v="121.53"/>
    <n v="3"/>
    <n v="3"/>
    <x v="4"/>
    <s v="UPI"/>
    <x v="1"/>
    <s v="No"/>
    <s v="Accommodation"/>
    <n v="8"/>
    <n v="6"/>
    <n v="972.24"/>
    <x v="1"/>
    <n v="121.53"/>
  </r>
  <r>
    <n v="4521"/>
    <x v="1"/>
    <x v="51"/>
    <d v="2023-12-28T00:00:00"/>
    <x v="228"/>
    <x v="0"/>
    <n v="163.53"/>
    <n v="2"/>
    <n v="2"/>
    <x v="3"/>
    <s v="UPI"/>
    <x v="1"/>
    <s v="No"/>
    <s v="Food &amp; Beverage"/>
    <n v="2"/>
    <n v="4"/>
    <n v="327.06"/>
    <x v="1"/>
    <n v="163.53"/>
  </r>
  <r>
    <n v="4522"/>
    <x v="1"/>
    <x v="272"/>
    <d v="2023-05-19T00:00:00"/>
    <x v="222"/>
    <x v="2"/>
    <n v="111.75"/>
    <n v="4"/>
    <n v="2"/>
    <x v="3"/>
    <s v="Cash"/>
    <x v="1"/>
    <s v="No"/>
    <s v="Spa Services"/>
    <n v="9"/>
    <n v="6"/>
    <n v="1005.75"/>
    <x v="1"/>
    <n v="111.75"/>
  </r>
  <r>
    <n v="4523"/>
    <x v="1"/>
    <x v="346"/>
    <d v="2023-09-07T00:00:00"/>
    <x v="197"/>
    <x v="2"/>
    <n v="58.72"/>
    <n v="1"/>
    <n v="0"/>
    <x v="4"/>
    <s v="UPI"/>
    <x v="0"/>
    <s v="No"/>
    <s v="Food &amp; Beverage"/>
    <n v="7"/>
    <n v="1"/>
    <n v="411.03999999999996"/>
    <x v="0"/>
    <n v="58.719999999999992"/>
  </r>
  <r>
    <n v="4524"/>
    <x v="2"/>
    <x v="246"/>
    <d v="2023-05-10T00:00:00"/>
    <x v="307"/>
    <x v="2"/>
    <n v="142.79"/>
    <n v="2"/>
    <n v="2"/>
    <x v="3"/>
    <s v="Bank Transfer"/>
    <x v="0"/>
    <s v="Yes"/>
    <s v="Accommodation"/>
    <n v="2"/>
    <n v="4"/>
    <n v="285.58"/>
    <x v="0"/>
    <n v="142.79"/>
  </r>
  <r>
    <n v="4525"/>
    <x v="1"/>
    <x v="353"/>
    <d v="2023-04-08T00:00:00"/>
    <x v="42"/>
    <x v="1"/>
    <n v="140.97"/>
    <n v="2"/>
    <n v="1"/>
    <x v="1"/>
    <s v="Credit Card"/>
    <x v="1"/>
    <s v="No"/>
    <s v="Accommodation"/>
    <n v="9"/>
    <n v="3"/>
    <n v="1268.73"/>
    <x v="1"/>
    <n v="140.97"/>
  </r>
  <r>
    <n v="4526"/>
    <x v="1"/>
    <x v="7"/>
    <d v="2023-03-01T00:00:00"/>
    <x v="327"/>
    <x v="2"/>
    <n v="116.69"/>
    <n v="2"/>
    <n v="1"/>
    <x v="1"/>
    <s v="Cash"/>
    <x v="0"/>
    <s v="Yes"/>
    <s v="Accommodation"/>
    <n v="7"/>
    <n v="3"/>
    <n v="816.82999999999993"/>
    <x v="0"/>
    <n v="116.68999999999998"/>
  </r>
  <r>
    <n v="4527"/>
    <x v="0"/>
    <x v="304"/>
    <d v="2023-11-13T00:00:00"/>
    <x v="329"/>
    <x v="2"/>
    <n v="128.93"/>
    <n v="2"/>
    <n v="1"/>
    <x v="2"/>
    <s v="Debit Card"/>
    <x v="2"/>
    <s v="No"/>
    <s v="Accommodation"/>
    <n v="5"/>
    <n v="3"/>
    <n v="0"/>
    <x v="2"/>
    <n v="0"/>
  </r>
  <r>
    <n v="4528"/>
    <x v="3"/>
    <x v="266"/>
    <d v="2023-03-22T00:00:00"/>
    <x v="111"/>
    <x v="2"/>
    <n v="167.45"/>
    <n v="2"/>
    <n v="0"/>
    <x v="4"/>
    <s v="Debit Card"/>
    <x v="1"/>
    <s v="No"/>
    <s v="Accommodation"/>
    <n v="2"/>
    <n v="2"/>
    <n v="334.9"/>
    <x v="1"/>
    <n v="167.45"/>
  </r>
  <r>
    <n v="4529"/>
    <x v="2"/>
    <x v="160"/>
    <d v="2023-05-24T00:00:00"/>
    <x v="21"/>
    <x v="0"/>
    <n v="273.19"/>
    <n v="2"/>
    <n v="0"/>
    <x v="0"/>
    <s v="Cash"/>
    <x v="0"/>
    <s v="No"/>
    <s v="Accommodation"/>
    <n v="5"/>
    <n v="2"/>
    <n v="1365.95"/>
    <x v="0"/>
    <n v="273.19"/>
  </r>
  <r>
    <n v="4530"/>
    <x v="3"/>
    <x v="88"/>
    <d v="2023-11-29T00:00:00"/>
    <x v="189"/>
    <x v="3"/>
    <n v="446.54"/>
    <n v="2"/>
    <n v="2"/>
    <x v="0"/>
    <s v="Bank Transfer"/>
    <x v="0"/>
    <s v="No"/>
    <s v="Accommodation"/>
    <n v="4"/>
    <n v="4"/>
    <n v="1786.16"/>
    <x v="0"/>
    <n v="446.54"/>
  </r>
  <r>
    <n v="4531"/>
    <x v="0"/>
    <x v="163"/>
    <d v="2023-12-08T00:00:00"/>
    <x v="351"/>
    <x v="0"/>
    <n v="177.7"/>
    <n v="1"/>
    <n v="0"/>
    <x v="2"/>
    <s v="Bank Transfer"/>
    <x v="0"/>
    <s v="No"/>
    <s v="Accommodation"/>
    <n v="7"/>
    <n v="1"/>
    <n v="1243.8999999999999"/>
    <x v="0"/>
    <n v="177.7"/>
  </r>
  <r>
    <n v="4532"/>
    <x v="2"/>
    <x v="320"/>
    <d v="2023-12-06T00:00:00"/>
    <x v="25"/>
    <x v="2"/>
    <n v="71.31"/>
    <n v="2"/>
    <n v="0"/>
    <x v="1"/>
    <s v="Bank Transfer"/>
    <x v="0"/>
    <s v="No"/>
    <s v="Accommodation"/>
    <n v="4"/>
    <n v="2"/>
    <n v="285.24"/>
    <x v="0"/>
    <n v="71.31"/>
  </r>
  <r>
    <n v="4533"/>
    <x v="1"/>
    <x v="280"/>
    <d v="2023-07-04T00:00:00"/>
    <x v="1"/>
    <x v="0"/>
    <n v="241.6"/>
    <n v="2"/>
    <n v="1"/>
    <x v="3"/>
    <s v="UPI"/>
    <x v="1"/>
    <s v="No"/>
    <s v="Accommodation"/>
    <n v="3"/>
    <n v="3"/>
    <n v="724.8"/>
    <x v="1"/>
    <n v="241.6"/>
  </r>
  <r>
    <n v="4534"/>
    <x v="3"/>
    <x v="137"/>
    <d v="2023-01-16T00:00:00"/>
    <x v="361"/>
    <x v="1"/>
    <n v="191.79"/>
    <n v="1"/>
    <n v="3"/>
    <x v="4"/>
    <s v="Cash"/>
    <x v="0"/>
    <s v="No"/>
    <s v="Other"/>
    <n v="6"/>
    <n v="4"/>
    <n v="1150.74"/>
    <x v="0"/>
    <n v="191.79"/>
  </r>
  <r>
    <n v="4535"/>
    <x v="0"/>
    <x v="122"/>
    <d v="2023-06-26T00:00:00"/>
    <x v="88"/>
    <x v="2"/>
    <n v="61.84"/>
    <n v="2"/>
    <n v="0"/>
    <x v="1"/>
    <s v="UPI"/>
    <x v="3"/>
    <s v="No"/>
    <s v="Accommodation"/>
    <n v="2"/>
    <n v="2"/>
    <n v="0"/>
    <x v="2"/>
    <n v="0"/>
  </r>
  <r>
    <n v="4536"/>
    <x v="2"/>
    <x v="39"/>
    <d v="2023-06-16T00:00:00"/>
    <x v="249"/>
    <x v="1"/>
    <n v="203.22"/>
    <n v="2"/>
    <n v="0"/>
    <x v="1"/>
    <s v="Cash"/>
    <x v="1"/>
    <s v="No"/>
    <s v="Food &amp; Beverage"/>
    <n v="7"/>
    <n v="2"/>
    <n v="1422.54"/>
    <x v="1"/>
    <n v="203.22"/>
  </r>
  <r>
    <n v="4537"/>
    <x v="1"/>
    <x v="41"/>
    <d v="2023-05-22T00:00:00"/>
    <x v="116"/>
    <x v="2"/>
    <n v="56.96"/>
    <n v="1"/>
    <n v="2"/>
    <x v="1"/>
    <s v="Cash"/>
    <x v="2"/>
    <s v="No"/>
    <s v="Spa Services"/>
    <n v="5"/>
    <n v="3"/>
    <n v="0"/>
    <x v="2"/>
    <n v="0"/>
  </r>
  <r>
    <n v="4538"/>
    <x v="0"/>
    <x v="156"/>
    <d v="2023-08-15T00:00:00"/>
    <x v="291"/>
    <x v="2"/>
    <n v="68.400000000000006"/>
    <n v="3"/>
    <n v="0"/>
    <x v="1"/>
    <s v="UPI"/>
    <x v="0"/>
    <s v="No"/>
    <s v="Accommodation"/>
    <n v="6"/>
    <n v="3"/>
    <n v="410.40000000000003"/>
    <x v="0"/>
    <n v="68.400000000000006"/>
  </r>
  <r>
    <n v="4539"/>
    <x v="1"/>
    <x v="255"/>
    <d v="2023-09-11T00:00:00"/>
    <x v="68"/>
    <x v="0"/>
    <n v="187.82"/>
    <n v="3"/>
    <n v="0"/>
    <x v="1"/>
    <s v="Credit Card"/>
    <x v="1"/>
    <s v="No"/>
    <s v="Accommodation"/>
    <n v="3"/>
    <n v="3"/>
    <n v="563.46"/>
    <x v="1"/>
    <n v="187.82000000000002"/>
  </r>
  <r>
    <n v="4540"/>
    <x v="1"/>
    <x v="358"/>
    <d v="2023-01-29T00:00:00"/>
    <x v="171"/>
    <x v="2"/>
    <n v="106.06"/>
    <n v="2"/>
    <n v="1"/>
    <x v="2"/>
    <s v="Cash"/>
    <x v="2"/>
    <s v="No"/>
    <s v="Accommodation"/>
    <n v="12"/>
    <n v="3"/>
    <n v="0"/>
    <x v="2"/>
    <n v="0"/>
  </r>
  <r>
    <n v="4541"/>
    <x v="1"/>
    <x v="341"/>
    <d v="2023-10-31T00:00:00"/>
    <x v="130"/>
    <x v="2"/>
    <n v="110.57"/>
    <n v="1"/>
    <n v="0"/>
    <x v="2"/>
    <s v="Credit Card"/>
    <x v="1"/>
    <s v="No"/>
    <s v="Accommodation"/>
    <n v="10"/>
    <n v="1"/>
    <n v="1105.6999999999998"/>
    <x v="1"/>
    <n v="110.56999999999998"/>
  </r>
  <r>
    <n v="4542"/>
    <x v="3"/>
    <x v="234"/>
    <d v="2023-02-04T00:00:00"/>
    <x v="294"/>
    <x v="0"/>
    <n v="330.78"/>
    <n v="2"/>
    <n v="0"/>
    <x v="4"/>
    <s v="Cash"/>
    <x v="0"/>
    <s v="No"/>
    <s v="Food &amp; Beverage"/>
    <n v="10"/>
    <n v="2"/>
    <n v="3307.7999999999997"/>
    <x v="0"/>
    <n v="330.78"/>
  </r>
  <r>
    <n v="4543"/>
    <x v="1"/>
    <x v="74"/>
    <d v="2023-05-12T00:00:00"/>
    <x v="45"/>
    <x v="1"/>
    <n v="135.22999999999999"/>
    <n v="1"/>
    <n v="0"/>
    <x v="1"/>
    <s v="UPI"/>
    <x v="2"/>
    <s v="Yes"/>
    <s v="Food &amp; Beverage"/>
    <n v="6"/>
    <n v="1"/>
    <n v="0"/>
    <x v="2"/>
    <n v="0"/>
  </r>
  <r>
    <n v="4544"/>
    <x v="3"/>
    <x v="207"/>
    <d v="2023-06-06T00:00:00"/>
    <x v="147"/>
    <x v="0"/>
    <n v="318.27"/>
    <n v="3"/>
    <n v="0"/>
    <x v="2"/>
    <s v="Credit Card"/>
    <x v="0"/>
    <s v="No"/>
    <s v="Accommodation"/>
    <n v="8"/>
    <n v="3"/>
    <n v="2546.16"/>
    <x v="0"/>
    <n v="318.27"/>
  </r>
  <r>
    <n v="4545"/>
    <x v="1"/>
    <x v="48"/>
    <d v="2023-01-23T00:00:00"/>
    <x v="264"/>
    <x v="3"/>
    <n v="384.62"/>
    <n v="2"/>
    <n v="0"/>
    <x v="0"/>
    <s v="Debit Card"/>
    <x v="1"/>
    <s v="No"/>
    <s v="Accommodation"/>
    <n v="7"/>
    <n v="2"/>
    <n v="2692.34"/>
    <x v="1"/>
    <n v="384.62"/>
  </r>
  <r>
    <n v="4546"/>
    <x v="1"/>
    <x v="14"/>
    <d v="2023-04-08T00:00:00"/>
    <x v="313"/>
    <x v="3"/>
    <n v="377.03"/>
    <n v="2"/>
    <n v="0"/>
    <x v="4"/>
    <s v="Cash"/>
    <x v="1"/>
    <s v="No"/>
    <s v="Food &amp; Beverage"/>
    <n v="1"/>
    <n v="2"/>
    <n v="377.03"/>
    <x v="1"/>
    <n v="377.03"/>
  </r>
  <r>
    <n v="4547"/>
    <x v="2"/>
    <x v="228"/>
    <d v="2023-06-19T00:00:00"/>
    <x v="58"/>
    <x v="2"/>
    <n v="80.69"/>
    <n v="1"/>
    <n v="1"/>
    <x v="4"/>
    <s v="Cash"/>
    <x v="0"/>
    <s v="No"/>
    <s v="Accommodation"/>
    <n v="4"/>
    <n v="2"/>
    <n v="322.76"/>
    <x v="0"/>
    <n v="80.69"/>
  </r>
  <r>
    <n v="4548"/>
    <x v="1"/>
    <x v="21"/>
    <d v="2023-04-25T00:00:00"/>
    <x v="201"/>
    <x v="3"/>
    <n v="367.69"/>
    <n v="1"/>
    <n v="1"/>
    <x v="1"/>
    <s v="UPI"/>
    <x v="0"/>
    <s v="Yes"/>
    <s v="Accommodation"/>
    <n v="5"/>
    <n v="2"/>
    <n v="1838.45"/>
    <x v="0"/>
    <n v="367.69"/>
  </r>
  <r>
    <n v="4549"/>
    <x v="2"/>
    <x v="337"/>
    <d v="2023-11-09T00:00:00"/>
    <x v="365"/>
    <x v="1"/>
    <n v="209.8"/>
    <n v="2"/>
    <n v="0"/>
    <x v="3"/>
    <s v="Credit Card"/>
    <x v="3"/>
    <s v="Yes"/>
    <s v="Food &amp; Beverage"/>
    <n v="9"/>
    <n v="2"/>
    <n v="0"/>
    <x v="2"/>
    <n v="0"/>
  </r>
  <r>
    <n v="4550"/>
    <x v="0"/>
    <x v="39"/>
    <d v="2023-06-22T00:00:00"/>
    <x v="251"/>
    <x v="3"/>
    <n v="430.93"/>
    <n v="1"/>
    <n v="0"/>
    <x v="4"/>
    <s v="Bank Transfer"/>
    <x v="1"/>
    <s v="No"/>
    <s v="Food &amp; Beverage"/>
    <n v="13"/>
    <n v="1"/>
    <n v="5602.09"/>
    <x v="1"/>
    <n v="430.93"/>
  </r>
  <r>
    <n v="4551"/>
    <x v="3"/>
    <x v="327"/>
    <d v="2023-09-08T00:00:00"/>
    <x v="381"/>
    <x v="3"/>
    <n v="508.69"/>
    <n v="2"/>
    <n v="3"/>
    <x v="2"/>
    <s v="UPI"/>
    <x v="0"/>
    <s v="Yes"/>
    <s v="Food &amp; Beverage"/>
    <n v="4"/>
    <n v="5"/>
    <n v="2034.76"/>
    <x v="0"/>
    <n v="508.69"/>
  </r>
  <r>
    <n v="4552"/>
    <x v="0"/>
    <x v="108"/>
    <d v="2023-12-17T00:00:00"/>
    <x v="304"/>
    <x v="2"/>
    <n v="82.11"/>
    <n v="4"/>
    <n v="0"/>
    <x v="3"/>
    <s v="Bank Transfer"/>
    <x v="0"/>
    <s v="No"/>
    <s v="Accommodation"/>
    <n v="2"/>
    <n v="4"/>
    <n v="164.22"/>
    <x v="0"/>
    <n v="82.11"/>
  </r>
  <r>
    <n v="4553"/>
    <x v="2"/>
    <x v="89"/>
    <d v="2023-10-31T00:00:00"/>
    <x v="129"/>
    <x v="1"/>
    <n v="172.81"/>
    <n v="2"/>
    <n v="0"/>
    <x v="2"/>
    <s v="Cash"/>
    <x v="0"/>
    <s v="Yes"/>
    <s v="Food &amp; Beverage"/>
    <n v="2"/>
    <n v="2"/>
    <n v="345.62"/>
    <x v="0"/>
    <n v="172.81"/>
  </r>
  <r>
    <n v="4554"/>
    <x v="1"/>
    <x v="253"/>
    <d v="2023-12-02T00:00:00"/>
    <x v="356"/>
    <x v="0"/>
    <n v="240.02"/>
    <n v="2"/>
    <n v="0"/>
    <x v="1"/>
    <s v="Debit Card"/>
    <x v="0"/>
    <s v="No"/>
    <s v="Spa Services"/>
    <n v="10"/>
    <n v="2"/>
    <n v="2400.2000000000003"/>
    <x v="0"/>
    <n v="240.02000000000004"/>
  </r>
  <r>
    <n v="4555"/>
    <x v="1"/>
    <x v="158"/>
    <d v="2023-12-25T00:00:00"/>
    <x v="176"/>
    <x v="2"/>
    <n v="54.09"/>
    <n v="2"/>
    <n v="0"/>
    <x v="1"/>
    <s v="UPI"/>
    <x v="0"/>
    <s v="No"/>
    <s v="Laundry"/>
    <n v="8"/>
    <n v="2"/>
    <n v="432.72"/>
    <x v="0"/>
    <n v="54.09"/>
  </r>
  <r>
    <n v="4556"/>
    <x v="3"/>
    <x v="170"/>
    <d v="2023-09-17T00:00:00"/>
    <x v="12"/>
    <x v="1"/>
    <n v="190.49"/>
    <n v="1"/>
    <n v="0"/>
    <x v="3"/>
    <s v="UPI"/>
    <x v="1"/>
    <s v="No"/>
    <s v="Spa Services"/>
    <n v="3"/>
    <n v="1"/>
    <n v="571.47"/>
    <x v="1"/>
    <n v="190.49"/>
  </r>
  <r>
    <n v="4557"/>
    <x v="3"/>
    <x v="51"/>
    <d v="2024-01-04T00:00:00"/>
    <x v="256"/>
    <x v="2"/>
    <n v="151.07"/>
    <n v="4"/>
    <n v="1"/>
    <x v="2"/>
    <s v="UPI"/>
    <x v="0"/>
    <s v="No"/>
    <s v="Accommodation"/>
    <n v="9"/>
    <n v="5"/>
    <n v="1359.6299999999999"/>
    <x v="0"/>
    <n v="151.07"/>
  </r>
  <r>
    <n v="4558"/>
    <x v="2"/>
    <x v="38"/>
    <d v="2023-08-11T00:00:00"/>
    <x v="233"/>
    <x v="1"/>
    <n v="129.54"/>
    <n v="2"/>
    <n v="0"/>
    <x v="3"/>
    <s v="UPI"/>
    <x v="3"/>
    <s v="Yes"/>
    <s v="Accommodation"/>
    <n v="11"/>
    <n v="2"/>
    <n v="0"/>
    <x v="2"/>
    <n v="0"/>
  </r>
  <r>
    <n v="4559"/>
    <x v="1"/>
    <x v="170"/>
    <d v="2023-09-17T00:00:00"/>
    <x v="320"/>
    <x v="0"/>
    <n v="231.76"/>
    <n v="1"/>
    <n v="2"/>
    <x v="1"/>
    <s v="Debit Card"/>
    <x v="0"/>
    <s v="No"/>
    <s v="Accommodation"/>
    <n v="3"/>
    <n v="3"/>
    <n v="695.28"/>
    <x v="0"/>
    <n v="231.76"/>
  </r>
  <r>
    <n v="4560"/>
    <x v="2"/>
    <x v="108"/>
    <d v="2023-12-17T00:00:00"/>
    <x v="300"/>
    <x v="1"/>
    <n v="217.4"/>
    <n v="2"/>
    <n v="1"/>
    <x v="1"/>
    <s v="Credit Card"/>
    <x v="2"/>
    <s v="No"/>
    <s v="Laundry"/>
    <n v="2"/>
    <n v="3"/>
    <n v="0"/>
    <x v="2"/>
    <n v="0"/>
  </r>
  <r>
    <n v="4561"/>
    <x v="3"/>
    <x v="34"/>
    <d v="2023-05-08T00:00:00"/>
    <x v="72"/>
    <x v="0"/>
    <n v="336.68"/>
    <n v="4"/>
    <n v="1"/>
    <x v="2"/>
    <s v="Bank Transfer"/>
    <x v="0"/>
    <s v="No"/>
    <s v="Accommodation"/>
    <n v="3"/>
    <n v="5"/>
    <n v="1010.04"/>
    <x v="0"/>
    <n v="336.68"/>
  </r>
  <r>
    <n v="4562"/>
    <x v="3"/>
    <x v="100"/>
    <d v="2023-06-25T00:00:00"/>
    <x v="116"/>
    <x v="2"/>
    <n v="95.26"/>
    <n v="4"/>
    <n v="0"/>
    <x v="1"/>
    <s v="Credit Card"/>
    <x v="2"/>
    <s v="No"/>
    <s v="Other"/>
    <n v="4"/>
    <n v="4"/>
    <n v="0"/>
    <x v="2"/>
    <n v="0"/>
  </r>
  <r>
    <n v="4563"/>
    <x v="1"/>
    <x v="119"/>
    <d v="2023-05-28T00:00:00"/>
    <x v="140"/>
    <x v="2"/>
    <n v="85.98"/>
    <n v="2"/>
    <n v="1"/>
    <x v="2"/>
    <s v="Bank Transfer"/>
    <x v="2"/>
    <s v="No"/>
    <s v="Accommodation"/>
    <n v="5"/>
    <n v="3"/>
    <n v="0"/>
    <x v="2"/>
    <n v="0"/>
  </r>
  <r>
    <n v="4564"/>
    <x v="1"/>
    <x v="60"/>
    <d v="2023-12-18T00:00:00"/>
    <x v="232"/>
    <x v="3"/>
    <n v="369.18"/>
    <n v="2"/>
    <n v="0"/>
    <x v="1"/>
    <s v="Bank Transfer"/>
    <x v="1"/>
    <s v="No"/>
    <s v="Accommodation"/>
    <n v="2"/>
    <n v="2"/>
    <n v="738.36"/>
    <x v="1"/>
    <n v="369.18"/>
  </r>
  <r>
    <n v="4565"/>
    <x v="2"/>
    <x v="59"/>
    <d v="2023-06-16T00:00:00"/>
    <x v="403"/>
    <x v="1"/>
    <n v="176.02"/>
    <n v="1"/>
    <n v="1"/>
    <x v="0"/>
    <s v="Debit Card"/>
    <x v="2"/>
    <s v="No"/>
    <s v="Accommodation"/>
    <n v="5"/>
    <n v="2"/>
    <n v="0"/>
    <x v="2"/>
    <n v="0"/>
  </r>
  <r>
    <n v="4566"/>
    <x v="2"/>
    <x v="228"/>
    <d v="2023-06-19T00:00:00"/>
    <x v="30"/>
    <x v="2"/>
    <n v="101.38"/>
    <n v="3"/>
    <n v="0"/>
    <x v="1"/>
    <s v="Credit Card"/>
    <x v="1"/>
    <s v="No"/>
    <s v="Accommodation"/>
    <n v="4"/>
    <n v="3"/>
    <n v="405.52"/>
    <x v="1"/>
    <n v="101.38"/>
  </r>
  <r>
    <n v="4567"/>
    <x v="3"/>
    <x v="73"/>
    <d v="2023-10-29T00:00:00"/>
    <x v="229"/>
    <x v="0"/>
    <n v="346.38"/>
    <n v="2"/>
    <n v="2"/>
    <x v="1"/>
    <s v="Credit Card"/>
    <x v="0"/>
    <s v="No"/>
    <s v="Accommodation"/>
    <n v="3"/>
    <n v="4"/>
    <n v="1039.1399999999999"/>
    <x v="0"/>
    <n v="346.37999999999994"/>
  </r>
  <r>
    <n v="4568"/>
    <x v="1"/>
    <x v="45"/>
    <d v="2023-07-23T00:00:00"/>
    <x v="360"/>
    <x v="1"/>
    <n v="106.63"/>
    <n v="1"/>
    <n v="0"/>
    <x v="2"/>
    <s v="Cash"/>
    <x v="0"/>
    <s v="No"/>
    <s v="Other"/>
    <n v="9"/>
    <n v="1"/>
    <n v="959.67"/>
    <x v="0"/>
    <n v="106.63"/>
  </r>
  <r>
    <n v="4569"/>
    <x v="2"/>
    <x v="63"/>
    <d v="2023-03-31T00:00:00"/>
    <x v="289"/>
    <x v="0"/>
    <n v="306.64999999999998"/>
    <n v="2"/>
    <n v="3"/>
    <x v="2"/>
    <s v="Bank Transfer"/>
    <x v="2"/>
    <s v="No"/>
    <s v="Laundry"/>
    <n v="10"/>
    <n v="5"/>
    <n v="0"/>
    <x v="2"/>
    <n v="0"/>
  </r>
  <r>
    <n v="4570"/>
    <x v="0"/>
    <x v="312"/>
    <d v="2023-12-26T00:00:00"/>
    <x v="365"/>
    <x v="1"/>
    <n v="152.91999999999999"/>
    <n v="3"/>
    <n v="0"/>
    <x v="1"/>
    <s v="Credit Card"/>
    <x v="3"/>
    <s v="Yes"/>
    <s v="Accommodation"/>
    <n v="3"/>
    <n v="3"/>
    <n v="0"/>
    <x v="2"/>
    <n v="0"/>
  </r>
  <r>
    <n v="4571"/>
    <x v="0"/>
    <x v="85"/>
    <d v="2023-01-28T00:00:00"/>
    <x v="120"/>
    <x v="2"/>
    <n v="109.34"/>
    <n v="2"/>
    <n v="3"/>
    <x v="2"/>
    <s v="Credit Card"/>
    <x v="0"/>
    <s v="Yes"/>
    <s v="Accommodation"/>
    <n v="5"/>
    <n v="5"/>
    <n v="546.70000000000005"/>
    <x v="0"/>
    <n v="109.34"/>
  </r>
  <r>
    <n v="4572"/>
    <x v="2"/>
    <x v="41"/>
    <d v="2023-05-20T00:00:00"/>
    <x v="116"/>
    <x v="2"/>
    <n v="97.11"/>
    <n v="2"/>
    <n v="1"/>
    <x v="1"/>
    <s v="Cash"/>
    <x v="0"/>
    <s v="No"/>
    <s v="Spa Services"/>
    <n v="3"/>
    <n v="3"/>
    <n v="291.33"/>
    <x v="0"/>
    <n v="97.11"/>
  </r>
  <r>
    <n v="4573"/>
    <x v="2"/>
    <x v="334"/>
    <d v="2023-07-12T00:00:00"/>
    <x v="394"/>
    <x v="1"/>
    <n v="166.58"/>
    <n v="1"/>
    <n v="0"/>
    <x v="3"/>
    <s v="Bank Transfer"/>
    <x v="0"/>
    <s v="No"/>
    <s v="Food &amp; Beverage"/>
    <n v="7"/>
    <n v="1"/>
    <n v="1166.0600000000002"/>
    <x v="0"/>
    <n v="166.58"/>
  </r>
  <r>
    <n v="4574"/>
    <x v="3"/>
    <x v="211"/>
    <d v="2023-02-28T00:00:00"/>
    <x v="164"/>
    <x v="2"/>
    <n v="86.43"/>
    <n v="1"/>
    <n v="0"/>
    <x v="1"/>
    <s v="Cash"/>
    <x v="0"/>
    <s v="No"/>
    <s v="Spa Services"/>
    <n v="3"/>
    <n v="1"/>
    <n v="259.29000000000002"/>
    <x v="0"/>
    <n v="86.43"/>
  </r>
  <r>
    <n v="4575"/>
    <x v="0"/>
    <x v="272"/>
    <d v="2023-05-14T00:00:00"/>
    <x v="340"/>
    <x v="2"/>
    <n v="67.900000000000006"/>
    <n v="1"/>
    <n v="3"/>
    <x v="3"/>
    <s v="Bank Transfer"/>
    <x v="0"/>
    <s v="No"/>
    <s v="Food &amp; Beverage"/>
    <n v="4"/>
    <n v="4"/>
    <n v="271.60000000000002"/>
    <x v="0"/>
    <n v="67.900000000000006"/>
  </r>
  <r>
    <n v="4576"/>
    <x v="2"/>
    <x v="21"/>
    <d v="2023-04-23T00:00:00"/>
    <x v="376"/>
    <x v="2"/>
    <n v="106.81"/>
    <n v="1"/>
    <n v="2"/>
    <x v="0"/>
    <s v="UPI"/>
    <x v="0"/>
    <s v="No"/>
    <s v="Food &amp; Beverage"/>
    <n v="3"/>
    <n v="3"/>
    <n v="320.43"/>
    <x v="0"/>
    <n v="106.81"/>
  </r>
  <r>
    <n v="4577"/>
    <x v="1"/>
    <x v="75"/>
    <d v="2023-10-03T00:00:00"/>
    <x v="184"/>
    <x v="0"/>
    <n v="170.55"/>
    <n v="2"/>
    <n v="0"/>
    <x v="0"/>
    <s v="Cash"/>
    <x v="0"/>
    <s v="Yes"/>
    <s v="Accommodation"/>
    <n v="3"/>
    <n v="2"/>
    <n v="511.65000000000003"/>
    <x v="0"/>
    <n v="170.55"/>
  </r>
  <r>
    <n v="4578"/>
    <x v="1"/>
    <x v="72"/>
    <d v="2024-01-03T00:00:00"/>
    <x v="354"/>
    <x v="2"/>
    <n v="63.28"/>
    <n v="1"/>
    <n v="0"/>
    <x v="0"/>
    <s v="Credit Card"/>
    <x v="0"/>
    <s v="Yes"/>
    <s v="Laundry"/>
    <n v="6"/>
    <n v="1"/>
    <n v="379.68"/>
    <x v="0"/>
    <n v="63.28"/>
  </r>
  <r>
    <n v="4579"/>
    <x v="0"/>
    <x v="2"/>
    <d v="2023-05-12T00:00:00"/>
    <x v="116"/>
    <x v="1"/>
    <n v="114.6"/>
    <n v="3"/>
    <n v="0"/>
    <x v="1"/>
    <s v="Debit Card"/>
    <x v="3"/>
    <s v="No"/>
    <s v="Accommodation"/>
    <n v="9"/>
    <n v="3"/>
    <n v="0"/>
    <x v="2"/>
    <n v="0"/>
  </r>
  <r>
    <n v="4580"/>
    <x v="3"/>
    <x v="279"/>
    <d v="2023-03-12T00:00:00"/>
    <x v="5"/>
    <x v="3"/>
    <n v="476.89"/>
    <n v="2"/>
    <n v="0"/>
    <x v="2"/>
    <s v="UPI"/>
    <x v="0"/>
    <s v="No"/>
    <s v="Food &amp; Beverage"/>
    <n v="2"/>
    <n v="2"/>
    <n v="953.78"/>
    <x v="0"/>
    <n v="476.89"/>
  </r>
  <r>
    <n v="4581"/>
    <x v="3"/>
    <x v="203"/>
    <d v="2023-01-12T00:00:00"/>
    <x v="430"/>
    <x v="0"/>
    <n v="289.08999999999997"/>
    <n v="1"/>
    <n v="2"/>
    <x v="2"/>
    <s v="Bank Transfer"/>
    <x v="2"/>
    <s v="No"/>
    <s v="Accommodation"/>
    <n v="5"/>
    <n v="3"/>
    <n v="0"/>
    <x v="2"/>
    <n v="0"/>
  </r>
  <r>
    <n v="4582"/>
    <x v="0"/>
    <x v="357"/>
    <d v="2023-06-05T00:00:00"/>
    <x v="406"/>
    <x v="2"/>
    <n v="123.55"/>
    <n v="1"/>
    <n v="0"/>
    <x v="0"/>
    <s v="Cash"/>
    <x v="3"/>
    <s v="No"/>
    <s v="Spa Services"/>
    <n v="6"/>
    <n v="1"/>
    <n v="0"/>
    <x v="2"/>
    <n v="0"/>
  </r>
  <r>
    <n v="4583"/>
    <x v="1"/>
    <x v="97"/>
    <d v="2023-12-15T00:00:00"/>
    <x v="125"/>
    <x v="1"/>
    <n v="123.14"/>
    <n v="1"/>
    <n v="2"/>
    <x v="0"/>
    <s v="Debit Card"/>
    <x v="0"/>
    <s v="Yes"/>
    <s v="Accommodation"/>
    <n v="4"/>
    <n v="3"/>
    <n v="492.56"/>
    <x v="0"/>
    <n v="123.14"/>
  </r>
  <r>
    <n v="4584"/>
    <x v="2"/>
    <x v="244"/>
    <d v="2023-01-24T00:00:00"/>
    <x v="278"/>
    <x v="1"/>
    <n v="125.86"/>
    <n v="4"/>
    <n v="1"/>
    <x v="1"/>
    <s v="Debit Card"/>
    <x v="2"/>
    <s v="Yes"/>
    <s v="Accommodation"/>
    <n v="12"/>
    <n v="5"/>
    <n v="0"/>
    <x v="2"/>
    <n v="0"/>
  </r>
  <r>
    <n v="4585"/>
    <x v="1"/>
    <x v="259"/>
    <d v="2023-10-07T00:00:00"/>
    <x v="377"/>
    <x v="1"/>
    <n v="125.75"/>
    <n v="2"/>
    <n v="0"/>
    <x v="4"/>
    <s v="Credit Card"/>
    <x v="0"/>
    <s v="No"/>
    <s v="Accommodation"/>
    <n v="6"/>
    <n v="2"/>
    <n v="754.5"/>
    <x v="0"/>
    <n v="125.75"/>
  </r>
  <r>
    <n v="4586"/>
    <x v="0"/>
    <x v="143"/>
    <d v="2023-12-06T00:00:00"/>
    <x v="3"/>
    <x v="0"/>
    <n v="226.62"/>
    <n v="1"/>
    <n v="0"/>
    <x v="0"/>
    <s v="Bank Transfer"/>
    <x v="3"/>
    <s v="Yes"/>
    <s v="Accommodation"/>
    <n v="3"/>
    <n v="1"/>
    <n v="0"/>
    <x v="2"/>
    <n v="0"/>
  </r>
  <r>
    <n v="4587"/>
    <x v="0"/>
    <x v="25"/>
    <d v="2023-12-03T00:00:00"/>
    <x v="205"/>
    <x v="0"/>
    <n v="239.35"/>
    <n v="2"/>
    <n v="2"/>
    <x v="4"/>
    <s v="Bank Transfer"/>
    <x v="1"/>
    <s v="No"/>
    <s v="Other"/>
    <n v="5"/>
    <n v="4"/>
    <n v="1196.75"/>
    <x v="1"/>
    <n v="239.35"/>
  </r>
  <r>
    <n v="4588"/>
    <x v="0"/>
    <x v="263"/>
    <d v="2023-08-04T00:00:00"/>
    <x v="9"/>
    <x v="2"/>
    <n v="90.74"/>
    <n v="2"/>
    <n v="0"/>
    <x v="0"/>
    <s v="UPI"/>
    <x v="0"/>
    <s v="No"/>
    <s v="Accommodation"/>
    <n v="8"/>
    <n v="2"/>
    <n v="725.92"/>
    <x v="0"/>
    <n v="90.74"/>
  </r>
  <r>
    <n v="4589"/>
    <x v="2"/>
    <x v="284"/>
    <d v="2023-11-17T00:00:00"/>
    <x v="25"/>
    <x v="2"/>
    <n v="137.18"/>
    <n v="1"/>
    <n v="0"/>
    <x v="1"/>
    <s v="Cash"/>
    <x v="0"/>
    <s v="Yes"/>
    <s v="Food &amp; Beverage"/>
    <n v="8"/>
    <n v="1"/>
    <n v="1097.44"/>
    <x v="0"/>
    <n v="137.18"/>
  </r>
  <r>
    <n v="4590"/>
    <x v="2"/>
    <x v="183"/>
    <d v="2023-06-23T00:00:00"/>
    <x v="21"/>
    <x v="1"/>
    <n v="146.59"/>
    <n v="1"/>
    <n v="2"/>
    <x v="1"/>
    <s v="UPI"/>
    <x v="1"/>
    <s v="No"/>
    <s v="Accommodation"/>
    <n v="3"/>
    <n v="3"/>
    <n v="439.77"/>
    <x v="1"/>
    <n v="146.59"/>
  </r>
  <r>
    <n v="4591"/>
    <x v="0"/>
    <x v="240"/>
    <d v="2023-05-31T00:00:00"/>
    <x v="403"/>
    <x v="1"/>
    <n v="168.18"/>
    <n v="3"/>
    <n v="1"/>
    <x v="2"/>
    <s v="UPI"/>
    <x v="0"/>
    <s v="Yes"/>
    <s v="Accommodation"/>
    <n v="7"/>
    <n v="4"/>
    <n v="1177.26"/>
    <x v="0"/>
    <n v="168.18"/>
  </r>
  <r>
    <n v="4592"/>
    <x v="2"/>
    <x v="22"/>
    <d v="2023-12-10T00:00:00"/>
    <x v="365"/>
    <x v="0"/>
    <n v="238.53"/>
    <n v="1"/>
    <n v="3"/>
    <x v="3"/>
    <s v="Cash"/>
    <x v="0"/>
    <s v="Yes"/>
    <s v="Accommodation"/>
    <n v="4"/>
    <n v="4"/>
    <n v="954.12"/>
    <x v="0"/>
    <n v="238.53"/>
  </r>
  <r>
    <n v="4593"/>
    <x v="0"/>
    <x v="81"/>
    <d v="2023-06-05T00:00:00"/>
    <x v="249"/>
    <x v="2"/>
    <n v="82.91"/>
    <n v="2"/>
    <n v="0"/>
    <x v="3"/>
    <s v="UPI"/>
    <x v="2"/>
    <s v="No"/>
    <s v="Laundry"/>
    <n v="1"/>
    <n v="2"/>
    <n v="0"/>
    <x v="2"/>
    <n v="0"/>
  </r>
  <r>
    <n v="4594"/>
    <x v="2"/>
    <x v="213"/>
    <d v="2023-04-06T00:00:00"/>
    <x v="121"/>
    <x v="3"/>
    <n v="307.72000000000003"/>
    <n v="1"/>
    <n v="0"/>
    <x v="1"/>
    <s v="Debit Card"/>
    <x v="1"/>
    <s v="No"/>
    <s v="Spa Services"/>
    <n v="5"/>
    <n v="1"/>
    <n v="1538.6000000000001"/>
    <x v="1"/>
    <n v="307.72000000000003"/>
  </r>
  <r>
    <n v="4595"/>
    <x v="2"/>
    <x v="107"/>
    <d v="2023-06-07T00:00:00"/>
    <x v="4"/>
    <x v="2"/>
    <n v="133.61000000000001"/>
    <n v="1"/>
    <n v="0"/>
    <x v="2"/>
    <s v="Cash"/>
    <x v="1"/>
    <s v="Yes"/>
    <s v="Laundry"/>
    <n v="2"/>
    <n v="1"/>
    <n v="267.22000000000003"/>
    <x v="1"/>
    <n v="133.61000000000001"/>
  </r>
  <r>
    <n v="4596"/>
    <x v="1"/>
    <x v="19"/>
    <d v="2023-01-25T00:00:00"/>
    <x v="172"/>
    <x v="1"/>
    <n v="131.36000000000001"/>
    <n v="2"/>
    <n v="0"/>
    <x v="2"/>
    <s v="Credit Card"/>
    <x v="1"/>
    <s v="No"/>
    <s v="Laundry"/>
    <n v="5"/>
    <n v="2"/>
    <n v="656.80000000000007"/>
    <x v="1"/>
    <n v="131.36000000000001"/>
  </r>
  <r>
    <n v="4597"/>
    <x v="0"/>
    <x v="85"/>
    <d v="2023-01-26T00:00:00"/>
    <x v="239"/>
    <x v="0"/>
    <n v="194.67"/>
    <n v="3"/>
    <n v="0"/>
    <x v="1"/>
    <s v="UPI"/>
    <x v="0"/>
    <s v="No"/>
    <s v="Accommodation"/>
    <n v="3"/>
    <n v="3"/>
    <n v="584.01"/>
    <x v="0"/>
    <n v="194.67"/>
  </r>
  <r>
    <n v="4598"/>
    <x v="0"/>
    <x v="22"/>
    <d v="2023-12-14T00:00:00"/>
    <x v="50"/>
    <x v="1"/>
    <n v="153.01"/>
    <n v="1"/>
    <n v="0"/>
    <x v="3"/>
    <s v="Credit Card"/>
    <x v="0"/>
    <s v="No"/>
    <s v="Accommodation"/>
    <n v="8"/>
    <n v="1"/>
    <n v="1224.08"/>
    <x v="0"/>
    <n v="153.01"/>
  </r>
  <r>
    <n v="4599"/>
    <x v="1"/>
    <x v="278"/>
    <d v="2023-12-05T00:00:00"/>
    <x v="316"/>
    <x v="2"/>
    <n v="61.7"/>
    <n v="2"/>
    <n v="0"/>
    <x v="2"/>
    <s v="Credit Card"/>
    <x v="1"/>
    <s v="No"/>
    <s v="Accommodation"/>
    <n v="1"/>
    <n v="2"/>
    <n v="61.7"/>
    <x v="1"/>
    <n v="61.7"/>
  </r>
  <r>
    <n v="4600"/>
    <x v="1"/>
    <x v="244"/>
    <d v="2023-01-20T00:00:00"/>
    <x v="396"/>
    <x v="1"/>
    <n v="109.39"/>
    <n v="4"/>
    <n v="0"/>
    <x v="1"/>
    <s v="Cash"/>
    <x v="1"/>
    <s v="No"/>
    <s v="Food &amp; Beverage"/>
    <n v="8"/>
    <n v="4"/>
    <n v="875.12"/>
    <x v="1"/>
    <n v="109.39"/>
  </r>
  <r>
    <n v="4601"/>
    <x v="2"/>
    <x v="236"/>
    <d v="2023-05-10T00:00:00"/>
    <x v="303"/>
    <x v="1"/>
    <n v="194.18"/>
    <n v="2"/>
    <n v="2"/>
    <x v="4"/>
    <s v="Cash"/>
    <x v="0"/>
    <s v="Yes"/>
    <s v="Spa Services"/>
    <n v="12"/>
    <n v="4"/>
    <n v="2330.16"/>
    <x v="0"/>
    <n v="194.17999999999998"/>
  </r>
  <r>
    <n v="4602"/>
    <x v="0"/>
    <x v="25"/>
    <d v="2023-12-03T00:00:00"/>
    <x v="124"/>
    <x v="1"/>
    <n v="137.94999999999999"/>
    <n v="4"/>
    <n v="0"/>
    <x v="2"/>
    <s v="Credit Card"/>
    <x v="3"/>
    <s v="No"/>
    <s v="Food &amp; Beverage"/>
    <n v="5"/>
    <n v="4"/>
    <n v="0"/>
    <x v="2"/>
    <n v="0"/>
  </r>
  <r>
    <n v="4603"/>
    <x v="1"/>
    <x v="99"/>
    <d v="2023-07-13T00:00:00"/>
    <x v="240"/>
    <x v="1"/>
    <n v="128.49"/>
    <n v="2"/>
    <n v="0"/>
    <x v="2"/>
    <s v="Cash"/>
    <x v="0"/>
    <s v="No"/>
    <s v="Accommodation"/>
    <n v="2"/>
    <n v="2"/>
    <n v="256.98"/>
    <x v="0"/>
    <n v="128.49"/>
  </r>
  <r>
    <n v="4604"/>
    <x v="3"/>
    <x v="291"/>
    <d v="2023-02-24T00:00:00"/>
    <x v="218"/>
    <x v="2"/>
    <n v="81.069999999999993"/>
    <n v="1"/>
    <n v="1"/>
    <x v="1"/>
    <s v="Bank Transfer"/>
    <x v="0"/>
    <s v="No"/>
    <s v="Accommodation"/>
    <n v="9"/>
    <n v="2"/>
    <n v="729.62999999999988"/>
    <x v="0"/>
    <n v="81.069999999999993"/>
  </r>
  <r>
    <n v="4605"/>
    <x v="1"/>
    <x v="155"/>
    <d v="2023-07-22T00:00:00"/>
    <x v="194"/>
    <x v="1"/>
    <n v="167.65"/>
    <n v="2"/>
    <n v="0"/>
    <x v="0"/>
    <s v="UPI"/>
    <x v="0"/>
    <s v="Yes"/>
    <s v="Laundry"/>
    <n v="5"/>
    <n v="2"/>
    <n v="838.25"/>
    <x v="0"/>
    <n v="167.65"/>
  </r>
  <r>
    <n v="4606"/>
    <x v="1"/>
    <x v="243"/>
    <d v="2023-08-06T00:00:00"/>
    <x v="402"/>
    <x v="0"/>
    <n v="173.29"/>
    <n v="1"/>
    <n v="0"/>
    <x v="2"/>
    <s v="Credit Card"/>
    <x v="0"/>
    <s v="No"/>
    <s v="Accommodation"/>
    <n v="4"/>
    <n v="1"/>
    <n v="693.16"/>
    <x v="0"/>
    <n v="173.29"/>
  </r>
  <r>
    <n v="4607"/>
    <x v="3"/>
    <x v="134"/>
    <d v="2023-07-15T00:00:00"/>
    <x v="395"/>
    <x v="1"/>
    <n v="178.45"/>
    <n v="1"/>
    <n v="2"/>
    <x v="1"/>
    <s v="UPI"/>
    <x v="0"/>
    <s v="No"/>
    <s v="Accommodation"/>
    <n v="6"/>
    <n v="3"/>
    <n v="1070.6999999999998"/>
    <x v="0"/>
    <n v="178.44999999999996"/>
  </r>
  <r>
    <n v="4608"/>
    <x v="1"/>
    <x v="333"/>
    <d v="2023-12-14T00:00:00"/>
    <x v="214"/>
    <x v="3"/>
    <n v="291"/>
    <n v="1"/>
    <n v="0"/>
    <x v="4"/>
    <s v="UPI"/>
    <x v="0"/>
    <s v="No"/>
    <s v="Other"/>
    <n v="7"/>
    <n v="1"/>
    <n v="2037"/>
    <x v="0"/>
    <n v="291"/>
  </r>
  <r>
    <n v="4609"/>
    <x v="3"/>
    <x v="106"/>
    <d v="2023-06-13T00:00:00"/>
    <x v="18"/>
    <x v="2"/>
    <n v="151.66999999999999"/>
    <n v="1"/>
    <n v="0"/>
    <x v="1"/>
    <s v="Debit Card"/>
    <x v="1"/>
    <s v="No"/>
    <s v="Spa Services"/>
    <n v="6"/>
    <n v="1"/>
    <n v="910.02"/>
    <x v="1"/>
    <n v="151.66999999999999"/>
  </r>
  <r>
    <n v="4610"/>
    <x v="3"/>
    <x v="313"/>
    <d v="2023-08-25T00:00:00"/>
    <x v="281"/>
    <x v="0"/>
    <n v="327.73"/>
    <n v="2"/>
    <n v="0"/>
    <x v="2"/>
    <s v="Debit Card"/>
    <x v="2"/>
    <s v="Yes"/>
    <s v="Food &amp; Beverage"/>
    <n v="8"/>
    <n v="2"/>
    <n v="0"/>
    <x v="2"/>
    <n v="0"/>
  </r>
  <r>
    <n v="4611"/>
    <x v="1"/>
    <x v="108"/>
    <d v="2023-12-17T00:00:00"/>
    <x v="138"/>
    <x v="1"/>
    <n v="93.94"/>
    <n v="3"/>
    <n v="1"/>
    <x v="1"/>
    <s v="Bank Transfer"/>
    <x v="1"/>
    <s v="No"/>
    <s v="Accommodation"/>
    <n v="2"/>
    <n v="4"/>
    <n v="187.88"/>
    <x v="1"/>
    <n v="93.94"/>
  </r>
  <r>
    <n v="4612"/>
    <x v="3"/>
    <x v="217"/>
    <d v="2023-12-13T00:00:00"/>
    <x v="363"/>
    <x v="2"/>
    <n v="158.41999999999999"/>
    <n v="3"/>
    <n v="0"/>
    <x v="3"/>
    <s v="Debit Card"/>
    <x v="1"/>
    <s v="No"/>
    <s v="Food &amp; Beverage"/>
    <n v="4"/>
    <n v="3"/>
    <n v="633.67999999999995"/>
    <x v="1"/>
    <n v="158.41999999999999"/>
  </r>
  <r>
    <n v="4613"/>
    <x v="0"/>
    <x v="175"/>
    <d v="2023-11-23T00:00:00"/>
    <x v="93"/>
    <x v="1"/>
    <n v="150.28"/>
    <n v="1"/>
    <n v="1"/>
    <x v="1"/>
    <s v="Credit Card"/>
    <x v="2"/>
    <s v="Yes"/>
    <s v="Accommodation"/>
    <n v="6"/>
    <n v="2"/>
    <n v="0"/>
    <x v="2"/>
    <n v="0"/>
  </r>
  <r>
    <n v="4614"/>
    <x v="3"/>
    <x v="7"/>
    <d v="2023-02-24T00:00:00"/>
    <x v="239"/>
    <x v="3"/>
    <n v="382.06"/>
    <n v="2"/>
    <n v="1"/>
    <x v="2"/>
    <s v="Credit Card"/>
    <x v="2"/>
    <s v="Yes"/>
    <s v="Laundry"/>
    <n v="2"/>
    <n v="3"/>
    <n v="0"/>
    <x v="2"/>
    <n v="0"/>
  </r>
  <r>
    <n v="4615"/>
    <x v="0"/>
    <x v="182"/>
    <d v="2023-11-09T00:00:00"/>
    <x v="191"/>
    <x v="2"/>
    <n v="119.36"/>
    <n v="2"/>
    <n v="0"/>
    <x v="0"/>
    <s v="Cash"/>
    <x v="0"/>
    <s v="No"/>
    <s v="Accommodation"/>
    <n v="2"/>
    <n v="2"/>
    <n v="238.72"/>
    <x v="0"/>
    <n v="119.36"/>
  </r>
  <r>
    <n v="4616"/>
    <x v="1"/>
    <x v="356"/>
    <d v="2023-02-08T00:00:00"/>
    <x v="119"/>
    <x v="0"/>
    <n v="233.14"/>
    <n v="1"/>
    <n v="0"/>
    <x v="0"/>
    <s v="Credit Card"/>
    <x v="0"/>
    <s v="No"/>
    <s v="Accommodation"/>
    <n v="5"/>
    <n v="1"/>
    <n v="1165.6999999999998"/>
    <x v="0"/>
    <n v="233.13999999999996"/>
  </r>
  <r>
    <n v="4617"/>
    <x v="0"/>
    <x v="314"/>
    <d v="2023-11-04T00:00:00"/>
    <x v="354"/>
    <x v="3"/>
    <n v="284.26"/>
    <n v="2"/>
    <n v="2"/>
    <x v="1"/>
    <s v="Credit Card"/>
    <x v="0"/>
    <s v="No"/>
    <s v="Laundry"/>
    <n v="5"/>
    <n v="4"/>
    <n v="1421.3"/>
    <x v="0"/>
    <n v="284.26"/>
  </r>
  <r>
    <n v="4618"/>
    <x v="0"/>
    <x v="51"/>
    <d v="2024-01-05T00:00:00"/>
    <x v="421"/>
    <x v="2"/>
    <n v="106.15"/>
    <n v="2"/>
    <n v="0"/>
    <x v="0"/>
    <s v="Cash"/>
    <x v="1"/>
    <s v="No"/>
    <s v="Food &amp; Beverage"/>
    <n v="10"/>
    <n v="2"/>
    <n v="1061.5"/>
    <x v="1"/>
    <n v="106.15"/>
  </r>
  <r>
    <n v="4619"/>
    <x v="3"/>
    <x v="234"/>
    <d v="2023-02-03T00:00:00"/>
    <x v="10"/>
    <x v="2"/>
    <n v="79.430000000000007"/>
    <n v="1"/>
    <n v="2"/>
    <x v="0"/>
    <s v="Bank Transfer"/>
    <x v="0"/>
    <s v="No"/>
    <s v="Accommodation"/>
    <n v="9"/>
    <n v="3"/>
    <n v="714.87000000000012"/>
    <x v="0"/>
    <n v="79.430000000000007"/>
  </r>
  <r>
    <n v="4620"/>
    <x v="0"/>
    <x v="11"/>
    <d v="2023-09-29T00:00:00"/>
    <x v="388"/>
    <x v="3"/>
    <n v="401.54"/>
    <n v="1"/>
    <n v="0"/>
    <x v="1"/>
    <s v="UPI"/>
    <x v="0"/>
    <s v="No"/>
    <s v="Accommodation"/>
    <n v="6"/>
    <n v="1"/>
    <n v="2409.2400000000002"/>
    <x v="0"/>
    <n v="401.54"/>
  </r>
  <r>
    <n v="4621"/>
    <x v="2"/>
    <x v="97"/>
    <d v="2023-12-13T00:00:00"/>
    <x v="188"/>
    <x v="1"/>
    <n v="135.4"/>
    <n v="3"/>
    <n v="0"/>
    <x v="1"/>
    <s v="Bank Transfer"/>
    <x v="0"/>
    <s v="No"/>
    <s v="Accommodation"/>
    <n v="2"/>
    <n v="3"/>
    <n v="270.8"/>
    <x v="0"/>
    <n v="135.4"/>
  </r>
  <r>
    <n v="4622"/>
    <x v="3"/>
    <x v="89"/>
    <d v="2023-11-01T00:00:00"/>
    <x v="27"/>
    <x v="0"/>
    <n v="360.22"/>
    <n v="2"/>
    <n v="1"/>
    <x v="0"/>
    <s v="Debit Card"/>
    <x v="3"/>
    <s v="No"/>
    <s v="Accommodation"/>
    <n v="3"/>
    <n v="3"/>
    <n v="0"/>
    <x v="2"/>
    <n v="0"/>
  </r>
  <r>
    <n v="4623"/>
    <x v="2"/>
    <x v="230"/>
    <d v="2023-06-21T00:00:00"/>
    <x v="36"/>
    <x v="0"/>
    <n v="244.06"/>
    <n v="2"/>
    <n v="2"/>
    <x v="2"/>
    <s v="Cash"/>
    <x v="3"/>
    <s v="No"/>
    <s v="Other"/>
    <n v="3"/>
    <n v="4"/>
    <n v="0"/>
    <x v="2"/>
    <n v="0"/>
  </r>
  <r>
    <n v="4624"/>
    <x v="2"/>
    <x v="116"/>
    <d v="2023-04-25T00:00:00"/>
    <x v="139"/>
    <x v="2"/>
    <n v="110.66"/>
    <n v="1"/>
    <n v="3"/>
    <x v="1"/>
    <s v="UPI"/>
    <x v="3"/>
    <s v="Yes"/>
    <s v="Accommodation"/>
    <n v="3"/>
    <n v="4"/>
    <n v="0"/>
    <x v="2"/>
    <n v="0"/>
  </r>
  <r>
    <n v="4625"/>
    <x v="0"/>
    <x v="118"/>
    <d v="2023-01-15T00:00:00"/>
    <x v="419"/>
    <x v="2"/>
    <n v="100.73"/>
    <n v="3"/>
    <n v="2"/>
    <x v="3"/>
    <s v="UPI"/>
    <x v="0"/>
    <s v="No"/>
    <s v="Accommodation"/>
    <n v="4"/>
    <n v="5"/>
    <n v="402.92"/>
    <x v="0"/>
    <n v="100.73"/>
  </r>
  <r>
    <n v="4626"/>
    <x v="3"/>
    <x v="252"/>
    <d v="2023-02-06T00:00:00"/>
    <x v="64"/>
    <x v="2"/>
    <n v="104.38"/>
    <n v="2"/>
    <n v="0"/>
    <x v="1"/>
    <s v="Bank Transfer"/>
    <x v="1"/>
    <s v="No"/>
    <s v="Accommodation"/>
    <n v="6"/>
    <n v="2"/>
    <n v="626.28"/>
    <x v="1"/>
    <n v="104.38"/>
  </r>
  <r>
    <n v="4627"/>
    <x v="3"/>
    <x v="107"/>
    <d v="2023-06-11T00:00:00"/>
    <x v="249"/>
    <x v="1"/>
    <n v="241.52"/>
    <n v="3"/>
    <n v="0"/>
    <x v="2"/>
    <s v="Bank Transfer"/>
    <x v="0"/>
    <s v="No"/>
    <s v="Accommodation"/>
    <n v="6"/>
    <n v="3"/>
    <n v="1449.1200000000001"/>
    <x v="0"/>
    <n v="241.52"/>
  </r>
  <r>
    <n v="4628"/>
    <x v="3"/>
    <x v="302"/>
    <d v="2023-03-06T00:00:00"/>
    <x v="212"/>
    <x v="2"/>
    <n v="111.09"/>
    <n v="1"/>
    <n v="0"/>
    <x v="1"/>
    <s v="Bank Transfer"/>
    <x v="0"/>
    <s v="No"/>
    <s v="Spa Services"/>
    <n v="5"/>
    <n v="1"/>
    <n v="555.45000000000005"/>
    <x v="0"/>
    <n v="111.09"/>
  </r>
  <r>
    <n v="4629"/>
    <x v="2"/>
    <x v="74"/>
    <d v="2023-05-08T00:00:00"/>
    <x v="179"/>
    <x v="1"/>
    <n v="141.9"/>
    <n v="2"/>
    <n v="2"/>
    <x v="0"/>
    <s v="Bank Transfer"/>
    <x v="0"/>
    <s v="No"/>
    <s v="Accommodation"/>
    <n v="2"/>
    <n v="4"/>
    <n v="283.8"/>
    <x v="0"/>
    <n v="141.9"/>
  </r>
  <r>
    <n v="4630"/>
    <x v="2"/>
    <x v="363"/>
    <d v="2023-08-29T00:00:00"/>
    <x v="274"/>
    <x v="2"/>
    <n v="104.62"/>
    <n v="2"/>
    <n v="0"/>
    <x v="0"/>
    <s v="Cash"/>
    <x v="0"/>
    <s v="No"/>
    <s v="Accommodation"/>
    <n v="2"/>
    <n v="2"/>
    <n v="209.24"/>
    <x v="0"/>
    <n v="104.62"/>
  </r>
  <r>
    <n v="4631"/>
    <x v="3"/>
    <x v="338"/>
    <d v="2023-01-11T00:00:00"/>
    <x v="84"/>
    <x v="1"/>
    <n v="234.33"/>
    <n v="1"/>
    <n v="0"/>
    <x v="2"/>
    <s v="Debit Card"/>
    <x v="0"/>
    <s v="Yes"/>
    <s v="Laundry"/>
    <n v="5"/>
    <n v="1"/>
    <n v="1171.6500000000001"/>
    <x v="0"/>
    <n v="234.33"/>
  </r>
  <r>
    <n v="4632"/>
    <x v="3"/>
    <x v="19"/>
    <d v="2023-01-26T00:00:00"/>
    <x v="29"/>
    <x v="1"/>
    <n v="158.28"/>
    <n v="2"/>
    <n v="1"/>
    <x v="1"/>
    <s v="UPI"/>
    <x v="0"/>
    <s v="No"/>
    <s v="Accommodation"/>
    <n v="6"/>
    <n v="3"/>
    <n v="949.68000000000006"/>
    <x v="0"/>
    <n v="158.28"/>
  </r>
  <r>
    <n v="4633"/>
    <x v="2"/>
    <x v="211"/>
    <d v="2023-03-05T00:00:00"/>
    <x v="47"/>
    <x v="0"/>
    <n v="268.64999999999998"/>
    <n v="1"/>
    <n v="0"/>
    <x v="2"/>
    <s v="Debit Card"/>
    <x v="0"/>
    <s v="No"/>
    <s v="Spa Services"/>
    <n v="8"/>
    <n v="1"/>
    <n v="2149.1999999999998"/>
    <x v="0"/>
    <n v="268.64999999999998"/>
  </r>
  <r>
    <n v="4634"/>
    <x v="3"/>
    <x v="263"/>
    <d v="2023-08-02T00:00:00"/>
    <x v="273"/>
    <x v="1"/>
    <n v="179.89"/>
    <n v="2"/>
    <n v="0"/>
    <x v="1"/>
    <s v="Cash"/>
    <x v="0"/>
    <s v="Yes"/>
    <s v="Laundry"/>
    <n v="6"/>
    <n v="2"/>
    <n v="1079.3399999999999"/>
    <x v="0"/>
    <n v="179.89"/>
  </r>
  <r>
    <n v="4635"/>
    <x v="3"/>
    <x v="226"/>
    <d v="2024-01-03T00:00:00"/>
    <x v="342"/>
    <x v="1"/>
    <n v="185.65"/>
    <n v="4"/>
    <n v="1"/>
    <x v="1"/>
    <s v="Credit Card"/>
    <x v="1"/>
    <s v="Yes"/>
    <s v="Accommodation"/>
    <n v="3"/>
    <n v="5"/>
    <n v="556.95000000000005"/>
    <x v="1"/>
    <n v="185.65"/>
  </r>
  <r>
    <n v="4636"/>
    <x v="1"/>
    <x v="81"/>
    <d v="2023-06-08T00:00:00"/>
    <x v="283"/>
    <x v="2"/>
    <n v="65.67"/>
    <n v="4"/>
    <n v="0"/>
    <x v="0"/>
    <s v="Debit Card"/>
    <x v="0"/>
    <s v="Yes"/>
    <s v="Accommodation"/>
    <n v="4"/>
    <n v="4"/>
    <n v="262.68"/>
    <x v="0"/>
    <n v="65.67"/>
  </r>
  <r>
    <n v="4637"/>
    <x v="1"/>
    <x v="7"/>
    <d v="2023-02-26T00:00:00"/>
    <x v="163"/>
    <x v="3"/>
    <n v="374.75"/>
    <n v="1"/>
    <n v="3"/>
    <x v="2"/>
    <s v="Debit Card"/>
    <x v="0"/>
    <s v="No"/>
    <s v="Other"/>
    <n v="4"/>
    <n v="4"/>
    <n v="1499"/>
    <x v="0"/>
    <n v="374.75"/>
  </r>
  <r>
    <n v="4638"/>
    <x v="0"/>
    <x v="96"/>
    <d v="2023-01-20T00:00:00"/>
    <x v="29"/>
    <x v="2"/>
    <n v="77.17"/>
    <n v="2"/>
    <n v="0"/>
    <x v="0"/>
    <s v="Bank Transfer"/>
    <x v="3"/>
    <s v="Yes"/>
    <s v="Laundry"/>
    <n v="2"/>
    <n v="2"/>
    <n v="0"/>
    <x v="2"/>
    <n v="0"/>
  </r>
  <r>
    <n v="4639"/>
    <x v="3"/>
    <x v="216"/>
    <d v="2023-07-20T00:00:00"/>
    <x v="20"/>
    <x v="0"/>
    <n v="252.55"/>
    <n v="2"/>
    <n v="0"/>
    <x v="3"/>
    <s v="Credit Card"/>
    <x v="2"/>
    <s v="No"/>
    <s v="Food &amp; Beverage"/>
    <n v="2"/>
    <n v="2"/>
    <n v="0"/>
    <x v="2"/>
    <n v="0"/>
  </r>
  <r>
    <n v="4640"/>
    <x v="2"/>
    <x v="39"/>
    <d v="2023-06-12T00:00:00"/>
    <x v="368"/>
    <x v="2"/>
    <n v="111.58"/>
    <n v="1"/>
    <n v="0"/>
    <x v="1"/>
    <s v="Bank Transfer"/>
    <x v="0"/>
    <s v="Yes"/>
    <s v="Accommodation"/>
    <n v="3"/>
    <n v="1"/>
    <n v="334.74"/>
    <x v="0"/>
    <n v="111.58"/>
  </r>
  <r>
    <n v="4641"/>
    <x v="0"/>
    <x v="106"/>
    <d v="2023-06-10T00:00:00"/>
    <x v="283"/>
    <x v="1"/>
    <n v="102.64"/>
    <n v="2"/>
    <n v="0"/>
    <x v="2"/>
    <s v="Bank Transfer"/>
    <x v="0"/>
    <s v="No"/>
    <s v="Accommodation"/>
    <n v="3"/>
    <n v="2"/>
    <n v="307.92"/>
    <x v="0"/>
    <n v="102.64"/>
  </r>
  <r>
    <n v="4642"/>
    <x v="2"/>
    <x v="125"/>
    <d v="2023-02-16T00:00:00"/>
    <x v="204"/>
    <x v="2"/>
    <n v="100.37"/>
    <n v="2"/>
    <n v="3"/>
    <x v="2"/>
    <s v="UPI"/>
    <x v="0"/>
    <s v="Yes"/>
    <s v="Accommodation"/>
    <n v="3"/>
    <n v="5"/>
    <n v="301.11"/>
    <x v="0"/>
    <n v="100.37"/>
  </r>
  <r>
    <n v="4643"/>
    <x v="2"/>
    <x v="23"/>
    <d v="2023-02-22T00:00:00"/>
    <x v="372"/>
    <x v="1"/>
    <n v="152.47999999999999"/>
    <n v="1"/>
    <n v="1"/>
    <x v="1"/>
    <s v="UPI"/>
    <x v="0"/>
    <s v="Yes"/>
    <s v="Other"/>
    <n v="12"/>
    <n v="2"/>
    <n v="1829.7599999999998"/>
    <x v="0"/>
    <n v="152.47999999999999"/>
  </r>
  <r>
    <n v="4644"/>
    <x v="1"/>
    <x v="163"/>
    <d v="2023-12-09T00:00:00"/>
    <x v="143"/>
    <x v="2"/>
    <n v="114.43"/>
    <n v="2"/>
    <n v="0"/>
    <x v="1"/>
    <s v="UPI"/>
    <x v="0"/>
    <s v="No"/>
    <s v="Food &amp; Beverage"/>
    <n v="8"/>
    <n v="2"/>
    <n v="915.44"/>
    <x v="0"/>
    <n v="114.43"/>
  </r>
  <r>
    <n v="4645"/>
    <x v="2"/>
    <x v="331"/>
    <d v="2024-01-03T00:00:00"/>
    <x v="300"/>
    <x v="0"/>
    <n v="315.74"/>
    <n v="1"/>
    <n v="1"/>
    <x v="1"/>
    <s v="Bank Transfer"/>
    <x v="0"/>
    <s v="No"/>
    <s v="Accommodation"/>
    <n v="7"/>
    <n v="2"/>
    <n v="2210.1800000000003"/>
    <x v="0"/>
    <n v="315.74000000000007"/>
  </r>
  <r>
    <n v="4646"/>
    <x v="0"/>
    <x v="325"/>
    <d v="2023-07-27T00:00:00"/>
    <x v="0"/>
    <x v="0"/>
    <n v="199.98"/>
    <n v="4"/>
    <n v="1"/>
    <x v="1"/>
    <s v="Bank Transfer"/>
    <x v="0"/>
    <s v="Yes"/>
    <s v="Accommodation"/>
    <n v="3"/>
    <n v="5"/>
    <n v="599.93999999999994"/>
    <x v="0"/>
    <n v="199.98"/>
  </r>
  <r>
    <n v="4647"/>
    <x v="0"/>
    <x v="283"/>
    <d v="2023-12-13T00:00:00"/>
    <x v="90"/>
    <x v="2"/>
    <n v="89.67"/>
    <n v="4"/>
    <n v="0"/>
    <x v="2"/>
    <s v="Debit Card"/>
    <x v="0"/>
    <s v="No"/>
    <s v="Accommodation"/>
    <n v="3"/>
    <n v="4"/>
    <n v="269.01"/>
    <x v="0"/>
    <n v="89.67"/>
  </r>
  <r>
    <n v="4648"/>
    <x v="0"/>
    <x v="218"/>
    <d v="2023-06-01T00:00:00"/>
    <x v="173"/>
    <x v="2"/>
    <n v="70.5"/>
    <n v="2"/>
    <n v="0"/>
    <x v="0"/>
    <s v="Cash"/>
    <x v="0"/>
    <s v="No"/>
    <s v="Accommodation"/>
    <n v="7"/>
    <n v="2"/>
    <n v="493.5"/>
    <x v="0"/>
    <n v="70.5"/>
  </r>
  <r>
    <n v="4649"/>
    <x v="2"/>
    <x v="331"/>
    <d v="2023-12-28T00:00:00"/>
    <x v="112"/>
    <x v="0"/>
    <n v="249.57"/>
    <n v="1"/>
    <n v="1"/>
    <x v="4"/>
    <s v="Debit Card"/>
    <x v="0"/>
    <s v="No"/>
    <s v="Food &amp; Beverage"/>
    <n v="1"/>
    <n v="2"/>
    <n v="249.57"/>
    <x v="0"/>
    <n v="249.57"/>
  </r>
  <r>
    <n v="4650"/>
    <x v="0"/>
    <x v="42"/>
    <d v="2023-05-02T00:00:00"/>
    <x v="160"/>
    <x v="1"/>
    <n v="154.22"/>
    <n v="2"/>
    <n v="0"/>
    <x v="4"/>
    <s v="Debit Card"/>
    <x v="0"/>
    <s v="No"/>
    <s v="Accommodation"/>
    <n v="6"/>
    <n v="2"/>
    <n v="925.31999999999994"/>
    <x v="0"/>
    <n v="154.22"/>
  </r>
  <r>
    <n v="4651"/>
    <x v="2"/>
    <x v="39"/>
    <d v="2023-06-10T00:00:00"/>
    <x v="317"/>
    <x v="0"/>
    <n v="263.12"/>
    <n v="2"/>
    <n v="0"/>
    <x v="0"/>
    <s v="Cash"/>
    <x v="1"/>
    <s v="No"/>
    <s v="Accommodation"/>
    <n v="1"/>
    <n v="2"/>
    <n v="263.12"/>
    <x v="1"/>
    <n v="263.12"/>
  </r>
  <r>
    <n v="4652"/>
    <x v="1"/>
    <x v="193"/>
    <d v="2023-04-27T00:00:00"/>
    <x v="157"/>
    <x v="2"/>
    <n v="116.73"/>
    <n v="4"/>
    <n v="0"/>
    <x v="1"/>
    <s v="Debit Card"/>
    <x v="0"/>
    <s v="Yes"/>
    <s v="Spa Services"/>
    <n v="3"/>
    <n v="4"/>
    <n v="350.19"/>
    <x v="0"/>
    <n v="116.73"/>
  </r>
  <r>
    <n v="4653"/>
    <x v="3"/>
    <x v="261"/>
    <d v="2023-03-29T00:00:00"/>
    <x v="192"/>
    <x v="0"/>
    <n v="257.85000000000002"/>
    <n v="2"/>
    <n v="1"/>
    <x v="2"/>
    <s v="Debit Card"/>
    <x v="0"/>
    <s v="No"/>
    <s v="Accommodation"/>
    <n v="3"/>
    <n v="3"/>
    <n v="773.55000000000007"/>
    <x v="0"/>
    <n v="257.85000000000002"/>
  </r>
  <r>
    <n v="4654"/>
    <x v="3"/>
    <x v="354"/>
    <d v="2023-08-07T00:00:00"/>
    <x v="48"/>
    <x v="2"/>
    <n v="88.36"/>
    <n v="3"/>
    <n v="0"/>
    <x v="1"/>
    <s v="Bank Transfer"/>
    <x v="2"/>
    <s v="No"/>
    <s v="Accommodation"/>
    <n v="9"/>
    <n v="3"/>
    <n v="0"/>
    <x v="2"/>
    <n v="0"/>
  </r>
  <r>
    <n v="4655"/>
    <x v="3"/>
    <x v="98"/>
    <d v="2023-05-20T00:00:00"/>
    <x v="95"/>
    <x v="2"/>
    <n v="134.61000000000001"/>
    <n v="1"/>
    <n v="0"/>
    <x v="2"/>
    <s v="Debit Card"/>
    <x v="0"/>
    <s v="No"/>
    <s v="Spa Services"/>
    <n v="5"/>
    <n v="1"/>
    <n v="673.05000000000007"/>
    <x v="0"/>
    <n v="134.61000000000001"/>
  </r>
  <r>
    <n v="4656"/>
    <x v="1"/>
    <x v="274"/>
    <d v="2023-08-14T00:00:00"/>
    <x v="320"/>
    <x v="0"/>
    <n v="170.69"/>
    <n v="3"/>
    <n v="0"/>
    <x v="4"/>
    <s v="Cash"/>
    <x v="0"/>
    <s v="No"/>
    <s v="Accommodation"/>
    <n v="2"/>
    <n v="3"/>
    <n v="341.38"/>
    <x v="0"/>
    <n v="170.69"/>
  </r>
  <r>
    <n v="4657"/>
    <x v="0"/>
    <x v="174"/>
    <d v="2023-11-12T00:00:00"/>
    <x v="276"/>
    <x v="2"/>
    <n v="65.81"/>
    <n v="4"/>
    <n v="0"/>
    <x v="2"/>
    <s v="Debit Card"/>
    <x v="1"/>
    <s v="No"/>
    <s v="Spa Services"/>
    <n v="7"/>
    <n v="4"/>
    <n v="460.67"/>
    <x v="1"/>
    <n v="65.81"/>
  </r>
  <r>
    <n v="4658"/>
    <x v="3"/>
    <x v="162"/>
    <d v="2023-01-30T00:00:00"/>
    <x v="67"/>
    <x v="1"/>
    <n v="130.09"/>
    <n v="2"/>
    <n v="1"/>
    <x v="2"/>
    <s v="Cash"/>
    <x v="0"/>
    <s v="No"/>
    <s v="Spa Services"/>
    <n v="4"/>
    <n v="3"/>
    <n v="520.36"/>
    <x v="0"/>
    <n v="130.09"/>
  </r>
  <r>
    <n v="4659"/>
    <x v="1"/>
    <x v="192"/>
    <d v="2024-01-02T00:00:00"/>
    <x v="226"/>
    <x v="3"/>
    <n v="341.07"/>
    <n v="1"/>
    <n v="0"/>
    <x v="3"/>
    <s v="Cash"/>
    <x v="2"/>
    <s v="No"/>
    <s v="Accommodation"/>
    <n v="9"/>
    <n v="1"/>
    <n v="0"/>
    <x v="2"/>
    <n v="0"/>
  </r>
  <r>
    <n v="4660"/>
    <x v="0"/>
    <x v="19"/>
    <d v="2023-01-24T00:00:00"/>
    <x v="428"/>
    <x v="1"/>
    <n v="117.1"/>
    <n v="1"/>
    <n v="0"/>
    <x v="1"/>
    <s v="Bank Transfer"/>
    <x v="0"/>
    <s v="Yes"/>
    <s v="Food &amp; Beverage"/>
    <n v="4"/>
    <n v="1"/>
    <n v="468.4"/>
    <x v="0"/>
    <n v="117.1"/>
  </r>
  <r>
    <n v="4661"/>
    <x v="0"/>
    <x v="90"/>
    <d v="2023-09-01T00:00:00"/>
    <x v="109"/>
    <x v="2"/>
    <n v="124.81"/>
    <n v="3"/>
    <n v="1"/>
    <x v="2"/>
    <s v="Bank Transfer"/>
    <x v="1"/>
    <s v="No"/>
    <s v="Accommodation"/>
    <n v="4"/>
    <n v="4"/>
    <n v="499.24"/>
    <x v="1"/>
    <n v="124.81"/>
  </r>
  <r>
    <n v="4662"/>
    <x v="2"/>
    <x v="206"/>
    <d v="2023-04-02T00:00:00"/>
    <x v="254"/>
    <x v="0"/>
    <n v="271.37"/>
    <n v="2"/>
    <n v="0"/>
    <x v="4"/>
    <s v="Credit Card"/>
    <x v="3"/>
    <s v="No"/>
    <s v="Other"/>
    <n v="10"/>
    <n v="2"/>
    <n v="0"/>
    <x v="2"/>
    <n v="0"/>
  </r>
  <r>
    <n v="4663"/>
    <x v="1"/>
    <x v="148"/>
    <d v="2023-06-03T00:00:00"/>
    <x v="373"/>
    <x v="3"/>
    <n v="389.98"/>
    <n v="2"/>
    <n v="0"/>
    <x v="3"/>
    <s v="Cash"/>
    <x v="1"/>
    <s v="No"/>
    <s v="Food &amp; Beverage"/>
    <n v="7"/>
    <n v="2"/>
    <n v="2729.86"/>
    <x v="1"/>
    <n v="389.98"/>
  </r>
  <r>
    <n v="4664"/>
    <x v="1"/>
    <x v="282"/>
    <d v="2023-06-02T00:00:00"/>
    <x v="115"/>
    <x v="1"/>
    <n v="106.13"/>
    <n v="1"/>
    <n v="0"/>
    <x v="1"/>
    <s v="UPI"/>
    <x v="0"/>
    <s v="No"/>
    <s v="Accommodation"/>
    <n v="1"/>
    <n v="1"/>
    <n v="106.13"/>
    <x v="0"/>
    <n v="106.13"/>
  </r>
  <r>
    <n v="4665"/>
    <x v="1"/>
    <x v="333"/>
    <d v="2023-12-09T00:00:00"/>
    <x v="97"/>
    <x v="1"/>
    <n v="109.86"/>
    <n v="3"/>
    <n v="2"/>
    <x v="2"/>
    <s v="Debit Card"/>
    <x v="2"/>
    <s v="No"/>
    <s v="Food &amp; Beverage"/>
    <n v="2"/>
    <n v="5"/>
    <n v="0"/>
    <x v="2"/>
    <n v="0"/>
  </r>
  <r>
    <n v="4666"/>
    <x v="1"/>
    <x v="161"/>
    <d v="2023-04-01T00:00:00"/>
    <x v="144"/>
    <x v="3"/>
    <n v="377.33"/>
    <n v="1"/>
    <n v="2"/>
    <x v="2"/>
    <s v="Debit Card"/>
    <x v="1"/>
    <s v="Yes"/>
    <s v="Accommodation"/>
    <n v="7"/>
    <n v="3"/>
    <n v="2641.31"/>
    <x v="1"/>
    <n v="377.33"/>
  </r>
  <r>
    <n v="4667"/>
    <x v="0"/>
    <x v="79"/>
    <d v="2023-02-01T00:00:00"/>
    <x v="312"/>
    <x v="0"/>
    <n v="259.31"/>
    <n v="2"/>
    <n v="2"/>
    <x v="4"/>
    <s v="Debit Card"/>
    <x v="0"/>
    <s v="No"/>
    <s v="Spa Services"/>
    <n v="10"/>
    <n v="4"/>
    <n v="2593.1"/>
    <x v="0"/>
    <n v="259.31"/>
  </r>
  <r>
    <n v="4668"/>
    <x v="2"/>
    <x v="142"/>
    <d v="2023-01-12T00:00:00"/>
    <x v="424"/>
    <x v="3"/>
    <n v="544.75"/>
    <n v="3"/>
    <n v="0"/>
    <x v="2"/>
    <s v="Cash"/>
    <x v="2"/>
    <s v="No"/>
    <s v="Accommodation"/>
    <n v="8"/>
    <n v="3"/>
    <n v="0"/>
    <x v="2"/>
    <n v="0"/>
  </r>
  <r>
    <n v="4669"/>
    <x v="3"/>
    <x v="223"/>
    <d v="2023-09-11T00:00:00"/>
    <x v="233"/>
    <x v="0"/>
    <n v="263.51"/>
    <n v="4"/>
    <n v="1"/>
    <x v="1"/>
    <s v="Credit Card"/>
    <x v="0"/>
    <s v="No"/>
    <s v="Accommodation"/>
    <n v="6"/>
    <n v="5"/>
    <n v="1581.06"/>
    <x v="0"/>
    <n v="263.51"/>
  </r>
  <r>
    <n v="4670"/>
    <x v="1"/>
    <x v="10"/>
    <d v="2023-02-03T00:00:00"/>
    <x v="423"/>
    <x v="2"/>
    <n v="111.63"/>
    <n v="2"/>
    <n v="1"/>
    <x v="1"/>
    <s v="Bank Transfer"/>
    <x v="0"/>
    <s v="No"/>
    <s v="Accommodation"/>
    <n v="10"/>
    <n v="3"/>
    <n v="1116.3"/>
    <x v="0"/>
    <n v="111.63"/>
  </r>
  <r>
    <n v="4671"/>
    <x v="3"/>
    <x v="328"/>
    <d v="2023-09-22T00:00:00"/>
    <x v="269"/>
    <x v="0"/>
    <n v="228.13"/>
    <n v="3"/>
    <n v="3"/>
    <x v="0"/>
    <s v="Cash"/>
    <x v="0"/>
    <s v="No"/>
    <s v="Laundry"/>
    <n v="1"/>
    <n v="6"/>
    <n v="228.13"/>
    <x v="0"/>
    <n v="228.13"/>
  </r>
  <r>
    <n v="4672"/>
    <x v="3"/>
    <x v="52"/>
    <d v="2023-12-03T00:00:00"/>
    <x v="220"/>
    <x v="3"/>
    <n v="558.09"/>
    <n v="4"/>
    <n v="3"/>
    <x v="4"/>
    <s v="Debit Card"/>
    <x v="3"/>
    <s v="Yes"/>
    <s v="Other"/>
    <n v="3"/>
    <n v="7"/>
    <n v="0"/>
    <x v="2"/>
    <n v="0"/>
  </r>
  <r>
    <n v="4673"/>
    <x v="3"/>
    <x v="67"/>
    <d v="2023-05-19T00:00:00"/>
    <x v="303"/>
    <x v="2"/>
    <n v="80.819999999999993"/>
    <n v="2"/>
    <n v="0"/>
    <x v="1"/>
    <s v="Cash"/>
    <x v="0"/>
    <s v="No"/>
    <s v="Accommodation"/>
    <n v="5"/>
    <n v="2"/>
    <n v="404.09999999999997"/>
    <x v="0"/>
    <n v="80.819999999999993"/>
  </r>
  <r>
    <n v="4674"/>
    <x v="2"/>
    <x v="293"/>
    <d v="2023-05-28T00:00:00"/>
    <x v="95"/>
    <x v="0"/>
    <n v="290.26"/>
    <n v="2"/>
    <n v="0"/>
    <x v="1"/>
    <s v="UPI"/>
    <x v="0"/>
    <s v="No"/>
    <s v="Accommodation"/>
    <n v="8"/>
    <n v="2"/>
    <n v="2322.08"/>
    <x v="0"/>
    <n v="290.26"/>
  </r>
  <r>
    <n v="4675"/>
    <x v="1"/>
    <x v="7"/>
    <d v="2023-03-06T00:00:00"/>
    <x v="337"/>
    <x v="1"/>
    <n v="101.04"/>
    <n v="1"/>
    <n v="2"/>
    <x v="4"/>
    <s v="Debit Card"/>
    <x v="1"/>
    <s v="No"/>
    <s v="Accommodation"/>
    <n v="12"/>
    <n v="3"/>
    <n v="1212.48"/>
    <x v="1"/>
    <n v="101.04"/>
  </r>
  <r>
    <n v="4676"/>
    <x v="1"/>
    <x v="296"/>
    <d v="2023-06-06T00:00:00"/>
    <x v="88"/>
    <x v="3"/>
    <n v="254.21"/>
    <n v="3"/>
    <n v="0"/>
    <x v="2"/>
    <s v="Cash"/>
    <x v="1"/>
    <s v="No"/>
    <s v="Accommodation"/>
    <n v="3"/>
    <n v="3"/>
    <n v="762.63"/>
    <x v="1"/>
    <n v="254.21"/>
  </r>
  <r>
    <n v="4677"/>
    <x v="2"/>
    <x v="208"/>
    <d v="2023-10-06T00:00:00"/>
    <x v="156"/>
    <x v="1"/>
    <n v="139.63999999999999"/>
    <n v="1"/>
    <n v="0"/>
    <x v="1"/>
    <s v="UPI"/>
    <x v="0"/>
    <s v="No"/>
    <s v="Food &amp; Beverage"/>
    <n v="2"/>
    <n v="1"/>
    <n v="279.27999999999997"/>
    <x v="0"/>
    <n v="139.63999999999999"/>
  </r>
  <r>
    <n v="4678"/>
    <x v="2"/>
    <x v="250"/>
    <d v="2023-04-03T00:00:00"/>
    <x v="335"/>
    <x v="1"/>
    <n v="157.63"/>
    <n v="2"/>
    <n v="2"/>
    <x v="1"/>
    <s v="Debit Card"/>
    <x v="1"/>
    <s v="No"/>
    <s v="Spa Services"/>
    <n v="3"/>
    <n v="4"/>
    <n v="472.89"/>
    <x v="1"/>
    <n v="157.63"/>
  </r>
  <r>
    <n v="4679"/>
    <x v="2"/>
    <x v="258"/>
    <d v="2023-07-14T00:00:00"/>
    <x v="249"/>
    <x v="1"/>
    <n v="206.42"/>
    <n v="2"/>
    <n v="3"/>
    <x v="4"/>
    <s v="Credit Card"/>
    <x v="0"/>
    <s v="No"/>
    <s v="Spa Services"/>
    <n v="4"/>
    <n v="5"/>
    <n v="825.68"/>
    <x v="0"/>
    <n v="206.42"/>
  </r>
  <r>
    <n v="4680"/>
    <x v="3"/>
    <x v="75"/>
    <d v="2023-10-05T00:00:00"/>
    <x v="382"/>
    <x v="1"/>
    <n v="165.35"/>
    <n v="2"/>
    <n v="0"/>
    <x v="0"/>
    <s v="UPI"/>
    <x v="2"/>
    <s v="No"/>
    <s v="Accommodation"/>
    <n v="5"/>
    <n v="2"/>
    <n v="0"/>
    <x v="2"/>
    <n v="0"/>
  </r>
  <r>
    <n v="4681"/>
    <x v="1"/>
    <x v="306"/>
    <d v="2023-07-17T00:00:00"/>
    <x v="30"/>
    <x v="1"/>
    <n v="168.99"/>
    <n v="1"/>
    <n v="1"/>
    <x v="1"/>
    <s v="Cash"/>
    <x v="1"/>
    <s v="No"/>
    <s v="Accommodation"/>
    <n v="11"/>
    <n v="2"/>
    <n v="1858.89"/>
    <x v="1"/>
    <n v="168.99"/>
  </r>
  <r>
    <n v="4682"/>
    <x v="2"/>
    <x v="172"/>
    <d v="2023-04-28T00:00:00"/>
    <x v="63"/>
    <x v="2"/>
    <n v="84.42"/>
    <n v="2"/>
    <n v="0"/>
    <x v="0"/>
    <s v="Debit Card"/>
    <x v="3"/>
    <s v="No"/>
    <s v="Accommodation"/>
    <n v="13"/>
    <n v="2"/>
    <n v="0"/>
    <x v="2"/>
    <n v="0"/>
  </r>
  <r>
    <n v="4683"/>
    <x v="2"/>
    <x v="167"/>
    <d v="2023-03-08T00:00:00"/>
    <x v="391"/>
    <x v="3"/>
    <n v="398.47"/>
    <n v="2"/>
    <n v="3"/>
    <x v="1"/>
    <s v="Credit Card"/>
    <x v="2"/>
    <s v="No"/>
    <s v="Other"/>
    <n v="3"/>
    <n v="5"/>
    <n v="0"/>
    <x v="2"/>
    <n v="0"/>
  </r>
  <r>
    <n v="4684"/>
    <x v="3"/>
    <x v="173"/>
    <d v="2023-12-01T00:00:00"/>
    <x v="17"/>
    <x v="1"/>
    <n v="194.42"/>
    <n v="3"/>
    <n v="2"/>
    <x v="1"/>
    <s v="Credit Card"/>
    <x v="0"/>
    <s v="No"/>
    <s v="Accommodation"/>
    <n v="4"/>
    <n v="5"/>
    <n v="777.68"/>
    <x v="0"/>
    <n v="194.42"/>
  </r>
  <r>
    <n v="4685"/>
    <x v="2"/>
    <x v="60"/>
    <d v="2023-12-25T00:00:00"/>
    <x v="230"/>
    <x v="1"/>
    <n v="128.47"/>
    <n v="1"/>
    <n v="0"/>
    <x v="1"/>
    <s v="Debit Card"/>
    <x v="0"/>
    <s v="No"/>
    <s v="Spa Services"/>
    <n v="9"/>
    <n v="1"/>
    <n v="1156.23"/>
    <x v="0"/>
    <n v="128.47"/>
  </r>
  <r>
    <n v="4686"/>
    <x v="3"/>
    <x v="274"/>
    <d v="2023-08-22T00:00:00"/>
    <x v="320"/>
    <x v="0"/>
    <n v="277.05"/>
    <n v="2"/>
    <n v="0"/>
    <x v="1"/>
    <s v="UPI"/>
    <x v="0"/>
    <s v="No"/>
    <s v="Food &amp; Beverage"/>
    <n v="10"/>
    <n v="2"/>
    <n v="2770.5"/>
    <x v="0"/>
    <n v="277.05"/>
  </r>
  <r>
    <n v="4687"/>
    <x v="1"/>
    <x v="165"/>
    <d v="2023-01-20T00:00:00"/>
    <x v="64"/>
    <x v="0"/>
    <n v="185.65"/>
    <n v="2"/>
    <n v="1"/>
    <x v="2"/>
    <s v="Bank Transfer"/>
    <x v="0"/>
    <s v="No"/>
    <s v="Accommodation"/>
    <n v="7"/>
    <n v="3"/>
    <n v="1299.55"/>
    <x v="0"/>
    <n v="185.65"/>
  </r>
  <r>
    <n v="4688"/>
    <x v="3"/>
    <x v="97"/>
    <d v="2023-12-14T00:00:00"/>
    <x v="152"/>
    <x v="0"/>
    <n v="276.54000000000002"/>
    <n v="1"/>
    <n v="1"/>
    <x v="1"/>
    <s v="Cash"/>
    <x v="0"/>
    <s v="Yes"/>
    <s v="Food &amp; Beverage"/>
    <n v="3"/>
    <n v="2"/>
    <n v="829.62000000000012"/>
    <x v="0"/>
    <n v="276.54000000000002"/>
  </r>
  <r>
    <n v="4689"/>
    <x v="2"/>
    <x v="144"/>
    <d v="2023-07-01T00:00:00"/>
    <x v="95"/>
    <x v="0"/>
    <n v="173.43"/>
    <n v="2"/>
    <n v="0"/>
    <x v="1"/>
    <s v="Bank Transfer"/>
    <x v="2"/>
    <s v="Yes"/>
    <s v="Accommodation"/>
    <n v="5"/>
    <n v="2"/>
    <n v="0"/>
    <x v="2"/>
    <n v="0"/>
  </r>
  <r>
    <n v="4690"/>
    <x v="2"/>
    <x v="191"/>
    <d v="2023-06-13T00:00:00"/>
    <x v="341"/>
    <x v="2"/>
    <n v="140.44"/>
    <n v="3"/>
    <n v="2"/>
    <x v="2"/>
    <s v="Debit Card"/>
    <x v="0"/>
    <s v="No"/>
    <s v="Accommodation"/>
    <n v="5"/>
    <n v="5"/>
    <n v="702.2"/>
    <x v="0"/>
    <n v="140.44"/>
  </r>
  <r>
    <n v="4691"/>
    <x v="2"/>
    <x v="28"/>
    <d v="2023-03-20T00:00:00"/>
    <x v="28"/>
    <x v="1"/>
    <n v="118.32"/>
    <n v="1"/>
    <n v="0"/>
    <x v="0"/>
    <s v="UPI"/>
    <x v="0"/>
    <s v="Yes"/>
    <s v="Spa Services"/>
    <n v="6"/>
    <n v="1"/>
    <n v="709.92"/>
    <x v="0"/>
    <n v="118.32"/>
  </r>
  <r>
    <n v="4692"/>
    <x v="2"/>
    <x v="303"/>
    <d v="2023-08-21T00:00:00"/>
    <x v="269"/>
    <x v="2"/>
    <n v="99.95"/>
    <n v="2"/>
    <n v="0"/>
    <x v="1"/>
    <s v="Debit Card"/>
    <x v="1"/>
    <s v="No"/>
    <s v="Accommodation"/>
    <n v="7"/>
    <n v="2"/>
    <n v="699.65"/>
    <x v="1"/>
    <n v="99.95"/>
  </r>
  <r>
    <n v="4693"/>
    <x v="2"/>
    <x v="217"/>
    <d v="2023-12-16T00:00:00"/>
    <x v="168"/>
    <x v="0"/>
    <n v="230.62"/>
    <n v="2"/>
    <n v="0"/>
    <x v="2"/>
    <s v="Bank Transfer"/>
    <x v="2"/>
    <s v="No"/>
    <s v="Accommodation"/>
    <n v="7"/>
    <n v="2"/>
    <n v="0"/>
    <x v="2"/>
    <n v="0"/>
  </r>
  <r>
    <n v="4694"/>
    <x v="1"/>
    <x v="9"/>
    <d v="2023-08-09T00:00:00"/>
    <x v="266"/>
    <x v="1"/>
    <n v="114.68"/>
    <n v="3"/>
    <n v="1"/>
    <x v="1"/>
    <s v="Cash"/>
    <x v="3"/>
    <s v="No"/>
    <s v="Accommodation"/>
    <n v="4"/>
    <n v="4"/>
    <n v="0"/>
    <x v="2"/>
    <n v="0"/>
  </r>
  <r>
    <n v="4695"/>
    <x v="0"/>
    <x v="113"/>
    <d v="2023-08-24T00:00:00"/>
    <x v="277"/>
    <x v="1"/>
    <n v="123.91"/>
    <n v="2"/>
    <n v="0"/>
    <x v="2"/>
    <s v="Credit Card"/>
    <x v="1"/>
    <s v="No"/>
    <s v="Accommodation"/>
    <n v="4"/>
    <n v="2"/>
    <n v="495.64"/>
    <x v="1"/>
    <n v="123.91"/>
  </r>
  <r>
    <n v="4696"/>
    <x v="1"/>
    <x v="72"/>
    <d v="2024-01-01T00:00:00"/>
    <x v="421"/>
    <x v="2"/>
    <n v="104.16"/>
    <n v="2"/>
    <n v="0"/>
    <x v="1"/>
    <s v="Debit Card"/>
    <x v="1"/>
    <s v="No"/>
    <s v="Accommodation"/>
    <n v="4"/>
    <n v="2"/>
    <n v="416.64"/>
    <x v="1"/>
    <n v="104.16"/>
  </r>
  <r>
    <n v="4697"/>
    <x v="1"/>
    <x v="176"/>
    <d v="2023-11-30T00:00:00"/>
    <x v="176"/>
    <x v="1"/>
    <n v="97.77"/>
    <n v="1"/>
    <n v="0"/>
    <x v="3"/>
    <s v="UPI"/>
    <x v="0"/>
    <s v="No"/>
    <s v="Food &amp; Beverage"/>
    <n v="4"/>
    <n v="1"/>
    <n v="391.08"/>
    <x v="0"/>
    <n v="97.77"/>
  </r>
  <r>
    <n v="4698"/>
    <x v="3"/>
    <x v="98"/>
    <d v="2023-05-23T00:00:00"/>
    <x v="406"/>
    <x v="0"/>
    <n v="294.31"/>
    <n v="2"/>
    <n v="0"/>
    <x v="4"/>
    <s v="UPI"/>
    <x v="3"/>
    <s v="Yes"/>
    <s v="Accommodation"/>
    <n v="8"/>
    <n v="2"/>
    <n v="0"/>
    <x v="2"/>
    <n v="0"/>
  </r>
  <r>
    <n v="4699"/>
    <x v="1"/>
    <x v="195"/>
    <d v="2023-10-20T00:00:00"/>
    <x v="73"/>
    <x v="1"/>
    <n v="95.03"/>
    <n v="1"/>
    <n v="1"/>
    <x v="3"/>
    <s v="Debit Card"/>
    <x v="3"/>
    <s v="No"/>
    <s v="Accommodation"/>
    <n v="2"/>
    <n v="2"/>
    <n v="0"/>
    <x v="2"/>
    <n v="0"/>
  </r>
  <r>
    <n v="4700"/>
    <x v="3"/>
    <x v="108"/>
    <d v="2023-12-20T00:00:00"/>
    <x v="252"/>
    <x v="1"/>
    <n v="201.22"/>
    <n v="3"/>
    <n v="0"/>
    <x v="2"/>
    <s v="Credit Card"/>
    <x v="1"/>
    <s v="No"/>
    <s v="Accommodation"/>
    <n v="5"/>
    <n v="3"/>
    <n v="1006.1"/>
    <x v="1"/>
    <n v="201.22"/>
  </r>
  <r>
    <n v="4701"/>
    <x v="3"/>
    <x v="171"/>
    <d v="2023-01-25T00:00:00"/>
    <x v="294"/>
    <x v="2"/>
    <n v="136.71"/>
    <n v="1"/>
    <n v="0"/>
    <x v="3"/>
    <s v="Credit Card"/>
    <x v="0"/>
    <s v="No"/>
    <s v="Accommodation"/>
    <n v="6"/>
    <n v="1"/>
    <n v="820.26"/>
    <x v="0"/>
    <n v="136.71"/>
  </r>
  <r>
    <n v="4702"/>
    <x v="1"/>
    <x v="44"/>
    <d v="2023-04-18T00:00:00"/>
    <x v="235"/>
    <x v="2"/>
    <n v="107.3"/>
    <n v="1"/>
    <n v="1"/>
    <x v="2"/>
    <s v="UPI"/>
    <x v="1"/>
    <s v="Yes"/>
    <s v="Accommodation"/>
    <n v="4"/>
    <n v="2"/>
    <n v="429.2"/>
    <x v="1"/>
    <n v="107.3"/>
  </r>
  <r>
    <n v="4703"/>
    <x v="0"/>
    <x v="162"/>
    <d v="2023-01-29T00:00:00"/>
    <x v="370"/>
    <x v="0"/>
    <n v="269.76"/>
    <n v="2"/>
    <n v="0"/>
    <x v="0"/>
    <s v="Bank Transfer"/>
    <x v="0"/>
    <s v="No"/>
    <s v="Accommodation"/>
    <n v="3"/>
    <n v="2"/>
    <n v="809.28"/>
    <x v="0"/>
    <n v="269.76"/>
  </r>
  <r>
    <n v="4704"/>
    <x v="2"/>
    <x v="143"/>
    <d v="2023-12-13T00:00:00"/>
    <x v="374"/>
    <x v="1"/>
    <n v="142.59"/>
    <n v="2"/>
    <n v="2"/>
    <x v="4"/>
    <s v="Credit Card"/>
    <x v="1"/>
    <s v="No"/>
    <s v="Food &amp; Beverage"/>
    <n v="10"/>
    <n v="4"/>
    <n v="1425.9"/>
    <x v="1"/>
    <n v="142.59"/>
  </r>
  <r>
    <n v="4705"/>
    <x v="2"/>
    <x v="108"/>
    <d v="2023-12-17T00:00:00"/>
    <x v="138"/>
    <x v="1"/>
    <n v="142.6"/>
    <n v="1"/>
    <n v="0"/>
    <x v="1"/>
    <s v="Credit Card"/>
    <x v="3"/>
    <s v="No"/>
    <s v="Accommodation"/>
    <n v="2"/>
    <n v="1"/>
    <n v="0"/>
    <x v="2"/>
    <n v="0"/>
  </r>
  <r>
    <n v="4706"/>
    <x v="3"/>
    <x v="319"/>
    <d v="2023-09-23T00:00:00"/>
    <x v="66"/>
    <x v="1"/>
    <n v="214.4"/>
    <n v="1"/>
    <n v="1"/>
    <x v="2"/>
    <s v="Debit Card"/>
    <x v="0"/>
    <s v="Yes"/>
    <s v="Food &amp; Beverage"/>
    <n v="13"/>
    <n v="2"/>
    <n v="2787.2000000000003"/>
    <x v="0"/>
    <n v="214.40000000000003"/>
  </r>
  <r>
    <n v="4707"/>
    <x v="0"/>
    <x v="45"/>
    <d v="2023-07-19T00:00:00"/>
    <x v="37"/>
    <x v="1"/>
    <n v="184.97"/>
    <n v="4"/>
    <n v="0"/>
    <x v="3"/>
    <s v="Debit Card"/>
    <x v="0"/>
    <s v="No"/>
    <s v="Accommodation"/>
    <n v="5"/>
    <n v="4"/>
    <n v="924.85"/>
    <x v="0"/>
    <n v="184.97"/>
  </r>
  <r>
    <n v="4708"/>
    <x v="0"/>
    <x v="333"/>
    <d v="2023-12-09T00:00:00"/>
    <x v="89"/>
    <x v="0"/>
    <n v="160.31"/>
    <n v="2"/>
    <n v="3"/>
    <x v="0"/>
    <s v="UPI"/>
    <x v="2"/>
    <s v="No"/>
    <s v="Laundry"/>
    <n v="2"/>
    <n v="5"/>
    <n v="0"/>
    <x v="2"/>
    <n v="0"/>
  </r>
  <r>
    <n v="4709"/>
    <x v="0"/>
    <x v="65"/>
    <d v="2023-02-03T00:00:00"/>
    <x v="242"/>
    <x v="2"/>
    <n v="120.34"/>
    <n v="4"/>
    <n v="0"/>
    <x v="4"/>
    <s v="Cash"/>
    <x v="1"/>
    <s v="No"/>
    <s v="Laundry"/>
    <n v="6"/>
    <n v="4"/>
    <n v="722.04"/>
    <x v="1"/>
    <n v="120.33999999999999"/>
  </r>
  <r>
    <n v="4710"/>
    <x v="1"/>
    <x v="239"/>
    <d v="2023-05-05T00:00:00"/>
    <x v="161"/>
    <x v="2"/>
    <n v="94.59"/>
    <n v="4"/>
    <n v="2"/>
    <x v="4"/>
    <s v="UPI"/>
    <x v="0"/>
    <s v="No"/>
    <s v="Accommodation"/>
    <n v="10"/>
    <n v="6"/>
    <n v="945.90000000000009"/>
    <x v="0"/>
    <n v="94.59"/>
  </r>
  <r>
    <n v="4711"/>
    <x v="2"/>
    <x v="106"/>
    <d v="2023-06-12T00:00:00"/>
    <x v="366"/>
    <x v="2"/>
    <n v="148.81"/>
    <n v="2"/>
    <n v="2"/>
    <x v="1"/>
    <s v="Debit Card"/>
    <x v="0"/>
    <s v="Yes"/>
    <s v="Accommodation"/>
    <n v="5"/>
    <n v="4"/>
    <n v="744.05"/>
    <x v="0"/>
    <n v="148.81"/>
  </r>
  <r>
    <n v="4712"/>
    <x v="2"/>
    <x v="355"/>
    <d v="2023-11-13T00:00:00"/>
    <x v="59"/>
    <x v="3"/>
    <n v="398.13"/>
    <n v="3"/>
    <n v="1"/>
    <x v="3"/>
    <s v="Debit Card"/>
    <x v="1"/>
    <s v="Yes"/>
    <s v="Accommodation"/>
    <n v="9"/>
    <n v="4"/>
    <n v="3583.17"/>
    <x v="1"/>
    <n v="398.13"/>
  </r>
  <r>
    <n v="4713"/>
    <x v="2"/>
    <x v="165"/>
    <d v="2023-01-18T00:00:00"/>
    <x v="171"/>
    <x v="2"/>
    <n v="102.45"/>
    <n v="3"/>
    <n v="2"/>
    <x v="0"/>
    <s v="Debit Card"/>
    <x v="1"/>
    <s v="Yes"/>
    <s v="Food &amp; Beverage"/>
    <n v="5"/>
    <n v="5"/>
    <n v="512.25"/>
    <x v="1"/>
    <n v="102.45"/>
  </r>
  <r>
    <n v="4714"/>
    <x v="3"/>
    <x v="238"/>
    <d v="2023-12-28T00:00:00"/>
    <x v="50"/>
    <x v="1"/>
    <n v="138.68"/>
    <n v="4"/>
    <n v="0"/>
    <x v="2"/>
    <s v="Bank Transfer"/>
    <x v="0"/>
    <s v="No"/>
    <s v="Food &amp; Beverage"/>
    <n v="7"/>
    <n v="4"/>
    <n v="970.76"/>
    <x v="0"/>
    <n v="138.68"/>
  </r>
  <r>
    <n v="4715"/>
    <x v="1"/>
    <x v="303"/>
    <d v="2023-08-18T00:00:00"/>
    <x v="320"/>
    <x v="3"/>
    <n v="417"/>
    <n v="1"/>
    <n v="0"/>
    <x v="4"/>
    <s v="Bank Transfer"/>
    <x v="0"/>
    <s v="Yes"/>
    <s v="Accommodation"/>
    <n v="4"/>
    <n v="1"/>
    <n v="1668"/>
    <x v="0"/>
    <n v="417"/>
  </r>
  <r>
    <n v="4716"/>
    <x v="1"/>
    <x v="59"/>
    <d v="2023-06-17T00:00:00"/>
    <x v="107"/>
    <x v="2"/>
    <n v="67.23"/>
    <n v="1"/>
    <n v="1"/>
    <x v="4"/>
    <s v="Credit Card"/>
    <x v="1"/>
    <s v="No"/>
    <s v="Food &amp; Beverage"/>
    <n v="6"/>
    <n v="2"/>
    <n v="403.38"/>
    <x v="1"/>
    <n v="67.23"/>
  </r>
  <r>
    <n v="4717"/>
    <x v="2"/>
    <x v="315"/>
    <d v="2023-01-19T00:00:00"/>
    <x v="404"/>
    <x v="1"/>
    <n v="174.67"/>
    <n v="2"/>
    <n v="0"/>
    <x v="2"/>
    <s v="Cash"/>
    <x v="2"/>
    <s v="No"/>
    <s v="Accommodation"/>
    <n v="10"/>
    <n v="2"/>
    <n v="0"/>
    <x v="2"/>
    <n v="0"/>
  </r>
  <r>
    <n v="4718"/>
    <x v="3"/>
    <x v="217"/>
    <d v="2023-12-18T00:00:00"/>
    <x v="363"/>
    <x v="1"/>
    <n v="141.93"/>
    <n v="3"/>
    <n v="1"/>
    <x v="1"/>
    <s v="Cash"/>
    <x v="0"/>
    <s v="No"/>
    <s v="Accommodation"/>
    <n v="9"/>
    <n v="4"/>
    <n v="1277.3700000000001"/>
    <x v="0"/>
    <n v="141.93"/>
  </r>
  <r>
    <n v="4719"/>
    <x v="3"/>
    <x v="171"/>
    <d v="2023-01-29T00:00:00"/>
    <x v="278"/>
    <x v="2"/>
    <n v="128.19"/>
    <n v="2"/>
    <n v="0"/>
    <x v="0"/>
    <s v="Bank Transfer"/>
    <x v="1"/>
    <s v="No"/>
    <s v="Other"/>
    <n v="10"/>
    <n v="2"/>
    <n v="1281.9000000000001"/>
    <x v="1"/>
    <n v="128.19"/>
  </r>
  <r>
    <n v="4720"/>
    <x v="2"/>
    <x v="74"/>
    <d v="2023-05-09T00:00:00"/>
    <x v="100"/>
    <x v="0"/>
    <n v="254.19"/>
    <n v="3"/>
    <n v="0"/>
    <x v="0"/>
    <s v="Bank Transfer"/>
    <x v="3"/>
    <s v="No"/>
    <s v="Food &amp; Beverage"/>
    <n v="3"/>
    <n v="3"/>
    <n v="0"/>
    <x v="2"/>
    <n v="0"/>
  </r>
  <r>
    <n v="4721"/>
    <x v="3"/>
    <x v="326"/>
    <d v="2023-08-26T00:00:00"/>
    <x v="9"/>
    <x v="2"/>
    <n v="122.14"/>
    <n v="1"/>
    <n v="0"/>
    <x v="4"/>
    <s v="Bank Transfer"/>
    <x v="1"/>
    <s v="No"/>
    <s v="Food &amp; Beverage"/>
    <n v="3"/>
    <n v="1"/>
    <n v="366.42"/>
    <x v="1"/>
    <n v="122.14"/>
  </r>
  <r>
    <n v="4722"/>
    <x v="2"/>
    <x v="211"/>
    <d v="2023-03-01T00:00:00"/>
    <x v="55"/>
    <x v="2"/>
    <n v="117.18"/>
    <n v="2"/>
    <n v="0"/>
    <x v="2"/>
    <s v="UPI"/>
    <x v="0"/>
    <s v="No"/>
    <s v="Accommodation"/>
    <n v="4"/>
    <n v="2"/>
    <n v="468.72"/>
    <x v="0"/>
    <n v="117.18"/>
  </r>
  <r>
    <n v="4723"/>
    <x v="2"/>
    <x v="53"/>
    <d v="2023-12-21T00:00:00"/>
    <x v="170"/>
    <x v="2"/>
    <n v="140.06"/>
    <n v="4"/>
    <n v="0"/>
    <x v="0"/>
    <s v="Credit Card"/>
    <x v="0"/>
    <s v="No"/>
    <s v="Accommodation"/>
    <n v="7"/>
    <n v="4"/>
    <n v="980.42000000000007"/>
    <x v="0"/>
    <n v="140.06"/>
  </r>
  <r>
    <n v="4724"/>
    <x v="0"/>
    <x v="217"/>
    <d v="2023-12-18T00:00:00"/>
    <x v="272"/>
    <x v="1"/>
    <n v="154.69999999999999"/>
    <n v="2"/>
    <n v="2"/>
    <x v="1"/>
    <s v="Cash"/>
    <x v="0"/>
    <s v="No"/>
    <s v="Accommodation"/>
    <n v="9"/>
    <n v="4"/>
    <n v="1392.3"/>
    <x v="0"/>
    <n v="154.69999999999999"/>
  </r>
  <r>
    <n v="4725"/>
    <x v="0"/>
    <x v="357"/>
    <d v="2023-06-03T00:00:00"/>
    <x v="60"/>
    <x v="0"/>
    <n v="265.89999999999998"/>
    <n v="2"/>
    <n v="0"/>
    <x v="1"/>
    <s v="Bank Transfer"/>
    <x v="0"/>
    <s v="Yes"/>
    <s v="Spa Services"/>
    <n v="4"/>
    <n v="2"/>
    <n v="1063.5999999999999"/>
    <x v="0"/>
    <n v="265.89999999999998"/>
  </r>
  <r>
    <n v="4726"/>
    <x v="2"/>
    <x v="151"/>
    <d v="2023-10-07T00:00:00"/>
    <x v="223"/>
    <x v="1"/>
    <n v="149.28"/>
    <n v="2"/>
    <n v="2"/>
    <x v="4"/>
    <s v="Bank Transfer"/>
    <x v="0"/>
    <s v="No"/>
    <s v="Accommodation"/>
    <n v="10"/>
    <n v="4"/>
    <n v="1492.8"/>
    <x v="0"/>
    <n v="149.28"/>
  </r>
  <r>
    <n v="4727"/>
    <x v="1"/>
    <x v="340"/>
    <d v="2023-10-19T00:00:00"/>
    <x v="97"/>
    <x v="1"/>
    <n v="163.02000000000001"/>
    <n v="3"/>
    <n v="3"/>
    <x v="0"/>
    <s v="Debit Card"/>
    <x v="0"/>
    <s v="No"/>
    <s v="Laundry"/>
    <n v="2"/>
    <n v="6"/>
    <n v="326.04000000000002"/>
    <x v="0"/>
    <n v="163.02000000000001"/>
  </r>
  <r>
    <n v="4728"/>
    <x v="3"/>
    <x v="72"/>
    <d v="2024-01-03T00:00:00"/>
    <x v="407"/>
    <x v="2"/>
    <n v="163.34"/>
    <n v="2"/>
    <n v="0"/>
    <x v="1"/>
    <s v="UPI"/>
    <x v="2"/>
    <s v="Yes"/>
    <s v="Other"/>
    <n v="6"/>
    <n v="2"/>
    <n v="0"/>
    <x v="2"/>
    <n v="0"/>
  </r>
  <r>
    <n v="4729"/>
    <x v="0"/>
    <x v="293"/>
    <d v="2023-05-24T00:00:00"/>
    <x v="393"/>
    <x v="0"/>
    <n v="256.51"/>
    <n v="2"/>
    <n v="0"/>
    <x v="1"/>
    <s v="Credit Card"/>
    <x v="2"/>
    <s v="No"/>
    <s v="Accommodation"/>
    <n v="4"/>
    <n v="2"/>
    <n v="0"/>
    <x v="2"/>
    <n v="0"/>
  </r>
  <r>
    <n v="4730"/>
    <x v="1"/>
    <x v="363"/>
    <d v="2023-09-01T00:00:00"/>
    <x v="274"/>
    <x v="3"/>
    <n v="393.97"/>
    <n v="2"/>
    <n v="0"/>
    <x v="1"/>
    <s v="Debit Card"/>
    <x v="1"/>
    <s v="Yes"/>
    <s v="Spa Services"/>
    <n v="5"/>
    <n v="2"/>
    <n v="1969.8500000000001"/>
    <x v="1"/>
    <n v="393.97"/>
  </r>
  <r>
    <n v="4731"/>
    <x v="0"/>
    <x v="174"/>
    <d v="2023-11-13T00:00:00"/>
    <x v="158"/>
    <x v="2"/>
    <n v="128.33000000000001"/>
    <n v="2"/>
    <n v="2"/>
    <x v="4"/>
    <s v="Debit Card"/>
    <x v="0"/>
    <s v="No"/>
    <s v="Food &amp; Beverage"/>
    <n v="8"/>
    <n v="4"/>
    <n v="1026.6400000000001"/>
    <x v="0"/>
    <n v="128.33000000000001"/>
  </r>
  <r>
    <n v="4732"/>
    <x v="1"/>
    <x v="324"/>
    <d v="2023-03-22T00:00:00"/>
    <x v="14"/>
    <x v="3"/>
    <n v="247.16"/>
    <n v="1"/>
    <n v="2"/>
    <x v="1"/>
    <s v="Cash"/>
    <x v="0"/>
    <s v="No"/>
    <s v="Food &amp; Beverage"/>
    <n v="7"/>
    <n v="3"/>
    <n v="1730.12"/>
    <x v="0"/>
    <n v="247.16"/>
  </r>
  <r>
    <n v="4733"/>
    <x v="2"/>
    <x v="264"/>
    <d v="2023-07-06T00:00:00"/>
    <x v="317"/>
    <x v="1"/>
    <n v="164.97"/>
    <n v="2"/>
    <n v="1"/>
    <x v="2"/>
    <s v="UPI"/>
    <x v="0"/>
    <s v="No"/>
    <s v="Accommodation"/>
    <n v="4"/>
    <n v="3"/>
    <n v="659.88"/>
    <x v="0"/>
    <n v="164.97"/>
  </r>
  <r>
    <n v="4734"/>
    <x v="3"/>
    <x v="263"/>
    <d v="2023-07-28T00:00:00"/>
    <x v="345"/>
    <x v="3"/>
    <n v="575.5"/>
    <n v="2"/>
    <n v="1"/>
    <x v="1"/>
    <s v="Cash"/>
    <x v="2"/>
    <s v="Yes"/>
    <s v="Accommodation"/>
    <n v="1"/>
    <n v="3"/>
    <n v="0"/>
    <x v="2"/>
    <n v="0"/>
  </r>
  <r>
    <n v="4735"/>
    <x v="3"/>
    <x v="304"/>
    <d v="2023-11-15T00:00:00"/>
    <x v="209"/>
    <x v="1"/>
    <n v="146.74"/>
    <n v="4"/>
    <n v="0"/>
    <x v="2"/>
    <s v="Bank Transfer"/>
    <x v="2"/>
    <s v="No"/>
    <s v="Food &amp; Beverage"/>
    <n v="7"/>
    <n v="4"/>
    <n v="0"/>
    <x v="2"/>
    <n v="0"/>
  </r>
  <r>
    <n v="4736"/>
    <x v="3"/>
    <x v="81"/>
    <d v="2023-06-11T00:00:00"/>
    <x v="308"/>
    <x v="0"/>
    <n v="224.68"/>
    <n v="2"/>
    <n v="1"/>
    <x v="2"/>
    <s v="Bank Transfer"/>
    <x v="2"/>
    <s v="Yes"/>
    <s v="Spa Services"/>
    <n v="7"/>
    <n v="3"/>
    <n v="0"/>
    <x v="2"/>
    <n v="0"/>
  </r>
  <r>
    <n v="4737"/>
    <x v="3"/>
    <x v="41"/>
    <d v="2023-05-28T00:00:00"/>
    <x v="40"/>
    <x v="2"/>
    <n v="126.5"/>
    <n v="4"/>
    <n v="0"/>
    <x v="4"/>
    <s v="Bank Transfer"/>
    <x v="0"/>
    <s v="No"/>
    <s v="Accommodation"/>
    <n v="11"/>
    <n v="4"/>
    <n v="1391.5"/>
    <x v="0"/>
    <n v="126.5"/>
  </r>
  <r>
    <n v="4738"/>
    <x v="0"/>
    <x v="76"/>
    <d v="2023-09-09T00:00:00"/>
    <x v="377"/>
    <x v="1"/>
    <n v="165.55"/>
    <n v="1"/>
    <n v="0"/>
    <x v="0"/>
    <s v="Cash"/>
    <x v="0"/>
    <s v="No"/>
    <s v="Accommodation"/>
    <n v="2"/>
    <n v="1"/>
    <n v="331.1"/>
    <x v="0"/>
    <n v="165.55"/>
  </r>
  <r>
    <n v="4739"/>
    <x v="2"/>
    <x v="278"/>
    <d v="2023-12-14T00:00:00"/>
    <x v="214"/>
    <x v="3"/>
    <n v="386.3"/>
    <n v="2"/>
    <n v="0"/>
    <x v="3"/>
    <s v="Debit Card"/>
    <x v="1"/>
    <s v="No"/>
    <s v="Food &amp; Beverage"/>
    <n v="10"/>
    <n v="2"/>
    <n v="3863"/>
    <x v="1"/>
    <n v="386.3"/>
  </r>
  <r>
    <n v="4740"/>
    <x v="2"/>
    <x v="243"/>
    <d v="2023-08-14T00:00:00"/>
    <x v="135"/>
    <x v="3"/>
    <n v="544.32000000000005"/>
    <n v="2"/>
    <n v="2"/>
    <x v="0"/>
    <s v="Cash"/>
    <x v="0"/>
    <s v="Yes"/>
    <s v="Spa Services"/>
    <n v="12"/>
    <n v="4"/>
    <n v="6531.84"/>
    <x v="0"/>
    <n v="544.32000000000005"/>
  </r>
  <r>
    <n v="4741"/>
    <x v="2"/>
    <x v="290"/>
    <d v="2023-08-05T00:00:00"/>
    <x v="241"/>
    <x v="1"/>
    <n v="179.59"/>
    <n v="2"/>
    <n v="0"/>
    <x v="2"/>
    <s v="UPI"/>
    <x v="1"/>
    <s v="No"/>
    <s v="Accommodation"/>
    <n v="8"/>
    <n v="2"/>
    <n v="1436.72"/>
    <x v="1"/>
    <n v="179.59"/>
  </r>
  <r>
    <n v="4742"/>
    <x v="3"/>
    <x v="84"/>
    <d v="2023-02-02T00:00:00"/>
    <x v="270"/>
    <x v="0"/>
    <n v="207.22"/>
    <n v="2"/>
    <n v="0"/>
    <x v="1"/>
    <s v="Credit Card"/>
    <x v="0"/>
    <s v="No"/>
    <s v="Accommodation"/>
    <n v="3"/>
    <n v="2"/>
    <n v="621.66"/>
    <x v="0"/>
    <n v="207.22"/>
  </r>
  <r>
    <n v="4743"/>
    <x v="0"/>
    <x v="132"/>
    <d v="2023-10-12T00:00:00"/>
    <x v="149"/>
    <x v="2"/>
    <n v="63.97"/>
    <n v="3"/>
    <n v="0"/>
    <x v="1"/>
    <s v="Debit Card"/>
    <x v="1"/>
    <s v="Yes"/>
    <s v="Accommodation"/>
    <n v="9"/>
    <n v="3"/>
    <n v="575.73"/>
    <x v="1"/>
    <n v="63.97"/>
  </r>
  <r>
    <n v="4744"/>
    <x v="3"/>
    <x v="81"/>
    <d v="2023-06-11T00:00:00"/>
    <x v="406"/>
    <x v="1"/>
    <n v="239.53"/>
    <n v="1"/>
    <n v="0"/>
    <x v="1"/>
    <s v="Credit Card"/>
    <x v="0"/>
    <s v="No"/>
    <s v="Accommodation"/>
    <n v="7"/>
    <n v="1"/>
    <n v="1676.71"/>
    <x v="0"/>
    <n v="239.53"/>
  </r>
  <r>
    <n v="4745"/>
    <x v="2"/>
    <x v="32"/>
    <d v="2023-10-29T00:00:00"/>
    <x v="94"/>
    <x v="1"/>
    <n v="176.05"/>
    <n v="4"/>
    <n v="1"/>
    <x v="3"/>
    <s v="UPI"/>
    <x v="0"/>
    <s v="Yes"/>
    <s v="Accommodation"/>
    <n v="4"/>
    <n v="5"/>
    <n v="704.2"/>
    <x v="0"/>
    <n v="176.05"/>
  </r>
  <r>
    <n v="4746"/>
    <x v="0"/>
    <x v="315"/>
    <d v="2023-01-17T00:00:00"/>
    <x v="67"/>
    <x v="1"/>
    <n v="162.06"/>
    <n v="2"/>
    <n v="0"/>
    <x v="0"/>
    <s v="Debit Card"/>
    <x v="3"/>
    <s v="No"/>
    <s v="Other"/>
    <n v="8"/>
    <n v="2"/>
    <n v="0"/>
    <x v="2"/>
    <n v="0"/>
  </r>
  <r>
    <n v="4747"/>
    <x v="2"/>
    <x v="356"/>
    <d v="2023-02-13T00:00:00"/>
    <x v="120"/>
    <x v="0"/>
    <n v="190.94"/>
    <n v="2"/>
    <n v="0"/>
    <x v="4"/>
    <s v="Credit Card"/>
    <x v="2"/>
    <s v="No"/>
    <s v="Accommodation"/>
    <n v="10"/>
    <n v="2"/>
    <n v="0"/>
    <x v="2"/>
    <n v="0"/>
  </r>
  <r>
    <n v="4748"/>
    <x v="1"/>
    <x v="261"/>
    <d v="2023-03-29T00:00:00"/>
    <x v="221"/>
    <x v="3"/>
    <n v="353.55"/>
    <n v="2"/>
    <n v="0"/>
    <x v="0"/>
    <s v="UPI"/>
    <x v="0"/>
    <s v="Yes"/>
    <s v="Accommodation"/>
    <n v="3"/>
    <n v="2"/>
    <n v="1060.6500000000001"/>
    <x v="0"/>
    <n v="353.55"/>
  </r>
  <r>
    <n v="4749"/>
    <x v="2"/>
    <x v="362"/>
    <d v="2023-11-06T00:00:00"/>
    <x v="413"/>
    <x v="2"/>
    <n v="101.82"/>
    <n v="1"/>
    <n v="0"/>
    <x v="2"/>
    <s v="Debit Card"/>
    <x v="0"/>
    <s v="Yes"/>
    <s v="Accommodation"/>
    <n v="5"/>
    <n v="1"/>
    <n v="509.09999999999997"/>
    <x v="0"/>
    <n v="101.82"/>
  </r>
  <r>
    <n v="4750"/>
    <x v="1"/>
    <x v="151"/>
    <d v="2023-10-02T00:00:00"/>
    <x v="82"/>
    <x v="1"/>
    <n v="159.52000000000001"/>
    <n v="2"/>
    <n v="2"/>
    <x v="2"/>
    <s v="Bank Transfer"/>
    <x v="2"/>
    <s v="Yes"/>
    <s v="Food &amp; Beverage"/>
    <n v="5"/>
    <n v="4"/>
    <n v="0"/>
    <x v="2"/>
    <n v="0"/>
  </r>
  <r>
    <n v="4751"/>
    <x v="2"/>
    <x v="20"/>
    <d v="2023-09-23T00:00:00"/>
    <x v="197"/>
    <x v="1"/>
    <n v="206.85"/>
    <n v="2"/>
    <n v="0"/>
    <x v="3"/>
    <s v="Cash"/>
    <x v="0"/>
    <s v="No"/>
    <s v="Accommodation"/>
    <n v="3"/>
    <n v="2"/>
    <n v="620.54999999999995"/>
    <x v="0"/>
    <n v="206.85"/>
  </r>
  <r>
    <n v="4752"/>
    <x v="2"/>
    <x v="11"/>
    <d v="2023-09-25T00:00:00"/>
    <x v="73"/>
    <x v="1"/>
    <n v="121.85"/>
    <n v="1"/>
    <n v="1"/>
    <x v="0"/>
    <s v="Cash"/>
    <x v="0"/>
    <s v="No"/>
    <s v="Accommodation"/>
    <n v="2"/>
    <n v="2"/>
    <n v="243.7"/>
    <x v="0"/>
    <n v="121.85"/>
  </r>
  <r>
    <n v="4753"/>
    <x v="3"/>
    <x v="216"/>
    <d v="2023-07-30T00:00:00"/>
    <x v="224"/>
    <x v="0"/>
    <n v="301.14"/>
    <n v="1"/>
    <n v="2"/>
    <x v="0"/>
    <s v="Cash"/>
    <x v="3"/>
    <s v="Yes"/>
    <s v="Food &amp; Beverage"/>
    <n v="12"/>
    <n v="3"/>
    <n v="0"/>
    <x v="2"/>
    <n v="0"/>
  </r>
  <r>
    <n v="4754"/>
    <x v="0"/>
    <x v="209"/>
    <d v="2023-10-17T00:00:00"/>
    <x v="248"/>
    <x v="0"/>
    <n v="194.24"/>
    <n v="1"/>
    <n v="1"/>
    <x v="4"/>
    <s v="Debit Card"/>
    <x v="0"/>
    <s v="No"/>
    <s v="Accommodation"/>
    <n v="2"/>
    <n v="2"/>
    <n v="388.48"/>
    <x v="0"/>
    <n v="194.24"/>
  </r>
  <r>
    <n v="4755"/>
    <x v="3"/>
    <x v="199"/>
    <d v="2023-10-01T00:00:00"/>
    <x v="75"/>
    <x v="1"/>
    <n v="160.35"/>
    <n v="2"/>
    <n v="2"/>
    <x v="1"/>
    <s v="Bank Transfer"/>
    <x v="0"/>
    <s v="No"/>
    <s v="Accommodation"/>
    <n v="2"/>
    <n v="4"/>
    <n v="320.7"/>
    <x v="0"/>
    <n v="160.35"/>
  </r>
  <r>
    <n v="4756"/>
    <x v="3"/>
    <x v="289"/>
    <d v="2023-12-09T00:00:00"/>
    <x v="112"/>
    <x v="1"/>
    <n v="221.08"/>
    <n v="2"/>
    <n v="1"/>
    <x v="2"/>
    <s v="Debit Card"/>
    <x v="2"/>
    <s v="No"/>
    <s v="Accommodation"/>
    <n v="1"/>
    <n v="3"/>
    <n v="0"/>
    <x v="2"/>
    <n v="0"/>
  </r>
  <r>
    <n v="4757"/>
    <x v="2"/>
    <x v="262"/>
    <d v="2023-10-04T00:00:00"/>
    <x v="11"/>
    <x v="2"/>
    <n v="89.97"/>
    <n v="2"/>
    <n v="0"/>
    <x v="1"/>
    <s v="Bank Transfer"/>
    <x v="2"/>
    <s v="No"/>
    <s v="Spa Services"/>
    <n v="6"/>
    <n v="2"/>
    <n v="0"/>
    <x v="2"/>
    <n v="0"/>
  </r>
  <r>
    <n v="4758"/>
    <x v="0"/>
    <x v="184"/>
    <d v="2023-05-07T00:00:00"/>
    <x v="327"/>
    <x v="0"/>
    <n v="169.13"/>
    <n v="1"/>
    <n v="0"/>
    <x v="1"/>
    <s v="Cash"/>
    <x v="3"/>
    <s v="No"/>
    <s v="Accommodation"/>
    <n v="6"/>
    <n v="1"/>
    <n v="0"/>
    <x v="2"/>
    <n v="0"/>
  </r>
  <r>
    <n v="4759"/>
    <x v="0"/>
    <x v="361"/>
    <d v="2023-02-07T00:00:00"/>
    <x v="275"/>
    <x v="1"/>
    <n v="124.67"/>
    <n v="2"/>
    <n v="1"/>
    <x v="1"/>
    <s v="Credit Card"/>
    <x v="0"/>
    <s v="No"/>
    <s v="Accommodation"/>
    <n v="1"/>
    <n v="3"/>
    <n v="124.67"/>
    <x v="0"/>
    <n v="124.67"/>
  </r>
  <r>
    <n v="4760"/>
    <x v="1"/>
    <x v="59"/>
    <d v="2023-06-23T00:00:00"/>
    <x v="283"/>
    <x v="1"/>
    <n v="158.66999999999999"/>
    <n v="1"/>
    <n v="0"/>
    <x v="2"/>
    <s v="Bank Transfer"/>
    <x v="2"/>
    <s v="Yes"/>
    <s v="Food &amp; Beverage"/>
    <n v="12"/>
    <n v="1"/>
    <n v="0"/>
    <x v="2"/>
    <n v="0"/>
  </r>
  <r>
    <n v="4761"/>
    <x v="1"/>
    <x v="186"/>
    <d v="2023-05-06T00:00:00"/>
    <x v="201"/>
    <x v="2"/>
    <n v="87.06"/>
    <n v="2"/>
    <n v="0"/>
    <x v="1"/>
    <s v="Credit Card"/>
    <x v="2"/>
    <s v="No"/>
    <s v="Accommodation"/>
    <n v="4"/>
    <n v="2"/>
    <n v="0"/>
    <x v="2"/>
    <n v="0"/>
  </r>
  <r>
    <n v="4762"/>
    <x v="1"/>
    <x v="234"/>
    <d v="2023-02-05T00:00:00"/>
    <x v="389"/>
    <x v="3"/>
    <n v="228.51"/>
    <n v="1"/>
    <n v="3"/>
    <x v="1"/>
    <s v="UPI"/>
    <x v="0"/>
    <s v="Yes"/>
    <s v="Spa Services"/>
    <n v="11"/>
    <n v="4"/>
    <n v="2513.6099999999997"/>
    <x v="0"/>
    <n v="228.50999999999996"/>
  </r>
  <r>
    <n v="4763"/>
    <x v="3"/>
    <x v="279"/>
    <d v="2023-03-12T00:00:00"/>
    <x v="246"/>
    <x v="2"/>
    <n v="155.18"/>
    <n v="2"/>
    <n v="0"/>
    <x v="1"/>
    <s v="Debit Card"/>
    <x v="0"/>
    <s v="No"/>
    <s v="Accommodation"/>
    <n v="2"/>
    <n v="2"/>
    <n v="310.36"/>
    <x v="0"/>
    <n v="155.18"/>
  </r>
  <r>
    <n v="4764"/>
    <x v="2"/>
    <x v="231"/>
    <d v="2023-07-12T00:00:00"/>
    <x v="60"/>
    <x v="2"/>
    <n v="83.25"/>
    <n v="1"/>
    <n v="0"/>
    <x v="2"/>
    <s v="Cash"/>
    <x v="1"/>
    <s v="No"/>
    <s v="Laundry"/>
    <n v="9"/>
    <n v="1"/>
    <n v="749.25"/>
    <x v="1"/>
    <n v="83.25"/>
  </r>
  <r>
    <n v="4765"/>
    <x v="1"/>
    <x v="303"/>
    <d v="2023-08-18T00:00:00"/>
    <x v="320"/>
    <x v="3"/>
    <n v="375.86"/>
    <n v="1"/>
    <n v="0"/>
    <x v="3"/>
    <s v="Credit Card"/>
    <x v="1"/>
    <s v="No"/>
    <s v="Food &amp; Beverage"/>
    <n v="4"/>
    <n v="1"/>
    <n v="1503.44"/>
    <x v="1"/>
    <n v="375.86"/>
  </r>
  <r>
    <n v="4766"/>
    <x v="3"/>
    <x v="1"/>
    <d v="2023-07-27T00:00:00"/>
    <x v="251"/>
    <x v="2"/>
    <n v="115.07"/>
    <n v="1"/>
    <n v="3"/>
    <x v="2"/>
    <s v="Credit Card"/>
    <x v="2"/>
    <s v="No"/>
    <s v="Accommodation"/>
    <n v="4"/>
    <n v="4"/>
    <n v="0"/>
    <x v="2"/>
    <n v="0"/>
  </r>
  <r>
    <n v="4767"/>
    <x v="1"/>
    <x v="131"/>
    <d v="2023-09-22T00:00:00"/>
    <x v="382"/>
    <x v="3"/>
    <n v="260.27999999999997"/>
    <n v="1"/>
    <n v="0"/>
    <x v="0"/>
    <s v="Credit Card"/>
    <x v="2"/>
    <s v="No"/>
    <s v="Laundry"/>
    <n v="4"/>
    <n v="1"/>
    <n v="0"/>
    <x v="2"/>
    <n v="0"/>
  </r>
  <r>
    <n v="4768"/>
    <x v="2"/>
    <x v="54"/>
    <d v="2023-11-21T00:00:00"/>
    <x v="272"/>
    <x v="2"/>
    <n v="117.52"/>
    <n v="1"/>
    <n v="0"/>
    <x v="3"/>
    <s v="Bank Transfer"/>
    <x v="0"/>
    <s v="No"/>
    <s v="Spa Services"/>
    <n v="3"/>
    <n v="1"/>
    <n v="352.56"/>
    <x v="0"/>
    <n v="117.52"/>
  </r>
  <r>
    <n v="4769"/>
    <x v="3"/>
    <x v="232"/>
    <d v="2023-09-15T00:00:00"/>
    <x v="285"/>
    <x v="2"/>
    <n v="94.75"/>
    <n v="1"/>
    <n v="0"/>
    <x v="1"/>
    <s v="Credit Card"/>
    <x v="1"/>
    <s v="No"/>
    <s v="Accommodation"/>
    <n v="4"/>
    <n v="1"/>
    <n v="379"/>
    <x v="1"/>
    <n v="94.75"/>
  </r>
  <r>
    <n v="4770"/>
    <x v="1"/>
    <x v="187"/>
    <d v="2023-05-25T00:00:00"/>
    <x v="180"/>
    <x v="2"/>
    <n v="62.49"/>
    <n v="4"/>
    <n v="0"/>
    <x v="2"/>
    <s v="Bank Transfer"/>
    <x v="0"/>
    <s v="Yes"/>
    <s v="Food &amp; Beverage"/>
    <n v="4"/>
    <n v="4"/>
    <n v="249.96"/>
    <x v="0"/>
    <n v="62.49"/>
  </r>
  <r>
    <n v="4771"/>
    <x v="2"/>
    <x v="285"/>
    <d v="2023-07-03T00:00:00"/>
    <x v="402"/>
    <x v="0"/>
    <n v="284.99"/>
    <n v="1"/>
    <n v="0"/>
    <x v="3"/>
    <s v="Cash"/>
    <x v="0"/>
    <s v="No"/>
    <s v="Food &amp; Beverage"/>
    <n v="4"/>
    <n v="1"/>
    <n v="1139.96"/>
    <x v="0"/>
    <n v="284.99"/>
  </r>
  <r>
    <n v="4772"/>
    <x v="3"/>
    <x v="0"/>
    <d v="2023-08-02T00:00:00"/>
    <x v="233"/>
    <x v="3"/>
    <n v="582.57000000000005"/>
    <n v="1"/>
    <n v="2"/>
    <x v="1"/>
    <s v="Debit Card"/>
    <x v="0"/>
    <s v="No"/>
    <s v="Accommodation"/>
    <n v="1"/>
    <n v="3"/>
    <n v="582.57000000000005"/>
    <x v="0"/>
    <n v="582.57000000000005"/>
  </r>
  <r>
    <n v="4773"/>
    <x v="1"/>
    <x v="238"/>
    <d v="2023-12-31T00:00:00"/>
    <x v="314"/>
    <x v="3"/>
    <n v="253.23"/>
    <n v="2"/>
    <n v="0"/>
    <x v="1"/>
    <s v="Bank Transfer"/>
    <x v="0"/>
    <s v="No"/>
    <s v="Spa Services"/>
    <n v="10"/>
    <n v="2"/>
    <n v="2532.2999999999997"/>
    <x v="0"/>
    <n v="253.22999999999996"/>
  </r>
  <r>
    <n v="4774"/>
    <x v="1"/>
    <x v="362"/>
    <d v="2023-11-04T00:00:00"/>
    <x v="209"/>
    <x v="2"/>
    <n v="55.74"/>
    <n v="2"/>
    <n v="0"/>
    <x v="4"/>
    <s v="UPI"/>
    <x v="3"/>
    <s v="No"/>
    <s v="Food &amp; Beverage"/>
    <n v="3"/>
    <n v="2"/>
    <n v="0"/>
    <x v="2"/>
    <n v="0"/>
  </r>
  <r>
    <n v="4775"/>
    <x v="2"/>
    <x v="13"/>
    <d v="2023-05-09T00:00:00"/>
    <x v="14"/>
    <x v="2"/>
    <n v="82.48"/>
    <n v="1"/>
    <n v="0"/>
    <x v="3"/>
    <s v="Debit Card"/>
    <x v="0"/>
    <s v="No"/>
    <s v="Accommodation"/>
    <n v="5"/>
    <n v="1"/>
    <n v="412.40000000000003"/>
    <x v="0"/>
    <n v="82.48"/>
  </r>
  <r>
    <n v="4776"/>
    <x v="3"/>
    <x v="126"/>
    <d v="2023-05-13T00:00:00"/>
    <x v="121"/>
    <x v="2"/>
    <n v="151.59"/>
    <n v="1"/>
    <n v="0"/>
    <x v="2"/>
    <s v="Bank Transfer"/>
    <x v="0"/>
    <s v="Yes"/>
    <s v="Accommodation"/>
    <n v="4"/>
    <n v="1"/>
    <n v="606.36"/>
    <x v="0"/>
    <n v="151.59"/>
  </r>
  <r>
    <n v="4777"/>
    <x v="0"/>
    <x v="258"/>
    <d v="2023-07-21T00:00:00"/>
    <x v="227"/>
    <x v="1"/>
    <n v="102.93"/>
    <n v="4"/>
    <n v="0"/>
    <x v="4"/>
    <s v="Bank Transfer"/>
    <x v="0"/>
    <s v="No"/>
    <s v="Other"/>
    <n v="11"/>
    <n v="4"/>
    <n v="1132.23"/>
    <x v="0"/>
    <n v="102.93"/>
  </r>
  <r>
    <n v="4778"/>
    <x v="3"/>
    <x v="29"/>
    <d v="2023-03-29T00:00:00"/>
    <x v="14"/>
    <x v="2"/>
    <n v="112.77"/>
    <n v="1"/>
    <n v="0"/>
    <x v="2"/>
    <s v="Credit Card"/>
    <x v="0"/>
    <s v="No"/>
    <s v="Food &amp; Beverage"/>
    <n v="7"/>
    <n v="1"/>
    <n v="789.39"/>
    <x v="0"/>
    <n v="112.77"/>
  </r>
  <r>
    <n v="4779"/>
    <x v="2"/>
    <x v="334"/>
    <d v="2023-07-07T00:00:00"/>
    <x v="126"/>
    <x v="1"/>
    <n v="211.1"/>
    <n v="4"/>
    <n v="1"/>
    <x v="1"/>
    <s v="Bank Transfer"/>
    <x v="0"/>
    <s v="No"/>
    <s v="Accommodation"/>
    <n v="2"/>
    <n v="5"/>
    <n v="422.2"/>
    <x v="0"/>
    <n v="211.1"/>
  </r>
  <r>
    <n v="4780"/>
    <x v="0"/>
    <x v="244"/>
    <d v="2023-01-16T00:00:00"/>
    <x v="397"/>
    <x v="3"/>
    <n v="293.33999999999997"/>
    <n v="2"/>
    <n v="0"/>
    <x v="1"/>
    <s v="Bank Transfer"/>
    <x v="1"/>
    <s v="No"/>
    <s v="Accommodation"/>
    <n v="4"/>
    <n v="2"/>
    <n v="1173.3599999999999"/>
    <x v="1"/>
    <n v="293.33999999999997"/>
  </r>
  <r>
    <n v="4781"/>
    <x v="2"/>
    <x v="169"/>
    <d v="2023-04-19T00:00:00"/>
    <x v="153"/>
    <x v="1"/>
    <n v="127.43"/>
    <n v="2"/>
    <n v="2"/>
    <x v="1"/>
    <s v="Cash"/>
    <x v="2"/>
    <s v="No"/>
    <s v="Accommodation"/>
    <n v="8"/>
    <n v="4"/>
    <n v="0"/>
    <x v="2"/>
    <n v="0"/>
  </r>
  <r>
    <n v="4782"/>
    <x v="3"/>
    <x v="146"/>
    <d v="2023-05-30T00:00:00"/>
    <x v="251"/>
    <x v="0"/>
    <n v="217.65"/>
    <n v="2"/>
    <n v="1"/>
    <x v="1"/>
    <s v="Credit Card"/>
    <x v="0"/>
    <s v="Yes"/>
    <s v="Accommodation"/>
    <n v="2"/>
    <n v="3"/>
    <n v="435.3"/>
    <x v="0"/>
    <n v="217.65"/>
  </r>
  <r>
    <n v="4783"/>
    <x v="0"/>
    <x v="304"/>
    <d v="2023-11-17T00:00:00"/>
    <x v="181"/>
    <x v="2"/>
    <n v="93.88"/>
    <n v="2"/>
    <n v="1"/>
    <x v="4"/>
    <s v="UPI"/>
    <x v="2"/>
    <s v="No"/>
    <s v="Accommodation"/>
    <n v="9"/>
    <n v="3"/>
    <n v="0"/>
    <x v="2"/>
    <n v="0"/>
  </r>
  <r>
    <n v="4784"/>
    <x v="2"/>
    <x v="252"/>
    <d v="2023-02-02T00:00:00"/>
    <x v="163"/>
    <x v="3"/>
    <n v="452.23"/>
    <n v="4"/>
    <n v="0"/>
    <x v="4"/>
    <s v="UPI"/>
    <x v="2"/>
    <s v="No"/>
    <s v="Accommodation"/>
    <n v="2"/>
    <n v="4"/>
    <n v="0"/>
    <x v="2"/>
    <n v="0"/>
  </r>
  <r>
    <n v="4785"/>
    <x v="3"/>
    <x v="185"/>
    <d v="2023-04-19T00:00:00"/>
    <x v="308"/>
    <x v="2"/>
    <n v="96.44"/>
    <n v="1"/>
    <n v="0"/>
    <x v="3"/>
    <s v="Bank Transfer"/>
    <x v="1"/>
    <s v="Yes"/>
    <s v="Accommodation"/>
    <n v="2"/>
    <n v="1"/>
    <n v="192.88"/>
    <x v="1"/>
    <n v="96.44"/>
  </r>
  <r>
    <n v="4786"/>
    <x v="2"/>
    <x v="63"/>
    <d v="2023-03-29T00:00:00"/>
    <x v="74"/>
    <x v="2"/>
    <n v="111.98"/>
    <n v="2"/>
    <n v="3"/>
    <x v="3"/>
    <s v="Cash"/>
    <x v="1"/>
    <s v="No"/>
    <s v="Accommodation"/>
    <n v="8"/>
    <n v="5"/>
    <n v="895.84"/>
    <x v="1"/>
    <n v="111.98"/>
  </r>
  <r>
    <n v="4787"/>
    <x v="3"/>
    <x v="57"/>
    <d v="2023-06-20T00:00:00"/>
    <x v="249"/>
    <x v="3"/>
    <n v="611.4"/>
    <n v="1"/>
    <n v="1"/>
    <x v="2"/>
    <s v="Debit Card"/>
    <x v="0"/>
    <s v="No"/>
    <s v="Accommodation"/>
    <n v="4"/>
    <n v="2"/>
    <n v="2445.6"/>
    <x v="0"/>
    <n v="611.4"/>
  </r>
  <r>
    <n v="4788"/>
    <x v="2"/>
    <x v="43"/>
    <d v="2023-07-25T00:00:00"/>
    <x v="352"/>
    <x v="3"/>
    <n v="501.06"/>
    <n v="1"/>
    <n v="0"/>
    <x v="2"/>
    <s v="Bank Transfer"/>
    <x v="0"/>
    <s v="Yes"/>
    <s v="Laundry"/>
    <n v="3"/>
    <n v="1"/>
    <n v="1503.18"/>
    <x v="0"/>
    <n v="501.06"/>
  </r>
  <r>
    <n v="4789"/>
    <x v="1"/>
    <x v="115"/>
    <d v="2023-05-04T00:00:00"/>
    <x v="40"/>
    <x v="2"/>
    <n v="101.33"/>
    <n v="2"/>
    <n v="0"/>
    <x v="1"/>
    <s v="UPI"/>
    <x v="0"/>
    <s v="No"/>
    <s v="Food &amp; Beverage"/>
    <n v="11"/>
    <n v="2"/>
    <n v="1114.6299999999999"/>
    <x v="0"/>
    <n v="101.32999999999998"/>
  </r>
  <r>
    <n v="4790"/>
    <x v="0"/>
    <x v="59"/>
    <d v="2023-06-23T00:00:00"/>
    <x v="352"/>
    <x v="3"/>
    <n v="306.97000000000003"/>
    <n v="1"/>
    <n v="2"/>
    <x v="1"/>
    <s v="Debit Card"/>
    <x v="0"/>
    <s v="No"/>
    <s v="Accommodation"/>
    <n v="12"/>
    <n v="3"/>
    <n v="3683.6400000000003"/>
    <x v="0"/>
    <n v="306.97000000000003"/>
  </r>
  <r>
    <n v="4791"/>
    <x v="3"/>
    <x v="198"/>
    <d v="2023-06-15T00:00:00"/>
    <x v="103"/>
    <x v="2"/>
    <n v="142.4"/>
    <n v="3"/>
    <n v="2"/>
    <x v="2"/>
    <s v="Credit Card"/>
    <x v="0"/>
    <s v="Yes"/>
    <s v="Food &amp; Beverage"/>
    <n v="3"/>
    <n v="5"/>
    <n v="427.20000000000005"/>
    <x v="0"/>
    <n v="142.4"/>
  </r>
  <r>
    <n v="4792"/>
    <x v="0"/>
    <x v="52"/>
    <d v="2023-12-08T00:00:00"/>
    <x v="356"/>
    <x v="1"/>
    <n v="152"/>
    <n v="2"/>
    <n v="0"/>
    <x v="2"/>
    <s v="UPI"/>
    <x v="0"/>
    <s v="Yes"/>
    <s v="Accommodation"/>
    <n v="8"/>
    <n v="2"/>
    <n v="1216"/>
    <x v="0"/>
    <n v="152"/>
  </r>
  <r>
    <n v="4793"/>
    <x v="3"/>
    <x v="341"/>
    <d v="2023-10-26T00:00:00"/>
    <x v="32"/>
    <x v="2"/>
    <n v="132.15"/>
    <n v="1"/>
    <n v="0"/>
    <x v="4"/>
    <s v="Bank Transfer"/>
    <x v="1"/>
    <s v="No"/>
    <s v="Accommodation"/>
    <n v="5"/>
    <n v="1"/>
    <n v="660.75"/>
    <x v="1"/>
    <n v="132.15"/>
  </r>
  <r>
    <n v="4794"/>
    <x v="3"/>
    <x v="98"/>
    <d v="2023-05-20T00:00:00"/>
    <x v="14"/>
    <x v="2"/>
    <n v="92.16"/>
    <n v="2"/>
    <n v="0"/>
    <x v="2"/>
    <s v="Credit Card"/>
    <x v="0"/>
    <s v="No"/>
    <s v="Accommodation"/>
    <n v="5"/>
    <n v="2"/>
    <n v="460.79999999999995"/>
    <x v="0"/>
    <n v="92.16"/>
  </r>
  <r>
    <n v="4795"/>
    <x v="0"/>
    <x v="19"/>
    <d v="2023-01-23T00:00:00"/>
    <x v="19"/>
    <x v="0"/>
    <n v="220.34"/>
    <n v="1"/>
    <n v="0"/>
    <x v="1"/>
    <s v="Debit Card"/>
    <x v="0"/>
    <s v="No"/>
    <s v="Accommodation"/>
    <n v="3"/>
    <n v="1"/>
    <n v="661.02"/>
    <x v="0"/>
    <n v="220.34"/>
  </r>
  <r>
    <n v="4796"/>
    <x v="0"/>
    <x v="329"/>
    <d v="2023-04-13T00:00:00"/>
    <x v="4"/>
    <x v="3"/>
    <n v="364.86"/>
    <n v="4"/>
    <n v="0"/>
    <x v="3"/>
    <s v="Bank Transfer"/>
    <x v="0"/>
    <s v="Yes"/>
    <s v="Accommodation"/>
    <n v="4"/>
    <n v="4"/>
    <n v="1459.44"/>
    <x v="0"/>
    <n v="364.86"/>
  </r>
  <r>
    <n v="4797"/>
    <x v="3"/>
    <x v="235"/>
    <d v="2023-09-21T00:00:00"/>
    <x v="110"/>
    <x v="1"/>
    <n v="152.13"/>
    <n v="1"/>
    <n v="0"/>
    <x v="1"/>
    <s v="Debit Card"/>
    <x v="0"/>
    <s v="No"/>
    <s v="Spa Services"/>
    <n v="8"/>
    <n v="1"/>
    <n v="1217.04"/>
    <x v="0"/>
    <n v="152.13"/>
  </r>
  <r>
    <n v="4798"/>
    <x v="2"/>
    <x v="89"/>
    <d v="2023-11-03T00:00:00"/>
    <x v="83"/>
    <x v="3"/>
    <n v="471.71"/>
    <n v="3"/>
    <n v="2"/>
    <x v="2"/>
    <s v="Credit Card"/>
    <x v="1"/>
    <s v="No"/>
    <s v="Laundry"/>
    <n v="5"/>
    <n v="5"/>
    <n v="2358.5499999999997"/>
    <x v="1"/>
    <n v="471.70999999999992"/>
  </r>
  <r>
    <n v="4799"/>
    <x v="3"/>
    <x v="195"/>
    <d v="2023-10-20T00:00:00"/>
    <x v="101"/>
    <x v="2"/>
    <n v="164.53"/>
    <n v="2"/>
    <n v="0"/>
    <x v="1"/>
    <s v="Bank Transfer"/>
    <x v="3"/>
    <s v="No"/>
    <s v="Spa Services"/>
    <n v="2"/>
    <n v="2"/>
    <n v="0"/>
    <x v="2"/>
    <n v="0"/>
  </r>
  <r>
    <n v="4800"/>
    <x v="2"/>
    <x v="118"/>
    <d v="2023-01-23T00:00:00"/>
    <x v="10"/>
    <x v="3"/>
    <n v="464.94"/>
    <n v="1"/>
    <n v="1"/>
    <x v="0"/>
    <s v="UPI"/>
    <x v="3"/>
    <s v="Yes"/>
    <s v="Accommodation"/>
    <n v="12"/>
    <n v="2"/>
    <n v="0"/>
    <x v="2"/>
    <n v="0"/>
  </r>
  <r>
    <n v="4801"/>
    <x v="1"/>
    <x v="103"/>
    <d v="2023-04-16T00:00:00"/>
    <x v="386"/>
    <x v="3"/>
    <n v="406.98"/>
    <n v="1"/>
    <n v="0"/>
    <x v="1"/>
    <s v="Bank Transfer"/>
    <x v="0"/>
    <s v="No"/>
    <s v="Food &amp; Beverage"/>
    <n v="6"/>
    <n v="1"/>
    <n v="2441.88"/>
    <x v="0"/>
    <n v="406.98"/>
  </r>
  <r>
    <n v="4802"/>
    <x v="1"/>
    <x v="119"/>
    <d v="2023-05-25T00:00:00"/>
    <x v="26"/>
    <x v="2"/>
    <n v="83.79"/>
    <n v="2"/>
    <n v="1"/>
    <x v="1"/>
    <s v="Bank Transfer"/>
    <x v="1"/>
    <s v="Yes"/>
    <s v="Accommodation"/>
    <n v="2"/>
    <n v="3"/>
    <n v="167.58"/>
    <x v="1"/>
    <n v="83.79"/>
  </r>
  <r>
    <n v="4803"/>
    <x v="1"/>
    <x v="239"/>
    <d v="2023-04-28T00:00:00"/>
    <x v="34"/>
    <x v="0"/>
    <n v="182.34"/>
    <n v="2"/>
    <n v="0"/>
    <x v="1"/>
    <s v="Cash"/>
    <x v="1"/>
    <s v="No"/>
    <s v="Accommodation"/>
    <n v="3"/>
    <n v="2"/>
    <n v="547.02"/>
    <x v="1"/>
    <n v="182.34"/>
  </r>
  <r>
    <n v="4804"/>
    <x v="2"/>
    <x v="112"/>
    <d v="2023-12-29T00:00:00"/>
    <x v="411"/>
    <x v="2"/>
    <n v="90.56"/>
    <n v="2"/>
    <n v="2"/>
    <x v="1"/>
    <s v="UPI"/>
    <x v="2"/>
    <s v="No"/>
    <s v="Other"/>
    <n v="10"/>
    <n v="4"/>
    <n v="0"/>
    <x v="2"/>
    <n v="0"/>
  </r>
  <r>
    <n v="4805"/>
    <x v="2"/>
    <x v="119"/>
    <d v="2023-05-31T00:00:00"/>
    <x v="225"/>
    <x v="2"/>
    <n v="138.52000000000001"/>
    <n v="3"/>
    <n v="0"/>
    <x v="1"/>
    <s v="UPI"/>
    <x v="1"/>
    <s v="Yes"/>
    <s v="Spa Services"/>
    <n v="8"/>
    <n v="3"/>
    <n v="1108.1600000000001"/>
    <x v="1"/>
    <n v="138.52000000000001"/>
  </r>
  <r>
    <n v="4806"/>
    <x v="3"/>
    <x v="338"/>
    <d v="2023-01-15T00:00:00"/>
    <x v="86"/>
    <x v="2"/>
    <n v="161.57"/>
    <n v="3"/>
    <n v="3"/>
    <x v="2"/>
    <s v="Bank Transfer"/>
    <x v="0"/>
    <s v="No"/>
    <s v="Spa Services"/>
    <n v="9"/>
    <n v="6"/>
    <n v="1454.1299999999999"/>
    <x v="0"/>
    <n v="161.57"/>
  </r>
  <r>
    <n v="4807"/>
    <x v="2"/>
    <x v="364"/>
    <d v="2023-07-09T00:00:00"/>
    <x v="293"/>
    <x v="2"/>
    <n v="120.35"/>
    <n v="2"/>
    <n v="1"/>
    <x v="1"/>
    <s v="Credit Card"/>
    <x v="0"/>
    <s v="No"/>
    <s v="Spa Services"/>
    <n v="2"/>
    <n v="3"/>
    <n v="240.7"/>
    <x v="0"/>
    <n v="120.35"/>
  </r>
  <r>
    <n v="4808"/>
    <x v="3"/>
    <x v="8"/>
    <d v="2023-08-06T00:00:00"/>
    <x v="319"/>
    <x v="2"/>
    <n v="155.65"/>
    <n v="3"/>
    <n v="0"/>
    <x v="4"/>
    <s v="UPI"/>
    <x v="0"/>
    <s v="No"/>
    <s v="Accommodation"/>
    <n v="2"/>
    <n v="3"/>
    <n v="311.3"/>
    <x v="0"/>
    <n v="155.65"/>
  </r>
  <r>
    <n v="4809"/>
    <x v="2"/>
    <x v="264"/>
    <d v="2023-07-05T00:00:00"/>
    <x v="395"/>
    <x v="2"/>
    <n v="144.06"/>
    <n v="2"/>
    <n v="0"/>
    <x v="2"/>
    <s v="Credit Card"/>
    <x v="0"/>
    <s v="Yes"/>
    <s v="Accommodation"/>
    <n v="3"/>
    <n v="2"/>
    <n v="432.18"/>
    <x v="0"/>
    <n v="144.06"/>
  </r>
  <r>
    <n v="4810"/>
    <x v="0"/>
    <x v="87"/>
    <d v="2023-12-14T00:00:00"/>
    <x v="199"/>
    <x v="3"/>
    <n v="474.44"/>
    <n v="2"/>
    <n v="1"/>
    <x v="3"/>
    <s v="Cash"/>
    <x v="2"/>
    <s v="No"/>
    <s v="Laundry"/>
    <n v="9"/>
    <n v="3"/>
    <n v="0"/>
    <x v="2"/>
    <n v="0"/>
  </r>
  <r>
    <n v="4811"/>
    <x v="2"/>
    <x v="199"/>
    <d v="2023-10-08T00:00:00"/>
    <x v="156"/>
    <x v="1"/>
    <n v="169.13"/>
    <n v="2"/>
    <n v="0"/>
    <x v="2"/>
    <s v="Debit Card"/>
    <x v="0"/>
    <s v="No"/>
    <s v="Accommodation"/>
    <n v="9"/>
    <n v="2"/>
    <n v="1522.17"/>
    <x v="0"/>
    <n v="169.13"/>
  </r>
  <r>
    <n v="4812"/>
    <x v="3"/>
    <x v="113"/>
    <d v="2023-08-29T00:00:00"/>
    <x v="54"/>
    <x v="2"/>
    <n v="133.15"/>
    <n v="2"/>
    <n v="0"/>
    <x v="1"/>
    <s v="UPI"/>
    <x v="2"/>
    <s v="No"/>
    <s v="Accommodation"/>
    <n v="9"/>
    <n v="2"/>
    <n v="0"/>
    <x v="2"/>
    <n v="0"/>
  </r>
  <r>
    <n v="4813"/>
    <x v="3"/>
    <x v="123"/>
    <d v="2024-01-06T00:00:00"/>
    <x v="414"/>
    <x v="2"/>
    <n v="90.31"/>
    <n v="1"/>
    <n v="2"/>
    <x v="1"/>
    <s v="Bank Transfer"/>
    <x v="0"/>
    <s v="No"/>
    <s v="Accommodation"/>
    <n v="8"/>
    <n v="3"/>
    <n v="722.48"/>
    <x v="0"/>
    <n v="90.31"/>
  </r>
  <r>
    <n v="4814"/>
    <x v="1"/>
    <x v="80"/>
    <d v="2023-02-20T00:00:00"/>
    <x v="204"/>
    <x v="1"/>
    <n v="108.13"/>
    <n v="1"/>
    <n v="0"/>
    <x v="1"/>
    <s v="Bank Transfer"/>
    <x v="0"/>
    <s v="No"/>
    <s v="Accommodation"/>
    <n v="4"/>
    <n v="1"/>
    <n v="432.52"/>
    <x v="0"/>
    <n v="108.13"/>
  </r>
  <r>
    <n v="4815"/>
    <x v="3"/>
    <x v="62"/>
    <d v="2023-04-16T00:00:00"/>
    <x v="308"/>
    <x v="3"/>
    <n v="445.87"/>
    <n v="2"/>
    <n v="0"/>
    <x v="1"/>
    <s v="Bank Transfer"/>
    <x v="1"/>
    <s v="No"/>
    <s v="Accommodation"/>
    <n v="4"/>
    <n v="2"/>
    <n v="1783.48"/>
    <x v="1"/>
    <n v="445.87"/>
  </r>
  <r>
    <n v="4816"/>
    <x v="2"/>
    <x v="52"/>
    <d v="2023-12-02T00:00:00"/>
    <x v="378"/>
    <x v="2"/>
    <n v="104.69"/>
    <n v="1"/>
    <n v="2"/>
    <x v="2"/>
    <s v="UPI"/>
    <x v="0"/>
    <s v="No"/>
    <s v="Accommodation"/>
    <n v="2"/>
    <n v="3"/>
    <n v="209.38"/>
    <x v="0"/>
    <n v="104.69"/>
  </r>
  <r>
    <n v="4817"/>
    <x v="0"/>
    <x v="338"/>
    <d v="2023-01-10T00:00:00"/>
    <x v="120"/>
    <x v="3"/>
    <n v="295.3"/>
    <n v="2"/>
    <n v="3"/>
    <x v="3"/>
    <s v="Bank Transfer"/>
    <x v="1"/>
    <s v="No"/>
    <s v="Accommodation"/>
    <n v="4"/>
    <n v="5"/>
    <n v="1181.2"/>
    <x v="1"/>
    <n v="295.3"/>
  </r>
  <r>
    <n v="4818"/>
    <x v="0"/>
    <x v="229"/>
    <d v="2023-01-11T00:00:00"/>
    <x v="169"/>
    <x v="1"/>
    <n v="127.8"/>
    <n v="1"/>
    <n v="2"/>
    <x v="2"/>
    <s v="Bank Transfer"/>
    <x v="1"/>
    <s v="No"/>
    <s v="Food &amp; Beverage"/>
    <n v="6"/>
    <n v="3"/>
    <n v="766.8"/>
    <x v="1"/>
    <n v="127.8"/>
  </r>
  <r>
    <n v="4819"/>
    <x v="2"/>
    <x v="344"/>
    <d v="2023-07-07T00:00:00"/>
    <x v="241"/>
    <x v="1"/>
    <n v="200.11"/>
    <n v="4"/>
    <n v="0"/>
    <x v="4"/>
    <s v="Credit Card"/>
    <x v="2"/>
    <s v="Yes"/>
    <s v="Accommodation"/>
    <n v="3"/>
    <n v="4"/>
    <n v="0"/>
    <x v="2"/>
    <n v="0"/>
  </r>
  <r>
    <n v="4820"/>
    <x v="2"/>
    <x v="254"/>
    <d v="2023-08-15T00:00:00"/>
    <x v="320"/>
    <x v="1"/>
    <n v="151.78"/>
    <n v="3"/>
    <n v="3"/>
    <x v="2"/>
    <s v="Debit Card"/>
    <x v="2"/>
    <s v="Yes"/>
    <s v="Accommodation"/>
    <n v="5"/>
    <n v="6"/>
    <n v="0"/>
    <x v="2"/>
    <n v="0"/>
  </r>
  <r>
    <n v="4821"/>
    <x v="2"/>
    <x v="3"/>
    <d v="2023-12-22T00:00:00"/>
    <x v="168"/>
    <x v="3"/>
    <n v="488.3"/>
    <n v="1"/>
    <n v="0"/>
    <x v="4"/>
    <s v="Bank Transfer"/>
    <x v="1"/>
    <s v="No"/>
    <s v="Accommodation"/>
    <n v="10"/>
    <n v="1"/>
    <n v="4883"/>
    <x v="1"/>
    <n v="488.3"/>
  </r>
  <r>
    <n v="4822"/>
    <x v="3"/>
    <x v="322"/>
    <d v="2023-06-02T00:00:00"/>
    <x v="95"/>
    <x v="2"/>
    <n v="96.1"/>
    <n v="3"/>
    <n v="0"/>
    <x v="2"/>
    <s v="Cash"/>
    <x v="1"/>
    <s v="No"/>
    <s v="Accommodation"/>
    <n v="11"/>
    <n v="3"/>
    <n v="1057.0999999999999"/>
    <x v="1"/>
    <n v="96.1"/>
  </r>
  <r>
    <n v="4823"/>
    <x v="0"/>
    <x v="186"/>
    <d v="2023-05-11T00:00:00"/>
    <x v="72"/>
    <x v="1"/>
    <n v="131.04"/>
    <n v="2"/>
    <n v="0"/>
    <x v="2"/>
    <s v="Debit Card"/>
    <x v="3"/>
    <s v="No"/>
    <s v="Accommodation"/>
    <n v="9"/>
    <n v="2"/>
    <n v="0"/>
    <x v="2"/>
    <n v="0"/>
  </r>
  <r>
    <n v="4824"/>
    <x v="0"/>
    <x v="294"/>
    <d v="2023-09-20T00:00:00"/>
    <x v="297"/>
    <x v="0"/>
    <n v="239.18"/>
    <n v="1"/>
    <n v="3"/>
    <x v="4"/>
    <s v="Cash"/>
    <x v="0"/>
    <s v="No"/>
    <s v="Accommodation"/>
    <n v="3"/>
    <n v="4"/>
    <n v="717.54"/>
    <x v="0"/>
    <n v="239.17999999999998"/>
  </r>
  <r>
    <n v="4825"/>
    <x v="2"/>
    <x v="1"/>
    <d v="2023-08-04T00:00:00"/>
    <x v="321"/>
    <x v="1"/>
    <n v="167.89"/>
    <n v="1"/>
    <n v="1"/>
    <x v="4"/>
    <s v="Cash"/>
    <x v="0"/>
    <s v="No"/>
    <s v="Accommodation"/>
    <n v="12"/>
    <n v="2"/>
    <n v="2014.6799999999998"/>
    <x v="0"/>
    <n v="167.89"/>
  </r>
  <r>
    <n v="4826"/>
    <x v="3"/>
    <x v="211"/>
    <d v="2023-03-03T00:00:00"/>
    <x v="337"/>
    <x v="3"/>
    <n v="557.80999999999995"/>
    <n v="2"/>
    <n v="0"/>
    <x v="2"/>
    <s v="Bank Transfer"/>
    <x v="1"/>
    <s v="No"/>
    <s v="Accommodation"/>
    <n v="6"/>
    <n v="2"/>
    <n v="3346.8599999999997"/>
    <x v="1"/>
    <n v="557.80999999999995"/>
  </r>
  <r>
    <n v="4827"/>
    <x v="3"/>
    <x v="2"/>
    <d v="2023-05-14T00:00:00"/>
    <x v="406"/>
    <x v="1"/>
    <n v="218.62"/>
    <n v="1"/>
    <n v="0"/>
    <x v="3"/>
    <s v="UPI"/>
    <x v="0"/>
    <s v="No"/>
    <s v="Spa Services"/>
    <n v="11"/>
    <n v="1"/>
    <n v="2404.8200000000002"/>
    <x v="0"/>
    <n v="218.62"/>
  </r>
  <r>
    <n v="4828"/>
    <x v="0"/>
    <x v="41"/>
    <d v="2023-05-23T00:00:00"/>
    <x v="42"/>
    <x v="2"/>
    <n v="101.96"/>
    <n v="2"/>
    <n v="0"/>
    <x v="1"/>
    <s v="UPI"/>
    <x v="0"/>
    <s v="No"/>
    <s v="Accommodation"/>
    <n v="6"/>
    <n v="2"/>
    <n v="611.76"/>
    <x v="0"/>
    <n v="101.96"/>
  </r>
  <r>
    <n v="4829"/>
    <x v="0"/>
    <x v="51"/>
    <d v="2024-01-04T00:00:00"/>
    <x v="314"/>
    <x v="2"/>
    <n v="74.44"/>
    <n v="3"/>
    <n v="1"/>
    <x v="1"/>
    <s v="Bank Transfer"/>
    <x v="0"/>
    <s v="Yes"/>
    <s v="Accommodation"/>
    <n v="9"/>
    <n v="4"/>
    <n v="669.96"/>
    <x v="0"/>
    <n v="74.44"/>
  </r>
  <r>
    <n v="4830"/>
    <x v="2"/>
    <x v="180"/>
    <d v="2023-03-05T00:00:00"/>
    <x v="200"/>
    <x v="0"/>
    <n v="259.89999999999998"/>
    <n v="1"/>
    <n v="1"/>
    <x v="2"/>
    <s v="Credit Card"/>
    <x v="0"/>
    <s v="No"/>
    <s v="Accommodation"/>
    <n v="6"/>
    <n v="2"/>
    <n v="1559.3999999999999"/>
    <x v="0"/>
    <n v="259.89999999999998"/>
  </r>
  <r>
    <n v="4831"/>
    <x v="1"/>
    <x v="204"/>
    <d v="2023-02-21T00:00:00"/>
    <x v="55"/>
    <x v="1"/>
    <n v="103.69"/>
    <n v="1"/>
    <n v="0"/>
    <x v="0"/>
    <s v="Credit Card"/>
    <x v="1"/>
    <s v="Yes"/>
    <s v="Food &amp; Beverage"/>
    <n v="1"/>
    <n v="1"/>
    <n v="103.69"/>
    <x v="1"/>
    <n v="103.69"/>
  </r>
  <r>
    <n v="4832"/>
    <x v="2"/>
    <x v="174"/>
    <d v="2023-11-13T00:00:00"/>
    <x v="344"/>
    <x v="3"/>
    <n v="341.93"/>
    <n v="2"/>
    <n v="2"/>
    <x v="1"/>
    <s v="Bank Transfer"/>
    <x v="0"/>
    <s v="No"/>
    <s v="Spa Services"/>
    <n v="8"/>
    <n v="4"/>
    <n v="2735.44"/>
    <x v="0"/>
    <n v="341.93"/>
  </r>
  <r>
    <n v="4833"/>
    <x v="2"/>
    <x v="204"/>
    <d v="2023-02-27T00:00:00"/>
    <x v="372"/>
    <x v="2"/>
    <n v="142.59"/>
    <n v="2"/>
    <n v="0"/>
    <x v="2"/>
    <s v="Credit Card"/>
    <x v="1"/>
    <s v="Yes"/>
    <s v="Accommodation"/>
    <n v="7"/>
    <n v="2"/>
    <n v="998.13"/>
    <x v="1"/>
    <n v="142.59"/>
  </r>
  <r>
    <n v="4834"/>
    <x v="0"/>
    <x v="253"/>
    <d v="2023-11-23T00:00:00"/>
    <x v="374"/>
    <x v="2"/>
    <n v="109.91"/>
    <n v="2"/>
    <n v="1"/>
    <x v="4"/>
    <s v="Bank Transfer"/>
    <x v="0"/>
    <s v="No"/>
    <s v="Other"/>
    <n v="1"/>
    <n v="3"/>
    <n v="109.91"/>
    <x v="0"/>
    <n v="109.91"/>
  </r>
  <r>
    <n v="4835"/>
    <x v="1"/>
    <x v="213"/>
    <d v="2023-04-08T00:00:00"/>
    <x v="186"/>
    <x v="2"/>
    <n v="57.14"/>
    <n v="2"/>
    <n v="0"/>
    <x v="1"/>
    <s v="Debit Card"/>
    <x v="0"/>
    <s v="No"/>
    <s v="Accommodation"/>
    <n v="7"/>
    <n v="2"/>
    <n v="399.98"/>
    <x v="0"/>
    <n v="57.14"/>
  </r>
  <r>
    <n v="4836"/>
    <x v="0"/>
    <x v="81"/>
    <d v="2023-06-11T00:00:00"/>
    <x v="123"/>
    <x v="2"/>
    <n v="75.34"/>
    <n v="4"/>
    <n v="0"/>
    <x v="4"/>
    <s v="Debit Card"/>
    <x v="2"/>
    <s v="Yes"/>
    <s v="Accommodation"/>
    <n v="7"/>
    <n v="4"/>
    <n v="0"/>
    <x v="2"/>
    <n v="0"/>
  </r>
  <r>
    <n v="4837"/>
    <x v="2"/>
    <x v="81"/>
    <d v="2023-06-07T00:00:00"/>
    <x v="56"/>
    <x v="0"/>
    <n v="315.02"/>
    <n v="2"/>
    <n v="0"/>
    <x v="0"/>
    <s v="Bank Transfer"/>
    <x v="1"/>
    <s v="No"/>
    <s v="Accommodation"/>
    <n v="3"/>
    <n v="2"/>
    <n v="945.06"/>
    <x v="1"/>
    <n v="315.02"/>
  </r>
  <r>
    <n v="4838"/>
    <x v="1"/>
    <x v="199"/>
    <d v="2023-10-02T00:00:00"/>
    <x v="94"/>
    <x v="2"/>
    <n v="62.77"/>
    <n v="1"/>
    <n v="0"/>
    <x v="1"/>
    <s v="Credit Card"/>
    <x v="0"/>
    <s v="No"/>
    <s v="Accommodation"/>
    <n v="3"/>
    <n v="1"/>
    <n v="188.31"/>
    <x v="0"/>
    <n v="62.77"/>
  </r>
  <r>
    <n v="4839"/>
    <x v="0"/>
    <x v="165"/>
    <d v="2023-01-17T00:00:00"/>
    <x v="431"/>
    <x v="2"/>
    <n v="107.8"/>
    <n v="1"/>
    <n v="0"/>
    <x v="1"/>
    <s v="Cash"/>
    <x v="0"/>
    <s v="Yes"/>
    <s v="Accommodation"/>
    <n v="4"/>
    <n v="1"/>
    <n v="431.2"/>
    <x v="0"/>
    <n v="107.8"/>
  </r>
  <r>
    <n v="4840"/>
    <x v="3"/>
    <x v="363"/>
    <d v="2023-08-30T00:00:00"/>
    <x v="319"/>
    <x v="2"/>
    <n v="91.85"/>
    <n v="2"/>
    <n v="1"/>
    <x v="3"/>
    <s v="UPI"/>
    <x v="1"/>
    <s v="No"/>
    <s v="Accommodation"/>
    <n v="3"/>
    <n v="3"/>
    <n v="275.54999999999995"/>
    <x v="1"/>
    <n v="91.84999999999998"/>
  </r>
  <r>
    <n v="4841"/>
    <x v="3"/>
    <x v="161"/>
    <d v="2023-03-28T00:00:00"/>
    <x v="218"/>
    <x v="3"/>
    <n v="456.4"/>
    <n v="1"/>
    <n v="0"/>
    <x v="2"/>
    <s v="Debit Card"/>
    <x v="1"/>
    <s v="No"/>
    <s v="Accommodation"/>
    <n v="3"/>
    <n v="1"/>
    <n v="1369.1999999999998"/>
    <x v="1"/>
    <n v="456.39999999999992"/>
  </r>
  <r>
    <n v="4842"/>
    <x v="1"/>
    <x v="215"/>
    <d v="2023-10-19T00:00:00"/>
    <x v="332"/>
    <x v="1"/>
    <n v="159.16"/>
    <n v="2"/>
    <n v="0"/>
    <x v="0"/>
    <s v="Cash"/>
    <x v="3"/>
    <s v="No"/>
    <s v="Food &amp; Beverage"/>
    <n v="3"/>
    <n v="2"/>
    <n v="0"/>
    <x v="2"/>
    <n v="0"/>
  </r>
  <r>
    <n v="4843"/>
    <x v="2"/>
    <x v="213"/>
    <d v="2023-04-06T00:00:00"/>
    <x v="127"/>
    <x v="2"/>
    <n v="130.13999999999999"/>
    <n v="2"/>
    <n v="2"/>
    <x v="3"/>
    <s v="Credit Card"/>
    <x v="0"/>
    <s v="No"/>
    <s v="Spa Services"/>
    <n v="5"/>
    <n v="4"/>
    <n v="650.69999999999993"/>
    <x v="0"/>
    <n v="130.13999999999999"/>
  </r>
  <r>
    <n v="4844"/>
    <x v="0"/>
    <x v="338"/>
    <d v="2023-01-08T00:00:00"/>
    <x v="432"/>
    <x v="1"/>
    <n v="104.49"/>
    <n v="2"/>
    <n v="1"/>
    <x v="0"/>
    <s v="Credit Card"/>
    <x v="0"/>
    <s v="No"/>
    <s v="Food &amp; Beverage"/>
    <n v="2"/>
    <n v="3"/>
    <n v="208.98"/>
    <x v="0"/>
    <n v="104.49"/>
  </r>
  <r>
    <n v="4845"/>
    <x v="3"/>
    <x v="359"/>
    <d v="2023-10-24T00:00:00"/>
    <x v="288"/>
    <x v="1"/>
    <n v="132.94999999999999"/>
    <n v="1"/>
    <n v="1"/>
    <x v="1"/>
    <s v="Debit Card"/>
    <x v="1"/>
    <s v="No"/>
    <s v="Food &amp; Beverage"/>
    <n v="11"/>
    <n v="2"/>
    <n v="1462.4499999999998"/>
    <x v="1"/>
    <n v="132.94999999999999"/>
  </r>
  <r>
    <n v="4846"/>
    <x v="2"/>
    <x v="6"/>
    <d v="2023-04-13T00:00:00"/>
    <x v="201"/>
    <x v="1"/>
    <n v="160.52000000000001"/>
    <n v="4"/>
    <n v="0"/>
    <x v="0"/>
    <s v="Credit Card"/>
    <x v="0"/>
    <s v="No"/>
    <s v="Accommodation"/>
    <n v="5"/>
    <n v="4"/>
    <n v="802.6"/>
    <x v="0"/>
    <n v="160.52000000000001"/>
  </r>
  <r>
    <n v="4847"/>
    <x v="1"/>
    <x v="316"/>
    <d v="2023-09-11T00:00:00"/>
    <x v="32"/>
    <x v="0"/>
    <n v="203.71"/>
    <n v="1"/>
    <n v="2"/>
    <x v="2"/>
    <s v="Credit Card"/>
    <x v="0"/>
    <s v="No"/>
    <s v="Food &amp; Beverage"/>
    <n v="2"/>
    <n v="3"/>
    <n v="407.42"/>
    <x v="0"/>
    <n v="203.71"/>
  </r>
  <r>
    <n v="4848"/>
    <x v="0"/>
    <x v="19"/>
    <d v="2023-02-01T00:00:00"/>
    <x v="278"/>
    <x v="1"/>
    <n v="122.64"/>
    <n v="1"/>
    <n v="0"/>
    <x v="1"/>
    <s v="Cash"/>
    <x v="0"/>
    <s v="No"/>
    <s v="Accommodation"/>
    <n v="12"/>
    <n v="1"/>
    <n v="1471.68"/>
    <x v="0"/>
    <n v="122.64"/>
  </r>
  <r>
    <n v="4849"/>
    <x v="2"/>
    <x v="87"/>
    <d v="2023-12-13T00:00:00"/>
    <x v="311"/>
    <x v="2"/>
    <n v="122.02"/>
    <n v="3"/>
    <n v="3"/>
    <x v="1"/>
    <s v="Debit Card"/>
    <x v="2"/>
    <s v="Yes"/>
    <s v="Spa Services"/>
    <n v="8"/>
    <n v="6"/>
    <n v="0"/>
    <x v="2"/>
    <n v="0"/>
  </r>
  <r>
    <n v="4850"/>
    <x v="3"/>
    <x v="79"/>
    <d v="2023-01-28T00:00:00"/>
    <x v="263"/>
    <x v="0"/>
    <n v="343.67"/>
    <n v="1"/>
    <n v="0"/>
    <x v="1"/>
    <s v="Bank Transfer"/>
    <x v="2"/>
    <s v="No"/>
    <s v="Spa Services"/>
    <n v="6"/>
    <n v="1"/>
    <n v="0"/>
    <x v="2"/>
    <n v="0"/>
  </r>
  <r>
    <n v="4851"/>
    <x v="1"/>
    <x v="96"/>
    <d v="2023-01-23T00:00:00"/>
    <x v="299"/>
    <x v="2"/>
    <n v="69.23"/>
    <n v="3"/>
    <n v="0"/>
    <x v="3"/>
    <s v="UPI"/>
    <x v="0"/>
    <s v="No"/>
    <s v="Accommodation"/>
    <n v="5"/>
    <n v="3"/>
    <n v="346.15000000000003"/>
    <x v="0"/>
    <n v="69.23"/>
  </r>
  <r>
    <n v="4852"/>
    <x v="3"/>
    <x v="140"/>
    <d v="2023-06-09T00:00:00"/>
    <x v="58"/>
    <x v="0"/>
    <n v="252.41"/>
    <n v="2"/>
    <n v="0"/>
    <x v="1"/>
    <s v="Cash"/>
    <x v="1"/>
    <s v="No"/>
    <s v="Laundry"/>
    <n v="9"/>
    <n v="2"/>
    <n v="2271.69"/>
    <x v="1"/>
    <n v="252.41"/>
  </r>
  <r>
    <n v="4853"/>
    <x v="2"/>
    <x v="87"/>
    <d v="2023-12-11T00:00:00"/>
    <x v="219"/>
    <x v="1"/>
    <n v="208.87"/>
    <n v="3"/>
    <n v="0"/>
    <x v="0"/>
    <s v="Debit Card"/>
    <x v="0"/>
    <s v="No"/>
    <s v="Accommodation"/>
    <n v="6"/>
    <n v="3"/>
    <n v="1253.22"/>
    <x v="0"/>
    <n v="208.87"/>
  </r>
  <r>
    <n v="4854"/>
    <x v="2"/>
    <x v="246"/>
    <d v="2023-05-13T00:00:00"/>
    <x v="58"/>
    <x v="1"/>
    <n v="159.72999999999999"/>
    <n v="1"/>
    <n v="2"/>
    <x v="2"/>
    <s v="Debit Card"/>
    <x v="1"/>
    <s v="Yes"/>
    <s v="Accommodation"/>
    <n v="5"/>
    <n v="3"/>
    <n v="798.65"/>
    <x v="1"/>
    <n v="159.72999999999999"/>
  </r>
  <r>
    <n v="4855"/>
    <x v="1"/>
    <x v="16"/>
    <d v="2023-06-16T00:00:00"/>
    <x v="352"/>
    <x v="3"/>
    <n v="427.83"/>
    <n v="2"/>
    <n v="2"/>
    <x v="0"/>
    <s v="Credit Card"/>
    <x v="3"/>
    <s v="Yes"/>
    <s v="Food &amp; Beverage"/>
    <n v="2"/>
    <n v="4"/>
    <n v="0"/>
    <x v="2"/>
    <n v="0"/>
  </r>
  <r>
    <n v="4856"/>
    <x v="3"/>
    <x v="288"/>
    <d v="2023-10-06T00:00:00"/>
    <x v="208"/>
    <x v="2"/>
    <n v="166.51"/>
    <n v="2"/>
    <n v="2"/>
    <x v="2"/>
    <s v="Bank Transfer"/>
    <x v="0"/>
    <s v="No"/>
    <s v="Accommodation"/>
    <n v="10"/>
    <n v="4"/>
    <n v="1665.1"/>
    <x v="0"/>
    <n v="166.51"/>
  </r>
  <r>
    <n v="4857"/>
    <x v="3"/>
    <x v="331"/>
    <d v="2024-01-07T00:00:00"/>
    <x v="143"/>
    <x v="1"/>
    <n v="172.67"/>
    <n v="2"/>
    <n v="0"/>
    <x v="1"/>
    <s v="Debit Card"/>
    <x v="1"/>
    <s v="No"/>
    <s v="Accommodation"/>
    <n v="11"/>
    <n v="2"/>
    <n v="1899.37"/>
    <x v="1"/>
    <n v="172.67"/>
  </r>
  <r>
    <n v="4858"/>
    <x v="3"/>
    <x v="287"/>
    <d v="2023-06-02T00:00:00"/>
    <x v="268"/>
    <x v="3"/>
    <n v="603.78"/>
    <n v="2"/>
    <n v="1"/>
    <x v="1"/>
    <s v="Debit Card"/>
    <x v="1"/>
    <s v="No"/>
    <s v="Accommodation"/>
    <n v="7"/>
    <n v="3"/>
    <n v="4226.46"/>
    <x v="1"/>
    <n v="603.78"/>
  </r>
  <r>
    <n v="4859"/>
    <x v="0"/>
    <x v="148"/>
    <d v="2023-05-31T00:00:00"/>
    <x v="141"/>
    <x v="2"/>
    <n v="106.49"/>
    <n v="1"/>
    <n v="1"/>
    <x v="1"/>
    <s v="UPI"/>
    <x v="0"/>
    <s v="No"/>
    <s v="Laundry"/>
    <n v="4"/>
    <n v="2"/>
    <n v="425.96"/>
    <x v="0"/>
    <n v="106.49"/>
  </r>
  <r>
    <n v="4860"/>
    <x v="0"/>
    <x v="282"/>
    <d v="2023-06-11T00:00:00"/>
    <x v="268"/>
    <x v="2"/>
    <n v="103.34"/>
    <n v="3"/>
    <n v="0"/>
    <x v="1"/>
    <s v="Cash"/>
    <x v="0"/>
    <s v="No"/>
    <s v="Accommodation"/>
    <n v="10"/>
    <n v="3"/>
    <n v="1033.4000000000001"/>
    <x v="0"/>
    <n v="103.34"/>
  </r>
  <r>
    <n v="4861"/>
    <x v="3"/>
    <x v="131"/>
    <d v="2023-09-20T00:00:00"/>
    <x v="198"/>
    <x v="2"/>
    <n v="114.08"/>
    <n v="2"/>
    <n v="2"/>
    <x v="4"/>
    <s v="Credit Card"/>
    <x v="0"/>
    <s v="No"/>
    <s v="Food &amp; Beverage"/>
    <n v="2"/>
    <n v="4"/>
    <n v="228.16"/>
    <x v="0"/>
    <n v="114.08"/>
  </r>
  <r>
    <n v="4862"/>
    <x v="1"/>
    <x v="14"/>
    <d v="2023-04-14T00:00:00"/>
    <x v="362"/>
    <x v="0"/>
    <n v="157.34"/>
    <n v="2"/>
    <n v="2"/>
    <x v="0"/>
    <s v="Credit Card"/>
    <x v="0"/>
    <s v="No"/>
    <s v="Accommodation"/>
    <n v="7"/>
    <n v="4"/>
    <n v="1101.3800000000001"/>
    <x v="0"/>
    <n v="157.34"/>
  </r>
  <r>
    <n v="4863"/>
    <x v="1"/>
    <x v="49"/>
    <d v="2023-03-19T00:00:00"/>
    <x v="160"/>
    <x v="1"/>
    <n v="132.91999999999999"/>
    <n v="3"/>
    <n v="0"/>
    <x v="3"/>
    <s v="Credit Card"/>
    <x v="2"/>
    <s v="No"/>
    <s v="Accommodation"/>
    <n v="2"/>
    <n v="3"/>
    <n v="0"/>
    <x v="2"/>
    <n v="0"/>
  </r>
  <r>
    <n v="4864"/>
    <x v="2"/>
    <x v="107"/>
    <d v="2023-06-08T00:00:00"/>
    <x v="408"/>
    <x v="1"/>
    <n v="149.01"/>
    <n v="2"/>
    <n v="3"/>
    <x v="1"/>
    <s v="Debit Card"/>
    <x v="0"/>
    <s v="Yes"/>
    <s v="Accommodation"/>
    <n v="3"/>
    <n v="5"/>
    <n v="447.03"/>
    <x v="0"/>
    <n v="149.01"/>
  </r>
  <r>
    <n v="4865"/>
    <x v="0"/>
    <x v="270"/>
    <d v="2023-12-01T00:00:00"/>
    <x v="22"/>
    <x v="3"/>
    <n v="377.18"/>
    <n v="2"/>
    <n v="0"/>
    <x v="2"/>
    <s v="Debit Card"/>
    <x v="0"/>
    <s v="No"/>
    <s v="Accommodation"/>
    <n v="7"/>
    <n v="2"/>
    <n v="2640.26"/>
    <x v="0"/>
    <n v="377.18"/>
  </r>
  <r>
    <n v="4866"/>
    <x v="0"/>
    <x v="271"/>
    <d v="2023-08-13T00:00:00"/>
    <x v="126"/>
    <x v="1"/>
    <n v="174.81"/>
    <n v="2"/>
    <n v="0"/>
    <x v="4"/>
    <s v="UPI"/>
    <x v="1"/>
    <s v="Yes"/>
    <s v="Other"/>
    <n v="2"/>
    <n v="2"/>
    <n v="349.62"/>
    <x v="1"/>
    <n v="174.81"/>
  </r>
  <r>
    <n v="4867"/>
    <x v="1"/>
    <x v="99"/>
    <d v="2023-07-15T00:00:00"/>
    <x v="16"/>
    <x v="2"/>
    <n v="84.75"/>
    <n v="2"/>
    <n v="0"/>
    <x v="2"/>
    <s v="Debit Card"/>
    <x v="0"/>
    <s v="Yes"/>
    <s v="Accommodation"/>
    <n v="4"/>
    <n v="2"/>
    <n v="339"/>
    <x v="0"/>
    <n v="84.75"/>
  </r>
  <r>
    <n v="4868"/>
    <x v="3"/>
    <x v="98"/>
    <d v="2023-05-23T00:00:00"/>
    <x v="95"/>
    <x v="2"/>
    <n v="153.96"/>
    <n v="2"/>
    <n v="1"/>
    <x v="2"/>
    <s v="UPI"/>
    <x v="1"/>
    <s v="No"/>
    <s v="Food &amp; Beverage"/>
    <n v="8"/>
    <n v="3"/>
    <n v="1231.68"/>
    <x v="1"/>
    <n v="153.96"/>
  </r>
  <r>
    <n v="4869"/>
    <x v="0"/>
    <x v="117"/>
    <d v="2023-09-03T00:00:00"/>
    <x v="281"/>
    <x v="2"/>
    <n v="106.1"/>
    <n v="2"/>
    <n v="1"/>
    <x v="2"/>
    <s v="UPI"/>
    <x v="0"/>
    <s v="No"/>
    <s v="Accommodation"/>
    <n v="5"/>
    <n v="3"/>
    <n v="530.5"/>
    <x v="0"/>
    <n v="106.1"/>
  </r>
  <r>
    <n v="4870"/>
    <x v="3"/>
    <x v="31"/>
    <d v="2023-01-11T00:00:00"/>
    <x v="428"/>
    <x v="1"/>
    <n v="131.28"/>
    <n v="1"/>
    <n v="0"/>
    <x v="2"/>
    <s v="Bank Transfer"/>
    <x v="2"/>
    <s v="No"/>
    <s v="Spa Services"/>
    <n v="3"/>
    <n v="1"/>
    <n v="0"/>
    <x v="2"/>
    <n v="0"/>
  </r>
  <r>
    <n v="4871"/>
    <x v="2"/>
    <x v="285"/>
    <d v="2023-07-04T00:00:00"/>
    <x v="268"/>
    <x v="2"/>
    <n v="73.2"/>
    <n v="1"/>
    <n v="1"/>
    <x v="2"/>
    <s v="Bank Transfer"/>
    <x v="0"/>
    <s v="No"/>
    <s v="Laundry"/>
    <n v="5"/>
    <n v="2"/>
    <n v="366"/>
    <x v="0"/>
    <n v="73.2"/>
  </r>
  <r>
    <n v="4872"/>
    <x v="2"/>
    <x v="41"/>
    <d v="2023-05-30T00:00:00"/>
    <x v="399"/>
    <x v="2"/>
    <n v="79.33"/>
    <n v="1"/>
    <n v="0"/>
    <x v="4"/>
    <s v="UPI"/>
    <x v="0"/>
    <s v="No"/>
    <s v="Food &amp; Beverage"/>
    <n v="13"/>
    <n v="1"/>
    <n v="1031.29"/>
    <x v="0"/>
    <n v="79.33"/>
  </r>
  <r>
    <n v="4873"/>
    <x v="2"/>
    <x v="45"/>
    <d v="2023-07-23T00:00:00"/>
    <x v="106"/>
    <x v="1"/>
    <n v="146.93"/>
    <n v="2"/>
    <n v="0"/>
    <x v="2"/>
    <s v="Bank Transfer"/>
    <x v="0"/>
    <s v="No"/>
    <s v="Laundry"/>
    <n v="9"/>
    <n v="2"/>
    <n v="1322.3700000000001"/>
    <x v="0"/>
    <n v="146.93"/>
  </r>
  <r>
    <n v="4874"/>
    <x v="1"/>
    <x v="325"/>
    <d v="2023-07-31T00:00:00"/>
    <x v="296"/>
    <x v="1"/>
    <n v="154.41999999999999"/>
    <n v="2"/>
    <n v="0"/>
    <x v="3"/>
    <s v="Credit Card"/>
    <x v="2"/>
    <s v="No"/>
    <s v="Accommodation"/>
    <n v="7"/>
    <n v="2"/>
    <n v="0"/>
    <x v="2"/>
    <n v="0"/>
  </r>
  <r>
    <n v="4875"/>
    <x v="3"/>
    <x v="319"/>
    <d v="2023-09-13T00:00:00"/>
    <x v="27"/>
    <x v="0"/>
    <n v="291.33999999999997"/>
    <n v="3"/>
    <n v="1"/>
    <x v="2"/>
    <s v="Debit Card"/>
    <x v="0"/>
    <s v="No"/>
    <s v="Spa Services"/>
    <n v="3"/>
    <n v="4"/>
    <n v="874.02"/>
    <x v="0"/>
    <n v="291.33999999999997"/>
  </r>
  <r>
    <n v="4876"/>
    <x v="0"/>
    <x v="183"/>
    <d v="2023-06-28T00:00:00"/>
    <x v="18"/>
    <x v="2"/>
    <n v="88.43"/>
    <n v="1"/>
    <n v="0"/>
    <x v="4"/>
    <s v="Bank Transfer"/>
    <x v="3"/>
    <s v="Yes"/>
    <s v="Accommodation"/>
    <n v="8"/>
    <n v="1"/>
    <n v="0"/>
    <x v="2"/>
    <n v="0"/>
  </r>
  <r>
    <n v="4877"/>
    <x v="0"/>
    <x v="116"/>
    <d v="2023-05-01T00:00:00"/>
    <x v="45"/>
    <x v="1"/>
    <n v="111.86"/>
    <n v="2"/>
    <n v="0"/>
    <x v="1"/>
    <s v="UPI"/>
    <x v="1"/>
    <s v="No"/>
    <s v="Laundry"/>
    <n v="9"/>
    <n v="2"/>
    <n v="1006.74"/>
    <x v="1"/>
    <n v="111.86"/>
  </r>
  <r>
    <n v="4878"/>
    <x v="0"/>
    <x v="59"/>
    <d v="2023-06-13T00:00:00"/>
    <x v="187"/>
    <x v="1"/>
    <n v="177.3"/>
    <n v="1"/>
    <n v="0"/>
    <x v="0"/>
    <s v="UPI"/>
    <x v="3"/>
    <s v="Yes"/>
    <s v="Other"/>
    <n v="2"/>
    <n v="1"/>
    <n v="0"/>
    <x v="2"/>
    <n v="0"/>
  </r>
  <r>
    <n v="4879"/>
    <x v="0"/>
    <x v="96"/>
    <d v="2023-01-26T00:00:00"/>
    <x v="254"/>
    <x v="2"/>
    <n v="67.260000000000005"/>
    <n v="2"/>
    <n v="0"/>
    <x v="2"/>
    <s v="Debit Card"/>
    <x v="0"/>
    <s v="No"/>
    <s v="Accommodation"/>
    <n v="8"/>
    <n v="2"/>
    <n v="538.08000000000004"/>
    <x v="0"/>
    <n v="67.260000000000005"/>
  </r>
  <r>
    <n v="4880"/>
    <x v="1"/>
    <x v="140"/>
    <d v="2023-06-03T00:00:00"/>
    <x v="360"/>
    <x v="2"/>
    <n v="101.3"/>
    <n v="4"/>
    <n v="2"/>
    <x v="2"/>
    <s v="Cash"/>
    <x v="0"/>
    <s v="No"/>
    <s v="Accommodation"/>
    <n v="3"/>
    <n v="6"/>
    <n v="303.89999999999998"/>
    <x v="0"/>
    <n v="101.3"/>
  </r>
  <r>
    <n v="4881"/>
    <x v="3"/>
    <x v="283"/>
    <d v="2023-12-14T00:00:00"/>
    <x v="69"/>
    <x v="1"/>
    <n v="165.44"/>
    <n v="1"/>
    <n v="0"/>
    <x v="1"/>
    <s v="UPI"/>
    <x v="0"/>
    <s v="Yes"/>
    <s v="Accommodation"/>
    <n v="4"/>
    <n v="1"/>
    <n v="661.76"/>
    <x v="0"/>
    <n v="165.44"/>
  </r>
  <r>
    <n v="4882"/>
    <x v="0"/>
    <x v="59"/>
    <d v="2023-06-15T00:00:00"/>
    <x v="34"/>
    <x v="2"/>
    <n v="105.79"/>
    <n v="3"/>
    <n v="0"/>
    <x v="3"/>
    <s v="Bank Transfer"/>
    <x v="1"/>
    <s v="No"/>
    <s v="Accommodation"/>
    <n v="4"/>
    <n v="3"/>
    <n v="423.16"/>
    <x v="1"/>
    <n v="105.79"/>
  </r>
  <r>
    <n v="4883"/>
    <x v="0"/>
    <x v="229"/>
    <d v="2023-01-11T00:00:00"/>
    <x v="148"/>
    <x v="2"/>
    <n v="79.5"/>
    <n v="4"/>
    <n v="0"/>
    <x v="1"/>
    <s v="Cash"/>
    <x v="0"/>
    <s v="No"/>
    <s v="Other"/>
    <n v="6"/>
    <n v="4"/>
    <n v="477"/>
    <x v="0"/>
    <n v="79.5"/>
  </r>
  <r>
    <n v="4884"/>
    <x v="0"/>
    <x v="210"/>
    <d v="2023-03-20T00:00:00"/>
    <x v="63"/>
    <x v="2"/>
    <n v="63.74"/>
    <n v="1"/>
    <n v="0"/>
    <x v="4"/>
    <s v="UPI"/>
    <x v="2"/>
    <s v="No"/>
    <s v="Accommodation"/>
    <n v="4"/>
    <n v="1"/>
    <n v="0"/>
    <x v="2"/>
    <n v="0"/>
  </r>
  <r>
    <n v="4885"/>
    <x v="1"/>
    <x v="171"/>
    <d v="2023-01-23T00:00:00"/>
    <x v="239"/>
    <x v="2"/>
    <n v="77.63"/>
    <n v="1"/>
    <n v="0"/>
    <x v="3"/>
    <s v="Debit Card"/>
    <x v="0"/>
    <s v="No"/>
    <s v="Food &amp; Beverage"/>
    <n v="4"/>
    <n v="1"/>
    <n v="310.52"/>
    <x v="0"/>
    <n v="77.63"/>
  </r>
  <r>
    <n v="4886"/>
    <x v="3"/>
    <x v="333"/>
    <d v="2023-12-12T00:00:00"/>
    <x v="17"/>
    <x v="3"/>
    <n v="553.16"/>
    <n v="1"/>
    <n v="0"/>
    <x v="3"/>
    <s v="Bank Transfer"/>
    <x v="2"/>
    <s v="No"/>
    <s v="Accommodation"/>
    <n v="5"/>
    <n v="1"/>
    <n v="0"/>
    <x v="2"/>
    <n v="0"/>
  </r>
  <r>
    <n v="4887"/>
    <x v="3"/>
    <x v="306"/>
    <d v="2023-07-11T00:00:00"/>
    <x v="145"/>
    <x v="2"/>
    <n v="114.59"/>
    <n v="2"/>
    <n v="0"/>
    <x v="0"/>
    <s v="Credit Card"/>
    <x v="0"/>
    <s v="No"/>
    <s v="Accommodation"/>
    <n v="5"/>
    <n v="2"/>
    <n v="572.95000000000005"/>
    <x v="0"/>
    <n v="114.59"/>
  </r>
  <r>
    <n v="4888"/>
    <x v="2"/>
    <x v="246"/>
    <d v="2023-05-21T00:00:00"/>
    <x v="56"/>
    <x v="1"/>
    <n v="134.80000000000001"/>
    <n v="2"/>
    <n v="1"/>
    <x v="4"/>
    <s v="UPI"/>
    <x v="1"/>
    <s v="No"/>
    <s v="Accommodation"/>
    <n v="13"/>
    <n v="3"/>
    <n v="1752.4"/>
    <x v="1"/>
    <n v="134.80000000000001"/>
  </r>
  <r>
    <n v="4889"/>
    <x v="2"/>
    <x v="203"/>
    <d v="2023-01-18T00:00:00"/>
    <x v="370"/>
    <x v="0"/>
    <n v="241.36"/>
    <n v="1"/>
    <n v="0"/>
    <x v="0"/>
    <s v="UPI"/>
    <x v="0"/>
    <s v="No"/>
    <s v="Accommodation"/>
    <n v="11"/>
    <n v="1"/>
    <n v="2654.96"/>
    <x v="0"/>
    <n v="241.36"/>
  </r>
  <r>
    <n v="4890"/>
    <x v="2"/>
    <x v="96"/>
    <d v="2023-01-22T00:00:00"/>
    <x v="167"/>
    <x v="2"/>
    <n v="108.49"/>
    <n v="1"/>
    <n v="1"/>
    <x v="1"/>
    <s v="Cash"/>
    <x v="1"/>
    <s v="No"/>
    <s v="Accommodation"/>
    <n v="4"/>
    <n v="2"/>
    <n v="433.96"/>
    <x v="1"/>
    <n v="108.49"/>
  </r>
  <r>
    <n v="4891"/>
    <x v="2"/>
    <x v="318"/>
    <d v="2023-08-26T00:00:00"/>
    <x v="324"/>
    <x v="0"/>
    <n v="215.11"/>
    <n v="1"/>
    <n v="2"/>
    <x v="3"/>
    <s v="Debit Card"/>
    <x v="1"/>
    <s v="No"/>
    <s v="Accommodation"/>
    <n v="8"/>
    <n v="3"/>
    <n v="1720.88"/>
    <x v="1"/>
    <n v="215.11"/>
  </r>
  <r>
    <n v="4892"/>
    <x v="1"/>
    <x v="234"/>
    <d v="2023-02-02T00:00:00"/>
    <x v="67"/>
    <x v="3"/>
    <n v="428.3"/>
    <n v="3"/>
    <n v="0"/>
    <x v="2"/>
    <s v="Debit Card"/>
    <x v="2"/>
    <s v="Yes"/>
    <s v="Accommodation"/>
    <n v="8"/>
    <n v="3"/>
    <n v="0"/>
    <x v="2"/>
    <n v="0"/>
  </r>
  <r>
    <n v="4893"/>
    <x v="0"/>
    <x v="234"/>
    <d v="2023-01-29T00:00:00"/>
    <x v="278"/>
    <x v="0"/>
    <n v="252.62"/>
    <n v="2"/>
    <n v="0"/>
    <x v="1"/>
    <s v="Bank Transfer"/>
    <x v="0"/>
    <s v="Yes"/>
    <s v="Spa Services"/>
    <n v="4"/>
    <n v="2"/>
    <n v="1010.48"/>
    <x v="0"/>
    <n v="252.62"/>
  </r>
  <r>
    <n v="4894"/>
    <x v="1"/>
    <x v="302"/>
    <d v="2023-03-05T00:00:00"/>
    <x v="372"/>
    <x v="2"/>
    <n v="103.92"/>
    <n v="3"/>
    <n v="3"/>
    <x v="0"/>
    <s v="Cash"/>
    <x v="1"/>
    <s v="Yes"/>
    <s v="Food &amp; Beverage"/>
    <n v="4"/>
    <n v="6"/>
    <n v="415.68"/>
    <x v="1"/>
    <n v="103.92"/>
  </r>
  <r>
    <n v="4895"/>
    <x v="0"/>
    <x v="1"/>
    <d v="2023-07-26T00:00:00"/>
    <x v="241"/>
    <x v="3"/>
    <n v="278.39"/>
    <n v="1"/>
    <n v="1"/>
    <x v="0"/>
    <s v="Credit Card"/>
    <x v="2"/>
    <s v="Yes"/>
    <s v="Spa Services"/>
    <n v="3"/>
    <n v="2"/>
    <n v="0"/>
    <x v="2"/>
    <n v="0"/>
  </r>
  <r>
    <n v="4896"/>
    <x v="3"/>
    <x v="294"/>
    <d v="2023-09-22T00:00:00"/>
    <x v="12"/>
    <x v="0"/>
    <n v="309.60000000000002"/>
    <n v="4"/>
    <n v="1"/>
    <x v="1"/>
    <s v="Cash"/>
    <x v="0"/>
    <s v="No"/>
    <s v="Spa Services"/>
    <n v="5"/>
    <n v="5"/>
    <n v="1548"/>
    <x v="0"/>
    <n v="309.60000000000002"/>
  </r>
  <r>
    <n v="4897"/>
    <x v="2"/>
    <x v="5"/>
    <d v="2023-01-29T00:00:00"/>
    <x v="267"/>
    <x v="0"/>
    <n v="230.18"/>
    <n v="2"/>
    <n v="1"/>
    <x v="0"/>
    <s v="Bank Transfer"/>
    <x v="0"/>
    <s v="No"/>
    <s v="Accommodation"/>
    <n v="2"/>
    <n v="3"/>
    <n v="460.36"/>
    <x v="0"/>
    <n v="230.18"/>
  </r>
  <r>
    <n v="4898"/>
    <x v="3"/>
    <x v="322"/>
    <d v="2023-05-27T00:00:00"/>
    <x v="58"/>
    <x v="0"/>
    <n v="219.57"/>
    <n v="2"/>
    <n v="0"/>
    <x v="2"/>
    <s v="Bank Transfer"/>
    <x v="0"/>
    <s v="Yes"/>
    <s v="Food &amp; Beverage"/>
    <n v="5"/>
    <n v="2"/>
    <n v="1097.8499999999999"/>
    <x v="0"/>
    <n v="219.57"/>
  </r>
  <r>
    <n v="4899"/>
    <x v="0"/>
    <x v="331"/>
    <d v="2024-01-03T00:00:00"/>
    <x v="50"/>
    <x v="1"/>
    <n v="108.08"/>
    <n v="4"/>
    <n v="0"/>
    <x v="2"/>
    <s v="Debit Card"/>
    <x v="2"/>
    <s v="Yes"/>
    <s v="Other"/>
    <n v="7"/>
    <n v="4"/>
    <n v="0"/>
    <x v="2"/>
    <n v="0"/>
  </r>
  <r>
    <n v="4900"/>
    <x v="2"/>
    <x v="348"/>
    <d v="2023-07-26T00:00:00"/>
    <x v="408"/>
    <x v="1"/>
    <n v="174.34"/>
    <n v="2"/>
    <n v="2"/>
    <x v="1"/>
    <s v="Cash"/>
    <x v="1"/>
    <s v="No"/>
    <s v="Spa Services"/>
    <n v="6"/>
    <n v="4"/>
    <n v="1046.04"/>
    <x v="1"/>
    <n v="174.34"/>
  </r>
  <r>
    <n v="4901"/>
    <x v="1"/>
    <x v="55"/>
    <d v="2023-08-26T00:00:00"/>
    <x v="135"/>
    <x v="3"/>
    <n v="414.79"/>
    <n v="1"/>
    <n v="0"/>
    <x v="2"/>
    <s v="Debit Card"/>
    <x v="2"/>
    <s v="No"/>
    <s v="Accommodation"/>
    <n v="10"/>
    <n v="1"/>
    <n v="0"/>
    <x v="2"/>
    <n v="0"/>
  </r>
  <r>
    <n v="4902"/>
    <x v="2"/>
    <x v="293"/>
    <d v="2023-05-25T00:00:00"/>
    <x v="95"/>
    <x v="2"/>
    <n v="113.42"/>
    <n v="1"/>
    <n v="1"/>
    <x v="4"/>
    <s v="Bank Transfer"/>
    <x v="2"/>
    <s v="No"/>
    <s v="Spa Services"/>
    <n v="5"/>
    <n v="2"/>
    <n v="0"/>
    <x v="2"/>
    <n v="0"/>
  </r>
  <r>
    <n v="4903"/>
    <x v="3"/>
    <x v="59"/>
    <d v="2023-06-15T00:00:00"/>
    <x v="368"/>
    <x v="2"/>
    <n v="137.19999999999999"/>
    <n v="1"/>
    <n v="0"/>
    <x v="1"/>
    <s v="Credit Card"/>
    <x v="0"/>
    <s v="No"/>
    <s v="Accommodation"/>
    <n v="4"/>
    <n v="1"/>
    <n v="548.79999999999995"/>
    <x v="0"/>
    <n v="137.19999999999999"/>
  </r>
  <r>
    <n v="4904"/>
    <x v="3"/>
    <x v="95"/>
    <d v="2023-05-19T00:00:00"/>
    <x v="56"/>
    <x v="3"/>
    <n v="588.36"/>
    <n v="3"/>
    <n v="0"/>
    <x v="2"/>
    <s v="Credit Card"/>
    <x v="0"/>
    <s v="No"/>
    <s v="Accommodation"/>
    <n v="3"/>
    <n v="3"/>
    <n v="1765.08"/>
    <x v="0"/>
    <n v="588.36"/>
  </r>
  <r>
    <n v="4905"/>
    <x v="0"/>
    <x v="163"/>
    <d v="2023-12-09T00:00:00"/>
    <x v="344"/>
    <x v="2"/>
    <n v="96.81"/>
    <n v="1"/>
    <n v="2"/>
    <x v="1"/>
    <s v="Debit Card"/>
    <x v="0"/>
    <s v="No"/>
    <s v="Spa Services"/>
    <n v="8"/>
    <n v="3"/>
    <n v="774.48"/>
    <x v="0"/>
    <n v="96.81"/>
  </r>
  <r>
    <n v="4906"/>
    <x v="3"/>
    <x v="357"/>
    <d v="2023-06-06T00:00:00"/>
    <x v="173"/>
    <x v="2"/>
    <n v="161.25"/>
    <n v="3"/>
    <n v="1"/>
    <x v="1"/>
    <s v="UPI"/>
    <x v="1"/>
    <s v="No"/>
    <s v="Spa Services"/>
    <n v="7"/>
    <n v="4"/>
    <n v="1128.75"/>
    <x v="1"/>
    <n v="161.25"/>
  </r>
  <r>
    <n v="4907"/>
    <x v="3"/>
    <x v="345"/>
    <d v="2023-03-06T00:00:00"/>
    <x v="375"/>
    <x v="2"/>
    <n v="98.18"/>
    <n v="2"/>
    <n v="0"/>
    <x v="3"/>
    <s v="UPI"/>
    <x v="0"/>
    <s v="Yes"/>
    <s v="Accommodation"/>
    <n v="11"/>
    <n v="2"/>
    <n v="1079.98"/>
    <x v="0"/>
    <n v="98.18"/>
  </r>
  <r>
    <n v="4908"/>
    <x v="0"/>
    <x v="221"/>
    <d v="2023-09-28T00:00:00"/>
    <x v="336"/>
    <x v="0"/>
    <n v="168.53"/>
    <n v="3"/>
    <n v="0"/>
    <x v="1"/>
    <s v="Debit Card"/>
    <x v="1"/>
    <s v="No"/>
    <s v="Accommodation"/>
    <n v="9"/>
    <n v="3"/>
    <n v="1516.77"/>
    <x v="1"/>
    <n v="168.53"/>
  </r>
  <r>
    <n v="4909"/>
    <x v="1"/>
    <x v="343"/>
    <d v="2023-03-10T00:00:00"/>
    <x v="253"/>
    <x v="3"/>
    <n v="294.82"/>
    <n v="3"/>
    <n v="2"/>
    <x v="3"/>
    <s v="Credit Card"/>
    <x v="0"/>
    <s v="Yes"/>
    <s v="Accommodation"/>
    <n v="1"/>
    <n v="5"/>
    <n v="294.82"/>
    <x v="0"/>
    <n v="294.82"/>
  </r>
  <r>
    <n v="4910"/>
    <x v="1"/>
    <x v="251"/>
    <d v="2023-10-18T00:00:00"/>
    <x v="66"/>
    <x v="1"/>
    <n v="125.15"/>
    <n v="2"/>
    <n v="3"/>
    <x v="2"/>
    <s v="Debit Card"/>
    <x v="0"/>
    <s v="No"/>
    <s v="Food &amp; Beverage"/>
    <n v="12"/>
    <n v="5"/>
    <n v="1501.8000000000002"/>
    <x v="0"/>
    <n v="125.15000000000002"/>
  </r>
  <r>
    <n v="4911"/>
    <x v="2"/>
    <x v="81"/>
    <d v="2023-06-06T00:00:00"/>
    <x v="88"/>
    <x v="1"/>
    <n v="151.38999999999999"/>
    <n v="3"/>
    <n v="0"/>
    <x v="1"/>
    <s v="Debit Card"/>
    <x v="0"/>
    <s v="Yes"/>
    <s v="Laundry"/>
    <n v="2"/>
    <n v="3"/>
    <n v="302.77999999999997"/>
    <x v="0"/>
    <n v="151.38999999999999"/>
  </r>
  <r>
    <n v="4912"/>
    <x v="3"/>
    <x v="288"/>
    <d v="2023-09-28T00:00:00"/>
    <x v="288"/>
    <x v="1"/>
    <n v="245.77"/>
    <n v="2"/>
    <n v="3"/>
    <x v="2"/>
    <s v="Cash"/>
    <x v="0"/>
    <s v="No"/>
    <s v="Accommodation"/>
    <n v="2"/>
    <n v="5"/>
    <n v="491.54"/>
    <x v="0"/>
    <n v="245.77"/>
  </r>
  <r>
    <n v="4913"/>
    <x v="3"/>
    <x v="154"/>
    <d v="2023-11-03T00:00:00"/>
    <x v="205"/>
    <x v="0"/>
    <n v="259.25"/>
    <n v="1"/>
    <n v="0"/>
    <x v="4"/>
    <s v="Bank Transfer"/>
    <x v="0"/>
    <s v="Yes"/>
    <s v="Accommodation"/>
    <n v="11"/>
    <n v="1"/>
    <n v="2851.75"/>
    <x v="0"/>
    <n v="259.25"/>
  </r>
  <r>
    <n v="4914"/>
    <x v="1"/>
    <x v="278"/>
    <d v="2023-12-15T00:00:00"/>
    <x v="124"/>
    <x v="3"/>
    <n v="428.87"/>
    <n v="2"/>
    <n v="1"/>
    <x v="0"/>
    <s v="Cash"/>
    <x v="0"/>
    <s v="No"/>
    <s v="Laundry"/>
    <n v="11"/>
    <n v="3"/>
    <n v="4717.57"/>
    <x v="0"/>
    <n v="428.86999999999995"/>
  </r>
  <r>
    <n v="4915"/>
    <x v="0"/>
    <x v="162"/>
    <d v="2023-02-01T00:00:00"/>
    <x v="419"/>
    <x v="2"/>
    <n v="65.959999999999994"/>
    <n v="4"/>
    <n v="2"/>
    <x v="2"/>
    <s v="Credit Card"/>
    <x v="0"/>
    <s v="No"/>
    <s v="Accommodation"/>
    <n v="6"/>
    <n v="6"/>
    <n v="395.76"/>
    <x v="0"/>
    <n v="65.959999999999994"/>
  </r>
  <r>
    <n v="4916"/>
    <x v="3"/>
    <x v="337"/>
    <d v="2023-11-09T00:00:00"/>
    <x v="90"/>
    <x v="0"/>
    <n v="216.03"/>
    <n v="1"/>
    <n v="0"/>
    <x v="4"/>
    <s v="Credit Card"/>
    <x v="1"/>
    <s v="No"/>
    <s v="Accommodation"/>
    <n v="9"/>
    <n v="1"/>
    <n v="1944.27"/>
    <x v="1"/>
    <n v="216.03"/>
  </r>
  <r>
    <n v="4917"/>
    <x v="1"/>
    <x v="289"/>
    <d v="2023-12-14T00:00:00"/>
    <x v="205"/>
    <x v="0"/>
    <n v="141.29"/>
    <n v="2"/>
    <n v="0"/>
    <x v="0"/>
    <s v="Debit Card"/>
    <x v="2"/>
    <s v="No"/>
    <s v="Spa Services"/>
    <n v="6"/>
    <n v="2"/>
    <n v="0"/>
    <x v="2"/>
    <n v="0"/>
  </r>
  <r>
    <n v="4918"/>
    <x v="2"/>
    <x v="284"/>
    <d v="2023-11-12T00:00:00"/>
    <x v="255"/>
    <x v="2"/>
    <n v="136.59"/>
    <n v="2"/>
    <n v="3"/>
    <x v="1"/>
    <s v="Cash"/>
    <x v="1"/>
    <s v="Yes"/>
    <s v="Spa Services"/>
    <n v="3"/>
    <n v="5"/>
    <n v="409.77"/>
    <x v="1"/>
    <n v="136.59"/>
  </r>
  <r>
    <n v="4919"/>
    <x v="3"/>
    <x v="234"/>
    <d v="2023-01-29T00:00:00"/>
    <x v="77"/>
    <x v="2"/>
    <n v="116.02"/>
    <n v="1"/>
    <n v="1"/>
    <x v="0"/>
    <s v="Cash"/>
    <x v="1"/>
    <s v="No"/>
    <s v="Accommodation"/>
    <n v="4"/>
    <n v="2"/>
    <n v="464.08"/>
    <x v="1"/>
    <n v="116.02"/>
  </r>
  <r>
    <n v="4920"/>
    <x v="3"/>
    <x v="224"/>
    <d v="2023-05-24T00:00:00"/>
    <x v="100"/>
    <x v="0"/>
    <n v="280.73"/>
    <n v="1"/>
    <n v="0"/>
    <x v="1"/>
    <s v="Credit Card"/>
    <x v="0"/>
    <s v="Yes"/>
    <s v="Accommodation"/>
    <n v="6"/>
    <n v="1"/>
    <n v="1684.38"/>
    <x v="0"/>
    <n v="280.73"/>
  </r>
  <r>
    <n v="4921"/>
    <x v="3"/>
    <x v="276"/>
    <d v="2023-02-05T00:00:00"/>
    <x v="171"/>
    <x v="1"/>
    <n v="212.07"/>
    <n v="1"/>
    <n v="0"/>
    <x v="2"/>
    <s v="Bank Transfer"/>
    <x v="0"/>
    <s v="Yes"/>
    <s v="Accommodation"/>
    <n v="7"/>
    <n v="1"/>
    <n v="1484.49"/>
    <x v="0"/>
    <n v="212.07"/>
  </r>
  <r>
    <n v="4922"/>
    <x v="1"/>
    <x v="106"/>
    <d v="2023-06-15T00:00:00"/>
    <x v="266"/>
    <x v="1"/>
    <n v="92.04"/>
    <n v="1"/>
    <n v="0"/>
    <x v="0"/>
    <s v="Debit Card"/>
    <x v="2"/>
    <s v="Yes"/>
    <s v="Food &amp; Beverage"/>
    <n v="8"/>
    <n v="1"/>
    <n v="0"/>
    <x v="2"/>
    <n v="0"/>
  </r>
  <r>
    <n v="4923"/>
    <x v="3"/>
    <x v="329"/>
    <d v="2023-04-11T00:00:00"/>
    <x v="246"/>
    <x v="0"/>
    <n v="257.42"/>
    <n v="3"/>
    <n v="0"/>
    <x v="3"/>
    <s v="Debit Card"/>
    <x v="0"/>
    <s v="Yes"/>
    <s v="Food &amp; Beverage"/>
    <n v="2"/>
    <n v="3"/>
    <n v="514.84"/>
    <x v="0"/>
    <n v="257.42"/>
  </r>
  <r>
    <n v="4924"/>
    <x v="2"/>
    <x v="182"/>
    <d v="2023-11-17T00:00:00"/>
    <x v="90"/>
    <x v="2"/>
    <n v="145.82"/>
    <n v="2"/>
    <n v="3"/>
    <x v="0"/>
    <s v="Cash"/>
    <x v="1"/>
    <s v="No"/>
    <s v="Laundry"/>
    <n v="10"/>
    <n v="5"/>
    <n v="1458.1999999999998"/>
    <x v="1"/>
    <n v="145.82"/>
  </r>
  <r>
    <n v="4925"/>
    <x v="3"/>
    <x v="137"/>
    <d v="2023-01-17T00:00:00"/>
    <x v="172"/>
    <x v="2"/>
    <n v="166.14"/>
    <n v="4"/>
    <n v="1"/>
    <x v="3"/>
    <s v="UPI"/>
    <x v="0"/>
    <s v="Yes"/>
    <s v="Accommodation"/>
    <n v="7"/>
    <n v="5"/>
    <n v="1162.98"/>
    <x v="0"/>
    <n v="166.14000000000001"/>
  </r>
  <r>
    <n v="4926"/>
    <x v="2"/>
    <x v="278"/>
    <d v="2023-12-09T00:00:00"/>
    <x v="228"/>
    <x v="2"/>
    <n v="69.72"/>
    <n v="1"/>
    <n v="0"/>
    <x v="1"/>
    <s v="Debit Card"/>
    <x v="1"/>
    <s v="No"/>
    <s v="Food &amp; Beverage"/>
    <n v="5"/>
    <n v="1"/>
    <n v="348.6"/>
    <x v="1"/>
    <n v="69.72"/>
  </r>
  <r>
    <n v="4927"/>
    <x v="3"/>
    <x v="10"/>
    <d v="2023-02-03T00:00:00"/>
    <x v="239"/>
    <x v="2"/>
    <n v="128.76"/>
    <n v="2"/>
    <n v="0"/>
    <x v="3"/>
    <s v="Bank Transfer"/>
    <x v="0"/>
    <s v="No"/>
    <s v="Spa Services"/>
    <n v="10"/>
    <n v="2"/>
    <n v="1287.5999999999999"/>
    <x v="0"/>
    <n v="128.76"/>
  </r>
  <r>
    <n v="4928"/>
    <x v="2"/>
    <x v="284"/>
    <d v="2023-11-12T00:00:00"/>
    <x v="356"/>
    <x v="0"/>
    <n v="246.59"/>
    <n v="1"/>
    <n v="0"/>
    <x v="4"/>
    <s v="UPI"/>
    <x v="0"/>
    <s v="No"/>
    <s v="Accommodation"/>
    <n v="3"/>
    <n v="1"/>
    <n v="739.77"/>
    <x v="0"/>
    <n v="246.59"/>
  </r>
  <r>
    <n v="4929"/>
    <x v="0"/>
    <x v="354"/>
    <d v="2023-08-03T00:00:00"/>
    <x v="105"/>
    <x v="2"/>
    <n v="86.26"/>
    <n v="2"/>
    <n v="0"/>
    <x v="1"/>
    <s v="Bank Transfer"/>
    <x v="1"/>
    <s v="No"/>
    <s v="Accommodation"/>
    <n v="5"/>
    <n v="2"/>
    <n v="431.3"/>
    <x v="1"/>
    <n v="86.26"/>
  </r>
  <r>
    <n v="4930"/>
    <x v="3"/>
    <x v="105"/>
    <d v="2023-07-24T00:00:00"/>
    <x v="251"/>
    <x v="1"/>
    <n v="195.44"/>
    <n v="2"/>
    <n v="0"/>
    <x v="4"/>
    <s v="UPI"/>
    <x v="0"/>
    <s v="No"/>
    <s v="Food &amp; Beverage"/>
    <n v="5"/>
    <n v="2"/>
    <n v="977.2"/>
    <x v="0"/>
    <n v="195.44"/>
  </r>
  <r>
    <n v="4931"/>
    <x v="3"/>
    <x v="183"/>
    <d v="2023-06-26T00:00:00"/>
    <x v="283"/>
    <x v="1"/>
    <n v="224.55"/>
    <n v="2"/>
    <n v="0"/>
    <x v="4"/>
    <s v="UPI"/>
    <x v="2"/>
    <s v="No"/>
    <s v="Accommodation"/>
    <n v="6"/>
    <n v="2"/>
    <n v="0"/>
    <x v="2"/>
    <n v="0"/>
  </r>
  <r>
    <n v="4932"/>
    <x v="1"/>
    <x v="125"/>
    <d v="2023-02-16T00:00:00"/>
    <x v="270"/>
    <x v="1"/>
    <n v="134.75"/>
    <n v="3"/>
    <n v="1"/>
    <x v="2"/>
    <s v="UPI"/>
    <x v="0"/>
    <s v="Yes"/>
    <s v="Laundry"/>
    <n v="3"/>
    <n v="4"/>
    <n v="404.25"/>
    <x v="0"/>
    <n v="134.75"/>
  </r>
  <r>
    <n v="4933"/>
    <x v="3"/>
    <x v="313"/>
    <d v="2023-08-27T00:00:00"/>
    <x v="39"/>
    <x v="3"/>
    <n v="361.98"/>
    <n v="1"/>
    <n v="0"/>
    <x v="2"/>
    <s v="Cash"/>
    <x v="0"/>
    <s v="No"/>
    <s v="Spa Services"/>
    <n v="10"/>
    <n v="1"/>
    <n v="3619.8"/>
    <x v="0"/>
    <n v="361.98"/>
  </r>
  <r>
    <n v="4934"/>
    <x v="0"/>
    <x v="95"/>
    <d v="2023-05-21T00:00:00"/>
    <x v="308"/>
    <x v="2"/>
    <n v="86.35"/>
    <n v="1"/>
    <n v="3"/>
    <x v="1"/>
    <s v="UPI"/>
    <x v="0"/>
    <s v="No"/>
    <s v="Spa Services"/>
    <n v="5"/>
    <n v="4"/>
    <n v="431.75"/>
    <x v="0"/>
    <n v="86.35"/>
  </r>
  <r>
    <n v="4935"/>
    <x v="1"/>
    <x v="188"/>
    <d v="2023-06-27T00:00:00"/>
    <x v="107"/>
    <x v="3"/>
    <n v="417.51"/>
    <n v="1"/>
    <n v="1"/>
    <x v="4"/>
    <s v="UPI"/>
    <x v="0"/>
    <s v="No"/>
    <s v="Accommodation"/>
    <n v="4"/>
    <n v="2"/>
    <n v="1670.04"/>
    <x v="0"/>
    <n v="417.51"/>
  </r>
  <r>
    <n v="4936"/>
    <x v="1"/>
    <x v="326"/>
    <d v="2023-09-03T00:00:00"/>
    <x v="281"/>
    <x v="3"/>
    <n v="370.52"/>
    <n v="3"/>
    <n v="1"/>
    <x v="3"/>
    <s v="Debit Card"/>
    <x v="0"/>
    <s v="No"/>
    <s v="Accommodation"/>
    <n v="11"/>
    <n v="4"/>
    <n v="4075.72"/>
    <x v="0"/>
    <n v="370.52"/>
  </r>
  <r>
    <n v="4937"/>
    <x v="1"/>
    <x v="255"/>
    <d v="2023-09-12T00:00:00"/>
    <x v="277"/>
    <x v="0"/>
    <n v="247.68"/>
    <n v="1"/>
    <n v="0"/>
    <x v="4"/>
    <s v="Debit Card"/>
    <x v="0"/>
    <s v="Yes"/>
    <s v="Accommodation"/>
    <n v="4"/>
    <n v="1"/>
    <n v="990.72"/>
    <x v="0"/>
    <n v="247.68"/>
  </r>
  <r>
    <n v="4938"/>
    <x v="2"/>
    <x v="174"/>
    <d v="2023-11-08T00:00:00"/>
    <x v="262"/>
    <x v="1"/>
    <n v="213.79"/>
    <n v="2"/>
    <n v="1"/>
    <x v="3"/>
    <s v="UPI"/>
    <x v="2"/>
    <s v="Yes"/>
    <s v="Accommodation"/>
    <n v="3"/>
    <n v="3"/>
    <n v="0"/>
    <x v="2"/>
    <n v="0"/>
  </r>
  <r>
    <n v="4939"/>
    <x v="2"/>
    <x v="291"/>
    <d v="2023-02-27T00:00:00"/>
    <x v="313"/>
    <x v="1"/>
    <n v="149.72"/>
    <n v="2"/>
    <n v="0"/>
    <x v="0"/>
    <s v="Debit Card"/>
    <x v="0"/>
    <s v="Yes"/>
    <s v="Spa Services"/>
    <n v="12"/>
    <n v="2"/>
    <n v="1796.6399999999999"/>
    <x v="0"/>
    <n v="149.72"/>
  </r>
  <r>
    <n v="4940"/>
    <x v="3"/>
    <x v="174"/>
    <d v="2023-11-11T00:00:00"/>
    <x v="365"/>
    <x v="3"/>
    <n v="615.54"/>
    <n v="3"/>
    <n v="0"/>
    <x v="2"/>
    <s v="Bank Transfer"/>
    <x v="0"/>
    <s v="No"/>
    <s v="Accommodation"/>
    <n v="6"/>
    <n v="3"/>
    <n v="3693.24"/>
    <x v="0"/>
    <n v="615.54"/>
  </r>
  <r>
    <n v="4941"/>
    <x v="0"/>
    <x v="353"/>
    <d v="2023-04-01T00:00:00"/>
    <x v="6"/>
    <x v="1"/>
    <n v="189.86"/>
    <n v="1"/>
    <n v="2"/>
    <x v="3"/>
    <s v="Credit Card"/>
    <x v="2"/>
    <s v="No"/>
    <s v="Food &amp; Beverage"/>
    <n v="2"/>
    <n v="3"/>
    <n v="0"/>
    <x v="2"/>
    <n v="0"/>
  </r>
  <r>
    <n v="4942"/>
    <x v="0"/>
    <x v="362"/>
    <d v="2023-11-13T00:00:00"/>
    <x v="203"/>
    <x v="2"/>
    <n v="64.650000000000006"/>
    <n v="2"/>
    <n v="1"/>
    <x v="1"/>
    <s v="Credit Card"/>
    <x v="0"/>
    <s v="No"/>
    <s v="Accommodation"/>
    <n v="12"/>
    <n v="3"/>
    <n v="775.80000000000007"/>
    <x v="0"/>
    <n v="64.650000000000006"/>
  </r>
  <r>
    <n v="4943"/>
    <x v="1"/>
    <x v="171"/>
    <d v="2023-02-01T00:00:00"/>
    <x v="217"/>
    <x v="0"/>
    <n v="240.19"/>
    <n v="4"/>
    <n v="0"/>
    <x v="1"/>
    <s v="Cash"/>
    <x v="0"/>
    <s v="No"/>
    <s v="Food &amp; Beverage"/>
    <n v="13"/>
    <n v="4"/>
    <n v="3122.47"/>
    <x v="0"/>
    <n v="240.19"/>
  </r>
  <r>
    <n v="4944"/>
    <x v="3"/>
    <x v="350"/>
    <d v="2023-07-16T00:00:00"/>
    <x v="104"/>
    <x v="1"/>
    <n v="138.87"/>
    <n v="1"/>
    <n v="2"/>
    <x v="2"/>
    <s v="Bank Transfer"/>
    <x v="1"/>
    <s v="No"/>
    <s v="Other"/>
    <n v="1"/>
    <n v="3"/>
    <n v="138.87"/>
    <x v="1"/>
    <n v="138.87"/>
  </r>
  <r>
    <n v="4945"/>
    <x v="3"/>
    <x v="354"/>
    <d v="2023-08-01T00:00:00"/>
    <x v="9"/>
    <x v="2"/>
    <n v="161.21"/>
    <n v="2"/>
    <n v="1"/>
    <x v="1"/>
    <s v="Debit Card"/>
    <x v="0"/>
    <s v="No"/>
    <s v="Food &amp; Beverage"/>
    <n v="3"/>
    <n v="3"/>
    <n v="483.63"/>
    <x v="0"/>
    <n v="161.21"/>
  </r>
  <r>
    <n v="4946"/>
    <x v="3"/>
    <x v="52"/>
    <d v="2023-12-02T00:00:00"/>
    <x v="226"/>
    <x v="1"/>
    <n v="226.36"/>
    <n v="1"/>
    <n v="0"/>
    <x v="3"/>
    <s v="UPI"/>
    <x v="0"/>
    <s v="No"/>
    <s v="Food &amp; Beverage"/>
    <n v="2"/>
    <n v="1"/>
    <n v="452.72"/>
    <x v="0"/>
    <n v="226.36"/>
  </r>
  <r>
    <n v="4947"/>
    <x v="2"/>
    <x v="254"/>
    <d v="2023-08-19T00:00:00"/>
    <x v="48"/>
    <x v="2"/>
    <n v="137.57"/>
    <n v="1"/>
    <n v="0"/>
    <x v="0"/>
    <s v="UPI"/>
    <x v="2"/>
    <s v="No"/>
    <s v="Laundry"/>
    <n v="9"/>
    <n v="1"/>
    <n v="0"/>
    <x v="2"/>
    <n v="0"/>
  </r>
  <r>
    <n v="4948"/>
    <x v="2"/>
    <x v="150"/>
    <d v="2023-04-22T00:00:00"/>
    <x v="362"/>
    <x v="1"/>
    <n v="155.94"/>
    <n v="1"/>
    <n v="1"/>
    <x v="0"/>
    <s v="Cash"/>
    <x v="0"/>
    <s v="No"/>
    <s v="Accommodation"/>
    <n v="4"/>
    <n v="2"/>
    <n v="623.76"/>
    <x v="0"/>
    <n v="155.94"/>
  </r>
  <r>
    <n v="4949"/>
    <x v="3"/>
    <x v="275"/>
    <d v="2023-04-02T00:00:00"/>
    <x v="222"/>
    <x v="1"/>
    <n v="186.32"/>
    <n v="3"/>
    <n v="2"/>
    <x v="3"/>
    <s v="UPI"/>
    <x v="0"/>
    <s v="No"/>
    <s v="Food &amp; Beverage"/>
    <n v="5"/>
    <n v="5"/>
    <n v="931.59999999999991"/>
    <x v="0"/>
    <n v="186.32"/>
  </r>
  <r>
    <n v="4950"/>
    <x v="0"/>
    <x v="64"/>
    <d v="2023-09-22T00:00:00"/>
    <x v="110"/>
    <x v="2"/>
    <n v="123.16"/>
    <n v="1"/>
    <n v="1"/>
    <x v="3"/>
    <s v="Debit Card"/>
    <x v="0"/>
    <s v="No"/>
    <s v="Food &amp; Beverage"/>
    <n v="7"/>
    <n v="2"/>
    <n v="862.12"/>
    <x v="0"/>
    <n v="123.16"/>
  </r>
  <r>
    <n v="4951"/>
    <x v="1"/>
    <x v="295"/>
    <d v="2023-03-07T00:00:00"/>
    <x v="74"/>
    <x v="2"/>
    <n v="99.03"/>
    <n v="1"/>
    <n v="1"/>
    <x v="1"/>
    <s v="Bank Transfer"/>
    <x v="0"/>
    <s v="Yes"/>
    <s v="Accommodation"/>
    <n v="7"/>
    <n v="2"/>
    <n v="693.21"/>
    <x v="0"/>
    <n v="99.03"/>
  </r>
  <r>
    <n v="4952"/>
    <x v="1"/>
    <x v="51"/>
    <d v="2023-12-30T00:00:00"/>
    <x v="378"/>
    <x v="3"/>
    <n v="297.98"/>
    <n v="1"/>
    <n v="2"/>
    <x v="2"/>
    <s v="UPI"/>
    <x v="1"/>
    <s v="No"/>
    <s v="Food &amp; Beverage"/>
    <n v="4"/>
    <n v="3"/>
    <n v="1191.92"/>
    <x v="1"/>
    <n v="297.98"/>
  </r>
  <r>
    <n v="4953"/>
    <x v="2"/>
    <x v="51"/>
    <d v="2023-12-28T00:00:00"/>
    <x v="412"/>
    <x v="3"/>
    <n v="453.32"/>
    <n v="4"/>
    <n v="2"/>
    <x v="2"/>
    <s v="Cash"/>
    <x v="0"/>
    <s v="No"/>
    <s v="Accommodation"/>
    <n v="2"/>
    <n v="6"/>
    <n v="906.64"/>
    <x v="0"/>
    <n v="453.32"/>
  </r>
  <r>
    <n v="4954"/>
    <x v="3"/>
    <x v="348"/>
    <d v="2023-07-22T00:00:00"/>
    <x v="41"/>
    <x v="2"/>
    <n v="102.7"/>
    <n v="2"/>
    <n v="0"/>
    <x v="0"/>
    <s v="Bank Transfer"/>
    <x v="0"/>
    <s v="Yes"/>
    <s v="Accommodation"/>
    <n v="2"/>
    <n v="2"/>
    <n v="205.4"/>
    <x v="0"/>
    <n v="102.7"/>
  </r>
  <r>
    <n v="4955"/>
    <x v="1"/>
    <x v="349"/>
    <d v="2023-08-06T00:00:00"/>
    <x v="68"/>
    <x v="0"/>
    <n v="144.16"/>
    <n v="3"/>
    <n v="1"/>
    <x v="1"/>
    <s v="Bank Transfer"/>
    <x v="0"/>
    <s v="No"/>
    <s v="Accommodation"/>
    <n v="7"/>
    <n v="4"/>
    <n v="1009.12"/>
    <x v="0"/>
    <n v="144.16"/>
  </r>
  <r>
    <n v="4956"/>
    <x v="1"/>
    <x v="26"/>
    <d v="2023-04-27T00:00:00"/>
    <x v="114"/>
    <x v="1"/>
    <n v="161.43"/>
    <n v="3"/>
    <n v="0"/>
    <x v="1"/>
    <s v="UPI"/>
    <x v="0"/>
    <s v="No"/>
    <s v="Spa Services"/>
    <n v="6"/>
    <n v="3"/>
    <n v="968.58"/>
    <x v="0"/>
    <n v="161.43"/>
  </r>
  <r>
    <n v="4957"/>
    <x v="2"/>
    <x v="357"/>
    <d v="2023-06-07T00:00:00"/>
    <x v="58"/>
    <x v="0"/>
    <n v="200.12"/>
    <n v="2"/>
    <n v="0"/>
    <x v="3"/>
    <s v="Cash"/>
    <x v="2"/>
    <s v="No"/>
    <s v="Accommodation"/>
    <n v="8"/>
    <n v="2"/>
    <n v="0"/>
    <x v="2"/>
    <n v="0"/>
  </r>
  <r>
    <n v="4958"/>
    <x v="3"/>
    <x v="202"/>
    <d v="2023-11-27T00:00:00"/>
    <x v="276"/>
    <x v="2"/>
    <n v="147.63"/>
    <n v="2"/>
    <n v="0"/>
    <x v="3"/>
    <s v="Debit Card"/>
    <x v="1"/>
    <s v="No"/>
    <s v="Food &amp; Beverage"/>
    <n v="7"/>
    <n v="2"/>
    <n v="1033.4099999999999"/>
    <x v="1"/>
    <n v="147.62999999999997"/>
  </r>
  <r>
    <n v="4959"/>
    <x v="2"/>
    <x v="290"/>
    <d v="2023-08-01T00:00:00"/>
    <x v="9"/>
    <x v="0"/>
    <n v="195.24"/>
    <n v="1"/>
    <n v="0"/>
    <x v="1"/>
    <s v="UPI"/>
    <x v="1"/>
    <s v="No"/>
    <s v="Food &amp; Beverage"/>
    <n v="4"/>
    <n v="1"/>
    <n v="780.96"/>
    <x v="1"/>
    <n v="195.24"/>
  </r>
  <r>
    <n v="4960"/>
    <x v="2"/>
    <x v="116"/>
    <d v="2023-04-29T00:00:00"/>
    <x v="308"/>
    <x v="1"/>
    <n v="171.24"/>
    <n v="3"/>
    <n v="0"/>
    <x v="0"/>
    <s v="Credit Card"/>
    <x v="2"/>
    <s v="No"/>
    <s v="Laundry"/>
    <n v="7"/>
    <n v="3"/>
    <n v="0"/>
    <x v="2"/>
    <n v="0"/>
  </r>
  <r>
    <n v="4961"/>
    <x v="2"/>
    <x v="59"/>
    <d v="2023-06-19T00:00:00"/>
    <x v="317"/>
    <x v="1"/>
    <n v="140.79"/>
    <n v="2"/>
    <n v="2"/>
    <x v="0"/>
    <s v="UPI"/>
    <x v="0"/>
    <s v="No"/>
    <s v="Accommodation"/>
    <n v="8"/>
    <n v="4"/>
    <n v="1126.32"/>
    <x v="0"/>
    <n v="140.79"/>
  </r>
  <r>
    <n v="4962"/>
    <x v="0"/>
    <x v="1"/>
    <d v="2023-07-28T00:00:00"/>
    <x v="395"/>
    <x v="1"/>
    <n v="184.35"/>
    <n v="2"/>
    <n v="0"/>
    <x v="2"/>
    <s v="Debit Card"/>
    <x v="0"/>
    <s v="Yes"/>
    <s v="Laundry"/>
    <n v="5"/>
    <n v="2"/>
    <n v="921.75"/>
    <x v="0"/>
    <n v="184.35"/>
  </r>
  <r>
    <n v="4963"/>
    <x v="1"/>
    <x v="49"/>
    <d v="2023-03-29T00:00:00"/>
    <x v="263"/>
    <x v="3"/>
    <n v="307.75"/>
    <n v="1"/>
    <n v="0"/>
    <x v="2"/>
    <s v="Cash"/>
    <x v="0"/>
    <s v="No"/>
    <s v="Laundry"/>
    <n v="12"/>
    <n v="1"/>
    <n v="3693"/>
    <x v="0"/>
    <n v="307.75"/>
  </r>
  <r>
    <n v="4964"/>
    <x v="3"/>
    <x v="296"/>
    <d v="2023-06-11T00:00:00"/>
    <x v="360"/>
    <x v="0"/>
    <n v="244.78"/>
    <n v="4"/>
    <n v="1"/>
    <x v="1"/>
    <s v="Credit Card"/>
    <x v="0"/>
    <s v="Yes"/>
    <s v="Other"/>
    <n v="8"/>
    <n v="5"/>
    <n v="1958.24"/>
    <x v="0"/>
    <n v="244.78"/>
  </r>
  <r>
    <n v="4965"/>
    <x v="0"/>
    <x v="236"/>
    <d v="2023-05-05T00:00:00"/>
    <x v="43"/>
    <x v="2"/>
    <n v="117.99"/>
    <n v="1"/>
    <n v="2"/>
    <x v="3"/>
    <s v="Bank Transfer"/>
    <x v="1"/>
    <s v="No"/>
    <s v="Accommodation"/>
    <n v="7"/>
    <n v="3"/>
    <n v="825.93"/>
    <x v="1"/>
    <n v="117.99"/>
  </r>
  <r>
    <n v="4966"/>
    <x v="2"/>
    <x v="349"/>
    <d v="2023-08-08T00:00:00"/>
    <x v="105"/>
    <x v="3"/>
    <n v="531.99"/>
    <n v="1"/>
    <n v="0"/>
    <x v="2"/>
    <s v="UPI"/>
    <x v="2"/>
    <s v="No"/>
    <s v="Accommodation"/>
    <n v="9"/>
    <n v="1"/>
    <n v="0"/>
    <x v="2"/>
    <n v="0"/>
  </r>
  <r>
    <n v="4967"/>
    <x v="3"/>
    <x v="192"/>
    <d v="2023-12-26T00:00:00"/>
    <x v="181"/>
    <x v="2"/>
    <n v="168.82"/>
    <n v="1"/>
    <n v="0"/>
    <x v="2"/>
    <s v="Cash"/>
    <x v="3"/>
    <s v="No"/>
    <s v="Food &amp; Beverage"/>
    <n v="2"/>
    <n v="1"/>
    <n v="0"/>
    <x v="2"/>
    <n v="0"/>
  </r>
  <r>
    <n v="4968"/>
    <x v="0"/>
    <x v="361"/>
    <d v="2023-02-14T00:00:00"/>
    <x v="122"/>
    <x v="1"/>
    <n v="171.4"/>
    <n v="3"/>
    <n v="1"/>
    <x v="1"/>
    <s v="Bank Transfer"/>
    <x v="1"/>
    <s v="No"/>
    <s v="Spa Services"/>
    <n v="8"/>
    <n v="4"/>
    <n v="1371.2"/>
    <x v="1"/>
    <n v="171.4"/>
  </r>
  <r>
    <n v="4969"/>
    <x v="0"/>
    <x v="202"/>
    <d v="2023-11-27T00:00:00"/>
    <x v="356"/>
    <x v="0"/>
    <n v="191.03"/>
    <n v="2"/>
    <n v="0"/>
    <x v="4"/>
    <s v="Cash"/>
    <x v="2"/>
    <s v="No"/>
    <s v="Other"/>
    <n v="7"/>
    <n v="2"/>
    <n v="0"/>
    <x v="2"/>
    <n v="0"/>
  </r>
  <r>
    <n v="4970"/>
    <x v="0"/>
    <x v="210"/>
    <d v="2023-03-22T00:00:00"/>
    <x v="44"/>
    <x v="2"/>
    <n v="85.7"/>
    <n v="2"/>
    <n v="1"/>
    <x v="1"/>
    <s v="UPI"/>
    <x v="0"/>
    <s v="No"/>
    <s v="Accommodation"/>
    <n v="6"/>
    <n v="3"/>
    <n v="514.20000000000005"/>
    <x v="0"/>
    <n v="85.7"/>
  </r>
  <r>
    <n v="4971"/>
    <x v="0"/>
    <x v="193"/>
    <d v="2023-04-28T00:00:00"/>
    <x v="175"/>
    <x v="0"/>
    <n v="231.68"/>
    <n v="1"/>
    <n v="1"/>
    <x v="0"/>
    <s v="UPI"/>
    <x v="0"/>
    <s v="Yes"/>
    <s v="Accommodation"/>
    <n v="4"/>
    <n v="2"/>
    <n v="926.72"/>
    <x v="0"/>
    <n v="231.68"/>
  </r>
  <r>
    <n v="4972"/>
    <x v="2"/>
    <x v="321"/>
    <d v="2023-07-14T00:00:00"/>
    <x v="106"/>
    <x v="2"/>
    <n v="91.42"/>
    <n v="1"/>
    <n v="0"/>
    <x v="0"/>
    <s v="Debit Card"/>
    <x v="0"/>
    <s v="No"/>
    <s v="Spa Services"/>
    <n v="2"/>
    <n v="1"/>
    <n v="182.84"/>
    <x v="0"/>
    <n v="91.42"/>
  </r>
  <r>
    <n v="4973"/>
    <x v="1"/>
    <x v="183"/>
    <d v="2023-06-27T00:00:00"/>
    <x v="145"/>
    <x v="3"/>
    <n v="321.27"/>
    <n v="4"/>
    <n v="1"/>
    <x v="1"/>
    <s v="Cash"/>
    <x v="0"/>
    <s v="No"/>
    <s v="Food &amp; Beverage"/>
    <n v="7"/>
    <n v="5"/>
    <n v="2248.89"/>
    <x v="0"/>
    <n v="321.27"/>
  </r>
  <r>
    <n v="4974"/>
    <x v="2"/>
    <x v="273"/>
    <d v="2023-07-29T00:00:00"/>
    <x v="103"/>
    <x v="1"/>
    <n v="169.7"/>
    <n v="3"/>
    <n v="1"/>
    <x v="4"/>
    <s v="Bank Transfer"/>
    <x v="1"/>
    <s v="No"/>
    <s v="Food &amp; Beverage"/>
    <n v="4"/>
    <n v="4"/>
    <n v="678.8"/>
    <x v="1"/>
    <n v="169.7"/>
  </r>
  <r>
    <n v="4975"/>
    <x v="1"/>
    <x v="190"/>
    <d v="2023-11-26T00:00:00"/>
    <x v="197"/>
    <x v="3"/>
    <n v="326.97000000000003"/>
    <n v="2"/>
    <n v="1"/>
    <x v="3"/>
    <s v="Bank Transfer"/>
    <x v="0"/>
    <s v="No"/>
    <s v="Food &amp; Beverage"/>
    <n v="12"/>
    <n v="3"/>
    <n v="3923.6400000000003"/>
    <x v="0"/>
    <n v="326.97000000000003"/>
  </r>
  <r>
    <n v="4976"/>
    <x v="3"/>
    <x v="217"/>
    <d v="2023-12-13T00:00:00"/>
    <x v="230"/>
    <x v="2"/>
    <n v="81.52"/>
    <n v="2"/>
    <n v="2"/>
    <x v="0"/>
    <s v="Cash"/>
    <x v="0"/>
    <s v="No"/>
    <s v="Accommodation"/>
    <n v="4"/>
    <n v="4"/>
    <n v="326.08"/>
    <x v="0"/>
    <n v="81.52"/>
  </r>
  <r>
    <n v="4977"/>
    <x v="1"/>
    <x v="91"/>
    <d v="2024-01-07T00:00:00"/>
    <x v="183"/>
    <x v="0"/>
    <n v="163.9"/>
    <n v="2"/>
    <n v="3"/>
    <x v="1"/>
    <s v="Debit Card"/>
    <x v="0"/>
    <s v="No"/>
    <s v="Food &amp; Beverage"/>
    <n v="8"/>
    <n v="5"/>
    <n v="1311.2"/>
    <x v="0"/>
    <n v="163.9"/>
  </r>
  <r>
    <n v="4978"/>
    <x v="3"/>
    <x v="188"/>
    <d v="2023-06-27T00:00:00"/>
    <x v="251"/>
    <x v="2"/>
    <n v="124.42"/>
    <n v="1"/>
    <n v="2"/>
    <x v="2"/>
    <s v="Debit Card"/>
    <x v="0"/>
    <s v="No"/>
    <s v="Spa Services"/>
    <n v="4"/>
    <n v="3"/>
    <n v="497.68"/>
    <x v="0"/>
    <n v="124.42"/>
  </r>
  <r>
    <n v="4979"/>
    <x v="0"/>
    <x v="70"/>
    <d v="2023-08-18T00:00:00"/>
    <x v="187"/>
    <x v="1"/>
    <n v="154.88999999999999"/>
    <n v="1"/>
    <n v="0"/>
    <x v="0"/>
    <s v="UPI"/>
    <x v="1"/>
    <s v="No"/>
    <s v="Accommodation"/>
    <n v="3"/>
    <n v="1"/>
    <n v="464.66999999999996"/>
    <x v="1"/>
    <n v="154.88999999999999"/>
  </r>
  <r>
    <n v="4980"/>
    <x v="3"/>
    <x v="126"/>
    <d v="2023-05-11T00:00:00"/>
    <x v="161"/>
    <x v="3"/>
    <n v="576.79"/>
    <n v="2"/>
    <n v="0"/>
    <x v="1"/>
    <s v="Credit Card"/>
    <x v="2"/>
    <s v="No"/>
    <s v="Accommodation"/>
    <n v="2"/>
    <n v="2"/>
    <n v="0"/>
    <x v="2"/>
    <n v="0"/>
  </r>
  <r>
    <n v="4981"/>
    <x v="0"/>
    <x v="180"/>
    <d v="2023-03-03T00:00:00"/>
    <x v="204"/>
    <x v="2"/>
    <n v="87.37"/>
    <n v="1"/>
    <n v="1"/>
    <x v="0"/>
    <s v="Debit Card"/>
    <x v="1"/>
    <s v="No"/>
    <s v="Accommodation"/>
    <n v="4"/>
    <n v="2"/>
    <n v="349.48"/>
    <x v="1"/>
    <n v="87.37"/>
  </r>
  <r>
    <n v="4982"/>
    <x v="0"/>
    <x v="22"/>
    <d v="2023-12-12T00:00:00"/>
    <x v="365"/>
    <x v="3"/>
    <n v="440.36"/>
    <n v="2"/>
    <n v="0"/>
    <x v="4"/>
    <s v="Bank Transfer"/>
    <x v="1"/>
    <s v="No"/>
    <s v="Accommodation"/>
    <n v="6"/>
    <n v="2"/>
    <n v="2642.16"/>
    <x v="1"/>
    <n v="440.35999999999996"/>
  </r>
  <r>
    <n v="4983"/>
    <x v="1"/>
    <x v="283"/>
    <d v="2023-12-15T00:00:00"/>
    <x v="314"/>
    <x v="1"/>
    <n v="158.74"/>
    <n v="2"/>
    <n v="1"/>
    <x v="1"/>
    <s v="Bank Transfer"/>
    <x v="1"/>
    <s v="Yes"/>
    <s v="Accommodation"/>
    <n v="5"/>
    <n v="3"/>
    <n v="793.7"/>
    <x v="1"/>
    <n v="158.74"/>
  </r>
  <r>
    <n v="4984"/>
    <x v="3"/>
    <x v="332"/>
    <d v="2023-03-29T00:00:00"/>
    <x v="289"/>
    <x v="1"/>
    <n v="143.22999999999999"/>
    <n v="2"/>
    <n v="0"/>
    <x v="4"/>
    <s v="Debit Card"/>
    <x v="2"/>
    <s v="No"/>
    <s v="Other"/>
    <n v="2"/>
    <n v="2"/>
    <n v="0"/>
    <x v="2"/>
    <n v="0"/>
  </r>
  <r>
    <n v="4985"/>
    <x v="3"/>
    <x v="110"/>
    <d v="2023-10-14T00:00:00"/>
    <x v="129"/>
    <x v="2"/>
    <n v="90.61"/>
    <n v="1"/>
    <n v="1"/>
    <x v="1"/>
    <s v="Bank Transfer"/>
    <x v="0"/>
    <s v="Yes"/>
    <s v="Accommodation"/>
    <n v="7"/>
    <n v="2"/>
    <n v="634.27"/>
    <x v="0"/>
    <n v="90.61"/>
  </r>
  <r>
    <n v="4986"/>
    <x v="0"/>
    <x v="10"/>
    <d v="2023-01-30T00:00:00"/>
    <x v="419"/>
    <x v="2"/>
    <n v="121.93"/>
    <n v="2"/>
    <n v="0"/>
    <x v="2"/>
    <s v="Cash"/>
    <x v="0"/>
    <s v="No"/>
    <s v="Laundry"/>
    <n v="6"/>
    <n v="2"/>
    <n v="731.58"/>
    <x v="0"/>
    <n v="121.93"/>
  </r>
  <r>
    <n v="4987"/>
    <x v="0"/>
    <x v="119"/>
    <d v="2023-05-28T00:00:00"/>
    <x v="283"/>
    <x v="2"/>
    <n v="104.5"/>
    <n v="1"/>
    <n v="2"/>
    <x v="3"/>
    <s v="UPI"/>
    <x v="0"/>
    <s v="Yes"/>
    <s v="Other"/>
    <n v="5"/>
    <n v="3"/>
    <n v="522.5"/>
    <x v="0"/>
    <n v="104.5"/>
  </r>
  <r>
    <n v="4988"/>
    <x v="2"/>
    <x v="84"/>
    <d v="2023-02-08T00:00:00"/>
    <x v="67"/>
    <x v="1"/>
    <n v="129.80000000000001"/>
    <n v="3"/>
    <n v="0"/>
    <x v="3"/>
    <s v="Credit Card"/>
    <x v="0"/>
    <s v="No"/>
    <s v="Food &amp; Beverage"/>
    <n v="9"/>
    <n v="3"/>
    <n v="1168.2"/>
    <x v="0"/>
    <n v="129.80000000000001"/>
  </r>
  <r>
    <n v="4989"/>
    <x v="0"/>
    <x v="100"/>
    <d v="2023-06-29T00:00:00"/>
    <x v="251"/>
    <x v="2"/>
    <n v="90.99"/>
    <n v="2"/>
    <n v="0"/>
    <x v="3"/>
    <s v="Cash"/>
    <x v="0"/>
    <s v="No"/>
    <s v="Food &amp; Beverage"/>
    <n v="8"/>
    <n v="2"/>
    <n v="727.92"/>
    <x v="0"/>
    <n v="90.99"/>
  </r>
  <r>
    <n v="4990"/>
    <x v="0"/>
    <x v="187"/>
    <d v="2023-05-23T00:00:00"/>
    <x v="140"/>
    <x v="0"/>
    <n v="239.74"/>
    <n v="1"/>
    <n v="1"/>
    <x v="1"/>
    <s v="Bank Transfer"/>
    <x v="1"/>
    <s v="No"/>
    <s v="Food &amp; Beverage"/>
    <n v="2"/>
    <n v="2"/>
    <n v="479.48"/>
    <x v="1"/>
    <n v="239.74"/>
  </r>
  <r>
    <n v="4991"/>
    <x v="0"/>
    <x v="64"/>
    <d v="2023-09-20T00:00:00"/>
    <x v="156"/>
    <x v="3"/>
    <n v="331.9"/>
    <n v="2"/>
    <n v="0"/>
    <x v="4"/>
    <s v="Debit Card"/>
    <x v="1"/>
    <s v="Yes"/>
    <s v="Accommodation"/>
    <n v="5"/>
    <n v="2"/>
    <n v="1659.5"/>
    <x v="1"/>
    <n v="331.9"/>
  </r>
  <r>
    <n v="4992"/>
    <x v="3"/>
    <x v="91"/>
    <d v="2024-01-05T00:00:00"/>
    <x v="230"/>
    <x v="1"/>
    <n v="186.83"/>
    <n v="1"/>
    <n v="2"/>
    <x v="2"/>
    <s v="UPI"/>
    <x v="1"/>
    <s v="No"/>
    <s v="Accommodation"/>
    <n v="6"/>
    <n v="3"/>
    <n v="1120.98"/>
    <x v="1"/>
    <n v="186.83"/>
  </r>
  <r>
    <n v="4993"/>
    <x v="2"/>
    <x v="124"/>
    <d v="2023-11-05T00:00:00"/>
    <x v="203"/>
    <x v="0"/>
    <n v="280.16000000000003"/>
    <n v="1"/>
    <n v="0"/>
    <x v="1"/>
    <s v="Debit Card"/>
    <x v="0"/>
    <s v="Yes"/>
    <s v="Laundry"/>
    <n v="3"/>
    <n v="1"/>
    <n v="840.48"/>
    <x v="0"/>
    <n v="280.16000000000003"/>
  </r>
  <r>
    <n v="4994"/>
    <x v="1"/>
    <x v="272"/>
    <d v="2023-05-12T00:00:00"/>
    <x v="385"/>
    <x v="0"/>
    <n v="234.05"/>
    <n v="3"/>
    <n v="1"/>
    <x v="3"/>
    <s v="UPI"/>
    <x v="3"/>
    <s v="No"/>
    <s v="Food &amp; Beverage"/>
    <n v="2"/>
    <n v="4"/>
    <n v="0"/>
    <x v="2"/>
    <n v="0"/>
  </r>
  <r>
    <n v="4995"/>
    <x v="1"/>
    <x v="29"/>
    <d v="2023-03-29T00:00:00"/>
    <x v="55"/>
    <x v="0"/>
    <n v="247.1"/>
    <n v="2"/>
    <n v="2"/>
    <x v="4"/>
    <s v="Credit Card"/>
    <x v="0"/>
    <s v="No"/>
    <s v="Laundry"/>
    <n v="7"/>
    <n v="4"/>
    <n v="1729.7"/>
    <x v="0"/>
    <n v="247.1"/>
  </r>
  <r>
    <n v="4996"/>
    <x v="0"/>
    <x v="135"/>
    <d v="2023-06-30T00:00:00"/>
    <x v="1"/>
    <x v="2"/>
    <n v="104.16"/>
    <n v="2"/>
    <n v="0"/>
    <x v="4"/>
    <s v="UPI"/>
    <x v="0"/>
    <s v="No"/>
    <s v="Accommodation"/>
    <n v="3"/>
    <n v="2"/>
    <n v="312.48"/>
    <x v="0"/>
    <n v="104.16000000000001"/>
  </r>
  <r>
    <n v="4997"/>
    <x v="1"/>
    <x v="21"/>
    <d v="2023-05-01T00:00:00"/>
    <x v="280"/>
    <x v="0"/>
    <n v="172.97"/>
    <n v="2"/>
    <n v="0"/>
    <x v="1"/>
    <s v="UPI"/>
    <x v="0"/>
    <s v="No"/>
    <s v="Accommodation"/>
    <n v="11"/>
    <n v="2"/>
    <n v="1902.67"/>
    <x v="0"/>
    <n v="172.97"/>
  </r>
  <r>
    <n v="4998"/>
    <x v="1"/>
    <x v="106"/>
    <d v="2023-06-09T00:00:00"/>
    <x v="141"/>
    <x v="1"/>
    <n v="158.93"/>
    <n v="2"/>
    <n v="0"/>
    <x v="1"/>
    <s v="Cash"/>
    <x v="0"/>
    <s v="Yes"/>
    <s v="Accommodation"/>
    <n v="2"/>
    <n v="2"/>
    <n v="317.86"/>
    <x v="0"/>
    <n v="158.93"/>
  </r>
  <r>
    <n v="4999"/>
    <x v="1"/>
    <x v="36"/>
    <d v="2023-06-18T00:00:00"/>
    <x v="35"/>
    <x v="2"/>
    <n v="54.52"/>
    <n v="2"/>
    <n v="3"/>
    <x v="0"/>
    <s v="Debit Card"/>
    <x v="0"/>
    <s v="No"/>
    <s v="Accommodation"/>
    <n v="5"/>
    <n v="5"/>
    <n v="272.60000000000002"/>
    <x v="0"/>
    <n v="54.52"/>
  </r>
  <r>
    <n v="5000"/>
    <x v="0"/>
    <x v="190"/>
    <d v="2023-11-16T00:00:00"/>
    <x v="310"/>
    <x v="2"/>
    <n v="107.38"/>
    <n v="2"/>
    <n v="0"/>
    <x v="1"/>
    <s v="Cash"/>
    <x v="0"/>
    <s v="Yes"/>
    <s v="Accommodation"/>
    <n v="2"/>
    <n v="2"/>
    <n v="214.76"/>
    <x v="0"/>
    <n v="107.38"/>
  </r>
  <r>
    <n v="5001"/>
    <x v="3"/>
    <x v="23"/>
    <d v="2023-02-17T00:00:00"/>
    <x v="326"/>
    <x v="0"/>
    <n v="301.51"/>
    <n v="2"/>
    <n v="0"/>
    <x v="4"/>
    <s v="Credit Card"/>
    <x v="1"/>
    <s v="Yes"/>
    <s v="Accommodation"/>
    <n v="7"/>
    <n v="2"/>
    <n v="2110.5699999999997"/>
    <x v="1"/>
    <n v="301.50999999999993"/>
  </r>
  <r>
    <n v="5002"/>
    <x v="3"/>
    <x v="283"/>
    <d v="2023-12-17T00:00:00"/>
    <x v="53"/>
    <x v="3"/>
    <n v="500.16"/>
    <n v="3"/>
    <n v="0"/>
    <x v="1"/>
    <s v="Bank Transfer"/>
    <x v="0"/>
    <s v="No"/>
    <s v="Accommodation"/>
    <n v="7"/>
    <n v="3"/>
    <n v="3501.1200000000003"/>
    <x v="0"/>
    <n v="500.16"/>
  </r>
  <r>
    <n v="5003"/>
    <x v="1"/>
    <x v="91"/>
    <d v="2024-01-04T00:00:00"/>
    <x v="310"/>
    <x v="0"/>
    <n v="179.77"/>
    <n v="2"/>
    <n v="2"/>
    <x v="2"/>
    <s v="Cash"/>
    <x v="0"/>
    <s v="Yes"/>
    <s v="Accommodation"/>
    <n v="5"/>
    <n v="4"/>
    <n v="898.85"/>
    <x v="0"/>
    <n v="179.77"/>
  </r>
  <r>
    <n v="5004"/>
    <x v="2"/>
    <x v="230"/>
    <d v="2023-06-29T00:00:00"/>
    <x v="240"/>
    <x v="0"/>
    <n v="298.12"/>
    <n v="2"/>
    <n v="0"/>
    <x v="1"/>
    <s v="Cash"/>
    <x v="1"/>
    <s v="No"/>
    <s v="Accommodation"/>
    <n v="11"/>
    <n v="2"/>
    <n v="3279.32"/>
    <x v="1"/>
    <n v="298.12"/>
  </r>
  <r>
    <n v="5005"/>
    <x v="2"/>
    <x v="160"/>
    <d v="2023-05-20T00:00:00"/>
    <x v="13"/>
    <x v="0"/>
    <n v="219.65"/>
    <n v="2"/>
    <n v="1"/>
    <x v="0"/>
    <s v="Debit Card"/>
    <x v="0"/>
    <s v="Yes"/>
    <s v="Accommodation"/>
    <n v="1"/>
    <n v="3"/>
    <n v="219.65"/>
    <x v="0"/>
    <n v="219.65"/>
  </r>
  <r>
    <n v="5006"/>
    <x v="2"/>
    <x v="57"/>
    <d v="2023-06-20T00:00:00"/>
    <x v="408"/>
    <x v="1"/>
    <n v="216.39"/>
    <n v="1"/>
    <n v="1"/>
    <x v="0"/>
    <s v="Bank Transfer"/>
    <x v="0"/>
    <s v="No"/>
    <s v="Accommodation"/>
    <n v="4"/>
    <n v="2"/>
    <n v="865.56"/>
    <x v="0"/>
    <n v="216.39"/>
  </r>
  <r>
    <n v="5007"/>
    <x v="0"/>
    <x v="190"/>
    <d v="2023-11-26T00:00:00"/>
    <x v="288"/>
    <x v="1"/>
    <n v="149.24"/>
    <n v="2"/>
    <n v="3"/>
    <x v="1"/>
    <s v="UPI"/>
    <x v="1"/>
    <s v="No"/>
    <s v="Accommodation"/>
    <n v="12"/>
    <n v="5"/>
    <n v="1790.88"/>
    <x v="1"/>
    <n v="149.24"/>
  </r>
  <r>
    <n v="5008"/>
    <x v="2"/>
    <x v="242"/>
    <d v="2023-02-14T00:00:00"/>
    <x v="217"/>
    <x v="0"/>
    <n v="247.87"/>
    <n v="4"/>
    <n v="1"/>
    <x v="4"/>
    <s v="Bank Transfer"/>
    <x v="0"/>
    <s v="No"/>
    <s v="Food &amp; Beverage"/>
    <n v="9"/>
    <n v="5"/>
    <n v="2230.83"/>
    <x v="0"/>
    <n v="247.87"/>
  </r>
  <r>
    <n v="5009"/>
    <x v="2"/>
    <x v="168"/>
    <d v="2023-06-14T00:00:00"/>
    <x v="251"/>
    <x v="0"/>
    <n v="261.33999999999997"/>
    <n v="2"/>
    <n v="0"/>
    <x v="0"/>
    <s v="Bank Transfer"/>
    <x v="0"/>
    <s v="No"/>
    <s v="Laundry"/>
    <n v="8"/>
    <n v="2"/>
    <n v="2090.7199999999998"/>
    <x v="0"/>
    <n v="261.33999999999997"/>
  </r>
  <r>
    <n v="5010"/>
    <x v="2"/>
    <x v="185"/>
    <d v="2023-04-27T00:00:00"/>
    <x v="403"/>
    <x v="2"/>
    <n v="122.29"/>
    <n v="2"/>
    <n v="0"/>
    <x v="3"/>
    <s v="Debit Card"/>
    <x v="0"/>
    <s v="Yes"/>
    <s v="Accommodation"/>
    <n v="10"/>
    <n v="2"/>
    <n v="1222.9000000000001"/>
    <x v="0"/>
    <n v="122.29"/>
  </r>
  <r>
    <n v="5011"/>
    <x v="3"/>
    <x v="354"/>
    <d v="2023-08-01T00:00:00"/>
    <x v="231"/>
    <x v="1"/>
    <n v="189.74"/>
    <n v="3"/>
    <n v="2"/>
    <x v="1"/>
    <s v="Cash"/>
    <x v="0"/>
    <s v="No"/>
    <s v="Accommodation"/>
    <n v="3"/>
    <n v="5"/>
    <n v="569.22"/>
    <x v="0"/>
    <n v="189.74"/>
  </r>
  <r>
    <n v="5012"/>
    <x v="3"/>
    <x v="35"/>
    <d v="2023-07-21T00:00:00"/>
    <x v="318"/>
    <x v="1"/>
    <n v="170.35"/>
    <n v="2"/>
    <n v="0"/>
    <x v="0"/>
    <s v="Bank Transfer"/>
    <x v="3"/>
    <s v="No"/>
    <s v="Accommodation"/>
    <n v="5"/>
    <n v="2"/>
    <n v="0"/>
    <x v="2"/>
    <n v="0"/>
  </r>
  <r>
    <n v="5013"/>
    <x v="2"/>
    <x v="225"/>
    <d v="2023-08-29T00:00:00"/>
    <x v="135"/>
    <x v="2"/>
    <n v="144.61000000000001"/>
    <n v="1"/>
    <n v="3"/>
    <x v="4"/>
    <s v="Credit Card"/>
    <x v="0"/>
    <s v="Yes"/>
    <s v="Food &amp; Beverage"/>
    <n v="5"/>
    <n v="4"/>
    <n v="723.05000000000007"/>
    <x v="0"/>
    <n v="144.61000000000001"/>
  </r>
  <r>
    <n v="5014"/>
    <x v="2"/>
    <x v="237"/>
    <d v="2023-08-15T00:00:00"/>
    <x v="1"/>
    <x v="3"/>
    <n v="365"/>
    <n v="4"/>
    <n v="2"/>
    <x v="2"/>
    <s v="Cash"/>
    <x v="0"/>
    <s v="No"/>
    <s v="Accommodation"/>
    <n v="8"/>
    <n v="6"/>
    <n v="2920"/>
    <x v="0"/>
    <n v="365"/>
  </r>
  <r>
    <n v="5015"/>
    <x v="3"/>
    <x v="216"/>
    <d v="2023-07-21T00:00:00"/>
    <x v="106"/>
    <x v="2"/>
    <n v="92.49"/>
    <n v="3"/>
    <n v="0"/>
    <x v="3"/>
    <s v="Credit Card"/>
    <x v="0"/>
    <s v="Yes"/>
    <s v="Laundry"/>
    <n v="3"/>
    <n v="3"/>
    <n v="277.46999999999997"/>
    <x v="0"/>
    <n v="92.49"/>
  </r>
  <r>
    <n v="5016"/>
    <x v="3"/>
    <x v="198"/>
    <d v="2023-06-18T00:00:00"/>
    <x v="408"/>
    <x v="0"/>
    <n v="350.64"/>
    <n v="1"/>
    <n v="2"/>
    <x v="1"/>
    <s v="Credit Card"/>
    <x v="2"/>
    <s v="Yes"/>
    <s v="Accommodation"/>
    <n v="6"/>
    <n v="3"/>
    <n v="0"/>
    <x v="2"/>
    <n v="0"/>
  </r>
  <r>
    <n v="5017"/>
    <x v="0"/>
    <x v="37"/>
    <d v="2023-07-03T00:00:00"/>
    <x v="240"/>
    <x v="1"/>
    <n v="133.19999999999999"/>
    <n v="1"/>
    <n v="2"/>
    <x v="3"/>
    <s v="Debit Card"/>
    <x v="0"/>
    <s v="No"/>
    <s v="Accommodation"/>
    <n v="5"/>
    <n v="3"/>
    <n v="666"/>
    <x v="0"/>
    <n v="133.19999999999999"/>
  </r>
  <r>
    <n v="5018"/>
    <x v="1"/>
    <x v="87"/>
    <d v="2023-12-09T00:00:00"/>
    <x v="230"/>
    <x v="1"/>
    <n v="129.21"/>
    <n v="2"/>
    <n v="0"/>
    <x v="1"/>
    <s v="Credit Card"/>
    <x v="3"/>
    <s v="No"/>
    <s v="Accommodation"/>
    <n v="4"/>
    <n v="2"/>
    <n v="0"/>
    <x v="2"/>
    <n v="0"/>
  </r>
  <r>
    <n v="5019"/>
    <x v="3"/>
    <x v="257"/>
    <d v="2023-03-05T00:00:00"/>
    <x v="239"/>
    <x v="3"/>
    <n v="449.48"/>
    <n v="1"/>
    <n v="2"/>
    <x v="1"/>
    <s v="Credit Card"/>
    <x v="0"/>
    <s v="No"/>
    <s v="Accommodation"/>
    <n v="1"/>
    <n v="3"/>
    <n v="449.48"/>
    <x v="0"/>
    <n v="449.48"/>
  </r>
  <r>
    <n v="5020"/>
    <x v="2"/>
    <x v="118"/>
    <d v="2023-01-13T00:00:00"/>
    <x v="87"/>
    <x v="1"/>
    <n v="206.57"/>
    <n v="1"/>
    <n v="2"/>
    <x v="4"/>
    <s v="Cash"/>
    <x v="0"/>
    <s v="No"/>
    <s v="Food &amp; Beverage"/>
    <n v="2"/>
    <n v="3"/>
    <n v="413.14"/>
    <x v="0"/>
    <n v="206.57"/>
  </r>
  <r>
    <n v="5021"/>
    <x v="3"/>
    <x v="68"/>
    <d v="2023-11-18T00:00:00"/>
    <x v="310"/>
    <x v="2"/>
    <n v="96.45"/>
    <n v="2"/>
    <n v="1"/>
    <x v="0"/>
    <s v="UPI"/>
    <x v="2"/>
    <s v="Yes"/>
    <s v="Accommodation"/>
    <n v="3"/>
    <n v="3"/>
    <n v="0"/>
    <x v="2"/>
    <n v="0"/>
  </r>
  <r>
    <n v="5022"/>
    <x v="0"/>
    <x v="185"/>
    <d v="2023-04-27T00:00:00"/>
    <x v="21"/>
    <x v="2"/>
    <n v="93.82"/>
    <n v="4"/>
    <n v="1"/>
    <x v="0"/>
    <s v="UPI"/>
    <x v="1"/>
    <s v="No"/>
    <s v="Accommodation"/>
    <n v="10"/>
    <n v="5"/>
    <n v="938.19999999999993"/>
    <x v="1"/>
    <n v="93.82"/>
  </r>
  <r>
    <n v="5023"/>
    <x v="2"/>
    <x v="322"/>
    <d v="2023-05-26T00:00:00"/>
    <x v="16"/>
    <x v="2"/>
    <n v="143.41"/>
    <n v="2"/>
    <n v="0"/>
    <x v="2"/>
    <s v="Bank Transfer"/>
    <x v="0"/>
    <s v="Yes"/>
    <s v="Other"/>
    <n v="4"/>
    <n v="2"/>
    <n v="573.64"/>
    <x v="0"/>
    <n v="143.41"/>
  </r>
  <r>
    <n v="5024"/>
    <x v="2"/>
    <x v="118"/>
    <d v="2023-01-17T00:00:00"/>
    <x v="24"/>
    <x v="0"/>
    <n v="274.97000000000003"/>
    <n v="3"/>
    <n v="0"/>
    <x v="4"/>
    <s v="Cash"/>
    <x v="0"/>
    <s v="No"/>
    <s v="Spa Services"/>
    <n v="6"/>
    <n v="3"/>
    <n v="1649.8200000000002"/>
    <x v="0"/>
    <n v="274.97000000000003"/>
  </r>
  <r>
    <n v="5025"/>
    <x v="3"/>
    <x v="144"/>
    <d v="2023-06-28T00:00:00"/>
    <x v="231"/>
    <x v="2"/>
    <n v="126.92"/>
    <n v="1"/>
    <n v="1"/>
    <x v="1"/>
    <s v="Credit Card"/>
    <x v="1"/>
    <s v="No"/>
    <s v="Accommodation"/>
    <n v="2"/>
    <n v="2"/>
    <n v="253.84"/>
    <x v="1"/>
    <n v="126.92"/>
  </r>
  <r>
    <n v="5026"/>
    <x v="0"/>
    <x v="21"/>
    <d v="2023-04-23T00:00:00"/>
    <x v="153"/>
    <x v="0"/>
    <n v="261.04000000000002"/>
    <n v="2"/>
    <n v="1"/>
    <x v="1"/>
    <s v="UPI"/>
    <x v="2"/>
    <s v="No"/>
    <s v="Accommodation"/>
    <n v="3"/>
    <n v="3"/>
    <n v="0"/>
    <x v="2"/>
    <n v="0"/>
  </r>
  <r>
    <n v="5027"/>
    <x v="2"/>
    <x v="306"/>
    <d v="2023-07-08T00:00:00"/>
    <x v="318"/>
    <x v="0"/>
    <n v="202.09"/>
    <n v="1"/>
    <n v="1"/>
    <x v="3"/>
    <s v="Credit Card"/>
    <x v="0"/>
    <s v="Yes"/>
    <s v="Accommodation"/>
    <n v="2"/>
    <n v="2"/>
    <n v="404.18"/>
    <x v="0"/>
    <n v="202.09"/>
  </r>
  <r>
    <n v="5028"/>
    <x v="0"/>
    <x v="5"/>
    <d v="2023-01-29T00:00:00"/>
    <x v="87"/>
    <x v="2"/>
    <n v="122.28"/>
    <n v="1"/>
    <n v="1"/>
    <x v="1"/>
    <s v="Bank Transfer"/>
    <x v="1"/>
    <s v="No"/>
    <s v="Accommodation"/>
    <n v="2"/>
    <n v="2"/>
    <n v="244.56"/>
    <x v="1"/>
    <n v="122.28"/>
  </r>
  <r>
    <n v="5029"/>
    <x v="1"/>
    <x v="277"/>
    <d v="2023-03-06T00:00:00"/>
    <x v="398"/>
    <x v="3"/>
    <n v="300.52"/>
    <n v="2"/>
    <n v="0"/>
    <x v="3"/>
    <s v="UPI"/>
    <x v="2"/>
    <s v="No"/>
    <s v="Accommodation"/>
    <n v="4"/>
    <n v="2"/>
    <n v="0"/>
    <x v="2"/>
    <n v="0"/>
  </r>
  <r>
    <n v="5030"/>
    <x v="0"/>
    <x v="74"/>
    <d v="2023-05-14T00:00:00"/>
    <x v="114"/>
    <x v="2"/>
    <n v="84.87"/>
    <n v="2"/>
    <n v="2"/>
    <x v="1"/>
    <s v="Debit Card"/>
    <x v="0"/>
    <s v="Yes"/>
    <s v="Spa Services"/>
    <n v="8"/>
    <n v="4"/>
    <n v="678.96"/>
    <x v="0"/>
    <n v="84.87"/>
  </r>
  <r>
    <n v="5031"/>
    <x v="1"/>
    <x v="181"/>
    <d v="2023-03-01T00:00:00"/>
    <x v="117"/>
    <x v="2"/>
    <n v="54.46"/>
    <n v="1"/>
    <n v="1"/>
    <x v="2"/>
    <s v="Debit Card"/>
    <x v="2"/>
    <s v="Yes"/>
    <s v="Food &amp; Beverage"/>
    <n v="3"/>
    <n v="2"/>
    <n v="0"/>
    <x v="2"/>
    <n v="0"/>
  </r>
  <r>
    <n v="5032"/>
    <x v="2"/>
    <x v="167"/>
    <d v="2023-03-15T00:00:00"/>
    <x v="64"/>
    <x v="3"/>
    <n v="504.97"/>
    <n v="2"/>
    <n v="0"/>
    <x v="4"/>
    <s v="Cash"/>
    <x v="0"/>
    <s v="No"/>
    <s v="Accommodation"/>
    <n v="10"/>
    <n v="2"/>
    <n v="5049.7000000000007"/>
    <x v="0"/>
    <n v="504.97000000000008"/>
  </r>
  <r>
    <n v="5033"/>
    <x v="2"/>
    <x v="225"/>
    <d v="2023-08-26T00:00:00"/>
    <x v="260"/>
    <x v="0"/>
    <n v="239.01"/>
    <n v="2"/>
    <n v="0"/>
    <x v="2"/>
    <s v="UPI"/>
    <x v="0"/>
    <s v="No"/>
    <s v="Accommodation"/>
    <n v="2"/>
    <n v="2"/>
    <n v="478.02"/>
    <x v="0"/>
    <n v="239.01"/>
  </r>
  <r>
    <n v="5034"/>
    <x v="0"/>
    <x v="14"/>
    <d v="2023-04-10T00:00:00"/>
    <x v="200"/>
    <x v="0"/>
    <n v="195.58"/>
    <n v="3"/>
    <n v="0"/>
    <x v="1"/>
    <s v="Credit Card"/>
    <x v="1"/>
    <s v="No"/>
    <s v="Accommodation"/>
    <n v="3"/>
    <n v="3"/>
    <n v="586.74"/>
    <x v="1"/>
    <n v="195.58"/>
  </r>
  <r>
    <n v="5035"/>
    <x v="3"/>
    <x v="320"/>
    <d v="2023-12-09T00:00:00"/>
    <x v="304"/>
    <x v="3"/>
    <n v="386.18"/>
    <n v="1"/>
    <n v="1"/>
    <x v="1"/>
    <s v="Bank Transfer"/>
    <x v="0"/>
    <s v="Yes"/>
    <s v="Accommodation"/>
    <n v="7"/>
    <n v="2"/>
    <n v="2703.26"/>
    <x v="0"/>
    <n v="386.18"/>
  </r>
  <r>
    <n v="5036"/>
    <x v="2"/>
    <x v="104"/>
    <d v="2023-09-23T00:00:00"/>
    <x v="66"/>
    <x v="1"/>
    <n v="197.76"/>
    <n v="2"/>
    <n v="1"/>
    <x v="3"/>
    <s v="Cash"/>
    <x v="3"/>
    <s v="No"/>
    <s v="Laundry"/>
    <n v="11"/>
    <n v="3"/>
    <n v="0"/>
    <x v="2"/>
    <n v="0"/>
  </r>
  <r>
    <n v="5037"/>
    <x v="1"/>
    <x v="281"/>
    <d v="2023-08-17T00:00:00"/>
    <x v="257"/>
    <x v="3"/>
    <n v="274.91000000000003"/>
    <n v="1"/>
    <n v="1"/>
    <x v="1"/>
    <s v="Bank Transfer"/>
    <x v="1"/>
    <s v="Yes"/>
    <s v="Accommodation"/>
    <n v="9"/>
    <n v="2"/>
    <n v="2474.19"/>
    <x v="1"/>
    <n v="274.91000000000003"/>
  </r>
  <r>
    <n v="5038"/>
    <x v="0"/>
    <x v="353"/>
    <d v="2023-04-09T00:00:00"/>
    <x v="157"/>
    <x v="3"/>
    <n v="353.57"/>
    <n v="2"/>
    <n v="0"/>
    <x v="1"/>
    <s v="UPI"/>
    <x v="0"/>
    <s v="Yes"/>
    <s v="Food &amp; Beverage"/>
    <n v="10"/>
    <n v="2"/>
    <n v="3535.7"/>
    <x v="0"/>
    <n v="353.57"/>
  </r>
  <r>
    <n v="5039"/>
    <x v="0"/>
    <x v="296"/>
    <d v="2023-06-05T00:00:00"/>
    <x v="40"/>
    <x v="1"/>
    <n v="154.47999999999999"/>
    <n v="3"/>
    <n v="0"/>
    <x v="1"/>
    <s v="UPI"/>
    <x v="0"/>
    <s v="No"/>
    <s v="Spa Services"/>
    <n v="2"/>
    <n v="3"/>
    <n v="308.95999999999998"/>
    <x v="0"/>
    <n v="154.47999999999999"/>
  </r>
  <r>
    <n v="5040"/>
    <x v="1"/>
    <x v="349"/>
    <d v="2023-08-03T00:00:00"/>
    <x v="105"/>
    <x v="1"/>
    <n v="144.62"/>
    <n v="2"/>
    <n v="0"/>
    <x v="2"/>
    <s v="Credit Card"/>
    <x v="0"/>
    <s v="No"/>
    <s v="Accommodation"/>
    <n v="4"/>
    <n v="2"/>
    <n v="578.48"/>
    <x v="0"/>
    <n v="144.62"/>
  </r>
  <r>
    <n v="5041"/>
    <x v="0"/>
    <x v="87"/>
    <d v="2023-12-08T00:00:00"/>
    <x v="188"/>
    <x v="0"/>
    <n v="163.95"/>
    <n v="2"/>
    <n v="1"/>
    <x v="1"/>
    <s v="Credit Card"/>
    <x v="1"/>
    <s v="No"/>
    <s v="Accommodation"/>
    <n v="3"/>
    <n v="3"/>
    <n v="491.84999999999997"/>
    <x v="1"/>
    <n v="163.95"/>
  </r>
  <r>
    <n v="5042"/>
    <x v="0"/>
    <x v="78"/>
    <d v="2023-01-05T00:00:00"/>
    <x v="166"/>
    <x v="1"/>
    <n v="133.78"/>
    <n v="1"/>
    <n v="1"/>
    <x v="3"/>
    <s v="Credit Card"/>
    <x v="2"/>
    <s v="No"/>
    <s v="Accommodation"/>
    <n v="3"/>
    <n v="2"/>
    <n v="0"/>
    <x v="2"/>
    <n v="0"/>
  </r>
  <r>
    <n v="5043"/>
    <x v="0"/>
    <x v="24"/>
    <d v="2023-03-11T00:00:00"/>
    <x v="271"/>
    <x v="2"/>
    <n v="118.69"/>
    <n v="1"/>
    <n v="0"/>
    <x v="3"/>
    <s v="Credit Card"/>
    <x v="0"/>
    <s v="No"/>
    <s v="Accommodation"/>
    <n v="5"/>
    <n v="1"/>
    <n v="593.45000000000005"/>
    <x v="0"/>
    <n v="118.69000000000001"/>
  </r>
  <r>
    <n v="5044"/>
    <x v="0"/>
    <x v="180"/>
    <d v="2023-03-01T00:00:00"/>
    <x v="132"/>
    <x v="1"/>
    <n v="125.33"/>
    <n v="1"/>
    <n v="2"/>
    <x v="1"/>
    <s v="Debit Card"/>
    <x v="3"/>
    <s v="No"/>
    <s v="Accommodation"/>
    <n v="2"/>
    <n v="3"/>
    <n v="0"/>
    <x v="2"/>
    <n v="0"/>
  </r>
  <r>
    <n v="5045"/>
    <x v="3"/>
    <x v="191"/>
    <d v="2023-06-15T00:00:00"/>
    <x v="224"/>
    <x v="1"/>
    <n v="156.83000000000001"/>
    <n v="3"/>
    <n v="0"/>
    <x v="1"/>
    <s v="Debit Card"/>
    <x v="2"/>
    <s v="No"/>
    <s v="Accommodation"/>
    <n v="7"/>
    <n v="3"/>
    <n v="0"/>
    <x v="2"/>
    <n v="0"/>
  </r>
  <r>
    <n v="5046"/>
    <x v="2"/>
    <x v="195"/>
    <d v="2023-10-21T00:00:00"/>
    <x v="379"/>
    <x v="2"/>
    <n v="139.28"/>
    <n v="1"/>
    <n v="0"/>
    <x v="2"/>
    <s v="UPI"/>
    <x v="1"/>
    <s v="Yes"/>
    <s v="Accommodation"/>
    <n v="3"/>
    <n v="1"/>
    <n v="417.84000000000003"/>
    <x v="1"/>
    <n v="139.28"/>
  </r>
  <r>
    <n v="5047"/>
    <x v="3"/>
    <x v="137"/>
    <d v="2023-01-13T00:00:00"/>
    <x v="234"/>
    <x v="0"/>
    <n v="247.17"/>
    <n v="4"/>
    <n v="0"/>
    <x v="4"/>
    <s v="Debit Card"/>
    <x v="1"/>
    <s v="No"/>
    <s v="Accommodation"/>
    <n v="3"/>
    <n v="4"/>
    <n v="741.51"/>
    <x v="1"/>
    <n v="247.17"/>
  </r>
  <r>
    <n v="5048"/>
    <x v="1"/>
    <x v="354"/>
    <d v="2023-08-01T00:00:00"/>
    <x v="106"/>
    <x v="2"/>
    <n v="87.82"/>
    <n v="2"/>
    <n v="1"/>
    <x v="2"/>
    <s v="UPI"/>
    <x v="0"/>
    <s v="No"/>
    <s v="Accommodation"/>
    <n v="3"/>
    <n v="3"/>
    <n v="263.45999999999998"/>
    <x v="0"/>
    <n v="87.82"/>
  </r>
  <r>
    <n v="5049"/>
    <x v="0"/>
    <x v="351"/>
    <d v="2023-03-20T00:00:00"/>
    <x v="131"/>
    <x v="0"/>
    <n v="156.35"/>
    <n v="1"/>
    <n v="0"/>
    <x v="1"/>
    <s v="UPI"/>
    <x v="1"/>
    <s v="No"/>
    <s v="Food &amp; Beverage"/>
    <n v="2"/>
    <n v="1"/>
    <n v="312.7"/>
    <x v="1"/>
    <n v="156.35"/>
  </r>
  <r>
    <n v="5050"/>
    <x v="1"/>
    <x v="212"/>
    <d v="2023-11-21T00:00:00"/>
    <x v="125"/>
    <x v="1"/>
    <n v="128.63999999999999"/>
    <n v="1"/>
    <n v="2"/>
    <x v="1"/>
    <s v="Credit Card"/>
    <x v="0"/>
    <s v="Yes"/>
    <s v="Food &amp; Beverage"/>
    <n v="9"/>
    <n v="3"/>
    <n v="1157.7599999999998"/>
    <x v="0"/>
    <n v="128.63999999999999"/>
  </r>
  <r>
    <n v="5051"/>
    <x v="1"/>
    <x v="71"/>
    <d v="2023-10-02T00:00:00"/>
    <x v="198"/>
    <x v="2"/>
    <n v="68.599999999999994"/>
    <n v="3"/>
    <n v="1"/>
    <x v="1"/>
    <s v="Credit Card"/>
    <x v="0"/>
    <s v="No"/>
    <s v="Accommodation"/>
    <n v="8"/>
    <n v="4"/>
    <n v="548.79999999999995"/>
    <x v="0"/>
    <n v="68.599999999999994"/>
  </r>
  <r>
    <n v="5052"/>
    <x v="0"/>
    <x v="296"/>
    <d v="2023-06-09T00:00:00"/>
    <x v="81"/>
    <x v="0"/>
    <n v="276.25"/>
    <n v="3"/>
    <n v="0"/>
    <x v="4"/>
    <s v="Bank Transfer"/>
    <x v="1"/>
    <s v="No"/>
    <s v="Accommodation"/>
    <n v="6"/>
    <n v="3"/>
    <n v="1657.5"/>
    <x v="1"/>
    <n v="276.25"/>
  </r>
  <r>
    <n v="5053"/>
    <x v="0"/>
    <x v="198"/>
    <d v="2023-06-18T00:00:00"/>
    <x v="317"/>
    <x v="0"/>
    <n v="266.07"/>
    <n v="1"/>
    <n v="0"/>
    <x v="1"/>
    <s v="Bank Transfer"/>
    <x v="0"/>
    <s v="No"/>
    <s v="Food &amp; Beverage"/>
    <n v="6"/>
    <n v="1"/>
    <n v="1596.42"/>
    <x v="0"/>
    <n v="266.07"/>
  </r>
  <r>
    <n v="5054"/>
    <x v="2"/>
    <x v="330"/>
    <d v="2023-05-03T00:00:00"/>
    <x v="173"/>
    <x v="3"/>
    <n v="440.66"/>
    <n v="1"/>
    <n v="2"/>
    <x v="1"/>
    <s v="Credit Card"/>
    <x v="0"/>
    <s v="No"/>
    <s v="Accommodation"/>
    <n v="3"/>
    <n v="3"/>
    <n v="1321.98"/>
    <x v="0"/>
    <n v="440.66"/>
  </r>
  <r>
    <n v="5055"/>
    <x v="2"/>
    <x v="120"/>
    <d v="2023-06-20T00:00:00"/>
    <x v="366"/>
    <x v="1"/>
    <n v="187.05"/>
    <n v="1"/>
    <n v="1"/>
    <x v="1"/>
    <s v="Debit Card"/>
    <x v="0"/>
    <s v="Yes"/>
    <s v="Accommodation"/>
    <n v="3"/>
    <n v="2"/>
    <n v="561.15000000000009"/>
    <x v="0"/>
    <n v="187.05000000000004"/>
  </r>
  <r>
    <n v="5056"/>
    <x v="3"/>
    <x v="320"/>
    <d v="2023-12-14T00:00:00"/>
    <x v="311"/>
    <x v="0"/>
    <n v="213.19"/>
    <n v="2"/>
    <n v="0"/>
    <x v="1"/>
    <s v="Debit Card"/>
    <x v="1"/>
    <s v="Yes"/>
    <s v="Accommodation"/>
    <n v="12"/>
    <n v="2"/>
    <n v="2558.2799999999997"/>
    <x v="1"/>
    <n v="213.18999999999997"/>
  </r>
  <r>
    <n v="5057"/>
    <x v="2"/>
    <x v="359"/>
    <d v="2023-10-21T00:00:00"/>
    <x v="292"/>
    <x v="2"/>
    <n v="112.66"/>
    <n v="4"/>
    <n v="3"/>
    <x v="1"/>
    <s v="Cash"/>
    <x v="0"/>
    <s v="No"/>
    <s v="Accommodation"/>
    <n v="8"/>
    <n v="7"/>
    <n v="901.28"/>
    <x v="0"/>
    <n v="112.66"/>
  </r>
  <r>
    <n v="5058"/>
    <x v="0"/>
    <x v="97"/>
    <d v="2023-12-18T00:00:00"/>
    <x v="199"/>
    <x v="2"/>
    <n v="110.15"/>
    <n v="4"/>
    <n v="0"/>
    <x v="2"/>
    <s v="Credit Card"/>
    <x v="0"/>
    <s v="No"/>
    <s v="Accommodation"/>
    <n v="7"/>
    <n v="4"/>
    <n v="771.05000000000007"/>
    <x v="0"/>
    <n v="110.15"/>
  </r>
  <r>
    <n v="5059"/>
    <x v="0"/>
    <x v="197"/>
    <d v="2023-07-31T00:00:00"/>
    <x v="240"/>
    <x v="0"/>
    <n v="231.16"/>
    <n v="3"/>
    <n v="1"/>
    <x v="3"/>
    <s v="Bank Transfer"/>
    <x v="0"/>
    <s v="No"/>
    <s v="Accommodation"/>
    <n v="5"/>
    <n v="4"/>
    <n v="1155.8"/>
    <x v="0"/>
    <n v="231.16"/>
  </r>
  <r>
    <n v="5060"/>
    <x v="3"/>
    <x v="112"/>
    <d v="2023-12-23T00:00:00"/>
    <x v="359"/>
    <x v="1"/>
    <n v="173.39"/>
    <n v="1"/>
    <n v="2"/>
    <x v="0"/>
    <s v="Bank Transfer"/>
    <x v="2"/>
    <s v="No"/>
    <s v="Food &amp; Beverage"/>
    <n v="4"/>
    <n v="3"/>
    <n v="0"/>
    <x v="2"/>
    <n v="0"/>
  </r>
  <r>
    <n v="5061"/>
    <x v="2"/>
    <x v="160"/>
    <d v="2023-05-29T00:00:00"/>
    <x v="34"/>
    <x v="0"/>
    <n v="265.25"/>
    <n v="2"/>
    <n v="0"/>
    <x v="4"/>
    <s v="Credit Card"/>
    <x v="0"/>
    <s v="No"/>
    <s v="Laundry"/>
    <n v="10"/>
    <n v="2"/>
    <n v="2652.5"/>
    <x v="0"/>
    <n v="265.25"/>
  </r>
  <r>
    <n v="5062"/>
    <x v="1"/>
    <x v="210"/>
    <d v="2023-03-25T00:00:00"/>
    <x v="204"/>
    <x v="3"/>
    <n v="256.62"/>
    <n v="2"/>
    <n v="1"/>
    <x v="4"/>
    <s v="Debit Card"/>
    <x v="1"/>
    <s v="No"/>
    <s v="Accommodation"/>
    <n v="9"/>
    <n v="3"/>
    <n v="2309.58"/>
    <x v="1"/>
    <n v="256.62"/>
  </r>
  <r>
    <n v="5063"/>
    <x v="0"/>
    <x v="59"/>
    <d v="2023-06-18T00:00:00"/>
    <x v="303"/>
    <x v="1"/>
    <n v="104.26"/>
    <n v="2"/>
    <n v="0"/>
    <x v="4"/>
    <s v="Debit Card"/>
    <x v="1"/>
    <s v="No"/>
    <s v="Laundry"/>
    <n v="7"/>
    <n v="2"/>
    <n v="729.82"/>
    <x v="1"/>
    <n v="104.26"/>
  </r>
  <r>
    <n v="5064"/>
    <x v="1"/>
    <x v="102"/>
    <d v="2023-09-29T00:00:00"/>
    <x v="82"/>
    <x v="0"/>
    <n v="182.81"/>
    <n v="2"/>
    <n v="0"/>
    <x v="3"/>
    <s v="Debit Card"/>
    <x v="0"/>
    <s v="No"/>
    <s v="Food &amp; Beverage"/>
    <n v="13"/>
    <n v="2"/>
    <n v="2376.5300000000002"/>
    <x v="0"/>
    <n v="182.81"/>
  </r>
  <r>
    <n v="5065"/>
    <x v="2"/>
    <x v="255"/>
    <d v="2023-09-10T00:00:00"/>
    <x v="109"/>
    <x v="2"/>
    <n v="75.59"/>
    <n v="2"/>
    <n v="0"/>
    <x v="2"/>
    <s v="Cash"/>
    <x v="3"/>
    <s v="No"/>
    <s v="Spa Services"/>
    <n v="2"/>
    <n v="2"/>
    <n v="0"/>
    <x v="2"/>
    <n v="0"/>
  </r>
  <r>
    <n v="5066"/>
    <x v="0"/>
    <x v="284"/>
    <d v="2023-11-12T00:00:00"/>
    <x v="354"/>
    <x v="2"/>
    <n v="63.96"/>
    <n v="4"/>
    <n v="0"/>
    <x v="4"/>
    <s v="UPI"/>
    <x v="0"/>
    <s v="Yes"/>
    <s v="Accommodation"/>
    <n v="3"/>
    <n v="4"/>
    <n v="191.88"/>
    <x v="0"/>
    <n v="63.96"/>
  </r>
  <r>
    <n v="5067"/>
    <x v="1"/>
    <x v="206"/>
    <d v="2023-03-27T00:00:00"/>
    <x v="186"/>
    <x v="0"/>
    <n v="207.66"/>
    <n v="3"/>
    <n v="1"/>
    <x v="4"/>
    <s v="UPI"/>
    <x v="0"/>
    <s v="No"/>
    <s v="Accommodation"/>
    <n v="4"/>
    <n v="4"/>
    <n v="830.64"/>
    <x v="0"/>
    <n v="207.66"/>
  </r>
  <r>
    <n v="5068"/>
    <x v="0"/>
    <x v="300"/>
    <d v="2023-05-06T00:00:00"/>
    <x v="160"/>
    <x v="1"/>
    <n v="137.74"/>
    <n v="2"/>
    <n v="1"/>
    <x v="3"/>
    <s v="Cash"/>
    <x v="2"/>
    <s v="No"/>
    <s v="Accommodation"/>
    <n v="9"/>
    <n v="3"/>
    <n v="0"/>
    <x v="2"/>
    <n v="0"/>
  </r>
  <r>
    <n v="5069"/>
    <x v="2"/>
    <x v="266"/>
    <d v="2023-03-29T00:00:00"/>
    <x v="243"/>
    <x v="2"/>
    <n v="139.09"/>
    <n v="1"/>
    <n v="0"/>
    <x v="1"/>
    <s v="Bank Transfer"/>
    <x v="3"/>
    <s v="No"/>
    <s v="Other"/>
    <n v="9"/>
    <n v="1"/>
    <n v="0"/>
    <x v="2"/>
    <n v="0"/>
  </r>
  <r>
    <n v="5070"/>
    <x v="2"/>
    <x v="87"/>
    <d v="2023-12-12T00:00:00"/>
    <x v="90"/>
    <x v="1"/>
    <n v="118.73"/>
    <n v="1"/>
    <n v="0"/>
    <x v="3"/>
    <s v="Credit Card"/>
    <x v="2"/>
    <s v="Yes"/>
    <s v="Spa Services"/>
    <n v="7"/>
    <n v="1"/>
    <n v="0"/>
    <x v="2"/>
    <n v="0"/>
  </r>
  <r>
    <n v="5071"/>
    <x v="1"/>
    <x v="292"/>
    <d v="2023-11-17T00:00:00"/>
    <x v="310"/>
    <x v="3"/>
    <n v="257.38"/>
    <n v="3"/>
    <n v="1"/>
    <x v="3"/>
    <s v="Debit Card"/>
    <x v="3"/>
    <s v="No"/>
    <s v="Accommodation"/>
    <n v="1"/>
    <n v="4"/>
    <n v="0"/>
    <x v="2"/>
    <n v="0"/>
  </r>
  <r>
    <n v="5072"/>
    <x v="3"/>
    <x v="311"/>
    <d v="2023-10-26T00:00:00"/>
    <x v="82"/>
    <x v="2"/>
    <n v="167.58"/>
    <n v="3"/>
    <n v="1"/>
    <x v="1"/>
    <s v="Bank Transfer"/>
    <x v="2"/>
    <s v="Yes"/>
    <s v="Accommodation"/>
    <n v="6"/>
    <n v="4"/>
    <n v="0"/>
    <x v="2"/>
    <n v="0"/>
  </r>
  <r>
    <n v="5073"/>
    <x v="3"/>
    <x v="230"/>
    <d v="2023-06-21T00:00:00"/>
    <x v="40"/>
    <x v="1"/>
    <n v="169.56"/>
    <n v="1"/>
    <n v="1"/>
    <x v="0"/>
    <s v="Bank Transfer"/>
    <x v="0"/>
    <s v="No"/>
    <s v="Laundry"/>
    <n v="3"/>
    <n v="2"/>
    <n v="508.68"/>
    <x v="0"/>
    <n v="169.56"/>
  </r>
  <r>
    <n v="5074"/>
    <x v="3"/>
    <x v="69"/>
    <d v="2023-02-25T00:00:00"/>
    <x v="7"/>
    <x v="0"/>
    <n v="297.2"/>
    <n v="2"/>
    <n v="2"/>
    <x v="3"/>
    <s v="Bank Transfer"/>
    <x v="3"/>
    <s v="No"/>
    <s v="Accommodation"/>
    <n v="13"/>
    <n v="4"/>
    <n v="0"/>
    <x v="2"/>
    <n v="0"/>
  </r>
  <r>
    <n v="5075"/>
    <x v="1"/>
    <x v="75"/>
    <d v="2023-10-03T00:00:00"/>
    <x v="297"/>
    <x v="2"/>
    <n v="61.39"/>
    <n v="1"/>
    <n v="0"/>
    <x v="4"/>
    <s v="Bank Transfer"/>
    <x v="1"/>
    <s v="No"/>
    <s v="Spa Services"/>
    <n v="3"/>
    <n v="1"/>
    <n v="184.17000000000002"/>
    <x v="1"/>
    <n v="61.390000000000008"/>
  </r>
  <r>
    <n v="5076"/>
    <x v="0"/>
    <x v="95"/>
    <d v="2023-05-21T00:00:00"/>
    <x v="42"/>
    <x v="3"/>
    <n v="381.37"/>
    <n v="2"/>
    <n v="2"/>
    <x v="1"/>
    <s v="UPI"/>
    <x v="0"/>
    <s v="No"/>
    <s v="Accommodation"/>
    <n v="5"/>
    <n v="4"/>
    <n v="1906.85"/>
    <x v="0"/>
    <n v="381.37"/>
  </r>
  <r>
    <n v="5077"/>
    <x v="2"/>
    <x v="203"/>
    <d v="2023-01-12T00:00:00"/>
    <x v="275"/>
    <x v="1"/>
    <n v="215.68"/>
    <n v="1"/>
    <n v="0"/>
    <x v="3"/>
    <s v="Bank Transfer"/>
    <x v="0"/>
    <s v="No"/>
    <s v="Accommodation"/>
    <n v="5"/>
    <n v="1"/>
    <n v="1078.4000000000001"/>
    <x v="0"/>
    <n v="215.68"/>
  </r>
  <r>
    <n v="5078"/>
    <x v="1"/>
    <x v="202"/>
    <d v="2023-11-21T00:00:00"/>
    <x v="52"/>
    <x v="1"/>
    <n v="124.48"/>
    <n v="2"/>
    <n v="0"/>
    <x v="2"/>
    <s v="Bank Transfer"/>
    <x v="2"/>
    <s v="Yes"/>
    <s v="Accommodation"/>
    <n v="1"/>
    <n v="2"/>
    <n v="0"/>
    <x v="2"/>
    <n v="0"/>
  </r>
  <r>
    <n v="5079"/>
    <x v="3"/>
    <x v="34"/>
    <d v="2023-05-08T00:00:00"/>
    <x v="100"/>
    <x v="2"/>
    <n v="152.33000000000001"/>
    <n v="2"/>
    <n v="1"/>
    <x v="1"/>
    <s v="Cash"/>
    <x v="0"/>
    <s v="No"/>
    <s v="Accommodation"/>
    <n v="3"/>
    <n v="3"/>
    <n v="456.99"/>
    <x v="0"/>
    <n v="152.33000000000001"/>
  </r>
  <r>
    <n v="5080"/>
    <x v="1"/>
    <x v="158"/>
    <d v="2023-12-26T00:00:00"/>
    <x v="344"/>
    <x v="1"/>
    <n v="104.66"/>
    <n v="1"/>
    <n v="1"/>
    <x v="1"/>
    <s v="Bank Transfer"/>
    <x v="0"/>
    <s v="Yes"/>
    <s v="Accommodation"/>
    <n v="9"/>
    <n v="2"/>
    <n v="941.93999999999994"/>
    <x v="0"/>
    <n v="104.66"/>
  </r>
  <r>
    <n v="5081"/>
    <x v="3"/>
    <x v="65"/>
    <d v="2023-01-30T00:00:00"/>
    <x v="234"/>
    <x v="1"/>
    <n v="189.96"/>
    <n v="1"/>
    <n v="2"/>
    <x v="1"/>
    <s v="Credit Card"/>
    <x v="1"/>
    <s v="Yes"/>
    <s v="Accommodation"/>
    <n v="2"/>
    <n v="3"/>
    <n v="379.92"/>
    <x v="1"/>
    <n v="189.96"/>
  </r>
  <r>
    <n v="5082"/>
    <x v="1"/>
    <x v="252"/>
    <d v="2023-02-07T00:00:00"/>
    <x v="10"/>
    <x v="2"/>
    <n v="103.27"/>
    <n v="1"/>
    <n v="0"/>
    <x v="1"/>
    <s v="Bank Transfer"/>
    <x v="0"/>
    <s v="Yes"/>
    <s v="Food &amp; Beverage"/>
    <n v="7"/>
    <n v="1"/>
    <n v="722.89"/>
    <x v="0"/>
    <n v="103.27"/>
  </r>
  <r>
    <n v="5083"/>
    <x v="0"/>
    <x v="55"/>
    <d v="2023-08-19T00:00:00"/>
    <x v="30"/>
    <x v="1"/>
    <n v="172"/>
    <n v="1"/>
    <n v="0"/>
    <x v="1"/>
    <s v="Credit Card"/>
    <x v="0"/>
    <s v="No"/>
    <s v="Accommodation"/>
    <n v="3"/>
    <n v="1"/>
    <n v="516"/>
    <x v="0"/>
    <n v="172"/>
  </r>
  <r>
    <n v="5084"/>
    <x v="2"/>
    <x v="7"/>
    <d v="2023-02-26T00:00:00"/>
    <x v="313"/>
    <x v="1"/>
    <n v="208.53"/>
    <n v="4"/>
    <n v="2"/>
    <x v="1"/>
    <s v="UPI"/>
    <x v="0"/>
    <s v="No"/>
    <s v="Food &amp; Beverage"/>
    <n v="4"/>
    <n v="6"/>
    <n v="834.12"/>
    <x v="0"/>
    <n v="208.53"/>
  </r>
  <r>
    <n v="5085"/>
    <x v="2"/>
    <x v="75"/>
    <d v="2023-10-10T00:00:00"/>
    <x v="8"/>
    <x v="1"/>
    <n v="158.63"/>
    <n v="1"/>
    <n v="1"/>
    <x v="1"/>
    <s v="Debit Card"/>
    <x v="0"/>
    <s v="Yes"/>
    <s v="Spa Services"/>
    <n v="10"/>
    <n v="2"/>
    <n v="1586.3"/>
    <x v="0"/>
    <n v="158.63"/>
  </r>
  <r>
    <n v="5086"/>
    <x v="0"/>
    <x v="295"/>
    <d v="2023-03-06T00:00:00"/>
    <x v="250"/>
    <x v="2"/>
    <n v="86.18"/>
    <n v="2"/>
    <n v="0"/>
    <x v="0"/>
    <s v="Debit Card"/>
    <x v="0"/>
    <s v="Yes"/>
    <s v="Food &amp; Beverage"/>
    <n v="6"/>
    <n v="2"/>
    <n v="517.08000000000004"/>
    <x v="0"/>
    <n v="86.18"/>
  </r>
  <r>
    <n v="5087"/>
    <x v="3"/>
    <x v="297"/>
    <d v="2023-10-13T00:00:00"/>
    <x v="205"/>
    <x v="2"/>
    <n v="115.24"/>
    <n v="2"/>
    <n v="2"/>
    <x v="2"/>
    <s v="Bank Transfer"/>
    <x v="0"/>
    <s v="No"/>
    <s v="Food &amp; Beverage"/>
    <n v="2"/>
    <n v="4"/>
    <n v="230.48"/>
    <x v="0"/>
    <n v="115.24"/>
  </r>
  <r>
    <n v="5088"/>
    <x v="2"/>
    <x v="141"/>
    <d v="2023-12-23T00:00:00"/>
    <x v="182"/>
    <x v="2"/>
    <n v="69.8"/>
    <n v="2"/>
    <n v="2"/>
    <x v="3"/>
    <s v="UPI"/>
    <x v="0"/>
    <s v="Yes"/>
    <s v="Accommodation"/>
    <n v="5"/>
    <n v="4"/>
    <n v="349"/>
    <x v="0"/>
    <n v="69.8"/>
  </r>
  <r>
    <n v="5089"/>
    <x v="3"/>
    <x v="76"/>
    <d v="2023-09-11T00:00:00"/>
    <x v="82"/>
    <x v="1"/>
    <n v="166.28"/>
    <n v="4"/>
    <n v="0"/>
    <x v="2"/>
    <s v="Debit Card"/>
    <x v="0"/>
    <s v="No"/>
    <s v="Food &amp; Beverage"/>
    <n v="4"/>
    <n v="4"/>
    <n v="665.12"/>
    <x v="0"/>
    <n v="166.28"/>
  </r>
  <r>
    <n v="5090"/>
    <x v="3"/>
    <x v="296"/>
    <d v="2023-06-12T00:00:00"/>
    <x v="259"/>
    <x v="3"/>
    <n v="327.45999999999998"/>
    <n v="1"/>
    <n v="0"/>
    <x v="4"/>
    <s v="Cash"/>
    <x v="2"/>
    <s v="No"/>
    <s v="Laundry"/>
    <n v="9"/>
    <n v="1"/>
    <n v="0"/>
    <x v="2"/>
    <n v="0"/>
  </r>
  <r>
    <n v="5091"/>
    <x v="1"/>
    <x v="231"/>
    <d v="2023-07-06T00:00:00"/>
    <x v="68"/>
    <x v="3"/>
    <n v="226.31"/>
    <n v="3"/>
    <n v="1"/>
    <x v="1"/>
    <s v="Debit Card"/>
    <x v="0"/>
    <s v="No"/>
    <s v="Food &amp; Beverage"/>
    <n v="3"/>
    <n v="4"/>
    <n v="678.93000000000006"/>
    <x v="0"/>
    <n v="226.31000000000003"/>
  </r>
  <r>
    <n v="5092"/>
    <x v="2"/>
    <x v="197"/>
    <d v="2023-07-30T00:00:00"/>
    <x v="330"/>
    <x v="2"/>
    <n v="142.77000000000001"/>
    <n v="1"/>
    <n v="1"/>
    <x v="2"/>
    <s v="Cash"/>
    <x v="0"/>
    <s v="No"/>
    <s v="Spa Services"/>
    <n v="4"/>
    <n v="2"/>
    <n v="571.08000000000004"/>
    <x v="0"/>
    <n v="142.77000000000001"/>
  </r>
  <r>
    <n v="5093"/>
    <x v="0"/>
    <x v="13"/>
    <d v="2023-05-11T00:00:00"/>
    <x v="42"/>
    <x v="2"/>
    <n v="85.13"/>
    <n v="2"/>
    <n v="0"/>
    <x v="1"/>
    <s v="Bank Transfer"/>
    <x v="2"/>
    <s v="No"/>
    <s v="Spa Services"/>
    <n v="7"/>
    <n v="2"/>
    <n v="0"/>
    <x v="2"/>
    <n v="0"/>
  </r>
  <r>
    <n v="5094"/>
    <x v="3"/>
    <x v="274"/>
    <d v="2023-08-19T00:00:00"/>
    <x v="159"/>
    <x v="0"/>
    <n v="295.25"/>
    <n v="3"/>
    <n v="0"/>
    <x v="1"/>
    <s v="Debit Card"/>
    <x v="0"/>
    <s v="No"/>
    <s v="Accommodation"/>
    <n v="7"/>
    <n v="3"/>
    <n v="2066.75"/>
    <x v="0"/>
    <n v="295.25"/>
  </r>
  <r>
    <n v="5095"/>
    <x v="0"/>
    <x v="347"/>
    <d v="2023-10-23T00:00:00"/>
    <x v="133"/>
    <x v="3"/>
    <n v="432.87"/>
    <n v="2"/>
    <n v="0"/>
    <x v="3"/>
    <s v="UPI"/>
    <x v="1"/>
    <s v="Yes"/>
    <s v="Accommodation"/>
    <n v="1"/>
    <n v="2"/>
    <n v="432.87"/>
    <x v="1"/>
    <n v="432.87"/>
  </r>
  <r>
    <n v="5096"/>
    <x v="1"/>
    <x v="222"/>
    <d v="2023-11-14T00:00:00"/>
    <x v="292"/>
    <x v="0"/>
    <n v="171.5"/>
    <n v="1"/>
    <n v="0"/>
    <x v="3"/>
    <s v="Debit Card"/>
    <x v="1"/>
    <s v="No"/>
    <s v="Spa Services"/>
    <n v="4"/>
    <n v="1"/>
    <n v="686"/>
    <x v="1"/>
    <n v="171.5"/>
  </r>
  <r>
    <n v="5097"/>
    <x v="0"/>
    <x v="160"/>
    <d v="2023-05-22T00:00:00"/>
    <x v="114"/>
    <x v="2"/>
    <n v="63.45"/>
    <n v="1"/>
    <n v="0"/>
    <x v="2"/>
    <s v="Debit Card"/>
    <x v="0"/>
    <s v="Yes"/>
    <s v="Food &amp; Beverage"/>
    <n v="3"/>
    <n v="1"/>
    <n v="190.35000000000002"/>
    <x v="0"/>
    <n v="63.45000000000001"/>
  </r>
  <r>
    <n v="5098"/>
    <x v="1"/>
    <x v="266"/>
    <d v="2023-03-23T00:00:00"/>
    <x v="153"/>
    <x v="0"/>
    <n v="189"/>
    <n v="2"/>
    <n v="0"/>
    <x v="2"/>
    <s v="Credit Card"/>
    <x v="1"/>
    <s v="No"/>
    <s v="Accommodation"/>
    <n v="3"/>
    <n v="2"/>
    <n v="567"/>
    <x v="1"/>
    <n v="189"/>
  </r>
  <r>
    <n v="5099"/>
    <x v="1"/>
    <x v="73"/>
    <d v="2023-10-29T00:00:00"/>
    <x v="298"/>
    <x v="1"/>
    <n v="130.85"/>
    <n v="2"/>
    <n v="2"/>
    <x v="2"/>
    <s v="Bank Transfer"/>
    <x v="0"/>
    <s v="No"/>
    <s v="Food &amp; Beverage"/>
    <n v="3"/>
    <n v="4"/>
    <n v="392.54999999999995"/>
    <x v="0"/>
    <n v="130.85"/>
  </r>
  <r>
    <n v="5100"/>
    <x v="1"/>
    <x v="26"/>
    <d v="2023-04-22T00:00:00"/>
    <x v="301"/>
    <x v="1"/>
    <n v="100.98"/>
    <n v="2"/>
    <n v="0"/>
    <x v="2"/>
    <s v="UPI"/>
    <x v="2"/>
    <s v="No"/>
    <s v="Food &amp; Beverage"/>
    <n v="1"/>
    <n v="2"/>
    <n v="0"/>
    <x v="2"/>
    <n v="0"/>
  </r>
  <r>
    <n v="5101"/>
    <x v="1"/>
    <x v="93"/>
    <d v="2023-10-12T00:00:00"/>
    <x v="75"/>
    <x v="3"/>
    <n v="391.18"/>
    <n v="2"/>
    <n v="2"/>
    <x v="0"/>
    <s v="Debit Card"/>
    <x v="1"/>
    <s v="No"/>
    <s v="Accommodation"/>
    <n v="4"/>
    <n v="4"/>
    <n v="1564.72"/>
    <x v="1"/>
    <n v="391.18"/>
  </r>
  <r>
    <n v="5102"/>
    <x v="0"/>
    <x v="20"/>
    <d v="2023-09-28T00:00:00"/>
    <x v="12"/>
    <x v="1"/>
    <n v="135"/>
    <n v="3"/>
    <n v="0"/>
    <x v="1"/>
    <s v="Debit Card"/>
    <x v="0"/>
    <s v="No"/>
    <s v="Accommodation"/>
    <n v="8"/>
    <n v="3"/>
    <n v="1080"/>
    <x v="0"/>
    <n v="135"/>
  </r>
  <r>
    <n v="5103"/>
    <x v="1"/>
    <x v="150"/>
    <d v="2023-04-20T00:00:00"/>
    <x v="45"/>
    <x v="2"/>
    <n v="85.15"/>
    <n v="2"/>
    <n v="0"/>
    <x v="1"/>
    <s v="Credit Card"/>
    <x v="0"/>
    <s v="No"/>
    <s v="Accommodation"/>
    <n v="2"/>
    <n v="2"/>
    <n v="170.3"/>
    <x v="0"/>
    <n v="85.15"/>
  </r>
  <r>
    <n v="5104"/>
    <x v="1"/>
    <x v="65"/>
    <d v="2023-02-01T00:00:00"/>
    <x v="122"/>
    <x v="3"/>
    <n v="319.58"/>
    <n v="1"/>
    <n v="2"/>
    <x v="1"/>
    <s v="Credit Card"/>
    <x v="3"/>
    <s v="Yes"/>
    <s v="Accommodation"/>
    <n v="4"/>
    <n v="3"/>
    <n v="0"/>
    <x v="2"/>
    <n v="0"/>
  </r>
  <r>
    <n v="5105"/>
    <x v="1"/>
    <x v="304"/>
    <d v="2023-11-17T00:00:00"/>
    <x v="413"/>
    <x v="2"/>
    <n v="108.02"/>
    <n v="2"/>
    <n v="0"/>
    <x v="4"/>
    <s v="Cash"/>
    <x v="1"/>
    <s v="Yes"/>
    <s v="Other"/>
    <n v="9"/>
    <n v="2"/>
    <n v="972.18"/>
    <x v="1"/>
    <n v="108.02"/>
  </r>
  <r>
    <n v="5106"/>
    <x v="1"/>
    <x v="144"/>
    <d v="2023-07-03T00:00:00"/>
    <x v="16"/>
    <x v="0"/>
    <n v="230.95"/>
    <n v="2"/>
    <n v="0"/>
    <x v="2"/>
    <s v="Debit Card"/>
    <x v="0"/>
    <s v="Yes"/>
    <s v="Accommodation"/>
    <n v="7"/>
    <n v="2"/>
    <n v="1616.6499999999999"/>
    <x v="0"/>
    <n v="230.95"/>
  </r>
  <r>
    <n v="5107"/>
    <x v="2"/>
    <x v="357"/>
    <d v="2023-05-31T00:00:00"/>
    <x v="95"/>
    <x v="0"/>
    <n v="215.69"/>
    <n v="1"/>
    <n v="0"/>
    <x v="1"/>
    <s v="Debit Card"/>
    <x v="0"/>
    <s v="No"/>
    <s v="Laundry"/>
    <n v="1"/>
    <n v="1"/>
    <n v="215.69"/>
    <x v="0"/>
    <n v="215.69"/>
  </r>
  <r>
    <n v="5108"/>
    <x v="1"/>
    <x v="162"/>
    <d v="2023-02-06T00:00:00"/>
    <x v="217"/>
    <x v="2"/>
    <n v="73.94"/>
    <n v="1"/>
    <n v="0"/>
    <x v="1"/>
    <s v="Bank Transfer"/>
    <x v="2"/>
    <s v="No"/>
    <s v="Accommodation"/>
    <n v="11"/>
    <n v="1"/>
    <n v="0"/>
    <x v="2"/>
    <n v="0"/>
  </r>
  <r>
    <n v="5109"/>
    <x v="2"/>
    <x v="146"/>
    <d v="2023-06-02T00:00:00"/>
    <x v="42"/>
    <x v="2"/>
    <n v="148.91"/>
    <n v="1"/>
    <n v="0"/>
    <x v="2"/>
    <s v="Credit Card"/>
    <x v="0"/>
    <s v="No"/>
    <s v="Accommodation"/>
    <n v="5"/>
    <n v="1"/>
    <n v="744.55"/>
    <x v="0"/>
    <n v="148.91"/>
  </r>
  <r>
    <n v="5110"/>
    <x v="2"/>
    <x v="70"/>
    <d v="2023-08-23T00:00:00"/>
    <x v="104"/>
    <x v="3"/>
    <n v="533.12"/>
    <n v="1"/>
    <n v="0"/>
    <x v="2"/>
    <s v="Bank Transfer"/>
    <x v="1"/>
    <s v="No"/>
    <s v="Food &amp; Beverage"/>
    <n v="8"/>
    <n v="1"/>
    <n v="4264.96"/>
    <x v="1"/>
    <n v="533.12"/>
  </r>
  <r>
    <n v="5111"/>
    <x v="2"/>
    <x v="228"/>
    <d v="2023-06-23T00:00:00"/>
    <x v="114"/>
    <x v="1"/>
    <n v="120.3"/>
    <n v="2"/>
    <n v="1"/>
    <x v="2"/>
    <s v="Debit Card"/>
    <x v="0"/>
    <s v="No"/>
    <s v="Spa Services"/>
    <n v="8"/>
    <n v="3"/>
    <n v="962.4"/>
    <x v="0"/>
    <n v="120.3"/>
  </r>
  <r>
    <n v="5112"/>
    <x v="2"/>
    <x v="54"/>
    <d v="2023-11-20T00:00:00"/>
    <x v="378"/>
    <x v="2"/>
    <n v="137.1"/>
    <n v="2"/>
    <n v="2"/>
    <x v="1"/>
    <s v="Credit Card"/>
    <x v="0"/>
    <s v="No"/>
    <s v="Accommodation"/>
    <n v="2"/>
    <n v="4"/>
    <n v="274.2"/>
    <x v="0"/>
    <n v="137.1"/>
  </r>
  <r>
    <n v="5113"/>
    <x v="1"/>
    <x v="317"/>
    <d v="2023-01-21T00:00:00"/>
    <x v="422"/>
    <x v="2"/>
    <n v="58.44"/>
    <n v="2"/>
    <n v="0"/>
    <x v="1"/>
    <s v="Credit Card"/>
    <x v="0"/>
    <s v="Yes"/>
    <s v="Accommodation"/>
    <n v="7"/>
    <n v="2"/>
    <n v="409.08"/>
    <x v="0"/>
    <n v="58.44"/>
  </r>
  <r>
    <n v="5114"/>
    <x v="1"/>
    <x v="139"/>
    <d v="2023-04-19T00:00:00"/>
    <x v="42"/>
    <x v="0"/>
    <n v="228.65"/>
    <n v="1"/>
    <n v="3"/>
    <x v="0"/>
    <s v="Cash"/>
    <x v="0"/>
    <s v="Yes"/>
    <s v="Food &amp; Beverage"/>
    <n v="3"/>
    <n v="4"/>
    <n v="685.95"/>
    <x v="0"/>
    <n v="228.65"/>
  </r>
  <r>
    <n v="5115"/>
    <x v="3"/>
    <x v="25"/>
    <d v="2023-12-05T00:00:00"/>
    <x v="272"/>
    <x v="1"/>
    <n v="166.86"/>
    <n v="1"/>
    <n v="0"/>
    <x v="0"/>
    <s v="Credit Card"/>
    <x v="2"/>
    <s v="No"/>
    <s v="Accommodation"/>
    <n v="7"/>
    <n v="1"/>
    <n v="0"/>
    <x v="2"/>
    <n v="0"/>
  </r>
  <r>
    <n v="5116"/>
    <x v="3"/>
    <x v="311"/>
    <d v="2023-10-31T00:00:00"/>
    <x v="146"/>
    <x v="2"/>
    <n v="92.29"/>
    <n v="1"/>
    <n v="2"/>
    <x v="3"/>
    <s v="Debit Card"/>
    <x v="2"/>
    <s v="No"/>
    <s v="Accommodation"/>
    <n v="11"/>
    <n v="3"/>
    <n v="0"/>
    <x v="2"/>
    <n v="0"/>
  </r>
  <r>
    <n v="5117"/>
    <x v="0"/>
    <x v="87"/>
    <d v="2023-12-09T00:00:00"/>
    <x v="193"/>
    <x v="0"/>
    <n v="151.74"/>
    <n v="1"/>
    <n v="2"/>
    <x v="3"/>
    <s v="Cash"/>
    <x v="1"/>
    <s v="No"/>
    <s v="Accommodation"/>
    <n v="4"/>
    <n v="3"/>
    <n v="606.96"/>
    <x v="1"/>
    <n v="151.74"/>
  </r>
  <r>
    <n v="5118"/>
    <x v="1"/>
    <x v="155"/>
    <d v="2023-07-25T00:00:00"/>
    <x v="323"/>
    <x v="3"/>
    <n v="398.91"/>
    <n v="4"/>
    <n v="0"/>
    <x v="0"/>
    <s v="Credit Card"/>
    <x v="0"/>
    <s v="Yes"/>
    <s v="Accommodation"/>
    <n v="8"/>
    <n v="4"/>
    <n v="3191.28"/>
    <x v="0"/>
    <n v="398.91"/>
  </r>
  <r>
    <n v="5119"/>
    <x v="2"/>
    <x v="282"/>
    <d v="2023-06-09T00:00:00"/>
    <x v="373"/>
    <x v="0"/>
    <n v="228.12"/>
    <n v="3"/>
    <n v="0"/>
    <x v="1"/>
    <s v="UPI"/>
    <x v="1"/>
    <s v="No"/>
    <s v="Accommodation"/>
    <n v="8"/>
    <n v="3"/>
    <n v="1824.96"/>
    <x v="1"/>
    <n v="228.12"/>
  </r>
  <r>
    <n v="5120"/>
    <x v="3"/>
    <x v="23"/>
    <d v="2023-02-18T00:00:00"/>
    <x v="7"/>
    <x v="2"/>
    <n v="133.76"/>
    <n v="3"/>
    <n v="0"/>
    <x v="1"/>
    <s v="Cash"/>
    <x v="0"/>
    <s v="Yes"/>
    <s v="Accommodation"/>
    <n v="8"/>
    <n v="3"/>
    <n v="1070.08"/>
    <x v="0"/>
    <n v="133.76"/>
  </r>
  <r>
    <n v="5121"/>
    <x v="2"/>
    <x v="95"/>
    <d v="2023-05-18T00:00:00"/>
    <x v="153"/>
    <x v="1"/>
    <n v="210.59"/>
    <n v="2"/>
    <n v="0"/>
    <x v="0"/>
    <s v="UPI"/>
    <x v="1"/>
    <s v="No"/>
    <s v="Food &amp; Beverage"/>
    <n v="2"/>
    <n v="2"/>
    <n v="421.18"/>
    <x v="1"/>
    <n v="210.59"/>
  </r>
  <r>
    <n v="5122"/>
    <x v="2"/>
    <x v="316"/>
    <d v="2023-09-18T00:00:00"/>
    <x v="384"/>
    <x v="1"/>
    <n v="146.16"/>
    <n v="3"/>
    <n v="0"/>
    <x v="2"/>
    <s v="UPI"/>
    <x v="0"/>
    <s v="Yes"/>
    <s v="Food &amp; Beverage"/>
    <n v="9"/>
    <n v="3"/>
    <n v="1315.44"/>
    <x v="0"/>
    <n v="146.16"/>
  </r>
  <r>
    <n v="5123"/>
    <x v="2"/>
    <x v="197"/>
    <d v="2023-07-28T00:00:00"/>
    <x v="410"/>
    <x v="3"/>
    <n v="517.21"/>
    <n v="2"/>
    <n v="0"/>
    <x v="1"/>
    <s v="Cash"/>
    <x v="2"/>
    <s v="No"/>
    <s v="Food &amp; Beverage"/>
    <n v="2"/>
    <n v="2"/>
    <n v="0"/>
    <x v="2"/>
    <n v="0"/>
  </r>
  <r>
    <n v="5124"/>
    <x v="2"/>
    <x v="317"/>
    <d v="2023-01-16T00:00:00"/>
    <x v="234"/>
    <x v="3"/>
    <n v="317.88"/>
    <n v="2"/>
    <n v="2"/>
    <x v="0"/>
    <s v="Cash"/>
    <x v="0"/>
    <s v="No"/>
    <s v="Accommodation"/>
    <n v="2"/>
    <n v="4"/>
    <n v="635.76"/>
    <x v="0"/>
    <n v="317.88"/>
  </r>
  <r>
    <n v="5125"/>
    <x v="1"/>
    <x v="287"/>
    <d v="2023-06-01T00:00:00"/>
    <x v="371"/>
    <x v="2"/>
    <n v="103.19"/>
    <n v="4"/>
    <n v="0"/>
    <x v="0"/>
    <s v="Cash"/>
    <x v="0"/>
    <s v="No"/>
    <s v="Laundry"/>
    <n v="6"/>
    <n v="4"/>
    <n v="619.14"/>
    <x v="0"/>
    <n v="103.19"/>
  </r>
  <r>
    <n v="5126"/>
    <x v="0"/>
    <x v="197"/>
    <d v="2023-07-30T00:00:00"/>
    <x v="174"/>
    <x v="1"/>
    <n v="152.63999999999999"/>
    <n v="2"/>
    <n v="0"/>
    <x v="2"/>
    <s v="Credit Card"/>
    <x v="1"/>
    <s v="Yes"/>
    <s v="Laundry"/>
    <n v="4"/>
    <n v="2"/>
    <n v="610.55999999999995"/>
    <x v="1"/>
    <n v="152.63999999999999"/>
  </r>
  <r>
    <n v="5127"/>
    <x v="2"/>
    <x v="57"/>
    <d v="2023-06-18T00:00:00"/>
    <x v="259"/>
    <x v="2"/>
    <n v="131.87"/>
    <n v="4"/>
    <n v="1"/>
    <x v="4"/>
    <s v="Bank Transfer"/>
    <x v="0"/>
    <s v="Yes"/>
    <s v="Accommodation"/>
    <n v="2"/>
    <n v="5"/>
    <n v="263.74"/>
    <x v="0"/>
    <n v="131.87"/>
  </r>
  <r>
    <n v="5128"/>
    <x v="2"/>
    <x v="22"/>
    <d v="2023-12-14T00:00:00"/>
    <x v="214"/>
    <x v="0"/>
    <n v="192.49"/>
    <n v="4"/>
    <n v="0"/>
    <x v="1"/>
    <s v="UPI"/>
    <x v="0"/>
    <s v="No"/>
    <s v="Accommodation"/>
    <n v="8"/>
    <n v="4"/>
    <n v="1539.92"/>
    <x v="0"/>
    <n v="192.49"/>
  </r>
  <r>
    <n v="5129"/>
    <x v="1"/>
    <x v="213"/>
    <d v="2023-04-03T00:00:00"/>
    <x v="127"/>
    <x v="1"/>
    <n v="90.94"/>
    <n v="1"/>
    <n v="1"/>
    <x v="1"/>
    <s v="Cash"/>
    <x v="2"/>
    <s v="No"/>
    <s v="Accommodation"/>
    <n v="2"/>
    <n v="2"/>
    <n v="0"/>
    <x v="2"/>
    <n v="0"/>
  </r>
  <r>
    <n v="5130"/>
    <x v="3"/>
    <x v="257"/>
    <d v="2023-03-07T00:00:00"/>
    <x v="210"/>
    <x v="0"/>
    <n v="348.35"/>
    <n v="2"/>
    <n v="0"/>
    <x v="4"/>
    <s v="Credit Card"/>
    <x v="2"/>
    <s v="Yes"/>
    <s v="Accommodation"/>
    <n v="3"/>
    <n v="2"/>
    <n v="0"/>
    <x v="2"/>
    <n v="0"/>
  </r>
  <r>
    <n v="5131"/>
    <x v="3"/>
    <x v="88"/>
    <d v="2023-11-30T00:00:00"/>
    <x v="413"/>
    <x v="0"/>
    <n v="352.72"/>
    <n v="2"/>
    <n v="0"/>
    <x v="3"/>
    <s v="Bank Transfer"/>
    <x v="0"/>
    <s v="Yes"/>
    <s v="Accommodation"/>
    <n v="5"/>
    <n v="2"/>
    <n v="1763.6000000000001"/>
    <x v="0"/>
    <n v="352.72"/>
  </r>
  <r>
    <n v="5132"/>
    <x v="0"/>
    <x v="2"/>
    <d v="2023-05-06T00:00:00"/>
    <x v="235"/>
    <x v="1"/>
    <n v="172.99"/>
    <n v="3"/>
    <n v="0"/>
    <x v="0"/>
    <s v="Cash"/>
    <x v="0"/>
    <s v="No"/>
    <s v="Spa Services"/>
    <n v="3"/>
    <n v="3"/>
    <n v="518.97"/>
    <x v="0"/>
    <n v="172.99"/>
  </r>
  <r>
    <n v="5133"/>
    <x v="3"/>
    <x v="2"/>
    <d v="2023-05-11T00:00:00"/>
    <x v="58"/>
    <x v="1"/>
    <n v="156.32"/>
    <n v="4"/>
    <n v="0"/>
    <x v="2"/>
    <s v="Credit Card"/>
    <x v="1"/>
    <s v="No"/>
    <s v="Accommodation"/>
    <n v="8"/>
    <n v="4"/>
    <n v="1250.56"/>
    <x v="1"/>
    <n v="156.32"/>
  </r>
  <r>
    <n v="5134"/>
    <x v="2"/>
    <x v="100"/>
    <d v="2023-07-02T00:00:00"/>
    <x v="135"/>
    <x v="1"/>
    <n v="187.21"/>
    <n v="1"/>
    <n v="2"/>
    <x v="3"/>
    <s v="Bank Transfer"/>
    <x v="0"/>
    <s v="No"/>
    <s v="Accommodation"/>
    <n v="11"/>
    <n v="3"/>
    <n v="2059.31"/>
    <x v="0"/>
    <n v="187.21"/>
  </r>
  <r>
    <n v="5135"/>
    <x v="3"/>
    <x v="335"/>
    <d v="2023-07-17T00:00:00"/>
    <x v="1"/>
    <x v="0"/>
    <n v="268.83"/>
    <n v="1"/>
    <n v="1"/>
    <x v="0"/>
    <s v="Cash"/>
    <x v="3"/>
    <s v="No"/>
    <s v="Accommodation"/>
    <n v="4"/>
    <n v="2"/>
    <n v="0"/>
    <x v="2"/>
    <n v="0"/>
  </r>
  <r>
    <n v="5136"/>
    <x v="3"/>
    <x v="212"/>
    <d v="2023-11-15T00:00:00"/>
    <x v="188"/>
    <x v="3"/>
    <n v="425.43"/>
    <n v="4"/>
    <n v="1"/>
    <x v="1"/>
    <s v="UPI"/>
    <x v="0"/>
    <s v="Yes"/>
    <s v="Accommodation"/>
    <n v="3"/>
    <n v="5"/>
    <n v="1276.29"/>
    <x v="0"/>
    <n v="425.43"/>
  </r>
  <r>
    <n v="5137"/>
    <x v="0"/>
    <x v="158"/>
    <d v="2023-12-25T00:00:00"/>
    <x v="138"/>
    <x v="1"/>
    <n v="132.94999999999999"/>
    <n v="2"/>
    <n v="1"/>
    <x v="1"/>
    <s v="Debit Card"/>
    <x v="0"/>
    <s v="No"/>
    <s v="Accommodation"/>
    <n v="8"/>
    <n v="3"/>
    <n v="1063.5999999999999"/>
    <x v="0"/>
    <n v="132.94999999999999"/>
  </r>
  <r>
    <n v="5138"/>
    <x v="2"/>
    <x v="188"/>
    <d v="2023-06-27T00:00:00"/>
    <x v="321"/>
    <x v="2"/>
    <n v="72.34"/>
    <n v="2"/>
    <n v="1"/>
    <x v="1"/>
    <s v="Cash"/>
    <x v="0"/>
    <s v="No"/>
    <s v="Accommodation"/>
    <n v="4"/>
    <n v="3"/>
    <n v="289.36"/>
    <x v="0"/>
    <n v="72.34"/>
  </r>
  <r>
    <n v="5139"/>
    <x v="0"/>
    <x v="329"/>
    <d v="2023-04-11T00:00:00"/>
    <x v="327"/>
    <x v="1"/>
    <n v="121.41"/>
    <n v="3"/>
    <n v="0"/>
    <x v="1"/>
    <s v="UPI"/>
    <x v="0"/>
    <s v="Yes"/>
    <s v="Food &amp; Beverage"/>
    <n v="2"/>
    <n v="3"/>
    <n v="242.82"/>
    <x v="0"/>
    <n v="121.41"/>
  </r>
  <r>
    <n v="5140"/>
    <x v="2"/>
    <x v="246"/>
    <d v="2023-05-09T00:00:00"/>
    <x v="13"/>
    <x v="1"/>
    <n v="127.55"/>
    <n v="1"/>
    <n v="1"/>
    <x v="2"/>
    <s v="Credit Card"/>
    <x v="2"/>
    <s v="Yes"/>
    <s v="Accommodation"/>
    <n v="1"/>
    <n v="2"/>
    <n v="0"/>
    <x v="2"/>
    <n v="0"/>
  </r>
  <r>
    <n v="5141"/>
    <x v="0"/>
    <x v="16"/>
    <d v="2023-06-20T00:00:00"/>
    <x v="224"/>
    <x v="2"/>
    <n v="65.91"/>
    <n v="4"/>
    <n v="0"/>
    <x v="2"/>
    <s v="Cash"/>
    <x v="1"/>
    <s v="Yes"/>
    <s v="Accommodation"/>
    <n v="6"/>
    <n v="4"/>
    <n v="395.46"/>
    <x v="1"/>
    <n v="65.91"/>
  </r>
  <r>
    <n v="5142"/>
    <x v="0"/>
    <x v="4"/>
    <d v="2023-05-18T00:00:00"/>
    <x v="386"/>
    <x v="2"/>
    <n v="93.78"/>
    <n v="2"/>
    <n v="0"/>
    <x v="2"/>
    <s v="Credit Card"/>
    <x v="2"/>
    <s v="No"/>
    <s v="Food &amp; Beverage"/>
    <n v="11"/>
    <n v="2"/>
    <n v="0"/>
    <x v="2"/>
    <n v="0"/>
  </r>
  <r>
    <n v="5143"/>
    <x v="1"/>
    <x v="145"/>
    <d v="2023-11-08T00:00:00"/>
    <x v="329"/>
    <x v="2"/>
    <n v="79.319999999999993"/>
    <n v="2"/>
    <n v="0"/>
    <x v="4"/>
    <s v="UPI"/>
    <x v="1"/>
    <s v="No"/>
    <s v="Food &amp; Beverage"/>
    <n v="5"/>
    <n v="2"/>
    <n v="396.59999999999997"/>
    <x v="1"/>
    <n v="79.319999999999993"/>
  </r>
  <r>
    <n v="5144"/>
    <x v="1"/>
    <x v="210"/>
    <d v="2023-03-25T00:00:00"/>
    <x v="313"/>
    <x v="2"/>
    <n v="84.18"/>
    <n v="1"/>
    <n v="2"/>
    <x v="3"/>
    <s v="Bank Transfer"/>
    <x v="0"/>
    <s v="Yes"/>
    <s v="Accommodation"/>
    <n v="9"/>
    <n v="3"/>
    <n v="757.62000000000012"/>
    <x v="0"/>
    <n v="84.18"/>
  </r>
  <r>
    <n v="5145"/>
    <x v="3"/>
    <x v="85"/>
    <d v="2023-01-31T00:00:00"/>
    <x v="427"/>
    <x v="0"/>
    <n v="220.12"/>
    <n v="2"/>
    <n v="0"/>
    <x v="4"/>
    <s v="Credit Card"/>
    <x v="1"/>
    <s v="Yes"/>
    <s v="Food &amp; Beverage"/>
    <n v="8"/>
    <n v="2"/>
    <n v="1760.96"/>
    <x v="1"/>
    <n v="220.12"/>
  </r>
  <r>
    <n v="5146"/>
    <x v="2"/>
    <x v="309"/>
    <d v="2023-02-09T00:00:00"/>
    <x v="76"/>
    <x v="3"/>
    <n v="537.61"/>
    <n v="2"/>
    <n v="0"/>
    <x v="1"/>
    <s v="Bank Transfer"/>
    <x v="0"/>
    <s v="No"/>
    <s v="Spa Services"/>
    <n v="5"/>
    <n v="2"/>
    <n v="2688.05"/>
    <x v="0"/>
    <n v="537.61"/>
  </r>
  <r>
    <n v="5147"/>
    <x v="2"/>
    <x v="279"/>
    <d v="2023-03-14T00:00:00"/>
    <x v="337"/>
    <x v="0"/>
    <n v="241.71"/>
    <n v="1"/>
    <n v="0"/>
    <x v="2"/>
    <s v="UPI"/>
    <x v="1"/>
    <s v="No"/>
    <s v="Accommodation"/>
    <n v="4"/>
    <n v="1"/>
    <n v="966.84"/>
    <x v="1"/>
    <n v="241.71"/>
  </r>
  <r>
    <n v="5148"/>
    <x v="0"/>
    <x v="79"/>
    <d v="2023-01-24T00:00:00"/>
    <x v="278"/>
    <x v="1"/>
    <n v="146.30000000000001"/>
    <n v="1"/>
    <n v="0"/>
    <x v="2"/>
    <s v="Bank Transfer"/>
    <x v="0"/>
    <s v="No"/>
    <s v="Laundry"/>
    <n v="2"/>
    <n v="1"/>
    <n v="292.60000000000002"/>
    <x v="0"/>
    <n v="146.30000000000001"/>
  </r>
  <r>
    <n v="5149"/>
    <x v="3"/>
    <x v="37"/>
    <d v="2023-07-01T00:00:00"/>
    <x v="293"/>
    <x v="1"/>
    <n v="226.96"/>
    <n v="2"/>
    <n v="0"/>
    <x v="2"/>
    <s v="UPI"/>
    <x v="0"/>
    <s v="No"/>
    <s v="Food &amp; Beverage"/>
    <n v="3"/>
    <n v="2"/>
    <n v="680.88"/>
    <x v="0"/>
    <n v="226.96"/>
  </r>
  <r>
    <n v="5150"/>
    <x v="1"/>
    <x v="116"/>
    <d v="2023-04-26T00:00:00"/>
    <x v="340"/>
    <x v="0"/>
    <n v="222.36"/>
    <n v="2"/>
    <n v="0"/>
    <x v="0"/>
    <s v="UPI"/>
    <x v="0"/>
    <s v="No"/>
    <s v="Food &amp; Beverage"/>
    <n v="4"/>
    <n v="2"/>
    <n v="889.44"/>
    <x v="0"/>
    <n v="222.36"/>
  </r>
  <r>
    <n v="5151"/>
    <x v="3"/>
    <x v="74"/>
    <d v="2023-05-15T00:00:00"/>
    <x v="340"/>
    <x v="3"/>
    <n v="451.06"/>
    <n v="4"/>
    <n v="2"/>
    <x v="1"/>
    <s v="Credit Card"/>
    <x v="0"/>
    <s v="Yes"/>
    <s v="Spa Services"/>
    <n v="9"/>
    <n v="6"/>
    <n v="4059.54"/>
    <x v="0"/>
    <n v="451.06"/>
  </r>
  <r>
    <n v="5152"/>
    <x v="0"/>
    <x v="83"/>
    <d v="2023-01-27T00:00:00"/>
    <x v="401"/>
    <x v="2"/>
    <n v="70.59"/>
    <n v="4"/>
    <n v="3"/>
    <x v="3"/>
    <s v="UPI"/>
    <x v="0"/>
    <s v="No"/>
    <s v="Accommodation"/>
    <n v="12"/>
    <n v="7"/>
    <n v="847.08"/>
    <x v="0"/>
    <n v="70.59"/>
  </r>
  <r>
    <n v="5153"/>
    <x v="3"/>
    <x v="185"/>
    <d v="2023-04-21T00:00:00"/>
    <x v="28"/>
    <x v="3"/>
    <n v="343.95"/>
    <n v="1"/>
    <n v="1"/>
    <x v="0"/>
    <s v="UPI"/>
    <x v="0"/>
    <s v="No"/>
    <s v="Accommodation"/>
    <n v="4"/>
    <n v="2"/>
    <n v="1375.8"/>
    <x v="0"/>
    <n v="343.95"/>
  </r>
  <r>
    <n v="5154"/>
    <x v="0"/>
    <x v="23"/>
    <d v="2023-02-14T00:00:00"/>
    <x v="7"/>
    <x v="1"/>
    <n v="146.79"/>
    <n v="2"/>
    <n v="2"/>
    <x v="1"/>
    <s v="Cash"/>
    <x v="0"/>
    <s v="Yes"/>
    <s v="Accommodation"/>
    <n v="4"/>
    <n v="4"/>
    <n v="587.16"/>
    <x v="0"/>
    <n v="146.79"/>
  </r>
  <r>
    <n v="5155"/>
    <x v="3"/>
    <x v="72"/>
    <d v="2024-01-02T00:00:00"/>
    <x v="409"/>
    <x v="2"/>
    <n v="94.73"/>
    <n v="1"/>
    <n v="0"/>
    <x v="4"/>
    <s v="Cash"/>
    <x v="3"/>
    <s v="No"/>
    <s v="Accommodation"/>
    <n v="5"/>
    <n v="1"/>
    <n v="0"/>
    <x v="2"/>
    <n v="0"/>
  </r>
  <r>
    <n v="5156"/>
    <x v="3"/>
    <x v="309"/>
    <d v="2023-02-12T00:00:00"/>
    <x v="150"/>
    <x v="2"/>
    <n v="93.51"/>
    <n v="3"/>
    <n v="0"/>
    <x v="1"/>
    <s v="Cash"/>
    <x v="0"/>
    <s v="Yes"/>
    <s v="Laundry"/>
    <n v="8"/>
    <n v="3"/>
    <n v="748.08"/>
    <x v="0"/>
    <n v="93.51"/>
  </r>
  <r>
    <n v="5157"/>
    <x v="0"/>
    <x v="277"/>
    <d v="2023-03-04T00:00:00"/>
    <x v="45"/>
    <x v="1"/>
    <n v="154.88"/>
    <n v="4"/>
    <n v="1"/>
    <x v="4"/>
    <s v="Bank Transfer"/>
    <x v="1"/>
    <s v="No"/>
    <s v="Spa Services"/>
    <n v="2"/>
    <n v="5"/>
    <n v="309.76"/>
    <x v="1"/>
    <n v="154.88"/>
  </r>
  <r>
    <n v="5158"/>
    <x v="1"/>
    <x v="65"/>
    <d v="2023-01-31T00:00:00"/>
    <x v="137"/>
    <x v="2"/>
    <n v="74.099999999999994"/>
    <n v="2"/>
    <n v="0"/>
    <x v="0"/>
    <s v="Bank Transfer"/>
    <x v="0"/>
    <s v="No"/>
    <s v="Other"/>
    <n v="3"/>
    <n v="2"/>
    <n v="222.29999999999998"/>
    <x v="0"/>
    <n v="74.099999999999994"/>
  </r>
  <r>
    <n v="5159"/>
    <x v="2"/>
    <x v="254"/>
    <d v="2023-08-15T00:00:00"/>
    <x v="345"/>
    <x v="1"/>
    <n v="215.35"/>
    <n v="2"/>
    <n v="0"/>
    <x v="1"/>
    <s v="Bank Transfer"/>
    <x v="0"/>
    <s v="No"/>
    <s v="Accommodation"/>
    <n v="5"/>
    <n v="2"/>
    <n v="1076.75"/>
    <x v="0"/>
    <n v="215.35"/>
  </r>
  <r>
    <n v="5160"/>
    <x v="1"/>
    <x v="288"/>
    <d v="2023-10-01T00:00:00"/>
    <x v="57"/>
    <x v="3"/>
    <n v="249.1"/>
    <n v="2"/>
    <n v="0"/>
    <x v="1"/>
    <s v="Debit Card"/>
    <x v="0"/>
    <s v="No"/>
    <s v="Accommodation"/>
    <n v="5"/>
    <n v="2"/>
    <n v="1245.5"/>
    <x v="0"/>
    <n v="249.1"/>
  </r>
  <r>
    <n v="5161"/>
    <x v="1"/>
    <x v="105"/>
    <d v="2023-07-22T00:00:00"/>
    <x v="1"/>
    <x v="1"/>
    <n v="126.27"/>
    <n v="2"/>
    <n v="1"/>
    <x v="0"/>
    <s v="UPI"/>
    <x v="1"/>
    <s v="No"/>
    <s v="Food &amp; Beverage"/>
    <n v="3"/>
    <n v="3"/>
    <n v="378.81"/>
    <x v="1"/>
    <n v="126.27"/>
  </r>
  <r>
    <n v="5162"/>
    <x v="3"/>
    <x v="259"/>
    <d v="2023-10-10T00:00:00"/>
    <x v="208"/>
    <x v="1"/>
    <n v="147.28"/>
    <n v="2"/>
    <n v="0"/>
    <x v="3"/>
    <s v="UPI"/>
    <x v="1"/>
    <s v="No"/>
    <s v="Accommodation"/>
    <n v="9"/>
    <n v="2"/>
    <n v="1325.52"/>
    <x v="1"/>
    <n v="147.28"/>
  </r>
  <r>
    <n v="5163"/>
    <x v="1"/>
    <x v="283"/>
    <d v="2023-12-11T00:00:00"/>
    <x v="411"/>
    <x v="0"/>
    <n v="242.99"/>
    <n v="1"/>
    <n v="0"/>
    <x v="3"/>
    <s v="Bank Transfer"/>
    <x v="0"/>
    <s v="Yes"/>
    <s v="Other"/>
    <n v="1"/>
    <n v="1"/>
    <n v="242.99"/>
    <x v="0"/>
    <n v="242.99"/>
  </r>
  <r>
    <n v="5164"/>
    <x v="1"/>
    <x v="350"/>
    <d v="2023-07-17T00:00:00"/>
    <x v="187"/>
    <x v="2"/>
    <n v="61.21"/>
    <n v="1"/>
    <n v="0"/>
    <x v="1"/>
    <s v="Credit Card"/>
    <x v="0"/>
    <s v="No"/>
    <s v="Accommodation"/>
    <n v="2"/>
    <n v="1"/>
    <n v="122.42"/>
    <x v="0"/>
    <n v="61.21"/>
  </r>
  <r>
    <n v="5165"/>
    <x v="1"/>
    <x v="147"/>
    <d v="2023-10-31T00:00:00"/>
    <x v="155"/>
    <x v="2"/>
    <n v="100.11"/>
    <n v="4"/>
    <n v="1"/>
    <x v="1"/>
    <s v="Cash"/>
    <x v="2"/>
    <s v="No"/>
    <s v="Accommodation"/>
    <n v="4"/>
    <n v="5"/>
    <n v="0"/>
    <x v="2"/>
    <n v="0"/>
  </r>
  <r>
    <n v="5166"/>
    <x v="3"/>
    <x v="351"/>
    <d v="2023-03-28T00:00:00"/>
    <x v="179"/>
    <x v="3"/>
    <n v="525.41"/>
    <n v="1"/>
    <n v="0"/>
    <x v="0"/>
    <s v="UPI"/>
    <x v="1"/>
    <s v="Yes"/>
    <s v="Accommodation"/>
    <n v="10"/>
    <n v="1"/>
    <n v="5254.0999999999995"/>
    <x v="1"/>
    <n v="525.41"/>
  </r>
  <r>
    <n v="5167"/>
    <x v="1"/>
    <x v="33"/>
    <d v="2023-12-27T00:00:00"/>
    <x v="228"/>
    <x v="3"/>
    <n v="412.93"/>
    <n v="2"/>
    <n v="1"/>
    <x v="3"/>
    <s v="Debit Card"/>
    <x v="0"/>
    <s v="No"/>
    <s v="Food &amp; Beverage"/>
    <n v="7"/>
    <n v="3"/>
    <n v="2890.51"/>
    <x v="0"/>
    <n v="412.93"/>
  </r>
  <r>
    <n v="5168"/>
    <x v="2"/>
    <x v="197"/>
    <d v="2023-08-02T00:00:00"/>
    <x v="1"/>
    <x v="3"/>
    <n v="456.9"/>
    <n v="4"/>
    <n v="0"/>
    <x v="1"/>
    <s v="Debit Card"/>
    <x v="2"/>
    <s v="No"/>
    <s v="Food &amp; Beverage"/>
    <n v="7"/>
    <n v="4"/>
    <n v="0"/>
    <x v="2"/>
    <n v="0"/>
  </r>
  <r>
    <n v="5169"/>
    <x v="2"/>
    <x v="119"/>
    <d v="2023-05-25T00:00:00"/>
    <x v="16"/>
    <x v="0"/>
    <n v="197.37"/>
    <n v="2"/>
    <n v="0"/>
    <x v="1"/>
    <s v="Cash"/>
    <x v="0"/>
    <s v="No"/>
    <s v="Accommodation"/>
    <n v="2"/>
    <n v="2"/>
    <n v="394.74"/>
    <x v="0"/>
    <n v="197.37"/>
  </r>
  <r>
    <n v="5170"/>
    <x v="3"/>
    <x v="79"/>
    <d v="2023-01-29T00:00:00"/>
    <x v="154"/>
    <x v="2"/>
    <n v="160.16"/>
    <n v="2"/>
    <n v="0"/>
    <x v="0"/>
    <s v="Bank Transfer"/>
    <x v="1"/>
    <s v="Yes"/>
    <s v="Spa Services"/>
    <n v="7"/>
    <n v="2"/>
    <n v="1121.1199999999999"/>
    <x v="1"/>
    <n v="160.16"/>
  </r>
  <r>
    <n v="5171"/>
    <x v="3"/>
    <x v="135"/>
    <d v="2023-07-01T00:00:00"/>
    <x v="36"/>
    <x v="2"/>
    <n v="154.13999999999999"/>
    <n v="2"/>
    <n v="0"/>
    <x v="2"/>
    <s v="UPI"/>
    <x v="0"/>
    <s v="No"/>
    <s v="Laundry"/>
    <n v="4"/>
    <n v="2"/>
    <n v="616.55999999999995"/>
    <x v="0"/>
    <n v="154.13999999999999"/>
  </r>
  <r>
    <n v="5172"/>
    <x v="2"/>
    <x v="101"/>
    <d v="2023-05-16T00:00:00"/>
    <x v="360"/>
    <x v="2"/>
    <n v="145.57"/>
    <n v="2"/>
    <n v="0"/>
    <x v="1"/>
    <s v="Cash"/>
    <x v="0"/>
    <s v="No"/>
    <s v="Accommodation"/>
    <n v="5"/>
    <n v="2"/>
    <n v="727.84999999999991"/>
    <x v="0"/>
    <n v="145.57"/>
  </r>
  <r>
    <n v="5173"/>
    <x v="3"/>
    <x v="326"/>
    <d v="2023-08-27T00:00:00"/>
    <x v="291"/>
    <x v="2"/>
    <n v="139.06"/>
    <n v="2"/>
    <n v="0"/>
    <x v="1"/>
    <s v="Cash"/>
    <x v="1"/>
    <s v="Yes"/>
    <s v="Spa Services"/>
    <n v="4"/>
    <n v="2"/>
    <n v="556.24"/>
    <x v="1"/>
    <n v="139.06"/>
  </r>
  <r>
    <n v="5174"/>
    <x v="3"/>
    <x v="219"/>
    <d v="2023-07-18T00:00:00"/>
    <x v="274"/>
    <x v="2"/>
    <n v="119.98"/>
    <n v="1"/>
    <n v="2"/>
    <x v="2"/>
    <s v="UPI"/>
    <x v="0"/>
    <s v="No"/>
    <s v="Laundry"/>
    <n v="10"/>
    <n v="3"/>
    <n v="1199.8"/>
    <x v="0"/>
    <n v="119.97999999999999"/>
  </r>
  <r>
    <n v="5175"/>
    <x v="1"/>
    <x v="342"/>
    <d v="2023-01-24T00:00:00"/>
    <x v="167"/>
    <x v="1"/>
    <n v="153.35"/>
    <n v="1"/>
    <n v="0"/>
    <x v="0"/>
    <s v="Credit Card"/>
    <x v="0"/>
    <s v="Yes"/>
    <s v="Accommodation"/>
    <n v="3"/>
    <n v="1"/>
    <n v="460.04999999999995"/>
    <x v="0"/>
    <n v="153.35"/>
  </r>
  <r>
    <n v="5176"/>
    <x v="0"/>
    <x v="197"/>
    <d v="2023-07-28T00:00:00"/>
    <x v="295"/>
    <x v="2"/>
    <n v="72.209999999999994"/>
    <n v="1"/>
    <n v="0"/>
    <x v="1"/>
    <s v="Cash"/>
    <x v="1"/>
    <s v="Yes"/>
    <s v="Accommodation"/>
    <n v="2"/>
    <n v="1"/>
    <n v="144.41999999999999"/>
    <x v="1"/>
    <n v="72.209999999999994"/>
  </r>
  <r>
    <n v="5177"/>
    <x v="2"/>
    <x v="165"/>
    <d v="2023-01-19T00:00:00"/>
    <x v="427"/>
    <x v="1"/>
    <n v="115.58"/>
    <n v="1"/>
    <n v="0"/>
    <x v="1"/>
    <s v="Bank Transfer"/>
    <x v="0"/>
    <s v="No"/>
    <s v="Food &amp; Beverage"/>
    <n v="6"/>
    <n v="1"/>
    <n v="693.48"/>
    <x v="0"/>
    <n v="115.58"/>
  </r>
  <r>
    <n v="5178"/>
    <x v="3"/>
    <x v="164"/>
    <d v="2023-08-23T00:00:00"/>
    <x v="296"/>
    <x v="1"/>
    <n v="217.07"/>
    <n v="2"/>
    <n v="1"/>
    <x v="1"/>
    <s v="Credit Card"/>
    <x v="0"/>
    <s v="No"/>
    <s v="Accommodation"/>
    <n v="2"/>
    <n v="3"/>
    <n v="434.14"/>
    <x v="0"/>
    <n v="217.07"/>
  </r>
  <r>
    <n v="5179"/>
    <x v="1"/>
    <x v="123"/>
    <d v="2023-12-30T00:00:00"/>
    <x v="193"/>
    <x v="2"/>
    <n v="69.099999999999994"/>
    <n v="2"/>
    <n v="0"/>
    <x v="2"/>
    <s v="UPI"/>
    <x v="0"/>
    <s v="No"/>
    <s v="Accommodation"/>
    <n v="1"/>
    <n v="2"/>
    <n v="69.099999999999994"/>
    <x v="0"/>
    <n v="69.099999999999994"/>
  </r>
  <r>
    <n v="5180"/>
    <x v="2"/>
    <x v="360"/>
    <d v="2023-04-05T00:00:00"/>
    <x v="26"/>
    <x v="1"/>
    <n v="185.27"/>
    <n v="2"/>
    <n v="0"/>
    <x v="4"/>
    <s v="Cash"/>
    <x v="1"/>
    <s v="No"/>
    <s v="Laundry"/>
    <n v="3"/>
    <n v="2"/>
    <n v="555.81000000000006"/>
    <x v="1"/>
    <n v="185.27"/>
  </r>
  <r>
    <n v="5181"/>
    <x v="2"/>
    <x v="201"/>
    <d v="2023-02-24T00:00:00"/>
    <x v="7"/>
    <x v="3"/>
    <n v="363.84"/>
    <n v="4"/>
    <n v="0"/>
    <x v="3"/>
    <s v="Cash"/>
    <x v="0"/>
    <s v="No"/>
    <s v="Accommodation"/>
    <n v="3"/>
    <n v="4"/>
    <n v="1091.52"/>
    <x v="0"/>
    <n v="363.84"/>
  </r>
  <r>
    <n v="5182"/>
    <x v="3"/>
    <x v="151"/>
    <d v="2023-10-07T00:00:00"/>
    <x v="336"/>
    <x v="0"/>
    <n v="360.92"/>
    <n v="1"/>
    <n v="0"/>
    <x v="2"/>
    <s v="Credit Card"/>
    <x v="1"/>
    <s v="Yes"/>
    <s v="Accommodation"/>
    <n v="10"/>
    <n v="1"/>
    <n v="3609.2000000000003"/>
    <x v="1"/>
    <n v="360.92"/>
  </r>
  <r>
    <n v="5183"/>
    <x v="2"/>
    <x v="305"/>
    <d v="2023-03-22T00:00:00"/>
    <x v="335"/>
    <x v="1"/>
    <n v="138.47"/>
    <n v="3"/>
    <n v="0"/>
    <x v="1"/>
    <s v="Debit Card"/>
    <x v="2"/>
    <s v="No"/>
    <s v="Other"/>
    <n v="3"/>
    <n v="3"/>
    <n v="0"/>
    <x v="2"/>
    <n v="0"/>
  </r>
  <r>
    <n v="5184"/>
    <x v="1"/>
    <x v="154"/>
    <d v="2023-10-30T00:00:00"/>
    <x v="191"/>
    <x v="2"/>
    <n v="115.19"/>
    <n v="1"/>
    <n v="2"/>
    <x v="3"/>
    <s v="Debit Card"/>
    <x v="0"/>
    <s v="No"/>
    <s v="Laundry"/>
    <n v="7"/>
    <n v="3"/>
    <n v="806.32999999999993"/>
    <x v="0"/>
    <n v="115.18999999999998"/>
  </r>
  <r>
    <n v="5185"/>
    <x v="0"/>
    <x v="271"/>
    <d v="2023-08-13T00:00:00"/>
    <x v="345"/>
    <x v="2"/>
    <n v="116.62"/>
    <n v="3"/>
    <n v="2"/>
    <x v="0"/>
    <s v="Bank Transfer"/>
    <x v="1"/>
    <s v="No"/>
    <s v="Laundry"/>
    <n v="2"/>
    <n v="5"/>
    <n v="233.24"/>
    <x v="1"/>
    <n v="116.62"/>
  </r>
  <r>
    <n v="5186"/>
    <x v="1"/>
    <x v="87"/>
    <d v="2023-12-07T00:00:00"/>
    <x v="203"/>
    <x v="1"/>
    <n v="95.78"/>
    <n v="2"/>
    <n v="0"/>
    <x v="0"/>
    <s v="UPI"/>
    <x v="0"/>
    <s v="No"/>
    <s v="Accommodation"/>
    <n v="2"/>
    <n v="2"/>
    <n v="191.56"/>
    <x v="0"/>
    <n v="95.78"/>
  </r>
  <r>
    <n v="5187"/>
    <x v="1"/>
    <x v="270"/>
    <d v="2023-11-30T00:00:00"/>
    <x v="83"/>
    <x v="2"/>
    <n v="86.26"/>
    <n v="2"/>
    <n v="2"/>
    <x v="3"/>
    <s v="Debit Card"/>
    <x v="2"/>
    <s v="No"/>
    <s v="Accommodation"/>
    <n v="6"/>
    <n v="4"/>
    <n v="0"/>
    <x v="2"/>
    <n v="0"/>
  </r>
  <r>
    <n v="5188"/>
    <x v="1"/>
    <x v="279"/>
    <d v="2023-03-19T00:00:00"/>
    <x v="391"/>
    <x v="0"/>
    <n v="156.66999999999999"/>
    <n v="1"/>
    <n v="0"/>
    <x v="1"/>
    <s v="Credit Card"/>
    <x v="0"/>
    <s v="No"/>
    <s v="Laundry"/>
    <n v="9"/>
    <n v="1"/>
    <n v="1410.03"/>
    <x v="0"/>
    <n v="156.66999999999999"/>
  </r>
  <r>
    <n v="5189"/>
    <x v="2"/>
    <x v="180"/>
    <d v="2023-03-03T00:00:00"/>
    <x v="350"/>
    <x v="2"/>
    <n v="111.98"/>
    <n v="4"/>
    <n v="3"/>
    <x v="4"/>
    <s v="Debit Card"/>
    <x v="0"/>
    <s v="Yes"/>
    <s v="Accommodation"/>
    <n v="4"/>
    <n v="7"/>
    <n v="447.92"/>
    <x v="0"/>
    <n v="111.98"/>
  </r>
  <r>
    <n v="5190"/>
    <x v="0"/>
    <x v="136"/>
    <d v="2023-09-28T00:00:00"/>
    <x v="104"/>
    <x v="0"/>
    <n v="240.39"/>
    <n v="2"/>
    <n v="0"/>
    <x v="1"/>
    <s v="Debit Card"/>
    <x v="0"/>
    <s v="No"/>
    <s v="Accommodation"/>
    <n v="6"/>
    <n v="2"/>
    <n v="1442.34"/>
    <x v="0"/>
    <n v="240.39"/>
  </r>
  <r>
    <n v="5191"/>
    <x v="1"/>
    <x v="172"/>
    <d v="2023-04-23T00:00:00"/>
    <x v="26"/>
    <x v="0"/>
    <n v="239.22"/>
    <n v="4"/>
    <n v="2"/>
    <x v="1"/>
    <s v="Credit Card"/>
    <x v="1"/>
    <s v="No"/>
    <s v="Accommodation"/>
    <n v="8"/>
    <n v="6"/>
    <n v="1913.76"/>
    <x v="1"/>
    <n v="239.22"/>
  </r>
  <r>
    <n v="5192"/>
    <x v="3"/>
    <x v="360"/>
    <d v="2023-04-03T00:00:00"/>
    <x v="55"/>
    <x v="0"/>
    <n v="306.11"/>
    <n v="1"/>
    <n v="0"/>
    <x v="2"/>
    <s v="Credit Card"/>
    <x v="0"/>
    <s v="Yes"/>
    <s v="Accommodation"/>
    <n v="1"/>
    <n v="1"/>
    <n v="306.11"/>
    <x v="0"/>
    <n v="306.11"/>
  </r>
  <r>
    <n v="5193"/>
    <x v="0"/>
    <x v="112"/>
    <d v="2023-12-23T00:00:00"/>
    <x v="300"/>
    <x v="2"/>
    <n v="123.22"/>
    <n v="3"/>
    <n v="0"/>
    <x v="0"/>
    <s v="Cash"/>
    <x v="1"/>
    <s v="Yes"/>
    <s v="Accommodation"/>
    <n v="4"/>
    <n v="3"/>
    <n v="492.88"/>
    <x v="1"/>
    <n v="123.22"/>
  </r>
  <r>
    <n v="5194"/>
    <x v="1"/>
    <x v="79"/>
    <d v="2023-01-30T00:00:00"/>
    <x v="361"/>
    <x v="3"/>
    <n v="241.37"/>
    <n v="3"/>
    <n v="0"/>
    <x v="3"/>
    <s v="Bank Transfer"/>
    <x v="1"/>
    <s v="No"/>
    <s v="Accommodation"/>
    <n v="8"/>
    <n v="3"/>
    <n v="1930.96"/>
    <x v="1"/>
    <n v="241.37"/>
  </r>
  <r>
    <n v="5195"/>
    <x v="2"/>
    <x v="145"/>
    <d v="2023-11-06T00:00:00"/>
    <x v="203"/>
    <x v="2"/>
    <n v="136.09"/>
    <n v="2"/>
    <n v="2"/>
    <x v="1"/>
    <s v="Debit Card"/>
    <x v="2"/>
    <s v="No"/>
    <s v="Accommodation"/>
    <n v="3"/>
    <n v="4"/>
    <n v="0"/>
    <x v="2"/>
    <n v="0"/>
  </r>
  <r>
    <n v="5196"/>
    <x v="3"/>
    <x v="361"/>
    <d v="2023-02-13T00:00:00"/>
    <x v="391"/>
    <x v="2"/>
    <n v="159.1"/>
    <n v="2"/>
    <n v="3"/>
    <x v="2"/>
    <s v="Bank Transfer"/>
    <x v="0"/>
    <s v="No"/>
    <s v="Accommodation"/>
    <n v="7"/>
    <n v="5"/>
    <n v="1113.7"/>
    <x v="0"/>
    <n v="159.1"/>
  </r>
  <r>
    <n v="5197"/>
    <x v="3"/>
    <x v="220"/>
    <d v="2023-12-31T00:00:00"/>
    <x v="3"/>
    <x v="2"/>
    <n v="165.58"/>
    <n v="2"/>
    <n v="2"/>
    <x v="2"/>
    <s v="Debit Card"/>
    <x v="0"/>
    <s v="No"/>
    <s v="Accommodation"/>
    <n v="6"/>
    <n v="4"/>
    <n v="993.48"/>
    <x v="0"/>
    <n v="165.58"/>
  </r>
  <r>
    <n v="5198"/>
    <x v="2"/>
    <x v="213"/>
    <d v="2023-04-04T00:00:00"/>
    <x v="201"/>
    <x v="2"/>
    <n v="124.4"/>
    <n v="2"/>
    <n v="0"/>
    <x v="2"/>
    <s v="Cash"/>
    <x v="0"/>
    <s v="No"/>
    <s v="Laundry"/>
    <n v="3"/>
    <n v="2"/>
    <n v="373.20000000000005"/>
    <x v="0"/>
    <n v="124.40000000000002"/>
  </r>
  <r>
    <n v="5199"/>
    <x v="3"/>
    <x v="341"/>
    <d v="2023-10-25T00:00:00"/>
    <x v="269"/>
    <x v="1"/>
    <n v="240.69"/>
    <n v="2"/>
    <n v="0"/>
    <x v="0"/>
    <s v="Cash"/>
    <x v="1"/>
    <s v="Yes"/>
    <s v="Accommodation"/>
    <n v="4"/>
    <n v="2"/>
    <n v="962.76"/>
    <x v="1"/>
    <n v="240.69"/>
  </r>
  <r>
    <n v="5200"/>
    <x v="3"/>
    <x v="201"/>
    <d v="2023-02-28T00:00:00"/>
    <x v="76"/>
    <x v="2"/>
    <n v="87.87"/>
    <n v="2"/>
    <n v="0"/>
    <x v="1"/>
    <s v="Cash"/>
    <x v="2"/>
    <s v="Yes"/>
    <s v="Food &amp; Beverage"/>
    <n v="7"/>
    <n v="2"/>
    <n v="0"/>
    <x v="2"/>
    <n v="0"/>
  </r>
  <r>
    <n v="5201"/>
    <x v="0"/>
    <x v="213"/>
    <d v="2023-04-07T00:00:00"/>
    <x v="201"/>
    <x v="3"/>
    <n v="366.66"/>
    <n v="3"/>
    <n v="0"/>
    <x v="1"/>
    <s v="Cash"/>
    <x v="0"/>
    <s v="No"/>
    <s v="Accommodation"/>
    <n v="6"/>
    <n v="3"/>
    <n v="2199.96"/>
    <x v="0"/>
    <n v="366.66"/>
  </r>
  <r>
    <n v="5202"/>
    <x v="1"/>
    <x v="138"/>
    <d v="2023-11-01T00:00:00"/>
    <x v="94"/>
    <x v="1"/>
    <n v="165.49"/>
    <n v="1"/>
    <n v="1"/>
    <x v="1"/>
    <s v="Bank Transfer"/>
    <x v="3"/>
    <s v="No"/>
    <s v="Accommodation"/>
    <n v="4"/>
    <n v="2"/>
    <n v="0"/>
    <x v="2"/>
    <n v="0"/>
  </r>
  <r>
    <n v="5203"/>
    <x v="3"/>
    <x v="114"/>
    <d v="2023-05-17T00:00:00"/>
    <x v="279"/>
    <x v="0"/>
    <n v="220.72"/>
    <n v="1"/>
    <n v="0"/>
    <x v="2"/>
    <s v="UPI"/>
    <x v="0"/>
    <s v="No"/>
    <s v="Accommodation"/>
    <n v="5"/>
    <n v="1"/>
    <n v="1103.5999999999999"/>
    <x v="0"/>
    <n v="220.71999999999997"/>
  </r>
  <r>
    <n v="5204"/>
    <x v="1"/>
    <x v="87"/>
    <d v="2023-12-08T00:00:00"/>
    <x v="355"/>
    <x v="2"/>
    <n v="101.56"/>
    <n v="3"/>
    <n v="0"/>
    <x v="2"/>
    <s v="Debit Card"/>
    <x v="1"/>
    <s v="No"/>
    <s v="Accommodation"/>
    <n v="3"/>
    <n v="3"/>
    <n v="304.68"/>
    <x v="1"/>
    <n v="101.56"/>
  </r>
  <r>
    <n v="5205"/>
    <x v="1"/>
    <x v="364"/>
    <d v="2023-07-18T00:00:00"/>
    <x v="35"/>
    <x v="2"/>
    <n v="116.46"/>
    <n v="1"/>
    <n v="0"/>
    <x v="2"/>
    <s v="Bank Transfer"/>
    <x v="0"/>
    <s v="No"/>
    <s v="Laundry"/>
    <n v="11"/>
    <n v="1"/>
    <n v="1281.06"/>
    <x v="0"/>
    <n v="116.46"/>
  </r>
  <r>
    <n v="5206"/>
    <x v="3"/>
    <x v="249"/>
    <d v="2023-06-13T00:00:00"/>
    <x v="352"/>
    <x v="0"/>
    <n v="347.76"/>
    <n v="2"/>
    <n v="0"/>
    <x v="1"/>
    <s v="Debit Card"/>
    <x v="1"/>
    <s v="Yes"/>
    <s v="Accommodation"/>
    <n v="11"/>
    <n v="2"/>
    <n v="3825.3599999999997"/>
    <x v="1"/>
    <n v="347.76"/>
  </r>
  <r>
    <n v="5207"/>
    <x v="3"/>
    <x v="322"/>
    <d v="2023-05-30T00:00:00"/>
    <x v="38"/>
    <x v="1"/>
    <n v="198.27"/>
    <n v="2"/>
    <n v="2"/>
    <x v="1"/>
    <s v="Cash"/>
    <x v="0"/>
    <s v="No"/>
    <s v="Food &amp; Beverage"/>
    <n v="8"/>
    <n v="4"/>
    <n v="1586.16"/>
    <x v="0"/>
    <n v="198.27"/>
  </r>
  <r>
    <n v="5208"/>
    <x v="0"/>
    <x v="333"/>
    <d v="2023-12-12T00:00:00"/>
    <x v="344"/>
    <x v="0"/>
    <n v="236.57"/>
    <n v="2"/>
    <n v="0"/>
    <x v="2"/>
    <s v="Bank Transfer"/>
    <x v="0"/>
    <s v="No"/>
    <s v="Accommodation"/>
    <n v="5"/>
    <n v="2"/>
    <n v="1182.8499999999999"/>
    <x v="0"/>
    <n v="236.57"/>
  </r>
  <r>
    <n v="5209"/>
    <x v="2"/>
    <x v="298"/>
    <d v="2023-04-07T00:00:00"/>
    <x v="153"/>
    <x v="3"/>
    <n v="296.93"/>
    <n v="2"/>
    <n v="0"/>
    <x v="0"/>
    <s v="Credit Card"/>
    <x v="0"/>
    <s v="No"/>
    <s v="Accommodation"/>
    <n v="4"/>
    <n v="2"/>
    <n v="1187.72"/>
    <x v="0"/>
    <n v="296.93"/>
  </r>
  <r>
    <n v="5210"/>
    <x v="2"/>
    <x v="18"/>
    <d v="2023-06-22T00:00:00"/>
    <x v="141"/>
    <x v="0"/>
    <n v="194.43"/>
    <n v="1"/>
    <n v="1"/>
    <x v="1"/>
    <s v="UPI"/>
    <x v="0"/>
    <s v="No"/>
    <s v="Accommodation"/>
    <n v="3"/>
    <n v="2"/>
    <n v="583.29"/>
    <x v="0"/>
    <n v="194.42999999999998"/>
  </r>
  <r>
    <n v="5211"/>
    <x v="2"/>
    <x v="220"/>
    <d v="2023-12-29T00:00:00"/>
    <x v="124"/>
    <x v="1"/>
    <n v="189.94"/>
    <n v="3"/>
    <n v="1"/>
    <x v="4"/>
    <s v="Debit Card"/>
    <x v="0"/>
    <s v="Yes"/>
    <s v="Food &amp; Beverage"/>
    <n v="4"/>
    <n v="4"/>
    <n v="759.76"/>
    <x v="0"/>
    <n v="189.94"/>
  </r>
  <r>
    <n v="5212"/>
    <x v="0"/>
    <x v="127"/>
    <d v="2023-10-29T00:00:00"/>
    <x v="208"/>
    <x v="2"/>
    <n v="70.180000000000007"/>
    <n v="1"/>
    <n v="0"/>
    <x v="2"/>
    <s v="Credit Card"/>
    <x v="0"/>
    <s v="No"/>
    <s v="Accommodation"/>
    <n v="5"/>
    <n v="1"/>
    <n v="350.90000000000003"/>
    <x v="0"/>
    <n v="70.180000000000007"/>
  </r>
  <r>
    <n v="5213"/>
    <x v="0"/>
    <x v="225"/>
    <d v="2023-08-29T00:00:00"/>
    <x v="177"/>
    <x v="2"/>
    <n v="123.96"/>
    <n v="2"/>
    <n v="2"/>
    <x v="1"/>
    <s v="Cash"/>
    <x v="0"/>
    <s v="No"/>
    <s v="Accommodation"/>
    <n v="5"/>
    <n v="4"/>
    <n v="619.79999999999995"/>
    <x v="0"/>
    <n v="123.96"/>
  </r>
  <r>
    <n v="5214"/>
    <x v="2"/>
    <x v="352"/>
    <d v="2023-09-01T00:00:00"/>
    <x v="410"/>
    <x v="0"/>
    <n v="212.97"/>
    <n v="1"/>
    <n v="1"/>
    <x v="0"/>
    <s v="Bank Transfer"/>
    <x v="0"/>
    <s v="No"/>
    <s v="Accommodation"/>
    <n v="7"/>
    <n v="2"/>
    <n v="1490.79"/>
    <x v="0"/>
    <n v="212.97"/>
  </r>
  <r>
    <n v="5215"/>
    <x v="1"/>
    <x v="11"/>
    <d v="2023-09-30T00:00:00"/>
    <x v="129"/>
    <x v="1"/>
    <n v="128.88999999999999"/>
    <n v="2"/>
    <n v="0"/>
    <x v="0"/>
    <s v="Debit Card"/>
    <x v="2"/>
    <s v="No"/>
    <s v="Accommodation"/>
    <n v="7"/>
    <n v="2"/>
    <n v="0"/>
    <x v="2"/>
    <n v="0"/>
  </r>
  <r>
    <n v="5216"/>
    <x v="0"/>
    <x v="245"/>
    <d v="2023-02-10T00:00:00"/>
    <x v="275"/>
    <x v="0"/>
    <n v="213.16"/>
    <n v="1"/>
    <n v="2"/>
    <x v="1"/>
    <s v="Credit Card"/>
    <x v="0"/>
    <s v="No"/>
    <s v="Spa Services"/>
    <n v="2"/>
    <n v="3"/>
    <n v="426.32"/>
    <x v="0"/>
    <n v="213.16"/>
  </r>
  <r>
    <n v="5217"/>
    <x v="2"/>
    <x v="39"/>
    <d v="2023-06-11T00:00:00"/>
    <x v="35"/>
    <x v="3"/>
    <n v="486.63"/>
    <n v="3"/>
    <n v="0"/>
    <x v="0"/>
    <s v="Cash"/>
    <x v="3"/>
    <s v="No"/>
    <s v="Accommodation"/>
    <n v="2"/>
    <n v="3"/>
    <n v="0"/>
    <x v="2"/>
    <n v="0"/>
  </r>
  <r>
    <n v="5218"/>
    <x v="0"/>
    <x v="165"/>
    <d v="2023-01-23T00:00:00"/>
    <x v="422"/>
    <x v="2"/>
    <n v="81.2"/>
    <n v="2"/>
    <n v="0"/>
    <x v="2"/>
    <s v="Debit Card"/>
    <x v="0"/>
    <s v="Yes"/>
    <s v="Food &amp; Beverage"/>
    <n v="10"/>
    <n v="2"/>
    <n v="812"/>
    <x v="0"/>
    <n v="81.2"/>
  </r>
  <r>
    <n v="5219"/>
    <x v="0"/>
    <x v="244"/>
    <d v="2023-01-13T00:00:00"/>
    <x v="120"/>
    <x v="3"/>
    <n v="294.79000000000002"/>
    <n v="4"/>
    <n v="0"/>
    <x v="1"/>
    <s v="UPI"/>
    <x v="2"/>
    <s v="No"/>
    <s v="Food &amp; Beverage"/>
    <n v="1"/>
    <n v="4"/>
    <n v="0"/>
    <x v="2"/>
    <n v="0"/>
  </r>
  <r>
    <n v="5220"/>
    <x v="1"/>
    <x v="161"/>
    <d v="2023-04-01T00:00:00"/>
    <x v="391"/>
    <x v="0"/>
    <n v="136.85"/>
    <n v="2"/>
    <n v="1"/>
    <x v="2"/>
    <s v="Debit Card"/>
    <x v="0"/>
    <s v="Yes"/>
    <s v="Accommodation"/>
    <n v="7"/>
    <n v="3"/>
    <n v="957.94999999999993"/>
    <x v="0"/>
    <n v="136.85"/>
  </r>
  <r>
    <n v="5221"/>
    <x v="3"/>
    <x v="95"/>
    <d v="2023-05-22T00:00:00"/>
    <x v="173"/>
    <x v="1"/>
    <n v="135.54"/>
    <n v="3"/>
    <n v="2"/>
    <x v="1"/>
    <s v="Bank Transfer"/>
    <x v="1"/>
    <s v="Yes"/>
    <s v="Accommodation"/>
    <n v="6"/>
    <n v="5"/>
    <n v="813.24"/>
    <x v="1"/>
    <n v="135.54"/>
  </r>
  <r>
    <n v="5222"/>
    <x v="0"/>
    <x v="154"/>
    <d v="2023-10-31T00:00:00"/>
    <x v="265"/>
    <x v="2"/>
    <n v="74.78"/>
    <n v="2"/>
    <n v="0"/>
    <x v="4"/>
    <s v="Debit Card"/>
    <x v="0"/>
    <s v="No"/>
    <s v="Laundry"/>
    <n v="8"/>
    <n v="2"/>
    <n v="598.24"/>
    <x v="0"/>
    <n v="74.78"/>
  </r>
  <r>
    <n v="5223"/>
    <x v="3"/>
    <x v="148"/>
    <d v="2023-06-05T00:00:00"/>
    <x v="16"/>
    <x v="2"/>
    <n v="90.51"/>
    <n v="2"/>
    <n v="0"/>
    <x v="1"/>
    <s v="Debit Card"/>
    <x v="0"/>
    <s v="No"/>
    <s v="Other"/>
    <n v="9"/>
    <n v="2"/>
    <n v="814.59"/>
    <x v="0"/>
    <n v="90.51"/>
  </r>
  <r>
    <n v="5224"/>
    <x v="0"/>
    <x v="129"/>
    <d v="2023-02-15T00:00:00"/>
    <x v="278"/>
    <x v="2"/>
    <n v="127.19"/>
    <n v="4"/>
    <n v="1"/>
    <x v="1"/>
    <s v="UPI"/>
    <x v="1"/>
    <s v="Yes"/>
    <s v="Accommodation"/>
    <n v="4"/>
    <n v="5"/>
    <n v="508.76"/>
    <x v="1"/>
    <n v="127.19"/>
  </r>
  <r>
    <n v="5225"/>
    <x v="3"/>
    <x v="127"/>
    <d v="2023-11-03T00:00:00"/>
    <x v="90"/>
    <x v="0"/>
    <n v="329.43"/>
    <n v="2"/>
    <n v="0"/>
    <x v="1"/>
    <s v="Cash"/>
    <x v="3"/>
    <s v="No"/>
    <s v="Accommodation"/>
    <n v="10"/>
    <n v="2"/>
    <n v="0"/>
    <x v="2"/>
    <n v="0"/>
  </r>
  <r>
    <n v="5226"/>
    <x v="2"/>
    <x v="100"/>
    <d v="2023-07-01T00:00:00"/>
    <x v="202"/>
    <x v="1"/>
    <n v="200.59"/>
    <n v="2"/>
    <n v="1"/>
    <x v="1"/>
    <s v="UPI"/>
    <x v="0"/>
    <s v="No"/>
    <s v="Spa Services"/>
    <n v="10"/>
    <n v="3"/>
    <n v="2005.9"/>
    <x v="0"/>
    <n v="200.59"/>
  </r>
  <r>
    <n v="5227"/>
    <x v="0"/>
    <x v="237"/>
    <d v="2023-08-10T00:00:00"/>
    <x v="118"/>
    <x v="1"/>
    <n v="158.87"/>
    <n v="1"/>
    <n v="0"/>
    <x v="1"/>
    <s v="UPI"/>
    <x v="0"/>
    <s v="No"/>
    <s v="Accommodation"/>
    <n v="3"/>
    <n v="1"/>
    <n v="476.61"/>
    <x v="0"/>
    <n v="158.87"/>
  </r>
  <r>
    <n v="5228"/>
    <x v="2"/>
    <x v="312"/>
    <d v="2023-12-28T00:00:00"/>
    <x v="3"/>
    <x v="2"/>
    <n v="134.38999999999999"/>
    <n v="1"/>
    <n v="0"/>
    <x v="0"/>
    <s v="Cash"/>
    <x v="0"/>
    <s v="No"/>
    <s v="Food &amp; Beverage"/>
    <n v="5"/>
    <n v="1"/>
    <n v="671.94999999999993"/>
    <x v="0"/>
    <n v="134.38999999999999"/>
  </r>
  <r>
    <n v="5229"/>
    <x v="3"/>
    <x v="275"/>
    <d v="2023-03-31T00:00:00"/>
    <x v="55"/>
    <x v="0"/>
    <n v="297.26"/>
    <n v="1"/>
    <n v="0"/>
    <x v="3"/>
    <s v="Debit Card"/>
    <x v="1"/>
    <s v="No"/>
    <s v="Food &amp; Beverage"/>
    <n v="3"/>
    <n v="1"/>
    <n v="891.78"/>
    <x v="1"/>
    <n v="297.26"/>
  </r>
  <r>
    <n v="5230"/>
    <x v="3"/>
    <x v="282"/>
    <d v="2023-06-08T00:00:00"/>
    <x v="123"/>
    <x v="1"/>
    <n v="201.72"/>
    <n v="3"/>
    <n v="0"/>
    <x v="1"/>
    <s v="Bank Transfer"/>
    <x v="0"/>
    <s v="No"/>
    <s v="Accommodation"/>
    <n v="7"/>
    <n v="3"/>
    <n v="1412.04"/>
    <x v="0"/>
    <n v="201.72"/>
  </r>
  <r>
    <n v="5231"/>
    <x v="0"/>
    <x v="329"/>
    <d v="2023-04-16T00:00:00"/>
    <x v="371"/>
    <x v="0"/>
    <n v="161.75"/>
    <n v="2"/>
    <n v="0"/>
    <x v="1"/>
    <s v="Credit Card"/>
    <x v="1"/>
    <s v="No"/>
    <s v="Spa Services"/>
    <n v="7"/>
    <n v="2"/>
    <n v="1132.25"/>
    <x v="1"/>
    <n v="161.75"/>
  </r>
  <r>
    <n v="5232"/>
    <x v="0"/>
    <x v="311"/>
    <d v="2023-10-26T00:00:00"/>
    <x v="152"/>
    <x v="0"/>
    <n v="170.44"/>
    <n v="2"/>
    <n v="0"/>
    <x v="1"/>
    <s v="UPI"/>
    <x v="2"/>
    <s v="No"/>
    <s v="Accommodation"/>
    <n v="6"/>
    <n v="2"/>
    <n v="0"/>
    <x v="2"/>
    <n v="0"/>
  </r>
  <r>
    <n v="5233"/>
    <x v="3"/>
    <x v="242"/>
    <d v="2023-02-08T00:00:00"/>
    <x v="171"/>
    <x v="1"/>
    <n v="135.62"/>
    <n v="2"/>
    <n v="0"/>
    <x v="1"/>
    <s v="Credit Card"/>
    <x v="1"/>
    <s v="Yes"/>
    <s v="Other"/>
    <n v="3"/>
    <n v="2"/>
    <n v="406.86"/>
    <x v="1"/>
    <n v="135.62"/>
  </r>
  <r>
    <n v="5234"/>
    <x v="3"/>
    <x v="48"/>
    <d v="2023-01-23T00:00:00"/>
    <x v="242"/>
    <x v="2"/>
    <n v="161.47"/>
    <n v="2"/>
    <n v="2"/>
    <x v="1"/>
    <s v="Bank Transfer"/>
    <x v="0"/>
    <s v="No"/>
    <s v="Spa Services"/>
    <n v="7"/>
    <n v="4"/>
    <n v="1130.29"/>
    <x v="0"/>
    <n v="161.47"/>
  </r>
  <r>
    <n v="5235"/>
    <x v="3"/>
    <x v="330"/>
    <d v="2023-05-07T00:00:00"/>
    <x v="72"/>
    <x v="0"/>
    <n v="316.85000000000002"/>
    <n v="2"/>
    <n v="0"/>
    <x v="1"/>
    <s v="UPI"/>
    <x v="2"/>
    <s v="Yes"/>
    <s v="Food &amp; Beverage"/>
    <n v="7"/>
    <n v="2"/>
    <n v="0"/>
    <x v="2"/>
    <n v="0"/>
  </r>
  <r>
    <n v="5236"/>
    <x v="2"/>
    <x v="229"/>
    <d v="2023-01-11T00:00:00"/>
    <x v="10"/>
    <x v="2"/>
    <n v="121.97"/>
    <n v="1"/>
    <n v="0"/>
    <x v="3"/>
    <s v="Credit Card"/>
    <x v="2"/>
    <s v="No"/>
    <s v="Spa Services"/>
    <n v="6"/>
    <n v="1"/>
    <n v="0"/>
    <x v="2"/>
    <n v="0"/>
  </r>
  <r>
    <n v="5237"/>
    <x v="3"/>
    <x v="363"/>
    <d v="2023-08-29T00:00:00"/>
    <x v="277"/>
    <x v="3"/>
    <n v="541.28"/>
    <n v="4"/>
    <n v="2"/>
    <x v="1"/>
    <s v="Debit Card"/>
    <x v="0"/>
    <s v="No"/>
    <s v="Laundry"/>
    <n v="2"/>
    <n v="6"/>
    <n v="1082.56"/>
    <x v="0"/>
    <n v="541.28"/>
  </r>
  <r>
    <n v="5238"/>
    <x v="3"/>
    <x v="331"/>
    <d v="2024-01-02T00:00:00"/>
    <x v="329"/>
    <x v="2"/>
    <n v="96.11"/>
    <n v="1"/>
    <n v="2"/>
    <x v="0"/>
    <s v="Debit Card"/>
    <x v="1"/>
    <s v="Yes"/>
    <s v="Food &amp; Beverage"/>
    <n v="6"/>
    <n v="3"/>
    <n v="576.66"/>
    <x v="1"/>
    <n v="96.11"/>
  </r>
  <r>
    <n v="5239"/>
    <x v="2"/>
    <x v="80"/>
    <d v="2023-02-27T00:00:00"/>
    <x v="313"/>
    <x v="2"/>
    <n v="78.040000000000006"/>
    <n v="1"/>
    <n v="0"/>
    <x v="0"/>
    <s v="Credit Card"/>
    <x v="1"/>
    <s v="No"/>
    <s v="Accommodation"/>
    <n v="11"/>
    <n v="1"/>
    <n v="858.44"/>
    <x v="1"/>
    <n v="78.040000000000006"/>
  </r>
  <r>
    <n v="5240"/>
    <x v="1"/>
    <x v="309"/>
    <d v="2023-02-14T00:00:00"/>
    <x v="122"/>
    <x v="1"/>
    <n v="93.06"/>
    <n v="1"/>
    <n v="0"/>
    <x v="3"/>
    <s v="Cash"/>
    <x v="1"/>
    <s v="No"/>
    <s v="Accommodation"/>
    <n v="10"/>
    <n v="1"/>
    <n v="930.6"/>
    <x v="1"/>
    <n v="93.06"/>
  </r>
  <r>
    <n v="5241"/>
    <x v="2"/>
    <x v="45"/>
    <d v="2023-07-17T00:00:00"/>
    <x v="274"/>
    <x v="1"/>
    <n v="118.13"/>
    <n v="2"/>
    <n v="0"/>
    <x v="2"/>
    <s v="UPI"/>
    <x v="0"/>
    <s v="No"/>
    <s v="Spa Services"/>
    <n v="3"/>
    <n v="2"/>
    <n v="354.39"/>
    <x v="0"/>
    <n v="118.13"/>
  </r>
  <r>
    <n v="5242"/>
    <x v="3"/>
    <x v="109"/>
    <d v="2023-04-17T00:00:00"/>
    <x v="56"/>
    <x v="1"/>
    <n v="242.11"/>
    <n v="1"/>
    <n v="2"/>
    <x v="1"/>
    <s v="UPI"/>
    <x v="0"/>
    <s v="No"/>
    <s v="Accommodation"/>
    <n v="4"/>
    <n v="3"/>
    <n v="968.44"/>
    <x v="0"/>
    <n v="242.11"/>
  </r>
  <r>
    <n v="5243"/>
    <x v="2"/>
    <x v="266"/>
    <d v="2023-03-23T00:00:00"/>
    <x v="218"/>
    <x v="1"/>
    <n v="212.63"/>
    <n v="1"/>
    <n v="2"/>
    <x v="2"/>
    <s v="Debit Card"/>
    <x v="3"/>
    <s v="No"/>
    <s v="Laundry"/>
    <n v="3"/>
    <n v="3"/>
    <n v="0"/>
    <x v="2"/>
    <n v="0"/>
  </r>
  <r>
    <n v="5244"/>
    <x v="0"/>
    <x v="66"/>
    <d v="2023-08-25T00:00:00"/>
    <x v="257"/>
    <x v="3"/>
    <n v="325.31"/>
    <n v="1"/>
    <n v="0"/>
    <x v="3"/>
    <s v="Cash"/>
    <x v="1"/>
    <s v="Yes"/>
    <s v="Food &amp; Beverage"/>
    <n v="3"/>
    <n v="1"/>
    <n v="975.93000000000006"/>
    <x v="1"/>
    <n v="325.31"/>
  </r>
  <r>
    <n v="5245"/>
    <x v="2"/>
    <x v="50"/>
    <d v="2023-08-09T00:00:00"/>
    <x v="8"/>
    <x v="0"/>
    <n v="198.82"/>
    <n v="4"/>
    <n v="0"/>
    <x v="2"/>
    <s v="Bank Transfer"/>
    <x v="0"/>
    <s v="No"/>
    <s v="Accommodation"/>
    <n v="3"/>
    <n v="4"/>
    <n v="596.46"/>
    <x v="0"/>
    <n v="198.82000000000002"/>
  </r>
  <r>
    <n v="5246"/>
    <x v="3"/>
    <x v="303"/>
    <d v="2023-08-22T00:00:00"/>
    <x v="227"/>
    <x v="1"/>
    <n v="149.97"/>
    <n v="2"/>
    <n v="0"/>
    <x v="4"/>
    <s v="Credit Card"/>
    <x v="0"/>
    <s v="No"/>
    <s v="Accommodation"/>
    <n v="8"/>
    <n v="2"/>
    <n v="1199.76"/>
    <x v="0"/>
    <n v="149.97"/>
  </r>
  <r>
    <n v="5247"/>
    <x v="3"/>
    <x v="358"/>
    <d v="2023-01-21T00:00:00"/>
    <x v="370"/>
    <x v="3"/>
    <n v="613.36"/>
    <n v="3"/>
    <n v="2"/>
    <x v="4"/>
    <s v="Credit Card"/>
    <x v="1"/>
    <s v="No"/>
    <s v="Food &amp; Beverage"/>
    <n v="4"/>
    <n v="5"/>
    <n v="2453.44"/>
    <x v="1"/>
    <n v="613.36"/>
  </r>
  <r>
    <n v="5248"/>
    <x v="1"/>
    <x v="114"/>
    <d v="2023-05-16T00:00:00"/>
    <x v="385"/>
    <x v="2"/>
    <n v="59.62"/>
    <n v="1"/>
    <n v="2"/>
    <x v="4"/>
    <s v="UPI"/>
    <x v="0"/>
    <s v="No"/>
    <s v="Accommodation"/>
    <n v="4"/>
    <n v="3"/>
    <n v="238.48"/>
    <x v="0"/>
    <n v="59.62"/>
  </r>
  <r>
    <n v="5249"/>
    <x v="0"/>
    <x v="8"/>
    <d v="2023-08-10T00:00:00"/>
    <x v="245"/>
    <x v="2"/>
    <n v="84.85"/>
    <n v="2"/>
    <n v="0"/>
    <x v="1"/>
    <s v="Credit Card"/>
    <x v="3"/>
    <s v="No"/>
    <s v="Food &amp; Beverage"/>
    <n v="6"/>
    <n v="2"/>
    <n v="0"/>
    <x v="2"/>
    <n v="0"/>
  </r>
  <r>
    <n v="5250"/>
    <x v="0"/>
    <x v="322"/>
    <d v="2023-05-26T00:00:00"/>
    <x v="317"/>
    <x v="0"/>
    <n v="163.22999999999999"/>
    <n v="1"/>
    <n v="0"/>
    <x v="4"/>
    <s v="Credit Card"/>
    <x v="2"/>
    <s v="No"/>
    <s v="Accommodation"/>
    <n v="4"/>
    <n v="1"/>
    <n v="0"/>
    <x v="2"/>
    <n v="0"/>
  </r>
  <r>
    <n v="5251"/>
    <x v="2"/>
    <x v="154"/>
    <d v="2023-10-27T00:00:00"/>
    <x v="265"/>
    <x v="1"/>
    <n v="195.94"/>
    <n v="2"/>
    <n v="0"/>
    <x v="1"/>
    <s v="Cash"/>
    <x v="0"/>
    <s v="No"/>
    <s v="Accommodation"/>
    <n v="4"/>
    <n v="2"/>
    <n v="783.76"/>
    <x v="0"/>
    <n v="195.94"/>
  </r>
  <r>
    <n v="5252"/>
    <x v="1"/>
    <x v="230"/>
    <d v="2023-06-25T00:00:00"/>
    <x v="290"/>
    <x v="3"/>
    <n v="402.34"/>
    <n v="2"/>
    <n v="0"/>
    <x v="1"/>
    <s v="Cash"/>
    <x v="0"/>
    <s v="No"/>
    <s v="Accommodation"/>
    <n v="7"/>
    <n v="2"/>
    <n v="2816.3799999999997"/>
    <x v="0"/>
    <n v="402.34"/>
  </r>
  <r>
    <n v="5253"/>
    <x v="3"/>
    <x v="229"/>
    <d v="2023-01-09T00:00:00"/>
    <x v="309"/>
    <x v="1"/>
    <n v="232.71"/>
    <n v="2"/>
    <n v="0"/>
    <x v="1"/>
    <s v="Debit Card"/>
    <x v="2"/>
    <s v="No"/>
    <s v="Accommodation"/>
    <n v="4"/>
    <n v="2"/>
    <n v="0"/>
    <x v="2"/>
    <n v="0"/>
  </r>
  <r>
    <n v="5254"/>
    <x v="3"/>
    <x v="198"/>
    <d v="2023-06-19T00:00:00"/>
    <x v="385"/>
    <x v="1"/>
    <n v="164.77"/>
    <n v="1"/>
    <n v="1"/>
    <x v="3"/>
    <s v="Bank Transfer"/>
    <x v="3"/>
    <s v="No"/>
    <s v="Accommodation"/>
    <n v="7"/>
    <n v="2"/>
    <n v="0"/>
    <x v="2"/>
    <n v="0"/>
  </r>
  <r>
    <n v="5255"/>
    <x v="0"/>
    <x v="287"/>
    <d v="2023-05-30T00:00:00"/>
    <x v="268"/>
    <x v="3"/>
    <n v="438.85"/>
    <n v="4"/>
    <n v="0"/>
    <x v="1"/>
    <s v="UPI"/>
    <x v="2"/>
    <s v="No"/>
    <s v="Food &amp; Beverage"/>
    <n v="4"/>
    <n v="4"/>
    <n v="0"/>
    <x v="2"/>
    <n v="0"/>
  </r>
  <r>
    <n v="5256"/>
    <x v="3"/>
    <x v="29"/>
    <d v="2023-03-29T00:00:00"/>
    <x v="165"/>
    <x v="2"/>
    <n v="148.22"/>
    <n v="4"/>
    <n v="0"/>
    <x v="1"/>
    <s v="Cash"/>
    <x v="3"/>
    <s v="Yes"/>
    <s v="Spa Services"/>
    <n v="7"/>
    <n v="4"/>
    <n v="0"/>
    <x v="2"/>
    <n v="0"/>
  </r>
  <r>
    <n v="5257"/>
    <x v="2"/>
    <x v="340"/>
    <d v="2023-10-19T00:00:00"/>
    <x v="110"/>
    <x v="1"/>
    <n v="215.93"/>
    <n v="3"/>
    <n v="0"/>
    <x v="1"/>
    <s v="Bank Transfer"/>
    <x v="3"/>
    <s v="No"/>
    <s v="Accommodation"/>
    <n v="2"/>
    <n v="3"/>
    <n v="0"/>
    <x v="2"/>
    <n v="0"/>
  </r>
  <r>
    <n v="5258"/>
    <x v="0"/>
    <x v="70"/>
    <d v="2023-08-25T00:00:00"/>
    <x v="177"/>
    <x v="1"/>
    <n v="124.62"/>
    <n v="1"/>
    <n v="2"/>
    <x v="2"/>
    <s v="Cash"/>
    <x v="1"/>
    <s v="No"/>
    <s v="Food &amp; Beverage"/>
    <n v="10"/>
    <n v="3"/>
    <n v="1246.2"/>
    <x v="1"/>
    <n v="124.62"/>
  </r>
  <r>
    <n v="5259"/>
    <x v="0"/>
    <x v="264"/>
    <d v="2023-07-06T00:00:00"/>
    <x v="216"/>
    <x v="0"/>
    <n v="150.80000000000001"/>
    <n v="4"/>
    <n v="2"/>
    <x v="0"/>
    <s v="Credit Card"/>
    <x v="1"/>
    <s v="No"/>
    <s v="Accommodation"/>
    <n v="4"/>
    <n v="6"/>
    <n v="603.20000000000005"/>
    <x v="1"/>
    <n v="150.80000000000001"/>
  </r>
  <r>
    <n v="5260"/>
    <x v="3"/>
    <x v="282"/>
    <d v="2023-06-11T00:00:00"/>
    <x v="103"/>
    <x v="2"/>
    <n v="111.16"/>
    <n v="2"/>
    <n v="0"/>
    <x v="0"/>
    <s v="Bank Transfer"/>
    <x v="2"/>
    <s v="No"/>
    <s v="Accommodation"/>
    <n v="10"/>
    <n v="2"/>
    <n v="0"/>
    <x v="2"/>
    <n v="0"/>
  </r>
  <r>
    <n v="5261"/>
    <x v="0"/>
    <x v="122"/>
    <d v="2023-06-29T00:00:00"/>
    <x v="68"/>
    <x v="1"/>
    <n v="136.04"/>
    <n v="3"/>
    <n v="0"/>
    <x v="1"/>
    <s v="UPI"/>
    <x v="0"/>
    <s v="Yes"/>
    <s v="Spa Services"/>
    <n v="5"/>
    <n v="3"/>
    <n v="680.19999999999993"/>
    <x v="0"/>
    <n v="136.04"/>
  </r>
  <r>
    <n v="5262"/>
    <x v="1"/>
    <x v="307"/>
    <d v="2023-11-27T00:00:00"/>
    <x v="329"/>
    <x v="1"/>
    <n v="130.22999999999999"/>
    <n v="2"/>
    <n v="0"/>
    <x v="4"/>
    <s v="Bank Transfer"/>
    <x v="0"/>
    <s v="No"/>
    <s v="Food &amp; Beverage"/>
    <n v="6"/>
    <n v="2"/>
    <n v="781.37999999999988"/>
    <x v="0"/>
    <n v="130.22999999999999"/>
  </r>
  <r>
    <n v="5263"/>
    <x v="1"/>
    <x v="348"/>
    <d v="2023-07-27T00:00:00"/>
    <x v="213"/>
    <x v="0"/>
    <n v="211.9"/>
    <n v="2"/>
    <n v="0"/>
    <x v="1"/>
    <s v="Cash"/>
    <x v="1"/>
    <s v="No"/>
    <s v="Accommodation"/>
    <n v="7"/>
    <n v="2"/>
    <n v="1483.3"/>
    <x v="1"/>
    <n v="211.9"/>
  </r>
  <r>
    <n v="5264"/>
    <x v="2"/>
    <x v="270"/>
    <d v="2023-11-26T00:00:00"/>
    <x v="377"/>
    <x v="1"/>
    <n v="201.89"/>
    <n v="1"/>
    <n v="2"/>
    <x v="0"/>
    <s v="Bank Transfer"/>
    <x v="0"/>
    <s v="No"/>
    <s v="Food &amp; Beverage"/>
    <n v="2"/>
    <n v="3"/>
    <n v="403.78"/>
    <x v="0"/>
    <n v="201.89"/>
  </r>
  <r>
    <n v="5265"/>
    <x v="3"/>
    <x v="82"/>
    <d v="2023-10-13T00:00:00"/>
    <x v="184"/>
    <x v="1"/>
    <n v="162.85"/>
    <n v="2"/>
    <n v="0"/>
    <x v="2"/>
    <s v="Debit Card"/>
    <x v="1"/>
    <s v="No"/>
    <s v="Accommodation"/>
    <n v="1"/>
    <n v="2"/>
    <n v="162.85"/>
    <x v="1"/>
    <n v="162.85"/>
  </r>
  <r>
    <n v="5266"/>
    <x v="2"/>
    <x v="360"/>
    <d v="2023-04-05T00:00:00"/>
    <x v="335"/>
    <x v="2"/>
    <n v="113.17"/>
    <n v="1"/>
    <n v="3"/>
    <x v="2"/>
    <s v="Cash"/>
    <x v="1"/>
    <s v="No"/>
    <s v="Accommodation"/>
    <n v="3"/>
    <n v="4"/>
    <n v="339.51"/>
    <x v="1"/>
    <n v="113.17"/>
  </r>
  <r>
    <n v="5267"/>
    <x v="0"/>
    <x v="22"/>
    <d v="2023-12-07T00:00:00"/>
    <x v="125"/>
    <x v="3"/>
    <n v="347.43"/>
    <n v="3"/>
    <n v="0"/>
    <x v="1"/>
    <s v="UPI"/>
    <x v="0"/>
    <s v="No"/>
    <s v="Food &amp; Beverage"/>
    <n v="1"/>
    <n v="3"/>
    <n v="347.43"/>
    <x v="0"/>
    <n v="347.43"/>
  </r>
  <r>
    <n v="5268"/>
    <x v="0"/>
    <x v="156"/>
    <d v="2023-08-10T00:00:00"/>
    <x v="39"/>
    <x v="3"/>
    <n v="317.72000000000003"/>
    <n v="2"/>
    <n v="0"/>
    <x v="2"/>
    <s v="Credit Card"/>
    <x v="1"/>
    <s v="No"/>
    <s v="Accommodation"/>
    <n v="1"/>
    <n v="2"/>
    <n v="317.72000000000003"/>
    <x v="1"/>
    <n v="317.72000000000003"/>
  </r>
  <r>
    <n v="5269"/>
    <x v="1"/>
    <x v="220"/>
    <d v="2023-12-29T00:00:00"/>
    <x v="3"/>
    <x v="2"/>
    <n v="55.37"/>
    <n v="1"/>
    <n v="0"/>
    <x v="2"/>
    <s v="Credit Card"/>
    <x v="0"/>
    <s v="Yes"/>
    <s v="Accommodation"/>
    <n v="4"/>
    <n v="1"/>
    <n v="221.48"/>
    <x v="0"/>
    <n v="55.37"/>
  </r>
  <r>
    <n v="5270"/>
    <x v="2"/>
    <x v="218"/>
    <d v="2023-06-03T00:00:00"/>
    <x v="368"/>
    <x v="1"/>
    <n v="188.98"/>
    <n v="2"/>
    <n v="0"/>
    <x v="3"/>
    <s v="Cash"/>
    <x v="3"/>
    <s v="Yes"/>
    <s v="Accommodation"/>
    <n v="9"/>
    <n v="2"/>
    <n v="0"/>
    <x v="2"/>
    <n v="0"/>
  </r>
  <r>
    <n v="5271"/>
    <x v="0"/>
    <x v="15"/>
    <d v="2023-01-05T00:00:00"/>
    <x v="425"/>
    <x v="0"/>
    <n v="237.09"/>
    <n v="1"/>
    <n v="0"/>
    <x v="0"/>
    <s v="Bank Transfer"/>
    <x v="0"/>
    <s v="No"/>
    <s v="Accommodation"/>
    <n v="2"/>
    <n v="1"/>
    <n v="474.18"/>
    <x v="0"/>
    <n v="237.09"/>
  </r>
  <r>
    <n v="5272"/>
    <x v="1"/>
    <x v="131"/>
    <d v="2023-09-22T00:00:00"/>
    <x v="39"/>
    <x v="0"/>
    <n v="220.09"/>
    <n v="2"/>
    <n v="0"/>
    <x v="2"/>
    <s v="Debit Card"/>
    <x v="1"/>
    <s v="No"/>
    <s v="Spa Services"/>
    <n v="4"/>
    <n v="2"/>
    <n v="880.36"/>
    <x v="1"/>
    <n v="220.09"/>
  </r>
  <r>
    <n v="5273"/>
    <x v="0"/>
    <x v="52"/>
    <d v="2023-12-05T00:00:00"/>
    <x v="276"/>
    <x v="2"/>
    <n v="101.77"/>
    <n v="2"/>
    <n v="0"/>
    <x v="2"/>
    <s v="Debit Card"/>
    <x v="0"/>
    <s v="No"/>
    <s v="Food &amp; Beverage"/>
    <n v="5"/>
    <n v="2"/>
    <n v="508.84999999999997"/>
    <x v="0"/>
    <n v="101.77"/>
  </r>
  <r>
    <n v="5274"/>
    <x v="1"/>
    <x v="338"/>
    <d v="2023-01-09T00:00:00"/>
    <x v="405"/>
    <x v="2"/>
    <n v="76.03"/>
    <n v="3"/>
    <n v="0"/>
    <x v="1"/>
    <s v="UPI"/>
    <x v="0"/>
    <s v="No"/>
    <s v="Other"/>
    <n v="3"/>
    <n v="3"/>
    <n v="228.09"/>
    <x v="0"/>
    <n v="76.03"/>
  </r>
  <r>
    <n v="5275"/>
    <x v="3"/>
    <x v="0"/>
    <d v="2023-08-03T00:00:00"/>
    <x v="115"/>
    <x v="2"/>
    <n v="165.37"/>
    <n v="2"/>
    <n v="0"/>
    <x v="2"/>
    <s v="Credit Card"/>
    <x v="2"/>
    <s v="Yes"/>
    <s v="Food &amp; Beverage"/>
    <n v="2"/>
    <n v="2"/>
    <n v="0"/>
    <x v="2"/>
    <n v="0"/>
  </r>
  <r>
    <n v="5276"/>
    <x v="1"/>
    <x v="134"/>
    <d v="2023-07-15T00:00:00"/>
    <x v="400"/>
    <x v="2"/>
    <n v="67.38"/>
    <n v="1"/>
    <n v="1"/>
    <x v="0"/>
    <s v="Bank Transfer"/>
    <x v="1"/>
    <s v="No"/>
    <s v="Laundry"/>
    <n v="6"/>
    <n v="2"/>
    <n v="404.28"/>
    <x v="1"/>
    <n v="67.38"/>
  </r>
  <r>
    <n v="5277"/>
    <x v="3"/>
    <x v="108"/>
    <d v="2023-12-24T00:00:00"/>
    <x v="407"/>
    <x v="2"/>
    <n v="101.64"/>
    <n v="1"/>
    <n v="0"/>
    <x v="2"/>
    <s v="UPI"/>
    <x v="1"/>
    <s v="No"/>
    <s v="Accommodation"/>
    <n v="9"/>
    <n v="1"/>
    <n v="914.76"/>
    <x v="1"/>
    <n v="101.64"/>
  </r>
  <r>
    <n v="5278"/>
    <x v="0"/>
    <x v="109"/>
    <d v="2023-04-19T00:00:00"/>
    <x v="362"/>
    <x v="1"/>
    <n v="168.4"/>
    <n v="3"/>
    <n v="0"/>
    <x v="1"/>
    <s v="Bank Transfer"/>
    <x v="0"/>
    <s v="No"/>
    <s v="Accommodation"/>
    <n v="6"/>
    <n v="3"/>
    <n v="1010.4000000000001"/>
    <x v="0"/>
    <n v="168.4"/>
  </r>
  <r>
    <n v="5279"/>
    <x v="1"/>
    <x v="65"/>
    <d v="2023-01-30T00:00:00"/>
    <x v="24"/>
    <x v="2"/>
    <n v="64.09"/>
    <n v="3"/>
    <n v="0"/>
    <x v="1"/>
    <s v="Credit Card"/>
    <x v="0"/>
    <s v="No"/>
    <s v="Accommodation"/>
    <n v="2"/>
    <n v="3"/>
    <n v="128.18"/>
    <x v="0"/>
    <n v="64.09"/>
  </r>
  <r>
    <n v="5280"/>
    <x v="3"/>
    <x v="187"/>
    <d v="2023-05-24T00:00:00"/>
    <x v="38"/>
    <x v="1"/>
    <n v="150.25"/>
    <n v="1"/>
    <n v="0"/>
    <x v="3"/>
    <s v="Cash"/>
    <x v="0"/>
    <s v="Yes"/>
    <s v="Accommodation"/>
    <n v="3"/>
    <n v="1"/>
    <n v="450.75"/>
    <x v="0"/>
    <n v="150.25"/>
  </r>
  <r>
    <n v="5281"/>
    <x v="0"/>
    <x v="34"/>
    <d v="2023-05-11T00:00:00"/>
    <x v="303"/>
    <x v="2"/>
    <n v="83.74"/>
    <n v="4"/>
    <n v="3"/>
    <x v="2"/>
    <s v="Cash"/>
    <x v="0"/>
    <s v="No"/>
    <s v="Spa Services"/>
    <n v="6"/>
    <n v="7"/>
    <n v="502.43999999999994"/>
    <x v="0"/>
    <n v="83.74"/>
  </r>
  <r>
    <n v="5282"/>
    <x v="3"/>
    <x v="254"/>
    <d v="2023-08-13T00:00:00"/>
    <x v="177"/>
    <x v="2"/>
    <n v="103.91"/>
    <n v="1"/>
    <n v="2"/>
    <x v="3"/>
    <s v="UPI"/>
    <x v="0"/>
    <s v="No"/>
    <s v="Accommodation"/>
    <n v="3"/>
    <n v="3"/>
    <n v="311.73"/>
    <x v="0"/>
    <n v="103.91000000000001"/>
  </r>
  <r>
    <n v="5283"/>
    <x v="3"/>
    <x v="252"/>
    <d v="2023-02-04T00:00:00"/>
    <x v="87"/>
    <x v="1"/>
    <n v="134.63999999999999"/>
    <n v="2"/>
    <n v="0"/>
    <x v="1"/>
    <s v="Cash"/>
    <x v="0"/>
    <s v="No"/>
    <s v="Accommodation"/>
    <n v="4"/>
    <n v="2"/>
    <n v="538.55999999999995"/>
    <x v="0"/>
    <n v="134.63999999999999"/>
  </r>
  <r>
    <n v="5284"/>
    <x v="0"/>
    <x v="215"/>
    <d v="2023-10-25T00:00:00"/>
    <x v="94"/>
    <x v="2"/>
    <n v="129.4"/>
    <n v="1"/>
    <n v="0"/>
    <x v="4"/>
    <s v="Credit Card"/>
    <x v="0"/>
    <s v="Yes"/>
    <s v="Accommodation"/>
    <n v="9"/>
    <n v="1"/>
    <n v="1164.6000000000001"/>
    <x v="0"/>
    <n v="129.4"/>
  </r>
  <r>
    <n v="5285"/>
    <x v="0"/>
    <x v="330"/>
    <d v="2023-05-06T00:00:00"/>
    <x v="14"/>
    <x v="0"/>
    <n v="229.45"/>
    <n v="1"/>
    <n v="2"/>
    <x v="2"/>
    <s v="Bank Transfer"/>
    <x v="0"/>
    <s v="No"/>
    <s v="Laundry"/>
    <n v="6"/>
    <n v="3"/>
    <n v="1376.6999999999998"/>
    <x v="0"/>
    <n v="229.44999999999996"/>
  </r>
  <r>
    <n v="5286"/>
    <x v="2"/>
    <x v="227"/>
    <d v="2023-07-01T00:00:00"/>
    <x v="56"/>
    <x v="0"/>
    <n v="198.55"/>
    <n v="2"/>
    <n v="1"/>
    <x v="1"/>
    <s v="Bank Transfer"/>
    <x v="0"/>
    <s v="No"/>
    <s v="Food &amp; Beverage"/>
    <n v="6"/>
    <n v="3"/>
    <n v="1191.3000000000002"/>
    <x v="0"/>
    <n v="198.55000000000004"/>
  </r>
  <r>
    <n v="5287"/>
    <x v="0"/>
    <x v="249"/>
    <d v="2023-06-05T00:00:00"/>
    <x v="347"/>
    <x v="2"/>
    <n v="127.63"/>
    <n v="2"/>
    <n v="0"/>
    <x v="1"/>
    <s v="Credit Card"/>
    <x v="1"/>
    <s v="Yes"/>
    <s v="Food &amp; Beverage"/>
    <n v="3"/>
    <n v="2"/>
    <n v="382.89"/>
    <x v="1"/>
    <n v="127.63"/>
  </r>
  <r>
    <n v="5288"/>
    <x v="0"/>
    <x v="96"/>
    <d v="2023-01-22T00:00:00"/>
    <x v="258"/>
    <x v="2"/>
    <n v="62.39"/>
    <n v="3"/>
    <n v="1"/>
    <x v="3"/>
    <s v="Bank Transfer"/>
    <x v="0"/>
    <s v="No"/>
    <s v="Other"/>
    <n v="4"/>
    <n v="4"/>
    <n v="249.56"/>
    <x v="0"/>
    <n v="62.39"/>
  </r>
  <r>
    <n v="5289"/>
    <x v="3"/>
    <x v="252"/>
    <d v="2023-02-01T00:00:00"/>
    <x v="284"/>
    <x v="1"/>
    <n v="132.38"/>
    <n v="1"/>
    <n v="1"/>
    <x v="1"/>
    <s v="UPI"/>
    <x v="0"/>
    <s v="No"/>
    <s v="Accommodation"/>
    <n v="1"/>
    <n v="2"/>
    <n v="132.38"/>
    <x v="0"/>
    <n v="132.38"/>
  </r>
  <r>
    <n v="5290"/>
    <x v="0"/>
    <x v="44"/>
    <d v="2023-04-18T00:00:00"/>
    <x v="47"/>
    <x v="0"/>
    <n v="195.16"/>
    <n v="2"/>
    <n v="0"/>
    <x v="0"/>
    <s v="Credit Card"/>
    <x v="2"/>
    <s v="No"/>
    <s v="Food &amp; Beverage"/>
    <n v="4"/>
    <n v="2"/>
    <n v="0"/>
    <x v="2"/>
    <n v="0"/>
  </r>
  <r>
    <n v="5291"/>
    <x v="1"/>
    <x v="141"/>
    <d v="2023-12-25T00:00:00"/>
    <x v="378"/>
    <x v="1"/>
    <n v="91.1"/>
    <n v="2"/>
    <n v="1"/>
    <x v="3"/>
    <s v="Credit Card"/>
    <x v="0"/>
    <s v="No"/>
    <s v="Accommodation"/>
    <n v="7"/>
    <n v="3"/>
    <n v="637.69999999999993"/>
    <x v="0"/>
    <n v="91.1"/>
  </r>
  <r>
    <n v="5292"/>
    <x v="1"/>
    <x v="81"/>
    <d v="2023-06-06T00:00:00"/>
    <x v="115"/>
    <x v="3"/>
    <n v="230.18"/>
    <n v="1"/>
    <n v="0"/>
    <x v="2"/>
    <s v="Cash"/>
    <x v="1"/>
    <s v="No"/>
    <s v="Accommodation"/>
    <n v="2"/>
    <n v="1"/>
    <n v="460.36"/>
    <x v="1"/>
    <n v="230.18"/>
  </r>
  <r>
    <n v="5293"/>
    <x v="3"/>
    <x v="71"/>
    <d v="2023-09-26T00:00:00"/>
    <x v="288"/>
    <x v="1"/>
    <n v="130.28"/>
    <n v="3"/>
    <n v="0"/>
    <x v="1"/>
    <s v="Debit Card"/>
    <x v="3"/>
    <s v="Yes"/>
    <s v="Accommodation"/>
    <n v="2"/>
    <n v="3"/>
    <n v="0"/>
    <x v="2"/>
    <n v="0"/>
  </r>
  <r>
    <n v="5294"/>
    <x v="3"/>
    <x v="158"/>
    <d v="2023-12-24T00:00:00"/>
    <x v="152"/>
    <x v="1"/>
    <n v="139.71"/>
    <n v="1"/>
    <n v="2"/>
    <x v="1"/>
    <s v="Credit Card"/>
    <x v="0"/>
    <s v="Yes"/>
    <s v="Accommodation"/>
    <n v="7"/>
    <n v="3"/>
    <n v="977.97"/>
    <x v="0"/>
    <n v="139.71"/>
  </r>
  <r>
    <n v="5295"/>
    <x v="3"/>
    <x v="218"/>
    <d v="2023-05-27T00:00:00"/>
    <x v="38"/>
    <x v="2"/>
    <n v="89.81"/>
    <n v="1"/>
    <n v="0"/>
    <x v="3"/>
    <s v="Credit Card"/>
    <x v="0"/>
    <s v="No"/>
    <s v="Spa Services"/>
    <n v="2"/>
    <n v="1"/>
    <n v="179.62"/>
    <x v="0"/>
    <n v="89.81"/>
  </r>
  <r>
    <n v="5296"/>
    <x v="0"/>
    <x v="32"/>
    <d v="2023-10-27T00:00:00"/>
    <x v="83"/>
    <x v="1"/>
    <n v="160.72"/>
    <n v="2"/>
    <n v="0"/>
    <x v="3"/>
    <s v="Debit Card"/>
    <x v="1"/>
    <s v="No"/>
    <s v="Food &amp; Beverage"/>
    <n v="2"/>
    <n v="2"/>
    <n v="321.44"/>
    <x v="1"/>
    <n v="160.72"/>
  </r>
  <r>
    <n v="5297"/>
    <x v="3"/>
    <x v="320"/>
    <d v="2023-12-05T00:00:00"/>
    <x v="206"/>
    <x v="0"/>
    <n v="217.57"/>
    <n v="2"/>
    <n v="0"/>
    <x v="2"/>
    <s v="Debit Card"/>
    <x v="2"/>
    <s v="Yes"/>
    <s v="Accommodation"/>
    <n v="3"/>
    <n v="2"/>
    <n v="0"/>
    <x v="2"/>
    <n v="0"/>
  </r>
  <r>
    <n v="5298"/>
    <x v="2"/>
    <x v="71"/>
    <d v="2023-09-27T00:00:00"/>
    <x v="32"/>
    <x v="1"/>
    <n v="197.7"/>
    <n v="1"/>
    <n v="0"/>
    <x v="2"/>
    <s v="Credit Card"/>
    <x v="3"/>
    <s v="Yes"/>
    <s v="Accommodation"/>
    <n v="3"/>
    <n v="1"/>
    <n v="0"/>
    <x v="2"/>
    <n v="0"/>
  </r>
  <r>
    <n v="5299"/>
    <x v="0"/>
    <x v="22"/>
    <d v="2023-12-13T00:00:00"/>
    <x v="310"/>
    <x v="1"/>
    <n v="123.34"/>
    <n v="1"/>
    <n v="2"/>
    <x v="1"/>
    <s v="Cash"/>
    <x v="1"/>
    <s v="No"/>
    <s v="Accommodation"/>
    <n v="7"/>
    <n v="3"/>
    <n v="863.38"/>
    <x v="1"/>
    <n v="123.34"/>
  </r>
  <r>
    <n v="5300"/>
    <x v="1"/>
    <x v="167"/>
    <d v="2023-03-12T00:00:00"/>
    <x v="70"/>
    <x v="2"/>
    <n v="111.44"/>
    <n v="1"/>
    <n v="1"/>
    <x v="4"/>
    <s v="Debit Card"/>
    <x v="0"/>
    <s v="No"/>
    <s v="Accommodation"/>
    <n v="7"/>
    <n v="2"/>
    <n v="780.07999999999993"/>
    <x v="0"/>
    <n v="111.43999999999998"/>
  </r>
  <r>
    <n v="5301"/>
    <x v="2"/>
    <x v="8"/>
    <d v="2023-08-08T00:00:00"/>
    <x v="68"/>
    <x v="0"/>
    <n v="259.76"/>
    <n v="2"/>
    <n v="0"/>
    <x v="1"/>
    <s v="Credit Card"/>
    <x v="1"/>
    <s v="No"/>
    <s v="Accommodation"/>
    <n v="4"/>
    <n v="2"/>
    <n v="1039.04"/>
    <x v="1"/>
    <n v="259.76"/>
  </r>
  <r>
    <n v="5302"/>
    <x v="0"/>
    <x v="70"/>
    <d v="2023-08-25T00:00:00"/>
    <x v="319"/>
    <x v="1"/>
    <n v="122.01"/>
    <n v="1"/>
    <n v="2"/>
    <x v="0"/>
    <s v="UPI"/>
    <x v="0"/>
    <s v="No"/>
    <s v="Other"/>
    <n v="10"/>
    <n v="3"/>
    <n v="1220.1000000000001"/>
    <x v="0"/>
    <n v="122.01000000000002"/>
  </r>
  <r>
    <n v="5303"/>
    <x v="1"/>
    <x v="14"/>
    <d v="2023-04-12T00:00:00"/>
    <x v="42"/>
    <x v="2"/>
    <n v="72.13"/>
    <n v="2"/>
    <n v="2"/>
    <x v="1"/>
    <s v="Credit Card"/>
    <x v="0"/>
    <s v="No"/>
    <s v="Accommodation"/>
    <n v="5"/>
    <n v="4"/>
    <n v="360.65"/>
    <x v="0"/>
    <n v="72.13"/>
  </r>
  <r>
    <n v="5304"/>
    <x v="3"/>
    <x v="195"/>
    <d v="2023-10-20T00:00:00"/>
    <x v="208"/>
    <x v="3"/>
    <n v="539.83000000000004"/>
    <n v="1"/>
    <n v="2"/>
    <x v="1"/>
    <s v="Bank Transfer"/>
    <x v="0"/>
    <s v="Yes"/>
    <s v="Accommodation"/>
    <n v="2"/>
    <n v="3"/>
    <n v="1079.6600000000001"/>
    <x v="0"/>
    <n v="539.83000000000004"/>
  </r>
  <r>
    <n v="5305"/>
    <x v="0"/>
    <x v="22"/>
    <d v="2023-12-16T00:00:00"/>
    <x v="247"/>
    <x v="1"/>
    <n v="113.39"/>
    <n v="4"/>
    <n v="0"/>
    <x v="2"/>
    <s v="Credit Card"/>
    <x v="0"/>
    <s v="Yes"/>
    <s v="Accommodation"/>
    <n v="10"/>
    <n v="4"/>
    <n v="1133.9000000000001"/>
    <x v="0"/>
    <n v="113.39000000000001"/>
  </r>
  <r>
    <n v="5306"/>
    <x v="0"/>
    <x v="16"/>
    <d v="2023-06-24T00:00:00"/>
    <x v="21"/>
    <x v="1"/>
    <n v="164.33"/>
    <n v="1"/>
    <n v="0"/>
    <x v="3"/>
    <s v="Credit Card"/>
    <x v="2"/>
    <s v="No"/>
    <s v="Accommodation"/>
    <n v="10"/>
    <n v="1"/>
    <n v="0"/>
    <x v="2"/>
    <n v="0"/>
  </r>
  <r>
    <n v="5307"/>
    <x v="0"/>
    <x v="4"/>
    <d v="2023-05-08T00:00:00"/>
    <x v="157"/>
    <x v="0"/>
    <n v="239.99"/>
    <n v="1"/>
    <n v="2"/>
    <x v="1"/>
    <s v="Debit Card"/>
    <x v="0"/>
    <s v="Yes"/>
    <s v="Accommodation"/>
    <n v="1"/>
    <n v="3"/>
    <n v="239.99"/>
    <x v="0"/>
    <n v="239.99"/>
  </r>
  <r>
    <n v="5308"/>
    <x v="0"/>
    <x v="142"/>
    <d v="2023-01-12T00:00:00"/>
    <x v="401"/>
    <x v="2"/>
    <n v="104.1"/>
    <n v="2"/>
    <n v="0"/>
    <x v="2"/>
    <s v="Debit Card"/>
    <x v="0"/>
    <s v="No"/>
    <s v="Spa Services"/>
    <n v="8"/>
    <n v="2"/>
    <n v="832.8"/>
    <x v="0"/>
    <n v="104.1"/>
  </r>
  <r>
    <n v="5309"/>
    <x v="2"/>
    <x v="82"/>
    <d v="2023-10-14T00:00:00"/>
    <x v="97"/>
    <x v="0"/>
    <n v="253.56"/>
    <n v="1"/>
    <n v="0"/>
    <x v="0"/>
    <s v="Cash"/>
    <x v="2"/>
    <s v="No"/>
    <s v="Accommodation"/>
    <n v="2"/>
    <n v="1"/>
    <n v="0"/>
    <x v="2"/>
    <n v="0"/>
  </r>
  <r>
    <n v="5310"/>
    <x v="2"/>
    <x v="13"/>
    <d v="2023-05-13T00:00:00"/>
    <x v="371"/>
    <x v="1"/>
    <n v="125.11"/>
    <n v="2"/>
    <n v="0"/>
    <x v="3"/>
    <s v="UPI"/>
    <x v="0"/>
    <s v="No"/>
    <s v="Food &amp; Beverage"/>
    <n v="9"/>
    <n v="2"/>
    <n v="1125.99"/>
    <x v="0"/>
    <n v="125.11"/>
  </r>
  <r>
    <n v="5311"/>
    <x v="2"/>
    <x v="292"/>
    <d v="2023-11-19T00:00:00"/>
    <x v="248"/>
    <x v="3"/>
    <n v="354.02"/>
    <n v="2"/>
    <n v="0"/>
    <x v="1"/>
    <s v="UPI"/>
    <x v="1"/>
    <s v="No"/>
    <s v="Food &amp; Beverage"/>
    <n v="3"/>
    <n v="2"/>
    <n v="1062.06"/>
    <x v="1"/>
    <n v="354.02"/>
  </r>
  <r>
    <n v="5312"/>
    <x v="2"/>
    <x v="350"/>
    <d v="2023-07-18T00:00:00"/>
    <x v="273"/>
    <x v="1"/>
    <n v="119.9"/>
    <n v="2"/>
    <n v="0"/>
    <x v="4"/>
    <s v="Cash"/>
    <x v="2"/>
    <s v="No"/>
    <s v="Food &amp; Beverage"/>
    <n v="3"/>
    <n v="2"/>
    <n v="0"/>
    <x v="2"/>
    <n v="0"/>
  </r>
  <r>
    <n v="5313"/>
    <x v="3"/>
    <x v="229"/>
    <d v="2023-01-09T00:00:00"/>
    <x v="211"/>
    <x v="2"/>
    <n v="156.53"/>
    <n v="1"/>
    <n v="1"/>
    <x v="2"/>
    <s v="Bank Transfer"/>
    <x v="0"/>
    <s v="No"/>
    <s v="Accommodation"/>
    <n v="4"/>
    <n v="2"/>
    <n v="626.12"/>
    <x v="0"/>
    <n v="156.53"/>
  </r>
  <r>
    <n v="5314"/>
    <x v="1"/>
    <x v="137"/>
    <d v="2023-01-15T00:00:00"/>
    <x v="242"/>
    <x v="1"/>
    <n v="131.56"/>
    <n v="4"/>
    <n v="1"/>
    <x v="1"/>
    <s v="Bank Transfer"/>
    <x v="0"/>
    <s v="Yes"/>
    <s v="Accommodation"/>
    <n v="5"/>
    <n v="5"/>
    <n v="657.8"/>
    <x v="0"/>
    <n v="131.56"/>
  </r>
  <r>
    <n v="5315"/>
    <x v="1"/>
    <x v="76"/>
    <d v="2023-09-18T00:00:00"/>
    <x v="388"/>
    <x v="2"/>
    <n v="61.25"/>
    <n v="4"/>
    <n v="0"/>
    <x v="3"/>
    <s v="Credit Card"/>
    <x v="0"/>
    <s v="No"/>
    <s v="Spa Services"/>
    <n v="11"/>
    <n v="4"/>
    <n v="673.75"/>
    <x v="0"/>
    <n v="61.25"/>
  </r>
  <r>
    <n v="5316"/>
    <x v="3"/>
    <x v="306"/>
    <d v="2023-07-07T00:00:00"/>
    <x v="317"/>
    <x v="0"/>
    <n v="196.17"/>
    <n v="2"/>
    <n v="0"/>
    <x v="4"/>
    <s v="Debit Card"/>
    <x v="0"/>
    <s v="No"/>
    <s v="Accommodation"/>
    <n v="1"/>
    <n v="2"/>
    <n v="196.17"/>
    <x v="0"/>
    <n v="196.17"/>
  </r>
  <r>
    <n v="5317"/>
    <x v="0"/>
    <x v="39"/>
    <d v="2023-06-21T00:00:00"/>
    <x v="18"/>
    <x v="3"/>
    <n v="372.1"/>
    <n v="2"/>
    <n v="0"/>
    <x v="1"/>
    <s v="UPI"/>
    <x v="0"/>
    <s v="No"/>
    <s v="Spa Services"/>
    <n v="12"/>
    <n v="2"/>
    <n v="4465.2000000000007"/>
    <x v="0"/>
    <n v="372.10000000000008"/>
  </r>
  <r>
    <n v="5318"/>
    <x v="0"/>
    <x v="326"/>
    <d v="2023-08-28T00:00:00"/>
    <x v="39"/>
    <x v="1"/>
    <n v="190"/>
    <n v="3"/>
    <n v="0"/>
    <x v="1"/>
    <s v="Credit Card"/>
    <x v="0"/>
    <s v="No"/>
    <s v="Accommodation"/>
    <n v="5"/>
    <n v="3"/>
    <n v="950"/>
    <x v="0"/>
    <n v="190"/>
  </r>
  <r>
    <n v="5319"/>
    <x v="1"/>
    <x v="112"/>
    <d v="2023-12-28T00:00:00"/>
    <x v="220"/>
    <x v="1"/>
    <n v="91.45"/>
    <n v="2"/>
    <n v="2"/>
    <x v="2"/>
    <s v="Credit Card"/>
    <x v="2"/>
    <s v="No"/>
    <s v="Accommodation"/>
    <n v="9"/>
    <n v="4"/>
    <n v="0"/>
    <x v="2"/>
    <n v="0"/>
  </r>
  <r>
    <n v="5320"/>
    <x v="0"/>
    <x v="141"/>
    <d v="2023-12-23T00:00:00"/>
    <x v="69"/>
    <x v="2"/>
    <n v="95.87"/>
    <n v="2"/>
    <n v="0"/>
    <x v="2"/>
    <s v="Bank Transfer"/>
    <x v="0"/>
    <s v="No"/>
    <s v="Other"/>
    <n v="5"/>
    <n v="2"/>
    <n v="479.35"/>
    <x v="0"/>
    <n v="95.87"/>
  </r>
  <r>
    <n v="5321"/>
    <x v="3"/>
    <x v="244"/>
    <d v="2023-01-22T00:00:00"/>
    <x v="305"/>
    <x v="0"/>
    <n v="355.88"/>
    <n v="1"/>
    <n v="1"/>
    <x v="3"/>
    <s v="UPI"/>
    <x v="0"/>
    <s v="No"/>
    <s v="Accommodation"/>
    <n v="10"/>
    <n v="2"/>
    <n v="3558.8"/>
    <x v="0"/>
    <n v="355.88"/>
  </r>
  <r>
    <n v="5322"/>
    <x v="3"/>
    <x v="168"/>
    <d v="2023-06-10T00:00:00"/>
    <x v="357"/>
    <x v="0"/>
    <n v="294.64"/>
    <n v="2"/>
    <n v="0"/>
    <x v="1"/>
    <s v="Credit Card"/>
    <x v="0"/>
    <s v="Yes"/>
    <s v="Spa Services"/>
    <n v="4"/>
    <n v="2"/>
    <n v="1178.56"/>
    <x v="0"/>
    <n v="294.64"/>
  </r>
  <r>
    <n v="5323"/>
    <x v="3"/>
    <x v="231"/>
    <d v="2023-07-08T00:00:00"/>
    <x v="72"/>
    <x v="2"/>
    <n v="149.13999999999999"/>
    <n v="3"/>
    <n v="0"/>
    <x v="0"/>
    <s v="UPI"/>
    <x v="0"/>
    <s v="No"/>
    <s v="Laundry"/>
    <n v="5"/>
    <n v="3"/>
    <n v="745.69999999999993"/>
    <x v="0"/>
    <n v="149.13999999999999"/>
  </r>
  <r>
    <n v="5324"/>
    <x v="1"/>
    <x v="215"/>
    <d v="2023-10-19T00:00:00"/>
    <x v="138"/>
    <x v="2"/>
    <n v="116.77"/>
    <n v="2"/>
    <n v="2"/>
    <x v="3"/>
    <s v="UPI"/>
    <x v="1"/>
    <s v="No"/>
    <s v="Laundry"/>
    <n v="3"/>
    <n v="4"/>
    <n v="350.31"/>
    <x v="1"/>
    <n v="116.77"/>
  </r>
  <r>
    <n v="5325"/>
    <x v="0"/>
    <x v="185"/>
    <d v="2023-04-22T00:00:00"/>
    <x v="42"/>
    <x v="2"/>
    <n v="99.92"/>
    <n v="2"/>
    <n v="0"/>
    <x v="1"/>
    <s v="Cash"/>
    <x v="0"/>
    <s v="No"/>
    <s v="Accommodation"/>
    <n v="5"/>
    <n v="2"/>
    <n v="499.6"/>
    <x v="0"/>
    <n v="99.92"/>
  </r>
  <r>
    <n v="5326"/>
    <x v="0"/>
    <x v="69"/>
    <d v="2023-02-17T00:00:00"/>
    <x v="375"/>
    <x v="1"/>
    <n v="134.24"/>
    <n v="3"/>
    <n v="2"/>
    <x v="2"/>
    <s v="Debit Card"/>
    <x v="0"/>
    <s v="No"/>
    <s v="Spa Services"/>
    <n v="5"/>
    <n v="5"/>
    <n v="671.2"/>
    <x v="0"/>
    <n v="134.24"/>
  </r>
  <r>
    <n v="5327"/>
    <x v="1"/>
    <x v="101"/>
    <d v="2023-05-14T00:00:00"/>
    <x v="179"/>
    <x v="1"/>
    <n v="130.94999999999999"/>
    <n v="1"/>
    <n v="0"/>
    <x v="1"/>
    <s v="UPI"/>
    <x v="3"/>
    <s v="Yes"/>
    <s v="Accommodation"/>
    <n v="3"/>
    <n v="1"/>
    <n v="0"/>
    <x v="2"/>
    <n v="0"/>
  </r>
  <r>
    <n v="5328"/>
    <x v="1"/>
    <x v="263"/>
    <d v="2023-08-05T00:00:00"/>
    <x v="338"/>
    <x v="3"/>
    <n v="276.47000000000003"/>
    <n v="1"/>
    <n v="0"/>
    <x v="2"/>
    <s v="Cash"/>
    <x v="0"/>
    <s v="Yes"/>
    <s v="Accommodation"/>
    <n v="9"/>
    <n v="1"/>
    <n v="2488.2300000000005"/>
    <x v="0"/>
    <n v="276.47000000000003"/>
  </r>
  <r>
    <n v="5329"/>
    <x v="2"/>
    <x v="249"/>
    <d v="2023-06-04T00:00:00"/>
    <x v="236"/>
    <x v="1"/>
    <n v="132.94999999999999"/>
    <n v="4"/>
    <n v="0"/>
    <x v="4"/>
    <s v="UPI"/>
    <x v="0"/>
    <s v="No"/>
    <s v="Accommodation"/>
    <n v="2"/>
    <n v="4"/>
    <n v="265.89999999999998"/>
    <x v="0"/>
    <n v="132.94999999999999"/>
  </r>
  <r>
    <n v="5330"/>
    <x v="3"/>
    <x v="199"/>
    <d v="2023-10-08T00:00:00"/>
    <x v="110"/>
    <x v="0"/>
    <n v="341.45"/>
    <n v="1"/>
    <n v="2"/>
    <x v="4"/>
    <s v="UPI"/>
    <x v="0"/>
    <s v="No"/>
    <s v="Accommodation"/>
    <n v="9"/>
    <n v="3"/>
    <n v="3073.0499999999997"/>
    <x v="0"/>
    <n v="341.45"/>
  </r>
  <r>
    <n v="5331"/>
    <x v="0"/>
    <x v="289"/>
    <d v="2023-12-16T00:00:00"/>
    <x v="316"/>
    <x v="2"/>
    <n v="92.93"/>
    <n v="2"/>
    <n v="0"/>
    <x v="2"/>
    <s v="Credit Card"/>
    <x v="3"/>
    <s v="No"/>
    <s v="Spa Services"/>
    <n v="8"/>
    <n v="2"/>
    <n v="0"/>
    <x v="2"/>
    <n v="0"/>
  </r>
  <r>
    <n v="5332"/>
    <x v="3"/>
    <x v="321"/>
    <d v="2023-07-13T00:00:00"/>
    <x v="241"/>
    <x v="2"/>
    <n v="78.72"/>
    <n v="2"/>
    <n v="1"/>
    <x v="4"/>
    <s v="UPI"/>
    <x v="0"/>
    <s v="No"/>
    <s v="Accommodation"/>
    <n v="1"/>
    <n v="3"/>
    <n v="78.72"/>
    <x v="0"/>
    <n v="78.72"/>
  </r>
  <r>
    <n v="5333"/>
    <x v="1"/>
    <x v="109"/>
    <d v="2023-04-20T00:00:00"/>
    <x v="139"/>
    <x v="1"/>
    <n v="167.98"/>
    <n v="2"/>
    <n v="2"/>
    <x v="1"/>
    <s v="Credit Card"/>
    <x v="1"/>
    <s v="No"/>
    <s v="Accommodation"/>
    <n v="7"/>
    <n v="4"/>
    <n v="1175.8599999999999"/>
    <x v="1"/>
    <n v="167.98"/>
  </r>
  <r>
    <n v="5334"/>
    <x v="0"/>
    <x v="289"/>
    <d v="2023-12-11T00:00:00"/>
    <x v="52"/>
    <x v="3"/>
    <n v="359.19"/>
    <n v="2"/>
    <n v="0"/>
    <x v="1"/>
    <s v="Debit Card"/>
    <x v="1"/>
    <s v="No"/>
    <s v="Accommodation"/>
    <n v="3"/>
    <n v="2"/>
    <n v="1077.57"/>
    <x v="1"/>
    <n v="359.19"/>
  </r>
  <r>
    <n v="5335"/>
    <x v="2"/>
    <x v="358"/>
    <d v="2023-01-21T00:00:00"/>
    <x v="154"/>
    <x v="1"/>
    <n v="119.48"/>
    <n v="2"/>
    <n v="0"/>
    <x v="4"/>
    <s v="Credit Card"/>
    <x v="0"/>
    <s v="No"/>
    <s v="Accommodation"/>
    <n v="4"/>
    <n v="2"/>
    <n v="477.92"/>
    <x v="0"/>
    <n v="119.48"/>
  </r>
  <r>
    <n v="5336"/>
    <x v="1"/>
    <x v="307"/>
    <d v="2023-11-22T00:00:00"/>
    <x v="374"/>
    <x v="3"/>
    <n v="390.06"/>
    <n v="4"/>
    <n v="0"/>
    <x v="1"/>
    <s v="Credit Card"/>
    <x v="0"/>
    <s v="No"/>
    <s v="Other"/>
    <n v="1"/>
    <n v="4"/>
    <n v="390.06"/>
    <x v="0"/>
    <n v="390.06"/>
  </r>
  <r>
    <n v="5337"/>
    <x v="3"/>
    <x v="342"/>
    <d v="2023-02-01T00:00:00"/>
    <x v="263"/>
    <x v="2"/>
    <n v="164.78"/>
    <n v="1"/>
    <n v="1"/>
    <x v="2"/>
    <s v="UPI"/>
    <x v="2"/>
    <s v="No"/>
    <s v="Food &amp; Beverage"/>
    <n v="11"/>
    <n v="2"/>
    <n v="0"/>
    <x v="2"/>
    <n v="0"/>
  </r>
  <r>
    <n v="5338"/>
    <x v="0"/>
    <x v="268"/>
    <d v="2023-08-23T00:00:00"/>
    <x v="75"/>
    <x v="2"/>
    <n v="88.62"/>
    <n v="2"/>
    <n v="0"/>
    <x v="4"/>
    <s v="Cash"/>
    <x v="0"/>
    <s v="No"/>
    <s v="Food &amp; Beverage"/>
    <n v="4"/>
    <n v="2"/>
    <n v="354.48"/>
    <x v="0"/>
    <n v="88.62"/>
  </r>
  <r>
    <n v="5339"/>
    <x v="1"/>
    <x v="360"/>
    <d v="2023-04-08T00:00:00"/>
    <x v="117"/>
    <x v="0"/>
    <n v="210.38"/>
    <n v="3"/>
    <n v="0"/>
    <x v="1"/>
    <s v="Credit Card"/>
    <x v="3"/>
    <s v="No"/>
    <s v="Spa Services"/>
    <n v="6"/>
    <n v="3"/>
    <n v="0"/>
    <x v="2"/>
    <n v="0"/>
  </r>
  <r>
    <n v="5340"/>
    <x v="1"/>
    <x v="259"/>
    <d v="2023-10-05T00:00:00"/>
    <x v="66"/>
    <x v="3"/>
    <n v="405.55"/>
    <n v="1"/>
    <n v="0"/>
    <x v="0"/>
    <s v="Credit Card"/>
    <x v="1"/>
    <s v="No"/>
    <s v="Spa Services"/>
    <n v="4"/>
    <n v="1"/>
    <n v="1622.2"/>
    <x v="1"/>
    <n v="405.55"/>
  </r>
  <r>
    <n v="5341"/>
    <x v="1"/>
    <x v="332"/>
    <d v="2023-03-29T00:00:00"/>
    <x v="253"/>
    <x v="1"/>
    <n v="155.80000000000001"/>
    <n v="1"/>
    <n v="0"/>
    <x v="0"/>
    <s v="Bank Transfer"/>
    <x v="0"/>
    <s v="No"/>
    <s v="Accommodation"/>
    <n v="2"/>
    <n v="1"/>
    <n v="311.60000000000002"/>
    <x v="0"/>
    <n v="155.80000000000001"/>
  </r>
  <r>
    <n v="5342"/>
    <x v="1"/>
    <x v="258"/>
    <d v="2023-07-15T00:00:00"/>
    <x v="366"/>
    <x v="1"/>
    <n v="96.42"/>
    <n v="2"/>
    <n v="1"/>
    <x v="4"/>
    <s v="Bank Transfer"/>
    <x v="3"/>
    <s v="Yes"/>
    <s v="Food &amp; Beverage"/>
    <n v="5"/>
    <n v="3"/>
    <n v="0"/>
    <x v="2"/>
    <n v="0"/>
  </r>
  <r>
    <n v="5343"/>
    <x v="2"/>
    <x v="74"/>
    <d v="2023-05-12T00:00:00"/>
    <x v="347"/>
    <x v="3"/>
    <n v="355.81"/>
    <n v="1"/>
    <n v="0"/>
    <x v="4"/>
    <s v="Credit Card"/>
    <x v="2"/>
    <s v="No"/>
    <s v="Accommodation"/>
    <n v="6"/>
    <n v="1"/>
    <n v="0"/>
    <x v="2"/>
    <n v="0"/>
  </r>
  <r>
    <n v="5344"/>
    <x v="0"/>
    <x v="79"/>
    <d v="2023-01-24T00:00:00"/>
    <x v="23"/>
    <x v="1"/>
    <n v="141.21"/>
    <n v="2"/>
    <n v="0"/>
    <x v="3"/>
    <s v="UPI"/>
    <x v="2"/>
    <s v="No"/>
    <s v="Accommodation"/>
    <n v="2"/>
    <n v="2"/>
    <n v="0"/>
    <x v="2"/>
    <n v="0"/>
  </r>
  <r>
    <n v="5345"/>
    <x v="1"/>
    <x v="340"/>
    <d v="2023-10-23T00:00:00"/>
    <x v="155"/>
    <x v="1"/>
    <n v="97.33"/>
    <n v="1"/>
    <n v="0"/>
    <x v="4"/>
    <s v="UPI"/>
    <x v="1"/>
    <s v="No"/>
    <s v="Spa Services"/>
    <n v="6"/>
    <n v="1"/>
    <n v="583.98"/>
    <x v="1"/>
    <n v="97.33"/>
  </r>
  <r>
    <n v="5346"/>
    <x v="0"/>
    <x v="265"/>
    <d v="2023-04-09T00:00:00"/>
    <x v="42"/>
    <x v="3"/>
    <n v="304.51"/>
    <n v="1"/>
    <n v="0"/>
    <x v="1"/>
    <s v="Bank Transfer"/>
    <x v="0"/>
    <s v="No"/>
    <s v="Food &amp; Beverage"/>
    <n v="3"/>
    <n v="1"/>
    <n v="913.53"/>
    <x v="0"/>
    <n v="304.51"/>
  </r>
  <r>
    <n v="5347"/>
    <x v="2"/>
    <x v="322"/>
    <d v="2023-05-25T00:00:00"/>
    <x v="268"/>
    <x v="0"/>
    <n v="259.5"/>
    <n v="2"/>
    <n v="0"/>
    <x v="4"/>
    <s v="Debit Card"/>
    <x v="1"/>
    <s v="No"/>
    <s v="Spa Services"/>
    <n v="3"/>
    <n v="2"/>
    <n v="778.5"/>
    <x v="1"/>
    <n v="259.5"/>
  </r>
  <r>
    <n v="5348"/>
    <x v="3"/>
    <x v="267"/>
    <d v="2023-11-25T00:00:00"/>
    <x v="248"/>
    <x v="2"/>
    <n v="79.05"/>
    <n v="1"/>
    <n v="1"/>
    <x v="0"/>
    <s v="Bank Transfer"/>
    <x v="0"/>
    <s v="No"/>
    <s v="Accommodation"/>
    <n v="6"/>
    <n v="2"/>
    <n v="474.29999999999995"/>
    <x v="0"/>
    <n v="79.05"/>
  </r>
  <r>
    <n v="5349"/>
    <x v="1"/>
    <x v="155"/>
    <d v="2023-07-23T00:00:00"/>
    <x v="99"/>
    <x v="2"/>
    <n v="105.47"/>
    <n v="4"/>
    <n v="3"/>
    <x v="1"/>
    <s v="Bank Transfer"/>
    <x v="0"/>
    <s v="No"/>
    <s v="Accommodation"/>
    <n v="6"/>
    <n v="7"/>
    <n v="632.81999999999994"/>
    <x v="0"/>
    <n v="105.46999999999998"/>
  </r>
  <r>
    <n v="5350"/>
    <x v="3"/>
    <x v="321"/>
    <d v="2023-07-18T00:00:00"/>
    <x v="296"/>
    <x v="2"/>
    <n v="108.86"/>
    <n v="1"/>
    <n v="0"/>
    <x v="3"/>
    <s v="Debit Card"/>
    <x v="0"/>
    <s v="No"/>
    <s v="Accommodation"/>
    <n v="6"/>
    <n v="1"/>
    <n v="653.16"/>
    <x v="0"/>
    <n v="108.86"/>
  </r>
  <r>
    <n v="5351"/>
    <x v="1"/>
    <x v="350"/>
    <d v="2023-07-20T00:00:00"/>
    <x v="37"/>
    <x v="3"/>
    <n v="325.45"/>
    <n v="3"/>
    <n v="2"/>
    <x v="2"/>
    <s v="Debit Card"/>
    <x v="0"/>
    <s v="No"/>
    <s v="Food &amp; Beverage"/>
    <n v="5"/>
    <n v="5"/>
    <n v="1627.25"/>
    <x v="0"/>
    <n v="325.45"/>
  </r>
  <r>
    <n v="5352"/>
    <x v="3"/>
    <x v="18"/>
    <d v="2023-06-29T00:00:00"/>
    <x v="175"/>
    <x v="1"/>
    <n v="135.15"/>
    <n v="2"/>
    <n v="1"/>
    <x v="1"/>
    <s v="Cash"/>
    <x v="0"/>
    <s v="Yes"/>
    <s v="Accommodation"/>
    <n v="10"/>
    <n v="3"/>
    <n v="1351.5"/>
    <x v="0"/>
    <n v="135.15"/>
  </r>
  <r>
    <n v="5353"/>
    <x v="0"/>
    <x v="306"/>
    <d v="2023-07-12T00:00:00"/>
    <x v="36"/>
    <x v="3"/>
    <n v="365.14"/>
    <n v="2"/>
    <n v="0"/>
    <x v="0"/>
    <s v="Bank Transfer"/>
    <x v="0"/>
    <s v="No"/>
    <s v="Accommodation"/>
    <n v="6"/>
    <n v="2"/>
    <n v="2190.84"/>
    <x v="0"/>
    <n v="365.14000000000004"/>
  </r>
  <r>
    <n v="5354"/>
    <x v="1"/>
    <x v="41"/>
    <d v="2023-05-24T00:00:00"/>
    <x v="357"/>
    <x v="3"/>
    <n v="389.85"/>
    <n v="2"/>
    <n v="0"/>
    <x v="3"/>
    <s v="Cash"/>
    <x v="0"/>
    <s v="No"/>
    <s v="Accommodation"/>
    <n v="7"/>
    <n v="2"/>
    <n v="2728.9500000000003"/>
    <x v="0"/>
    <n v="389.85"/>
  </r>
  <r>
    <n v="5355"/>
    <x v="2"/>
    <x v="123"/>
    <d v="2024-01-03T00:00:00"/>
    <x v="170"/>
    <x v="1"/>
    <n v="186.69"/>
    <n v="1"/>
    <n v="0"/>
    <x v="1"/>
    <s v="Cash"/>
    <x v="0"/>
    <s v="Yes"/>
    <s v="Accommodation"/>
    <n v="5"/>
    <n v="1"/>
    <n v="933.45"/>
    <x v="0"/>
    <n v="186.69"/>
  </r>
  <r>
    <n v="5356"/>
    <x v="2"/>
    <x v="296"/>
    <d v="2023-06-04T00:00:00"/>
    <x v="307"/>
    <x v="2"/>
    <n v="84.97"/>
    <n v="3"/>
    <n v="0"/>
    <x v="4"/>
    <s v="Bank Transfer"/>
    <x v="0"/>
    <s v="Yes"/>
    <s v="Food &amp; Beverage"/>
    <n v="1"/>
    <n v="3"/>
    <n v="84.97"/>
    <x v="0"/>
    <n v="84.97"/>
  </r>
  <r>
    <n v="5357"/>
    <x v="3"/>
    <x v="219"/>
    <d v="2023-07-14T00:00:00"/>
    <x v="323"/>
    <x v="3"/>
    <n v="533.49"/>
    <n v="4"/>
    <n v="2"/>
    <x v="0"/>
    <s v="Credit Card"/>
    <x v="1"/>
    <s v="Yes"/>
    <s v="Accommodation"/>
    <n v="6"/>
    <n v="6"/>
    <n v="3200.94"/>
    <x v="1"/>
    <n v="533.49"/>
  </r>
  <r>
    <n v="5358"/>
    <x v="1"/>
    <x v="122"/>
    <d v="2023-06-28T00:00:00"/>
    <x v="18"/>
    <x v="0"/>
    <n v="156.49"/>
    <n v="2"/>
    <n v="0"/>
    <x v="0"/>
    <s v="Credit Card"/>
    <x v="0"/>
    <s v="No"/>
    <s v="Accommodation"/>
    <n v="4"/>
    <n v="2"/>
    <n v="625.96"/>
    <x v="0"/>
    <n v="156.49"/>
  </r>
  <r>
    <n v="5359"/>
    <x v="0"/>
    <x v="362"/>
    <d v="2023-11-07T00:00:00"/>
    <x v="181"/>
    <x v="1"/>
    <n v="144.52000000000001"/>
    <n v="4"/>
    <n v="0"/>
    <x v="4"/>
    <s v="UPI"/>
    <x v="0"/>
    <s v="Yes"/>
    <s v="Food &amp; Beverage"/>
    <n v="6"/>
    <n v="4"/>
    <n v="867.12000000000012"/>
    <x v="0"/>
    <n v="144.52000000000001"/>
  </r>
  <r>
    <n v="5360"/>
    <x v="1"/>
    <x v="230"/>
    <d v="2023-06-26T00:00:00"/>
    <x v="303"/>
    <x v="0"/>
    <n v="198.82"/>
    <n v="2"/>
    <n v="1"/>
    <x v="1"/>
    <s v="Debit Card"/>
    <x v="0"/>
    <s v="Yes"/>
    <s v="Accommodation"/>
    <n v="8"/>
    <n v="3"/>
    <n v="1590.56"/>
    <x v="0"/>
    <n v="198.82"/>
  </r>
  <r>
    <n v="5361"/>
    <x v="3"/>
    <x v="284"/>
    <d v="2023-11-15T00:00:00"/>
    <x v="71"/>
    <x v="3"/>
    <n v="586.84"/>
    <n v="1"/>
    <n v="0"/>
    <x v="3"/>
    <s v="Cash"/>
    <x v="0"/>
    <s v="Yes"/>
    <s v="Spa Services"/>
    <n v="6"/>
    <n v="1"/>
    <n v="3521.04"/>
    <x v="0"/>
    <n v="586.84"/>
  </r>
  <r>
    <n v="5362"/>
    <x v="0"/>
    <x v="80"/>
    <d v="2023-02-28T00:00:00"/>
    <x v="79"/>
    <x v="3"/>
    <n v="426.17"/>
    <n v="1"/>
    <n v="3"/>
    <x v="2"/>
    <s v="Cash"/>
    <x v="0"/>
    <s v="No"/>
    <s v="Spa Services"/>
    <n v="12"/>
    <n v="4"/>
    <n v="5114.04"/>
    <x v="0"/>
    <n v="426.17"/>
  </r>
  <r>
    <n v="5363"/>
    <x v="1"/>
    <x v="212"/>
    <d v="2023-11-18T00:00:00"/>
    <x v="52"/>
    <x v="2"/>
    <n v="66.349999999999994"/>
    <n v="3"/>
    <n v="2"/>
    <x v="0"/>
    <s v="UPI"/>
    <x v="0"/>
    <s v="No"/>
    <s v="Accommodation"/>
    <n v="6"/>
    <n v="5"/>
    <n v="398.09999999999997"/>
    <x v="0"/>
    <n v="66.349999999999994"/>
  </r>
  <r>
    <n v="5364"/>
    <x v="0"/>
    <x v="251"/>
    <d v="2023-10-16T00:00:00"/>
    <x v="288"/>
    <x v="1"/>
    <n v="142.44999999999999"/>
    <n v="1"/>
    <n v="2"/>
    <x v="1"/>
    <s v="UPI"/>
    <x v="2"/>
    <s v="No"/>
    <s v="Accommodation"/>
    <n v="10"/>
    <n v="3"/>
    <n v="0"/>
    <x v="2"/>
    <n v="0"/>
  </r>
  <r>
    <n v="5365"/>
    <x v="0"/>
    <x v="64"/>
    <d v="2023-09-17T00:00:00"/>
    <x v="292"/>
    <x v="1"/>
    <n v="158.61000000000001"/>
    <n v="1"/>
    <n v="0"/>
    <x v="2"/>
    <s v="Debit Card"/>
    <x v="0"/>
    <s v="Yes"/>
    <s v="Food &amp; Beverage"/>
    <n v="2"/>
    <n v="1"/>
    <n v="317.22000000000003"/>
    <x v="0"/>
    <n v="158.61000000000001"/>
  </r>
  <r>
    <n v="5366"/>
    <x v="1"/>
    <x v="151"/>
    <d v="2023-10-09T00:00:00"/>
    <x v="198"/>
    <x v="2"/>
    <n v="112.58"/>
    <n v="4"/>
    <n v="0"/>
    <x v="0"/>
    <s v="Credit Card"/>
    <x v="3"/>
    <s v="No"/>
    <s v="Spa Services"/>
    <n v="12"/>
    <n v="4"/>
    <n v="0"/>
    <x v="2"/>
    <n v="0"/>
  </r>
  <r>
    <n v="5367"/>
    <x v="3"/>
    <x v="282"/>
    <d v="2023-06-11T00:00:00"/>
    <x v="222"/>
    <x v="2"/>
    <n v="137.02000000000001"/>
    <n v="1"/>
    <n v="0"/>
    <x v="0"/>
    <s v="Bank Transfer"/>
    <x v="0"/>
    <s v="Yes"/>
    <s v="Food &amp; Beverage"/>
    <n v="10"/>
    <n v="1"/>
    <n v="1370.2"/>
    <x v="0"/>
    <n v="137.02000000000001"/>
  </r>
  <r>
    <n v="5368"/>
    <x v="0"/>
    <x v="20"/>
    <d v="2023-09-23T00:00:00"/>
    <x v="27"/>
    <x v="2"/>
    <n v="98.3"/>
    <n v="2"/>
    <n v="0"/>
    <x v="1"/>
    <s v="Bank Transfer"/>
    <x v="1"/>
    <s v="No"/>
    <s v="Accommodation"/>
    <n v="3"/>
    <n v="2"/>
    <n v="294.89999999999998"/>
    <x v="1"/>
    <n v="98.3"/>
  </r>
  <r>
    <n v="5369"/>
    <x v="0"/>
    <x v="14"/>
    <d v="2023-04-16T00:00:00"/>
    <x v="29"/>
    <x v="1"/>
    <n v="112.62"/>
    <n v="3"/>
    <n v="0"/>
    <x v="3"/>
    <s v="UPI"/>
    <x v="1"/>
    <s v="No"/>
    <s v="Accommodation"/>
    <n v="9"/>
    <n v="3"/>
    <n v="1013.58"/>
    <x v="1"/>
    <n v="112.62"/>
  </r>
  <r>
    <n v="5370"/>
    <x v="1"/>
    <x v="36"/>
    <d v="2023-06-17T00:00:00"/>
    <x v="259"/>
    <x v="1"/>
    <n v="143.21"/>
    <n v="2"/>
    <n v="0"/>
    <x v="1"/>
    <s v="Cash"/>
    <x v="0"/>
    <s v="No"/>
    <s v="Food &amp; Beverage"/>
    <n v="4"/>
    <n v="2"/>
    <n v="572.84"/>
    <x v="0"/>
    <n v="143.21"/>
  </r>
  <r>
    <n v="5371"/>
    <x v="2"/>
    <x v="3"/>
    <d v="2023-12-25T00:00:00"/>
    <x v="176"/>
    <x v="1"/>
    <n v="197.12"/>
    <n v="4"/>
    <n v="0"/>
    <x v="2"/>
    <s v="Cash"/>
    <x v="1"/>
    <s v="No"/>
    <s v="Food &amp; Beverage"/>
    <n v="13"/>
    <n v="4"/>
    <n v="2562.56"/>
    <x v="1"/>
    <n v="197.12"/>
  </r>
  <r>
    <n v="5372"/>
    <x v="0"/>
    <x v="37"/>
    <d v="2023-07-01T00:00:00"/>
    <x v="400"/>
    <x v="2"/>
    <n v="105.8"/>
    <n v="4"/>
    <n v="1"/>
    <x v="3"/>
    <s v="Debit Card"/>
    <x v="1"/>
    <s v="No"/>
    <s v="Accommodation"/>
    <n v="3"/>
    <n v="5"/>
    <n v="317.39999999999998"/>
    <x v="1"/>
    <n v="105.8"/>
  </r>
  <r>
    <n v="5373"/>
    <x v="1"/>
    <x v="122"/>
    <d v="2023-07-05T00:00:00"/>
    <x v="293"/>
    <x v="0"/>
    <n v="137.85"/>
    <n v="1"/>
    <n v="0"/>
    <x v="4"/>
    <s v="UPI"/>
    <x v="0"/>
    <s v="No"/>
    <s v="Laundry"/>
    <n v="11"/>
    <n v="1"/>
    <n v="1516.35"/>
    <x v="0"/>
    <n v="137.85"/>
  </r>
  <r>
    <n v="5374"/>
    <x v="3"/>
    <x v="251"/>
    <d v="2023-10-11T00:00:00"/>
    <x v="248"/>
    <x v="1"/>
    <n v="140.52000000000001"/>
    <n v="1"/>
    <n v="2"/>
    <x v="0"/>
    <s v="Bank Transfer"/>
    <x v="3"/>
    <s v="No"/>
    <s v="Accommodation"/>
    <n v="5"/>
    <n v="3"/>
    <n v="0"/>
    <x v="2"/>
    <n v="0"/>
  </r>
  <r>
    <n v="5375"/>
    <x v="1"/>
    <x v="38"/>
    <d v="2023-08-09T00:00:00"/>
    <x v="194"/>
    <x v="2"/>
    <n v="116.49"/>
    <n v="2"/>
    <n v="0"/>
    <x v="2"/>
    <s v="UPI"/>
    <x v="1"/>
    <s v="No"/>
    <s v="Spa Services"/>
    <n v="9"/>
    <n v="2"/>
    <n v="1048.4099999999999"/>
    <x v="1"/>
    <n v="116.48999999999998"/>
  </r>
  <r>
    <n v="5376"/>
    <x v="2"/>
    <x v="285"/>
    <d v="2023-07-04T00:00:00"/>
    <x v="274"/>
    <x v="2"/>
    <n v="101.22"/>
    <n v="2"/>
    <n v="1"/>
    <x v="3"/>
    <s v="Cash"/>
    <x v="0"/>
    <s v="No"/>
    <s v="Accommodation"/>
    <n v="5"/>
    <n v="3"/>
    <n v="506.1"/>
    <x v="0"/>
    <n v="101.22"/>
  </r>
  <r>
    <n v="5377"/>
    <x v="3"/>
    <x v="89"/>
    <d v="2023-11-08T00:00:00"/>
    <x v="315"/>
    <x v="1"/>
    <n v="157.62"/>
    <n v="2"/>
    <n v="0"/>
    <x v="1"/>
    <s v="UPI"/>
    <x v="2"/>
    <s v="No"/>
    <s v="Accommodation"/>
    <n v="10"/>
    <n v="2"/>
    <n v="0"/>
    <x v="2"/>
    <n v="0"/>
  </r>
  <r>
    <n v="5378"/>
    <x v="3"/>
    <x v="107"/>
    <d v="2023-06-12T00:00:00"/>
    <x v="2"/>
    <x v="2"/>
    <n v="85.29"/>
    <n v="1"/>
    <n v="0"/>
    <x v="2"/>
    <s v="Bank Transfer"/>
    <x v="0"/>
    <s v="No"/>
    <s v="Other"/>
    <n v="7"/>
    <n v="1"/>
    <n v="597.03000000000009"/>
    <x v="0"/>
    <n v="85.29"/>
  </r>
  <r>
    <n v="5379"/>
    <x v="1"/>
    <x v="259"/>
    <d v="2023-10-11T00:00:00"/>
    <x v="57"/>
    <x v="1"/>
    <n v="117.62"/>
    <n v="2"/>
    <n v="1"/>
    <x v="1"/>
    <s v="UPI"/>
    <x v="2"/>
    <s v="No"/>
    <s v="Accommodation"/>
    <n v="10"/>
    <n v="3"/>
    <n v="0"/>
    <x v="2"/>
    <n v="0"/>
  </r>
  <r>
    <n v="5380"/>
    <x v="2"/>
    <x v="355"/>
    <d v="2023-11-07T00:00:00"/>
    <x v="255"/>
    <x v="0"/>
    <n v="245.92"/>
    <n v="2"/>
    <n v="3"/>
    <x v="1"/>
    <s v="Cash"/>
    <x v="0"/>
    <s v="No"/>
    <s v="Food &amp; Beverage"/>
    <n v="3"/>
    <n v="5"/>
    <n v="737.76"/>
    <x v="0"/>
    <n v="245.92"/>
  </r>
  <r>
    <n v="5381"/>
    <x v="3"/>
    <x v="137"/>
    <d v="2023-01-20T00:00:00"/>
    <x v="77"/>
    <x v="0"/>
    <n v="212.3"/>
    <n v="2"/>
    <n v="1"/>
    <x v="1"/>
    <s v="Credit Card"/>
    <x v="1"/>
    <s v="No"/>
    <s v="Accommodation"/>
    <n v="10"/>
    <n v="3"/>
    <n v="2123"/>
    <x v="1"/>
    <n v="212.3"/>
  </r>
  <r>
    <n v="5382"/>
    <x v="0"/>
    <x v="339"/>
    <d v="2023-12-09T00:00:00"/>
    <x v="206"/>
    <x v="2"/>
    <n v="60.19"/>
    <n v="2"/>
    <n v="2"/>
    <x v="1"/>
    <s v="Bank Transfer"/>
    <x v="0"/>
    <s v="No"/>
    <s v="Food &amp; Beverage"/>
    <n v="10"/>
    <n v="4"/>
    <n v="601.9"/>
    <x v="0"/>
    <n v="60.19"/>
  </r>
  <r>
    <n v="5383"/>
    <x v="3"/>
    <x v="55"/>
    <d v="2023-08-21T00:00:00"/>
    <x v="91"/>
    <x v="2"/>
    <n v="88.33"/>
    <n v="2"/>
    <n v="0"/>
    <x v="2"/>
    <s v="Credit Card"/>
    <x v="1"/>
    <s v="No"/>
    <s v="Accommodation"/>
    <n v="5"/>
    <n v="2"/>
    <n v="441.65"/>
    <x v="1"/>
    <n v="88.33"/>
  </r>
  <r>
    <n v="5384"/>
    <x v="3"/>
    <x v="140"/>
    <d v="2023-06-03T00:00:00"/>
    <x v="368"/>
    <x v="2"/>
    <n v="160.13"/>
    <n v="2"/>
    <n v="0"/>
    <x v="3"/>
    <s v="Debit Card"/>
    <x v="0"/>
    <s v="No"/>
    <s v="Accommodation"/>
    <n v="3"/>
    <n v="2"/>
    <n v="480.39"/>
    <x v="0"/>
    <n v="160.13"/>
  </r>
  <r>
    <n v="5385"/>
    <x v="0"/>
    <x v="355"/>
    <d v="2023-11-09T00:00:00"/>
    <x v="413"/>
    <x v="3"/>
    <n v="404.07"/>
    <n v="1"/>
    <n v="0"/>
    <x v="2"/>
    <s v="Credit Card"/>
    <x v="1"/>
    <s v="Yes"/>
    <s v="Accommodation"/>
    <n v="5"/>
    <n v="1"/>
    <n v="2020.35"/>
    <x v="1"/>
    <n v="404.07"/>
  </r>
  <r>
    <n v="5386"/>
    <x v="1"/>
    <x v="235"/>
    <d v="2023-09-20T00:00:00"/>
    <x v="295"/>
    <x v="3"/>
    <n v="323.58"/>
    <n v="1"/>
    <n v="1"/>
    <x v="1"/>
    <s v="Debit Card"/>
    <x v="1"/>
    <s v="Yes"/>
    <s v="Food &amp; Beverage"/>
    <n v="7"/>
    <n v="2"/>
    <n v="2265.06"/>
    <x v="1"/>
    <n v="323.58"/>
  </r>
  <r>
    <n v="5387"/>
    <x v="1"/>
    <x v="198"/>
    <d v="2023-06-15T00:00:00"/>
    <x v="35"/>
    <x v="2"/>
    <n v="84.38"/>
    <n v="4"/>
    <n v="0"/>
    <x v="1"/>
    <s v="Bank Transfer"/>
    <x v="1"/>
    <s v="Yes"/>
    <s v="Accommodation"/>
    <n v="3"/>
    <n v="4"/>
    <n v="253.14"/>
    <x v="1"/>
    <n v="84.38"/>
  </r>
  <r>
    <n v="5388"/>
    <x v="0"/>
    <x v="119"/>
    <d v="2023-05-27T00:00:00"/>
    <x v="180"/>
    <x v="1"/>
    <n v="164.72"/>
    <n v="3"/>
    <n v="0"/>
    <x v="1"/>
    <s v="Bank Transfer"/>
    <x v="1"/>
    <s v="No"/>
    <s v="Food &amp; Beverage"/>
    <n v="4"/>
    <n v="3"/>
    <n v="658.88"/>
    <x v="1"/>
    <n v="164.72"/>
  </r>
  <r>
    <n v="5389"/>
    <x v="0"/>
    <x v="137"/>
    <d v="2023-01-11T00:00:00"/>
    <x v="258"/>
    <x v="2"/>
    <n v="73.72"/>
    <n v="1"/>
    <n v="1"/>
    <x v="2"/>
    <s v="UPI"/>
    <x v="3"/>
    <s v="No"/>
    <s v="Spa Services"/>
    <n v="1"/>
    <n v="2"/>
    <n v="0"/>
    <x v="2"/>
    <n v="0"/>
  </r>
  <r>
    <n v="5390"/>
    <x v="2"/>
    <x v="107"/>
    <d v="2023-06-09T00:00:00"/>
    <x v="235"/>
    <x v="1"/>
    <n v="177.25"/>
    <n v="1"/>
    <n v="0"/>
    <x v="4"/>
    <s v="Debit Card"/>
    <x v="1"/>
    <s v="No"/>
    <s v="Accommodation"/>
    <n v="4"/>
    <n v="1"/>
    <n v="709"/>
    <x v="1"/>
    <n v="177.25"/>
  </r>
  <r>
    <n v="5391"/>
    <x v="0"/>
    <x v="343"/>
    <d v="2023-03-14T00:00:00"/>
    <x v="253"/>
    <x v="1"/>
    <n v="124.01"/>
    <n v="1"/>
    <n v="0"/>
    <x v="1"/>
    <s v="Credit Card"/>
    <x v="0"/>
    <s v="No"/>
    <s v="Accommodation"/>
    <n v="5"/>
    <n v="1"/>
    <n v="620.05000000000007"/>
    <x v="0"/>
    <n v="124.01000000000002"/>
  </r>
  <r>
    <n v="5392"/>
    <x v="3"/>
    <x v="111"/>
    <d v="2023-05-22T00:00:00"/>
    <x v="373"/>
    <x v="3"/>
    <n v="617.79999999999995"/>
    <n v="1"/>
    <n v="0"/>
    <x v="1"/>
    <s v="Debit Card"/>
    <x v="1"/>
    <s v="Yes"/>
    <s v="Laundry"/>
    <n v="9"/>
    <n v="1"/>
    <n v="5560.2"/>
    <x v="1"/>
    <n v="617.79999999999995"/>
  </r>
  <r>
    <n v="5393"/>
    <x v="1"/>
    <x v="171"/>
    <d v="2023-01-22T00:00:00"/>
    <x v="154"/>
    <x v="2"/>
    <n v="110.25"/>
    <n v="3"/>
    <n v="2"/>
    <x v="0"/>
    <s v="Debit Card"/>
    <x v="1"/>
    <s v="No"/>
    <s v="Accommodation"/>
    <n v="3"/>
    <n v="5"/>
    <n v="330.75"/>
    <x v="1"/>
    <n v="110.25"/>
  </r>
  <r>
    <n v="5394"/>
    <x v="2"/>
    <x v="338"/>
    <d v="2023-01-16T00:00:00"/>
    <x v="167"/>
    <x v="0"/>
    <n v="240.15"/>
    <n v="1"/>
    <n v="0"/>
    <x v="0"/>
    <s v="Debit Card"/>
    <x v="1"/>
    <s v="Yes"/>
    <s v="Accommodation"/>
    <n v="10"/>
    <n v="1"/>
    <n v="2401.5"/>
    <x v="1"/>
    <n v="240.15"/>
  </r>
  <r>
    <n v="5395"/>
    <x v="2"/>
    <x v="341"/>
    <d v="2023-10-24T00:00:00"/>
    <x v="379"/>
    <x v="0"/>
    <n v="251.21"/>
    <n v="1"/>
    <n v="1"/>
    <x v="0"/>
    <s v="Debit Card"/>
    <x v="0"/>
    <s v="No"/>
    <s v="Food &amp; Beverage"/>
    <n v="3"/>
    <n v="2"/>
    <n v="753.63"/>
    <x v="0"/>
    <n v="251.21"/>
  </r>
  <r>
    <n v="5396"/>
    <x v="3"/>
    <x v="53"/>
    <d v="2023-12-20T00:00:00"/>
    <x v="206"/>
    <x v="2"/>
    <n v="127.85"/>
    <n v="4"/>
    <n v="0"/>
    <x v="4"/>
    <s v="Credit Card"/>
    <x v="2"/>
    <s v="No"/>
    <s v="Accommodation"/>
    <n v="6"/>
    <n v="4"/>
    <n v="0"/>
    <x v="2"/>
    <n v="0"/>
  </r>
  <r>
    <n v="5397"/>
    <x v="3"/>
    <x v="293"/>
    <d v="2023-05-26T00:00:00"/>
    <x v="406"/>
    <x v="0"/>
    <n v="283.07"/>
    <n v="2"/>
    <n v="0"/>
    <x v="1"/>
    <s v="UPI"/>
    <x v="1"/>
    <s v="No"/>
    <s v="Food &amp; Beverage"/>
    <n v="6"/>
    <n v="2"/>
    <n v="1698.42"/>
    <x v="1"/>
    <n v="283.07"/>
  </r>
  <r>
    <n v="5398"/>
    <x v="0"/>
    <x v="278"/>
    <d v="2023-12-13T00:00:00"/>
    <x v="129"/>
    <x v="0"/>
    <n v="152.36000000000001"/>
    <n v="2"/>
    <n v="2"/>
    <x v="1"/>
    <s v="Bank Transfer"/>
    <x v="0"/>
    <s v="No"/>
    <s v="Accommodation"/>
    <n v="9"/>
    <n v="4"/>
    <n v="1371.2400000000002"/>
    <x v="0"/>
    <n v="152.36000000000001"/>
  </r>
  <r>
    <n v="5399"/>
    <x v="2"/>
    <x v="141"/>
    <d v="2023-12-25T00:00:00"/>
    <x v="247"/>
    <x v="3"/>
    <n v="387.35"/>
    <n v="1"/>
    <n v="0"/>
    <x v="3"/>
    <s v="Bank Transfer"/>
    <x v="0"/>
    <s v="Yes"/>
    <s v="Accommodation"/>
    <n v="7"/>
    <n v="1"/>
    <n v="2711.4500000000003"/>
    <x v="0"/>
    <n v="387.35"/>
  </r>
  <r>
    <n v="5400"/>
    <x v="1"/>
    <x v="358"/>
    <d v="2023-01-19T00:00:00"/>
    <x v="166"/>
    <x v="1"/>
    <n v="99.06"/>
    <n v="1"/>
    <n v="0"/>
    <x v="0"/>
    <s v="Debit Card"/>
    <x v="2"/>
    <s v="No"/>
    <s v="Food &amp; Beverage"/>
    <n v="2"/>
    <n v="1"/>
    <n v="0"/>
    <x v="2"/>
    <n v="0"/>
  </r>
  <r>
    <n v="5401"/>
    <x v="3"/>
    <x v="287"/>
    <d v="2023-05-28T00:00:00"/>
    <x v="225"/>
    <x v="1"/>
    <n v="196.6"/>
    <n v="1"/>
    <n v="1"/>
    <x v="4"/>
    <s v="Credit Card"/>
    <x v="0"/>
    <s v="No"/>
    <s v="Laundry"/>
    <n v="2"/>
    <n v="2"/>
    <n v="393.2"/>
    <x v="0"/>
    <n v="196.6"/>
  </r>
  <r>
    <n v="5402"/>
    <x v="3"/>
    <x v="120"/>
    <d v="2023-06-20T00:00:00"/>
    <x v="240"/>
    <x v="0"/>
    <n v="346.1"/>
    <n v="2"/>
    <n v="1"/>
    <x v="3"/>
    <s v="Bank Transfer"/>
    <x v="0"/>
    <s v="Yes"/>
    <s v="Accommodation"/>
    <n v="3"/>
    <n v="3"/>
    <n v="1038.3000000000002"/>
    <x v="0"/>
    <n v="346.10000000000008"/>
  </r>
  <r>
    <n v="5403"/>
    <x v="0"/>
    <x v="83"/>
    <d v="2023-01-17T00:00:00"/>
    <x v="312"/>
    <x v="1"/>
    <n v="118.81"/>
    <n v="2"/>
    <n v="1"/>
    <x v="4"/>
    <s v="Cash"/>
    <x v="2"/>
    <s v="No"/>
    <s v="Accommodation"/>
    <n v="2"/>
    <n v="3"/>
    <n v="0"/>
    <x v="2"/>
    <n v="0"/>
  </r>
  <r>
    <n v="5404"/>
    <x v="2"/>
    <x v="320"/>
    <d v="2023-12-05T00:00:00"/>
    <x v="22"/>
    <x v="0"/>
    <n v="213.51"/>
    <n v="2"/>
    <n v="1"/>
    <x v="1"/>
    <s v="Credit Card"/>
    <x v="2"/>
    <s v="No"/>
    <s v="Food &amp; Beverage"/>
    <n v="3"/>
    <n v="3"/>
    <n v="0"/>
    <x v="2"/>
    <n v="0"/>
  </r>
  <r>
    <n v="5405"/>
    <x v="0"/>
    <x v="284"/>
    <d v="2023-11-21T00:00:00"/>
    <x v="82"/>
    <x v="2"/>
    <n v="120.81"/>
    <n v="4"/>
    <n v="1"/>
    <x v="1"/>
    <s v="Bank Transfer"/>
    <x v="0"/>
    <s v="Yes"/>
    <s v="Food &amp; Beverage"/>
    <n v="12"/>
    <n v="5"/>
    <n v="1449.72"/>
    <x v="0"/>
    <n v="120.81"/>
  </r>
  <r>
    <n v="5406"/>
    <x v="1"/>
    <x v="288"/>
    <d v="2023-09-27T00:00:00"/>
    <x v="12"/>
    <x v="0"/>
    <n v="161.12"/>
    <n v="1"/>
    <n v="2"/>
    <x v="0"/>
    <s v="Debit Card"/>
    <x v="0"/>
    <s v="No"/>
    <s v="Accommodation"/>
    <n v="1"/>
    <n v="3"/>
    <n v="161.12"/>
    <x v="0"/>
    <n v="161.12"/>
  </r>
  <r>
    <n v="5407"/>
    <x v="2"/>
    <x v="20"/>
    <d v="2023-09-22T00:00:00"/>
    <x v="379"/>
    <x v="1"/>
    <n v="144.34"/>
    <n v="2"/>
    <n v="1"/>
    <x v="3"/>
    <s v="Debit Card"/>
    <x v="0"/>
    <s v="No"/>
    <s v="Accommodation"/>
    <n v="2"/>
    <n v="3"/>
    <n v="288.68"/>
    <x v="0"/>
    <n v="144.34"/>
  </r>
  <r>
    <n v="5408"/>
    <x v="1"/>
    <x v="191"/>
    <d v="2023-06-11T00:00:00"/>
    <x v="368"/>
    <x v="2"/>
    <n v="77.459999999999994"/>
    <n v="1"/>
    <n v="0"/>
    <x v="2"/>
    <s v="Debit Card"/>
    <x v="3"/>
    <s v="No"/>
    <s v="Accommodation"/>
    <n v="3"/>
    <n v="1"/>
    <n v="0"/>
    <x v="2"/>
    <n v="0"/>
  </r>
  <r>
    <n v="5409"/>
    <x v="3"/>
    <x v="295"/>
    <d v="2023-03-02T00:00:00"/>
    <x v="326"/>
    <x v="0"/>
    <n v="262.69"/>
    <n v="3"/>
    <n v="0"/>
    <x v="0"/>
    <s v="Bank Transfer"/>
    <x v="0"/>
    <s v="No"/>
    <s v="Spa Services"/>
    <n v="2"/>
    <n v="3"/>
    <n v="525.38"/>
    <x v="0"/>
    <n v="262.69"/>
  </r>
  <r>
    <n v="5410"/>
    <x v="3"/>
    <x v="103"/>
    <d v="2023-04-17T00:00:00"/>
    <x v="4"/>
    <x v="1"/>
    <n v="163.05000000000001"/>
    <n v="2"/>
    <n v="1"/>
    <x v="4"/>
    <s v="Bank Transfer"/>
    <x v="1"/>
    <s v="No"/>
    <s v="Accommodation"/>
    <n v="7"/>
    <n v="3"/>
    <n v="1141.3500000000001"/>
    <x v="1"/>
    <n v="163.05000000000001"/>
  </r>
  <r>
    <n v="5411"/>
    <x v="2"/>
    <x v="302"/>
    <d v="2023-03-06T00:00:00"/>
    <x v="102"/>
    <x v="0"/>
    <n v="297.39"/>
    <n v="1"/>
    <n v="0"/>
    <x v="2"/>
    <s v="Bank Transfer"/>
    <x v="0"/>
    <s v="No"/>
    <s v="Accommodation"/>
    <n v="5"/>
    <n v="1"/>
    <n v="1486.9499999999998"/>
    <x v="0"/>
    <n v="297.39"/>
  </r>
  <r>
    <n v="5412"/>
    <x v="1"/>
    <x v="172"/>
    <d v="2023-04-19T00:00:00"/>
    <x v="6"/>
    <x v="1"/>
    <n v="143.9"/>
    <n v="4"/>
    <n v="2"/>
    <x v="2"/>
    <s v="UPI"/>
    <x v="2"/>
    <s v="No"/>
    <s v="Laundry"/>
    <n v="4"/>
    <n v="6"/>
    <n v="0"/>
    <x v="2"/>
    <n v="0"/>
  </r>
  <r>
    <n v="5413"/>
    <x v="2"/>
    <x v="180"/>
    <d v="2023-03-05T00:00:00"/>
    <x v="55"/>
    <x v="1"/>
    <n v="217.26"/>
    <n v="2"/>
    <n v="1"/>
    <x v="2"/>
    <s v="Debit Card"/>
    <x v="2"/>
    <s v="No"/>
    <s v="Spa Services"/>
    <n v="6"/>
    <n v="3"/>
    <n v="0"/>
    <x v="2"/>
    <n v="0"/>
  </r>
  <r>
    <n v="5414"/>
    <x v="3"/>
    <x v="352"/>
    <d v="2023-08-28T00:00:00"/>
    <x v="383"/>
    <x v="2"/>
    <n v="81.39"/>
    <n v="1"/>
    <n v="0"/>
    <x v="2"/>
    <s v="Bank Transfer"/>
    <x v="2"/>
    <s v="Yes"/>
    <s v="Accommodation"/>
    <n v="3"/>
    <n v="1"/>
    <n v="0"/>
    <x v="2"/>
    <n v="0"/>
  </r>
  <r>
    <n v="5415"/>
    <x v="2"/>
    <x v="57"/>
    <d v="2023-06-23T00:00:00"/>
    <x v="385"/>
    <x v="1"/>
    <n v="198.08"/>
    <n v="1"/>
    <n v="2"/>
    <x v="4"/>
    <s v="UPI"/>
    <x v="3"/>
    <s v="No"/>
    <s v="Accommodation"/>
    <n v="7"/>
    <n v="3"/>
    <n v="0"/>
    <x v="2"/>
    <n v="0"/>
  </r>
  <r>
    <n v="5416"/>
    <x v="0"/>
    <x v="357"/>
    <d v="2023-06-04T00:00:00"/>
    <x v="321"/>
    <x v="2"/>
    <n v="127.98"/>
    <n v="3"/>
    <n v="0"/>
    <x v="2"/>
    <s v="Bank Transfer"/>
    <x v="1"/>
    <s v="No"/>
    <s v="Accommodation"/>
    <n v="5"/>
    <n v="3"/>
    <n v="639.9"/>
    <x v="1"/>
    <n v="127.97999999999999"/>
  </r>
  <r>
    <n v="5417"/>
    <x v="2"/>
    <x v="26"/>
    <d v="2023-04-29T00:00:00"/>
    <x v="173"/>
    <x v="2"/>
    <n v="136.94999999999999"/>
    <n v="3"/>
    <n v="0"/>
    <x v="1"/>
    <s v="Bank Transfer"/>
    <x v="1"/>
    <s v="No"/>
    <s v="Accommodation"/>
    <n v="8"/>
    <n v="3"/>
    <n v="1095.5999999999999"/>
    <x v="1"/>
    <n v="136.94999999999999"/>
  </r>
  <r>
    <n v="5418"/>
    <x v="0"/>
    <x v="190"/>
    <d v="2023-11-19T00:00:00"/>
    <x v="374"/>
    <x v="0"/>
    <n v="160.84"/>
    <n v="2"/>
    <n v="2"/>
    <x v="3"/>
    <s v="Credit Card"/>
    <x v="1"/>
    <s v="No"/>
    <s v="Other"/>
    <n v="5"/>
    <n v="4"/>
    <n v="804.2"/>
    <x v="1"/>
    <n v="160.84"/>
  </r>
  <r>
    <n v="5419"/>
    <x v="2"/>
    <x v="130"/>
    <d v="2023-09-04T00:00:00"/>
    <x v="32"/>
    <x v="3"/>
    <n v="434.52"/>
    <n v="1"/>
    <n v="0"/>
    <x v="2"/>
    <s v="Credit Card"/>
    <x v="0"/>
    <s v="No"/>
    <s v="Accommodation"/>
    <n v="3"/>
    <n v="1"/>
    <n v="1303.56"/>
    <x v="0"/>
    <n v="434.52"/>
  </r>
  <r>
    <n v="5420"/>
    <x v="2"/>
    <x v="298"/>
    <d v="2023-04-15T00:00:00"/>
    <x v="246"/>
    <x v="3"/>
    <n v="332.92"/>
    <n v="1"/>
    <n v="0"/>
    <x v="1"/>
    <s v="Bank Transfer"/>
    <x v="0"/>
    <s v="No"/>
    <s v="Laundry"/>
    <n v="12"/>
    <n v="1"/>
    <n v="3995.04"/>
    <x v="0"/>
    <n v="332.92"/>
  </r>
  <r>
    <n v="5421"/>
    <x v="0"/>
    <x v="200"/>
    <d v="2023-02-23T00:00:00"/>
    <x v="24"/>
    <x v="1"/>
    <n v="166.73"/>
    <n v="2"/>
    <n v="1"/>
    <x v="0"/>
    <s v="Debit Card"/>
    <x v="1"/>
    <s v="Yes"/>
    <s v="Accommodation"/>
    <n v="6"/>
    <n v="3"/>
    <n v="1000.3799999999999"/>
    <x v="1"/>
    <n v="166.73"/>
  </r>
  <r>
    <n v="5422"/>
    <x v="2"/>
    <x v="157"/>
    <d v="2023-03-10T00:00:00"/>
    <x v="131"/>
    <x v="2"/>
    <n v="85.4"/>
    <n v="2"/>
    <n v="0"/>
    <x v="1"/>
    <s v="Cash"/>
    <x v="0"/>
    <s v="No"/>
    <s v="Accommodation"/>
    <n v="2"/>
    <n v="2"/>
    <n v="170.8"/>
    <x v="0"/>
    <n v="85.4"/>
  </r>
  <r>
    <n v="5423"/>
    <x v="3"/>
    <x v="139"/>
    <d v="2023-04-23T00:00:00"/>
    <x v="372"/>
    <x v="2"/>
    <n v="114.49"/>
    <n v="3"/>
    <n v="0"/>
    <x v="3"/>
    <s v="Debit Card"/>
    <x v="0"/>
    <s v="No"/>
    <s v="Food &amp; Beverage"/>
    <n v="7"/>
    <n v="3"/>
    <n v="801.43"/>
    <x v="0"/>
    <n v="114.49"/>
  </r>
  <r>
    <n v="5424"/>
    <x v="0"/>
    <x v="346"/>
    <d v="2023-09-01T00:00:00"/>
    <x v="388"/>
    <x v="1"/>
    <n v="152.72999999999999"/>
    <n v="2"/>
    <n v="0"/>
    <x v="2"/>
    <s v="Cash"/>
    <x v="1"/>
    <s v="Yes"/>
    <s v="Other"/>
    <n v="1"/>
    <n v="2"/>
    <n v="152.72999999999999"/>
    <x v="1"/>
    <n v="152.72999999999999"/>
  </r>
  <r>
    <n v="5425"/>
    <x v="3"/>
    <x v="332"/>
    <d v="2023-03-30T00:00:00"/>
    <x v="327"/>
    <x v="0"/>
    <n v="363.45"/>
    <n v="1"/>
    <n v="0"/>
    <x v="2"/>
    <s v="UPI"/>
    <x v="0"/>
    <s v="No"/>
    <s v="Laundry"/>
    <n v="3"/>
    <n v="1"/>
    <n v="1090.3499999999999"/>
    <x v="0"/>
    <n v="363.45"/>
  </r>
  <r>
    <n v="5426"/>
    <x v="1"/>
    <x v="49"/>
    <d v="2023-03-27T00:00:00"/>
    <x v="121"/>
    <x v="2"/>
    <n v="81.96"/>
    <n v="1"/>
    <n v="1"/>
    <x v="0"/>
    <s v="Cash"/>
    <x v="1"/>
    <s v="Yes"/>
    <s v="Laundry"/>
    <n v="10"/>
    <n v="2"/>
    <n v="819.59999999999991"/>
    <x v="1"/>
    <n v="81.96"/>
  </r>
  <r>
    <n v="5427"/>
    <x v="2"/>
    <x v="3"/>
    <d v="2023-12-15T00:00:00"/>
    <x v="226"/>
    <x v="1"/>
    <n v="211.96"/>
    <n v="4"/>
    <n v="3"/>
    <x v="1"/>
    <s v="Debit Card"/>
    <x v="3"/>
    <s v="No"/>
    <s v="Spa Services"/>
    <n v="3"/>
    <n v="7"/>
    <n v="0"/>
    <x v="2"/>
    <n v="0"/>
  </r>
  <r>
    <n v="5428"/>
    <x v="2"/>
    <x v="349"/>
    <d v="2023-08-04T00:00:00"/>
    <x v="8"/>
    <x v="1"/>
    <n v="212.26"/>
    <n v="4"/>
    <n v="2"/>
    <x v="1"/>
    <s v="Bank Transfer"/>
    <x v="0"/>
    <s v="No"/>
    <s v="Food &amp; Beverage"/>
    <n v="5"/>
    <n v="6"/>
    <n v="1061.3"/>
    <x v="0"/>
    <n v="212.26"/>
  </r>
  <r>
    <n v="5429"/>
    <x v="3"/>
    <x v="14"/>
    <d v="2023-04-09T00:00:00"/>
    <x v="164"/>
    <x v="1"/>
    <n v="236.97"/>
    <n v="2"/>
    <n v="2"/>
    <x v="1"/>
    <s v="Credit Card"/>
    <x v="1"/>
    <s v="No"/>
    <s v="Food &amp; Beverage"/>
    <n v="2"/>
    <n v="4"/>
    <n v="473.94"/>
    <x v="1"/>
    <n v="236.97"/>
  </r>
  <r>
    <n v="5430"/>
    <x v="0"/>
    <x v="79"/>
    <d v="2023-01-29T00:00:00"/>
    <x v="10"/>
    <x v="3"/>
    <n v="396.3"/>
    <n v="2"/>
    <n v="0"/>
    <x v="2"/>
    <s v="Cash"/>
    <x v="0"/>
    <s v="Yes"/>
    <s v="Accommodation"/>
    <n v="7"/>
    <n v="2"/>
    <n v="2774.1"/>
    <x v="0"/>
    <n v="396.3"/>
  </r>
  <r>
    <n v="5431"/>
    <x v="0"/>
    <x v="3"/>
    <d v="2023-12-19T00:00:00"/>
    <x v="112"/>
    <x v="1"/>
    <n v="169.48"/>
    <n v="2"/>
    <n v="0"/>
    <x v="0"/>
    <s v="Bank Transfer"/>
    <x v="1"/>
    <s v="Yes"/>
    <s v="Food &amp; Beverage"/>
    <n v="7"/>
    <n v="2"/>
    <n v="1186.3599999999999"/>
    <x v="1"/>
    <n v="169.48"/>
  </r>
  <r>
    <n v="5432"/>
    <x v="1"/>
    <x v="35"/>
    <d v="2023-07-19T00:00:00"/>
    <x v="142"/>
    <x v="2"/>
    <n v="56.64"/>
    <n v="3"/>
    <n v="2"/>
    <x v="2"/>
    <s v="Credit Card"/>
    <x v="1"/>
    <s v="No"/>
    <s v="Spa Services"/>
    <n v="3"/>
    <n v="5"/>
    <n v="169.92000000000002"/>
    <x v="1"/>
    <n v="56.640000000000008"/>
  </r>
  <r>
    <n v="5433"/>
    <x v="1"/>
    <x v="195"/>
    <d v="2023-10-26T00:00:00"/>
    <x v="39"/>
    <x v="2"/>
    <n v="84.07"/>
    <n v="4"/>
    <n v="0"/>
    <x v="1"/>
    <s v="Credit Card"/>
    <x v="1"/>
    <s v="No"/>
    <s v="Food &amp; Beverage"/>
    <n v="8"/>
    <n v="4"/>
    <n v="672.56"/>
    <x v="1"/>
    <n v="84.07"/>
  </r>
  <r>
    <n v="5434"/>
    <x v="2"/>
    <x v="93"/>
    <d v="2023-10-11T00:00:00"/>
    <x v="262"/>
    <x v="2"/>
    <n v="122.95"/>
    <n v="1"/>
    <n v="0"/>
    <x v="1"/>
    <s v="Credit Card"/>
    <x v="2"/>
    <s v="Yes"/>
    <s v="Other"/>
    <n v="3"/>
    <n v="1"/>
    <n v="0"/>
    <x v="2"/>
    <n v="0"/>
  </r>
  <r>
    <n v="5435"/>
    <x v="2"/>
    <x v="339"/>
    <d v="2023-12-07T00:00:00"/>
    <x v="226"/>
    <x v="2"/>
    <n v="146.22"/>
    <n v="3"/>
    <n v="0"/>
    <x v="3"/>
    <s v="Cash"/>
    <x v="0"/>
    <s v="No"/>
    <s v="Accommodation"/>
    <n v="8"/>
    <n v="3"/>
    <n v="1169.76"/>
    <x v="0"/>
    <n v="146.22"/>
  </r>
  <r>
    <n v="5436"/>
    <x v="2"/>
    <x v="306"/>
    <d v="2023-07-09T00:00:00"/>
    <x v="240"/>
    <x v="0"/>
    <n v="302.98"/>
    <n v="4"/>
    <n v="0"/>
    <x v="1"/>
    <s v="Debit Card"/>
    <x v="2"/>
    <s v="No"/>
    <s v="Laundry"/>
    <n v="3"/>
    <n v="4"/>
    <n v="0"/>
    <x v="2"/>
    <n v="0"/>
  </r>
  <r>
    <n v="5437"/>
    <x v="3"/>
    <x v="246"/>
    <d v="2023-05-10T00:00:00"/>
    <x v="40"/>
    <x v="3"/>
    <n v="351.69"/>
    <n v="2"/>
    <n v="0"/>
    <x v="2"/>
    <s v="Credit Card"/>
    <x v="0"/>
    <s v="No"/>
    <s v="Laundry"/>
    <n v="2"/>
    <n v="2"/>
    <n v="703.38"/>
    <x v="0"/>
    <n v="351.69"/>
  </r>
  <r>
    <n v="5438"/>
    <x v="3"/>
    <x v="255"/>
    <d v="2023-09-15T00:00:00"/>
    <x v="269"/>
    <x v="2"/>
    <n v="101.16"/>
    <n v="2"/>
    <n v="0"/>
    <x v="1"/>
    <s v="Debit Card"/>
    <x v="3"/>
    <s v="No"/>
    <s v="Accommodation"/>
    <n v="7"/>
    <n v="2"/>
    <n v="0"/>
    <x v="2"/>
    <n v="0"/>
  </r>
  <r>
    <n v="5439"/>
    <x v="1"/>
    <x v="48"/>
    <d v="2023-01-19T00:00:00"/>
    <x v="217"/>
    <x v="2"/>
    <n v="110.48"/>
    <n v="3"/>
    <n v="0"/>
    <x v="1"/>
    <s v="Cash"/>
    <x v="0"/>
    <s v="No"/>
    <s v="Other"/>
    <n v="3"/>
    <n v="3"/>
    <n v="331.44"/>
    <x v="0"/>
    <n v="110.48"/>
  </r>
  <r>
    <n v="5440"/>
    <x v="2"/>
    <x v="53"/>
    <d v="2023-12-20T00:00:00"/>
    <x v="49"/>
    <x v="0"/>
    <n v="241.14"/>
    <n v="1"/>
    <n v="1"/>
    <x v="1"/>
    <s v="Cash"/>
    <x v="0"/>
    <s v="No"/>
    <s v="Laundry"/>
    <n v="6"/>
    <n v="2"/>
    <n v="1446.84"/>
    <x v="0"/>
    <n v="241.14"/>
  </r>
  <r>
    <n v="5441"/>
    <x v="2"/>
    <x v="179"/>
    <d v="2023-03-19T00:00:00"/>
    <x v="28"/>
    <x v="1"/>
    <n v="202.01"/>
    <n v="1"/>
    <n v="1"/>
    <x v="0"/>
    <s v="Credit Card"/>
    <x v="0"/>
    <s v="No"/>
    <s v="Spa Services"/>
    <n v="7"/>
    <n v="2"/>
    <n v="1414.07"/>
    <x v="0"/>
    <n v="202.01"/>
  </r>
  <r>
    <n v="5442"/>
    <x v="1"/>
    <x v="278"/>
    <d v="2023-12-15T00:00:00"/>
    <x v="90"/>
    <x v="3"/>
    <n v="366.82"/>
    <n v="2"/>
    <n v="0"/>
    <x v="1"/>
    <s v="Cash"/>
    <x v="0"/>
    <s v="No"/>
    <s v="Food &amp; Beverage"/>
    <n v="11"/>
    <n v="2"/>
    <n v="4035.02"/>
    <x v="0"/>
    <n v="366.82"/>
  </r>
  <r>
    <n v="5443"/>
    <x v="2"/>
    <x v="362"/>
    <d v="2023-11-06T00:00:00"/>
    <x v="413"/>
    <x v="0"/>
    <n v="270.95999999999998"/>
    <n v="1"/>
    <n v="0"/>
    <x v="3"/>
    <s v="Bank Transfer"/>
    <x v="0"/>
    <s v="No"/>
    <s v="Spa Services"/>
    <n v="5"/>
    <n v="1"/>
    <n v="1354.8"/>
    <x v="0"/>
    <n v="270.95999999999998"/>
  </r>
  <r>
    <n v="5444"/>
    <x v="0"/>
    <x v="344"/>
    <d v="2023-07-11T00:00:00"/>
    <x v="402"/>
    <x v="1"/>
    <n v="172.77"/>
    <n v="1"/>
    <n v="0"/>
    <x v="1"/>
    <s v="Cash"/>
    <x v="2"/>
    <s v="No"/>
    <s v="Accommodation"/>
    <n v="7"/>
    <n v="1"/>
    <n v="0"/>
    <x v="2"/>
    <n v="0"/>
  </r>
  <r>
    <n v="5445"/>
    <x v="1"/>
    <x v="238"/>
    <d v="2023-12-29T00:00:00"/>
    <x v="183"/>
    <x v="1"/>
    <n v="102.3"/>
    <n v="2"/>
    <n v="0"/>
    <x v="4"/>
    <s v="Credit Card"/>
    <x v="0"/>
    <s v="No"/>
    <s v="Spa Services"/>
    <n v="8"/>
    <n v="2"/>
    <n v="818.4"/>
    <x v="0"/>
    <n v="102.3"/>
  </r>
  <r>
    <n v="5446"/>
    <x v="3"/>
    <x v="322"/>
    <d v="2023-05-28T00:00:00"/>
    <x v="393"/>
    <x v="2"/>
    <n v="156.34"/>
    <n v="3"/>
    <n v="0"/>
    <x v="2"/>
    <s v="Debit Card"/>
    <x v="0"/>
    <s v="No"/>
    <s v="Accommodation"/>
    <n v="6"/>
    <n v="3"/>
    <n v="938.04"/>
    <x v="0"/>
    <n v="156.34"/>
  </r>
  <r>
    <n v="5447"/>
    <x v="3"/>
    <x v="84"/>
    <d v="2023-02-02T00:00:00"/>
    <x v="309"/>
    <x v="1"/>
    <n v="134.44999999999999"/>
    <n v="2"/>
    <n v="0"/>
    <x v="3"/>
    <s v="UPI"/>
    <x v="3"/>
    <s v="No"/>
    <s v="Food &amp; Beverage"/>
    <n v="3"/>
    <n v="2"/>
    <n v="0"/>
    <x v="2"/>
    <n v="0"/>
  </r>
  <r>
    <n v="5448"/>
    <x v="0"/>
    <x v="94"/>
    <d v="2023-02-17T00:00:00"/>
    <x v="212"/>
    <x v="2"/>
    <n v="109.99"/>
    <n v="2"/>
    <n v="0"/>
    <x v="3"/>
    <s v="UPI"/>
    <x v="1"/>
    <s v="No"/>
    <s v="Spa Services"/>
    <n v="3"/>
    <n v="2"/>
    <n v="329.96999999999997"/>
    <x v="1"/>
    <n v="109.99"/>
  </r>
  <r>
    <n v="5449"/>
    <x v="3"/>
    <x v="287"/>
    <d v="2023-05-28T00:00:00"/>
    <x v="195"/>
    <x v="0"/>
    <n v="255.19"/>
    <n v="2"/>
    <n v="1"/>
    <x v="2"/>
    <s v="Credit Card"/>
    <x v="1"/>
    <s v="No"/>
    <s v="Spa Services"/>
    <n v="2"/>
    <n v="3"/>
    <n v="510.38"/>
    <x v="1"/>
    <n v="255.19"/>
  </r>
  <r>
    <n v="5450"/>
    <x v="0"/>
    <x v="46"/>
    <d v="2023-03-27T00:00:00"/>
    <x v="121"/>
    <x v="2"/>
    <n v="84.93"/>
    <n v="1"/>
    <n v="0"/>
    <x v="3"/>
    <s v="Bank Transfer"/>
    <x v="3"/>
    <s v="Yes"/>
    <s v="Accommodation"/>
    <n v="3"/>
    <n v="1"/>
    <n v="0"/>
    <x v="2"/>
    <n v="0"/>
  </r>
  <r>
    <n v="5451"/>
    <x v="3"/>
    <x v="337"/>
    <d v="2023-11-08T00:00:00"/>
    <x v="181"/>
    <x v="2"/>
    <n v="160.28"/>
    <n v="4"/>
    <n v="1"/>
    <x v="2"/>
    <s v="Credit Card"/>
    <x v="0"/>
    <s v="No"/>
    <s v="Accommodation"/>
    <n v="8"/>
    <n v="5"/>
    <n v="1282.24"/>
    <x v="0"/>
    <n v="160.28"/>
  </r>
  <r>
    <n v="5452"/>
    <x v="3"/>
    <x v="74"/>
    <d v="2023-05-11T00:00:00"/>
    <x v="180"/>
    <x v="0"/>
    <n v="195.52"/>
    <n v="1"/>
    <n v="1"/>
    <x v="2"/>
    <s v="Cash"/>
    <x v="3"/>
    <s v="No"/>
    <s v="Accommodation"/>
    <n v="5"/>
    <n v="2"/>
    <n v="0"/>
    <x v="2"/>
    <n v="0"/>
  </r>
  <r>
    <n v="5453"/>
    <x v="1"/>
    <x v="230"/>
    <d v="2023-06-19T00:00:00"/>
    <x v="30"/>
    <x v="0"/>
    <n v="241.06"/>
    <n v="2"/>
    <n v="1"/>
    <x v="3"/>
    <s v="Bank Transfer"/>
    <x v="0"/>
    <s v="No"/>
    <s v="Spa Services"/>
    <n v="1"/>
    <n v="3"/>
    <n v="241.06"/>
    <x v="0"/>
    <n v="241.06"/>
  </r>
  <r>
    <n v="5454"/>
    <x v="1"/>
    <x v="226"/>
    <d v="2024-01-10T00:00:00"/>
    <x v="300"/>
    <x v="2"/>
    <n v="59.82"/>
    <n v="3"/>
    <n v="1"/>
    <x v="3"/>
    <s v="Credit Card"/>
    <x v="1"/>
    <s v="Yes"/>
    <s v="Accommodation"/>
    <n v="10"/>
    <n v="4"/>
    <n v="598.20000000000005"/>
    <x v="1"/>
    <n v="59.820000000000007"/>
  </r>
  <r>
    <n v="5455"/>
    <x v="1"/>
    <x v="23"/>
    <d v="2023-02-12T00:00:00"/>
    <x v="163"/>
    <x v="1"/>
    <n v="127.69"/>
    <n v="4"/>
    <n v="0"/>
    <x v="0"/>
    <s v="Debit Card"/>
    <x v="1"/>
    <s v="Yes"/>
    <s v="Spa Services"/>
    <n v="2"/>
    <n v="4"/>
    <n v="255.38"/>
    <x v="1"/>
    <n v="127.69"/>
  </r>
  <r>
    <n v="5456"/>
    <x v="3"/>
    <x v="47"/>
    <d v="2023-04-16T00:00:00"/>
    <x v="127"/>
    <x v="2"/>
    <n v="83.55"/>
    <n v="2"/>
    <n v="0"/>
    <x v="0"/>
    <s v="Credit Card"/>
    <x v="0"/>
    <s v="Yes"/>
    <s v="Food &amp; Beverage"/>
    <n v="11"/>
    <n v="2"/>
    <n v="919.05"/>
    <x v="0"/>
    <n v="83.55"/>
  </r>
  <r>
    <n v="5457"/>
    <x v="1"/>
    <x v="120"/>
    <d v="2023-06-25T00:00:00"/>
    <x v="368"/>
    <x v="0"/>
    <n v="213.55"/>
    <n v="2"/>
    <n v="3"/>
    <x v="1"/>
    <s v="UPI"/>
    <x v="2"/>
    <s v="No"/>
    <s v="Accommodation"/>
    <n v="8"/>
    <n v="5"/>
    <n v="0"/>
    <x v="2"/>
    <n v="0"/>
  </r>
  <r>
    <n v="5458"/>
    <x v="0"/>
    <x v="112"/>
    <d v="2023-12-21T00:00:00"/>
    <x v="363"/>
    <x v="0"/>
    <n v="184.61"/>
    <n v="2"/>
    <n v="0"/>
    <x v="1"/>
    <s v="Credit Card"/>
    <x v="0"/>
    <s v="No"/>
    <s v="Accommodation"/>
    <n v="2"/>
    <n v="2"/>
    <n v="369.22"/>
    <x v="0"/>
    <n v="184.61"/>
  </r>
  <r>
    <n v="5459"/>
    <x v="1"/>
    <x v="63"/>
    <d v="2023-03-31T00:00:00"/>
    <x v="218"/>
    <x v="2"/>
    <n v="67.95"/>
    <n v="1"/>
    <n v="0"/>
    <x v="1"/>
    <s v="Credit Card"/>
    <x v="1"/>
    <s v="Yes"/>
    <s v="Accommodation"/>
    <n v="10"/>
    <n v="1"/>
    <n v="679.5"/>
    <x v="1"/>
    <n v="67.95"/>
  </r>
  <r>
    <n v="5460"/>
    <x v="0"/>
    <x v="187"/>
    <d v="2023-06-02T00:00:00"/>
    <x v="321"/>
    <x v="2"/>
    <n v="60.23"/>
    <n v="3"/>
    <n v="0"/>
    <x v="3"/>
    <s v="UPI"/>
    <x v="2"/>
    <s v="No"/>
    <s v="Spa Services"/>
    <n v="12"/>
    <n v="3"/>
    <n v="0"/>
    <x v="2"/>
    <n v="0"/>
  </r>
  <r>
    <n v="5461"/>
    <x v="3"/>
    <x v="233"/>
    <d v="2023-03-07T00:00:00"/>
    <x v="70"/>
    <x v="1"/>
    <n v="193.39"/>
    <n v="4"/>
    <n v="0"/>
    <x v="1"/>
    <s v="Debit Card"/>
    <x v="0"/>
    <s v="No"/>
    <s v="Accommodation"/>
    <n v="4"/>
    <n v="4"/>
    <n v="773.56"/>
    <x v="0"/>
    <n v="193.39"/>
  </r>
  <r>
    <n v="5462"/>
    <x v="2"/>
    <x v="359"/>
    <d v="2023-10-15T00:00:00"/>
    <x v="355"/>
    <x v="1"/>
    <n v="215.83"/>
    <n v="1"/>
    <n v="2"/>
    <x v="0"/>
    <s v="Credit Card"/>
    <x v="0"/>
    <s v="Yes"/>
    <s v="Spa Services"/>
    <n v="2"/>
    <n v="3"/>
    <n v="431.66"/>
    <x v="0"/>
    <n v="215.83"/>
  </r>
  <r>
    <n v="5463"/>
    <x v="2"/>
    <x v="336"/>
    <d v="2023-12-25T00:00:00"/>
    <x v="304"/>
    <x v="2"/>
    <n v="79.98"/>
    <n v="2"/>
    <n v="1"/>
    <x v="3"/>
    <s v="UPI"/>
    <x v="2"/>
    <s v="Yes"/>
    <s v="Accommodation"/>
    <n v="3"/>
    <n v="3"/>
    <n v="0"/>
    <x v="2"/>
    <n v="0"/>
  </r>
  <r>
    <n v="5464"/>
    <x v="2"/>
    <x v="171"/>
    <d v="2023-01-20T00:00:00"/>
    <x v="77"/>
    <x v="2"/>
    <n v="90.01"/>
    <n v="1"/>
    <n v="0"/>
    <x v="2"/>
    <s v="Bank Transfer"/>
    <x v="0"/>
    <s v="Yes"/>
    <s v="Accommodation"/>
    <n v="1"/>
    <n v="1"/>
    <n v="90.01"/>
    <x v="0"/>
    <n v="90.01"/>
  </r>
  <r>
    <n v="5465"/>
    <x v="2"/>
    <x v="153"/>
    <d v="2023-04-01T00:00:00"/>
    <x v="42"/>
    <x v="1"/>
    <n v="131.99"/>
    <n v="2"/>
    <n v="0"/>
    <x v="2"/>
    <s v="Cash"/>
    <x v="1"/>
    <s v="No"/>
    <s v="Accommodation"/>
    <n v="3"/>
    <n v="2"/>
    <n v="395.97"/>
    <x v="1"/>
    <n v="131.99"/>
  </r>
  <r>
    <n v="5466"/>
    <x v="3"/>
    <x v="157"/>
    <d v="2023-03-15T00:00:00"/>
    <x v="239"/>
    <x v="1"/>
    <n v="162.71"/>
    <n v="1"/>
    <n v="0"/>
    <x v="2"/>
    <s v="Cash"/>
    <x v="1"/>
    <s v="No"/>
    <s v="Food &amp; Beverage"/>
    <n v="7"/>
    <n v="1"/>
    <n v="1138.97"/>
    <x v="1"/>
    <n v="162.71"/>
  </r>
  <r>
    <n v="5467"/>
    <x v="0"/>
    <x v="133"/>
    <d v="2023-01-07T00:00:00"/>
    <x v="427"/>
    <x v="1"/>
    <n v="143.29"/>
    <n v="2"/>
    <n v="0"/>
    <x v="2"/>
    <s v="Bank Transfer"/>
    <x v="0"/>
    <s v="Yes"/>
    <s v="Accommodation"/>
    <n v="6"/>
    <n v="2"/>
    <n v="859.74"/>
    <x v="0"/>
    <n v="143.29"/>
  </r>
  <r>
    <n v="5468"/>
    <x v="1"/>
    <x v="219"/>
    <d v="2023-07-11T00:00:00"/>
    <x v="126"/>
    <x v="2"/>
    <n v="55.32"/>
    <n v="1"/>
    <n v="0"/>
    <x v="1"/>
    <s v="Debit Card"/>
    <x v="1"/>
    <s v="Yes"/>
    <s v="Accommodation"/>
    <n v="3"/>
    <n v="1"/>
    <n v="165.96"/>
    <x v="1"/>
    <n v="55.32"/>
  </r>
  <r>
    <n v="5469"/>
    <x v="2"/>
    <x v="202"/>
    <d v="2023-11-23T00:00:00"/>
    <x v="66"/>
    <x v="2"/>
    <n v="139.26"/>
    <n v="3"/>
    <n v="3"/>
    <x v="3"/>
    <s v="Credit Card"/>
    <x v="0"/>
    <s v="No"/>
    <s v="Accommodation"/>
    <n v="3"/>
    <n v="6"/>
    <n v="417.78"/>
    <x v="0"/>
    <n v="139.26"/>
  </r>
  <r>
    <n v="5470"/>
    <x v="3"/>
    <x v="51"/>
    <d v="2023-12-28T00:00:00"/>
    <x v="151"/>
    <x v="0"/>
    <n v="345.82"/>
    <n v="3"/>
    <n v="1"/>
    <x v="4"/>
    <s v="Bank Transfer"/>
    <x v="0"/>
    <s v="Yes"/>
    <s v="Accommodation"/>
    <n v="2"/>
    <n v="4"/>
    <n v="691.64"/>
    <x v="0"/>
    <n v="345.82"/>
  </r>
  <r>
    <n v="5471"/>
    <x v="2"/>
    <x v="57"/>
    <d v="2023-06-23T00:00:00"/>
    <x v="123"/>
    <x v="1"/>
    <n v="152"/>
    <n v="1"/>
    <n v="0"/>
    <x v="4"/>
    <s v="Debit Card"/>
    <x v="0"/>
    <s v="Yes"/>
    <s v="Accommodation"/>
    <n v="7"/>
    <n v="1"/>
    <n v="1064"/>
    <x v="0"/>
    <n v="152"/>
  </r>
  <r>
    <n v="5472"/>
    <x v="1"/>
    <x v="126"/>
    <d v="2023-05-19T00:00:00"/>
    <x v="13"/>
    <x v="3"/>
    <n v="419.38"/>
    <n v="2"/>
    <n v="1"/>
    <x v="1"/>
    <s v="UPI"/>
    <x v="1"/>
    <s v="No"/>
    <s v="Other"/>
    <n v="10"/>
    <n v="3"/>
    <n v="4193.8"/>
    <x v="1"/>
    <n v="419.38"/>
  </r>
  <r>
    <n v="5473"/>
    <x v="2"/>
    <x v="2"/>
    <d v="2023-05-08T00:00:00"/>
    <x v="376"/>
    <x v="3"/>
    <n v="305.44"/>
    <n v="1"/>
    <n v="0"/>
    <x v="3"/>
    <s v="Cash"/>
    <x v="0"/>
    <s v="No"/>
    <s v="Accommodation"/>
    <n v="5"/>
    <n v="1"/>
    <n v="1527.2"/>
    <x v="0"/>
    <n v="305.44"/>
  </r>
  <r>
    <n v="5474"/>
    <x v="0"/>
    <x v="17"/>
    <d v="2023-11-10T00:00:00"/>
    <x v="248"/>
    <x v="2"/>
    <n v="72.14"/>
    <n v="1"/>
    <n v="0"/>
    <x v="0"/>
    <s v="Cash"/>
    <x v="1"/>
    <s v="No"/>
    <s v="Accommodation"/>
    <n v="4"/>
    <n v="1"/>
    <n v="288.56"/>
    <x v="1"/>
    <n v="72.14"/>
  </r>
  <r>
    <n v="5475"/>
    <x v="1"/>
    <x v="80"/>
    <d v="2023-02-19T00:00:00"/>
    <x v="328"/>
    <x v="1"/>
    <n v="142.68"/>
    <n v="3"/>
    <n v="1"/>
    <x v="1"/>
    <s v="Bank Transfer"/>
    <x v="1"/>
    <s v="No"/>
    <s v="Accommodation"/>
    <n v="3"/>
    <n v="4"/>
    <n v="428.04"/>
    <x v="1"/>
    <n v="142.68"/>
  </r>
  <r>
    <n v="5476"/>
    <x v="0"/>
    <x v="35"/>
    <d v="2023-07-24T00:00:00"/>
    <x v="118"/>
    <x v="2"/>
    <n v="72.349999999999994"/>
    <n v="1"/>
    <n v="1"/>
    <x v="4"/>
    <s v="Debit Card"/>
    <x v="0"/>
    <s v="No"/>
    <s v="Food &amp; Beverage"/>
    <n v="8"/>
    <n v="2"/>
    <n v="578.79999999999995"/>
    <x v="0"/>
    <n v="72.349999999999994"/>
  </r>
  <r>
    <n v="5477"/>
    <x v="0"/>
    <x v="118"/>
    <d v="2023-01-15T00:00:00"/>
    <x v="137"/>
    <x v="2"/>
    <n v="89.82"/>
    <n v="2"/>
    <n v="0"/>
    <x v="2"/>
    <s v="Bank Transfer"/>
    <x v="1"/>
    <s v="No"/>
    <s v="Accommodation"/>
    <n v="4"/>
    <n v="2"/>
    <n v="359.28"/>
    <x v="1"/>
    <n v="89.82"/>
  </r>
  <r>
    <n v="5478"/>
    <x v="1"/>
    <x v="80"/>
    <d v="2023-02-24T00:00:00"/>
    <x v="24"/>
    <x v="1"/>
    <n v="118.49"/>
    <n v="1"/>
    <n v="0"/>
    <x v="1"/>
    <s v="Credit Card"/>
    <x v="2"/>
    <s v="No"/>
    <s v="Accommodation"/>
    <n v="8"/>
    <n v="1"/>
    <n v="0"/>
    <x v="2"/>
    <n v="0"/>
  </r>
  <r>
    <n v="5479"/>
    <x v="1"/>
    <x v="31"/>
    <d v="2023-01-16T00:00:00"/>
    <x v="211"/>
    <x v="1"/>
    <n v="94.07"/>
    <n v="4"/>
    <n v="2"/>
    <x v="3"/>
    <s v="Cash"/>
    <x v="0"/>
    <s v="No"/>
    <s v="Accommodation"/>
    <n v="8"/>
    <n v="6"/>
    <n v="752.56"/>
    <x v="0"/>
    <n v="94.07"/>
  </r>
  <r>
    <n v="5480"/>
    <x v="2"/>
    <x v="333"/>
    <d v="2023-12-09T00:00:00"/>
    <x v="226"/>
    <x v="0"/>
    <n v="173.59"/>
    <n v="3"/>
    <n v="0"/>
    <x v="1"/>
    <s v="Credit Card"/>
    <x v="0"/>
    <s v="No"/>
    <s v="Spa Services"/>
    <n v="2"/>
    <n v="3"/>
    <n v="347.18"/>
    <x v="0"/>
    <n v="173.59"/>
  </r>
  <r>
    <n v="5481"/>
    <x v="1"/>
    <x v="294"/>
    <d v="2023-09-23T00:00:00"/>
    <x v="91"/>
    <x v="0"/>
    <n v="207.41"/>
    <n v="3"/>
    <n v="0"/>
    <x v="4"/>
    <s v="Bank Transfer"/>
    <x v="0"/>
    <s v="Yes"/>
    <s v="Accommodation"/>
    <n v="6"/>
    <n v="3"/>
    <n v="1244.46"/>
    <x v="0"/>
    <n v="207.41"/>
  </r>
  <r>
    <n v="5482"/>
    <x v="3"/>
    <x v="171"/>
    <d v="2023-01-26T00:00:00"/>
    <x v="74"/>
    <x v="2"/>
    <n v="92.59"/>
    <n v="1"/>
    <n v="0"/>
    <x v="2"/>
    <s v="Cash"/>
    <x v="0"/>
    <s v="No"/>
    <s v="Accommodation"/>
    <n v="7"/>
    <n v="1"/>
    <n v="648.13"/>
    <x v="0"/>
    <n v="92.59"/>
  </r>
  <r>
    <n v="5483"/>
    <x v="3"/>
    <x v="106"/>
    <d v="2023-06-16T00:00:00"/>
    <x v="408"/>
    <x v="2"/>
    <n v="140.19"/>
    <n v="1"/>
    <n v="1"/>
    <x v="0"/>
    <s v="Cash"/>
    <x v="0"/>
    <s v="No"/>
    <s v="Accommodation"/>
    <n v="9"/>
    <n v="2"/>
    <n v="1261.71"/>
    <x v="0"/>
    <n v="140.19"/>
  </r>
  <r>
    <n v="5484"/>
    <x v="3"/>
    <x v="104"/>
    <d v="2023-09-16T00:00:00"/>
    <x v="174"/>
    <x v="1"/>
    <n v="164.49"/>
    <n v="2"/>
    <n v="2"/>
    <x v="2"/>
    <s v="UPI"/>
    <x v="0"/>
    <s v="No"/>
    <s v="Accommodation"/>
    <n v="4"/>
    <n v="4"/>
    <n v="657.96"/>
    <x v="0"/>
    <n v="164.49"/>
  </r>
  <r>
    <n v="5485"/>
    <x v="1"/>
    <x v="333"/>
    <d v="2023-12-14T00:00:00"/>
    <x v="310"/>
    <x v="1"/>
    <n v="144.43"/>
    <n v="2"/>
    <n v="0"/>
    <x v="2"/>
    <s v="Credit Card"/>
    <x v="0"/>
    <s v="Yes"/>
    <s v="Accommodation"/>
    <n v="7"/>
    <n v="2"/>
    <n v="1011.01"/>
    <x v="0"/>
    <n v="144.43"/>
  </r>
  <r>
    <n v="5486"/>
    <x v="3"/>
    <x v="122"/>
    <d v="2023-07-03T00:00:00"/>
    <x v="241"/>
    <x v="1"/>
    <n v="175.62"/>
    <n v="4"/>
    <n v="0"/>
    <x v="4"/>
    <s v="UPI"/>
    <x v="1"/>
    <s v="No"/>
    <s v="Accommodation"/>
    <n v="9"/>
    <n v="4"/>
    <n v="1580.58"/>
    <x v="1"/>
    <n v="175.62"/>
  </r>
  <r>
    <n v="5487"/>
    <x v="2"/>
    <x v="107"/>
    <d v="2023-06-08T00:00:00"/>
    <x v="318"/>
    <x v="2"/>
    <n v="88.91"/>
    <n v="2"/>
    <n v="0"/>
    <x v="4"/>
    <s v="Cash"/>
    <x v="2"/>
    <s v="No"/>
    <s v="Accommodation"/>
    <n v="3"/>
    <n v="2"/>
    <n v="0"/>
    <x v="2"/>
    <n v="0"/>
  </r>
  <r>
    <n v="5488"/>
    <x v="2"/>
    <x v="297"/>
    <d v="2023-10-15T00:00:00"/>
    <x v="219"/>
    <x v="2"/>
    <n v="142.99"/>
    <n v="1"/>
    <n v="0"/>
    <x v="2"/>
    <s v="Bank Transfer"/>
    <x v="0"/>
    <s v="No"/>
    <s v="Food &amp; Beverage"/>
    <n v="4"/>
    <n v="1"/>
    <n v="571.96"/>
    <x v="0"/>
    <n v="142.99"/>
  </r>
  <r>
    <n v="5489"/>
    <x v="0"/>
    <x v="349"/>
    <d v="2023-08-02T00:00:00"/>
    <x v="249"/>
    <x v="1"/>
    <n v="179.54"/>
    <n v="4"/>
    <n v="0"/>
    <x v="1"/>
    <s v="UPI"/>
    <x v="1"/>
    <s v="No"/>
    <s v="Accommodation"/>
    <n v="3"/>
    <n v="4"/>
    <n v="538.62"/>
    <x v="1"/>
    <n v="179.54"/>
  </r>
  <r>
    <n v="5490"/>
    <x v="3"/>
    <x v="54"/>
    <d v="2023-11-21T00:00:00"/>
    <x v="344"/>
    <x v="2"/>
    <n v="79.650000000000006"/>
    <n v="1"/>
    <n v="2"/>
    <x v="1"/>
    <s v="UPI"/>
    <x v="0"/>
    <s v="Yes"/>
    <s v="Accommodation"/>
    <n v="3"/>
    <n v="3"/>
    <n v="238.95000000000002"/>
    <x v="0"/>
    <n v="79.650000000000006"/>
  </r>
  <r>
    <n v="5491"/>
    <x v="0"/>
    <x v="13"/>
    <d v="2023-05-07T00:00:00"/>
    <x v="373"/>
    <x v="1"/>
    <n v="112.75"/>
    <n v="4"/>
    <n v="0"/>
    <x v="1"/>
    <s v="Bank Transfer"/>
    <x v="0"/>
    <s v="No"/>
    <s v="Laundry"/>
    <n v="3"/>
    <n v="4"/>
    <n v="338.25"/>
    <x v="0"/>
    <n v="112.75"/>
  </r>
  <r>
    <n v="5492"/>
    <x v="2"/>
    <x v="296"/>
    <d v="2023-06-05T00:00:00"/>
    <x v="35"/>
    <x v="2"/>
    <n v="75.11"/>
    <n v="2"/>
    <n v="1"/>
    <x v="2"/>
    <s v="Credit Card"/>
    <x v="1"/>
    <s v="Yes"/>
    <s v="Food &amp; Beverage"/>
    <n v="2"/>
    <n v="3"/>
    <n v="150.22"/>
    <x v="1"/>
    <n v="75.11"/>
  </r>
  <r>
    <n v="5493"/>
    <x v="1"/>
    <x v="348"/>
    <d v="2023-07-23T00:00:00"/>
    <x v="68"/>
    <x v="3"/>
    <n v="355.3"/>
    <n v="3"/>
    <n v="1"/>
    <x v="4"/>
    <s v="UPI"/>
    <x v="1"/>
    <s v="No"/>
    <s v="Accommodation"/>
    <n v="3"/>
    <n v="4"/>
    <n v="1065.9000000000001"/>
    <x v="1"/>
    <n v="355.3"/>
  </r>
  <r>
    <n v="5494"/>
    <x v="0"/>
    <x v="285"/>
    <d v="2023-07-12T00:00:00"/>
    <x v="13"/>
    <x v="0"/>
    <n v="241.69"/>
    <n v="2"/>
    <n v="0"/>
    <x v="1"/>
    <s v="Bank Transfer"/>
    <x v="0"/>
    <s v="No"/>
    <s v="Accommodation"/>
    <n v="13"/>
    <n v="2"/>
    <n v="3141.97"/>
    <x v="0"/>
    <n v="241.69"/>
  </r>
  <r>
    <n v="5495"/>
    <x v="3"/>
    <x v="138"/>
    <d v="2023-11-03T00:00:00"/>
    <x v="336"/>
    <x v="2"/>
    <n v="105.17"/>
    <n v="3"/>
    <n v="0"/>
    <x v="4"/>
    <s v="Debit Card"/>
    <x v="0"/>
    <s v="No"/>
    <s v="Accommodation"/>
    <n v="6"/>
    <n v="3"/>
    <n v="631.02"/>
    <x v="0"/>
    <n v="105.17"/>
  </r>
  <r>
    <n v="5496"/>
    <x v="0"/>
    <x v="326"/>
    <d v="2023-08-27T00:00:00"/>
    <x v="320"/>
    <x v="3"/>
    <n v="417.14"/>
    <n v="3"/>
    <n v="0"/>
    <x v="3"/>
    <s v="Debit Card"/>
    <x v="0"/>
    <s v="No"/>
    <s v="Accommodation"/>
    <n v="4"/>
    <n v="3"/>
    <n v="1668.56"/>
    <x v="0"/>
    <n v="417.14"/>
  </r>
  <r>
    <n v="5497"/>
    <x v="3"/>
    <x v="255"/>
    <d v="2023-09-13T00:00:00"/>
    <x v="99"/>
    <x v="2"/>
    <n v="109.56"/>
    <n v="1"/>
    <n v="1"/>
    <x v="2"/>
    <s v="Debit Card"/>
    <x v="0"/>
    <s v="No"/>
    <s v="Food &amp; Beverage"/>
    <n v="5"/>
    <n v="2"/>
    <n v="547.79999999999995"/>
    <x v="0"/>
    <n v="109.55999999999999"/>
  </r>
  <r>
    <n v="5498"/>
    <x v="0"/>
    <x v="269"/>
    <d v="2023-08-04T00:00:00"/>
    <x v="48"/>
    <x v="1"/>
    <n v="127.33"/>
    <n v="3"/>
    <n v="0"/>
    <x v="2"/>
    <s v="Credit Card"/>
    <x v="1"/>
    <s v="No"/>
    <s v="Accommodation"/>
    <n v="1"/>
    <n v="3"/>
    <n v="127.33"/>
    <x v="1"/>
    <n v="127.33"/>
  </r>
  <r>
    <n v="5499"/>
    <x v="3"/>
    <x v="293"/>
    <d v="2023-05-22T00:00:00"/>
    <x v="195"/>
    <x v="2"/>
    <n v="93.55"/>
    <n v="3"/>
    <n v="1"/>
    <x v="4"/>
    <s v="UPI"/>
    <x v="0"/>
    <s v="No"/>
    <s v="Accommodation"/>
    <n v="2"/>
    <n v="4"/>
    <n v="187.1"/>
    <x v="0"/>
    <n v="93.55"/>
  </r>
  <r>
    <n v="5500"/>
    <x v="0"/>
    <x v="165"/>
    <d v="2023-01-18T00:00:00"/>
    <x v="64"/>
    <x v="3"/>
    <n v="371.33"/>
    <n v="2"/>
    <n v="0"/>
    <x v="0"/>
    <s v="Bank Transfer"/>
    <x v="1"/>
    <s v="No"/>
    <s v="Accommodation"/>
    <n v="5"/>
    <n v="2"/>
    <n v="1856.6499999999999"/>
    <x v="1"/>
    <n v="371.33"/>
  </r>
  <r>
    <n v="5501"/>
    <x v="2"/>
    <x v="200"/>
    <d v="2023-02-24T00:00:00"/>
    <x v="132"/>
    <x v="0"/>
    <n v="321.44"/>
    <n v="1"/>
    <n v="2"/>
    <x v="2"/>
    <s v="Debit Card"/>
    <x v="2"/>
    <s v="No"/>
    <s v="Accommodation"/>
    <n v="7"/>
    <n v="3"/>
    <n v="0"/>
    <x v="2"/>
    <n v="0"/>
  </r>
  <r>
    <n v="5502"/>
    <x v="0"/>
    <x v="182"/>
    <d v="2023-11-15T00:00:00"/>
    <x v="413"/>
    <x v="1"/>
    <n v="108.82"/>
    <n v="2"/>
    <n v="0"/>
    <x v="1"/>
    <s v="UPI"/>
    <x v="1"/>
    <s v="No"/>
    <s v="Spa Services"/>
    <n v="8"/>
    <n v="2"/>
    <n v="870.56"/>
    <x v="1"/>
    <n v="108.82"/>
  </r>
  <r>
    <n v="5503"/>
    <x v="1"/>
    <x v="298"/>
    <d v="2023-04-07T00:00:00"/>
    <x v="157"/>
    <x v="2"/>
    <n v="66.97"/>
    <n v="2"/>
    <n v="2"/>
    <x v="2"/>
    <s v="Debit Card"/>
    <x v="0"/>
    <s v="No"/>
    <s v="Accommodation"/>
    <n v="4"/>
    <n v="4"/>
    <n v="267.88"/>
    <x v="0"/>
    <n v="66.97"/>
  </r>
  <r>
    <n v="5504"/>
    <x v="1"/>
    <x v="208"/>
    <d v="2023-10-09T00:00:00"/>
    <x v="287"/>
    <x v="0"/>
    <n v="198.85"/>
    <n v="1"/>
    <n v="0"/>
    <x v="3"/>
    <s v="UPI"/>
    <x v="2"/>
    <s v="No"/>
    <s v="Spa Services"/>
    <n v="5"/>
    <n v="1"/>
    <n v="0"/>
    <x v="2"/>
    <n v="0"/>
  </r>
  <r>
    <n v="5505"/>
    <x v="2"/>
    <x v="270"/>
    <d v="2023-11-30T00:00:00"/>
    <x v="205"/>
    <x v="0"/>
    <n v="195.72"/>
    <n v="1"/>
    <n v="3"/>
    <x v="1"/>
    <s v="Debit Card"/>
    <x v="2"/>
    <s v="No"/>
    <s v="Accommodation"/>
    <n v="6"/>
    <n v="4"/>
    <n v="0"/>
    <x v="2"/>
    <n v="0"/>
  </r>
  <r>
    <n v="5506"/>
    <x v="2"/>
    <x v="132"/>
    <d v="2023-10-09T00:00:00"/>
    <x v="336"/>
    <x v="3"/>
    <n v="529.66999999999996"/>
    <n v="3"/>
    <n v="0"/>
    <x v="2"/>
    <s v="UPI"/>
    <x v="1"/>
    <s v="No"/>
    <s v="Accommodation"/>
    <n v="6"/>
    <n v="3"/>
    <n v="3178.0199999999995"/>
    <x v="1"/>
    <n v="529.66999999999996"/>
  </r>
  <r>
    <n v="5507"/>
    <x v="2"/>
    <x v="108"/>
    <d v="2023-12-19T00:00:00"/>
    <x v="411"/>
    <x v="1"/>
    <n v="205.63"/>
    <n v="2"/>
    <n v="0"/>
    <x v="1"/>
    <s v="Bank Transfer"/>
    <x v="2"/>
    <s v="No"/>
    <s v="Laundry"/>
    <n v="4"/>
    <n v="2"/>
    <n v="0"/>
    <x v="2"/>
    <n v="0"/>
  </r>
  <r>
    <n v="5508"/>
    <x v="2"/>
    <x v="83"/>
    <d v="2023-01-18T00:00:00"/>
    <x v="64"/>
    <x v="1"/>
    <n v="141.26"/>
    <n v="2"/>
    <n v="2"/>
    <x v="2"/>
    <s v="Cash"/>
    <x v="0"/>
    <s v="No"/>
    <s v="Accommodation"/>
    <n v="3"/>
    <n v="4"/>
    <n v="423.78"/>
    <x v="0"/>
    <n v="141.26"/>
  </r>
  <r>
    <n v="5509"/>
    <x v="3"/>
    <x v="113"/>
    <d v="2023-08-25T00:00:00"/>
    <x v="213"/>
    <x v="0"/>
    <n v="311.24"/>
    <n v="2"/>
    <n v="1"/>
    <x v="3"/>
    <s v="Credit Card"/>
    <x v="0"/>
    <s v="No"/>
    <s v="Food &amp; Beverage"/>
    <n v="5"/>
    <n v="3"/>
    <n v="1556.2"/>
    <x v="0"/>
    <n v="311.24"/>
  </r>
  <r>
    <n v="5510"/>
    <x v="0"/>
    <x v="43"/>
    <d v="2023-07-25T00:00:00"/>
    <x v="290"/>
    <x v="2"/>
    <n v="63.58"/>
    <n v="4"/>
    <n v="0"/>
    <x v="0"/>
    <s v="Credit Card"/>
    <x v="0"/>
    <s v="No"/>
    <s v="Accommodation"/>
    <n v="3"/>
    <n v="4"/>
    <n v="190.74"/>
    <x v="0"/>
    <n v="63.580000000000005"/>
  </r>
  <r>
    <n v="5511"/>
    <x v="3"/>
    <x v="96"/>
    <d v="2023-01-21T00:00:00"/>
    <x v="361"/>
    <x v="0"/>
    <n v="208.59"/>
    <n v="4"/>
    <n v="0"/>
    <x v="2"/>
    <s v="UPI"/>
    <x v="1"/>
    <s v="Yes"/>
    <s v="Accommodation"/>
    <n v="3"/>
    <n v="4"/>
    <n v="625.77"/>
    <x v="1"/>
    <n v="208.59"/>
  </r>
  <r>
    <n v="5512"/>
    <x v="0"/>
    <x v="16"/>
    <d v="2023-06-25T00:00:00"/>
    <x v="81"/>
    <x v="2"/>
    <n v="65.52"/>
    <n v="4"/>
    <n v="0"/>
    <x v="1"/>
    <s v="Cash"/>
    <x v="1"/>
    <s v="No"/>
    <s v="Food &amp; Beverage"/>
    <n v="11"/>
    <n v="4"/>
    <n v="720.71999999999991"/>
    <x v="1"/>
    <n v="65.52"/>
  </r>
  <r>
    <n v="5513"/>
    <x v="2"/>
    <x v="13"/>
    <d v="2023-05-06T00:00:00"/>
    <x v="385"/>
    <x v="0"/>
    <n v="205.93"/>
    <n v="3"/>
    <n v="0"/>
    <x v="1"/>
    <s v="Cash"/>
    <x v="0"/>
    <s v="Yes"/>
    <s v="Spa Services"/>
    <n v="2"/>
    <n v="3"/>
    <n v="411.86"/>
    <x v="0"/>
    <n v="205.93"/>
  </r>
  <r>
    <n v="5514"/>
    <x v="1"/>
    <x v="234"/>
    <d v="2023-01-28T00:00:00"/>
    <x v="96"/>
    <x v="1"/>
    <n v="154.47999999999999"/>
    <n v="2"/>
    <n v="1"/>
    <x v="0"/>
    <s v="UPI"/>
    <x v="0"/>
    <s v="No"/>
    <s v="Spa Services"/>
    <n v="3"/>
    <n v="3"/>
    <n v="463.43999999999994"/>
    <x v="0"/>
    <n v="154.47999999999999"/>
  </r>
  <r>
    <n v="5515"/>
    <x v="0"/>
    <x v="278"/>
    <d v="2023-12-15T00:00:00"/>
    <x v="125"/>
    <x v="3"/>
    <n v="379.1"/>
    <n v="3"/>
    <n v="1"/>
    <x v="1"/>
    <s v="Cash"/>
    <x v="0"/>
    <s v="Yes"/>
    <s v="Accommodation"/>
    <n v="11"/>
    <n v="4"/>
    <n v="4170.1000000000004"/>
    <x v="0"/>
    <n v="379.1"/>
  </r>
  <r>
    <n v="5516"/>
    <x v="3"/>
    <x v="25"/>
    <d v="2023-12-02T00:00:00"/>
    <x v="265"/>
    <x v="3"/>
    <n v="375.4"/>
    <n v="3"/>
    <n v="0"/>
    <x v="1"/>
    <s v="Credit Card"/>
    <x v="0"/>
    <s v="Yes"/>
    <s v="Accommodation"/>
    <n v="4"/>
    <n v="3"/>
    <n v="1501.6"/>
    <x v="0"/>
    <n v="375.4"/>
  </r>
  <r>
    <n v="5517"/>
    <x v="1"/>
    <x v="73"/>
    <d v="2023-10-30T00:00:00"/>
    <x v="354"/>
    <x v="3"/>
    <n v="409.25"/>
    <n v="3"/>
    <n v="0"/>
    <x v="2"/>
    <s v="UPI"/>
    <x v="1"/>
    <s v="No"/>
    <s v="Spa Services"/>
    <n v="4"/>
    <n v="3"/>
    <n v="1637"/>
    <x v="1"/>
    <n v="409.25"/>
  </r>
  <r>
    <n v="5518"/>
    <x v="0"/>
    <x v="96"/>
    <d v="2023-01-25T00:00:00"/>
    <x v="29"/>
    <x v="2"/>
    <n v="118.71"/>
    <n v="2"/>
    <n v="0"/>
    <x v="3"/>
    <s v="UPI"/>
    <x v="0"/>
    <s v="Yes"/>
    <s v="Accommodation"/>
    <n v="7"/>
    <n v="2"/>
    <n v="830.96999999999991"/>
    <x v="0"/>
    <n v="118.71"/>
  </r>
  <r>
    <n v="5519"/>
    <x v="0"/>
    <x v="83"/>
    <d v="2023-01-22T00:00:00"/>
    <x v="237"/>
    <x v="3"/>
    <n v="290.93"/>
    <n v="1"/>
    <n v="0"/>
    <x v="0"/>
    <s v="Cash"/>
    <x v="0"/>
    <s v="No"/>
    <s v="Food &amp; Beverage"/>
    <n v="7"/>
    <n v="1"/>
    <n v="2036.51"/>
    <x v="0"/>
    <n v="290.93"/>
  </r>
  <r>
    <n v="5520"/>
    <x v="3"/>
    <x v="238"/>
    <d v="2023-12-23T00:00:00"/>
    <x v="230"/>
    <x v="1"/>
    <n v="138.71"/>
    <n v="2"/>
    <n v="2"/>
    <x v="0"/>
    <s v="Debit Card"/>
    <x v="2"/>
    <s v="No"/>
    <s v="Food &amp; Beverage"/>
    <n v="2"/>
    <n v="4"/>
    <n v="0"/>
    <x v="2"/>
    <n v="0"/>
  </r>
  <r>
    <n v="5521"/>
    <x v="1"/>
    <x v="229"/>
    <d v="2023-01-13T00:00:00"/>
    <x v="415"/>
    <x v="1"/>
    <n v="161.91"/>
    <n v="1"/>
    <n v="1"/>
    <x v="2"/>
    <s v="Debit Card"/>
    <x v="0"/>
    <s v="No"/>
    <s v="Accommodation"/>
    <n v="8"/>
    <n v="2"/>
    <n v="1295.28"/>
    <x v="0"/>
    <n v="161.91"/>
  </r>
  <r>
    <n v="5522"/>
    <x v="0"/>
    <x v="158"/>
    <d v="2023-12-24T00:00:00"/>
    <x v="53"/>
    <x v="0"/>
    <n v="203.15"/>
    <n v="4"/>
    <n v="0"/>
    <x v="1"/>
    <s v="Cash"/>
    <x v="3"/>
    <s v="No"/>
    <s v="Accommodation"/>
    <n v="7"/>
    <n v="4"/>
    <n v="0"/>
    <x v="2"/>
    <n v="0"/>
  </r>
  <r>
    <n v="5523"/>
    <x v="2"/>
    <x v="225"/>
    <d v="2023-08-31T00:00:00"/>
    <x v="383"/>
    <x v="2"/>
    <n v="125.08"/>
    <n v="1"/>
    <n v="2"/>
    <x v="1"/>
    <s v="Credit Card"/>
    <x v="0"/>
    <s v="No"/>
    <s v="Food &amp; Beverage"/>
    <n v="7"/>
    <n v="3"/>
    <n v="875.56"/>
    <x v="0"/>
    <n v="125.08"/>
  </r>
  <r>
    <n v="5524"/>
    <x v="3"/>
    <x v="146"/>
    <d v="2023-06-05T00:00:00"/>
    <x v="352"/>
    <x v="0"/>
    <n v="252.99"/>
    <n v="2"/>
    <n v="0"/>
    <x v="0"/>
    <s v="Credit Card"/>
    <x v="0"/>
    <s v="No"/>
    <s v="Accommodation"/>
    <n v="8"/>
    <n v="2"/>
    <n v="2023.92"/>
    <x v="0"/>
    <n v="252.99"/>
  </r>
  <r>
    <n v="5525"/>
    <x v="2"/>
    <x v="192"/>
    <d v="2023-12-31T00:00:00"/>
    <x v="53"/>
    <x v="0"/>
    <n v="215.27"/>
    <n v="3"/>
    <n v="0"/>
    <x v="1"/>
    <s v="Credit Card"/>
    <x v="0"/>
    <s v="No"/>
    <s v="Spa Services"/>
    <n v="7"/>
    <n v="3"/>
    <n v="1506.89"/>
    <x v="0"/>
    <n v="215.27"/>
  </r>
  <r>
    <n v="5526"/>
    <x v="1"/>
    <x v="120"/>
    <d v="2023-06-23T00:00:00"/>
    <x v="30"/>
    <x v="1"/>
    <n v="115.49"/>
    <n v="1"/>
    <n v="1"/>
    <x v="1"/>
    <s v="Cash"/>
    <x v="0"/>
    <s v="No"/>
    <s v="Accommodation"/>
    <n v="6"/>
    <n v="2"/>
    <n v="692.93999999999994"/>
    <x v="0"/>
    <n v="115.49"/>
  </r>
  <r>
    <n v="5527"/>
    <x v="1"/>
    <x v="99"/>
    <d v="2023-07-15T00:00:00"/>
    <x v="135"/>
    <x v="3"/>
    <n v="283.02999999999997"/>
    <n v="1"/>
    <n v="0"/>
    <x v="3"/>
    <s v="Credit Card"/>
    <x v="0"/>
    <s v="Yes"/>
    <s v="Spa Services"/>
    <n v="4"/>
    <n v="1"/>
    <n v="1132.1199999999999"/>
    <x v="0"/>
    <n v="283.02999999999997"/>
  </r>
  <r>
    <n v="5528"/>
    <x v="0"/>
    <x v="306"/>
    <d v="2023-07-13T00:00:00"/>
    <x v="366"/>
    <x v="2"/>
    <n v="87.9"/>
    <n v="2"/>
    <n v="0"/>
    <x v="4"/>
    <s v="Cash"/>
    <x v="2"/>
    <s v="No"/>
    <s v="Spa Services"/>
    <n v="7"/>
    <n v="2"/>
    <n v="0"/>
    <x v="2"/>
    <n v="0"/>
  </r>
  <r>
    <n v="5529"/>
    <x v="0"/>
    <x v="221"/>
    <d v="2023-09-22T00:00:00"/>
    <x v="208"/>
    <x v="2"/>
    <n v="112.05"/>
    <n v="3"/>
    <n v="2"/>
    <x v="4"/>
    <s v="Credit Card"/>
    <x v="0"/>
    <s v="No"/>
    <s v="Accommodation"/>
    <n v="3"/>
    <n v="5"/>
    <n v="336.15"/>
    <x v="0"/>
    <n v="112.05"/>
  </r>
  <r>
    <n v="5530"/>
    <x v="3"/>
    <x v="64"/>
    <d v="2023-09-21T00:00:00"/>
    <x v="105"/>
    <x v="0"/>
    <n v="326.02999999999997"/>
    <n v="3"/>
    <n v="0"/>
    <x v="0"/>
    <s v="UPI"/>
    <x v="0"/>
    <s v="No"/>
    <s v="Accommodation"/>
    <n v="6"/>
    <n v="3"/>
    <n v="1956.1799999999998"/>
    <x v="0"/>
    <n v="326.02999999999997"/>
  </r>
  <r>
    <n v="5531"/>
    <x v="1"/>
    <x v="78"/>
    <d v="2023-01-04T00:00:00"/>
    <x v="238"/>
    <x v="3"/>
    <n v="270.33"/>
    <n v="1"/>
    <n v="0"/>
    <x v="1"/>
    <s v="Debit Card"/>
    <x v="1"/>
    <s v="No"/>
    <s v="Accommodation"/>
    <n v="2"/>
    <n v="1"/>
    <n v="540.66"/>
    <x v="1"/>
    <n v="270.33"/>
  </r>
  <r>
    <n v="5532"/>
    <x v="2"/>
    <x v="110"/>
    <d v="2023-10-09T00:00:00"/>
    <x v="248"/>
    <x v="2"/>
    <n v="100.31"/>
    <n v="1"/>
    <n v="0"/>
    <x v="3"/>
    <s v="UPI"/>
    <x v="0"/>
    <s v="No"/>
    <s v="Accommodation"/>
    <n v="2"/>
    <n v="1"/>
    <n v="200.62"/>
    <x v="0"/>
    <n v="100.31"/>
  </r>
  <r>
    <n v="5533"/>
    <x v="2"/>
    <x v="4"/>
    <d v="2023-05-10T00:00:00"/>
    <x v="47"/>
    <x v="3"/>
    <n v="468.61"/>
    <n v="4"/>
    <n v="3"/>
    <x v="2"/>
    <s v="Debit Card"/>
    <x v="0"/>
    <s v="No"/>
    <s v="Food &amp; Beverage"/>
    <n v="3"/>
    <n v="7"/>
    <n v="1405.83"/>
    <x v="0"/>
    <n v="468.60999999999996"/>
  </r>
  <r>
    <n v="5534"/>
    <x v="3"/>
    <x v="115"/>
    <d v="2023-04-30T00:00:00"/>
    <x v="117"/>
    <x v="2"/>
    <n v="106.82"/>
    <n v="2"/>
    <n v="0"/>
    <x v="1"/>
    <s v="Cash"/>
    <x v="2"/>
    <s v="No"/>
    <s v="Food &amp; Beverage"/>
    <n v="7"/>
    <n v="2"/>
    <n v="0"/>
    <x v="2"/>
    <n v="0"/>
  </r>
  <r>
    <n v="5535"/>
    <x v="1"/>
    <x v="51"/>
    <d v="2024-01-01T00:00:00"/>
    <x v="407"/>
    <x v="2"/>
    <n v="58.17"/>
    <n v="1"/>
    <n v="0"/>
    <x v="1"/>
    <s v="UPI"/>
    <x v="2"/>
    <s v="No"/>
    <s v="Accommodation"/>
    <n v="6"/>
    <n v="1"/>
    <n v="0"/>
    <x v="2"/>
    <n v="0"/>
  </r>
  <r>
    <n v="5536"/>
    <x v="2"/>
    <x v="304"/>
    <d v="2023-11-16T00:00:00"/>
    <x v="176"/>
    <x v="3"/>
    <n v="312.33999999999997"/>
    <n v="4"/>
    <n v="0"/>
    <x v="1"/>
    <s v="Credit Card"/>
    <x v="2"/>
    <s v="No"/>
    <s v="Laundry"/>
    <n v="8"/>
    <n v="4"/>
    <n v="0"/>
    <x v="2"/>
    <n v="0"/>
  </r>
  <r>
    <n v="5537"/>
    <x v="0"/>
    <x v="239"/>
    <d v="2023-05-03T00:00:00"/>
    <x v="218"/>
    <x v="1"/>
    <n v="150.34"/>
    <n v="1"/>
    <n v="0"/>
    <x v="1"/>
    <s v="Credit Card"/>
    <x v="3"/>
    <s v="No"/>
    <s v="Food &amp; Beverage"/>
    <n v="8"/>
    <n v="1"/>
    <n v="0"/>
    <x v="2"/>
    <n v="0"/>
  </r>
  <r>
    <n v="5538"/>
    <x v="1"/>
    <x v="55"/>
    <d v="2023-08-23T00:00:00"/>
    <x v="330"/>
    <x v="1"/>
    <n v="167.43"/>
    <n v="1"/>
    <n v="0"/>
    <x v="1"/>
    <s v="Cash"/>
    <x v="0"/>
    <s v="Yes"/>
    <s v="Accommodation"/>
    <n v="7"/>
    <n v="1"/>
    <n v="1172.01"/>
    <x v="0"/>
    <n v="167.43"/>
  </r>
  <r>
    <n v="5539"/>
    <x v="2"/>
    <x v="199"/>
    <d v="2023-10-09T00:00:00"/>
    <x v="322"/>
    <x v="0"/>
    <n v="234.3"/>
    <n v="2"/>
    <n v="2"/>
    <x v="2"/>
    <s v="Debit Card"/>
    <x v="0"/>
    <s v="Yes"/>
    <s v="Food &amp; Beverage"/>
    <n v="10"/>
    <n v="4"/>
    <n v="2343"/>
    <x v="0"/>
    <n v="234.3"/>
  </r>
  <r>
    <n v="5540"/>
    <x v="3"/>
    <x v="130"/>
    <d v="2023-09-11T00:00:00"/>
    <x v="227"/>
    <x v="3"/>
    <n v="469.59"/>
    <n v="2"/>
    <n v="0"/>
    <x v="3"/>
    <s v="Credit Card"/>
    <x v="1"/>
    <s v="No"/>
    <s v="Food &amp; Beverage"/>
    <n v="10"/>
    <n v="2"/>
    <n v="4695.8999999999996"/>
    <x v="1"/>
    <n v="469.59"/>
  </r>
  <r>
    <n v="5541"/>
    <x v="0"/>
    <x v="154"/>
    <d v="2023-10-26T00:00:00"/>
    <x v="94"/>
    <x v="3"/>
    <n v="452.22"/>
    <n v="3"/>
    <n v="0"/>
    <x v="0"/>
    <s v="UPI"/>
    <x v="0"/>
    <s v="Yes"/>
    <s v="Accommodation"/>
    <n v="3"/>
    <n v="3"/>
    <n v="1356.66"/>
    <x v="0"/>
    <n v="452.22"/>
  </r>
  <r>
    <n v="5542"/>
    <x v="1"/>
    <x v="229"/>
    <d v="2023-01-06T00:00:00"/>
    <x v="86"/>
    <x v="2"/>
    <n v="74.36"/>
    <n v="2"/>
    <n v="0"/>
    <x v="1"/>
    <s v="Credit Card"/>
    <x v="0"/>
    <s v="No"/>
    <s v="Accommodation"/>
    <n v="1"/>
    <n v="2"/>
    <n v="74.36"/>
    <x v="0"/>
    <n v="74.36"/>
  </r>
  <r>
    <n v="5543"/>
    <x v="1"/>
    <x v="125"/>
    <d v="2023-02-22T00:00:00"/>
    <x v="263"/>
    <x v="2"/>
    <n v="116.79"/>
    <n v="1"/>
    <n v="0"/>
    <x v="0"/>
    <s v="Bank Transfer"/>
    <x v="1"/>
    <s v="No"/>
    <s v="Other"/>
    <n v="9"/>
    <n v="1"/>
    <n v="1051.1100000000001"/>
    <x v="1"/>
    <n v="116.79000000000002"/>
  </r>
  <r>
    <n v="5544"/>
    <x v="0"/>
    <x v="206"/>
    <d v="2023-03-25T00:00:00"/>
    <x v="6"/>
    <x v="1"/>
    <n v="109.45"/>
    <n v="2"/>
    <n v="3"/>
    <x v="1"/>
    <s v="UPI"/>
    <x v="2"/>
    <s v="No"/>
    <s v="Laundry"/>
    <n v="2"/>
    <n v="5"/>
    <n v="0"/>
    <x v="2"/>
    <n v="0"/>
  </r>
  <r>
    <n v="5545"/>
    <x v="1"/>
    <x v="227"/>
    <d v="2023-06-27T00:00:00"/>
    <x v="357"/>
    <x v="0"/>
    <n v="193.79"/>
    <n v="1"/>
    <n v="0"/>
    <x v="4"/>
    <s v="UPI"/>
    <x v="1"/>
    <s v="No"/>
    <s v="Accommodation"/>
    <n v="2"/>
    <n v="1"/>
    <n v="387.58"/>
    <x v="1"/>
    <n v="193.79"/>
  </r>
  <r>
    <n v="5546"/>
    <x v="3"/>
    <x v="198"/>
    <d v="2023-06-19T00:00:00"/>
    <x v="408"/>
    <x v="1"/>
    <n v="212.38"/>
    <n v="2"/>
    <n v="1"/>
    <x v="2"/>
    <s v="Cash"/>
    <x v="1"/>
    <s v="No"/>
    <s v="Laundry"/>
    <n v="7"/>
    <n v="3"/>
    <n v="1486.6599999999999"/>
    <x v="1"/>
    <n v="212.37999999999997"/>
  </r>
  <r>
    <n v="5547"/>
    <x v="2"/>
    <x v="53"/>
    <d v="2023-12-27T00:00:00"/>
    <x v="310"/>
    <x v="2"/>
    <n v="97.8"/>
    <n v="1"/>
    <n v="3"/>
    <x v="2"/>
    <s v="Cash"/>
    <x v="0"/>
    <s v="No"/>
    <s v="Accommodation"/>
    <n v="13"/>
    <n v="4"/>
    <n v="1271.3999999999999"/>
    <x v="0"/>
    <n v="97.799999999999983"/>
  </r>
  <r>
    <n v="5548"/>
    <x v="3"/>
    <x v="202"/>
    <d v="2023-11-24T00:00:00"/>
    <x v="355"/>
    <x v="1"/>
    <n v="235.17"/>
    <n v="2"/>
    <n v="0"/>
    <x v="2"/>
    <s v="Credit Card"/>
    <x v="0"/>
    <s v="No"/>
    <s v="Accommodation"/>
    <n v="4"/>
    <n v="2"/>
    <n v="940.68"/>
    <x v="0"/>
    <n v="235.17"/>
  </r>
  <r>
    <n v="5549"/>
    <x v="1"/>
    <x v="355"/>
    <d v="2023-11-16T00:00:00"/>
    <x v="344"/>
    <x v="2"/>
    <n v="69.36"/>
    <n v="2"/>
    <n v="1"/>
    <x v="0"/>
    <s v="Credit Card"/>
    <x v="0"/>
    <s v="No"/>
    <s v="Laundry"/>
    <n v="12"/>
    <n v="3"/>
    <n v="832.31999999999994"/>
    <x v="0"/>
    <n v="69.36"/>
  </r>
  <r>
    <n v="5550"/>
    <x v="2"/>
    <x v="106"/>
    <d v="2023-06-11T00:00:00"/>
    <x v="279"/>
    <x v="2"/>
    <n v="139.49"/>
    <n v="1"/>
    <n v="0"/>
    <x v="2"/>
    <s v="Bank Transfer"/>
    <x v="0"/>
    <s v="No"/>
    <s v="Accommodation"/>
    <n v="4"/>
    <n v="1"/>
    <n v="557.96"/>
    <x v="0"/>
    <n v="139.49"/>
  </r>
  <r>
    <n v="5551"/>
    <x v="2"/>
    <x v="102"/>
    <d v="2023-09-22T00:00:00"/>
    <x v="297"/>
    <x v="1"/>
    <n v="192.65"/>
    <n v="4"/>
    <n v="0"/>
    <x v="4"/>
    <s v="UPI"/>
    <x v="0"/>
    <s v="Yes"/>
    <s v="Accommodation"/>
    <n v="6"/>
    <n v="4"/>
    <n v="1155.9000000000001"/>
    <x v="0"/>
    <n v="192.65"/>
  </r>
  <r>
    <n v="5552"/>
    <x v="0"/>
    <x v="166"/>
    <d v="2023-02-09T00:00:00"/>
    <x v="404"/>
    <x v="2"/>
    <n v="113.81"/>
    <n v="1"/>
    <n v="0"/>
    <x v="1"/>
    <s v="Cash"/>
    <x v="0"/>
    <s v="Yes"/>
    <s v="Accommodation"/>
    <n v="2"/>
    <n v="1"/>
    <n v="227.62"/>
    <x v="0"/>
    <n v="113.81"/>
  </r>
  <r>
    <n v="5553"/>
    <x v="3"/>
    <x v="38"/>
    <d v="2023-08-05T00:00:00"/>
    <x v="266"/>
    <x v="1"/>
    <n v="145.30000000000001"/>
    <n v="1"/>
    <n v="0"/>
    <x v="3"/>
    <s v="Cash"/>
    <x v="3"/>
    <s v="No"/>
    <s v="Food &amp; Beverage"/>
    <n v="5"/>
    <n v="1"/>
    <n v="0"/>
    <x v="2"/>
    <n v="0"/>
  </r>
  <r>
    <n v="5554"/>
    <x v="1"/>
    <x v="179"/>
    <d v="2023-03-16T00:00:00"/>
    <x v="154"/>
    <x v="3"/>
    <n v="303.67"/>
    <n v="2"/>
    <n v="0"/>
    <x v="0"/>
    <s v="Bank Transfer"/>
    <x v="0"/>
    <s v="No"/>
    <s v="Accommodation"/>
    <n v="4"/>
    <n v="2"/>
    <n v="1214.68"/>
    <x v="0"/>
    <n v="303.67"/>
  </r>
  <r>
    <n v="5555"/>
    <x v="0"/>
    <x v="46"/>
    <d v="2023-03-30T00:00:00"/>
    <x v="204"/>
    <x v="2"/>
    <n v="82.89"/>
    <n v="2"/>
    <n v="0"/>
    <x v="4"/>
    <s v="Bank Transfer"/>
    <x v="2"/>
    <s v="No"/>
    <s v="Accommodation"/>
    <n v="6"/>
    <n v="2"/>
    <n v="0"/>
    <x v="2"/>
    <n v="0"/>
  </r>
  <r>
    <n v="5556"/>
    <x v="3"/>
    <x v="304"/>
    <d v="2023-11-14T00:00:00"/>
    <x v="374"/>
    <x v="1"/>
    <n v="177.39"/>
    <n v="2"/>
    <n v="2"/>
    <x v="2"/>
    <s v="Credit Card"/>
    <x v="0"/>
    <s v="No"/>
    <s v="Food &amp; Beverage"/>
    <n v="6"/>
    <n v="4"/>
    <n v="1064.3399999999999"/>
    <x v="0"/>
    <n v="177.39"/>
  </r>
  <r>
    <n v="5557"/>
    <x v="1"/>
    <x v="363"/>
    <d v="2023-09-04T00:00:00"/>
    <x v="9"/>
    <x v="1"/>
    <n v="130.44999999999999"/>
    <n v="4"/>
    <n v="2"/>
    <x v="4"/>
    <s v="Debit Card"/>
    <x v="0"/>
    <s v="No"/>
    <s v="Food &amp; Beverage"/>
    <n v="8"/>
    <n v="6"/>
    <n v="1043.5999999999999"/>
    <x v="0"/>
    <n v="130.44999999999999"/>
  </r>
  <r>
    <n v="5558"/>
    <x v="2"/>
    <x v="224"/>
    <d v="2023-05-21T00:00:00"/>
    <x v="317"/>
    <x v="2"/>
    <n v="137.04"/>
    <n v="1"/>
    <n v="0"/>
    <x v="2"/>
    <s v="Cash"/>
    <x v="0"/>
    <s v="No"/>
    <s v="Accommodation"/>
    <n v="3"/>
    <n v="1"/>
    <n v="411.12"/>
    <x v="0"/>
    <n v="137.04"/>
  </r>
  <r>
    <n v="5559"/>
    <x v="0"/>
    <x v="211"/>
    <d v="2023-03-01T00:00:00"/>
    <x v="70"/>
    <x v="1"/>
    <n v="130.54"/>
    <n v="2"/>
    <n v="2"/>
    <x v="4"/>
    <s v="UPI"/>
    <x v="1"/>
    <s v="No"/>
    <s v="Accommodation"/>
    <n v="4"/>
    <n v="4"/>
    <n v="522.16"/>
    <x v="1"/>
    <n v="130.54"/>
  </r>
  <r>
    <n v="5560"/>
    <x v="0"/>
    <x v="178"/>
    <d v="2023-02-06T00:00:00"/>
    <x v="84"/>
    <x v="3"/>
    <n v="283.45999999999998"/>
    <n v="3"/>
    <n v="0"/>
    <x v="3"/>
    <s v="Debit Card"/>
    <x v="1"/>
    <s v="No"/>
    <s v="Accommodation"/>
    <n v="4"/>
    <n v="3"/>
    <n v="1133.8399999999999"/>
    <x v="1"/>
    <n v="283.45999999999998"/>
  </r>
  <r>
    <n v="5561"/>
    <x v="1"/>
    <x v="18"/>
    <d v="2023-06-20T00:00:00"/>
    <x v="36"/>
    <x v="0"/>
    <n v="236.57"/>
    <n v="2"/>
    <n v="0"/>
    <x v="3"/>
    <s v="Debit Card"/>
    <x v="2"/>
    <s v="Yes"/>
    <s v="Accommodation"/>
    <n v="1"/>
    <n v="2"/>
    <n v="0"/>
    <x v="2"/>
    <n v="0"/>
  </r>
  <r>
    <n v="5562"/>
    <x v="2"/>
    <x v="234"/>
    <d v="2023-01-29T00:00:00"/>
    <x v="267"/>
    <x v="3"/>
    <n v="354.73"/>
    <n v="2"/>
    <n v="1"/>
    <x v="2"/>
    <s v="Bank Transfer"/>
    <x v="0"/>
    <s v="No"/>
    <s v="Accommodation"/>
    <n v="4"/>
    <n v="3"/>
    <n v="1418.92"/>
    <x v="0"/>
    <n v="354.73"/>
  </r>
  <r>
    <n v="5563"/>
    <x v="0"/>
    <x v="333"/>
    <d v="2023-12-09T00:00:00"/>
    <x v="50"/>
    <x v="2"/>
    <n v="89.48"/>
    <n v="2"/>
    <n v="0"/>
    <x v="1"/>
    <s v="Bank Transfer"/>
    <x v="0"/>
    <s v="No"/>
    <s v="Spa Services"/>
    <n v="2"/>
    <n v="2"/>
    <n v="178.96"/>
    <x v="0"/>
    <n v="89.48"/>
  </r>
  <r>
    <n v="5564"/>
    <x v="1"/>
    <x v="267"/>
    <d v="2023-11-23T00:00:00"/>
    <x v="90"/>
    <x v="2"/>
    <n v="60.37"/>
    <n v="1"/>
    <n v="0"/>
    <x v="2"/>
    <s v="UPI"/>
    <x v="0"/>
    <s v="No"/>
    <s v="Spa Services"/>
    <n v="4"/>
    <n v="1"/>
    <n v="241.48"/>
    <x v="0"/>
    <n v="60.37"/>
  </r>
  <r>
    <n v="5565"/>
    <x v="1"/>
    <x v="284"/>
    <d v="2023-11-11T00:00:00"/>
    <x v="181"/>
    <x v="2"/>
    <n v="109.68"/>
    <n v="2"/>
    <n v="0"/>
    <x v="1"/>
    <s v="Debit Card"/>
    <x v="0"/>
    <s v="No"/>
    <s v="Accommodation"/>
    <n v="2"/>
    <n v="2"/>
    <n v="219.36"/>
    <x v="0"/>
    <n v="109.68"/>
  </r>
  <r>
    <n v="5566"/>
    <x v="0"/>
    <x v="277"/>
    <d v="2023-03-05T00:00:00"/>
    <x v="275"/>
    <x v="2"/>
    <n v="61.97"/>
    <n v="1"/>
    <n v="0"/>
    <x v="2"/>
    <s v="Debit Card"/>
    <x v="0"/>
    <s v="Yes"/>
    <s v="Accommodation"/>
    <n v="3"/>
    <n v="1"/>
    <n v="185.91"/>
    <x v="0"/>
    <n v="61.97"/>
  </r>
  <r>
    <n v="5567"/>
    <x v="3"/>
    <x v="42"/>
    <d v="2023-05-02T00:00:00"/>
    <x v="175"/>
    <x v="2"/>
    <n v="98.01"/>
    <n v="2"/>
    <n v="0"/>
    <x v="2"/>
    <s v="Cash"/>
    <x v="3"/>
    <s v="No"/>
    <s v="Food &amp; Beverage"/>
    <n v="6"/>
    <n v="2"/>
    <n v="0"/>
    <x v="2"/>
    <n v="0"/>
  </r>
  <r>
    <n v="5568"/>
    <x v="0"/>
    <x v="120"/>
    <d v="2023-06-25T00:00:00"/>
    <x v="187"/>
    <x v="1"/>
    <n v="154.86000000000001"/>
    <n v="2"/>
    <n v="0"/>
    <x v="2"/>
    <s v="Credit Card"/>
    <x v="2"/>
    <s v="No"/>
    <s v="Accommodation"/>
    <n v="8"/>
    <n v="2"/>
    <n v="0"/>
    <x v="2"/>
    <n v="0"/>
  </r>
  <r>
    <n v="5569"/>
    <x v="3"/>
    <x v="173"/>
    <d v="2023-11-30T00:00:00"/>
    <x v="50"/>
    <x v="1"/>
    <n v="242.92"/>
    <n v="2"/>
    <n v="2"/>
    <x v="0"/>
    <s v="Bank Transfer"/>
    <x v="0"/>
    <s v="No"/>
    <s v="Accommodation"/>
    <n v="3"/>
    <n v="4"/>
    <n v="728.76"/>
    <x v="0"/>
    <n v="242.92"/>
  </r>
  <r>
    <n v="5570"/>
    <x v="3"/>
    <x v="345"/>
    <d v="2023-03-05T00:00:00"/>
    <x v="77"/>
    <x v="1"/>
    <n v="141.62"/>
    <n v="2"/>
    <n v="3"/>
    <x v="1"/>
    <s v="Credit Card"/>
    <x v="1"/>
    <s v="No"/>
    <s v="Food &amp; Beverage"/>
    <n v="10"/>
    <n v="5"/>
    <n v="1416.2"/>
    <x v="1"/>
    <n v="141.62"/>
  </r>
  <r>
    <n v="5571"/>
    <x v="3"/>
    <x v="147"/>
    <d v="2023-11-03T00:00:00"/>
    <x v="208"/>
    <x v="2"/>
    <n v="131.75"/>
    <n v="2"/>
    <n v="1"/>
    <x v="3"/>
    <s v="Debit Card"/>
    <x v="1"/>
    <s v="Yes"/>
    <s v="Food &amp; Beverage"/>
    <n v="7"/>
    <n v="3"/>
    <n v="922.25"/>
    <x v="1"/>
    <n v="131.75"/>
  </r>
  <r>
    <n v="5572"/>
    <x v="1"/>
    <x v="216"/>
    <d v="2023-07-22T00:00:00"/>
    <x v="99"/>
    <x v="2"/>
    <n v="74.42"/>
    <n v="2"/>
    <n v="0"/>
    <x v="4"/>
    <s v="Bank Transfer"/>
    <x v="0"/>
    <s v="No"/>
    <s v="Accommodation"/>
    <n v="4"/>
    <n v="2"/>
    <n v="297.68"/>
    <x v="0"/>
    <n v="74.42"/>
  </r>
  <r>
    <n v="5573"/>
    <x v="1"/>
    <x v="167"/>
    <d v="2023-03-06T00:00:00"/>
    <x v="239"/>
    <x v="3"/>
    <n v="391.28"/>
    <n v="1"/>
    <n v="0"/>
    <x v="1"/>
    <s v="Cash"/>
    <x v="0"/>
    <s v="No"/>
    <s v="Food &amp; Beverage"/>
    <n v="1"/>
    <n v="1"/>
    <n v="391.28"/>
    <x v="0"/>
    <n v="391.28"/>
  </r>
  <r>
    <n v="5574"/>
    <x v="0"/>
    <x v="53"/>
    <d v="2023-12-20T00:00:00"/>
    <x v="151"/>
    <x v="3"/>
    <n v="287.18"/>
    <n v="1"/>
    <n v="0"/>
    <x v="0"/>
    <s v="Debit Card"/>
    <x v="0"/>
    <s v="Yes"/>
    <s v="Food &amp; Beverage"/>
    <n v="6"/>
    <n v="1"/>
    <n v="1723.08"/>
    <x v="0"/>
    <n v="287.18"/>
  </r>
  <r>
    <n v="5575"/>
    <x v="1"/>
    <x v="134"/>
    <d v="2023-07-11T00:00:00"/>
    <x v="323"/>
    <x v="2"/>
    <n v="71.17"/>
    <n v="1"/>
    <n v="0"/>
    <x v="2"/>
    <s v="Credit Card"/>
    <x v="0"/>
    <s v="No"/>
    <s v="Accommodation"/>
    <n v="2"/>
    <n v="1"/>
    <n v="142.34"/>
    <x v="0"/>
    <n v="71.17"/>
  </r>
  <r>
    <n v="5576"/>
    <x v="0"/>
    <x v="60"/>
    <d v="2023-12-22T00:00:00"/>
    <x v="3"/>
    <x v="1"/>
    <n v="169.11"/>
    <n v="3"/>
    <n v="2"/>
    <x v="2"/>
    <s v="Debit Card"/>
    <x v="1"/>
    <s v="Yes"/>
    <s v="Food &amp; Beverage"/>
    <n v="6"/>
    <n v="5"/>
    <n v="1014.6600000000001"/>
    <x v="1"/>
    <n v="169.11"/>
  </r>
  <r>
    <n v="5577"/>
    <x v="0"/>
    <x v="65"/>
    <d v="2023-02-05T00:00:00"/>
    <x v="396"/>
    <x v="0"/>
    <n v="178.86"/>
    <n v="3"/>
    <n v="0"/>
    <x v="1"/>
    <s v="UPI"/>
    <x v="1"/>
    <s v="No"/>
    <s v="Food &amp; Beverage"/>
    <n v="8"/>
    <n v="3"/>
    <n v="1430.88"/>
    <x v="1"/>
    <n v="178.86"/>
  </r>
  <r>
    <n v="5578"/>
    <x v="2"/>
    <x v="202"/>
    <d v="2023-11-30T00:00:00"/>
    <x v="220"/>
    <x v="0"/>
    <n v="222.47"/>
    <n v="4"/>
    <n v="2"/>
    <x v="1"/>
    <s v="Cash"/>
    <x v="0"/>
    <s v="No"/>
    <s v="Accommodation"/>
    <n v="10"/>
    <n v="6"/>
    <n v="2224.6999999999998"/>
    <x v="0"/>
    <n v="222.46999999999997"/>
  </r>
  <r>
    <n v="5579"/>
    <x v="0"/>
    <x v="209"/>
    <d v="2023-10-17T00:00:00"/>
    <x v="196"/>
    <x v="0"/>
    <n v="210.82"/>
    <n v="2"/>
    <n v="2"/>
    <x v="4"/>
    <s v="Bank Transfer"/>
    <x v="2"/>
    <s v="No"/>
    <s v="Food &amp; Beverage"/>
    <n v="2"/>
    <n v="4"/>
    <n v="0"/>
    <x v="2"/>
    <n v="0"/>
  </r>
  <r>
    <n v="5580"/>
    <x v="1"/>
    <x v="289"/>
    <d v="2023-12-12T00:00:00"/>
    <x v="89"/>
    <x v="0"/>
    <n v="222.92"/>
    <n v="3"/>
    <n v="0"/>
    <x v="2"/>
    <s v="Credit Card"/>
    <x v="0"/>
    <s v="Yes"/>
    <s v="Accommodation"/>
    <n v="4"/>
    <n v="3"/>
    <n v="891.68"/>
    <x v="0"/>
    <n v="222.92"/>
  </r>
  <r>
    <n v="5581"/>
    <x v="0"/>
    <x v="340"/>
    <d v="2023-10-24T00:00:00"/>
    <x v="71"/>
    <x v="1"/>
    <n v="146.93"/>
    <n v="1"/>
    <n v="1"/>
    <x v="0"/>
    <s v="Credit Card"/>
    <x v="2"/>
    <s v="No"/>
    <s v="Food &amp; Beverage"/>
    <n v="7"/>
    <n v="2"/>
    <n v="0"/>
    <x v="2"/>
    <n v="0"/>
  </r>
  <r>
    <n v="5582"/>
    <x v="0"/>
    <x v="212"/>
    <d v="2023-11-23T00:00:00"/>
    <x v="59"/>
    <x v="1"/>
    <n v="140.86000000000001"/>
    <n v="1"/>
    <n v="0"/>
    <x v="2"/>
    <s v="Debit Card"/>
    <x v="3"/>
    <s v="No"/>
    <s v="Accommodation"/>
    <n v="11"/>
    <n v="1"/>
    <n v="0"/>
    <x v="2"/>
    <n v="0"/>
  </r>
  <r>
    <n v="5583"/>
    <x v="0"/>
    <x v="251"/>
    <d v="2023-10-11T00:00:00"/>
    <x v="66"/>
    <x v="0"/>
    <n v="270.81"/>
    <n v="1"/>
    <n v="1"/>
    <x v="1"/>
    <s v="Debit Card"/>
    <x v="1"/>
    <s v="No"/>
    <s v="Accommodation"/>
    <n v="5"/>
    <n v="2"/>
    <n v="1354.05"/>
    <x v="1"/>
    <n v="270.81"/>
  </r>
  <r>
    <n v="5584"/>
    <x v="1"/>
    <x v="133"/>
    <d v="2023-01-05T00:00:00"/>
    <x v="96"/>
    <x v="2"/>
    <n v="78.77"/>
    <n v="4"/>
    <n v="2"/>
    <x v="0"/>
    <s v="UPI"/>
    <x v="1"/>
    <s v="No"/>
    <s v="Accommodation"/>
    <n v="4"/>
    <n v="6"/>
    <n v="315.08"/>
    <x v="1"/>
    <n v="78.77"/>
  </r>
  <r>
    <n v="5585"/>
    <x v="3"/>
    <x v="39"/>
    <d v="2023-06-12T00:00:00"/>
    <x v="38"/>
    <x v="1"/>
    <n v="209.92"/>
    <n v="1"/>
    <n v="2"/>
    <x v="2"/>
    <s v="Cash"/>
    <x v="0"/>
    <s v="No"/>
    <s v="Accommodation"/>
    <n v="3"/>
    <n v="3"/>
    <n v="629.76"/>
    <x v="0"/>
    <n v="209.92"/>
  </r>
  <r>
    <n v="5586"/>
    <x v="0"/>
    <x v="287"/>
    <d v="2023-06-01T00:00:00"/>
    <x v="368"/>
    <x v="2"/>
    <n v="85.73"/>
    <n v="2"/>
    <n v="1"/>
    <x v="1"/>
    <s v="Debit Card"/>
    <x v="1"/>
    <s v="No"/>
    <s v="Accommodation"/>
    <n v="6"/>
    <n v="3"/>
    <n v="514.38"/>
    <x v="1"/>
    <n v="85.73"/>
  </r>
  <r>
    <n v="5587"/>
    <x v="1"/>
    <x v="114"/>
    <d v="2023-05-17T00:00:00"/>
    <x v="21"/>
    <x v="3"/>
    <n v="424.8"/>
    <n v="4"/>
    <n v="0"/>
    <x v="2"/>
    <s v="Bank Transfer"/>
    <x v="0"/>
    <s v="No"/>
    <s v="Accommodation"/>
    <n v="5"/>
    <n v="4"/>
    <n v="2124"/>
    <x v="0"/>
    <n v="424.8"/>
  </r>
  <r>
    <n v="5588"/>
    <x v="2"/>
    <x v="341"/>
    <d v="2023-10-27T00:00:00"/>
    <x v="413"/>
    <x v="1"/>
    <n v="184.5"/>
    <n v="1"/>
    <n v="2"/>
    <x v="2"/>
    <s v="Bank Transfer"/>
    <x v="2"/>
    <s v="No"/>
    <s v="Spa Services"/>
    <n v="6"/>
    <n v="3"/>
    <n v="0"/>
    <x v="2"/>
    <n v="0"/>
  </r>
  <r>
    <n v="5589"/>
    <x v="1"/>
    <x v="119"/>
    <d v="2023-05-30T00:00:00"/>
    <x v="259"/>
    <x v="1"/>
    <n v="123.59"/>
    <n v="1"/>
    <n v="0"/>
    <x v="0"/>
    <s v="Debit Card"/>
    <x v="0"/>
    <s v="No"/>
    <s v="Accommodation"/>
    <n v="7"/>
    <n v="1"/>
    <n v="865.13"/>
    <x v="0"/>
    <n v="123.59"/>
  </r>
  <r>
    <n v="5590"/>
    <x v="0"/>
    <x v="192"/>
    <d v="2023-12-28T00:00:00"/>
    <x v="339"/>
    <x v="1"/>
    <n v="120.32"/>
    <n v="2"/>
    <n v="2"/>
    <x v="2"/>
    <s v="UPI"/>
    <x v="1"/>
    <s v="No"/>
    <s v="Food &amp; Beverage"/>
    <n v="4"/>
    <n v="4"/>
    <n v="481.28"/>
    <x v="1"/>
    <n v="120.32"/>
  </r>
  <r>
    <n v="5591"/>
    <x v="3"/>
    <x v="96"/>
    <d v="2023-01-21T00:00:00"/>
    <x v="79"/>
    <x v="2"/>
    <n v="103.23"/>
    <n v="2"/>
    <n v="0"/>
    <x v="2"/>
    <s v="Cash"/>
    <x v="0"/>
    <s v="No"/>
    <s v="Accommodation"/>
    <n v="3"/>
    <n v="2"/>
    <n v="309.69"/>
    <x v="0"/>
    <n v="103.23"/>
  </r>
  <r>
    <n v="5592"/>
    <x v="2"/>
    <x v="169"/>
    <d v="2023-04-15T00:00:00"/>
    <x v="161"/>
    <x v="2"/>
    <n v="69.95"/>
    <n v="1"/>
    <n v="1"/>
    <x v="1"/>
    <s v="UPI"/>
    <x v="1"/>
    <s v="No"/>
    <s v="Food &amp; Beverage"/>
    <n v="4"/>
    <n v="2"/>
    <n v="279.8"/>
    <x v="1"/>
    <n v="69.95"/>
  </r>
  <r>
    <n v="5593"/>
    <x v="1"/>
    <x v="36"/>
    <d v="2023-06-15T00:00:00"/>
    <x v="251"/>
    <x v="1"/>
    <n v="157.16999999999999"/>
    <n v="2"/>
    <n v="1"/>
    <x v="1"/>
    <s v="Credit Card"/>
    <x v="1"/>
    <s v="No"/>
    <s v="Food &amp; Beverage"/>
    <n v="2"/>
    <n v="3"/>
    <n v="314.33999999999997"/>
    <x v="1"/>
    <n v="157.16999999999999"/>
  </r>
  <r>
    <n v="5594"/>
    <x v="2"/>
    <x v="69"/>
    <d v="2023-02-18T00:00:00"/>
    <x v="212"/>
    <x v="2"/>
    <n v="127.79"/>
    <n v="2"/>
    <n v="0"/>
    <x v="2"/>
    <s v="UPI"/>
    <x v="0"/>
    <s v="No"/>
    <s v="Spa Services"/>
    <n v="6"/>
    <n v="2"/>
    <n v="766.74"/>
    <x v="0"/>
    <n v="127.79"/>
  </r>
  <r>
    <n v="5595"/>
    <x v="0"/>
    <x v="180"/>
    <d v="2023-03-04T00:00:00"/>
    <x v="76"/>
    <x v="2"/>
    <n v="61.09"/>
    <n v="3"/>
    <n v="1"/>
    <x v="1"/>
    <s v="Debit Card"/>
    <x v="1"/>
    <s v="No"/>
    <s v="Laundry"/>
    <n v="5"/>
    <n v="4"/>
    <n v="305.45000000000005"/>
    <x v="1"/>
    <n v="61.090000000000011"/>
  </r>
  <r>
    <n v="5596"/>
    <x v="0"/>
    <x v="120"/>
    <d v="2023-06-21T00:00:00"/>
    <x v="366"/>
    <x v="1"/>
    <n v="105.73"/>
    <n v="1"/>
    <n v="0"/>
    <x v="1"/>
    <s v="Cash"/>
    <x v="2"/>
    <s v="Yes"/>
    <s v="Accommodation"/>
    <n v="4"/>
    <n v="1"/>
    <n v="0"/>
    <x v="2"/>
    <n v="0"/>
  </r>
  <r>
    <n v="5597"/>
    <x v="0"/>
    <x v="99"/>
    <d v="2023-07-18T00:00:00"/>
    <x v="60"/>
    <x v="2"/>
    <n v="74.459999999999994"/>
    <n v="1"/>
    <n v="0"/>
    <x v="1"/>
    <s v="Bank Transfer"/>
    <x v="1"/>
    <s v="No"/>
    <s v="Accommodation"/>
    <n v="7"/>
    <n v="1"/>
    <n v="521.21999999999991"/>
    <x v="1"/>
    <n v="74.459999999999994"/>
  </r>
  <r>
    <n v="5598"/>
    <x v="0"/>
    <x v="164"/>
    <d v="2023-08-26T00:00:00"/>
    <x v="104"/>
    <x v="3"/>
    <n v="466.18"/>
    <n v="1"/>
    <n v="1"/>
    <x v="2"/>
    <s v="UPI"/>
    <x v="1"/>
    <s v="No"/>
    <s v="Accommodation"/>
    <n v="5"/>
    <n v="2"/>
    <n v="2330.9"/>
    <x v="1"/>
    <n v="466.18"/>
  </r>
  <r>
    <n v="5599"/>
    <x v="1"/>
    <x v="133"/>
    <d v="2023-01-10T00:00:00"/>
    <x v="401"/>
    <x v="1"/>
    <n v="138.26"/>
    <n v="3"/>
    <n v="0"/>
    <x v="4"/>
    <s v="UPI"/>
    <x v="3"/>
    <s v="No"/>
    <s v="Food &amp; Beverage"/>
    <n v="9"/>
    <n v="3"/>
    <n v="0"/>
    <x v="2"/>
    <n v="0"/>
  </r>
  <r>
    <n v="5600"/>
    <x v="2"/>
    <x v="358"/>
    <d v="2023-01-28T00:00:00"/>
    <x v="389"/>
    <x v="1"/>
    <n v="119.22"/>
    <n v="1"/>
    <n v="3"/>
    <x v="1"/>
    <s v="Cash"/>
    <x v="1"/>
    <s v="No"/>
    <s v="Accommodation"/>
    <n v="11"/>
    <n v="4"/>
    <n v="1311.42"/>
    <x v="1"/>
    <n v="119.22000000000001"/>
  </r>
  <r>
    <n v="5601"/>
    <x v="2"/>
    <x v="267"/>
    <d v="2023-11-23T00:00:00"/>
    <x v="136"/>
    <x v="1"/>
    <n v="208.05"/>
    <n v="1"/>
    <n v="0"/>
    <x v="3"/>
    <s v="Credit Card"/>
    <x v="1"/>
    <s v="No"/>
    <s v="Accommodation"/>
    <n v="4"/>
    <n v="1"/>
    <n v="832.2"/>
    <x v="1"/>
    <n v="208.05"/>
  </r>
  <r>
    <n v="5602"/>
    <x v="2"/>
    <x v="234"/>
    <d v="2023-01-27T00:00:00"/>
    <x v="46"/>
    <x v="2"/>
    <n v="126.78"/>
    <n v="3"/>
    <n v="0"/>
    <x v="3"/>
    <s v="Debit Card"/>
    <x v="1"/>
    <s v="No"/>
    <s v="Food &amp; Beverage"/>
    <n v="2"/>
    <n v="3"/>
    <n v="253.56"/>
    <x v="1"/>
    <n v="126.78"/>
  </r>
  <r>
    <n v="5603"/>
    <x v="1"/>
    <x v="131"/>
    <d v="2023-09-25T00:00:00"/>
    <x v="37"/>
    <x v="2"/>
    <n v="55.39"/>
    <n v="1"/>
    <n v="1"/>
    <x v="1"/>
    <s v="Debit Card"/>
    <x v="0"/>
    <s v="No"/>
    <s v="Food &amp; Beverage"/>
    <n v="7"/>
    <n v="2"/>
    <n v="387.73"/>
    <x v="0"/>
    <n v="55.39"/>
  </r>
  <r>
    <n v="5604"/>
    <x v="2"/>
    <x v="115"/>
    <d v="2023-04-27T00:00:00"/>
    <x v="215"/>
    <x v="3"/>
    <n v="505.55"/>
    <n v="2"/>
    <n v="0"/>
    <x v="1"/>
    <s v="Credit Card"/>
    <x v="0"/>
    <s v="Yes"/>
    <s v="Accommodation"/>
    <n v="4"/>
    <n v="2"/>
    <n v="2022.2"/>
    <x v="0"/>
    <n v="505.55"/>
  </r>
  <r>
    <n v="5605"/>
    <x v="3"/>
    <x v="15"/>
    <d v="2023-01-07T00:00:00"/>
    <x v="275"/>
    <x v="0"/>
    <n v="244.34"/>
    <n v="2"/>
    <n v="0"/>
    <x v="3"/>
    <s v="Cash"/>
    <x v="0"/>
    <s v="Yes"/>
    <s v="Food &amp; Beverage"/>
    <n v="4"/>
    <n v="2"/>
    <n v="977.36"/>
    <x v="0"/>
    <n v="244.34"/>
  </r>
  <r>
    <n v="5606"/>
    <x v="0"/>
    <x v="204"/>
    <d v="2023-02-24T00:00:00"/>
    <x v="23"/>
    <x v="1"/>
    <n v="144.09"/>
    <n v="2"/>
    <n v="1"/>
    <x v="0"/>
    <s v="Debit Card"/>
    <x v="1"/>
    <s v="No"/>
    <s v="Accommodation"/>
    <n v="4"/>
    <n v="3"/>
    <n v="576.36"/>
    <x v="1"/>
    <n v="144.09"/>
  </r>
  <r>
    <n v="5607"/>
    <x v="3"/>
    <x v="273"/>
    <d v="2023-07-30T00:00:00"/>
    <x v="41"/>
    <x v="3"/>
    <n v="400.14"/>
    <n v="1"/>
    <n v="0"/>
    <x v="2"/>
    <s v="Debit Card"/>
    <x v="1"/>
    <s v="No"/>
    <s v="Accommodation"/>
    <n v="5"/>
    <n v="1"/>
    <n v="2000.6999999999998"/>
    <x v="1"/>
    <n v="400.14"/>
  </r>
  <r>
    <n v="5608"/>
    <x v="0"/>
    <x v="39"/>
    <d v="2023-06-18T00:00:00"/>
    <x v="140"/>
    <x v="2"/>
    <n v="78.260000000000005"/>
    <n v="3"/>
    <n v="1"/>
    <x v="1"/>
    <s v="Credit Card"/>
    <x v="1"/>
    <s v="No"/>
    <s v="Accommodation"/>
    <n v="9"/>
    <n v="4"/>
    <n v="704.34"/>
    <x v="1"/>
    <n v="78.260000000000005"/>
  </r>
  <r>
    <n v="5609"/>
    <x v="3"/>
    <x v="311"/>
    <d v="2023-10-27T00:00:00"/>
    <x v="205"/>
    <x v="1"/>
    <n v="227.71"/>
    <n v="2"/>
    <n v="0"/>
    <x v="4"/>
    <s v="Bank Transfer"/>
    <x v="2"/>
    <s v="No"/>
    <s v="Spa Services"/>
    <n v="7"/>
    <n v="2"/>
    <n v="0"/>
    <x v="2"/>
    <n v="0"/>
  </r>
  <r>
    <n v="5610"/>
    <x v="2"/>
    <x v="328"/>
    <d v="2023-09-25T00:00:00"/>
    <x v="346"/>
    <x v="1"/>
    <n v="183.99"/>
    <n v="2"/>
    <n v="0"/>
    <x v="3"/>
    <s v="Debit Card"/>
    <x v="0"/>
    <s v="Yes"/>
    <s v="Food &amp; Beverage"/>
    <n v="4"/>
    <n v="2"/>
    <n v="735.96"/>
    <x v="0"/>
    <n v="183.99"/>
  </r>
  <r>
    <n v="5611"/>
    <x v="3"/>
    <x v="96"/>
    <d v="2023-01-29T00:00:00"/>
    <x v="278"/>
    <x v="1"/>
    <n v="211.67"/>
    <n v="1"/>
    <n v="0"/>
    <x v="3"/>
    <s v="UPI"/>
    <x v="1"/>
    <s v="Yes"/>
    <s v="Accommodation"/>
    <n v="11"/>
    <n v="1"/>
    <n v="2328.37"/>
    <x v="1"/>
    <n v="211.67"/>
  </r>
  <r>
    <n v="5612"/>
    <x v="1"/>
    <x v="28"/>
    <d v="2023-03-19T00:00:00"/>
    <x v="253"/>
    <x v="2"/>
    <n v="86.14"/>
    <n v="1"/>
    <n v="0"/>
    <x v="1"/>
    <s v="Cash"/>
    <x v="3"/>
    <s v="No"/>
    <s v="Accommodation"/>
    <n v="5"/>
    <n v="1"/>
    <n v="0"/>
    <x v="2"/>
    <n v="0"/>
  </r>
  <r>
    <n v="5613"/>
    <x v="0"/>
    <x v="273"/>
    <d v="2023-08-03T00:00:00"/>
    <x v="177"/>
    <x v="2"/>
    <n v="110.26"/>
    <n v="1"/>
    <n v="0"/>
    <x v="1"/>
    <s v="UPI"/>
    <x v="0"/>
    <s v="Yes"/>
    <s v="Accommodation"/>
    <n v="9"/>
    <n v="1"/>
    <n v="992.34"/>
    <x v="0"/>
    <n v="110.26"/>
  </r>
  <r>
    <n v="5614"/>
    <x v="3"/>
    <x v="97"/>
    <d v="2023-12-12T00:00:00"/>
    <x v="143"/>
    <x v="3"/>
    <n v="596.75"/>
    <n v="1"/>
    <n v="2"/>
    <x v="1"/>
    <s v="Debit Card"/>
    <x v="0"/>
    <s v="Yes"/>
    <s v="Spa Services"/>
    <n v="1"/>
    <n v="3"/>
    <n v="596.75"/>
    <x v="0"/>
    <n v="596.75"/>
  </r>
  <r>
    <n v="5615"/>
    <x v="3"/>
    <x v="160"/>
    <d v="2023-05-20T00:00:00"/>
    <x v="340"/>
    <x v="1"/>
    <n v="131.79"/>
    <n v="1"/>
    <n v="0"/>
    <x v="2"/>
    <s v="Bank Transfer"/>
    <x v="0"/>
    <s v="No"/>
    <s v="Accommodation"/>
    <n v="1"/>
    <n v="1"/>
    <n v="131.79"/>
    <x v="0"/>
    <n v="131.79"/>
  </r>
  <r>
    <n v="5616"/>
    <x v="1"/>
    <x v="106"/>
    <d v="2023-06-17T00:00:00"/>
    <x v="81"/>
    <x v="2"/>
    <n v="87.9"/>
    <n v="2"/>
    <n v="0"/>
    <x v="2"/>
    <s v="UPI"/>
    <x v="0"/>
    <s v="No"/>
    <s v="Accommodation"/>
    <n v="10"/>
    <n v="2"/>
    <n v="879"/>
    <x v="0"/>
    <n v="87.9"/>
  </r>
  <r>
    <n v="5617"/>
    <x v="3"/>
    <x v="309"/>
    <d v="2023-02-14T00:00:00"/>
    <x v="132"/>
    <x v="0"/>
    <n v="262.2"/>
    <n v="1"/>
    <n v="1"/>
    <x v="2"/>
    <s v="Cash"/>
    <x v="2"/>
    <s v="Yes"/>
    <s v="Accommodation"/>
    <n v="10"/>
    <n v="2"/>
    <n v="0"/>
    <x v="2"/>
    <n v="0"/>
  </r>
  <r>
    <n v="5618"/>
    <x v="2"/>
    <x v="72"/>
    <d v="2024-01-06T00:00:00"/>
    <x v="53"/>
    <x v="2"/>
    <n v="78.06"/>
    <n v="1"/>
    <n v="3"/>
    <x v="2"/>
    <s v="Debit Card"/>
    <x v="2"/>
    <s v="No"/>
    <s v="Accommodation"/>
    <n v="9"/>
    <n v="4"/>
    <n v="0"/>
    <x v="2"/>
    <n v="0"/>
  </r>
  <r>
    <n v="5619"/>
    <x v="2"/>
    <x v="115"/>
    <d v="2023-04-28T00:00:00"/>
    <x v="58"/>
    <x v="2"/>
    <n v="75.650000000000006"/>
    <n v="2"/>
    <n v="2"/>
    <x v="3"/>
    <s v="UPI"/>
    <x v="0"/>
    <s v="No"/>
    <s v="Laundry"/>
    <n v="5"/>
    <n v="4"/>
    <n v="378.25"/>
    <x v="0"/>
    <n v="75.650000000000006"/>
  </r>
  <r>
    <n v="5620"/>
    <x v="0"/>
    <x v="196"/>
    <d v="2023-04-09T00:00:00"/>
    <x v="303"/>
    <x v="1"/>
    <n v="101.19"/>
    <n v="1"/>
    <n v="0"/>
    <x v="3"/>
    <s v="Cash"/>
    <x v="2"/>
    <s v="Yes"/>
    <s v="Accommodation"/>
    <n v="5"/>
    <n v="1"/>
    <n v="0"/>
    <x v="2"/>
    <n v="0"/>
  </r>
  <r>
    <n v="5621"/>
    <x v="0"/>
    <x v="358"/>
    <d v="2023-01-22T00:00:00"/>
    <x v="79"/>
    <x v="0"/>
    <n v="161.78"/>
    <n v="2"/>
    <n v="0"/>
    <x v="3"/>
    <s v="Cash"/>
    <x v="3"/>
    <s v="Yes"/>
    <s v="Food &amp; Beverage"/>
    <n v="5"/>
    <n v="2"/>
    <n v="0"/>
    <x v="2"/>
    <n v="0"/>
  </r>
  <r>
    <n v="5622"/>
    <x v="3"/>
    <x v="180"/>
    <d v="2023-03-04T00:00:00"/>
    <x v="24"/>
    <x v="2"/>
    <n v="168.55"/>
    <n v="2"/>
    <n v="0"/>
    <x v="1"/>
    <s v="Cash"/>
    <x v="0"/>
    <s v="Yes"/>
    <s v="Accommodation"/>
    <n v="5"/>
    <n v="2"/>
    <n v="842.75"/>
    <x v="0"/>
    <n v="168.55"/>
  </r>
  <r>
    <n v="5623"/>
    <x v="3"/>
    <x v="257"/>
    <d v="2023-03-10T00:00:00"/>
    <x v="47"/>
    <x v="1"/>
    <n v="223.61"/>
    <n v="2"/>
    <n v="2"/>
    <x v="2"/>
    <s v="Credit Card"/>
    <x v="1"/>
    <s v="No"/>
    <s v="Accommodation"/>
    <n v="6"/>
    <n v="4"/>
    <n v="1341.66"/>
    <x v="1"/>
    <n v="223.61"/>
  </r>
  <r>
    <n v="5624"/>
    <x v="0"/>
    <x v="99"/>
    <d v="2023-07-16T00:00:00"/>
    <x v="236"/>
    <x v="2"/>
    <n v="112.44"/>
    <n v="2"/>
    <n v="0"/>
    <x v="1"/>
    <s v="Bank Transfer"/>
    <x v="0"/>
    <s v="No"/>
    <s v="Food &amp; Beverage"/>
    <n v="5"/>
    <n v="2"/>
    <n v="562.20000000000005"/>
    <x v="0"/>
    <n v="112.44000000000001"/>
  </r>
  <r>
    <n v="5625"/>
    <x v="1"/>
    <x v="18"/>
    <d v="2023-06-29T00:00:00"/>
    <x v="224"/>
    <x v="1"/>
    <n v="164.59"/>
    <n v="2"/>
    <n v="2"/>
    <x v="1"/>
    <s v="Debit Card"/>
    <x v="2"/>
    <s v="No"/>
    <s v="Accommodation"/>
    <n v="10"/>
    <n v="4"/>
    <n v="0"/>
    <x v="2"/>
    <n v="0"/>
  </r>
  <r>
    <n v="5626"/>
    <x v="2"/>
    <x v="154"/>
    <d v="2023-10-28T00:00:00"/>
    <x v="247"/>
    <x v="3"/>
    <n v="356.02"/>
    <n v="1"/>
    <n v="0"/>
    <x v="1"/>
    <s v="Credit Card"/>
    <x v="3"/>
    <s v="No"/>
    <s v="Laundry"/>
    <n v="5"/>
    <n v="1"/>
    <n v="0"/>
    <x v="2"/>
    <n v="0"/>
  </r>
  <r>
    <n v="5627"/>
    <x v="3"/>
    <x v="278"/>
    <d v="2023-12-10T00:00:00"/>
    <x v="184"/>
    <x v="0"/>
    <n v="290.04000000000002"/>
    <n v="4"/>
    <n v="0"/>
    <x v="1"/>
    <s v="Bank Transfer"/>
    <x v="0"/>
    <s v="Yes"/>
    <s v="Accommodation"/>
    <n v="6"/>
    <n v="4"/>
    <n v="1740.2400000000002"/>
    <x v="0"/>
    <n v="290.04000000000002"/>
  </r>
  <r>
    <n v="5628"/>
    <x v="0"/>
    <x v="65"/>
    <d v="2023-01-30T00:00:00"/>
    <x v="77"/>
    <x v="3"/>
    <n v="335.8"/>
    <n v="1"/>
    <n v="3"/>
    <x v="2"/>
    <s v="Bank Transfer"/>
    <x v="0"/>
    <s v="No"/>
    <s v="Food &amp; Beverage"/>
    <n v="2"/>
    <n v="4"/>
    <n v="671.6"/>
    <x v="0"/>
    <n v="335.8"/>
  </r>
  <r>
    <n v="5629"/>
    <x v="0"/>
    <x v="230"/>
    <d v="2023-06-29T00:00:00"/>
    <x v="235"/>
    <x v="1"/>
    <n v="117.77"/>
    <n v="1"/>
    <n v="0"/>
    <x v="3"/>
    <s v="Debit Card"/>
    <x v="0"/>
    <s v="No"/>
    <s v="Spa Services"/>
    <n v="11"/>
    <n v="1"/>
    <n v="1295.47"/>
    <x v="0"/>
    <n v="117.77"/>
  </r>
  <r>
    <n v="5630"/>
    <x v="2"/>
    <x v="173"/>
    <d v="2023-11-29T00:00:00"/>
    <x v="50"/>
    <x v="3"/>
    <n v="381.95"/>
    <n v="1"/>
    <n v="1"/>
    <x v="1"/>
    <s v="Bank Transfer"/>
    <x v="3"/>
    <s v="No"/>
    <s v="Spa Services"/>
    <n v="2"/>
    <n v="2"/>
    <n v="0"/>
    <x v="2"/>
    <n v="0"/>
  </r>
  <r>
    <n v="5631"/>
    <x v="2"/>
    <x v="309"/>
    <d v="2023-02-10T00:00:00"/>
    <x v="76"/>
    <x v="1"/>
    <n v="167.25"/>
    <n v="1"/>
    <n v="0"/>
    <x v="3"/>
    <s v="Credit Card"/>
    <x v="0"/>
    <s v="Yes"/>
    <s v="Accommodation"/>
    <n v="6"/>
    <n v="1"/>
    <n v="1003.5"/>
    <x v="0"/>
    <n v="167.25"/>
  </r>
  <r>
    <n v="5632"/>
    <x v="0"/>
    <x v="202"/>
    <d v="2023-11-27T00:00:00"/>
    <x v="228"/>
    <x v="2"/>
    <n v="62.2"/>
    <n v="2"/>
    <n v="0"/>
    <x v="1"/>
    <s v="Debit Card"/>
    <x v="0"/>
    <s v="No"/>
    <s v="Accommodation"/>
    <n v="7"/>
    <n v="2"/>
    <n v="435.40000000000003"/>
    <x v="0"/>
    <n v="62.2"/>
  </r>
  <r>
    <n v="5633"/>
    <x v="3"/>
    <x v="338"/>
    <d v="2023-01-14T00:00:00"/>
    <x v="172"/>
    <x v="2"/>
    <n v="143.96"/>
    <n v="1"/>
    <n v="0"/>
    <x v="1"/>
    <s v="Cash"/>
    <x v="1"/>
    <s v="No"/>
    <s v="Accommodation"/>
    <n v="8"/>
    <n v="1"/>
    <n v="1151.68"/>
    <x v="1"/>
    <n v="143.96"/>
  </r>
  <r>
    <n v="5634"/>
    <x v="0"/>
    <x v="184"/>
    <d v="2023-05-03T00:00:00"/>
    <x v="140"/>
    <x v="2"/>
    <n v="100.43"/>
    <n v="1"/>
    <n v="0"/>
    <x v="2"/>
    <s v="UPI"/>
    <x v="1"/>
    <s v="Yes"/>
    <s v="Accommodation"/>
    <n v="2"/>
    <n v="1"/>
    <n v="200.86"/>
    <x v="1"/>
    <n v="100.43"/>
  </r>
  <r>
    <n v="5635"/>
    <x v="2"/>
    <x v="184"/>
    <d v="2023-05-07T00:00:00"/>
    <x v="100"/>
    <x v="3"/>
    <n v="528.73"/>
    <n v="2"/>
    <n v="0"/>
    <x v="3"/>
    <s v="Debit Card"/>
    <x v="0"/>
    <s v="No"/>
    <s v="Accommodation"/>
    <n v="6"/>
    <n v="2"/>
    <n v="3172.38"/>
    <x v="0"/>
    <n v="528.73"/>
  </r>
  <r>
    <n v="5636"/>
    <x v="3"/>
    <x v="12"/>
    <d v="2023-09-11T00:00:00"/>
    <x v="330"/>
    <x v="1"/>
    <n v="133.97999999999999"/>
    <n v="1"/>
    <n v="0"/>
    <x v="1"/>
    <s v="Cash"/>
    <x v="0"/>
    <s v="Yes"/>
    <s v="Laundry"/>
    <n v="9"/>
    <n v="1"/>
    <n v="1205.82"/>
    <x v="0"/>
    <n v="133.97999999999999"/>
  </r>
  <r>
    <n v="5637"/>
    <x v="2"/>
    <x v="303"/>
    <d v="2023-08-22T00:00:00"/>
    <x v="295"/>
    <x v="2"/>
    <n v="74.92"/>
    <n v="2"/>
    <n v="0"/>
    <x v="1"/>
    <s v="Cash"/>
    <x v="1"/>
    <s v="No"/>
    <s v="Food &amp; Beverage"/>
    <n v="8"/>
    <n v="2"/>
    <n v="599.36"/>
    <x v="1"/>
    <n v="74.92"/>
  </r>
  <r>
    <n v="5638"/>
    <x v="3"/>
    <x v="245"/>
    <d v="2023-02-15T00:00:00"/>
    <x v="150"/>
    <x v="2"/>
    <n v="126.45"/>
    <n v="2"/>
    <n v="0"/>
    <x v="3"/>
    <s v="Bank Transfer"/>
    <x v="1"/>
    <s v="No"/>
    <s v="Accommodation"/>
    <n v="7"/>
    <n v="2"/>
    <n v="885.15"/>
    <x v="1"/>
    <n v="126.45"/>
  </r>
  <r>
    <n v="5639"/>
    <x v="3"/>
    <x v="234"/>
    <d v="2023-02-03T00:00:00"/>
    <x v="10"/>
    <x v="2"/>
    <n v="134.01"/>
    <n v="3"/>
    <n v="0"/>
    <x v="2"/>
    <s v="Cash"/>
    <x v="0"/>
    <s v="No"/>
    <s v="Accommodation"/>
    <n v="9"/>
    <n v="3"/>
    <n v="1206.0899999999999"/>
    <x v="0"/>
    <n v="134.01"/>
  </r>
  <r>
    <n v="5640"/>
    <x v="2"/>
    <x v="318"/>
    <d v="2023-08-21T00:00:00"/>
    <x v="240"/>
    <x v="2"/>
    <n v="103.29"/>
    <n v="4"/>
    <n v="3"/>
    <x v="2"/>
    <s v="Debit Card"/>
    <x v="0"/>
    <s v="No"/>
    <s v="Laundry"/>
    <n v="3"/>
    <n v="7"/>
    <n v="309.87"/>
    <x v="0"/>
    <n v="103.29"/>
  </r>
  <r>
    <n v="5641"/>
    <x v="2"/>
    <x v="145"/>
    <d v="2023-11-12T00:00:00"/>
    <x v="292"/>
    <x v="1"/>
    <n v="158.47"/>
    <n v="2"/>
    <n v="0"/>
    <x v="1"/>
    <s v="Credit Card"/>
    <x v="1"/>
    <s v="Yes"/>
    <s v="Accommodation"/>
    <n v="9"/>
    <n v="2"/>
    <n v="1426.23"/>
    <x v="1"/>
    <n v="158.47"/>
  </r>
  <r>
    <n v="5642"/>
    <x v="1"/>
    <x v="97"/>
    <d v="2023-12-12T00:00:00"/>
    <x v="89"/>
    <x v="0"/>
    <n v="141.63"/>
    <n v="2"/>
    <n v="1"/>
    <x v="2"/>
    <s v="Cash"/>
    <x v="0"/>
    <s v="No"/>
    <s v="Accommodation"/>
    <n v="1"/>
    <n v="3"/>
    <n v="141.63"/>
    <x v="0"/>
    <n v="141.63"/>
  </r>
  <r>
    <n v="5643"/>
    <x v="2"/>
    <x v="147"/>
    <d v="2023-11-01T00:00:00"/>
    <x v="128"/>
    <x v="0"/>
    <n v="191.49"/>
    <n v="3"/>
    <n v="0"/>
    <x v="1"/>
    <s v="Debit Card"/>
    <x v="1"/>
    <s v="Yes"/>
    <s v="Accommodation"/>
    <n v="5"/>
    <n v="3"/>
    <n v="957.45"/>
    <x v="1"/>
    <n v="191.49"/>
  </r>
  <r>
    <n v="5644"/>
    <x v="2"/>
    <x v="320"/>
    <d v="2023-12-05T00:00:00"/>
    <x v="176"/>
    <x v="3"/>
    <n v="499.56"/>
    <n v="1"/>
    <n v="1"/>
    <x v="3"/>
    <s v="UPI"/>
    <x v="2"/>
    <s v="No"/>
    <s v="Accommodation"/>
    <n v="3"/>
    <n v="2"/>
    <n v="0"/>
    <x v="2"/>
    <n v="0"/>
  </r>
  <r>
    <n v="5645"/>
    <x v="2"/>
    <x v="240"/>
    <d v="2023-05-27T00:00:00"/>
    <x v="321"/>
    <x v="2"/>
    <n v="97.72"/>
    <n v="3"/>
    <n v="0"/>
    <x v="1"/>
    <s v="Bank Transfer"/>
    <x v="0"/>
    <s v="No"/>
    <s v="Food &amp; Beverage"/>
    <n v="3"/>
    <n v="3"/>
    <n v="293.15999999999997"/>
    <x v="0"/>
    <n v="97.719999999999985"/>
  </r>
  <r>
    <n v="5646"/>
    <x v="0"/>
    <x v="115"/>
    <d v="2023-04-25T00:00:00"/>
    <x v="235"/>
    <x v="0"/>
    <n v="210.88"/>
    <n v="4"/>
    <n v="0"/>
    <x v="1"/>
    <s v="Credit Card"/>
    <x v="2"/>
    <s v="No"/>
    <s v="Accommodation"/>
    <n v="2"/>
    <n v="4"/>
    <n v="0"/>
    <x v="2"/>
    <n v="0"/>
  </r>
  <r>
    <n v="5647"/>
    <x v="2"/>
    <x v="275"/>
    <d v="2023-04-06T00:00:00"/>
    <x v="243"/>
    <x v="1"/>
    <n v="146.94"/>
    <n v="1"/>
    <n v="0"/>
    <x v="4"/>
    <s v="UPI"/>
    <x v="0"/>
    <s v="No"/>
    <s v="Food &amp; Beverage"/>
    <n v="9"/>
    <n v="1"/>
    <n v="1322.46"/>
    <x v="0"/>
    <n v="146.94"/>
  </r>
  <r>
    <n v="5648"/>
    <x v="2"/>
    <x v="270"/>
    <d v="2023-11-26T00:00:00"/>
    <x v="344"/>
    <x v="1"/>
    <n v="163.9"/>
    <n v="1"/>
    <n v="1"/>
    <x v="2"/>
    <s v="Cash"/>
    <x v="0"/>
    <s v="Yes"/>
    <s v="Laundry"/>
    <n v="2"/>
    <n v="2"/>
    <n v="327.8"/>
    <x v="0"/>
    <n v="163.9"/>
  </r>
  <r>
    <n v="5649"/>
    <x v="2"/>
    <x v="64"/>
    <d v="2023-09-19T00:00:00"/>
    <x v="262"/>
    <x v="2"/>
    <n v="102.63"/>
    <n v="2"/>
    <n v="0"/>
    <x v="2"/>
    <s v="UPI"/>
    <x v="0"/>
    <s v="No"/>
    <s v="Accommodation"/>
    <n v="4"/>
    <n v="2"/>
    <n v="410.52"/>
    <x v="0"/>
    <n v="102.63"/>
  </r>
  <r>
    <n v="5650"/>
    <x v="2"/>
    <x v="196"/>
    <d v="2023-04-17T00:00:00"/>
    <x v="102"/>
    <x v="0"/>
    <n v="199.45"/>
    <n v="1"/>
    <n v="0"/>
    <x v="0"/>
    <s v="Debit Card"/>
    <x v="3"/>
    <s v="No"/>
    <s v="Accommodation"/>
    <n v="13"/>
    <n v="1"/>
    <n v="0"/>
    <x v="2"/>
    <n v="0"/>
  </r>
  <r>
    <n v="5651"/>
    <x v="2"/>
    <x v="257"/>
    <d v="2023-03-10T00:00:00"/>
    <x v="165"/>
    <x v="3"/>
    <n v="399.94"/>
    <n v="4"/>
    <n v="0"/>
    <x v="4"/>
    <s v="Bank Transfer"/>
    <x v="0"/>
    <s v="No"/>
    <s v="Laundry"/>
    <n v="6"/>
    <n v="4"/>
    <n v="2399.64"/>
    <x v="0"/>
    <n v="399.94"/>
  </r>
  <r>
    <n v="5652"/>
    <x v="2"/>
    <x v="240"/>
    <d v="2023-05-27T00:00:00"/>
    <x v="307"/>
    <x v="1"/>
    <n v="178.61"/>
    <n v="1"/>
    <n v="0"/>
    <x v="1"/>
    <s v="Debit Card"/>
    <x v="0"/>
    <s v="Yes"/>
    <s v="Accommodation"/>
    <n v="3"/>
    <n v="1"/>
    <n v="535.83000000000004"/>
    <x v="0"/>
    <n v="178.61"/>
  </r>
  <r>
    <n v="5653"/>
    <x v="0"/>
    <x v="83"/>
    <d v="2023-01-19T00:00:00"/>
    <x v="137"/>
    <x v="3"/>
    <n v="307.20999999999998"/>
    <n v="1"/>
    <n v="0"/>
    <x v="1"/>
    <s v="Debit Card"/>
    <x v="0"/>
    <s v="Yes"/>
    <s v="Food &amp; Beverage"/>
    <n v="4"/>
    <n v="1"/>
    <n v="1228.8399999999999"/>
    <x v="0"/>
    <n v="307.20999999999998"/>
  </r>
  <r>
    <n v="5654"/>
    <x v="3"/>
    <x v="170"/>
    <d v="2023-09-19T00:00:00"/>
    <x v="37"/>
    <x v="2"/>
    <n v="107.83"/>
    <n v="4"/>
    <n v="1"/>
    <x v="2"/>
    <s v="Credit Card"/>
    <x v="2"/>
    <s v="No"/>
    <s v="Other"/>
    <n v="5"/>
    <n v="5"/>
    <n v="0"/>
    <x v="2"/>
    <n v="0"/>
  </r>
  <r>
    <n v="5655"/>
    <x v="1"/>
    <x v="202"/>
    <d v="2023-11-24T00:00:00"/>
    <x v="378"/>
    <x v="1"/>
    <n v="167.99"/>
    <n v="1"/>
    <n v="0"/>
    <x v="1"/>
    <s v="UPI"/>
    <x v="0"/>
    <s v="No"/>
    <s v="Accommodation"/>
    <n v="4"/>
    <n v="1"/>
    <n v="671.96"/>
    <x v="0"/>
    <n v="167.99"/>
  </r>
  <r>
    <n v="5656"/>
    <x v="3"/>
    <x v="213"/>
    <d v="2023-04-05T00:00:00"/>
    <x v="44"/>
    <x v="1"/>
    <n v="132.69999999999999"/>
    <n v="1"/>
    <n v="0"/>
    <x v="2"/>
    <s v="UPI"/>
    <x v="2"/>
    <s v="No"/>
    <s v="Food &amp; Beverage"/>
    <n v="4"/>
    <n v="1"/>
    <n v="0"/>
    <x v="2"/>
    <n v="0"/>
  </r>
  <r>
    <n v="5657"/>
    <x v="0"/>
    <x v="31"/>
    <d v="2023-01-17T00:00:00"/>
    <x v="423"/>
    <x v="3"/>
    <n v="349.17"/>
    <n v="1"/>
    <n v="2"/>
    <x v="3"/>
    <s v="Bank Transfer"/>
    <x v="0"/>
    <s v="No"/>
    <s v="Food &amp; Beverage"/>
    <n v="9"/>
    <n v="3"/>
    <n v="3142.53"/>
    <x v="0"/>
    <n v="349.17"/>
  </r>
  <r>
    <n v="5658"/>
    <x v="3"/>
    <x v="148"/>
    <d v="2023-05-31T00:00:00"/>
    <x v="58"/>
    <x v="2"/>
    <n v="111.21"/>
    <n v="1"/>
    <n v="3"/>
    <x v="1"/>
    <s v="Bank Transfer"/>
    <x v="1"/>
    <s v="No"/>
    <s v="Food &amp; Beverage"/>
    <n v="4"/>
    <n v="4"/>
    <n v="444.84"/>
    <x v="1"/>
    <n v="111.21"/>
  </r>
  <r>
    <n v="5659"/>
    <x v="1"/>
    <x v="111"/>
    <d v="2023-05-16T00:00:00"/>
    <x v="195"/>
    <x v="2"/>
    <n v="111.16"/>
    <n v="4"/>
    <n v="0"/>
    <x v="0"/>
    <s v="UPI"/>
    <x v="0"/>
    <s v="No"/>
    <s v="Laundry"/>
    <n v="3"/>
    <n v="4"/>
    <n v="333.48"/>
    <x v="0"/>
    <n v="111.16000000000001"/>
  </r>
  <r>
    <n v="5660"/>
    <x v="1"/>
    <x v="284"/>
    <d v="2023-11-13T00:00:00"/>
    <x v="188"/>
    <x v="0"/>
    <n v="150.6"/>
    <n v="4"/>
    <n v="1"/>
    <x v="2"/>
    <s v="Debit Card"/>
    <x v="1"/>
    <s v="No"/>
    <s v="Accommodation"/>
    <n v="4"/>
    <n v="5"/>
    <n v="602.4"/>
    <x v="1"/>
    <n v="150.6"/>
  </r>
  <r>
    <n v="5661"/>
    <x v="2"/>
    <x v="97"/>
    <d v="2023-12-15T00:00:00"/>
    <x v="193"/>
    <x v="3"/>
    <n v="546.4"/>
    <n v="4"/>
    <n v="1"/>
    <x v="1"/>
    <s v="Bank Transfer"/>
    <x v="1"/>
    <s v="No"/>
    <s v="Accommodation"/>
    <n v="4"/>
    <n v="5"/>
    <n v="2185.6"/>
    <x v="1"/>
    <n v="546.4"/>
  </r>
  <r>
    <n v="5662"/>
    <x v="2"/>
    <x v="99"/>
    <d v="2023-07-16T00:00:00"/>
    <x v="291"/>
    <x v="0"/>
    <n v="175.96"/>
    <n v="1"/>
    <n v="1"/>
    <x v="2"/>
    <s v="Cash"/>
    <x v="1"/>
    <s v="No"/>
    <s v="Accommodation"/>
    <n v="5"/>
    <n v="2"/>
    <n v="879.80000000000007"/>
    <x v="1"/>
    <n v="175.96"/>
  </r>
  <r>
    <n v="5663"/>
    <x v="0"/>
    <x v="224"/>
    <d v="2023-05-23T00:00:00"/>
    <x v="321"/>
    <x v="1"/>
    <n v="120.88"/>
    <n v="2"/>
    <n v="2"/>
    <x v="1"/>
    <s v="Cash"/>
    <x v="2"/>
    <s v="No"/>
    <s v="Accommodation"/>
    <n v="5"/>
    <n v="4"/>
    <n v="0"/>
    <x v="2"/>
    <n v="0"/>
  </r>
  <r>
    <n v="5664"/>
    <x v="0"/>
    <x v="304"/>
    <d v="2023-11-13T00:00:00"/>
    <x v="272"/>
    <x v="1"/>
    <n v="171.82"/>
    <n v="2"/>
    <n v="0"/>
    <x v="3"/>
    <s v="Bank Transfer"/>
    <x v="0"/>
    <s v="Yes"/>
    <s v="Accommodation"/>
    <n v="5"/>
    <n v="2"/>
    <n v="859.09999999999991"/>
    <x v="0"/>
    <n v="171.82"/>
  </r>
  <r>
    <n v="5665"/>
    <x v="0"/>
    <x v="54"/>
    <d v="2023-11-22T00:00:00"/>
    <x v="219"/>
    <x v="1"/>
    <n v="122.48"/>
    <n v="4"/>
    <n v="1"/>
    <x v="2"/>
    <s v="UPI"/>
    <x v="0"/>
    <s v="No"/>
    <s v="Accommodation"/>
    <n v="4"/>
    <n v="5"/>
    <n v="489.92"/>
    <x v="0"/>
    <n v="122.48"/>
  </r>
  <r>
    <n v="5666"/>
    <x v="2"/>
    <x v="291"/>
    <d v="2023-02-23T00:00:00"/>
    <x v="204"/>
    <x v="1"/>
    <n v="142.61000000000001"/>
    <n v="2"/>
    <n v="1"/>
    <x v="3"/>
    <s v="Debit Card"/>
    <x v="1"/>
    <s v="No"/>
    <s v="Laundry"/>
    <n v="8"/>
    <n v="3"/>
    <n v="1140.8800000000001"/>
    <x v="1"/>
    <n v="142.61000000000001"/>
  </r>
  <r>
    <n v="5667"/>
    <x v="1"/>
    <x v="154"/>
    <d v="2023-10-29T00:00:00"/>
    <x v="209"/>
    <x v="0"/>
    <n v="246.14"/>
    <n v="1"/>
    <n v="1"/>
    <x v="2"/>
    <s v="Cash"/>
    <x v="1"/>
    <s v="No"/>
    <s v="Food &amp; Beverage"/>
    <n v="6"/>
    <n v="2"/>
    <n v="1476.84"/>
    <x v="1"/>
    <n v="246.14"/>
  </r>
  <r>
    <n v="5668"/>
    <x v="1"/>
    <x v="268"/>
    <d v="2023-08-22T00:00:00"/>
    <x v="9"/>
    <x v="0"/>
    <n v="224.19"/>
    <n v="2"/>
    <n v="0"/>
    <x v="1"/>
    <s v="Credit Card"/>
    <x v="2"/>
    <s v="No"/>
    <s v="Laundry"/>
    <n v="3"/>
    <n v="2"/>
    <n v="0"/>
    <x v="2"/>
    <n v="0"/>
  </r>
  <r>
    <n v="5669"/>
    <x v="1"/>
    <x v="17"/>
    <d v="2023-11-13T00:00:00"/>
    <x v="351"/>
    <x v="3"/>
    <n v="387.6"/>
    <n v="2"/>
    <n v="0"/>
    <x v="1"/>
    <s v="Debit Card"/>
    <x v="1"/>
    <s v="No"/>
    <s v="Accommodation"/>
    <n v="7"/>
    <n v="2"/>
    <n v="2713.2000000000003"/>
    <x v="1"/>
    <n v="387.6"/>
  </r>
  <r>
    <n v="5670"/>
    <x v="2"/>
    <x v="3"/>
    <d v="2023-12-19T00:00:00"/>
    <x v="181"/>
    <x v="1"/>
    <n v="135.72999999999999"/>
    <n v="2"/>
    <n v="0"/>
    <x v="3"/>
    <s v="Bank Transfer"/>
    <x v="1"/>
    <s v="No"/>
    <s v="Spa Services"/>
    <n v="7"/>
    <n v="2"/>
    <n v="950.1099999999999"/>
    <x v="1"/>
    <n v="135.72999999999999"/>
  </r>
  <r>
    <n v="5671"/>
    <x v="3"/>
    <x v="261"/>
    <d v="2023-04-04T00:00:00"/>
    <x v="210"/>
    <x v="2"/>
    <n v="109.91"/>
    <n v="1"/>
    <n v="1"/>
    <x v="0"/>
    <s v="Bank Transfer"/>
    <x v="0"/>
    <s v="Yes"/>
    <s v="Accommodation"/>
    <n v="9"/>
    <n v="2"/>
    <n v="989.18999999999994"/>
    <x v="0"/>
    <n v="109.91"/>
  </r>
  <r>
    <n v="5672"/>
    <x v="2"/>
    <x v="126"/>
    <d v="2023-05-13T00:00:00"/>
    <x v="140"/>
    <x v="3"/>
    <n v="350.76"/>
    <n v="1"/>
    <n v="2"/>
    <x v="3"/>
    <s v="Credit Card"/>
    <x v="1"/>
    <s v="No"/>
    <s v="Accommodation"/>
    <n v="4"/>
    <n v="3"/>
    <n v="1403.04"/>
    <x v="1"/>
    <n v="350.76"/>
  </r>
  <r>
    <n v="5673"/>
    <x v="3"/>
    <x v="290"/>
    <d v="2023-08-01T00:00:00"/>
    <x v="105"/>
    <x v="2"/>
    <n v="158.04"/>
    <n v="2"/>
    <n v="0"/>
    <x v="2"/>
    <s v="Credit Card"/>
    <x v="1"/>
    <s v="Yes"/>
    <s v="Spa Services"/>
    <n v="4"/>
    <n v="2"/>
    <n v="632.16"/>
    <x v="1"/>
    <n v="158.04"/>
  </r>
  <r>
    <n v="5674"/>
    <x v="1"/>
    <x v="227"/>
    <d v="2023-07-01T00:00:00"/>
    <x v="395"/>
    <x v="3"/>
    <n v="232.82"/>
    <n v="1"/>
    <n v="2"/>
    <x v="1"/>
    <s v="UPI"/>
    <x v="0"/>
    <s v="No"/>
    <s v="Accommodation"/>
    <n v="6"/>
    <n v="3"/>
    <n v="1396.92"/>
    <x v="0"/>
    <n v="232.82000000000002"/>
  </r>
  <r>
    <n v="5675"/>
    <x v="0"/>
    <x v="317"/>
    <d v="2023-01-19T00:00:00"/>
    <x v="284"/>
    <x v="3"/>
    <n v="436.34"/>
    <n v="2"/>
    <n v="2"/>
    <x v="3"/>
    <s v="Bank Transfer"/>
    <x v="2"/>
    <s v="No"/>
    <s v="Laundry"/>
    <n v="5"/>
    <n v="4"/>
    <n v="0"/>
    <x v="2"/>
    <n v="0"/>
  </r>
  <r>
    <n v="5676"/>
    <x v="2"/>
    <x v="286"/>
    <d v="2023-02-02T00:00:00"/>
    <x v="263"/>
    <x v="0"/>
    <n v="261.33"/>
    <n v="2"/>
    <n v="1"/>
    <x v="0"/>
    <s v="UPI"/>
    <x v="0"/>
    <s v="Yes"/>
    <s v="Laundry"/>
    <n v="1"/>
    <n v="3"/>
    <n v="261.33"/>
    <x v="0"/>
    <n v="261.33"/>
  </r>
  <r>
    <n v="5677"/>
    <x v="0"/>
    <x v="287"/>
    <d v="2023-05-30T00:00:00"/>
    <x v="235"/>
    <x v="2"/>
    <n v="74.84"/>
    <n v="2"/>
    <n v="0"/>
    <x v="2"/>
    <s v="UPI"/>
    <x v="0"/>
    <s v="No"/>
    <s v="Accommodation"/>
    <n v="4"/>
    <n v="2"/>
    <n v="299.36"/>
    <x v="0"/>
    <n v="74.84"/>
  </r>
  <r>
    <n v="5678"/>
    <x v="0"/>
    <x v="45"/>
    <d v="2023-07-21T00:00:00"/>
    <x v="216"/>
    <x v="3"/>
    <n v="448.94"/>
    <n v="1"/>
    <n v="1"/>
    <x v="0"/>
    <s v="Bank Transfer"/>
    <x v="0"/>
    <s v="No"/>
    <s v="Food &amp; Beverage"/>
    <n v="7"/>
    <n v="2"/>
    <n v="3142.58"/>
    <x v="0"/>
    <n v="448.94"/>
  </r>
  <r>
    <n v="5679"/>
    <x v="2"/>
    <x v="158"/>
    <d v="2023-12-20T00:00:00"/>
    <x v="359"/>
    <x v="1"/>
    <n v="129.33000000000001"/>
    <n v="1"/>
    <n v="1"/>
    <x v="4"/>
    <s v="Credit Card"/>
    <x v="1"/>
    <s v="No"/>
    <s v="Accommodation"/>
    <n v="3"/>
    <n v="2"/>
    <n v="387.99"/>
    <x v="1"/>
    <n v="129.33000000000001"/>
  </r>
  <r>
    <n v="5680"/>
    <x v="3"/>
    <x v="153"/>
    <d v="2023-03-31T00:00:00"/>
    <x v="192"/>
    <x v="2"/>
    <n v="81.05"/>
    <n v="1"/>
    <n v="0"/>
    <x v="4"/>
    <s v="Cash"/>
    <x v="1"/>
    <s v="No"/>
    <s v="Food &amp; Beverage"/>
    <n v="2"/>
    <n v="1"/>
    <n v="162.1"/>
    <x v="1"/>
    <n v="81.05"/>
  </r>
  <r>
    <n v="5681"/>
    <x v="0"/>
    <x v="360"/>
    <d v="2023-04-12T00:00:00"/>
    <x v="362"/>
    <x v="1"/>
    <n v="139.19999999999999"/>
    <n v="2"/>
    <n v="1"/>
    <x v="0"/>
    <s v="Credit Card"/>
    <x v="0"/>
    <s v="No"/>
    <s v="Accommodation"/>
    <n v="10"/>
    <n v="3"/>
    <n v="1392"/>
    <x v="0"/>
    <n v="139.19999999999999"/>
  </r>
  <r>
    <n v="5682"/>
    <x v="2"/>
    <x v="112"/>
    <d v="2023-12-22T00:00:00"/>
    <x v="359"/>
    <x v="1"/>
    <n v="152.32"/>
    <n v="2"/>
    <n v="0"/>
    <x v="1"/>
    <s v="UPI"/>
    <x v="0"/>
    <s v="Yes"/>
    <s v="Food &amp; Beverage"/>
    <n v="3"/>
    <n v="2"/>
    <n v="456.96"/>
    <x v="0"/>
    <n v="152.32"/>
  </r>
  <r>
    <n v="5683"/>
    <x v="1"/>
    <x v="59"/>
    <d v="2023-06-18T00:00:00"/>
    <x v="366"/>
    <x v="2"/>
    <n v="55.97"/>
    <n v="2"/>
    <n v="0"/>
    <x v="2"/>
    <s v="Credit Card"/>
    <x v="0"/>
    <s v="No"/>
    <s v="Spa Services"/>
    <n v="7"/>
    <n v="2"/>
    <n v="391.78999999999996"/>
    <x v="0"/>
    <n v="55.969999999999992"/>
  </r>
  <r>
    <n v="5684"/>
    <x v="2"/>
    <x v="334"/>
    <d v="2023-07-15T00:00:00"/>
    <x v="296"/>
    <x v="1"/>
    <n v="138.96"/>
    <n v="2"/>
    <n v="0"/>
    <x v="2"/>
    <s v="UPI"/>
    <x v="3"/>
    <s v="Yes"/>
    <s v="Accommodation"/>
    <n v="10"/>
    <n v="2"/>
    <n v="0"/>
    <x v="2"/>
    <n v="0"/>
  </r>
  <r>
    <n v="5685"/>
    <x v="2"/>
    <x v="118"/>
    <d v="2023-01-22T00:00:00"/>
    <x v="185"/>
    <x v="1"/>
    <n v="186.53"/>
    <n v="2"/>
    <n v="1"/>
    <x v="1"/>
    <s v="Debit Card"/>
    <x v="0"/>
    <s v="No"/>
    <s v="Accommodation"/>
    <n v="11"/>
    <n v="3"/>
    <n v="2051.83"/>
    <x v="0"/>
    <n v="186.53"/>
  </r>
  <r>
    <n v="5686"/>
    <x v="1"/>
    <x v="333"/>
    <d v="2023-12-10T00:00:00"/>
    <x v="220"/>
    <x v="2"/>
    <n v="65.040000000000006"/>
    <n v="2"/>
    <n v="0"/>
    <x v="2"/>
    <s v="Debit Card"/>
    <x v="1"/>
    <s v="No"/>
    <s v="Other"/>
    <n v="3"/>
    <n v="2"/>
    <n v="195.12"/>
    <x v="1"/>
    <n v="65.040000000000006"/>
  </r>
  <r>
    <n v="5687"/>
    <x v="2"/>
    <x v="92"/>
    <d v="2023-11-25T00:00:00"/>
    <x v="351"/>
    <x v="2"/>
    <n v="110.08"/>
    <n v="3"/>
    <n v="0"/>
    <x v="3"/>
    <s v="Cash"/>
    <x v="0"/>
    <s v="No"/>
    <s v="Accommodation"/>
    <n v="2"/>
    <n v="3"/>
    <n v="220.16"/>
    <x v="0"/>
    <n v="110.08"/>
  </r>
  <r>
    <n v="5688"/>
    <x v="2"/>
    <x v="358"/>
    <d v="2023-01-27T00:00:00"/>
    <x v="217"/>
    <x v="1"/>
    <n v="186.77"/>
    <n v="3"/>
    <n v="1"/>
    <x v="1"/>
    <s v="Debit Card"/>
    <x v="0"/>
    <s v="No"/>
    <s v="Food &amp; Beverage"/>
    <n v="10"/>
    <n v="4"/>
    <n v="1867.7"/>
    <x v="0"/>
    <n v="186.77"/>
  </r>
  <r>
    <n v="5689"/>
    <x v="3"/>
    <x v="7"/>
    <d v="2023-02-27T00:00:00"/>
    <x v="117"/>
    <x v="0"/>
    <n v="332.5"/>
    <n v="1"/>
    <n v="0"/>
    <x v="2"/>
    <s v="Credit Card"/>
    <x v="0"/>
    <s v="No"/>
    <s v="Food &amp; Beverage"/>
    <n v="5"/>
    <n v="1"/>
    <n v="1662.5"/>
    <x v="0"/>
    <n v="332.5"/>
  </r>
  <r>
    <n v="5690"/>
    <x v="0"/>
    <x v="178"/>
    <d v="2023-02-11T00:00:00"/>
    <x v="361"/>
    <x v="2"/>
    <n v="124.63"/>
    <n v="3"/>
    <n v="1"/>
    <x v="4"/>
    <s v="Cash"/>
    <x v="3"/>
    <s v="No"/>
    <s v="Spa Services"/>
    <n v="9"/>
    <n v="4"/>
    <n v="0"/>
    <x v="2"/>
    <n v="0"/>
  </r>
  <r>
    <n v="5691"/>
    <x v="0"/>
    <x v="141"/>
    <d v="2023-12-22T00:00:00"/>
    <x v="206"/>
    <x v="2"/>
    <n v="88.67"/>
    <n v="2"/>
    <n v="0"/>
    <x v="2"/>
    <s v="Cash"/>
    <x v="1"/>
    <s v="No"/>
    <s v="Spa Services"/>
    <n v="4"/>
    <n v="2"/>
    <n v="354.68"/>
    <x v="1"/>
    <n v="88.67"/>
  </r>
  <r>
    <n v="5692"/>
    <x v="1"/>
    <x v="67"/>
    <d v="2023-05-20T00:00:00"/>
    <x v="114"/>
    <x v="2"/>
    <n v="62.56"/>
    <n v="1"/>
    <n v="0"/>
    <x v="4"/>
    <s v="Debit Card"/>
    <x v="3"/>
    <s v="No"/>
    <s v="Accommodation"/>
    <n v="6"/>
    <n v="1"/>
    <n v="0"/>
    <x v="2"/>
    <n v="0"/>
  </r>
  <r>
    <n v="5693"/>
    <x v="2"/>
    <x v="43"/>
    <d v="2023-07-27T00:00:00"/>
    <x v="135"/>
    <x v="1"/>
    <n v="197.19"/>
    <n v="2"/>
    <n v="0"/>
    <x v="3"/>
    <s v="Debit Card"/>
    <x v="2"/>
    <s v="No"/>
    <s v="Accommodation"/>
    <n v="5"/>
    <n v="2"/>
    <n v="0"/>
    <x v="2"/>
    <n v="0"/>
  </r>
  <r>
    <n v="5694"/>
    <x v="0"/>
    <x v="344"/>
    <d v="2023-07-15T00:00:00"/>
    <x v="107"/>
    <x v="2"/>
    <n v="129.21"/>
    <n v="4"/>
    <n v="0"/>
    <x v="4"/>
    <s v="UPI"/>
    <x v="0"/>
    <s v="Yes"/>
    <s v="Food &amp; Beverage"/>
    <n v="11"/>
    <n v="4"/>
    <n v="1421.3100000000002"/>
    <x v="0"/>
    <n v="129.21"/>
  </r>
  <r>
    <n v="5695"/>
    <x v="0"/>
    <x v="112"/>
    <d v="2023-12-28T00:00:00"/>
    <x v="314"/>
    <x v="2"/>
    <n v="129.77000000000001"/>
    <n v="2"/>
    <n v="0"/>
    <x v="3"/>
    <s v="Credit Card"/>
    <x v="0"/>
    <s v="Yes"/>
    <s v="Other"/>
    <n v="9"/>
    <n v="2"/>
    <n v="1167.93"/>
    <x v="0"/>
    <n v="129.77000000000001"/>
  </r>
  <r>
    <n v="5696"/>
    <x v="2"/>
    <x v="255"/>
    <d v="2023-09-11T00:00:00"/>
    <x v="377"/>
    <x v="3"/>
    <n v="526.05999999999995"/>
    <n v="1"/>
    <n v="0"/>
    <x v="4"/>
    <s v="UPI"/>
    <x v="0"/>
    <s v="No"/>
    <s v="Accommodation"/>
    <n v="3"/>
    <n v="1"/>
    <n v="1578.1799999999998"/>
    <x v="0"/>
    <n v="526.05999999999995"/>
  </r>
  <r>
    <n v="5697"/>
    <x v="1"/>
    <x v="175"/>
    <d v="2023-11-25T00:00:00"/>
    <x v="97"/>
    <x v="1"/>
    <n v="148.36000000000001"/>
    <n v="4"/>
    <n v="0"/>
    <x v="0"/>
    <s v="Bank Transfer"/>
    <x v="2"/>
    <s v="Yes"/>
    <s v="Accommodation"/>
    <n v="8"/>
    <n v="4"/>
    <n v="0"/>
    <x v="2"/>
    <n v="0"/>
  </r>
  <r>
    <n v="5698"/>
    <x v="0"/>
    <x v="136"/>
    <d v="2023-09-28T00:00:00"/>
    <x v="128"/>
    <x v="1"/>
    <n v="171.02"/>
    <n v="1"/>
    <n v="1"/>
    <x v="3"/>
    <s v="Bank Transfer"/>
    <x v="1"/>
    <s v="No"/>
    <s v="Spa Services"/>
    <n v="6"/>
    <n v="2"/>
    <n v="1026.1200000000001"/>
    <x v="1"/>
    <n v="171.02"/>
  </r>
  <r>
    <n v="5699"/>
    <x v="3"/>
    <x v="244"/>
    <d v="2023-01-20T00:00:00"/>
    <x v="278"/>
    <x v="2"/>
    <n v="153.63999999999999"/>
    <n v="2"/>
    <n v="0"/>
    <x v="3"/>
    <s v="Cash"/>
    <x v="0"/>
    <s v="No"/>
    <s v="Accommodation"/>
    <n v="8"/>
    <n v="2"/>
    <n v="1229.1199999999999"/>
    <x v="0"/>
    <n v="153.63999999999999"/>
  </r>
  <r>
    <n v="5700"/>
    <x v="3"/>
    <x v="171"/>
    <d v="2023-01-28T00:00:00"/>
    <x v="78"/>
    <x v="0"/>
    <n v="239.48"/>
    <n v="2"/>
    <n v="1"/>
    <x v="2"/>
    <s v="Cash"/>
    <x v="0"/>
    <s v="No"/>
    <s v="Accommodation"/>
    <n v="9"/>
    <n v="3"/>
    <n v="2155.3199999999997"/>
    <x v="0"/>
    <n v="239.47999999999996"/>
  </r>
  <r>
    <n v="5701"/>
    <x v="3"/>
    <x v="341"/>
    <d v="2023-10-23T00:00:00"/>
    <x v="184"/>
    <x v="2"/>
    <n v="110.45"/>
    <n v="2"/>
    <n v="0"/>
    <x v="2"/>
    <s v="Debit Card"/>
    <x v="0"/>
    <s v="No"/>
    <s v="Accommodation"/>
    <n v="2"/>
    <n v="2"/>
    <n v="220.9"/>
    <x v="0"/>
    <n v="110.45"/>
  </r>
  <r>
    <n v="5702"/>
    <x v="1"/>
    <x v="265"/>
    <d v="2023-04-11T00:00:00"/>
    <x v="335"/>
    <x v="3"/>
    <n v="395.86"/>
    <n v="3"/>
    <n v="0"/>
    <x v="4"/>
    <s v="Bank Transfer"/>
    <x v="0"/>
    <s v="No"/>
    <s v="Spa Services"/>
    <n v="5"/>
    <n v="3"/>
    <n v="1979.3000000000002"/>
    <x v="0"/>
    <n v="395.86"/>
  </r>
  <r>
    <n v="5703"/>
    <x v="0"/>
    <x v="352"/>
    <d v="2023-08-27T00:00:00"/>
    <x v="384"/>
    <x v="2"/>
    <n v="122"/>
    <n v="2"/>
    <n v="2"/>
    <x v="4"/>
    <s v="UPI"/>
    <x v="0"/>
    <s v="No"/>
    <s v="Accommodation"/>
    <n v="2"/>
    <n v="4"/>
    <n v="244"/>
    <x v="0"/>
    <n v="122"/>
  </r>
  <r>
    <n v="5704"/>
    <x v="0"/>
    <x v="6"/>
    <d v="2023-04-15T00:00:00"/>
    <x v="210"/>
    <x v="3"/>
    <n v="409.6"/>
    <n v="1"/>
    <n v="2"/>
    <x v="2"/>
    <s v="Cash"/>
    <x v="1"/>
    <s v="No"/>
    <s v="Laundry"/>
    <n v="7"/>
    <n v="3"/>
    <n v="2867.2000000000003"/>
    <x v="1"/>
    <n v="409.6"/>
  </r>
  <r>
    <n v="5705"/>
    <x v="1"/>
    <x v="129"/>
    <d v="2023-02-17T00:00:00"/>
    <x v="375"/>
    <x v="1"/>
    <n v="105.58"/>
    <n v="4"/>
    <n v="0"/>
    <x v="1"/>
    <s v="Credit Card"/>
    <x v="0"/>
    <s v="No"/>
    <s v="Accommodation"/>
    <n v="6"/>
    <n v="4"/>
    <n v="633.48"/>
    <x v="0"/>
    <n v="105.58"/>
  </r>
  <r>
    <n v="5706"/>
    <x v="1"/>
    <x v="230"/>
    <d v="2023-06-23T00:00:00"/>
    <x v="283"/>
    <x v="3"/>
    <n v="417.87"/>
    <n v="4"/>
    <n v="0"/>
    <x v="1"/>
    <s v="UPI"/>
    <x v="1"/>
    <s v="No"/>
    <s v="Accommodation"/>
    <n v="5"/>
    <n v="4"/>
    <n v="2089.35"/>
    <x v="1"/>
    <n v="417.87"/>
  </r>
  <r>
    <n v="5707"/>
    <x v="1"/>
    <x v="4"/>
    <d v="2023-05-12T00:00:00"/>
    <x v="98"/>
    <x v="2"/>
    <n v="72.459999999999994"/>
    <n v="3"/>
    <n v="0"/>
    <x v="4"/>
    <s v="Credit Card"/>
    <x v="3"/>
    <s v="No"/>
    <s v="Food &amp; Beverage"/>
    <n v="5"/>
    <n v="3"/>
    <n v="0"/>
    <x v="2"/>
    <n v="0"/>
  </r>
  <r>
    <n v="5708"/>
    <x v="0"/>
    <x v="18"/>
    <d v="2023-06-22T00:00:00"/>
    <x v="317"/>
    <x v="3"/>
    <n v="422.5"/>
    <n v="3"/>
    <n v="0"/>
    <x v="1"/>
    <s v="Debit Card"/>
    <x v="0"/>
    <s v="No"/>
    <s v="Accommodation"/>
    <n v="3"/>
    <n v="3"/>
    <n v="1267.5"/>
    <x v="0"/>
    <n v="422.5"/>
  </r>
  <r>
    <n v="5709"/>
    <x v="2"/>
    <x v="311"/>
    <d v="2023-10-24T00:00:00"/>
    <x v="66"/>
    <x v="1"/>
    <n v="157.68"/>
    <n v="2"/>
    <n v="0"/>
    <x v="2"/>
    <s v="Credit Card"/>
    <x v="0"/>
    <s v="No"/>
    <s v="Accommodation"/>
    <n v="4"/>
    <n v="2"/>
    <n v="630.72"/>
    <x v="0"/>
    <n v="157.68"/>
  </r>
  <r>
    <n v="5710"/>
    <x v="1"/>
    <x v="18"/>
    <d v="2023-06-23T00:00:00"/>
    <x v="279"/>
    <x v="2"/>
    <n v="113.04"/>
    <n v="3"/>
    <n v="1"/>
    <x v="4"/>
    <s v="Cash"/>
    <x v="0"/>
    <s v="Yes"/>
    <s v="Accommodation"/>
    <n v="4"/>
    <n v="4"/>
    <n v="452.16"/>
    <x v="0"/>
    <n v="113.04"/>
  </r>
  <r>
    <n v="5711"/>
    <x v="2"/>
    <x v="217"/>
    <d v="2023-12-12T00:00:00"/>
    <x v="310"/>
    <x v="2"/>
    <n v="98.61"/>
    <n v="2"/>
    <n v="0"/>
    <x v="1"/>
    <s v="Credit Card"/>
    <x v="0"/>
    <s v="No"/>
    <s v="Food &amp; Beverage"/>
    <n v="3"/>
    <n v="2"/>
    <n v="295.83"/>
    <x v="0"/>
    <n v="98.61"/>
  </r>
  <r>
    <n v="5712"/>
    <x v="0"/>
    <x v="280"/>
    <d v="2023-07-13T00:00:00"/>
    <x v="187"/>
    <x v="3"/>
    <n v="412.19"/>
    <n v="2"/>
    <n v="0"/>
    <x v="2"/>
    <s v="Bank Transfer"/>
    <x v="0"/>
    <s v="Yes"/>
    <s v="Accommodation"/>
    <n v="12"/>
    <n v="2"/>
    <n v="4946.28"/>
    <x v="0"/>
    <n v="412.19"/>
  </r>
  <r>
    <n v="5713"/>
    <x v="0"/>
    <x v="8"/>
    <d v="2023-08-16T00:00:00"/>
    <x v="48"/>
    <x v="1"/>
    <n v="143.41999999999999"/>
    <n v="2"/>
    <n v="0"/>
    <x v="2"/>
    <s v="Debit Card"/>
    <x v="0"/>
    <s v="No"/>
    <s v="Accommodation"/>
    <n v="12"/>
    <n v="2"/>
    <n v="1721.04"/>
    <x v="0"/>
    <n v="143.41999999999999"/>
  </r>
  <r>
    <n v="5714"/>
    <x v="3"/>
    <x v="100"/>
    <d v="2023-06-25T00:00:00"/>
    <x v="30"/>
    <x v="1"/>
    <n v="150.91"/>
    <n v="3"/>
    <n v="0"/>
    <x v="3"/>
    <s v="Bank Transfer"/>
    <x v="0"/>
    <s v="Yes"/>
    <s v="Food &amp; Beverage"/>
    <n v="4"/>
    <n v="3"/>
    <n v="603.64"/>
    <x v="0"/>
    <n v="150.91"/>
  </r>
  <r>
    <n v="5715"/>
    <x v="3"/>
    <x v="336"/>
    <d v="2024-01-03T00:00:00"/>
    <x v="407"/>
    <x v="1"/>
    <n v="245.83"/>
    <n v="4"/>
    <n v="0"/>
    <x v="2"/>
    <s v="UPI"/>
    <x v="0"/>
    <s v="No"/>
    <s v="Food &amp; Beverage"/>
    <n v="12"/>
    <n v="4"/>
    <n v="2949.96"/>
    <x v="0"/>
    <n v="245.83"/>
  </r>
  <r>
    <n v="5716"/>
    <x v="1"/>
    <x v="201"/>
    <d v="2023-03-05T00:00:00"/>
    <x v="70"/>
    <x v="0"/>
    <n v="217.63"/>
    <n v="2"/>
    <n v="0"/>
    <x v="1"/>
    <s v="Cash"/>
    <x v="0"/>
    <s v="Yes"/>
    <s v="Accommodation"/>
    <n v="12"/>
    <n v="2"/>
    <n v="2611.56"/>
    <x v="0"/>
    <n v="217.63"/>
  </r>
  <r>
    <n v="5717"/>
    <x v="2"/>
    <x v="108"/>
    <d v="2023-12-19T00:00:00"/>
    <x v="143"/>
    <x v="0"/>
    <n v="185.24"/>
    <n v="4"/>
    <n v="0"/>
    <x v="0"/>
    <s v="UPI"/>
    <x v="0"/>
    <s v="No"/>
    <s v="Accommodation"/>
    <n v="4"/>
    <n v="4"/>
    <n v="740.96"/>
    <x v="0"/>
    <n v="185.24"/>
  </r>
  <r>
    <n v="5718"/>
    <x v="1"/>
    <x v="196"/>
    <d v="2023-04-07T00:00:00"/>
    <x v="63"/>
    <x v="2"/>
    <n v="92.55"/>
    <n v="2"/>
    <n v="2"/>
    <x v="0"/>
    <s v="Cash"/>
    <x v="0"/>
    <s v="No"/>
    <s v="Food &amp; Beverage"/>
    <n v="3"/>
    <n v="4"/>
    <n v="277.64999999999998"/>
    <x v="0"/>
    <n v="92.55"/>
  </r>
  <r>
    <n v="5719"/>
    <x v="1"/>
    <x v="119"/>
    <d v="2023-05-30T00:00:00"/>
    <x v="114"/>
    <x v="1"/>
    <n v="158.78"/>
    <n v="4"/>
    <n v="1"/>
    <x v="1"/>
    <s v="UPI"/>
    <x v="3"/>
    <s v="No"/>
    <s v="Accommodation"/>
    <n v="7"/>
    <n v="5"/>
    <n v="0"/>
    <x v="2"/>
    <n v="0"/>
  </r>
  <r>
    <n v="5720"/>
    <x v="2"/>
    <x v="227"/>
    <d v="2023-07-04T00:00:00"/>
    <x v="408"/>
    <x v="1"/>
    <n v="216.24"/>
    <n v="1"/>
    <n v="1"/>
    <x v="3"/>
    <s v="UPI"/>
    <x v="0"/>
    <s v="No"/>
    <s v="Accommodation"/>
    <n v="9"/>
    <n v="2"/>
    <n v="1946.16"/>
    <x v="0"/>
    <n v="216.24"/>
  </r>
  <r>
    <n v="5721"/>
    <x v="2"/>
    <x v="298"/>
    <d v="2023-04-07T00:00:00"/>
    <x v="371"/>
    <x v="1"/>
    <n v="119.68"/>
    <n v="2"/>
    <n v="0"/>
    <x v="1"/>
    <s v="Debit Card"/>
    <x v="1"/>
    <s v="No"/>
    <s v="Food &amp; Beverage"/>
    <n v="4"/>
    <n v="2"/>
    <n v="478.72"/>
    <x v="1"/>
    <n v="119.68"/>
  </r>
  <r>
    <n v="5722"/>
    <x v="3"/>
    <x v="127"/>
    <d v="2023-10-26T00:00:00"/>
    <x v="248"/>
    <x v="3"/>
    <n v="606.25"/>
    <n v="1"/>
    <n v="0"/>
    <x v="2"/>
    <s v="Credit Card"/>
    <x v="0"/>
    <s v="Yes"/>
    <s v="Food &amp; Beverage"/>
    <n v="2"/>
    <n v="1"/>
    <n v="1212.5"/>
    <x v="0"/>
    <n v="606.25"/>
  </r>
  <r>
    <n v="5723"/>
    <x v="0"/>
    <x v="5"/>
    <d v="2023-01-29T00:00:00"/>
    <x v="119"/>
    <x v="3"/>
    <n v="431.93"/>
    <n v="2"/>
    <n v="1"/>
    <x v="1"/>
    <s v="UPI"/>
    <x v="0"/>
    <s v="Yes"/>
    <s v="Spa Services"/>
    <n v="2"/>
    <n v="3"/>
    <n v="863.86"/>
    <x v="0"/>
    <n v="431.93"/>
  </r>
  <r>
    <n v="5724"/>
    <x v="0"/>
    <x v="346"/>
    <d v="2023-09-04T00:00:00"/>
    <x v="410"/>
    <x v="0"/>
    <n v="221.18"/>
    <n v="2"/>
    <n v="0"/>
    <x v="2"/>
    <s v="Cash"/>
    <x v="1"/>
    <s v="No"/>
    <s v="Accommodation"/>
    <n v="4"/>
    <n v="2"/>
    <n v="884.72"/>
    <x v="1"/>
    <n v="221.18"/>
  </r>
  <r>
    <n v="5725"/>
    <x v="2"/>
    <x v="257"/>
    <d v="2023-03-07T00:00:00"/>
    <x v="204"/>
    <x v="1"/>
    <n v="189.52"/>
    <n v="1"/>
    <n v="0"/>
    <x v="4"/>
    <s v="UPI"/>
    <x v="0"/>
    <s v="No"/>
    <s v="Spa Services"/>
    <n v="3"/>
    <n v="1"/>
    <n v="568.56000000000006"/>
    <x v="0"/>
    <n v="189.52"/>
  </r>
  <r>
    <n v="5726"/>
    <x v="1"/>
    <x v="65"/>
    <d v="2023-02-04T00:00:00"/>
    <x v="387"/>
    <x v="0"/>
    <n v="192.84"/>
    <n v="2"/>
    <n v="2"/>
    <x v="1"/>
    <s v="Debit Card"/>
    <x v="1"/>
    <s v="No"/>
    <s v="Food &amp; Beverage"/>
    <n v="7"/>
    <n v="4"/>
    <n v="1349.88"/>
    <x v="1"/>
    <n v="192.84"/>
  </r>
  <r>
    <n v="5727"/>
    <x v="0"/>
    <x v="173"/>
    <d v="2023-11-30T00:00:00"/>
    <x v="214"/>
    <x v="2"/>
    <n v="91.29"/>
    <n v="3"/>
    <n v="0"/>
    <x v="2"/>
    <s v="Cash"/>
    <x v="0"/>
    <s v="Yes"/>
    <s v="Accommodation"/>
    <n v="3"/>
    <n v="3"/>
    <n v="273.87"/>
    <x v="0"/>
    <n v="91.29"/>
  </r>
  <r>
    <n v="5728"/>
    <x v="3"/>
    <x v="341"/>
    <d v="2023-10-25T00:00:00"/>
    <x v="101"/>
    <x v="3"/>
    <n v="517.45000000000005"/>
    <n v="1"/>
    <n v="0"/>
    <x v="1"/>
    <s v="UPI"/>
    <x v="1"/>
    <s v="Yes"/>
    <s v="Food &amp; Beverage"/>
    <n v="4"/>
    <n v="1"/>
    <n v="2069.8000000000002"/>
    <x v="1"/>
    <n v="517.45000000000005"/>
  </r>
  <r>
    <n v="5729"/>
    <x v="0"/>
    <x v="194"/>
    <d v="2023-06-13T00:00:00"/>
    <x v="187"/>
    <x v="2"/>
    <n v="108.83"/>
    <n v="1"/>
    <n v="1"/>
    <x v="3"/>
    <s v="Credit Card"/>
    <x v="0"/>
    <s v="No"/>
    <s v="Accommodation"/>
    <n v="3"/>
    <n v="2"/>
    <n v="326.49"/>
    <x v="0"/>
    <n v="108.83"/>
  </r>
  <r>
    <n v="5730"/>
    <x v="0"/>
    <x v="123"/>
    <d v="2023-12-31T00:00:00"/>
    <x v="151"/>
    <x v="1"/>
    <n v="168.63"/>
    <n v="4"/>
    <n v="1"/>
    <x v="4"/>
    <s v="UPI"/>
    <x v="0"/>
    <s v="No"/>
    <s v="Accommodation"/>
    <n v="2"/>
    <n v="5"/>
    <n v="337.26"/>
    <x v="0"/>
    <n v="168.63"/>
  </r>
  <r>
    <n v="5731"/>
    <x v="3"/>
    <x v="219"/>
    <d v="2023-07-12T00:00:00"/>
    <x v="290"/>
    <x v="1"/>
    <n v="141.13999999999999"/>
    <n v="2"/>
    <n v="0"/>
    <x v="2"/>
    <s v="Cash"/>
    <x v="2"/>
    <s v="No"/>
    <s v="Accommodation"/>
    <n v="4"/>
    <n v="2"/>
    <n v="0"/>
    <x v="2"/>
    <n v="0"/>
  </r>
  <r>
    <n v="5732"/>
    <x v="0"/>
    <x v="142"/>
    <d v="2023-01-06T00:00:00"/>
    <x v="172"/>
    <x v="2"/>
    <n v="65.62"/>
    <n v="4"/>
    <n v="0"/>
    <x v="3"/>
    <s v="UPI"/>
    <x v="1"/>
    <s v="Yes"/>
    <s v="Spa Services"/>
    <n v="2"/>
    <n v="4"/>
    <n v="131.24"/>
    <x v="1"/>
    <n v="65.62"/>
  </r>
  <r>
    <n v="5733"/>
    <x v="0"/>
    <x v="176"/>
    <d v="2023-12-04T00:00:00"/>
    <x v="228"/>
    <x v="2"/>
    <n v="106.42"/>
    <n v="1"/>
    <n v="0"/>
    <x v="0"/>
    <s v="Debit Card"/>
    <x v="1"/>
    <s v="No"/>
    <s v="Spa Services"/>
    <n v="8"/>
    <n v="1"/>
    <n v="851.36"/>
    <x v="1"/>
    <n v="106.42"/>
  </r>
  <r>
    <n v="5734"/>
    <x v="3"/>
    <x v="160"/>
    <d v="2023-05-22T00:00:00"/>
    <x v="18"/>
    <x v="2"/>
    <n v="106.54"/>
    <n v="2"/>
    <n v="2"/>
    <x v="2"/>
    <s v="Credit Card"/>
    <x v="1"/>
    <s v="No"/>
    <s v="Other"/>
    <n v="3"/>
    <n v="4"/>
    <n v="319.62"/>
    <x v="1"/>
    <n v="106.54"/>
  </r>
  <r>
    <n v="5735"/>
    <x v="2"/>
    <x v="26"/>
    <d v="2023-04-22T00:00:00"/>
    <x v="215"/>
    <x v="2"/>
    <n v="107.55"/>
    <n v="4"/>
    <n v="0"/>
    <x v="1"/>
    <s v="Bank Transfer"/>
    <x v="0"/>
    <s v="Yes"/>
    <s v="Food &amp; Beverage"/>
    <n v="1"/>
    <n v="4"/>
    <n v="107.55"/>
    <x v="0"/>
    <n v="107.55"/>
  </r>
  <r>
    <n v="5736"/>
    <x v="1"/>
    <x v="76"/>
    <d v="2023-09-09T00:00:00"/>
    <x v="382"/>
    <x v="2"/>
    <n v="92.85"/>
    <n v="4"/>
    <n v="0"/>
    <x v="1"/>
    <s v="Bank Transfer"/>
    <x v="0"/>
    <s v="No"/>
    <s v="Accommodation"/>
    <n v="2"/>
    <n v="4"/>
    <n v="185.7"/>
    <x v="0"/>
    <n v="92.85"/>
  </r>
  <r>
    <n v="5737"/>
    <x v="3"/>
    <x v="227"/>
    <d v="2023-06-28T00:00:00"/>
    <x v="40"/>
    <x v="1"/>
    <n v="153.84"/>
    <n v="2"/>
    <n v="0"/>
    <x v="1"/>
    <s v="Bank Transfer"/>
    <x v="2"/>
    <s v="Yes"/>
    <s v="Accommodation"/>
    <n v="3"/>
    <n v="2"/>
    <n v="0"/>
    <x v="2"/>
    <n v="0"/>
  </r>
  <r>
    <n v="5738"/>
    <x v="1"/>
    <x v="137"/>
    <d v="2023-01-18T00:00:00"/>
    <x v="242"/>
    <x v="1"/>
    <n v="167.96"/>
    <n v="1"/>
    <n v="0"/>
    <x v="2"/>
    <s v="UPI"/>
    <x v="1"/>
    <s v="Yes"/>
    <s v="Accommodation"/>
    <n v="8"/>
    <n v="1"/>
    <n v="1343.68"/>
    <x v="1"/>
    <n v="167.96"/>
  </r>
  <r>
    <n v="5739"/>
    <x v="0"/>
    <x v="75"/>
    <d v="2023-10-04T00:00:00"/>
    <x v="39"/>
    <x v="2"/>
    <n v="71.45"/>
    <n v="2"/>
    <n v="0"/>
    <x v="3"/>
    <s v="UPI"/>
    <x v="1"/>
    <s v="Yes"/>
    <s v="Food &amp; Beverage"/>
    <n v="4"/>
    <n v="2"/>
    <n v="285.8"/>
    <x v="1"/>
    <n v="71.45"/>
  </r>
  <r>
    <n v="5740"/>
    <x v="0"/>
    <x v="107"/>
    <d v="2023-06-10T00:00:00"/>
    <x v="60"/>
    <x v="3"/>
    <n v="309.10000000000002"/>
    <n v="3"/>
    <n v="1"/>
    <x v="1"/>
    <s v="Bank Transfer"/>
    <x v="0"/>
    <s v="No"/>
    <s v="Other"/>
    <n v="5"/>
    <n v="4"/>
    <n v="1545.5"/>
    <x v="0"/>
    <n v="309.10000000000002"/>
  </r>
  <r>
    <n v="5741"/>
    <x v="2"/>
    <x v="24"/>
    <d v="2023-03-09T00:00:00"/>
    <x v="375"/>
    <x v="3"/>
    <n v="499.49"/>
    <n v="2"/>
    <n v="0"/>
    <x v="2"/>
    <s v="Cash"/>
    <x v="1"/>
    <s v="No"/>
    <s v="Accommodation"/>
    <n v="3"/>
    <n v="2"/>
    <n v="1498.47"/>
    <x v="1"/>
    <n v="499.49"/>
  </r>
  <r>
    <n v="5742"/>
    <x v="0"/>
    <x v="217"/>
    <d v="2023-12-13T00:00:00"/>
    <x v="151"/>
    <x v="0"/>
    <n v="208.23"/>
    <n v="1"/>
    <n v="0"/>
    <x v="0"/>
    <s v="Cash"/>
    <x v="0"/>
    <s v="No"/>
    <s v="Accommodation"/>
    <n v="4"/>
    <n v="1"/>
    <n v="832.92"/>
    <x v="0"/>
    <n v="208.23"/>
  </r>
  <r>
    <n v="5743"/>
    <x v="0"/>
    <x v="83"/>
    <d v="2023-01-24T00:00:00"/>
    <x v="299"/>
    <x v="0"/>
    <n v="234.35"/>
    <n v="1"/>
    <n v="1"/>
    <x v="1"/>
    <s v="UPI"/>
    <x v="1"/>
    <s v="No"/>
    <s v="Accommodation"/>
    <n v="9"/>
    <n v="2"/>
    <n v="2109.15"/>
    <x v="1"/>
    <n v="234.35000000000002"/>
  </r>
  <r>
    <n v="5744"/>
    <x v="2"/>
    <x v="332"/>
    <d v="2023-04-03T00:00:00"/>
    <x v="254"/>
    <x v="2"/>
    <n v="142.02000000000001"/>
    <n v="1"/>
    <n v="2"/>
    <x v="1"/>
    <s v="Debit Card"/>
    <x v="0"/>
    <s v="No"/>
    <s v="Accommodation"/>
    <n v="7"/>
    <n v="3"/>
    <n v="994.1400000000001"/>
    <x v="0"/>
    <n v="142.02000000000001"/>
  </r>
  <r>
    <n v="5745"/>
    <x v="3"/>
    <x v="81"/>
    <d v="2023-06-12T00:00:00"/>
    <x v="201"/>
    <x v="2"/>
    <n v="136.13"/>
    <n v="2"/>
    <n v="0"/>
    <x v="3"/>
    <s v="Credit Card"/>
    <x v="0"/>
    <s v="No"/>
    <s v="Food &amp; Beverage"/>
    <n v="8"/>
    <n v="2"/>
    <n v="1089.04"/>
    <x v="0"/>
    <n v="136.13"/>
  </r>
  <r>
    <n v="5746"/>
    <x v="1"/>
    <x v="289"/>
    <d v="2023-12-16T00:00:00"/>
    <x v="316"/>
    <x v="1"/>
    <n v="158.08000000000001"/>
    <n v="1"/>
    <n v="0"/>
    <x v="2"/>
    <s v="Bank Transfer"/>
    <x v="0"/>
    <s v="No"/>
    <s v="Accommodation"/>
    <n v="8"/>
    <n v="1"/>
    <n v="1264.6400000000001"/>
    <x v="0"/>
    <n v="158.08000000000001"/>
  </r>
  <r>
    <n v="5747"/>
    <x v="0"/>
    <x v="124"/>
    <d v="2023-11-09T00:00:00"/>
    <x v="27"/>
    <x v="0"/>
    <n v="230.18"/>
    <n v="4"/>
    <n v="1"/>
    <x v="0"/>
    <s v="Cash"/>
    <x v="0"/>
    <s v="No"/>
    <s v="Accommodation"/>
    <n v="7"/>
    <n v="5"/>
    <n v="1611.26"/>
    <x v="0"/>
    <n v="230.18"/>
  </r>
  <r>
    <n v="5748"/>
    <x v="0"/>
    <x v="51"/>
    <d v="2024-01-01T00:00:00"/>
    <x v="52"/>
    <x v="1"/>
    <n v="103.9"/>
    <n v="1"/>
    <n v="1"/>
    <x v="1"/>
    <s v="Bank Transfer"/>
    <x v="0"/>
    <s v="No"/>
    <s v="Accommodation"/>
    <n v="6"/>
    <n v="2"/>
    <n v="623.40000000000009"/>
    <x v="0"/>
    <n v="103.90000000000002"/>
  </r>
  <r>
    <n v="5749"/>
    <x v="2"/>
    <x v="149"/>
    <d v="2023-03-16T00:00:00"/>
    <x v="163"/>
    <x v="1"/>
    <n v="150.69"/>
    <n v="2"/>
    <n v="0"/>
    <x v="1"/>
    <s v="Bank Transfer"/>
    <x v="0"/>
    <s v="No"/>
    <s v="Accommodation"/>
    <n v="9"/>
    <n v="2"/>
    <n v="1356.21"/>
    <x v="0"/>
    <n v="150.69"/>
  </r>
  <r>
    <n v="5750"/>
    <x v="2"/>
    <x v="89"/>
    <d v="2023-11-02T00:00:00"/>
    <x v="355"/>
    <x v="2"/>
    <n v="88.65"/>
    <n v="1"/>
    <n v="0"/>
    <x v="2"/>
    <s v="Debit Card"/>
    <x v="0"/>
    <s v="No"/>
    <s v="Accommodation"/>
    <n v="4"/>
    <n v="1"/>
    <n v="354.6"/>
    <x v="0"/>
    <n v="88.65"/>
  </r>
  <r>
    <n v="5751"/>
    <x v="3"/>
    <x v="278"/>
    <d v="2023-12-15T00:00:00"/>
    <x v="182"/>
    <x v="2"/>
    <n v="102.7"/>
    <n v="1"/>
    <n v="3"/>
    <x v="1"/>
    <s v="UPI"/>
    <x v="0"/>
    <s v="No"/>
    <s v="Food &amp; Beverage"/>
    <n v="11"/>
    <n v="4"/>
    <n v="1129.7"/>
    <x v="0"/>
    <n v="102.7"/>
  </r>
  <r>
    <n v="5752"/>
    <x v="2"/>
    <x v="128"/>
    <d v="2023-09-29T00:00:00"/>
    <x v="71"/>
    <x v="3"/>
    <n v="335.37"/>
    <n v="3"/>
    <n v="3"/>
    <x v="2"/>
    <s v="Credit Card"/>
    <x v="1"/>
    <s v="No"/>
    <s v="Accommodation"/>
    <n v="4"/>
    <n v="6"/>
    <n v="1341.48"/>
    <x v="1"/>
    <n v="335.37"/>
  </r>
  <r>
    <n v="5753"/>
    <x v="3"/>
    <x v="284"/>
    <d v="2023-11-14T00:00:00"/>
    <x v="367"/>
    <x v="1"/>
    <n v="185.01"/>
    <n v="1"/>
    <n v="0"/>
    <x v="3"/>
    <s v="Credit Card"/>
    <x v="2"/>
    <s v="Yes"/>
    <s v="Accommodation"/>
    <n v="5"/>
    <n v="1"/>
    <n v="0"/>
    <x v="2"/>
    <n v="0"/>
  </r>
  <r>
    <n v="5754"/>
    <x v="3"/>
    <x v="251"/>
    <d v="2023-10-16T00:00:00"/>
    <x v="59"/>
    <x v="3"/>
    <n v="433.89"/>
    <n v="2"/>
    <n v="0"/>
    <x v="3"/>
    <s v="Bank Transfer"/>
    <x v="1"/>
    <s v="Yes"/>
    <s v="Accommodation"/>
    <n v="10"/>
    <n v="2"/>
    <n v="4338.8999999999996"/>
    <x v="1"/>
    <n v="433.89"/>
  </r>
  <r>
    <n v="5755"/>
    <x v="2"/>
    <x v="269"/>
    <d v="2023-08-16T00:00:00"/>
    <x v="36"/>
    <x v="1"/>
    <n v="182.78"/>
    <n v="3"/>
    <n v="1"/>
    <x v="1"/>
    <s v="Credit Card"/>
    <x v="0"/>
    <s v="No"/>
    <s v="Accommodation"/>
    <n v="13"/>
    <n v="4"/>
    <n v="2376.14"/>
    <x v="0"/>
    <n v="182.78"/>
  </r>
  <r>
    <n v="5756"/>
    <x v="0"/>
    <x v="337"/>
    <d v="2023-11-06T00:00:00"/>
    <x v="93"/>
    <x v="3"/>
    <n v="302.83"/>
    <n v="2"/>
    <n v="0"/>
    <x v="2"/>
    <s v="Bank Transfer"/>
    <x v="1"/>
    <s v="No"/>
    <s v="Laundry"/>
    <n v="6"/>
    <n v="2"/>
    <n v="1816.98"/>
    <x v="1"/>
    <n v="302.83"/>
  </r>
  <r>
    <n v="5757"/>
    <x v="0"/>
    <x v="110"/>
    <d v="2023-10-11T00:00:00"/>
    <x v="146"/>
    <x v="1"/>
    <n v="142.52000000000001"/>
    <n v="2"/>
    <n v="0"/>
    <x v="0"/>
    <s v="Cash"/>
    <x v="0"/>
    <s v="No"/>
    <s v="Accommodation"/>
    <n v="4"/>
    <n v="2"/>
    <n v="570.08000000000004"/>
    <x v="0"/>
    <n v="142.52000000000001"/>
  </r>
  <r>
    <n v="5758"/>
    <x v="0"/>
    <x v="210"/>
    <d v="2023-03-20T00:00:00"/>
    <x v="45"/>
    <x v="1"/>
    <n v="142.11000000000001"/>
    <n v="3"/>
    <n v="3"/>
    <x v="1"/>
    <s v="Credit Card"/>
    <x v="1"/>
    <s v="Yes"/>
    <s v="Accommodation"/>
    <n v="4"/>
    <n v="6"/>
    <n v="568.44000000000005"/>
    <x v="1"/>
    <n v="142.11000000000001"/>
  </r>
  <r>
    <n v="5759"/>
    <x v="2"/>
    <x v="33"/>
    <d v="2023-12-28T00:00:00"/>
    <x v="206"/>
    <x v="1"/>
    <n v="158.61000000000001"/>
    <n v="3"/>
    <n v="2"/>
    <x v="3"/>
    <s v="Bank Transfer"/>
    <x v="0"/>
    <s v="Yes"/>
    <s v="Spa Services"/>
    <n v="8"/>
    <n v="5"/>
    <n v="1268.8800000000001"/>
    <x v="0"/>
    <n v="158.61000000000001"/>
  </r>
  <r>
    <n v="5760"/>
    <x v="3"/>
    <x v="179"/>
    <d v="2023-03-15T00:00:00"/>
    <x v="165"/>
    <x v="0"/>
    <n v="200.7"/>
    <n v="2"/>
    <n v="2"/>
    <x v="4"/>
    <s v="Debit Card"/>
    <x v="2"/>
    <s v="Yes"/>
    <s v="Spa Services"/>
    <n v="3"/>
    <n v="4"/>
    <n v="0"/>
    <x v="2"/>
    <n v="0"/>
  </r>
  <r>
    <n v="5761"/>
    <x v="1"/>
    <x v="36"/>
    <d v="2023-06-19T00:00:00"/>
    <x v="100"/>
    <x v="0"/>
    <n v="202.97"/>
    <n v="1"/>
    <n v="0"/>
    <x v="4"/>
    <s v="Debit Card"/>
    <x v="1"/>
    <s v="No"/>
    <s v="Accommodation"/>
    <n v="6"/>
    <n v="1"/>
    <n v="1217.82"/>
    <x v="1"/>
    <n v="202.97"/>
  </r>
  <r>
    <n v="5762"/>
    <x v="1"/>
    <x v="162"/>
    <d v="2023-02-05T00:00:00"/>
    <x v="120"/>
    <x v="1"/>
    <n v="106.92"/>
    <n v="1"/>
    <n v="0"/>
    <x v="1"/>
    <s v="UPI"/>
    <x v="1"/>
    <s v="No"/>
    <s v="Food &amp; Beverage"/>
    <n v="10"/>
    <n v="1"/>
    <n v="1069.2"/>
    <x v="1"/>
    <n v="106.92"/>
  </r>
  <r>
    <n v="5763"/>
    <x v="0"/>
    <x v="288"/>
    <d v="2023-09-30T00:00:00"/>
    <x v="82"/>
    <x v="2"/>
    <n v="102.47"/>
    <n v="3"/>
    <n v="0"/>
    <x v="3"/>
    <s v="UPI"/>
    <x v="1"/>
    <s v="No"/>
    <s v="Spa Services"/>
    <n v="4"/>
    <n v="3"/>
    <n v="409.88"/>
    <x v="1"/>
    <n v="102.47"/>
  </r>
  <r>
    <n v="5764"/>
    <x v="2"/>
    <x v="240"/>
    <d v="2023-05-29T00:00:00"/>
    <x v="235"/>
    <x v="3"/>
    <n v="485.88"/>
    <n v="1"/>
    <n v="0"/>
    <x v="3"/>
    <s v="Cash"/>
    <x v="0"/>
    <s v="Yes"/>
    <s v="Accommodation"/>
    <n v="5"/>
    <n v="1"/>
    <n v="2429.4"/>
    <x v="0"/>
    <n v="485.88"/>
  </r>
  <r>
    <n v="5765"/>
    <x v="2"/>
    <x v="254"/>
    <d v="2023-08-12T00:00:00"/>
    <x v="394"/>
    <x v="0"/>
    <n v="182.56"/>
    <n v="3"/>
    <n v="0"/>
    <x v="1"/>
    <s v="Cash"/>
    <x v="0"/>
    <s v="No"/>
    <s v="Food &amp; Beverage"/>
    <n v="2"/>
    <n v="3"/>
    <n v="365.12"/>
    <x v="0"/>
    <n v="182.56"/>
  </r>
  <r>
    <n v="5766"/>
    <x v="1"/>
    <x v="327"/>
    <d v="2023-09-11T00:00:00"/>
    <x v="73"/>
    <x v="2"/>
    <n v="77.3"/>
    <n v="3"/>
    <n v="0"/>
    <x v="1"/>
    <s v="UPI"/>
    <x v="0"/>
    <s v="No"/>
    <s v="Accommodation"/>
    <n v="7"/>
    <n v="3"/>
    <n v="541.1"/>
    <x v="0"/>
    <n v="77.3"/>
  </r>
  <r>
    <n v="5767"/>
    <x v="1"/>
    <x v="288"/>
    <d v="2023-10-06T00:00:00"/>
    <x v="285"/>
    <x v="1"/>
    <n v="138.05000000000001"/>
    <n v="2"/>
    <n v="0"/>
    <x v="1"/>
    <s v="Cash"/>
    <x v="0"/>
    <s v="Yes"/>
    <s v="Food &amp; Beverage"/>
    <n v="10"/>
    <n v="2"/>
    <n v="1380.5"/>
    <x v="0"/>
    <n v="138.05000000000001"/>
  </r>
  <r>
    <n v="5768"/>
    <x v="1"/>
    <x v="191"/>
    <d v="2023-06-14T00:00:00"/>
    <x v="60"/>
    <x v="1"/>
    <n v="141.5"/>
    <n v="1"/>
    <n v="0"/>
    <x v="1"/>
    <s v="UPI"/>
    <x v="2"/>
    <s v="No"/>
    <s v="Accommodation"/>
    <n v="6"/>
    <n v="1"/>
    <n v="0"/>
    <x v="2"/>
    <n v="0"/>
  </r>
  <r>
    <n v="5769"/>
    <x v="2"/>
    <x v="17"/>
    <d v="2023-11-10T00:00:00"/>
    <x v="17"/>
    <x v="2"/>
    <n v="146.4"/>
    <n v="2"/>
    <n v="0"/>
    <x v="2"/>
    <s v="Bank Transfer"/>
    <x v="2"/>
    <s v="No"/>
    <s v="Accommodation"/>
    <n v="4"/>
    <n v="2"/>
    <n v="0"/>
    <x v="2"/>
    <n v="0"/>
  </r>
  <r>
    <n v="5770"/>
    <x v="0"/>
    <x v="283"/>
    <d v="2023-12-18T00:00:00"/>
    <x v="190"/>
    <x v="2"/>
    <n v="67.52"/>
    <n v="3"/>
    <n v="0"/>
    <x v="1"/>
    <s v="Bank Transfer"/>
    <x v="2"/>
    <s v="No"/>
    <s v="Food &amp; Beverage"/>
    <n v="8"/>
    <n v="3"/>
    <n v="0"/>
    <x v="2"/>
    <n v="0"/>
  </r>
  <r>
    <n v="5771"/>
    <x v="3"/>
    <x v="48"/>
    <d v="2023-01-18T00:00:00"/>
    <x v="284"/>
    <x v="2"/>
    <n v="82.94"/>
    <n v="2"/>
    <n v="2"/>
    <x v="1"/>
    <s v="Debit Card"/>
    <x v="3"/>
    <s v="No"/>
    <s v="Accommodation"/>
    <n v="2"/>
    <n v="4"/>
    <n v="0"/>
    <x v="2"/>
    <n v="0"/>
  </r>
  <r>
    <n v="5772"/>
    <x v="1"/>
    <x v="144"/>
    <d v="2023-07-01T00:00:00"/>
    <x v="187"/>
    <x v="3"/>
    <n v="252.44"/>
    <n v="1"/>
    <n v="1"/>
    <x v="1"/>
    <s v="Cash"/>
    <x v="2"/>
    <s v="No"/>
    <s v="Food &amp; Beverage"/>
    <n v="5"/>
    <n v="2"/>
    <n v="0"/>
    <x v="2"/>
    <n v="0"/>
  </r>
  <r>
    <n v="5773"/>
    <x v="3"/>
    <x v="171"/>
    <d v="2023-01-28T00:00:00"/>
    <x v="267"/>
    <x v="2"/>
    <n v="122.77"/>
    <n v="4"/>
    <n v="0"/>
    <x v="1"/>
    <s v="Credit Card"/>
    <x v="0"/>
    <s v="No"/>
    <s v="Spa Services"/>
    <n v="9"/>
    <n v="4"/>
    <n v="1104.93"/>
    <x v="0"/>
    <n v="122.77000000000001"/>
  </r>
  <r>
    <n v="5774"/>
    <x v="1"/>
    <x v="243"/>
    <d v="2023-08-06T00:00:00"/>
    <x v="105"/>
    <x v="1"/>
    <n v="117.3"/>
    <n v="1"/>
    <n v="0"/>
    <x v="2"/>
    <s v="UPI"/>
    <x v="2"/>
    <s v="No"/>
    <s v="Accommodation"/>
    <n v="4"/>
    <n v="1"/>
    <n v="0"/>
    <x v="2"/>
    <n v="0"/>
  </r>
  <r>
    <n v="5775"/>
    <x v="3"/>
    <x v="191"/>
    <d v="2023-06-19T00:00:00"/>
    <x v="385"/>
    <x v="1"/>
    <n v="241.97"/>
    <n v="1"/>
    <n v="2"/>
    <x v="1"/>
    <s v="Credit Card"/>
    <x v="2"/>
    <s v="No"/>
    <s v="Accommodation"/>
    <n v="11"/>
    <n v="3"/>
    <n v="0"/>
    <x v="2"/>
    <n v="0"/>
  </r>
  <r>
    <n v="5776"/>
    <x v="3"/>
    <x v="2"/>
    <d v="2023-05-11T00:00:00"/>
    <x v="14"/>
    <x v="0"/>
    <n v="248.76"/>
    <n v="2"/>
    <n v="0"/>
    <x v="2"/>
    <s v="UPI"/>
    <x v="0"/>
    <s v="No"/>
    <s v="Accommodation"/>
    <n v="8"/>
    <n v="2"/>
    <n v="1990.08"/>
    <x v="0"/>
    <n v="248.76"/>
  </r>
  <r>
    <n v="5777"/>
    <x v="0"/>
    <x v="321"/>
    <d v="2023-07-16T00:00:00"/>
    <x v="241"/>
    <x v="0"/>
    <n v="196.13"/>
    <n v="2"/>
    <n v="0"/>
    <x v="2"/>
    <s v="UPI"/>
    <x v="0"/>
    <s v="No"/>
    <s v="Other"/>
    <n v="4"/>
    <n v="2"/>
    <n v="784.52"/>
    <x v="0"/>
    <n v="196.13"/>
  </r>
  <r>
    <n v="5778"/>
    <x v="1"/>
    <x v="28"/>
    <d v="2023-03-17T00:00:00"/>
    <x v="282"/>
    <x v="1"/>
    <n v="128.65"/>
    <n v="4"/>
    <n v="1"/>
    <x v="0"/>
    <s v="Credit Card"/>
    <x v="2"/>
    <s v="No"/>
    <s v="Accommodation"/>
    <n v="3"/>
    <n v="5"/>
    <n v="0"/>
    <x v="2"/>
    <n v="0"/>
  </r>
  <r>
    <n v="5779"/>
    <x v="0"/>
    <x v="123"/>
    <d v="2024-01-02T00:00:00"/>
    <x v="344"/>
    <x v="1"/>
    <n v="186.5"/>
    <n v="4"/>
    <n v="3"/>
    <x v="2"/>
    <s v="Credit Card"/>
    <x v="0"/>
    <s v="No"/>
    <s v="Food &amp; Beverage"/>
    <n v="4"/>
    <n v="7"/>
    <n v="746"/>
    <x v="0"/>
    <n v="186.5"/>
  </r>
  <r>
    <n v="5780"/>
    <x v="0"/>
    <x v="37"/>
    <d v="2023-07-05T00:00:00"/>
    <x v="241"/>
    <x v="3"/>
    <n v="478.74"/>
    <n v="1"/>
    <n v="0"/>
    <x v="2"/>
    <s v="Debit Card"/>
    <x v="0"/>
    <s v="No"/>
    <s v="Food &amp; Beverage"/>
    <n v="7"/>
    <n v="1"/>
    <n v="3351.1800000000003"/>
    <x v="0"/>
    <n v="478.74000000000007"/>
  </r>
  <r>
    <n v="5781"/>
    <x v="3"/>
    <x v="88"/>
    <d v="2023-11-27T00:00:00"/>
    <x v="354"/>
    <x v="0"/>
    <n v="274.14"/>
    <n v="2"/>
    <n v="0"/>
    <x v="3"/>
    <s v="UPI"/>
    <x v="1"/>
    <s v="No"/>
    <s v="Spa Services"/>
    <n v="2"/>
    <n v="2"/>
    <n v="548.28"/>
    <x v="1"/>
    <n v="274.14"/>
  </r>
  <r>
    <n v="5782"/>
    <x v="0"/>
    <x v="359"/>
    <d v="2023-10-18T00:00:00"/>
    <x v="209"/>
    <x v="2"/>
    <n v="104.6"/>
    <n v="1"/>
    <n v="1"/>
    <x v="2"/>
    <s v="UPI"/>
    <x v="0"/>
    <s v="Yes"/>
    <s v="Accommodation"/>
    <n v="5"/>
    <n v="2"/>
    <n v="523"/>
    <x v="0"/>
    <n v="104.6"/>
  </r>
  <r>
    <n v="5783"/>
    <x v="2"/>
    <x v="51"/>
    <d v="2023-12-29T00:00:00"/>
    <x v="232"/>
    <x v="2"/>
    <n v="130.19"/>
    <n v="1"/>
    <n v="2"/>
    <x v="2"/>
    <s v="Cash"/>
    <x v="0"/>
    <s v="No"/>
    <s v="Food &amp; Beverage"/>
    <n v="3"/>
    <n v="3"/>
    <n v="390.57"/>
    <x v="0"/>
    <n v="130.19"/>
  </r>
  <r>
    <n v="5784"/>
    <x v="0"/>
    <x v="167"/>
    <d v="2023-03-09T00:00:00"/>
    <x v="239"/>
    <x v="2"/>
    <n v="116.96"/>
    <n v="1"/>
    <n v="0"/>
    <x v="2"/>
    <s v="Bank Transfer"/>
    <x v="1"/>
    <s v="No"/>
    <s v="Accommodation"/>
    <n v="4"/>
    <n v="1"/>
    <n v="467.84"/>
    <x v="1"/>
    <n v="116.96"/>
  </r>
  <r>
    <n v="5785"/>
    <x v="2"/>
    <x v="243"/>
    <d v="2023-08-10T00:00:00"/>
    <x v="118"/>
    <x v="2"/>
    <n v="106.46"/>
    <n v="2"/>
    <n v="1"/>
    <x v="1"/>
    <s v="Debit Card"/>
    <x v="2"/>
    <s v="No"/>
    <s v="Accommodation"/>
    <n v="8"/>
    <n v="3"/>
    <n v="0"/>
    <x v="2"/>
    <n v="0"/>
  </r>
  <r>
    <n v="5786"/>
    <x v="2"/>
    <x v="148"/>
    <d v="2023-05-31T00:00:00"/>
    <x v="368"/>
    <x v="3"/>
    <n v="405.83"/>
    <n v="2"/>
    <n v="1"/>
    <x v="4"/>
    <s v="Credit Card"/>
    <x v="1"/>
    <s v="No"/>
    <s v="Other"/>
    <n v="4"/>
    <n v="3"/>
    <n v="1623.32"/>
    <x v="1"/>
    <n v="405.83"/>
  </r>
  <r>
    <n v="5787"/>
    <x v="3"/>
    <x v="78"/>
    <d v="2023-01-12T00:00:00"/>
    <x v="312"/>
    <x v="1"/>
    <n v="236.07"/>
    <n v="2"/>
    <n v="1"/>
    <x v="0"/>
    <s v="Cash"/>
    <x v="0"/>
    <s v="No"/>
    <s v="Accommodation"/>
    <n v="10"/>
    <n v="3"/>
    <n v="2360.6999999999998"/>
    <x v="0"/>
    <n v="236.07"/>
  </r>
  <r>
    <n v="5788"/>
    <x v="2"/>
    <x v="69"/>
    <d v="2023-02-21T00:00:00"/>
    <x v="163"/>
    <x v="3"/>
    <n v="490.52"/>
    <n v="1"/>
    <n v="1"/>
    <x v="4"/>
    <s v="Bank Transfer"/>
    <x v="0"/>
    <s v="No"/>
    <s v="Accommodation"/>
    <n v="9"/>
    <n v="2"/>
    <n v="4414.68"/>
    <x v="0"/>
    <n v="490.52000000000004"/>
  </r>
  <r>
    <n v="5789"/>
    <x v="1"/>
    <x v="356"/>
    <d v="2023-02-07T00:00:00"/>
    <x v="200"/>
    <x v="2"/>
    <n v="116.8"/>
    <n v="1"/>
    <n v="0"/>
    <x v="1"/>
    <s v="Credit Card"/>
    <x v="0"/>
    <s v="No"/>
    <s v="Accommodation"/>
    <n v="4"/>
    <n v="1"/>
    <n v="467.2"/>
    <x v="0"/>
    <n v="116.8"/>
  </r>
  <r>
    <n v="5790"/>
    <x v="3"/>
    <x v="160"/>
    <d v="2023-05-25T00:00:00"/>
    <x v="360"/>
    <x v="1"/>
    <n v="184.78"/>
    <n v="2"/>
    <n v="2"/>
    <x v="1"/>
    <s v="Debit Card"/>
    <x v="1"/>
    <s v="No"/>
    <s v="Food &amp; Beverage"/>
    <n v="6"/>
    <n v="4"/>
    <n v="1108.68"/>
    <x v="1"/>
    <n v="184.78"/>
  </r>
  <r>
    <n v="5791"/>
    <x v="2"/>
    <x v="1"/>
    <d v="2023-07-30T00:00:00"/>
    <x v="213"/>
    <x v="1"/>
    <n v="213.08"/>
    <n v="3"/>
    <n v="0"/>
    <x v="0"/>
    <s v="UPI"/>
    <x v="0"/>
    <s v="Yes"/>
    <s v="Accommodation"/>
    <n v="7"/>
    <n v="3"/>
    <n v="1491.5600000000002"/>
    <x v="0"/>
    <n v="213.08"/>
  </r>
  <r>
    <n v="5792"/>
    <x v="3"/>
    <x v="87"/>
    <d v="2023-12-12T00:00:00"/>
    <x v="25"/>
    <x v="1"/>
    <n v="133.96"/>
    <n v="2"/>
    <n v="2"/>
    <x v="1"/>
    <s v="Bank Transfer"/>
    <x v="1"/>
    <s v="No"/>
    <s v="Spa Services"/>
    <n v="7"/>
    <n v="4"/>
    <n v="937.72"/>
    <x v="1"/>
    <n v="133.96"/>
  </r>
  <r>
    <n v="5793"/>
    <x v="0"/>
    <x v="197"/>
    <d v="2023-07-28T00:00:00"/>
    <x v="240"/>
    <x v="2"/>
    <n v="63.23"/>
    <n v="2"/>
    <n v="2"/>
    <x v="2"/>
    <s v="Bank Transfer"/>
    <x v="1"/>
    <s v="No"/>
    <s v="Food &amp; Beverage"/>
    <n v="2"/>
    <n v="4"/>
    <n v="126.46"/>
    <x v="1"/>
    <n v="63.23"/>
  </r>
  <r>
    <n v="5794"/>
    <x v="3"/>
    <x v="44"/>
    <d v="2023-04-20T00:00:00"/>
    <x v="98"/>
    <x v="2"/>
    <n v="88.6"/>
    <n v="2"/>
    <n v="0"/>
    <x v="0"/>
    <s v="Debit Card"/>
    <x v="0"/>
    <s v="No"/>
    <s v="Accommodation"/>
    <n v="6"/>
    <n v="2"/>
    <n v="531.59999999999991"/>
    <x v="0"/>
    <n v="88.59999999999998"/>
  </r>
  <r>
    <n v="5795"/>
    <x v="3"/>
    <x v="22"/>
    <d v="2023-12-08T00:00:00"/>
    <x v="354"/>
    <x v="2"/>
    <n v="105.86"/>
    <n v="2"/>
    <n v="0"/>
    <x v="1"/>
    <s v="UPI"/>
    <x v="1"/>
    <s v="No"/>
    <s v="Food &amp; Beverage"/>
    <n v="2"/>
    <n v="2"/>
    <n v="211.72"/>
    <x v="1"/>
    <n v="105.86"/>
  </r>
  <r>
    <n v="5796"/>
    <x v="0"/>
    <x v="98"/>
    <d v="2023-05-25T00:00:00"/>
    <x v="58"/>
    <x v="3"/>
    <n v="435.32"/>
    <n v="1"/>
    <n v="0"/>
    <x v="0"/>
    <s v="UPI"/>
    <x v="1"/>
    <s v="No"/>
    <s v="Food &amp; Beverage"/>
    <n v="10"/>
    <n v="1"/>
    <n v="4353.2"/>
    <x v="1"/>
    <n v="435.32"/>
  </r>
  <r>
    <n v="5797"/>
    <x v="0"/>
    <x v="128"/>
    <d v="2023-10-02T00:00:00"/>
    <x v="277"/>
    <x v="1"/>
    <n v="130.07"/>
    <n v="2"/>
    <n v="0"/>
    <x v="1"/>
    <s v="Cash"/>
    <x v="0"/>
    <s v="No"/>
    <s v="Accommodation"/>
    <n v="7"/>
    <n v="2"/>
    <n v="910.49"/>
    <x v="0"/>
    <n v="130.07"/>
  </r>
  <r>
    <n v="5798"/>
    <x v="0"/>
    <x v="143"/>
    <d v="2023-12-07T00:00:00"/>
    <x v="316"/>
    <x v="2"/>
    <n v="103.3"/>
    <n v="1"/>
    <n v="1"/>
    <x v="0"/>
    <s v="Cash"/>
    <x v="0"/>
    <s v="No"/>
    <s v="Accommodation"/>
    <n v="4"/>
    <n v="2"/>
    <n v="413.2"/>
    <x v="0"/>
    <n v="103.3"/>
  </r>
  <r>
    <n v="5799"/>
    <x v="3"/>
    <x v="269"/>
    <d v="2023-08-07T00:00:00"/>
    <x v="142"/>
    <x v="2"/>
    <n v="99.24"/>
    <n v="1"/>
    <n v="3"/>
    <x v="2"/>
    <s v="Cash"/>
    <x v="0"/>
    <s v="No"/>
    <s v="Laundry"/>
    <n v="4"/>
    <n v="4"/>
    <n v="396.96"/>
    <x v="0"/>
    <n v="99.24"/>
  </r>
  <r>
    <n v="5800"/>
    <x v="1"/>
    <x v="31"/>
    <d v="2023-01-19T00:00:00"/>
    <x v="238"/>
    <x v="1"/>
    <n v="165.51"/>
    <n v="4"/>
    <n v="2"/>
    <x v="2"/>
    <s v="Bank Transfer"/>
    <x v="0"/>
    <s v="No"/>
    <s v="Accommodation"/>
    <n v="11"/>
    <n v="6"/>
    <n v="1820.61"/>
    <x v="0"/>
    <n v="165.51"/>
  </r>
  <r>
    <n v="5801"/>
    <x v="0"/>
    <x v="154"/>
    <d v="2023-10-30T00:00:00"/>
    <x v="196"/>
    <x v="3"/>
    <n v="285.45999999999998"/>
    <n v="4"/>
    <n v="0"/>
    <x v="0"/>
    <s v="Debit Card"/>
    <x v="0"/>
    <s v="No"/>
    <s v="Accommodation"/>
    <n v="7"/>
    <n v="4"/>
    <n v="1998.2199999999998"/>
    <x v="0"/>
    <n v="285.45999999999998"/>
  </r>
  <r>
    <n v="5802"/>
    <x v="1"/>
    <x v="313"/>
    <d v="2023-08-21T00:00:00"/>
    <x v="54"/>
    <x v="1"/>
    <n v="96.81"/>
    <n v="4"/>
    <n v="0"/>
    <x v="2"/>
    <s v="Credit Card"/>
    <x v="0"/>
    <s v="No"/>
    <s v="Laundry"/>
    <n v="4"/>
    <n v="4"/>
    <n v="387.24"/>
    <x v="0"/>
    <n v="96.81"/>
  </r>
  <r>
    <n v="5803"/>
    <x v="2"/>
    <x v="300"/>
    <d v="2023-05-05T00:00:00"/>
    <x v="38"/>
    <x v="1"/>
    <n v="176.83"/>
    <n v="2"/>
    <n v="2"/>
    <x v="1"/>
    <s v="UPI"/>
    <x v="0"/>
    <s v="No"/>
    <s v="Accommodation"/>
    <n v="8"/>
    <n v="4"/>
    <n v="1414.64"/>
    <x v="0"/>
    <n v="176.83"/>
  </r>
  <r>
    <n v="5804"/>
    <x v="3"/>
    <x v="8"/>
    <d v="2023-08-06T00:00:00"/>
    <x v="285"/>
    <x v="0"/>
    <n v="320.56"/>
    <n v="1"/>
    <n v="0"/>
    <x v="2"/>
    <s v="Credit Card"/>
    <x v="1"/>
    <s v="No"/>
    <s v="Accommodation"/>
    <n v="2"/>
    <n v="1"/>
    <n v="641.12"/>
    <x v="1"/>
    <n v="320.56"/>
  </r>
  <r>
    <n v="5805"/>
    <x v="0"/>
    <x v="204"/>
    <d v="2023-02-26T00:00:00"/>
    <x v="278"/>
    <x v="1"/>
    <n v="158.97999999999999"/>
    <n v="4"/>
    <n v="1"/>
    <x v="1"/>
    <s v="UPI"/>
    <x v="0"/>
    <s v="No"/>
    <s v="Spa Services"/>
    <n v="6"/>
    <n v="5"/>
    <n v="953.87999999999988"/>
    <x v="0"/>
    <n v="158.97999999999999"/>
  </r>
  <r>
    <n v="5806"/>
    <x v="1"/>
    <x v="33"/>
    <d v="2023-12-22T00:00:00"/>
    <x v="80"/>
    <x v="1"/>
    <n v="143.16"/>
    <n v="1"/>
    <n v="1"/>
    <x v="3"/>
    <s v="Bank Transfer"/>
    <x v="2"/>
    <s v="No"/>
    <s v="Accommodation"/>
    <n v="2"/>
    <n v="2"/>
    <n v="0"/>
    <x v="2"/>
    <n v="0"/>
  </r>
  <r>
    <n v="5807"/>
    <x v="0"/>
    <x v="116"/>
    <d v="2023-04-27T00:00:00"/>
    <x v="116"/>
    <x v="1"/>
    <n v="181.5"/>
    <n v="2"/>
    <n v="2"/>
    <x v="1"/>
    <s v="Debit Card"/>
    <x v="2"/>
    <s v="Yes"/>
    <s v="Accommodation"/>
    <n v="5"/>
    <n v="4"/>
    <n v="0"/>
    <x v="2"/>
    <n v="0"/>
  </r>
  <r>
    <n v="5808"/>
    <x v="3"/>
    <x v="72"/>
    <d v="2024-01-02T00:00:00"/>
    <x v="414"/>
    <x v="1"/>
    <n v="172.32"/>
    <n v="3"/>
    <n v="0"/>
    <x v="3"/>
    <s v="Bank Transfer"/>
    <x v="0"/>
    <s v="No"/>
    <s v="Accommodation"/>
    <n v="5"/>
    <n v="3"/>
    <n v="861.59999999999991"/>
    <x v="0"/>
    <n v="172.32"/>
  </r>
  <r>
    <n v="5809"/>
    <x v="3"/>
    <x v="140"/>
    <d v="2023-06-05T00:00:00"/>
    <x v="399"/>
    <x v="2"/>
    <n v="103.25"/>
    <n v="1"/>
    <n v="0"/>
    <x v="1"/>
    <s v="Bank Transfer"/>
    <x v="1"/>
    <s v="No"/>
    <s v="Accommodation"/>
    <n v="5"/>
    <n v="1"/>
    <n v="516.25"/>
    <x v="1"/>
    <n v="103.25"/>
  </r>
  <r>
    <n v="5810"/>
    <x v="2"/>
    <x v="331"/>
    <d v="2023-12-31T00:00:00"/>
    <x v="325"/>
    <x v="2"/>
    <n v="84.02"/>
    <n v="2"/>
    <n v="0"/>
    <x v="0"/>
    <s v="UPI"/>
    <x v="1"/>
    <s v="No"/>
    <s v="Accommodation"/>
    <n v="4"/>
    <n v="2"/>
    <n v="336.08"/>
    <x v="1"/>
    <n v="84.02"/>
  </r>
  <r>
    <n v="5811"/>
    <x v="3"/>
    <x v="336"/>
    <d v="2023-12-23T00:00:00"/>
    <x v="316"/>
    <x v="2"/>
    <n v="152.1"/>
    <n v="1"/>
    <n v="0"/>
    <x v="2"/>
    <s v="Bank Transfer"/>
    <x v="2"/>
    <s v="No"/>
    <s v="Accommodation"/>
    <n v="1"/>
    <n v="1"/>
    <n v="0"/>
    <x v="2"/>
    <n v="0"/>
  </r>
  <r>
    <n v="5812"/>
    <x v="0"/>
    <x v="344"/>
    <d v="2023-07-12T00:00:00"/>
    <x v="41"/>
    <x v="0"/>
    <n v="279.79000000000002"/>
    <n v="2"/>
    <n v="2"/>
    <x v="0"/>
    <s v="Credit Card"/>
    <x v="0"/>
    <s v="Yes"/>
    <s v="Accommodation"/>
    <n v="8"/>
    <n v="4"/>
    <n v="2238.3200000000002"/>
    <x v="0"/>
    <n v="279.79000000000002"/>
  </r>
  <r>
    <n v="5813"/>
    <x v="0"/>
    <x v="107"/>
    <d v="2023-06-06T00:00:00"/>
    <x v="2"/>
    <x v="0"/>
    <n v="154.27000000000001"/>
    <n v="3"/>
    <n v="0"/>
    <x v="0"/>
    <s v="Cash"/>
    <x v="0"/>
    <s v="No"/>
    <s v="Accommodation"/>
    <n v="1"/>
    <n v="3"/>
    <n v="154.27000000000001"/>
    <x v="0"/>
    <n v="154.27000000000001"/>
  </r>
  <r>
    <n v="5814"/>
    <x v="2"/>
    <x v="54"/>
    <d v="2023-11-20T00:00:00"/>
    <x v="206"/>
    <x v="2"/>
    <n v="101.98"/>
    <n v="3"/>
    <n v="0"/>
    <x v="1"/>
    <s v="Bank Transfer"/>
    <x v="3"/>
    <s v="No"/>
    <s v="Laundry"/>
    <n v="2"/>
    <n v="3"/>
    <n v="0"/>
    <x v="2"/>
    <n v="0"/>
  </r>
  <r>
    <n v="5815"/>
    <x v="0"/>
    <x v="41"/>
    <d v="2023-05-23T00:00:00"/>
    <x v="225"/>
    <x v="1"/>
    <n v="120.35"/>
    <n v="4"/>
    <n v="0"/>
    <x v="0"/>
    <s v="Cash"/>
    <x v="0"/>
    <s v="No"/>
    <s v="Food &amp; Beverage"/>
    <n v="6"/>
    <n v="4"/>
    <n v="722.09999999999991"/>
    <x v="0"/>
    <n v="120.34999999999998"/>
  </r>
  <r>
    <n v="5816"/>
    <x v="3"/>
    <x v="105"/>
    <d v="2023-07-23T00:00:00"/>
    <x v="113"/>
    <x v="2"/>
    <n v="83.38"/>
    <n v="3"/>
    <n v="0"/>
    <x v="0"/>
    <s v="Debit Card"/>
    <x v="0"/>
    <s v="Yes"/>
    <s v="Accommodation"/>
    <n v="4"/>
    <n v="3"/>
    <n v="333.52"/>
    <x v="0"/>
    <n v="83.38"/>
  </r>
  <r>
    <n v="5817"/>
    <x v="0"/>
    <x v="241"/>
    <d v="2023-03-14T00:00:00"/>
    <x v="96"/>
    <x v="1"/>
    <n v="153.49"/>
    <n v="2"/>
    <n v="2"/>
    <x v="3"/>
    <s v="Bank Transfer"/>
    <x v="0"/>
    <s v="No"/>
    <s v="Food &amp; Beverage"/>
    <n v="3"/>
    <n v="4"/>
    <n v="460.47"/>
    <x v="0"/>
    <n v="153.49"/>
  </r>
  <r>
    <n v="5818"/>
    <x v="0"/>
    <x v="57"/>
    <d v="2023-06-26T00:00:00"/>
    <x v="357"/>
    <x v="1"/>
    <n v="122.92"/>
    <n v="4"/>
    <n v="0"/>
    <x v="2"/>
    <s v="UPI"/>
    <x v="1"/>
    <s v="Yes"/>
    <s v="Food &amp; Beverage"/>
    <n v="10"/>
    <n v="4"/>
    <n v="1229.2"/>
    <x v="1"/>
    <n v="122.92"/>
  </r>
  <r>
    <n v="5819"/>
    <x v="3"/>
    <x v="196"/>
    <d v="2023-04-06T00:00:00"/>
    <x v="102"/>
    <x v="3"/>
    <n v="507.72"/>
    <n v="3"/>
    <n v="0"/>
    <x v="1"/>
    <s v="Cash"/>
    <x v="1"/>
    <s v="No"/>
    <s v="Accommodation"/>
    <n v="2"/>
    <n v="3"/>
    <n v="1015.44"/>
    <x v="1"/>
    <n v="507.72"/>
  </r>
  <r>
    <n v="5820"/>
    <x v="1"/>
    <x v="276"/>
    <d v="2023-02-04T00:00:00"/>
    <x v="353"/>
    <x v="0"/>
    <n v="198.41"/>
    <n v="2"/>
    <n v="0"/>
    <x v="4"/>
    <s v="Cash"/>
    <x v="0"/>
    <s v="Yes"/>
    <s v="Laundry"/>
    <n v="6"/>
    <n v="2"/>
    <n v="1190.46"/>
    <x v="0"/>
    <n v="198.41"/>
  </r>
  <r>
    <n v="5821"/>
    <x v="2"/>
    <x v="29"/>
    <d v="2023-03-28T00:00:00"/>
    <x v="239"/>
    <x v="0"/>
    <n v="305.44"/>
    <n v="1"/>
    <n v="2"/>
    <x v="1"/>
    <s v="Credit Card"/>
    <x v="0"/>
    <s v="No"/>
    <s v="Accommodation"/>
    <n v="6"/>
    <n v="3"/>
    <n v="1832.6399999999999"/>
    <x v="0"/>
    <n v="305.44"/>
  </r>
  <r>
    <n v="5822"/>
    <x v="0"/>
    <x v="166"/>
    <d v="2023-02-10T00:00:00"/>
    <x v="172"/>
    <x v="1"/>
    <n v="125.52"/>
    <n v="1"/>
    <n v="1"/>
    <x v="0"/>
    <s v="Cash"/>
    <x v="0"/>
    <s v="No"/>
    <s v="Accommodation"/>
    <n v="3"/>
    <n v="2"/>
    <n v="376.56"/>
    <x v="0"/>
    <n v="125.52"/>
  </r>
  <r>
    <n v="5823"/>
    <x v="3"/>
    <x v="269"/>
    <d v="2023-08-09T00:00:00"/>
    <x v="330"/>
    <x v="3"/>
    <n v="534.64"/>
    <n v="4"/>
    <n v="0"/>
    <x v="2"/>
    <s v="Credit Card"/>
    <x v="0"/>
    <s v="No"/>
    <s v="Spa Services"/>
    <n v="6"/>
    <n v="4"/>
    <n v="3207.84"/>
    <x v="0"/>
    <n v="534.64"/>
  </r>
  <r>
    <n v="5824"/>
    <x v="1"/>
    <x v="178"/>
    <d v="2023-02-03T00:00:00"/>
    <x v="10"/>
    <x v="3"/>
    <n v="240.82"/>
    <n v="1"/>
    <n v="0"/>
    <x v="0"/>
    <s v="Debit Card"/>
    <x v="0"/>
    <s v="No"/>
    <s v="Accommodation"/>
    <n v="1"/>
    <n v="1"/>
    <n v="240.82"/>
    <x v="0"/>
    <n v="240.82"/>
  </r>
  <r>
    <n v="5825"/>
    <x v="0"/>
    <x v="292"/>
    <d v="2023-11-18T00:00:00"/>
    <x v="219"/>
    <x v="1"/>
    <n v="115.34"/>
    <n v="1"/>
    <n v="0"/>
    <x v="3"/>
    <s v="Cash"/>
    <x v="1"/>
    <s v="No"/>
    <s v="Accommodation"/>
    <n v="2"/>
    <n v="1"/>
    <n v="230.68"/>
    <x v="1"/>
    <n v="115.34"/>
  </r>
  <r>
    <n v="5826"/>
    <x v="2"/>
    <x v="67"/>
    <d v="2023-05-21T00:00:00"/>
    <x v="4"/>
    <x v="0"/>
    <n v="260.22000000000003"/>
    <n v="1"/>
    <n v="0"/>
    <x v="0"/>
    <s v="Bank Transfer"/>
    <x v="0"/>
    <s v="Yes"/>
    <s v="Accommodation"/>
    <n v="7"/>
    <n v="1"/>
    <n v="1821.5400000000002"/>
    <x v="0"/>
    <n v="260.22000000000003"/>
  </r>
  <r>
    <n v="5827"/>
    <x v="3"/>
    <x v="52"/>
    <d v="2023-12-11T00:00:00"/>
    <x v="53"/>
    <x v="2"/>
    <n v="127.54"/>
    <n v="2"/>
    <n v="3"/>
    <x v="1"/>
    <s v="UPI"/>
    <x v="1"/>
    <s v="No"/>
    <s v="Spa Services"/>
    <n v="11"/>
    <n v="5"/>
    <n v="1402.94"/>
    <x v="1"/>
    <n v="127.54"/>
  </r>
  <r>
    <n v="5828"/>
    <x v="2"/>
    <x v="328"/>
    <d v="2023-09-23T00:00:00"/>
    <x v="128"/>
    <x v="0"/>
    <n v="301.72000000000003"/>
    <n v="2"/>
    <n v="0"/>
    <x v="2"/>
    <s v="Bank Transfer"/>
    <x v="2"/>
    <s v="No"/>
    <s v="Accommodation"/>
    <n v="2"/>
    <n v="2"/>
    <n v="0"/>
    <x v="2"/>
    <n v="0"/>
  </r>
  <r>
    <n v="5829"/>
    <x v="0"/>
    <x v="165"/>
    <d v="2023-01-20T00:00:00"/>
    <x v="234"/>
    <x v="2"/>
    <n v="122.36"/>
    <n v="2"/>
    <n v="0"/>
    <x v="1"/>
    <s v="Debit Card"/>
    <x v="0"/>
    <s v="No"/>
    <s v="Accommodation"/>
    <n v="7"/>
    <n v="2"/>
    <n v="856.52"/>
    <x v="0"/>
    <n v="122.36"/>
  </r>
  <r>
    <n v="5830"/>
    <x v="0"/>
    <x v="317"/>
    <d v="2023-01-18T00:00:00"/>
    <x v="392"/>
    <x v="2"/>
    <n v="76.06"/>
    <n v="3"/>
    <n v="0"/>
    <x v="2"/>
    <s v="Bank Transfer"/>
    <x v="0"/>
    <s v="No"/>
    <s v="Accommodation"/>
    <n v="4"/>
    <n v="3"/>
    <n v="304.24"/>
    <x v="0"/>
    <n v="76.06"/>
  </r>
  <r>
    <n v="5831"/>
    <x v="3"/>
    <x v="18"/>
    <d v="2023-06-25T00:00:00"/>
    <x v="266"/>
    <x v="3"/>
    <n v="351.09"/>
    <n v="2"/>
    <n v="2"/>
    <x v="3"/>
    <s v="UPI"/>
    <x v="2"/>
    <s v="No"/>
    <s v="Spa Services"/>
    <n v="6"/>
    <n v="4"/>
    <n v="0"/>
    <x v="2"/>
    <n v="0"/>
  </r>
  <r>
    <n v="5832"/>
    <x v="0"/>
    <x v="96"/>
    <d v="2023-01-24T00:00:00"/>
    <x v="167"/>
    <x v="2"/>
    <n v="118.94"/>
    <n v="1"/>
    <n v="1"/>
    <x v="3"/>
    <s v="Debit Card"/>
    <x v="2"/>
    <s v="Yes"/>
    <s v="Other"/>
    <n v="6"/>
    <n v="2"/>
    <n v="0"/>
    <x v="2"/>
    <n v="0"/>
  </r>
  <r>
    <n v="5833"/>
    <x v="3"/>
    <x v="182"/>
    <d v="2023-11-11T00:00:00"/>
    <x v="287"/>
    <x v="1"/>
    <n v="173.76"/>
    <n v="2"/>
    <n v="0"/>
    <x v="1"/>
    <s v="Credit Card"/>
    <x v="2"/>
    <s v="No"/>
    <s v="Food &amp; Beverage"/>
    <n v="4"/>
    <n v="2"/>
    <n v="0"/>
    <x v="2"/>
    <n v="0"/>
  </r>
  <r>
    <n v="5834"/>
    <x v="2"/>
    <x v="22"/>
    <d v="2023-12-15T00:00:00"/>
    <x v="206"/>
    <x v="3"/>
    <n v="367.65"/>
    <n v="2"/>
    <n v="0"/>
    <x v="4"/>
    <s v="Bank Transfer"/>
    <x v="0"/>
    <s v="Yes"/>
    <s v="Accommodation"/>
    <n v="9"/>
    <n v="2"/>
    <n v="3308.85"/>
    <x v="0"/>
    <n v="367.65"/>
  </r>
  <r>
    <n v="5835"/>
    <x v="1"/>
    <x v="204"/>
    <d v="2023-03-02T00:00:00"/>
    <x v="10"/>
    <x v="3"/>
    <n v="288"/>
    <n v="4"/>
    <n v="0"/>
    <x v="2"/>
    <s v="Cash"/>
    <x v="0"/>
    <s v="No"/>
    <s v="Accommodation"/>
    <n v="10"/>
    <n v="4"/>
    <n v="2880"/>
    <x v="0"/>
    <n v="288"/>
  </r>
  <r>
    <n v="5836"/>
    <x v="3"/>
    <x v="315"/>
    <d v="2023-01-13T00:00:00"/>
    <x v="242"/>
    <x v="2"/>
    <n v="94.5"/>
    <n v="3"/>
    <n v="0"/>
    <x v="4"/>
    <s v="UPI"/>
    <x v="2"/>
    <s v="No"/>
    <s v="Spa Services"/>
    <n v="4"/>
    <n v="3"/>
    <n v="0"/>
    <x v="2"/>
    <n v="0"/>
  </r>
  <r>
    <n v="5837"/>
    <x v="0"/>
    <x v="78"/>
    <d v="2023-01-07T00:00:00"/>
    <x v="353"/>
    <x v="2"/>
    <n v="117.08"/>
    <n v="2"/>
    <n v="3"/>
    <x v="2"/>
    <s v="Credit Card"/>
    <x v="2"/>
    <s v="Yes"/>
    <s v="Accommodation"/>
    <n v="5"/>
    <n v="5"/>
    <n v="0"/>
    <x v="2"/>
    <n v="0"/>
  </r>
  <r>
    <n v="5838"/>
    <x v="1"/>
    <x v="189"/>
    <d v="2023-09-17T00:00:00"/>
    <x v="32"/>
    <x v="2"/>
    <n v="116.18"/>
    <n v="4"/>
    <n v="0"/>
    <x v="2"/>
    <s v="Credit Card"/>
    <x v="0"/>
    <s v="No"/>
    <s v="Accommodation"/>
    <n v="11"/>
    <n v="4"/>
    <n v="1277.98"/>
    <x v="0"/>
    <n v="116.18"/>
  </r>
  <r>
    <n v="5839"/>
    <x v="2"/>
    <x v="115"/>
    <d v="2023-04-26T00:00:00"/>
    <x v="362"/>
    <x v="2"/>
    <n v="135.77000000000001"/>
    <n v="4"/>
    <n v="1"/>
    <x v="3"/>
    <s v="Credit Card"/>
    <x v="0"/>
    <s v="No"/>
    <s v="Laundry"/>
    <n v="3"/>
    <n v="5"/>
    <n v="407.31000000000006"/>
    <x v="0"/>
    <n v="135.77000000000001"/>
  </r>
  <r>
    <n v="5840"/>
    <x v="0"/>
    <x v="29"/>
    <d v="2023-03-27T00:00:00"/>
    <x v="160"/>
    <x v="1"/>
    <n v="105.33"/>
    <n v="3"/>
    <n v="0"/>
    <x v="1"/>
    <s v="Cash"/>
    <x v="2"/>
    <s v="Yes"/>
    <s v="Accommodation"/>
    <n v="5"/>
    <n v="3"/>
    <n v="0"/>
    <x v="2"/>
    <n v="0"/>
  </r>
  <r>
    <n v="5841"/>
    <x v="3"/>
    <x v="287"/>
    <d v="2023-06-07T00:00:00"/>
    <x v="38"/>
    <x v="2"/>
    <n v="122.94"/>
    <n v="4"/>
    <n v="2"/>
    <x v="4"/>
    <s v="UPI"/>
    <x v="0"/>
    <s v="Yes"/>
    <s v="Accommodation"/>
    <n v="12"/>
    <n v="6"/>
    <n v="1475.28"/>
    <x v="0"/>
    <n v="122.94"/>
  </r>
  <r>
    <n v="5842"/>
    <x v="1"/>
    <x v="346"/>
    <d v="2023-09-09T00:00:00"/>
    <x v="159"/>
    <x v="1"/>
    <n v="135.6"/>
    <n v="2"/>
    <n v="3"/>
    <x v="0"/>
    <s v="Cash"/>
    <x v="0"/>
    <s v="No"/>
    <s v="Food &amp; Beverage"/>
    <n v="9"/>
    <n v="5"/>
    <n v="1220.3999999999999"/>
    <x v="0"/>
    <n v="135.6"/>
  </r>
  <r>
    <n v="5843"/>
    <x v="3"/>
    <x v="246"/>
    <d v="2023-05-11T00:00:00"/>
    <x v="317"/>
    <x v="0"/>
    <n v="270.95"/>
    <n v="1"/>
    <n v="2"/>
    <x v="1"/>
    <s v="Credit Card"/>
    <x v="0"/>
    <s v="No"/>
    <s v="Accommodation"/>
    <n v="3"/>
    <n v="3"/>
    <n v="812.84999999999991"/>
    <x v="0"/>
    <n v="270.95"/>
  </r>
  <r>
    <n v="5844"/>
    <x v="0"/>
    <x v="190"/>
    <d v="2023-11-19T00:00:00"/>
    <x v="329"/>
    <x v="1"/>
    <n v="169.52"/>
    <n v="2"/>
    <n v="0"/>
    <x v="4"/>
    <s v="Debit Card"/>
    <x v="1"/>
    <s v="No"/>
    <s v="Accommodation"/>
    <n v="5"/>
    <n v="2"/>
    <n v="847.6"/>
    <x v="1"/>
    <n v="169.52"/>
  </r>
  <r>
    <n v="5845"/>
    <x v="0"/>
    <x v="103"/>
    <d v="2023-04-13T00:00:00"/>
    <x v="303"/>
    <x v="1"/>
    <n v="181.96"/>
    <n v="4"/>
    <n v="2"/>
    <x v="3"/>
    <s v="UPI"/>
    <x v="0"/>
    <s v="No"/>
    <s v="Other"/>
    <n v="3"/>
    <n v="6"/>
    <n v="545.88"/>
    <x v="0"/>
    <n v="181.96"/>
  </r>
  <r>
    <n v="5846"/>
    <x v="1"/>
    <x v="60"/>
    <d v="2023-12-21T00:00:00"/>
    <x v="363"/>
    <x v="1"/>
    <n v="111.91"/>
    <n v="3"/>
    <n v="0"/>
    <x v="1"/>
    <s v="Cash"/>
    <x v="0"/>
    <s v="No"/>
    <s v="Laundry"/>
    <n v="5"/>
    <n v="3"/>
    <n v="559.54999999999995"/>
    <x v="0"/>
    <n v="111.91"/>
  </r>
  <r>
    <n v="5847"/>
    <x v="2"/>
    <x v="272"/>
    <d v="2023-05-14T00:00:00"/>
    <x v="371"/>
    <x v="3"/>
    <n v="523.75"/>
    <n v="1"/>
    <n v="0"/>
    <x v="1"/>
    <s v="UPI"/>
    <x v="2"/>
    <s v="No"/>
    <s v="Accommodation"/>
    <n v="4"/>
    <n v="1"/>
    <n v="0"/>
    <x v="2"/>
    <n v="0"/>
  </r>
  <r>
    <n v="5848"/>
    <x v="3"/>
    <x v="264"/>
    <d v="2023-07-14T00:00:00"/>
    <x v="368"/>
    <x v="0"/>
    <n v="293.33"/>
    <n v="3"/>
    <n v="2"/>
    <x v="0"/>
    <s v="Bank Transfer"/>
    <x v="2"/>
    <s v="No"/>
    <s v="Accommodation"/>
    <n v="12"/>
    <n v="5"/>
    <n v="0"/>
    <x v="2"/>
    <n v="0"/>
  </r>
  <r>
    <n v="5849"/>
    <x v="3"/>
    <x v="187"/>
    <d v="2023-05-22T00:00:00"/>
    <x v="141"/>
    <x v="3"/>
    <n v="434.19"/>
    <n v="1"/>
    <n v="1"/>
    <x v="2"/>
    <s v="Bank Transfer"/>
    <x v="0"/>
    <s v="No"/>
    <s v="Accommodation"/>
    <n v="1"/>
    <n v="2"/>
    <n v="434.19"/>
    <x v="0"/>
    <n v="434.19"/>
  </r>
  <r>
    <n v="5850"/>
    <x v="2"/>
    <x v="273"/>
    <d v="2023-08-02T00:00:00"/>
    <x v="245"/>
    <x v="2"/>
    <n v="85.73"/>
    <n v="3"/>
    <n v="0"/>
    <x v="0"/>
    <s v="Bank Transfer"/>
    <x v="1"/>
    <s v="No"/>
    <s v="Other"/>
    <n v="8"/>
    <n v="3"/>
    <n v="685.84"/>
    <x v="1"/>
    <n v="85.73"/>
  </r>
  <r>
    <n v="5851"/>
    <x v="0"/>
    <x v="97"/>
    <d v="2023-12-16T00:00:00"/>
    <x v="3"/>
    <x v="3"/>
    <n v="460.42"/>
    <n v="1"/>
    <n v="3"/>
    <x v="1"/>
    <s v="Credit Card"/>
    <x v="0"/>
    <s v="No"/>
    <s v="Other"/>
    <n v="5"/>
    <n v="4"/>
    <n v="2302.1"/>
    <x v="0"/>
    <n v="460.41999999999996"/>
  </r>
  <r>
    <n v="5852"/>
    <x v="3"/>
    <x v="4"/>
    <d v="2023-05-11T00:00:00"/>
    <x v="28"/>
    <x v="1"/>
    <n v="197.63"/>
    <n v="1"/>
    <n v="0"/>
    <x v="2"/>
    <s v="Cash"/>
    <x v="1"/>
    <s v="Yes"/>
    <s v="Spa Services"/>
    <n v="4"/>
    <n v="1"/>
    <n v="790.52"/>
    <x v="1"/>
    <n v="197.63"/>
  </r>
  <r>
    <n v="5853"/>
    <x v="2"/>
    <x v="124"/>
    <d v="2023-11-04T00:00:00"/>
    <x v="11"/>
    <x v="1"/>
    <n v="133.06"/>
    <n v="3"/>
    <n v="0"/>
    <x v="2"/>
    <s v="Debit Card"/>
    <x v="0"/>
    <s v="No"/>
    <s v="Food &amp; Beverage"/>
    <n v="2"/>
    <n v="3"/>
    <n v="266.12"/>
    <x v="0"/>
    <n v="133.06"/>
  </r>
  <r>
    <n v="5854"/>
    <x v="2"/>
    <x v="102"/>
    <d v="2023-09-28T00:00:00"/>
    <x v="319"/>
    <x v="0"/>
    <n v="250.89"/>
    <n v="2"/>
    <n v="0"/>
    <x v="2"/>
    <s v="Bank Transfer"/>
    <x v="2"/>
    <s v="No"/>
    <s v="Food &amp; Beverage"/>
    <n v="12"/>
    <n v="2"/>
    <n v="0"/>
    <x v="2"/>
    <n v="0"/>
  </r>
  <r>
    <n v="5855"/>
    <x v="3"/>
    <x v="96"/>
    <d v="2023-01-20T00:00:00"/>
    <x v="234"/>
    <x v="3"/>
    <n v="487.53"/>
    <n v="2"/>
    <n v="0"/>
    <x v="2"/>
    <s v="Debit Card"/>
    <x v="0"/>
    <s v="No"/>
    <s v="Laundry"/>
    <n v="2"/>
    <n v="2"/>
    <n v="975.06"/>
    <x v="0"/>
    <n v="487.53"/>
  </r>
  <r>
    <n v="5856"/>
    <x v="1"/>
    <x v="86"/>
    <d v="2023-07-27T00:00:00"/>
    <x v="105"/>
    <x v="2"/>
    <n v="64.790000000000006"/>
    <n v="3"/>
    <n v="0"/>
    <x v="3"/>
    <s v="UPI"/>
    <x v="0"/>
    <s v="No"/>
    <s v="Accommodation"/>
    <n v="6"/>
    <n v="3"/>
    <n v="388.74"/>
    <x v="0"/>
    <n v="64.790000000000006"/>
  </r>
  <r>
    <n v="5857"/>
    <x v="2"/>
    <x v="143"/>
    <d v="2023-12-06T00:00:00"/>
    <x v="189"/>
    <x v="2"/>
    <n v="123.62"/>
    <n v="3"/>
    <n v="0"/>
    <x v="1"/>
    <s v="Bank Transfer"/>
    <x v="0"/>
    <s v="No"/>
    <s v="Spa Services"/>
    <n v="3"/>
    <n v="3"/>
    <n v="370.86"/>
    <x v="0"/>
    <n v="123.62"/>
  </r>
  <r>
    <n v="5858"/>
    <x v="0"/>
    <x v="175"/>
    <d v="2023-11-24T00:00:00"/>
    <x v="276"/>
    <x v="1"/>
    <n v="163.38"/>
    <n v="1"/>
    <n v="2"/>
    <x v="4"/>
    <s v="UPI"/>
    <x v="2"/>
    <s v="Yes"/>
    <s v="Spa Services"/>
    <n v="7"/>
    <n v="3"/>
    <n v="0"/>
    <x v="2"/>
    <n v="0"/>
  </r>
  <r>
    <n v="5859"/>
    <x v="1"/>
    <x v="64"/>
    <d v="2023-09-20T00:00:00"/>
    <x v="20"/>
    <x v="2"/>
    <n v="116.81"/>
    <n v="2"/>
    <n v="0"/>
    <x v="4"/>
    <s v="UPI"/>
    <x v="0"/>
    <s v="No"/>
    <s v="Accommodation"/>
    <n v="5"/>
    <n v="2"/>
    <n v="584.04999999999995"/>
    <x v="0"/>
    <n v="116.80999999999999"/>
  </r>
  <r>
    <n v="5860"/>
    <x v="3"/>
    <x v="101"/>
    <d v="2023-05-17T00:00:00"/>
    <x v="175"/>
    <x v="1"/>
    <n v="217.93"/>
    <n v="1"/>
    <n v="0"/>
    <x v="0"/>
    <s v="Credit Card"/>
    <x v="2"/>
    <s v="No"/>
    <s v="Accommodation"/>
    <n v="6"/>
    <n v="1"/>
    <n v="0"/>
    <x v="2"/>
    <n v="0"/>
  </r>
  <r>
    <n v="5861"/>
    <x v="0"/>
    <x v="296"/>
    <d v="2023-06-10T00:00:00"/>
    <x v="107"/>
    <x v="2"/>
    <n v="93.98"/>
    <n v="2"/>
    <n v="0"/>
    <x v="1"/>
    <s v="UPI"/>
    <x v="2"/>
    <s v="No"/>
    <s v="Accommodation"/>
    <n v="7"/>
    <n v="2"/>
    <n v="0"/>
    <x v="2"/>
    <n v="0"/>
  </r>
  <r>
    <n v="5862"/>
    <x v="1"/>
    <x v="18"/>
    <d v="2023-06-24T00:00:00"/>
    <x v="224"/>
    <x v="1"/>
    <n v="168.08"/>
    <n v="2"/>
    <n v="0"/>
    <x v="1"/>
    <s v="Bank Transfer"/>
    <x v="2"/>
    <s v="No"/>
    <s v="Food &amp; Beverage"/>
    <n v="5"/>
    <n v="2"/>
    <n v="0"/>
    <x v="2"/>
    <n v="0"/>
  </r>
  <r>
    <n v="5863"/>
    <x v="0"/>
    <x v="273"/>
    <d v="2023-08-03T00:00:00"/>
    <x v="104"/>
    <x v="2"/>
    <n v="93.94"/>
    <n v="2"/>
    <n v="0"/>
    <x v="1"/>
    <s v="Debit Card"/>
    <x v="1"/>
    <s v="No"/>
    <s v="Accommodation"/>
    <n v="9"/>
    <n v="2"/>
    <n v="845.46"/>
    <x v="1"/>
    <n v="93.94"/>
  </r>
  <r>
    <n v="5864"/>
    <x v="3"/>
    <x v="0"/>
    <d v="2023-08-04T00:00:00"/>
    <x v="257"/>
    <x v="1"/>
    <n v="216.61"/>
    <n v="1"/>
    <n v="2"/>
    <x v="1"/>
    <s v="Cash"/>
    <x v="2"/>
    <s v="No"/>
    <s v="Accommodation"/>
    <n v="3"/>
    <n v="3"/>
    <n v="0"/>
    <x v="2"/>
    <n v="0"/>
  </r>
  <r>
    <n v="5865"/>
    <x v="0"/>
    <x v="312"/>
    <d v="2023-12-25T00:00:00"/>
    <x v="170"/>
    <x v="0"/>
    <n v="194.01"/>
    <n v="2"/>
    <n v="3"/>
    <x v="1"/>
    <s v="Credit Card"/>
    <x v="0"/>
    <s v="No"/>
    <s v="Food &amp; Beverage"/>
    <n v="2"/>
    <n v="5"/>
    <n v="388.02"/>
    <x v="0"/>
    <n v="194.01"/>
  </r>
  <r>
    <n v="5866"/>
    <x v="2"/>
    <x v="270"/>
    <d v="2023-12-06T00:00:00"/>
    <x v="272"/>
    <x v="0"/>
    <n v="299.52999999999997"/>
    <n v="2"/>
    <n v="1"/>
    <x v="3"/>
    <s v="Debit Card"/>
    <x v="1"/>
    <s v="No"/>
    <s v="Food &amp; Beverage"/>
    <n v="12"/>
    <n v="3"/>
    <n v="3594.3599999999997"/>
    <x v="1"/>
    <n v="299.52999999999997"/>
  </r>
  <r>
    <n v="5867"/>
    <x v="3"/>
    <x v="360"/>
    <d v="2023-04-08T00:00:00"/>
    <x v="246"/>
    <x v="3"/>
    <n v="344.55"/>
    <n v="4"/>
    <n v="0"/>
    <x v="1"/>
    <s v="UPI"/>
    <x v="0"/>
    <s v="Yes"/>
    <s v="Accommodation"/>
    <n v="6"/>
    <n v="4"/>
    <n v="2067.3000000000002"/>
    <x v="0"/>
    <n v="344.55"/>
  </r>
  <r>
    <n v="5868"/>
    <x v="3"/>
    <x v="238"/>
    <d v="2023-12-26T00:00:00"/>
    <x v="265"/>
    <x v="1"/>
    <n v="186.36"/>
    <n v="2"/>
    <n v="0"/>
    <x v="1"/>
    <s v="Cash"/>
    <x v="0"/>
    <s v="No"/>
    <s v="Accommodation"/>
    <n v="5"/>
    <n v="2"/>
    <n v="931.80000000000007"/>
    <x v="0"/>
    <n v="186.36"/>
  </r>
  <r>
    <n v="5869"/>
    <x v="3"/>
    <x v="326"/>
    <d v="2023-08-28T00:00:00"/>
    <x v="99"/>
    <x v="3"/>
    <n v="362.88"/>
    <n v="2"/>
    <n v="0"/>
    <x v="2"/>
    <s v="Debit Card"/>
    <x v="3"/>
    <s v="Yes"/>
    <s v="Food &amp; Beverage"/>
    <n v="5"/>
    <n v="2"/>
    <n v="0"/>
    <x v="2"/>
    <n v="0"/>
  </r>
  <r>
    <n v="5870"/>
    <x v="3"/>
    <x v="294"/>
    <d v="2023-09-27T00:00:00"/>
    <x v="91"/>
    <x v="2"/>
    <n v="152.86000000000001"/>
    <n v="2"/>
    <n v="2"/>
    <x v="2"/>
    <s v="Credit Card"/>
    <x v="0"/>
    <s v="Yes"/>
    <s v="Accommodation"/>
    <n v="10"/>
    <n v="4"/>
    <n v="1528.6000000000001"/>
    <x v="0"/>
    <n v="152.86000000000001"/>
  </r>
  <r>
    <n v="5871"/>
    <x v="2"/>
    <x v="263"/>
    <d v="2023-08-07T00:00:00"/>
    <x v="338"/>
    <x v="3"/>
    <n v="542.48"/>
    <n v="3"/>
    <n v="0"/>
    <x v="1"/>
    <s v="Credit Card"/>
    <x v="0"/>
    <s v="Yes"/>
    <s v="Food &amp; Beverage"/>
    <n v="11"/>
    <n v="3"/>
    <n v="5967.2800000000007"/>
    <x v="0"/>
    <n v="542.48"/>
  </r>
  <r>
    <n v="5872"/>
    <x v="3"/>
    <x v="236"/>
    <d v="2023-05-04T00:00:00"/>
    <x v="14"/>
    <x v="0"/>
    <n v="334.59"/>
    <n v="1"/>
    <n v="0"/>
    <x v="3"/>
    <s v="Bank Transfer"/>
    <x v="0"/>
    <s v="Yes"/>
    <s v="Accommodation"/>
    <n v="6"/>
    <n v="1"/>
    <n v="2007.54"/>
    <x v="0"/>
    <n v="334.59"/>
  </r>
  <r>
    <n v="5873"/>
    <x v="3"/>
    <x v="174"/>
    <d v="2023-11-15T00:00:00"/>
    <x v="356"/>
    <x v="1"/>
    <n v="149.63999999999999"/>
    <n v="4"/>
    <n v="0"/>
    <x v="2"/>
    <s v="Debit Card"/>
    <x v="0"/>
    <s v="Yes"/>
    <s v="Accommodation"/>
    <n v="10"/>
    <n v="4"/>
    <n v="1496.3999999999999"/>
    <x v="0"/>
    <n v="149.63999999999999"/>
  </r>
  <r>
    <n v="5874"/>
    <x v="2"/>
    <x v="139"/>
    <d v="2023-04-26T00:00:00"/>
    <x v="23"/>
    <x v="2"/>
    <n v="87.08"/>
    <n v="1"/>
    <n v="2"/>
    <x v="1"/>
    <s v="Credit Card"/>
    <x v="0"/>
    <s v="No"/>
    <s v="Laundry"/>
    <n v="10"/>
    <n v="3"/>
    <n v="870.8"/>
    <x v="0"/>
    <n v="87.08"/>
  </r>
  <r>
    <n v="5875"/>
    <x v="3"/>
    <x v="39"/>
    <d v="2023-06-13T00:00:00"/>
    <x v="116"/>
    <x v="0"/>
    <n v="302.52"/>
    <n v="2"/>
    <n v="1"/>
    <x v="2"/>
    <s v="Debit Card"/>
    <x v="2"/>
    <s v="No"/>
    <s v="Accommodation"/>
    <n v="4"/>
    <n v="3"/>
    <n v="0"/>
    <x v="2"/>
    <n v="0"/>
  </r>
  <r>
    <n v="5876"/>
    <x v="0"/>
    <x v="28"/>
    <d v="2023-03-19T00:00:00"/>
    <x v="117"/>
    <x v="2"/>
    <n v="62.6"/>
    <n v="4"/>
    <n v="0"/>
    <x v="1"/>
    <s v="Debit Card"/>
    <x v="2"/>
    <s v="No"/>
    <s v="Food &amp; Beverage"/>
    <n v="5"/>
    <n v="4"/>
    <n v="0"/>
    <x v="2"/>
    <n v="0"/>
  </r>
  <r>
    <n v="5877"/>
    <x v="3"/>
    <x v="300"/>
    <d v="2023-05-03T00:00:00"/>
    <x v="307"/>
    <x v="0"/>
    <n v="326.72000000000003"/>
    <n v="1"/>
    <n v="1"/>
    <x v="4"/>
    <s v="UPI"/>
    <x v="0"/>
    <s v="Yes"/>
    <s v="Food &amp; Beverage"/>
    <n v="6"/>
    <n v="2"/>
    <n v="1960.3200000000002"/>
    <x v="0"/>
    <n v="326.72000000000003"/>
  </r>
  <r>
    <n v="5878"/>
    <x v="3"/>
    <x v="300"/>
    <d v="2023-04-29T00:00:00"/>
    <x v="201"/>
    <x v="2"/>
    <n v="129.26"/>
    <n v="4"/>
    <n v="2"/>
    <x v="1"/>
    <s v="UPI"/>
    <x v="1"/>
    <s v="No"/>
    <s v="Laundry"/>
    <n v="2"/>
    <n v="6"/>
    <n v="258.52"/>
    <x v="1"/>
    <n v="129.26"/>
  </r>
  <r>
    <n v="5879"/>
    <x v="0"/>
    <x v="192"/>
    <d v="2023-12-29T00:00:00"/>
    <x v="226"/>
    <x v="1"/>
    <n v="128.02000000000001"/>
    <n v="4"/>
    <n v="0"/>
    <x v="3"/>
    <s v="Bank Transfer"/>
    <x v="0"/>
    <s v="No"/>
    <s v="Spa Services"/>
    <n v="5"/>
    <n v="4"/>
    <n v="640.1"/>
    <x v="0"/>
    <n v="128.02000000000001"/>
  </r>
  <r>
    <n v="5880"/>
    <x v="1"/>
    <x v="235"/>
    <d v="2023-09-22T00:00:00"/>
    <x v="377"/>
    <x v="2"/>
    <n v="108.59"/>
    <n v="2"/>
    <n v="0"/>
    <x v="0"/>
    <s v="UPI"/>
    <x v="0"/>
    <s v="Yes"/>
    <s v="Accommodation"/>
    <n v="9"/>
    <n v="2"/>
    <n v="977.31000000000006"/>
    <x v="0"/>
    <n v="108.59"/>
  </r>
  <r>
    <n v="5881"/>
    <x v="1"/>
    <x v="47"/>
    <d v="2023-04-10T00:00:00"/>
    <x v="376"/>
    <x v="2"/>
    <n v="95.87"/>
    <n v="3"/>
    <n v="0"/>
    <x v="2"/>
    <s v="Credit Card"/>
    <x v="2"/>
    <s v="No"/>
    <s v="Accommodation"/>
    <n v="5"/>
    <n v="3"/>
    <n v="0"/>
    <x v="2"/>
    <n v="0"/>
  </r>
  <r>
    <n v="5882"/>
    <x v="1"/>
    <x v="29"/>
    <d v="2023-03-29T00:00:00"/>
    <x v="127"/>
    <x v="3"/>
    <n v="310.73"/>
    <n v="4"/>
    <n v="0"/>
    <x v="3"/>
    <s v="Debit Card"/>
    <x v="2"/>
    <s v="No"/>
    <s v="Food &amp; Beverage"/>
    <n v="7"/>
    <n v="4"/>
    <n v="0"/>
    <x v="2"/>
    <n v="0"/>
  </r>
  <r>
    <n v="5883"/>
    <x v="1"/>
    <x v="59"/>
    <d v="2023-06-14T00:00:00"/>
    <x v="236"/>
    <x v="3"/>
    <n v="225.45"/>
    <n v="4"/>
    <n v="1"/>
    <x v="0"/>
    <s v="Bank Transfer"/>
    <x v="0"/>
    <s v="No"/>
    <s v="Other"/>
    <n v="3"/>
    <n v="5"/>
    <n v="676.34999999999991"/>
    <x v="0"/>
    <n v="225.44999999999996"/>
  </r>
  <r>
    <n v="5884"/>
    <x v="3"/>
    <x v="354"/>
    <d v="2023-08-05T00:00:00"/>
    <x v="251"/>
    <x v="2"/>
    <n v="149.38999999999999"/>
    <n v="2"/>
    <n v="0"/>
    <x v="2"/>
    <s v="Bank Transfer"/>
    <x v="0"/>
    <s v="No"/>
    <s v="Accommodation"/>
    <n v="7"/>
    <n v="2"/>
    <n v="1045.73"/>
    <x v="0"/>
    <n v="149.39000000000001"/>
  </r>
  <r>
    <n v="5885"/>
    <x v="2"/>
    <x v="322"/>
    <d v="2023-05-28T00:00:00"/>
    <x v="408"/>
    <x v="2"/>
    <n v="121.94"/>
    <n v="2"/>
    <n v="2"/>
    <x v="1"/>
    <s v="Credit Card"/>
    <x v="0"/>
    <s v="No"/>
    <s v="Food &amp; Beverage"/>
    <n v="6"/>
    <n v="4"/>
    <n v="731.64"/>
    <x v="0"/>
    <n v="121.94"/>
  </r>
  <r>
    <n v="5886"/>
    <x v="0"/>
    <x v="109"/>
    <d v="2023-04-14T00:00:00"/>
    <x v="371"/>
    <x v="2"/>
    <n v="66.66"/>
    <n v="4"/>
    <n v="1"/>
    <x v="3"/>
    <s v="Debit Card"/>
    <x v="1"/>
    <s v="No"/>
    <s v="Accommodation"/>
    <n v="1"/>
    <n v="5"/>
    <n v="66.66"/>
    <x v="1"/>
    <n v="66.66"/>
  </r>
  <r>
    <n v="5887"/>
    <x v="2"/>
    <x v="223"/>
    <d v="2023-09-09T00:00:00"/>
    <x v="319"/>
    <x v="3"/>
    <n v="321.77999999999997"/>
    <n v="2"/>
    <n v="0"/>
    <x v="2"/>
    <s v="Cash"/>
    <x v="3"/>
    <s v="No"/>
    <s v="Accommodation"/>
    <n v="4"/>
    <n v="2"/>
    <n v="0"/>
    <x v="2"/>
    <n v="0"/>
  </r>
  <r>
    <n v="5888"/>
    <x v="3"/>
    <x v="334"/>
    <d v="2023-07-09T00:00:00"/>
    <x v="142"/>
    <x v="1"/>
    <n v="179.17"/>
    <n v="2"/>
    <n v="1"/>
    <x v="4"/>
    <s v="Debit Card"/>
    <x v="1"/>
    <s v="No"/>
    <s v="Accommodation"/>
    <n v="4"/>
    <n v="3"/>
    <n v="716.68"/>
    <x v="1"/>
    <n v="179.17"/>
  </r>
  <r>
    <n v="5889"/>
    <x v="2"/>
    <x v="155"/>
    <d v="2023-07-21T00:00:00"/>
    <x v="400"/>
    <x v="2"/>
    <n v="70.55"/>
    <n v="2"/>
    <n v="2"/>
    <x v="1"/>
    <s v="Debit Card"/>
    <x v="1"/>
    <s v="No"/>
    <s v="Accommodation"/>
    <n v="4"/>
    <n v="4"/>
    <n v="282.2"/>
    <x v="1"/>
    <n v="70.55"/>
  </r>
  <r>
    <n v="5890"/>
    <x v="0"/>
    <x v="98"/>
    <d v="2023-05-18T00:00:00"/>
    <x v="43"/>
    <x v="0"/>
    <n v="191.14"/>
    <n v="1"/>
    <n v="0"/>
    <x v="1"/>
    <s v="Cash"/>
    <x v="0"/>
    <s v="Yes"/>
    <s v="Accommodation"/>
    <n v="3"/>
    <n v="1"/>
    <n v="573.41999999999996"/>
    <x v="0"/>
    <n v="191.14"/>
  </r>
  <r>
    <n v="5891"/>
    <x v="2"/>
    <x v="235"/>
    <d v="2023-09-17T00:00:00"/>
    <x v="245"/>
    <x v="1"/>
    <n v="161.38999999999999"/>
    <n v="4"/>
    <n v="0"/>
    <x v="1"/>
    <s v="Bank Transfer"/>
    <x v="0"/>
    <s v="No"/>
    <s v="Accommodation"/>
    <n v="4"/>
    <n v="4"/>
    <n v="645.55999999999995"/>
    <x v="0"/>
    <n v="161.38999999999999"/>
  </r>
  <r>
    <n v="5892"/>
    <x v="3"/>
    <x v="273"/>
    <d v="2023-08-02T00:00:00"/>
    <x v="118"/>
    <x v="2"/>
    <n v="102.21"/>
    <n v="2"/>
    <n v="0"/>
    <x v="2"/>
    <s v="Bank Transfer"/>
    <x v="0"/>
    <s v="No"/>
    <s v="Spa Services"/>
    <n v="8"/>
    <n v="2"/>
    <n v="817.68"/>
    <x v="0"/>
    <n v="102.21"/>
  </r>
  <r>
    <n v="5893"/>
    <x v="0"/>
    <x v="23"/>
    <d v="2023-02-18T00:00:00"/>
    <x v="150"/>
    <x v="2"/>
    <n v="111.2"/>
    <n v="1"/>
    <n v="0"/>
    <x v="3"/>
    <s v="Credit Card"/>
    <x v="1"/>
    <s v="No"/>
    <s v="Food &amp; Beverage"/>
    <n v="8"/>
    <n v="1"/>
    <n v="889.6"/>
    <x v="1"/>
    <n v="111.2"/>
  </r>
  <r>
    <n v="5894"/>
    <x v="1"/>
    <x v="334"/>
    <d v="2023-07-06T00:00:00"/>
    <x v="141"/>
    <x v="0"/>
    <n v="241.95"/>
    <n v="2"/>
    <n v="2"/>
    <x v="1"/>
    <s v="Credit Card"/>
    <x v="0"/>
    <s v="Yes"/>
    <s v="Spa Services"/>
    <n v="1"/>
    <n v="4"/>
    <n v="241.95"/>
    <x v="0"/>
    <n v="241.95"/>
  </r>
  <r>
    <n v="5895"/>
    <x v="2"/>
    <x v="33"/>
    <d v="2023-12-28T00:00:00"/>
    <x v="80"/>
    <x v="2"/>
    <n v="136.16"/>
    <n v="1"/>
    <n v="0"/>
    <x v="2"/>
    <s v="UPI"/>
    <x v="0"/>
    <s v="No"/>
    <s v="Food &amp; Beverage"/>
    <n v="8"/>
    <n v="1"/>
    <n v="1089.28"/>
    <x v="0"/>
    <n v="136.16"/>
  </r>
  <r>
    <n v="5896"/>
    <x v="0"/>
    <x v="228"/>
    <d v="2023-06-18T00:00:00"/>
    <x v="266"/>
    <x v="0"/>
    <n v="152.05000000000001"/>
    <n v="1"/>
    <n v="0"/>
    <x v="4"/>
    <s v="UPI"/>
    <x v="3"/>
    <s v="No"/>
    <s v="Accommodation"/>
    <n v="3"/>
    <n v="1"/>
    <n v="0"/>
    <x v="2"/>
    <n v="0"/>
  </r>
  <r>
    <n v="5897"/>
    <x v="2"/>
    <x v="179"/>
    <d v="2023-03-19T00:00:00"/>
    <x v="282"/>
    <x v="2"/>
    <n v="112.68"/>
    <n v="3"/>
    <n v="0"/>
    <x v="1"/>
    <s v="Cash"/>
    <x v="2"/>
    <s v="No"/>
    <s v="Laundry"/>
    <n v="7"/>
    <n v="3"/>
    <n v="0"/>
    <x v="2"/>
    <n v="0"/>
  </r>
  <r>
    <n v="5898"/>
    <x v="1"/>
    <x v="69"/>
    <d v="2023-02-15T00:00:00"/>
    <x v="263"/>
    <x v="2"/>
    <n v="104.51"/>
    <n v="2"/>
    <n v="0"/>
    <x v="1"/>
    <s v="Credit Card"/>
    <x v="2"/>
    <s v="No"/>
    <s v="Accommodation"/>
    <n v="3"/>
    <n v="2"/>
    <n v="0"/>
    <x v="2"/>
    <n v="0"/>
  </r>
  <r>
    <n v="5899"/>
    <x v="0"/>
    <x v="145"/>
    <d v="2023-11-05T00:00:00"/>
    <x v="138"/>
    <x v="3"/>
    <n v="337.86"/>
    <n v="3"/>
    <n v="3"/>
    <x v="4"/>
    <s v="UPI"/>
    <x v="2"/>
    <s v="No"/>
    <s v="Food &amp; Beverage"/>
    <n v="2"/>
    <n v="6"/>
    <n v="0"/>
    <x v="2"/>
    <n v="0"/>
  </r>
  <r>
    <n v="5900"/>
    <x v="3"/>
    <x v="11"/>
    <d v="2023-09-28T00:00:00"/>
    <x v="57"/>
    <x v="2"/>
    <n v="122.75"/>
    <n v="2"/>
    <n v="0"/>
    <x v="0"/>
    <s v="Debit Card"/>
    <x v="0"/>
    <s v="No"/>
    <s v="Accommodation"/>
    <n v="5"/>
    <n v="2"/>
    <n v="613.75"/>
    <x v="0"/>
    <n v="122.75"/>
  </r>
  <r>
    <n v="5901"/>
    <x v="2"/>
    <x v="194"/>
    <d v="2023-06-22T00:00:00"/>
    <x v="235"/>
    <x v="2"/>
    <n v="77.36"/>
    <n v="1"/>
    <n v="0"/>
    <x v="0"/>
    <s v="Debit Card"/>
    <x v="0"/>
    <s v="No"/>
    <s v="Laundry"/>
    <n v="12"/>
    <n v="1"/>
    <n v="928.31999999999994"/>
    <x v="0"/>
    <n v="77.36"/>
  </r>
  <r>
    <n v="5902"/>
    <x v="1"/>
    <x v="38"/>
    <d v="2023-08-05T00:00:00"/>
    <x v="408"/>
    <x v="1"/>
    <n v="165.1"/>
    <n v="2"/>
    <n v="0"/>
    <x v="4"/>
    <s v="Bank Transfer"/>
    <x v="0"/>
    <s v="Yes"/>
    <s v="Accommodation"/>
    <n v="5"/>
    <n v="2"/>
    <n v="825.5"/>
    <x v="0"/>
    <n v="165.1"/>
  </r>
  <r>
    <n v="5903"/>
    <x v="0"/>
    <x v="171"/>
    <d v="2023-01-25T00:00:00"/>
    <x v="10"/>
    <x v="1"/>
    <n v="121.07"/>
    <n v="1"/>
    <n v="0"/>
    <x v="2"/>
    <s v="Bank Transfer"/>
    <x v="1"/>
    <s v="No"/>
    <s v="Food &amp; Beverage"/>
    <n v="6"/>
    <n v="1"/>
    <n v="726.42"/>
    <x v="1"/>
    <n v="121.07"/>
  </r>
  <r>
    <n v="5904"/>
    <x v="1"/>
    <x v="304"/>
    <d v="2023-11-15T00:00:00"/>
    <x v="354"/>
    <x v="1"/>
    <n v="97.03"/>
    <n v="2"/>
    <n v="0"/>
    <x v="4"/>
    <s v="Cash"/>
    <x v="0"/>
    <s v="No"/>
    <s v="Food &amp; Beverage"/>
    <n v="7"/>
    <n v="2"/>
    <n v="679.21"/>
    <x v="0"/>
    <n v="97.03"/>
  </r>
  <r>
    <n v="5905"/>
    <x v="3"/>
    <x v="243"/>
    <d v="2023-08-07T00:00:00"/>
    <x v="37"/>
    <x v="1"/>
    <n v="136.24"/>
    <n v="3"/>
    <n v="1"/>
    <x v="3"/>
    <s v="Cash"/>
    <x v="1"/>
    <s v="Yes"/>
    <s v="Accommodation"/>
    <n v="5"/>
    <n v="4"/>
    <n v="681.2"/>
    <x v="1"/>
    <n v="136.24"/>
  </r>
  <r>
    <n v="5906"/>
    <x v="0"/>
    <x v="53"/>
    <d v="2023-12-18T00:00:00"/>
    <x v="112"/>
    <x v="2"/>
    <n v="97.39"/>
    <n v="1"/>
    <n v="1"/>
    <x v="2"/>
    <s v="Credit Card"/>
    <x v="3"/>
    <s v="No"/>
    <s v="Accommodation"/>
    <n v="4"/>
    <n v="2"/>
    <n v="0"/>
    <x v="2"/>
    <n v="0"/>
  </r>
  <r>
    <n v="5907"/>
    <x v="1"/>
    <x v="92"/>
    <d v="2023-12-03T00:00:00"/>
    <x v="52"/>
    <x v="1"/>
    <n v="123.89"/>
    <n v="1"/>
    <n v="0"/>
    <x v="1"/>
    <s v="Debit Card"/>
    <x v="2"/>
    <s v="Yes"/>
    <s v="Accommodation"/>
    <n v="10"/>
    <n v="1"/>
    <n v="0"/>
    <x v="2"/>
    <n v="0"/>
  </r>
  <r>
    <n v="5908"/>
    <x v="1"/>
    <x v="95"/>
    <d v="2023-05-18T00:00:00"/>
    <x v="14"/>
    <x v="3"/>
    <n v="264.98"/>
    <n v="2"/>
    <n v="0"/>
    <x v="2"/>
    <s v="Bank Transfer"/>
    <x v="0"/>
    <s v="No"/>
    <s v="Accommodation"/>
    <n v="2"/>
    <n v="2"/>
    <n v="529.96"/>
    <x v="0"/>
    <n v="264.98"/>
  </r>
  <r>
    <n v="5909"/>
    <x v="3"/>
    <x v="166"/>
    <d v="2023-02-18T00:00:00"/>
    <x v="263"/>
    <x v="3"/>
    <n v="600.78"/>
    <n v="2"/>
    <n v="0"/>
    <x v="1"/>
    <s v="Cash"/>
    <x v="0"/>
    <s v="No"/>
    <s v="Accommodation"/>
    <n v="11"/>
    <n v="2"/>
    <n v="6608.58"/>
    <x v="0"/>
    <n v="600.78"/>
  </r>
  <r>
    <n v="5910"/>
    <x v="3"/>
    <x v="32"/>
    <d v="2023-11-03T00:00:00"/>
    <x v="205"/>
    <x v="3"/>
    <n v="519.57000000000005"/>
    <n v="1"/>
    <n v="0"/>
    <x v="3"/>
    <s v="UPI"/>
    <x v="2"/>
    <s v="No"/>
    <s v="Accommodation"/>
    <n v="9"/>
    <n v="1"/>
    <n v="0"/>
    <x v="2"/>
    <n v="0"/>
  </r>
  <r>
    <n v="5911"/>
    <x v="0"/>
    <x v="264"/>
    <d v="2023-07-11T00:00:00"/>
    <x v="318"/>
    <x v="0"/>
    <n v="246.14"/>
    <n v="1"/>
    <n v="0"/>
    <x v="2"/>
    <s v="Credit Card"/>
    <x v="1"/>
    <s v="No"/>
    <s v="Accommodation"/>
    <n v="9"/>
    <n v="1"/>
    <n v="2215.2599999999998"/>
    <x v="1"/>
    <n v="246.14"/>
  </r>
  <r>
    <n v="5912"/>
    <x v="3"/>
    <x v="321"/>
    <d v="2023-07-16T00:00:00"/>
    <x v="174"/>
    <x v="1"/>
    <n v="179.86"/>
    <n v="1"/>
    <n v="2"/>
    <x v="2"/>
    <s v="Credit Card"/>
    <x v="0"/>
    <s v="Yes"/>
    <s v="Spa Services"/>
    <n v="4"/>
    <n v="3"/>
    <n v="719.44"/>
    <x v="0"/>
    <n v="179.86"/>
  </r>
  <r>
    <n v="5913"/>
    <x v="0"/>
    <x v="54"/>
    <d v="2023-11-23T00:00:00"/>
    <x v="49"/>
    <x v="0"/>
    <n v="171.37"/>
    <n v="3"/>
    <n v="0"/>
    <x v="1"/>
    <s v="Credit Card"/>
    <x v="2"/>
    <s v="No"/>
    <s v="Food &amp; Beverage"/>
    <n v="5"/>
    <n v="3"/>
    <n v="0"/>
    <x v="2"/>
    <n v="0"/>
  </r>
  <r>
    <n v="5914"/>
    <x v="0"/>
    <x v="70"/>
    <d v="2023-08-18T00:00:00"/>
    <x v="290"/>
    <x v="0"/>
    <n v="256.08999999999997"/>
    <n v="3"/>
    <n v="1"/>
    <x v="2"/>
    <s v="UPI"/>
    <x v="0"/>
    <s v="No"/>
    <s v="Spa Services"/>
    <n v="3"/>
    <n v="4"/>
    <n v="768.27"/>
    <x v="0"/>
    <n v="256.08999999999997"/>
  </r>
  <r>
    <n v="5915"/>
    <x v="1"/>
    <x v="192"/>
    <d v="2023-12-28T00:00:00"/>
    <x v="181"/>
    <x v="3"/>
    <n v="258.56"/>
    <n v="2"/>
    <n v="0"/>
    <x v="1"/>
    <s v="Cash"/>
    <x v="2"/>
    <s v="Yes"/>
    <s v="Spa Services"/>
    <n v="4"/>
    <n v="2"/>
    <n v="0"/>
    <x v="2"/>
    <n v="0"/>
  </r>
  <r>
    <n v="5916"/>
    <x v="3"/>
    <x v="324"/>
    <d v="2023-03-20T00:00:00"/>
    <x v="14"/>
    <x v="2"/>
    <n v="159.57"/>
    <n v="2"/>
    <n v="0"/>
    <x v="1"/>
    <s v="UPI"/>
    <x v="0"/>
    <s v="No"/>
    <s v="Spa Services"/>
    <n v="5"/>
    <n v="2"/>
    <n v="797.84999999999991"/>
    <x v="0"/>
    <n v="159.57"/>
  </r>
  <r>
    <n v="5917"/>
    <x v="3"/>
    <x v="21"/>
    <d v="2023-04-24T00:00:00"/>
    <x v="161"/>
    <x v="2"/>
    <n v="107.78"/>
    <n v="1"/>
    <n v="1"/>
    <x v="0"/>
    <s v="UPI"/>
    <x v="0"/>
    <s v="No"/>
    <s v="Accommodation"/>
    <n v="4"/>
    <n v="2"/>
    <n v="431.12"/>
    <x v="0"/>
    <n v="107.78"/>
  </r>
  <r>
    <n v="5918"/>
    <x v="2"/>
    <x v="53"/>
    <d v="2023-12-17T00:00:00"/>
    <x v="407"/>
    <x v="1"/>
    <n v="125.15"/>
    <n v="2"/>
    <n v="1"/>
    <x v="2"/>
    <s v="Credit Card"/>
    <x v="1"/>
    <s v="No"/>
    <s v="Accommodation"/>
    <n v="3"/>
    <n v="3"/>
    <n v="375.45000000000005"/>
    <x v="1"/>
    <n v="125.15000000000002"/>
  </r>
  <r>
    <n v="5919"/>
    <x v="3"/>
    <x v="71"/>
    <d v="2023-09-28T00:00:00"/>
    <x v="156"/>
    <x v="2"/>
    <n v="91.15"/>
    <n v="4"/>
    <n v="1"/>
    <x v="0"/>
    <s v="Debit Card"/>
    <x v="0"/>
    <s v="No"/>
    <s v="Accommodation"/>
    <n v="4"/>
    <n v="5"/>
    <n v="364.6"/>
    <x v="0"/>
    <n v="91.15"/>
  </r>
  <r>
    <n v="5920"/>
    <x v="3"/>
    <x v="299"/>
    <d v="2023-05-02T00:00:00"/>
    <x v="40"/>
    <x v="2"/>
    <n v="85.99"/>
    <n v="1"/>
    <n v="0"/>
    <x v="1"/>
    <s v="UPI"/>
    <x v="0"/>
    <s v="No"/>
    <s v="Accommodation"/>
    <n v="3"/>
    <n v="1"/>
    <n v="257.96999999999997"/>
    <x v="0"/>
    <n v="85.99"/>
  </r>
  <r>
    <n v="5921"/>
    <x v="2"/>
    <x v="106"/>
    <d v="2023-06-13T00:00:00"/>
    <x v="36"/>
    <x v="0"/>
    <n v="320.66000000000003"/>
    <n v="2"/>
    <n v="0"/>
    <x v="1"/>
    <s v="Bank Transfer"/>
    <x v="0"/>
    <s v="No"/>
    <s v="Accommodation"/>
    <n v="6"/>
    <n v="2"/>
    <n v="1923.96"/>
    <x v="0"/>
    <n v="320.66000000000003"/>
  </r>
  <r>
    <n v="5922"/>
    <x v="0"/>
    <x v="215"/>
    <d v="2023-10-19T00:00:00"/>
    <x v="138"/>
    <x v="3"/>
    <n v="283.83999999999997"/>
    <n v="2"/>
    <n v="0"/>
    <x v="0"/>
    <s v="UPI"/>
    <x v="0"/>
    <s v="No"/>
    <s v="Laundry"/>
    <n v="3"/>
    <n v="2"/>
    <n v="851.52"/>
    <x v="0"/>
    <n v="283.83999999999997"/>
  </r>
  <r>
    <n v="5923"/>
    <x v="0"/>
    <x v="110"/>
    <d v="2023-10-11T00:00:00"/>
    <x v="129"/>
    <x v="1"/>
    <n v="124.61"/>
    <n v="4"/>
    <n v="1"/>
    <x v="3"/>
    <s v="Cash"/>
    <x v="1"/>
    <s v="No"/>
    <s v="Accommodation"/>
    <n v="4"/>
    <n v="5"/>
    <n v="498.44"/>
    <x v="1"/>
    <n v="124.61"/>
  </r>
  <r>
    <n v="5924"/>
    <x v="2"/>
    <x v="62"/>
    <d v="2023-04-14T00:00:00"/>
    <x v="179"/>
    <x v="2"/>
    <n v="147.35"/>
    <n v="4"/>
    <n v="2"/>
    <x v="2"/>
    <s v="UPI"/>
    <x v="2"/>
    <s v="No"/>
    <s v="Food &amp; Beverage"/>
    <n v="2"/>
    <n v="6"/>
    <n v="0"/>
    <x v="2"/>
    <n v="0"/>
  </r>
  <r>
    <n v="5925"/>
    <x v="3"/>
    <x v="44"/>
    <d v="2023-04-20T00:00:00"/>
    <x v="28"/>
    <x v="2"/>
    <n v="120.37"/>
    <n v="1"/>
    <n v="0"/>
    <x v="1"/>
    <s v="UPI"/>
    <x v="0"/>
    <s v="Yes"/>
    <s v="Other"/>
    <n v="6"/>
    <n v="1"/>
    <n v="722.22"/>
    <x v="0"/>
    <n v="120.37"/>
  </r>
  <r>
    <n v="5926"/>
    <x v="3"/>
    <x v="267"/>
    <d v="2023-11-22T00:00:00"/>
    <x v="208"/>
    <x v="1"/>
    <n v="242.27"/>
    <n v="3"/>
    <n v="0"/>
    <x v="2"/>
    <s v="Cash"/>
    <x v="0"/>
    <s v="No"/>
    <s v="Other"/>
    <n v="3"/>
    <n v="3"/>
    <n v="726.81000000000006"/>
    <x v="0"/>
    <n v="242.27"/>
  </r>
  <r>
    <n v="5927"/>
    <x v="0"/>
    <x v="82"/>
    <d v="2023-10-21T00:00:00"/>
    <x v="287"/>
    <x v="2"/>
    <n v="102.74"/>
    <n v="2"/>
    <n v="1"/>
    <x v="2"/>
    <s v="Credit Card"/>
    <x v="3"/>
    <s v="No"/>
    <s v="Food &amp; Beverage"/>
    <n v="9"/>
    <n v="3"/>
    <n v="0"/>
    <x v="2"/>
    <n v="0"/>
  </r>
  <r>
    <n v="5928"/>
    <x v="0"/>
    <x v="209"/>
    <d v="2023-10-18T00:00:00"/>
    <x v="344"/>
    <x v="3"/>
    <n v="448.65"/>
    <n v="2"/>
    <n v="0"/>
    <x v="4"/>
    <s v="UPI"/>
    <x v="1"/>
    <s v="No"/>
    <s v="Accommodation"/>
    <n v="3"/>
    <n v="2"/>
    <n v="1345.9499999999998"/>
    <x v="1"/>
    <n v="448.64999999999992"/>
  </r>
  <r>
    <n v="5929"/>
    <x v="2"/>
    <x v="147"/>
    <d v="2023-11-01T00:00:00"/>
    <x v="277"/>
    <x v="1"/>
    <n v="195.82"/>
    <n v="2"/>
    <n v="0"/>
    <x v="3"/>
    <s v="Bank Transfer"/>
    <x v="0"/>
    <s v="No"/>
    <s v="Accommodation"/>
    <n v="5"/>
    <n v="2"/>
    <n v="979.09999999999991"/>
    <x v="0"/>
    <n v="195.82"/>
  </r>
  <r>
    <n v="5930"/>
    <x v="3"/>
    <x v="229"/>
    <d v="2023-01-09T00:00:00"/>
    <x v="267"/>
    <x v="2"/>
    <n v="157.66999999999999"/>
    <n v="3"/>
    <n v="0"/>
    <x v="1"/>
    <s v="UPI"/>
    <x v="0"/>
    <s v="Yes"/>
    <s v="Accommodation"/>
    <n v="4"/>
    <n v="3"/>
    <n v="630.67999999999995"/>
    <x v="0"/>
    <n v="157.66999999999999"/>
  </r>
  <r>
    <n v="5931"/>
    <x v="1"/>
    <x v="33"/>
    <d v="2023-12-26T00:00:00"/>
    <x v="265"/>
    <x v="2"/>
    <n v="101.14"/>
    <n v="1"/>
    <n v="3"/>
    <x v="0"/>
    <s v="Cash"/>
    <x v="0"/>
    <s v="Yes"/>
    <s v="Accommodation"/>
    <n v="6"/>
    <n v="4"/>
    <n v="606.84"/>
    <x v="0"/>
    <n v="101.14"/>
  </r>
  <r>
    <n v="5932"/>
    <x v="2"/>
    <x v="316"/>
    <d v="2023-09-12T00:00:00"/>
    <x v="269"/>
    <x v="1"/>
    <n v="136.19999999999999"/>
    <n v="3"/>
    <n v="1"/>
    <x v="4"/>
    <s v="Cash"/>
    <x v="0"/>
    <s v="No"/>
    <s v="Spa Services"/>
    <n v="3"/>
    <n v="4"/>
    <n v="408.59999999999997"/>
    <x v="0"/>
    <n v="136.19999999999999"/>
  </r>
  <r>
    <n v="5933"/>
    <x v="2"/>
    <x v="137"/>
    <d v="2023-01-18T00:00:00"/>
    <x v="433"/>
    <x v="3"/>
    <n v="407.74"/>
    <n v="2"/>
    <n v="2"/>
    <x v="3"/>
    <s v="UPI"/>
    <x v="0"/>
    <s v="Yes"/>
    <s v="Accommodation"/>
    <n v="8"/>
    <n v="4"/>
    <n v="3261.92"/>
    <x v="0"/>
    <n v="407.74"/>
  </r>
  <r>
    <n v="5934"/>
    <x v="0"/>
    <x v="86"/>
    <d v="2023-07-28T00:00:00"/>
    <x v="30"/>
    <x v="0"/>
    <n v="229.15"/>
    <n v="2"/>
    <n v="1"/>
    <x v="3"/>
    <s v="Debit Card"/>
    <x v="0"/>
    <s v="No"/>
    <s v="Accommodation"/>
    <n v="7"/>
    <n v="3"/>
    <n v="1604.05"/>
    <x v="0"/>
    <n v="229.15"/>
  </r>
  <r>
    <n v="5935"/>
    <x v="2"/>
    <x v="78"/>
    <d v="2023-01-10T00:00:00"/>
    <x v="134"/>
    <x v="3"/>
    <n v="407.85"/>
    <n v="2"/>
    <n v="0"/>
    <x v="2"/>
    <s v="Cash"/>
    <x v="0"/>
    <s v="Yes"/>
    <s v="Accommodation"/>
    <n v="8"/>
    <n v="2"/>
    <n v="3262.8"/>
    <x v="0"/>
    <n v="407.85"/>
  </r>
  <r>
    <n v="5936"/>
    <x v="2"/>
    <x v="267"/>
    <d v="2023-11-26T00:00:00"/>
    <x v="304"/>
    <x v="3"/>
    <n v="319.94"/>
    <n v="2"/>
    <n v="0"/>
    <x v="1"/>
    <s v="UPI"/>
    <x v="0"/>
    <s v="No"/>
    <s v="Laundry"/>
    <n v="7"/>
    <n v="2"/>
    <n v="2239.58"/>
    <x v="0"/>
    <n v="319.94"/>
  </r>
  <r>
    <n v="5937"/>
    <x v="1"/>
    <x v="278"/>
    <d v="2023-12-08T00:00:00"/>
    <x v="342"/>
    <x v="2"/>
    <n v="115.6"/>
    <n v="3"/>
    <n v="1"/>
    <x v="1"/>
    <s v="Credit Card"/>
    <x v="0"/>
    <s v="No"/>
    <s v="Food &amp; Beverage"/>
    <n v="4"/>
    <n v="4"/>
    <n v="462.4"/>
    <x v="0"/>
    <n v="115.6"/>
  </r>
  <r>
    <n v="5938"/>
    <x v="1"/>
    <x v="50"/>
    <d v="2023-08-15T00:00:00"/>
    <x v="1"/>
    <x v="1"/>
    <n v="116"/>
    <n v="1"/>
    <n v="0"/>
    <x v="4"/>
    <s v="Cash"/>
    <x v="0"/>
    <s v="Yes"/>
    <s v="Accommodation"/>
    <n v="9"/>
    <n v="1"/>
    <n v="1044"/>
    <x v="0"/>
    <n v="116"/>
  </r>
  <r>
    <n v="5939"/>
    <x v="2"/>
    <x v="306"/>
    <d v="2023-07-12T00:00:00"/>
    <x v="249"/>
    <x v="2"/>
    <n v="99.62"/>
    <n v="1"/>
    <n v="1"/>
    <x v="3"/>
    <s v="UPI"/>
    <x v="0"/>
    <s v="No"/>
    <s v="Food &amp; Beverage"/>
    <n v="6"/>
    <n v="2"/>
    <n v="597.72"/>
    <x v="0"/>
    <n v="99.62"/>
  </r>
  <r>
    <n v="5940"/>
    <x v="1"/>
    <x v="257"/>
    <d v="2023-03-06T00:00:00"/>
    <x v="282"/>
    <x v="0"/>
    <n v="245.73"/>
    <n v="2"/>
    <n v="0"/>
    <x v="1"/>
    <s v="Cash"/>
    <x v="2"/>
    <s v="Yes"/>
    <s v="Food &amp; Beverage"/>
    <n v="2"/>
    <n v="2"/>
    <n v="0"/>
    <x v="2"/>
    <n v="0"/>
  </r>
  <r>
    <n v="5941"/>
    <x v="1"/>
    <x v="209"/>
    <d v="2023-10-20T00:00:00"/>
    <x v="223"/>
    <x v="1"/>
    <n v="161.9"/>
    <n v="2"/>
    <n v="0"/>
    <x v="1"/>
    <s v="UPI"/>
    <x v="2"/>
    <s v="No"/>
    <s v="Laundry"/>
    <n v="5"/>
    <n v="2"/>
    <n v="0"/>
    <x v="2"/>
    <n v="0"/>
  </r>
  <r>
    <n v="5942"/>
    <x v="1"/>
    <x v="291"/>
    <d v="2023-02-26T00:00:00"/>
    <x v="246"/>
    <x v="0"/>
    <n v="212.84"/>
    <n v="4"/>
    <n v="1"/>
    <x v="1"/>
    <s v="Debit Card"/>
    <x v="1"/>
    <s v="No"/>
    <s v="Accommodation"/>
    <n v="11"/>
    <n v="5"/>
    <n v="2341.2400000000002"/>
    <x v="1"/>
    <n v="212.84000000000003"/>
  </r>
  <r>
    <n v="5943"/>
    <x v="2"/>
    <x v="280"/>
    <d v="2023-07-06T00:00:00"/>
    <x v="402"/>
    <x v="1"/>
    <n v="139.66"/>
    <n v="2"/>
    <n v="0"/>
    <x v="3"/>
    <s v="UPI"/>
    <x v="0"/>
    <s v="No"/>
    <s v="Accommodation"/>
    <n v="5"/>
    <n v="2"/>
    <n v="698.3"/>
    <x v="0"/>
    <n v="139.66"/>
  </r>
  <r>
    <n v="5944"/>
    <x v="2"/>
    <x v="126"/>
    <d v="2023-05-14T00:00:00"/>
    <x v="347"/>
    <x v="2"/>
    <n v="109.7"/>
    <n v="2"/>
    <n v="1"/>
    <x v="4"/>
    <s v="Bank Transfer"/>
    <x v="0"/>
    <s v="Yes"/>
    <s v="Accommodation"/>
    <n v="5"/>
    <n v="3"/>
    <n v="548.5"/>
    <x v="0"/>
    <n v="109.7"/>
  </r>
  <r>
    <n v="5945"/>
    <x v="1"/>
    <x v="61"/>
    <d v="2023-09-05T00:00:00"/>
    <x v="149"/>
    <x v="0"/>
    <n v="174.74"/>
    <n v="2"/>
    <n v="0"/>
    <x v="2"/>
    <s v="Debit Card"/>
    <x v="0"/>
    <s v="No"/>
    <s v="Accommodation"/>
    <n v="6"/>
    <n v="2"/>
    <n v="1048.44"/>
    <x v="0"/>
    <n v="174.74"/>
  </r>
  <r>
    <n v="5946"/>
    <x v="0"/>
    <x v="0"/>
    <d v="2023-08-11T00:00:00"/>
    <x v="105"/>
    <x v="3"/>
    <n v="413.61"/>
    <n v="1"/>
    <n v="0"/>
    <x v="2"/>
    <s v="Credit Card"/>
    <x v="1"/>
    <s v="Yes"/>
    <s v="Accommodation"/>
    <n v="10"/>
    <n v="1"/>
    <n v="4136.1000000000004"/>
    <x v="1"/>
    <n v="413.61"/>
  </r>
  <r>
    <n v="5947"/>
    <x v="1"/>
    <x v="92"/>
    <d v="2023-11-29T00:00:00"/>
    <x v="354"/>
    <x v="1"/>
    <n v="94.7"/>
    <n v="2"/>
    <n v="0"/>
    <x v="4"/>
    <s v="UPI"/>
    <x v="0"/>
    <s v="No"/>
    <s v="Accommodation"/>
    <n v="6"/>
    <n v="2"/>
    <n v="568.20000000000005"/>
    <x v="0"/>
    <n v="94.7"/>
  </r>
  <r>
    <n v="5948"/>
    <x v="3"/>
    <x v="225"/>
    <d v="2023-08-29T00:00:00"/>
    <x v="104"/>
    <x v="3"/>
    <n v="599.92999999999995"/>
    <n v="2"/>
    <n v="0"/>
    <x v="1"/>
    <s v="UPI"/>
    <x v="0"/>
    <s v="No"/>
    <s v="Accommodation"/>
    <n v="5"/>
    <n v="2"/>
    <n v="2999.6499999999996"/>
    <x v="0"/>
    <n v="599.92999999999995"/>
  </r>
  <r>
    <n v="5949"/>
    <x v="2"/>
    <x v="227"/>
    <d v="2023-07-04T00:00:00"/>
    <x v="279"/>
    <x v="2"/>
    <n v="120.8"/>
    <n v="2"/>
    <n v="1"/>
    <x v="2"/>
    <s v="Debit Card"/>
    <x v="3"/>
    <s v="No"/>
    <s v="Spa Services"/>
    <n v="9"/>
    <n v="3"/>
    <n v="0"/>
    <x v="2"/>
    <n v="0"/>
  </r>
  <r>
    <n v="5950"/>
    <x v="2"/>
    <x v="181"/>
    <d v="2023-03-08T00:00:00"/>
    <x v="117"/>
    <x v="0"/>
    <n v="272.33"/>
    <n v="2"/>
    <n v="0"/>
    <x v="3"/>
    <s v="Cash"/>
    <x v="1"/>
    <s v="No"/>
    <s v="Spa Services"/>
    <n v="10"/>
    <n v="2"/>
    <n v="2723.2999999999997"/>
    <x v="1"/>
    <n v="272.33"/>
  </r>
  <r>
    <n v="5951"/>
    <x v="3"/>
    <x v="97"/>
    <d v="2023-12-12T00:00:00"/>
    <x v="124"/>
    <x v="0"/>
    <n v="267.52"/>
    <n v="4"/>
    <n v="3"/>
    <x v="2"/>
    <s v="Cash"/>
    <x v="0"/>
    <s v="No"/>
    <s v="Accommodation"/>
    <n v="1"/>
    <n v="7"/>
    <n v="267.52"/>
    <x v="0"/>
    <n v="267.52"/>
  </r>
  <r>
    <n v="5952"/>
    <x v="2"/>
    <x v="211"/>
    <d v="2023-03-02T00:00:00"/>
    <x v="212"/>
    <x v="2"/>
    <n v="119.55"/>
    <n v="1"/>
    <n v="3"/>
    <x v="1"/>
    <s v="Debit Card"/>
    <x v="1"/>
    <s v="No"/>
    <s v="Food &amp; Beverage"/>
    <n v="5"/>
    <n v="4"/>
    <n v="597.75"/>
    <x v="1"/>
    <n v="119.55"/>
  </r>
  <r>
    <n v="5953"/>
    <x v="0"/>
    <x v="177"/>
    <d v="2023-11-21T00:00:00"/>
    <x v="27"/>
    <x v="1"/>
    <n v="141.47"/>
    <n v="1"/>
    <n v="1"/>
    <x v="2"/>
    <s v="Bank Transfer"/>
    <x v="0"/>
    <s v="No"/>
    <s v="Spa Services"/>
    <n v="10"/>
    <n v="2"/>
    <n v="1414.7"/>
    <x v="0"/>
    <n v="141.47"/>
  </r>
  <r>
    <n v="5954"/>
    <x v="0"/>
    <x v="101"/>
    <d v="2023-05-19T00:00:00"/>
    <x v="399"/>
    <x v="2"/>
    <n v="60.14"/>
    <n v="2"/>
    <n v="2"/>
    <x v="1"/>
    <s v="Bank Transfer"/>
    <x v="0"/>
    <s v="No"/>
    <s v="Food &amp; Beverage"/>
    <n v="8"/>
    <n v="4"/>
    <n v="481.12"/>
    <x v="0"/>
    <n v="60.14"/>
  </r>
  <r>
    <n v="5955"/>
    <x v="2"/>
    <x v="265"/>
    <d v="2023-04-15T00:00:00"/>
    <x v="117"/>
    <x v="2"/>
    <n v="136.15"/>
    <n v="2"/>
    <n v="3"/>
    <x v="3"/>
    <s v="Credit Card"/>
    <x v="0"/>
    <s v="No"/>
    <s v="Accommodation"/>
    <n v="9"/>
    <n v="5"/>
    <n v="1225.3500000000001"/>
    <x v="0"/>
    <n v="136.15"/>
  </r>
  <r>
    <n v="5956"/>
    <x v="0"/>
    <x v="263"/>
    <d v="2023-08-03T00:00:00"/>
    <x v="293"/>
    <x v="3"/>
    <n v="275.69"/>
    <n v="3"/>
    <n v="0"/>
    <x v="1"/>
    <s v="Bank Transfer"/>
    <x v="0"/>
    <s v="No"/>
    <s v="Accommodation"/>
    <n v="7"/>
    <n v="3"/>
    <n v="1929.83"/>
    <x v="0"/>
    <n v="275.69"/>
  </r>
  <r>
    <n v="5957"/>
    <x v="0"/>
    <x v="82"/>
    <d v="2023-10-15T00:00:00"/>
    <x v="146"/>
    <x v="1"/>
    <n v="144.47"/>
    <n v="1"/>
    <n v="1"/>
    <x v="1"/>
    <s v="Debit Card"/>
    <x v="2"/>
    <s v="No"/>
    <s v="Food &amp; Beverage"/>
    <n v="3"/>
    <n v="2"/>
    <n v="0"/>
    <x v="2"/>
    <n v="0"/>
  </r>
  <r>
    <n v="5958"/>
    <x v="2"/>
    <x v="51"/>
    <d v="2023-12-28T00:00:00"/>
    <x v="170"/>
    <x v="2"/>
    <n v="71.33"/>
    <n v="2"/>
    <n v="0"/>
    <x v="3"/>
    <s v="Debit Card"/>
    <x v="1"/>
    <s v="Yes"/>
    <s v="Accommodation"/>
    <n v="2"/>
    <n v="2"/>
    <n v="142.66"/>
    <x v="1"/>
    <n v="71.33"/>
  </r>
  <r>
    <n v="5959"/>
    <x v="3"/>
    <x v="265"/>
    <d v="2023-04-15T00:00:00"/>
    <x v="100"/>
    <x v="0"/>
    <n v="206.97"/>
    <n v="2"/>
    <n v="0"/>
    <x v="1"/>
    <s v="Cash"/>
    <x v="0"/>
    <s v="No"/>
    <s v="Accommodation"/>
    <n v="9"/>
    <n v="2"/>
    <n v="1862.73"/>
    <x v="0"/>
    <n v="206.97"/>
  </r>
  <r>
    <n v="5960"/>
    <x v="0"/>
    <x v="257"/>
    <d v="2023-03-07T00:00:00"/>
    <x v="372"/>
    <x v="3"/>
    <n v="430.74"/>
    <n v="2"/>
    <n v="1"/>
    <x v="2"/>
    <s v="Cash"/>
    <x v="0"/>
    <s v="No"/>
    <s v="Accommodation"/>
    <n v="3"/>
    <n v="3"/>
    <n v="1292.22"/>
    <x v="0"/>
    <n v="430.74"/>
  </r>
  <r>
    <n v="5961"/>
    <x v="1"/>
    <x v="91"/>
    <d v="2024-01-02T00:00:00"/>
    <x v="364"/>
    <x v="3"/>
    <n v="248.58"/>
    <n v="1"/>
    <n v="1"/>
    <x v="1"/>
    <s v="Debit Card"/>
    <x v="1"/>
    <s v="No"/>
    <s v="Accommodation"/>
    <n v="3"/>
    <n v="2"/>
    <n v="745.74"/>
    <x v="1"/>
    <n v="248.58"/>
  </r>
  <r>
    <n v="5962"/>
    <x v="0"/>
    <x v="85"/>
    <d v="2023-01-25T00:00:00"/>
    <x v="242"/>
    <x v="2"/>
    <n v="99.49"/>
    <n v="3"/>
    <n v="1"/>
    <x v="4"/>
    <s v="Bank Transfer"/>
    <x v="1"/>
    <s v="No"/>
    <s v="Food &amp; Beverage"/>
    <n v="2"/>
    <n v="4"/>
    <n v="198.98"/>
    <x v="1"/>
    <n v="99.49"/>
  </r>
  <r>
    <n v="5963"/>
    <x v="2"/>
    <x v="65"/>
    <d v="2023-02-06T00:00:00"/>
    <x v="258"/>
    <x v="3"/>
    <n v="336.87"/>
    <n v="4"/>
    <n v="0"/>
    <x v="1"/>
    <s v="Bank Transfer"/>
    <x v="0"/>
    <s v="No"/>
    <s v="Accommodation"/>
    <n v="9"/>
    <n v="4"/>
    <n v="3031.83"/>
    <x v="0"/>
    <n v="336.87"/>
  </r>
  <r>
    <n v="5964"/>
    <x v="3"/>
    <x v="39"/>
    <d v="2023-06-17T00:00:00"/>
    <x v="321"/>
    <x v="1"/>
    <n v="163.55000000000001"/>
    <n v="4"/>
    <n v="1"/>
    <x v="0"/>
    <s v="Debit Card"/>
    <x v="2"/>
    <s v="No"/>
    <s v="Accommodation"/>
    <n v="8"/>
    <n v="5"/>
    <n v="0"/>
    <x v="2"/>
    <n v="0"/>
  </r>
  <r>
    <n v="5965"/>
    <x v="2"/>
    <x v="189"/>
    <d v="2023-09-12T00:00:00"/>
    <x v="101"/>
    <x v="1"/>
    <n v="129.16"/>
    <n v="2"/>
    <n v="0"/>
    <x v="3"/>
    <s v="Credit Card"/>
    <x v="0"/>
    <s v="No"/>
    <s v="Food &amp; Beverage"/>
    <n v="6"/>
    <n v="2"/>
    <n v="774.96"/>
    <x v="0"/>
    <n v="129.16"/>
  </r>
  <r>
    <n v="5966"/>
    <x v="2"/>
    <x v="93"/>
    <d v="2023-10-13T00:00:00"/>
    <x v="315"/>
    <x v="1"/>
    <n v="149.35"/>
    <n v="2"/>
    <n v="1"/>
    <x v="1"/>
    <s v="Cash"/>
    <x v="3"/>
    <s v="No"/>
    <s v="Accommodation"/>
    <n v="5"/>
    <n v="3"/>
    <n v="0"/>
    <x v="2"/>
    <n v="0"/>
  </r>
  <r>
    <n v="5967"/>
    <x v="3"/>
    <x v="101"/>
    <d v="2023-05-19T00:00:00"/>
    <x v="268"/>
    <x v="2"/>
    <n v="100.05"/>
    <n v="1"/>
    <n v="0"/>
    <x v="0"/>
    <s v="Cash"/>
    <x v="0"/>
    <s v="No"/>
    <s v="Food &amp; Beverage"/>
    <n v="8"/>
    <n v="1"/>
    <n v="800.4"/>
    <x v="0"/>
    <n v="100.05"/>
  </r>
  <r>
    <n v="5968"/>
    <x v="0"/>
    <x v="356"/>
    <d v="2023-02-10T00:00:00"/>
    <x v="131"/>
    <x v="1"/>
    <n v="105.61"/>
    <n v="2"/>
    <n v="0"/>
    <x v="2"/>
    <s v="UPI"/>
    <x v="0"/>
    <s v="No"/>
    <s v="Food &amp; Beverage"/>
    <n v="7"/>
    <n v="2"/>
    <n v="739.27"/>
    <x v="0"/>
    <n v="105.61"/>
  </r>
  <r>
    <n v="5969"/>
    <x v="1"/>
    <x v="321"/>
    <d v="2023-07-15T00:00:00"/>
    <x v="394"/>
    <x v="0"/>
    <n v="233.6"/>
    <n v="1"/>
    <n v="1"/>
    <x v="3"/>
    <s v="Credit Card"/>
    <x v="1"/>
    <s v="No"/>
    <s v="Food &amp; Beverage"/>
    <n v="3"/>
    <n v="2"/>
    <n v="700.8"/>
    <x v="1"/>
    <n v="233.6"/>
  </r>
  <r>
    <n v="5970"/>
    <x v="1"/>
    <x v="246"/>
    <d v="2023-05-19T00:00:00"/>
    <x v="114"/>
    <x v="3"/>
    <n v="270.11"/>
    <n v="3"/>
    <n v="2"/>
    <x v="2"/>
    <s v="UPI"/>
    <x v="1"/>
    <s v="Yes"/>
    <s v="Accommodation"/>
    <n v="11"/>
    <n v="5"/>
    <n v="2971.21"/>
    <x v="1"/>
    <n v="270.11"/>
  </r>
  <r>
    <n v="5971"/>
    <x v="1"/>
    <x v="259"/>
    <d v="2023-10-03T00:00:00"/>
    <x v="384"/>
    <x v="3"/>
    <n v="372.09"/>
    <n v="1"/>
    <n v="2"/>
    <x v="2"/>
    <s v="UPI"/>
    <x v="1"/>
    <s v="No"/>
    <s v="Other"/>
    <n v="2"/>
    <n v="3"/>
    <n v="744.18"/>
    <x v="1"/>
    <n v="372.09"/>
  </r>
  <r>
    <n v="5972"/>
    <x v="2"/>
    <x v="41"/>
    <d v="2023-05-25T00:00:00"/>
    <x v="62"/>
    <x v="2"/>
    <n v="140.18"/>
    <n v="2"/>
    <n v="0"/>
    <x v="1"/>
    <s v="Credit Card"/>
    <x v="0"/>
    <s v="No"/>
    <s v="Accommodation"/>
    <n v="8"/>
    <n v="2"/>
    <n v="1121.44"/>
    <x v="0"/>
    <n v="140.18"/>
  </r>
  <r>
    <n v="5973"/>
    <x v="1"/>
    <x v="237"/>
    <d v="2023-08-13T00:00:00"/>
    <x v="48"/>
    <x v="0"/>
    <n v="213.3"/>
    <n v="2"/>
    <n v="0"/>
    <x v="1"/>
    <s v="Cash"/>
    <x v="2"/>
    <s v="No"/>
    <s v="Accommodation"/>
    <n v="6"/>
    <n v="2"/>
    <n v="0"/>
    <x v="2"/>
    <n v="0"/>
  </r>
  <r>
    <n v="5974"/>
    <x v="0"/>
    <x v="22"/>
    <d v="2023-12-13T00:00:00"/>
    <x v="351"/>
    <x v="2"/>
    <n v="119.98"/>
    <n v="4"/>
    <n v="0"/>
    <x v="3"/>
    <s v="Credit Card"/>
    <x v="0"/>
    <s v="No"/>
    <s v="Food &amp; Beverage"/>
    <n v="7"/>
    <n v="4"/>
    <n v="839.86"/>
    <x v="0"/>
    <n v="119.98"/>
  </r>
  <r>
    <n v="5975"/>
    <x v="2"/>
    <x v="223"/>
    <d v="2023-09-09T00:00:00"/>
    <x v="9"/>
    <x v="3"/>
    <n v="365.72"/>
    <n v="2"/>
    <n v="0"/>
    <x v="1"/>
    <s v="Bank Transfer"/>
    <x v="3"/>
    <s v="No"/>
    <s v="Accommodation"/>
    <n v="4"/>
    <n v="2"/>
    <n v="0"/>
    <x v="2"/>
    <n v="0"/>
  </r>
  <r>
    <n v="5976"/>
    <x v="1"/>
    <x v="160"/>
    <d v="2023-05-24T00:00:00"/>
    <x v="360"/>
    <x v="2"/>
    <n v="102.81"/>
    <n v="1"/>
    <n v="0"/>
    <x v="2"/>
    <s v="Credit Card"/>
    <x v="0"/>
    <s v="No"/>
    <s v="Accommodation"/>
    <n v="5"/>
    <n v="1"/>
    <n v="514.04999999999995"/>
    <x v="0"/>
    <n v="102.80999999999999"/>
  </r>
  <r>
    <n v="5977"/>
    <x v="3"/>
    <x v="195"/>
    <d v="2023-10-21T00:00:00"/>
    <x v="344"/>
    <x v="2"/>
    <n v="158.77000000000001"/>
    <n v="3"/>
    <n v="0"/>
    <x v="4"/>
    <s v="Debit Card"/>
    <x v="1"/>
    <s v="No"/>
    <s v="Accommodation"/>
    <n v="3"/>
    <n v="3"/>
    <n v="476.31000000000006"/>
    <x v="1"/>
    <n v="158.77000000000001"/>
  </r>
  <r>
    <n v="5978"/>
    <x v="2"/>
    <x v="138"/>
    <d v="2023-11-02T00:00:00"/>
    <x v="262"/>
    <x v="2"/>
    <n v="101.52"/>
    <n v="2"/>
    <n v="1"/>
    <x v="2"/>
    <s v="Bank Transfer"/>
    <x v="1"/>
    <s v="No"/>
    <s v="Food &amp; Beverage"/>
    <n v="5"/>
    <n v="3"/>
    <n v="507.59999999999997"/>
    <x v="1"/>
    <n v="101.52"/>
  </r>
  <r>
    <n v="5979"/>
    <x v="2"/>
    <x v="225"/>
    <d v="2023-08-29T00:00:00"/>
    <x v="109"/>
    <x v="2"/>
    <n v="140.38999999999999"/>
    <n v="2"/>
    <n v="0"/>
    <x v="3"/>
    <s v="UPI"/>
    <x v="0"/>
    <s v="Yes"/>
    <s v="Accommodation"/>
    <n v="5"/>
    <n v="2"/>
    <n v="701.94999999999993"/>
    <x v="0"/>
    <n v="140.38999999999999"/>
  </r>
  <r>
    <n v="5980"/>
    <x v="0"/>
    <x v="194"/>
    <d v="2023-06-15T00:00:00"/>
    <x v="216"/>
    <x v="2"/>
    <n v="88.21"/>
    <n v="1"/>
    <n v="0"/>
    <x v="0"/>
    <s v="UPI"/>
    <x v="0"/>
    <s v="No"/>
    <s v="Accommodation"/>
    <n v="5"/>
    <n v="1"/>
    <n v="441.04999999999995"/>
    <x v="0"/>
    <n v="88.21"/>
  </r>
  <r>
    <n v="5981"/>
    <x v="1"/>
    <x v="22"/>
    <d v="2023-12-12T00:00:00"/>
    <x v="184"/>
    <x v="2"/>
    <n v="65.47"/>
    <n v="3"/>
    <n v="0"/>
    <x v="1"/>
    <s v="Credit Card"/>
    <x v="1"/>
    <s v="No"/>
    <s v="Food &amp; Beverage"/>
    <n v="6"/>
    <n v="3"/>
    <n v="392.82"/>
    <x v="1"/>
    <n v="65.47"/>
  </r>
  <r>
    <n v="5982"/>
    <x v="1"/>
    <x v="183"/>
    <d v="2023-06-29T00:00:00"/>
    <x v="366"/>
    <x v="1"/>
    <n v="146.1"/>
    <n v="2"/>
    <n v="0"/>
    <x v="1"/>
    <s v="Cash"/>
    <x v="0"/>
    <s v="No"/>
    <s v="Spa Services"/>
    <n v="9"/>
    <n v="2"/>
    <n v="1314.8999999999999"/>
    <x v="0"/>
    <n v="146.1"/>
  </r>
  <r>
    <n v="5983"/>
    <x v="1"/>
    <x v="253"/>
    <d v="2023-11-23T00:00:00"/>
    <x v="97"/>
    <x v="3"/>
    <n v="295.24"/>
    <n v="3"/>
    <n v="0"/>
    <x v="1"/>
    <s v="UPI"/>
    <x v="0"/>
    <s v="No"/>
    <s v="Accommodation"/>
    <n v="1"/>
    <n v="3"/>
    <n v="295.24"/>
    <x v="0"/>
    <n v="295.24"/>
  </r>
  <r>
    <n v="5984"/>
    <x v="2"/>
    <x v="287"/>
    <d v="2023-06-02T00:00:00"/>
    <x v="408"/>
    <x v="3"/>
    <n v="546.41999999999996"/>
    <n v="4"/>
    <n v="0"/>
    <x v="1"/>
    <s v="Cash"/>
    <x v="0"/>
    <s v="No"/>
    <s v="Food &amp; Beverage"/>
    <n v="7"/>
    <n v="4"/>
    <n v="3824.9399999999996"/>
    <x v="0"/>
    <n v="546.41999999999996"/>
  </r>
  <r>
    <n v="5985"/>
    <x v="2"/>
    <x v="183"/>
    <d v="2023-06-30T00:00:00"/>
    <x v="279"/>
    <x v="2"/>
    <n v="138.9"/>
    <n v="1"/>
    <n v="0"/>
    <x v="1"/>
    <s v="Credit Card"/>
    <x v="1"/>
    <s v="No"/>
    <s v="Accommodation"/>
    <n v="10"/>
    <n v="1"/>
    <n v="1389"/>
    <x v="1"/>
    <n v="138.9"/>
  </r>
  <r>
    <n v="5986"/>
    <x v="1"/>
    <x v="330"/>
    <d v="2023-05-01T00:00:00"/>
    <x v="2"/>
    <x v="1"/>
    <n v="161.27000000000001"/>
    <n v="3"/>
    <n v="2"/>
    <x v="2"/>
    <s v="Cash"/>
    <x v="0"/>
    <s v="Yes"/>
    <s v="Food &amp; Beverage"/>
    <n v="1"/>
    <n v="5"/>
    <n v="161.27000000000001"/>
    <x v="0"/>
    <n v="161.27000000000001"/>
  </r>
  <r>
    <n v="5987"/>
    <x v="0"/>
    <x v="333"/>
    <d v="2023-12-11T00:00:00"/>
    <x v="193"/>
    <x v="3"/>
    <n v="392"/>
    <n v="1"/>
    <n v="0"/>
    <x v="2"/>
    <s v="Bank Transfer"/>
    <x v="0"/>
    <s v="No"/>
    <s v="Accommodation"/>
    <n v="4"/>
    <n v="1"/>
    <n v="1568"/>
    <x v="0"/>
    <n v="392"/>
  </r>
  <r>
    <n v="5988"/>
    <x v="3"/>
    <x v="28"/>
    <d v="2023-03-18T00:00:00"/>
    <x v="253"/>
    <x v="2"/>
    <n v="131.47"/>
    <n v="1"/>
    <n v="0"/>
    <x v="1"/>
    <s v="Cash"/>
    <x v="0"/>
    <s v="No"/>
    <s v="Accommodation"/>
    <n v="4"/>
    <n v="1"/>
    <n v="525.88"/>
    <x v="0"/>
    <n v="131.47"/>
  </r>
  <r>
    <n v="5989"/>
    <x v="3"/>
    <x v="70"/>
    <d v="2023-08-18T00:00:00"/>
    <x v="319"/>
    <x v="1"/>
    <n v="145.46"/>
    <n v="4"/>
    <n v="0"/>
    <x v="1"/>
    <s v="Cash"/>
    <x v="0"/>
    <s v="No"/>
    <s v="Food &amp; Beverage"/>
    <n v="3"/>
    <n v="4"/>
    <n v="436.38"/>
    <x v="0"/>
    <n v="145.46"/>
  </r>
  <r>
    <n v="5990"/>
    <x v="0"/>
    <x v="97"/>
    <d v="2023-12-22T00:00:00"/>
    <x v="59"/>
    <x v="0"/>
    <n v="262.12"/>
    <n v="2"/>
    <n v="0"/>
    <x v="1"/>
    <s v="Credit Card"/>
    <x v="2"/>
    <s v="No"/>
    <s v="Food &amp; Beverage"/>
    <n v="11"/>
    <n v="2"/>
    <n v="0"/>
    <x v="2"/>
    <n v="0"/>
  </r>
  <r>
    <n v="5991"/>
    <x v="1"/>
    <x v="303"/>
    <d v="2023-08-21T00:00:00"/>
    <x v="174"/>
    <x v="2"/>
    <n v="54.37"/>
    <n v="4"/>
    <n v="0"/>
    <x v="4"/>
    <s v="Bank Transfer"/>
    <x v="0"/>
    <s v="No"/>
    <s v="Accommodation"/>
    <n v="7"/>
    <n v="4"/>
    <n v="380.59"/>
    <x v="0"/>
    <n v="54.37"/>
  </r>
  <r>
    <n v="5992"/>
    <x v="3"/>
    <x v="119"/>
    <d v="2023-05-26T00:00:00"/>
    <x v="340"/>
    <x v="1"/>
    <n v="154.1"/>
    <n v="2"/>
    <n v="3"/>
    <x v="0"/>
    <s v="Credit Card"/>
    <x v="0"/>
    <s v="No"/>
    <s v="Accommodation"/>
    <n v="3"/>
    <n v="5"/>
    <n v="462.29999999999995"/>
    <x v="0"/>
    <n v="154.1"/>
  </r>
  <r>
    <n v="5993"/>
    <x v="3"/>
    <x v="117"/>
    <d v="2023-09-08T00:00:00"/>
    <x v="343"/>
    <x v="2"/>
    <n v="133.28"/>
    <n v="2"/>
    <n v="0"/>
    <x v="1"/>
    <s v="Debit Card"/>
    <x v="1"/>
    <s v="Yes"/>
    <s v="Accommodation"/>
    <n v="10"/>
    <n v="2"/>
    <n v="1332.8"/>
    <x v="1"/>
    <n v="133.28"/>
  </r>
  <r>
    <n v="5994"/>
    <x v="2"/>
    <x v="264"/>
    <d v="2023-07-05T00:00:00"/>
    <x v="95"/>
    <x v="1"/>
    <n v="129.72"/>
    <n v="2"/>
    <n v="0"/>
    <x v="1"/>
    <s v="Cash"/>
    <x v="0"/>
    <s v="No"/>
    <s v="Accommodation"/>
    <n v="3"/>
    <n v="2"/>
    <n v="389.15999999999997"/>
    <x v="0"/>
    <n v="129.72"/>
  </r>
  <r>
    <n v="5995"/>
    <x v="2"/>
    <x v="131"/>
    <d v="2023-09-21T00:00:00"/>
    <x v="57"/>
    <x v="1"/>
    <n v="195.89"/>
    <n v="1"/>
    <n v="0"/>
    <x v="2"/>
    <s v="Bank Transfer"/>
    <x v="0"/>
    <s v="No"/>
    <s v="Other"/>
    <n v="3"/>
    <n v="1"/>
    <n v="587.66999999999996"/>
    <x v="0"/>
    <n v="195.89"/>
  </r>
  <r>
    <n v="5996"/>
    <x v="2"/>
    <x v="100"/>
    <d v="2023-06-27T00:00:00"/>
    <x v="224"/>
    <x v="1"/>
    <n v="132.21"/>
    <n v="1"/>
    <n v="1"/>
    <x v="0"/>
    <s v="Credit Card"/>
    <x v="2"/>
    <s v="No"/>
    <s v="Food &amp; Beverage"/>
    <n v="6"/>
    <n v="2"/>
    <n v="0"/>
    <x v="2"/>
    <n v="0"/>
  </r>
  <r>
    <n v="5997"/>
    <x v="3"/>
    <x v="201"/>
    <d v="2023-03-03T00:00:00"/>
    <x v="79"/>
    <x v="2"/>
    <n v="158.88999999999999"/>
    <n v="2"/>
    <n v="0"/>
    <x v="3"/>
    <s v="UPI"/>
    <x v="2"/>
    <s v="No"/>
    <s v="Accommodation"/>
    <n v="10"/>
    <n v="2"/>
    <n v="0"/>
    <x v="2"/>
    <n v="0"/>
  </r>
  <r>
    <n v="5998"/>
    <x v="3"/>
    <x v="51"/>
    <d v="2023-12-28T00:00:00"/>
    <x v="49"/>
    <x v="3"/>
    <n v="601.75"/>
    <n v="2"/>
    <n v="0"/>
    <x v="0"/>
    <s v="Bank Transfer"/>
    <x v="1"/>
    <s v="No"/>
    <s v="Accommodation"/>
    <n v="2"/>
    <n v="2"/>
    <n v="1203.5"/>
    <x v="1"/>
    <n v="601.75"/>
  </r>
  <r>
    <n v="5999"/>
    <x v="1"/>
    <x v="314"/>
    <d v="2023-11-01T00:00:00"/>
    <x v="288"/>
    <x v="0"/>
    <n v="193.36"/>
    <n v="1"/>
    <n v="0"/>
    <x v="1"/>
    <s v="Cash"/>
    <x v="2"/>
    <s v="No"/>
    <s v="Accommodation"/>
    <n v="2"/>
    <n v="1"/>
    <n v="0"/>
    <x v="2"/>
    <n v="0"/>
  </r>
  <r>
    <n v="6000"/>
    <x v="2"/>
    <x v="102"/>
    <d v="2023-09-24T00:00:00"/>
    <x v="383"/>
    <x v="2"/>
    <n v="143.38"/>
    <n v="2"/>
    <n v="2"/>
    <x v="3"/>
    <s v="Credit Card"/>
    <x v="2"/>
    <s v="Yes"/>
    <s v="Spa Services"/>
    <n v="8"/>
    <n v="4"/>
    <n v="0"/>
    <x v="2"/>
    <n v="0"/>
  </r>
  <r>
    <n v="6001"/>
    <x v="2"/>
    <x v="88"/>
    <d v="2023-11-28T00:00:00"/>
    <x v="342"/>
    <x v="2"/>
    <n v="80.92"/>
    <n v="4"/>
    <n v="0"/>
    <x v="1"/>
    <s v="Debit Card"/>
    <x v="1"/>
    <s v="No"/>
    <s v="Laundry"/>
    <n v="3"/>
    <n v="4"/>
    <n v="242.76"/>
    <x v="1"/>
    <n v="80.92"/>
  </r>
  <r>
    <n v="6002"/>
    <x v="3"/>
    <x v="16"/>
    <d v="2023-06-23T00:00:00"/>
    <x v="72"/>
    <x v="2"/>
    <n v="151.47999999999999"/>
    <n v="1"/>
    <n v="2"/>
    <x v="3"/>
    <s v="Bank Transfer"/>
    <x v="0"/>
    <s v="No"/>
    <s v="Other"/>
    <n v="9"/>
    <n v="3"/>
    <n v="1363.32"/>
    <x v="0"/>
    <n v="151.47999999999999"/>
  </r>
  <r>
    <n v="6003"/>
    <x v="2"/>
    <x v="78"/>
    <d v="2023-01-04T00:00:00"/>
    <x v="370"/>
    <x v="2"/>
    <n v="127.04"/>
    <n v="1"/>
    <n v="0"/>
    <x v="4"/>
    <s v="UPI"/>
    <x v="1"/>
    <s v="No"/>
    <s v="Food &amp; Beverage"/>
    <n v="2"/>
    <n v="1"/>
    <n v="254.08"/>
    <x v="1"/>
    <n v="127.04"/>
  </r>
  <r>
    <n v="6004"/>
    <x v="3"/>
    <x v="272"/>
    <d v="2023-05-14T00:00:00"/>
    <x v="62"/>
    <x v="0"/>
    <n v="299.49"/>
    <n v="1"/>
    <n v="0"/>
    <x v="3"/>
    <s v="Debit Card"/>
    <x v="0"/>
    <s v="No"/>
    <s v="Accommodation"/>
    <n v="4"/>
    <n v="1"/>
    <n v="1197.96"/>
    <x v="0"/>
    <n v="299.49"/>
  </r>
  <r>
    <n v="6005"/>
    <x v="2"/>
    <x v="112"/>
    <d v="2023-12-26T00:00:00"/>
    <x v="189"/>
    <x v="0"/>
    <n v="222.46"/>
    <n v="3"/>
    <n v="2"/>
    <x v="1"/>
    <s v="Debit Card"/>
    <x v="2"/>
    <s v="No"/>
    <s v="Laundry"/>
    <n v="7"/>
    <n v="5"/>
    <n v="0"/>
    <x v="2"/>
    <n v="0"/>
  </r>
  <r>
    <n v="6006"/>
    <x v="2"/>
    <x v="29"/>
    <d v="2023-03-30T00:00:00"/>
    <x v="47"/>
    <x v="2"/>
    <n v="140.63999999999999"/>
    <n v="1"/>
    <n v="3"/>
    <x v="4"/>
    <s v="Bank Transfer"/>
    <x v="1"/>
    <s v="No"/>
    <s v="Other"/>
    <n v="8"/>
    <n v="4"/>
    <n v="1125.1199999999999"/>
    <x v="1"/>
    <n v="140.63999999999999"/>
  </r>
  <r>
    <n v="6007"/>
    <x v="2"/>
    <x v="228"/>
    <d v="2023-06-24T00:00:00"/>
    <x v="393"/>
    <x v="1"/>
    <n v="211.65"/>
    <n v="2"/>
    <n v="3"/>
    <x v="1"/>
    <s v="Credit Card"/>
    <x v="2"/>
    <s v="No"/>
    <s v="Accommodation"/>
    <n v="9"/>
    <n v="5"/>
    <n v="0"/>
    <x v="2"/>
    <n v="0"/>
  </r>
  <r>
    <n v="6008"/>
    <x v="3"/>
    <x v="251"/>
    <d v="2023-10-10T00:00:00"/>
    <x v="324"/>
    <x v="0"/>
    <n v="300.05"/>
    <n v="1"/>
    <n v="0"/>
    <x v="3"/>
    <s v="Debit Card"/>
    <x v="0"/>
    <s v="No"/>
    <s v="Accommodation"/>
    <n v="4"/>
    <n v="1"/>
    <n v="1200.2"/>
    <x v="0"/>
    <n v="300.05"/>
  </r>
  <r>
    <n v="6009"/>
    <x v="2"/>
    <x v="240"/>
    <d v="2023-05-31T00:00:00"/>
    <x v="144"/>
    <x v="3"/>
    <n v="370.63"/>
    <n v="1"/>
    <n v="0"/>
    <x v="1"/>
    <s v="Bank Transfer"/>
    <x v="0"/>
    <s v="No"/>
    <s v="Accommodation"/>
    <n v="7"/>
    <n v="1"/>
    <n v="2594.41"/>
    <x v="0"/>
    <n v="370.63"/>
  </r>
  <r>
    <n v="6010"/>
    <x v="0"/>
    <x v="88"/>
    <d v="2023-12-04T00:00:00"/>
    <x v="226"/>
    <x v="0"/>
    <n v="219.4"/>
    <n v="2"/>
    <n v="2"/>
    <x v="4"/>
    <s v="Debit Card"/>
    <x v="0"/>
    <s v="Yes"/>
    <s v="Spa Services"/>
    <n v="9"/>
    <n v="4"/>
    <n v="1974.6000000000001"/>
    <x v="0"/>
    <n v="219.4"/>
  </r>
  <r>
    <n v="6011"/>
    <x v="0"/>
    <x v="311"/>
    <d v="2023-10-26T00:00:00"/>
    <x v="61"/>
    <x v="0"/>
    <n v="157.56"/>
    <n v="4"/>
    <n v="2"/>
    <x v="0"/>
    <s v="UPI"/>
    <x v="1"/>
    <s v="No"/>
    <s v="Spa Services"/>
    <n v="6"/>
    <n v="6"/>
    <n v="945.36"/>
    <x v="1"/>
    <n v="157.56"/>
  </r>
  <r>
    <n v="6012"/>
    <x v="2"/>
    <x v="44"/>
    <d v="2023-04-16T00:00:00"/>
    <x v="175"/>
    <x v="1"/>
    <n v="209.8"/>
    <n v="2"/>
    <n v="1"/>
    <x v="1"/>
    <s v="Cash"/>
    <x v="2"/>
    <s v="No"/>
    <s v="Accommodation"/>
    <n v="2"/>
    <n v="3"/>
    <n v="0"/>
    <x v="2"/>
    <n v="0"/>
  </r>
  <r>
    <n v="6013"/>
    <x v="1"/>
    <x v="195"/>
    <d v="2023-10-25T00:00:00"/>
    <x v="229"/>
    <x v="0"/>
    <n v="145.25"/>
    <n v="2"/>
    <n v="0"/>
    <x v="2"/>
    <s v="UPI"/>
    <x v="0"/>
    <s v="No"/>
    <s v="Accommodation"/>
    <n v="7"/>
    <n v="2"/>
    <n v="1016.75"/>
    <x v="0"/>
    <n v="145.25"/>
  </r>
  <r>
    <n v="6014"/>
    <x v="2"/>
    <x v="330"/>
    <d v="2023-05-03T00:00:00"/>
    <x v="4"/>
    <x v="1"/>
    <n v="207.34"/>
    <n v="1"/>
    <n v="0"/>
    <x v="0"/>
    <s v="Credit Card"/>
    <x v="1"/>
    <s v="Yes"/>
    <s v="Accommodation"/>
    <n v="3"/>
    <n v="1"/>
    <n v="622.02"/>
    <x v="1"/>
    <n v="207.34"/>
  </r>
  <r>
    <n v="6015"/>
    <x v="1"/>
    <x v="110"/>
    <d v="2023-10-18T00:00:00"/>
    <x v="146"/>
    <x v="1"/>
    <n v="109.28"/>
    <n v="2"/>
    <n v="1"/>
    <x v="2"/>
    <s v="UPI"/>
    <x v="1"/>
    <s v="Yes"/>
    <s v="Accommodation"/>
    <n v="11"/>
    <n v="3"/>
    <n v="1202.08"/>
    <x v="1"/>
    <n v="109.27999999999999"/>
  </r>
  <r>
    <n v="6016"/>
    <x v="0"/>
    <x v="218"/>
    <d v="2023-06-01T00:00:00"/>
    <x v="347"/>
    <x v="0"/>
    <n v="244.4"/>
    <n v="4"/>
    <n v="0"/>
    <x v="0"/>
    <s v="UPI"/>
    <x v="1"/>
    <s v="Yes"/>
    <s v="Laundry"/>
    <n v="7"/>
    <n v="4"/>
    <n v="1710.8"/>
    <x v="1"/>
    <n v="244.4"/>
  </r>
  <r>
    <n v="6017"/>
    <x v="3"/>
    <x v="160"/>
    <d v="2023-05-30T00:00:00"/>
    <x v="385"/>
    <x v="1"/>
    <n v="165.43"/>
    <n v="1"/>
    <n v="0"/>
    <x v="1"/>
    <s v="Cash"/>
    <x v="0"/>
    <s v="No"/>
    <s v="Accommodation"/>
    <n v="11"/>
    <n v="1"/>
    <n v="1819.73"/>
    <x v="0"/>
    <n v="165.43"/>
  </r>
  <r>
    <n v="6018"/>
    <x v="3"/>
    <x v="83"/>
    <d v="2023-01-22T00:00:00"/>
    <x v="85"/>
    <x v="2"/>
    <n v="103.82"/>
    <n v="1"/>
    <n v="1"/>
    <x v="3"/>
    <s v="Credit Card"/>
    <x v="1"/>
    <s v="No"/>
    <s v="Accommodation"/>
    <n v="7"/>
    <n v="2"/>
    <n v="726.74"/>
    <x v="1"/>
    <n v="103.82000000000001"/>
  </r>
  <r>
    <n v="6019"/>
    <x v="3"/>
    <x v="162"/>
    <d v="2023-01-30T00:00:00"/>
    <x v="258"/>
    <x v="2"/>
    <n v="167.55"/>
    <n v="2"/>
    <n v="0"/>
    <x v="2"/>
    <s v="Debit Card"/>
    <x v="1"/>
    <s v="No"/>
    <s v="Food &amp; Beverage"/>
    <n v="4"/>
    <n v="2"/>
    <n v="670.2"/>
    <x v="1"/>
    <n v="167.55"/>
  </r>
  <r>
    <n v="6020"/>
    <x v="0"/>
    <x v="151"/>
    <d v="2023-10-02T00:00:00"/>
    <x v="128"/>
    <x v="3"/>
    <n v="371.65"/>
    <n v="1"/>
    <n v="0"/>
    <x v="2"/>
    <s v="Bank Transfer"/>
    <x v="0"/>
    <s v="No"/>
    <s v="Accommodation"/>
    <n v="5"/>
    <n v="1"/>
    <n v="1858.25"/>
    <x v="0"/>
    <n v="371.65"/>
  </r>
  <r>
    <n v="6021"/>
    <x v="3"/>
    <x v="258"/>
    <d v="2023-07-15T00:00:00"/>
    <x v="202"/>
    <x v="1"/>
    <n v="226.32"/>
    <n v="4"/>
    <n v="1"/>
    <x v="0"/>
    <s v="Debit Card"/>
    <x v="0"/>
    <s v="No"/>
    <s v="Food &amp; Beverage"/>
    <n v="5"/>
    <n v="5"/>
    <n v="1131.5999999999999"/>
    <x v="0"/>
    <n v="226.32"/>
  </r>
  <r>
    <n v="6022"/>
    <x v="2"/>
    <x v="207"/>
    <d v="2023-06-02T00:00:00"/>
    <x v="259"/>
    <x v="1"/>
    <n v="129.04"/>
    <n v="2"/>
    <n v="3"/>
    <x v="2"/>
    <s v="Bank Transfer"/>
    <x v="2"/>
    <s v="Yes"/>
    <s v="Accommodation"/>
    <n v="4"/>
    <n v="5"/>
    <n v="0"/>
    <x v="2"/>
    <n v="0"/>
  </r>
  <r>
    <n v="6023"/>
    <x v="1"/>
    <x v="352"/>
    <d v="2023-08-30T00:00:00"/>
    <x v="233"/>
    <x v="3"/>
    <n v="241.71"/>
    <n v="1"/>
    <n v="0"/>
    <x v="2"/>
    <s v="Credit Card"/>
    <x v="0"/>
    <s v="Yes"/>
    <s v="Food &amp; Beverage"/>
    <n v="5"/>
    <n v="1"/>
    <n v="1208.55"/>
    <x v="0"/>
    <n v="241.70999999999998"/>
  </r>
  <r>
    <n v="6024"/>
    <x v="0"/>
    <x v="60"/>
    <d v="2023-12-21T00:00:00"/>
    <x v="310"/>
    <x v="3"/>
    <n v="287.02"/>
    <n v="1"/>
    <n v="0"/>
    <x v="2"/>
    <s v="Bank Transfer"/>
    <x v="1"/>
    <s v="Yes"/>
    <s v="Accommodation"/>
    <n v="5"/>
    <n v="1"/>
    <n v="1435.1"/>
    <x v="1"/>
    <n v="287.02"/>
  </r>
  <r>
    <n v="6025"/>
    <x v="0"/>
    <x v="215"/>
    <d v="2023-10-18T00:00:00"/>
    <x v="27"/>
    <x v="0"/>
    <n v="167.26"/>
    <n v="2"/>
    <n v="0"/>
    <x v="1"/>
    <s v="Debit Card"/>
    <x v="1"/>
    <s v="Yes"/>
    <s v="Laundry"/>
    <n v="2"/>
    <n v="2"/>
    <n v="334.52"/>
    <x v="1"/>
    <n v="167.26"/>
  </r>
  <r>
    <n v="6026"/>
    <x v="1"/>
    <x v="138"/>
    <d v="2023-11-01T00:00:00"/>
    <x v="188"/>
    <x v="3"/>
    <n v="373.27"/>
    <n v="2"/>
    <n v="2"/>
    <x v="1"/>
    <s v="Debit Card"/>
    <x v="1"/>
    <s v="No"/>
    <s v="Other"/>
    <n v="4"/>
    <n v="4"/>
    <n v="1493.08"/>
    <x v="1"/>
    <n v="373.27"/>
  </r>
  <r>
    <n v="6027"/>
    <x v="3"/>
    <x v="336"/>
    <d v="2024-01-01T00:00:00"/>
    <x v="33"/>
    <x v="3"/>
    <n v="462.77"/>
    <n v="2"/>
    <n v="0"/>
    <x v="2"/>
    <s v="UPI"/>
    <x v="0"/>
    <s v="Yes"/>
    <s v="Accommodation"/>
    <n v="10"/>
    <n v="2"/>
    <n v="4627.7"/>
    <x v="0"/>
    <n v="462.77"/>
  </r>
  <r>
    <n v="6028"/>
    <x v="2"/>
    <x v="295"/>
    <d v="2023-03-06T00:00:00"/>
    <x v="7"/>
    <x v="1"/>
    <n v="211.56"/>
    <n v="1"/>
    <n v="1"/>
    <x v="2"/>
    <s v="Bank Transfer"/>
    <x v="0"/>
    <s v="No"/>
    <s v="Accommodation"/>
    <n v="6"/>
    <n v="2"/>
    <n v="1269.3600000000001"/>
    <x v="0"/>
    <n v="211.56000000000003"/>
  </r>
  <r>
    <n v="6029"/>
    <x v="2"/>
    <x v="188"/>
    <d v="2023-06-25T00:00:00"/>
    <x v="88"/>
    <x v="0"/>
    <n v="242.47"/>
    <n v="2"/>
    <n v="0"/>
    <x v="1"/>
    <s v="Cash"/>
    <x v="1"/>
    <s v="No"/>
    <s v="Food &amp; Beverage"/>
    <n v="2"/>
    <n v="2"/>
    <n v="484.94"/>
    <x v="1"/>
    <n v="242.47"/>
  </r>
  <r>
    <n v="6030"/>
    <x v="3"/>
    <x v="276"/>
    <d v="2023-01-31T00:00:00"/>
    <x v="10"/>
    <x v="2"/>
    <n v="96.29"/>
    <n v="2"/>
    <n v="0"/>
    <x v="0"/>
    <s v="Debit Card"/>
    <x v="2"/>
    <s v="No"/>
    <s v="Laundry"/>
    <n v="2"/>
    <n v="2"/>
    <n v="0"/>
    <x v="2"/>
    <n v="0"/>
  </r>
  <r>
    <n v="6031"/>
    <x v="0"/>
    <x v="193"/>
    <d v="2023-05-05T00:00:00"/>
    <x v="34"/>
    <x v="3"/>
    <n v="445.86"/>
    <n v="1"/>
    <n v="0"/>
    <x v="2"/>
    <s v="Credit Card"/>
    <x v="1"/>
    <s v="No"/>
    <s v="Accommodation"/>
    <n v="11"/>
    <n v="1"/>
    <n v="4904.46"/>
    <x v="1"/>
    <n v="445.86"/>
  </r>
  <r>
    <n v="6032"/>
    <x v="3"/>
    <x v="67"/>
    <d v="2023-05-19T00:00:00"/>
    <x v="307"/>
    <x v="2"/>
    <n v="83.79"/>
    <n v="2"/>
    <n v="0"/>
    <x v="0"/>
    <s v="Cash"/>
    <x v="1"/>
    <s v="No"/>
    <s v="Food &amp; Beverage"/>
    <n v="5"/>
    <n v="2"/>
    <n v="418.95000000000005"/>
    <x v="1"/>
    <n v="83.79"/>
  </r>
  <r>
    <n v="6033"/>
    <x v="2"/>
    <x v="260"/>
    <d v="2023-03-17T00:00:00"/>
    <x v="55"/>
    <x v="2"/>
    <n v="91.91"/>
    <n v="1"/>
    <n v="0"/>
    <x v="1"/>
    <s v="Debit Card"/>
    <x v="0"/>
    <s v="Yes"/>
    <s v="Laundry"/>
    <n v="4"/>
    <n v="1"/>
    <n v="367.64"/>
    <x v="0"/>
    <n v="91.91"/>
  </r>
  <r>
    <n v="6034"/>
    <x v="2"/>
    <x v="121"/>
    <d v="2023-12-15T00:00:00"/>
    <x v="265"/>
    <x v="3"/>
    <n v="490.81"/>
    <n v="1"/>
    <n v="2"/>
    <x v="1"/>
    <s v="Credit Card"/>
    <x v="1"/>
    <s v="Yes"/>
    <s v="Accommodation"/>
    <n v="2"/>
    <n v="3"/>
    <n v="981.62"/>
    <x v="1"/>
    <n v="490.81"/>
  </r>
  <r>
    <n v="6035"/>
    <x v="1"/>
    <x v="203"/>
    <d v="2023-01-09T00:00:00"/>
    <x v="172"/>
    <x v="1"/>
    <n v="144.66"/>
    <n v="3"/>
    <n v="1"/>
    <x v="2"/>
    <s v="Debit Card"/>
    <x v="2"/>
    <s v="No"/>
    <s v="Food &amp; Beverage"/>
    <n v="2"/>
    <n v="4"/>
    <n v="0"/>
    <x v="2"/>
    <n v="0"/>
  </r>
  <r>
    <n v="6036"/>
    <x v="0"/>
    <x v="360"/>
    <d v="2023-04-10T00:00:00"/>
    <x v="70"/>
    <x v="2"/>
    <n v="76.92"/>
    <n v="1"/>
    <n v="2"/>
    <x v="1"/>
    <s v="Cash"/>
    <x v="2"/>
    <s v="Yes"/>
    <s v="Spa Services"/>
    <n v="8"/>
    <n v="3"/>
    <n v="0"/>
    <x v="2"/>
    <n v="0"/>
  </r>
  <r>
    <n v="6037"/>
    <x v="2"/>
    <x v="276"/>
    <d v="2023-01-31T00:00:00"/>
    <x v="86"/>
    <x v="2"/>
    <n v="107.05"/>
    <n v="2"/>
    <n v="0"/>
    <x v="2"/>
    <s v="Debit Card"/>
    <x v="1"/>
    <s v="No"/>
    <s v="Food &amp; Beverage"/>
    <n v="2"/>
    <n v="2"/>
    <n v="214.1"/>
    <x v="1"/>
    <n v="107.05"/>
  </r>
  <r>
    <n v="6038"/>
    <x v="0"/>
    <x v="123"/>
    <d v="2024-01-01T00:00:00"/>
    <x v="407"/>
    <x v="0"/>
    <n v="203.83"/>
    <n v="3"/>
    <n v="0"/>
    <x v="3"/>
    <s v="Cash"/>
    <x v="0"/>
    <s v="Yes"/>
    <s v="Accommodation"/>
    <n v="3"/>
    <n v="3"/>
    <n v="611.49"/>
    <x v="0"/>
    <n v="203.83"/>
  </r>
  <r>
    <n v="6039"/>
    <x v="0"/>
    <x v="211"/>
    <d v="2023-02-27T00:00:00"/>
    <x v="200"/>
    <x v="0"/>
    <n v="184.96"/>
    <n v="1"/>
    <n v="0"/>
    <x v="1"/>
    <s v="Debit Card"/>
    <x v="0"/>
    <s v="No"/>
    <s v="Accommodation"/>
    <n v="2"/>
    <n v="1"/>
    <n v="369.92"/>
    <x v="0"/>
    <n v="184.96"/>
  </r>
  <r>
    <n v="6040"/>
    <x v="1"/>
    <x v="80"/>
    <d v="2023-02-19T00:00:00"/>
    <x v="7"/>
    <x v="1"/>
    <n v="115.95"/>
    <n v="2"/>
    <n v="3"/>
    <x v="4"/>
    <s v="UPI"/>
    <x v="1"/>
    <s v="No"/>
    <s v="Accommodation"/>
    <n v="3"/>
    <n v="5"/>
    <n v="347.85"/>
    <x v="1"/>
    <n v="115.95"/>
  </r>
  <r>
    <n v="6041"/>
    <x v="0"/>
    <x v="221"/>
    <d v="2023-09-22T00:00:00"/>
    <x v="277"/>
    <x v="1"/>
    <n v="139.36000000000001"/>
    <n v="3"/>
    <n v="0"/>
    <x v="2"/>
    <s v="Cash"/>
    <x v="2"/>
    <s v="No"/>
    <s v="Accommodation"/>
    <n v="3"/>
    <n v="3"/>
    <n v="0"/>
    <x v="2"/>
    <n v="0"/>
  </r>
  <r>
    <n v="6042"/>
    <x v="0"/>
    <x v="276"/>
    <d v="2023-02-10T00:00:00"/>
    <x v="137"/>
    <x v="3"/>
    <n v="422.36"/>
    <n v="3"/>
    <n v="0"/>
    <x v="2"/>
    <s v="Bank Transfer"/>
    <x v="1"/>
    <s v="No"/>
    <s v="Accommodation"/>
    <n v="12"/>
    <n v="3"/>
    <n v="5068.32"/>
    <x v="1"/>
    <n v="422.35999999999996"/>
  </r>
  <r>
    <n v="6043"/>
    <x v="0"/>
    <x v="87"/>
    <d v="2023-12-13T00:00:00"/>
    <x v="332"/>
    <x v="3"/>
    <n v="361.57"/>
    <n v="2"/>
    <n v="0"/>
    <x v="1"/>
    <s v="Bank Transfer"/>
    <x v="1"/>
    <s v="No"/>
    <s v="Accommodation"/>
    <n v="8"/>
    <n v="2"/>
    <n v="2892.56"/>
    <x v="1"/>
    <n v="361.57"/>
  </r>
  <r>
    <n v="6044"/>
    <x v="2"/>
    <x v="198"/>
    <d v="2023-06-21T00:00:00"/>
    <x v="81"/>
    <x v="3"/>
    <n v="411.58"/>
    <n v="2"/>
    <n v="0"/>
    <x v="2"/>
    <s v="Cash"/>
    <x v="0"/>
    <s v="No"/>
    <s v="Spa Services"/>
    <n v="9"/>
    <n v="2"/>
    <n v="3704.22"/>
    <x v="0"/>
    <n v="411.58"/>
  </r>
  <r>
    <n v="6045"/>
    <x v="1"/>
    <x v="173"/>
    <d v="2023-11-29T00:00:00"/>
    <x v="168"/>
    <x v="0"/>
    <n v="209.24"/>
    <n v="1"/>
    <n v="2"/>
    <x v="4"/>
    <s v="UPI"/>
    <x v="2"/>
    <s v="Yes"/>
    <s v="Accommodation"/>
    <n v="2"/>
    <n v="3"/>
    <n v="0"/>
    <x v="2"/>
    <n v="0"/>
  </r>
  <r>
    <n v="6046"/>
    <x v="2"/>
    <x v="119"/>
    <d v="2023-05-26T00:00:00"/>
    <x v="357"/>
    <x v="1"/>
    <n v="213.01"/>
    <n v="2"/>
    <n v="0"/>
    <x v="2"/>
    <s v="Bank Transfer"/>
    <x v="1"/>
    <s v="No"/>
    <s v="Accommodation"/>
    <n v="3"/>
    <n v="2"/>
    <n v="639.03"/>
    <x v="1"/>
    <n v="213.01"/>
  </r>
  <r>
    <n v="6047"/>
    <x v="3"/>
    <x v="67"/>
    <d v="2023-05-26T00:00:00"/>
    <x v="58"/>
    <x v="1"/>
    <n v="214.24"/>
    <n v="3"/>
    <n v="1"/>
    <x v="0"/>
    <s v="Credit Card"/>
    <x v="0"/>
    <s v="No"/>
    <s v="Spa Services"/>
    <n v="12"/>
    <n v="4"/>
    <n v="2570.88"/>
    <x v="0"/>
    <n v="214.24"/>
  </r>
  <r>
    <n v="6048"/>
    <x v="2"/>
    <x v="238"/>
    <d v="2023-12-30T00:00:00"/>
    <x v="220"/>
    <x v="1"/>
    <n v="137.85"/>
    <n v="2"/>
    <n v="2"/>
    <x v="0"/>
    <s v="Credit Card"/>
    <x v="0"/>
    <s v="No"/>
    <s v="Food &amp; Beverage"/>
    <n v="9"/>
    <n v="4"/>
    <n v="1240.6499999999999"/>
    <x v="0"/>
    <n v="137.85"/>
  </r>
  <r>
    <n v="6049"/>
    <x v="3"/>
    <x v="361"/>
    <d v="2023-02-15T00:00:00"/>
    <x v="398"/>
    <x v="0"/>
    <n v="268.49"/>
    <n v="2"/>
    <n v="1"/>
    <x v="2"/>
    <s v="Bank Transfer"/>
    <x v="0"/>
    <s v="No"/>
    <s v="Accommodation"/>
    <n v="9"/>
    <n v="3"/>
    <n v="2416.41"/>
    <x v="0"/>
    <n v="268.49"/>
  </r>
  <r>
    <n v="6050"/>
    <x v="3"/>
    <x v="200"/>
    <d v="2023-02-25T00:00:00"/>
    <x v="375"/>
    <x v="1"/>
    <n v="190.37"/>
    <n v="1"/>
    <n v="0"/>
    <x v="1"/>
    <s v="Bank Transfer"/>
    <x v="0"/>
    <s v="No"/>
    <s v="Accommodation"/>
    <n v="8"/>
    <n v="1"/>
    <n v="1522.96"/>
    <x v="0"/>
    <n v="190.37"/>
  </r>
  <r>
    <n v="6051"/>
    <x v="0"/>
    <x v="36"/>
    <d v="2023-06-20T00:00:00"/>
    <x v="352"/>
    <x v="3"/>
    <n v="297.07"/>
    <n v="2"/>
    <n v="0"/>
    <x v="3"/>
    <s v="UPI"/>
    <x v="0"/>
    <s v="No"/>
    <s v="Food &amp; Beverage"/>
    <n v="7"/>
    <n v="2"/>
    <n v="2079.4899999999998"/>
    <x v="0"/>
    <n v="297.07"/>
  </r>
  <r>
    <n v="6052"/>
    <x v="3"/>
    <x v="158"/>
    <d v="2023-12-23T00:00:00"/>
    <x v="52"/>
    <x v="3"/>
    <n v="586.58000000000004"/>
    <n v="1"/>
    <n v="0"/>
    <x v="0"/>
    <s v="Cash"/>
    <x v="0"/>
    <s v="Yes"/>
    <s v="Accommodation"/>
    <n v="6"/>
    <n v="1"/>
    <n v="3519.4800000000005"/>
    <x v="0"/>
    <n v="586.58000000000004"/>
  </r>
  <r>
    <n v="6053"/>
    <x v="0"/>
    <x v="269"/>
    <d v="2023-08-15T00:00:00"/>
    <x v="37"/>
    <x v="2"/>
    <n v="129.02000000000001"/>
    <n v="2"/>
    <n v="0"/>
    <x v="2"/>
    <s v="UPI"/>
    <x v="1"/>
    <s v="Yes"/>
    <s v="Spa Services"/>
    <n v="12"/>
    <n v="2"/>
    <n v="1548.2400000000002"/>
    <x v="1"/>
    <n v="129.02000000000001"/>
  </r>
  <r>
    <n v="6054"/>
    <x v="0"/>
    <x v="175"/>
    <d v="2023-11-22T00:00:00"/>
    <x v="181"/>
    <x v="0"/>
    <n v="219.35"/>
    <n v="4"/>
    <n v="1"/>
    <x v="0"/>
    <s v="Cash"/>
    <x v="0"/>
    <s v="Yes"/>
    <s v="Food &amp; Beverage"/>
    <n v="5"/>
    <n v="5"/>
    <n v="1096.75"/>
    <x v="0"/>
    <n v="219.35"/>
  </r>
  <r>
    <n v="6055"/>
    <x v="1"/>
    <x v="4"/>
    <d v="2023-05-18T00:00:00"/>
    <x v="180"/>
    <x v="2"/>
    <n v="85.61"/>
    <n v="1"/>
    <n v="2"/>
    <x v="2"/>
    <s v="Bank Transfer"/>
    <x v="0"/>
    <s v="No"/>
    <s v="Spa Services"/>
    <n v="11"/>
    <n v="3"/>
    <n v="941.71"/>
    <x v="0"/>
    <n v="85.61"/>
  </r>
  <r>
    <n v="6056"/>
    <x v="0"/>
    <x v="96"/>
    <d v="2023-01-22T00:00:00"/>
    <x v="370"/>
    <x v="0"/>
    <n v="269.99"/>
    <n v="2"/>
    <n v="3"/>
    <x v="3"/>
    <s v="Bank Transfer"/>
    <x v="0"/>
    <s v="No"/>
    <s v="Accommodation"/>
    <n v="4"/>
    <n v="5"/>
    <n v="1079.96"/>
    <x v="0"/>
    <n v="269.99"/>
  </r>
  <r>
    <n v="6057"/>
    <x v="2"/>
    <x v="203"/>
    <d v="2023-01-08T00:00:00"/>
    <x v="207"/>
    <x v="0"/>
    <n v="222.6"/>
    <n v="3"/>
    <n v="0"/>
    <x v="1"/>
    <s v="UPI"/>
    <x v="0"/>
    <s v="No"/>
    <s v="Accommodation"/>
    <n v="1"/>
    <n v="3"/>
    <n v="222.6"/>
    <x v="0"/>
    <n v="222.6"/>
  </r>
  <r>
    <n v="6058"/>
    <x v="1"/>
    <x v="180"/>
    <d v="2023-03-02T00:00:00"/>
    <x v="326"/>
    <x v="1"/>
    <n v="102.31"/>
    <n v="4"/>
    <n v="0"/>
    <x v="1"/>
    <s v="Cash"/>
    <x v="1"/>
    <s v="No"/>
    <s v="Accommodation"/>
    <n v="3"/>
    <n v="4"/>
    <n v="306.93"/>
    <x v="1"/>
    <n v="102.31"/>
  </r>
  <r>
    <n v="6059"/>
    <x v="1"/>
    <x v="313"/>
    <d v="2023-08-20T00:00:00"/>
    <x v="135"/>
    <x v="1"/>
    <n v="125.65"/>
    <n v="1"/>
    <n v="1"/>
    <x v="2"/>
    <s v="Bank Transfer"/>
    <x v="2"/>
    <s v="No"/>
    <s v="Spa Services"/>
    <n v="3"/>
    <n v="2"/>
    <n v="0"/>
    <x v="2"/>
    <n v="0"/>
  </r>
  <r>
    <n v="6060"/>
    <x v="2"/>
    <x v="245"/>
    <d v="2023-02-13T00:00:00"/>
    <x v="46"/>
    <x v="1"/>
    <n v="181.82"/>
    <n v="4"/>
    <n v="1"/>
    <x v="4"/>
    <s v="Debit Card"/>
    <x v="2"/>
    <s v="No"/>
    <s v="Accommodation"/>
    <n v="5"/>
    <n v="5"/>
    <n v="0"/>
    <x v="2"/>
    <n v="0"/>
  </r>
  <r>
    <n v="6061"/>
    <x v="0"/>
    <x v="240"/>
    <d v="2023-05-31T00:00:00"/>
    <x v="13"/>
    <x v="1"/>
    <n v="186.49"/>
    <n v="3"/>
    <n v="0"/>
    <x v="1"/>
    <s v="UPI"/>
    <x v="1"/>
    <s v="No"/>
    <s v="Accommodation"/>
    <n v="7"/>
    <n v="3"/>
    <n v="1305.43"/>
    <x v="1"/>
    <n v="186.49"/>
  </r>
  <r>
    <n v="6062"/>
    <x v="0"/>
    <x v="8"/>
    <d v="2023-08-08T00:00:00"/>
    <x v="37"/>
    <x v="2"/>
    <n v="93.16"/>
    <n v="1"/>
    <n v="0"/>
    <x v="3"/>
    <s v="Bank Transfer"/>
    <x v="0"/>
    <s v="No"/>
    <s v="Food &amp; Beverage"/>
    <n v="4"/>
    <n v="1"/>
    <n v="372.64"/>
    <x v="0"/>
    <n v="93.16"/>
  </r>
  <r>
    <n v="6063"/>
    <x v="2"/>
    <x v="10"/>
    <d v="2023-01-26T00:00:00"/>
    <x v="74"/>
    <x v="2"/>
    <n v="140.9"/>
    <n v="4"/>
    <n v="2"/>
    <x v="0"/>
    <s v="Debit Card"/>
    <x v="0"/>
    <s v="No"/>
    <s v="Accommodation"/>
    <n v="2"/>
    <n v="6"/>
    <n v="281.8"/>
    <x v="0"/>
    <n v="140.9"/>
  </r>
  <r>
    <n v="6064"/>
    <x v="1"/>
    <x v="277"/>
    <d v="2023-03-04T00:00:00"/>
    <x v="212"/>
    <x v="3"/>
    <n v="240.44"/>
    <n v="2"/>
    <n v="3"/>
    <x v="1"/>
    <s v="UPI"/>
    <x v="2"/>
    <s v="Yes"/>
    <s v="Accommodation"/>
    <n v="2"/>
    <n v="5"/>
    <n v="0"/>
    <x v="2"/>
    <n v="0"/>
  </r>
  <r>
    <n v="6065"/>
    <x v="3"/>
    <x v="90"/>
    <d v="2023-09-02T00:00:00"/>
    <x v="400"/>
    <x v="2"/>
    <n v="151.13999999999999"/>
    <n v="2"/>
    <n v="0"/>
    <x v="2"/>
    <s v="Debit Card"/>
    <x v="1"/>
    <s v="Yes"/>
    <s v="Accommodation"/>
    <n v="5"/>
    <n v="2"/>
    <n v="755.69999999999993"/>
    <x v="1"/>
    <n v="151.13999999999999"/>
  </r>
  <r>
    <n v="6066"/>
    <x v="1"/>
    <x v="252"/>
    <d v="2023-02-07T00:00:00"/>
    <x v="278"/>
    <x v="2"/>
    <n v="86.02"/>
    <n v="1"/>
    <n v="3"/>
    <x v="1"/>
    <s v="Debit Card"/>
    <x v="0"/>
    <s v="No"/>
    <s v="Accommodation"/>
    <n v="7"/>
    <n v="4"/>
    <n v="602.14"/>
    <x v="0"/>
    <n v="86.02"/>
  </r>
  <r>
    <n v="6067"/>
    <x v="0"/>
    <x v="63"/>
    <d v="2023-03-28T00:00:00"/>
    <x v="234"/>
    <x v="2"/>
    <n v="128.04"/>
    <n v="2"/>
    <n v="0"/>
    <x v="2"/>
    <s v="Debit Card"/>
    <x v="1"/>
    <s v="No"/>
    <s v="Food &amp; Beverage"/>
    <n v="7"/>
    <n v="2"/>
    <n v="896.28"/>
    <x v="1"/>
    <n v="128.04"/>
  </r>
  <r>
    <n v="6068"/>
    <x v="0"/>
    <x v="182"/>
    <d v="2023-11-09T00:00:00"/>
    <x v="90"/>
    <x v="1"/>
    <n v="141.22"/>
    <n v="3"/>
    <n v="2"/>
    <x v="0"/>
    <s v="Bank Transfer"/>
    <x v="0"/>
    <s v="No"/>
    <s v="Other"/>
    <n v="2"/>
    <n v="5"/>
    <n v="282.44"/>
    <x v="0"/>
    <n v="141.22"/>
  </r>
  <r>
    <n v="6069"/>
    <x v="1"/>
    <x v="220"/>
    <d v="2024-01-02T00:00:00"/>
    <x v="272"/>
    <x v="3"/>
    <n v="298.48"/>
    <n v="2"/>
    <n v="2"/>
    <x v="3"/>
    <s v="Cash"/>
    <x v="0"/>
    <s v="No"/>
    <s v="Food &amp; Beverage"/>
    <n v="8"/>
    <n v="4"/>
    <n v="2387.84"/>
    <x v="0"/>
    <n v="298.48"/>
  </r>
  <r>
    <n v="6070"/>
    <x v="0"/>
    <x v="317"/>
    <d v="2023-01-25T00:00:00"/>
    <x v="267"/>
    <x v="2"/>
    <n v="76.790000000000006"/>
    <n v="1"/>
    <n v="2"/>
    <x v="3"/>
    <s v="Bank Transfer"/>
    <x v="0"/>
    <s v="Yes"/>
    <s v="Accommodation"/>
    <n v="11"/>
    <n v="3"/>
    <n v="844.69"/>
    <x v="0"/>
    <n v="76.790000000000006"/>
  </r>
  <r>
    <n v="6071"/>
    <x v="0"/>
    <x v="33"/>
    <d v="2023-12-25T00:00:00"/>
    <x v="314"/>
    <x v="3"/>
    <n v="464.56"/>
    <n v="4"/>
    <n v="1"/>
    <x v="3"/>
    <s v="Credit Card"/>
    <x v="1"/>
    <s v="No"/>
    <s v="Accommodation"/>
    <n v="5"/>
    <n v="5"/>
    <n v="2322.8000000000002"/>
    <x v="1"/>
    <n v="464.56000000000006"/>
  </r>
  <r>
    <n v="6072"/>
    <x v="1"/>
    <x v="46"/>
    <d v="2023-03-27T00:00:00"/>
    <x v="55"/>
    <x v="1"/>
    <n v="94.42"/>
    <n v="3"/>
    <n v="0"/>
    <x v="1"/>
    <s v="Bank Transfer"/>
    <x v="0"/>
    <s v="No"/>
    <s v="Laundry"/>
    <n v="3"/>
    <n v="3"/>
    <n v="283.26"/>
    <x v="0"/>
    <n v="94.42"/>
  </r>
  <r>
    <n v="6073"/>
    <x v="0"/>
    <x v="158"/>
    <d v="2023-12-24T00:00:00"/>
    <x v="351"/>
    <x v="1"/>
    <n v="132.46"/>
    <n v="2"/>
    <n v="0"/>
    <x v="1"/>
    <s v="UPI"/>
    <x v="0"/>
    <s v="Yes"/>
    <s v="Accommodation"/>
    <n v="7"/>
    <n v="2"/>
    <n v="927.22"/>
    <x v="0"/>
    <n v="132.46"/>
  </r>
  <r>
    <n v="6074"/>
    <x v="2"/>
    <x v="117"/>
    <d v="2023-09-03T00:00:00"/>
    <x v="285"/>
    <x v="0"/>
    <n v="248.88"/>
    <n v="4"/>
    <n v="0"/>
    <x v="1"/>
    <s v="Credit Card"/>
    <x v="0"/>
    <s v="No"/>
    <s v="Accommodation"/>
    <n v="5"/>
    <n v="4"/>
    <n v="1244.4000000000001"/>
    <x v="0"/>
    <n v="248.88000000000002"/>
  </r>
  <r>
    <n v="6075"/>
    <x v="2"/>
    <x v="11"/>
    <d v="2023-09-28T00:00:00"/>
    <x v="155"/>
    <x v="3"/>
    <n v="462.69"/>
    <n v="1"/>
    <n v="1"/>
    <x v="3"/>
    <s v="Debit Card"/>
    <x v="2"/>
    <s v="No"/>
    <s v="Food &amp; Beverage"/>
    <n v="5"/>
    <n v="2"/>
    <n v="0"/>
    <x v="2"/>
    <n v="0"/>
  </r>
  <r>
    <n v="6076"/>
    <x v="1"/>
    <x v="234"/>
    <d v="2023-02-02T00:00:00"/>
    <x v="84"/>
    <x v="2"/>
    <n v="82.85"/>
    <n v="2"/>
    <n v="2"/>
    <x v="3"/>
    <s v="Credit Card"/>
    <x v="0"/>
    <s v="No"/>
    <s v="Food &amp; Beverage"/>
    <n v="8"/>
    <n v="4"/>
    <n v="662.8"/>
    <x v="0"/>
    <n v="82.85"/>
  </r>
  <r>
    <n v="6077"/>
    <x v="0"/>
    <x v="124"/>
    <d v="2023-11-07T00:00:00"/>
    <x v="94"/>
    <x v="1"/>
    <n v="176.99"/>
    <n v="2"/>
    <n v="2"/>
    <x v="0"/>
    <s v="Credit Card"/>
    <x v="1"/>
    <s v="No"/>
    <s v="Accommodation"/>
    <n v="5"/>
    <n v="4"/>
    <n v="884.95"/>
    <x v="1"/>
    <n v="176.99"/>
  </r>
  <r>
    <n v="6078"/>
    <x v="2"/>
    <x v="41"/>
    <d v="2023-05-23T00:00:00"/>
    <x v="225"/>
    <x v="0"/>
    <n v="224.84"/>
    <n v="1"/>
    <n v="0"/>
    <x v="3"/>
    <s v="Debit Card"/>
    <x v="2"/>
    <s v="No"/>
    <s v="Accommodation"/>
    <n v="6"/>
    <n v="1"/>
    <n v="0"/>
    <x v="2"/>
    <n v="0"/>
  </r>
  <r>
    <n v="6079"/>
    <x v="2"/>
    <x v="259"/>
    <d v="2023-10-09T00:00:00"/>
    <x v="9"/>
    <x v="1"/>
    <n v="144.94999999999999"/>
    <n v="2"/>
    <n v="1"/>
    <x v="3"/>
    <s v="Debit Card"/>
    <x v="0"/>
    <s v="Yes"/>
    <s v="Spa Services"/>
    <n v="8"/>
    <n v="3"/>
    <n v="1159.5999999999999"/>
    <x v="0"/>
    <n v="144.94999999999999"/>
  </r>
  <r>
    <n v="6080"/>
    <x v="3"/>
    <x v="198"/>
    <d v="2023-06-17T00:00:00"/>
    <x v="36"/>
    <x v="1"/>
    <n v="245.46"/>
    <n v="3"/>
    <n v="3"/>
    <x v="0"/>
    <s v="Credit Card"/>
    <x v="1"/>
    <s v="No"/>
    <s v="Accommodation"/>
    <n v="5"/>
    <n v="6"/>
    <n v="1227.3"/>
    <x v="1"/>
    <n v="245.45999999999998"/>
  </r>
  <r>
    <n v="6081"/>
    <x v="2"/>
    <x v="230"/>
    <d v="2023-06-23T00:00:00"/>
    <x v="402"/>
    <x v="2"/>
    <n v="98.9"/>
    <n v="1"/>
    <n v="2"/>
    <x v="1"/>
    <s v="Credit Card"/>
    <x v="0"/>
    <s v="No"/>
    <s v="Food &amp; Beverage"/>
    <n v="5"/>
    <n v="3"/>
    <n v="494.5"/>
    <x v="0"/>
    <n v="98.9"/>
  </r>
  <r>
    <n v="6082"/>
    <x v="0"/>
    <x v="87"/>
    <d v="2023-12-12T00:00:00"/>
    <x v="89"/>
    <x v="1"/>
    <n v="117.71"/>
    <n v="3"/>
    <n v="0"/>
    <x v="1"/>
    <s v="Debit Card"/>
    <x v="2"/>
    <s v="Yes"/>
    <s v="Food &amp; Beverage"/>
    <n v="7"/>
    <n v="3"/>
    <n v="0"/>
    <x v="2"/>
    <n v="0"/>
  </r>
  <r>
    <n v="6083"/>
    <x v="1"/>
    <x v="226"/>
    <d v="2024-01-06T00:00:00"/>
    <x v="420"/>
    <x v="3"/>
    <n v="313.11"/>
    <n v="1"/>
    <n v="0"/>
    <x v="1"/>
    <s v="Cash"/>
    <x v="0"/>
    <s v="No"/>
    <s v="Food &amp; Beverage"/>
    <n v="6"/>
    <n v="1"/>
    <n v="1878.66"/>
    <x v="0"/>
    <n v="313.11"/>
  </r>
  <r>
    <n v="6084"/>
    <x v="2"/>
    <x v="113"/>
    <d v="2023-08-28T00:00:00"/>
    <x v="0"/>
    <x v="1"/>
    <n v="135.93"/>
    <n v="4"/>
    <n v="0"/>
    <x v="3"/>
    <s v="Debit Card"/>
    <x v="1"/>
    <s v="No"/>
    <s v="Accommodation"/>
    <n v="8"/>
    <n v="4"/>
    <n v="1087.44"/>
    <x v="1"/>
    <n v="135.93"/>
  </r>
  <r>
    <n v="6085"/>
    <x v="1"/>
    <x v="211"/>
    <d v="2023-03-05T00:00:00"/>
    <x v="154"/>
    <x v="2"/>
    <n v="60.2"/>
    <n v="2"/>
    <n v="0"/>
    <x v="2"/>
    <s v="UPI"/>
    <x v="1"/>
    <s v="No"/>
    <s v="Food &amp; Beverage"/>
    <n v="8"/>
    <n v="2"/>
    <n v="481.6"/>
    <x v="1"/>
    <n v="60.2"/>
  </r>
  <r>
    <n v="6086"/>
    <x v="3"/>
    <x v="83"/>
    <d v="2023-01-24T00:00:00"/>
    <x v="267"/>
    <x v="3"/>
    <n v="342.73"/>
    <n v="2"/>
    <n v="1"/>
    <x v="1"/>
    <s v="Cash"/>
    <x v="0"/>
    <s v="No"/>
    <s v="Accommodation"/>
    <n v="9"/>
    <n v="3"/>
    <n v="3084.57"/>
    <x v="0"/>
    <n v="342.73"/>
  </r>
  <r>
    <n v="6087"/>
    <x v="0"/>
    <x v="363"/>
    <d v="2023-09-07T00:00:00"/>
    <x v="384"/>
    <x v="2"/>
    <n v="104.76"/>
    <n v="1"/>
    <n v="0"/>
    <x v="1"/>
    <s v="UPI"/>
    <x v="3"/>
    <s v="No"/>
    <s v="Laundry"/>
    <n v="11"/>
    <n v="1"/>
    <n v="0"/>
    <x v="2"/>
    <n v="0"/>
  </r>
  <r>
    <n v="6088"/>
    <x v="2"/>
    <x v="26"/>
    <d v="2023-04-25T00:00:00"/>
    <x v="111"/>
    <x v="1"/>
    <n v="145.74"/>
    <n v="2"/>
    <n v="0"/>
    <x v="2"/>
    <s v="Cash"/>
    <x v="0"/>
    <s v="No"/>
    <s v="Laundry"/>
    <n v="4"/>
    <n v="2"/>
    <n v="582.96"/>
    <x v="0"/>
    <n v="145.74"/>
  </r>
  <r>
    <n v="6089"/>
    <x v="3"/>
    <x v="300"/>
    <d v="2023-05-06T00:00:00"/>
    <x v="28"/>
    <x v="2"/>
    <n v="100.01"/>
    <n v="1"/>
    <n v="2"/>
    <x v="3"/>
    <s v="Cash"/>
    <x v="0"/>
    <s v="No"/>
    <s v="Accommodation"/>
    <n v="9"/>
    <n v="3"/>
    <n v="900.09"/>
    <x v="0"/>
    <n v="100.01"/>
  </r>
  <r>
    <n v="6090"/>
    <x v="1"/>
    <x v="176"/>
    <d v="2023-11-30T00:00:00"/>
    <x v="355"/>
    <x v="1"/>
    <n v="135.59"/>
    <n v="2"/>
    <n v="0"/>
    <x v="2"/>
    <s v="Credit Card"/>
    <x v="2"/>
    <s v="No"/>
    <s v="Other"/>
    <n v="4"/>
    <n v="2"/>
    <n v="0"/>
    <x v="2"/>
    <n v="0"/>
  </r>
  <r>
    <n v="6091"/>
    <x v="1"/>
    <x v="212"/>
    <d v="2023-11-23T00:00:00"/>
    <x v="176"/>
    <x v="0"/>
    <n v="158.41"/>
    <n v="3"/>
    <n v="2"/>
    <x v="1"/>
    <s v="Bank Transfer"/>
    <x v="1"/>
    <s v="Yes"/>
    <s v="Accommodation"/>
    <n v="11"/>
    <n v="5"/>
    <n v="1742.51"/>
    <x v="1"/>
    <n v="158.41"/>
  </r>
  <r>
    <n v="6092"/>
    <x v="0"/>
    <x v="182"/>
    <d v="2023-11-11T00:00:00"/>
    <x v="110"/>
    <x v="0"/>
    <n v="161.01"/>
    <n v="2"/>
    <n v="0"/>
    <x v="2"/>
    <s v="Bank Transfer"/>
    <x v="2"/>
    <s v="No"/>
    <s v="Other"/>
    <n v="4"/>
    <n v="2"/>
    <n v="0"/>
    <x v="2"/>
    <n v="0"/>
  </r>
  <r>
    <n v="6093"/>
    <x v="1"/>
    <x v="79"/>
    <d v="2023-01-25T00:00:00"/>
    <x v="79"/>
    <x v="1"/>
    <n v="94.84"/>
    <n v="2"/>
    <n v="0"/>
    <x v="4"/>
    <s v="Credit Card"/>
    <x v="0"/>
    <s v="Yes"/>
    <s v="Accommodation"/>
    <n v="3"/>
    <n v="2"/>
    <n v="284.52"/>
    <x v="0"/>
    <n v="94.839999999999989"/>
  </r>
  <r>
    <n v="6094"/>
    <x v="2"/>
    <x v="13"/>
    <d v="2023-05-10T00:00:00"/>
    <x v="140"/>
    <x v="0"/>
    <n v="222.3"/>
    <n v="2"/>
    <n v="1"/>
    <x v="1"/>
    <s v="UPI"/>
    <x v="0"/>
    <s v="No"/>
    <s v="Food &amp; Beverage"/>
    <n v="6"/>
    <n v="3"/>
    <n v="1333.8000000000002"/>
    <x v="0"/>
    <n v="222.30000000000004"/>
  </r>
  <r>
    <n v="6095"/>
    <x v="1"/>
    <x v="350"/>
    <d v="2023-07-17T00:00:00"/>
    <x v="126"/>
    <x v="2"/>
    <n v="108.36"/>
    <n v="2"/>
    <n v="2"/>
    <x v="3"/>
    <s v="Cash"/>
    <x v="1"/>
    <s v="No"/>
    <s v="Food &amp; Beverage"/>
    <n v="2"/>
    <n v="4"/>
    <n v="216.72"/>
    <x v="1"/>
    <n v="108.36"/>
  </r>
  <r>
    <n v="6096"/>
    <x v="2"/>
    <x v="359"/>
    <d v="2023-10-15T00:00:00"/>
    <x v="248"/>
    <x v="1"/>
    <n v="202.31"/>
    <n v="3"/>
    <n v="1"/>
    <x v="2"/>
    <s v="UPI"/>
    <x v="3"/>
    <s v="No"/>
    <s v="Food &amp; Beverage"/>
    <n v="2"/>
    <n v="4"/>
    <n v="0"/>
    <x v="2"/>
    <n v="0"/>
  </r>
  <r>
    <n v="6097"/>
    <x v="1"/>
    <x v="199"/>
    <d v="2023-10-01T00:00:00"/>
    <x v="8"/>
    <x v="3"/>
    <n v="393.59"/>
    <n v="3"/>
    <n v="1"/>
    <x v="1"/>
    <s v="UPI"/>
    <x v="1"/>
    <s v="No"/>
    <s v="Food &amp; Beverage"/>
    <n v="2"/>
    <n v="4"/>
    <n v="787.18"/>
    <x v="1"/>
    <n v="393.59"/>
  </r>
  <r>
    <n v="6098"/>
    <x v="2"/>
    <x v="19"/>
    <d v="2023-01-25T00:00:00"/>
    <x v="200"/>
    <x v="1"/>
    <n v="187.33"/>
    <n v="1"/>
    <n v="0"/>
    <x v="4"/>
    <s v="Bank Transfer"/>
    <x v="0"/>
    <s v="Yes"/>
    <s v="Food &amp; Beverage"/>
    <n v="5"/>
    <n v="1"/>
    <n v="936.65000000000009"/>
    <x v="0"/>
    <n v="187.33"/>
  </r>
  <r>
    <n v="6099"/>
    <x v="1"/>
    <x v="233"/>
    <d v="2023-03-05T00:00:00"/>
    <x v="120"/>
    <x v="0"/>
    <n v="144.75"/>
    <n v="1"/>
    <n v="1"/>
    <x v="0"/>
    <s v="Debit Card"/>
    <x v="2"/>
    <s v="No"/>
    <s v="Accommodation"/>
    <n v="2"/>
    <n v="2"/>
    <n v="0"/>
    <x v="2"/>
    <n v="0"/>
  </r>
  <r>
    <n v="6100"/>
    <x v="1"/>
    <x v="240"/>
    <d v="2023-06-02T00:00:00"/>
    <x v="222"/>
    <x v="2"/>
    <n v="91.16"/>
    <n v="1"/>
    <n v="0"/>
    <x v="1"/>
    <s v="Bank Transfer"/>
    <x v="0"/>
    <s v="No"/>
    <s v="Spa Services"/>
    <n v="9"/>
    <n v="1"/>
    <n v="820.43999999999994"/>
    <x v="0"/>
    <n v="91.16"/>
  </r>
  <r>
    <n v="6101"/>
    <x v="3"/>
    <x v="266"/>
    <d v="2023-03-26T00:00:00"/>
    <x v="6"/>
    <x v="2"/>
    <n v="119"/>
    <n v="1"/>
    <n v="0"/>
    <x v="0"/>
    <s v="Debit Card"/>
    <x v="0"/>
    <s v="No"/>
    <s v="Spa Services"/>
    <n v="6"/>
    <n v="1"/>
    <n v="714"/>
    <x v="0"/>
    <n v="119"/>
  </r>
  <r>
    <n v="6102"/>
    <x v="3"/>
    <x v="130"/>
    <d v="2023-09-04T00:00:00"/>
    <x v="0"/>
    <x v="2"/>
    <n v="86.25"/>
    <n v="2"/>
    <n v="2"/>
    <x v="2"/>
    <s v="Bank Transfer"/>
    <x v="1"/>
    <s v="No"/>
    <s v="Food &amp; Beverage"/>
    <n v="3"/>
    <n v="4"/>
    <n v="258.75"/>
    <x v="1"/>
    <n v="86.25"/>
  </r>
  <r>
    <n v="6103"/>
    <x v="0"/>
    <x v="98"/>
    <d v="2023-05-21T00:00:00"/>
    <x v="308"/>
    <x v="1"/>
    <n v="120.88"/>
    <n v="2"/>
    <n v="2"/>
    <x v="3"/>
    <s v="UPI"/>
    <x v="1"/>
    <s v="No"/>
    <s v="Food &amp; Beverage"/>
    <n v="6"/>
    <n v="4"/>
    <n v="725.28"/>
    <x v="1"/>
    <n v="120.88"/>
  </r>
  <r>
    <n v="6104"/>
    <x v="3"/>
    <x v="276"/>
    <d v="2023-02-01T00:00:00"/>
    <x v="212"/>
    <x v="2"/>
    <n v="112.07"/>
    <n v="3"/>
    <n v="2"/>
    <x v="1"/>
    <s v="Cash"/>
    <x v="0"/>
    <s v="No"/>
    <s v="Laundry"/>
    <n v="3"/>
    <n v="5"/>
    <n v="336.21"/>
    <x v="0"/>
    <n v="112.07"/>
  </r>
  <r>
    <n v="6105"/>
    <x v="2"/>
    <x v="163"/>
    <d v="2023-12-03T00:00:00"/>
    <x v="93"/>
    <x v="2"/>
    <n v="120.01"/>
    <n v="1"/>
    <n v="0"/>
    <x v="0"/>
    <s v="Cash"/>
    <x v="0"/>
    <s v="No"/>
    <s v="Accommodation"/>
    <n v="2"/>
    <n v="1"/>
    <n v="240.02"/>
    <x v="0"/>
    <n v="120.01"/>
  </r>
  <r>
    <n v="6106"/>
    <x v="1"/>
    <x v="293"/>
    <d v="2023-05-23T00:00:00"/>
    <x v="2"/>
    <x v="1"/>
    <n v="151.38"/>
    <n v="1"/>
    <n v="0"/>
    <x v="1"/>
    <s v="UPI"/>
    <x v="1"/>
    <s v="No"/>
    <s v="Food &amp; Beverage"/>
    <n v="3"/>
    <n v="1"/>
    <n v="454.14"/>
    <x v="1"/>
    <n v="151.38"/>
  </r>
  <r>
    <n v="6107"/>
    <x v="3"/>
    <x v="239"/>
    <d v="2023-05-07T00:00:00"/>
    <x v="116"/>
    <x v="2"/>
    <n v="145.35"/>
    <n v="2"/>
    <n v="2"/>
    <x v="3"/>
    <s v="Credit Card"/>
    <x v="0"/>
    <s v="No"/>
    <s v="Food &amp; Beverage"/>
    <n v="12"/>
    <n v="4"/>
    <n v="1744.1999999999998"/>
    <x v="0"/>
    <n v="145.35"/>
  </r>
  <r>
    <n v="6108"/>
    <x v="0"/>
    <x v="308"/>
    <d v="2023-02-28T00:00:00"/>
    <x v="376"/>
    <x v="3"/>
    <n v="385.96"/>
    <n v="1"/>
    <n v="0"/>
    <x v="1"/>
    <s v="Debit Card"/>
    <x v="1"/>
    <s v="No"/>
    <s v="Spa Services"/>
    <n v="4"/>
    <n v="1"/>
    <n v="1543.84"/>
    <x v="1"/>
    <n v="385.96"/>
  </r>
  <r>
    <n v="6109"/>
    <x v="3"/>
    <x v="145"/>
    <d v="2023-11-07T00:00:00"/>
    <x v="384"/>
    <x v="3"/>
    <n v="384.21"/>
    <n v="2"/>
    <n v="1"/>
    <x v="0"/>
    <s v="Credit Card"/>
    <x v="0"/>
    <s v="Yes"/>
    <s v="Other"/>
    <n v="4"/>
    <n v="3"/>
    <n v="1536.84"/>
    <x v="0"/>
    <n v="384.21"/>
  </r>
  <r>
    <n v="6110"/>
    <x v="0"/>
    <x v="291"/>
    <d v="2023-02-19T00:00:00"/>
    <x v="239"/>
    <x v="1"/>
    <n v="189.07"/>
    <n v="1"/>
    <n v="1"/>
    <x v="1"/>
    <s v="Debit Card"/>
    <x v="0"/>
    <s v="No"/>
    <s v="Accommodation"/>
    <n v="4"/>
    <n v="2"/>
    <n v="756.28"/>
    <x v="0"/>
    <n v="189.07"/>
  </r>
  <r>
    <n v="6111"/>
    <x v="0"/>
    <x v="36"/>
    <d v="2023-06-24T00:00:00"/>
    <x v="72"/>
    <x v="0"/>
    <n v="224.83"/>
    <n v="2"/>
    <n v="3"/>
    <x v="1"/>
    <s v="Credit Card"/>
    <x v="2"/>
    <s v="No"/>
    <s v="Food &amp; Beverage"/>
    <n v="11"/>
    <n v="5"/>
    <n v="0"/>
    <x v="2"/>
    <n v="0"/>
  </r>
  <r>
    <n v="6112"/>
    <x v="1"/>
    <x v="353"/>
    <d v="2023-04-03T00:00:00"/>
    <x v="144"/>
    <x v="0"/>
    <n v="179.18"/>
    <n v="3"/>
    <n v="0"/>
    <x v="1"/>
    <s v="Debit Card"/>
    <x v="0"/>
    <s v="Yes"/>
    <s v="Accommodation"/>
    <n v="4"/>
    <n v="3"/>
    <n v="716.72"/>
    <x v="0"/>
    <n v="179.18"/>
  </r>
  <r>
    <n v="6113"/>
    <x v="2"/>
    <x v="4"/>
    <d v="2023-05-10T00:00:00"/>
    <x v="221"/>
    <x v="2"/>
    <n v="95.89"/>
    <n v="2"/>
    <n v="0"/>
    <x v="1"/>
    <s v="UPI"/>
    <x v="2"/>
    <s v="No"/>
    <s v="Laundry"/>
    <n v="3"/>
    <n v="2"/>
    <n v="0"/>
    <x v="2"/>
    <n v="0"/>
  </r>
  <r>
    <n v="6114"/>
    <x v="0"/>
    <x v="112"/>
    <d v="2023-12-26T00:00:00"/>
    <x v="193"/>
    <x v="1"/>
    <n v="146.47999999999999"/>
    <n v="3"/>
    <n v="0"/>
    <x v="1"/>
    <s v="Cash"/>
    <x v="1"/>
    <s v="No"/>
    <s v="Accommodation"/>
    <n v="7"/>
    <n v="3"/>
    <n v="1025.3599999999999"/>
    <x v="1"/>
    <n v="146.47999999999999"/>
  </r>
  <r>
    <n v="6115"/>
    <x v="0"/>
    <x v="65"/>
    <d v="2023-02-08T00:00:00"/>
    <x v="67"/>
    <x v="1"/>
    <n v="163.19999999999999"/>
    <n v="1"/>
    <n v="0"/>
    <x v="0"/>
    <s v="Credit Card"/>
    <x v="0"/>
    <s v="No"/>
    <s v="Food &amp; Beverage"/>
    <n v="11"/>
    <n v="1"/>
    <n v="1795.1999999999998"/>
    <x v="0"/>
    <n v="163.19999999999999"/>
  </r>
  <r>
    <n v="6116"/>
    <x v="3"/>
    <x v="187"/>
    <d v="2023-05-29T00:00:00"/>
    <x v="360"/>
    <x v="1"/>
    <n v="163.69999999999999"/>
    <n v="4"/>
    <n v="0"/>
    <x v="4"/>
    <s v="Credit Card"/>
    <x v="1"/>
    <s v="No"/>
    <s v="Food &amp; Beverage"/>
    <n v="8"/>
    <n v="4"/>
    <n v="1309.5999999999999"/>
    <x v="1"/>
    <n v="163.69999999999999"/>
  </r>
  <r>
    <n v="6117"/>
    <x v="3"/>
    <x v="315"/>
    <d v="2023-01-13T00:00:00"/>
    <x v="275"/>
    <x v="1"/>
    <n v="173.28"/>
    <n v="1"/>
    <n v="0"/>
    <x v="2"/>
    <s v="Bank Transfer"/>
    <x v="2"/>
    <s v="No"/>
    <s v="Accommodation"/>
    <n v="4"/>
    <n v="1"/>
    <n v="0"/>
    <x v="2"/>
    <n v="0"/>
  </r>
  <r>
    <n v="6118"/>
    <x v="3"/>
    <x v="41"/>
    <d v="2023-05-23T00:00:00"/>
    <x v="215"/>
    <x v="2"/>
    <n v="112.21"/>
    <n v="2"/>
    <n v="0"/>
    <x v="3"/>
    <s v="UPI"/>
    <x v="1"/>
    <s v="No"/>
    <s v="Laundry"/>
    <n v="6"/>
    <n v="2"/>
    <n v="673.26"/>
    <x v="1"/>
    <n v="112.21"/>
  </r>
  <r>
    <n v="6119"/>
    <x v="2"/>
    <x v="356"/>
    <d v="2023-02-08T00:00:00"/>
    <x v="186"/>
    <x v="1"/>
    <n v="156.07"/>
    <n v="2"/>
    <n v="2"/>
    <x v="2"/>
    <s v="Bank Transfer"/>
    <x v="1"/>
    <s v="No"/>
    <s v="Accommodation"/>
    <n v="5"/>
    <n v="4"/>
    <n v="780.34999999999991"/>
    <x v="1"/>
    <n v="156.07"/>
  </r>
  <r>
    <n v="6120"/>
    <x v="1"/>
    <x v="306"/>
    <d v="2023-07-10T00:00:00"/>
    <x v="296"/>
    <x v="1"/>
    <n v="98.58"/>
    <n v="4"/>
    <n v="1"/>
    <x v="4"/>
    <s v="Debit Card"/>
    <x v="0"/>
    <s v="Yes"/>
    <s v="Accommodation"/>
    <n v="4"/>
    <n v="5"/>
    <n v="394.32"/>
    <x v="0"/>
    <n v="98.58"/>
  </r>
  <r>
    <n v="6121"/>
    <x v="0"/>
    <x v="77"/>
    <d v="2023-07-01T00:00:00"/>
    <x v="141"/>
    <x v="1"/>
    <n v="142.83000000000001"/>
    <n v="3"/>
    <n v="0"/>
    <x v="1"/>
    <s v="Bank Transfer"/>
    <x v="0"/>
    <s v="No"/>
    <s v="Accommodation"/>
    <n v="1"/>
    <n v="3"/>
    <n v="142.83000000000001"/>
    <x v="0"/>
    <n v="142.83000000000001"/>
  </r>
  <r>
    <n v="6122"/>
    <x v="1"/>
    <x v="244"/>
    <d v="2023-01-16T00:00:00"/>
    <x v="263"/>
    <x v="1"/>
    <n v="90.42"/>
    <n v="2"/>
    <n v="0"/>
    <x v="2"/>
    <s v="Bank Transfer"/>
    <x v="1"/>
    <s v="No"/>
    <s v="Accommodation"/>
    <n v="4"/>
    <n v="2"/>
    <n v="361.68"/>
    <x v="1"/>
    <n v="90.42"/>
  </r>
  <r>
    <n v="6123"/>
    <x v="2"/>
    <x v="206"/>
    <d v="2023-03-27T00:00:00"/>
    <x v="335"/>
    <x v="2"/>
    <n v="144.57"/>
    <n v="2"/>
    <n v="0"/>
    <x v="2"/>
    <s v="UPI"/>
    <x v="0"/>
    <s v="Yes"/>
    <s v="Other"/>
    <n v="4"/>
    <n v="2"/>
    <n v="578.28"/>
    <x v="0"/>
    <n v="144.57"/>
  </r>
  <r>
    <n v="6124"/>
    <x v="2"/>
    <x v="54"/>
    <d v="2023-11-22T00:00:00"/>
    <x v="355"/>
    <x v="1"/>
    <n v="211.15"/>
    <n v="4"/>
    <n v="2"/>
    <x v="3"/>
    <s v="Credit Card"/>
    <x v="1"/>
    <s v="No"/>
    <s v="Accommodation"/>
    <n v="4"/>
    <n v="6"/>
    <n v="844.6"/>
    <x v="1"/>
    <n v="211.15"/>
  </r>
  <r>
    <n v="6125"/>
    <x v="0"/>
    <x v="133"/>
    <d v="2023-01-05T00:00:00"/>
    <x v="423"/>
    <x v="0"/>
    <n v="261.83999999999997"/>
    <n v="2"/>
    <n v="2"/>
    <x v="4"/>
    <s v="Debit Card"/>
    <x v="0"/>
    <s v="Yes"/>
    <s v="Accommodation"/>
    <n v="4"/>
    <n v="4"/>
    <n v="1047.3599999999999"/>
    <x v="0"/>
    <n v="261.83999999999997"/>
  </r>
  <r>
    <n v="6126"/>
    <x v="1"/>
    <x v="30"/>
    <d v="2023-07-01T00:00:00"/>
    <x v="103"/>
    <x v="2"/>
    <n v="113.24"/>
    <n v="2"/>
    <n v="2"/>
    <x v="2"/>
    <s v="Bank Transfer"/>
    <x v="1"/>
    <s v="No"/>
    <s v="Accommodation"/>
    <n v="9"/>
    <n v="4"/>
    <n v="1019.16"/>
    <x v="1"/>
    <n v="113.24"/>
  </r>
  <r>
    <n v="6127"/>
    <x v="1"/>
    <x v="275"/>
    <d v="2023-03-31T00:00:00"/>
    <x v="157"/>
    <x v="2"/>
    <n v="95.38"/>
    <n v="3"/>
    <n v="1"/>
    <x v="2"/>
    <s v="UPI"/>
    <x v="1"/>
    <s v="No"/>
    <s v="Accommodation"/>
    <n v="3"/>
    <n v="4"/>
    <n v="286.14"/>
    <x v="1"/>
    <n v="95.38"/>
  </r>
  <r>
    <n v="6128"/>
    <x v="0"/>
    <x v="61"/>
    <d v="2023-09-09T00:00:00"/>
    <x v="104"/>
    <x v="1"/>
    <n v="111.3"/>
    <n v="2"/>
    <n v="0"/>
    <x v="1"/>
    <s v="Debit Card"/>
    <x v="0"/>
    <s v="No"/>
    <s v="Accommodation"/>
    <n v="10"/>
    <n v="2"/>
    <n v="1113"/>
    <x v="0"/>
    <n v="111.3"/>
  </r>
  <r>
    <n v="6129"/>
    <x v="3"/>
    <x v="45"/>
    <d v="2023-07-20T00:00:00"/>
    <x v="147"/>
    <x v="0"/>
    <n v="254.1"/>
    <n v="1"/>
    <n v="0"/>
    <x v="1"/>
    <s v="Bank Transfer"/>
    <x v="0"/>
    <s v="No"/>
    <s v="Accommodation"/>
    <n v="6"/>
    <n v="1"/>
    <n v="1524.6"/>
    <x v="0"/>
    <n v="254.1"/>
  </r>
  <r>
    <n v="6130"/>
    <x v="1"/>
    <x v="133"/>
    <d v="2023-01-03T00:00:00"/>
    <x v="96"/>
    <x v="1"/>
    <n v="152.31"/>
    <n v="1"/>
    <n v="2"/>
    <x v="0"/>
    <s v="Credit Card"/>
    <x v="0"/>
    <s v="No"/>
    <s v="Accommodation"/>
    <n v="2"/>
    <n v="3"/>
    <n v="304.62"/>
    <x v="0"/>
    <n v="152.31"/>
  </r>
  <r>
    <n v="6131"/>
    <x v="2"/>
    <x v="342"/>
    <d v="2023-01-29T00:00:00"/>
    <x v="86"/>
    <x v="2"/>
    <n v="115.17"/>
    <n v="2"/>
    <n v="2"/>
    <x v="0"/>
    <s v="Bank Transfer"/>
    <x v="0"/>
    <s v="No"/>
    <s v="Accommodation"/>
    <n v="8"/>
    <n v="4"/>
    <n v="921.36"/>
    <x v="0"/>
    <n v="115.17"/>
  </r>
  <r>
    <n v="6132"/>
    <x v="3"/>
    <x v="262"/>
    <d v="2023-10-05T00:00:00"/>
    <x v="319"/>
    <x v="2"/>
    <n v="147.51"/>
    <n v="3"/>
    <n v="0"/>
    <x v="1"/>
    <s v="UPI"/>
    <x v="0"/>
    <s v="No"/>
    <s v="Accommodation"/>
    <n v="7"/>
    <n v="3"/>
    <n v="1032.57"/>
    <x v="0"/>
    <n v="147.51"/>
  </r>
  <r>
    <n v="6133"/>
    <x v="3"/>
    <x v="17"/>
    <d v="2023-11-09T00:00:00"/>
    <x v="25"/>
    <x v="1"/>
    <n v="222.48"/>
    <n v="3"/>
    <n v="2"/>
    <x v="3"/>
    <s v="Cash"/>
    <x v="0"/>
    <s v="Yes"/>
    <s v="Food &amp; Beverage"/>
    <n v="3"/>
    <n v="5"/>
    <n v="667.43999999999994"/>
    <x v="0"/>
    <n v="222.48"/>
  </r>
  <r>
    <n v="6134"/>
    <x v="1"/>
    <x v="260"/>
    <d v="2023-03-15T00:00:00"/>
    <x v="326"/>
    <x v="1"/>
    <n v="143.25"/>
    <n v="2"/>
    <n v="0"/>
    <x v="0"/>
    <s v="Debit Card"/>
    <x v="0"/>
    <s v="No"/>
    <s v="Accommodation"/>
    <n v="2"/>
    <n v="2"/>
    <n v="286.5"/>
    <x v="0"/>
    <n v="143.25"/>
  </r>
  <r>
    <n v="6135"/>
    <x v="1"/>
    <x v="175"/>
    <d v="2023-11-23T00:00:00"/>
    <x v="205"/>
    <x v="1"/>
    <n v="107.15"/>
    <n v="1"/>
    <n v="2"/>
    <x v="2"/>
    <s v="Credit Card"/>
    <x v="0"/>
    <s v="No"/>
    <s v="Spa Services"/>
    <n v="6"/>
    <n v="3"/>
    <n v="642.90000000000009"/>
    <x v="0"/>
    <n v="107.15000000000002"/>
  </r>
  <r>
    <n v="6136"/>
    <x v="1"/>
    <x v="122"/>
    <d v="2023-06-30T00:00:00"/>
    <x v="216"/>
    <x v="1"/>
    <n v="113.24"/>
    <n v="1"/>
    <n v="0"/>
    <x v="2"/>
    <s v="Debit Card"/>
    <x v="0"/>
    <s v="No"/>
    <s v="Accommodation"/>
    <n v="6"/>
    <n v="1"/>
    <n v="679.43999999999994"/>
    <x v="0"/>
    <n v="113.24"/>
  </r>
  <r>
    <n v="6137"/>
    <x v="2"/>
    <x v="123"/>
    <d v="2023-12-31T00:00:00"/>
    <x v="199"/>
    <x v="0"/>
    <n v="314.3"/>
    <n v="3"/>
    <n v="0"/>
    <x v="1"/>
    <s v="Bank Transfer"/>
    <x v="0"/>
    <s v="No"/>
    <s v="Accommodation"/>
    <n v="2"/>
    <n v="3"/>
    <n v="628.6"/>
    <x v="0"/>
    <n v="314.3"/>
  </r>
  <r>
    <n v="6138"/>
    <x v="1"/>
    <x v="20"/>
    <d v="2023-09-28T00:00:00"/>
    <x v="330"/>
    <x v="2"/>
    <n v="54.34"/>
    <n v="3"/>
    <n v="0"/>
    <x v="3"/>
    <s v="Cash"/>
    <x v="0"/>
    <s v="No"/>
    <s v="Accommodation"/>
    <n v="8"/>
    <n v="3"/>
    <n v="434.72"/>
    <x v="0"/>
    <n v="54.34"/>
  </r>
  <r>
    <n v="6139"/>
    <x v="2"/>
    <x v="164"/>
    <d v="2023-08-23T00:00:00"/>
    <x v="91"/>
    <x v="1"/>
    <n v="186.86"/>
    <n v="3"/>
    <n v="2"/>
    <x v="3"/>
    <s v="Credit Card"/>
    <x v="0"/>
    <s v="Yes"/>
    <s v="Accommodation"/>
    <n v="2"/>
    <n v="5"/>
    <n v="373.72"/>
    <x v="0"/>
    <n v="186.86"/>
  </r>
  <r>
    <n v="6140"/>
    <x v="3"/>
    <x v="312"/>
    <d v="2024-01-03T00:00:00"/>
    <x v="124"/>
    <x v="3"/>
    <n v="370.56"/>
    <n v="1"/>
    <n v="0"/>
    <x v="2"/>
    <s v="Bank Transfer"/>
    <x v="0"/>
    <s v="No"/>
    <s v="Food &amp; Beverage"/>
    <n v="11"/>
    <n v="1"/>
    <n v="4076.16"/>
    <x v="0"/>
    <n v="370.56"/>
  </r>
  <r>
    <n v="6141"/>
    <x v="2"/>
    <x v="190"/>
    <d v="2023-11-19T00:00:00"/>
    <x v="152"/>
    <x v="2"/>
    <n v="127.5"/>
    <n v="4"/>
    <n v="0"/>
    <x v="3"/>
    <s v="UPI"/>
    <x v="0"/>
    <s v="Yes"/>
    <s v="Accommodation"/>
    <n v="5"/>
    <n v="4"/>
    <n v="637.5"/>
    <x v="0"/>
    <n v="127.5"/>
  </r>
  <r>
    <n v="6142"/>
    <x v="3"/>
    <x v="154"/>
    <d v="2023-10-30T00:00:00"/>
    <x v="346"/>
    <x v="1"/>
    <n v="154.24"/>
    <n v="2"/>
    <n v="0"/>
    <x v="3"/>
    <s v="Debit Card"/>
    <x v="0"/>
    <s v="Yes"/>
    <s v="Food &amp; Beverage"/>
    <n v="7"/>
    <n v="2"/>
    <n v="1079.68"/>
    <x v="0"/>
    <n v="154.24"/>
  </r>
  <r>
    <n v="6143"/>
    <x v="1"/>
    <x v="33"/>
    <d v="2023-12-28T00:00:00"/>
    <x v="314"/>
    <x v="2"/>
    <n v="68.75"/>
    <n v="2"/>
    <n v="0"/>
    <x v="1"/>
    <s v="Debit Card"/>
    <x v="0"/>
    <s v="No"/>
    <s v="Spa Services"/>
    <n v="8"/>
    <n v="2"/>
    <n v="550"/>
    <x v="0"/>
    <n v="68.75"/>
  </r>
  <r>
    <n v="6144"/>
    <x v="0"/>
    <x v="118"/>
    <d v="2023-01-16T00:00:00"/>
    <x v="434"/>
    <x v="1"/>
    <n v="104.13"/>
    <n v="3"/>
    <n v="0"/>
    <x v="2"/>
    <s v="Debit Card"/>
    <x v="1"/>
    <s v="No"/>
    <s v="Accommodation"/>
    <n v="5"/>
    <n v="3"/>
    <n v="520.65"/>
    <x v="1"/>
    <n v="104.13"/>
  </r>
  <r>
    <n v="6145"/>
    <x v="1"/>
    <x v="166"/>
    <d v="2023-02-14T00:00:00"/>
    <x v="86"/>
    <x v="2"/>
    <n v="112.38"/>
    <n v="3"/>
    <n v="1"/>
    <x v="4"/>
    <s v="UPI"/>
    <x v="0"/>
    <s v="No"/>
    <s v="Food &amp; Beverage"/>
    <n v="7"/>
    <n v="4"/>
    <n v="786.66"/>
    <x v="0"/>
    <n v="112.38"/>
  </r>
  <r>
    <n v="6146"/>
    <x v="0"/>
    <x v="72"/>
    <d v="2024-01-04T00:00:00"/>
    <x v="339"/>
    <x v="1"/>
    <n v="125.48"/>
    <n v="1"/>
    <n v="1"/>
    <x v="1"/>
    <s v="Debit Card"/>
    <x v="0"/>
    <s v="Yes"/>
    <s v="Food &amp; Beverage"/>
    <n v="7"/>
    <n v="2"/>
    <n v="878.36"/>
    <x v="0"/>
    <n v="125.48"/>
  </r>
  <r>
    <n v="6147"/>
    <x v="2"/>
    <x v="219"/>
    <d v="2023-07-16T00:00:00"/>
    <x v="142"/>
    <x v="2"/>
    <n v="120.96"/>
    <n v="4"/>
    <n v="0"/>
    <x v="2"/>
    <s v="UPI"/>
    <x v="1"/>
    <s v="No"/>
    <s v="Spa Services"/>
    <n v="8"/>
    <n v="4"/>
    <n v="967.68"/>
    <x v="1"/>
    <n v="120.96"/>
  </r>
  <r>
    <n v="6148"/>
    <x v="3"/>
    <x v="315"/>
    <d v="2023-01-20T00:00:00"/>
    <x v="77"/>
    <x v="1"/>
    <n v="203.47"/>
    <n v="4"/>
    <n v="0"/>
    <x v="0"/>
    <s v="Cash"/>
    <x v="3"/>
    <s v="No"/>
    <s v="Food &amp; Beverage"/>
    <n v="11"/>
    <n v="4"/>
    <n v="0"/>
    <x v="2"/>
    <n v="0"/>
  </r>
  <r>
    <n v="6149"/>
    <x v="0"/>
    <x v="244"/>
    <d v="2023-01-17T00:00:00"/>
    <x v="162"/>
    <x v="3"/>
    <n v="318.92"/>
    <n v="1"/>
    <n v="1"/>
    <x v="1"/>
    <s v="Cash"/>
    <x v="0"/>
    <s v="No"/>
    <s v="Accommodation"/>
    <n v="5"/>
    <n v="2"/>
    <n v="1594.6000000000001"/>
    <x v="0"/>
    <n v="318.92"/>
  </r>
  <r>
    <n v="6150"/>
    <x v="1"/>
    <x v="19"/>
    <d v="2023-01-22T00:00:00"/>
    <x v="67"/>
    <x v="3"/>
    <n v="276.51"/>
    <n v="2"/>
    <n v="0"/>
    <x v="2"/>
    <s v="UPI"/>
    <x v="0"/>
    <s v="No"/>
    <s v="Spa Services"/>
    <n v="2"/>
    <n v="2"/>
    <n v="553.02"/>
    <x v="0"/>
    <n v="276.51"/>
  </r>
  <r>
    <n v="6151"/>
    <x v="0"/>
    <x v="306"/>
    <d v="2023-07-10T00:00:00"/>
    <x v="293"/>
    <x v="2"/>
    <n v="105.44"/>
    <n v="1"/>
    <n v="0"/>
    <x v="2"/>
    <s v="Debit Card"/>
    <x v="0"/>
    <s v="No"/>
    <s v="Food &amp; Beverage"/>
    <n v="4"/>
    <n v="1"/>
    <n v="421.76"/>
    <x v="0"/>
    <n v="105.44"/>
  </r>
  <r>
    <n v="6152"/>
    <x v="3"/>
    <x v="74"/>
    <d v="2023-05-12T00:00:00"/>
    <x v="341"/>
    <x v="0"/>
    <n v="322.42"/>
    <n v="1"/>
    <n v="2"/>
    <x v="0"/>
    <s v="Credit Card"/>
    <x v="1"/>
    <s v="No"/>
    <s v="Spa Services"/>
    <n v="6"/>
    <n v="3"/>
    <n v="1934.52"/>
    <x v="1"/>
    <n v="322.42"/>
  </r>
  <r>
    <n v="6153"/>
    <x v="1"/>
    <x v="236"/>
    <d v="2023-04-30T00:00:00"/>
    <x v="186"/>
    <x v="2"/>
    <n v="101.82"/>
    <n v="1"/>
    <n v="3"/>
    <x v="3"/>
    <s v="Credit Card"/>
    <x v="1"/>
    <s v="No"/>
    <s v="Accommodation"/>
    <n v="2"/>
    <n v="4"/>
    <n v="203.64"/>
    <x v="1"/>
    <n v="101.82"/>
  </r>
  <r>
    <n v="6154"/>
    <x v="3"/>
    <x v="60"/>
    <d v="2023-12-21T00:00:00"/>
    <x v="354"/>
    <x v="1"/>
    <n v="164.76"/>
    <n v="2"/>
    <n v="2"/>
    <x v="1"/>
    <s v="Bank Transfer"/>
    <x v="2"/>
    <s v="No"/>
    <s v="Food &amp; Beverage"/>
    <n v="5"/>
    <n v="4"/>
    <n v="0"/>
    <x v="2"/>
    <n v="0"/>
  </r>
  <r>
    <n v="6155"/>
    <x v="3"/>
    <x v="226"/>
    <d v="2024-01-02T00:00:00"/>
    <x v="108"/>
    <x v="2"/>
    <n v="108.21"/>
    <n v="1"/>
    <n v="0"/>
    <x v="0"/>
    <s v="Cash"/>
    <x v="0"/>
    <s v="Yes"/>
    <s v="Food &amp; Beverage"/>
    <n v="2"/>
    <n v="1"/>
    <n v="216.42"/>
    <x v="0"/>
    <n v="108.21"/>
  </r>
  <r>
    <n v="6156"/>
    <x v="0"/>
    <x v="305"/>
    <d v="2023-03-24T00:00:00"/>
    <x v="28"/>
    <x v="3"/>
    <n v="396.69"/>
    <n v="2"/>
    <n v="1"/>
    <x v="1"/>
    <s v="Debit Card"/>
    <x v="0"/>
    <s v="No"/>
    <s v="Accommodation"/>
    <n v="5"/>
    <n v="3"/>
    <n v="1983.45"/>
    <x v="0"/>
    <n v="396.69"/>
  </r>
  <r>
    <n v="6157"/>
    <x v="1"/>
    <x v="200"/>
    <d v="2023-02-23T00:00:00"/>
    <x v="375"/>
    <x v="2"/>
    <n v="89.96"/>
    <n v="1"/>
    <n v="0"/>
    <x v="0"/>
    <s v="Credit Card"/>
    <x v="1"/>
    <s v="Yes"/>
    <s v="Accommodation"/>
    <n v="6"/>
    <n v="1"/>
    <n v="539.76"/>
    <x v="1"/>
    <n v="89.96"/>
  </r>
  <r>
    <n v="6158"/>
    <x v="2"/>
    <x v="226"/>
    <d v="2024-01-06T00:00:00"/>
    <x v="325"/>
    <x v="2"/>
    <n v="107.15"/>
    <n v="2"/>
    <n v="2"/>
    <x v="2"/>
    <s v="Bank Transfer"/>
    <x v="0"/>
    <s v="No"/>
    <s v="Spa Services"/>
    <n v="6"/>
    <n v="4"/>
    <n v="642.90000000000009"/>
    <x v="0"/>
    <n v="107.15000000000002"/>
  </r>
  <r>
    <n v="6159"/>
    <x v="1"/>
    <x v="243"/>
    <d v="2023-08-06T00:00:00"/>
    <x v="48"/>
    <x v="2"/>
    <n v="87.47"/>
    <n v="2"/>
    <n v="3"/>
    <x v="1"/>
    <s v="Bank Transfer"/>
    <x v="0"/>
    <s v="No"/>
    <s v="Accommodation"/>
    <n v="4"/>
    <n v="5"/>
    <n v="349.88"/>
    <x v="0"/>
    <n v="87.47"/>
  </r>
  <r>
    <n v="6160"/>
    <x v="2"/>
    <x v="47"/>
    <d v="2023-04-11T00:00:00"/>
    <x v="335"/>
    <x v="1"/>
    <n v="128.11000000000001"/>
    <n v="2"/>
    <n v="1"/>
    <x v="1"/>
    <s v="Bank Transfer"/>
    <x v="0"/>
    <s v="No"/>
    <s v="Food &amp; Beverage"/>
    <n v="6"/>
    <n v="3"/>
    <n v="768.66000000000008"/>
    <x v="0"/>
    <n v="128.11000000000001"/>
  </r>
  <r>
    <n v="6161"/>
    <x v="0"/>
    <x v="328"/>
    <d v="2023-09-23T00:00:00"/>
    <x v="281"/>
    <x v="2"/>
    <n v="84.72"/>
    <n v="2"/>
    <n v="1"/>
    <x v="4"/>
    <s v="Debit Card"/>
    <x v="0"/>
    <s v="No"/>
    <s v="Accommodation"/>
    <n v="2"/>
    <n v="3"/>
    <n v="169.44"/>
    <x v="0"/>
    <n v="84.72"/>
  </r>
  <r>
    <n v="6162"/>
    <x v="3"/>
    <x v="171"/>
    <d v="2023-01-29T00:00:00"/>
    <x v="423"/>
    <x v="2"/>
    <n v="86.18"/>
    <n v="1"/>
    <n v="2"/>
    <x v="0"/>
    <s v="UPI"/>
    <x v="0"/>
    <s v="No"/>
    <s v="Food &amp; Beverage"/>
    <n v="10"/>
    <n v="3"/>
    <n v="861.80000000000007"/>
    <x v="0"/>
    <n v="86.18"/>
  </r>
  <r>
    <n v="6163"/>
    <x v="3"/>
    <x v="142"/>
    <d v="2023-01-10T00:00:00"/>
    <x v="405"/>
    <x v="0"/>
    <n v="240.03"/>
    <n v="1"/>
    <n v="1"/>
    <x v="1"/>
    <s v="Credit Card"/>
    <x v="1"/>
    <s v="Yes"/>
    <s v="Food &amp; Beverage"/>
    <n v="6"/>
    <n v="2"/>
    <n v="1440.18"/>
    <x v="1"/>
    <n v="240.03"/>
  </r>
  <r>
    <n v="6164"/>
    <x v="0"/>
    <x v="343"/>
    <d v="2023-03-13T00:00:00"/>
    <x v="7"/>
    <x v="1"/>
    <n v="151.13"/>
    <n v="1"/>
    <n v="2"/>
    <x v="0"/>
    <s v="UPI"/>
    <x v="3"/>
    <s v="Yes"/>
    <s v="Accommodation"/>
    <n v="4"/>
    <n v="3"/>
    <n v="0"/>
    <x v="2"/>
    <n v="0"/>
  </r>
  <r>
    <n v="6165"/>
    <x v="1"/>
    <x v="106"/>
    <d v="2023-06-10T00:00:00"/>
    <x v="180"/>
    <x v="1"/>
    <n v="102.38"/>
    <n v="3"/>
    <n v="0"/>
    <x v="1"/>
    <s v="Debit Card"/>
    <x v="1"/>
    <s v="No"/>
    <s v="Spa Services"/>
    <n v="3"/>
    <n v="3"/>
    <n v="307.14"/>
    <x v="1"/>
    <n v="102.38"/>
  </r>
  <r>
    <n v="6166"/>
    <x v="3"/>
    <x v="65"/>
    <d v="2023-02-02T00:00:00"/>
    <x v="237"/>
    <x v="2"/>
    <n v="163.22"/>
    <n v="2"/>
    <n v="0"/>
    <x v="2"/>
    <s v="UPI"/>
    <x v="1"/>
    <s v="Yes"/>
    <s v="Laundry"/>
    <n v="5"/>
    <n v="2"/>
    <n v="816.1"/>
    <x v="1"/>
    <n v="163.22"/>
  </r>
  <r>
    <n v="6167"/>
    <x v="3"/>
    <x v="189"/>
    <d v="2023-09-08T00:00:00"/>
    <x v="110"/>
    <x v="0"/>
    <n v="326.01"/>
    <n v="2"/>
    <n v="2"/>
    <x v="3"/>
    <s v="Credit Card"/>
    <x v="1"/>
    <s v="Yes"/>
    <s v="Accommodation"/>
    <n v="2"/>
    <n v="4"/>
    <n v="652.02"/>
    <x v="1"/>
    <n v="326.01"/>
  </r>
  <r>
    <n v="6168"/>
    <x v="2"/>
    <x v="358"/>
    <d v="2023-01-23T00:00:00"/>
    <x v="333"/>
    <x v="1"/>
    <n v="176.19"/>
    <n v="1"/>
    <n v="0"/>
    <x v="0"/>
    <s v="Bank Transfer"/>
    <x v="0"/>
    <s v="No"/>
    <s v="Accommodation"/>
    <n v="6"/>
    <n v="1"/>
    <n v="1057.1399999999999"/>
    <x v="0"/>
    <n v="176.18999999999997"/>
  </r>
  <r>
    <n v="6169"/>
    <x v="0"/>
    <x v="175"/>
    <d v="2023-11-23T00:00:00"/>
    <x v="315"/>
    <x v="2"/>
    <n v="68.08"/>
    <n v="2"/>
    <n v="2"/>
    <x v="3"/>
    <s v="UPI"/>
    <x v="2"/>
    <s v="No"/>
    <s v="Laundry"/>
    <n v="6"/>
    <n v="4"/>
    <n v="0"/>
    <x v="2"/>
    <n v="0"/>
  </r>
  <r>
    <n v="6170"/>
    <x v="1"/>
    <x v="285"/>
    <d v="2023-07-01T00:00:00"/>
    <x v="368"/>
    <x v="1"/>
    <n v="101.53"/>
    <n v="1"/>
    <n v="0"/>
    <x v="1"/>
    <s v="Credit Card"/>
    <x v="2"/>
    <s v="No"/>
    <s v="Accommodation"/>
    <n v="2"/>
    <n v="1"/>
    <n v="0"/>
    <x v="2"/>
    <n v="0"/>
  </r>
  <r>
    <n v="6171"/>
    <x v="1"/>
    <x v="155"/>
    <d v="2023-07-21T00:00:00"/>
    <x v="126"/>
    <x v="2"/>
    <n v="69.39"/>
    <n v="2"/>
    <n v="3"/>
    <x v="3"/>
    <s v="Debit Card"/>
    <x v="0"/>
    <s v="No"/>
    <s v="Spa Services"/>
    <n v="4"/>
    <n v="5"/>
    <n v="277.56"/>
    <x v="0"/>
    <n v="69.39"/>
  </r>
  <r>
    <n v="6172"/>
    <x v="0"/>
    <x v="231"/>
    <d v="2023-07-04T00:00:00"/>
    <x v="395"/>
    <x v="2"/>
    <n v="129.02000000000001"/>
    <n v="2"/>
    <n v="0"/>
    <x v="3"/>
    <s v="UPI"/>
    <x v="2"/>
    <s v="No"/>
    <s v="Accommodation"/>
    <n v="1"/>
    <n v="2"/>
    <n v="0"/>
    <x v="2"/>
    <n v="0"/>
  </r>
  <r>
    <n v="6173"/>
    <x v="0"/>
    <x v="359"/>
    <d v="2023-10-20T00:00:00"/>
    <x v="66"/>
    <x v="0"/>
    <n v="203.21"/>
    <n v="2"/>
    <n v="0"/>
    <x v="2"/>
    <s v="Cash"/>
    <x v="1"/>
    <s v="No"/>
    <s v="Accommodation"/>
    <n v="7"/>
    <n v="2"/>
    <n v="1422.47"/>
    <x v="1"/>
    <n v="203.21"/>
  </r>
  <r>
    <n v="6174"/>
    <x v="3"/>
    <x v="230"/>
    <d v="2023-06-20T00:00:00"/>
    <x v="225"/>
    <x v="2"/>
    <n v="133.15"/>
    <n v="1"/>
    <n v="0"/>
    <x v="1"/>
    <s v="UPI"/>
    <x v="0"/>
    <s v="No"/>
    <s v="Other"/>
    <n v="2"/>
    <n v="1"/>
    <n v="266.3"/>
    <x v="0"/>
    <n v="133.15"/>
  </r>
  <r>
    <n v="6175"/>
    <x v="2"/>
    <x v="287"/>
    <d v="2023-06-03T00:00:00"/>
    <x v="202"/>
    <x v="1"/>
    <n v="201.97"/>
    <n v="4"/>
    <n v="2"/>
    <x v="1"/>
    <s v="UPI"/>
    <x v="0"/>
    <s v="Yes"/>
    <s v="Accommodation"/>
    <n v="8"/>
    <n v="6"/>
    <n v="1615.76"/>
    <x v="0"/>
    <n v="201.97"/>
  </r>
  <r>
    <n v="6176"/>
    <x v="3"/>
    <x v="86"/>
    <d v="2023-07-26T00:00:00"/>
    <x v="177"/>
    <x v="1"/>
    <n v="191.91"/>
    <n v="4"/>
    <n v="1"/>
    <x v="1"/>
    <s v="Cash"/>
    <x v="0"/>
    <s v="No"/>
    <s v="Food &amp; Beverage"/>
    <n v="5"/>
    <n v="5"/>
    <n v="959.55"/>
    <x v="0"/>
    <n v="191.91"/>
  </r>
  <r>
    <n v="6177"/>
    <x v="1"/>
    <x v="82"/>
    <d v="2023-10-22T00:00:00"/>
    <x v="336"/>
    <x v="3"/>
    <n v="228.45"/>
    <n v="4"/>
    <n v="0"/>
    <x v="1"/>
    <s v="Bank Transfer"/>
    <x v="2"/>
    <s v="No"/>
    <s v="Accommodation"/>
    <n v="10"/>
    <n v="4"/>
    <n v="0"/>
    <x v="2"/>
    <n v="0"/>
  </r>
  <r>
    <n v="6178"/>
    <x v="2"/>
    <x v="101"/>
    <d v="2023-05-14T00:00:00"/>
    <x v="58"/>
    <x v="3"/>
    <n v="318.10000000000002"/>
    <n v="4"/>
    <n v="0"/>
    <x v="3"/>
    <s v="UPI"/>
    <x v="0"/>
    <s v="Yes"/>
    <s v="Food &amp; Beverage"/>
    <n v="3"/>
    <n v="4"/>
    <n v="954.30000000000007"/>
    <x v="0"/>
    <n v="318.10000000000002"/>
  </r>
  <r>
    <n v="6179"/>
    <x v="2"/>
    <x v="78"/>
    <d v="2023-01-09T00:00:00"/>
    <x v="64"/>
    <x v="3"/>
    <n v="513.16999999999996"/>
    <n v="2"/>
    <n v="1"/>
    <x v="2"/>
    <s v="Debit Card"/>
    <x v="2"/>
    <s v="No"/>
    <s v="Laundry"/>
    <n v="7"/>
    <n v="3"/>
    <n v="0"/>
    <x v="2"/>
    <n v="0"/>
  </r>
  <r>
    <n v="6180"/>
    <x v="1"/>
    <x v="272"/>
    <d v="2023-05-21T00:00:00"/>
    <x v="179"/>
    <x v="2"/>
    <n v="102.65"/>
    <n v="1"/>
    <n v="0"/>
    <x v="0"/>
    <s v="Debit Card"/>
    <x v="0"/>
    <s v="No"/>
    <s v="Food &amp; Beverage"/>
    <n v="11"/>
    <n v="1"/>
    <n v="1129.1500000000001"/>
    <x v="0"/>
    <n v="102.65"/>
  </r>
  <r>
    <n v="6181"/>
    <x v="0"/>
    <x v="230"/>
    <d v="2023-06-21T00:00:00"/>
    <x v="123"/>
    <x v="1"/>
    <n v="133.19"/>
    <n v="3"/>
    <n v="1"/>
    <x v="1"/>
    <s v="Bank Transfer"/>
    <x v="0"/>
    <s v="No"/>
    <s v="Accommodation"/>
    <n v="3"/>
    <n v="4"/>
    <n v="399.57"/>
    <x v="0"/>
    <n v="133.19"/>
  </r>
  <r>
    <n v="6182"/>
    <x v="0"/>
    <x v="242"/>
    <d v="2023-02-11T00:00:00"/>
    <x v="120"/>
    <x v="3"/>
    <n v="425.69"/>
    <n v="3"/>
    <n v="0"/>
    <x v="1"/>
    <s v="Credit Card"/>
    <x v="2"/>
    <s v="No"/>
    <s v="Food &amp; Beverage"/>
    <n v="6"/>
    <n v="3"/>
    <n v="0"/>
    <x v="2"/>
    <n v="0"/>
  </r>
  <r>
    <n v="6183"/>
    <x v="1"/>
    <x v="190"/>
    <d v="2023-11-18T00:00:00"/>
    <x v="413"/>
    <x v="2"/>
    <n v="80.19"/>
    <n v="4"/>
    <n v="1"/>
    <x v="1"/>
    <s v="Bank Transfer"/>
    <x v="1"/>
    <s v="No"/>
    <s v="Food &amp; Beverage"/>
    <n v="4"/>
    <n v="5"/>
    <n v="320.76"/>
    <x v="1"/>
    <n v="80.19"/>
  </r>
  <r>
    <n v="6184"/>
    <x v="0"/>
    <x v="113"/>
    <d v="2023-08-26T00:00:00"/>
    <x v="91"/>
    <x v="3"/>
    <n v="302.07"/>
    <n v="3"/>
    <n v="1"/>
    <x v="3"/>
    <s v="UPI"/>
    <x v="2"/>
    <s v="No"/>
    <s v="Accommodation"/>
    <n v="6"/>
    <n v="4"/>
    <n v="0"/>
    <x v="2"/>
    <n v="0"/>
  </r>
  <r>
    <n v="6185"/>
    <x v="2"/>
    <x v="319"/>
    <d v="2023-09-14T00:00:00"/>
    <x v="261"/>
    <x v="1"/>
    <n v="150.41999999999999"/>
    <n v="2"/>
    <n v="0"/>
    <x v="0"/>
    <s v="UPI"/>
    <x v="1"/>
    <s v="No"/>
    <s v="Accommodation"/>
    <n v="4"/>
    <n v="2"/>
    <n v="601.67999999999995"/>
    <x v="1"/>
    <n v="150.41999999999999"/>
  </r>
  <r>
    <n v="6186"/>
    <x v="2"/>
    <x v="95"/>
    <d v="2023-05-22T00:00:00"/>
    <x v="357"/>
    <x v="2"/>
    <n v="147.96"/>
    <n v="2"/>
    <n v="0"/>
    <x v="0"/>
    <s v="Cash"/>
    <x v="1"/>
    <s v="No"/>
    <s v="Spa Services"/>
    <n v="6"/>
    <n v="2"/>
    <n v="887.76"/>
    <x v="1"/>
    <n v="147.96"/>
  </r>
  <r>
    <n v="6187"/>
    <x v="0"/>
    <x v="283"/>
    <d v="2023-12-13T00:00:00"/>
    <x v="214"/>
    <x v="3"/>
    <n v="449.37"/>
    <n v="1"/>
    <n v="2"/>
    <x v="1"/>
    <s v="Debit Card"/>
    <x v="0"/>
    <s v="Yes"/>
    <s v="Accommodation"/>
    <n v="3"/>
    <n v="3"/>
    <n v="1348.1100000000001"/>
    <x v="0"/>
    <n v="449.37000000000006"/>
  </r>
  <r>
    <n v="6188"/>
    <x v="3"/>
    <x v="49"/>
    <d v="2023-03-22T00:00:00"/>
    <x v="192"/>
    <x v="0"/>
    <n v="249.67"/>
    <n v="2"/>
    <n v="0"/>
    <x v="1"/>
    <s v="Debit Card"/>
    <x v="1"/>
    <s v="No"/>
    <s v="Accommodation"/>
    <n v="5"/>
    <n v="2"/>
    <n v="1248.3499999999999"/>
    <x v="1"/>
    <n v="249.67"/>
  </r>
  <r>
    <n v="6189"/>
    <x v="3"/>
    <x v="185"/>
    <d v="2023-04-21T00:00:00"/>
    <x v="178"/>
    <x v="1"/>
    <n v="229.17"/>
    <n v="2"/>
    <n v="0"/>
    <x v="1"/>
    <s v="Debit Card"/>
    <x v="0"/>
    <s v="Yes"/>
    <s v="Accommodation"/>
    <n v="4"/>
    <n v="2"/>
    <n v="916.68"/>
    <x v="0"/>
    <n v="229.17"/>
  </r>
  <r>
    <n v="6190"/>
    <x v="0"/>
    <x v="335"/>
    <d v="2023-07-15T00:00:00"/>
    <x v="317"/>
    <x v="0"/>
    <n v="263.07"/>
    <n v="3"/>
    <n v="0"/>
    <x v="4"/>
    <s v="Debit Card"/>
    <x v="2"/>
    <s v="No"/>
    <s v="Food &amp; Beverage"/>
    <n v="2"/>
    <n v="3"/>
    <n v="0"/>
    <x v="2"/>
    <n v="0"/>
  </r>
  <r>
    <n v="6191"/>
    <x v="2"/>
    <x v="264"/>
    <d v="2023-07-07T00:00:00"/>
    <x v="115"/>
    <x v="2"/>
    <n v="88.13"/>
    <n v="1"/>
    <n v="0"/>
    <x v="3"/>
    <s v="UPI"/>
    <x v="2"/>
    <s v="No"/>
    <s v="Food &amp; Beverage"/>
    <n v="5"/>
    <n v="1"/>
    <n v="0"/>
    <x v="2"/>
    <n v="0"/>
  </r>
  <r>
    <n v="6192"/>
    <x v="2"/>
    <x v="259"/>
    <d v="2023-10-03T00:00:00"/>
    <x v="346"/>
    <x v="2"/>
    <n v="89.12"/>
    <n v="1"/>
    <n v="2"/>
    <x v="3"/>
    <s v="Debit Card"/>
    <x v="0"/>
    <s v="No"/>
    <s v="Accommodation"/>
    <n v="2"/>
    <n v="3"/>
    <n v="178.24"/>
    <x v="0"/>
    <n v="89.12"/>
  </r>
  <r>
    <n v="6193"/>
    <x v="1"/>
    <x v="170"/>
    <d v="2023-09-25T00:00:00"/>
    <x v="39"/>
    <x v="2"/>
    <n v="108.95"/>
    <n v="2"/>
    <n v="0"/>
    <x v="4"/>
    <s v="Cash"/>
    <x v="1"/>
    <s v="No"/>
    <s v="Accommodation"/>
    <n v="11"/>
    <n v="2"/>
    <n v="1198.45"/>
    <x v="1"/>
    <n v="108.95"/>
  </r>
  <r>
    <n v="6194"/>
    <x v="3"/>
    <x v="191"/>
    <d v="2023-06-19T00:00:00"/>
    <x v="225"/>
    <x v="0"/>
    <n v="223.76"/>
    <n v="4"/>
    <n v="0"/>
    <x v="1"/>
    <s v="Credit Card"/>
    <x v="2"/>
    <s v="Yes"/>
    <s v="Accommodation"/>
    <n v="11"/>
    <n v="4"/>
    <n v="0"/>
    <x v="2"/>
    <n v="0"/>
  </r>
  <r>
    <n v="6195"/>
    <x v="3"/>
    <x v="42"/>
    <d v="2023-04-28T00:00:00"/>
    <x v="2"/>
    <x v="1"/>
    <n v="179.84"/>
    <n v="2"/>
    <n v="2"/>
    <x v="1"/>
    <s v="Bank Transfer"/>
    <x v="0"/>
    <s v="Yes"/>
    <s v="Laundry"/>
    <n v="2"/>
    <n v="4"/>
    <n v="359.68"/>
    <x v="0"/>
    <n v="179.84"/>
  </r>
  <r>
    <n v="6196"/>
    <x v="1"/>
    <x v="160"/>
    <d v="2023-05-21T00:00:00"/>
    <x v="341"/>
    <x v="3"/>
    <n v="415.94"/>
    <n v="2"/>
    <n v="3"/>
    <x v="3"/>
    <s v="Debit Card"/>
    <x v="0"/>
    <s v="No"/>
    <s v="Accommodation"/>
    <n v="2"/>
    <n v="5"/>
    <n v="831.88"/>
    <x v="0"/>
    <n v="415.94"/>
  </r>
  <r>
    <n v="6197"/>
    <x v="3"/>
    <x v="55"/>
    <d v="2023-08-24T00:00:00"/>
    <x v="174"/>
    <x v="0"/>
    <n v="296.55"/>
    <n v="3"/>
    <n v="0"/>
    <x v="1"/>
    <s v="Credit Card"/>
    <x v="0"/>
    <s v="No"/>
    <s v="Accommodation"/>
    <n v="8"/>
    <n v="3"/>
    <n v="2372.4"/>
    <x v="0"/>
    <n v="296.55"/>
  </r>
  <r>
    <n v="6198"/>
    <x v="3"/>
    <x v="264"/>
    <d v="2023-07-05T00:00:00"/>
    <x v="274"/>
    <x v="0"/>
    <n v="314.54000000000002"/>
    <n v="1"/>
    <n v="2"/>
    <x v="1"/>
    <s v="Cash"/>
    <x v="3"/>
    <s v="No"/>
    <s v="Spa Services"/>
    <n v="3"/>
    <n v="3"/>
    <n v="0"/>
    <x v="2"/>
    <n v="0"/>
  </r>
  <r>
    <n v="6199"/>
    <x v="0"/>
    <x v="230"/>
    <d v="2023-06-22T00:00:00"/>
    <x v="60"/>
    <x v="3"/>
    <n v="370.59"/>
    <n v="2"/>
    <n v="2"/>
    <x v="0"/>
    <s v="Bank Transfer"/>
    <x v="0"/>
    <s v="No"/>
    <s v="Accommodation"/>
    <n v="4"/>
    <n v="4"/>
    <n v="1482.36"/>
    <x v="0"/>
    <n v="370.59"/>
  </r>
  <r>
    <n v="6200"/>
    <x v="2"/>
    <x v="354"/>
    <d v="2023-08-02T00:00:00"/>
    <x v="20"/>
    <x v="2"/>
    <n v="121.73"/>
    <n v="2"/>
    <n v="0"/>
    <x v="1"/>
    <s v="Credit Card"/>
    <x v="2"/>
    <s v="No"/>
    <s v="Spa Services"/>
    <n v="4"/>
    <n v="2"/>
    <n v="0"/>
    <x v="2"/>
    <n v="0"/>
  </r>
  <r>
    <n v="6201"/>
    <x v="1"/>
    <x v="87"/>
    <d v="2023-12-08T00:00:00"/>
    <x v="53"/>
    <x v="2"/>
    <n v="107.14"/>
    <n v="2"/>
    <n v="0"/>
    <x v="3"/>
    <s v="Credit Card"/>
    <x v="2"/>
    <s v="No"/>
    <s v="Accommodation"/>
    <n v="3"/>
    <n v="2"/>
    <n v="0"/>
    <x v="2"/>
    <n v="0"/>
  </r>
  <r>
    <n v="6202"/>
    <x v="0"/>
    <x v="357"/>
    <d v="2023-06-09T00:00:00"/>
    <x v="408"/>
    <x v="0"/>
    <n v="229.02"/>
    <n v="3"/>
    <n v="3"/>
    <x v="2"/>
    <s v="Credit Card"/>
    <x v="1"/>
    <s v="No"/>
    <s v="Spa Services"/>
    <n v="10"/>
    <n v="6"/>
    <n v="2290.2000000000003"/>
    <x v="1"/>
    <n v="229.02000000000004"/>
  </r>
  <r>
    <n v="6203"/>
    <x v="2"/>
    <x v="207"/>
    <d v="2023-06-08T00:00:00"/>
    <x v="268"/>
    <x v="2"/>
    <n v="79.48"/>
    <n v="1"/>
    <n v="0"/>
    <x v="2"/>
    <s v="Cash"/>
    <x v="1"/>
    <s v="No"/>
    <s v="Spa Services"/>
    <n v="10"/>
    <n v="1"/>
    <n v="794.80000000000007"/>
    <x v="1"/>
    <n v="79.48"/>
  </r>
  <r>
    <n v="6204"/>
    <x v="0"/>
    <x v="148"/>
    <d v="2023-06-07T00:00:00"/>
    <x v="147"/>
    <x v="1"/>
    <n v="158.82"/>
    <n v="2"/>
    <n v="0"/>
    <x v="1"/>
    <s v="UPI"/>
    <x v="0"/>
    <s v="Yes"/>
    <s v="Accommodation"/>
    <n v="11"/>
    <n v="2"/>
    <n v="1747.02"/>
    <x v="0"/>
    <n v="158.82"/>
  </r>
  <r>
    <n v="6205"/>
    <x v="3"/>
    <x v="186"/>
    <d v="2023-05-08T00:00:00"/>
    <x v="373"/>
    <x v="0"/>
    <n v="314.02999999999997"/>
    <n v="1"/>
    <n v="1"/>
    <x v="1"/>
    <s v="Credit Card"/>
    <x v="0"/>
    <s v="No"/>
    <s v="Accommodation"/>
    <n v="6"/>
    <n v="2"/>
    <n v="1884.1799999999998"/>
    <x v="0"/>
    <n v="314.02999999999997"/>
  </r>
  <r>
    <n v="6206"/>
    <x v="3"/>
    <x v="77"/>
    <d v="2023-07-08T00:00:00"/>
    <x v="290"/>
    <x v="1"/>
    <n v="237.55"/>
    <n v="1"/>
    <n v="2"/>
    <x v="2"/>
    <s v="Credit Card"/>
    <x v="1"/>
    <s v="Yes"/>
    <s v="Accommodation"/>
    <n v="8"/>
    <n v="3"/>
    <n v="1900.4"/>
    <x v="1"/>
    <n v="237.55"/>
  </r>
  <r>
    <n v="6207"/>
    <x v="1"/>
    <x v="230"/>
    <d v="2023-06-27T00:00:00"/>
    <x v="95"/>
    <x v="2"/>
    <n v="109.2"/>
    <n v="1"/>
    <n v="2"/>
    <x v="3"/>
    <s v="Credit Card"/>
    <x v="0"/>
    <s v="Yes"/>
    <s v="Food &amp; Beverage"/>
    <n v="9"/>
    <n v="3"/>
    <n v="982.80000000000007"/>
    <x v="0"/>
    <n v="109.2"/>
  </r>
  <r>
    <n v="6208"/>
    <x v="2"/>
    <x v="191"/>
    <d v="2023-06-11T00:00:00"/>
    <x v="222"/>
    <x v="2"/>
    <n v="113.68"/>
    <n v="1"/>
    <n v="2"/>
    <x v="1"/>
    <s v="Debit Card"/>
    <x v="1"/>
    <s v="Yes"/>
    <s v="Other"/>
    <n v="3"/>
    <n v="3"/>
    <n v="341.04"/>
    <x v="1"/>
    <n v="113.68"/>
  </r>
  <r>
    <n v="6209"/>
    <x v="3"/>
    <x v="194"/>
    <d v="2023-06-12T00:00:00"/>
    <x v="266"/>
    <x v="2"/>
    <n v="131.12"/>
    <n v="2"/>
    <n v="0"/>
    <x v="1"/>
    <s v="Credit Card"/>
    <x v="0"/>
    <s v="No"/>
    <s v="Laundry"/>
    <n v="2"/>
    <n v="2"/>
    <n v="262.24"/>
    <x v="0"/>
    <n v="131.12"/>
  </r>
  <r>
    <n v="6210"/>
    <x v="2"/>
    <x v="133"/>
    <d v="2023-01-08T00:00:00"/>
    <x v="172"/>
    <x v="1"/>
    <n v="142.81"/>
    <n v="2"/>
    <n v="0"/>
    <x v="1"/>
    <s v="Bank Transfer"/>
    <x v="0"/>
    <s v="No"/>
    <s v="Food &amp; Beverage"/>
    <n v="7"/>
    <n v="2"/>
    <n v="999.67000000000007"/>
    <x v="0"/>
    <n v="142.81"/>
  </r>
  <r>
    <n v="6211"/>
    <x v="0"/>
    <x v="168"/>
    <d v="2023-06-14T00:00:00"/>
    <x v="21"/>
    <x v="0"/>
    <n v="153.79"/>
    <n v="2"/>
    <n v="1"/>
    <x v="2"/>
    <s v="Cash"/>
    <x v="0"/>
    <s v="No"/>
    <s v="Other"/>
    <n v="8"/>
    <n v="3"/>
    <n v="1230.32"/>
    <x v="0"/>
    <n v="153.79"/>
  </r>
  <r>
    <n v="6212"/>
    <x v="2"/>
    <x v="265"/>
    <d v="2023-04-17T00:00:00"/>
    <x v="391"/>
    <x v="2"/>
    <n v="146.80000000000001"/>
    <n v="1"/>
    <n v="0"/>
    <x v="4"/>
    <s v="Bank Transfer"/>
    <x v="0"/>
    <s v="No"/>
    <s v="Accommodation"/>
    <n v="11"/>
    <n v="1"/>
    <n v="1614.8000000000002"/>
    <x v="0"/>
    <n v="146.80000000000001"/>
  </r>
  <r>
    <n v="6213"/>
    <x v="1"/>
    <x v="238"/>
    <d v="2023-12-28T00:00:00"/>
    <x v="108"/>
    <x v="1"/>
    <n v="136.6"/>
    <n v="1"/>
    <n v="0"/>
    <x v="2"/>
    <s v="Bank Transfer"/>
    <x v="0"/>
    <s v="Yes"/>
    <s v="Spa Services"/>
    <n v="7"/>
    <n v="1"/>
    <n v="956.19999999999993"/>
    <x v="0"/>
    <n v="136.6"/>
  </r>
  <r>
    <n v="6214"/>
    <x v="3"/>
    <x v="58"/>
    <d v="2023-10-10T00:00:00"/>
    <x v="208"/>
    <x v="3"/>
    <n v="331.15"/>
    <n v="4"/>
    <n v="0"/>
    <x v="3"/>
    <s v="UPI"/>
    <x v="1"/>
    <s v="No"/>
    <s v="Accommodation"/>
    <n v="1"/>
    <n v="4"/>
    <n v="331.15"/>
    <x v="1"/>
    <n v="331.15"/>
  </r>
  <r>
    <n v="6215"/>
    <x v="0"/>
    <x v="335"/>
    <d v="2023-07-18T00:00:00"/>
    <x v="341"/>
    <x v="2"/>
    <n v="89.25"/>
    <n v="4"/>
    <n v="0"/>
    <x v="1"/>
    <s v="Bank Transfer"/>
    <x v="0"/>
    <s v="No"/>
    <s v="Accommodation"/>
    <n v="5"/>
    <n v="4"/>
    <n v="446.25"/>
    <x v="0"/>
    <n v="89.25"/>
  </r>
  <r>
    <n v="6216"/>
    <x v="3"/>
    <x v="364"/>
    <d v="2023-07-09T00:00:00"/>
    <x v="366"/>
    <x v="2"/>
    <n v="135.30000000000001"/>
    <n v="1"/>
    <n v="0"/>
    <x v="1"/>
    <s v="Bank Transfer"/>
    <x v="0"/>
    <s v="Yes"/>
    <s v="Accommodation"/>
    <n v="2"/>
    <n v="1"/>
    <n v="270.60000000000002"/>
    <x v="0"/>
    <n v="135.30000000000001"/>
  </r>
  <r>
    <n v="6217"/>
    <x v="1"/>
    <x v="89"/>
    <d v="2023-11-04T00:00:00"/>
    <x v="90"/>
    <x v="1"/>
    <n v="107.73"/>
    <n v="2"/>
    <n v="3"/>
    <x v="4"/>
    <s v="Cash"/>
    <x v="0"/>
    <s v="No"/>
    <s v="Spa Services"/>
    <n v="6"/>
    <n v="5"/>
    <n v="646.38"/>
    <x v="0"/>
    <n v="107.73"/>
  </r>
  <r>
    <n v="6218"/>
    <x v="3"/>
    <x v="345"/>
    <d v="2023-02-25T00:00:00"/>
    <x v="111"/>
    <x v="1"/>
    <n v="193.92"/>
    <n v="2"/>
    <n v="2"/>
    <x v="2"/>
    <s v="Debit Card"/>
    <x v="1"/>
    <s v="Yes"/>
    <s v="Accommodation"/>
    <n v="2"/>
    <n v="4"/>
    <n v="387.84"/>
    <x v="1"/>
    <n v="193.92"/>
  </r>
  <r>
    <n v="6219"/>
    <x v="0"/>
    <x v="12"/>
    <d v="2023-09-10T00:00:00"/>
    <x v="71"/>
    <x v="1"/>
    <n v="122.07"/>
    <n v="1"/>
    <n v="2"/>
    <x v="2"/>
    <s v="Bank Transfer"/>
    <x v="0"/>
    <s v="Yes"/>
    <s v="Laundry"/>
    <n v="8"/>
    <n v="3"/>
    <n v="976.56"/>
    <x v="0"/>
    <n v="122.07"/>
  </r>
  <r>
    <n v="6220"/>
    <x v="1"/>
    <x v="22"/>
    <d v="2023-12-10T00:00:00"/>
    <x v="214"/>
    <x v="1"/>
    <n v="143.38999999999999"/>
    <n v="1"/>
    <n v="0"/>
    <x v="4"/>
    <s v="Credit Card"/>
    <x v="0"/>
    <s v="Yes"/>
    <s v="Food &amp; Beverage"/>
    <n v="4"/>
    <n v="1"/>
    <n v="573.55999999999995"/>
    <x v="0"/>
    <n v="143.38999999999999"/>
  </r>
  <r>
    <n v="6221"/>
    <x v="2"/>
    <x v="283"/>
    <d v="2023-12-14T00:00:00"/>
    <x v="190"/>
    <x v="0"/>
    <n v="205.45"/>
    <n v="2"/>
    <n v="2"/>
    <x v="2"/>
    <s v="UPI"/>
    <x v="0"/>
    <s v="No"/>
    <s v="Accommodation"/>
    <n v="4"/>
    <n v="4"/>
    <n v="821.8"/>
    <x v="0"/>
    <n v="205.45"/>
  </r>
  <r>
    <n v="6222"/>
    <x v="2"/>
    <x v="342"/>
    <d v="2023-01-24T00:00:00"/>
    <x v="263"/>
    <x v="2"/>
    <n v="109.49"/>
    <n v="2"/>
    <n v="0"/>
    <x v="2"/>
    <s v="Debit Card"/>
    <x v="1"/>
    <s v="No"/>
    <s v="Other"/>
    <n v="3"/>
    <n v="2"/>
    <n v="328.46999999999997"/>
    <x v="1"/>
    <n v="109.49"/>
  </r>
  <r>
    <n v="6223"/>
    <x v="2"/>
    <x v="226"/>
    <d v="2024-01-04T00:00:00"/>
    <x v="226"/>
    <x v="3"/>
    <n v="307.49"/>
    <n v="2"/>
    <n v="0"/>
    <x v="4"/>
    <s v="UPI"/>
    <x v="2"/>
    <s v="No"/>
    <s v="Laundry"/>
    <n v="4"/>
    <n v="2"/>
    <n v="0"/>
    <x v="2"/>
    <n v="0"/>
  </r>
  <r>
    <n v="6224"/>
    <x v="3"/>
    <x v="271"/>
    <d v="2023-08-14T00:00:00"/>
    <x v="149"/>
    <x v="0"/>
    <n v="307.95999999999998"/>
    <n v="3"/>
    <n v="1"/>
    <x v="2"/>
    <s v="UPI"/>
    <x v="0"/>
    <s v="No"/>
    <s v="Accommodation"/>
    <n v="3"/>
    <n v="4"/>
    <n v="923.87999999999988"/>
    <x v="0"/>
    <n v="307.95999999999998"/>
  </r>
  <r>
    <n v="6225"/>
    <x v="1"/>
    <x v="142"/>
    <d v="2023-01-13T00:00:00"/>
    <x v="162"/>
    <x v="2"/>
    <n v="75.14"/>
    <n v="2"/>
    <n v="0"/>
    <x v="4"/>
    <s v="Credit Card"/>
    <x v="0"/>
    <s v="Yes"/>
    <s v="Accommodation"/>
    <n v="9"/>
    <n v="2"/>
    <n v="676.26"/>
    <x v="0"/>
    <n v="75.14"/>
  </r>
  <r>
    <n v="6226"/>
    <x v="3"/>
    <x v="78"/>
    <d v="2023-01-07T00:00:00"/>
    <x v="294"/>
    <x v="1"/>
    <n v="194.71"/>
    <n v="1"/>
    <n v="3"/>
    <x v="1"/>
    <s v="Bank Transfer"/>
    <x v="0"/>
    <s v="No"/>
    <s v="Food &amp; Beverage"/>
    <n v="5"/>
    <n v="4"/>
    <n v="973.55000000000007"/>
    <x v="0"/>
    <n v="194.71"/>
  </r>
  <r>
    <n v="6227"/>
    <x v="2"/>
    <x v="24"/>
    <d v="2023-03-11T00:00:00"/>
    <x v="23"/>
    <x v="2"/>
    <n v="85.92"/>
    <n v="1"/>
    <n v="0"/>
    <x v="3"/>
    <s v="Credit Card"/>
    <x v="0"/>
    <s v="Yes"/>
    <s v="Accommodation"/>
    <n v="5"/>
    <n v="1"/>
    <n v="429.6"/>
    <x v="0"/>
    <n v="85.92"/>
  </r>
  <r>
    <n v="6228"/>
    <x v="3"/>
    <x v="347"/>
    <d v="2023-10-30T00:00:00"/>
    <x v="344"/>
    <x v="1"/>
    <n v="244.88"/>
    <n v="1"/>
    <n v="0"/>
    <x v="2"/>
    <s v="Credit Card"/>
    <x v="1"/>
    <s v="No"/>
    <s v="Spa Services"/>
    <n v="8"/>
    <n v="1"/>
    <n v="1959.04"/>
    <x v="1"/>
    <n v="244.88"/>
  </r>
  <r>
    <n v="6229"/>
    <x v="1"/>
    <x v="79"/>
    <d v="2023-01-25T00:00:00"/>
    <x v="24"/>
    <x v="0"/>
    <n v="145.6"/>
    <n v="1"/>
    <n v="1"/>
    <x v="3"/>
    <s v="Credit Card"/>
    <x v="0"/>
    <s v="Yes"/>
    <s v="Laundry"/>
    <n v="3"/>
    <n v="2"/>
    <n v="436.79999999999995"/>
    <x v="0"/>
    <n v="145.6"/>
  </r>
  <r>
    <n v="6230"/>
    <x v="1"/>
    <x v="279"/>
    <d v="2023-03-13T00:00:00"/>
    <x v="102"/>
    <x v="2"/>
    <n v="54.67"/>
    <n v="1"/>
    <n v="1"/>
    <x v="2"/>
    <s v="Cash"/>
    <x v="1"/>
    <s v="No"/>
    <s v="Accommodation"/>
    <n v="3"/>
    <n v="2"/>
    <n v="164.01"/>
    <x v="1"/>
    <n v="54.669999999999995"/>
  </r>
  <r>
    <n v="6231"/>
    <x v="0"/>
    <x v="102"/>
    <d v="2023-09-19T00:00:00"/>
    <x v="110"/>
    <x v="3"/>
    <n v="298.86"/>
    <n v="2"/>
    <n v="0"/>
    <x v="0"/>
    <s v="UPI"/>
    <x v="0"/>
    <s v="No"/>
    <s v="Other"/>
    <n v="3"/>
    <n v="2"/>
    <n v="896.58"/>
    <x v="0"/>
    <n v="298.86"/>
  </r>
  <r>
    <n v="6232"/>
    <x v="0"/>
    <x v="104"/>
    <d v="2023-09-13T00:00:00"/>
    <x v="320"/>
    <x v="3"/>
    <n v="321.12"/>
    <n v="2"/>
    <n v="0"/>
    <x v="3"/>
    <s v="Bank Transfer"/>
    <x v="1"/>
    <s v="No"/>
    <s v="Spa Services"/>
    <n v="1"/>
    <n v="2"/>
    <n v="321.12"/>
    <x v="1"/>
    <n v="321.12"/>
  </r>
  <r>
    <n v="6233"/>
    <x v="3"/>
    <x v="78"/>
    <d v="2023-01-06T00:00:00"/>
    <x v="242"/>
    <x v="1"/>
    <n v="192.72"/>
    <n v="2"/>
    <n v="0"/>
    <x v="4"/>
    <s v="UPI"/>
    <x v="0"/>
    <s v="No"/>
    <s v="Accommodation"/>
    <n v="4"/>
    <n v="2"/>
    <n v="770.88"/>
    <x v="0"/>
    <n v="192.72"/>
  </r>
  <r>
    <n v="6234"/>
    <x v="0"/>
    <x v="9"/>
    <d v="2023-08-09T00:00:00"/>
    <x v="249"/>
    <x v="0"/>
    <n v="269.66000000000003"/>
    <n v="2"/>
    <n v="0"/>
    <x v="1"/>
    <s v="Bank Transfer"/>
    <x v="1"/>
    <s v="No"/>
    <s v="Other"/>
    <n v="4"/>
    <n v="2"/>
    <n v="1078.6400000000001"/>
    <x v="1"/>
    <n v="269.66000000000003"/>
  </r>
  <r>
    <n v="6235"/>
    <x v="3"/>
    <x v="182"/>
    <d v="2023-11-10T00:00:00"/>
    <x v="276"/>
    <x v="2"/>
    <n v="146.88"/>
    <n v="2"/>
    <n v="0"/>
    <x v="1"/>
    <s v="UPI"/>
    <x v="1"/>
    <s v="No"/>
    <s v="Food &amp; Beverage"/>
    <n v="3"/>
    <n v="2"/>
    <n v="440.64"/>
    <x v="1"/>
    <n v="146.88"/>
  </r>
  <r>
    <n v="6236"/>
    <x v="3"/>
    <x v="182"/>
    <d v="2023-11-10T00:00:00"/>
    <x v="17"/>
    <x v="0"/>
    <n v="270.89999999999998"/>
    <n v="1"/>
    <n v="2"/>
    <x v="1"/>
    <s v="Bank Transfer"/>
    <x v="3"/>
    <s v="No"/>
    <s v="Other"/>
    <n v="3"/>
    <n v="3"/>
    <n v="0"/>
    <x v="2"/>
    <n v="0"/>
  </r>
  <r>
    <n v="6237"/>
    <x v="3"/>
    <x v="361"/>
    <d v="2023-02-09T00:00:00"/>
    <x v="328"/>
    <x v="3"/>
    <n v="519.41"/>
    <n v="1"/>
    <n v="0"/>
    <x v="4"/>
    <s v="UPI"/>
    <x v="2"/>
    <s v="No"/>
    <s v="Food &amp; Beverage"/>
    <n v="3"/>
    <n v="1"/>
    <n v="0"/>
    <x v="2"/>
    <n v="0"/>
  </r>
  <r>
    <n v="6238"/>
    <x v="0"/>
    <x v="247"/>
    <d v="2023-08-17T00:00:00"/>
    <x v="395"/>
    <x v="2"/>
    <n v="116.37"/>
    <n v="4"/>
    <n v="0"/>
    <x v="4"/>
    <s v="UPI"/>
    <x v="0"/>
    <s v="No"/>
    <s v="Accommodation"/>
    <n v="4"/>
    <n v="4"/>
    <n v="465.48"/>
    <x v="0"/>
    <n v="116.37"/>
  </r>
  <r>
    <n v="6239"/>
    <x v="1"/>
    <x v="316"/>
    <d v="2023-09-17T00:00:00"/>
    <x v="324"/>
    <x v="1"/>
    <n v="162.19"/>
    <n v="3"/>
    <n v="0"/>
    <x v="4"/>
    <s v="UPI"/>
    <x v="2"/>
    <s v="No"/>
    <s v="Accommodation"/>
    <n v="8"/>
    <n v="3"/>
    <n v="0"/>
    <x v="2"/>
    <n v="0"/>
  </r>
  <r>
    <n v="6240"/>
    <x v="2"/>
    <x v="100"/>
    <d v="2023-06-24T00:00:00"/>
    <x v="139"/>
    <x v="1"/>
    <n v="167.46"/>
    <n v="2"/>
    <n v="0"/>
    <x v="1"/>
    <s v="Cash"/>
    <x v="0"/>
    <s v="No"/>
    <s v="Accommodation"/>
    <n v="3"/>
    <n v="2"/>
    <n v="502.38"/>
    <x v="0"/>
    <n v="167.46"/>
  </r>
  <r>
    <n v="6241"/>
    <x v="3"/>
    <x v="182"/>
    <d v="2023-11-16T00:00:00"/>
    <x v="287"/>
    <x v="0"/>
    <n v="267.27"/>
    <n v="4"/>
    <n v="0"/>
    <x v="3"/>
    <s v="UPI"/>
    <x v="0"/>
    <s v="No"/>
    <s v="Accommodation"/>
    <n v="9"/>
    <n v="4"/>
    <n v="2405.4299999999998"/>
    <x v="0"/>
    <n v="267.27"/>
  </r>
  <r>
    <n v="6242"/>
    <x v="1"/>
    <x v="143"/>
    <d v="2023-12-11T00:00:00"/>
    <x v="363"/>
    <x v="1"/>
    <n v="169.88"/>
    <n v="2"/>
    <n v="0"/>
    <x v="0"/>
    <s v="Credit Card"/>
    <x v="1"/>
    <s v="No"/>
    <s v="Spa Services"/>
    <n v="8"/>
    <n v="2"/>
    <n v="1359.04"/>
    <x v="1"/>
    <n v="169.88"/>
  </r>
  <r>
    <n v="6243"/>
    <x v="3"/>
    <x v="229"/>
    <d v="2023-01-07T00:00:00"/>
    <x v="172"/>
    <x v="1"/>
    <n v="183.61"/>
    <n v="2"/>
    <n v="2"/>
    <x v="3"/>
    <s v="Bank Transfer"/>
    <x v="0"/>
    <s v="No"/>
    <s v="Spa Services"/>
    <n v="2"/>
    <n v="4"/>
    <n v="367.22"/>
    <x v="0"/>
    <n v="183.61"/>
  </r>
  <r>
    <n v="6244"/>
    <x v="3"/>
    <x v="56"/>
    <d v="2023-02-21T00:00:00"/>
    <x v="376"/>
    <x v="3"/>
    <n v="572.04999999999995"/>
    <n v="2"/>
    <n v="2"/>
    <x v="1"/>
    <s v="Credit Card"/>
    <x v="2"/>
    <s v="No"/>
    <s v="Accommodation"/>
    <n v="3"/>
    <n v="4"/>
    <n v="0"/>
    <x v="2"/>
    <n v="0"/>
  </r>
  <r>
    <n v="6245"/>
    <x v="2"/>
    <x v="101"/>
    <d v="2023-05-13T00:00:00"/>
    <x v="373"/>
    <x v="2"/>
    <n v="121.07"/>
    <n v="1"/>
    <n v="2"/>
    <x v="3"/>
    <s v="Credit Card"/>
    <x v="0"/>
    <s v="No"/>
    <s v="Accommodation"/>
    <n v="2"/>
    <n v="3"/>
    <n v="242.14"/>
    <x v="0"/>
    <n v="121.07"/>
  </r>
  <r>
    <n v="6246"/>
    <x v="3"/>
    <x v="335"/>
    <d v="2023-07-17T00:00:00"/>
    <x v="213"/>
    <x v="1"/>
    <n v="172.41"/>
    <n v="1"/>
    <n v="0"/>
    <x v="0"/>
    <s v="Bank Transfer"/>
    <x v="0"/>
    <s v="No"/>
    <s v="Accommodation"/>
    <n v="4"/>
    <n v="1"/>
    <n v="689.64"/>
    <x v="0"/>
    <n v="172.41"/>
  </r>
  <r>
    <n v="6247"/>
    <x v="2"/>
    <x v="339"/>
    <d v="2023-12-07T00:00:00"/>
    <x v="143"/>
    <x v="1"/>
    <n v="196.32"/>
    <n v="2"/>
    <n v="2"/>
    <x v="4"/>
    <s v="Credit Card"/>
    <x v="3"/>
    <s v="No"/>
    <s v="Accommodation"/>
    <n v="8"/>
    <n v="4"/>
    <n v="0"/>
    <x v="2"/>
    <n v="0"/>
  </r>
  <r>
    <n v="6248"/>
    <x v="3"/>
    <x v="154"/>
    <d v="2023-10-28T00:00:00"/>
    <x v="209"/>
    <x v="1"/>
    <n v="146.30000000000001"/>
    <n v="2"/>
    <n v="1"/>
    <x v="1"/>
    <s v="Credit Card"/>
    <x v="0"/>
    <s v="No"/>
    <s v="Spa Services"/>
    <n v="5"/>
    <n v="3"/>
    <n v="731.5"/>
    <x v="0"/>
    <n v="146.30000000000001"/>
  </r>
  <r>
    <n v="6249"/>
    <x v="0"/>
    <x v="240"/>
    <d v="2023-05-26T00:00:00"/>
    <x v="360"/>
    <x v="0"/>
    <n v="172.6"/>
    <n v="3"/>
    <n v="0"/>
    <x v="1"/>
    <s v="Debit Card"/>
    <x v="2"/>
    <s v="No"/>
    <s v="Accommodation"/>
    <n v="2"/>
    <n v="3"/>
    <n v="0"/>
    <x v="2"/>
    <n v="0"/>
  </r>
  <r>
    <n v="6250"/>
    <x v="0"/>
    <x v="98"/>
    <d v="2023-05-24T00:00:00"/>
    <x v="406"/>
    <x v="1"/>
    <n v="126.93"/>
    <n v="1"/>
    <n v="0"/>
    <x v="1"/>
    <s v="UPI"/>
    <x v="0"/>
    <s v="Yes"/>
    <s v="Laundry"/>
    <n v="9"/>
    <n v="1"/>
    <n v="1142.3700000000001"/>
    <x v="0"/>
    <n v="126.93"/>
  </r>
  <r>
    <n v="6251"/>
    <x v="1"/>
    <x v="176"/>
    <d v="2023-12-02T00:00:00"/>
    <x v="214"/>
    <x v="0"/>
    <n v="191.56"/>
    <n v="2"/>
    <n v="0"/>
    <x v="1"/>
    <s v="Credit Card"/>
    <x v="1"/>
    <s v="No"/>
    <s v="Laundry"/>
    <n v="6"/>
    <n v="2"/>
    <n v="1149.3600000000001"/>
    <x v="1"/>
    <n v="191.56000000000003"/>
  </r>
  <r>
    <n v="6252"/>
    <x v="1"/>
    <x v="156"/>
    <d v="2023-08-11T00:00:00"/>
    <x v="249"/>
    <x v="3"/>
    <n v="397.7"/>
    <n v="2"/>
    <n v="2"/>
    <x v="3"/>
    <s v="UPI"/>
    <x v="0"/>
    <s v="No"/>
    <s v="Accommodation"/>
    <n v="2"/>
    <n v="4"/>
    <n v="795.4"/>
    <x v="0"/>
    <n v="397.7"/>
  </r>
  <r>
    <n v="6253"/>
    <x v="0"/>
    <x v="292"/>
    <d v="2023-11-25T00:00:00"/>
    <x v="25"/>
    <x v="3"/>
    <n v="465.69"/>
    <n v="4"/>
    <n v="0"/>
    <x v="3"/>
    <s v="Bank Transfer"/>
    <x v="0"/>
    <s v="No"/>
    <s v="Other"/>
    <n v="9"/>
    <n v="4"/>
    <n v="4191.21"/>
    <x v="0"/>
    <n v="465.69"/>
  </r>
  <r>
    <n v="6254"/>
    <x v="3"/>
    <x v="113"/>
    <d v="2023-08-22T00:00:00"/>
    <x v="388"/>
    <x v="2"/>
    <n v="131.78"/>
    <n v="2"/>
    <n v="0"/>
    <x v="3"/>
    <s v="Bank Transfer"/>
    <x v="1"/>
    <s v="No"/>
    <s v="Accommodation"/>
    <n v="2"/>
    <n v="2"/>
    <n v="263.56"/>
    <x v="1"/>
    <n v="131.78"/>
  </r>
  <r>
    <n v="6255"/>
    <x v="1"/>
    <x v="233"/>
    <d v="2023-03-11T00:00:00"/>
    <x v="337"/>
    <x v="2"/>
    <n v="110.86"/>
    <n v="4"/>
    <n v="2"/>
    <x v="3"/>
    <s v="Bank Transfer"/>
    <x v="0"/>
    <s v="No"/>
    <s v="Spa Services"/>
    <n v="8"/>
    <n v="6"/>
    <n v="886.88"/>
    <x v="0"/>
    <n v="110.86"/>
  </r>
  <r>
    <n v="6256"/>
    <x v="0"/>
    <x v="70"/>
    <d v="2023-08-17T00:00:00"/>
    <x v="296"/>
    <x v="2"/>
    <n v="72.84"/>
    <n v="1"/>
    <n v="3"/>
    <x v="2"/>
    <s v="UPI"/>
    <x v="1"/>
    <s v="No"/>
    <s v="Spa Services"/>
    <n v="2"/>
    <n v="4"/>
    <n v="145.68"/>
    <x v="1"/>
    <n v="72.84"/>
  </r>
  <r>
    <n v="6257"/>
    <x v="3"/>
    <x v="85"/>
    <d v="2023-01-25T00:00:00"/>
    <x v="333"/>
    <x v="2"/>
    <n v="144.05000000000001"/>
    <n v="2"/>
    <n v="0"/>
    <x v="1"/>
    <s v="Bank Transfer"/>
    <x v="1"/>
    <s v="No"/>
    <s v="Accommodation"/>
    <n v="2"/>
    <n v="2"/>
    <n v="288.10000000000002"/>
    <x v="1"/>
    <n v="144.05000000000001"/>
  </r>
  <r>
    <n v="6258"/>
    <x v="0"/>
    <x v="241"/>
    <d v="2023-03-22T00:00:00"/>
    <x v="74"/>
    <x v="1"/>
    <n v="103.37"/>
    <n v="4"/>
    <n v="0"/>
    <x v="3"/>
    <s v="UPI"/>
    <x v="1"/>
    <s v="Yes"/>
    <s v="Accommodation"/>
    <n v="11"/>
    <n v="4"/>
    <n v="1137.0700000000002"/>
    <x v="1"/>
    <n v="103.37000000000002"/>
  </r>
  <r>
    <n v="6259"/>
    <x v="2"/>
    <x v="270"/>
    <d v="2023-11-28T00:00:00"/>
    <x v="184"/>
    <x v="2"/>
    <n v="134.68"/>
    <n v="2"/>
    <n v="0"/>
    <x v="3"/>
    <s v="Credit Card"/>
    <x v="2"/>
    <s v="Yes"/>
    <s v="Laundry"/>
    <n v="4"/>
    <n v="2"/>
    <n v="0"/>
    <x v="2"/>
    <n v="0"/>
  </r>
  <r>
    <n v="6260"/>
    <x v="2"/>
    <x v="343"/>
    <d v="2023-03-14T00:00:00"/>
    <x v="44"/>
    <x v="2"/>
    <n v="110.28"/>
    <n v="2"/>
    <n v="1"/>
    <x v="4"/>
    <s v="Cash"/>
    <x v="0"/>
    <s v="No"/>
    <s v="Accommodation"/>
    <n v="5"/>
    <n v="3"/>
    <n v="551.4"/>
    <x v="0"/>
    <n v="110.28"/>
  </r>
  <r>
    <n v="6261"/>
    <x v="3"/>
    <x v="65"/>
    <d v="2023-01-30T00:00:00"/>
    <x v="132"/>
    <x v="0"/>
    <n v="296.66000000000003"/>
    <n v="2"/>
    <n v="0"/>
    <x v="0"/>
    <s v="Credit Card"/>
    <x v="0"/>
    <s v="No"/>
    <s v="Laundry"/>
    <n v="2"/>
    <n v="2"/>
    <n v="593.32000000000005"/>
    <x v="0"/>
    <n v="296.66000000000003"/>
  </r>
  <r>
    <n v="6262"/>
    <x v="0"/>
    <x v="33"/>
    <d v="2023-12-23T00:00:00"/>
    <x v="168"/>
    <x v="0"/>
    <n v="193.06"/>
    <n v="2"/>
    <n v="0"/>
    <x v="1"/>
    <s v="Cash"/>
    <x v="0"/>
    <s v="Yes"/>
    <s v="Accommodation"/>
    <n v="3"/>
    <n v="2"/>
    <n v="579.18000000000006"/>
    <x v="0"/>
    <n v="193.06000000000003"/>
  </r>
  <r>
    <n v="6263"/>
    <x v="1"/>
    <x v="331"/>
    <d v="2024-01-03T00:00:00"/>
    <x v="374"/>
    <x v="2"/>
    <n v="114.01"/>
    <n v="2"/>
    <n v="1"/>
    <x v="2"/>
    <s v="Debit Card"/>
    <x v="0"/>
    <s v="No"/>
    <s v="Accommodation"/>
    <n v="7"/>
    <n v="3"/>
    <n v="798.07"/>
    <x v="0"/>
    <n v="114.01"/>
  </r>
  <r>
    <n v="6264"/>
    <x v="2"/>
    <x v="28"/>
    <d v="2023-03-21T00:00:00"/>
    <x v="218"/>
    <x v="1"/>
    <n v="200.45"/>
    <n v="1"/>
    <n v="2"/>
    <x v="3"/>
    <s v="UPI"/>
    <x v="0"/>
    <s v="Yes"/>
    <s v="Laundry"/>
    <n v="7"/>
    <n v="3"/>
    <n v="1403.1499999999999"/>
    <x v="0"/>
    <n v="200.45"/>
  </r>
  <r>
    <n v="6265"/>
    <x v="3"/>
    <x v="63"/>
    <d v="2023-03-25T00:00:00"/>
    <x v="144"/>
    <x v="0"/>
    <n v="205.08"/>
    <n v="2"/>
    <n v="1"/>
    <x v="3"/>
    <s v="Cash"/>
    <x v="1"/>
    <s v="No"/>
    <s v="Food &amp; Beverage"/>
    <n v="4"/>
    <n v="3"/>
    <n v="820.32"/>
    <x v="1"/>
    <n v="205.08"/>
  </r>
  <r>
    <n v="6266"/>
    <x v="3"/>
    <x v="166"/>
    <d v="2023-02-10T00:00:00"/>
    <x v="172"/>
    <x v="1"/>
    <n v="236.76"/>
    <n v="1"/>
    <n v="0"/>
    <x v="2"/>
    <s v="Debit Card"/>
    <x v="1"/>
    <s v="No"/>
    <s v="Food &amp; Beverage"/>
    <n v="3"/>
    <n v="1"/>
    <n v="710.28"/>
    <x v="1"/>
    <n v="236.76"/>
  </r>
  <r>
    <n v="6267"/>
    <x v="0"/>
    <x v="224"/>
    <d v="2023-05-20T00:00:00"/>
    <x v="195"/>
    <x v="3"/>
    <n v="328.08"/>
    <n v="2"/>
    <n v="2"/>
    <x v="3"/>
    <s v="UPI"/>
    <x v="2"/>
    <s v="No"/>
    <s v="Accommodation"/>
    <n v="2"/>
    <n v="4"/>
    <n v="0"/>
    <x v="2"/>
    <n v="0"/>
  </r>
  <r>
    <n v="6268"/>
    <x v="1"/>
    <x v="33"/>
    <d v="2023-12-28T00:00:00"/>
    <x v="354"/>
    <x v="1"/>
    <n v="162.02000000000001"/>
    <n v="2"/>
    <n v="0"/>
    <x v="2"/>
    <s v="Debit Card"/>
    <x v="3"/>
    <s v="No"/>
    <s v="Accommodation"/>
    <n v="8"/>
    <n v="2"/>
    <n v="0"/>
    <x v="2"/>
    <n v="0"/>
  </r>
  <r>
    <n v="6269"/>
    <x v="1"/>
    <x v="226"/>
    <d v="2024-01-04T00:00:00"/>
    <x v="435"/>
    <x v="3"/>
    <n v="430.36"/>
    <n v="2"/>
    <n v="0"/>
    <x v="1"/>
    <s v="UPI"/>
    <x v="0"/>
    <s v="Yes"/>
    <s v="Spa Services"/>
    <n v="4"/>
    <n v="2"/>
    <n v="1721.44"/>
    <x v="0"/>
    <n v="430.36"/>
  </r>
  <r>
    <n v="6270"/>
    <x v="1"/>
    <x v="348"/>
    <d v="2023-07-23T00:00:00"/>
    <x v="118"/>
    <x v="1"/>
    <n v="157.33000000000001"/>
    <n v="2"/>
    <n v="0"/>
    <x v="1"/>
    <s v="Debit Card"/>
    <x v="3"/>
    <s v="No"/>
    <s v="Accommodation"/>
    <n v="3"/>
    <n v="2"/>
    <n v="0"/>
    <x v="2"/>
    <n v="0"/>
  </r>
  <r>
    <n v="6271"/>
    <x v="2"/>
    <x v="226"/>
    <d v="2024-01-07T00:00:00"/>
    <x v="358"/>
    <x v="0"/>
    <n v="219.91"/>
    <n v="3"/>
    <n v="0"/>
    <x v="2"/>
    <s v="UPI"/>
    <x v="2"/>
    <s v="No"/>
    <s v="Other"/>
    <n v="7"/>
    <n v="3"/>
    <n v="0"/>
    <x v="2"/>
    <n v="0"/>
  </r>
  <r>
    <n v="6272"/>
    <x v="3"/>
    <x v="204"/>
    <d v="2023-02-27T00:00:00"/>
    <x v="76"/>
    <x v="0"/>
    <n v="253.61"/>
    <n v="1"/>
    <n v="2"/>
    <x v="1"/>
    <s v="Debit Card"/>
    <x v="0"/>
    <s v="No"/>
    <s v="Accommodation"/>
    <n v="7"/>
    <n v="3"/>
    <n v="1775.27"/>
    <x v="0"/>
    <n v="253.60999999999999"/>
  </r>
  <r>
    <n v="6273"/>
    <x v="0"/>
    <x v="362"/>
    <d v="2023-11-02T00:00:00"/>
    <x v="272"/>
    <x v="0"/>
    <n v="277.47000000000003"/>
    <n v="1"/>
    <n v="2"/>
    <x v="1"/>
    <s v="Credit Card"/>
    <x v="0"/>
    <s v="No"/>
    <s v="Accommodation"/>
    <n v="1"/>
    <n v="3"/>
    <n v="277.47000000000003"/>
    <x v="0"/>
    <n v="277.47000000000003"/>
  </r>
  <r>
    <n v="6274"/>
    <x v="2"/>
    <x v="145"/>
    <d v="2023-11-05T00:00:00"/>
    <x v="374"/>
    <x v="1"/>
    <n v="179.86"/>
    <n v="2"/>
    <n v="2"/>
    <x v="4"/>
    <s v="Cash"/>
    <x v="1"/>
    <s v="No"/>
    <s v="Spa Services"/>
    <n v="2"/>
    <n v="4"/>
    <n v="359.72"/>
    <x v="1"/>
    <n v="179.86"/>
  </r>
  <r>
    <n v="6275"/>
    <x v="3"/>
    <x v="239"/>
    <d v="2023-04-28T00:00:00"/>
    <x v="58"/>
    <x v="2"/>
    <n v="123.36"/>
    <n v="1"/>
    <n v="0"/>
    <x v="1"/>
    <s v="Credit Card"/>
    <x v="0"/>
    <s v="No"/>
    <s v="Accommodation"/>
    <n v="3"/>
    <n v="1"/>
    <n v="370.08"/>
    <x v="0"/>
    <n v="123.36"/>
  </r>
  <r>
    <n v="6276"/>
    <x v="2"/>
    <x v="232"/>
    <d v="2023-09-19T00:00:00"/>
    <x v="233"/>
    <x v="1"/>
    <n v="118.62"/>
    <n v="2"/>
    <n v="0"/>
    <x v="1"/>
    <s v="Bank Transfer"/>
    <x v="0"/>
    <s v="Yes"/>
    <s v="Laundry"/>
    <n v="8"/>
    <n v="2"/>
    <n v="948.96"/>
    <x v="0"/>
    <n v="118.62"/>
  </r>
  <r>
    <n v="6277"/>
    <x v="2"/>
    <x v="352"/>
    <d v="2023-08-31T00:00:00"/>
    <x v="135"/>
    <x v="2"/>
    <n v="126.31"/>
    <n v="1"/>
    <n v="2"/>
    <x v="2"/>
    <s v="UPI"/>
    <x v="0"/>
    <s v="Yes"/>
    <s v="Accommodation"/>
    <n v="6"/>
    <n v="3"/>
    <n v="757.86"/>
    <x v="0"/>
    <n v="126.31"/>
  </r>
  <r>
    <n v="6278"/>
    <x v="1"/>
    <x v="276"/>
    <d v="2023-02-01T00:00:00"/>
    <x v="150"/>
    <x v="2"/>
    <n v="115.63"/>
    <n v="1"/>
    <n v="1"/>
    <x v="1"/>
    <s v="Debit Card"/>
    <x v="0"/>
    <s v="No"/>
    <s v="Food &amp; Beverage"/>
    <n v="3"/>
    <n v="2"/>
    <n v="346.89"/>
    <x v="0"/>
    <n v="115.63"/>
  </r>
  <r>
    <n v="6279"/>
    <x v="1"/>
    <x v="210"/>
    <d v="2023-03-24T00:00:00"/>
    <x v="254"/>
    <x v="1"/>
    <n v="109.54"/>
    <n v="1"/>
    <n v="1"/>
    <x v="2"/>
    <s v="Credit Card"/>
    <x v="1"/>
    <s v="Yes"/>
    <s v="Accommodation"/>
    <n v="8"/>
    <n v="2"/>
    <n v="876.32"/>
    <x v="1"/>
    <n v="109.54"/>
  </r>
  <r>
    <n v="6280"/>
    <x v="0"/>
    <x v="142"/>
    <d v="2023-01-09T00:00:00"/>
    <x v="392"/>
    <x v="2"/>
    <n v="109.25"/>
    <n v="2"/>
    <n v="0"/>
    <x v="3"/>
    <s v="UPI"/>
    <x v="2"/>
    <s v="Yes"/>
    <s v="Accommodation"/>
    <n v="5"/>
    <n v="2"/>
    <n v="0"/>
    <x v="2"/>
    <n v="0"/>
  </r>
  <r>
    <n v="6281"/>
    <x v="0"/>
    <x v="267"/>
    <d v="2023-11-29T00:00:00"/>
    <x v="133"/>
    <x v="3"/>
    <n v="342.81"/>
    <n v="4"/>
    <n v="0"/>
    <x v="2"/>
    <s v="Cash"/>
    <x v="0"/>
    <s v="No"/>
    <s v="Food &amp; Beverage"/>
    <n v="10"/>
    <n v="4"/>
    <n v="3428.1"/>
    <x v="0"/>
    <n v="342.81"/>
  </r>
  <r>
    <n v="6282"/>
    <x v="1"/>
    <x v="348"/>
    <d v="2023-07-25T00:00:00"/>
    <x v="18"/>
    <x v="1"/>
    <n v="146.07"/>
    <n v="1"/>
    <n v="0"/>
    <x v="2"/>
    <s v="Bank Transfer"/>
    <x v="3"/>
    <s v="Yes"/>
    <s v="Accommodation"/>
    <n v="5"/>
    <n v="1"/>
    <n v="0"/>
    <x v="2"/>
    <n v="0"/>
  </r>
  <r>
    <n v="6283"/>
    <x v="3"/>
    <x v="3"/>
    <d v="2023-12-22T00:00:00"/>
    <x v="52"/>
    <x v="1"/>
    <n v="221.2"/>
    <n v="1"/>
    <n v="0"/>
    <x v="2"/>
    <s v="Cash"/>
    <x v="3"/>
    <s v="No"/>
    <s v="Accommodation"/>
    <n v="10"/>
    <n v="1"/>
    <n v="0"/>
    <x v="2"/>
    <n v="0"/>
  </r>
  <r>
    <n v="6284"/>
    <x v="0"/>
    <x v="145"/>
    <d v="2023-11-13T00:00:00"/>
    <x v="292"/>
    <x v="1"/>
    <n v="150.93"/>
    <n v="1"/>
    <n v="0"/>
    <x v="0"/>
    <s v="Cash"/>
    <x v="2"/>
    <s v="No"/>
    <s v="Food &amp; Beverage"/>
    <n v="10"/>
    <n v="1"/>
    <n v="0"/>
    <x v="2"/>
    <n v="0"/>
  </r>
  <r>
    <n v="6285"/>
    <x v="0"/>
    <x v="315"/>
    <d v="2023-01-13T00:00:00"/>
    <x v="275"/>
    <x v="1"/>
    <n v="181.26"/>
    <n v="2"/>
    <n v="0"/>
    <x v="4"/>
    <s v="Debit Card"/>
    <x v="1"/>
    <s v="No"/>
    <s v="Accommodation"/>
    <n v="4"/>
    <n v="2"/>
    <n v="725.04"/>
    <x v="1"/>
    <n v="181.26"/>
  </r>
  <r>
    <n v="6286"/>
    <x v="2"/>
    <x v="152"/>
    <d v="2023-10-13T00:00:00"/>
    <x v="369"/>
    <x v="2"/>
    <n v="122.4"/>
    <n v="1"/>
    <n v="3"/>
    <x v="2"/>
    <s v="Debit Card"/>
    <x v="0"/>
    <s v="No"/>
    <s v="Accommodation"/>
    <n v="8"/>
    <n v="4"/>
    <n v="979.2"/>
    <x v="0"/>
    <n v="122.4"/>
  </r>
  <r>
    <n v="6287"/>
    <x v="3"/>
    <x v="102"/>
    <d v="2023-09-17T00:00:00"/>
    <x v="245"/>
    <x v="2"/>
    <n v="103.05"/>
    <n v="1"/>
    <n v="3"/>
    <x v="2"/>
    <s v="Debit Card"/>
    <x v="0"/>
    <s v="No"/>
    <s v="Accommodation"/>
    <n v="1"/>
    <n v="4"/>
    <n v="103.05"/>
    <x v="0"/>
    <n v="103.05"/>
  </r>
  <r>
    <n v="6288"/>
    <x v="0"/>
    <x v="270"/>
    <d v="2023-11-28T00:00:00"/>
    <x v="97"/>
    <x v="2"/>
    <n v="60.58"/>
    <n v="2"/>
    <n v="0"/>
    <x v="0"/>
    <s v="UPI"/>
    <x v="1"/>
    <s v="Yes"/>
    <s v="Accommodation"/>
    <n v="4"/>
    <n v="2"/>
    <n v="242.32"/>
    <x v="1"/>
    <n v="60.58"/>
  </r>
  <r>
    <n v="6289"/>
    <x v="1"/>
    <x v="217"/>
    <d v="2023-12-12T00:00:00"/>
    <x v="365"/>
    <x v="1"/>
    <n v="130.83000000000001"/>
    <n v="2"/>
    <n v="3"/>
    <x v="2"/>
    <s v="Credit Card"/>
    <x v="1"/>
    <s v="No"/>
    <s v="Accommodation"/>
    <n v="3"/>
    <n v="5"/>
    <n v="392.49"/>
    <x v="1"/>
    <n v="130.83000000000001"/>
  </r>
  <r>
    <n v="6290"/>
    <x v="1"/>
    <x v="282"/>
    <d v="2023-06-09T00:00:00"/>
    <x v="103"/>
    <x v="2"/>
    <n v="62.62"/>
    <n v="1"/>
    <n v="1"/>
    <x v="1"/>
    <s v="Cash"/>
    <x v="0"/>
    <s v="No"/>
    <s v="Accommodation"/>
    <n v="8"/>
    <n v="2"/>
    <n v="500.96"/>
    <x v="0"/>
    <n v="62.62"/>
  </r>
  <r>
    <n v="6291"/>
    <x v="3"/>
    <x v="32"/>
    <d v="2023-11-05T00:00:00"/>
    <x v="97"/>
    <x v="1"/>
    <n v="168.44"/>
    <n v="4"/>
    <n v="0"/>
    <x v="0"/>
    <s v="Debit Card"/>
    <x v="0"/>
    <s v="No"/>
    <s v="Laundry"/>
    <n v="11"/>
    <n v="4"/>
    <n v="1852.84"/>
    <x v="0"/>
    <n v="168.44"/>
  </r>
  <r>
    <n v="6292"/>
    <x v="3"/>
    <x v="151"/>
    <d v="2023-10-01T00:00:00"/>
    <x v="208"/>
    <x v="1"/>
    <n v="234.03"/>
    <n v="1"/>
    <n v="2"/>
    <x v="2"/>
    <s v="Debit Card"/>
    <x v="1"/>
    <s v="Yes"/>
    <s v="Spa Services"/>
    <n v="4"/>
    <n v="3"/>
    <n v="936.12"/>
    <x v="1"/>
    <n v="234.03"/>
  </r>
  <r>
    <n v="6293"/>
    <x v="2"/>
    <x v="166"/>
    <d v="2023-02-12T00:00:00"/>
    <x v="29"/>
    <x v="3"/>
    <n v="303.58999999999997"/>
    <n v="2"/>
    <n v="0"/>
    <x v="4"/>
    <s v="Credit Card"/>
    <x v="2"/>
    <s v="No"/>
    <s v="Accommodation"/>
    <n v="5"/>
    <n v="2"/>
    <n v="0"/>
    <x v="2"/>
    <n v="0"/>
  </r>
  <r>
    <n v="6294"/>
    <x v="0"/>
    <x v="38"/>
    <d v="2023-08-05T00:00:00"/>
    <x v="126"/>
    <x v="2"/>
    <n v="110.27"/>
    <n v="1"/>
    <n v="0"/>
    <x v="1"/>
    <s v="Cash"/>
    <x v="0"/>
    <s v="No"/>
    <s v="Spa Services"/>
    <n v="5"/>
    <n v="1"/>
    <n v="551.35"/>
    <x v="0"/>
    <n v="110.27000000000001"/>
  </r>
  <r>
    <n v="6295"/>
    <x v="2"/>
    <x v="252"/>
    <d v="2023-02-01T00:00:00"/>
    <x v="207"/>
    <x v="2"/>
    <n v="143.58000000000001"/>
    <n v="2"/>
    <n v="0"/>
    <x v="1"/>
    <s v="Bank Transfer"/>
    <x v="0"/>
    <s v="Yes"/>
    <s v="Food &amp; Beverage"/>
    <n v="1"/>
    <n v="2"/>
    <n v="143.58000000000001"/>
    <x v="0"/>
    <n v="143.58000000000001"/>
  </r>
  <r>
    <n v="6296"/>
    <x v="2"/>
    <x v="168"/>
    <d v="2023-06-08T00:00:00"/>
    <x v="60"/>
    <x v="1"/>
    <n v="193.98"/>
    <n v="4"/>
    <n v="0"/>
    <x v="1"/>
    <s v="Debit Card"/>
    <x v="1"/>
    <s v="Yes"/>
    <s v="Accommodation"/>
    <n v="2"/>
    <n v="4"/>
    <n v="387.96"/>
    <x v="1"/>
    <n v="193.98"/>
  </r>
  <r>
    <n v="6297"/>
    <x v="2"/>
    <x v="176"/>
    <d v="2023-12-04T00:00:00"/>
    <x v="356"/>
    <x v="0"/>
    <n v="282.43"/>
    <n v="2"/>
    <n v="0"/>
    <x v="4"/>
    <s v="Credit Card"/>
    <x v="0"/>
    <s v="No"/>
    <s v="Laundry"/>
    <n v="8"/>
    <n v="2"/>
    <n v="2259.44"/>
    <x v="0"/>
    <n v="282.43"/>
  </r>
  <r>
    <n v="6298"/>
    <x v="0"/>
    <x v="42"/>
    <d v="2023-05-08T00:00:00"/>
    <x v="55"/>
    <x v="1"/>
    <n v="118.61"/>
    <n v="1"/>
    <n v="0"/>
    <x v="2"/>
    <s v="Debit Card"/>
    <x v="2"/>
    <s v="No"/>
    <s v="Accommodation"/>
    <n v="12"/>
    <n v="1"/>
    <n v="0"/>
    <x v="2"/>
    <n v="0"/>
  </r>
  <r>
    <n v="6299"/>
    <x v="1"/>
    <x v="353"/>
    <d v="2023-04-10T00:00:00"/>
    <x v="192"/>
    <x v="2"/>
    <n v="72.72"/>
    <n v="1"/>
    <n v="2"/>
    <x v="1"/>
    <s v="UPI"/>
    <x v="0"/>
    <s v="Yes"/>
    <s v="Food &amp; Beverage"/>
    <n v="11"/>
    <n v="3"/>
    <n v="799.92"/>
    <x v="0"/>
    <n v="72.72"/>
  </r>
  <r>
    <n v="6300"/>
    <x v="1"/>
    <x v="165"/>
    <d v="2023-01-17T00:00:00"/>
    <x v="24"/>
    <x v="0"/>
    <n v="160.26"/>
    <n v="3"/>
    <n v="0"/>
    <x v="4"/>
    <s v="Credit Card"/>
    <x v="2"/>
    <s v="No"/>
    <s v="Accommodation"/>
    <n v="4"/>
    <n v="3"/>
    <n v="0"/>
    <x v="2"/>
    <n v="0"/>
  </r>
  <r>
    <n v="6301"/>
    <x v="2"/>
    <x v="239"/>
    <d v="2023-05-04T00:00:00"/>
    <x v="153"/>
    <x v="1"/>
    <n v="142.34"/>
    <n v="4"/>
    <n v="0"/>
    <x v="1"/>
    <s v="Credit Card"/>
    <x v="0"/>
    <s v="Yes"/>
    <s v="Food &amp; Beverage"/>
    <n v="9"/>
    <n v="4"/>
    <n v="1281.06"/>
    <x v="0"/>
    <n v="142.34"/>
  </r>
  <r>
    <n v="6302"/>
    <x v="1"/>
    <x v="247"/>
    <d v="2023-08-16T00:00:00"/>
    <x v="231"/>
    <x v="2"/>
    <n v="70.98"/>
    <n v="2"/>
    <n v="0"/>
    <x v="0"/>
    <s v="Debit Card"/>
    <x v="0"/>
    <s v="No"/>
    <s v="Food &amp; Beverage"/>
    <n v="3"/>
    <n v="2"/>
    <n v="212.94"/>
    <x v="0"/>
    <n v="70.98"/>
  </r>
  <r>
    <n v="6303"/>
    <x v="1"/>
    <x v="270"/>
    <d v="2023-11-28T00:00:00"/>
    <x v="329"/>
    <x v="2"/>
    <n v="81.260000000000005"/>
    <n v="2"/>
    <n v="1"/>
    <x v="3"/>
    <s v="UPI"/>
    <x v="0"/>
    <s v="No"/>
    <s v="Accommodation"/>
    <n v="4"/>
    <n v="3"/>
    <n v="325.04000000000002"/>
    <x v="0"/>
    <n v="81.260000000000005"/>
  </r>
  <r>
    <n v="6304"/>
    <x v="0"/>
    <x v="311"/>
    <d v="2023-10-25T00:00:00"/>
    <x v="346"/>
    <x v="1"/>
    <n v="138.78"/>
    <n v="1"/>
    <n v="0"/>
    <x v="3"/>
    <s v="Bank Transfer"/>
    <x v="0"/>
    <s v="No"/>
    <s v="Accommodation"/>
    <n v="5"/>
    <n v="1"/>
    <n v="693.9"/>
    <x v="0"/>
    <n v="138.78"/>
  </r>
  <r>
    <n v="6305"/>
    <x v="0"/>
    <x v="299"/>
    <d v="2023-05-07T00:00:00"/>
    <x v="72"/>
    <x v="1"/>
    <n v="182.23"/>
    <n v="4"/>
    <n v="0"/>
    <x v="0"/>
    <s v="Cash"/>
    <x v="0"/>
    <s v="No"/>
    <s v="Accommodation"/>
    <n v="8"/>
    <n v="4"/>
    <n v="1457.84"/>
    <x v="0"/>
    <n v="182.23"/>
  </r>
  <r>
    <n v="6306"/>
    <x v="1"/>
    <x v="244"/>
    <d v="2023-01-22T00:00:00"/>
    <x v="239"/>
    <x v="0"/>
    <n v="184.8"/>
    <n v="2"/>
    <n v="0"/>
    <x v="0"/>
    <s v="UPI"/>
    <x v="0"/>
    <s v="No"/>
    <s v="Accommodation"/>
    <n v="10"/>
    <n v="2"/>
    <n v="1848"/>
    <x v="0"/>
    <n v="184.8"/>
  </r>
  <r>
    <n v="6307"/>
    <x v="1"/>
    <x v="199"/>
    <d v="2023-10-08T00:00:00"/>
    <x v="229"/>
    <x v="1"/>
    <n v="106.01"/>
    <n v="1"/>
    <n v="0"/>
    <x v="0"/>
    <s v="Cash"/>
    <x v="2"/>
    <s v="No"/>
    <s v="Laundry"/>
    <n v="9"/>
    <n v="1"/>
    <n v="0"/>
    <x v="2"/>
    <n v="0"/>
  </r>
  <r>
    <n v="6308"/>
    <x v="0"/>
    <x v="8"/>
    <d v="2023-08-10T00:00:00"/>
    <x v="187"/>
    <x v="1"/>
    <n v="134.05000000000001"/>
    <n v="2"/>
    <n v="2"/>
    <x v="1"/>
    <s v="Bank Transfer"/>
    <x v="1"/>
    <s v="No"/>
    <s v="Food &amp; Beverage"/>
    <n v="6"/>
    <n v="4"/>
    <n v="804.30000000000007"/>
    <x v="1"/>
    <n v="134.05000000000001"/>
  </r>
  <r>
    <n v="6309"/>
    <x v="3"/>
    <x v="216"/>
    <d v="2023-07-28T00:00:00"/>
    <x v="366"/>
    <x v="3"/>
    <n v="376.54"/>
    <n v="1"/>
    <n v="0"/>
    <x v="2"/>
    <s v="Credit Card"/>
    <x v="3"/>
    <s v="No"/>
    <s v="Accommodation"/>
    <n v="10"/>
    <n v="1"/>
    <n v="0"/>
    <x v="2"/>
    <n v="0"/>
  </r>
  <r>
    <n v="6310"/>
    <x v="1"/>
    <x v="126"/>
    <d v="2023-05-12T00:00:00"/>
    <x v="179"/>
    <x v="2"/>
    <n v="72.489999999999995"/>
    <n v="3"/>
    <n v="2"/>
    <x v="2"/>
    <s v="Credit Card"/>
    <x v="1"/>
    <s v="No"/>
    <s v="Other"/>
    <n v="3"/>
    <n v="5"/>
    <n v="217.46999999999997"/>
    <x v="1"/>
    <n v="72.489999999999995"/>
  </r>
  <r>
    <n v="6311"/>
    <x v="3"/>
    <x v="111"/>
    <d v="2023-05-17T00:00:00"/>
    <x v="161"/>
    <x v="3"/>
    <n v="557.49"/>
    <n v="2"/>
    <n v="0"/>
    <x v="1"/>
    <s v="Debit Card"/>
    <x v="1"/>
    <s v="Yes"/>
    <s v="Accommodation"/>
    <n v="4"/>
    <n v="2"/>
    <n v="2229.96"/>
    <x v="1"/>
    <n v="557.49"/>
  </r>
  <r>
    <n v="6312"/>
    <x v="1"/>
    <x v="260"/>
    <d v="2023-03-16T00:00:00"/>
    <x v="278"/>
    <x v="1"/>
    <n v="166.05"/>
    <n v="2"/>
    <n v="0"/>
    <x v="3"/>
    <s v="Bank Transfer"/>
    <x v="1"/>
    <s v="No"/>
    <s v="Laundry"/>
    <n v="3"/>
    <n v="2"/>
    <n v="498.15000000000003"/>
    <x v="1"/>
    <n v="166.05"/>
  </r>
  <r>
    <n v="6313"/>
    <x v="1"/>
    <x v="83"/>
    <d v="2023-01-23T00:00:00"/>
    <x v="404"/>
    <x v="2"/>
    <n v="102.65"/>
    <n v="2"/>
    <n v="0"/>
    <x v="4"/>
    <s v="Credit Card"/>
    <x v="0"/>
    <s v="No"/>
    <s v="Accommodation"/>
    <n v="8"/>
    <n v="2"/>
    <n v="821.2"/>
    <x v="0"/>
    <n v="102.65"/>
  </r>
  <r>
    <n v="6314"/>
    <x v="2"/>
    <x v="5"/>
    <d v="2023-02-01T00:00:00"/>
    <x v="263"/>
    <x v="0"/>
    <n v="208.52"/>
    <n v="2"/>
    <n v="0"/>
    <x v="0"/>
    <s v="Bank Transfer"/>
    <x v="0"/>
    <s v="No"/>
    <s v="Spa Services"/>
    <n v="5"/>
    <n v="2"/>
    <n v="1042.6000000000001"/>
    <x v="0"/>
    <n v="208.52000000000004"/>
  </r>
  <r>
    <n v="6315"/>
    <x v="0"/>
    <x v="85"/>
    <d v="2023-01-27T00:00:00"/>
    <x v="267"/>
    <x v="2"/>
    <n v="92.09"/>
    <n v="1"/>
    <n v="0"/>
    <x v="4"/>
    <s v="Bank Transfer"/>
    <x v="0"/>
    <s v="Yes"/>
    <s v="Food &amp; Beverage"/>
    <n v="4"/>
    <n v="1"/>
    <n v="368.36"/>
    <x v="0"/>
    <n v="92.09"/>
  </r>
  <r>
    <n v="6316"/>
    <x v="3"/>
    <x v="105"/>
    <d v="2023-07-24T00:00:00"/>
    <x v="273"/>
    <x v="2"/>
    <n v="154.33000000000001"/>
    <n v="1"/>
    <n v="0"/>
    <x v="3"/>
    <s v="Credit Card"/>
    <x v="0"/>
    <s v="No"/>
    <s v="Food &amp; Beverage"/>
    <n v="5"/>
    <n v="1"/>
    <n v="771.65000000000009"/>
    <x v="0"/>
    <n v="154.33000000000001"/>
  </r>
  <r>
    <n v="6317"/>
    <x v="1"/>
    <x v="242"/>
    <d v="2023-02-17T00:00:00"/>
    <x v="254"/>
    <x v="2"/>
    <n v="110.23"/>
    <n v="1"/>
    <n v="0"/>
    <x v="2"/>
    <s v="Credit Card"/>
    <x v="1"/>
    <s v="No"/>
    <s v="Accommodation"/>
    <n v="12"/>
    <n v="1"/>
    <n v="1322.76"/>
    <x v="1"/>
    <n v="110.23"/>
  </r>
  <r>
    <n v="6318"/>
    <x v="1"/>
    <x v="283"/>
    <d v="2023-12-17T00:00:00"/>
    <x v="310"/>
    <x v="2"/>
    <n v="104.86"/>
    <n v="3"/>
    <n v="0"/>
    <x v="1"/>
    <s v="Debit Card"/>
    <x v="0"/>
    <s v="Yes"/>
    <s v="Accommodation"/>
    <n v="7"/>
    <n v="3"/>
    <n v="734.02"/>
    <x v="0"/>
    <n v="104.86"/>
  </r>
  <r>
    <n v="6319"/>
    <x v="0"/>
    <x v="212"/>
    <d v="2023-11-14T00:00:00"/>
    <x v="93"/>
    <x v="0"/>
    <n v="190.2"/>
    <n v="3"/>
    <n v="0"/>
    <x v="2"/>
    <s v="Cash"/>
    <x v="1"/>
    <s v="No"/>
    <s v="Accommodation"/>
    <n v="2"/>
    <n v="3"/>
    <n v="380.4"/>
    <x v="1"/>
    <n v="190.2"/>
  </r>
  <r>
    <n v="6320"/>
    <x v="2"/>
    <x v="100"/>
    <d v="2023-06-29T00:00:00"/>
    <x v="224"/>
    <x v="2"/>
    <n v="110.26"/>
    <n v="4"/>
    <n v="0"/>
    <x v="4"/>
    <s v="Cash"/>
    <x v="0"/>
    <s v="No"/>
    <s v="Food &amp; Beverage"/>
    <n v="8"/>
    <n v="4"/>
    <n v="882.08"/>
    <x v="0"/>
    <n v="110.26"/>
  </r>
  <r>
    <n v="6321"/>
    <x v="1"/>
    <x v="74"/>
    <d v="2023-05-09T00:00:00"/>
    <x v="16"/>
    <x v="1"/>
    <n v="152.85"/>
    <n v="2"/>
    <n v="1"/>
    <x v="0"/>
    <s v="UPI"/>
    <x v="0"/>
    <s v="No"/>
    <s v="Accommodation"/>
    <n v="3"/>
    <n v="3"/>
    <n v="458.54999999999995"/>
    <x v="0"/>
    <n v="152.85"/>
  </r>
  <r>
    <n v="6322"/>
    <x v="0"/>
    <x v="153"/>
    <d v="2023-04-05T00:00:00"/>
    <x v="5"/>
    <x v="2"/>
    <n v="107.76"/>
    <n v="1"/>
    <n v="0"/>
    <x v="3"/>
    <s v="Credit Card"/>
    <x v="1"/>
    <s v="No"/>
    <s v="Accommodation"/>
    <n v="7"/>
    <n v="1"/>
    <n v="754.32"/>
    <x v="1"/>
    <n v="107.76"/>
  </r>
  <r>
    <n v="6323"/>
    <x v="3"/>
    <x v="312"/>
    <d v="2024-01-01T00:00:00"/>
    <x v="252"/>
    <x v="0"/>
    <n v="340.73"/>
    <n v="1"/>
    <n v="0"/>
    <x v="1"/>
    <s v="Cash"/>
    <x v="0"/>
    <s v="No"/>
    <s v="Accommodation"/>
    <n v="9"/>
    <n v="1"/>
    <n v="3066.57"/>
    <x v="0"/>
    <n v="340.73"/>
  </r>
  <r>
    <n v="6324"/>
    <x v="3"/>
    <x v="169"/>
    <d v="2023-04-14T00:00:00"/>
    <x v="308"/>
    <x v="1"/>
    <n v="144.75"/>
    <n v="2"/>
    <n v="2"/>
    <x v="0"/>
    <s v="UPI"/>
    <x v="0"/>
    <s v="No"/>
    <s v="Accommodation"/>
    <n v="3"/>
    <n v="4"/>
    <n v="434.25"/>
    <x v="0"/>
    <n v="144.75"/>
  </r>
  <r>
    <n v="6325"/>
    <x v="2"/>
    <x v="210"/>
    <d v="2023-03-18T00:00:00"/>
    <x v="165"/>
    <x v="1"/>
    <n v="217.66"/>
    <n v="3"/>
    <n v="0"/>
    <x v="2"/>
    <s v="Debit Card"/>
    <x v="0"/>
    <s v="No"/>
    <s v="Accommodation"/>
    <n v="2"/>
    <n v="3"/>
    <n v="435.32"/>
    <x v="0"/>
    <n v="217.66"/>
  </r>
  <r>
    <n v="6326"/>
    <x v="2"/>
    <x v="257"/>
    <d v="2023-03-05T00:00:00"/>
    <x v="70"/>
    <x v="2"/>
    <n v="107.87"/>
    <n v="4"/>
    <n v="1"/>
    <x v="4"/>
    <s v="Debit Card"/>
    <x v="0"/>
    <s v="No"/>
    <s v="Accommodation"/>
    <n v="1"/>
    <n v="5"/>
    <n v="107.87"/>
    <x v="0"/>
    <n v="107.87"/>
  </r>
  <r>
    <n v="6327"/>
    <x v="1"/>
    <x v="69"/>
    <d v="2023-02-19T00:00:00"/>
    <x v="301"/>
    <x v="2"/>
    <n v="67.97"/>
    <n v="2"/>
    <n v="0"/>
    <x v="1"/>
    <s v="Debit Card"/>
    <x v="1"/>
    <s v="Yes"/>
    <s v="Accommodation"/>
    <n v="7"/>
    <n v="2"/>
    <n v="475.78999999999996"/>
    <x v="1"/>
    <n v="67.97"/>
  </r>
  <r>
    <n v="6328"/>
    <x v="2"/>
    <x v="130"/>
    <d v="2023-09-07T00:00:00"/>
    <x v="319"/>
    <x v="1"/>
    <n v="182.56"/>
    <n v="1"/>
    <n v="0"/>
    <x v="1"/>
    <s v="Credit Card"/>
    <x v="1"/>
    <s v="Yes"/>
    <s v="Laundry"/>
    <n v="6"/>
    <n v="1"/>
    <n v="1095.3600000000001"/>
    <x v="1"/>
    <n v="182.56000000000003"/>
  </r>
  <r>
    <n v="6329"/>
    <x v="3"/>
    <x v="128"/>
    <d v="2023-09-27T00:00:00"/>
    <x v="336"/>
    <x v="2"/>
    <n v="90.83"/>
    <n v="2"/>
    <n v="0"/>
    <x v="4"/>
    <s v="Cash"/>
    <x v="2"/>
    <s v="No"/>
    <s v="Food &amp; Beverage"/>
    <n v="2"/>
    <n v="2"/>
    <n v="0"/>
    <x v="2"/>
    <n v="0"/>
  </r>
  <r>
    <n v="6330"/>
    <x v="0"/>
    <x v="114"/>
    <d v="2023-05-20T00:00:00"/>
    <x v="26"/>
    <x v="1"/>
    <n v="106.24"/>
    <n v="1"/>
    <n v="2"/>
    <x v="3"/>
    <s v="Credit Card"/>
    <x v="2"/>
    <s v="No"/>
    <s v="Accommodation"/>
    <n v="8"/>
    <n v="3"/>
    <n v="0"/>
    <x v="2"/>
    <n v="0"/>
  </r>
  <r>
    <n v="6331"/>
    <x v="0"/>
    <x v="114"/>
    <d v="2023-05-15T00:00:00"/>
    <x v="43"/>
    <x v="2"/>
    <n v="127.74"/>
    <n v="2"/>
    <n v="0"/>
    <x v="0"/>
    <s v="Cash"/>
    <x v="0"/>
    <s v="No"/>
    <s v="Accommodation"/>
    <n v="3"/>
    <n v="2"/>
    <n v="383.21999999999997"/>
    <x v="0"/>
    <n v="127.74"/>
  </r>
  <r>
    <n v="6332"/>
    <x v="3"/>
    <x v="89"/>
    <d v="2023-11-01T00:00:00"/>
    <x v="344"/>
    <x v="0"/>
    <n v="212.92"/>
    <n v="1"/>
    <n v="1"/>
    <x v="1"/>
    <s v="Credit Card"/>
    <x v="0"/>
    <s v="No"/>
    <s v="Spa Services"/>
    <n v="3"/>
    <n v="2"/>
    <n v="638.76"/>
    <x v="0"/>
    <n v="212.92"/>
  </r>
  <r>
    <n v="6333"/>
    <x v="0"/>
    <x v="171"/>
    <d v="2023-01-25T00:00:00"/>
    <x v="396"/>
    <x v="3"/>
    <n v="339.06"/>
    <n v="2"/>
    <n v="0"/>
    <x v="1"/>
    <s v="Debit Card"/>
    <x v="0"/>
    <s v="No"/>
    <s v="Accommodation"/>
    <n v="6"/>
    <n v="2"/>
    <n v="2034.3600000000001"/>
    <x v="0"/>
    <n v="339.06"/>
  </r>
  <r>
    <n v="6334"/>
    <x v="2"/>
    <x v="123"/>
    <d v="2024-01-02T00:00:00"/>
    <x v="414"/>
    <x v="2"/>
    <n v="71.89"/>
    <n v="1"/>
    <n v="0"/>
    <x v="3"/>
    <s v="UPI"/>
    <x v="2"/>
    <s v="No"/>
    <s v="Food &amp; Beverage"/>
    <n v="4"/>
    <n v="1"/>
    <n v="0"/>
    <x v="2"/>
    <n v="0"/>
  </r>
  <r>
    <n v="6335"/>
    <x v="2"/>
    <x v="327"/>
    <d v="2023-09-13T00:00:00"/>
    <x v="410"/>
    <x v="0"/>
    <n v="220.42"/>
    <n v="1"/>
    <n v="0"/>
    <x v="3"/>
    <s v="Cash"/>
    <x v="0"/>
    <s v="No"/>
    <s v="Food &amp; Beverage"/>
    <n v="9"/>
    <n v="1"/>
    <n v="1983.78"/>
    <x v="0"/>
    <n v="220.42"/>
  </r>
  <r>
    <n v="6336"/>
    <x v="1"/>
    <x v="17"/>
    <d v="2023-11-18T00:00:00"/>
    <x v="367"/>
    <x v="0"/>
    <n v="177.02"/>
    <n v="2"/>
    <n v="0"/>
    <x v="2"/>
    <s v="Debit Card"/>
    <x v="1"/>
    <s v="No"/>
    <s v="Other"/>
    <n v="12"/>
    <n v="2"/>
    <n v="2124.2400000000002"/>
    <x v="1"/>
    <n v="177.02"/>
  </r>
  <r>
    <n v="6337"/>
    <x v="3"/>
    <x v="295"/>
    <d v="2023-03-07T00:00:00"/>
    <x v="154"/>
    <x v="1"/>
    <n v="167.84"/>
    <n v="2"/>
    <n v="0"/>
    <x v="3"/>
    <s v="UPI"/>
    <x v="1"/>
    <s v="No"/>
    <s v="Accommodation"/>
    <n v="7"/>
    <n v="2"/>
    <n v="1174.8800000000001"/>
    <x v="1"/>
    <n v="167.84"/>
  </r>
  <r>
    <n v="6338"/>
    <x v="0"/>
    <x v="84"/>
    <d v="2023-02-02T00:00:00"/>
    <x v="217"/>
    <x v="1"/>
    <n v="140.07"/>
    <n v="1"/>
    <n v="0"/>
    <x v="1"/>
    <s v="UPI"/>
    <x v="0"/>
    <s v="Yes"/>
    <s v="Accommodation"/>
    <n v="3"/>
    <n v="1"/>
    <n v="420.21"/>
    <x v="0"/>
    <n v="140.07"/>
  </r>
  <r>
    <n v="6339"/>
    <x v="2"/>
    <x v="40"/>
    <d v="2023-09-08T00:00:00"/>
    <x v="324"/>
    <x v="1"/>
    <n v="189.8"/>
    <n v="2"/>
    <n v="0"/>
    <x v="4"/>
    <s v="Bank Transfer"/>
    <x v="0"/>
    <s v="Yes"/>
    <s v="Accommodation"/>
    <n v="5"/>
    <n v="2"/>
    <n v="949"/>
    <x v="0"/>
    <n v="189.8"/>
  </r>
  <r>
    <n v="6340"/>
    <x v="2"/>
    <x v="53"/>
    <d v="2023-12-23T00:00:00"/>
    <x v="356"/>
    <x v="1"/>
    <n v="116.31"/>
    <n v="2"/>
    <n v="2"/>
    <x v="3"/>
    <s v="Cash"/>
    <x v="0"/>
    <s v="No"/>
    <s v="Spa Services"/>
    <n v="9"/>
    <n v="4"/>
    <n v="1046.79"/>
    <x v="0"/>
    <n v="116.31"/>
  </r>
  <r>
    <n v="6341"/>
    <x v="1"/>
    <x v="322"/>
    <d v="2023-05-27T00:00:00"/>
    <x v="393"/>
    <x v="1"/>
    <n v="108.5"/>
    <n v="1"/>
    <n v="0"/>
    <x v="3"/>
    <s v="Bank Transfer"/>
    <x v="0"/>
    <s v="No"/>
    <s v="Accommodation"/>
    <n v="5"/>
    <n v="1"/>
    <n v="542.5"/>
    <x v="0"/>
    <n v="108.5"/>
  </r>
  <r>
    <n v="6342"/>
    <x v="1"/>
    <x v="127"/>
    <d v="2023-10-26T00:00:00"/>
    <x v="11"/>
    <x v="1"/>
    <n v="149.21"/>
    <n v="4"/>
    <n v="0"/>
    <x v="3"/>
    <s v="Bank Transfer"/>
    <x v="2"/>
    <s v="No"/>
    <s v="Spa Services"/>
    <n v="2"/>
    <n v="4"/>
    <n v="0"/>
    <x v="2"/>
    <n v="0"/>
  </r>
  <r>
    <n v="6343"/>
    <x v="1"/>
    <x v="279"/>
    <d v="2023-03-13T00:00:00"/>
    <x v="350"/>
    <x v="1"/>
    <n v="103.88"/>
    <n v="2"/>
    <n v="0"/>
    <x v="1"/>
    <s v="Debit Card"/>
    <x v="0"/>
    <s v="No"/>
    <s v="Spa Services"/>
    <n v="3"/>
    <n v="2"/>
    <n v="311.64"/>
    <x v="0"/>
    <n v="103.88"/>
  </r>
  <r>
    <n v="6344"/>
    <x v="3"/>
    <x v="129"/>
    <d v="2023-02-17T00:00:00"/>
    <x v="267"/>
    <x v="1"/>
    <n v="211.56"/>
    <n v="3"/>
    <n v="1"/>
    <x v="3"/>
    <s v="Bank Transfer"/>
    <x v="0"/>
    <s v="No"/>
    <s v="Other"/>
    <n v="6"/>
    <n v="4"/>
    <n v="1269.3600000000001"/>
    <x v="0"/>
    <n v="211.56000000000003"/>
  </r>
  <r>
    <n v="6345"/>
    <x v="2"/>
    <x v="168"/>
    <d v="2023-06-12T00:00:00"/>
    <x v="235"/>
    <x v="3"/>
    <n v="290.61"/>
    <n v="2"/>
    <n v="1"/>
    <x v="0"/>
    <s v="Cash"/>
    <x v="2"/>
    <s v="Yes"/>
    <s v="Accommodation"/>
    <n v="6"/>
    <n v="3"/>
    <n v="0"/>
    <x v="2"/>
    <n v="0"/>
  </r>
  <r>
    <n v="6346"/>
    <x v="2"/>
    <x v="22"/>
    <d v="2023-12-16T00:00:00"/>
    <x v="332"/>
    <x v="1"/>
    <n v="136.36000000000001"/>
    <n v="3"/>
    <n v="2"/>
    <x v="4"/>
    <s v="Cash"/>
    <x v="1"/>
    <s v="No"/>
    <s v="Food &amp; Beverage"/>
    <n v="10"/>
    <n v="5"/>
    <n v="1363.6000000000001"/>
    <x v="1"/>
    <n v="136.36000000000001"/>
  </r>
  <r>
    <n v="6347"/>
    <x v="0"/>
    <x v="202"/>
    <d v="2023-11-28T00:00:00"/>
    <x v="53"/>
    <x v="1"/>
    <n v="131.32"/>
    <n v="1"/>
    <n v="0"/>
    <x v="1"/>
    <s v="Debit Card"/>
    <x v="0"/>
    <s v="No"/>
    <s v="Spa Services"/>
    <n v="8"/>
    <n v="1"/>
    <n v="1050.56"/>
    <x v="0"/>
    <n v="131.32"/>
  </r>
  <r>
    <n v="6348"/>
    <x v="0"/>
    <x v="163"/>
    <d v="2023-12-02T00:00:00"/>
    <x v="342"/>
    <x v="2"/>
    <n v="95.04"/>
    <n v="2"/>
    <n v="1"/>
    <x v="4"/>
    <s v="Debit Card"/>
    <x v="0"/>
    <s v="No"/>
    <s v="Food &amp; Beverage"/>
    <n v="1"/>
    <n v="3"/>
    <n v="95.04"/>
    <x v="0"/>
    <n v="95.04"/>
  </r>
  <r>
    <n v="6349"/>
    <x v="3"/>
    <x v="311"/>
    <d v="2023-10-28T00:00:00"/>
    <x v="94"/>
    <x v="0"/>
    <n v="234.98"/>
    <n v="2"/>
    <n v="1"/>
    <x v="1"/>
    <s v="UPI"/>
    <x v="1"/>
    <s v="No"/>
    <s v="Food &amp; Beverage"/>
    <n v="8"/>
    <n v="3"/>
    <n v="1879.84"/>
    <x v="1"/>
    <n v="234.98"/>
  </r>
  <r>
    <n v="6350"/>
    <x v="3"/>
    <x v="29"/>
    <d v="2023-03-26T00:00:00"/>
    <x v="186"/>
    <x v="1"/>
    <n v="178.38"/>
    <n v="1"/>
    <n v="1"/>
    <x v="3"/>
    <s v="UPI"/>
    <x v="0"/>
    <s v="Yes"/>
    <s v="Laundry"/>
    <n v="4"/>
    <n v="2"/>
    <n v="713.52"/>
    <x v="0"/>
    <n v="178.38"/>
  </r>
  <r>
    <n v="6351"/>
    <x v="0"/>
    <x v="320"/>
    <d v="2023-12-06T00:00:00"/>
    <x v="247"/>
    <x v="1"/>
    <n v="144.77000000000001"/>
    <n v="1"/>
    <n v="0"/>
    <x v="2"/>
    <s v="Debit Card"/>
    <x v="0"/>
    <s v="Yes"/>
    <s v="Food &amp; Beverage"/>
    <n v="4"/>
    <n v="1"/>
    <n v="579.08000000000004"/>
    <x v="0"/>
    <n v="144.77000000000001"/>
  </r>
  <r>
    <n v="6352"/>
    <x v="1"/>
    <x v="331"/>
    <d v="2024-01-01T00:00:00"/>
    <x v="53"/>
    <x v="2"/>
    <n v="94.76"/>
    <n v="1"/>
    <n v="3"/>
    <x v="3"/>
    <s v="Credit Card"/>
    <x v="1"/>
    <s v="No"/>
    <s v="Spa Services"/>
    <n v="5"/>
    <n v="4"/>
    <n v="473.8"/>
    <x v="1"/>
    <n v="94.76"/>
  </r>
  <r>
    <n v="6353"/>
    <x v="1"/>
    <x v="362"/>
    <d v="2023-11-06T00:00:00"/>
    <x v="125"/>
    <x v="3"/>
    <n v="299.2"/>
    <n v="1"/>
    <n v="0"/>
    <x v="1"/>
    <s v="Debit Card"/>
    <x v="0"/>
    <s v="No"/>
    <s v="Food &amp; Beverage"/>
    <n v="5"/>
    <n v="1"/>
    <n v="1496"/>
    <x v="0"/>
    <n v="299.2"/>
  </r>
  <r>
    <n v="6354"/>
    <x v="2"/>
    <x v="41"/>
    <d v="2023-05-26T00:00:00"/>
    <x v="114"/>
    <x v="2"/>
    <n v="98.65"/>
    <n v="4"/>
    <n v="2"/>
    <x v="0"/>
    <s v="Cash"/>
    <x v="0"/>
    <s v="No"/>
    <s v="Food &amp; Beverage"/>
    <n v="9"/>
    <n v="6"/>
    <n v="887.85"/>
    <x v="0"/>
    <n v="98.65"/>
  </r>
  <r>
    <n v="6355"/>
    <x v="3"/>
    <x v="350"/>
    <d v="2023-07-21T00:00:00"/>
    <x v="296"/>
    <x v="3"/>
    <n v="577.08000000000004"/>
    <n v="2"/>
    <n v="0"/>
    <x v="2"/>
    <s v="Debit Card"/>
    <x v="0"/>
    <s v="No"/>
    <s v="Accommodation"/>
    <n v="6"/>
    <n v="2"/>
    <n v="3462.4800000000005"/>
    <x v="0"/>
    <n v="577.08000000000004"/>
  </r>
  <r>
    <n v="6356"/>
    <x v="3"/>
    <x v="34"/>
    <d v="2023-05-15T00:00:00"/>
    <x v="403"/>
    <x v="1"/>
    <n v="152.57"/>
    <n v="2"/>
    <n v="1"/>
    <x v="1"/>
    <s v="Cash"/>
    <x v="0"/>
    <s v="No"/>
    <s v="Laundry"/>
    <n v="10"/>
    <n v="3"/>
    <n v="1525.6999999999998"/>
    <x v="0"/>
    <n v="152.57"/>
  </r>
  <r>
    <n v="6357"/>
    <x v="2"/>
    <x v="169"/>
    <d v="2023-04-14T00:00:00"/>
    <x v="55"/>
    <x v="2"/>
    <n v="99.5"/>
    <n v="2"/>
    <n v="1"/>
    <x v="4"/>
    <s v="Bank Transfer"/>
    <x v="0"/>
    <s v="Yes"/>
    <s v="Accommodation"/>
    <n v="3"/>
    <n v="3"/>
    <n v="298.5"/>
    <x v="0"/>
    <n v="99.5"/>
  </r>
  <r>
    <n v="6358"/>
    <x v="2"/>
    <x v="254"/>
    <d v="2023-08-14T00:00:00"/>
    <x v="285"/>
    <x v="0"/>
    <n v="238.24"/>
    <n v="4"/>
    <n v="0"/>
    <x v="3"/>
    <s v="Credit Card"/>
    <x v="0"/>
    <s v="Yes"/>
    <s v="Accommodation"/>
    <n v="4"/>
    <n v="4"/>
    <n v="952.96"/>
    <x v="0"/>
    <n v="238.24"/>
  </r>
  <r>
    <n v="6359"/>
    <x v="3"/>
    <x v="310"/>
    <d v="2023-10-14T00:00:00"/>
    <x v="11"/>
    <x v="2"/>
    <n v="166.04"/>
    <n v="3"/>
    <n v="0"/>
    <x v="3"/>
    <s v="Bank Transfer"/>
    <x v="0"/>
    <s v="No"/>
    <s v="Accommodation"/>
    <n v="4"/>
    <n v="3"/>
    <n v="664.16"/>
    <x v="0"/>
    <n v="166.04"/>
  </r>
  <r>
    <n v="6360"/>
    <x v="0"/>
    <x v="202"/>
    <d v="2023-11-26T00:00:00"/>
    <x v="205"/>
    <x v="2"/>
    <n v="124.05"/>
    <n v="3"/>
    <n v="2"/>
    <x v="2"/>
    <s v="UPI"/>
    <x v="1"/>
    <s v="No"/>
    <s v="Food &amp; Beverage"/>
    <n v="6"/>
    <n v="5"/>
    <n v="744.3"/>
    <x v="1"/>
    <n v="124.05"/>
  </r>
  <r>
    <n v="6361"/>
    <x v="1"/>
    <x v="346"/>
    <d v="2023-09-03T00:00:00"/>
    <x v="369"/>
    <x v="0"/>
    <n v="241.19"/>
    <n v="3"/>
    <n v="0"/>
    <x v="1"/>
    <s v="Debit Card"/>
    <x v="0"/>
    <s v="No"/>
    <s v="Food &amp; Beverage"/>
    <n v="3"/>
    <n v="3"/>
    <n v="723.56999999999994"/>
    <x v="0"/>
    <n v="241.18999999999997"/>
  </r>
  <r>
    <n v="6362"/>
    <x v="1"/>
    <x v="106"/>
    <d v="2023-06-18T00:00:00"/>
    <x v="340"/>
    <x v="2"/>
    <n v="114.06"/>
    <n v="1"/>
    <n v="0"/>
    <x v="0"/>
    <s v="UPI"/>
    <x v="2"/>
    <s v="No"/>
    <s v="Spa Services"/>
    <n v="11"/>
    <n v="1"/>
    <n v="0"/>
    <x v="2"/>
    <n v="0"/>
  </r>
  <r>
    <n v="6363"/>
    <x v="0"/>
    <x v="96"/>
    <d v="2023-01-20T00:00:00"/>
    <x v="217"/>
    <x v="2"/>
    <n v="107.96"/>
    <n v="1"/>
    <n v="0"/>
    <x v="1"/>
    <s v="Cash"/>
    <x v="1"/>
    <s v="No"/>
    <s v="Accommodation"/>
    <n v="2"/>
    <n v="1"/>
    <n v="215.92"/>
    <x v="1"/>
    <n v="107.96"/>
  </r>
  <r>
    <n v="6364"/>
    <x v="2"/>
    <x v="154"/>
    <d v="2023-10-28T00:00:00"/>
    <x v="97"/>
    <x v="1"/>
    <n v="216.28"/>
    <n v="2"/>
    <n v="2"/>
    <x v="2"/>
    <s v="Credit Card"/>
    <x v="0"/>
    <s v="No"/>
    <s v="Spa Services"/>
    <n v="5"/>
    <n v="4"/>
    <n v="1081.4000000000001"/>
    <x v="0"/>
    <n v="216.28000000000003"/>
  </r>
  <r>
    <n v="6365"/>
    <x v="1"/>
    <x v="66"/>
    <d v="2023-08-28T00:00:00"/>
    <x v="257"/>
    <x v="2"/>
    <n v="63.06"/>
    <n v="1"/>
    <n v="0"/>
    <x v="0"/>
    <s v="Debit Card"/>
    <x v="0"/>
    <s v="No"/>
    <s v="Laundry"/>
    <n v="6"/>
    <n v="1"/>
    <n v="378.36"/>
    <x v="0"/>
    <n v="63.06"/>
  </r>
  <r>
    <n v="6366"/>
    <x v="1"/>
    <x v="142"/>
    <d v="2023-01-06T00:00:00"/>
    <x v="333"/>
    <x v="2"/>
    <n v="67.86"/>
    <n v="3"/>
    <n v="0"/>
    <x v="1"/>
    <s v="Credit Card"/>
    <x v="3"/>
    <s v="No"/>
    <s v="Spa Services"/>
    <n v="2"/>
    <n v="3"/>
    <n v="0"/>
    <x v="2"/>
    <n v="0"/>
  </r>
  <r>
    <n v="6367"/>
    <x v="3"/>
    <x v="175"/>
    <d v="2023-11-28T00:00:00"/>
    <x v="3"/>
    <x v="2"/>
    <n v="163.41"/>
    <n v="1"/>
    <n v="0"/>
    <x v="2"/>
    <s v="Credit Card"/>
    <x v="2"/>
    <s v="Yes"/>
    <s v="Accommodation"/>
    <n v="11"/>
    <n v="1"/>
    <n v="0"/>
    <x v="2"/>
    <n v="0"/>
  </r>
  <r>
    <n v="6368"/>
    <x v="1"/>
    <x v="291"/>
    <d v="2023-02-19T00:00:00"/>
    <x v="74"/>
    <x v="1"/>
    <n v="158.80000000000001"/>
    <n v="2"/>
    <n v="1"/>
    <x v="1"/>
    <s v="UPI"/>
    <x v="1"/>
    <s v="No"/>
    <s v="Food &amp; Beverage"/>
    <n v="4"/>
    <n v="3"/>
    <n v="635.20000000000005"/>
    <x v="1"/>
    <n v="158.80000000000001"/>
  </r>
  <r>
    <n v="6369"/>
    <x v="3"/>
    <x v="217"/>
    <d v="2023-12-16T00:00:00"/>
    <x v="214"/>
    <x v="2"/>
    <n v="120.47"/>
    <n v="2"/>
    <n v="2"/>
    <x v="2"/>
    <s v="UPI"/>
    <x v="1"/>
    <s v="No"/>
    <s v="Accommodation"/>
    <n v="7"/>
    <n v="4"/>
    <n v="843.29"/>
    <x v="1"/>
    <n v="120.47"/>
  </r>
  <r>
    <n v="6370"/>
    <x v="3"/>
    <x v="183"/>
    <d v="2023-06-26T00:00:00"/>
    <x v="408"/>
    <x v="1"/>
    <n v="152.11000000000001"/>
    <n v="2"/>
    <n v="1"/>
    <x v="1"/>
    <s v="Credit Card"/>
    <x v="3"/>
    <s v="No"/>
    <s v="Accommodation"/>
    <n v="6"/>
    <n v="3"/>
    <n v="0"/>
    <x v="2"/>
    <n v="0"/>
  </r>
  <r>
    <n v="6371"/>
    <x v="0"/>
    <x v="213"/>
    <d v="2023-04-03T00:00:00"/>
    <x v="157"/>
    <x v="2"/>
    <n v="107.21"/>
    <n v="1"/>
    <n v="0"/>
    <x v="3"/>
    <s v="Credit Card"/>
    <x v="1"/>
    <s v="No"/>
    <s v="Accommodation"/>
    <n v="2"/>
    <n v="1"/>
    <n v="214.42"/>
    <x v="1"/>
    <n v="107.21"/>
  </r>
  <r>
    <n v="6372"/>
    <x v="3"/>
    <x v="123"/>
    <d v="2024-01-01T00:00:00"/>
    <x v="256"/>
    <x v="2"/>
    <n v="90.29"/>
    <n v="2"/>
    <n v="0"/>
    <x v="1"/>
    <s v="Cash"/>
    <x v="0"/>
    <s v="No"/>
    <s v="Accommodation"/>
    <n v="3"/>
    <n v="2"/>
    <n v="270.87"/>
    <x v="0"/>
    <n v="90.29"/>
  </r>
  <r>
    <n v="6373"/>
    <x v="0"/>
    <x v="65"/>
    <d v="2023-02-01T00:00:00"/>
    <x v="163"/>
    <x v="1"/>
    <n v="134.61000000000001"/>
    <n v="4"/>
    <n v="0"/>
    <x v="0"/>
    <s v="Cash"/>
    <x v="1"/>
    <s v="No"/>
    <s v="Accommodation"/>
    <n v="4"/>
    <n v="4"/>
    <n v="538.44000000000005"/>
    <x v="1"/>
    <n v="134.61000000000001"/>
  </r>
  <r>
    <n v="6374"/>
    <x v="1"/>
    <x v="172"/>
    <d v="2023-04-22T00:00:00"/>
    <x v="179"/>
    <x v="0"/>
    <n v="143.30000000000001"/>
    <n v="2"/>
    <n v="3"/>
    <x v="2"/>
    <s v="Credit Card"/>
    <x v="0"/>
    <s v="Yes"/>
    <s v="Accommodation"/>
    <n v="7"/>
    <n v="5"/>
    <n v="1003.1000000000001"/>
    <x v="0"/>
    <n v="143.30000000000001"/>
  </r>
  <r>
    <n v="6375"/>
    <x v="0"/>
    <x v="306"/>
    <d v="2023-07-08T00:00:00"/>
    <x v="213"/>
    <x v="2"/>
    <n v="61.09"/>
    <n v="1"/>
    <n v="0"/>
    <x v="2"/>
    <s v="Cash"/>
    <x v="0"/>
    <s v="No"/>
    <s v="Food &amp; Beverage"/>
    <n v="2"/>
    <n v="1"/>
    <n v="122.18"/>
    <x v="0"/>
    <n v="61.09"/>
  </r>
  <r>
    <n v="6376"/>
    <x v="0"/>
    <x v="316"/>
    <d v="2023-09-16T00:00:00"/>
    <x v="136"/>
    <x v="1"/>
    <n v="172.6"/>
    <n v="4"/>
    <n v="0"/>
    <x v="0"/>
    <s v="Credit Card"/>
    <x v="2"/>
    <s v="Yes"/>
    <s v="Accommodation"/>
    <n v="7"/>
    <n v="4"/>
    <n v="0"/>
    <x v="2"/>
    <n v="0"/>
  </r>
  <r>
    <n v="6377"/>
    <x v="1"/>
    <x v="8"/>
    <d v="2023-08-06T00:00:00"/>
    <x v="244"/>
    <x v="0"/>
    <n v="204.58"/>
    <n v="2"/>
    <n v="0"/>
    <x v="1"/>
    <s v="Bank Transfer"/>
    <x v="2"/>
    <s v="No"/>
    <s v="Accommodation"/>
    <n v="2"/>
    <n v="2"/>
    <n v="0"/>
    <x v="2"/>
    <n v="0"/>
  </r>
  <r>
    <n v="6378"/>
    <x v="2"/>
    <x v="207"/>
    <d v="2023-06-07T00:00:00"/>
    <x v="279"/>
    <x v="1"/>
    <n v="155.4"/>
    <n v="2"/>
    <n v="1"/>
    <x v="1"/>
    <s v="Debit Card"/>
    <x v="2"/>
    <s v="No"/>
    <s v="Accommodation"/>
    <n v="9"/>
    <n v="3"/>
    <n v="0"/>
    <x v="2"/>
    <n v="0"/>
  </r>
  <r>
    <n v="6379"/>
    <x v="3"/>
    <x v="343"/>
    <d v="2023-03-11T00:00:00"/>
    <x v="7"/>
    <x v="2"/>
    <n v="158.63"/>
    <n v="1"/>
    <n v="0"/>
    <x v="2"/>
    <s v="Debit Card"/>
    <x v="0"/>
    <s v="No"/>
    <s v="Food &amp; Beverage"/>
    <n v="2"/>
    <n v="1"/>
    <n v="317.26"/>
    <x v="0"/>
    <n v="158.63"/>
  </r>
  <r>
    <n v="6380"/>
    <x v="0"/>
    <x v="26"/>
    <d v="2023-04-27T00:00:00"/>
    <x v="157"/>
    <x v="1"/>
    <n v="181.42"/>
    <n v="1"/>
    <n v="0"/>
    <x v="1"/>
    <s v="Credit Card"/>
    <x v="1"/>
    <s v="No"/>
    <s v="Accommodation"/>
    <n v="6"/>
    <n v="1"/>
    <n v="1088.52"/>
    <x v="1"/>
    <n v="181.42"/>
  </r>
  <r>
    <n v="6381"/>
    <x v="3"/>
    <x v="212"/>
    <d v="2023-11-20T00:00:00"/>
    <x v="205"/>
    <x v="2"/>
    <n v="147.32"/>
    <n v="3"/>
    <n v="2"/>
    <x v="3"/>
    <s v="UPI"/>
    <x v="1"/>
    <s v="No"/>
    <s v="Food &amp; Beverage"/>
    <n v="8"/>
    <n v="5"/>
    <n v="1178.56"/>
    <x v="1"/>
    <n v="147.32"/>
  </r>
  <r>
    <n v="6382"/>
    <x v="2"/>
    <x v="115"/>
    <d v="2023-04-30T00:00:00"/>
    <x v="63"/>
    <x v="2"/>
    <n v="128.37"/>
    <n v="4"/>
    <n v="0"/>
    <x v="1"/>
    <s v="Bank Transfer"/>
    <x v="0"/>
    <s v="No"/>
    <s v="Accommodation"/>
    <n v="7"/>
    <n v="4"/>
    <n v="898.59"/>
    <x v="0"/>
    <n v="128.37"/>
  </r>
  <r>
    <n v="6383"/>
    <x v="3"/>
    <x v="22"/>
    <d v="2023-12-08T00:00:00"/>
    <x v="94"/>
    <x v="0"/>
    <n v="206.42"/>
    <n v="2"/>
    <n v="1"/>
    <x v="1"/>
    <s v="Bank Transfer"/>
    <x v="0"/>
    <s v="No"/>
    <s v="Accommodation"/>
    <n v="2"/>
    <n v="3"/>
    <n v="412.84"/>
    <x v="0"/>
    <n v="206.42"/>
  </r>
  <r>
    <n v="6384"/>
    <x v="0"/>
    <x v="13"/>
    <d v="2023-05-08T00:00:00"/>
    <x v="386"/>
    <x v="1"/>
    <n v="185.5"/>
    <n v="4"/>
    <n v="0"/>
    <x v="3"/>
    <s v="Cash"/>
    <x v="1"/>
    <s v="No"/>
    <s v="Food &amp; Beverage"/>
    <n v="4"/>
    <n v="4"/>
    <n v="742"/>
    <x v="1"/>
    <n v="185.5"/>
  </r>
  <r>
    <n v="6385"/>
    <x v="0"/>
    <x v="190"/>
    <d v="2023-11-17T00:00:00"/>
    <x v="158"/>
    <x v="2"/>
    <n v="94.33"/>
    <n v="3"/>
    <n v="0"/>
    <x v="3"/>
    <s v="Bank Transfer"/>
    <x v="2"/>
    <s v="No"/>
    <s v="Spa Services"/>
    <n v="3"/>
    <n v="3"/>
    <n v="0"/>
    <x v="2"/>
    <n v="0"/>
  </r>
  <r>
    <n v="6386"/>
    <x v="1"/>
    <x v="125"/>
    <d v="2023-02-22T00:00:00"/>
    <x v="278"/>
    <x v="3"/>
    <n v="400.71"/>
    <n v="2"/>
    <n v="2"/>
    <x v="0"/>
    <s v="UPI"/>
    <x v="0"/>
    <s v="No"/>
    <s v="Spa Services"/>
    <n v="9"/>
    <n v="4"/>
    <n v="3606.39"/>
    <x v="0"/>
    <n v="400.71"/>
  </r>
  <r>
    <n v="6387"/>
    <x v="3"/>
    <x v="106"/>
    <d v="2023-06-10T00:00:00"/>
    <x v="88"/>
    <x v="0"/>
    <n v="297.81"/>
    <n v="4"/>
    <n v="1"/>
    <x v="2"/>
    <s v="Bank Transfer"/>
    <x v="2"/>
    <s v="No"/>
    <s v="Laundry"/>
    <n v="3"/>
    <n v="5"/>
    <n v="0"/>
    <x v="2"/>
    <n v="0"/>
  </r>
  <r>
    <n v="6388"/>
    <x v="2"/>
    <x v="111"/>
    <d v="2023-05-18T00:00:00"/>
    <x v="141"/>
    <x v="2"/>
    <n v="128.38999999999999"/>
    <n v="1"/>
    <n v="3"/>
    <x v="3"/>
    <s v="Credit Card"/>
    <x v="0"/>
    <s v="Yes"/>
    <s v="Other"/>
    <n v="5"/>
    <n v="4"/>
    <n v="641.94999999999993"/>
    <x v="0"/>
    <n v="128.38999999999999"/>
  </r>
  <r>
    <n v="6389"/>
    <x v="0"/>
    <x v="231"/>
    <d v="2023-07-04T00:00:00"/>
    <x v="13"/>
    <x v="0"/>
    <n v="197.43"/>
    <n v="3"/>
    <n v="0"/>
    <x v="1"/>
    <s v="Bank Transfer"/>
    <x v="0"/>
    <s v="No"/>
    <s v="Food &amp; Beverage"/>
    <n v="1"/>
    <n v="3"/>
    <n v="197.43"/>
    <x v="0"/>
    <n v="197.43"/>
  </r>
  <r>
    <n v="6390"/>
    <x v="3"/>
    <x v="213"/>
    <d v="2023-04-03T00:00:00"/>
    <x v="178"/>
    <x v="2"/>
    <n v="99.3"/>
    <n v="1"/>
    <n v="0"/>
    <x v="1"/>
    <s v="Bank Transfer"/>
    <x v="2"/>
    <s v="No"/>
    <s v="Accommodation"/>
    <n v="2"/>
    <n v="1"/>
    <n v="0"/>
    <x v="2"/>
    <n v="0"/>
  </r>
  <r>
    <n v="6391"/>
    <x v="3"/>
    <x v="116"/>
    <d v="2023-04-30T00:00:00"/>
    <x v="44"/>
    <x v="1"/>
    <n v="242.34"/>
    <n v="2"/>
    <n v="0"/>
    <x v="3"/>
    <s v="Cash"/>
    <x v="0"/>
    <s v="No"/>
    <s v="Other"/>
    <n v="8"/>
    <n v="2"/>
    <n v="1938.72"/>
    <x v="0"/>
    <n v="242.34"/>
  </r>
  <r>
    <n v="6392"/>
    <x v="0"/>
    <x v="271"/>
    <d v="2023-08-13T00:00:00"/>
    <x v="126"/>
    <x v="3"/>
    <n v="471.24"/>
    <n v="2"/>
    <n v="0"/>
    <x v="3"/>
    <s v="UPI"/>
    <x v="1"/>
    <s v="Yes"/>
    <s v="Accommodation"/>
    <n v="2"/>
    <n v="2"/>
    <n v="942.48"/>
    <x v="1"/>
    <n v="471.24"/>
  </r>
  <r>
    <n v="6393"/>
    <x v="3"/>
    <x v="179"/>
    <d v="2023-03-18T00:00:00"/>
    <x v="337"/>
    <x v="2"/>
    <n v="134.38"/>
    <n v="3"/>
    <n v="0"/>
    <x v="1"/>
    <s v="Bank Transfer"/>
    <x v="2"/>
    <s v="No"/>
    <s v="Accommodation"/>
    <n v="6"/>
    <n v="3"/>
    <n v="0"/>
    <x v="2"/>
    <n v="0"/>
  </r>
  <r>
    <n v="6394"/>
    <x v="3"/>
    <x v="102"/>
    <d v="2023-09-21T00:00:00"/>
    <x v="82"/>
    <x v="2"/>
    <n v="155.27000000000001"/>
    <n v="2"/>
    <n v="0"/>
    <x v="1"/>
    <s v="Cash"/>
    <x v="0"/>
    <s v="Yes"/>
    <s v="Accommodation"/>
    <n v="5"/>
    <n v="2"/>
    <n v="776.35"/>
    <x v="0"/>
    <n v="155.27000000000001"/>
  </r>
  <r>
    <n v="6395"/>
    <x v="1"/>
    <x v="157"/>
    <d v="2023-03-18T00:00:00"/>
    <x v="328"/>
    <x v="0"/>
    <n v="163.72"/>
    <n v="4"/>
    <n v="0"/>
    <x v="0"/>
    <s v="Debit Card"/>
    <x v="2"/>
    <s v="No"/>
    <s v="Accommodation"/>
    <n v="10"/>
    <n v="4"/>
    <n v="0"/>
    <x v="2"/>
    <n v="0"/>
  </r>
  <r>
    <n v="6396"/>
    <x v="3"/>
    <x v="15"/>
    <d v="2023-01-08T00:00:00"/>
    <x v="270"/>
    <x v="3"/>
    <n v="405.75"/>
    <n v="1"/>
    <n v="1"/>
    <x v="1"/>
    <s v="UPI"/>
    <x v="0"/>
    <s v="Yes"/>
    <s v="Accommodation"/>
    <n v="5"/>
    <n v="2"/>
    <n v="2028.75"/>
    <x v="0"/>
    <n v="405.75"/>
  </r>
  <r>
    <n v="6397"/>
    <x v="1"/>
    <x v="354"/>
    <d v="2023-08-05T00:00:00"/>
    <x v="60"/>
    <x v="2"/>
    <n v="85.05"/>
    <n v="1"/>
    <n v="3"/>
    <x v="2"/>
    <s v="Credit Card"/>
    <x v="0"/>
    <s v="No"/>
    <s v="Accommodation"/>
    <n v="7"/>
    <n v="4"/>
    <n v="595.35"/>
    <x v="0"/>
    <n v="85.05"/>
  </r>
  <r>
    <n v="6398"/>
    <x v="1"/>
    <x v="352"/>
    <d v="2023-08-28T00:00:00"/>
    <x v="261"/>
    <x v="1"/>
    <n v="150.24"/>
    <n v="4"/>
    <n v="2"/>
    <x v="0"/>
    <s v="UPI"/>
    <x v="0"/>
    <s v="No"/>
    <s v="Accommodation"/>
    <n v="3"/>
    <n v="6"/>
    <n v="450.72"/>
    <x v="0"/>
    <n v="150.24"/>
  </r>
  <r>
    <n v="6399"/>
    <x v="2"/>
    <x v="6"/>
    <d v="2023-04-13T00:00:00"/>
    <x v="192"/>
    <x v="2"/>
    <n v="87.89"/>
    <n v="1"/>
    <n v="3"/>
    <x v="1"/>
    <s v="Debit Card"/>
    <x v="2"/>
    <s v="No"/>
    <s v="Food &amp; Beverage"/>
    <n v="5"/>
    <n v="4"/>
    <n v="0"/>
    <x v="2"/>
    <n v="0"/>
  </r>
  <r>
    <n v="6400"/>
    <x v="2"/>
    <x v="224"/>
    <d v="2023-05-28T00:00:00"/>
    <x v="43"/>
    <x v="3"/>
    <n v="450.53"/>
    <n v="4"/>
    <n v="0"/>
    <x v="2"/>
    <s v="UPI"/>
    <x v="3"/>
    <s v="No"/>
    <s v="Accommodation"/>
    <n v="10"/>
    <n v="4"/>
    <n v="0"/>
    <x v="2"/>
    <n v="0"/>
  </r>
  <r>
    <n v="6401"/>
    <x v="2"/>
    <x v="357"/>
    <d v="2023-06-11T00:00:00"/>
    <x v="34"/>
    <x v="1"/>
    <n v="140.47999999999999"/>
    <n v="2"/>
    <n v="0"/>
    <x v="0"/>
    <s v="Bank Transfer"/>
    <x v="1"/>
    <s v="Yes"/>
    <s v="Accommodation"/>
    <n v="12"/>
    <n v="2"/>
    <n v="1685.7599999999998"/>
    <x v="1"/>
    <n v="140.47999999999999"/>
  </r>
  <r>
    <n v="6402"/>
    <x v="1"/>
    <x v="7"/>
    <d v="2023-02-27T00:00:00"/>
    <x v="7"/>
    <x v="1"/>
    <n v="133.35"/>
    <n v="1"/>
    <n v="0"/>
    <x v="3"/>
    <s v="Credit Card"/>
    <x v="0"/>
    <s v="Yes"/>
    <s v="Food &amp; Beverage"/>
    <n v="5"/>
    <n v="1"/>
    <n v="666.75"/>
    <x v="0"/>
    <n v="133.35"/>
  </r>
  <r>
    <n v="6403"/>
    <x v="1"/>
    <x v="118"/>
    <d v="2023-01-13T00:00:00"/>
    <x v="162"/>
    <x v="0"/>
    <n v="240.28"/>
    <n v="2"/>
    <n v="1"/>
    <x v="4"/>
    <s v="Bank Transfer"/>
    <x v="1"/>
    <s v="No"/>
    <s v="Accommodation"/>
    <n v="2"/>
    <n v="3"/>
    <n v="480.56"/>
    <x v="1"/>
    <n v="240.28"/>
  </r>
  <r>
    <n v="6404"/>
    <x v="2"/>
    <x v="159"/>
    <d v="2023-04-20T00:00:00"/>
    <x v="280"/>
    <x v="2"/>
    <n v="98.4"/>
    <n v="3"/>
    <n v="0"/>
    <x v="0"/>
    <s v="Bank Transfer"/>
    <x v="0"/>
    <s v="No"/>
    <s v="Spa Services"/>
    <n v="1"/>
    <n v="3"/>
    <n v="98.4"/>
    <x v="0"/>
    <n v="98.4"/>
  </r>
  <r>
    <n v="6405"/>
    <x v="0"/>
    <x v="50"/>
    <d v="2023-08-10T00:00:00"/>
    <x v="9"/>
    <x v="2"/>
    <n v="67.400000000000006"/>
    <n v="1"/>
    <n v="1"/>
    <x v="2"/>
    <s v="Credit Card"/>
    <x v="1"/>
    <s v="No"/>
    <s v="Accommodation"/>
    <n v="4"/>
    <n v="2"/>
    <n v="269.60000000000002"/>
    <x v="1"/>
    <n v="67.400000000000006"/>
  </r>
  <r>
    <n v="6406"/>
    <x v="2"/>
    <x v="72"/>
    <d v="2023-12-29T00:00:00"/>
    <x v="92"/>
    <x v="1"/>
    <n v="157.47"/>
    <n v="2"/>
    <n v="2"/>
    <x v="2"/>
    <s v="Debit Card"/>
    <x v="0"/>
    <s v="No"/>
    <s v="Accommodation"/>
    <n v="1"/>
    <n v="4"/>
    <n v="157.47"/>
    <x v="0"/>
    <n v="157.47"/>
  </r>
  <r>
    <n v="6407"/>
    <x v="2"/>
    <x v="283"/>
    <d v="2023-12-16T00:00:00"/>
    <x v="265"/>
    <x v="1"/>
    <n v="145.13999999999999"/>
    <n v="2"/>
    <n v="2"/>
    <x v="2"/>
    <s v="Debit Card"/>
    <x v="0"/>
    <s v="No"/>
    <s v="Food &amp; Beverage"/>
    <n v="6"/>
    <n v="4"/>
    <n v="870.83999999999992"/>
    <x v="0"/>
    <n v="145.13999999999999"/>
  </r>
  <r>
    <n v="6408"/>
    <x v="1"/>
    <x v="166"/>
    <d v="2023-02-08T00:00:00"/>
    <x v="119"/>
    <x v="2"/>
    <n v="110.77"/>
    <n v="2"/>
    <n v="0"/>
    <x v="2"/>
    <s v="Cash"/>
    <x v="1"/>
    <s v="Yes"/>
    <s v="Spa Services"/>
    <n v="1"/>
    <n v="2"/>
    <n v="110.77"/>
    <x v="1"/>
    <n v="110.77"/>
  </r>
  <r>
    <n v="6409"/>
    <x v="0"/>
    <x v="252"/>
    <d v="2023-02-08T00:00:00"/>
    <x v="10"/>
    <x v="2"/>
    <n v="107.32"/>
    <n v="1"/>
    <n v="0"/>
    <x v="1"/>
    <s v="Credit Card"/>
    <x v="2"/>
    <s v="No"/>
    <s v="Accommodation"/>
    <n v="8"/>
    <n v="1"/>
    <n v="0"/>
    <x v="2"/>
    <n v="0"/>
  </r>
  <r>
    <n v="6410"/>
    <x v="3"/>
    <x v="315"/>
    <d v="2023-01-13T00:00:00"/>
    <x v="79"/>
    <x v="3"/>
    <n v="567.75"/>
    <n v="1"/>
    <n v="0"/>
    <x v="1"/>
    <s v="Bank Transfer"/>
    <x v="0"/>
    <s v="No"/>
    <s v="Accommodation"/>
    <n v="4"/>
    <n v="1"/>
    <n v="2271"/>
    <x v="0"/>
    <n v="567.75"/>
  </r>
  <r>
    <n v="6411"/>
    <x v="0"/>
    <x v="123"/>
    <d v="2024-01-07T00:00:00"/>
    <x v="193"/>
    <x v="2"/>
    <n v="77.959999999999994"/>
    <n v="4"/>
    <n v="1"/>
    <x v="1"/>
    <s v="Credit Card"/>
    <x v="0"/>
    <s v="No"/>
    <s v="Food &amp; Beverage"/>
    <n v="9"/>
    <n v="5"/>
    <n v="701.64"/>
    <x v="0"/>
    <n v="77.959999999999994"/>
  </r>
  <r>
    <n v="6412"/>
    <x v="0"/>
    <x v="211"/>
    <d v="2023-03-01T00:00:00"/>
    <x v="5"/>
    <x v="2"/>
    <n v="91.22"/>
    <n v="1"/>
    <n v="1"/>
    <x v="1"/>
    <s v="UPI"/>
    <x v="2"/>
    <s v="No"/>
    <s v="Food &amp; Beverage"/>
    <n v="4"/>
    <n v="2"/>
    <n v="0"/>
    <x v="2"/>
    <n v="0"/>
  </r>
  <r>
    <n v="6413"/>
    <x v="1"/>
    <x v="146"/>
    <d v="2023-06-01T00:00:00"/>
    <x v="283"/>
    <x v="3"/>
    <n v="264.08999999999997"/>
    <n v="2"/>
    <n v="0"/>
    <x v="2"/>
    <s v="UPI"/>
    <x v="2"/>
    <s v="No"/>
    <s v="Laundry"/>
    <n v="4"/>
    <n v="2"/>
    <n v="0"/>
    <x v="2"/>
    <n v="0"/>
  </r>
  <r>
    <n v="6414"/>
    <x v="1"/>
    <x v="20"/>
    <d v="2023-09-26T00:00:00"/>
    <x v="155"/>
    <x v="0"/>
    <n v="217.93"/>
    <n v="2"/>
    <n v="2"/>
    <x v="1"/>
    <s v="Debit Card"/>
    <x v="0"/>
    <s v="No"/>
    <s v="Accommodation"/>
    <n v="6"/>
    <n v="4"/>
    <n v="1307.58"/>
    <x v="0"/>
    <n v="217.92999999999998"/>
  </r>
  <r>
    <n v="6415"/>
    <x v="3"/>
    <x v="200"/>
    <d v="2023-02-25T00:00:00"/>
    <x v="398"/>
    <x v="0"/>
    <n v="259.41000000000003"/>
    <n v="2"/>
    <n v="0"/>
    <x v="1"/>
    <s v="UPI"/>
    <x v="1"/>
    <s v="Yes"/>
    <s v="Accommodation"/>
    <n v="8"/>
    <n v="2"/>
    <n v="2075.2800000000002"/>
    <x v="1"/>
    <n v="259.41000000000003"/>
  </r>
  <r>
    <n v="6416"/>
    <x v="1"/>
    <x v="172"/>
    <d v="2023-04-19T00:00:00"/>
    <x v="179"/>
    <x v="2"/>
    <n v="109.78"/>
    <n v="2"/>
    <n v="0"/>
    <x v="0"/>
    <s v="Cash"/>
    <x v="0"/>
    <s v="No"/>
    <s v="Accommodation"/>
    <n v="4"/>
    <n v="2"/>
    <n v="439.12"/>
    <x v="0"/>
    <n v="109.78"/>
  </r>
  <r>
    <n v="6417"/>
    <x v="0"/>
    <x v="182"/>
    <d v="2023-11-20T00:00:00"/>
    <x v="90"/>
    <x v="0"/>
    <n v="218.37"/>
    <n v="1"/>
    <n v="0"/>
    <x v="2"/>
    <s v="Cash"/>
    <x v="0"/>
    <s v="No"/>
    <s v="Accommodation"/>
    <n v="13"/>
    <n v="1"/>
    <n v="2838.81"/>
    <x v="0"/>
    <n v="218.37"/>
  </r>
  <r>
    <n v="6418"/>
    <x v="0"/>
    <x v="245"/>
    <d v="2023-02-17T00:00:00"/>
    <x v="200"/>
    <x v="3"/>
    <n v="401.01"/>
    <n v="2"/>
    <n v="0"/>
    <x v="0"/>
    <s v="UPI"/>
    <x v="1"/>
    <s v="Yes"/>
    <s v="Accommodation"/>
    <n v="9"/>
    <n v="2"/>
    <n v="3609.09"/>
    <x v="1"/>
    <n v="401.01"/>
  </r>
  <r>
    <n v="6419"/>
    <x v="3"/>
    <x v="252"/>
    <d v="2023-02-04T00:00:00"/>
    <x v="122"/>
    <x v="1"/>
    <n v="164.13"/>
    <n v="2"/>
    <n v="0"/>
    <x v="2"/>
    <s v="UPI"/>
    <x v="3"/>
    <s v="Yes"/>
    <s v="Accommodation"/>
    <n v="4"/>
    <n v="2"/>
    <n v="0"/>
    <x v="2"/>
    <n v="0"/>
  </r>
  <r>
    <n v="6420"/>
    <x v="3"/>
    <x v="232"/>
    <d v="2023-09-20T00:00:00"/>
    <x v="101"/>
    <x v="2"/>
    <n v="103.97"/>
    <n v="1"/>
    <n v="1"/>
    <x v="2"/>
    <s v="Debit Card"/>
    <x v="0"/>
    <s v="No"/>
    <s v="Laundry"/>
    <n v="9"/>
    <n v="2"/>
    <n v="935.73"/>
    <x v="0"/>
    <n v="103.97"/>
  </r>
  <r>
    <n v="6421"/>
    <x v="3"/>
    <x v="106"/>
    <d v="2023-06-11T00:00:00"/>
    <x v="115"/>
    <x v="2"/>
    <n v="163.25"/>
    <n v="2"/>
    <n v="2"/>
    <x v="1"/>
    <s v="Debit Card"/>
    <x v="2"/>
    <s v="No"/>
    <s v="Food &amp; Beverage"/>
    <n v="4"/>
    <n v="4"/>
    <n v="0"/>
    <x v="2"/>
    <n v="0"/>
  </r>
  <r>
    <n v="6422"/>
    <x v="1"/>
    <x v="83"/>
    <d v="2023-01-18T00:00:00"/>
    <x v="134"/>
    <x v="0"/>
    <n v="135.91999999999999"/>
    <n v="2"/>
    <n v="0"/>
    <x v="3"/>
    <s v="Cash"/>
    <x v="1"/>
    <s v="No"/>
    <s v="Accommodation"/>
    <n v="3"/>
    <n v="2"/>
    <n v="407.76"/>
    <x v="1"/>
    <n v="135.91999999999999"/>
  </r>
  <r>
    <n v="6423"/>
    <x v="1"/>
    <x v="67"/>
    <d v="2023-05-17T00:00:00"/>
    <x v="26"/>
    <x v="0"/>
    <n v="167.08"/>
    <n v="4"/>
    <n v="1"/>
    <x v="2"/>
    <s v="UPI"/>
    <x v="1"/>
    <s v="No"/>
    <s v="Food &amp; Beverage"/>
    <n v="3"/>
    <n v="5"/>
    <n v="501.24"/>
    <x v="1"/>
    <n v="167.08"/>
  </r>
  <r>
    <n v="6424"/>
    <x v="1"/>
    <x v="328"/>
    <d v="2023-09-29T00:00:00"/>
    <x v="324"/>
    <x v="1"/>
    <n v="134.22999999999999"/>
    <n v="3"/>
    <n v="0"/>
    <x v="3"/>
    <s v="Cash"/>
    <x v="1"/>
    <s v="Yes"/>
    <s v="Spa Services"/>
    <n v="8"/>
    <n v="3"/>
    <n v="1073.8399999999999"/>
    <x v="1"/>
    <n v="134.22999999999999"/>
  </r>
  <r>
    <n v="6425"/>
    <x v="3"/>
    <x v="63"/>
    <d v="2023-03-27T00:00:00"/>
    <x v="386"/>
    <x v="1"/>
    <n v="240.29"/>
    <n v="2"/>
    <n v="0"/>
    <x v="1"/>
    <s v="Bank Transfer"/>
    <x v="1"/>
    <s v="No"/>
    <s v="Accommodation"/>
    <n v="6"/>
    <n v="2"/>
    <n v="1441.74"/>
    <x v="1"/>
    <n v="240.29"/>
  </r>
  <r>
    <n v="6426"/>
    <x v="0"/>
    <x v="159"/>
    <d v="2023-04-22T00:00:00"/>
    <x v="376"/>
    <x v="0"/>
    <n v="238.69"/>
    <n v="4"/>
    <n v="0"/>
    <x v="1"/>
    <s v="Cash"/>
    <x v="3"/>
    <s v="No"/>
    <s v="Spa Services"/>
    <n v="3"/>
    <n v="4"/>
    <n v="0"/>
    <x v="2"/>
    <n v="0"/>
  </r>
  <r>
    <n v="6427"/>
    <x v="3"/>
    <x v="209"/>
    <d v="2023-10-20T00:00:00"/>
    <x v="191"/>
    <x v="3"/>
    <n v="523.59"/>
    <n v="4"/>
    <n v="0"/>
    <x v="1"/>
    <s v="UPI"/>
    <x v="2"/>
    <s v="No"/>
    <s v="Accommodation"/>
    <n v="5"/>
    <n v="4"/>
    <n v="0"/>
    <x v="2"/>
    <n v="0"/>
  </r>
  <r>
    <n v="6428"/>
    <x v="0"/>
    <x v="34"/>
    <d v="2023-05-07T00:00:00"/>
    <x v="385"/>
    <x v="0"/>
    <n v="172.45"/>
    <n v="1"/>
    <n v="0"/>
    <x v="1"/>
    <s v="Debit Card"/>
    <x v="0"/>
    <s v="No"/>
    <s v="Accommodation"/>
    <n v="2"/>
    <n v="1"/>
    <n v="344.9"/>
    <x v="0"/>
    <n v="172.45"/>
  </r>
  <r>
    <n v="6429"/>
    <x v="1"/>
    <x v="98"/>
    <d v="2023-05-18T00:00:00"/>
    <x v="347"/>
    <x v="2"/>
    <n v="77.08"/>
    <n v="1"/>
    <n v="0"/>
    <x v="1"/>
    <s v="UPI"/>
    <x v="0"/>
    <s v="No"/>
    <s v="Accommodation"/>
    <n v="3"/>
    <n v="1"/>
    <n v="231.24"/>
    <x v="0"/>
    <n v="77.08"/>
  </r>
  <r>
    <n v="6430"/>
    <x v="1"/>
    <x v="86"/>
    <d v="2023-07-22T00:00:00"/>
    <x v="41"/>
    <x v="2"/>
    <n v="81.19"/>
    <n v="2"/>
    <n v="0"/>
    <x v="2"/>
    <s v="UPI"/>
    <x v="0"/>
    <s v="No"/>
    <s v="Accommodation"/>
    <n v="1"/>
    <n v="2"/>
    <n v="81.19"/>
    <x v="0"/>
    <n v="81.19"/>
  </r>
  <r>
    <n v="6431"/>
    <x v="2"/>
    <x v="37"/>
    <d v="2023-07-06T00:00:00"/>
    <x v="231"/>
    <x v="1"/>
    <n v="167.76"/>
    <n v="1"/>
    <n v="0"/>
    <x v="0"/>
    <s v="Cash"/>
    <x v="2"/>
    <s v="No"/>
    <s v="Accommodation"/>
    <n v="8"/>
    <n v="1"/>
    <n v="0"/>
    <x v="2"/>
    <n v="0"/>
  </r>
  <r>
    <n v="6432"/>
    <x v="1"/>
    <x v="203"/>
    <d v="2023-01-15T00:00:00"/>
    <x v="237"/>
    <x v="0"/>
    <n v="194.99"/>
    <n v="1"/>
    <n v="0"/>
    <x v="0"/>
    <s v="Debit Card"/>
    <x v="0"/>
    <s v="No"/>
    <s v="Food &amp; Beverage"/>
    <n v="8"/>
    <n v="1"/>
    <n v="1559.92"/>
    <x v="0"/>
    <n v="194.99"/>
  </r>
  <r>
    <n v="6433"/>
    <x v="2"/>
    <x v="226"/>
    <d v="2024-01-06T00:00:00"/>
    <x v="306"/>
    <x v="2"/>
    <n v="138.41999999999999"/>
    <n v="2"/>
    <n v="0"/>
    <x v="1"/>
    <s v="Credit Card"/>
    <x v="0"/>
    <s v="No"/>
    <s v="Laundry"/>
    <n v="6"/>
    <n v="2"/>
    <n v="830.52"/>
    <x v="0"/>
    <n v="138.41999999999999"/>
  </r>
  <r>
    <n v="6434"/>
    <x v="1"/>
    <x v="163"/>
    <d v="2023-12-06T00:00:00"/>
    <x v="310"/>
    <x v="0"/>
    <n v="199.51"/>
    <n v="1"/>
    <n v="0"/>
    <x v="1"/>
    <s v="Credit Card"/>
    <x v="0"/>
    <s v="No"/>
    <s v="Accommodation"/>
    <n v="5"/>
    <n v="1"/>
    <n v="997.55"/>
    <x v="0"/>
    <n v="199.51"/>
  </r>
  <r>
    <n v="6435"/>
    <x v="1"/>
    <x v="58"/>
    <d v="2023-10-15T00:00:00"/>
    <x v="110"/>
    <x v="0"/>
    <n v="202.71"/>
    <n v="3"/>
    <n v="3"/>
    <x v="1"/>
    <s v="Bank Transfer"/>
    <x v="1"/>
    <s v="No"/>
    <s v="Accommodation"/>
    <n v="6"/>
    <n v="6"/>
    <n v="1216.26"/>
    <x v="1"/>
    <n v="202.71"/>
  </r>
  <r>
    <n v="6436"/>
    <x v="2"/>
    <x v="186"/>
    <d v="2023-05-03T00:00:00"/>
    <x v="13"/>
    <x v="1"/>
    <n v="153.08000000000001"/>
    <n v="3"/>
    <n v="0"/>
    <x v="2"/>
    <s v="Cash"/>
    <x v="0"/>
    <s v="Yes"/>
    <s v="Spa Services"/>
    <n v="1"/>
    <n v="3"/>
    <n v="153.08000000000001"/>
    <x v="0"/>
    <n v="153.08000000000001"/>
  </r>
  <r>
    <n v="6437"/>
    <x v="3"/>
    <x v="141"/>
    <d v="2023-12-22T00:00:00"/>
    <x v="300"/>
    <x v="1"/>
    <n v="226.52"/>
    <n v="1"/>
    <n v="0"/>
    <x v="1"/>
    <s v="Credit Card"/>
    <x v="0"/>
    <s v="Yes"/>
    <s v="Accommodation"/>
    <n v="4"/>
    <n v="1"/>
    <n v="906.08"/>
    <x v="0"/>
    <n v="226.52"/>
  </r>
  <r>
    <n v="6438"/>
    <x v="0"/>
    <x v="294"/>
    <d v="2023-09-24T00:00:00"/>
    <x v="336"/>
    <x v="0"/>
    <n v="259.82"/>
    <n v="2"/>
    <n v="0"/>
    <x v="1"/>
    <s v="UPI"/>
    <x v="1"/>
    <s v="No"/>
    <s v="Accommodation"/>
    <n v="7"/>
    <n v="2"/>
    <n v="1818.74"/>
    <x v="1"/>
    <n v="259.82"/>
  </r>
  <r>
    <n v="6439"/>
    <x v="1"/>
    <x v="210"/>
    <d v="2023-03-19T00:00:00"/>
    <x v="132"/>
    <x v="0"/>
    <n v="184.68"/>
    <n v="4"/>
    <n v="1"/>
    <x v="1"/>
    <s v="Cash"/>
    <x v="2"/>
    <s v="No"/>
    <s v="Laundry"/>
    <n v="3"/>
    <n v="5"/>
    <n v="0"/>
    <x v="2"/>
    <n v="0"/>
  </r>
  <r>
    <n v="6440"/>
    <x v="3"/>
    <x v="74"/>
    <d v="2023-05-13T00:00:00"/>
    <x v="341"/>
    <x v="1"/>
    <n v="192.69"/>
    <n v="1"/>
    <n v="2"/>
    <x v="1"/>
    <s v="Bank Transfer"/>
    <x v="3"/>
    <s v="Yes"/>
    <s v="Accommodation"/>
    <n v="7"/>
    <n v="3"/>
    <n v="0"/>
    <x v="2"/>
    <n v="0"/>
  </r>
  <r>
    <n v="6441"/>
    <x v="1"/>
    <x v="335"/>
    <d v="2023-07-20T00:00:00"/>
    <x v="99"/>
    <x v="1"/>
    <n v="150.82"/>
    <n v="3"/>
    <n v="0"/>
    <x v="1"/>
    <s v="UPI"/>
    <x v="0"/>
    <s v="No"/>
    <s v="Accommodation"/>
    <n v="7"/>
    <n v="3"/>
    <n v="1055.74"/>
    <x v="0"/>
    <n v="150.82"/>
  </r>
  <r>
    <n v="6442"/>
    <x v="3"/>
    <x v="35"/>
    <d v="2023-07-24T00:00:00"/>
    <x v="323"/>
    <x v="1"/>
    <n v="237.08"/>
    <n v="2"/>
    <n v="2"/>
    <x v="1"/>
    <s v="Debit Card"/>
    <x v="2"/>
    <s v="No"/>
    <s v="Food &amp; Beverage"/>
    <n v="8"/>
    <n v="4"/>
    <n v="0"/>
    <x v="2"/>
    <n v="0"/>
  </r>
  <r>
    <n v="6443"/>
    <x v="2"/>
    <x v="1"/>
    <d v="2023-07-28T00:00:00"/>
    <x v="107"/>
    <x v="2"/>
    <n v="131.94"/>
    <n v="1"/>
    <n v="0"/>
    <x v="1"/>
    <s v="Debit Card"/>
    <x v="0"/>
    <s v="No"/>
    <s v="Food &amp; Beverage"/>
    <n v="5"/>
    <n v="1"/>
    <n v="659.7"/>
    <x v="0"/>
    <n v="131.94"/>
  </r>
  <r>
    <n v="6444"/>
    <x v="1"/>
    <x v="116"/>
    <d v="2023-04-25T00:00:00"/>
    <x v="222"/>
    <x v="0"/>
    <n v="148.38999999999999"/>
    <n v="2"/>
    <n v="0"/>
    <x v="2"/>
    <s v="Debit Card"/>
    <x v="1"/>
    <s v="No"/>
    <s v="Accommodation"/>
    <n v="3"/>
    <n v="2"/>
    <n v="445.16999999999996"/>
    <x v="1"/>
    <n v="148.38999999999999"/>
  </r>
  <r>
    <n v="6445"/>
    <x v="3"/>
    <x v="314"/>
    <d v="2023-11-03T00:00:00"/>
    <x v="197"/>
    <x v="0"/>
    <n v="224.44"/>
    <n v="1"/>
    <n v="0"/>
    <x v="3"/>
    <s v="Bank Transfer"/>
    <x v="0"/>
    <s v="No"/>
    <s v="Spa Services"/>
    <n v="4"/>
    <n v="1"/>
    <n v="897.76"/>
    <x v="0"/>
    <n v="224.44"/>
  </r>
  <r>
    <n v="6446"/>
    <x v="1"/>
    <x v="89"/>
    <d v="2023-11-07T00:00:00"/>
    <x v="152"/>
    <x v="0"/>
    <n v="194.49"/>
    <n v="2"/>
    <n v="2"/>
    <x v="1"/>
    <s v="Credit Card"/>
    <x v="0"/>
    <s v="No"/>
    <s v="Spa Services"/>
    <n v="9"/>
    <n v="4"/>
    <n v="1750.41"/>
    <x v="0"/>
    <n v="194.49"/>
  </r>
  <r>
    <n v="6447"/>
    <x v="3"/>
    <x v="137"/>
    <d v="2023-01-16T00:00:00"/>
    <x v="299"/>
    <x v="0"/>
    <n v="264.12"/>
    <n v="1"/>
    <n v="0"/>
    <x v="2"/>
    <s v="Bank Transfer"/>
    <x v="2"/>
    <s v="No"/>
    <s v="Other"/>
    <n v="6"/>
    <n v="1"/>
    <n v="0"/>
    <x v="2"/>
    <n v="0"/>
  </r>
  <r>
    <n v="6448"/>
    <x v="0"/>
    <x v="34"/>
    <d v="2023-05-14T00:00:00"/>
    <x v="280"/>
    <x v="2"/>
    <n v="72.099999999999994"/>
    <n v="3"/>
    <n v="0"/>
    <x v="4"/>
    <s v="Bank Transfer"/>
    <x v="2"/>
    <s v="No"/>
    <s v="Laundry"/>
    <n v="9"/>
    <n v="3"/>
    <n v="0"/>
    <x v="2"/>
    <n v="0"/>
  </r>
  <r>
    <n v="6449"/>
    <x v="3"/>
    <x v="201"/>
    <d v="2023-02-27T00:00:00"/>
    <x v="246"/>
    <x v="3"/>
    <n v="424.09"/>
    <n v="2"/>
    <n v="0"/>
    <x v="1"/>
    <s v="Debit Card"/>
    <x v="0"/>
    <s v="No"/>
    <s v="Accommodation"/>
    <n v="6"/>
    <n v="2"/>
    <n v="2544.54"/>
    <x v="0"/>
    <n v="424.09"/>
  </r>
  <r>
    <n v="6450"/>
    <x v="0"/>
    <x v="123"/>
    <d v="2024-01-06T00:00:00"/>
    <x v="232"/>
    <x v="1"/>
    <n v="155.53"/>
    <n v="2"/>
    <n v="0"/>
    <x v="1"/>
    <s v="Bank Transfer"/>
    <x v="0"/>
    <s v="No"/>
    <s v="Accommodation"/>
    <n v="8"/>
    <n v="2"/>
    <n v="1244.24"/>
    <x v="0"/>
    <n v="155.53"/>
  </r>
  <r>
    <n v="6451"/>
    <x v="3"/>
    <x v="212"/>
    <d v="2023-11-21T00:00:00"/>
    <x v="191"/>
    <x v="3"/>
    <n v="514.75"/>
    <n v="1"/>
    <n v="0"/>
    <x v="2"/>
    <s v="Debit Card"/>
    <x v="1"/>
    <s v="Yes"/>
    <s v="Accommodation"/>
    <n v="9"/>
    <n v="1"/>
    <n v="4632.75"/>
    <x v="1"/>
    <n v="514.75"/>
  </r>
  <r>
    <n v="6452"/>
    <x v="3"/>
    <x v="58"/>
    <d v="2023-10-13T00:00:00"/>
    <x v="379"/>
    <x v="0"/>
    <n v="200.92"/>
    <n v="4"/>
    <n v="0"/>
    <x v="2"/>
    <s v="Bank Transfer"/>
    <x v="1"/>
    <s v="No"/>
    <s v="Accommodation"/>
    <n v="4"/>
    <n v="4"/>
    <n v="803.68"/>
    <x v="1"/>
    <n v="200.92"/>
  </r>
  <r>
    <n v="6453"/>
    <x v="1"/>
    <x v="308"/>
    <d v="2023-02-27T00:00:00"/>
    <x v="267"/>
    <x v="0"/>
    <n v="196.52"/>
    <n v="4"/>
    <n v="1"/>
    <x v="2"/>
    <s v="Cash"/>
    <x v="0"/>
    <s v="No"/>
    <s v="Food &amp; Beverage"/>
    <n v="3"/>
    <n v="5"/>
    <n v="589.56000000000006"/>
    <x v="0"/>
    <n v="196.52"/>
  </r>
  <r>
    <n v="6454"/>
    <x v="1"/>
    <x v="230"/>
    <d v="2023-06-23T00:00:00"/>
    <x v="95"/>
    <x v="2"/>
    <n v="89.15"/>
    <n v="2"/>
    <n v="0"/>
    <x v="1"/>
    <s v="Debit Card"/>
    <x v="0"/>
    <s v="No"/>
    <s v="Other"/>
    <n v="5"/>
    <n v="2"/>
    <n v="445.75"/>
    <x v="0"/>
    <n v="89.15"/>
  </r>
  <r>
    <n v="6455"/>
    <x v="2"/>
    <x v="163"/>
    <d v="2023-12-05T00:00:00"/>
    <x v="108"/>
    <x v="2"/>
    <n v="138.94999999999999"/>
    <n v="2"/>
    <n v="1"/>
    <x v="2"/>
    <s v="UPI"/>
    <x v="0"/>
    <s v="No"/>
    <s v="Accommodation"/>
    <n v="4"/>
    <n v="3"/>
    <n v="555.79999999999995"/>
    <x v="0"/>
    <n v="138.94999999999999"/>
  </r>
  <r>
    <n v="6456"/>
    <x v="1"/>
    <x v="238"/>
    <d v="2023-12-26T00:00:00"/>
    <x v="190"/>
    <x v="1"/>
    <n v="155.61000000000001"/>
    <n v="1"/>
    <n v="0"/>
    <x v="1"/>
    <s v="Credit Card"/>
    <x v="0"/>
    <s v="No"/>
    <s v="Accommodation"/>
    <n v="5"/>
    <n v="1"/>
    <n v="778.05000000000007"/>
    <x v="0"/>
    <n v="155.61000000000001"/>
  </r>
  <r>
    <n v="6457"/>
    <x v="1"/>
    <x v="174"/>
    <d v="2023-11-12T00:00:00"/>
    <x v="355"/>
    <x v="0"/>
    <n v="201.74"/>
    <n v="1"/>
    <n v="1"/>
    <x v="3"/>
    <s v="Bank Transfer"/>
    <x v="0"/>
    <s v="No"/>
    <s v="Accommodation"/>
    <n v="7"/>
    <n v="2"/>
    <n v="1412.18"/>
    <x v="0"/>
    <n v="201.74"/>
  </r>
  <r>
    <n v="6458"/>
    <x v="1"/>
    <x v="227"/>
    <d v="2023-07-03T00:00:00"/>
    <x v="113"/>
    <x v="1"/>
    <n v="138.6"/>
    <n v="1"/>
    <n v="0"/>
    <x v="0"/>
    <s v="Credit Card"/>
    <x v="2"/>
    <s v="No"/>
    <s v="Food &amp; Beverage"/>
    <n v="8"/>
    <n v="1"/>
    <n v="0"/>
    <x v="2"/>
    <n v="0"/>
  </r>
  <r>
    <n v="6459"/>
    <x v="3"/>
    <x v="306"/>
    <d v="2023-07-11T00:00:00"/>
    <x v="399"/>
    <x v="0"/>
    <n v="273.83999999999997"/>
    <n v="2"/>
    <n v="0"/>
    <x v="4"/>
    <s v="Debit Card"/>
    <x v="1"/>
    <s v="No"/>
    <s v="Accommodation"/>
    <n v="5"/>
    <n v="2"/>
    <n v="1369.1999999999998"/>
    <x v="1"/>
    <n v="273.83999999999997"/>
  </r>
  <r>
    <n v="6460"/>
    <x v="2"/>
    <x v="3"/>
    <d v="2023-12-16T00:00:00"/>
    <x v="314"/>
    <x v="1"/>
    <n v="166.29"/>
    <n v="1"/>
    <n v="1"/>
    <x v="1"/>
    <s v="Credit Card"/>
    <x v="0"/>
    <s v="No"/>
    <s v="Accommodation"/>
    <n v="4"/>
    <n v="2"/>
    <n v="665.16"/>
    <x v="0"/>
    <n v="166.29"/>
  </r>
  <r>
    <n v="6461"/>
    <x v="0"/>
    <x v="158"/>
    <d v="2023-12-20T00:00:00"/>
    <x v="17"/>
    <x v="3"/>
    <n v="409.42"/>
    <n v="1"/>
    <n v="0"/>
    <x v="2"/>
    <s v="Credit Card"/>
    <x v="0"/>
    <s v="No"/>
    <s v="Accommodation"/>
    <n v="3"/>
    <n v="1"/>
    <n v="1228.26"/>
    <x v="0"/>
    <n v="409.42"/>
  </r>
  <r>
    <n v="6462"/>
    <x v="1"/>
    <x v="306"/>
    <d v="2023-07-08T00:00:00"/>
    <x v="352"/>
    <x v="1"/>
    <n v="111.69"/>
    <n v="2"/>
    <n v="0"/>
    <x v="1"/>
    <s v="Cash"/>
    <x v="0"/>
    <s v="No"/>
    <s v="Accommodation"/>
    <n v="2"/>
    <n v="2"/>
    <n v="223.38"/>
    <x v="0"/>
    <n v="111.69"/>
  </r>
  <r>
    <n v="6463"/>
    <x v="2"/>
    <x v="122"/>
    <d v="2023-06-27T00:00:00"/>
    <x v="399"/>
    <x v="1"/>
    <n v="141.53"/>
    <n v="2"/>
    <n v="1"/>
    <x v="3"/>
    <s v="Debit Card"/>
    <x v="0"/>
    <s v="No"/>
    <s v="Accommodation"/>
    <n v="3"/>
    <n v="3"/>
    <n v="424.59000000000003"/>
    <x v="0"/>
    <n v="141.53"/>
  </r>
  <r>
    <n v="6464"/>
    <x v="0"/>
    <x v="111"/>
    <d v="2023-05-17T00:00:00"/>
    <x v="141"/>
    <x v="0"/>
    <n v="180.03"/>
    <n v="2"/>
    <n v="1"/>
    <x v="3"/>
    <s v="Debit Card"/>
    <x v="1"/>
    <s v="Yes"/>
    <s v="Accommodation"/>
    <n v="4"/>
    <n v="3"/>
    <n v="720.12"/>
    <x v="1"/>
    <n v="180.03"/>
  </r>
  <r>
    <n v="6465"/>
    <x v="2"/>
    <x v="212"/>
    <d v="2023-11-16T00:00:00"/>
    <x v="206"/>
    <x v="2"/>
    <n v="113.93"/>
    <n v="2"/>
    <n v="0"/>
    <x v="2"/>
    <s v="Debit Card"/>
    <x v="1"/>
    <s v="No"/>
    <s v="Accommodation"/>
    <n v="4"/>
    <n v="2"/>
    <n v="455.72"/>
    <x v="1"/>
    <n v="113.93"/>
  </r>
  <r>
    <n v="6466"/>
    <x v="3"/>
    <x v="230"/>
    <d v="2023-06-27T00:00:00"/>
    <x v="293"/>
    <x v="1"/>
    <n v="143.71"/>
    <n v="2"/>
    <n v="0"/>
    <x v="4"/>
    <s v="Bank Transfer"/>
    <x v="1"/>
    <s v="No"/>
    <s v="Accommodation"/>
    <n v="9"/>
    <n v="2"/>
    <n v="1293.3900000000001"/>
    <x v="1"/>
    <n v="143.71"/>
  </r>
  <r>
    <n v="6467"/>
    <x v="1"/>
    <x v="364"/>
    <d v="2023-07-17T00:00:00"/>
    <x v="395"/>
    <x v="1"/>
    <n v="98.08"/>
    <n v="1"/>
    <n v="1"/>
    <x v="2"/>
    <s v="Bank Transfer"/>
    <x v="1"/>
    <s v="Yes"/>
    <s v="Accommodation"/>
    <n v="10"/>
    <n v="2"/>
    <n v="980.8"/>
    <x v="1"/>
    <n v="98.08"/>
  </r>
  <r>
    <n v="6468"/>
    <x v="0"/>
    <x v="201"/>
    <d v="2023-02-25T00:00:00"/>
    <x v="204"/>
    <x v="1"/>
    <n v="164.37"/>
    <n v="3"/>
    <n v="0"/>
    <x v="2"/>
    <s v="Cash"/>
    <x v="1"/>
    <s v="Yes"/>
    <s v="Spa Services"/>
    <n v="4"/>
    <n v="3"/>
    <n v="657.48"/>
    <x v="1"/>
    <n v="164.37"/>
  </r>
  <r>
    <n v="6469"/>
    <x v="3"/>
    <x v="50"/>
    <d v="2023-08-17T00:00:00"/>
    <x v="54"/>
    <x v="3"/>
    <n v="466.03"/>
    <n v="3"/>
    <n v="1"/>
    <x v="1"/>
    <s v="Credit Card"/>
    <x v="0"/>
    <s v="No"/>
    <s v="Food &amp; Beverage"/>
    <n v="11"/>
    <n v="4"/>
    <n v="5126.33"/>
    <x v="0"/>
    <n v="466.03"/>
  </r>
  <r>
    <n v="6470"/>
    <x v="0"/>
    <x v="200"/>
    <d v="2023-02-23T00:00:00"/>
    <x v="102"/>
    <x v="2"/>
    <n v="81.99"/>
    <n v="3"/>
    <n v="0"/>
    <x v="1"/>
    <s v="Bank Transfer"/>
    <x v="1"/>
    <s v="No"/>
    <s v="Accommodation"/>
    <n v="6"/>
    <n v="3"/>
    <n v="491.93999999999994"/>
    <x v="1"/>
    <n v="81.99"/>
  </r>
  <r>
    <n v="6471"/>
    <x v="1"/>
    <x v="358"/>
    <d v="2023-01-22T00:00:00"/>
    <x v="79"/>
    <x v="2"/>
    <n v="59.2"/>
    <n v="2"/>
    <n v="0"/>
    <x v="0"/>
    <s v="Cash"/>
    <x v="2"/>
    <s v="No"/>
    <s v="Spa Services"/>
    <n v="5"/>
    <n v="2"/>
    <n v="0"/>
    <x v="2"/>
    <n v="0"/>
  </r>
  <r>
    <n v="6472"/>
    <x v="2"/>
    <x v="341"/>
    <d v="2023-10-24T00:00:00"/>
    <x v="196"/>
    <x v="1"/>
    <n v="166.61"/>
    <n v="2"/>
    <n v="0"/>
    <x v="1"/>
    <s v="Bank Transfer"/>
    <x v="0"/>
    <s v="No"/>
    <s v="Accommodation"/>
    <n v="3"/>
    <n v="2"/>
    <n v="499.83000000000004"/>
    <x v="0"/>
    <n v="166.61"/>
  </r>
  <r>
    <n v="6473"/>
    <x v="0"/>
    <x v="158"/>
    <d v="2023-12-27T00:00:00"/>
    <x v="314"/>
    <x v="1"/>
    <n v="154.47"/>
    <n v="2"/>
    <n v="0"/>
    <x v="2"/>
    <s v="UPI"/>
    <x v="0"/>
    <s v="No"/>
    <s v="Food &amp; Beverage"/>
    <n v="10"/>
    <n v="2"/>
    <n v="1544.7"/>
    <x v="0"/>
    <n v="154.47"/>
  </r>
  <r>
    <n v="6474"/>
    <x v="0"/>
    <x v="84"/>
    <d v="2023-02-10T00:00:00"/>
    <x v="67"/>
    <x v="2"/>
    <n v="119.71"/>
    <n v="3"/>
    <n v="1"/>
    <x v="1"/>
    <s v="Cash"/>
    <x v="1"/>
    <s v="Yes"/>
    <s v="Accommodation"/>
    <n v="11"/>
    <n v="4"/>
    <n v="1316.81"/>
    <x v="1"/>
    <n v="119.71"/>
  </r>
  <r>
    <n v="6475"/>
    <x v="3"/>
    <x v="278"/>
    <d v="2023-12-15T00:00:00"/>
    <x v="193"/>
    <x v="0"/>
    <n v="243.42"/>
    <n v="1"/>
    <n v="2"/>
    <x v="4"/>
    <s v="Debit Card"/>
    <x v="0"/>
    <s v="No"/>
    <s v="Accommodation"/>
    <n v="11"/>
    <n v="3"/>
    <n v="2677.62"/>
    <x v="0"/>
    <n v="243.42"/>
  </r>
  <r>
    <n v="6476"/>
    <x v="2"/>
    <x v="325"/>
    <d v="2023-07-30T00:00:00"/>
    <x v="104"/>
    <x v="2"/>
    <n v="108.91"/>
    <n v="2"/>
    <n v="3"/>
    <x v="4"/>
    <s v="Bank Transfer"/>
    <x v="2"/>
    <s v="No"/>
    <s v="Food &amp; Beverage"/>
    <n v="6"/>
    <n v="5"/>
    <n v="0"/>
    <x v="2"/>
    <n v="0"/>
  </r>
  <r>
    <n v="6477"/>
    <x v="2"/>
    <x v="313"/>
    <d v="2023-08-23T00:00:00"/>
    <x v="249"/>
    <x v="1"/>
    <n v="207.49"/>
    <n v="2"/>
    <n v="1"/>
    <x v="1"/>
    <s v="Cash"/>
    <x v="1"/>
    <s v="No"/>
    <s v="Accommodation"/>
    <n v="6"/>
    <n v="3"/>
    <n v="1244.94"/>
    <x v="1"/>
    <n v="207.49"/>
  </r>
  <r>
    <n v="6478"/>
    <x v="3"/>
    <x v="166"/>
    <d v="2023-02-17T00:00:00"/>
    <x v="313"/>
    <x v="2"/>
    <n v="118.68"/>
    <n v="1"/>
    <n v="2"/>
    <x v="4"/>
    <s v="UPI"/>
    <x v="1"/>
    <s v="No"/>
    <s v="Accommodation"/>
    <n v="10"/>
    <n v="3"/>
    <n v="1186.8000000000002"/>
    <x v="1"/>
    <n v="118.68000000000002"/>
  </r>
  <r>
    <n v="6479"/>
    <x v="2"/>
    <x v="44"/>
    <d v="2023-04-15T00:00:00"/>
    <x v="127"/>
    <x v="1"/>
    <n v="175.1"/>
    <n v="1"/>
    <n v="0"/>
    <x v="1"/>
    <s v="Debit Card"/>
    <x v="0"/>
    <s v="No"/>
    <s v="Accommodation"/>
    <n v="1"/>
    <n v="1"/>
    <n v="175.1"/>
    <x v="0"/>
    <n v="175.1"/>
  </r>
  <r>
    <n v="6480"/>
    <x v="0"/>
    <x v="244"/>
    <d v="2023-01-19T00:00:00"/>
    <x v="46"/>
    <x v="2"/>
    <n v="113.44"/>
    <n v="3"/>
    <n v="0"/>
    <x v="3"/>
    <s v="Bank Transfer"/>
    <x v="0"/>
    <s v="No"/>
    <s v="Accommodation"/>
    <n v="7"/>
    <n v="3"/>
    <n v="794.07999999999993"/>
    <x v="0"/>
    <n v="113.43999999999998"/>
  </r>
  <r>
    <n v="6481"/>
    <x v="0"/>
    <x v="105"/>
    <d v="2023-07-21T00:00:00"/>
    <x v="145"/>
    <x v="1"/>
    <n v="121.85"/>
    <n v="3"/>
    <n v="0"/>
    <x v="3"/>
    <s v="Credit Card"/>
    <x v="0"/>
    <s v="No"/>
    <s v="Accommodation"/>
    <n v="2"/>
    <n v="3"/>
    <n v="243.7"/>
    <x v="0"/>
    <n v="121.85"/>
  </r>
  <r>
    <n v="6482"/>
    <x v="2"/>
    <x v="129"/>
    <d v="2023-02-20T00:00:00"/>
    <x v="120"/>
    <x v="1"/>
    <n v="131.58000000000001"/>
    <n v="1"/>
    <n v="0"/>
    <x v="2"/>
    <s v="Cash"/>
    <x v="0"/>
    <s v="No"/>
    <s v="Food &amp; Beverage"/>
    <n v="9"/>
    <n v="1"/>
    <n v="1184.22"/>
    <x v="0"/>
    <n v="131.58000000000001"/>
  </r>
  <r>
    <n v="6483"/>
    <x v="3"/>
    <x v="309"/>
    <d v="2023-02-07T00:00:00"/>
    <x v="254"/>
    <x v="0"/>
    <n v="202.39"/>
    <n v="1"/>
    <n v="1"/>
    <x v="3"/>
    <s v="Cash"/>
    <x v="0"/>
    <s v="No"/>
    <s v="Accommodation"/>
    <n v="3"/>
    <n v="2"/>
    <n v="607.16999999999996"/>
    <x v="0"/>
    <n v="202.39"/>
  </r>
  <r>
    <n v="6484"/>
    <x v="2"/>
    <x v="164"/>
    <d v="2023-08-24T00:00:00"/>
    <x v="159"/>
    <x v="2"/>
    <n v="85.41"/>
    <n v="1"/>
    <n v="0"/>
    <x v="2"/>
    <s v="Bank Transfer"/>
    <x v="2"/>
    <s v="Yes"/>
    <s v="Food &amp; Beverage"/>
    <n v="3"/>
    <n v="1"/>
    <n v="0"/>
    <x v="2"/>
    <n v="0"/>
  </r>
  <r>
    <n v="6485"/>
    <x v="0"/>
    <x v="297"/>
    <d v="2023-10-15T00:00:00"/>
    <x v="110"/>
    <x v="1"/>
    <n v="109.76"/>
    <n v="1"/>
    <n v="1"/>
    <x v="4"/>
    <s v="Credit Card"/>
    <x v="1"/>
    <s v="No"/>
    <s v="Accommodation"/>
    <n v="4"/>
    <n v="2"/>
    <n v="439.04"/>
    <x v="1"/>
    <n v="109.76"/>
  </r>
  <r>
    <n v="6486"/>
    <x v="0"/>
    <x v="121"/>
    <d v="2023-12-16T00:00:00"/>
    <x v="413"/>
    <x v="2"/>
    <n v="86.51"/>
    <n v="1"/>
    <n v="0"/>
    <x v="1"/>
    <s v="Cash"/>
    <x v="0"/>
    <s v="Yes"/>
    <s v="Accommodation"/>
    <n v="3"/>
    <n v="1"/>
    <n v="259.53000000000003"/>
    <x v="0"/>
    <n v="86.51"/>
  </r>
  <r>
    <n v="6487"/>
    <x v="0"/>
    <x v="363"/>
    <d v="2023-09-03T00:00:00"/>
    <x v="61"/>
    <x v="3"/>
    <n v="280.97000000000003"/>
    <n v="2"/>
    <n v="0"/>
    <x v="2"/>
    <s v="Credit Card"/>
    <x v="3"/>
    <s v="Yes"/>
    <s v="Accommodation"/>
    <n v="7"/>
    <n v="2"/>
    <n v="0"/>
    <x v="2"/>
    <n v="0"/>
  </r>
  <r>
    <n v="6488"/>
    <x v="3"/>
    <x v="319"/>
    <d v="2023-09-21T00:00:00"/>
    <x v="61"/>
    <x v="3"/>
    <n v="582.65"/>
    <n v="2"/>
    <n v="0"/>
    <x v="2"/>
    <s v="Bank Transfer"/>
    <x v="3"/>
    <s v="Yes"/>
    <s v="Spa Services"/>
    <n v="11"/>
    <n v="2"/>
    <n v="0"/>
    <x v="2"/>
    <n v="0"/>
  </r>
  <r>
    <n v="6489"/>
    <x v="2"/>
    <x v="303"/>
    <d v="2023-08-25T00:00:00"/>
    <x v="402"/>
    <x v="1"/>
    <n v="190.81"/>
    <n v="3"/>
    <n v="0"/>
    <x v="2"/>
    <s v="Credit Card"/>
    <x v="0"/>
    <s v="No"/>
    <s v="Accommodation"/>
    <n v="11"/>
    <n v="3"/>
    <n v="2098.91"/>
    <x v="0"/>
    <n v="190.80999999999997"/>
  </r>
  <r>
    <n v="6490"/>
    <x v="2"/>
    <x v="208"/>
    <d v="2023-10-07T00:00:00"/>
    <x v="349"/>
    <x v="2"/>
    <n v="74.88"/>
    <n v="1"/>
    <n v="0"/>
    <x v="4"/>
    <s v="UPI"/>
    <x v="1"/>
    <s v="Yes"/>
    <s v="Accommodation"/>
    <n v="3"/>
    <n v="1"/>
    <n v="224.64"/>
    <x v="1"/>
    <n v="74.88"/>
  </r>
  <r>
    <n v="6491"/>
    <x v="2"/>
    <x v="355"/>
    <d v="2023-11-06T00:00:00"/>
    <x v="25"/>
    <x v="0"/>
    <n v="289.76"/>
    <n v="1"/>
    <n v="0"/>
    <x v="1"/>
    <s v="Cash"/>
    <x v="1"/>
    <s v="No"/>
    <s v="Accommodation"/>
    <n v="2"/>
    <n v="1"/>
    <n v="579.52"/>
    <x v="1"/>
    <n v="289.76"/>
  </r>
  <r>
    <n v="6492"/>
    <x v="3"/>
    <x v="23"/>
    <d v="2023-02-21T00:00:00"/>
    <x v="137"/>
    <x v="2"/>
    <n v="138.77000000000001"/>
    <n v="1"/>
    <n v="0"/>
    <x v="1"/>
    <s v="UPI"/>
    <x v="0"/>
    <s v="No"/>
    <s v="Accommodation"/>
    <n v="11"/>
    <n v="1"/>
    <n v="1526.47"/>
    <x v="0"/>
    <n v="138.77000000000001"/>
  </r>
  <r>
    <n v="6493"/>
    <x v="2"/>
    <x v="39"/>
    <d v="2023-06-12T00:00:00"/>
    <x v="283"/>
    <x v="2"/>
    <n v="144.79"/>
    <n v="3"/>
    <n v="2"/>
    <x v="1"/>
    <s v="Credit Card"/>
    <x v="1"/>
    <s v="No"/>
    <s v="Accommodation"/>
    <n v="3"/>
    <n v="5"/>
    <n v="434.37"/>
    <x v="1"/>
    <n v="144.79"/>
  </r>
  <r>
    <n v="6494"/>
    <x v="3"/>
    <x v="84"/>
    <d v="2023-02-03T00:00:00"/>
    <x v="169"/>
    <x v="0"/>
    <n v="259.26"/>
    <n v="2"/>
    <n v="0"/>
    <x v="3"/>
    <s v="Bank Transfer"/>
    <x v="0"/>
    <s v="Yes"/>
    <s v="Other"/>
    <n v="4"/>
    <n v="2"/>
    <n v="1037.04"/>
    <x v="0"/>
    <n v="259.26"/>
  </r>
  <r>
    <n v="6495"/>
    <x v="1"/>
    <x v="341"/>
    <d v="2023-10-30T00:00:00"/>
    <x v="101"/>
    <x v="1"/>
    <n v="113.57"/>
    <n v="2"/>
    <n v="0"/>
    <x v="2"/>
    <s v="UPI"/>
    <x v="0"/>
    <s v="No"/>
    <s v="Accommodation"/>
    <n v="9"/>
    <n v="2"/>
    <n v="1022.1299999999999"/>
    <x v="0"/>
    <n v="113.57"/>
  </r>
  <r>
    <n v="6496"/>
    <x v="1"/>
    <x v="154"/>
    <d v="2023-10-29T00:00:00"/>
    <x v="292"/>
    <x v="3"/>
    <n v="281.22000000000003"/>
    <n v="3"/>
    <n v="0"/>
    <x v="1"/>
    <s v="Credit Card"/>
    <x v="3"/>
    <s v="No"/>
    <s v="Accommodation"/>
    <n v="6"/>
    <n v="3"/>
    <n v="0"/>
    <x v="2"/>
    <n v="0"/>
  </r>
  <r>
    <n v="6497"/>
    <x v="2"/>
    <x v="101"/>
    <d v="2023-05-21T00:00:00"/>
    <x v="321"/>
    <x v="0"/>
    <n v="308.49"/>
    <n v="2"/>
    <n v="0"/>
    <x v="2"/>
    <s v="Credit Card"/>
    <x v="0"/>
    <s v="No"/>
    <s v="Accommodation"/>
    <n v="10"/>
    <n v="2"/>
    <n v="3084.9"/>
    <x v="0"/>
    <n v="308.49"/>
  </r>
  <r>
    <n v="6498"/>
    <x v="3"/>
    <x v="157"/>
    <d v="2023-03-11T00:00:00"/>
    <x v="253"/>
    <x v="1"/>
    <n v="213.85"/>
    <n v="3"/>
    <n v="0"/>
    <x v="2"/>
    <s v="UPI"/>
    <x v="0"/>
    <s v="No"/>
    <s v="Laundry"/>
    <n v="3"/>
    <n v="3"/>
    <n v="641.54999999999995"/>
    <x v="0"/>
    <n v="213.85"/>
  </r>
  <r>
    <n v="6499"/>
    <x v="1"/>
    <x v="90"/>
    <d v="2023-08-29T00:00:00"/>
    <x v="198"/>
    <x v="2"/>
    <n v="107.24"/>
    <n v="4"/>
    <n v="1"/>
    <x v="1"/>
    <s v="Debit Card"/>
    <x v="0"/>
    <s v="Yes"/>
    <s v="Accommodation"/>
    <n v="1"/>
    <n v="5"/>
    <n v="107.24"/>
    <x v="0"/>
    <n v="107.24"/>
  </r>
  <r>
    <n v="6500"/>
    <x v="0"/>
    <x v="234"/>
    <d v="2023-01-29T00:00:00"/>
    <x v="389"/>
    <x v="2"/>
    <n v="117.1"/>
    <n v="2"/>
    <n v="2"/>
    <x v="0"/>
    <s v="UPI"/>
    <x v="1"/>
    <s v="No"/>
    <s v="Accommodation"/>
    <n v="4"/>
    <n v="4"/>
    <n v="468.4"/>
    <x v="1"/>
    <n v="117.1"/>
  </r>
  <r>
    <n v="6501"/>
    <x v="3"/>
    <x v="267"/>
    <d v="2023-11-27T00:00:00"/>
    <x v="363"/>
    <x v="3"/>
    <n v="380.22"/>
    <n v="4"/>
    <n v="0"/>
    <x v="1"/>
    <s v="Cash"/>
    <x v="1"/>
    <s v="No"/>
    <s v="Accommodation"/>
    <n v="8"/>
    <n v="4"/>
    <n v="3041.76"/>
    <x v="1"/>
    <n v="380.22"/>
  </r>
  <r>
    <n v="6502"/>
    <x v="2"/>
    <x v="289"/>
    <d v="2023-12-16T00:00:00"/>
    <x v="316"/>
    <x v="2"/>
    <n v="105.45"/>
    <n v="2"/>
    <n v="0"/>
    <x v="1"/>
    <s v="Bank Transfer"/>
    <x v="0"/>
    <s v="No"/>
    <s v="Accommodation"/>
    <n v="8"/>
    <n v="2"/>
    <n v="843.6"/>
    <x v="0"/>
    <n v="105.45"/>
  </r>
  <r>
    <n v="6503"/>
    <x v="1"/>
    <x v="35"/>
    <d v="2023-07-24T00:00:00"/>
    <x v="37"/>
    <x v="1"/>
    <n v="157.07"/>
    <n v="1"/>
    <n v="0"/>
    <x v="4"/>
    <s v="UPI"/>
    <x v="0"/>
    <s v="No"/>
    <s v="Other"/>
    <n v="8"/>
    <n v="1"/>
    <n v="1256.56"/>
    <x v="0"/>
    <n v="157.07"/>
  </r>
  <r>
    <n v="6504"/>
    <x v="3"/>
    <x v="151"/>
    <d v="2023-10-01T00:00:00"/>
    <x v="255"/>
    <x v="0"/>
    <n v="195.65"/>
    <n v="2"/>
    <n v="0"/>
    <x v="1"/>
    <s v="Credit Card"/>
    <x v="0"/>
    <s v="Yes"/>
    <s v="Accommodation"/>
    <n v="4"/>
    <n v="2"/>
    <n v="782.6"/>
    <x v="0"/>
    <n v="195.65"/>
  </r>
  <r>
    <n v="6505"/>
    <x v="1"/>
    <x v="153"/>
    <d v="2023-04-02T00:00:00"/>
    <x v="45"/>
    <x v="1"/>
    <n v="124.96"/>
    <n v="3"/>
    <n v="1"/>
    <x v="2"/>
    <s v="Bank Transfer"/>
    <x v="1"/>
    <s v="No"/>
    <s v="Spa Services"/>
    <n v="4"/>
    <n v="4"/>
    <n v="499.84"/>
    <x v="1"/>
    <n v="124.96"/>
  </r>
  <r>
    <n v="6506"/>
    <x v="0"/>
    <x v="186"/>
    <d v="2023-05-04T00:00:00"/>
    <x v="340"/>
    <x v="1"/>
    <n v="150.97"/>
    <n v="2"/>
    <n v="0"/>
    <x v="3"/>
    <s v="Cash"/>
    <x v="1"/>
    <s v="No"/>
    <s v="Accommodation"/>
    <n v="2"/>
    <n v="2"/>
    <n v="301.94"/>
    <x v="1"/>
    <n v="150.97"/>
  </r>
  <r>
    <n v="6507"/>
    <x v="0"/>
    <x v="140"/>
    <d v="2023-06-07T00:00:00"/>
    <x v="38"/>
    <x v="2"/>
    <n v="64.12"/>
    <n v="2"/>
    <n v="3"/>
    <x v="0"/>
    <s v="Bank Transfer"/>
    <x v="0"/>
    <s v="Yes"/>
    <s v="Accommodation"/>
    <n v="7"/>
    <n v="5"/>
    <n v="448.84000000000003"/>
    <x v="0"/>
    <n v="64.12"/>
  </r>
  <r>
    <n v="6508"/>
    <x v="3"/>
    <x v="180"/>
    <d v="2023-03-12T00:00:00"/>
    <x v="5"/>
    <x v="1"/>
    <n v="242.54"/>
    <n v="2"/>
    <n v="1"/>
    <x v="3"/>
    <s v="Credit Card"/>
    <x v="0"/>
    <s v="No"/>
    <s v="Food &amp; Beverage"/>
    <n v="13"/>
    <n v="3"/>
    <n v="3153.02"/>
    <x v="0"/>
    <n v="242.54"/>
  </r>
  <r>
    <n v="6509"/>
    <x v="3"/>
    <x v="98"/>
    <d v="2023-05-21T00:00:00"/>
    <x v="139"/>
    <x v="1"/>
    <n v="143.04"/>
    <n v="2"/>
    <n v="0"/>
    <x v="2"/>
    <s v="Credit Card"/>
    <x v="0"/>
    <s v="Yes"/>
    <s v="Accommodation"/>
    <n v="6"/>
    <n v="2"/>
    <n v="858.24"/>
    <x v="0"/>
    <n v="143.04"/>
  </r>
  <r>
    <n v="6510"/>
    <x v="3"/>
    <x v="103"/>
    <d v="2023-04-12T00:00:00"/>
    <x v="376"/>
    <x v="2"/>
    <n v="117"/>
    <n v="3"/>
    <n v="1"/>
    <x v="3"/>
    <s v="UPI"/>
    <x v="1"/>
    <s v="Yes"/>
    <s v="Other"/>
    <n v="2"/>
    <n v="4"/>
    <n v="234"/>
    <x v="1"/>
    <n v="117"/>
  </r>
  <r>
    <n v="6511"/>
    <x v="0"/>
    <x v="65"/>
    <d v="2023-01-31T00:00:00"/>
    <x v="278"/>
    <x v="3"/>
    <n v="353.63"/>
    <n v="3"/>
    <n v="0"/>
    <x v="1"/>
    <s v="Credit Card"/>
    <x v="0"/>
    <s v="No"/>
    <s v="Food &amp; Beverage"/>
    <n v="3"/>
    <n v="3"/>
    <n v="1060.8899999999999"/>
    <x v="0"/>
    <n v="353.62999999999994"/>
  </r>
  <r>
    <n v="6512"/>
    <x v="3"/>
    <x v="97"/>
    <d v="2023-12-13T00:00:00"/>
    <x v="17"/>
    <x v="0"/>
    <n v="315.14"/>
    <n v="1"/>
    <n v="0"/>
    <x v="3"/>
    <s v="Cash"/>
    <x v="0"/>
    <s v="No"/>
    <s v="Accommodation"/>
    <n v="2"/>
    <n v="1"/>
    <n v="630.28"/>
    <x v="0"/>
    <n v="315.14"/>
  </r>
  <r>
    <n v="6513"/>
    <x v="1"/>
    <x v="197"/>
    <d v="2023-07-31T00:00:00"/>
    <x v="123"/>
    <x v="2"/>
    <n v="74.89"/>
    <n v="2"/>
    <n v="1"/>
    <x v="2"/>
    <s v="Credit Card"/>
    <x v="0"/>
    <s v="No"/>
    <s v="Accommodation"/>
    <n v="5"/>
    <n v="3"/>
    <n v="374.45"/>
    <x v="0"/>
    <n v="74.89"/>
  </r>
  <r>
    <n v="6514"/>
    <x v="3"/>
    <x v="183"/>
    <d v="2023-06-24T00:00:00"/>
    <x v="368"/>
    <x v="0"/>
    <n v="304.04000000000002"/>
    <n v="3"/>
    <n v="0"/>
    <x v="2"/>
    <s v="Debit Card"/>
    <x v="0"/>
    <s v="No"/>
    <s v="Accommodation"/>
    <n v="4"/>
    <n v="3"/>
    <n v="1216.1600000000001"/>
    <x v="0"/>
    <n v="304.04000000000002"/>
  </r>
  <r>
    <n v="6515"/>
    <x v="0"/>
    <x v="136"/>
    <d v="2023-09-29T00:00:00"/>
    <x v="101"/>
    <x v="3"/>
    <n v="411"/>
    <n v="2"/>
    <n v="0"/>
    <x v="1"/>
    <s v="Debit Card"/>
    <x v="0"/>
    <s v="No"/>
    <s v="Accommodation"/>
    <n v="7"/>
    <n v="2"/>
    <n v="2877"/>
    <x v="0"/>
    <n v="411"/>
  </r>
  <r>
    <n v="6516"/>
    <x v="1"/>
    <x v="230"/>
    <d v="2023-06-21T00:00:00"/>
    <x v="290"/>
    <x v="3"/>
    <n v="419.61"/>
    <n v="1"/>
    <n v="1"/>
    <x v="1"/>
    <s v="Bank Transfer"/>
    <x v="0"/>
    <s v="Yes"/>
    <s v="Accommodation"/>
    <n v="3"/>
    <n v="2"/>
    <n v="1258.83"/>
    <x v="0"/>
    <n v="419.60999999999996"/>
  </r>
  <r>
    <n v="6517"/>
    <x v="1"/>
    <x v="357"/>
    <d v="2023-06-02T00:00:00"/>
    <x v="318"/>
    <x v="2"/>
    <n v="62.84"/>
    <n v="3"/>
    <n v="0"/>
    <x v="1"/>
    <s v="UPI"/>
    <x v="0"/>
    <s v="Yes"/>
    <s v="Accommodation"/>
    <n v="3"/>
    <n v="3"/>
    <n v="188.52"/>
    <x v="0"/>
    <n v="62.84"/>
  </r>
  <r>
    <n v="6518"/>
    <x v="0"/>
    <x v="31"/>
    <d v="2023-01-16T00:00:00"/>
    <x v="87"/>
    <x v="1"/>
    <n v="113.62"/>
    <n v="3"/>
    <n v="2"/>
    <x v="1"/>
    <s v="UPI"/>
    <x v="0"/>
    <s v="Yes"/>
    <s v="Accommodation"/>
    <n v="8"/>
    <n v="5"/>
    <n v="908.96"/>
    <x v="0"/>
    <n v="113.62"/>
  </r>
  <r>
    <n v="6519"/>
    <x v="2"/>
    <x v="241"/>
    <d v="2023-03-23T00:00:00"/>
    <x v="376"/>
    <x v="3"/>
    <n v="520.19000000000005"/>
    <n v="1"/>
    <n v="0"/>
    <x v="1"/>
    <s v="Credit Card"/>
    <x v="0"/>
    <s v="No"/>
    <s v="Food &amp; Beverage"/>
    <n v="12"/>
    <n v="1"/>
    <n v="6242.2800000000007"/>
    <x v="0"/>
    <n v="520.19000000000005"/>
  </r>
  <r>
    <n v="6520"/>
    <x v="3"/>
    <x v="150"/>
    <d v="2023-04-19T00:00:00"/>
    <x v="179"/>
    <x v="0"/>
    <n v="275.68"/>
    <n v="3"/>
    <n v="3"/>
    <x v="1"/>
    <s v="Bank Transfer"/>
    <x v="0"/>
    <s v="No"/>
    <s v="Accommodation"/>
    <n v="1"/>
    <n v="6"/>
    <n v="275.68"/>
    <x v="0"/>
    <n v="275.68"/>
  </r>
  <r>
    <n v="6521"/>
    <x v="0"/>
    <x v="269"/>
    <d v="2023-08-05T00:00:00"/>
    <x v="8"/>
    <x v="2"/>
    <n v="97.44"/>
    <n v="1"/>
    <n v="0"/>
    <x v="0"/>
    <s v="Debit Card"/>
    <x v="3"/>
    <s v="No"/>
    <s v="Laundry"/>
    <n v="2"/>
    <n v="1"/>
    <n v="0"/>
    <x v="2"/>
    <n v="0"/>
  </r>
  <r>
    <n v="6522"/>
    <x v="2"/>
    <x v="91"/>
    <d v="2024-01-08T00:00:00"/>
    <x v="331"/>
    <x v="3"/>
    <n v="431.8"/>
    <n v="2"/>
    <n v="1"/>
    <x v="2"/>
    <s v="UPI"/>
    <x v="0"/>
    <s v="No"/>
    <s v="Food &amp; Beverage"/>
    <n v="9"/>
    <n v="3"/>
    <n v="3886.2000000000003"/>
    <x v="0"/>
    <n v="431.8"/>
  </r>
  <r>
    <n v="6523"/>
    <x v="3"/>
    <x v="114"/>
    <d v="2023-05-15T00:00:00"/>
    <x v="357"/>
    <x v="1"/>
    <n v="170.85"/>
    <n v="2"/>
    <n v="2"/>
    <x v="1"/>
    <s v="Debit Card"/>
    <x v="2"/>
    <s v="Yes"/>
    <s v="Accommodation"/>
    <n v="3"/>
    <n v="4"/>
    <n v="0"/>
    <x v="2"/>
    <n v="0"/>
  </r>
  <r>
    <n v="6524"/>
    <x v="0"/>
    <x v="233"/>
    <d v="2023-03-09T00:00:00"/>
    <x v="45"/>
    <x v="3"/>
    <n v="314.93"/>
    <n v="1"/>
    <n v="0"/>
    <x v="1"/>
    <s v="Debit Card"/>
    <x v="2"/>
    <s v="No"/>
    <s v="Accommodation"/>
    <n v="6"/>
    <n v="1"/>
    <n v="0"/>
    <x v="2"/>
    <n v="0"/>
  </r>
  <r>
    <n v="6525"/>
    <x v="1"/>
    <x v="93"/>
    <d v="2023-10-14T00:00:00"/>
    <x v="277"/>
    <x v="1"/>
    <n v="96.89"/>
    <n v="1"/>
    <n v="0"/>
    <x v="2"/>
    <s v="Debit Card"/>
    <x v="0"/>
    <s v="Yes"/>
    <s v="Spa Services"/>
    <n v="6"/>
    <n v="1"/>
    <n v="581.34"/>
    <x v="0"/>
    <n v="96.89"/>
  </r>
  <r>
    <n v="6526"/>
    <x v="3"/>
    <x v="130"/>
    <d v="2023-09-06T00:00:00"/>
    <x v="369"/>
    <x v="1"/>
    <n v="155.38"/>
    <n v="1"/>
    <n v="0"/>
    <x v="2"/>
    <s v="UPI"/>
    <x v="0"/>
    <s v="No"/>
    <s v="Spa Services"/>
    <n v="5"/>
    <n v="1"/>
    <n v="776.9"/>
    <x v="0"/>
    <n v="155.38"/>
  </r>
  <r>
    <n v="6527"/>
    <x v="0"/>
    <x v="170"/>
    <d v="2023-09-20T00:00:00"/>
    <x v="262"/>
    <x v="3"/>
    <n v="475.29"/>
    <n v="2"/>
    <n v="2"/>
    <x v="4"/>
    <s v="Credit Card"/>
    <x v="3"/>
    <s v="Yes"/>
    <s v="Food &amp; Beverage"/>
    <n v="6"/>
    <n v="4"/>
    <n v="0"/>
    <x v="2"/>
    <n v="0"/>
  </r>
  <r>
    <n v="6528"/>
    <x v="2"/>
    <x v="58"/>
    <d v="2023-10-12T00:00:00"/>
    <x v="388"/>
    <x v="0"/>
    <n v="300.93"/>
    <n v="2"/>
    <n v="1"/>
    <x v="1"/>
    <s v="Debit Card"/>
    <x v="2"/>
    <s v="No"/>
    <s v="Laundry"/>
    <n v="3"/>
    <n v="3"/>
    <n v="0"/>
    <x v="2"/>
    <n v="0"/>
  </r>
  <r>
    <n v="6529"/>
    <x v="1"/>
    <x v="218"/>
    <d v="2023-05-31T00:00:00"/>
    <x v="259"/>
    <x v="1"/>
    <n v="158.94999999999999"/>
    <n v="1"/>
    <n v="0"/>
    <x v="2"/>
    <s v="UPI"/>
    <x v="1"/>
    <s v="No"/>
    <s v="Food &amp; Beverage"/>
    <n v="6"/>
    <n v="1"/>
    <n v="953.69999999999993"/>
    <x v="1"/>
    <n v="158.94999999999999"/>
  </r>
  <r>
    <n v="6530"/>
    <x v="3"/>
    <x v="24"/>
    <d v="2023-03-11T00:00:00"/>
    <x v="335"/>
    <x v="0"/>
    <n v="321.93"/>
    <n v="3"/>
    <n v="2"/>
    <x v="0"/>
    <s v="UPI"/>
    <x v="1"/>
    <s v="No"/>
    <s v="Spa Services"/>
    <n v="5"/>
    <n v="5"/>
    <n v="1609.65"/>
    <x v="1"/>
    <n v="321.93"/>
  </r>
  <r>
    <n v="6531"/>
    <x v="2"/>
    <x v="315"/>
    <d v="2023-01-16T00:00:00"/>
    <x v="24"/>
    <x v="3"/>
    <n v="361.02"/>
    <n v="1"/>
    <n v="0"/>
    <x v="4"/>
    <s v="Bank Transfer"/>
    <x v="0"/>
    <s v="No"/>
    <s v="Accommodation"/>
    <n v="7"/>
    <n v="1"/>
    <n v="2527.14"/>
    <x v="0"/>
    <n v="361.02"/>
  </r>
  <r>
    <n v="6532"/>
    <x v="0"/>
    <x v="5"/>
    <d v="2023-01-31T00:00:00"/>
    <x v="24"/>
    <x v="2"/>
    <n v="115.4"/>
    <n v="2"/>
    <n v="2"/>
    <x v="0"/>
    <s v="Bank Transfer"/>
    <x v="1"/>
    <s v="Yes"/>
    <s v="Accommodation"/>
    <n v="4"/>
    <n v="4"/>
    <n v="461.6"/>
    <x v="1"/>
    <n v="115.4"/>
  </r>
  <r>
    <n v="6533"/>
    <x v="2"/>
    <x v="294"/>
    <d v="2023-09-19T00:00:00"/>
    <x v="156"/>
    <x v="3"/>
    <n v="490.9"/>
    <n v="1"/>
    <n v="0"/>
    <x v="0"/>
    <s v="Bank Transfer"/>
    <x v="0"/>
    <s v="No"/>
    <s v="Accommodation"/>
    <n v="2"/>
    <n v="1"/>
    <n v="981.8"/>
    <x v="0"/>
    <n v="490.9"/>
  </r>
  <r>
    <n v="6534"/>
    <x v="1"/>
    <x v="191"/>
    <d v="2023-06-11T00:00:00"/>
    <x v="307"/>
    <x v="1"/>
    <n v="164.84"/>
    <n v="1"/>
    <n v="0"/>
    <x v="2"/>
    <s v="UPI"/>
    <x v="0"/>
    <s v="No"/>
    <s v="Accommodation"/>
    <n v="3"/>
    <n v="1"/>
    <n v="494.52"/>
    <x v="0"/>
    <n v="164.84"/>
  </r>
  <r>
    <n v="6535"/>
    <x v="1"/>
    <x v="125"/>
    <d v="2023-02-23T00:00:00"/>
    <x v="204"/>
    <x v="2"/>
    <n v="73.94"/>
    <n v="2"/>
    <n v="0"/>
    <x v="2"/>
    <s v="Debit Card"/>
    <x v="0"/>
    <s v="No"/>
    <s v="Spa Services"/>
    <n v="10"/>
    <n v="2"/>
    <n v="739.4"/>
    <x v="0"/>
    <n v="73.94"/>
  </r>
  <r>
    <n v="6536"/>
    <x v="0"/>
    <x v="192"/>
    <d v="2023-12-27T00:00:00"/>
    <x v="3"/>
    <x v="3"/>
    <n v="338.05"/>
    <n v="1"/>
    <n v="0"/>
    <x v="3"/>
    <s v="Bank Transfer"/>
    <x v="1"/>
    <s v="Yes"/>
    <s v="Food &amp; Beverage"/>
    <n v="3"/>
    <n v="1"/>
    <n v="1014.1500000000001"/>
    <x v="1"/>
    <n v="338.05"/>
  </r>
  <r>
    <n v="6537"/>
    <x v="3"/>
    <x v="39"/>
    <d v="2023-06-16T00:00:00"/>
    <x v="147"/>
    <x v="2"/>
    <n v="117.27"/>
    <n v="2"/>
    <n v="1"/>
    <x v="1"/>
    <s v="Cash"/>
    <x v="0"/>
    <s v="No"/>
    <s v="Spa Services"/>
    <n v="7"/>
    <n v="3"/>
    <n v="820.89"/>
    <x v="0"/>
    <n v="117.27"/>
  </r>
  <r>
    <n v="6538"/>
    <x v="2"/>
    <x v="38"/>
    <d v="2023-08-13T00:00:00"/>
    <x v="244"/>
    <x v="1"/>
    <n v="186.51"/>
    <n v="1"/>
    <n v="0"/>
    <x v="3"/>
    <s v="Cash"/>
    <x v="0"/>
    <s v="No"/>
    <s v="Accommodation"/>
    <n v="13"/>
    <n v="1"/>
    <n v="2424.63"/>
    <x v="0"/>
    <n v="186.51000000000002"/>
  </r>
  <r>
    <n v="6539"/>
    <x v="3"/>
    <x v="298"/>
    <d v="2023-04-12T00:00:00"/>
    <x v="271"/>
    <x v="2"/>
    <n v="104.89"/>
    <n v="4"/>
    <n v="2"/>
    <x v="2"/>
    <s v="Credit Card"/>
    <x v="0"/>
    <s v="Yes"/>
    <s v="Accommodation"/>
    <n v="9"/>
    <n v="6"/>
    <n v="944.01"/>
    <x v="0"/>
    <n v="104.89"/>
  </r>
  <r>
    <n v="6540"/>
    <x v="3"/>
    <x v="352"/>
    <d v="2023-08-28T00:00:00"/>
    <x v="319"/>
    <x v="0"/>
    <n v="272.72000000000003"/>
    <n v="4"/>
    <n v="3"/>
    <x v="0"/>
    <s v="Bank Transfer"/>
    <x v="0"/>
    <s v="Yes"/>
    <s v="Accommodation"/>
    <n v="3"/>
    <n v="7"/>
    <n v="818.16000000000008"/>
    <x v="0"/>
    <n v="272.72000000000003"/>
  </r>
  <r>
    <n v="6541"/>
    <x v="1"/>
    <x v="213"/>
    <d v="2023-04-10T00:00:00"/>
    <x v="76"/>
    <x v="1"/>
    <n v="152.43"/>
    <n v="1"/>
    <n v="3"/>
    <x v="4"/>
    <s v="Bank Transfer"/>
    <x v="0"/>
    <s v="Yes"/>
    <s v="Accommodation"/>
    <n v="9"/>
    <n v="4"/>
    <n v="1371.8700000000001"/>
    <x v="0"/>
    <n v="152.43"/>
  </r>
  <r>
    <n v="6542"/>
    <x v="2"/>
    <x v="347"/>
    <d v="2023-10-30T00:00:00"/>
    <x v="27"/>
    <x v="2"/>
    <n v="102.59"/>
    <n v="1"/>
    <n v="0"/>
    <x v="0"/>
    <s v="UPI"/>
    <x v="1"/>
    <s v="Yes"/>
    <s v="Spa Services"/>
    <n v="8"/>
    <n v="1"/>
    <n v="820.72"/>
    <x v="1"/>
    <n v="102.59"/>
  </r>
  <r>
    <n v="6543"/>
    <x v="1"/>
    <x v="143"/>
    <d v="2023-12-05T00:00:00"/>
    <x v="158"/>
    <x v="1"/>
    <n v="114.96"/>
    <n v="2"/>
    <n v="3"/>
    <x v="2"/>
    <s v="Debit Card"/>
    <x v="0"/>
    <s v="No"/>
    <s v="Laundry"/>
    <n v="2"/>
    <n v="5"/>
    <n v="229.92"/>
    <x v="0"/>
    <n v="114.96"/>
  </r>
  <r>
    <n v="6544"/>
    <x v="1"/>
    <x v="29"/>
    <d v="2023-03-28T00:00:00"/>
    <x v="243"/>
    <x v="2"/>
    <n v="82.67"/>
    <n v="1"/>
    <n v="0"/>
    <x v="0"/>
    <s v="Bank Transfer"/>
    <x v="1"/>
    <s v="Yes"/>
    <s v="Accommodation"/>
    <n v="6"/>
    <n v="1"/>
    <n v="496.02"/>
    <x v="1"/>
    <n v="82.67"/>
  </r>
  <r>
    <n v="6545"/>
    <x v="2"/>
    <x v="296"/>
    <d v="2023-06-07T00:00:00"/>
    <x v="368"/>
    <x v="0"/>
    <n v="264.97000000000003"/>
    <n v="2"/>
    <n v="0"/>
    <x v="0"/>
    <s v="UPI"/>
    <x v="0"/>
    <s v="No"/>
    <s v="Spa Services"/>
    <n v="4"/>
    <n v="2"/>
    <n v="1059.8800000000001"/>
    <x v="0"/>
    <n v="264.97000000000003"/>
  </r>
  <r>
    <n v="6546"/>
    <x v="3"/>
    <x v="65"/>
    <d v="2023-01-31T00:00:00"/>
    <x v="85"/>
    <x v="1"/>
    <n v="235.8"/>
    <n v="2"/>
    <n v="0"/>
    <x v="2"/>
    <s v="UPI"/>
    <x v="1"/>
    <s v="No"/>
    <s v="Accommodation"/>
    <n v="3"/>
    <n v="2"/>
    <n v="707.40000000000009"/>
    <x v="1"/>
    <n v="235.80000000000004"/>
  </r>
  <r>
    <n v="6547"/>
    <x v="0"/>
    <x v="130"/>
    <d v="2023-09-09T00:00:00"/>
    <x v="395"/>
    <x v="2"/>
    <n v="73.39"/>
    <n v="3"/>
    <n v="0"/>
    <x v="0"/>
    <s v="Cash"/>
    <x v="3"/>
    <s v="Yes"/>
    <s v="Food &amp; Beverage"/>
    <n v="8"/>
    <n v="3"/>
    <n v="0"/>
    <x v="2"/>
    <n v="0"/>
  </r>
  <r>
    <n v="6548"/>
    <x v="2"/>
    <x v="221"/>
    <d v="2023-09-22T00:00:00"/>
    <x v="285"/>
    <x v="3"/>
    <n v="464.81"/>
    <n v="1"/>
    <n v="0"/>
    <x v="2"/>
    <s v="Bank Transfer"/>
    <x v="0"/>
    <s v="No"/>
    <s v="Accommodation"/>
    <n v="3"/>
    <n v="1"/>
    <n v="1394.43"/>
    <x v="0"/>
    <n v="464.81"/>
  </r>
  <r>
    <n v="6549"/>
    <x v="1"/>
    <x v="160"/>
    <d v="2023-05-22T00:00:00"/>
    <x v="43"/>
    <x v="3"/>
    <n v="414.11"/>
    <n v="2"/>
    <n v="1"/>
    <x v="1"/>
    <s v="Cash"/>
    <x v="0"/>
    <s v="No"/>
    <s v="Other"/>
    <n v="3"/>
    <n v="3"/>
    <n v="1242.33"/>
    <x v="0"/>
    <n v="414.10999999999996"/>
  </r>
  <r>
    <n v="6550"/>
    <x v="1"/>
    <x v="244"/>
    <d v="2023-01-14T00:00:00"/>
    <x v="419"/>
    <x v="1"/>
    <n v="145.76"/>
    <n v="1"/>
    <n v="0"/>
    <x v="1"/>
    <s v="UPI"/>
    <x v="1"/>
    <s v="Yes"/>
    <s v="Food &amp; Beverage"/>
    <n v="2"/>
    <n v="1"/>
    <n v="291.52"/>
    <x v="1"/>
    <n v="145.76"/>
  </r>
  <r>
    <n v="6551"/>
    <x v="0"/>
    <x v="87"/>
    <d v="2023-12-12T00:00:00"/>
    <x v="25"/>
    <x v="0"/>
    <n v="246.36"/>
    <n v="2"/>
    <n v="2"/>
    <x v="0"/>
    <s v="Credit Card"/>
    <x v="3"/>
    <s v="No"/>
    <s v="Food &amp; Beverage"/>
    <n v="7"/>
    <n v="4"/>
    <n v="0"/>
    <x v="2"/>
    <n v="0"/>
  </r>
  <r>
    <n v="6552"/>
    <x v="3"/>
    <x v="5"/>
    <d v="2023-02-04T00:00:00"/>
    <x v="428"/>
    <x v="0"/>
    <n v="312.31"/>
    <n v="1"/>
    <n v="0"/>
    <x v="4"/>
    <s v="Debit Card"/>
    <x v="0"/>
    <s v="No"/>
    <s v="Accommodation"/>
    <n v="8"/>
    <n v="1"/>
    <n v="2498.48"/>
    <x v="0"/>
    <n v="312.31"/>
  </r>
  <r>
    <n v="6553"/>
    <x v="2"/>
    <x v="112"/>
    <d v="2023-12-21T00:00:00"/>
    <x v="329"/>
    <x v="2"/>
    <n v="123.63"/>
    <n v="1"/>
    <n v="2"/>
    <x v="1"/>
    <s v="Bank Transfer"/>
    <x v="3"/>
    <s v="No"/>
    <s v="Food &amp; Beverage"/>
    <n v="2"/>
    <n v="3"/>
    <n v="0"/>
    <x v="2"/>
    <n v="0"/>
  </r>
  <r>
    <n v="6554"/>
    <x v="3"/>
    <x v="183"/>
    <d v="2023-06-22T00:00:00"/>
    <x v="290"/>
    <x v="2"/>
    <n v="158.27000000000001"/>
    <n v="1"/>
    <n v="0"/>
    <x v="2"/>
    <s v="UPI"/>
    <x v="0"/>
    <s v="No"/>
    <s v="Accommodation"/>
    <n v="2"/>
    <n v="1"/>
    <n v="316.54000000000002"/>
    <x v="0"/>
    <n v="158.27000000000001"/>
  </r>
  <r>
    <n v="6555"/>
    <x v="0"/>
    <x v="118"/>
    <d v="2023-01-16T00:00:00"/>
    <x v="404"/>
    <x v="1"/>
    <n v="175.89"/>
    <n v="2"/>
    <n v="0"/>
    <x v="1"/>
    <s v="Cash"/>
    <x v="2"/>
    <s v="No"/>
    <s v="Food &amp; Beverage"/>
    <n v="5"/>
    <n v="2"/>
    <n v="0"/>
    <x v="2"/>
    <n v="0"/>
  </r>
  <r>
    <n v="6556"/>
    <x v="3"/>
    <x v="246"/>
    <d v="2023-05-11T00:00:00"/>
    <x v="399"/>
    <x v="0"/>
    <n v="350.21"/>
    <n v="2"/>
    <n v="0"/>
    <x v="1"/>
    <s v="Bank Transfer"/>
    <x v="0"/>
    <s v="No"/>
    <s v="Food &amp; Beverage"/>
    <n v="3"/>
    <n v="2"/>
    <n v="1050.6299999999999"/>
    <x v="0"/>
    <n v="350.21"/>
  </r>
  <r>
    <n v="6557"/>
    <x v="3"/>
    <x v="308"/>
    <d v="2023-03-07T00:00:00"/>
    <x v="217"/>
    <x v="3"/>
    <n v="564.86"/>
    <n v="3"/>
    <n v="2"/>
    <x v="2"/>
    <s v="Debit Card"/>
    <x v="0"/>
    <s v="No"/>
    <s v="Accommodation"/>
    <n v="11"/>
    <n v="5"/>
    <n v="6213.46"/>
    <x v="0"/>
    <n v="564.86"/>
  </r>
  <r>
    <n v="6558"/>
    <x v="2"/>
    <x v="192"/>
    <d v="2023-12-28T00:00:00"/>
    <x v="112"/>
    <x v="1"/>
    <n v="193.48"/>
    <n v="2"/>
    <n v="0"/>
    <x v="1"/>
    <s v="Cash"/>
    <x v="1"/>
    <s v="No"/>
    <s v="Food &amp; Beverage"/>
    <n v="4"/>
    <n v="2"/>
    <n v="773.92"/>
    <x v="1"/>
    <n v="193.48"/>
  </r>
  <r>
    <n v="6559"/>
    <x v="0"/>
    <x v="270"/>
    <d v="2023-11-30T00:00:00"/>
    <x v="83"/>
    <x v="2"/>
    <n v="90.01"/>
    <n v="2"/>
    <n v="1"/>
    <x v="1"/>
    <s v="Cash"/>
    <x v="0"/>
    <s v="No"/>
    <s v="Accommodation"/>
    <n v="6"/>
    <n v="3"/>
    <n v="540.06000000000006"/>
    <x v="0"/>
    <n v="90.01"/>
  </r>
  <r>
    <n v="6560"/>
    <x v="1"/>
    <x v="205"/>
    <d v="2023-10-21T00:00:00"/>
    <x v="97"/>
    <x v="1"/>
    <n v="142.91999999999999"/>
    <n v="1"/>
    <n v="2"/>
    <x v="1"/>
    <s v="Cash"/>
    <x v="0"/>
    <s v="No"/>
    <s v="Accommodation"/>
    <n v="2"/>
    <n v="3"/>
    <n v="285.83999999999997"/>
    <x v="0"/>
    <n v="142.91999999999999"/>
  </r>
  <r>
    <n v="6561"/>
    <x v="2"/>
    <x v="79"/>
    <d v="2023-01-26T00:00:00"/>
    <x v="78"/>
    <x v="2"/>
    <n v="114.72"/>
    <n v="2"/>
    <n v="0"/>
    <x v="3"/>
    <s v="Debit Card"/>
    <x v="0"/>
    <s v="No"/>
    <s v="Other"/>
    <n v="4"/>
    <n v="2"/>
    <n v="458.88"/>
    <x v="0"/>
    <n v="114.72"/>
  </r>
  <r>
    <n v="6562"/>
    <x v="1"/>
    <x v="159"/>
    <d v="2023-04-24T00:00:00"/>
    <x v="58"/>
    <x v="1"/>
    <n v="127.87"/>
    <n v="1"/>
    <n v="0"/>
    <x v="3"/>
    <s v="Debit Card"/>
    <x v="2"/>
    <s v="No"/>
    <s v="Accommodation"/>
    <n v="5"/>
    <n v="1"/>
    <n v="0"/>
    <x v="2"/>
    <n v="0"/>
  </r>
  <r>
    <n v="6563"/>
    <x v="3"/>
    <x v="284"/>
    <d v="2023-11-15T00:00:00"/>
    <x v="66"/>
    <x v="1"/>
    <n v="163.19999999999999"/>
    <n v="2"/>
    <n v="0"/>
    <x v="3"/>
    <s v="Bank Transfer"/>
    <x v="0"/>
    <s v="No"/>
    <s v="Accommodation"/>
    <n v="6"/>
    <n v="2"/>
    <n v="979.19999999999993"/>
    <x v="0"/>
    <n v="163.19999999999999"/>
  </r>
  <r>
    <n v="6564"/>
    <x v="3"/>
    <x v="48"/>
    <d v="2023-01-17T00:00:00"/>
    <x v="166"/>
    <x v="3"/>
    <n v="365.47"/>
    <n v="2"/>
    <n v="0"/>
    <x v="4"/>
    <s v="Debit Card"/>
    <x v="3"/>
    <s v="No"/>
    <s v="Food &amp; Beverage"/>
    <n v="1"/>
    <n v="2"/>
    <n v="0"/>
    <x v="2"/>
    <n v="0"/>
  </r>
  <r>
    <n v="6565"/>
    <x v="2"/>
    <x v="1"/>
    <d v="2023-08-01T00:00:00"/>
    <x v="290"/>
    <x v="2"/>
    <n v="129.25"/>
    <n v="1"/>
    <n v="0"/>
    <x v="3"/>
    <s v="Cash"/>
    <x v="1"/>
    <s v="Yes"/>
    <s v="Spa Services"/>
    <n v="9"/>
    <n v="1"/>
    <n v="1163.25"/>
    <x v="1"/>
    <n v="129.25"/>
  </r>
  <r>
    <n v="6566"/>
    <x v="1"/>
    <x v="304"/>
    <d v="2023-11-18T00:00:00"/>
    <x v="158"/>
    <x v="1"/>
    <n v="143.77000000000001"/>
    <n v="1"/>
    <n v="1"/>
    <x v="0"/>
    <s v="UPI"/>
    <x v="0"/>
    <s v="No"/>
    <s v="Spa Services"/>
    <n v="10"/>
    <n v="2"/>
    <n v="1437.7"/>
    <x v="0"/>
    <n v="143.77000000000001"/>
  </r>
  <r>
    <n v="6567"/>
    <x v="2"/>
    <x v="263"/>
    <d v="2023-07-29T00:00:00"/>
    <x v="296"/>
    <x v="1"/>
    <n v="154.22"/>
    <n v="1"/>
    <n v="0"/>
    <x v="0"/>
    <s v="UPI"/>
    <x v="1"/>
    <s v="No"/>
    <s v="Accommodation"/>
    <n v="2"/>
    <n v="1"/>
    <n v="308.44"/>
    <x v="1"/>
    <n v="154.22"/>
  </r>
  <r>
    <n v="6568"/>
    <x v="3"/>
    <x v="111"/>
    <d v="2023-05-20T00:00:00"/>
    <x v="180"/>
    <x v="0"/>
    <n v="236.44"/>
    <n v="1"/>
    <n v="2"/>
    <x v="1"/>
    <s v="UPI"/>
    <x v="1"/>
    <s v="No"/>
    <s v="Spa Services"/>
    <n v="7"/>
    <n v="3"/>
    <n v="1655.08"/>
    <x v="1"/>
    <n v="236.44"/>
  </r>
  <r>
    <n v="6569"/>
    <x v="3"/>
    <x v="68"/>
    <d v="2023-11-24T00:00:00"/>
    <x v="206"/>
    <x v="0"/>
    <n v="230.21"/>
    <n v="1"/>
    <n v="0"/>
    <x v="2"/>
    <s v="UPI"/>
    <x v="1"/>
    <s v="No"/>
    <s v="Accommodation"/>
    <n v="9"/>
    <n v="1"/>
    <n v="2071.89"/>
    <x v="1"/>
    <n v="230.20999999999998"/>
  </r>
  <r>
    <n v="6570"/>
    <x v="1"/>
    <x v="101"/>
    <d v="2023-05-17T00:00:00"/>
    <x v="161"/>
    <x v="0"/>
    <n v="147.83000000000001"/>
    <n v="2"/>
    <n v="0"/>
    <x v="0"/>
    <s v="Bank Transfer"/>
    <x v="2"/>
    <s v="No"/>
    <s v="Accommodation"/>
    <n v="6"/>
    <n v="2"/>
    <n v="0"/>
    <x v="2"/>
    <n v="0"/>
  </r>
  <r>
    <n v="6571"/>
    <x v="3"/>
    <x v="43"/>
    <d v="2023-08-02T00:00:00"/>
    <x v="68"/>
    <x v="0"/>
    <n v="274.32"/>
    <n v="2"/>
    <n v="0"/>
    <x v="4"/>
    <s v="Debit Card"/>
    <x v="0"/>
    <s v="No"/>
    <s v="Food &amp; Beverage"/>
    <n v="11"/>
    <n v="2"/>
    <n v="3017.52"/>
    <x v="0"/>
    <n v="274.32"/>
  </r>
  <r>
    <n v="6572"/>
    <x v="2"/>
    <x v="10"/>
    <d v="2023-01-30T00:00:00"/>
    <x v="254"/>
    <x v="3"/>
    <n v="446.39"/>
    <n v="1"/>
    <n v="0"/>
    <x v="1"/>
    <s v="Debit Card"/>
    <x v="1"/>
    <s v="No"/>
    <s v="Spa Services"/>
    <n v="6"/>
    <n v="1"/>
    <n v="2678.34"/>
    <x v="1"/>
    <n v="446.39000000000004"/>
  </r>
  <r>
    <n v="6573"/>
    <x v="1"/>
    <x v="296"/>
    <d v="2023-06-08T00:00:00"/>
    <x v="235"/>
    <x v="1"/>
    <n v="102.59"/>
    <n v="2"/>
    <n v="0"/>
    <x v="3"/>
    <s v="UPI"/>
    <x v="0"/>
    <s v="No"/>
    <s v="Accommodation"/>
    <n v="5"/>
    <n v="2"/>
    <n v="512.95000000000005"/>
    <x v="0"/>
    <n v="102.59"/>
  </r>
  <r>
    <n v="6574"/>
    <x v="0"/>
    <x v="111"/>
    <d v="2023-05-16T00:00:00"/>
    <x v="403"/>
    <x v="2"/>
    <n v="65.94"/>
    <n v="4"/>
    <n v="2"/>
    <x v="2"/>
    <s v="UPI"/>
    <x v="0"/>
    <s v="No"/>
    <s v="Spa Services"/>
    <n v="3"/>
    <n v="6"/>
    <n v="197.82"/>
    <x v="0"/>
    <n v="65.94"/>
  </r>
  <r>
    <n v="6575"/>
    <x v="2"/>
    <x v="217"/>
    <d v="2023-12-16T00:00:00"/>
    <x v="311"/>
    <x v="0"/>
    <n v="284.12"/>
    <n v="2"/>
    <n v="0"/>
    <x v="2"/>
    <s v="Bank Transfer"/>
    <x v="1"/>
    <s v="Yes"/>
    <s v="Laundry"/>
    <n v="7"/>
    <n v="2"/>
    <n v="1988.8400000000001"/>
    <x v="1"/>
    <n v="284.12"/>
  </r>
  <r>
    <n v="6576"/>
    <x v="3"/>
    <x v="52"/>
    <d v="2023-12-03T00:00:00"/>
    <x v="265"/>
    <x v="1"/>
    <n v="227.34"/>
    <n v="2"/>
    <n v="0"/>
    <x v="0"/>
    <s v="Cash"/>
    <x v="0"/>
    <s v="Yes"/>
    <s v="Laundry"/>
    <n v="3"/>
    <n v="2"/>
    <n v="682.02"/>
    <x v="0"/>
    <n v="227.34"/>
  </r>
  <r>
    <n v="6577"/>
    <x v="1"/>
    <x v="108"/>
    <d v="2023-12-26T00:00:00"/>
    <x v="53"/>
    <x v="1"/>
    <n v="110.67"/>
    <n v="3"/>
    <n v="0"/>
    <x v="0"/>
    <s v="Debit Card"/>
    <x v="0"/>
    <s v="No"/>
    <s v="Accommodation"/>
    <n v="11"/>
    <n v="3"/>
    <n v="1217.3700000000001"/>
    <x v="0"/>
    <n v="110.67000000000002"/>
  </r>
  <r>
    <n v="6578"/>
    <x v="0"/>
    <x v="229"/>
    <d v="2023-01-09T00:00:00"/>
    <x v="242"/>
    <x v="2"/>
    <n v="85.18"/>
    <n v="2"/>
    <n v="0"/>
    <x v="0"/>
    <s v="Credit Card"/>
    <x v="0"/>
    <s v="No"/>
    <s v="Food &amp; Beverage"/>
    <n v="4"/>
    <n v="2"/>
    <n v="340.72"/>
    <x v="0"/>
    <n v="85.18"/>
  </r>
  <r>
    <n v="6579"/>
    <x v="2"/>
    <x v="178"/>
    <d v="2023-02-06T00:00:00"/>
    <x v="64"/>
    <x v="0"/>
    <n v="314.58"/>
    <n v="2"/>
    <n v="0"/>
    <x v="3"/>
    <s v="Bank Transfer"/>
    <x v="0"/>
    <s v="No"/>
    <s v="Laundry"/>
    <n v="4"/>
    <n v="2"/>
    <n v="1258.32"/>
    <x v="0"/>
    <n v="314.58"/>
  </r>
  <r>
    <n v="6580"/>
    <x v="2"/>
    <x v="309"/>
    <d v="2023-02-15T00:00:00"/>
    <x v="387"/>
    <x v="2"/>
    <n v="121.45"/>
    <n v="2"/>
    <n v="3"/>
    <x v="1"/>
    <s v="UPI"/>
    <x v="0"/>
    <s v="No"/>
    <s v="Food &amp; Beverage"/>
    <n v="11"/>
    <n v="5"/>
    <n v="1335.95"/>
    <x v="0"/>
    <n v="121.45"/>
  </r>
  <r>
    <n v="6581"/>
    <x v="3"/>
    <x v="108"/>
    <d v="2023-12-26T00:00:00"/>
    <x v="199"/>
    <x v="0"/>
    <n v="232.22"/>
    <n v="2"/>
    <n v="2"/>
    <x v="1"/>
    <s v="Cash"/>
    <x v="1"/>
    <s v="No"/>
    <s v="Laundry"/>
    <n v="11"/>
    <n v="4"/>
    <n v="2554.42"/>
    <x v="1"/>
    <n v="232.22"/>
  </r>
  <r>
    <n v="6582"/>
    <x v="3"/>
    <x v="72"/>
    <d v="2024-01-06T00:00:00"/>
    <x v="407"/>
    <x v="2"/>
    <n v="120.12"/>
    <n v="2"/>
    <n v="1"/>
    <x v="1"/>
    <s v="Debit Card"/>
    <x v="1"/>
    <s v="Yes"/>
    <s v="Spa Services"/>
    <n v="9"/>
    <n v="3"/>
    <n v="1081.08"/>
    <x v="1"/>
    <n v="120.11999999999999"/>
  </r>
  <r>
    <n v="6583"/>
    <x v="3"/>
    <x v="293"/>
    <d v="2023-05-30T00:00:00"/>
    <x v="279"/>
    <x v="2"/>
    <n v="163.65"/>
    <n v="2"/>
    <n v="0"/>
    <x v="1"/>
    <s v="Credit Card"/>
    <x v="0"/>
    <s v="No"/>
    <s v="Food &amp; Beverage"/>
    <n v="10"/>
    <n v="2"/>
    <n v="1636.5"/>
    <x v="0"/>
    <n v="163.65"/>
  </r>
  <r>
    <n v="6584"/>
    <x v="0"/>
    <x v="51"/>
    <d v="2023-12-29T00:00:00"/>
    <x v="176"/>
    <x v="2"/>
    <n v="121.74"/>
    <n v="1"/>
    <n v="2"/>
    <x v="1"/>
    <s v="UPI"/>
    <x v="0"/>
    <s v="No"/>
    <s v="Laundry"/>
    <n v="3"/>
    <n v="3"/>
    <n v="365.21999999999997"/>
    <x v="0"/>
    <n v="121.74"/>
  </r>
  <r>
    <n v="6585"/>
    <x v="2"/>
    <x v="137"/>
    <d v="2023-01-15T00:00:00"/>
    <x v="120"/>
    <x v="3"/>
    <n v="410.28"/>
    <n v="2"/>
    <n v="1"/>
    <x v="2"/>
    <s v="Debit Card"/>
    <x v="1"/>
    <s v="No"/>
    <s v="Accommodation"/>
    <n v="5"/>
    <n v="3"/>
    <n v="2051.3999999999996"/>
    <x v="1"/>
    <n v="410.27999999999992"/>
  </r>
  <r>
    <n v="6586"/>
    <x v="1"/>
    <x v="97"/>
    <d v="2023-12-16T00:00:00"/>
    <x v="52"/>
    <x v="0"/>
    <n v="212.89"/>
    <n v="2"/>
    <n v="0"/>
    <x v="3"/>
    <s v="Cash"/>
    <x v="0"/>
    <s v="Yes"/>
    <s v="Accommodation"/>
    <n v="5"/>
    <n v="2"/>
    <n v="1064.4499999999998"/>
    <x v="0"/>
    <n v="212.88999999999996"/>
  </r>
  <r>
    <n v="6587"/>
    <x v="3"/>
    <x v="16"/>
    <d v="2023-06-18T00:00:00"/>
    <x v="202"/>
    <x v="2"/>
    <n v="114.33"/>
    <n v="1"/>
    <n v="3"/>
    <x v="3"/>
    <s v="Credit Card"/>
    <x v="0"/>
    <s v="No"/>
    <s v="Spa Services"/>
    <n v="4"/>
    <n v="4"/>
    <n v="457.32"/>
    <x v="0"/>
    <n v="114.33"/>
  </r>
  <r>
    <n v="6588"/>
    <x v="3"/>
    <x v="252"/>
    <d v="2023-02-07T00:00:00"/>
    <x v="328"/>
    <x v="1"/>
    <n v="156.16"/>
    <n v="1"/>
    <n v="0"/>
    <x v="2"/>
    <s v="UPI"/>
    <x v="2"/>
    <s v="Yes"/>
    <s v="Other"/>
    <n v="7"/>
    <n v="1"/>
    <n v="0"/>
    <x v="2"/>
    <n v="0"/>
  </r>
  <r>
    <n v="6589"/>
    <x v="3"/>
    <x v="157"/>
    <d v="2023-03-13T00:00:00"/>
    <x v="246"/>
    <x v="2"/>
    <n v="128.18"/>
    <n v="3"/>
    <n v="0"/>
    <x v="3"/>
    <s v="Cash"/>
    <x v="0"/>
    <s v="No"/>
    <s v="Laundry"/>
    <n v="5"/>
    <n v="3"/>
    <n v="640.90000000000009"/>
    <x v="0"/>
    <n v="128.18"/>
  </r>
  <r>
    <n v="6590"/>
    <x v="1"/>
    <x v="36"/>
    <d v="2023-06-18T00:00:00"/>
    <x v="43"/>
    <x v="1"/>
    <n v="146.03"/>
    <n v="2"/>
    <n v="0"/>
    <x v="2"/>
    <s v="Bank Transfer"/>
    <x v="0"/>
    <s v="No"/>
    <s v="Accommodation"/>
    <n v="5"/>
    <n v="2"/>
    <n v="730.15"/>
    <x v="0"/>
    <n v="146.03"/>
  </r>
  <r>
    <n v="6591"/>
    <x v="1"/>
    <x v="129"/>
    <d v="2023-02-17T00:00:00"/>
    <x v="375"/>
    <x v="2"/>
    <n v="56.87"/>
    <n v="2"/>
    <n v="0"/>
    <x v="1"/>
    <s v="Bank Transfer"/>
    <x v="0"/>
    <s v="No"/>
    <s v="Accommodation"/>
    <n v="6"/>
    <n v="2"/>
    <n v="341.21999999999997"/>
    <x v="0"/>
    <n v="56.87"/>
  </r>
  <r>
    <n v="6592"/>
    <x v="1"/>
    <x v="361"/>
    <d v="2023-02-10T00:00:00"/>
    <x v="87"/>
    <x v="2"/>
    <n v="97.45"/>
    <n v="3"/>
    <n v="0"/>
    <x v="3"/>
    <s v="Bank Transfer"/>
    <x v="0"/>
    <s v="Yes"/>
    <s v="Other"/>
    <n v="4"/>
    <n v="3"/>
    <n v="389.8"/>
    <x v="0"/>
    <n v="97.45"/>
  </r>
  <r>
    <n v="6593"/>
    <x v="0"/>
    <x v="192"/>
    <d v="2023-12-28T00:00:00"/>
    <x v="302"/>
    <x v="3"/>
    <n v="250.35"/>
    <n v="3"/>
    <n v="2"/>
    <x v="1"/>
    <s v="UPI"/>
    <x v="1"/>
    <s v="No"/>
    <s v="Spa Services"/>
    <n v="4"/>
    <n v="5"/>
    <n v="1001.4"/>
    <x v="1"/>
    <n v="250.35"/>
  </r>
  <r>
    <n v="6594"/>
    <x v="1"/>
    <x v="57"/>
    <d v="2023-06-22T00:00:00"/>
    <x v="123"/>
    <x v="2"/>
    <n v="104.89"/>
    <n v="1"/>
    <n v="0"/>
    <x v="4"/>
    <s v="UPI"/>
    <x v="0"/>
    <s v="No"/>
    <s v="Accommodation"/>
    <n v="6"/>
    <n v="1"/>
    <n v="629.34"/>
    <x v="0"/>
    <n v="104.89"/>
  </r>
  <r>
    <n v="6595"/>
    <x v="0"/>
    <x v="102"/>
    <d v="2023-09-22T00:00:00"/>
    <x v="262"/>
    <x v="3"/>
    <n v="445.47"/>
    <n v="4"/>
    <n v="0"/>
    <x v="1"/>
    <s v="Cash"/>
    <x v="1"/>
    <s v="No"/>
    <s v="Spa Services"/>
    <n v="6"/>
    <n v="4"/>
    <n v="2672.82"/>
    <x v="1"/>
    <n v="445.47"/>
  </r>
  <r>
    <n v="6596"/>
    <x v="2"/>
    <x v="17"/>
    <d v="2023-11-12T00:00:00"/>
    <x v="82"/>
    <x v="2"/>
    <n v="75.349999999999994"/>
    <n v="1"/>
    <n v="2"/>
    <x v="0"/>
    <s v="Cash"/>
    <x v="0"/>
    <s v="No"/>
    <s v="Laundry"/>
    <n v="6"/>
    <n v="3"/>
    <n v="452.09999999999997"/>
    <x v="0"/>
    <n v="75.349999999999994"/>
  </r>
  <r>
    <n v="6597"/>
    <x v="1"/>
    <x v="141"/>
    <d v="2023-12-21T00:00:00"/>
    <x v="17"/>
    <x v="1"/>
    <n v="95.72"/>
    <n v="2"/>
    <n v="0"/>
    <x v="1"/>
    <s v="Bank Transfer"/>
    <x v="0"/>
    <s v="No"/>
    <s v="Food &amp; Beverage"/>
    <n v="3"/>
    <n v="2"/>
    <n v="287.15999999999997"/>
    <x v="0"/>
    <n v="95.719999999999985"/>
  </r>
  <r>
    <n v="6598"/>
    <x v="0"/>
    <x v="332"/>
    <d v="2023-04-03T00:00:00"/>
    <x v="119"/>
    <x v="1"/>
    <n v="140.81"/>
    <n v="1"/>
    <n v="0"/>
    <x v="1"/>
    <s v="Bank Transfer"/>
    <x v="0"/>
    <s v="No"/>
    <s v="Accommodation"/>
    <n v="7"/>
    <n v="1"/>
    <n v="985.67000000000007"/>
    <x v="0"/>
    <n v="140.81"/>
  </r>
  <r>
    <n v="6599"/>
    <x v="3"/>
    <x v="189"/>
    <d v="2023-09-11T00:00:00"/>
    <x v="73"/>
    <x v="3"/>
    <n v="552.54"/>
    <n v="4"/>
    <n v="3"/>
    <x v="1"/>
    <s v="UPI"/>
    <x v="1"/>
    <s v="Yes"/>
    <s v="Accommodation"/>
    <n v="5"/>
    <n v="7"/>
    <n v="2762.7"/>
    <x v="1"/>
    <n v="552.54"/>
  </r>
  <r>
    <n v="6600"/>
    <x v="0"/>
    <x v="20"/>
    <d v="2023-09-30T00:00:00"/>
    <x v="8"/>
    <x v="3"/>
    <n v="367.13"/>
    <n v="1"/>
    <n v="3"/>
    <x v="0"/>
    <s v="Cash"/>
    <x v="0"/>
    <s v="No"/>
    <s v="Accommodation"/>
    <n v="10"/>
    <n v="4"/>
    <n v="3671.3"/>
    <x v="0"/>
    <n v="367.13"/>
  </r>
  <r>
    <n v="6601"/>
    <x v="0"/>
    <x v="150"/>
    <d v="2023-04-20T00:00:00"/>
    <x v="6"/>
    <x v="1"/>
    <n v="189.12"/>
    <n v="2"/>
    <n v="0"/>
    <x v="1"/>
    <s v="Bank Transfer"/>
    <x v="1"/>
    <s v="Yes"/>
    <s v="Food &amp; Beverage"/>
    <n v="2"/>
    <n v="2"/>
    <n v="378.24"/>
    <x v="1"/>
    <n v="189.12"/>
  </r>
  <r>
    <n v="6602"/>
    <x v="1"/>
    <x v="291"/>
    <d v="2023-02-17T00:00:00"/>
    <x v="282"/>
    <x v="0"/>
    <n v="187.84"/>
    <n v="2"/>
    <n v="0"/>
    <x v="4"/>
    <s v="Debit Card"/>
    <x v="0"/>
    <s v="No"/>
    <s v="Laundry"/>
    <n v="2"/>
    <n v="2"/>
    <n v="375.68"/>
    <x v="0"/>
    <n v="187.84"/>
  </r>
  <r>
    <n v="6603"/>
    <x v="1"/>
    <x v="266"/>
    <d v="2023-03-23T00:00:00"/>
    <x v="362"/>
    <x v="3"/>
    <n v="255.46"/>
    <n v="2"/>
    <n v="1"/>
    <x v="3"/>
    <s v="Bank Transfer"/>
    <x v="1"/>
    <s v="No"/>
    <s v="Accommodation"/>
    <n v="3"/>
    <n v="3"/>
    <n v="766.38"/>
    <x v="1"/>
    <n v="255.46"/>
  </r>
  <r>
    <n v="6604"/>
    <x v="0"/>
    <x v="116"/>
    <d v="2023-04-27T00:00:00"/>
    <x v="222"/>
    <x v="1"/>
    <n v="162.12"/>
    <n v="1"/>
    <n v="1"/>
    <x v="3"/>
    <s v="Credit Card"/>
    <x v="0"/>
    <s v="No"/>
    <s v="Food &amp; Beverage"/>
    <n v="5"/>
    <n v="2"/>
    <n v="810.6"/>
    <x v="0"/>
    <n v="162.12"/>
  </r>
  <r>
    <n v="6605"/>
    <x v="0"/>
    <x v="345"/>
    <d v="2023-03-03T00:00:00"/>
    <x v="376"/>
    <x v="1"/>
    <n v="140.80000000000001"/>
    <n v="2"/>
    <n v="1"/>
    <x v="2"/>
    <s v="Debit Card"/>
    <x v="0"/>
    <s v="Yes"/>
    <s v="Laundry"/>
    <n v="8"/>
    <n v="3"/>
    <n v="1126.4000000000001"/>
    <x v="0"/>
    <n v="140.80000000000001"/>
  </r>
  <r>
    <n v="6606"/>
    <x v="1"/>
    <x v="210"/>
    <d v="2023-03-19T00:00:00"/>
    <x v="160"/>
    <x v="3"/>
    <n v="230.55"/>
    <n v="3"/>
    <n v="2"/>
    <x v="1"/>
    <s v="UPI"/>
    <x v="0"/>
    <s v="No"/>
    <s v="Other"/>
    <n v="3"/>
    <n v="5"/>
    <n v="691.65000000000009"/>
    <x v="0"/>
    <n v="230.55000000000004"/>
  </r>
  <r>
    <n v="6607"/>
    <x v="1"/>
    <x v="250"/>
    <d v="2023-04-01T00:00:00"/>
    <x v="98"/>
    <x v="2"/>
    <n v="85.72"/>
    <n v="2"/>
    <n v="2"/>
    <x v="0"/>
    <s v="Debit Card"/>
    <x v="0"/>
    <s v="No"/>
    <s v="Accommodation"/>
    <n v="1"/>
    <n v="4"/>
    <n v="85.72"/>
    <x v="0"/>
    <n v="85.72"/>
  </r>
  <r>
    <n v="6608"/>
    <x v="2"/>
    <x v="16"/>
    <d v="2023-06-17T00:00:00"/>
    <x v="268"/>
    <x v="2"/>
    <n v="139.34"/>
    <n v="1"/>
    <n v="0"/>
    <x v="2"/>
    <s v="Debit Card"/>
    <x v="1"/>
    <s v="No"/>
    <s v="Accommodation"/>
    <n v="3"/>
    <n v="1"/>
    <n v="418.02"/>
    <x v="1"/>
    <n v="139.34"/>
  </r>
  <r>
    <n v="6609"/>
    <x v="2"/>
    <x v="86"/>
    <d v="2023-07-22T00:00:00"/>
    <x v="348"/>
    <x v="2"/>
    <n v="85.71"/>
    <n v="3"/>
    <n v="0"/>
    <x v="4"/>
    <s v="Bank Transfer"/>
    <x v="2"/>
    <s v="No"/>
    <s v="Spa Services"/>
    <n v="1"/>
    <n v="3"/>
    <n v="0"/>
    <x v="2"/>
    <n v="0"/>
  </r>
  <r>
    <n v="6610"/>
    <x v="2"/>
    <x v="140"/>
    <d v="2023-06-03T00:00:00"/>
    <x v="95"/>
    <x v="1"/>
    <n v="208.97"/>
    <n v="1"/>
    <n v="0"/>
    <x v="3"/>
    <s v="Debit Card"/>
    <x v="0"/>
    <s v="Yes"/>
    <s v="Food &amp; Beverage"/>
    <n v="3"/>
    <n v="1"/>
    <n v="626.91"/>
    <x v="0"/>
    <n v="208.97"/>
  </r>
  <r>
    <n v="6611"/>
    <x v="2"/>
    <x v="79"/>
    <d v="2023-01-25T00:00:00"/>
    <x v="254"/>
    <x v="2"/>
    <n v="140.83000000000001"/>
    <n v="1"/>
    <n v="2"/>
    <x v="3"/>
    <s v="UPI"/>
    <x v="2"/>
    <s v="Yes"/>
    <s v="Food &amp; Beverage"/>
    <n v="3"/>
    <n v="3"/>
    <n v="0"/>
    <x v="2"/>
    <n v="0"/>
  </r>
  <r>
    <n v="6612"/>
    <x v="0"/>
    <x v="328"/>
    <d v="2023-09-27T00:00:00"/>
    <x v="82"/>
    <x v="2"/>
    <n v="67.33"/>
    <n v="1"/>
    <n v="0"/>
    <x v="0"/>
    <s v="Cash"/>
    <x v="0"/>
    <s v="No"/>
    <s v="Accommodation"/>
    <n v="6"/>
    <n v="1"/>
    <n v="403.98"/>
    <x v="0"/>
    <n v="67.33"/>
  </r>
  <r>
    <n v="6613"/>
    <x v="3"/>
    <x v="225"/>
    <d v="2023-08-29T00:00:00"/>
    <x v="291"/>
    <x v="0"/>
    <n v="363.88"/>
    <n v="1"/>
    <n v="2"/>
    <x v="0"/>
    <s v="UPI"/>
    <x v="1"/>
    <s v="No"/>
    <s v="Laundry"/>
    <n v="5"/>
    <n v="3"/>
    <n v="1819.4"/>
    <x v="1"/>
    <n v="363.88"/>
  </r>
  <r>
    <n v="6614"/>
    <x v="0"/>
    <x v="318"/>
    <d v="2023-08-22T00:00:00"/>
    <x v="118"/>
    <x v="2"/>
    <n v="122.55"/>
    <n v="2"/>
    <n v="2"/>
    <x v="3"/>
    <s v="Cash"/>
    <x v="2"/>
    <s v="Yes"/>
    <s v="Accommodation"/>
    <n v="4"/>
    <n v="4"/>
    <n v="0"/>
    <x v="2"/>
    <n v="0"/>
  </r>
  <r>
    <n v="6615"/>
    <x v="0"/>
    <x v="149"/>
    <d v="2023-03-08T00:00:00"/>
    <x v="263"/>
    <x v="3"/>
    <n v="434.76"/>
    <n v="2"/>
    <n v="2"/>
    <x v="0"/>
    <s v="Debit Card"/>
    <x v="0"/>
    <s v="No"/>
    <s v="Food &amp; Beverage"/>
    <n v="1"/>
    <n v="4"/>
    <n v="434.76"/>
    <x v="0"/>
    <n v="434.76"/>
  </r>
  <r>
    <n v="6616"/>
    <x v="1"/>
    <x v="51"/>
    <d v="2023-12-28T00:00:00"/>
    <x v="421"/>
    <x v="0"/>
    <n v="222.83"/>
    <n v="2"/>
    <n v="0"/>
    <x v="3"/>
    <s v="UPI"/>
    <x v="0"/>
    <s v="No"/>
    <s v="Laundry"/>
    <n v="2"/>
    <n v="2"/>
    <n v="445.66"/>
    <x v="0"/>
    <n v="222.83"/>
  </r>
  <r>
    <n v="6617"/>
    <x v="2"/>
    <x v="54"/>
    <d v="2023-11-26T00:00:00"/>
    <x v="355"/>
    <x v="2"/>
    <n v="72.150000000000006"/>
    <n v="2"/>
    <n v="2"/>
    <x v="3"/>
    <s v="Cash"/>
    <x v="0"/>
    <s v="No"/>
    <s v="Other"/>
    <n v="8"/>
    <n v="4"/>
    <n v="577.20000000000005"/>
    <x v="0"/>
    <n v="72.150000000000006"/>
  </r>
  <r>
    <n v="6618"/>
    <x v="0"/>
    <x v="216"/>
    <d v="2023-07-27T00:00:00"/>
    <x v="318"/>
    <x v="2"/>
    <n v="64.52"/>
    <n v="1"/>
    <n v="2"/>
    <x v="4"/>
    <s v="Cash"/>
    <x v="2"/>
    <s v="No"/>
    <s v="Accommodation"/>
    <n v="9"/>
    <n v="3"/>
    <n v="0"/>
    <x v="2"/>
    <n v="0"/>
  </r>
  <r>
    <n v="6619"/>
    <x v="3"/>
    <x v="191"/>
    <d v="2023-06-14T00:00:00"/>
    <x v="116"/>
    <x v="2"/>
    <n v="156.83000000000001"/>
    <n v="2"/>
    <n v="0"/>
    <x v="3"/>
    <s v="Cash"/>
    <x v="0"/>
    <s v="No"/>
    <s v="Food &amp; Beverage"/>
    <n v="6"/>
    <n v="2"/>
    <n v="940.98"/>
    <x v="0"/>
    <n v="156.83000000000001"/>
  </r>
  <r>
    <n v="6620"/>
    <x v="1"/>
    <x v="286"/>
    <d v="2023-02-11T00:00:00"/>
    <x v="119"/>
    <x v="2"/>
    <n v="88.18"/>
    <n v="1"/>
    <n v="0"/>
    <x v="1"/>
    <s v="Bank Transfer"/>
    <x v="1"/>
    <s v="No"/>
    <s v="Accommodation"/>
    <n v="10"/>
    <n v="1"/>
    <n v="881.80000000000007"/>
    <x v="1"/>
    <n v="88.18"/>
  </r>
  <r>
    <n v="6621"/>
    <x v="0"/>
    <x v="253"/>
    <d v="2023-12-01T00:00:00"/>
    <x v="342"/>
    <x v="1"/>
    <n v="135.43"/>
    <n v="1"/>
    <n v="1"/>
    <x v="1"/>
    <s v="Bank Transfer"/>
    <x v="0"/>
    <s v="No"/>
    <s v="Spa Services"/>
    <n v="9"/>
    <n v="2"/>
    <n v="1218.8700000000001"/>
    <x v="0"/>
    <n v="135.43"/>
  </r>
  <r>
    <n v="6622"/>
    <x v="3"/>
    <x v="343"/>
    <d v="2023-03-16T00:00:00"/>
    <x v="96"/>
    <x v="2"/>
    <n v="84.45"/>
    <n v="2"/>
    <n v="0"/>
    <x v="1"/>
    <s v="Debit Card"/>
    <x v="0"/>
    <s v="No"/>
    <s v="Laundry"/>
    <n v="7"/>
    <n v="2"/>
    <n v="591.15"/>
    <x v="0"/>
    <n v="84.45"/>
  </r>
  <r>
    <n v="6623"/>
    <x v="1"/>
    <x v="7"/>
    <d v="2023-02-27T00:00:00"/>
    <x v="337"/>
    <x v="0"/>
    <n v="169.48"/>
    <n v="3"/>
    <n v="0"/>
    <x v="2"/>
    <s v="Bank Transfer"/>
    <x v="2"/>
    <s v="No"/>
    <s v="Laundry"/>
    <n v="5"/>
    <n v="3"/>
    <n v="0"/>
    <x v="2"/>
    <n v="0"/>
  </r>
  <r>
    <n v="6624"/>
    <x v="1"/>
    <x v="340"/>
    <d v="2023-10-22T00:00:00"/>
    <x v="71"/>
    <x v="2"/>
    <n v="93.87"/>
    <n v="4"/>
    <n v="0"/>
    <x v="0"/>
    <s v="Cash"/>
    <x v="0"/>
    <s v="No"/>
    <s v="Accommodation"/>
    <n v="5"/>
    <n v="4"/>
    <n v="469.35"/>
    <x v="0"/>
    <n v="93.87"/>
  </r>
  <r>
    <n v="6625"/>
    <x v="1"/>
    <x v="261"/>
    <d v="2023-03-31T00:00:00"/>
    <x v="271"/>
    <x v="0"/>
    <n v="157.28"/>
    <n v="2"/>
    <n v="0"/>
    <x v="1"/>
    <s v="Credit Card"/>
    <x v="0"/>
    <s v="No"/>
    <s v="Laundry"/>
    <n v="5"/>
    <n v="2"/>
    <n v="786.4"/>
    <x v="0"/>
    <n v="157.28"/>
  </r>
  <r>
    <n v="6626"/>
    <x v="3"/>
    <x v="322"/>
    <d v="2023-05-24T00:00:00"/>
    <x v="139"/>
    <x v="2"/>
    <n v="161.80000000000001"/>
    <n v="2"/>
    <n v="0"/>
    <x v="1"/>
    <s v="Cash"/>
    <x v="0"/>
    <s v="No"/>
    <s v="Food &amp; Beverage"/>
    <n v="2"/>
    <n v="2"/>
    <n v="323.60000000000002"/>
    <x v="0"/>
    <n v="161.80000000000001"/>
  </r>
  <r>
    <n v="6627"/>
    <x v="3"/>
    <x v="256"/>
    <d v="2023-02-13T00:00:00"/>
    <x v="78"/>
    <x v="2"/>
    <n v="82.65"/>
    <n v="1"/>
    <n v="0"/>
    <x v="3"/>
    <s v="Credit Card"/>
    <x v="0"/>
    <s v="No"/>
    <s v="Accommodation"/>
    <n v="4"/>
    <n v="1"/>
    <n v="330.6"/>
    <x v="0"/>
    <n v="82.65"/>
  </r>
  <r>
    <n v="6628"/>
    <x v="2"/>
    <x v="322"/>
    <d v="2023-05-27T00:00:00"/>
    <x v="116"/>
    <x v="2"/>
    <n v="119.6"/>
    <n v="4"/>
    <n v="1"/>
    <x v="4"/>
    <s v="UPI"/>
    <x v="1"/>
    <s v="No"/>
    <s v="Accommodation"/>
    <n v="5"/>
    <n v="5"/>
    <n v="598"/>
    <x v="1"/>
    <n v="119.6"/>
  </r>
  <r>
    <n v="6629"/>
    <x v="3"/>
    <x v="269"/>
    <d v="2023-08-05T00:00:00"/>
    <x v="231"/>
    <x v="2"/>
    <n v="104.79"/>
    <n v="1"/>
    <n v="0"/>
    <x v="1"/>
    <s v="UPI"/>
    <x v="0"/>
    <s v="No"/>
    <s v="Laundry"/>
    <n v="2"/>
    <n v="1"/>
    <n v="209.58"/>
    <x v="0"/>
    <n v="104.79"/>
  </r>
  <r>
    <n v="6630"/>
    <x v="1"/>
    <x v="214"/>
    <d v="2023-09-02T00:00:00"/>
    <x v="269"/>
    <x v="1"/>
    <n v="154.51"/>
    <n v="2"/>
    <n v="0"/>
    <x v="1"/>
    <s v="Debit Card"/>
    <x v="1"/>
    <s v="No"/>
    <s v="Other"/>
    <n v="7"/>
    <n v="2"/>
    <n v="1081.57"/>
    <x v="1"/>
    <n v="154.51"/>
  </r>
  <r>
    <n v="6631"/>
    <x v="0"/>
    <x v="29"/>
    <d v="2023-03-25T00:00:00"/>
    <x v="200"/>
    <x v="2"/>
    <n v="104.7"/>
    <n v="1"/>
    <n v="0"/>
    <x v="3"/>
    <s v="Bank Transfer"/>
    <x v="0"/>
    <s v="No"/>
    <s v="Accommodation"/>
    <n v="3"/>
    <n v="1"/>
    <n v="314.10000000000002"/>
    <x v="0"/>
    <n v="104.7"/>
  </r>
  <r>
    <n v="6632"/>
    <x v="2"/>
    <x v="137"/>
    <d v="2023-01-19T00:00:00"/>
    <x v="264"/>
    <x v="2"/>
    <n v="101.76"/>
    <n v="1"/>
    <n v="1"/>
    <x v="2"/>
    <s v="Bank Transfer"/>
    <x v="0"/>
    <s v="No"/>
    <s v="Accommodation"/>
    <n v="9"/>
    <n v="2"/>
    <n v="915.84"/>
    <x v="0"/>
    <n v="101.76"/>
  </r>
  <r>
    <n v="6633"/>
    <x v="0"/>
    <x v="298"/>
    <d v="2023-04-04T00:00:00"/>
    <x v="140"/>
    <x v="0"/>
    <n v="249.99"/>
    <n v="3"/>
    <n v="0"/>
    <x v="2"/>
    <s v="Debit Card"/>
    <x v="0"/>
    <s v="No"/>
    <s v="Spa Services"/>
    <n v="1"/>
    <n v="3"/>
    <n v="249.99"/>
    <x v="0"/>
    <n v="249.99"/>
  </r>
  <r>
    <n v="6634"/>
    <x v="2"/>
    <x v="45"/>
    <d v="2023-07-19T00:00:00"/>
    <x v="213"/>
    <x v="1"/>
    <n v="148.88999999999999"/>
    <n v="1"/>
    <n v="0"/>
    <x v="1"/>
    <s v="UPI"/>
    <x v="3"/>
    <s v="No"/>
    <s v="Accommodation"/>
    <n v="5"/>
    <n v="1"/>
    <n v="0"/>
    <x v="2"/>
    <n v="0"/>
  </r>
  <r>
    <n v="6635"/>
    <x v="2"/>
    <x v="99"/>
    <d v="2023-07-13T00:00:00"/>
    <x v="141"/>
    <x v="3"/>
    <n v="419.41"/>
    <n v="4"/>
    <n v="2"/>
    <x v="0"/>
    <s v="Credit Card"/>
    <x v="2"/>
    <s v="No"/>
    <s v="Accommodation"/>
    <n v="2"/>
    <n v="6"/>
    <n v="0"/>
    <x v="2"/>
    <n v="0"/>
  </r>
  <r>
    <n v="6636"/>
    <x v="0"/>
    <x v="87"/>
    <d v="2023-12-08T00:00:00"/>
    <x v="124"/>
    <x v="2"/>
    <n v="121.54"/>
    <n v="3"/>
    <n v="1"/>
    <x v="4"/>
    <s v="Cash"/>
    <x v="1"/>
    <s v="No"/>
    <s v="Accommodation"/>
    <n v="3"/>
    <n v="4"/>
    <n v="364.62"/>
    <x v="1"/>
    <n v="121.54"/>
  </r>
  <r>
    <n v="6637"/>
    <x v="0"/>
    <x v="103"/>
    <d v="2023-04-17T00:00:00"/>
    <x v="403"/>
    <x v="2"/>
    <n v="74.03"/>
    <n v="2"/>
    <n v="1"/>
    <x v="2"/>
    <s v="Bank Transfer"/>
    <x v="0"/>
    <s v="No"/>
    <s v="Food &amp; Beverage"/>
    <n v="7"/>
    <n v="3"/>
    <n v="518.21"/>
    <x v="0"/>
    <n v="74.03"/>
  </r>
  <r>
    <n v="6638"/>
    <x v="3"/>
    <x v="211"/>
    <d v="2023-03-05T00:00:00"/>
    <x v="289"/>
    <x v="3"/>
    <n v="569.30999999999995"/>
    <n v="2"/>
    <n v="0"/>
    <x v="1"/>
    <s v="Debit Card"/>
    <x v="0"/>
    <s v="No"/>
    <s v="Laundry"/>
    <n v="8"/>
    <n v="2"/>
    <n v="4554.4799999999996"/>
    <x v="0"/>
    <n v="569.30999999999995"/>
  </r>
  <r>
    <n v="6639"/>
    <x v="3"/>
    <x v="276"/>
    <d v="2023-02-04T00:00:00"/>
    <x v="150"/>
    <x v="2"/>
    <n v="139.66999999999999"/>
    <n v="3"/>
    <n v="0"/>
    <x v="3"/>
    <s v="UPI"/>
    <x v="2"/>
    <s v="No"/>
    <s v="Accommodation"/>
    <n v="6"/>
    <n v="3"/>
    <n v="0"/>
    <x v="2"/>
    <n v="0"/>
  </r>
  <r>
    <n v="6640"/>
    <x v="1"/>
    <x v="11"/>
    <d v="2023-09-29T00:00:00"/>
    <x v="197"/>
    <x v="2"/>
    <n v="80.27"/>
    <n v="2"/>
    <n v="1"/>
    <x v="1"/>
    <s v="Credit Card"/>
    <x v="2"/>
    <s v="No"/>
    <s v="Spa Services"/>
    <n v="6"/>
    <n v="3"/>
    <n v="0"/>
    <x v="2"/>
    <n v="0"/>
  </r>
  <r>
    <n v="6641"/>
    <x v="2"/>
    <x v="114"/>
    <d v="2023-05-14T00:00:00"/>
    <x v="373"/>
    <x v="1"/>
    <n v="131.83000000000001"/>
    <n v="3"/>
    <n v="0"/>
    <x v="0"/>
    <s v="Credit Card"/>
    <x v="2"/>
    <s v="No"/>
    <s v="Food &amp; Beverage"/>
    <n v="2"/>
    <n v="3"/>
    <n v="0"/>
    <x v="2"/>
    <n v="0"/>
  </r>
  <r>
    <n v="6642"/>
    <x v="0"/>
    <x v="114"/>
    <d v="2023-05-16T00:00:00"/>
    <x v="6"/>
    <x v="0"/>
    <n v="191.6"/>
    <n v="1"/>
    <n v="0"/>
    <x v="1"/>
    <s v="UPI"/>
    <x v="0"/>
    <s v="Yes"/>
    <s v="Accommodation"/>
    <n v="4"/>
    <n v="1"/>
    <n v="766.4"/>
    <x v="0"/>
    <n v="191.6"/>
  </r>
  <r>
    <n v="6643"/>
    <x v="3"/>
    <x v="78"/>
    <d v="2023-01-08T00:00:00"/>
    <x v="19"/>
    <x v="2"/>
    <n v="82.08"/>
    <n v="2"/>
    <n v="0"/>
    <x v="3"/>
    <s v="Credit Card"/>
    <x v="0"/>
    <s v="No"/>
    <s v="Laundry"/>
    <n v="6"/>
    <n v="2"/>
    <n v="492.48"/>
    <x v="0"/>
    <n v="82.08"/>
  </r>
  <r>
    <n v="6644"/>
    <x v="0"/>
    <x v="289"/>
    <d v="2023-12-11T00:00:00"/>
    <x v="230"/>
    <x v="0"/>
    <n v="167.17"/>
    <n v="3"/>
    <n v="0"/>
    <x v="3"/>
    <s v="Credit Card"/>
    <x v="0"/>
    <s v="No"/>
    <s v="Accommodation"/>
    <n v="3"/>
    <n v="3"/>
    <n v="501.51"/>
    <x v="0"/>
    <n v="167.17"/>
  </r>
  <r>
    <n v="6645"/>
    <x v="1"/>
    <x v="337"/>
    <d v="2023-11-03T00:00:00"/>
    <x v="315"/>
    <x v="1"/>
    <n v="102.7"/>
    <n v="2"/>
    <n v="0"/>
    <x v="2"/>
    <s v="Bank Transfer"/>
    <x v="1"/>
    <s v="No"/>
    <s v="Accommodation"/>
    <n v="3"/>
    <n v="2"/>
    <n v="308.10000000000002"/>
    <x v="1"/>
    <n v="102.7"/>
  </r>
  <r>
    <n v="6646"/>
    <x v="0"/>
    <x v="12"/>
    <d v="2023-09-06T00:00:00"/>
    <x v="39"/>
    <x v="3"/>
    <n v="337.86"/>
    <n v="3"/>
    <n v="0"/>
    <x v="1"/>
    <s v="Bank Transfer"/>
    <x v="1"/>
    <s v="Yes"/>
    <s v="Accommodation"/>
    <n v="4"/>
    <n v="3"/>
    <n v="1351.44"/>
    <x v="1"/>
    <n v="337.86"/>
  </r>
  <r>
    <n v="6647"/>
    <x v="3"/>
    <x v="104"/>
    <d v="2023-09-14T00:00:00"/>
    <x v="8"/>
    <x v="1"/>
    <n v="187.32"/>
    <n v="2"/>
    <n v="0"/>
    <x v="4"/>
    <s v="UPI"/>
    <x v="0"/>
    <s v="No"/>
    <s v="Spa Services"/>
    <n v="2"/>
    <n v="2"/>
    <n v="374.64"/>
    <x v="0"/>
    <n v="187.32"/>
  </r>
  <r>
    <n v="6648"/>
    <x v="2"/>
    <x v="8"/>
    <d v="2023-08-05T00:00:00"/>
    <x v="395"/>
    <x v="3"/>
    <n v="515.39"/>
    <n v="1"/>
    <n v="2"/>
    <x v="1"/>
    <s v="Cash"/>
    <x v="0"/>
    <s v="Yes"/>
    <s v="Accommodation"/>
    <n v="1"/>
    <n v="3"/>
    <n v="515.39"/>
    <x v="0"/>
    <n v="515.39"/>
  </r>
  <r>
    <n v="6649"/>
    <x v="1"/>
    <x v="108"/>
    <d v="2023-12-18T00:00:00"/>
    <x v="50"/>
    <x v="0"/>
    <n v="229.64"/>
    <n v="2"/>
    <n v="0"/>
    <x v="3"/>
    <s v="Cash"/>
    <x v="3"/>
    <s v="No"/>
    <s v="Other"/>
    <n v="3"/>
    <n v="2"/>
    <n v="0"/>
    <x v="2"/>
    <n v="0"/>
  </r>
  <r>
    <n v="6650"/>
    <x v="0"/>
    <x v="212"/>
    <d v="2023-11-19T00:00:00"/>
    <x v="351"/>
    <x v="3"/>
    <n v="432.18"/>
    <n v="3"/>
    <n v="1"/>
    <x v="3"/>
    <s v="Cash"/>
    <x v="1"/>
    <s v="No"/>
    <s v="Accommodation"/>
    <n v="7"/>
    <n v="4"/>
    <n v="3025.26"/>
    <x v="1"/>
    <n v="432.18"/>
  </r>
  <r>
    <n v="6651"/>
    <x v="0"/>
    <x v="315"/>
    <d v="2023-01-14T00:00:00"/>
    <x v="79"/>
    <x v="2"/>
    <n v="85.67"/>
    <n v="2"/>
    <n v="1"/>
    <x v="2"/>
    <s v="Debit Card"/>
    <x v="0"/>
    <s v="No"/>
    <s v="Food &amp; Beverage"/>
    <n v="5"/>
    <n v="3"/>
    <n v="428.35"/>
    <x v="0"/>
    <n v="85.67"/>
  </r>
  <r>
    <n v="6652"/>
    <x v="0"/>
    <x v="139"/>
    <d v="2023-04-20T00:00:00"/>
    <x v="55"/>
    <x v="1"/>
    <n v="113.8"/>
    <n v="2"/>
    <n v="2"/>
    <x v="3"/>
    <s v="Credit Card"/>
    <x v="0"/>
    <s v="Yes"/>
    <s v="Spa Services"/>
    <n v="4"/>
    <n v="4"/>
    <n v="455.2"/>
    <x v="0"/>
    <n v="113.8"/>
  </r>
  <r>
    <n v="6653"/>
    <x v="1"/>
    <x v="90"/>
    <d v="2023-09-03T00:00:00"/>
    <x v="343"/>
    <x v="2"/>
    <n v="78.72"/>
    <n v="3"/>
    <n v="2"/>
    <x v="4"/>
    <s v="Credit Card"/>
    <x v="1"/>
    <s v="No"/>
    <s v="Accommodation"/>
    <n v="6"/>
    <n v="5"/>
    <n v="472.32"/>
    <x v="1"/>
    <n v="78.72"/>
  </r>
  <r>
    <n v="6654"/>
    <x v="3"/>
    <x v="272"/>
    <d v="2023-05-16T00:00:00"/>
    <x v="13"/>
    <x v="1"/>
    <n v="195.7"/>
    <n v="2"/>
    <n v="0"/>
    <x v="4"/>
    <s v="Debit Card"/>
    <x v="3"/>
    <s v="No"/>
    <s v="Accommodation"/>
    <n v="6"/>
    <n v="2"/>
    <n v="0"/>
    <x v="2"/>
    <n v="0"/>
  </r>
  <r>
    <n v="6655"/>
    <x v="0"/>
    <x v="10"/>
    <d v="2023-02-03T00:00:00"/>
    <x v="119"/>
    <x v="3"/>
    <n v="359.91"/>
    <n v="2"/>
    <n v="3"/>
    <x v="0"/>
    <s v="Credit Card"/>
    <x v="2"/>
    <s v="No"/>
    <s v="Accommodation"/>
    <n v="10"/>
    <n v="5"/>
    <n v="0"/>
    <x v="2"/>
    <n v="0"/>
  </r>
  <r>
    <n v="6656"/>
    <x v="2"/>
    <x v="147"/>
    <d v="2023-11-03T00:00:00"/>
    <x v="159"/>
    <x v="2"/>
    <n v="108.07"/>
    <n v="2"/>
    <n v="0"/>
    <x v="4"/>
    <s v="Debit Card"/>
    <x v="0"/>
    <s v="No"/>
    <s v="Accommodation"/>
    <n v="7"/>
    <n v="2"/>
    <n v="756.49"/>
    <x v="0"/>
    <n v="108.07000000000001"/>
  </r>
  <r>
    <n v="6657"/>
    <x v="0"/>
    <x v="239"/>
    <d v="2023-04-26T00:00:00"/>
    <x v="376"/>
    <x v="0"/>
    <n v="206.71"/>
    <n v="1"/>
    <n v="0"/>
    <x v="1"/>
    <s v="Debit Card"/>
    <x v="0"/>
    <s v="No"/>
    <s v="Laundry"/>
    <n v="1"/>
    <n v="1"/>
    <n v="206.71"/>
    <x v="0"/>
    <n v="206.71"/>
  </r>
  <r>
    <n v="6658"/>
    <x v="0"/>
    <x v="168"/>
    <d v="2023-06-11T00:00:00"/>
    <x v="142"/>
    <x v="2"/>
    <n v="112.91"/>
    <n v="1"/>
    <n v="1"/>
    <x v="1"/>
    <s v="Cash"/>
    <x v="0"/>
    <s v="No"/>
    <s v="Spa Services"/>
    <n v="5"/>
    <n v="2"/>
    <n v="564.54999999999995"/>
    <x v="0"/>
    <n v="112.91"/>
  </r>
  <r>
    <n v="6659"/>
    <x v="1"/>
    <x v="12"/>
    <d v="2023-09-04T00:00:00"/>
    <x v="260"/>
    <x v="2"/>
    <n v="98.03"/>
    <n v="2"/>
    <n v="0"/>
    <x v="1"/>
    <s v="Debit Card"/>
    <x v="0"/>
    <s v="No"/>
    <s v="Accommodation"/>
    <n v="2"/>
    <n v="2"/>
    <n v="196.06"/>
    <x v="0"/>
    <n v="98.03"/>
  </r>
  <r>
    <n v="6660"/>
    <x v="2"/>
    <x v="235"/>
    <d v="2023-09-15T00:00:00"/>
    <x v="277"/>
    <x v="3"/>
    <n v="528"/>
    <n v="2"/>
    <n v="0"/>
    <x v="2"/>
    <s v="Cash"/>
    <x v="2"/>
    <s v="No"/>
    <s v="Spa Services"/>
    <n v="2"/>
    <n v="2"/>
    <n v="0"/>
    <x v="2"/>
    <n v="0"/>
  </r>
  <r>
    <n v="6661"/>
    <x v="3"/>
    <x v="362"/>
    <d v="2023-11-05T00:00:00"/>
    <x v="182"/>
    <x v="2"/>
    <n v="81.97"/>
    <n v="2"/>
    <n v="0"/>
    <x v="1"/>
    <s v="Cash"/>
    <x v="1"/>
    <s v="Yes"/>
    <s v="Accommodation"/>
    <n v="4"/>
    <n v="2"/>
    <n v="327.88"/>
    <x v="1"/>
    <n v="81.97"/>
  </r>
  <r>
    <n v="6662"/>
    <x v="2"/>
    <x v="134"/>
    <d v="2023-07-12T00:00:00"/>
    <x v="126"/>
    <x v="1"/>
    <n v="161.08000000000001"/>
    <n v="3"/>
    <n v="0"/>
    <x v="1"/>
    <s v="Debit Card"/>
    <x v="0"/>
    <s v="No"/>
    <s v="Accommodation"/>
    <n v="3"/>
    <n v="3"/>
    <n v="483.24"/>
    <x v="0"/>
    <n v="161.08000000000001"/>
  </r>
  <r>
    <n v="6663"/>
    <x v="1"/>
    <x v="335"/>
    <d v="2023-07-16T00:00:00"/>
    <x v="394"/>
    <x v="2"/>
    <n v="63.01"/>
    <n v="2"/>
    <n v="0"/>
    <x v="1"/>
    <s v="UPI"/>
    <x v="3"/>
    <s v="Yes"/>
    <s v="Laundry"/>
    <n v="3"/>
    <n v="2"/>
    <n v="0"/>
    <x v="2"/>
    <n v="0"/>
  </r>
  <r>
    <n v="6664"/>
    <x v="0"/>
    <x v="118"/>
    <d v="2023-01-15T00:00:00"/>
    <x v="425"/>
    <x v="1"/>
    <n v="114.11"/>
    <n v="2"/>
    <n v="1"/>
    <x v="1"/>
    <s v="Cash"/>
    <x v="0"/>
    <s v="No"/>
    <s v="Laundry"/>
    <n v="4"/>
    <n v="3"/>
    <n v="456.44"/>
    <x v="0"/>
    <n v="114.11"/>
  </r>
  <r>
    <n v="6665"/>
    <x v="2"/>
    <x v="279"/>
    <d v="2023-03-13T00:00:00"/>
    <x v="221"/>
    <x v="2"/>
    <n v="141.01"/>
    <n v="1"/>
    <n v="0"/>
    <x v="2"/>
    <s v="UPI"/>
    <x v="0"/>
    <s v="No"/>
    <s v="Food &amp; Beverage"/>
    <n v="3"/>
    <n v="1"/>
    <n v="423.03"/>
    <x v="0"/>
    <n v="141.01"/>
  </r>
  <r>
    <n v="6666"/>
    <x v="0"/>
    <x v="144"/>
    <d v="2023-07-08T00:00:00"/>
    <x v="273"/>
    <x v="2"/>
    <n v="79.09"/>
    <n v="2"/>
    <n v="3"/>
    <x v="3"/>
    <s v="UPI"/>
    <x v="0"/>
    <s v="Yes"/>
    <s v="Laundry"/>
    <n v="12"/>
    <n v="5"/>
    <n v="949.08"/>
    <x v="0"/>
    <n v="79.09"/>
  </r>
  <r>
    <n v="6667"/>
    <x v="1"/>
    <x v="313"/>
    <d v="2023-08-27T00:00:00"/>
    <x v="118"/>
    <x v="2"/>
    <n v="113.14"/>
    <n v="1"/>
    <n v="1"/>
    <x v="3"/>
    <s v="Cash"/>
    <x v="1"/>
    <s v="No"/>
    <s v="Laundry"/>
    <n v="10"/>
    <n v="2"/>
    <n v="1131.4000000000001"/>
    <x v="1"/>
    <n v="113.14000000000001"/>
  </r>
  <r>
    <n v="6668"/>
    <x v="1"/>
    <x v="88"/>
    <d v="2023-11-29T00:00:00"/>
    <x v="228"/>
    <x v="2"/>
    <n v="94.79"/>
    <n v="3"/>
    <n v="0"/>
    <x v="3"/>
    <s v="Credit Card"/>
    <x v="0"/>
    <s v="Yes"/>
    <s v="Accommodation"/>
    <n v="4"/>
    <n v="3"/>
    <n v="379.16"/>
    <x v="0"/>
    <n v="94.79"/>
  </r>
  <r>
    <n v="6669"/>
    <x v="1"/>
    <x v="26"/>
    <d v="2023-04-26T00:00:00"/>
    <x v="26"/>
    <x v="2"/>
    <n v="87.2"/>
    <n v="2"/>
    <n v="3"/>
    <x v="0"/>
    <s v="Bank Transfer"/>
    <x v="3"/>
    <s v="No"/>
    <s v="Accommodation"/>
    <n v="5"/>
    <n v="5"/>
    <n v="0"/>
    <x v="2"/>
    <n v="0"/>
  </r>
  <r>
    <n v="6670"/>
    <x v="3"/>
    <x v="133"/>
    <d v="2023-01-12T00:00:00"/>
    <x v="85"/>
    <x v="2"/>
    <n v="135.18"/>
    <n v="3"/>
    <n v="0"/>
    <x v="2"/>
    <s v="Cash"/>
    <x v="1"/>
    <s v="No"/>
    <s v="Food &amp; Beverage"/>
    <n v="11"/>
    <n v="3"/>
    <n v="1486.98"/>
    <x v="1"/>
    <n v="135.18"/>
  </r>
  <r>
    <n v="6671"/>
    <x v="2"/>
    <x v="188"/>
    <d v="2023-06-27T00:00:00"/>
    <x v="95"/>
    <x v="2"/>
    <n v="146.35"/>
    <n v="3"/>
    <n v="0"/>
    <x v="1"/>
    <s v="Bank Transfer"/>
    <x v="0"/>
    <s v="Yes"/>
    <s v="Accommodation"/>
    <n v="4"/>
    <n v="3"/>
    <n v="585.4"/>
    <x v="0"/>
    <n v="146.35"/>
  </r>
  <r>
    <n v="6672"/>
    <x v="0"/>
    <x v="271"/>
    <d v="2023-08-19T00:00:00"/>
    <x v="285"/>
    <x v="2"/>
    <n v="125.82"/>
    <n v="2"/>
    <n v="3"/>
    <x v="3"/>
    <s v="Debit Card"/>
    <x v="1"/>
    <s v="No"/>
    <s v="Accommodation"/>
    <n v="8"/>
    <n v="5"/>
    <n v="1006.56"/>
    <x v="1"/>
    <n v="125.82"/>
  </r>
  <r>
    <n v="6673"/>
    <x v="0"/>
    <x v="217"/>
    <d v="2023-12-21T00:00:00"/>
    <x v="124"/>
    <x v="2"/>
    <n v="102.26"/>
    <n v="1"/>
    <n v="0"/>
    <x v="1"/>
    <s v="Credit Card"/>
    <x v="0"/>
    <s v="No"/>
    <s v="Accommodation"/>
    <n v="12"/>
    <n v="1"/>
    <n v="1227.1200000000001"/>
    <x v="0"/>
    <n v="102.26"/>
  </r>
  <r>
    <n v="6674"/>
    <x v="0"/>
    <x v="195"/>
    <d v="2023-10-24T00:00:00"/>
    <x v="208"/>
    <x v="2"/>
    <n v="111.01"/>
    <n v="2"/>
    <n v="1"/>
    <x v="2"/>
    <s v="Bank Transfer"/>
    <x v="0"/>
    <s v="Yes"/>
    <s v="Spa Services"/>
    <n v="6"/>
    <n v="3"/>
    <n v="666.06000000000006"/>
    <x v="0"/>
    <n v="111.01"/>
  </r>
  <r>
    <n v="6675"/>
    <x v="2"/>
    <x v="81"/>
    <d v="2023-06-06T00:00:00"/>
    <x v="178"/>
    <x v="0"/>
    <n v="297.70999999999998"/>
    <n v="4"/>
    <n v="0"/>
    <x v="3"/>
    <s v="Cash"/>
    <x v="0"/>
    <s v="No"/>
    <s v="Accommodation"/>
    <n v="2"/>
    <n v="4"/>
    <n v="595.41999999999996"/>
    <x v="0"/>
    <n v="297.70999999999998"/>
  </r>
  <r>
    <n v="6676"/>
    <x v="3"/>
    <x v="122"/>
    <d v="2023-06-27T00:00:00"/>
    <x v="368"/>
    <x v="2"/>
    <n v="127.55"/>
    <n v="1"/>
    <n v="1"/>
    <x v="1"/>
    <s v="Bank Transfer"/>
    <x v="0"/>
    <s v="No"/>
    <s v="Food &amp; Beverage"/>
    <n v="3"/>
    <n v="2"/>
    <n v="382.65"/>
    <x v="0"/>
    <n v="127.55"/>
  </r>
  <r>
    <n v="6677"/>
    <x v="3"/>
    <x v="144"/>
    <d v="2023-07-07T00:00:00"/>
    <x v="395"/>
    <x v="2"/>
    <n v="159.47999999999999"/>
    <n v="2"/>
    <n v="0"/>
    <x v="1"/>
    <s v="Credit Card"/>
    <x v="0"/>
    <s v="No"/>
    <s v="Accommodation"/>
    <n v="11"/>
    <n v="2"/>
    <n v="1754.28"/>
    <x v="0"/>
    <n v="159.47999999999999"/>
  </r>
  <r>
    <n v="6678"/>
    <x v="3"/>
    <x v="120"/>
    <d v="2023-06-19T00:00:00"/>
    <x v="107"/>
    <x v="3"/>
    <n v="426.66"/>
    <n v="1"/>
    <n v="1"/>
    <x v="0"/>
    <s v="Credit Card"/>
    <x v="1"/>
    <s v="Yes"/>
    <s v="Food &amp; Beverage"/>
    <n v="2"/>
    <n v="2"/>
    <n v="853.32"/>
    <x v="1"/>
    <n v="426.66"/>
  </r>
  <r>
    <n v="6679"/>
    <x v="1"/>
    <x v="285"/>
    <d v="2023-07-04T00:00:00"/>
    <x v="107"/>
    <x v="2"/>
    <n v="93.38"/>
    <n v="2"/>
    <n v="1"/>
    <x v="4"/>
    <s v="UPI"/>
    <x v="0"/>
    <s v="Yes"/>
    <s v="Accommodation"/>
    <n v="5"/>
    <n v="3"/>
    <n v="466.9"/>
    <x v="0"/>
    <n v="93.38"/>
  </r>
  <r>
    <n v="6680"/>
    <x v="3"/>
    <x v="200"/>
    <d v="2023-02-22T00:00:00"/>
    <x v="301"/>
    <x v="0"/>
    <n v="213.89"/>
    <n v="1"/>
    <n v="0"/>
    <x v="2"/>
    <s v="Bank Transfer"/>
    <x v="2"/>
    <s v="No"/>
    <s v="Accommodation"/>
    <n v="5"/>
    <n v="1"/>
    <n v="0"/>
    <x v="2"/>
    <n v="0"/>
  </r>
  <r>
    <n v="6681"/>
    <x v="2"/>
    <x v="22"/>
    <d v="2023-12-08T00:00:00"/>
    <x v="89"/>
    <x v="0"/>
    <n v="216.64"/>
    <n v="3"/>
    <n v="1"/>
    <x v="4"/>
    <s v="Credit Card"/>
    <x v="0"/>
    <s v="No"/>
    <s v="Spa Services"/>
    <n v="2"/>
    <n v="4"/>
    <n v="433.28"/>
    <x v="0"/>
    <n v="216.64"/>
  </r>
  <r>
    <n v="6682"/>
    <x v="0"/>
    <x v="19"/>
    <d v="2023-01-31T00:00:00"/>
    <x v="397"/>
    <x v="2"/>
    <n v="72.11"/>
    <n v="2"/>
    <n v="2"/>
    <x v="1"/>
    <s v="Debit Card"/>
    <x v="0"/>
    <s v="Yes"/>
    <s v="Accommodation"/>
    <n v="11"/>
    <n v="4"/>
    <n v="793.21"/>
    <x v="0"/>
    <n v="72.11"/>
  </r>
  <r>
    <n v="6683"/>
    <x v="0"/>
    <x v="347"/>
    <d v="2023-10-28T00:00:00"/>
    <x v="136"/>
    <x v="1"/>
    <n v="162.66"/>
    <n v="2"/>
    <n v="1"/>
    <x v="3"/>
    <s v="Cash"/>
    <x v="0"/>
    <s v="No"/>
    <s v="Food &amp; Beverage"/>
    <n v="6"/>
    <n v="3"/>
    <n v="975.96"/>
    <x v="0"/>
    <n v="162.66"/>
  </r>
  <r>
    <n v="6684"/>
    <x v="1"/>
    <x v="50"/>
    <d v="2023-08-15T00:00:00"/>
    <x v="244"/>
    <x v="2"/>
    <n v="84.38"/>
    <n v="2"/>
    <n v="0"/>
    <x v="2"/>
    <s v="Credit Card"/>
    <x v="0"/>
    <s v="No"/>
    <s v="Spa Services"/>
    <n v="9"/>
    <n v="2"/>
    <n v="759.42"/>
    <x v="0"/>
    <n v="84.38"/>
  </r>
  <r>
    <n v="6685"/>
    <x v="2"/>
    <x v="229"/>
    <d v="2023-01-15T00:00:00"/>
    <x v="396"/>
    <x v="2"/>
    <n v="102.25"/>
    <n v="2"/>
    <n v="0"/>
    <x v="0"/>
    <s v="Credit Card"/>
    <x v="2"/>
    <s v="No"/>
    <s v="Accommodation"/>
    <n v="10"/>
    <n v="2"/>
    <n v="0"/>
    <x v="2"/>
    <n v="0"/>
  </r>
  <r>
    <n v="6686"/>
    <x v="1"/>
    <x v="105"/>
    <d v="2023-07-25T00:00:00"/>
    <x v="231"/>
    <x v="1"/>
    <n v="142.16"/>
    <n v="2"/>
    <n v="0"/>
    <x v="3"/>
    <s v="Cash"/>
    <x v="0"/>
    <s v="No"/>
    <s v="Laundry"/>
    <n v="6"/>
    <n v="2"/>
    <n v="852.96"/>
    <x v="0"/>
    <n v="142.16"/>
  </r>
  <r>
    <n v="6687"/>
    <x v="1"/>
    <x v="108"/>
    <d v="2023-12-19T00:00:00"/>
    <x v="193"/>
    <x v="1"/>
    <n v="96.71"/>
    <n v="2"/>
    <n v="0"/>
    <x v="2"/>
    <s v="Credit Card"/>
    <x v="1"/>
    <s v="No"/>
    <s v="Food &amp; Beverage"/>
    <n v="4"/>
    <n v="2"/>
    <n v="386.84"/>
    <x v="1"/>
    <n v="96.71"/>
  </r>
  <r>
    <n v="6688"/>
    <x v="1"/>
    <x v="128"/>
    <d v="2023-10-04T00:00:00"/>
    <x v="39"/>
    <x v="2"/>
    <n v="55.81"/>
    <n v="1"/>
    <n v="0"/>
    <x v="2"/>
    <s v="Bank Transfer"/>
    <x v="0"/>
    <s v="No"/>
    <s v="Laundry"/>
    <n v="9"/>
    <n v="1"/>
    <n v="502.29"/>
    <x v="0"/>
    <n v="55.81"/>
  </r>
  <r>
    <n v="6689"/>
    <x v="2"/>
    <x v="127"/>
    <d v="2023-10-30T00:00:00"/>
    <x v="198"/>
    <x v="0"/>
    <n v="266.48"/>
    <n v="2"/>
    <n v="1"/>
    <x v="3"/>
    <s v="Credit Card"/>
    <x v="2"/>
    <s v="No"/>
    <s v="Spa Services"/>
    <n v="6"/>
    <n v="3"/>
    <n v="0"/>
    <x v="2"/>
    <n v="0"/>
  </r>
  <r>
    <n v="6690"/>
    <x v="2"/>
    <x v="144"/>
    <d v="2023-06-27T00:00:00"/>
    <x v="142"/>
    <x v="0"/>
    <n v="237.12"/>
    <n v="1"/>
    <n v="1"/>
    <x v="2"/>
    <s v="Debit Card"/>
    <x v="2"/>
    <s v="No"/>
    <s v="Accommodation"/>
    <n v="1"/>
    <n v="2"/>
    <n v="0"/>
    <x v="2"/>
    <n v="0"/>
  </r>
  <r>
    <n v="6691"/>
    <x v="1"/>
    <x v="272"/>
    <d v="2023-05-13T00:00:00"/>
    <x v="157"/>
    <x v="3"/>
    <n v="423.41"/>
    <n v="1"/>
    <n v="3"/>
    <x v="0"/>
    <s v="Debit Card"/>
    <x v="0"/>
    <s v="No"/>
    <s v="Laundry"/>
    <n v="3"/>
    <n v="4"/>
    <n v="1270.23"/>
    <x v="0"/>
    <n v="423.41"/>
  </r>
  <r>
    <n v="6692"/>
    <x v="1"/>
    <x v="241"/>
    <d v="2023-03-14T00:00:00"/>
    <x v="250"/>
    <x v="1"/>
    <n v="90.23"/>
    <n v="2"/>
    <n v="3"/>
    <x v="1"/>
    <s v="Cash"/>
    <x v="0"/>
    <s v="Yes"/>
    <s v="Food &amp; Beverage"/>
    <n v="3"/>
    <n v="5"/>
    <n v="270.69"/>
    <x v="0"/>
    <n v="90.23"/>
  </r>
  <r>
    <n v="6693"/>
    <x v="1"/>
    <x v="219"/>
    <d v="2023-07-10T00:00:00"/>
    <x v="249"/>
    <x v="2"/>
    <n v="96.5"/>
    <n v="2"/>
    <n v="3"/>
    <x v="1"/>
    <s v="Bank Transfer"/>
    <x v="0"/>
    <s v="No"/>
    <s v="Accommodation"/>
    <n v="2"/>
    <n v="5"/>
    <n v="193"/>
    <x v="0"/>
    <n v="96.5"/>
  </r>
  <r>
    <n v="6694"/>
    <x v="2"/>
    <x v="230"/>
    <d v="2023-06-26T00:00:00"/>
    <x v="352"/>
    <x v="1"/>
    <n v="127.23"/>
    <n v="2"/>
    <n v="0"/>
    <x v="4"/>
    <s v="Cash"/>
    <x v="0"/>
    <s v="Yes"/>
    <s v="Spa Services"/>
    <n v="8"/>
    <n v="2"/>
    <n v="1017.84"/>
    <x v="0"/>
    <n v="127.23"/>
  </r>
  <r>
    <n v="6695"/>
    <x v="0"/>
    <x v="180"/>
    <d v="2023-03-05T00:00:00"/>
    <x v="163"/>
    <x v="2"/>
    <n v="109.51"/>
    <n v="1"/>
    <n v="0"/>
    <x v="1"/>
    <s v="Cash"/>
    <x v="0"/>
    <s v="Yes"/>
    <s v="Accommodation"/>
    <n v="6"/>
    <n v="1"/>
    <n v="657.06000000000006"/>
    <x v="0"/>
    <n v="109.51"/>
  </r>
  <r>
    <n v="6696"/>
    <x v="2"/>
    <x v="114"/>
    <d v="2023-05-17T00:00:00"/>
    <x v="373"/>
    <x v="2"/>
    <n v="113.85"/>
    <n v="1"/>
    <n v="0"/>
    <x v="2"/>
    <s v="UPI"/>
    <x v="1"/>
    <s v="No"/>
    <s v="Accommodation"/>
    <n v="5"/>
    <n v="1"/>
    <n v="569.25"/>
    <x v="1"/>
    <n v="113.85"/>
  </r>
  <r>
    <n v="6697"/>
    <x v="3"/>
    <x v="87"/>
    <d v="2023-12-09T00:00:00"/>
    <x v="49"/>
    <x v="2"/>
    <n v="107.65"/>
    <n v="2"/>
    <n v="1"/>
    <x v="2"/>
    <s v="Bank Transfer"/>
    <x v="1"/>
    <s v="No"/>
    <s v="Accommodation"/>
    <n v="4"/>
    <n v="3"/>
    <n v="430.6"/>
    <x v="1"/>
    <n v="107.65"/>
  </r>
  <r>
    <n v="6698"/>
    <x v="3"/>
    <x v="216"/>
    <d v="2023-07-24T00:00:00"/>
    <x v="330"/>
    <x v="2"/>
    <n v="161.76"/>
    <n v="3"/>
    <n v="2"/>
    <x v="0"/>
    <s v="Cash"/>
    <x v="0"/>
    <s v="No"/>
    <s v="Spa Services"/>
    <n v="6"/>
    <n v="5"/>
    <n v="970.56"/>
    <x v="0"/>
    <n v="161.76"/>
  </r>
  <r>
    <n v="6699"/>
    <x v="0"/>
    <x v="295"/>
    <d v="2023-03-04T00:00:00"/>
    <x v="337"/>
    <x v="2"/>
    <n v="79.42"/>
    <n v="1"/>
    <n v="0"/>
    <x v="1"/>
    <s v="Bank Transfer"/>
    <x v="0"/>
    <s v="No"/>
    <s v="Laundry"/>
    <n v="4"/>
    <n v="1"/>
    <n v="317.68"/>
    <x v="0"/>
    <n v="79.42"/>
  </r>
  <r>
    <n v="6700"/>
    <x v="0"/>
    <x v="285"/>
    <d v="2023-07-08T00:00:00"/>
    <x v="145"/>
    <x v="1"/>
    <n v="110.54"/>
    <n v="1"/>
    <n v="0"/>
    <x v="2"/>
    <s v="Debit Card"/>
    <x v="0"/>
    <s v="Yes"/>
    <s v="Spa Services"/>
    <n v="9"/>
    <n v="1"/>
    <n v="994.86"/>
    <x v="0"/>
    <n v="110.54"/>
  </r>
  <r>
    <n v="6701"/>
    <x v="1"/>
    <x v="121"/>
    <d v="2023-12-17T00:00:00"/>
    <x v="125"/>
    <x v="1"/>
    <n v="110.07"/>
    <n v="1"/>
    <n v="0"/>
    <x v="2"/>
    <s v="Debit Card"/>
    <x v="0"/>
    <s v="No"/>
    <s v="Food &amp; Beverage"/>
    <n v="4"/>
    <n v="1"/>
    <n v="440.28"/>
    <x v="0"/>
    <n v="110.07"/>
  </r>
  <r>
    <n v="6702"/>
    <x v="2"/>
    <x v="182"/>
    <d v="2023-11-13T00:00:00"/>
    <x v="351"/>
    <x v="0"/>
    <n v="189.96"/>
    <n v="4"/>
    <n v="0"/>
    <x v="3"/>
    <s v="Credit Card"/>
    <x v="0"/>
    <s v="No"/>
    <s v="Accommodation"/>
    <n v="6"/>
    <n v="4"/>
    <n v="1139.76"/>
    <x v="0"/>
    <n v="189.96"/>
  </r>
  <r>
    <n v="6703"/>
    <x v="1"/>
    <x v="10"/>
    <d v="2023-01-29T00:00:00"/>
    <x v="137"/>
    <x v="0"/>
    <n v="182.25"/>
    <n v="4"/>
    <n v="1"/>
    <x v="1"/>
    <s v="Debit Card"/>
    <x v="0"/>
    <s v="Yes"/>
    <s v="Accommodation"/>
    <n v="5"/>
    <n v="5"/>
    <n v="911.25"/>
    <x v="0"/>
    <n v="182.25"/>
  </r>
  <r>
    <n v="6704"/>
    <x v="1"/>
    <x v="201"/>
    <d v="2023-02-24T00:00:00"/>
    <x v="337"/>
    <x v="2"/>
    <n v="79.180000000000007"/>
    <n v="2"/>
    <n v="0"/>
    <x v="1"/>
    <s v="UPI"/>
    <x v="0"/>
    <s v="No"/>
    <s v="Accommodation"/>
    <n v="3"/>
    <n v="2"/>
    <n v="237.54000000000002"/>
    <x v="0"/>
    <n v="79.180000000000007"/>
  </r>
  <r>
    <n v="6705"/>
    <x v="2"/>
    <x v="342"/>
    <d v="2023-01-28T00:00:00"/>
    <x v="419"/>
    <x v="2"/>
    <n v="86.92"/>
    <n v="2"/>
    <n v="0"/>
    <x v="1"/>
    <s v="Cash"/>
    <x v="0"/>
    <s v="No"/>
    <s v="Food &amp; Beverage"/>
    <n v="7"/>
    <n v="2"/>
    <n v="608.44000000000005"/>
    <x v="0"/>
    <n v="86.92"/>
  </r>
  <r>
    <n v="6706"/>
    <x v="0"/>
    <x v="153"/>
    <d v="2023-03-31T00:00:00"/>
    <x v="62"/>
    <x v="1"/>
    <n v="187.86"/>
    <n v="1"/>
    <n v="1"/>
    <x v="1"/>
    <s v="Bank Transfer"/>
    <x v="0"/>
    <s v="No"/>
    <s v="Accommodation"/>
    <n v="2"/>
    <n v="2"/>
    <n v="375.72"/>
    <x v="0"/>
    <n v="187.86"/>
  </r>
  <r>
    <n v="6707"/>
    <x v="0"/>
    <x v="81"/>
    <d v="2023-06-09T00:00:00"/>
    <x v="249"/>
    <x v="3"/>
    <n v="258.62"/>
    <n v="3"/>
    <n v="0"/>
    <x v="3"/>
    <s v="UPI"/>
    <x v="1"/>
    <s v="Yes"/>
    <s v="Food &amp; Beverage"/>
    <n v="5"/>
    <n v="3"/>
    <n v="1293.0999999999999"/>
    <x v="1"/>
    <n v="258.62"/>
  </r>
  <r>
    <n v="6708"/>
    <x v="1"/>
    <x v="183"/>
    <d v="2023-07-02T00:00:00"/>
    <x v="402"/>
    <x v="2"/>
    <n v="89.66"/>
    <n v="1"/>
    <n v="0"/>
    <x v="2"/>
    <s v="Credit Card"/>
    <x v="0"/>
    <s v="No"/>
    <s v="Food &amp; Beverage"/>
    <n v="12"/>
    <n v="1"/>
    <n v="1075.92"/>
    <x v="0"/>
    <n v="89.660000000000011"/>
  </r>
  <r>
    <n v="6709"/>
    <x v="0"/>
    <x v="60"/>
    <d v="2023-12-23T00:00:00"/>
    <x v="226"/>
    <x v="2"/>
    <n v="123.95"/>
    <n v="1"/>
    <n v="1"/>
    <x v="2"/>
    <s v="Debit Card"/>
    <x v="0"/>
    <s v="Yes"/>
    <s v="Accommodation"/>
    <n v="7"/>
    <n v="2"/>
    <n v="867.65"/>
    <x v="0"/>
    <n v="123.95"/>
  </r>
  <r>
    <n v="6710"/>
    <x v="1"/>
    <x v="72"/>
    <d v="2024-01-06T00:00:00"/>
    <x v="421"/>
    <x v="1"/>
    <n v="168.05"/>
    <n v="3"/>
    <n v="1"/>
    <x v="3"/>
    <s v="Cash"/>
    <x v="0"/>
    <s v="No"/>
    <s v="Laundry"/>
    <n v="9"/>
    <n v="4"/>
    <n v="1512.45"/>
    <x v="0"/>
    <n v="168.05"/>
  </r>
  <r>
    <n v="6711"/>
    <x v="2"/>
    <x v="346"/>
    <d v="2023-09-05T00:00:00"/>
    <x v="233"/>
    <x v="2"/>
    <n v="72.45"/>
    <n v="2"/>
    <n v="1"/>
    <x v="2"/>
    <s v="Bank Transfer"/>
    <x v="0"/>
    <s v="Yes"/>
    <s v="Spa Services"/>
    <n v="5"/>
    <n v="3"/>
    <n v="362.25"/>
    <x v="0"/>
    <n v="72.45"/>
  </r>
  <r>
    <n v="6712"/>
    <x v="2"/>
    <x v="44"/>
    <d v="2023-04-22T00:00:00"/>
    <x v="28"/>
    <x v="1"/>
    <n v="143.63"/>
    <n v="2"/>
    <n v="0"/>
    <x v="1"/>
    <s v="Credit Card"/>
    <x v="0"/>
    <s v="Yes"/>
    <s v="Laundry"/>
    <n v="8"/>
    <n v="2"/>
    <n v="1149.04"/>
    <x v="0"/>
    <n v="143.63"/>
  </r>
  <r>
    <n v="6713"/>
    <x v="2"/>
    <x v="89"/>
    <d v="2023-11-07T00:00:00"/>
    <x v="248"/>
    <x v="0"/>
    <n v="291.61"/>
    <n v="1"/>
    <n v="0"/>
    <x v="2"/>
    <s v="Credit Card"/>
    <x v="0"/>
    <s v="No"/>
    <s v="Accommodation"/>
    <n v="9"/>
    <n v="1"/>
    <n v="2624.4900000000002"/>
    <x v="0"/>
    <n v="291.61"/>
  </r>
  <r>
    <n v="6714"/>
    <x v="1"/>
    <x v="81"/>
    <d v="2023-06-07T00:00:00"/>
    <x v="106"/>
    <x v="1"/>
    <n v="112.06"/>
    <n v="1"/>
    <n v="1"/>
    <x v="3"/>
    <s v="Debit Card"/>
    <x v="0"/>
    <s v="No"/>
    <s v="Accommodation"/>
    <n v="3"/>
    <n v="2"/>
    <n v="336.18"/>
    <x v="0"/>
    <n v="112.06"/>
  </r>
  <r>
    <n v="6715"/>
    <x v="0"/>
    <x v="150"/>
    <d v="2023-04-27T00:00:00"/>
    <x v="337"/>
    <x v="2"/>
    <n v="61.51"/>
    <n v="2"/>
    <n v="0"/>
    <x v="2"/>
    <s v="Debit Card"/>
    <x v="0"/>
    <s v="No"/>
    <s v="Accommodation"/>
    <n v="9"/>
    <n v="2"/>
    <n v="553.59"/>
    <x v="0"/>
    <n v="61.510000000000005"/>
  </r>
  <r>
    <n v="6716"/>
    <x v="1"/>
    <x v="184"/>
    <d v="2023-05-12T00:00:00"/>
    <x v="43"/>
    <x v="0"/>
    <n v="176.51"/>
    <n v="1"/>
    <n v="0"/>
    <x v="1"/>
    <s v="Cash"/>
    <x v="3"/>
    <s v="No"/>
    <s v="Accommodation"/>
    <n v="11"/>
    <n v="1"/>
    <n v="0"/>
    <x v="2"/>
    <n v="0"/>
  </r>
  <r>
    <n v="6717"/>
    <x v="2"/>
    <x v="311"/>
    <d v="2023-10-24T00:00:00"/>
    <x v="336"/>
    <x v="2"/>
    <n v="102.19"/>
    <n v="4"/>
    <n v="3"/>
    <x v="1"/>
    <s v="Cash"/>
    <x v="0"/>
    <s v="Yes"/>
    <s v="Accommodation"/>
    <n v="4"/>
    <n v="7"/>
    <n v="408.76"/>
    <x v="0"/>
    <n v="102.19"/>
  </r>
  <r>
    <n v="6718"/>
    <x v="3"/>
    <x v="344"/>
    <d v="2023-07-08T00:00:00"/>
    <x v="291"/>
    <x v="1"/>
    <n v="223.87"/>
    <n v="1"/>
    <n v="0"/>
    <x v="1"/>
    <s v="Bank Transfer"/>
    <x v="1"/>
    <s v="No"/>
    <s v="Food &amp; Beverage"/>
    <n v="4"/>
    <n v="1"/>
    <n v="895.48"/>
    <x v="1"/>
    <n v="223.87"/>
  </r>
  <r>
    <n v="6719"/>
    <x v="2"/>
    <x v="259"/>
    <d v="2023-10-02T00:00:00"/>
    <x v="27"/>
    <x v="3"/>
    <n v="539.28"/>
    <n v="2"/>
    <n v="0"/>
    <x v="4"/>
    <s v="Cash"/>
    <x v="0"/>
    <s v="Yes"/>
    <s v="Other"/>
    <n v="1"/>
    <n v="2"/>
    <n v="539.28"/>
    <x v="0"/>
    <n v="539.28"/>
  </r>
  <r>
    <n v="6720"/>
    <x v="1"/>
    <x v="140"/>
    <d v="2023-06-04T00:00:00"/>
    <x v="243"/>
    <x v="2"/>
    <n v="112"/>
    <n v="3"/>
    <n v="1"/>
    <x v="0"/>
    <s v="Bank Transfer"/>
    <x v="0"/>
    <s v="No"/>
    <s v="Accommodation"/>
    <n v="4"/>
    <n v="4"/>
    <n v="448"/>
    <x v="0"/>
    <n v="112"/>
  </r>
  <r>
    <n v="6721"/>
    <x v="2"/>
    <x v="38"/>
    <d v="2023-08-04T00:00:00"/>
    <x v="291"/>
    <x v="0"/>
    <n v="185.51"/>
    <n v="2"/>
    <n v="1"/>
    <x v="0"/>
    <s v="Bank Transfer"/>
    <x v="0"/>
    <s v="No"/>
    <s v="Accommodation"/>
    <n v="4"/>
    <n v="3"/>
    <n v="742.04"/>
    <x v="0"/>
    <n v="185.51"/>
  </r>
  <r>
    <n v="6722"/>
    <x v="0"/>
    <x v="321"/>
    <d v="2023-07-18T00:00:00"/>
    <x v="126"/>
    <x v="2"/>
    <n v="63.77"/>
    <n v="2"/>
    <n v="2"/>
    <x v="3"/>
    <s v="Bank Transfer"/>
    <x v="0"/>
    <s v="Yes"/>
    <s v="Food &amp; Beverage"/>
    <n v="6"/>
    <n v="4"/>
    <n v="382.62"/>
    <x v="0"/>
    <n v="63.77"/>
  </r>
  <r>
    <n v="6723"/>
    <x v="1"/>
    <x v="14"/>
    <d v="2023-04-13T00:00:00"/>
    <x v="45"/>
    <x v="2"/>
    <n v="83.69"/>
    <n v="2"/>
    <n v="0"/>
    <x v="1"/>
    <s v="Credit Card"/>
    <x v="1"/>
    <s v="No"/>
    <s v="Accommodation"/>
    <n v="6"/>
    <n v="2"/>
    <n v="502.14"/>
    <x v="1"/>
    <n v="83.69"/>
  </r>
  <r>
    <n v="6724"/>
    <x v="2"/>
    <x v="118"/>
    <d v="2023-01-13T00:00:00"/>
    <x v="85"/>
    <x v="0"/>
    <n v="279.48"/>
    <n v="1"/>
    <n v="1"/>
    <x v="4"/>
    <s v="UPI"/>
    <x v="0"/>
    <s v="No"/>
    <s v="Accommodation"/>
    <n v="2"/>
    <n v="2"/>
    <n v="558.96"/>
    <x v="0"/>
    <n v="279.48"/>
  </r>
  <r>
    <n v="6725"/>
    <x v="0"/>
    <x v="189"/>
    <d v="2023-09-16T00:00:00"/>
    <x v="110"/>
    <x v="0"/>
    <n v="202.57"/>
    <n v="4"/>
    <n v="0"/>
    <x v="1"/>
    <s v="UPI"/>
    <x v="2"/>
    <s v="No"/>
    <s v="Accommodation"/>
    <n v="10"/>
    <n v="4"/>
    <n v="0"/>
    <x v="2"/>
    <n v="0"/>
  </r>
  <r>
    <n v="6726"/>
    <x v="3"/>
    <x v="6"/>
    <d v="2023-04-12T00:00:00"/>
    <x v="76"/>
    <x v="0"/>
    <n v="220.58"/>
    <n v="2"/>
    <n v="0"/>
    <x v="1"/>
    <s v="Debit Card"/>
    <x v="1"/>
    <s v="No"/>
    <s v="Food &amp; Beverage"/>
    <n v="4"/>
    <n v="2"/>
    <n v="882.32"/>
    <x v="1"/>
    <n v="220.58"/>
  </r>
  <r>
    <n v="6727"/>
    <x v="3"/>
    <x v="204"/>
    <d v="2023-03-03T00:00:00"/>
    <x v="70"/>
    <x v="1"/>
    <n v="245.12"/>
    <n v="1"/>
    <n v="1"/>
    <x v="2"/>
    <s v="Credit Card"/>
    <x v="1"/>
    <s v="No"/>
    <s v="Accommodation"/>
    <n v="11"/>
    <n v="2"/>
    <n v="2696.32"/>
    <x v="1"/>
    <n v="245.12"/>
  </r>
  <r>
    <n v="6728"/>
    <x v="2"/>
    <x v="278"/>
    <d v="2023-12-14T00:00:00"/>
    <x v="155"/>
    <x v="3"/>
    <n v="321.83"/>
    <n v="2"/>
    <n v="0"/>
    <x v="2"/>
    <s v="Credit Card"/>
    <x v="0"/>
    <s v="No"/>
    <s v="Accommodation"/>
    <n v="10"/>
    <n v="2"/>
    <n v="3218.2999999999997"/>
    <x v="0"/>
    <n v="321.83"/>
  </r>
  <r>
    <n v="6729"/>
    <x v="3"/>
    <x v="172"/>
    <d v="2023-04-16T00:00:00"/>
    <x v="55"/>
    <x v="2"/>
    <n v="138.02000000000001"/>
    <n v="2"/>
    <n v="0"/>
    <x v="3"/>
    <s v="Credit Card"/>
    <x v="1"/>
    <s v="Yes"/>
    <s v="Laundry"/>
    <n v="1"/>
    <n v="2"/>
    <n v="138.02000000000001"/>
    <x v="1"/>
    <n v="138.02000000000001"/>
  </r>
  <r>
    <n v="6730"/>
    <x v="3"/>
    <x v="165"/>
    <d v="2023-01-20T00:00:00"/>
    <x v="185"/>
    <x v="3"/>
    <n v="488.71"/>
    <n v="2"/>
    <n v="1"/>
    <x v="2"/>
    <s v="Bank Transfer"/>
    <x v="1"/>
    <s v="No"/>
    <s v="Other"/>
    <n v="7"/>
    <n v="3"/>
    <n v="3420.97"/>
    <x v="1"/>
    <n v="488.71"/>
  </r>
  <r>
    <n v="6731"/>
    <x v="3"/>
    <x v="321"/>
    <d v="2023-07-17T00:00:00"/>
    <x v="236"/>
    <x v="1"/>
    <n v="207.13"/>
    <n v="2"/>
    <n v="1"/>
    <x v="1"/>
    <s v="Credit Card"/>
    <x v="0"/>
    <s v="No"/>
    <s v="Accommodation"/>
    <n v="5"/>
    <n v="3"/>
    <n v="1035.6500000000001"/>
    <x v="0"/>
    <n v="207.13000000000002"/>
  </r>
  <r>
    <n v="6732"/>
    <x v="0"/>
    <x v="48"/>
    <d v="2023-01-22T00:00:00"/>
    <x v="309"/>
    <x v="0"/>
    <n v="215.12"/>
    <n v="1"/>
    <n v="0"/>
    <x v="1"/>
    <s v="Cash"/>
    <x v="0"/>
    <s v="Yes"/>
    <s v="Accommodation"/>
    <n v="6"/>
    <n v="1"/>
    <n v="1290.72"/>
    <x v="0"/>
    <n v="215.12"/>
  </r>
  <r>
    <n v="6733"/>
    <x v="0"/>
    <x v="162"/>
    <d v="2023-01-29T00:00:00"/>
    <x v="217"/>
    <x v="3"/>
    <n v="276.20999999999998"/>
    <n v="2"/>
    <n v="0"/>
    <x v="1"/>
    <s v="Bank Transfer"/>
    <x v="1"/>
    <s v="Yes"/>
    <s v="Food &amp; Beverage"/>
    <n v="3"/>
    <n v="2"/>
    <n v="828.62999999999988"/>
    <x v="1"/>
    <n v="276.20999999999998"/>
  </r>
  <r>
    <n v="6734"/>
    <x v="3"/>
    <x v="6"/>
    <d v="2023-04-17T00:00:00"/>
    <x v="250"/>
    <x v="3"/>
    <n v="479.17"/>
    <n v="2"/>
    <n v="0"/>
    <x v="1"/>
    <s v="Debit Card"/>
    <x v="0"/>
    <s v="Yes"/>
    <s v="Spa Services"/>
    <n v="9"/>
    <n v="2"/>
    <n v="4312.53"/>
    <x v="0"/>
    <n v="479.16999999999996"/>
  </r>
  <r>
    <n v="6735"/>
    <x v="0"/>
    <x v="144"/>
    <d v="2023-06-30T00:00:00"/>
    <x v="321"/>
    <x v="1"/>
    <n v="140.37"/>
    <n v="1"/>
    <n v="0"/>
    <x v="0"/>
    <s v="Debit Card"/>
    <x v="0"/>
    <s v="No"/>
    <s v="Accommodation"/>
    <n v="4"/>
    <n v="1"/>
    <n v="561.48"/>
    <x v="0"/>
    <n v="140.37"/>
  </r>
  <r>
    <n v="6736"/>
    <x v="0"/>
    <x v="273"/>
    <d v="2023-07-28T00:00:00"/>
    <x v="400"/>
    <x v="2"/>
    <n v="111.12"/>
    <n v="2"/>
    <n v="2"/>
    <x v="2"/>
    <s v="Credit Card"/>
    <x v="0"/>
    <s v="No"/>
    <s v="Accommodation"/>
    <n v="3"/>
    <n v="4"/>
    <n v="333.36"/>
    <x v="0"/>
    <n v="111.12"/>
  </r>
  <r>
    <n v="6737"/>
    <x v="0"/>
    <x v="58"/>
    <d v="2023-10-13T00:00:00"/>
    <x v="109"/>
    <x v="2"/>
    <n v="61.41"/>
    <n v="2"/>
    <n v="0"/>
    <x v="3"/>
    <s v="Credit Card"/>
    <x v="0"/>
    <s v="No"/>
    <s v="Accommodation"/>
    <n v="4"/>
    <n v="2"/>
    <n v="245.64"/>
    <x v="0"/>
    <n v="61.41"/>
  </r>
  <r>
    <n v="6738"/>
    <x v="2"/>
    <x v="63"/>
    <d v="2023-03-24T00:00:00"/>
    <x v="179"/>
    <x v="2"/>
    <n v="136.22999999999999"/>
    <n v="2"/>
    <n v="0"/>
    <x v="1"/>
    <s v="UPI"/>
    <x v="0"/>
    <s v="No"/>
    <s v="Accommodation"/>
    <n v="3"/>
    <n v="2"/>
    <n v="408.68999999999994"/>
    <x v="0"/>
    <n v="136.22999999999999"/>
  </r>
  <r>
    <n v="6739"/>
    <x v="1"/>
    <x v="334"/>
    <d v="2023-07-11T00:00:00"/>
    <x v="323"/>
    <x v="2"/>
    <n v="59.55"/>
    <n v="2"/>
    <n v="0"/>
    <x v="1"/>
    <s v="Debit Card"/>
    <x v="0"/>
    <s v="No"/>
    <s v="Accommodation"/>
    <n v="6"/>
    <n v="2"/>
    <n v="357.29999999999995"/>
    <x v="0"/>
    <n v="59.54999999999999"/>
  </r>
  <r>
    <n v="6740"/>
    <x v="2"/>
    <x v="264"/>
    <d v="2023-07-03T00:00:00"/>
    <x v="283"/>
    <x v="0"/>
    <n v="311.89999999999998"/>
    <n v="2"/>
    <n v="0"/>
    <x v="1"/>
    <s v="Credit Card"/>
    <x v="1"/>
    <s v="Yes"/>
    <s v="Accommodation"/>
    <n v="1"/>
    <n v="2"/>
    <n v="311.89999999999998"/>
    <x v="1"/>
    <n v="311.89999999999998"/>
  </r>
  <r>
    <n v="6741"/>
    <x v="3"/>
    <x v="296"/>
    <d v="2023-06-05T00:00:00"/>
    <x v="116"/>
    <x v="0"/>
    <n v="285.52999999999997"/>
    <n v="2"/>
    <n v="0"/>
    <x v="1"/>
    <s v="Debit Card"/>
    <x v="0"/>
    <s v="No"/>
    <s v="Spa Services"/>
    <n v="2"/>
    <n v="2"/>
    <n v="571.05999999999995"/>
    <x v="0"/>
    <n v="285.52999999999997"/>
  </r>
  <r>
    <n v="6742"/>
    <x v="3"/>
    <x v="100"/>
    <d v="2023-06-26T00:00:00"/>
    <x v="103"/>
    <x v="1"/>
    <n v="231.32"/>
    <n v="1"/>
    <n v="1"/>
    <x v="0"/>
    <s v="Debit Card"/>
    <x v="0"/>
    <s v="No"/>
    <s v="Food &amp; Beverage"/>
    <n v="5"/>
    <n v="2"/>
    <n v="1156.5999999999999"/>
    <x v="0"/>
    <n v="231.32"/>
  </r>
  <r>
    <n v="6743"/>
    <x v="3"/>
    <x v="283"/>
    <d v="2023-12-13T00:00:00"/>
    <x v="89"/>
    <x v="1"/>
    <n v="162.82"/>
    <n v="1"/>
    <n v="0"/>
    <x v="0"/>
    <s v="UPI"/>
    <x v="0"/>
    <s v="No"/>
    <s v="Spa Services"/>
    <n v="3"/>
    <n v="1"/>
    <n v="488.46"/>
    <x v="0"/>
    <n v="162.82"/>
  </r>
  <r>
    <n v="6744"/>
    <x v="0"/>
    <x v="220"/>
    <d v="2023-12-27T00:00:00"/>
    <x v="414"/>
    <x v="2"/>
    <n v="109.78"/>
    <n v="2"/>
    <n v="0"/>
    <x v="2"/>
    <s v="Bank Transfer"/>
    <x v="0"/>
    <s v="No"/>
    <s v="Accommodation"/>
    <n v="2"/>
    <n v="2"/>
    <n v="219.56"/>
    <x v="0"/>
    <n v="109.78"/>
  </r>
  <r>
    <n v="6745"/>
    <x v="2"/>
    <x v="231"/>
    <d v="2023-07-12T00:00:00"/>
    <x v="142"/>
    <x v="2"/>
    <n v="88.53"/>
    <n v="1"/>
    <n v="0"/>
    <x v="1"/>
    <s v="Cash"/>
    <x v="2"/>
    <s v="No"/>
    <s v="Food &amp; Beverage"/>
    <n v="9"/>
    <n v="1"/>
    <n v="0"/>
    <x v="2"/>
    <n v="0"/>
  </r>
  <r>
    <n v="6746"/>
    <x v="1"/>
    <x v="360"/>
    <d v="2023-04-12T00:00:00"/>
    <x v="55"/>
    <x v="2"/>
    <n v="56.63"/>
    <n v="2"/>
    <n v="0"/>
    <x v="2"/>
    <s v="Bank Transfer"/>
    <x v="1"/>
    <s v="Yes"/>
    <s v="Accommodation"/>
    <n v="10"/>
    <n v="2"/>
    <n v="566.30000000000007"/>
    <x v="1"/>
    <n v="56.63000000000001"/>
  </r>
  <r>
    <n v="6747"/>
    <x v="3"/>
    <x v="86"/>
    <d v="2023-07-25T00:00:00"/>
    <x v="118"/>
    <x v="3"/>
    <n v="552.55999999999995"/>
    <n v="1"/>
    <n v="0"/>
    <x v="3"/>
    <s v="Cash"/>
    <x v="0"/>
    <s v="Yes"/>
    <s v="Accommodation"/>
    <n v="4"/>
    <n v="1"/>
    <n v="2210.2399999999998"/>
    <x v="0"/>
    <n v="552.55999999999995"/>
  </r>
  <r>
    <n v="6748"/>
    <x v="3"/>
    <x v="286"/>
    <d v="2023-02-08T00:00:00"/>
    <x v="134"/>
    <x v="2"/>
    <n v="108.91"/>
    <n v="1"/>
    <n v="0"/>
    <x v="1"/>
    <s v="Credit Card"/>
    <x v="0"/>
    <s v="No"/>
    <s v="Accommodation"/>
    <n v="7"/>
    <n v="1"/>
    <n v="762.37"/>
    <x v="0"/>
    <n v="108.91"/>
  </r>
  <r>
    <n v="6749"/>
    <x v="2"/>
    <x v="296"/>
    <d v="2023-06-10T00:00:00"/>
    <x v="202"/>
    <x v="0"/>
    <n v="289.7"/>
    <n v="4"/>
    <n v="1"/>
    <x v="2"/>
    <s v="UPI"/>
    <x v="0"/>
    <s v="No"/>
    <s v="Food &amp; Beverage"/>
    <n v="7"/>
    <n v="5"/>
    <n v="2027.8999999999999"/>
    <x v="0"/>
    <n v="289.7"/>
  </r>
  <r>
    <n v="6750"/>
    <x v="2"/>
    <x v="340"/>
    <d v="2023-10-21T00:00:00"/>
    <x v="315"/>
    <x v="2"/>
    <n v="145.88"/>
    <n v="1"/>
    <n v="0"/>
    <x v="1"/>
    <s v="UPI"/>
    <x v="0"/>
    <s v="No"/>
    <s v="Accommodation"/>
    <n v="4"/>
    <n v="1"/>
    <n v="583.52"/>
    <x v="0"/>
    <n v="145.88"/>
  </r>
  <r>
    <n v="6751"/>
    <x v="1"/>
    <x v="160"/>
    <d v="2023-05-22T00:00:00"/>
    <x v="202"/>
    <x v="2"/>
    <n v="100.08"/>
    <n v="1"/>
    <n v="0"/>
    <x v="3"/>
    <s v="Cash"/>
    <x v="1"/>
    <s v="Yes"/>
    <s v="Accommodation"/>
    <n v="3"/>
    <n v="1"/>
    <n v="300.24"/>
    <x v="1"/>
    <n v="100.08"/>
  </r>
  <r>
    <n v="6752"/>
    <x v="0"/>
    <x v="343"/>
    <d v="2023-03-17T00:00:00"/>
    <x v="271"/>
    <x v="3"/>
    <n v="420.34"/>
    <n v="2"/>
    <n v="1"/>
    <x v="2"/>
    <s v="Cash"/>
    <x v="1"/>
    <s v="No"/>
    <s v="Food &amp; Beverage"/>
    <n v="8"/>
    <n v="3"/>
    <n v="3362.72"/>
    <x v="1"/>
    <n v="420.34"/>
  </r>
  <r>
    <n v="6753"/>
    <x v="0"/>
    <x v="229"/>
    <d v="2023-01-11T00:00:00"/>
    <x v="120"/>
    <x v="2"/>
    <n v="112.67"/>
    <n v="4"/>
    <n v="0"/>
    <x v="4"/>
    <s v="UPI"/>
    <x v="0"/>
    <s v="No"/>
    <s v="Accommodation"/>
    <n v="6"/>
    <n v="4"/>
    <n v="676.02"/>
    <x v="0"/>
    <n v="112.67"/>
  </r>
  <r>
    <n v="6754"/>
    <x v="1"/>
    <x v="266"/>
    <d v="2023-03-23T00:00:00"/>
    <x v="163"/>
    <x v="1"/>
    <n v="121.6"/>
    <n v="4"/>
    <n v="0"/>
    <x v="3"/>
    <s v="UPI"/>
    <x v="2"/>
    <s v="Yes"/>
    <s v="Food &amp; Beverage"/>
    <n v="3"/>
    <n v="4"/>
    <n v="0"/>
    <x v="2"/>
    <n v="0"/>
  </r>
  <r>
    <n v="6755"/>
    <x v="2"/>
    <x v="270"/>
    <d v="2023-11-30T00:00:00"/>
    <x v="176"/>
    <x v="1"/>
    <n v="170.37"/>
    <n v="3"/>
    <n v="0"/>
    <x v="0"/>
    <s v="Cash"/>
    <x v="0"/>
    <s v="No"/>
    <s v="Accommodation"/>
    <n v="6"/>
    <n v="3"/>
    <n v="1022.22"/>
    <x v="0"/>
    <n v="170.37"/>
  </r>
  <r>
    <n v="6756"/>
    <x v="0"/>
    <x v="283"/>
    <d v="2023-12-14T00:00:00"/>
    <x v="276"/>
    <x v="1"/>
    <n v="188.06"/>
    <n v="1"/>
    <n v="0"/>
    <x v="1"/>
    <s v="Cash"/>
    <x v="0"/>
    <s v="Yes"/>
    <s v="Laundry"/>
    <n v="4"/>
    <n v="1"/>
    <n v="752.24"/>
    <x v="0"/>
    <n v="188.06"/>
  </r>
  <r>
    <n v="6757"/>
    <x v="2"/>
    <x v="156"/>
    <d v="2023-08-13T00:00:00"/>
    <x v="142"/>
    <x v="1"/>
    <n v="180.31"/>
    <n v="4"/>
    <n v="0"/>
    <x v="2"/>
    <s v="Cash"/>
    <x v="1"/>
    <s v="Yes"/>
    <s v="Accommodation"/>
    <n v="4"/>
    <n v="4"/>
    <n v="721.24"/>
    <x v="1"/>
    <n v="180.31"/>
  </r>
  <r>
    <n v="6758"/>
    <x v="1"/>
    <x v="184"/>
    <d v="2023-05-06T00:00:00"/>
    <x v="144"/>
    <x v="1"/>
    <n v="146.08000000000001"/>
    <n v="3"/>
    <n v="0"/>
    <x v="1"/>
    <s v="Credit Card"/>
    <x v="2"/>
    <s v="Yes"/>
    <s v="Food &amp; Beverage"/>
    <n v="5"/>
    <n v="3"/>
    <n v="0"/>
    <x v="2"/>
    <n v="0"/>
  </r>
  <r>
    <n v="6759"/>
    <x v="2"/>
    <x v="230"/>
    <d v="2023-06-21T00:00:00"/>
    <x v="373"/>
    <x v="3"/>
    <n v="497.48"/>
    <n v="2"/>
    <n v="0"/>
    <x v="1"/>
    <s v="Debit Card"/>
    <x v="0"/>
    <s v="No"/>
    <s v="Accommodation"/>
    <n v="3"/>
    <n v="2"/>
    <n v="1492.44"/>
    <x v="0"/>
    <n v="497.48"/>
  </r>
  <r>
    <n v="6760"/>
    <x v="1"/>
    <x v="329"/>
    <d v="2023-04-15T00:00:00"/>
    <x v="362"/>
    <x v="0"/>
    <n v="242.13"/>
    <n v="2"/>
    <n v="0"/>
    <x v="3"/>
    <s v="Credit Card"/>
    <x v="0"/>
    <s v="No"/>
    <s v="Accommodation"/>
    <n v="6"/>
    <n v="2"/>
    <n v="1452.78"/>
    <x v="0"/>
    <n v="242.13"/>
  </r>
  <r>
    <n v="6761"/>
    <x v="0"/>
    <x v="167"/>
    <d v="2023-03-14T00:00:00"/>
    <x v="119"/>
    <x v="1"/>
    <n v="111.7"/>
    <n v="1"/>
    <n v="2"/>
    <x v="4"/>
    <s v="Bank Transfer"/>
    <x v="0"/>
    <s v="Yes"/>
    <s v="Accommodation"/>
    <n v="9"/>
    <n v="3"/>
    <n v="1005.3000000000001"/>
    <x v="0"/>
    <n v="111.7"/>
  </r>
  <r>
    <n v="6762"/>
    <x v="2"/>
    <x v="190"/>
    <d v="2023-11-17T00:00:00"/>
    <x v="17"/>
    <x v="1"/>
    <n v="130.47999999999999"/>
    <n v="3"/>
    <n v="0"/>
    <x v="4"/>
    <s v="Cash"/>
    <x v="0"/>
    <s v="No"/>
    <s v="Food &amp; Beverage"/>
    <n v="3"/>
    <n v="3"/>
    <n v="391.43999999999994"/>
    <x v="0"/>
    <n v="130.47999999999999"/>
  </r>
  <r>
    <n v="6763"/>
    <x v="2"/>
    <x v="322"/>
    <d v="2023-05-26T00:00:00"/>
    <x v="222"/>
    <x v="3"/>
    <n v="289.51"/>
    <n v="1"/>
    <n v="1"/>
    <x v="4"/>
    <s v="Debit Card"/>
    <x v="1"/>
    <s v="No"/>
    <s v="Accommodation"/>
    <n v="4"/>
    <n v="2"/>
    <n v="1158.04"/>
    <x v="1"/>
    <n v="289.51"/>
  </r>
  <r>
    <n v="6764"/>
    <x v="0"/>
    <x v="136"/>
    <d v="2023-09-26T00:00:00"/>
    <x v="377"/>
    <x v="1"/>
    <n v="102.83"/>
    <n v="4"/>
    <n v="3"/>
    <x v="4"/>
    <s v="UPI"/>
    <x v="1"/>
    <s v="No"/>
    <s v="Accommodation"/>
    <n v="4"/>
    <n v="7"/>
    <n v="411.32"/>
    <x v="1"/>
    <n v="102.83"/>
  </r>
  <r>
    <n v="6765"/>
    <x v="1"/>
    <x v="72"/>
    <d v="2023-12-30T00:00:00"/>
    <x v="414"/>
    <x v="1"/>
    <n v="135.38999999999999"/>
    <n v="2"/>
    <n v="3"/>
    <x v="0"/>
    <s v="UPI"/>
    <x v="0"/>
    <s v="Yes"/>
    <s v="Accommodation"/>
    <n v="2"/>
    <n v="5"/>
    <n v="270.77999999999997"/>
    <x v="0"/>
    <n v="135.38999999999999"/>
  </r>
  <r>
    <n v="6766"/>
    <x v="0"/>
    <x v="329"/>
    <d v="2023-04-19T00:00:00"/>
    <x v="243"/>
    <x v="1"/>
    <n v="112.56"/>
    <n v="1"/>
    <n v="2"/>
    <x v="4"/>
    <s v="UPI"/>
    <x v="0"/>
    <s v="No"/>
    <s v="Laundry"/>
    <n v="10"/>
    <n v="3"/>
    <n v="1125.5999999999999"/>
    <x v="0"/>
    <n v="112.55999999999999"/>
  </r>
  <r>
    <n v="6767"/>
    <x v="2"/>
    <x v="110"/>
    <d v="2023-10-16T00:00:00"/>
    <x v="219"/>
    <x v="0"/>
    <n v="317.79000000000002"/>
    <n v="3"/>
    <n v="0"/>
    <x v="2"/>
    <s v="UPI"/>
    <x v="2"/>
    <s v="Yes"/>
    <s v="Food &amp; Beverage"/>
    <n v="9"/>
    <n v="3"/>
    <n v="0"/>
    <x v="2"/>
    <n v="0"/>
  </r>
  <r>
    <n v="6768"/>
    <x v="3"/>
    <x v="123"/>
    <d v="2024-01-04T00:00:00"/>
    <x v="89"/>
    <x v="2"/>
    <n v="121.59"/>
    <n v="3"/>
    <n v="0"/>
    <x v="1"/>
    <s v="Cash"/>
    <x v="2"/>
    <s v="No"/>
    <s v="Accommodation"/>
    <n v="6"/>
    <n v="3"/>
    <n v="0"/>
    <x v="2"/>
    <n v="0"/>
  </r>
  <r>
    <n v="6769"/>
    <x v="0"/>
    <x v="327"/>
    <d v="2023-09-09T00:00:00"/>
    <x v="8"/>
    <x v="2"/>
    <n v="110.45"/>
    <n v="2"/>
    <n v="0"/>
    <x v="3"/>
    <s v="Cash"/>
    <x v="0"/>
    <s v="Yes"/>
    <s v="Spa Services"/>
    <n v="5"/>
    <n v="2"/>
    <n v="552.25"/>
    <x v="0"/>
    <n v="110.45"/>
  </r>
  <r>
    <n v="6770"/>
    <x v="1"/>
    <x v="22"/>
    <d v="2023-12-10T00:00:00"/>
    <x v="276"/>
    <x v="2"/>
    <n v="95"/>
    <n v="1"/>
    <n v="1"/>
    <x v="1"/>
    <s v="Bank Transfer"/>
    <x v="0"/>
    <s v="No"/>
    <s v="Accommodation"/>
    <n v="4"/>
    <n v="2"/>
    <n v="380"/>
    <x v="0"/>
    <n v="95"/>
  </r>
  <r>
    <n v="6771"/>
    <x v="0"/>
    <x v="222"/>
    <d v="2023-11-12T00:00:00"/>
    <x v="3"/>
    <x v="1"/>
    <n v="146.18"/>
    <n v="1"/>
    <n v="0"/>
    <x v="1"/>
    <s v="Debit Card"/>
    <x v="0"/>
    <s v="Yes"/>
    <s v="Food &amp; Beverage"/>
    <n v="2"/>
    <n v="1"/>
    <n v="292.36"/>
    <x v="0"/>
    <n v="146.18"/>
  </r>
  <r>
    <n v="6772"/>
    <x v="0"/>
    <x v="83"/>
    <d v="2023-01-24T00:00:00"/>
    <x v="401"/>
    <x v="2"/>
    <n v="76.31"/>
    <n v="1"/>
    <n v="0"/>
    <x v="4"/>
    <s v="Cash"/>
    <x v="2"/>
    <s v="Yes"/>
    <s v="Accommodation"/>
    <n v="9"/>
    <n v="1"/>
    <n v="0"/>
    <x v="2"/>
    <n v="0"/>
  </r>
  <r>
    <n v="6773"/>
    <x v="2"/>
    <x v="17"/>
    <d v="2023-11-14T00:00:00"/>
    <x v="110"/>
    <x v="2"/>
    <n v="86.68"/>
    <n v="2"/>
    <n v="0"/>
    <x v="0"/>
    <s v="Credit Card"/>
    <x v="0"/>
    <s v="Yes"/>
    <s v="Accommodation"/>
    <n v="8"/>
    <n v="2"/>
    <n v="693.44"/>
    <x v="0"/>
    <n v="86.68"/>
  </r>
  <r>
    <n v="6774"/>
    <x v="0"/>
    <x v="117"/>
    <d v="2023-09-04T00:00:00"/>
    <x v="410"/>
    <x v="2"/>
    <n v="87.6"/>
    <n v="2"/>
    <n v="1"/>
    <x v="2"/>
    <s v="Credit Card"/>
    <x v="3"/>
    <s v="Yes"/>
    <s v="Accommodation"/>
    <n v="6"/>
    <n v="3"/>
    <n v="0"/>
    <x v="2"/>
    <n v="0"/>
  </r>
  <r>
    <n v="6775"/>
    <x v="1"/>
    <x v="123"/>
    <d v="2024-01-03T00:00:00"/>
    <x v="256"/>
    <x v="3"/>
    <n v="420.95"/>
    <n v="1"/>
    <n v="0"/>
    <x v="1"/>
    <s v="UPI"/>
    <x v="0"/>
    <s v="No"/>
    <s v="Accommodation"/>
    <n v="5"/>
    <n v="1"/>
    <n v="2104.75"/>
    <x v="0"/>
    <n v="420.95"/>
  </r>
  <r>
    <n v="6776"/>
    <x v="0"/>
    <x v="151"/>
    <d v="2023-09-30T00:00:00"/>
    <x v="91"/>
    <x v="0"/>
    <n v="263.33999999999997"/>
    <n v="1"/>
    <n v="0"/>
    <x v="1"/>
    <s v="Bank Transfer"/>
    <x v="0"/>
    <s v="Yes"/>
    <s v="Accommodation"/>
    <n v="3"/>
    <n v="1"/>
    <n v="790.02"/>
    <x v="0"/>
    <n v="263.33999999999997"/>
  </r>
  <r>
    <n v="6777"/>
    <x v="2"/>
    <x v="56"/>
    <d v="2023-02-26T00:00:00"/>
    <x v="186"/>
    <x v="1"/>
    <n v="176.31"/>
    <n v="1"/>
    <n v="0"/>
    <x v="2"/>
    <s v="Bank Transfer"/>
    <x v="0"/>
    <s v="No"/>
    <s v="Accommodation"/>
    <n v="8"/>
    <n v="1"/>
    <n v="1410.48"/>
    <x v="0"/>
    <n v="176.31"/>
  </r>
  <r>
    <n v="6778"/>
    <x v="0"/>
    <x v="119"/>
    <d v="2023-05-31T00:00:00"/>
    <x v="175"/>
    <x v="0"/>
    <n v="226.88"/>
    <n v="1"/>
    <n v="1"/>
    <x v="1"/>
    <s v="Bank Transfer"/>
    <x v="0"/>
    <s v="Yes"/>
    <s v="Spa Services"/>
    <n v="8"/>
    <n v="2"/>
    <n v="1815.04"/>
    <x v="0"/>
    <n v="226.88"/>
  </r>
  <r>
    <n v="6779"/>
    <x v="2"/>
    <x v="15"/>
    <d v="2023-01-04T00:00:00"/>
    <x v="242"/>
    <x v="3"/>
    <n v="357.56"/>
    <n v="2"/>
    <n v="1"/>
    <x v="3"/>
    <s v="Cash"/>
    <x v="0"/>
    <s v="No"/>
    <s v="Accommodation"/>
    <n v="1"/>
    <n v="3"/>
    <n v="357.56"/>
    <x v="0"/>
    <n v="357.56"/>
  </r>
  <r>
    <n v="6780"/>
    <x v="0"/>
    <x v="2"/>
    <d v="2023-05-05T00:00:00"/>
    <x v="341"/>
    <x v="1"/>
    <n v="148.05000000000001"/>
    <n v="2"/>
    <n v="0"/>
    <x v="1"/>
    <s v="Bank Transfer"/>
    <x v="3"/>
    <s v="No"/>
    <s v="Food &amp; Beverage"/>
    <n v="2"/>
    <n v="2"/>
    <n v="0"/>
    <x v="2"/>
    <n v="0"/>
  </r>
  <r>
    <n v="6781"/>
    <x v="3"/>
    <x v="322"/>
    <d v="2023-05-23T00:00:00"/>
    <x v="293"/>
    <x v="2"/>
    <n v="97.91"/>
    <n v="1"/>
    <n v="2"/>
    <x v="4"/>
    <s v="Credit Card"/>
    <x v="3"/>
    <s v="Yes"/>
    <s v="Spa Services"/>
    <n v="1"/>
    <n v="3"/>
    <n v="0"/>
    <x v="2"/>
    <n v="0"/>
  </r>
  <r>
    <n v="6782"/>
    <x v="3"/>
    <x v="323"/>
    <d v="2023-02-21T00:00:00"/>
    <x v="5"/>
    <x v="0"/>
    <n v="283.68"/>
    <n v="3"/>
    <n v="0"/>
    <x v="1"/>
    <s v="Debit Card"/>
    <x v="3"/>
    <s v="Yes"/>
    <s v="Food &amp; Beverage"/>
    <n v="2"/>
    <n v="3"/>
    <n v="0"/>
    <x v="2"/>
    <n v="0"/>
  </r>
  <r>
    <n v="6783"/>
    <x v="2"/>
    <x v="252"/>
    <d v="2023-02-10T00:00:00"/>
    <x v="120"/>
    <x v="0"/>
    <n v="278.35000000000002"/>
    <n v="2"/>
    <n v="1"/>
    <x v="1"/>
    <s v="Credit Card"/>
    <x v="0"/>
    <s v="No"/>
    <s v="Spa Services"/>
    <n v="10"/>
    <n v="3"/>
    <n v="2783.5"/>
    <x v="0"/>
    <n v="278.35000000000002"/>
  </r>
  <r>
    <n v="6784"/>
    <x v="0"/>
    <x v="188"/>
    <d v="2023-07-01T00:00:00"/>
    <x v="30"/>
    <x v="0"/>
    <n v="167.66"/>
    <n v="4"/>
    <n v="0"/>
    <x v="1"/>
    <s v="Credit Card"/>
    <x v="0"/>
    <s v="No"/>
    <s v="Food &amp; Beverage"/>
    <n v="8"/>
    <n v="4"/>
    <n v="1341.28"/>
    <x v="0"/>
    <n v="167.66"/>
  </r>
  <r>
    <n v="6785"/>
    <x v="1"/>
    <x v="305"/>
    <d v="2023-03-22T00:00:00"/>
    <x v="386"/>
    <x v="2"/>
    <n v="81.63"/>
    <n v="1"/>
    <n v="0"/>
    <x v="0"/>
    <s v="UPI"/>
    <x v="0"/>
    <s v="No"/>
    <s v="Laundry"/>
    <n v="3"/>
    <n v="1"/>
    <n v="244.89"/>
    <x v="0"/>
    <n v="81.63"/>
  </r>
  <r>
    <n v="6786"/>
    <x v="3"/>
    <x v="80"/>
    <d v="2023-02-21T00:00:00"/>
    <x v="328"/>
    <x v="2"/>
    <n v="99.25"/>
    <n v="2"/>
    <n v="0"/>
    <x v="3"/>
    <s v="Cash"/>
    <x v="0"/>
    <s v="No"/>
    <s v="Accommodation"/>
    <n v="5"/>
    <n v="2"/>
    <n v="496.25"/>
    <x v="0"/>
    <n v="99.25"/>
  </r>
  <r>
    <n v="6787"/>
    <x v="1"/>
    <x v="258"/>
    <d v="2023-07-13T00:00:00"/>
    <x v="249"/>
    <x v="1"/>
    <n v="119.15"/>
    <n v="1"/>
    <n v="1"/>
    <x v="3"/>
    <s v="Debit Card"/>
    <x v="3"/>
    <s v="No"/>
    <s v="Other"/>
    <n v="3"/>
    <n v="2"/>
    <n v="0"/>
    <x v="2"/>
    <n v="0"/>
  </r>
  <r>
    <n v="6788"/>
    <x v="1"/>
    <x v="349"/>
    <d v="2023-08-04T00:00:00"/>
    <x v="36"/>
    <x v="3"/>
    <n v="308.36"/>
    <n v="2"/>
    <n v="1"/>
    <x v="2"/>
    <s v="Bank Transfer"/>
    <x v="3"/>
    <s v="No"/>
    <s v="Food &amp; Beverage"/>
    <n v="5"/>
    <n v="3"/>
    <n v="0"/>
    <x v="2"/>
    <n v="0"/>
  </r>
  <r>
    <n v="6789"/>
    <x v="2"/>
    <x v="318"/>
    <d v="2023-08-22T00:00:00"/>
    <x v="149"/>
    <x v="1"/>
    <n v="124.2"/>
    <n v="1"/>
    <n v="0"/>
    <x v="2"/>
    <s v="Debit Card"/>
    <x v="0"/>
    <s v="No"/>
    <s v="Food &amp; Beverage"/>
    <n v="4"/>
    <n v="1"/>
    <n v="496.8"/>
    <x v="0"/>
    <n v="124.2"/>
  </r>
  <r>
    <n v="6790"/>
    <x v="3"/>
    <x v="30"/>
    <d v="2023-07-05T00:00:00"/>
    <x v="216"/>
    <x v="1"/>
    <n v="195.27"/>
    <n v="2"/>
    <n v="0"/>
    <x v="0"/>
    <s v="UPI"/>
    <x v="0"/>
    <s v="Yes"/>
    <s v="Accommodation"/>
    <n v="13"/>
    <n v="2"/>
    <n v="2538.5100000000002"/>
    <x v="0"/>
    <n v="195.27"/>
  </r>
  <r>
    <n v="6791"/>
    <x v="0"/>
    <x v="73"/>
    <d v="2023-10-30T00:00:00"/>
    <x v="155"/>
    <x v="2"/>
    <n v="76"/>
    <n v="2"/>
    <n v="3"/>
    <x v="0"/>
    <s v="Credit Card"/>
    <x v="0"/>
    <s v="No"/>
    <s v="Accommodation"/>
    <n v="4"/>
    <n v="5"/>
    <n v="304"/>
    <x v="0"/>
    <n v="76"/>
  </r>
  <r>
    <n v="6792"/>
    <x v="2"/>
    <x v="23"/>
    <d v="2023-02-20T00:00:00"/>
    <x v="23"/>
    <x v="1"/>
    <n v="125.53"/>
    <n v="2"/>
    <n v="0"/>
    <x v="4"/>
    <s v="Cash"/>
    <x v="0"/>
    <s v="No"/>
    <s v="Laundry"/>
    <n v="10"/>
    <n v="2"/>
    <n v="1255.3"/>
    <x v="0"/>
    <n v="125.53"/>
  </r>
  <r>
    <n v="6793"/>
    <x v="1"/>
    <x v="33"/>
    <d v="2023-12-26T00:00:00"/>
    <x v="287"/>
    <x v="0"/>
    <n v="235.59"/>
    <n v="2"/>
    <n v="0"/>
    <x v="3"/>
    <s v="Debit Card"/>
    <x v="2"/>
    <s v="No"/>
    <s v="Food &amp; Beverage"/>
    <n v="6"/>
    <n v="2"/>
    <n v="0"/>
    <x v="2"/>
    <n v="0"/>
  </r>
  <r>
    <n v="6794"/>
    <x v="0"/>
    <x v="263"/>
    <d v="2023-07-31T00:00:00"/>
    <x v="245"/>
    <x v="2"/>
    <n v="79.28"/>
    <n v="2"/>
    <n v="1"/>
    <x v="3"/>
    <s v="Debit Card"/>
    <x v="2"/>
    <s v="No"/>
    <s v="Accommodation"/>
    <n v="4"/>
    <n v="3"/>
    <n v="0"/>
    <x v="2"/>
    <n v="0"/>
  </r>
  <r>
    <n v="6795"/>
    <x v="1"/>
    <x v="318"/>
    <d v="2023-08-22T00:00:00"/>
    <x v="383"/>
    <x v="2"/>
    <n v="113.03"/>
    <n v="4"/>
    <n v="2"/>
    <x v="2"/>
    <s v="UPI"/>
    <x v="1"/>
    <s v="No"/>
    <s v="Spa Services"/>
    <n v="4"/>
    <n v="6"/>
    <n v="452.12"/>
    <x v="1"/>
    <n v="113.03"/>
  </r>
  <r>
    <n v="6796"/>
    <x v="3"/>
    <x v="315"/>
    <d v="2023-01-11T00:00:00"/>
    <x v="396"/>
    <x v="2"/>
    <n v="114.41"/>
    <n v="3"/>
    <n v="2"/>
    <x v="2"/>
    <s v="Debit Card"/>
    <x v="1"/>
    <s v="No"/>
    <s v="Food &amp; Beverage"/>
    <n v="2"/>
    <n v="5"/>
    <n v="228.82"/>
    <x v="1"/>
    <n v="114.41"/>
  </r>
  <r>
    <n v="6797"/>
    <x v="0"/>
    <x v="20"/>
    <d v="2023-09-22T00:00:00"/>
    <x v="292"/>
    <x v="2"/>
    <n v="121.72"/>
    <n v="2"/>
    <n v="0"/>
    <x v="0"/>
    <s v="Cash"/>
    <x v="1"/>
    <s v="No"/>
    <s v="Accommodation"/>
    <n v="2"/>
    <n v="2"/>
    <n v="243.44"/>
    <x v="1"/>
    <n v="121.72"/>
  </r>
  <r>
    <n v="6798"/>
    <x v="1"/>
    <x v="221"/>
    <d v="2023-09-20T00:00:00"/>
    <x v="110"/>
    <x v="3"/>
    <n v="265.88"/>
    <n v="3"/>
    <n v="0"/>
    <x v="1"/>
    <s v="Bank Transfer"/>
    <x v="2"/>
    <s v="No"/>
    <s v="Food &amp; Beverage"/>
    <n v="1"/>
    <n v="3"/>
    <n v="0"/>
    <x v="2"/>
    <n v="0"/>
  </r>
  <r>
    <n v="6799"/>
    <x v="1"/>
    <x v="16"/>
    <d v="2023-06-18T00:00:00"/>
    <x v="368"/>
    <x v="2"/>
    <n v="108.66"/>
    <n v="1"/>
    <n v="1"/>
    <x v="1"/>
    <s v="Credit Card"/>
    <x v="2"/>
    <s v="No"/>
    <s v="Accommodation"/>
    <n v="4"/>
    <n v="2"/>
    <n v="0"/>
    <x v="2"/>
    <n v="0"/>
  </r>
  <r>
    <n v="6800"/>
    <x v="0"/>
    <x v="178"/>
    <d v="2023-02-10T00:00:00"/>
    <x v="264"/>
    <x v="1"/>
    <n v="123.91"/>
    <n v="2"/>
    <n v="1"/>
    <x v="4"/>
    <s v="Debit Card"/>
    <x v="0"/>
    <s v="Yes"/>
    <s v="Accommodation"/>
    <n v="8"/>
    <n v="3"/>
    <n v="991.28"/>
    <x v="0"/>
    <n v="123.91"/>
  </r>
  <r>
    <n v="6801"/>
    <x v="0"/>
    <x v="55"/>
    <d v="2023-08-18T00:00:00"/>
    <x v="261"/>
    <x v="0"/>
    <n v="266.35000000000002"/>
    <n v="2"/>
    <n v="1"/>
    <x v="2"/>
    <s v="Debit Card"/>
    <x v="1"/>
    <s v="No"/>
    <s v="Accommodation"/>
    <n v="2"/>
    <n v="3"/>
    <n v="532.70000000000005"/>
    <x v="1"/>
    <n v="266.35000000000002"/>
  </r>
  <r>
    <n v="6802"/>
    <x v="1"/>
    <x v="264"/>
    <d v="2023-07-04T00:00:00"/>
    <x v="0"/>
    <x v="1"/>
    <n v="150.51"/>
    <n v="2"/>
    <n v="0"/>
    <x v="3"/>
    <s v="Debit Card"/>
    <x v="2"/>
    <s v="No"/>
    <s v="Accommodation"/>
    <n v="2"/>
    <n v="2"/>
    <n v="0"/>
    <x v="2"/>
    <n v="0"/>
  </r>
  <r>
    <n v="6803"/>
    <x v="1"/>
    <x v="236"/>
    <d v="2023-05-06T00:00:00"/>
    <x v="371"/>
    <x v="1"/>
    <n v="125.7"/>
    <n v="2"/>
    <n v="0"/>
    <x v="2"/>
    <s v="Cash"/>
    <x v="0"/>
    <s v="No"/>
    <s v="Food &amp; Beverage"/>
    <n v="8"/>
    <n v="2"/>
    <n v="1005.6"/>
    <x v="0"/>
    <n v="125.7"/>
  </r>
  <r>
    <n v="6804"/>
    <x v="2"/>
    <x v="167"/>
    <d v="2023-03-17T00:00:00"/>
    <x v="328"/>
    <x v="2"/>
    <n v="85.67"/>
    <n v="2"/>
    <n v="0"/>
    <x v="0"/>
    <s v="Cash"/>
    <x v="1"/>
    <s v="No"/>
    <s v="Food &amp; Beverage"/>
    <n v="12"/>
    <n v="2"/>
    <n v="1028.04"/>
    <x v="1"/>
    <n v="85.67"/>
  </r>
  <r>
    <n v="6805"/>
    <x v="3"/>
    <x v="360"/>
    <d v="2023-04-03T00:00:00"/>
    <x v="303"/>
    <x v="1"/>
    <n v="210.96"/>
    <n v="2"/>
    <n v="0"/>
    <x v="0"/>
    <s v="Credit Card"/>
    <x v="0"/>
    <s v="No"/>
    <s v="Food &amp; Beverage"/>
    <n v="1"/>
    <n v="2"/>
    <n v="210.96"/>
    <x v="0"/>
    <n v="210.96"/>
  </r>
  <r>
    <n v="6806"/>
    <x v="1"/>
    <x v="116"/>
    <d v="2023-04-30T00:00:00"/>
    <x v="6"/>
    <x v="2"/>
    <n v="90.04"/>
    <n v="2"/>
    <n v="0"/>
    <x v="3"/>
    <s v="Cash"/>
    <x v="0"/>
    <s v="No"/>
    <s v="Accommodation"/>
    <n v="8"/>
    <n v="2"/>
    <n v="720.32"/>
    <x v="0"/>
    <n v="90.04"/>
  </r>
  <r>
    <n v="6807"/>
    <x v="2"/>
    <x v="174"/>
    <d v="2023-11-12T00:00:00"/>
    <x v="90"/>
    <x v="2"/>
    <n v="122.21"/>
    <n v="1"/>
    <n v="0"/>
    <x v="3"/>
    <s v="Bank Transfer"/>
    <x v="1"/>
    <s v="No"/>
    <s v="Accommodation"/>
    <n v="7"/>
    <n v="1"/>
    <n v="855.46999999999991"/>
    <x v="1"/>
    <n v="122.21"/>
  </r>
  <r>
    <n v="6808"/>
    <x v="2"/>
    <x v="173"/>
    <d v="2023-12-02T00:00:00"/>
    <x v="276"/>
    <x v="1"/>
    <n v="200.1"/>
    <n v="1"/>
    <n v="0"/>
    <x v="2"/>
    <s v="Debit Card"/>
    <x v="0"/>
    <s v="Yes"/>
    <s v="Accommodation"/>
    <n v="5"/>
    <n v="1"/>
    <n v="1000.5"/>
    <x v="0"/>
    <n v="200.1"/>
  </r>
  <r>
    <n v="6809"/>
    <x v="0"/>
    <x v="338"/>
    <d v="2023-01-09T00:00:00"/>
    <x v="162"/>
    <x v="1"/>
    <n v="168.85"/>
    <n v="1"/>
    <n v="0"/>
    <x v="3"/>
    <s v="Bank Transfer"/>
    <x v="3"/>
    <s v="No"/>
    <s v="Accommodation"/>
    <n v="3"/>
    <n v="1"/>
    <n v="0"/>
    <x v="2"/>
    <n v="0"/>
  </r>
  <r>
    <n v="6810"/>
    <x v="3"/>
    <x v="191"/>
    <d v="2023-06-12T00:00:00"/>
    <x v="107"/>
    <x v="2"/>
    <n v="102.2"/>
    <n v="1"/>
    <n v="2"/>
    <x v="0"/>
    <s v="Cash"/>
    <x v="0"/>
    <s v="Yes"/>
    <s v="Spa Services"/>
    <n v="4"/>
    <n v="3"/>
    <n v="408.8"/>
    <x v="0"/>
    <n v="102.2"/>
  </r>
  <r>
    <n v="6811"/>
    <x v="2"/>
    <x v="278"/>
    <d v="2023-12-14T00:00:00"/>
    <x v="367"/>
    <x v="1"/>
    <n v="179.83"/>
    <n v="1"/>
    <n v="2"/>
    <x v="2"/>
    <s v="Debit Card"/>
    <x v="0"/>
    <s v="No"/>
    <s v="Accommodation"/>
    <n v="10"/>
    <n v="3"/>
    <n v="1798.3000000000002"/>
    <x v="0"/>
    <n v="179.83"/>
  </r>
  <r>
    <n v="6812"/>
    <x v="1"/>
    <x v="120"/>
    <d v="2023-06-22T00:00:00"/>
    <x v="400"/>
    <x v="2"/>
    <n v="93.53"/>
    <n v="3"/>
    <n v="0"/>
    <x v="2"/>
    <s v="Cash"/>
    <x v="2"/>
    <s v="No"/>
    <s v="Accommodation"/>
    <n v="5"/>
    <n v="3"/>
    <n v="0"/>
    <x v="2"/>
    <n v="0"/>
  </r>
  <r>
    <n v="6813"/>
    <x v="0"/>
    <x v="164"/>
    <d v="2023-08-28T00:00:00"/>
    <x v="388"/>
    <x v="2"/>
    <n v="77.97"/>
    <n v="2"/>
    <n v="0"/>
    <x v="3"/>
    <s v="Credit Card"/>
    <x v="2"/>
    <s v="No"/>
    <s v="Food &amp; Beverage"/>
    <n v="7"/>
    <n v="2"/>
    <n v="0"/>
    <x v="2"/>
    <n v="0"/>
  </r>
  <r>
    <n v="6814"/>
    <x v="1"/>
    <x v="33"/>
    <d v="2023-12-24T00:00:00"/>
    <x v="344"/>
    <x v="1"/>
    <n v="100.71"/>
    <n v="2"/>
    <n v="0"/>
    <x v="2"/>
    <s v="Cash"/>
    <x v="0"/>
    <s v="Yes"/>
    <s v="Spa Services"/>
    <n v="4"/>
    <n v="2"/>
    <n v="402.84"/>
    <x v="0"/>
    <n v="100.71"/>
  </r>
  <r>
    <n v="6815"/>
    <x v="0"/>
    <x v="89"/>
    <d v="2023-11-02T00:00:00"/>
    <x v="12"/>
    <x v="2"/>
    <n v="110.85"/>
    <n v="2"/>
    <n v="0"/>
    <x v="1"/>
    <s v="UPI"/>
    <x v="0"/>
    <s v="No"/>
    <s v="Accommodation"/>
    <n v="4"/>
    <n v="2"/>
    <n v="443.4"/>
    <x v="0"/>
    <n v="110.85"/>
  </r>
  <r>
    <n v="6816"/>
    <x v="1"/>
    <x v="85"/>
    <d v="2023-01-31T00:00:00"/>
    <x v="401"/>
    <x v="1"/>
    <n v="130.1"/>
    <n v="2"/>
    <n v="0"/>
    <x v="1"/>
    <s v="Credit Card"/>
    <x v="1"/>
    <s v="No"/>
    <s v="Food &amp; Beverage"/>
    <n v="8"/>
    <n v="2"/>
    <n v="1040.8"/>
    <x v="1"/>
    <n v="130.1"/>
  </r>
  <r>
    <n v="6817"/>
    <x v="1"/>
    <x v="165"/>
    <d v="2023-01-18T00:00:00"/>
    <x v="401"/>
    <x v="2"/>
    <n v="73.239999999999995"/>
    <n v="2"/>
    <n v="2"/>
    <x v="2"/>
    <s v="Bank Transfer"/>
    <x v="0"/>
    <s v="No"/>
    <s v="Accommodation"/>
    <n v="5"/>
    <n v="4"/>
    <n v="366.2"/>
    <x v="0"/>
    <n v="73.239999999999995"/>
  </r>
  <r>
    <n v="6818"/>
    <x v="0"/>
    <x v="168"/>
    <d v="2023-06-11T00:00:00"/>
    <x v="318"/>
    <x v="2"/>
    <n v="109.18"/>
    <n v="2"/>
    <n v="0"/>
    <x v="0"/>
    <s v="UPI"/>
    <x v="0"/>
    <s v="Yes"/>
    <s v="Accommodation"/>
    <n v="5"/>
    <n v="2"/>
    <n v="545.90000000000009"/>
    <x v="0"/>
    <n v="109.18000000000002"/>
  </r>
  <r>
    <n v="6819"/>
    <x v="0"/>
    <x v="95"/>
    <d v="2023-05-18T00:00:00"/>
    <x v="202"/>
    <x v="1"/>
    <n v="184.28"/>
    <n v="2"/>
    <n v="2"/>
    <x v="2"/>
    <s v="Bank Transfer"/>
    <x v="0"/>
    <s v="No"/>
    <s v="Accommodation"/>
    <n v="2"/>
    <n v="4"/>
    <n v="368.56"/>
    <x v="0"/>
    <n v="184.28"/>
  </r>
  <r>
    <n v="6820"/>
    <x v="0"/>
    <x v="302"/>
    <d v="2023-03-04T00:00:00"/>
    <x v="253"/>
    <x v="3"/>
    <n v="342.54"/>
    <n v="1"/>
    <n v="0"/>
    <x v="1"/>
    <s v="Credit Card"/>
    <x v="0"/>
    <s v="No"/>
    <s v="Accommodation"/>
    <n v="3"/>
    <n v="1"/>
    <n v="1027.6200000000001"/>
    <x v="0"/>
    <n v="342.54"/>
  </r>
  <r>
    <n v="6821"/>
    <x v="3"/>
    <x v="158"/>
    <d v="2023-12-22T00:00:00"/>
    <x v="49"/>
    <x v="2"/>
    <n v="87.66"/>
    <n v="2"/>
    <n v="1"/>
    <x v="3"/>
    <s v="Bank Transfer"/>
    <x v="1"/>
    <s v="No"/>
    <s v="Accommodation"/>
    <n v="5"/>
    <n v="3"/>
    <n v="438.29999999999995"/>
    <x v="1"/>
    <n v="87.66"/>
  </r>
  <r>
    <n v="6822"/>
    <x v="1"/>
    <x v="60"/>
    <d v="2023-12-28T00:00:00"/>
    <x v="124"/>
    <x v="2"/>
    <n v="61.21"/>
    <n v="2"/>
    <n v="2"/>
    <x v="2"/>
    <s v="Cash"/>
    <x v="0"/>
    <s v="Yes"/>
    <s v="Laundry"/>
    <n v="12"/>
    <n v="4"/>
    <n v="734.52"/>
    <x v="0"/>
    <n v="61.21"/>
  </r>
  <r>
    <n v="6823"/>
    <x v="2"/>
    <x v="293"/>
    <d v="2023-05-23T00:00:00"/>
    <x v="373"/>
    <x v="3"/>
    <n v="537"/>
    <n v="1"/>
    <n v="2"/>
    <x v="1"/>
    <s v="UPI"/>
    <x v="0"/>
    <s v="No"/>
    <s v="Spa Services"/>
    <n v="3"/>
    <n v="3"/>
    <n v="1611"/>
    <x v="0"/>
    <n v="537"/>
  </r>
  <r>
    <n v="6824"/>
    <x v="3"/>
    <x v="199"/>
    <d v="2023-10-01T00:00:00"/>
    <x v="129"/>
    <x v="0"/>
    <n v="276.04000000000002"/>
    <n v="2"/>
    <n v="3"/>
    <x v="2"/>
    <s v="Credit Card"/>
    <x v="0"/>
    <s v="No"/>
    <s v="Food &amp; Beverage"/>
    <n v="2"/>
    <n v="5"/>
    <n v="552.08000000000004"/>
    <x v="0"/>
    <n v="276.04000000000002"/>
  </r>
  <r>
    <n v="6825"/>
    <x v="2"/>
    <x v="362"/>
    <d v="2023-11-09T00:00:00"/>
    <x v="223"/>
    <x v="2"/>
    <n v="125.97"/>
    <n v="1"/>
    <n v="0"/>
    <x v="3"/>
    <s v="UPI"/>
    <x v="0"/>
    <s v="No"/>
    <s v="Accommodation"/>
    <n v="8"/>
    <n v="1"/>
    <n v="1007.76"/>
    <x v="0"/>
    <n v="125.97"/>
  </r>
  <r>
    <n v="6826"/>
    <x v="1"/>
    <x v="292"/>
    <d v="2023-11-18T00:00:00"/>
    <x v="146"/>
    <x v="0"/>
    <n v="215.5"/>
    <n v="3"/>
    <n v="0"/>
    <x v="1"/>
    <s v="Credit Card"/>
    <x v="2"/>
    <s v="Yes"/>
    <s v="Accommodation"/>
    <n v="2"/>
    <n v="3"/>
    <n v="0"/>
    <x v="2"/>
    <n v="0"/>
  </r>
  <r>
    <n v="6827"/>
    <x v="3"/>
    <x v="308"/>
    <d v="2023-03-03T00:00:00"/>
    <x v="326"/>
    <x v="2"/>
    <n v="156.08000000000001"/>
    <n v="4"/>
    <n v="0"/>
    <x v="0"/>
    <s v="Bank Transfer"/>
    <x v="1"/>
    <s v="No"/>
    <s v="Other"/>
    <n v="7"/>
    <n v="4"/>
    <n v="1092.5600000000002"/>
    <x v="1"/>
    <n v="156.08000000000001"/>
  </r>
  <r>
    <n v="6828"/>
    <x v="1"/>
    <x v="37"/>
    <d v="2023-07-04T00:00:00"/>
    <x v="395"/>
    <x v="3"/>
    <n v="238.26"/>
    <n v="2"/>
    <n v="2"/>
    <x v="2"/>
    <s v="Debit Card"/>
    <x v="0"/>
    <s v="Yes"/>
    <s v="Food &amp; Beverage"/>
    <n v="6"/>
    <n v="4"/>
    <n v="1429.56"/>
    <x v="0"/>
    <n v="238.26"/>
  </r>
  <r>
    <n v="6829"/>
    <x v="3"/>
    <x v="314"/>
    <d v="2023-11-10T00:00:00"/>
    <x v="369"/>
    <x v="0"/>
    <n v="227.09"/>
    <n v="3"/>
    <n v="0"/>
    <x v="1"/>
    <s v="UPI"/>
    <x v="0"/>
    <s v="No"/>
    <s v="Accommodation"/>
    <n v="11"/>
    <n v="3"/>
    <n v="2497.9900000000002"/>
    <x v="0"/>
    <n v="227.09000000000003"/>
  </r>
  <r>
    <n v="6830"/>
    <x v="1"/>
    <x v="227"/>
    <d v="2023-06-29T00:00:00"/>
    <x v="224"/>
    <x v="2"/>
    <n v="100.94"/>
    <n v="2"/>
    <n v="1"/>
    <x v="1"/>
    <s v="Debit Card"/>
    <x v="2"/>
    <s v="No"/>
    <s v="Accommodation"/>
    <n v="4"/>
    <n v="3"/>
    <n v="0"/>
    <x v="2"/>
    <n v="0"/>
  </r>
  <r>
    <n v="6831"/>
    <x v="1"/>
    <x v="5"/>
    <d v="2023-02-02T00:00:00"/>
    <x v="425"/>
    <x v="3"/>
    <n v="383.65"/>
    <n v="1"/>
    <n v="1"/>
    <x v="3"/>
    <s v="Cash"/>
    <x v="0"/>
    <s v="No"/>
    <s v="Accommodation"/>
    <n v="6"/>
    <n v="2"/>
    <n v="2301.8999999999996"/>
    <x v="0"/>
    <n v="383.64999999999992"/>
  </r>
  <r>
    <n v="6832"/>
    <x v="2"/>
    <x v="121"/>
    <d v="2023-12-16T00:00:00"/>
    <x v="230"/>
    <x v="2"/>
    <n v="95.71"/>
    <n v="1"/>
    <n v="0"/>
    <x v="2"/>
    <s v="Bank Transfer"/>
    <x v="0"/>
    <s v="No"/>
    <s v="Accommodation"/>
    <n v="3"/>
    <n v="1"/>
    <n v="287.13"/>
    <x v="0"/>
    <n v="95.71"/>
  </r>
  <r>
    <n v="6833"/>
    <x v="3"/>
    <x v="7"/>
    <d v="2023-03-02T00:00:00"/>
    <x v="74"/>
    <x v="2"/>
    <n v="114.02"/>
    <n v="2"/>
    <n v="0"/>
    <x v="2"/>
    <s v="Credit Card"/>
    <x v="0"/>
    <s v="No"/>
    <s v="Laundry"/>
    <n v="8"/>
    <n v="2"/>
    <n v="912.16"/>
    <x v="0"/>
    <n v="114.02"/>
  </r>
  <r>
    <n v="6834"/>
    <x v="1"/>
    <x v="248"/>
    <d v="2023-10-07T00:00:00"/>
    <x v="315"/>
    <x v="2"/>
    <n v="81.260000000000005"/>
    <n v="2"/>
    <n v="0"/>
    <x v="1"/>
    <s v="UPI"/>
    <x v="2"/>
    <s v="No"/>
    <s v="Accommodation"/>
    <n v="5"/>
    <n v="2"/>
    <n v="0"/>
    <x v="2"/>
    <n v="0"/>
  </r>
  <r>
    <n v="6835"/>
    <x v="1"/>
    <x v="8"/>
    <d v="2023-08-12T00:00:00"/>
    <x v="281"/>
    <x v="1"/>
    <n v="122.01"/>
    <n v="1"/>
    <n v="0"/>
    <x v="3"/>
    <s v="Cash"/>
    <x v="0"/>
    <s v="No"/>
    <s v="Accommodation"/>
    <n v="8"/>
    <n v="1"/>
    <n v="976.08"/>
    <x v="0"/>
    <n v="122.01"/>
  </r>
  <r>
    <n v="6836"/>
    <x v="3"/>
    <x v="109"/>
    <d v="2023-04-23T00:00:00"/>
    <x v="63"/>
    <x v="1"/>
    <n v="215.15"/>
    <n v="2"/>
    <n v="0"/>
    <x v="1"/>
    <s v="UPI"/>
    <x v="0"/>
    <s v="No"/>
    <s v="Accommodation"/>
    <n v="10"/>
    <n v="2"/>
    <n v="2151.5"/>
    <x v="0"/>
    <n v="215.15"/>
  </r>
  <r>
    <n v="6837"/>
    <x v="0"/>
    <x v="238"/>
    <d v="2023-12-31T00:00:00"/>
    <x v="232"/>
    <x v="1"/>
    <n v="152.78"/>
    <n v="2"/>
    <n v="1"/>
    <x v="2"/>
    <s v="Credit Card"/>
    <x v="3"/>
    <s v="No"/>
    <s v="Spa Services"/>
    <n v="10"/>
    <n v="3"/>
    <n v="0"/>
    <x v="2"/>
    <n v="0"/>
  </r>
  <r>
    <n v="6838"/>
    <x v="2"/>
    <x v="252"/>
    <d v="2023-02-06T00:00:00"/>
    <x v="122"/>
    <x v="3"/>
    <n v="466.66"/>
    <n v="3"/>
    <n v="0"/>
    <x v="1"/>
    <s v="Bank Transfer"/>
    <x v="0"/>
    <s v="No"/>
    <s v="Spa Services"/>
    <n v="6"/>
    <n v="3"/>
    <n v="2799.96"/>
    <x v="0"/>
    <n v="466.66"/>
  </r>
  <r>
    <n v="6839"/>
    <x v="0"/>
    <x v="66"/>
    <d v="2023-08-24T00:00:00"/>
    <x v="57"/>
    <x v="0"/>
    <n v="151.80000000000001"/>
    <n v="2"/>
    <n v="0"/>
    <x v="1"/>
    <s v="UPI"/>
    <x v="1"/>
    <s v="No"/>
    <s v="Accommodation"/>
    <n v="2"/>
    <n v="2"/>
    <n v="303.60000000000002"/>
    <x v="1"/>
    <n v="151.80000000000001"/>
  </r>
  <r>
    <n v="6840"/>
    <x v="0"/>
    <x v="298"/>
    <d v="2023-04-13T00:00:00"/>
    <x v="212"/>
    <x v="1"/>
    <n v="142"/>
    <n v="3"/>
    <n v="0"/>
    <x v="0"/>
    <s v="Debit Card"/>
    <x v="0"/>
    <s v="No"/>
    <s v="Accommodation"/>
    <n v="10"/>
    <n v="3"/>
    <n v="1420"/>
    <x v="0"/>
    <n v="142"/>
  </r>
  <r>
    <n v="6841"/>
    <x v="2"/>
    <x v="230"/>
    <d v="2023-06-27T00:00:00"/>
    <x v="400"/>
    <x v="1"/>
    <n v="134.86000000000001"/>
    <n v="1"/>
    <n v="0"/>
    <x v="1"/>
    <s v="Bank Transfer"/>
    <x v="2"/>
    <s v="No"/>
    <s v="Laundry"/>
    <n v="9"/>
    <n v="1"/>
    <n v="0"/>
    <x v="2"/>
    <n v="0"/>
  </r>
  <r>
    <n v="6842"/>
    <x v="0"/>
    <x v="83"/>
    <d v="2023-01-17T00:00:00"/>
    <x v="278"/>
    <x v="3"/>
    <n v="393.99"/>
    <n v="2"/>
    <n v="2"/>
    <x v="2"/>
    <s v="Bank Transfer"/>
    <x v="0"/>
    <s v="Yes"/>
    <s v="Accommodation"/>
    <n v="2"/>
    <n v="4"/>
    <n v="787.98"/>
    <x v="0"/>
    <n v="393.99"/>
  </r>
  <r>
    <n v="6843"/>
    <x v="1"/>
    <x v="11"/>
    <d v="2023-10-02T00:00:00"/>
    <x v="57"/>
    <x v="1"/>
    <n v="169.34"/>
    <n v="1"/>
    <n v="0"/>
    <x v="2"/>
    <s v="Credit Card"/>
    <x v="2"/>
    <s v="No"/>
    <s v="Food &amp; Beverage"/>
    <n v="9"/>
    <n v="1"/>
    <n v="0"/>
    <x v="2"/>
    <n v="0"/>
  </r>
  <r>
    <n v="6844"/>
    <x v="1"/>
    <x v="238"/>
    <d v="2023-12-23T00:00:00"/>
    <x v="199"/>
    <x v="1"/>
    <n v="120.3"/>
    <n v="1"/>
    <n v="1"/>
    <x v="2"/>
    <s v="Cash"/>
    <x v="1"/>
    <s v="No"/>
    <s v="Food &amp; Beverage"/>
    <n v="2"/>
    <n v="2"/>
    <n v="240.6"/>
    <x v="1"/>
    <n v="120.3"/>
  </r>
  <r>
    <n v="6845"/>
    <x v="3"/>
    <x v="130"/>
    <d v="2023-09-03T00:00:00"/>
    <x v="20"/>
    <x v="2"/>
    <n v="133.41999999999999"/>
    <n v="1"/>
    <n v="2"/>
    <x v="1"/>
    <s v="Cash"/>
    <x v="0"/>
    <s v="Yes"/>
    <s v="Laundry"/>
    <n v="2"/>
    <n v="3"/>
    <n v="266.83999999999997"/>
    <x v="0"/>
    <n v="133.41999999999999"/>
  </r>
  <r>
    <n v="6846"/>
    <x v="1"/>
    <x v="72"/>
    <d v="2024-01-02T00:00:00"/>
    <x v="358"/>
    <x v="2"/>
    <n v="82.09"/>
    <n v="3"/>
    <n v="1"/>
    <x v="2"/>
    <s v="Cash"/>
    <x v="0"/>
    <s v="No"/>
    <s v="Food &amp; Beverage"/>
    <n v="5"/>
    <n v="4"/>
    <n v="410.45000000000005"/>
    <x v="0"/>
    <n v="82.09"/>
  </r>
  <r>
    <n v="6847"/>
    <x v="2"/>
    <x v="227"/>
    <d v="2023-06-27T00:00:00"/>
    <x v="395"/>
    <x v="1"/>
    <n v="167.68"/>
    <n v="1"/>
    <n v="2"/>
    <x v="1"/>
    <s v="Bank Transfer"/>
    <x v="2"/>
    <s v="No"/>
    <s v="Food &amp; Beverage"/>
    <n v="2"/>
    <n v="3"/>
    <n v="0"/>
    <x v="2"/>
    <n v="0"/>
  </r>
  <r>
    <n v="6848"/>
    <x v="3"/>
    <x v="185"/>
    <d v="2023-04-29T00:00:00"/>
    <x v="371"/>
    <x v="1"/>
    <n v="213.02"/>
    <n v="2"/>
    <n v="0"/>
    <x v="2"/>
    <s v="Credit Card"/>
    <x v="0"/>
    <s v="No"/>
    <s v="Accommodation"/>
    <n v="12"/>
    <n v="2"/>
    <n v="2556.2400000000002"/>
    <x v="0"/>
    <n v="213.02"/>
  </r>
  <r>
    <n v="6849"/>
    <x v="3"/>
    <x v="136"/>
    <d v="2023-09-30T00:00:00"/>
    <x v="136"/>
    <x v="2"/>
    <n v="117.86"/>
    <n v="2"/>
    <n v="0"/>
    <x v="1"/>
    <s v="Credit Card"/>
    <x v="1"/>
    <s v="Yes"/>
    <s v="Accommodation"/>
    <n v="8"/>
    <n v="2"/>
    <n v="942.88"/>
    <x v="1"/>
    <n v="117.86"/>
  </r>
  <r>
    <n v="6850"/>
    <x v="2"/>
    <x v="246"/>
    <d v="2023-05-11T00:00:00"/>
    <x v="179"/>
    <x v="3"/>
    <n v="489.29"/>
    <n v="2"/>
    <n v="1"/>
    <x v="1"/>
    <s v="UPI"/>
    <x v="0"/>
    <s v="No"/>
    <s v="Other"/>
    <n v="3"/>
    <n v="3"/>
    <n v="1467.8700000000001"/>
    <x v="0"/>
    <n v="489.29"/>
  </r>
  <r>
    <n v="6851"/>
    <x v="0"/>
    <x v="348"/>
    <d v="2023-07-29T00:00:00"/>
    <x v="240"/>
    <x v="2"/>
    <n v="62.01"/>
    <n v="1"/>
    <n v="2"/>
    <x v="3"/>
    <s v="Debit Card"/>
    <x v="0"/>
    <s v="No"/>
    <s v="Accommodation"/>
    <n v="9"/>
    <n v="3"/>
    <n v="558.09"/>
    <x v="0"/>
    <n v="62.010000000000005"/>
  </r>
  <r>
    <n v="6852"/>
    <x v="0"/>
    <x v="292"/>
    <d v="2023-11-22T00:00:00"/>
    <x v="374"/>
    <x v="1"/>
    <n v="173.34"/>
    <n v="3"/>
    <n v="3"/>
    <x v="1"/>
    <s v="UPI"/>
    <x v="0"/>
    <s v="No"/>
    <s v="Accommodation"/>
    <n v="6"/>
    <n v="6"/>
    <n v="1040.04"/>
    <x v="0"/>
    <n v="173.34"/>
  </r>
  <r>
    <n v="6853"/>
    <x v="3"/>
    <x v="142"/>
    <d v="2023-01-07T00:00:00"/>
    <x v="425"/>
    <x v="0"/>
    <n v="337.17"/>
    <n v="2"/>
    <n v="1"/>
    <x v="4"/>
    <s v="Credit Card"/>
    <x v="0"/>
    <s v="No"/>
    <s v="Accommodation"/>
    <n v="3"/>
    <n v="3"/>
    <n v="1011.51"/>
    <x v="0"/>
    <n v="337.17"/>
  </r>
  <r>
    <n v="6854"/>
    <x v="0"/>
    <x v="174"/>
    <d v="2023-11-08T00:00:00"/>
    <x v="152"/>
    <x v="0"/>
    <n v="278.92"/>
    <n v="1"/>
    <n v="2"/>
    <x v="2"/>
    <s v="Bank Transfer"/>
    <x v="2"/>
    <s v="Yes"/>
    <s v="Laundry"/>
    <n v="3"/>
    <n v="3"/>
    <n v="0"/>
    <x v="2"/>
    <n v="0"/>
  </r>
  <r>
    <n v="6855"/>
    <x v="3"/>
    <x v="307"/>
    <d v="2023-11-29T00:00:00"/>
    <x v="365"/>
    <x v="0"/>
    <n v="218.71"/>
    <n v="2"/>
    <n v="2"/>
    <x v="1"/>
    <s v="UPI"/>
    <x v="1"/>
    <s v="Yes"/>
    <s v="Accommodation"/>
    <n v="8"/>
    <n v="4"/>
    <n v="1749.68"/>
    <x v="1"/>
    <n v="218.71"/>
  </r>
  <r>
    <n v="6856"/>
    <x v="2"/>
    <x v="237"/>
    <d v="2023-08-11T00:00:00"/>
    <x v="130"/>
    <x v="2"/>
    <n v="133.97"/>
    <n v="2"/>
    <n v="0"/>
    <x v="1"/>
    <s v="UPI"/>
    <x v="0"/>
    <s v="Yes"/>
    <s v="Accommodation"/>
    <n v="4"/>
    <n v="2"/>
    <n v="535.88"/>
    <x v="0"/>
    <n v="133.97"/>
  </r>
  <r>
    <n v="6857"/>
    <x v="3"/>
    <x v="52"/>
    <d v="2023-12-04T00:00:00"/>
    <x v="124"/>
    <x v="2"/>
    <n v="168.5"/>
    <n v="2"/>
    <n v="0"/>
    <x v="1"/>
    <s v="Cash"/>
    <x v="1"/>
    <s v="No"/>
    <s v="Accommodation"/>
    <n v="4"/>
    <n v="2"/>
    <n v="674"/>
    <x v="1"/>
    <n v="168.5"/>
  </r>
  <r>
    <n v="6858"/>
    <x v="3"/>
    <x v="79"/>
    <d v="2023-01-24T00:00:00"/>
    <x v="392"/>
    <x v="1"/>
    <n v="237.05"/>
    <n v="3"/>
    <n v="0"/>
    <x v="1"/>
    <s v="Bank Transfer"/>
    <x v="0"/>
    <s v="No"/>
    <s v="Laundry"/>
    <n v="2"/>
    <n v="3"/>
    <n v="474.1"/>
    <x v="0"/>
    <n v="237.05"/>
  </r>
  <r>
    <n v="6859"/>
    <x v="2"/>
    <x v="167"/>
    <d v="2023-03-08T00:00:00"/>
    <x v="164"/>
    <x v="1"/>
    <n v="116.92"/>
    <n v="1"/>
    <n v="2"/>
    <x v="1"/>
    <s v="Bank Transfer"/>
    <x v="2"/>
    <s v="No"/>
    <s v="Accommodation"/>
    <n v="3"/>
    <n v="3"/>
    <n v="0"/>
    <x v="2"/>
    <n v="0"/>
  </r>
  <r>
    <n v="6860"/>
    <x v="2"/>
    <x v="162"/>
    <d v="2023-02-03T00:00:00"/>
    <x v="299"/>
    <x v="2"/>
    <n v="138.55000000000001"/>
    <n v="2"/>
    <n v="2"/>
    <x v="0"/>
    <s v="Cash"/>
    <x v="0"/>
    <s v="No"/>
    <s v="Accommodation"/>
    <n v="8"/>
    <n v="4"/>
    <n v="1108.4000000000001"/>
    <x v="0"/>
    <n v="138.55000000000001"/>
  </r>
  <r>
    <n v="6861"/>
    <x v="1"/>
    <x v="132"/>
    <d v="2023-10-10T00:00:00"/>
    <x v="233"/>
    <x v="1"/>
    <n v="149.21"/>
    <n v="1"/>
    <n v="1"/>
    <x v="2"/>
    <s v="Bank Transfer"/>
    <x v="1"/>
    <s v="Yes"/>
    <s v="Accommodation"/>
    <n v="7"/>
    <n v="2"/>
    <n v="1044.47"/>
    <x v="1"/>
    <n v="149.21"/>
  </r>
  <r>
    <n v="6862"/>
    <x v="1"/>
    <x v="148"/>
    <d v="2023-05-29T00:00:00"/>
    <x v="279"/>
    <x v="1"/>
    <n v="168.61"/>
    <n v="2"/>
    <n v="0"/>
    <x v="2"/>
    <s v="Credit Card"/>
    <x v="0"/>
    <s v="No"/>
    <s v="Accommodation"/>
    <n v="2"/>
    <n v="2"/>
    <n v="337.22"/>
    <x v="0"/>
    <n v="168.61"/>
  </r>
  <r>
    <n v="6863"/>
    <x v="0"/>
    <x v="354"/>
    <d v="2023-08-09T00:00:00"/>
    <x v="345"/>
    <x v="1"/>
    <n v="182.91"/>
    <n v="2"/>
    <n v="1"/>
    <x v="1"/>
    <s v="Cash"/>
    <x v="1"/>
    <s v="Yes"/>
    <s v="Accommodation"/>
    <n v="11"/>
    <n v="3"/>
    <n v="2012.01"/>
    <x v="1"/>
    <n v="182.91"/>
  </r>
  <r>
    <n v="6864"/>
    <x v="3"/>
    <x v="71"/>
    <d v="2023-09-30T00:00:00"/>
    <x v="262"/>
    <x v="2"/>
    <n v="164.84"/>
    <n v="2"/>
    <n v="0"/>
    <x v="2"/>
    <s v="Cash"/>
    <x v="2"/>
    <s v="No"/>
    <s v="Accommodation"/>
    <n v="6"/>
    <n v="2"/>
    <n v="0"/>
    <x v="2"/>
    <n v="0"/>
  </r>
  <r>
    <n v="6865"/>
    <x v="3"/>
    <x v="170"/>
    <d v="2023-09-20T00:00:00"/>
    <x v="381"/>
    <x v="0"/>
    <n v="260.36"/>
    <n v="2"/>
    <n v="0"/>
    <x v="0"/>
    <s v="Credit Card"/>
    <x v="1"/>
    <s v="Yes"/>
    <s v="Accommodation"/>
    <n v="6"/>
    <n v="2"/>
    <n v="1562.16"/>
    <x v="1"/>
    <n v="260.36"/>
  </r>
  <r>
    <n v="6866"/>
    <x v="3"/>
    <x v="220"/>
    <d v="2023-12-27T00:00:00"/>
    <x v="421"/>
    <x v="3"/>
    <n v="345.87"/>
    <n v="1"/>
    <n v="2"/>
    <x v="0"/>
    <s v="UPI"/>
    <x v="2"/>
    <s v="Yes"/>
    <s v="Spa Services"/>
    <n v="2"/>
    <n v="3"/>
    <n v="0"/>
    <x v="2"/>
    <n v="0"/>
  </r>
  <r>
    <n v="6867"/>
    <x v="3"/>
    <x v="268"/>
    <d v="2023-08-21T00:00:00"/>
    <x v="75"/>
    <x v="1"/>
    <n v="168"/>
    <n v="2"/>
    <n v="0"/>
    <x v="1"/>
    <s v="Bank Transfer"/>
    <x v="1"/>
    <s v="No"/>
    <s v="Spa Services"/>
    <n v="2"/>
    <n v="2"/>
    <n v="336"/>
    <x v="1"/>
    <n v="168"/>
  </r>
  <r>
    <n v="6868"/>
    <x v="0"/>
    <x v="178"/>
    <d v="2023-02-04T00:00:00"/>
    <x v="217"/>
    <x v="0"/>
    <n v="186.83"/>
    <n v="3"/>
    <n v="0"/>
    <x v="3"/>
    <s v="Credit Card"/>
    <x v="3"/>
    <s v="No"/>
    <s v="Accommodation"/>
    <n v="2"/>
    <n v="3"/>
    <n v="0"/>
    <x v="2"/>
    <n v="0"/>
  </r>
  <r>
    <n v="6869"/>
    <x v="3"/>
    <x v="239"/>
    <d v="2023-05-02T00:00:00"/>
    <x v="235"/>
    <x v="1"/>
    <n v="196.33"/>
    <n v="3"/>
    <n v="0"/>
    <x v="0"/>
    <s v="Bank Transfer"/>
    <x v="1"/>
    <s v="No"/>
    <s v="Food &amp; Beverage"/>
    <n v="7"/>
    <n v="3"/>
    <n v="1374.3100000000002"/>
    <x v="1"/>
    <n v="196.33"/>
  </r>
  <r>
    <n v="6870"/>
    <x v="3"/>
    <x v="37"/>
    <d v="2023-07-05T00:00:00"/>
    <x v="249"/>
    <x v="0"/>
    <n v="219.48"/>
    <n v="3"/>
    <n v="0"/>
    <x v="3"/>
    <s v="Bank Transfer"/>
    <x v="0"/>
    <s v="Yes"/>
    <s v="Accommodation"/>
    <n v="7"/>
    <n v="3"/>
    <n v="1536.36"/>
    <x v="0"/>
    <n v="219.48"/>
  </r>
  <r>
    <n v="6871"/>
    <x v="3"/>
    <x v="308"/>
    <d v="2023-03-04T00:00:00"/>
    <x v="246"/>
    <x v="1"/>
    <n v="168.49"/>
    <n v="2"/>
    <n v="0"/>
    <x v="1"/>
    <s v="Credit Card"/>
    <x v="0"/>
    <s v="No"/>
    <s v="Accommodation"/>
    <n v="8"/>
    <n v="2"/>
    <n v="1347.92"/>
    <x v="0"/>
    <n v="168.49"/>
  </r>
  <r>
    <n v="6872"/>
    <x v="0"/>
    <x v="261"/>
    <d v="2023-04-04T00:00:00"/>
    <x v="337"/>
    <x v="1"/>
    <n v="137.22999999999999"/>
    <n v="2"/>
    <n v="0"/>
    <x v="2"/>
    <s v="Bank Transfer"/>
    <x v="0"/>
    <s v="No"/>
    <s v="Laundry"/>
    <n v="9"/>
    <n v="2"/>
    <n v="1235.07"/>
    <x v="0"/>
    <n v="137.22999999999999"/>
  </r>
  <r>
    <n v="6873"/>
    <x v="2"/>
    <x v="163"/>
    <d v="2023-12-03T00:00:00"/>
    <x v="310"/>
    <x v="1"/>
    <n v="185.05"/>
    <n v="2"/>
    <n v="0"/>
    <x v="2"/>
    <s v="UPI"/>
    <x v="1"/>
    <s v="No"/>
    <s v="Accommodation"/>
    <n v="2"/>
    <n v="2"/>
    <n v="370.1"/>
    <x v="1"/>
    <n v="185.05"/>
  </r>
  <r>
    <n v="6874"/>
    <x v="1"/>
    <x v="347"/>
    <d v="2023-11-01T00:00:00"/>
    <x v="349"/>
    <x v="3"/>
    <n v="376.43"/>
    <n v="1"/>
    <n v="1"/>
    <x v="3"/>
    <s v="Credit Card"/>
    <x v="1"/>
    <s v="No"/>
    <s v="Accommodation"/>
    <n v="10"/>
    <n v="2"/>
    <n v="3764.3"/>
    <x v="1"/>
    <n v="376.43"/>
  </r>
  <r>
    <n v="6875"/>
    <x v="3"/>
    <x v="286"/>
    <d v="2023-02-05T00:00:00"/>
    <x v="370"/>
    <x v="2"/>
    <n v="107.21"/>
    <n v="2"/>
    <n v="0"/>
    <x v="1"/>
    <s v="Bank Transfer"/>
    <x v="0"/>
    <s v="No"/>
    <s v="Accommodation"/>
    <n v="4"/>
    <n v="2"/>
    <n v="428.84"/>
    <x v="0"/>
    <n v="107.21"/>
  </r>
  <r>
    <n v="6876"/>
    <x v="0"/>
    <x v="67"/>
    <d v="2023-05-21T00:00:00"/>
    <x v="236"/>
    <x v="2"/>
    <n v="104.74"/>
    <n v="4"/>
    <n v="0"/>
    <x v="1"/>
    <s v="UPI"/>
    <x v="0"/>
    <s v="Yes"/>
    <s v="Spa Services"/>
    <n v="7"/>
    <n v="4"/>
    <n v="733.18"/>
    <x v="0"/>
    <n v="104.74"/>
  </r>
  <r>
    <n v="6877"/>
    <x v="3"/>
    <x v="188"/>
    <d v="2023-07-03T00:00:00"/>
    <x v="224"/>
    <x v="2"/>
    <n v="107.47"/>
    <n v="1"/>
    <n v="2"/>
    <x v="4"/>
    <s v="UPI"/>
    <x v="0"/>
    <s v="No"/>
    <s v="Accommodation"/>
    <n v="10"/>
    <n v="3"/>
    <n v="1074.7"/>
    <x v="0"/>
    <n v="107.47"/>
  </r>
  <r>
    <n v="6878"/>
    <x v="2"/>
    <x v="54"/>
    <d v="2023-11-22T00:00:00"/>
    <x v="17"/>
    <x v="1"/>
    <n v="213.71"/>
    <n v="2"/>
    <n v="2"/>
    <x v="2"/>
    <s v="Bank Transfer"/>
    <x v="0"/>
    <s v="Yes"/>
    <s v="Accommodation"/>
    <n v="4"/>
    <n v="4"/>
    <n v="854.84"/>
    <x v="0"/>
    <n v="213.71"/>
  </r>
  <r>
    <n v="6879"/>
    <x v="0"/>
    <x v="240"/>
    <d v="2023-05-29T00:00:00"/>
    <x v="357"/>
    <x v="2"/>
    <n v="85.01"/>
    <n v="1"/>
    <n v="0"/>
    <x v="1"/>
    <s v="Cash"/>
    <x v="2"/>
    <s v="Yes"/>
    <s v="Accommodation"/>
    <n v="5"/>
    <n v="1"/>
    <n v="0"/>
    <x v="2"/>
    <n v="0"/>
  </r>
  <r>
    <n v="6880"/>
    <x v="3"/>
    <x v="254"/>
    <d v="2023-08-15T00:00:00"/>
    <x v="322"/>
    <x v="0"/>
    <n v="359.53"/>
    <n v="2"/>
    <n v="0"/>
    <x v="4"/>
    <s v="Cash"/>
    <x v="0"/>
    <s v="No"/>
    <s v="Laundry"/>
    <n v="5"/>
    <n v="2"/>
    <n v="1797.6499999999999"/>
    <x v="0"/>
    <n v="359.53"/>
  </r>
  <r>
    <n v="6881"/>
    <x v="3"/>
    <x v="41"/>
    <d v="2023-05-21T00:00:00"/>
    <x v="317"/>
    <x v="2"/>
    <n v="120.07"/>
    <n v="2"/>
    <n v="0"/>
    <x v="0"/>
    <s v="Bank Transfer"/>
    <x v="1"/>
    <s v="No"/>
    <s v="Food &amp; Beverage"/>
    <n v="4"/>
    <n v="2"/>
    <n v="480.28"/>
    <x v="1"/>
    <n v="120.07"/>
  </r>
  <r>
    <n v="6882"/>
    <x v="3"/>
    <x v="305"/>
    <d v="2023-03-25T00:00:00"/>
    <x v="253"/>
    <x v="2"/>
    <n v="90.81"/>
    <n v="1"/>
    <n v="0"/>
    <x v="2"/>
    <s v="UPI"/>
    <x v="1"/>
    <s v="No"/>
    <s v="Accommodation"/>
    <n v="6"/>
    <n v="1"/>
    <n v="544.86"/>
    <x v="1"/>
    <n v="90.81"/>
  </r>
  <r>
    <n v="6883"/>
    <x v="3"/>
    <x v="158"/>
    <d v="2023-12-20T00:00:00"/>
    <x v="411"/>
    <x v="2"/>
    <n v="123.66"/>
    <n v="2"/>
    <n v="2"/>
    <x v="1"/>
    <s v="Bank Transfer"/>
    <x v="1"/>
    <s v="No"/>
    <s v="Accommodation"/>
    <n v="3"/>
    <n v="4"/>
    <n v="370.98"/>
    <x v="1"/>
    <n v="123.66000000000001"/>
  </r>
  <r>
    <n v="6884"/>
    <x v="1"/>
    <x v="145"/>
    <d v="2023-11-08T00:00:00"/>
    <x v="205"/>
    <x v="0"/>
    <n v="144.66999999999999"/>
    <n v="2"/>
    <n v="2"/>
    <x v="1"/>
    <s v="Credit Card"/>
    <x v="1"/>
    <s v="No"/>
    <s v="Food &amp; Beverage"/>
    <n v="5"/>
    <n v="4"/>
    <n v="723.34999999999991"/>
    <x v="1"/>
    <n v="144.66999999999999"/>
  </r>
  <r>
    <n v="6885"/>
    <x v="2"/>
    <x v="261"/>
    <d v="2023-04-05T00:00:00"/>
    <x v="371"/>
    <x v="2"/>
    <n v="107.16"/>
    <n v="2"/>
    <n v="0"/>
    <x v="2"/>
    <s v="Cash"/>
    <x v="0"/>
    <s v="Yes"/>
    <s v="Accommodation"/>
    <n v="10"/>
    <n v="2"/>
    <n v="1071.5999999999999"/>
    <x v="0"/>
    <n v="107.16"/>
  </r>
  <r>
    <n v="6886"/>
    <x v="2"/>
    <x v="300"/>
    <d v="2023-05-03T00:00:00"/>
    <x v="144"/>
    <x v="0"/>
    <n v="290.75"/>
    <n v="1"/>
    <n v="2"/>
    <x v="2"/>
    <s v="UPI"/>
    <x v="2"/>
    <s v="No"/>
    <s v="Accommodation"/>
    <n v="6"/>
    <n v="3"/>
    <n v="0"/>
    <x v="2"/>
    <n v="0"/>
  </r>
  <r>
    <n v="6887"/>
    <x v="0"/>
    <x v="357"/>
    <d v="2023-06-04T00:00:00"/>
    <x v="26"/>
    <x v="2"/>
    <n v="92.08"/>
    <n v="1"/>
    <n v="0"/>
    <x v="4"/>
    <s v="UPI"/>
    <x v="0"/>
    <s v="No"/>
    <s v="Other"/>
    <n v="5"/>
    <n v="1"/>
    <n v="460.4"/>
    <x v="0"/>
    <n v="92.08"/>
  </r>
  <r>
    <n v="6888"/>
    <x v="3"/>
    <x v="252"/>
    <d v="2023-02-03T00:00:00"/>
    <x v="24"/>
    <x v="2"/>
    <n v="126.57"/>
    <n v="1"/>
    <n v="1"/>
    <x v="1"/>
    <s v="UPI"/>
    <x v="0"/>
    <s v="No"/>
    <s v="Accommodation"/>
    <n v="3"/>
    <n v="2"/>
    <n v="379.71"/>
    <x v="0"/>
    <n v="126.57"/>
  </r>
  <r>
    <n v="6889"/>
    <x v="1"/>
    <x v="292"/>
    <d v="2023-11-20T00:00:00"/>
    <x v="203"/>
    <x v="1"/>
    <n v="112.78"/>
    <n v="3"/>
    <n v="2"/>
    <x v="1"/>
    <s v="Cash"/>
    <x v="3"/>
    <s v="No"/>
    <s v="Laundry"/>
    <n v="4"/>
    <n v="5"/>
    <n v="0"/>
    <x v="2"/>
    <n v="0"/>
  </r>
  <r>
    <n v="6890"/>
    <x v="3"/>
    <x v="158"/>
    <d v="2023-12-20T00:00:00"/>
    <x v="199"/>
    <x v="0"/>
    <n v="284.45"/>
    <n v="4"/>
    <n v="1"/>
    <x v="4"/>
    <s v="UPI"/>
    <x v="1"/>
    <s v="No"/>
    <s v="Accommodation"/>
    <n v="3"/>
    <n v="5"/>
    <n v="853.34999999999991"/>
    <x v="1"/>
    <n v="284.45"/>
  </r>
  <r>
    <n v="6891"/>
    <x v="3"/>
    <x v="72"/>
    <d v="2023-12-31T00:00:00"/>
    <x v="310"/>
    <x v="2"/>
    <n v="119"/>
    <n v="2"/>
    <n v="0"/>
    <x v="2"/>
    <s v="UPI"/>
    <x v="0"/>
    <s v="Yes"/>
    <s v="Laundry"/>
    <n v="3"/>
    <n v="2"/>
    <n v="357"/>
    <x v="0"/>
    <n v="119"/>
  </r>
  <r>
    <n v="6892"/>
    <x v="3"/>
    <x v="118"/>
    <d v="2023-01-13T00:00:00"/>
    <x v="86"/>
    <x v="2"/>
    <n v="140.94999999999999"/>
    <n v="3"/>
    <n v="0"/>
    <x v="3"/>
    <s v="Bank Transfer"/>
    <x v="0"/>
    <s v="No"/>
    <s v="Accommodation"/>
    <n v="2"/>
    <n v="3"/>
    <n v="281.89999999999998"/>
    <x v="0"/>
    <n v="140.94999999999999"/>
  </r>
  <r>
    <n v="6893"/>
    <x v="2"/>
    <x v="36"/>
    <d v="2023-06-15T00:00:00"/>
    <x v="103"/>
    <x v="0"/>
    <n v="243.98"/>
    <n v="2"/>
    <n v="1"/>
    <x v="1"/>
    <s v="UPI"/>
    <x v="0"/>
    <s v="No"/>
    <s v="Accommodation"/>
    <n v="2"/>
    <n v="3"/>
    <n v="487.96"/>
    <x v="0"/>
    <n v="243.98"/>
  </r>
  <r>
    <n v="6894"/>
    <x v="3"/>
    <x v="282"/>
    <d v="2023-06-06T00:00:00"/>
    <x v="62"/>
    <x v="2"/>
    <n v="117.82"/>
    <n v="2"/>
    <n v="1"/>
    <x v="1"/>
    <s v="Cash"/>
    <x v="1"/>
    <s v="No"/>
    <s v="Food &amp; Beverage"/>
    <n v="5"/>
    <n v="3"/>
    <n v="589.09999999999991"/>
    <x v="1"/>
    <n v="117.81999999999998"/>
  </r>
  <r>
    <n v="6895"/>
    <x v="1"/>
    <x v="36"/>
    <d v="2023-06-19T00:00:00"/>
    <x v="141"/>
    <x v="2"/>
    <n v="105.47"/>
    <n v="2"/>
    <n v="0"/>
    <x v="0"/>
    <s v="Cash"/>
    <x v="0"/>
    <s v="Yes"/>
    <s v="Spa Services"/>
    <n v="6"/>
    <n v="2"/>
    <n v="632.81999999999994"/>
    <x v="0"/>
    <n v="105.46999999999998"/>
  </r>
  <r>
    <n v="6896"/>
    <x v="2"/>
    <x v="286"/>
    <d v="2023-02-08T00:00:00"/>
    <x v="87"/>
    <x v="3"/>
    <n v="309.94"/>
    <n v="1"/>
    <n v="3"/>
    <x v="0"/>
    <s v="Cash"/>
    <x v="0"/>
    <s v="Yes"/>
    <s v="Accommodation"/>
    <n v="7"/>
    <n v="4"/>
    <n v="2169.58"/>
    <x v="0"/>
    <n v="309.94"/>
  </r>
  <r>
    <n v="6897"/>
    <x v="3"/>
    <x v="163"/>
    <d v="2023-12-04T00:00:00"/>
    <x v="189"/>
    <x v="0"/>
    <n v="333.36"/>
    <n v="4"/>
    <n v="0"/>
    <x v="3"/>
    <s v="Bank Transfer"/>
    <x v="3"/>
    <s v="No"/>
    <s v="Accommodation"/>
    <n v="3"/>
    <n v="4"/>
    <n v="0"/>
    <x v="2"/>
    <n v="0"/>
  </r>
  <r>
    <n v="6898"/>
    <x v="2"/>
    <x v="33"/>
    <d v="2023-12-29T00:00:00"/>
    <x v="151"/>
    <x v="2"/>
    <n v="131.44999999999999"/>
    <n v="4"/>
    <n v="2"/>
    <x v="1"/>
    <s v="Bank Transfer"/>
    <x v="1"/>
    <s v="Yes"/>
    <s v="Accommodation"/>
    <n v="9"/>
    <n v="6"/>
    <n v="1183.05"/>
    <x v="1"/>
    <n v="131.44999999999999"/>
  </r>
  <r>
    <n v="6899"/>
    <x v="3"/>
    <x v="137"/>
    <d v="2023-01-13T00:00:00"/>
    <x v="234"/>
    <x v="3"/>
    <n v="397.6"/>
    <n v="1"/>
    <n v="0"/>
    <x v="3"/>
    <s v="Debit Card"/>
    <x v="2"/>
    <s v="Yes"/>
    <s v="Spa Services"/>
    <n v="3"/>
    <n v="1"/>
    <n v="0"/>
    <x v="2"/>
    <n v="0"/>
  </r>
  <r>
    <n v="6900"/>
    <x v="2"/>
    <x v="42"/>
    <d v="2023-05-03T00:00:00"/>
    <x v="38"/>
    <x v="2"/>
    <n v="80.28"/>
    <n v="2"/>
    <n v="0"/>
    <x v="2"/>
    <s v="Credit Card"/>
    <x v="0"/>
    <s v="No"/>
    <s v="Food &amp; Beverage"/>
    <n v="7"/>
    <n v="2"/>
    <n v="561.96"/>
    <x v="0"/>
    <n v="80.28"/>
  </r>
  <r>
    <n v="6901"/>
    <x v="3"/>
    <x v="165"/>
    <d v="2023-01-16T00:00:00"/>
    <x v="185"/>
    <x v="0"/>
    <n v="312.98"/>
    <n v="2"/>
    <n v="0"/>
    <x v="1"/>
    <s v="Debit Card"/>
    <x v="0"/>
    <s v="Yes"/>
    <s v="Food &amp; Beverage"/>
    <n v="3"/>
    <n v="2"/>
    <n v="938.94"/>
    <x v="0"/>
    <n v="312.98"/>
  </r>
  <r>
    <n v="6902"/>
    <x v="3"/>
    <x v="115"/>
    <d v="2023-05-01T00:00:00"/>
    <x v="161"/>
    <x v="1"/>
    <n v="149.19"/>
    <n v="4"/>
    <n v="0"/>
    <x v="1"/>
    <s v="Credit Card"/>
    <x v="1"/>
    <s v="No"/>
    <s v="Accommodation"/>
    <n v="8"/>
    <n v="4"/>
    <n v="1193.52"/>
    <x v="1"/>
    <n v="149.19"/>
  </r>
  <r>
    <n v="6903"/>
    <x v="3"/>
    <x v="64"/>
    <d v="2023-09-21T00:00:00"/>
    <x v="257"/>
    <x v="2"/>
    <n v="138.12"/>
    <n v="1"/>
    <n v="2"/>
    <x v="2"/>
    <s v="Credit Card"/>
    <x v="0"/>
    <s v="No"/>
    <s v="Accommodation"/>
    <n v="6"/>
    <n v="3"/>
    <n v="828.72"/>
    <x v="0"/>
    <n v="138.12"/>
  </r>
  <r>
    <n v="6904"/>
    <x v="1"/>
    <x v="313"/>
    <d v="2023-08-26T00:00:00"/>
    <x v="291"/>
    <x v="2"/>
    <n v="110.7"/>
    <n v="1"/>
    <n v="1"/>
    <x v="3"/>
    <s v="Cash"/>
    <x v="1"/>
    <s v="Yes"/>
    <s v="Accommodation"/>
    <n v="9"/>
    <n v="2"/>
    <n v="996.30000000000007"/>
    <x v="1"/>
    <n v="110.7"/>
  </r>
  <r>
    <n v="6905"/>
    <x v="0"/>
    <x v="254"/>
    <d v="2023-08-14T00:00:00"/>
    <x v="244"/>
    <x v="2"/>
    <n v="70.459999999999994"/>
    <n v="4"/>
    <n v="0"/>
    <x v="3"/>
    <s v="UPI"/>
    <x v="0"/>
    <s v="Yes"/>
    <s v="Spa Services"/>
    <n v="4"/>
    <n v="4"/>
    <n v="281.83999999999997"/>
    <x v="0"/>
    <n v="70.459999999999994"/>
  </r>
  <r>
    <n v="6906"/>
    <x v="3"/>
    <x v="9"/>
    <d v="2023-08-16T00:00:00"/>
    <x v="274"/>
    <x v="1"/>
    <n v="146.52000000000001"/>
    <n v="2"/>
    <n v="1"/>
    <x v="2"/>
    <s v="Cash"/>
    <x v="1"/>
    <s v="Yes"/>
    <s v="Food &amp; Beverage"/>
    <n v="11"/>
    <n v="3"/>
    <n v="1611.72"/>
    <x v="1"/>
    <n v="146.52000000000001"/>
  </r>
  <r>
    <n v="6907"/>
    <x v="1"/>
    <x v="242"/>
    <d v="2023-02-06T00:00:00"/>
    <x v="132"/>
    <x v="1"/>
    <n v="141.85"/>
    <n v="2"/>
    <n v="0"/>
    <x v="4"/>
    <s v="Cash"/>
    <x v="2"/>
    <s v="Yes"/>
    <s v="Accommodation"/>
    <n v="1"/>
    <n v="2"/>
    <n v="0"/>
    <x v="2"/>
    <n v="0"/>
  </r>
  <r>
    <n v="6908"/>
    <x v="3"/>
    <x v="270"/>
    <d v="2023-12-03T00:00:00"/>
    <x v="336"/>
    <x v="2"/>
    <n v="127.34"/>
    <n v="1"/>
    <n v="0"/>
    <x v="0"/>
    <s v="UPI"/>
    <x v="1"/>
    <s v="No"/>
    <s v="Accommodation"/>
    <n v="9"/>
    <n v="1"/>
    <n v="1146.06"/>
    <x v="1"/>
    <n v="127.33999999999999"/>
  </r>
  <r>
    <n v="6909"/>
    <x v="1"/>
    <x v="120"/>
    <d v="2023-06-26T00:00:00"/>
    <x v="279"/>
    <x v="1"/>
    <n v="157.22"/>
    <n v="2"/>
    <n v="0"/>
    <x v="3"/>
    <s v="Debit Card"/>
    <x v="1"/>
    <s v="Yes"/>
    <s v="Accommodation"/>
    <n v="9"/>
    <n v="2"/>
    <n v="1414.98"/>
    <x v="1"/>
    <n v="157.22"/>
  </r>
  <r>
    <n v="6910"/>
    <x v="3"/>
    <x v="41"/>
    <d v="2023-05-22T00:00:00"/>
    <x v="259"/>
    <x v="2"/>
    <n v="120.37"/>
    <n v="1"/>
    <n v="2"/>
    <x v="1"/>
    <s v="Credit Card"/>
    <x v="0"/>
    <s v="No"/>
    <s v="Food &amp; Beverage"/>
    <n v="5"/>
    <n v="3"/>
    <n v="601.85"/>
    <x v="0"/>
    <n v="120.37"/>
  </r>
  <r>
    <n v="6911"/>
    <x v="1"/>
    <x v="349"/>
    <d v="2023-08-09T00:00:00"/>
    <x v="177"/>
    <x v="1"/>
    <n v="110.36"/>
    <n v="1"/>
    <n v="1"/>
    <x v="2"/>
    <s v="Cash"/>
    <x v="3"/>
    <s v="No"/>
    <s v="Accommodation"/>
    <n v="10"/>
    <n v="2"/>
    <n v="0"/>
    <x v="2"/>
    <n v="0"/>
  </r>
  <r>
    <n v="6912"/>
    <x v="0"/>
    <x v="48"/>
    <d v="2023-01-18T00:00:00"/>
    <x v="264"/>
    <x v="1"/>
    <n v="179.7"/>
    <n v="2"/>
    <n v="1"/>
    <x v="1"/>
    <s v="Cash"/>
    <x v="2"/>
    <s v="No"/>
    <s v="Accommodation"/>
    <n v="2"/>
    <n v="3"/>
    <n v="0"/>
    <x v="2"/>
    <n v="0"/>
  </r>
  <r>
    <n v="6913"/>
    <x v="2"/>
    <x v="46"/>
    <d v="2023-03-29T00:00:00"/>
    <x v="289"/>
    <x v="2"/>
    <n v="149.24"/>
    <n v="2"/>
    <n v="0"/>
    <x v="0"/>
    <s v="Bank Transfer"/>
    <x v="0"/>
    <s v="No"/>
    <s v="Accommodation"/>
    <n v="5"/>
    <n v="2"/>
    <n v="746.2"/>
    <x v="0"/>
    <n v="149.24"/>
  </r>
  <r>
    <n v="6914"/>
    <x v="3"/>
    <x v="276"/>
    <d v="2023-02-02T00:00:00"/>
    <x v="254"/>
    <x v="2"/>
    <n v="88.22"/>
    <n v="1"/>
    <n v="3"/>
    <x v="0"/>
    <s v="Cash"/>
    <x v="0"/>
    <s v="No"/>
    <s v="Accommodation"/>
    <n v="4"/>
    <n v="4"/>
    <n v="352.88"/>
    <x v="0"/>
    <n v="88.22"/>
  </r>
  <r>
    <n v="6915"/>
    <x v="3"/>
    <x v="289"/>
    <d v="2023-12-20T00:00:00"/>
    <x v="152"/>
    <x v="1"/>
    <n v="205.28"/>
    <n v="2"/>
    <n v="1"/>
    <x v="3"/>
    <s v="Debit Card"/>
    <x v="0"/>
    <s v="No"/>
    <s v="Accommodation"/>
    <n v="12"/>
    <n v="3"/>
    <n v="2463.36"/>
    <x v="0"/>
    <n v="205.28"/>
  </r>
  <r>
    <n v="6916"/>
    <x v="1"/>
    <x v="74"/>
    <d v="2023-05-08T00:00:00"/>
    <x v="403"/>
    <x v="0"/>
    <n v="187.33"/>
    <n v="1"/>
    <n v="0"/>
    <x v="1"/>
    <s v="Cash"/>
    <x v="0"/>
    <s v="No"/>
    <s v="Laundry"/>
    <n v="2"/>
    <n v="1"/>
    <n v="374.66"/>
    <x v="0"/>
    <n v="187.33"/>
  </r>
  <r>
    <n v="6917"/>
    <x v="1"/>
    <x v="84"/>
    <d v="2023-02-01T00:00:00"/>
    <x v="132"/>
    <x v="1"/>
    <n v="95.58"/>
    <n v="2"/>
    <n v="0"/>
    <x v="0"/>
    <s v="Credit Card"/>
    <x v="0"/>
    <s v="No"/>
    <s v="Other"/>
    <n v="2"/>
    <n v="2"/>
    <n v="191.16"/>
    <x v="0"/>
    <n v="95.58"/>
  </r>
  <r>
    <n v="6918"/>
    <x v="1"/>
    <x v="220"/>
    <d v="2023-12-30T00:00:00"/>
    <x v="228"/>
    <x v="2"/>
    <n v="89.51"/>
    <n v="3"/>
    <n v="0"/>
    <x v="4"/>
    <s v="Bank Transfer"/>
    <x v="0"/>
    <s v="No"/>
    <s v="Spa Services"/>
    <n v="5"/>
    <n v="3"/>
    <n v="447.55"/>
    <x v="0"/>
    <n v="89.51"/>
  </r>
  <r>
    <n v="6919"/>
    <x v="0"/>
    <x v="17"/>
    <d v="2023-11-12T00:00:00"/>
    <x v="25"/>
    <x v="3"/>
    <n v="362.81"/>
    <n v="1"/>
    <n v="0"/>
    <x v="1"/>
    <s v="Credit Card"/>
    <x v="0"/>
    <s v="No"/>
    <s v="Accommodation"/>
    <n v="6"/>
    <n v="1"/>
    <n v="2176.86"/>
    <x v="0"/>
    <n v="362.81"/>
  </r>
  <r>
    <n v="6920"/>
    <x v="0"/>
    <x v="181"/>
    <d v="2023-03-09T00:00:00"/>
    <x v="150"/>
    <x v="2"/>
    <n v="103.13"/>
    <n v="2"/>
    <n v="0"/>
    <x v="1"/>
    <s v="UPI"/>
    <x v="1"/>
    <s v="No"/>
    <s v="Food &amp; Beverage"/>
    <n v="11"/>
    <n v="2"/>
    <n v="1134.4299999999998"/>
    <x v="1"/>
    <n v="103.12999999999998"/>
  </r>
  <r>
    <n v="6921"/>
    <x v="0"/>
    <x v="298"/>
    <d v="2023-04-11T00:00:00"/>
    <x v="26"/>
    <x v="2"/>
    <n v="82.52"/>
    <n v="2"/>
    <n v="0"/>
    <x v="1"/>
    <s v="Debit Card"/>
    <x v="1"/>
    <s v="No"/>
    <s v="Accommodation"/>
    <n v="8"/>
    <n v="2"/>
    <n v="660.16"/>
    <x v="1"/>
    <n v="82.52"/>
  </r>
  <r>
    <n v="6922"/>
    <x v="3"/>
    <x v="353"/>
    <d v="2023-04-02T00:00:00"/>
    <x v="62"/>
    <x v="3"/>
    <n v="530.6"/>
    <n v="2"/>
    <n v="0"/>
    <x v="2"/>
    <s v="Debit Card"/>
    <x v="2"/>
    <s v="No"/>
    <s v="Accommodation"/>
    <n v="3"/>
    <n v="2"/>
    <n v="0"/>
    <x v="2"/>
    <n v="0"/>
  </r>
  <r>
    <n v="6923"/>
    <x v="0"/>
    <x v="171"/>
    <d v="2023-01-30T00:00:00"/>
    <x v="284"/>
    <x v="2"/>
    <n v="91.48"/>
    <n v="3"/>
    <n v="0"/>
    <x v="2"/>
    <s v="Debit Card"/>
    <x v="0"/>
    <s v="No"/>
    <s v="Accommodation"/>
    <n v="11"/>
    <n v="3"/>
    <n v="1006.2800000000001"/>
    <x v="0"/>
    <n v="91.48"/>
  </r>
  <r>
    <n v="6924"/>
    <x v="3"/>
    <x v="33"/>
    <d v="2023-12-22T00:00:00"/>
    <x v="363"/>
    <x v="0"/>
    <n v="205.03"/>
    <n v="2"/>
    <n v="0"/>
    <x v="4"/>
    <s v="Credit Card"/>
    <x v="1"/>
    <s v="No"/>
    <s v="Food &amp; Beverage"/>
    <n v="2"/>
    <n v="2"/>
    <n v="410.06"/>
    <x v="1"/>
    <n v="205.03"/>
  </r>
  <r>
    <n v="6925"/>
    <x v="2"/>
    <x v="179"/>
    <d v="2023-03-17T00:00:00"/>
    <x v="131"/>
    <x v="2"/>
    <n v="149.09"/>
    <n v="4"/>
    <n v="1"/>
    <x v="2"/>
    <s v="Credit Card"/>
    <x v="0"/>
    <s v="No"/>
    <s v="Food &amp; Beverage"/>
    <n v="5"/>
    <n v="5"/>
    <n v="745.45"/>
    <x v="0"/>
    <n v="149.09"/>
  </r>
  <r>
    <n v="6926"/>
    <x v="0"/>
    <x v="230"/>
    <d v="2023-06-20T00:00:00"/>
    <x v="385"/>
    <x v="2"/>
    <n v="112.89"/>
    <n v="1"/>
    <n v="0"/>
    <x v="1"/>
    <s v="Bank Transfer"/>
    <x v="0"/>
    <s v="No"/>
    <s v="Laundry"/>
    <n v="2"/>
    <n v="1"/>
    <n v="225.78"/>
    <x v="0"/>
    <n v="112.89"/>
  </r>
  <r>
    <n v="6927"/>
    <x v="1"/>
    <x v="305"/>
    <d v="2023-03-23T00:00:00"/>
    <x v="263"/>
    <x v="0"/>
    <n v="158.74"/>
    <n v="2"/>
    <n v="0"/>
    <x v="1"/>
    <s v="Credit Card"/>
    <x v="1"/>
    <s v="No"/>
    <s v="Accommodation"/>
    <n v="4"/>
    <n v="2"/>
    <n v="634.96"/>
    <x v="1"/>
    <n v="158.74"/>
  </r>
  <r>
    <n v="6928"/>
    <x v="3"/>
    <x v="120"/>
    <d v="2023-06-20T00:00:00"/>
    <x v="318"/>
    <x v="1"/>
    <n v="169.16"/>
    <n v="2"/>
    <n v="2"/>
    <x v="3"/>
    <s v="Bank Transfer"/>
    <x v="0"/>
    <s v="No"/>
    <s v="Food &amp; Beverage"/>
    <n v="3"/>
    <n v="4"/>
    <n v="507.48"/>
    <x v="0"/>
    <n v="169.16"/>
  </r>
  <r>
    <n v="6929"/>
    <x v="3"/>
    <x v="156"/>
    <d v="2023-08-12T00:00:00"/>
    <x v="104"/>
    <x v="3"/>
    <n v="547.45000000000005"/>
    <n v="4"/>
    <n v="2"/>
    <x v="2"/>
    <s v="Bank Transfer"/>
    <x v="1"/>
    <s v="No"/>
    <s v="Accommodation"/>
    <n v="3"/>
    <n v="6"/>
    <n v="1642.3500000000001"/>
    <x v="1"/>
    <n v="547.45000000000005"/>
  </r>
  <r>
    <n v="6930"/>
    <x v="0"/>
    <x v="37"/>
    <d v="2023-07-01T00:00:00"/>
    <x v="402"/>
    <x v="0"/>
    <n v="214.28"/>
    <n v="3"/>
    <n v="0"/>
    <x v="3"/>
    <s v="Credit Card"/>
    <x v="0"/>
    <s v="No"/>
    <s v="Food &amp; Beverage"/>
    <n v="3"/>
    <n v="3"/>
    <n v="642.84"/>
    <x v="0"/>
    <n v="214.28"/>
  </r>
  <r>
    <n v="6931"/>
    <x v="0"/>
    <x v="182"/>
    <d v="2023-11-09T00:00:00"/>
    <x v="316"/>
    <x v="1"/>
    <n v="134.53"/>
    <n v="1"/>
    <n v="0"/>
    <x v="1"/>
    <s v="Credit Card"/>
    <x v="2"/>
    <s v="No"/>
    <s v="Other"/>
    <n v="2"/>
    <n v="1"/>
    <n v="0"/>
    <x v="2"/>
    <n v="0"/>
  </r>
  <r>
    <n v="6932"/>
    <x v="0"/>
    <x v="104"/>
    <d v="2023-09-16T00:00:00"/>
    <x v="12"/>
    <x v="0"/>
    <n v="173.92"/>
    <n v="2"/>
    <n v="0"/>
    <x v="4"/>
    <s v="Credit Card"/>
    <x v="2"/>
    <s v="No"/>
    <s v="Accommodation"/>
    <n v="4"/>
    <n v="2"/>
    <n v="0"/>
    <x v="2"/>
    <n v="0"/>
  </r>
  <r>
    <n v="6933"/>
    <x v="2"/>
    <x v="235"/>
    <d v="2023-09-24T00:00:00"/>
    <x v="213"/>
    <x v="3"/>
    <n v="470.76"/>
    <n v="2"/>
    <n v="2"/>
    <x v="3"/>
    <s v="Credit Card"/>
    <x v="0"/>
    <s v="No"/>
    <s v="Accommodation"/>
    <n v="11"/>
    <n v="4"/>
    <n v="5178.3599999999997"/>
    <x v="0"/>
    <n v="470.76"/>
  </r>
  <r>
    <n v="6934"/>
    <x v="2"/>
    <x v="293"/>
    <d v="2023-05-24T00:00:00"/>
    <x v="153"/>
    <x v="2"/>
    <n v="83.53"/>
    <n v="4"/>
    <n v="2"/>
    <x v="1"/>
    <s v="Cash"/>
    <x v="0"/>
    <s v="No"/>
    <s v="Accommodation"/>
    <n v="4"/>
    <n v="6"/>
    <n v="334.12"/>
    <x v="0"/>
    <n v="83.53"/>
  </r>
  <r>
    <n v="6935"/>
    <x v="0"/>
    <x v="232"/>
    <d v="2023-09-15T00:00:00"/>
    <x v="330"/>
    <x v="1"/>
    <n v="177.3"/>
    <n v="1"/>
    <n v="3"/>
    <x v="3"/>
    <s v="Debit Card"/>
    <x v="0"/>
    <s v="No"/>
    <s v="Accommodation"/>
    <n v="4"/>
    <n v="4"/>
    <n v="709.2"/>
    <x v="0"/>
    <n v="177.3"/>
  </r>
  <r>
    <n v="6936"/>
    <x v="0"/>
    <x v="226"/>
    <d v="2024-01-04T00:00:00"/>
    <x v="412"/>
    <x v="1"/>
    <n v="121.91"/>
    <n v="4"/>
    <n v="2"/>
    <x v="3"/>
    <s v="Debit Card"/>
    <x v="3"/>
    <s v="Yes"/>
    <s v="Laundry"/>
    <n v="4"/>
    <n v="6"/>
    <n v="0"/>
    <x v="2"/>
    <n v="0"/>
  </r>
  <r>
    <n v="6937"/>
    <x v="1"/>
    <x v="69"/>
    <d v="2023-02-17T00:00:00"/>
    <x v="171"/>
    <x v="0"/>
    <n v="154.55000000000001"/>
    <n v="3"/>
    <n v="1"/>
    <x v="3"/>
    <s v="Credit Card"/>
    <x v="0"/>
    <s v="Yes"/>
    <s v="Accommodation"/>
    <n v="5"/>
    <n v="4"/>
    <n v="772.75"/>
    <x v="0"/>
    <n v="154.55000000000001"/>
  </r>
  <r>
    <n v="6938"/>
    <x v="3"/>
    <x v="121"/>
    <d v="2023-12-16T00:00:00"/>
    <x v="199"/>
    <x v="1"/>
    <n v="210.69"/>
    <n v="1"/>
    <n v="0"/>
    <x v="1"/>
    <s v="Cash"/>
    <x v="0"/>
    <s v="No"/>
    <s v="Other"/>
    <n v="3"/>
    <n v="1"/>
    <n v="632.06999999999994"/>
    <x v="0"/>
    <n v="210.68999999999997"/>
  </r>
  <r>
    <n v="6939"/>
    <x v="1"/>
    <x v="143"/>
    <d v="2023-12-06T00:00:00"/>
    <x v="168"/>
    <x v="2"/>
    <n v="80.260000000000005"/>
    <n v="1"/>
    <n v="1"/>
    <x v="0"/>
    <s v="Bank Transfer"/>
    <x v="0"/>
    <s v="Yes"/>
    <s v="Other"/>
    <n v="3"/>
    <n v="2"/>
    <n v="240.78000000000003"/>
    <x v="0"/>
    <n v="80.260000000000005"/>
  </r>
  <r>
    <n v="6940"/>
    <x v="1"/>
    <x v="362"/>
    <d v="2023-11-06T00:00:00"/>
    <x v="384"/>
    <x v="1"/>
    <n v="140.59"/>
    <n v="1"/>
    <n v="0"/>
    <x v="1"/>
    <s v="Credit Card"/>
    <x v="0"/>
    <s v="No"/>
    <s v="Accommodation"/>
    <n v="5"/>
    <n v="1"/>
    <n v="702.95"/>
    <x v="0"/>
    <n v="140.59"/>
  </r>
  <r>
    <n v="6941"/>
    <x v="1"/>
    <x v="223"/>
    <d v="2023-09-08T00:00:00"/>
    <x v="297"/>
    <x v="1"/>
    <n v="107.04"/>
    <n v="2"/>
    <n v="0"/>
    <x v="0"/>
    <s v="Credit Card"/>
    <x v="0"/>
    <s v="Yes"/>
    <s v="Food &amp; Beverage"/>
    <n v="3"/>
    <n v="2"/>
    <n v="321.12"/>
    <x v="0"/>
    <n v="107.04"/>
  </r>
  <r>
    <n v="6942"/>
    <x v="1"/>
    <x v="104"/>
    <d v="2023-09-18T00:00:00"/>
    <x v="99"/>
    <x v="2"/>
    <n v="93.27"/>
    <n v="1"/>
    <n v="2"/>
    <x v="3"/>
    <s v="Cash"/>
    <x v="0"/>
    <s v="No"/>
    <s v="Other"/>
    <n v="6"/>
    <n v="3"/>
    <n v="559.62"/>
    <x v="0"/>
    <n v="93.27"/>
  </r>
  <r>
    <n v="6943"/>
    <x v="2"/>
    <x v="97"/>
    <d v="2023-12-16T00:00:00"/>
    <x v="344"/>
    <x v="0"/>
    <n v="304.05"/>
    <n v="3"/>
    <n v="2"/>
    <x v="2"/>
    <s v="UPI"/>
    <x v="0"/>
    <s v="No"/>
    <s v="Spa Services"/>
    <n v="5"/>
    <n v="5"/>
    <n v="1520.25"/>
    <x v="0"/>
    <n v="304.05"/>
  </r>
  <r>
    <n v="6944"/>
    <x v="3"/>
    <x v="11"/>
    <d v="2023-10-01T00:00:00"/>
    <x v="136"/>
    <x v="0"/>
    <n v="247.88"/>
    <n v="1"/>
    <n v="0"/>
    <x v="1"/>
    <s v="UPI"/>
    <x v="0"/>
    <s v="Yes"/>
    <s v="Accommodation"/>
    <n v="8"/>
    <n v="1"/>
    <n v="1983.04"/>
    <x v="0"/>
    <n v="247.88"/>
  </r>
  <r>
    <n v="6945"/>
    <x v="0"/>
    <x v="260"/>
    <d v="2023-03-22T00:00:00"/>
    <x v="111"/>
    <x v="1"/>
    <n v="145.55000000000001"/>
    <n v="1"/>
    <n v="3"/>
    <x v="0"/>
    <s v="UPI"/>
    <x v="0"/>
    <s v="No"/>
    <s v="Spa Services"/>
    <n v="9"/>
    <n v="4"/>
    <n v="1309.95"/>
    <x v="0"/>
    <n v="145.55000000000001"/>
  </r>
  <r>
    <n v="6946"/>
    <x v="3"/>
    <x v="204"/>
    <d v="2023-02-26T00:00:00"/>
    <x v="150"/>
    <x v="1"/>
    <n v="171.42"/>
    <n v="2"/>
    <n v="2"/>
    <x v="1"/>
    <s v="Bank Transfer"/>
    <x v="1"/>
    <s v="No"/>
    <s v="Accommodation"/>
    <n v="6"/>
    <n v="4"/>
    <n v="1028.52"/>
    <x v="1"/>
    <n v="171.42"/>
  </r>
  <r>
    <n v="6947"/>
    <x v="1"/>
    <x v="194"/>
    <d v="2023-06-20T00:00:00"/>
    <x v="366"/>
    <x v="0"/>
    <n v="196.6"/>
    <n v="2"/>
    <n v="0"/>
    <x v="2"/>
    <s v="Debit Card"/>
    <x v="0"/>
    <s v="No"/>
    <s v="Food &amp; Beverage"/>
    <n v="10"/>
    <n v="2"/>
    <n v="1966"/>
    <x v="0"/>
    <n v="196.6"/>
  </r>
  <r>
    <n v="6948"/>
    <x v="3"/>
    <x v="122"/>
    <d v="2023-06-29T00:00:00"/>
    <x v="341"/>
    <x v="1"/>
    <n v="135.25"/>
    <n v="1"/>
    <n v="3"/>
    <x v="4"/>
    <s v="Bank Transfer"/>
    <x v="1"/>
    <s v="No"/>
    <s v="Food &amp; Beverage"/>
    <n v="5"/>
    <n v="4"/>
    <n v="676.25"/>
    <x v="1"/>
    <n v="135.25"/>
  </r>
  <r>
    <n v="6949"/>
    <x v="1"/>
    <x v="97"/>
    <d v="2023-12-24T00:00:00"/>
    <x v="17"/>
    <x v="3"/>
    <n v="365.55"/>
    <n v="1"/>
    <n v="0"/>
    <x v="1"/>
    <s v="UPI"/>
    <x v="0"/>
    <s v="No"/>
    <s v="Food &amp; Beverage"/>
    <n v="13"/>
    <n v="1"/>
    <n v="4752.1500000000005"/>
    <x v="0"/>
    <n v="365.55000000000007"/>
  </r>
  <r>
    <n v="6950"/>
    <x v="0"/>
    <x v="87"/>
    <d v="2023-12-10T00:00:00"/>
    <x v="199"/>
    <x v="0"/>
    <n v="236.84"/>
    <n v="4"/>
    <n v="1"/>
    <x v="1"/>
    <s v="Debit Card"/>
    <x v="3"/>
    <s v="No"/>
    <s v="Food &amp; Beverage"/>
    <n v="5"/>
    <n v="5"/>
    <n v="0"/>
    <x v="2"/>
    <n v="0"/>
  </r>
  <r>
    <n v="6951"/>
    <x v="2"/>
    <x v="134"/>
    <d v="2023-07-16T00:00:00"/>
    <x v="20"/>
    <x v="1"/>
    <n v="202.07"/>
    <n v="2"/>
    <n v="0"/>
    <x v="2"/>
    <s v="Debit Card"/>
    <x v="2"/>
    <s v="No"/>
    <s v="Accommodation"/>
    <n v="7"/>
    <n v="2"/>
    <n v="0"/>
    <x v="2"/>
    <n v="0"/>
  </r>
  <r>
    <n v="6952"/>
    <x v="3"/>
    <x v="325"/>
    <d v="2023-08-03T00:00:00"/>
    <x v="41"/>
    <x v="3"/>
    <n v="377.13"/>
    <n v="1"/>
    <n v="0"/>
    <x v="1"/>
    <s v="Debit Card"/>
    <x v="0"/>
    <s v="No"/>
    <s v="Accommodation"/>
    <n v="10"/>
    <n v="1"/>
    <n v="3771.3"/>
    <x v="0"/>
    <n v="377.13"/>
  </r>
  <r>
    <n v="6953"/>
    <x v="3"/>
    <x v="163"/>
    <d v="2023-12-05T00:00:00"/>
    <x v="329"/>
    <x v="2"/>
    <n v="159.19999999999999"/>
    <n v="3"/>
    <n v="0"/>
    <x v="2"/>
    <s v="UPI"/>
    <x v="0"/>
    <s v="Yes"/>
    <s v="Accommodation"/>
    <n v="4"/>
    <n v="3"/>
    <n v="636.79999999999995"/>
    <x v="0"/>
    <n v="159.19999999999999"/>
  </r>
  <r>
    <n v="6954"/>
    <x v="2"/>
    <x v="285"/>
    <d v="2023-07-10T00:00:00"/>
    <x v="273"/>
    <x v="1"/>
    <n v="214.99"/>
    <n v="1"/>
    <n v="1"/>
    <x v="1"/>
    <s v="UPI"/>
    <x v="2"/>
    <s v="No"/>
    <s v="Accommodation"/>
    <n v="11"/>
    <n v="2"/>
    <n v="0"/>
    <x v="2"/>
    <n v="0"/>
  </r>
  <r>
    <n v="6955"/>
    <x v="2"/>
    <x v="138"/>
    <d v="2023-10-29T00:00:00"/>
    <x v="265"/>
    <x v="1"/>
    <n v="171.56"/>
    <n v="1"/>
    <n v="0"/>
    <x v="1"/>
    <s v="Bank Transfer"/>
    <x v="0"/>
    <s v="No"/>
    <s v="Accommodation"/>
    <n v="1"/>
    <n v="1"/>
    <n v="171.56"/>
    <x v="0"/>
    <n v="171.56"/>
  </r>
  <r>
    <n v="6956"/>
    <x v="0"/>
    <x v="237"/>
    <d v="2023-08-16T00:00:00"/>
    <x v="20"/>
    <x v="0"/>
    <n v="279.98"/>
    <n v="3"/>
    <n v="0"/>
    <x v="1"/>
    <s v="Debit Card"/>
    <x v="0"/>
    <s v="No"/>
    <s v="Accommodation"/>
    <n v="9"/>
    <n v="3"/>
    <n v="2519.8200000000002"/>
    <x v="0"/>
    <n v="279.98"/>
  </r>
  <r>
    <n v="6957"/>
    <x v="1"/>
    <x v="92"/>
    <d v="2023-12-02T00:00:00"/>
    <x v="206"/>
    <x v="1"/>
    <n v="97.46"/>
    <n v="4"/>
    <n v="0"/>
    <x v="3"/>
    <s v="Cash"/>
    <x v="1"/>
    <s v="Yes"/>
    <s v="Accommodation"/>
    <n v="9"/>
    <n v="4"/>
    <n v="877.14"/>
    <x v="1"/>
    <n v="97.46"/>
  </r>
  <r>
    <n v="6958"/>
    <x v="3"/>
    <x v="98"/>
    <d v="2023-05-21T00:00:00"/>
    <x v="259"/>
    <x v="0"/>
    <n v="247.48"/>
    <n v="4"/>
    <n v="2"/>
    <x v="2"/>
    <s v="Debit Card"/>
    <x v="3"/>
    <s v="No"/>
    <s v="Food &amp; Beverage"/>
    <n v="6"/>
    <n v="6"/>
    <n v="0"/>
    <x v="2"/>
    <n v="0"/>
  </r>
  <r>
    <n v="6959"/>
    <x v="1"/>
    <x v="233"/>
    <d v="2023-03-05T00:00:00"/>
    <x v="200"/>
    <x v="1"/>
    <n v="124.93"/>
    <n v="1"/>
    <n v="0"/>
    <x v="1"/>
    <s v="Bank Transfer"/>
    <x v="0"/>
    <s v="No"/>
    <s v="Food &amp; Beverage"/>
    <n v="2"/>
    <n v="1"/>
    <n v="249.86"/>
    <x v="0"/>
    <n v="124.93"/>
  </r>
  <r>
    <n v="6960"/>
    <x v="0"/>
    <x v="48"/>
    <d v="2023-01-21T00:00:00"/>
    <x v="77"/>
    <x v="2"/>
    <n v="83.29"/>
    <n v="2"/>
    <n v="0"/>
    <x v="0"/>
    <s v="Credit Card"/>
    <x v="1"/>
    <s v="No"/>
    <s v="Accommodation"/>
    <n v="5"/>
    <n v="2"/>
    <n v="416.45000000000005"/>
    <x v="1"/>
    <n v="83.29"/>
  </r>
  <r>
    <n v="6961"/>
    <x v="1"/>
    <x v="249"/>
    <d v="2023-06-07T00:00:00"/>
    <x v="371"/>
    <x v="2"/>
    <n v="90.71"/>
    <n v="4"/>
    <n v="2"/>
    <x v="0"/>
    <s v="UPI"/>
    <x v="0"/>
    <s v="No"/>
    <s v="Food &amp; Beverage"/>
    <n v="5"/>
    <n v="6"/>
    <n v="453.54999999999995"/>
    <x v="0"/>
    <n v="90.71"/>
  </r>
  <r>
    <n v="6962"/>
    <x v="2"/>
    <x v="101"/>
    <d v="2023-05-14T00:00:00"/>
    <x v="175"/>
    <x v="2"/>
    <n v="72.650000000000006"/>
    <n v="1"/>
    <n v="0"/>
    <x v="1"/>
    <s v="Bank Transfer"/>
    <x v="0"/>
    <s v="No"/>
    <s v="Other"/>
    <n v="3"/>
    <n v="1"/>
    <n v="217.95000000000002"/>
    <x v="0"/>
    <n v="72.650000000000006"/>
  </r>
  <r>
    <n v="6963"/>
    <x v="2"/>
    <x v="263"/>
    <d v="2023-08-04T00:00:00"/>
    <x v="257"/>
    <x v="0"/>
    <n v="237.53"/>
    <n v="2"/>
    <n v="0"/>
    <x v="1"/>
    <s v="Bank Transfer"/>
    <x v="1"/>
    <s v="Yes"/>
    <s v="Accommodation"/>
    <n v="8"/>
    <n v="2"/>
    <n v="1900.24"/>
    <x v="1"/>
    <n v="237.53"/>
  </r>
  <r>
    <n v="6964"/>
    <x v="1"/>
    <x v="86"/>
    <d v="2023-07-30T00:00:00"/>
    <x v="348"/>
    <x v="0"/>
    <n v="211.07"/>
    <n v="4"/>
    <n v="0"/>
    <x v="1"/>
    <s v="Debit Card"/>
    <x v="0"/>
    <s v="No"/>
    <s v="Spa Services"/>
    <n v="9"/>
    <n v="4"/>
    <n v="1899.6299999999999"/>
    <x v="0"/>
    <n v="211.07"/>
  </r>
  <r>
    <n v="6965"/>
    <x v="2"/>
    <x v="138"/>
    <d v="2023-10-29T00:00:00"/>
    <x v="344"/>
    <x v="0"/>
    <n v="315.01"/>
    <n v="4"/>
    <n v="0"/>
    <x v="2"/>
    <s v="Cash"/>
    <x v="1"/>
    <s v="No"/>
    <s v="Accommodation"/>
    <n v="1"/>
    <n v="4"/>
    <n v="315.01"/>
    <x v="1"/>
    <n v="315.01"/>
  </r>
  <r>
    <n v="6966"/>
    <x v="1"/>
    <x v="325"/>
    <d v="2023-07-27T00:00:00"/>
    <x v="88"/>
    <x v="2"/>
    <n v="79"/>
    <n v="2"/>
    <n v="0"/>
    <x v="0"/>
    <s v="Bank Transfer"/>
    <x v="0"/>
    <s v="No"/>
    <s v="Accommodation"/>
    <n v="3"/>
    <n v="2"/>
    <n v="237"/>
    <x v="0"/>
    <n v="79"/>
  </r>
  <r>
    <n v="6967"/>
    <x v="3"/>
    <x v="92"/>
    <d v="2023-11-30T00:00:00"/>
    <x v="344"/>
    <x v="1"/>
    <n v="200.57"/>
    <n v="4"/>
    <n v="0"/>
    <x v="1"/>
    <s v="Debit Card"/>
    <x v="0"/>
    <s v="No"/>
    <s v="Accommodation"/>
    <n v="7"/>
    <n v="4"/>
    <n v="1403.99"/>
    <x v="0"/>
    <n v="200.57"/>
  </r>
  <r>
    <n v="6968"/>
    <x v="3"/>
    <x v="73"/>
    <d v="2023-11-08T00:00:00"/>
    <x v="152"/>
    <x v="1"/>
    <n v="185.41"/>
    <n v="4"/>
    <n v="0"/>
    <x v="4"/>
    <s v="Bank Transfer"/>
    <x v="0"/>
    <s v="Yes"/>
    <s v="Spa Services"/>
    <n v="13"/>
    <n v="4"/>
    <n v="2410.33"/>
    <x v="0"/>
    <n v="185.41"/>
  </r>
  <r>
    <n v="6969"/>
    <x v="1"/>
    <x v="25"/>
    <d v="2023-11-29T00:00:00"/>
    <x v="22"/>
    <x v="0"/>
    <n v="185.58"/>
    <n v="1"/>
    <n v="2"/>
    <x v="2"/>
    <s v="UPI"/>
    <x v="0"/>
    <s v="No"/>
    <s v="Accommodation"/>
    <n v="1"/>
    <n v="3"/>
    <n v="185.58"/>
    <x v="0"/>
    <n v="185.58"/>
  </r>
  <r>
    <n v="6970"/>
    <x v="2"/>
    <x v="68"/>
    <d v="2023-11-21T00:00:00"/>
    <x v="356"/>
    <x v="0"/>
    <n v="178.18"/>
    <n v="2"/>
    <n v="0"/>
    <x v="1"/>
    <s v="UPI"/>
    <x v="2"/>
    <s v="Yes"/>
    <s v="Laundry"/>
    <n v="6"/>
    <n v="2"/>
    <n v="0"/>
    <x v="2"/>
    <n v="0"/>
  </r>
  <r>
    <n v="6971"/>
    <x v="1"/>
    <x v="276"/>
    <d v="2023-02-07T00:00:00"/>
    <x v="119"/>
    <x v="2"/>
    <n v="54.26"/>
    <n v="2"/>
    <n v="0"/>
    <x v="2"/>
    <s v="Credit Card"/>
    <x v="0"/>
    <s v="Yes"/>
    <s v="Food &amp; Beverage"/>
    <n v="9"/>
    <n v="2"/>
    <n v="488.34"/>
    <x v="0"/>
    <n v="54.26"/>
  </r>
  <r>
    <n v="6972"/>
    <x v="3"/>
    <x v="207"/>
    <d v="2023-06-01T00:00:00"/>
    <x v="340"/>
    <x v="3"/>
    <n v="341.04"/>
    <n v="2"/>
    <n v="0"/>
    <x v="0"/>
    <s v="UPI"/>
    <x v="0"/>
    <s v="No"/>
    <s v="Accommodation"/>
    <n v="3"/>
    <n v="2"/>
    <n v="1023.1200000000001"/>
    <x v="0"/>
    <n v="341.04"/>
  </r>
  <r>
    <n v="6973"/>
    <x v="3"/>
    <x v="243"/>
    <d v="2023-08-09T00:00:00"/>
    <x v="135"/>
    <x v="2"/>
    <n v="151.9"/>
    <n v="3"/>
    <n v="2"/>
    <x v="1"/>
    <s v="Bank Transfer"/>
    <x v="0"/>
    <s v="Yes"/>
    <s v="Laundry"/>
    <n v="7"/>
    <n v="5"/>
    <n v="1063.3"/>
    <x v="0"/>
    <n v="151.9"/>
  </r>
  <r>
    <n v="6974"/>
    <x v="0"/>
    <x v="90"/>
    <d v="2023-09-01T00:00:00"/>
    <x v="245"/>
    <x v="2"/>
    <n v="101.26"/>
    <n v="3"/>
    <n v="2"/>
    <x v="0"/>
    <s v="Cash"/>
    <x v="1"/>
    <s v="No"/>
    <s v="Spa Services"/>
    <n v="4"/>
    <n v="5"/>
    <n v="405.04"/>
    <x v="1"/>
    <n v="101.26"/>
  </r>
  <r>
    <n v="6975"/>
    <x v="1"/>
    <x v="287"/>
    <d v="2023-06-06T00:00:00"/>
    <x v="341"/>
    <x v="1"/>
    <n v="160.63"/>
    <n v="2"/>
    <n v="1"/>
    <x v="0"/>
    <s v="Credit Card"/>
    <x v="1"/>
    <s v="Yes"/>
    <s v="Accommodation"/>
    <n v="11"/>
    <n v="3"/>
    <n v="1766.9299999999998"/>
    <x v="1"/>
    <n v="160.63"/>
  </r>
  <r>
    <n v="6976"/>
    <x v="2"/>
    <x v="23"/>
    <d v="2023-02-13T00:00:00"/>
    <x v="372"/>
    <x v="1"/>
    <n v="120.77"/>
    <n v="2"/>
    <n v="0"/>
    <x v="1"/>
    <s v="Debit Card"/>
    <x v="2"/>
    <s v="Yes"/>
    <s v="Accommodation"/>
    <n v="3"/>
    <n v="2"/>
    <n v="0"/>
    <x v="2"/>
    <n v="0"/>
  </r>
  <r>
    <n v="6977"/>
    <x v="2"/>
    <x v="192"/>
    <d v="2023-12-26T00:00:00"/>
    <x v="69"/>
    <x v="0"/>
    <n v="241.55"/>
    <n v="4"/>
    <n v="0"/>
    <x v="1"/>
    <s v="Debit Card"/>
    <x v="1"/>
    <s v="No"/>
    <s v="Accommodation"/>
    <n v="2"/>
    <n v="4"/>
    <n v="483.1"/>
    <x v="1"/>
    <n v="241.55"/>
  </r>
  <r>
    <n v="6978"/>
    <x v="0"/>
    <x v="297"/>
    <d v="2023-10-18T00:00:00"/>
    <x v="133"/>
    <x v="2"/>
    <n v="111.38"/>
    <n v="3"/>
    <n v="1"/>
    <x v="2"/>
    <s v="Bank Transfer"/>
    <x v="2"/>
    <s v="Yes"/>
    <s v="Accommodation"/>
    <n v="7"/>
    <n v="4"/>
    <n v="0"/>
    <x v="2"/>
    <n v="0"/>
  </r>
  <r>
    <n v="6979"/>
    <x v="3"/>
    <x v="162"/>
    <d v="2023-01-30T00:00:00"/>
    <x v="217"/>
    <x v="2"/>
    <n v="80.87"/>
    <n v="1"/>
    <n v="0"/>
    <x v="4"/>
    <s v="UPI"/>
    <x v="1"/>
    <s v="No"/>
    <s v="Accommodation"/>
    <n v="4"/>
    <n v="1"/>
    <n v="323.48"/>
    <x v="1"/>
    <n v="80.87"/>
  </r>
  <r>
    <n v="6980"/>
    <x v="2"/>
    <x v="219"/>
    <d v="2023-07-12T00:00:00"/>
    <x v="142"/>
    <x v="1"/>
    <n v="189.32"/>
    <n v="1"/>
    <n v="1"/>
    <x v="2"/>
    <s v="UPI"/>
    <x v="2"/>
    <s v="No"/>
    <s v="Accommodation"/>
    <n v="4"/>
    <n v="2"/>
    <n v="0"/>
    <x v="2"/>
    <n v="0"/>
  </r>
  <r>
    <n v="6981"/>
    <x v="0"/>
    <x v="120"/>
    <d v="2023-06-29T00:00:00"/>
    <x v="142"/>
    <x v="3"/>
    <n v="310.89"/>
    <n v="2"/>
    <n v="2"/>
    <x v="2"/>
    <s v="Bank Transfer"/>
    <x v="3"/>
    <s v="No"/>
    <s v="Accommodation"/>
    <n v="12"/>
    <n v="4"/>
    <n v="0"/>
    <x v="2"/>
    <n v="0"/>
  </r>
  <r>
    <n v="6982"/>
    <x v="1"/>
    <x v="181"/>
    <d v="2023-03-02T00:00:00"/>
    <x v="275"/>
    <x v="0"/>
    <n v="172.54"/>
    <n v="2"/>
    <n v="0"/>
    <x v="2"/>
    <s v="UPI"/>
    <x v="1"/>
    <s v="No"/>
    <s v="Other"/>
    <n v="4"/>
    <n v="2"/>
    <n v="690.16"/>
    <x v="1"/>
    <n v="172.54"/>
  </r>
  <r>
    <n v="6983"/>
    <x v="3"/>
    <x v="275"/>
    <d v="2023-04-07T00:00:00"/>
    <x v="55"/>
    <x v="2"/>
    <n v="158.94"/>
    <n v="2"/>
    <n v="0"/>
    <x v="1"/>
    <s v="Debit Card"/>
    <x v="0"/>
    <s v="No"/>
    <s v="Food &amp; Beverage"/>
    <n v="10"/>
    <n v="2"/>
    <n v="1589.4"/>
    <x v="0"/>
    <n v="158.94"/>
  </r>
  <r>
    <n v="6984"/>
    <x v="1"/>
    <x v="105"/>
    <d v="2023-07-23T00:00:00"/>
    <x v="194"/>
    <x v="3"/>
    <n v="362.46"/>
    <n v="1"/>
    <n v="1"/>
    <x v="1"/>
    <s v="UPI"/>
    <x v="0"/>
    <s v="No"/>
    <s v="Accommodation"/>
    <n v="4"/>
    <n v="2"/>
    <n v="1449.84"/>
    <x v="0"/>
    <n v="362.46"/>
  </r>
  <r>
    <n v="6985"/>
    <x v="1"/>
    <x v="270"/>
    <d v="2023-11-26T00:00:00"/>
    <x v="363"/>
    <x v="2"/>
    <n v="71.010000000000005"/>
    <n v="2"/>
    <n v="0"/>
    <x v="2"/>
    <s v="UPI"/>
    <x v="2"/>
    <s v="No"/>
    <s v="Laundry"/>
    <n v="2"/>
    <n v="2"/>
    <n v="0"/>
    <x v="2"/>
    <n v="0"/>
  </r>
  <r>
    <n v="6986"/>
    <x v="1"/>
    <x v="331"/>
    <d v="2024-01-07T00:00:00"/>
    <x v="411"/>
    <x v="3"/>
    <n v="283.77999999999997"/>
    <n v="2"/>
    <n v="0"/>
    <x v="0"/>
    <s v="Bank Transfer"/>
    <x v="0"/>
    <s v="No"/>
    <s v="Spa Services"/>
    <n v="11"/>
    <n v="2"/>
    <n v="3121.58"/>
    <x v="0"/>
    <n v="283.77999999999997"/>
  </r>
  <r>
    <n v="6987"/>
    <x v="0"/>
    <x v="161"/>
    <d v="2023-03-29T00:00:00"/>
    <x v="111"/>
    <x v="2"/>
    <n v="61.19"/>
    <n v="1"/>
    <n v="0"/>
    <x v="4"/>
    <s v="Cash"/>
    <x v="2"/>
    <s v="Yes"/>
    <s v="Other"/>
    <n v="4"/>
    <n v="1"/>
    <n v="0"/>
    <x v="2"/>
    <n v="0"/>
  </r>
  <r>
    <n v="6988"/>
    <x v="2"/>
    <x v="335"/>
    <d v="2023-07-25T00:00:00"/>
    <x v="231"/>
    <x v="2"/>
    <n v="73.66"/>
    <n v="1"/>
    <n v="1"/>
    <x v="2"/>
    <s v="UPI"/>
    <x v="0"/>
    <s v="No"/>
    <s v="Food &amp; Beverage"/>
    <n v="12"/>
    <n v="2"/>
    <n v="883.92"/>
    <x v="0"/>
    <n v="73.66"/>
  </r>
  <r>
    <n v="6989"/>
    <x v="3"/>
    <x v="246"/>
    <d v="2023-05-12T00:00:00"/>
    <x v="40"/>
    <x v="1"/>
    <n v="171"/>
    <n v="2"/>
    <n v="2"/>
    <x v="3"/>
    <s v="Debit Card"/>
    <x v="1"/>
    <s v="No"/>
    <s v="Food &amp; Beverage"/>
    <n v="4"/>
    <n v="4"/>
    <n v="684"/>
    <x v="1"/>
    <n v="171"/>
  </r>
  <r>
    <n v="6990"/>
    <x v="3"/>
    <x v="225"/>
    <d v="2023-08-30T00:00:00"/>
    <x v="99"/>
    <x v="3"/>
    <n v="598.04999999999995"/>
    <n v="2"/>
    <n v="0"/>
    <x v="2"/>
    <s v="Bank Transfer"/>
    <x v="2"/>
    <s v="No"/>
    <s v="Accommodation"/>
    <n v="6"/>
    <n v="2"/>
    <n v="0"/>
    <x v="2"/>
    <n v="0"/>
  </r>
  <r>
    <n v="6991"/>
    <x v="0"/>
    <x v="31"/>
    <d v="2023-01-09T00:00:00"/>
    <x v="24"/>
    <x v="0"/>
    <n v="230.16"/>
    <n v="4"/>
    <n v="0"/>
    <x v="4"/>
    <s v="Bank Transfer"/>
    <x v="1"/>
    <s v="No"/>
    <s v="Accommodation"/>
    <n v="1"/>
    <n v="4"/>
    <n v="230.16"/>
    <x v="1"/>
    <n v="230.16"/>
  </r>
  <r>
    <n v="6992"/>
    <x v="2"/>
    <x v="123"/>
    <d v="2024-01-03T00:00:00"/>
    <x v="230"/>
    <x v="2"/>
    <n v="146.38"/>
    <n v="1"/>
    <n v="1"/>
    <x v="1"/>
    <s v="Debit Card"/>
    <x v="0"/>
    <s v="Yes"/>
    <s v="Laundry"/>
    <n v="5"/>
    <n v="2"/>
    <n v="731.9"/>
    <x v="0"/>
    <n v="146.38"/>
  </r>
  <r>
    <n v="6993"/>
    <x v="2"/>
    <x v="267"/>
    <d v="2023-11-22T00:00:00"/>
    <x v="329"/>
    <x v="0"/>
    <n v="314.97000000000003"/>
    <n v="3"/>
    <n v="3"/>
    <x v="1"/>
    <s v="Bank Transfer"/>
    <x v="0"/>
    <s v="Yes"/>
    <s v="Accommodation"/>
    <n v="3"/>
    <n v="6"/>
    <n v="944.91000000000008"/>
    <x v="0"/>
    <n v="314.97000000000003"/>
  </r>
  <r>
    <n v="6994"/>
    <x v="1"/>
    <x v="346"/>
    <d v="2023-09-06T00:00:00"/>
    <x v="298"/>
    <x v="0"/>
    <n v="219.85"/>
    <n v="3"/>
    <n v="2"/>
    <x v="2"/>
    <s v="Debit Card"/>
    <x v="2"/>
    <s v="Yes"/>
    <s v="Laundry"/>
    <n v="6"/>
    <n v="5"/>
    <n v="0"/>
    <x v="2"/>
    <n v="0"/>
  </r>
  <r>
    <n v="6995"/>
    <x v="1"/>
    <x v="258"/>
    <d v="2023-07-11T00:00:00"/>
    <x v="366"/>
    <x v="1"/>
    <n v="169.07"/>
    <n v="2"/>
    <n v="3"/>
    <x v="0"/>
    <s v="Cash"/>
    <x v="0"/>
    <s v="No"/>
    <s v="Accommodation"/>
    <n v="1"/>
    <n v="5"/>
    <n v="169.07"/>
    <x v="0"/>
    <n v="169.07"/>
  </r>
  <r>
    <n v="6996"/>
    <x v="0"/>
    <x v="49"/>
    <d v="2023-03-19T00:00:00"/>
    <x v="45"/>
    <x v="0"/>
    <n v="173.05"/>
    <n v="1"/>
    <n v="0"/>
    <x v="2"/>
    <s v="Credit Card"/>
    <x v="0"/>
    <s v="No"/>
    <s v="Accommodation"/>
    <n v="2"/>
    <n v="1"/>
    <n v="346.1"/>
    <x v="0"/>
    <n v="173.05"/>
  </r>
  <r>
    <n v="6997"/>
    <x v="2"/>
    <x v="73"/>
    <d v="2023-10-29T00:00:00"/>
    <x v="315"/>
    <x v="2"/>
    <n v="85.81"/>
    <n v="3"/>
    <n v="0"/>
    <x v="1"/>
    <s v="Debit Card"/>
    <x v="2"/>
    <s v="No"/>
    <s v="Accommodation"/>
    <n v="3"/>
    <n v="3"/>
    <n v="0"/>
    <x v="2"/>
    <n v="0"/>
  </r>
  <r>
    <n v="6998"/>
    <x v="1"/>
    <x v="279"/>
    <d v="2023-03-13T00:00:00"/>
    <x v="301"/>
    <x v="2"/>
    <n v="57.48"/>
    <n v="2"/>
    <n v="2"/>
    <x v="3"/>
    <s v="Bank Transfer"/>
    <x v="1"/>
    <s v="Yes"/>
    <s v="Food &amp; Beverage"/>
    <n v="3"/>
    <n v="4"/>
    <n v="172.44"/>
    <x v="1"/>
    <n v="57.48"/>
  </r>
  <r>
    <n v="6999"/>
    <x v="3"/>
    <x v="246"/>
    <d v="2023-05-11T00:00:00"/>
    <x v="222"/>
    <x v="1"/>
    <n v="194.08"/>
    <n v="1"/>
    <n v="1"/>
    <x v="2"/>
    <s v="Bank Transfer"/>
    <x v="0"/>
    <s v="Yes"/>
    <s v="Accommodation"/>
    <n v="3"/>
    <n v="2"/>
    <n v="582.24"/>
    <x v="0"/>
    <n v="194.08"/>
  </r>
  <r>
    <n v="7000"/>
    <x v="0"/>
    <x v="214"/>
    <d v="2023-09-01T00:00:00"/>
    <x v="297"/>
    <x v="0"/>
    <n v="224.66"/>
    <n v="2"/>
    <n v="1"/>
    <x v="3"/>
    <s v="Debit Card"/>
    <x v="0"/>
    <s v="No"/>
    <s v="Accommodation"/>
    <n v="6"/>
    <n v="3"/>
    <n v="1347.96"/>
    <x v="0"/>
    <n v="224.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9EF7E5-ACA7-4583-834B-397CB48E3E7A}" name="pv_room_typ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13:J19" firstHeaderRow="1" firstDataRow="2" firstDataCol="1"/>
  <pivotFields count="22">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 showAll="0"/>
    <pivotField showAll="0"/>
    <pivotField showAll="0"/>
    <pivotField showAll="0">
      <items count="6">
        <item x="2"/>
        <item x="0"/>
        <item x="4"/>
        <item x="3"/>
        <item x="1"/>
        <item t="default"/>
      </items>
    </pivotField>
    <pivotField showAll="0"/>
    <pivotField showAll="0"/>
    <pivotField showAll="0"/>
    <pivotField showAll="0"/>
    <pivotField showAll="0"/>
    <pivotField showAll="0"/>
    <pivotField dataField="1" numFmtId="164" showAll="0"/>
    <pivotField axis="axisCol" showAll="0">
      <items count="4">
        <item x="1"/>
        <item x="0"/>
        <item h="1" x="2"/>
        <item t="default"/>
      </items>
    </pivotField>
    <pivotField numFmtId="164" showAll="0"/>
    <pivotField showAll="0">
      <items count="7">
        <item x="1"/>
        <item x="2"/>
        <item x="3"/>
        <item x="4"/>
        <item x="0"/>
        <item x="5"/>
        <item t="default"/>
      </items>
    </pivotField>
    <pivotField showAll="0">
      <items count="5">
        <item x="2"/>
        <item x="0"/>
        <item x="1"/>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Fields count="1">
    <field x="17"/>
  </colFields>
  <colItems count="3">
    <i>
      <x/>
    </i>
    <i>
      <x v="1"/>
    </i>
    <i t="grand">
      <x/>
    </i>
  </colItems>
  <dataFields count="1">
    <dataField name="Sum of Revenue_Amount" fld="16" baseField="0" baseItem="0"/>
  </dataFields>
  <chartFormats count="6">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7" format="8" series="1">
      <pivotArea type="data" outline="0" fieldPosition="0">
        <references count="2">
          <reference field="4294967294" count="1" selected="0">
            <x v="0"/>
          </reference>
          <reference field="17" count="1" selected="0">
            <x v="0"/>
          </reference>
        </references>
      </pivotArea>
    </chartFormat>
    <chartFormat chart="7" format="9" series="1">
      <pivotArea type="data" outline="0" fieldPosition="0">
        <references count="2">
          <reference field="4294967294" count="1" selected="0">
            <x v="0"/>
          </reference>
          <reference field="17" count="1" selected="0">
            <x v="1"/>
          </reference>
        </references>
      </pivotArea>
    </chartFormat>
    <chartFormat chart="12" format="12" series="1">
      <pivotArea type="data" outline="0" fieldPosition="0">
        <references count="2">
          <reference field="4294967294" count="1" selected="0">
            <x v="0"/>
          </reference>
          <reference field="17" count="1" selected="0">
            <x v="0"/>
          </reference>
        </references>
      </pivotArea>
    </chartFormat>
    <chartFormat chart="12" format="13"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DBB841-5138-4D2B-B1AD-C8FEBED3449A}" name="pv_month"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23:M37" firstHeaderRow="1" firstDataRow="2" firstDataCol="1"/>
  <pivotFields count="22">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65"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pivotField showAll="0"/>
    <pivotField showAll="0"/>
    <pivotField showAll="0">
      <items count="6">
        <item x="2"/>
        <item x="0"/>
        <item x="4"/>
        <item x="3"/>
        <item x="1"/>
        <item t="default"/>
      </items>
    </pivotField>
    <pivotField showAll="0"/>
    <pivotField showAll="0"/>
    <pivotField showAll="0"/>
    <pivotField showAll="0"/>
    <pivotField showAll="0"/>
    <pivotField showAll="0"/>
    <pivotField dataField="1" numFmtId="164" showAll="0"/>
    <pivotField axis="axisCol" showAll="0">
      <items count="4">
        <item x="1"/>
        <item x="0"/>
        <item x="2"/>
        <item t="default"/>
      </items>
    </pivotField>
    <pivotField numFmtId="164" showAll="0"/>
    <pivotField showAll="0" defaultSubtotal="0">
      <items count="6">
        <item sd="0" x="1"/>
        <item sd="0" x="2"/>
        <item sd="0" x="3"/>
        <item sd="0" x="4"/>
        <item x="0"/>
        <item x="5"/>
      </items>
    </pivotField>
    <pivotField showAll="0" defaultSubtotal="0">
      <items count="4">
        <item sd="0" x="2"/>
        <item x="0"/>
        <item x="1"/>
        <item x="3"/>
      </items>
    </pivotField>
    <pivotField axis="axisRow" showAll="0">
      <items count="15">
        <item x="0"/>
        <item sd="0" x="1"/>
        <item sd="0" x="2"/>
        <item sd="0" x="3"/>
        <item x="4"/>
        <item x="5"/>
        <item x="6"/>
        <item x="7"/>
        <item x="8"/>
        <item x="9"/>
        <item x="10"/>
        <item x="11"/>
        <item x="12"/>
        <item x="13"/>
        <item t="default"/>
      </items>
    </pivotField>
  </pivotFields>
  <rowFields count="1">
    <field x="21"/>
  </rowFields>
  <rowItems count="13">
    <i>
      <x v="1"/>
    </i>
    <i>
      <x v="2"/>
    </i>
    <i>
      <x v="3"/>
    </i>
    <i>
      <x v="4"/>
    </i>
    <i>
      <x v="5"/>
    </i>
    <i>
      <x v="6"/>
    </i>
    <i>
      <x v="7"/>
    </i>
    <i>
      <x v="8"/>
    </i>
    <i>
      <x v="9"/>
    </i>
    <i>
      <x v="10"/>
    </i>
    <i>
      <x v="11"/>
    </i>
    <i>
      <x v="12"/>
    </i>
    <i t="grand">
      <x/>
    </i>
  </rowItems>
  <colFields count="1">
    <field x="17"/>
  </colFields>
  <colItems count="4">
    <i>
      <x/>
    </i>
    <i>
      <x v="1"/>
    </i>
    <i>
      <x v="2"/>
    </i>
    <i t="grand">
      <x/>
    </i>
  </colItems>
  <dataFields count="1">
    <dataField name="Sum of Revenue_Amount" fld="16" baseField="0" baseItem="0"/>
  </dataFields>
  <chartFormats count="4">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2">
          <reference field="4294967294" count="1" selected="0">
            <x v="0"/>
          </reference>
          <reference field="17" count="1" selected="0">
            <x v="1"/>
          </reference>
        </references>
      </pivotArea>
    </chartFormat>
    <chartFormat chart="10" format="24" series="1">
      <pivotArea type="data" outline="0" fieldPosition="0">
        <references count="2">
          <reference field="4294967294" count="1" selected="0">
            <x v="0"/>
          </reference>
          <reference field="17" count="1" selected="0">
            <x v="2"/>
          </reference>
        </references>
      </pivotArea>
    </chartFormat>
    <chartFormat chart="10" format="25"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B992B6-AAC1-445E-8010-C895BD73EA55}" name="pv_top_branch"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7" firstHeaderRow="1" firstDataRow="1" firstDataCol="1"/>
  <pivotFields count="22">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65" showAll="0"/>
    <pivotField showAll="0">
      <items count="5">
        <item x="0"/>
        <item x="1"/>
        <item x="2"/>
        <item x="3"/>
        <item t="default"/>
      </items>
    </pivotField>
    <pivotField showAll="0"/>
    <pivotField showAll="0"/>
    <pivotField showAll="0"/>
    <pivotField showAll="0">
      <items count="6">
        <item x="2"/>
        <item x="0"/>
        <item x="4"/>
        <item x="3"/>
        <item x="1"/>
        <item t="default"/>
      </items>
    </pivotField>
    <pivotField showAll="0"/>
    <pivotField showAll="0"/>
    <pivotField showAll="0"/>
    <pivotField showAll="0"/>
    <pivotField showAll="0"/>
    <pivotField showAll="0"/>
    <pivotField dataField="1" numFmtId="164" showAll="0"/>
    <pivotField showAll="0"/>
    <pivotField numFmtId="164" showAll="0"/>
    <pivotField showAll="0" defaultSubtotal="0"/>
    <pivotField showAll="0" defaultSubtotal="0"/>
    <pivotField showAll="0">
      <items count="15">
        <item x="0"/>
        <item x="1"/>
        <item x="2"/>
        <item x="3"/>
        <item x="4"/>
        <item x="5"/>
        <item x="6"/>
        <item x="7"/>
        <item x="8"/>
        <item x="9"/>
        <item x="10"/>
        <item x="11"/>
        <item x="12"/>
        <item x="13"/>
        <item t="default"/>
      </items>
    </pivotField>
  </pivotFields>
  <rowFields count="1">
    <field x="1"/>
  </rowFields>
  <rowItems count="5">
    <i>
      <x v="3"/>
    </i>
    <i>
      <x/>
    </i>
    <i>
      <x v="1"/>
    </i>
    <i>
      <x v="2"/>
    </i>
    <i t="grand">
      <x/>
    </i>
  </rowItems>
  <colItems count="1">
    <i/>
  </colItems>
  <dataFields count="1">
    <dataField name="Sum of Revenue_Amoun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075183-AC3D-49B0-B183-98AAED748872}" name="pv_count_sourc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3:B19" firstHeaderRow="1" firstDataRow="1" firstDataCol="1"/>
  <pivotFields count="22">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pivotField showAll="0"/>
    <pivotField showAll="0"/>
    <pivotField axis="axisRow" showAll="0">
      <items count="6">
        <item x="2"/>
        <item x="0"/>
        <item x="4"/>
        <item x="3"/>
        <item x="1"/>
        <item t="default"/>
      </items>
    </pivotField>
    <pivotField showAll="0"/>
    <pivotField showAll="0"/>
    <pivotField showAll="0"/>
    <pivotField showAll="0"/>
    <pivotField showAll="0"/>
    <pivotField showAll="0"/>
    <pivotField numFmtId="164" showAll="0"/>
    <pivotField dataField="1" showAll="0"/>
    <pivotField numFmtId="164" showAll="0"/>
    <pivotField showAll="0">
      <items count="7">
        <item x="1"/>
        <item x="2"/>
        <item x="3"/>
        <item x="4"/>
        <item x="0"/>
        <item x="5"/>
        <item t="default"/>
      </items>
    </pivotField>
    <pivotField showAll="0">
      <items count="5">
        <item x="2"/>
        <item x="0"/>
        <item x="1"/>
        <item x="3"/>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Count of Revenue_Type" fld="17" subtotal="count" baseField="0" baseItem="0"/>
  </dataFields>
  <chartFormats count="2">
    <chartFormat chart="10" format="7"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528C02-BEB5-44A7-A820-8AD6516F5523}" name="pv_count_typ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B6" firstHeaderRow="1" firstDataRow="1" firstDataCol="1"/>
  <pivotFields count="22">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pivotField showAll="0"/>
    <pivotField showAll="0"/>
    <pivotField showAll="0">
      <items count="6">
        <item x="2"/>
        <item x="0"/>
        <item x="4"/>
        <item x="3"/>
        <item x="1"/>
        <item t="default"/>
      </items>
    </pivotField>
    <pivotField showAll="0"/>
    <pivotField showAll="0"/>
    <pivotField showAll="0"/>
    <pivotField showAll="0"/>
    <pivotField showAll="0"/>
    <pivotField showAll="0"/>
    <pivotField numFmtId="164" showAll="0"/>
    <pivotField axis="axisRow" dataField="1" showAll="0">
      <items count="4">
        <item x="1"/>
        <item x="0"/>
        <item x="2"/>
        <item t="default"/>
      </items>
    </pivotField>
    <pivotField numFmtId="164" showAll="0"/>
    <pivotField showAll="0">
      <items count="7">
        <item x="1"/>
        <item x="2"/>
        <item x="3"/>
        <item x="4"/>
        <item x="0"/>
        <item x="5"/>
        <item t="default"/>
      </items>
    </pivotField>
    <pivotField showAll="0">
      <items count="5">
        <item x="2"/>
        <item x="0"/>
        <item x="1"/>
        <item x="3"/>
        <item t="default"/>
      </items>
    </pivotField>
    <pivotField showAll="0">
      <items count="15">
        <item x="0"/>
        <item x="1"/>
        <item x="2"/>
        <item x="3"/>
        <item x="4"/>
        <item x="5"/>
        <item x="6"/>
        <item x="7"/>
        <item x="8"/>
        <item x="9"/>
        <item x="10"/>
        <item x="11"/>
        <item x="12"/>
        <item x="13"/>
        <item t="default"/>
      </items>
    </pivotField>
  </pivotFields>
  <rowFields count="1">
    <field x="17"/>
  </rowFields>
  <rowItems count="4">
    <i>
      <x/>
    </i>
    <i>
      <x v="1"/>
    </i>
    <i>
      <x v="2"/>
    </i>
    <i t="grand">
      <x/>
    </i>
  </rowItems>
  <colItems count="1">
    <i/>
  </colItems>
  <dataFields count="1">
    <dataField name="Count of Revenue_Type" fld="17" subtotal="count" baseField="0" baseItem="0"/>
  </dataFields>
  <chartFormats count="5">
    <chartFormat chart="9" format="17" series="1">
      <pivotArea type="data" outline="0" fieldPosition="0">
        <references count="1">
          <reference field="4294967294" count="1" selected="0">
            <x v="0"/>
          </reference>
        </references>
      </pivotArea>
    </chartFormat>
    <chartFormat chart="15" format="22" series="1">
      <pivotArea type="data" outline="0" fieldPosition="0">
        <references count="1">
          <reference field="4294967294" count="1" selected="0">
            <x v="0"/>
          </reference>
        </references>
      </pivotArea>
    </chartFormat>
    <chartFormat chart="15" format="23">
      <pivotArea type="data" outline="0" fieldPosition="0">
        <references count="2">
          <reference field="4294967294" count="1" selected="0">
            <x v="0"/>
          </reference>
          <reference field="17" count="1" selected="0">
            <x v="0"/>
          </reference>
        </references>
      </pivotArea>
    </chartFormat>
    <chartFormat chart="15" format="24">
      <pivotArea type="data" outline="0" fieldPosition="0">
        <references count="2">
          <reference field="4294967294" count="1" selected="0">
            <x v="0"/>
          </reference>
          <reference field="17" count="1" selected="0">
            <x v="1"/>
          </reference>
        </references>
      </pivotArea>
    </chartFormat>
    <chartFormat chart="15" format="25">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22C8B9-4F0A-4736-953F-7CBE2EA4136A}" name="pv_rev_sourc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3:E19" firstHeaderRow="1" firstDataRow="1" firstDataCol="1"/>
  <pivotFields count="22">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pivotField showAll="0"/>
    <pivotField showAll="0"/>
    <pivotField axis="axisRow" showAll="0">
      <items count="6">
        <item x="2"/>
        <item x="0"/>
        <item x="4"/>
        <item x="3"/>
        <item x="1"/>
        <item t="default"/>
      </items>
    </pivotField>
    <pivotField showAll="0"/>
    <pivotField showAll="0"/>
    <pivotField showAll="0"/>
    <pivotField showAll="0"/>
    <pivotField showAll="0"/>
    <pivotField showAll="0"/>
    <pivotField dataField="1" numFmtId="164" showAll="0"/>
    <pivotField showAll="0"/>
    <pivotField numFmtId="164" showAll="0"/>
    <pivotField showAll="0">
      <items count="7">
        <item x="1"/>
        <item x="2"/>
        <item x="3"/>
        <item x="4"/>
        <item x="0"/>
        <item x="5"/>
        <item t="default"/>
      </items>
    </pivotField>
    <pivotField showAll="0">
      <items count="5">
        <item x="2"/>
        <item x="0"/>
        <item x="1"/>
        <item x="3"/>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Sum of Revenue_Amount" fld="16" baseField="0" baseItem="0"/>
  </dataFields>
  <chartFormats count="2">
    <chartFormat chart="7"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A353CD-1545-4AC6-A551-3889F08023EF}" name="pv_kpi"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3:G28" firstHeaderRow="0" firstDataRow="1" firstDataCol="1"/>
  <pivotFields count="22">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65" showAll="0"/>
    <pivotField showAll="0">
      <items count="5">
        <item x="0"/>
        <item x="1"/>
        <item x="2"/>
        <item x="3"/>
        <item t="default"/>
      </items>
    </pivotField>
    <pivotField showAll="0"/>
    <pivotField showAll="0"/>
    <pivotField showAll="0"/>
    <pivotField showAll="0">
      <items count="6">
        <item x="2"/>
        <item x="0"/>
        <item x="4"/>
        <item x="3"/>
        <item x="1"/>
        <item t="default"/>
      </items>
    </pivotField>
    <pivotField showAll="0"/>
    <pivotField axis="axisRow" showAll="0">
      <items count="5">
        <item x="2"/>
        <item x="1"/>
        <item x="0"/>
        <item x="3"/>
        <item t="default"/>
      </items>
    </pivotField>
    <pivotField showAll="0"/>
    <pivotField showAll="0"/>
    <pivotField dataField="1" showAll="0"/>
    <pivotField showAll="0"/>
    <pivotField dataField="1" numFmtId="164" showAll="0"/>
    <pivotField showAll="0"/>
    <pivotField numFmtId="164" showAll="0"/>
    <pivotField showAll="0" defaultSubtotal="0"/>
    <pivotField showAll="0" defaultSubtotal="0"/>
    <pivotField showAll="0">
      <items count="15">
        <item x="0"/>
        <item x="1"/>
        <item x="2"/>
        <item x="3"/>
        <item x="4"/>
        <item x="5"/>
        <item x="6"/>
        <item x="7"/>
        <item x="8"/>
        <item x="9"/>
        <item x="10"/>
        <item x="11"/>
        <item x="12"/>
        <item x="13"/>
        <item t="default"/>
      </items>
    </pivotField>
  </pivotFields>
  <rowFields count="1">
    <field x="11"/>
  </rowFields>
  <rowItems count="5">
    <i>
      <x/>
    </i>
    <i>
      <x v="1"/>
    </i>
    <i>
      <x v="2"/>
    </i>
    <i>
      <x v="3"/>
    </i>
    <i t="grand">
      <x/>
    </i>
  </rowItems>
  <colFields count="1">
    <field x="-2"/>
  </colFields>
  <colItems count="3">
    <i>
      <x/>
    </i>
    <i i="1">
      <x v="1"/>
    </i>
    <i i="2">
      <x v="2"/>
    </i>
  </colItems>
  <dataFields count="3">
    <dataField name="Count of booking_id" fld="0" subtotal="count" baseField="11" baseItem="0"/>
    <dataField name="Sum of Revenue_Amount" fld="16" baseField="0" baseItem="0"/>
    <dataField name="Sum of Num_Night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858D64-BA43-4B06-AE80-4CFE7232FE26}" name="pv_branch_typ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2:G8" firstHeaderRow="1" firstDataRow="2" firstDataCol="1"/>
  <pivotFields count="22">
    <pivotField showAll="0"/>
    <pivotField axis="axisRow" showAll="0">
      <items count="5">
        <item x="2"/>
        <item x="0"/>
        <item x="1"/>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pivotField showAll="0"/>
    <pivotField showAll="0"/>
    <pivotField showAll="0">
      <items count="6">
        <item x="2"/>
        <item x="0"/>
        <item x="4"/>
        <item x="3"/>
        <item x="1"/>
        <item t="default"/>
      </items>
    </pivotField>
    <pivotField showAll="0"/>
    <pivotField showAll="0"/>
    <pivotField showAll="0"/>
    <pivotField showAll="0"/>
    <pivotField showAll="0"/>
    <pivotField showAll="0"/>
    <pivotField dataField="1" numFmtId="164" showAll="0"/>
    <pivotField axis="axisCol" showAll="0">
      <items count="4">
        <item x="1"/>
        <item x="0"/>
        <item h="1" x="2"/>
        <item t="default"/>
      </items>
    </pivotField>
    <pivotField numFmtId="164" showAll="0"/>
    <pivotField showAll="0">
      <items count="7">
        <item x="1"/>
        <item x="2"/>
        <item x="3"/>
        <item x="4"/>
        <item x="0"/>
        <item x="5"/>
        <item t="default"/>
      </items>
    </pivotField>
    <pivotField showAll="0">
      <items count="5">
        <item x="2"/>
        <item x="0"/>
        <item x="1"/>
        <item x="3"/>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17"/>
  </colFields>
  <colItems count="3">
    <i>
      <x/>
    </i>
    <i>
      <x v="1"/>
    </i>
    <i t="grand">
      <x/>
    </i>
  </colItems>
  <dataFields count="1">
    <dataField name="Sum of Revenue_Amount" fld="16" baseField="0" baseItem="0"/>
  </dataFields>
  <chartFormats count="6">
    <chartFormat chart="9" format="8" series="1">
      <pivotArea type="data" outline="0" fieldPosition="0">
        <references count="2">
          <reference field="4294967294" count="1" selected="0">
            <x v="0"/>
          </reference>
          <reference field="17" count="1" selected="0">
            <x v="0"/>
          </reference>
        </references>
      </pivotArea>
    </chartFormat>
    <chartFormat chart="9" format="9" series="1">
      <pivotArea type="data" outline="0" fieldPosition="0">
        <references count="2">
          <reference field="4294967294" count="1" selected="0">
            <x v="0"/>
          </reference>
          <reference field="17" count="1" selected="0">
            <x v="1"/>
          </reference>
        </references>
      </pivotArea>
    </chartFormat>
    <chartFormat chart="9" format="10" series="1">
      <pivotArea type="data" outline="0" fieldPosition="0">
        <references count="2">
          <reference field="4294967294" count="1" selected="0">
            <x v="0"/>
          </reference>
          <reference field="17" count="1" selected="0">
            <x v="2"/>
          </reference>
        </references>
      </pivotArea>
    </chartFormat>
    <chartFormat chart="12" format="14" series="1">
      <pivotArea type="data" outline="0" fieldPosition="0">
        <references count="2">
          <reference field="4294967294" count="1" selected="0">
            <x v="0"/>
          </reference>
          <reference field="17" count="1" selected="0">
            <x v="0"/>
          </reference>
        </references>
      </pivotArea>
    </chartFormat>
    <chartFormat chart="12" format="15" series="1">
      <pivotArea type="data" outline="0" fieldPosition="0">
        <references count="2">
          <reference field="4294967294" count="1" selected="0">
            <x v="0"/>
          </reference>
          <reference field="17" count="1" selected="0">
            <x v="1"/>
          </reference>
        </references>
      </pivotArea>
    </chartFormat>
    <chartFormat chart="12" format="16"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1" xr10:uid="{447040D4-F37A-43B3-8BFF-64C143A32C56}" sourceName="room_type">
  <pivotTables>
    <pivotTable tabId="4" name="pv_branch_type"/>
    <pivotTable tabId="4" name="pv_kpi"/>
    <pivotTable tabId="4" name="pv_month"/>
    <pivotTable tabId="4" name="pv_count_type"/>
    <pivotTable tabId="4" name="pv_count_source"/>
    <pivotTable tabId="4" name="pv_rev_source"/>
    <pivotTable tabId="4" name="pv_top_branch"/>
    <pivotTable tabId="4" name="pv_room_type"/>
  </pivotTables>
  <data>
    <tabular pivotCacheId="116124914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ource1" xr10:uid="{9EB76E72-8DF0-40E7-96FB-FB65230F8509}" sourceName="booking_source">
  <pivotTables>
    <pivotTable tabId="4" name="pv_branch_type"/>
    <pivotTable tabId="4" name="pv_kpi"/>
    <pivotTable tabId="4" name="pv_month"/>
    <pivotTable tabId="4" name="pv_count_type"/>
    <pivotTable tabId="4" name="pv_count_source"/>
    <pivotTable tabId="4" name="pv_rev_source"/>
    <pivotTable tabId="4" name="pv_top_branch"/>
    <pivotTable tabId="4" name="pv_room_type"/>
  </pivotTables>
  <data>
    <tabular pivotCacheId="1161249141">
      <items count="5">
        <i x="2" s="1"/>
        <i x="0"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type 1" xr10:uid="{850C475C-C43E-4437-A0A0-BD68C231E647}" cache="Slicer_room_type1" caption="Room Type" columnCount="4" rowHeight="234950"/>
  <slicer name="booking_source 1" xr10:uid="{6D09A65E-052A-47BD-92A5-9994E645E684}" cache="Slicer_booking_source1" caption="Booking Source" columnCoun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0F91E7-5440-4577-BC95-2A07CC7CCAD6}" name="Table2" displayName="Table2" ref="A1:S7001" totalsRowShown="0">
  <autoFilter ref="A1:S7001" xr:uid="{100F91E7-5440-4577-BC95-2A07CC7CCAD6}">
    <filterColumn colId="9">
      <filters>
        <filter val="Phone"/>
        <filter val="Travel Agent"/>
        <filter val="Walk-in"/>
        <filter val="Website"/>
      </filters>
    </filterColumn>
  </autoFilter>
  <tableColumns count="19">
    <tableColumn id="1" xr3:uid="{E24D1892-D92E-41D8-BCBE-D9539721E68E}" name="booking_id"/>
    <tableColumn id="2" xr3:uid="{7F8E6BD1-6937-4B07-ABEB-FA566E2A3C28}" name="hotel_branch_city"/>
    <tableColumn id="3" xr3:uid="{D60BC1DD-AF73-4B9D-9B37-F084CABB4B6E}" name="check_in_date"/>
    <tableColumn id="4" xr3:uid="{12FE3035-6D3C-47B3-9808-035956691BA1}" name="check_out_date"/>
    <tableColumn id="5" xr3:uid="{A6DF8A72-0E1C-4A57-AEC5-AEF48C83FC94}" name="booking_date" dataDxfId="5"/>
    <tableColumn id="6" xr3:uid="{32BB7A17-25F0-4571-87D9-F6E4343A654A}" name="room_type"/>
    <tableColumn id="7" xr3:uid="{F3F6BE7A-9D96-47F1-8159-54F3879DAD45}" name="room_rate_per_night"/>
    <tableColumn id="8" xr3:uid="{06C045FB-C88D-4278-AFAE-614AF3226CEC}" name="num_adults"/>
    <tableColumn id="9" xr3:uid="{5BD3094E-A45C-49B6-A212-305EF1316AF4}" name="num_children"/>
    <tableColumn id="10" xr3:uid="{FC0F806D-3547-40D7-ACD6-7101227E6420}" name="booking_source"/>
    <tableColumn id="11" xr3:uid="{B5B696A8-F057-4FE5-8F2D-DFD4B7A13EF0}" name="payment_method"/>
    <tableColumn id="12" xr3:uid="{36491C0A-97F0-49FE-BDD4-D9B2585B78A2}" name="booking_status"/>
    <tableColumn id="13" xr3:uid="{5A335946-6985-4EDD-BC74-997C8E743463}" name="special_requests"/>
    <tableColumn id="14" xr3:uid="{1CB55EA9-2060-442F-8F1F-14722BE36A6E}" name="revenue_category"/>
    <tableColumn id="15" xr3:uid="{AF0A973E-8BB4-43D3-86C8-AC9FD0A3116A}" name="Num_Nights" dataDxfId="4">
      <calculatedColumnFormula>Table2[[#This Row],[check_out_date]]-Table2[[#This Row],[check_in_date]]</calculatedColumnFormula>
    </tableColumn>
    <tableColumn id="16" xr3:uid="{441F6742-3317-42EB-BA92-3A1C8EA56D13}" name="Total_Guests" dataDxfId="3">
      <calculatedColumnFormula>Table2[[#This Row],[num_adults]]+Table2[[#This Row],[num_children]]</calculatedColumnFormula>
    </tableColumn>
    <tableColumn id="17" xr3:uid="{BC1B121B-6397-4755-82E5-5C6B5C00A7D3}" name="Revenue_Amount" dataDxfId="2" dataCellStyle="Currency">
      <calculatedColumnFormula>IF(OR(Table2[[#This Row],[booking_status]]="confirmed",Table2[[#This Row],[booking_status]]="checked-out"),Table2[[#This Row],[room_rate_per_night]]*Table2[[#This Row],[Num_Nights]],0)</calculatedColumnFormula>
    </tableColumn>
    <tableColumn id="18" xr3:uid="{76031523-E45B-4A38-AEB3-2FB37F2EE685}" name="Revenue_Type" dataDxfId="1">
      <calculatedColumnFormula array="1">IFERROR(_xlfn.IFS(Table2[[#This Row],[booking_status]]="confirmed","Expected",Table2[[#This Row],[booking_status]]="checked-out","Actual"),"No Revenue")</calculatedColumnFormula>
    </tableColumn>
    <tableColumn id="19" xr3:uid="{6FBAC9E2-7BE1-4DE8-95ED-215F54F0379C}" name="Revenue_Per_Nights" dataDxfId="0">
      <calculatedColumnFormula>Table2[[#This Row],[Revenue_Amount]]/Table2[[#This Row],[Num_Nights]]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F2A43"/>
      </a:dk2>
      <a:lt2>
        <a:srgbClr val="F3F6F9"/>
      </a:lt2>
      <a:accent1>
        <a:srgbClr val="0E7C86"/>
      </a:accent1>
      <a:accent2>
        <a:srgbClr val="F2A541"/>
      </a:accent2>
      <a:accent3>
        <a:srgbClr val="9AA5B1"/>
      </a:accent3>
      <a:accent4>
        <a:srgbClr val="3A6EA5"/>
      </a:accent4>
      <a:accent5>
        <a:srgbClr val="5FB49C"/>
      </a:accent5>
      <a:accent6>
        <a:srgbClr val="E45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001"/>
  <sheetViews>
    <sheetView workbookViewId="0">
      <selection activeCell="F27" sqref="F27"/>
    </sheetView>
  </sheetViews>
  <sheetFormatPr defaultRowHeight="14.4" x14ac:dyDescent="0.3"/>
  <cols>
    <col min="1" max="1" width="12.33203125" customWidth="1"/>
    <col min="2" max="2" width="18.109375" customWidth="1"/>
    <col min="3" max="3" width="15.109375" customWidth="1"/>
    <col min="4" max="4" width="16.88671875" bestFit="1" customWidth="1"/>
    <col min="5" max="5" width="14.88671875" bestFit="1" customWidth="1"/>
    <col min="6" max="6" width="12.21875" customWidth="1"/>
    <col min="7" max="7" width="20.88671875" customWidth="1"/>
    <col min="8" max="8" width="12.88671875" customWidth="1"/>
    <col min="9" max="9" width="14.5546875" customWidth="1"/>
    <col min="10" max="10" width="16.33203125" customWidth="1"/>
    <col min="11" max="11" width="18.109375" customWidth="1"/>
    <col min="12" max="12" width="15.77734375" customWidth="1"/>
    <col min="13" max="13" width="16.6640625" customWidth="1"/>
    <col min="14" max="14" width="18.109375" customWidth="1"/>
    <col min="15" max="15" width="13.6640625" bestFit="1" customWidth="1"/>
    <col min="16" max="16" width="14" bestFit="1" customWidth="1"/>
    <col min="17" max="17" width="18.5546875" style="3" bestFit="1" customWidth="1"/>
    <col min="18" max="18" width="15.77734375" bestFit="1" customWidth="1"/>
    <col min="19" max="19" width="20.88671875" style="4" bestFit="1" customWidth="1"/>
    <col min="22" max="22" width="9.55468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494</v>
      </c>
      <c r="P1" t="s">
        <v>495</v>
      </c>
      <c r="Q1" s="3" t="s">
        <v>496</v>
      </c>
      <c r="R1" t="s">
        <v>497</v>
      </c>
      <c r="S1" s="4" t="s">
        <v>517</v>
      </c>
    </row>
    <row r="2" spans="1:22" x14ac:dyDescent="0.3">
      <c r="A2">
        <v>1</v>
      </c>
      <c r="B2" t="s">
        <v>14</v>
      </c>
      <c r="C2" s="9">
        <v>45139</v>
      </c>
      <c r="D2" s="9">
        <v>45142</v>
      </c>
      <c r="E2" s="10">
        <v>45093</v>
      </c>
      <c r="F2" t="s">
        <v>18</v>
      </c>
      <c r="G2">
        <v>237.97</v>
      </c>
      <c r="H2">
        <v>3</v>
      </c>
      <c r="I2">
        <v>0</v>
      </c>
      <c r="J2" t="s">
        <v>19</v>
      </c>
      <c r="K2" t="s">
        <v>20</v>
      </c>
      <c r="L2" t="s">
        <v>21</v>
      </c>
      <c r="M2" t="s">
        <v>22</v>
      </c>
      <c r="N2" t="s">
        <v>23</v>
      </c>
      <c r="O2">
        <f>Table2[[#This Row],[check_out_date]]-Table2[[#This Row],[check_in_date]]</f>
        <v>3</v>
      </c>
      <c r="P2">
        <f>Table2[[#This Row],[num_adults]]+Table2[[#This Row],[num_children]]</f>
        <v>3</v>
      </c>
      <c r="Q2" s="3">
        <f>IF(OR(Table2[[#This Row],[booking_status]]="confirmed",Table2[[#This Row],[booking_status]]="checked-out"),Table2[[#This Row],[room_rate_per_night]]*Table2[[#This Row],[Num_Nights]],0)</f>
        <v>713.91</v>
      </c>
      <c r="R2" t="str" cm="1">
        <f t="array" ref="R2">IFERROR(_xlfn.IFS(Table2[[#This Row],[booking_status]]="confirmed","Expected",Table2[[#This Row],[booking_status]]="checked-out","Actual"),"No Revenue")</f>
        <v>Expected</v>
      </c>
      <c r="S2" s="4">
        <f>Table2[[#This Row],[Revenue_Amount]]/Table2[[#This Row],[Num_Nights]]</f>
        <v>237.97</v>
      </c>
    </row>
    <row r="3" spans="1:22" x14ac:dyDescent="0.3">
      <c r="A3">
        <v>2</v>
      </c>
      <c r="B3" t="s">
        <v>14</v>
      </c>
      <c r="C3" s="9">
        <v>45130</v>
      </c>
      <c r="D3" s="9">
        <v>45135</v>
      </c>
      <c r="E3" s="10">
        <v>45091</v>
      </c>
      <c r="F3" t="s">
        <v>27</v>
      </c>
      <c r="G3">
        <v>125.04</v>
      </c>
      <c r="H3">
        <v>3</v>
      </c>
      <c r="I3">
        <v>1</v>
      </c>
      <c r="J3" t="s">
        <v>28</v>
      </c>
      <c r="K3" t="s">
        <v>29</v>
      </c>
      <c r="L3" t="s">
        <v>21</v>
      </c>
      <c r="M3" t="s">
        <v>22</v>
      </c>
      <c r="N3" t="s">
        <v>30</v>
      </c>
      <c r="O3">
        <f>Table2[[#This Row],[check_out_date]]-Table2[[#This Row],[check_in_date]]</f>
        <v>5</v>
      </c>
      <c r="P3">
        <f>Table2[[#This Row],[num_adults]]+Table2[[#This Row],[num_children]]</f>
        <v>4</v>
      </c>
      <c r="Q3" s="3">
        <f>IF(OR(Table2[[#This Row],[booking_status]]="confirmed",Table2[[#This Row],[booking_status]]="checked-out"),Table2[[#This Row],[room_rate_per_night]]*Table2[[#This Row],[Num_Nights]],0)</f>
        <v>625.20000000000005</v>
      </c>
      <c r="R3" t="str" cm="1">
        <f t="array" ref="R3">IFERROR(_xlfn.IFS(Table2[[#This Row],[booking_status]]="confirmed","Expected",Table2[[#This Row],[booking_status]]="checked-out","Actual"),"No Revenue")</f>
        <v>Expected</v>
      </c>
      <c r="S3" s="4">
        <f>Table2[[#This Row],[Revenue_Amount]]/Table2[[#This Row],[Num_Nights]]</f>
        <v>125.04</v>
      </c>
    </row>
    <row r="4" spans="1:22" hidden="1" x14ac:dyDescent="0.3">
      <c r="A4">
        <v>3</v>
      </c>
      <c r="B4" t="s">
        <v>31</v>
      </c>
      <c r="C4" s="9">
        <v>45049</v>
      </c>
      <c r="D4" s="9">
        <v>45053</v>
      </c>
      <c r="E4" s="10">
        <v>45026</v>
      </c>
      <c r="F4" t="s">
        <v>27</v>
      </c>
      <c r="G4">
        <v>155.38</v>
      </c>
      <c r="H4">
        <v>2</v>
      </c>
      <c r="I4">
        <v>0</v>
      </c>
      <c r="J4" t="s">
        <v>35</v>
      </c>
      <c r="K4" t="s">
        <v>29</v>
      </c>
      <c r="L4" t="s">
        <v>21</v>
      </c>
      <c r="M4" t="s">
        <v>36</v>
      </c>
      <c r="N4" t="s">
        <v>23</v>
      </c>
      <c r="O4">
        <f>Table2[[#This Row],[check_out_date]]-Table2[[#This Row],[check_in_date]]</f>
        <v>4</v>
      </c>
      <c r="P4">
        <f>Table2[[#This Row],[num_adults]]+Table2[[#This Row],[num_children]]</f>
        <v>2</v>
      </c>
      <c r="Q4" s="3">
        <f>IF(OR(Table2[[#This Row],[booking_status]]="confirmed",Table2[[#This Row],[booking_status]]="checked-out"),Table2[[#This Row],[room_rate_per_night]]*Table2[[#This Row],[Num_Nights]],0)</f>
        <v>621.52</v>
      </c>
      <c r="R4" t="str" cm="1">
        <f t="array" ref="R4">IFERROR(_xlfn.IFS(Table2[[#This Row],[booking_status]]="confirmed","Expected",Table2[[#This Row],[booking_status]]="checked-out","Actual"),"No Revenue")</f>
        <v>Expected</v>
      </c>
      <c r="S4" s="4">
        <f>Table2[[#This Row],[Revenue_Amount]]/Table2[[#This Row],[Num_Nights]]</f>
        <v>155.38</v>
      </c>
      <c r="V4" s="9"/>
    </row>
    <row r="5" spans="1:22" hidden="1" x14ac:dyDescent="0.3">
      <c r="A5">
        <v>4</v>
      </c>
      <c r="B5" t="s">
        <v>37</v>
      </c>
      <c r="C5" s="9">
        <v>45272</v>
      </c>
      <c r="D5" s="9">
        <v>45279</v>
      </c>
      <c r="E5" s="10">
        <v>45238</v>
      </c>
      <c r="F5" t="s">
        <v>18</v>
      </c>
      <c r="G5">
        <v>288.07</v>
      </c>
      <c r="H5">
        <v>4</v>
      </c>
      <c r="I5">
        <v>2</v>
      </c>
      <c r="J5" t="s">
        <v>35</v>
      </c>
      <c r="K5" t="s">
        <v>29</v>
      </c>
      <c r="L5" t="s">
        <v>21</v>
      </c>
      <c r="M5" t="s">
        <v>36</v>
      </c>
      <c r="N5" t="s">
        <v>41</v>
      </c>
      <c r="O5">
        <f>Table2[[#This Row],[check_out_date]]-Table2[[#This Row],[check_in_date]]</f>
        <v>7</v>
      </c>
      <c r="P5">
        <f>Table2[[#This Row],[num_adults]]+Table2[[#This Row],[num_children]]</f>
        <v>6</v>
      </c>
      <c r="Q5" s="3">
        <f>IF(OR(Table2[[#This Row],[booking_status]]="confirmed",Table2[[#This Row],[booking_status]]="checked-out"),Table2[[#This Row],[room_rate_per_night]]*Table2[[#This Row],[Num_Nights]],0)</f>
        <v>2016.49</v>
      </c>
      <c r="R5" t="str" cm="1">
        <f t="array" ref="R5">IFERROR(_xlfn.IFS(Table2[[#This Row],[booking_status]]="confirmed","Expected",Table2[[#This Row],[booking_status]]="checked-out","Actual"),"No Revenue")</f>
        <v>Expected</v>
      </c>
      <c r="S5" s="4">
        <f>Table2[[#This Row],[Revenue_Amount]]/Table2[[#This Row],[Num_Nights]]</f>
        <v>288.07</v>
      </c>
    </row>
    <row r="6" spans="1:22" x14ac:dyDescent="0.3">
      <c r="A6">
        <v>5</v>
      </c>
      <c r="B6" t="s">
        <v>37</v>
      </c>
      <c r="C6" s="9">
        <v>45053</v>
      </c>
      <c r="D6" s="9">
        <v>45060</v>
      </c>
      <c r="E6" s="10">
        <v>45012</v>
      </c>
      <c r="F6" t="s">
        <v>27</v>
      </c>
      <c r="G6">
        <v>132.71</v>
      </c>
      <c r="H6">
        <v>2</v>
      </c>
      <c r="I6">
        <v>0</v>
      </c>
      <c r="J6" t="s">
        <v>19</v>
      </c>
      <c r="K6" t="s">
        <v>44</v>
      </c>
      <c r="L6" t="s">
        <v>21</v>
      </c>
      <c r="M6" t="s">
        <v>36</v>
      </c>
      <c r="N6" t="s">
        <v>45</v>
      </c>
      <c r="O6">
        <f>Table2[[#This Row],[check_out_date]]-Table2[[#This Row],[check_in_date]]</f>
        <v>7</v>
      </c>
      <c r="P6">
        <f>Table2[[#This Row],[num_adults]]+Table2[[#This Row],[num_children]]</f>
        <v>2</v>
      </c>
      <c r="Q6" s="3">
        <f>IF(OR(Table2[[#This Row],[booking_status]]="confirmed",Table2[[#This Row],[booking_status]]="checked-out"),Table2[[#This Row],[room_rate_per_night]]*Table2[[#This Row],[Num_Nights]],0)</f>
        <v>928.97</v>
      </c>
      <c r="R6" t="str" cm="1">
        <f t="array" ref="R6">IFERROR(_xlfn.IFS(Table2[[#This Row],[booking_status]]="confirmed","Expected",Table2[[#This Row],[booking_status]]="checked-out","Actual"),"No Revenue")</f>
        <v>Expected</v>
      </c>
      <c r="S6" s="4">
        <f>Table2[[#This Row],[Revenue_Amount]]/Table2[[#This Row],[Num_Nights]]</f>
        <v>132.71</v>
      </c>
    </row>
    <row r="7" spans="1:22" x14ac:dyDescent="0.3">
      <c r="A7">
        <v>6</v>
      </c>
      <c r="B7" t="s">
        <v>31</v>
      </c>
      <c r="C7" s="9">
        <v>44953</v>
      </c>
      <c r="D7" s="9">
        <v>44957</v>
      </c>
      <c r="E7" s="10">
        <v>44948</v>
      </c>
      <c r="F7" t="s">
        <v>49</v>
      </c>
      <c r="G7">
        <v>111.53</v>
      </c>
      <c r="H7">
        <v>2</v>
      </c>
      <c r="I7">
        <v>1</v>
      </c>
      <c r="J7" t="s">
        <v>28</v>
      </c>
      <c r="K7" t="s">
        <v>29</v>
      </c>
      <c r="L7" t="s">
        <v>21</v>
      </c>
      <c r="M7" t="s">
        <v>36</v>
      </c>
      <c r="N7" t="s">
        <v>41</v>
      </c>
      <c r="O7">
        <f>Table2[[#This Row],[check_out_date]]-Table2[[#This Row],[check_in_date]]</f>
        <v>4</v>
      </c>
      <c r="P7">
        <f>Table2[[#This Row],[num_adults]]+Table2[[#This Row],[num_children]]</f>
        <v>3</v>
      </c>
      <c r="Q7" s="3">
        <f>IF(OR(Table2[[#This Row],[booking_status]]="confirmed",Table2[[#This Row],[booking_status]]="checked-out"),Table2[[#This Row],[room_rate_per_night]]*Table2[[#This Row],[Num_Nights]],0)</f>
        <v>446.12</v>
      </c>
      <c r="R7" t="str" cm="1">
        <f t="array" ref="R7">IFERROR(_xlfn.IFS(Table2[[#This Row],[booking_status]]="confirmed","Expected",Table2[[#This Row],[booking_status]]="checked-out","Actual"),"No Revenue")</f>
        <v>Expected</v>
      </c>
      <c r="S7" s="4">
        <f>Table2[[#This Row],[Revenue_Amount]]/Table2[[#This Row],[Num_Nights]]</f>
        <v>111.53</v>
      </c>
    </row>
    <row r="8" spans="1:22" x14ac:dyDescent="0.3">
      <c r="A8">
        <v>7</v>
      </c>
      <c r="B8" t="s">
        <v>50</v>
      </c>
      <c r="C8" s="9">
        <v>45024</v>
      </c>
      <c r="D8" s="9">
        <v>45029</v>
      </c>
      <c r="E8" s="10">
        <v>44977</v>
      </c>
      <c r="F8" t="s">
        <v>54</v>
      </c>
      <c r="G8">
        <v>444.42</v>
      </c>
      <c r="H8">
        <v>1</v>
      </c>
      <c r="I8">
        <v>3</v>
      </c>
      <c r="J8" t="s">
        <v>55</v>
      </c>
      <c r="K8" t="s">
        <v>20</v>
      </c>
      <c r="L8" t="s">
        <v>56</v>
      </c>
      <c r="M8" t="s">
        <v>36</v>
      </c>
      <c r="N8" t="s">
        <v>41</v>
      </c>
      <c r="O8">
        <f>Table2[[#This Row],[check_out_date]]-Table2[[#This Row],[check_in_date]]</f>
        <v>5</v>
      </c>
      <c r="P8">
        <f>Table2[[#This Row],[num_adults]]+Table2[[#This Row],[num_children]]</f>
        <v>4</v>
      </c>
      <c r="Q8" s="3">
        <f>IF(OR(Table2[[#This Row],[booking_status]]="confirmed",Table2[[#This Row],[booking_status]]="checked-out"),Table2[[#This Row],[room_rate_per_night]]*Table2[[#This Row],[Num_Nights]],0)</f>
        <v>2222.1</v>
      </c>
      <c r="R8" t="str" cm="1">
        <f t="array" ref="R8">IFERROR(_xlfn.IFS(Table2[[#This Row],[booking_status]]="confirmed","Expected",Table2[[#This Row],[booking_status]]="checked-out","Actual"),"No Revenue")</f>
        <v>Actual</v>
      </c>
      <c r="S8" s="4">
        <f>Table2[[#This Row],[Revenue_Amount]]/Table2[[#This Row],[Num_Nights]]</f>
        <v>444.41999999999996</v>
      </c>
    </row>
    <row r="9" spans="1:22" hidden="1" x14ac:dyDescent="0.3">
      <c r="A9">
        <v>8</v>
      </c>
      <c r="B9" t="s">
        <v>50</v>
      </c>
      <c r="C9" s="9">
        <v>44979</v>
      </c>
      <c r="D9" s="9">
        <v>44981</v>
      </c>
      <c r="E9" s="10">
        <v>44954</v>
      </c>
      <c r="F9" t="s">
        <v>27</v>
      </c>
      <c r="G9">
        <v>184.76</v>
      </c>
      <c r="H9">
        <v>1</v>
      </c>
      <c r="I9">
        <v>0</v>
      </c>
      <c r="J9" t="s">
        <v>35</v>
      </c>
      <c r="K9" t="s">
        <v>20</v>
      </c>
      <c r="L9" t="s">
        <v>60</v>
      </c>
      <c r="M9" t="s">
        <v>36</v>
      </c>
      <c r="N9" t="s">
        <v>41</v>
      </c>
      <c r="O9">
        <f>Table2[[#This Row],[check_out_date]]-Table2[[#This Row],[check_in_date]]</f>
        <v>2</v>
      </c>
      <c r="P9">
        <f>Table2[[#This Row],[num_adults]]+Table2[[#This Row],[num_children]]</f>
        <v>1</v>
      </c>
      <c r="Q9" s="3">
        <f>IF(OR(Table2[[#This Row],[booking_status]]="confirmed",Table2[[#This Row],[booking_status]]="checked-out"),Table2[[#This Row],[room_rate_per_night]]*Table2[[#This Row],[Num_Nights]],0)</f>
        <v>0</v>
      </c>
      <c r="R9" t="str" cm="1">
        <f t="array" ref="R9">IFERROR(_xlfn.IFS(Table2[[#This Row],[booking_status]]="confirmed","Expected",Table2[[#This Row],[booking_status]]="checked-out","Actual"),"No Revenue")</f>
        <v>No Revenue</v>
      </c>
      <c r="S9" s="4">
        <f>Table2[[#This Row],[Revenue_Amount]]/Table2[[#This Row],[Num_Nights]]</f>
        <v>0</v>
      </c>
    </row>
    <row r="10" spans="1:22" x14ac:dyDescent="0.3">
      <c r="A10">
        <v>9</v>
      </c>
      <c r="B10" t="s">
        <v>37</v>
      </c>
      <c r="C10" s="9">
        <v>45142</v>
      </c>
      <c r="D10" s="9">
        <v>45145</v>
      </c>
      <c r="E10" s="10">
        <v>45124</v>
      </c>
      <c r="F10" t="s">
        <v>54</v>
      </c>
      <c r="G10">
        <v>519.16</v>
      </c>
      <c r="H10">
        <v>1</v>
      </c>
      <c r="I10">
        <v>0</v>
      </c>
      <c r="J10" t="s">
        <v>28</v>
      </c>
      <c r="K10" t="s">
        <v>20</v>
      </c>
      <c r="L10" t="s">
        <v>56</v>
      </c>
      <c r="M10" t="s">
        <v>36</v>
      </c>
      <c r="N10" t="s">
        <v>23</v>
      </c>
      <c r="O10">
        <f>Table2[[#This Row],[check_out_date]]-Table2[[#This Row],[check_in_date]]</f>
        <v>3</v>
      </c>
      <c r="P10">
        <f>Table2[[#This Row],[num_adults]]+Table2[[#This Row],[num_children]]</f>
        <v>1</v>
      </c>
      <c r="Q10" s="3">
        <f>IF(OR(Table2[[#This Row],[booking_status]]="confirmed",Table2[[#This Row],[booking_status]]="checked-out"),Table2[[#This Row],[room_rate_per_night]]*Table2[[#This Row],[Num_Nights]],0)</f>
        <v>1557.48</v>
      </c>
      <c r="R10" t="str" cm="1">
        <f t="array" ref="R10">IFERROR(_xlfn.IFS(Table2[[#This Row],[booking_status]]="confirmed","Expected",Table2[[#This Row],[booking_status]]="checked-out","Actual"),"No Revenue")</f>
        <v>Actual</v>
      </c>
      <c r="S10" s="4">
        <f>Table2[[#This Row],[Revenue_Amount]]/Table2[[#This Row],[Num_Nights]]</f>
        <v>519.16</v>
      </c>
    </row>
    <row r="11" spans="1:22" hidden="1" x14ac:dyDescent="0.3">
      <c r="A11">
        <v>10</v>
      </c>
      <c r="B11" t="s">
        <v>37</v>
      </c>
      <c r="C11" s="9">
        <v>45143</v>
      </c>
      <c r="D11" s="9">
        <v>45146</v>
      </c>
      <c r="E11" s="10">
        <v>45121</v>
      </c>
      <c r="F11" t="s">
        <v>27</v>
      </c>
      <c r="G11">
        <v>165.57</v>
      </c>
      <c r="H11">
        <v>1</v>
      </c>
      <c r="I11">
        <v>0</v>
      </c>
      <c r="J11" t="s">
        <v>35</v>
      </c>
      <c r="K11" t="s">
        <v>66</v>
      </c>
      <c r="L11" t="s">
        <v>21</v>
      </c>
      <c r="M11" t="s">
        <v>22</v>
      </c>
      <c r="N11" t="s">
        <v>23</v>
      </c>
      <c r="O11">
        <f>Table2[[#This Row],[check_out_date]]-Table2[[#This Row],[check_in_date]]</f>
        <v>3</v>
      </c>
      <c r="P11">
        <f>Table2[[#This Row],[num_adults]]+Table2[[#This Row],[num_children]]</f>
        <v>1</v>
      </c>
      <c r="Q11" s="3">
        <f>IF(OR(Table2[[#This Row],[booking_status]]="confirmed",Table2[[#This Row],[booking_status]]="checked-out"),Table2[[#This Row],[room_rate_per_night]]*Table2[[#This Row],[Num_Nights]],0)</f>
        <v>496.71</v>
      </c>
      <c r="R11" t="str" cm="1">
        <f t="array" ref="R11">IFERROR(_xlfn.IFS(Table2[[#This Row],[booking_status]]="confirmed","Expected",Table2[[#This Row],[booking_status]]="checked-out","Actual"),"No Revenue")</f>
        <v>Expected</v>
      </c>
      <c r="S11" s="4">
        <f>Table2[[#This Row],[Revenue_Amount]]/Table2[[#This Row],[Num_Nights]]</f>
        <v>165.57</v>
      </c>
    </row>
    <row r="12" spans="1:22" hidden="1" x14ac:dyDescent="0.3">
      <c r="A12">
        <v>11</v>
      </c>
      <c r="B12" t="s">
        <v>14</v>
      </c>
      <c r="C12" s="9">
        <v>44950</v>
      </c>
      <c r="D12" s="9">
        <v>44952</v>
      </c>
      <c r="E12" s="10">
        <v>44921</v>
      </c>
      <c r="F12" t="s">
        <v>49</v>
      </c>
      <c r="G12">
        <v>93.27</v>
      </c>
      <c r="H12">
        <v>2</v>
      </c>
      <c r="I12">
        <v>0</v>
      </c>
      <c r="J12" t="s">
        <v>35</v>
      </c>
      <c r="K12" t="s">
        <v>29</v>
      </c>
      <c r="L12" t="s">
        <v>70</v>
      </c>
      <c r="M12" t="s">
        <v>36</v>
      </c>
      <c r="N12" t="s">
        <v>45</v>
      </c>
      <c r="O12">
        <f>Table2[[#This Row],[check_out_date]]-Table2[[#This Row],[check_in_date]]</f>
        <v>2</v>
      </c>
      <c r="P12">
        <f>Table2[[#This Row],[num_adults]]+Table2[[#This Row],[num_children]]</f>
        <v>2</v>
      </c>
      <c r="Q12" s="3">
        <f>IF(OR(Table2[[#This Row],[booking_status]]="confirmed",Table2[[#This Row],[booking_status]]="checked-out"),Table2[[#This Row],[room_rate_per_night]]*Table2[[#This Row],[Num_Nights]],0)</f>
        <v>0</v>
      </c>
      <c r="R12" t="str" cm="1">
        <f t="array" ref="R12">IFERROR(_xlfn.IFS(Table2[[#This Row],[booking_status]]="confirmed","Expected",Table2[[#This Row],[booking_status]]="checked-out","Actual"),"No Revenue")</f>
        <v>No Revenue</v>
      </c>
      <c r="S12" s="4">
        <f>Table2[[#This Row],[Revenue_Amount]]/Table2[[#This Row],[Num_Nights]]</f>
        <v>0</v>
      </c>
    </row>
    <row r="13" spans="1:22" x14ac:dyDescent="0.3">
      <c r="A13">
        <v>12</v>
      </c>
      <c r="B13" t="s">
        <v>31</v>
      </c>
      <c r="C13" s="9">
        <v>45192</v>
      </c>
      <c r="D13" s="9">
        <v>45205</v>
      </c>
      <c r="E13" s="10">
        <v>45173</v>
      </c>
      <c r="F13" t="s">
        <v>27</v>
      </c>
      <c r="G13">
        <v>131.91999999999999</v>
      </c>
      <c r="H13">
        <v>1</v>
      </c>
      <c r="I13">
        <v>0</v>
      </c>
      <c r="J13" t="s">
        <v>28</v>
      </c>
      <c r="K13" t="s">
        <v>44</v>
      </c>
      <c r="L13" t="s">
        <v>60</v>
      </c>
      <c r="M13" t="s">
        <v>36</v>
      </c>
      <c r="N13" t="s">
        <v>41</v>
      </c>
      <c r="O13">
        <f>Table2[[#This Row],[check_out_date]]-Table2[[#This Row],[check_in_date]]</f>
        <v>13</v>
      </c>
      <c r="P13">
        <f>Table2[[#This Row],[num_adults]]+Table2[[#This Row],[num_children]]</f>
        <v>1</v>
      </c>
      <c r="Q13" s="3">
        <f>IF(OR(Table2[[#This Row],[booking_status]]="confirmed",Table2[[#This Row],[booking_status]]="checked-out"),Table2[[#This Row],[room_rate_per_night]]*Table2[[#This Row],[Num_Nights]],0)</f>
        <v>0</v>
      </c>
      <c r="R13" t="str" cm="1">
        <f t="array" ref="R13">IFERROR(_xlfn.IFS(Table2[[#This Row],[booking_status]]="confirmed","Expected",Table2[[#This Row],[booking_status]]="checked-out","Actual"),"No Revenue")</f>
        <v>No Revenue</v>
      </c>
      <c r="S13" s="4">
        <f>Table2[[#This Row],[Revenue_Amount]]/Table2[[#This Row],[Num_Nights]]</f>
        <v>0</v>
      </c>
    </row>
    <row r="14" spans="1:22" x14ac:dyDescent="0.3">
      <c r="A14">
        <v>13</v>
      </c>
      <c r="B14" t="s">
        <v>31</v>
      </c>
      <c r="C14" s="9">
        <v>45171</v>
      </c>
      <c r="D14" s="9">
        <v>45181</v>
      </c>
      <c r="E14" s="10">
        <v>45156</v>
      </c>
      <c r="F14" t="s">
        <v>49</v>
      </c>
      <c r="G14">
        <v>68.989999999999995</v>
      </c>
      <c r="H14">
        <v>2</v>
      </c>
      <c r="I14">
        <v>0</v>
      </c>
      <c r="J14" t="s">
        <v>28</v>
      </c>
      <c r="K14" t="s">
        <v>44</v>
      </c>
      <c r="L14" t="s">
        <v>60</v>
      </c>
      <c r="M14" t="s">
        <v>22</v>
      </c>
      <c r="N14" t="s">
        <v>41</v>
      </c>
      <c r="O14">
        <f>Table2[[#This Row],[check_out_date]]-Table2[[#This Row],[check_in_date]]</f>
        <v>10</v>
      </c>
      <c r="P14">
        <f>Table2[[#This Row],[num_adults]]+Table2[[#This Row],[num_children]]</f>
        <v>2</v>
      </c>
      <c r="Q14" s="3">
        <f>IF(OR(Table2[[#This Row],[booking_status]]="confirmed",Table2[[#This Row],[booking_status]]="checked-out"),Table2[[#This Row],[room_rate_per_night]]*Table2[[#This Row],[Num_Nights]],0)</f>
        <v>0</v>
      </c>
      <c r="R14" t="str" cm="1">
        <f t="array" ref="R14">IFERROR(_xlfn.IFS(Table2[[#This Row],[booking_status]]="confirmed","Expected",Table2[[#This Row],[booking_status]]="checked-out","Actual"),"No Revenue")</f>
        <v>No Revenue</v>
      </c>
      <c r="S14" s="4">
        <f>Table2[[#This Row],[Revenue_Amount]]/Table2[[#This Row],[Num_Nights]]</f>
        <v>0</v>
      </c>
    </row>
    <row r="15" spans="1:22" x14ac:dyDescent="0.3">
      <c r="A15">
        <v>14</v>
      </c>
      <c r="B15" t="s">
        <v>50</v>
      </c>
      <c r="C15" s="9">
        <v>45050</v>
      </c>
      <c r="D15" s="9">
        <v>45054</v>
      </c>
      <c r="E15" s="10">
        <v>45041</v>
      </c>
      <c r="F15" t="s">
        <v>27</v>
      </c>
      <c r="G15">
        <v>231.07</v>
      </c>
      <c r="H15">
        <v>1</v>
      </c>
      <c r="I15">
        <v>1</v>
      </c>
      <c r="J15" t="s">
        <v>55</v>
      </c>
      <c r="K15" t="s">
        <v>20</v>
      </c>
      <c r="L15" t="s">
        <v>21</v>
      </c>
      <c r="M15" t="s">
        <v>36</v>
      </c>
      <c r="N15" t="s">
        <v>45</v>
      </c>
      <c r="O15">
        <f>Table2[[#This Row],[check_out_date]]-Table2[[#This Row],[check_in_date]]</f>
        <v>4</v>
      </c>
      <c r="P15">
        <f>Table2[[#This Row],[num_adults]]+Table2[[#This Row],[num_children]]</f>
        <v>2</v>
      </c>
      <c r="Q15" s="3">
        <f>IF(OR(Table2[[#This Row],[booking_status]]="confirmed",Table2[[#This Row],[booking_status]]="checked-out"),Table2[[#This Row],[room_rate_per_night]]*Table2[[#This Row],[Num_Nights]],0)</f>
        <v>924.28</v>
      </c>
      <c r="R15" t="str" cm="1">
        <f t="array" ref="R15">IFERROR(_xlfn.IFS(Table2[[#This Row],[booking_status]]="confirmed","Expected",Table2[[#This Row],[booking_status]]="checked-out","Actual"),"No Revenue")</f>
        <v>Expected</v>
      </c>
      <c r="S15" s="4">
        <f>Table2[[#This Row],[Revenue_Amount]]/Table2[[#This Row],[Num_Nights]]</f>
        <v>231.07</v>
      </c>
    </row>
    <row r="16" spans="1:22" hidden="1" x14ac:dyDescent="0.3">
      <c r="A16">
        <v>15</v>
      </c>
      <c r="B16" t="s">
        <v>14</v>
      </c>
      <c r="C16" s="9">
        <v>45023</v>
      </c>
      <c r="D16" s="9">
        <v>45025</v>
      </c>
      <c r="E16" s="10">
        <v>44991</v>
      </c>
      <c r="F16" t="s">
        <v>49</v>
      </c>
      <c r="G16">
        <v>77.489999999999995</v>
      </c>
      <c r="H16">
        <v>4</v>
      </c>
      <c r="I16">
        <v>0</v>
      </c>
      <c r="J16" t="s">
        <v>35</v>
      </c>
      <c r="K16" t="s">
        <v>44</v>
      </c>
      <c r="L16" t="s">
        <v>21</v>
      </c>
      <c r="M16" t="s">
        <v>36</v>
      </c>
      <c r="N16" t="s">
        <v>41</v>
      </c>
      <c r="O16">
        <f>Table2[[#This Row],[check_out_date]]-Table2[[#This Row],[check_in_date]]</f>
        <v>2</v>
      </c>
      <c r="P16">
        <f>Table2[[#This Row],[num_adults]]+Table2[[#This Row],[num_children]]</f>
        <v>4</v>
      </c>
      <c r="Q16" s="3">
        <f>IF(OR(Table2[[#This Row],[booking_status]]="confirmed",Table2[[#This Row],[booking_status]]="checked-out"),Table2[[#This Row],[room_rate_per_night]]*Table2[[#This Row],[Num_Nights]],0)</f>
        <v>154.97999999999999</v>
      </c>
      <c r="R16" t="str" cm="1">
        <f t="array" ref="R16">IFERROR(_xlfn.IFS(Table2[[#This Row],[booking_status]]="confirmed","Expected",Table2[[#This Row],[booking_status]]="checked-out","Actual"),"No Revenue")</f>
        <v>Expected</v>
      </c>
      <c r="S16" s="4">
        <f>Table2[[#This Row],[Revenue_Amount]]/Table2[[#This Row],[Num_Nights]]</f>
        <v>77.489999999999995</v>
      </c>
    </row>
    <row r="17" spans="1:19" x14ac:dyDescent="0.3">
      <c r="A17">
        <v>16</v>
      </c>
      <c r="B17" t="s">
        <v>14</v>
      </c>
      <c r="C17" s="9">
        <v>44929</v>
      </c>
      <c r="D17" s="9">
        <v>44938</v>
      </c>
      <c r="E17" s="10">
        <v>44863</v>
      </c>
      <c r="F17" t="s">
        <v>27</v>
      </c>
      <c r="G17">
        <v>143.32</v>
      </c>
      <c r="H17">
        <v>3</v>
      </c>
      <c r="I17">
        <v>2</v>
      </c>
      <c r="J17" t="s">
        <v>28</v>
      </c>
      <c r="K17" t="s">
        <v>20</v>
      </c>
      <c r="L17" t="s">
        <v>70</v>
      </c>
      <c r="M17" t="s">
        <v>36</v>
      </c>
      <c r="N17" t="s">
        <v>45</v>
      </c>
      <c r="O17">
        <f>Table2[[#This Row],[check_out_date]]-Table2[[#This Row],[check_in_date]]</f>
        <v>9</v>
      </c>
      <c r="P17">
        <f>Table2[[#This Row],[num_adults]]+Table2[[#This Row],[num_children]]</f>
        <v>5</v>
      </c>
      <c r="Q17" s="3">
        <f>IF(OR(Table2[[#This Row],[booking_status]]="confirmed",Table2[[#This Row],[booking_status]]="checked-out"),Table2[[#This Row],[room_rate_per_night]]*Table2[[#This Row],[Num_Nights]],0)</f>
        <v>0</v>
      </c>
      <c r="R17" t="str" cm="1">
        <f t="array" ref="R17">IFERROR(_xlfn.IFS(Table2[[#This Row],[booking_status]]="confirmed","Expected",Table2[[#This Row],[booking_status]]="checked-out","Actual"),"No Revenue")</f>
        <v>No Revenue</v>
      </c>
      <c r="S17" s="4">
        <f>Table2[[#This Row],[Revenue_Amount]]/Table2[[#This Row],[Num_Nights]]</f>
        <v>0</v>
      </c>
    </row>
    <row r="18" spans="1:19" x14ac:dyDescent="0.3">
      <c r="A18">
        <v>17</v>
      </c>
      <c r="B18" t="s">
        <v>50</v>
      </c>
      <c r="C18" s="9">
        <v>45091</v>
      </c>
      <c r="D18" s="9">
        <v>45098</v>
      </c>
      <c r="E18" s="10">
        <v>45048</v>
      </c>
      <c r="F18" t="s">
        <v>49</v>
      </c>
      <c r="G18">
        <v>105</v>
      </c>
      <c r="H18">
        <v>4</v>
      </c>
      <c r="I18">
        <v>0</v>
      </c>
      <c r="J18" t="s">
        <v>55</v>
      </c>
      <c r="K18" t="s">
        <v>66</v>
      </c>
      <c r="L18" t="s">
        <v>21</v>
      </c>
      <c r="M18" t="s">
        <v>36</v>
      </c>
      <c r="N18" t="s">
        <v>41</v>
      </c>
      <c r="O18">
        <f>Table2[[#This Row],[check_out_date]]-Table2[[#This Row],[check_in_date]]</f>
        <v>7</v>
      </c>
      <c r="P18">
        <f>Table2[[#This Row],[num_adults]]+Table2[[#This Row],[num_children]]</f>
        <v>4</v>
      </c>
      <c r="Q18" s="3">
        <f>IF(OR(Table2[[#This Row],[booking_status]]="confirmed",Table2[[#This Row],[booking_status]]="checked-out"),Table2[[#This Row],[room_rate_per_night]]*Table2[[#This Row],[Num_Nights]],0)</f>
        <v>735</v>
      </c>
      <c r="R18" t="str" cm="1">
        <f t="array" ref="R18">IFERROR(_xlfn.IFS(Table2[[#This Row],[booking_status]]="confirmed","Expected",Table2[[#This Row],[booking_status]]="checked-out","Actual"),"No Revenue")</f>
        <v>Expected</v>
      </c>
      <c r="S18" s="4">
        <f>Table2[[#This Row],[Revenue_Amount]]/Table2[[#This Row],[Num_Nights]]</f>
        <v>105</v>
      </c>
    </row>
    <row r="19" spans="1:19" hidden="1" x14ac:dyDescent="0.3">
      <c r="A19">
        <v>18</v>
      </c>
      <c r="B19" t="s">
        <v>14</v>
      </c>
      <c r="C19" s="9">
        <v>45236</v>
      </c>
      <c r="D19" s="9">
        <v>45241</v>
      </c>
      <c r="E19" s="10">
        <v>45229</v>
      </c>
      <c r="F19" t="s">
        <v>49</v>
      </c>
      <c r="G19">
        <v>64.760000000000005</v>
      </c>
      <c r="H19">
        <v>3</v>
      </c>
      <c r="I19">
        <v>0</v>
      </c>
      <c r="J19" t="s">
        <v>35</v>
      </c>
      <c r="K19" t="s">
        <v>44</v>
      </c>
      <c r="L19" t="s">
        <v>21</v>
      </c>
      <c r="M19" t="s">
        <v>36</v>
      </c>
      <c r="N19" t="s">
        <v>23</v>
      </c>
      <c r="O19">
        <f>Table2[[#This Row],[check_out_date]]-Table2[[#This Row],[check_in_date]]</f>
        <v>5</v>
      </c>
      <c r="P19">
        <f>Table2[[#This Row],[num_adults]]+Table2[[#This Row],[num_children]]</f>
        <v>3</v>
      </c>
      <c r="Q19" s="3">
        <f>IF(OR(Table2[[#This Row],[booking_status]]="confirmed",Table2[[#This Row],[booking_status]]="checked-out"),Table2[[#This Row],[room_rate_per_night]]*Table2[[#This Row],[Num_Nights]],0)</f>
        <v>323.8</v>
      </c>
      <c r="R19" t="str" cm="1">
        <f t="array" ref="R19">IFERROR(_xlfn.IFS(Table2[[#This Row],[booking_status]]="confirmed","Expected",Table2[[#This Row],[booking_status]]="checked-out","Actual"),"No Revenue")</f>
        <v>Expected</v>
      </c>
      <c r="S19" s="4">
        <f>Table2[[#This Row],[Revenue_Amount]]/Table2[[#This Row],[Num_Nights]]</f>
        <v>64.760000000000005</v>
      </c>
    </row>
    <row r="20" spans="1:19" x14ac:dyDescent="0.3">
      <c r="A20">
        <v>19</v>
      </c>
      <c r="B20" t="s">
        <v>31</v>
      </c>
      <c r="C20" s="9">
        <v>45096</v>
      </c>
      <c r="D20" s="9">
        <v>45100</v>
      </c>
      <c r="E20" s="10">
        <v>45062</v>
      </c>
      <c r="F20" t="s">
        <v>49</v>
      </c>
      <c r="G20">
        <v>99.12</v>
      </c>
      <c r="H20">
        <v>1</v>
      </c>
      <c r="I20">
        <v>0</v>
      </c>
      <c r="J20" t="s">
        <v>94</v>
      </c>
      <c r="K20" t="s">
        <v>66</v>
      </c>
      <c r="L20" t="s">
        <v>21</v>
      </c>
      <c r="M20" t="s">
        <v>36</v>
      </c>
      <c r="N20" t="s">
        <v>95</v>
      </c>
      <c r="O20">
        <f>Table2[[#This Row],[check_out_date]]-Table2[[#This Row],[check_in_date]]</f>
        <v>4</v>
      </c>
      <c r="P20">
        <f>Table2[[#This Row],[num_adults]]+Table2[[#This Row],[num_children]]</f>
        <v>1</v>
      </c>
      <c r="Q20" s="3">
        <f>IF(OR(Table2[[#This Row],[booking_status]]="confirmed",Table2[[#This Row],[booking_status]]="checked-out"),Table2[[#This Row],[room_rate_per_night]]*Table2[[#This Row],[Num_Nights]],0)</f>
        <v>396.48</v>
      </c>
      <c r="R20" t="str" cm="1">
        <f t="array" ref="R20">IFERROR(_xlfn.IFS(Table2[[#This Row],[booking_status]]="confirmed","Expected",Table2[[#This Row],[booking_status]]="checked-out","Actual"),"No Revenue")</f>
        <v>Expected</v>
      </c>
      <c r="S20" s="4">
        <f>Table2[[#This Row],[Revenue_Amount]]/Table2[[#This Row],[Num_Nights]]</f>
        <v>99.12</v>
      </c>
    </row>
    <row r="21" spans="1:19" x14ac:dyDescent="0.3">
      <c r="A21">
        <v>20</v>
      </c>
      <c r="B21" t="s">
        <v>37</v>
      </c>
      <c r="C21" s="9">
        <v>44946</v>
      </c>
      <c r="D21" s="9">
        <v>44959</v>
      </c>
      <c r="E21" s="10">
        <v>44860</v>
      </c>
      <c r="F21" t="s">
        <v>27</v>
      </c>
      <c r="G21">
        <v>167.36</v>
      </c>
      <c r="H21">
        <v>1</v>
      </c>
      <c r="I21">
        <v>0</v>
      </c>
      <c r="J21" t="s">
        <v>28</v>
      </c>
      <c r="K21" t="s">
        <v>99</v>
      </c>
      <c r="L21" t="s">
        <v>21</v>
      </c>
      <c r="M21" t="s">
        <v>22</v>
      </c>
      <c r="N21" t="s">
        <v>45</v>
      </c>
      <c r="O21">
        <f>Table2[[#This Row],[check_out_date]]-Table2[[#This Row],[check_in_date]]</f>
        <v>13</v>
      </c>
      <c r="P21">
        <f>Table2[[#This Row],[num_adults]]+Table2[[#This Row],[num_children]]</f>
        <v>1</v>
      </c>
      <c r="Q21" s="3">
        <f>IF(OR(Table2[[#This Row],[booking_status]]="confirmed",Table2[[#This Row],[booking_status]]="checked-out"),Table2[[#This Row],[room_rate_per_night]]*Table2[[#This Row],[Num_Nights]],0)</f>
        <v>2175.6800000000003</v>
      </c>
      <c r="R21" t="str" cm="1">
        <f t="array" ref="R21">IFERROR(_xlfn.IFS(Table2[[#This Row],[booking_status]]="confirmed","Expected",Table2[[#This Row],[booking_status]]="checked-out","Actual"),"No Revenue")</f>
        <v>Expected</v>
      </c>
      <c r="S21" s="4">
        <f>Table2[[#This Row],[Revenue_Amount]]/Table2[[#This Row],[Num_Nights]]</f>
        <v>167.36</v>
      </c>
    </row>
    <row r="22" spans="1:19" hidden="1" x14ac:dyDescent="0.3">
      <c r="A22">
        <v>21</v>
      </c>
      <c r="B22" t="s">
        <v>37</v>
      </c>
      <c r="C22" s="9">
        <v>45189</v>
      </c>
      <c r="D22" s="9">
        <v>45197</v>
      </c>
      <c r="E22" s="10">
        <v>45110</v>
      </c>
      <c r="F22" t="s">
        <v>18</v>
      </c>
      <c r="G22">
        <v>255.41</v>
      </c>
      <c r="H22">
        <v>4</v>
      </c>
      <c r="I22">
        <v>0</v>
      </c>
      <c r="J22" t="s">
        <v>35</v>
      </c>
      <c r="K22" t="s">
        <v>66</v>
      </c>
      <c r="L22" t="s">
        <v>21</v>
      </c>
      <c r="M22" t="s">
        <v>22</v>
      </c>
      <c r="N22" t="s">
        <v>23</v>
      </c>
      <c r="O22">
        <f>Table2[[#This Row],[check_out_date]]-Table2[[#This Row],[check_in_date]]</f>
        <v>8</v>
      </c>
      <c r="P22">
        <f>Table2[[#This Row],[num_adults]]+Table2[[#This Row],[num_children]]</f>
        <v>4</v>
      </c>
      <c r="Q22" s="3">
        <f>IF(OR(Table2[[#This Row],[booking_status]]="confirmed",Table2[[#This Row],[booking_status]]="checked-out"),Table2[[#This Row],[room_rate_per_night]]*Table2[[#This Row],[Num_Nights]],0)</f>
        <v>2043.28</v>
      </c>
      <c r="R22" t="str" cm="1">
        <f t="array" ref="R22">IFERROR(_xlfn.IFS(Table2[[#This Row],[booking_status]]="confirmed","Expected",Table2[[#This Row],[booking_status]]="checked-out","Actual"),"No Revenue")</f>
        <v>Expected</v>
      </c>
      <c r="S22" s="4">
        <f>Table2[[#This Row],[Revenue_Amount]]/Table2[[#This Row],[Num_Nights]]</f>
        <v>255.41</v>
      </c>
    </row>
    <row r="23" spans="1:19" x14ac:dyDescent="0.3">
      <c r="A23">
        <v>22</v>
      </c>
      <c r="B23" t="s">
        <v>31</v>
      </c>
      <c r="C23" s="9">
        <v>45036</v>
      </c>
      <c r="D23" s="9">
        <v>45040</v>
      </c>
      <c r="E23" s="10">
        <v>45022</v>
      </c>
      <c r="F23" t="s">
        <v>27</v>
      </c>
      <c r="G23">
        <v>110.34</v>
      </c>
      <c r="H23">
        <v>4</v>
      </c>
      <c r="I23">
        <v>0</v>
      </c>
      <c r="J23" t="s">
        <v>55</v>
      </c>
      <c r="K23" t="s">
        <v>66</v>
      </c>
      <c r="L23" t="s">
        <v>21</v>
      </c>
      <c r="M23" t="s">
        <v>36</v>
      </c>
      <c r="N23" t="s">
        <v>41</v>
      </c>
      <c r="O23">
        <f>Table2[[#This Row],[check_out_date]]-Table2[[#This Row],[check_in_date]]</f>
        <v>4</v>
      </c>
      <c r="P23">
        <f>Table2[[#This Row],[num_adults]]+Table2[[#This Row],[num_children]]</f>
        <v>4</v>
      </c>
      <c r="Q23" s="3">
        <f>IF(OR(Table2[[#This Row],[booking_status]]="confirmed",Table2[[#This Row],[booking_status]]="checked-out"),Table2[[#This Row],[room_rate_per_night]]*Table2[[#This Row],[Num_Nights]],0)</f>
        <v>441.36</v>
      </c>
      <c r="R23" t="str" cm="1">
        <f t="array" ref="R23">IFERROR(_xlfn.IFS(Table2[[#This Row],[booking_status]]="confirmed","Expected",Table2[[#This Row],[booking_status]]="checked-out","Actual"),"No Revenue")</f>
        <v>Expected</v>
      </c>
      <c r="S23" s="4">
        <f>Table2[[#This Row],[Revenue_Amount]]/Table2[[#This Row],[Num_Nights]]</f>
        <v>110.34</v>
      </c>
    </row>
    <row r="24" spans="1:19" x14ac:dyDescent="0.3">
      <c r="A24">
        <v>23</v>
      </c>
      <c r="B24" t="s">
        <v>50</v>
      </c>
      <c r="C24" s="9">
        <v>45266</v>
      </c>
      <c r="D24" s="9">
        <v>45271</v>
      </c>
      <c r="E24" s="10">
        <v>45220</v>
      </c>
      <c r="F24" t="s">
        <v>27</v>
      </c>
      <c r="G24">
        <v>143.09</v>
      </c>
      <c r="H24">
        <v>4</v>
      </c>
      <c r="I24">
        <v>1</v>
      </c>
      <c r="J24" t="s">
        <v>28</v>
      </c>
      <c r="K24" t="s">
        <v>20</v>
      </c>
      <c r="L24" t="s">
        <v>56</v>
      </c>
      <c r="M24" t="s">
        <v>36</v>
      </c>
      <c r="N24" t="s">
        <v>41</v>
      </c>
      <c r="O24">
        <f>Table2[[#This Row],[check_out_date]]-Table2[[#This Row],[check_in_date]]</f>
        <v>5</v>
      </c>
      <c r="P24">
        <f>Table2[[#This Row],[num_adults]]+Table2[[#This Row],[num_children]]</f>
        <v>5</v>
      </c>
      <c r="Q24" s="3">
        <f>IF(OR(Table2[[#This Row],[booking_status]]="confirmed",Table2[[#This Row],[booking_status]]="checked-out"),Table2[[#This Row],[room_rate_per_night]]*Table2[[#This Row],[Num_Nights]],0)</f>
        <v>715.45</v>
      </c>
      <c r="R24" t="str" cm="1">
        <f t="array" ref="R24">IFERROR(_xlfn.IFS(Table2[[#This Row],[booking_status]]="confirmed","Expected",Table2[[#This Row],[booking_status]]="checked-out","Actual"),"No Revenue")</f>
        <v>Actual</v>
      </c>
      <c r="S24" s="4">
        <f>Table2[[#This Row],[Revenue_Amount]]/Table2[[#This Row],[Num_Nights]]</f>
        <v>143.09</v>
      </c>
    </row>
    <row r="25" spans="1:19" hidden="1" x14ac:dyDescent="0.3">
      <c r="A25">
        <v>24</v>
      </c>
      <c r="B25" t="s">
        <v>37</v>
      </c>
      <c r="C25" s="9">
        <v>44967</v>
      </c>
      <c r="D25" s="9">
        <v>44977</v>
      </c>
      <c r="E25" s="10">
        <v>44945</v>
      </c>
      <c r="F25" t="s">
        <v>54</v>
      </c>
      <c r="G25">
        <v>343.07</v>
      </c>
      <c r="H25">
        <v>1</v>
      </c>
      <c r="I25">
        <v>0</v>
      </c>
      <c r="J25" t="s">
        <v>35</v>
      </c>
      <c r="K25" t="s">
        <v>29</v>
      </c>
      <c r="L25" t="s">
        <v>70</v>
      </c>
      <c r="M25" t="s">
        <v>36</v>
      </c>
      <c r="N25" t="s">
        <v>95</v>
      </c>
      <c r="O25">
        <f>Table2[[#This Row],[check_out_date]]-Table2[[#This Row],[check_in_date]]</f>
        <v>10</v>
      </c>
      <c r="P25">
        <f>Table2[[#This Row],[num_adults]]+Table2[[#This Row],[num_children]]</f>
        <v>1</v>
      </c>
      <c r="Q25" s="3">
        <f>IF(OR(Table2[[#This Row],[booking_status]]="confirmed",Table2[[#This Row],[booking_status]]="checked-out"),Table2[[#This Row],[room_rate_per_night]]*Table2[[#This Row],[Num_Nights]],0)</f>
        <v>0</v>
      </c>
      <c r="R25" t="str" cm="1">
        <f t="array" ref="R25">IFERROR(_xlfn.IFS(Table2[[#This Row],[booking_status]]="confirmed","Expected",Table2[[#This Row],[booking_status]]="checked-out","Actual"),"No Revenue")</f>
        <v>No Revenue</v>
      </c>
      <c r="S25" s="4">
        <f>Table2[[#This Row],[Revenue_Amount]]/Table2[[#This Row],[Num_Nights]]</f>
        <v>0</v>
      </c>
    </row>
    <row r="26" spans="1:19" hidden="1" x14ac:dyDescent="0.3">
      <c r="A26">
        <v>25</v>
      </c>
      <c r="B26" t="s">
        <v>50</v>
      </c>
      <c r="C26" s="9">
        <v>44991</v>
      </c>
      <c r="D26" s="9">
        <v>44999</v>
      </c>
      <c r="E26" s="10">
        <v>44915</v>
      </c>
      <c r="F26" t="s">
        <v>49</v>
      </c>
      <c r="G26">
        <v>145.03</v>
      </c>
      <c r="H26">
        <v>1</v>
      </c>
      <c r="I26">
        <v>2</v>
      </c>
      <c r="J26" t="s">
        <v>35</v>
      </c>
      <c r="K26" t="s">
        <v>99</v>
      </c>
      <c r="L26" t="s">
        <v>21</v>
      </c>
      <c r="M26" t="s">
        <v>36</v>
      </c>
      <c r="N26" t="s">
        <v>41</v>
      </c>
      <c r="O26">
        <f>Table2[[#This Row],[check_out_date]]-Table2[[#This Row],[check_in_date]]</f>
        <v>8</v>
      </c>
      <c r="P26">
        <f>Table2[[#This Row],[num_adults]]+Table2[[#This Row],[num_children]]</f>
        <v>3</v>
      </c>
      <c r="Q26" s="3">
        <f>IF(OR(Table2[[#This Row],[booking_status]]="confirmed",Table2[[#This Row],[booking_status]]="checked-out"),Table2[[#This Row],[room_rate_per_night]]*Table2[[#This Row],[Num_Nights]],0)</f>
        <v>1160.24</v>
      </c>
      <c r="R26" t="str" cm="1">
        <f t="array" ref="R26">IFERROR(_xlfn.IFS(Table2[[#This Row],[booking_status]]="confirmed","Expected",Table2[[#This Row],[booking_status]]="checked-out","Actual"),"No Revenue")</f>
        <v>Expected</v>
      </c>
      <c r="S26" s="4">
        <f>Table2[[#This Row],[Revenue_Amount]]/Table2[[#This Row],[Num_Nights]]</f>
        <v>145.03</v>
      </c>
    </row>
    <row r="27" spans="1:19" x14ac:dyDescent="0.3">
      <c r="A27">
        <v>26</v>
      </c>
      <c r="B27" t="s">
        <v>50</v>
      </c>
      <c r="C27" s="9">
        <v>45258</v>
      </c>
      <c r="D27" s="9">
        <v>45261</v>
      </c>
      <c r="E27" s="10">
        <v>45230</v>
      </c>
      <c r="F27" t="s">
        <v>49</v>
      </c>
      <c r="G27">
        <v>152.66999999999999</v>
      </c>
      <c r="H27">
        <v>3</v>
      </c>
      <c r="I27">
        <v>0</v>
      </c>
      <c r="J27" t="s">
        <v>94</v>
      </c>
      <c r="K27" t="s">
        <v>29</v>
      </c>
      <c r="L27" t="s">
        <v>21</v>
      </c>
      <c r="M27" t="s">
        <v>36</v>
      </c>
      <c r="N27" t="s">
        <v>30</v>
      </c>
      <c r="O27">
        <f>Table2[[#This Row],[check_out_date]]-Table2[[#This Row],[check_in_date]]</f>
        <v>3</v>
      </c>
      <c r="P27">
        <f>Table2[[#This Row],[num_adults]]+Table2[[#This Row],[num_children]]</f>
        <v>3</v>
      </c>
      <c r="Q27" s="3">
        <f>IF(OR(Table2[[#This Row],[booking_status]]="confirmed",Table2[[#This Row],[booking_status]]="checked-out"),Table2[[#This Row],[room_rate_per_night]]*Table2[[#This Row],[Num_Nights]],0)</f>
        <v>458.01</v>
      </c>
      <c r="R27" t="str" cm="1">
        <f t="array" ref="R27">IFERROR(_xlfn.IFS(Table2[[#This Row],[booking_status]]="confirmed","Expected",Table2[[#This Row],[booking_status]]="checked-out","Actual"),"No Revenue")</f>
        <v>Expected</v>
      </c>
      <c r="S27" s="4">
        <f>Table2[[#This Row],[Revenue_Amount]]/Table2[[#This Row],[Num_Nights]]</f>
        <v>152.66999999999999</v>
      </c>
    </row>
    <row r="28" spans="1:19" hidden="1" x14ac:dyDescent="0.3">
      <c r="A28">
        <v>27</v>
      </c>
      <c r="B28" t="s">
        <v>31</v>
      </c>
      <c r="C28" s="9">
        <v>45037</v>
      </c>
      <c r="D28" s="9">
        <v>45044</v>
      </c>
      <c r="E28" s="10">
        <v>45007</v>
      </c>
      <c r="F28" t="s">
        <v>54</v>
      </c>
      <c r="G28">
        <v>248.88</v>
      </c>
      <c r="H28">
        <v>4</v>
      </c>
      <c r="I28">
        <v>0</v>
      </c>
      <c r="J28" t="s">
        <v>35</v>
      </c>
      <c r="K28" t="s">
        <v>66</v>
      </c>
      <c r="L28" t="s">
        <v>21</v>
      </c>
      <c r="M28" t="s">
        <v>36</v>
      </c>
      <c r="N28" t="s">
        <v>41</v>
      </c>
      <c r="O28">
        <f>Table2[[#This Row],[check_out_date]]-Table2[[#This Row],[check_in_date]]</f>
        <v>7</v>
      </c>
      <c r="P28">
        <f>Table2[[#This Row],[num_adults]]+Table2[[#This Row],[num_children]]</f>
        <v>4</v>
      </c>
      <c r="Q28" s="3">
        <f>IF(OR(Table2[[#This Row],[booking_status]]="confirmed",Table2[[#This Row],[booking_status]]="checked-out"),Table2[[#This Row],[room_rate_per_night]]*Table2[[#This Row],[Num_Nights]],0)</f>
        <v>1742.1599999999999</v>
      </c>
      <c r="R28" t="str" cm="1">
        <f t="array" ref="R28">IFERROR(_xlfn.IFS(Table2[[#This Row],[booking_status]]="confirmed","Expected",Table2[[#This Row],[booking_status]]="checked-out","Actual"),"No Revenue")</f>
        <v>Expected</v>
      </c>
      <c r="S28" s="4">
        <f>Table2[[#This Row],[Revenue_Amount]]/Table2[[#This Row],[Num_Nights]]</f>
        <v>248.87999999999997</v>
      </c>
    </row>
    <row r="29" spans="1:19" x14ac:dyDescent="0.3">
      <c r="A29">
        <v>28</v>
      </c>
      <c r="B29" t="s">
        <v>50</v>
      </c>
      <c r="C29" s="9">
        <v>45213</v>
      </c>
      <c r="D29" s="9">
        <v>45218</v>
      </c>
      <c r="E29" s="10">
        <v>45177</v>
      </c>
      <c r="F29" t="s">
        <v>54</v>
      </c>
      <c r="G29">
        <v>381.83</v>
      </c>
      <c r="H29">
        <v>1</v>
      </c>
      <c r="I29">
        <v>0</v>
      </c>
      <c r="J29" t="s">
        <v>55</v>
      </c>
      <c r="K29" t="s">
        <v>44</v>
      </c>
      <c r="L29" t="s">
        <v>60</v>
      </c>
      <c r="M29" t="s">
        <v>36</v>
      </c>
      <c r="N29" t="s">
        <v>23</v>
      </c>
      <c r="O29">
        <f>Table2[[#This Row],[check_out_date]]-Table2[[#This Row],[check_in_date]]</f>
        <v>5</v>
      </c>
      <c r="P29">
        <f>Table2[[#This Row],[num_adults]]+Table2[[#This Row],[num_children]]</f>
        <v>1</v>
      </c>
      <c r="Q29" s="3">
        <f>IF(OR(Table2[[#This Row],[booking_status]]="confirmed",Table2[[#This Row],[booking_status]]="checked-out"),Table2[[#This Row],[room_rate_per_night]]*Table2[[#This Row],[Num_Nights]],0)</f>
        <v>0</v>
      </c>
      <c r="R29" t="str" cm="1">
        <f t="array" ref="R29">IFERROR(_xlfn.IFS(Table2[[#This Row],[booking_status]]="confirmed","Expected",Table2[[#This Row],[booking_status]]="checked-out","Actual"),"No Revenue")</f>
        <v>No Revenue</v>
      </c>
      <c r="S29" s="4">
        <f>Table2[[#This Row],[Revenue_Amount]]/Table2[[#This Row],[Num_Nights]]</f>
        <v>0</v>
      </c>
    </row>
    <row r="30" spans="1:19" x14ac:dyDescent="0.3">
      <c r="A30">
        <v>29</v>
      </c>
      <c r="B30" t="s">
        <v>31</v>
      </c>
      <c r="C30" s="9">
        <v>44999</v>
      </c>
      <c r="D30" s="9">
        <v>45006</v>
      </c>
      <c r="E30" s="10">
        <v>44992</v>
      </c>
      <c r="F30" t="s">
        <v>27</v>
      </c>
      <c r="G30">
        <v>143.72999999999999</v>
      </c>
      <c r="H30">
        <v>1</v>
      </c>
      <c r="I30">
        <v>2</v>
      </c>
      <c r="J30" t="s">
        <v>55</v>
      </c>
      <c r="K30" t="s">
        <v>29</v>
      </c>
      <c r="L30" t="s">
        <v>21</v>
      </c>
      <c r="M30" t="s">
        <v>36</v>
      </c>
      <c r="N30" t="s">
        <v>23</v>
      </c>
      <c r="O30">
        <f>Table2[[#This Row],[check_out_date]]-Table2[[#This Row],[check_in_date]]</f>
        <v>7</v>
      </c>
      <c r="P30">
        <f>Table2[[#This Row],[num_adults]]+Table2[[#This Row],[num_children]]</f>
        <v>3</v>
      </c>
      <c r="Q30" s="3">
        <f>IF(OR(Table2[[#This Row],[booking_status]]="confirmed",Table2[[#This Row],[booking_status]]="checked-out"),Table2[[#This Row],[room_rate_per_night]]*Table2[[#This Row],[Num_Nights]],0)</f>
        <v>1006.1099999999999</v>
      </c>
      <c r="R30" t="str" cm="1">
        <f t="array" ref="R30">IFERROR(_xlfn.IFS(Table2[[#This Row],[booking_status]]="confirmed","Expected",Table2[[#This Row],[booking_status]]="checked-out","Actual"),"No Revenue")</f>
        <v>Expected</v>
      </c>
      <c r="S30" s="4">
        <f>Table2[[#This Row],[Revenue_Amount]]/Table2[[#This Row],[Num_Nights]]</f>
        <v>143.72999999999999</v>
      </c>
    </row>
    <row r="31" spans="1:19" x14ac:dyDescent="0.3">
      <c r="A31">
        <v>30</v>
      </c>
      <c r="B31" t="s">
        <v>14</v>
      </c>
      <c r="C31" s="9">
        <v>45007</v>
      </c>
      <c r="D31" s="9">
        <v>45014</v>
      </c>
      <c r="E31" s="10">
        <v>44938</v>
      </c>
      <c r="F31" t="s">
        <v>27</v>
      </c>
      <c r="G31">
        <v>127.09</v>
      </c>
      <c r="H31">
        <v>2</v>
      </c>
      <c r="I31">
        <v>0</v>
      </c>
      <c r="J31" t="s">
        <v>28</v>
      </c>
      <c r="K31" t="s">
        <v>29</v>
      </c>
      <c r="L31" t="s">
        <v>56</v>
      </c>
      <c r="M31" t="s">
        <v>36</v>
      </c>
      <c r="N31" t="s">
        <v>41</v>
      </c>
      <c r="O31">
        <f>Table2[[#This Row],[check_out_date]]-Table2[[#This Row],[check_in_date]]</f>
        <v>7</v>
      </c>
      <c r="P31">
        <f>Table2[[#This Row],[num_adults]]+Table2[[#This Row],[num_children]]</f>
        <v>2</v>
      </c>
      <c r="Q31" s="3">
        <f>IF(OR(Table2[[#This Row],[booking_status]]="confirmed",Table2[[#This Row],[booking_status]]="checked-out"),Table2[[#This Row],[room_rate_per_night]]*Table2[[#This Row],[Num_Nights]],0)</f>
        <v>889.63</v>
      </c>
      <c r="R31" t="str" cm="1">
        <f t="array" ref="R31">IFERROR(_xlfn.IFS(Table2[[#This Row],[booking_status]]="confirmed","Expected",Table2[[#This Row],[booking_status]]="checked-out","Actual"),"No Revenue")</f>
        <v>Actual</v>
      </c>
      <c r="S31" s="4">
        <f>Table2[[#This Row],[Revenue_Amount]]/Table2[[#This Row],[Num_Nights]]</f>
        <v>127.09</v>
      </c>
    </row>
    <row r="32" spans="1:19" x14ac:dyDescent="0.3">
      <c r="A32">
        <v>31</v>
      </c>
      <c r="B32" t="s">
        <v>14</v>
      </c>
      <c r="C32" s="9">
        <v>45099</v>
      </c>
      <c r="D32" s="9">
        <v>45104</v>
      </c>
      <c r="E32" s="10">
        <v>45085</v>
      </c>
      <c r="F32" t="s">
        <v>18</v>
      </c>
      <c r="G32">
        <v>186.89</v>
      </c>
      <c r="H32">
        <v>2</v>
      </c>
      <c r="I32">
        <v>1</v>
      </c>
      <c r="J32" t="s">
        <v>28</v>
      </c>
      <c r="K32" t="s">
        <v>99</v>
      </c>
      <c r="L32" t="s">
        <v>60</v>
      </c>
      <c r="M32" t="s">
        <v>22</v>
      </c>
      <c r="N32" t="s">
        <v>41</v>
      </c>
      <c r="O32">
        <f>Table2[[#This Row],[check_out_date]]-Table2[[#This Row],[check_in_date]]</f>
        <v>5</v>
      </c>
      <c r="P32">
        <f>Table2[[#This Row],[num_adults]]+Table2[[#This Row],[num_children]]</f>
        <v>3</v>
      </c>
      <c r="Q32" s="3">
        <f>IF(OR(Table2[[#This Row],[booking_status]]="confirmed",Table2[[#This Row],[booking_status]]="checked-out"),Table2[[#This Row],[room_rate_per_night]]*Table2[[#This Row],[Num_Nights]],0)</f>
        <v>0</v>
      </c>
      <c r="R32" t="str" cm="1">
        <f t="array" ref="R32">IFERROR(_xlfn.IFS(Table2[[#This Row],[booking_status]]="confirmed","Expected",Table2[[#This Row],[booking_status]]="checked-out","Actual"),"No Revenue")</f>
        <v>No Revenue</v>
      </c>
      <c r="S32" s="4">
        <f>Table2[[#This Row],[Revenue_Amount]]/Table2[[#This Row],[Num_Nights]]</f>
        <v>0</v>
      </c>
    </row>
    <row r="33" spans="1:19" x14ac:dyDescent="0.3">
      <c r="A33">
        <v>32</v>
      </c>
      <c r="B33" t="s">
        <v>37</v>
      </c>
      <c r="C33" s="9">
        <v>44934</v>
      </c>
      <c r="D33" s="9">
        <v>44940</v>
      </c>
      <c r="E33" s="10">
        <v>44855</v>
      </c>
      <c r="F33" t="s">
        <v>27</v>
      </c>
      <c r="G33">
        <v>206.72</v>
      </c>
      <c r="H33">
        <v>2</v>
      </c>
      <c r="I33">
        <v>1</v>
      </c>
      <c r="J33" t="s">
        <v>19</v>
      </c>
      <c r="K33" t="s">
        <v>29</v>
      </c>
      <c r="L33" t="s">
        <v>21</v>
      </c>
      <c r="M33" t="s">
        <v>36</v>
      </c>
      <c r="N33" t="s">
        <v>41</v>
      </c>
      <c r="O33">
        <f>Table2[[#This Row],[check_out_date]]-Table2[[#This Row],[check_in_date]]</f>
        <v>6</v>
      </c>
      <c r="P33">
        <f>Table2[[#This Row],[num_adults]]+Table2[[#This Row],[num_children]]</f>
        <v>3</v>
      </c>
      <c r="Q33" s="3">
        <f>IF(OR(Table2[[#This Row],[booking_status]]="confirmed",Table2[[#This Row],[booking_status]]="checked-out"),Table2[[#This Row],[room_rate_per_night]]*Table2[[#This Row],[Num_Nights]],0)</f>
        <v>1240.32</v>
      </c>
      <c r="R33" t="str" cm="1">
        <f t="array" ref="R33">IFERROR(_xlfn.IFS(Table2[[#This Row],[booking_status]]="confirmed","Expected",Table2[[#This Row],[booking_status]]="checked-out","Actual"),"No Revenue")</f>
        <v>Expected</v>
      </c>
      <c r="S33" s="4">
        <f>Table2[[#This Row],[Revenue_Amount]]/Table2[[#This Row],[Num_Nights]]</f>
        <v>206.72</v>
      </c>
    </row>
    <row r="34" spans="1:19" x14ac:dyDescent="0.3">
      <c r="A34">
        <v>33</v>
      </c>
      <c r="B34" t="s">
        <v>14</v>
      </c>
      <c r="C34" s="9">
        <v>45224</v>
      </c>
      <c r="D34" s="9">
        <v>45232</v>
      </c>
      <c r="E34" s="10">
        <v>45163</v>
      </c>
      <c r="F34" t="s">
        <v>49</v>
      </c>
      <c r="G34">
        <v>127.06</v>
      </c>
      <c r="H34">
        <v>2</v>
      </c>
      <c r="I34">
        <v>0</v>
      </c>
      <c r="J34" t="s">
        <v>28</v>
      </c>
      <c r="K34" t="s">
        <v>20</v>
      </c>
      <c r="L34" t="s">
        <v>21</v>
      </c>
      <c r="M34" t="s">
        <v>36</v>
      </c>
      <c r="N34" t="s">
        <v>23</v>
      </c>
      <c r="O34">
        <f>Table2[[#This Row],[check_out_date]]-Table2[[#This Row],[check_in_date]]</f>
        <v>8</v>
      </c>
      <c r="P34">
        <f>Table2[[#This Row],[num_adults]]+Table2[[#This Row],[num_children]]</f>
        <v>2</v>
      </c>
      <c r="Q34" s="3">
        <f>IF(OR(Table2[[#This Row],[booking_status]]="confirmed",Table2[[#This Row],[booking_status]]="checked-out"),Table2[[#This Row],[room_rate_per_night]]*Table2[[#This Row],[Num_Nights]],0)</f>
        <v>1016.48</v>
      </c>
      <c r="R34" t="str" cm="1">
        <f t="array" ref="R34">IFERROR(_xlfn.IFS(Table2[[#This Row],[booking_status]]="confirmed","Expected",Table2[[#This Row],[booking_status]]="checked-out","Actual"),"No Revenue")</f>
        <v>Expected</v>
      </c>
      <c r="S34" s="4">
        <f>Table2[[#This Row],[Revenue_Amount]]/Table2[[#This Row],[Num_Nights]]</f>
        <v>127.06</v>
      </c>
    </row>
    <row r="35" spans="1:19" x14ac:dyDescent="0.3">
      <c r="A35">
        <v>34</v>
      </c>
      <c r="B35" t="s">
        <v>50</v>
      </c>
      <c r="C35" s="9">
        <v>45280</v>
      </c>
      <c r="D35" s="9">
        <v>45288</v>
      </c>
      <c r="E35" s="10">
        <v>45261</v>
      </c>
      <c r="F35" t="s">
        <v>27</v>
      </c>
      <c r="G35">
        <v>214.16</v>
      </c>
      <c r="H35">
        <v>2</v>
      </c>
      <c r="I35">
        <v>2</v>
      </c>
      <c r="J35" t="s">
        <v>55</v>
      </c>
      <c r="K35" t="s">
        <v>99</v>
      </c>
      <c r="L35" t="s">
        <v>56</v>
      </c>
      <c r="M35" t="s">
        <v>36</v>
      </c>
      <c r="N35" t="s">
        <v>41</v>
      </c>
      <c r="O35">
        <f>Table2[[#This Row],[check_out_date]]-Table2[[#This Row],[check_in_date]]</f>
        <v>8</v>
      </c>
      <c r="P35">
        <f>Table2[[#This Row],[num_adults]]+Table2[[#This Row],[num_children]]</f>
        <v>4</v>
      </c>
      <c r="Q35" s="3">
        <f>IF(OR(Table2[[#This Row],[booking_status]]="confirmed",Table2[[#This Row],[booking_status]]="checked-out"),Table2[[#This Row],[room_rate_per_night]]*Table2[[#This Row],[Num_Nights]],0)</f>
        <v>1713.28</v>
      </c>
      <c r="R35" t="str" cm="1">
        <f t="array" ref="R35">IFERROR(_xlfn.IFS(Table2[[#This Row],[booking_status]]="confirmed","Expected",Table2[[#This Row],[booking_status]]="checked-out","Actual"),"No Revenue")</f>
        <v>Actual</v>
      </c>
      <c r="S35" s="4">
        <f>Table2[[#This Row],[Revenue_Amount]]/Table2[[#This Row],[Num_Nights]]</f>
        <v>214.16</v>
      </c>
    </row>
    <row r="36" spans="1:19" x14ac:dyDescent="0.3">
      <c r="A36">
        <v>35</v>
      </c>
      <c r="B36" t="s">
        <v>50</v>
      </c>
      <c r="C36" s="9">
        <v>45037</v>
      </c>
      <c r="D36" s="9">
        <v>45045</v>
      </c>
      <c r="E36" s="10">
        <v>45020</v>
      </c>
      <c r="F36" t="s">
        <v>27</v>
      </c>
      <c r="G36">
        <v>162.13</v>
      </c>
      <c r="H36">
        <v>1</v>
      </c>
      <c r="I36">
        <v>0</v>
      </c>
      <c r="J36" t="s">
        <v>28</v>
      </c>
      <c r="K36" t="s">
        <v>66</v>
      </c>
      <c r="L36" t="s">
        <v>56</v>
      </c>
      <c r="M36" t="s">
        <v>22</v>
      </c>
      <c r="N36" t="s">
        <v>41</v>
      </c>
      <c r="O36">
        <f>Table2[[#This Row],[check_out_date]]-Table2[[#This Row],[check_in_date]]</f>
        <v>8</v>
      </c>
      <c r="P36">
        <f>Table2[[#This Row],[num_adults]]+Table2[[#This Row],[num_children]]</f>
        <v>1</v>
      </c>
      <c r="Q36" s="3">
        <f>IF(OR(Table2[[#This Row],[booking_status]]="confirmed",Table2[[#This Row],[booking_status]]="checked-out"),Table2[[#This Row],[room_rate_per_night]]*Table2[[#This Row],[Num_Nights]],0)</f>
        <v>1297.04</v>
      </c>
      <c r="R36" t="str" cm="1">
        <f t="array" ref="R36">IFERROR(_xlfn.IFS(Table2[[#This Row],[booking_status]]="confirmed","Expected",Table2[[#This Row],[booking_status]]="checked-out","Actual"),"No Revenue")</f>
        <v>Actual</v>
      </c>
      <c r="S36" s="4">
        <f>Table2[[#This Row],[Revenue_Amount]]/Table2[[#This Row],[Num_Nights]]</f>
        <v>162.13</v>
      </c>
    </row>
    <row r="37" spans="1:19" x14ac:dyDescent="0.3">
      <c r="A37">
        <v>36</v>
      </c>
      <c r="B37" t="s">
        <v>50</v>
      </c>
      <c r="C37" s="9">
        <v>45051</v>
      </c>
      <c r="D37" s="9">
        <v>45053</v>
      </c>
      <c r="E37" s="10">
        <v>45007</v>
      </c>
      <c r="F37" t="s">
        <v>49</v>
      </c>
      <c r="G37">
        <v>120.4</v>
      </c>
      <c r="H37">
        <v>1</v>
      </c>
      <c r="I37">
        <v>2</v>
      </c>
      <c r="J37" t="s">
        <v>19</v>
      </c>
      <c r="K37" t="s">
        <v>44</v>
      </c>
      <c r="L37" t="s">
        <v>56</v>
      </c>
      <c r="M37" t="s">
        <v>22</v>
      </c>
      <c r="N37" t="s">
        <v>95</v>
      </c>
      <c r="O37">
        <f>Table2[[#This Row],[check_out_date]]-Table2[[#This Row],[check_in_date]]</f>
        <v>2</v>
      </c>
      <c r="P37">
        <f>Table2[[#This Row],[num_adults]]+Table2[[#This Row],[num_children]]</f>
        <v>3</v>
      </c>
      <c r="Q37" s="3">
        <f>IF(OR(Table2[[#This Row],[booking_status]]="confirmed",Table2[[#This Row],[booking_status]]="checked-out"),Table2[[#This Row],[room_rate_per_night]]*Table2[[#This Row],[Num_Nights]],0)</f>
        <v>240.8</v>
      </c>
      <c r="R37" t="str" cm="1">
        <f t="array" ref="R37">IFERROR(_xlfn.IFS(Table2[[#This Row],[booking_status]]="confirmed","Expected",Table2[[#This Row],[booking_status]]="checked-out","Actual"),"No Revenue")</f>
        <v>Actual</v>
      </c>
      <c r="S37" s="4">
        <f>Table2[[#This Row],[Revenue_Amount]]/Table2[[#This Row],[Num_Nights]]</f>
        <v>120.4</v>
      </c>
    </row>
    <row r="38" spans="1:19" x14ac:dyDescent="0.3">
      <c r="A38">
        <v>37</v>
      </c>
      <c r="B38" t="s">
        <v>50</v>
      </c>
      <c r="C38" s="9">
        <v>45123</v>
      </c>
      <c r="D38" s="9">
        <v>45127</v>
      </c>
      <c r="E38" s="10">
        <v>45121</v>
      </c>
      <c r="F38" t="s">
        <v>54</v>
      </c>
      <c r="G38">
        <v>610.08000000000004</v>
      </c>
      <c r="H38">
        <v>2</v>
      </c>
      <c r="I38">
        <v>1</v>
      </c>
      <c r="J38" t="s">
        <v>55</v>
      </c>
      <c r="K38" t="s">
        <v>44</v>
      </c>
      <c r="L38" t="s">
        <v>56</v>
      </c>
      <c r="M38" t="s">
        <v>36</v>
      </c>
      <c r="N38" t="s">
        <v>41</v>
      </c>
      <c r="O38">
        <f>Table2[[#This Row],[check_out_date]]-Table2[[#This Row],[check_in_date]]</f>
        <v>4</v>
      </c>
      <c r="P38">
        <f>Table2[[#This Row],[num_adults]]+Table2[[#This Row],[num_children]]</f>
        <v>3</v>
      </c>
      <c r="Q38" s="3">
        <f>IF(OR(Table2[[#This Row],[booking_status]]="confirmed",Table2[[#This Row],[booking_status]]="checked-out"),Table2[[#This Row],[room_rate_per_night]]*Table2[[#This Row],[Num_Nights]],0)</f>
        <v>2440.3200000000002</v>
      </c>
      <c r="R38" t="str" cm="1">
        <f t="array" ref="R38">IFERROR(_xlfn.IFS(Table2[[#This Row],[booking_status]]="confirmed","Expected",Table2[[#This Row],[booking_status]]="checked-out","Actual"),"No Revenue")</f>
        <v>Actual</v>
      </c>
      <c r="S38" s="4">
        <f>Table2[[#This Row],[Revenue_Amount]]/Table2[[#This Row],[Num_Nights]]</f>
        <v>610.08000000000004</v>
      </c>
    </row>
    <row r="39" spans="1:19" x14ac:dyDescent="0.3">
      <c r="A39">
        <v>38</v>
      </c>
      <c r="B39" t="s">
        <v>50</v>
      </c>
      <c r="C39" s="9">
        <v>45090</v>
      </c>
      <c r="D39" s="9">
        <v>45097</v>
      </c>
      <c r="E39" s="10">
        <v>45070</v>
      </c>
      <c r="F39" t="s">
        <v>18</v>
      </c>
      <c r="G39">
        <v>337.05</v>
      </c>
      <c r="H39">
        <v>4</v>
      </c>
      <c r="I39">
        <v>3</v>
      </c>
      <c r="J39" t="s">
        <v>55</v>
      </c>
      <c r="K39" t="s">
        <v>29</v>
      </c>
      <c r="L39" t="s">
        <v>60</v>
      </c>
      <c r="M39" t="s">
        <v>36</v>
      </c>
      <c r="N39" t="s">
        <v>41</v>
      </c>
      <c r="O39">
        <f>Table2[[#This Row],[check_out_date]]-Table2[[#This Row],[check_in_date]]</f>
        <v>7</v>
      </c>
      <c r="P39">
        <f>Table2[[#This Row],[num_adults]]+Table2[[#This Row],[num_children]]</f>
        <v>7</v>
      </c>
      <c r="Q39" s="3">
        <f>IF(OR(Table2[[#This Row],[booking_status]]="confirmed",Table2[[#This Row],[booking_status]]="checked-out"),Table2[[#This Row],[room_rate_per_night]]*Table2[[#This Row],[Num_Nights]],0)</f>
        <v>0</v>
      </c>
      <c r="R39" t="str" cm="1">
        <f t="array" ref="R39">IFERROR(_xlfn.IFS(Table2[[#This Row],[booking_status]]="confirmed","Expected",Table2[[#This Row],[booking_status]]="checked-out","Actual"),"No Revenue")</f>
        <v>No Revenue</v>
      </c>
      <c r="S39" s="4">
        <f>Table2[[#This Row],[Revenue_Amount]]/Table2[[#This Row],[Num_Nights]]</f>
        <v>0</v>
      </c>
    </row>
    <row r="40" spans="1:19" x14ac:dyDescent="0.3">
      <c r="A40">
        <v>39</v>
      </c>
      <c r="B40" t="s">
        <v>50</v>
      </c>
      <c r="C40" s="9">
        <v>45105</v>
      </c>
      <c r="D40" s="9">
        <v>45107</v>
      </c>
      <c r="E40" s="10">
        <v>45078</v>
      </c>
      <c r="F40" t="s">
        <v>49</v>
      </c>
      <c r="G40">
        <v>119.38</v>
      </c>
      <c r="H40">
        <v>1</v>
      </c>
      <c r="I40">
        <v>2</v>
      </c>
      <c r="J40" t="s">
        <v>28</v>
      </c>
      <c r="K40" t="s">
        <v>29</v>
      </c>
      <c r="L40" t="s">
        <v>21</v>
      </c>
      <c r="M40" t="s">
        <v>22</v>
      </c>
      <c r="N40" t="s">
        <v>41</v>
      </c>
      <c r="O40">
        <f>Table2[[#This Row],[check_out_date]]-Table2[[#This Row],[check_in_date]]</f>
        <v>2</v>
      </c>
      <c r="P40">
        <f>Table2[[#This Row],[num_adults]]+Table2[[#This Row],[num_children]]</f>
        <v>3</v>
      </c>
      <c r="Q40" s="3">
        <f>IF(OR(Table2[[#This Row],[booking_status]]="confirmed",Table2[[#This Row],[booking_status]]="checked-out"),Table2[[#This Row],[room_rate_per_night]]*Table2[[#This Row],[Num_Nights]],0)</f>
        <v>238.76</v>
      </c>
      <c r="R40" t="str" cm="1">
        <f t="array" ref="R40">IFERROR(_xlfn.IFS(Table2[[#This Row],[booking_status]]="confirmed","Expected",Table2[[#This Row],[booking_status]]="checked-out","Actual"),"No Revenue")</f>
        <v>Expected</v>
      </c>
      <c r="S40" s="4">
        <f>Table2[[#This Row],[Revenue_Amount]]/Table2[[#This Row],[Num_Nights]]</f>
        <v>119.38</v>
      </c>
    </row>
    <row r="41" spans="1:19" x14ac:dyDescent="0.3">
      <c r="A41">
        <v>40</v>
      </c>
      <c r="B41" t="s">
        <v>37</v>
      </c>
      <c r="C41" s="9">
        <v>45138</v>
      </c>
      <c r="D41" s="9">
        <v>45144</v>
      </c>
      <c r="E41" s="10">
        <v>45117</v>
      </c>
      <c r="F41" t="s">
        <v>18</v>
      </c>
      <c r="G41">
        <v>314.47000000000003</v>
      </c>
      <c r="H41">
        <v>1</v>
      </c>
      <c r="I41">
        <v>0</v>
      </c>
      <c r="J41" t="s">
        <v>28</v>
      </c>
      <c r="K41" t="s">
        <v>99</v>
      </c>
      <c r="L41" t="s">
        <v>21</v>
      </c>
      <c r="M41" t="s">
        <v>22</v>
      </c>
      <c r="N41" t="s">
        <v>95</v>
      </c>
      <c r="O41">
        <f>Table2[[#This Row],[check_out_date]]-Table2[[#This Row],[check_in_date]]</f>
        <v>6</v>
      </c>
      <c r="P41">
        <f>Table2[[#This Row],[num_adults]]+Table2[[#This Row],[num_children]]</f>
        <v>1</v>
      </c>
      <c r="Q41" s="3">
        <f>IF(OR(Table2[[#This Row],[booking_status]]="confirmed",Table2[[#This Row],[booking_status]]="checked-out"),Table2[[#This Row],[room_rate_per_night]]*Table2[[#This Row],[Num_Nights]],0)</f>
        <v>1886.8200000000002</v>
      </c>
      <c r="R41" t="str" cm="1">
        <f t="array" ref="R41">IFERROR(_xlfn.IFS(Table2[[#This Row],[booking_status]]="confirmed","Expected",Table2[[#This Row],[booking_status]]="checked-out","Actual"),"No Revenue")</f>
        <v>Expected</v>
      </c>
      <c r="S41" s="4">
        <f>Table2[[#This Row],[Revenue_Amount]]/Table2[[#This Row],[Num_Nights]]</f>
        <v>314.47000000000003</v>
      </c>
    </row>
    <row r="42" spans="1:19" hidden="1" x14ac:dyDescent="0.3">
      <c r="A42">
        <v>41</v>
      </c>
      <c r="B42" t="s">
        <v>37</v>
      </c>
      <c r="C42" s="9">
        <v>45086</v>
      </c>
      <c r="D42" s="9">
        <v>45089</v>
      </c>
      <c r="E42" s="10">
        <v>45037</v>
      </c>
      <c r="F42" t="s">
        <v>18</v>
      </c>
      <c r="G42">
        <v>196.98</v>
      </c>
      <c r="H42">
        <v>1</v>
      </c>
      <c r="I42">
        <v>0</v>
      </c>
      <c r="J42" t="s">
        <v>35</v>
      </c>
      <c r="K42" t="s">
        <v>44</v>
      </c>
      <c r="L42" t="s">
        <v>60</v>
      </c>
      <c r="M42" t="s">
        <v>36</v>
      </c>
      <c r="N42" t="s">
        <v>41</v>
      </c>
      <c r="O42">
        <f>Table2[[#This Row],[check_out_date]]-Table2[[#This Row],[check_in_date]]</f>
        <v>3</v>
      </c>
      <c r="P42">
        <f>Table2[[#This Row],[num_adults]]+Table2[[#This Row],[num_children]]</f>
        <v>1</v>
      </c>
      <c r="Q42" s="3">
        <f>IF(OR(Table2[[#This Row],[booking_status]]="confirmed",Table2[[#This Row],[booking_status]]="checked-out"),Table2[[#This Row],[room_rate_per_night]]*Table2[[#This Row],[Num_Nights]],0)</f>
        <v>0</v>
      </c>
      <c r="R42" t="str" cm="1">
        <f t="array" ref="R42">IFERROR(_xlfn.IFS(Table2[[#This Row],[booking_status]]="confirmed","Expected",Table2[[#This Row],[booking_status]]="checked-out","Actual"),"No Revenue")</f>
        <v>No Revenue</v>
      </c>
      <c r="S42" s="4">
        <f>Table2[[#This Row],[Revenue_Amount]]/Table2[[#This Row],[Num_Nights]]</f>
        <v>0</v>
      </c>
    </row>
    <row r="43" spans="1:19" x14ac:dyDescent="0.3">
      <c r="A43">
        <v>42</v>
      </c>
      <c r="B43" t="s">
        <v>14</v>
      </c>
      <c r="C43" s="9">
        <v>45172</v>
      </c>
      <c r="D43" s="9">
        <v>45181</v>
      </c>
      <c r="E43" s="10">
        <v>45137</v>
      </c>
      <c r="F43" t="s">
        <v>49</v>
      </c>
      <c r="G43">
        <v>114.07</v>
      </c>
      <c r="H43">
        <v>3</v>
      </c>
      <c r="I43">
        <v>1</v>
      </c>
      <c r="J43" t="s">
        <v>28</v>
      </c>
      <c r="K43" t="s">
        <v>44</v>
      </c>
      <c r="L43" t="s">
        <v>56</v>
      </c>
      <c r="M43" t="s">
        <v>36</v>
      </c>
      <c r="N43" t="s">
        <v>41</v>
      </c>
      <c r="O43">
        <f>Table2[[#This Row],[check_out_date]]-Table2[[#This Row],[check_in_date]]</f>
        <v>9</v>
      </c>
      <c r="P43">
        <f>Table2[[#This Row],[num_adults]]+Table2[[#This Row],[num_children]]</f>
        <v>4</v>
      </c>
      <c r="Q43" s="3">
        <f>IF(OR(Table2[[#This Row],[booking_status]]="confirmed",Table2[[#This Row],[booking_status]]="checked-out"),Table2[[#This Row],[room_rate_per_night]]*Table2[[#This Row],[Num_Nights]],0)</f>
        <v>1026.6299999999999</v>
      </c>
      <c r="R43" t="str" cm="1">
        <f t="array" ref="R43">IFERROR(_xlfn.IFS(Table2[[#This Row],[booking_status]]="confirmed","Expected",Table2[[#This Row],[booking_status]]="checked-out","Actual"),"No Revenue")</f>
        <v>Actual</v>
      </c>
      <c r="S43" s="4">
        <f>Table2[[#This Row],[Revenue_Amount]]/Table2[[#This Row],[Num_Nights]]</f>
        <v>114.07</v>
      </c>
    </row>
    <row r="44" spans="1:19" hidden="1" x14ac:dyDescent="0.3">
      <c r="A44">
        <v>43</v>
      </c>
      <c r="B44" t="s">
        <v>50</v>
      </c>
      <c r="C44" s="9">
        <v>45063</v>
      </c>
      <c r="D44" s="9">
        <v>45064</v>
      </c>
      <c r="E44" s="10">
        <v>45024</v>
      </c>
      <c r="F44" t="s">
        <v>18</v>
      </c>
      <c r="G44">
        <v>212.84</v>
      </c>
      <c r="H44">
        <v>4</v>
      </c>
      <c r="I44">
        <v>1</v>
      </c>
      <c r="J44" t="s">
        <v>35</v>
      </c>
      <c r="K44" t="s">
        <v>99</v>
      </c>
      <c r="L44" t="s">
        <v>21</v>
      </c>
      <c r="M44" t="s">
        <v>36</v>
      </c>
      <c r="N44" t="s">
        <v>30</v>
      </c>
      <c r="O44">
        <f>Table2[[#This Row],[check_out_date]]-Table2[[#This Row],[check_in_date]]</f>
        <v>1</v>
      </c>
      <c r="P44">
        <f>Table2[[#This Row],[num_adults]]+Table2[[#This Row],[num_children]]</f>
        <v>5</v>
      </c>
      <c r="Q44" s="3">
        <f>IF(OR(Table2[[#This Row],[booking_status]]="confirmed",Table2[[#This Row],[booking_status]]="checked-out"),Table2[[#This Row],[room_rate_per_night]]*Table2[[#This Row],[Num_Nights]],0)</f>
        <v>212.84</v>
      </c>
      <c r="R44" t="str" cm="1">
        <f t="array" ref="R44">IFERROR(_xlfn.IFS(Table2[[#This Row],[booking_status]]="confirmed","Expected",Table2[[#This Row],[booking_status]]="checked-out","Actual"),"No Revenue")</f>
        <v>Expected</v>
      </c>
      <c r="S44" s="4">
        <f>Table2[[#This Row],[Revenue_Amount]]/Table2[[#This Row],[Num_Nights]]</f>
        <v>212.84</v>
      </c>
    </row>
    <row r="45" spans="1:19" hidden="1" x14ac:dyDescent="0.3">
      <c r="A45">
        <v>44</v>
      </c>
      <c r="B45" t="s">
        <v>50</v>
      </c>
      <c r="C45" s="9">
        <v>45042</v>
      </c>
      <c r="D45" s="9">
        <v>45050</v>
      </c>
      <c r="E45" s="10">
        <v>44977</v>
      </c>
      <c r="F45" t="s">
        <v>27</v>
      </c>
      <c r="G45">
        <v>215.53</v>
      </c>
      <c r="H45">
        <v>1</v>
      </c>
      <c r="I45">
        <v>2</v>
      </c>
      <c r="J45" t="s">
        <v>35</v>
      </c>
      <c r="K45" t="s">
        <v>20</v>
      </c>
      <c r="L45" t="s">
        <v>21</v>
      </c>
      <c r="M45" t="s">
        <v>36</v>
      </c>
      <c r="N45" t="s">
        <v>45</v>
      </c>
      <c r="O45">
        <f>Table2[[#This Row],[check_out_date]]-Table2[[#This Row],[check_in_date]]</f>
        <v>8</v>
      </c>
      <c r="P45">
        <f>Table2[[#This Row],[num_adults]]+Table2[[#This Row],[num_children]]</f>
        <v>3</v>
      </c>
      <c r="Q45" s="3">
        <f>IF(OR(Table2[[#This Row],[booking_status]]="confirmed",Table2[[#This Row],[booking_status]]="checked-out"),Table2[[#This Row],[room_rate_per_night]]*Table2[[#This Row],[Num_Nights]],0)</f>
        <v>1724.24</v>
      </c>
      <c r="R45" t="str" cm="1">
        <f t="array" ref="R45">IFERROR(_xlfn.IFS(Table2[[#This Row],[booking_status]]="confirmed","Expected",Table2[[#This Row],[booking_status]]="checked-out","Actual"),"No Revenue")</f>
        <v>Expected</v>
      </c>
      <c r="S45" s="4">
        <f>Table2[[#This Row],[Revenue_Amount]]/Table2[[#This Row],[Num_Nights]]</f>
        <v>215.53</v>
      </c>
    </row>
    <row r="46" spans="1:19" hidden="1" x14ac:dyDescent="0.3">
      <c r="A46">
        <v>45</v>
      </c>
      <c r="B46" t="s">
        <v>31</v>
      </c>
      <c r="C46" s="9">
        <v>45129</v>
      </c>
      <c r="D46" s="9">
        <v>45130</v>
      </c>
      <c r="E46" s="10">
        <v>45106</v>
      </c>
      <c r="F46" t="s">
        <v>49</v>
      </c>
      <c r="G46">
        <v>67.36</v>
      </c>
      <c r="H46">
        <v>3</v>
      </c>
      <c r="I46">
        <v>0</v>
      </c>
      <c r="J46" t="s">
        <v>35</v>
      </c>
      <c r="K46" t="s">
        <v>66</v>
      </c>
      <c r="L46" t="s">
        <v>60</v>
      </c>
      <c r="M46" t="s">
        <v>36</v>
      </c>
      <c r="N46" t="s">
        <v>41</v>
      </c>
      <c r="O46">
        <f>Table2[[#This Row],[check_out_date]]-Table2[[#This Row],[check_in_date]]</f>
        <v>1</v>
      </c>
      <c r="P46">
        <f>Table2[[#This Row],[num_adults]]+Table2[[#This Row],[num_children]]</f>
        <v>3</v>
      </c>
      <c r="Q46" s="3">
        <f>IF(OR(Table2[[#This Row],[booking_status]]="confirmed",Table2[[#This Row],[booking_status]]="checked-out"),Table2[[#This Row],[room_rate_per_night]]*Table2[[#This Row],[Num_Nights]],0)</f>
        <v>0</v>
      </c>
      <c r="R46" t="str" cm="1">
        <f t="array" ref="R46">IFERROR(_xlfn.IFS(Table2[[#This Row],[booking_status]]="confirmed","Expected",Table2[[#This Row],[booking_status]]="checked-out","Actual"),"No Revenue")</f>
        <v>No Revenue</v>
      </c>
      <c r="S46" s="4">
        <f>Table2[[#This Row],[Revenue_Amount]]/Table2[[#This Row],[Num_Nights]]</f>
        <v>0</v>
      </c>
    </row>
    <row r="47" spans="1:19" x14ac:dyDescent="0.3">
      <c r="A47">
        <v>46</v>
      </c>
      <c r="B47" t="s">
        <v>50</v>
      </c>
      <c r="C47" s="9">
        <v>45030</v>
      </c>
      <c r="D47" s="9">
        <v>45038</v>
      </c>
      <c r="E47" s="10">
        <v>45001</v>
      </c>
      <c r="F47" t="s">
        <v>27</v>
      </c>
      <c r="G47">
        <v>187.43</v>
      </c>
      <c r="H47">
        <v>3</v>
      </c>
      <c r="I47">
        <v>0</v>
      </c>
      <c r="J47" t="s">
        <v>28</v>
      </c>
      <c r="K47" t="s">
        <v>99</v>
      </c>
      <c r="L47" t="s">
        <v>21</v>
      </c>
      <c r="M47" t="s">
        <v>36</v>
      </c>
      <c r="N47" t="s">
        <v>41</v>
      </c>
      <c r="O47">
        <f>Table2[[#This Row],[check_out_date]]-Table2[[#This Row],[check_in_date]]</f>
        <v>8</v>
      </c>
      <c r="P47">
        <f>Table2[[#This Row],[num_adults]]+Table2[[#This Row],[num_children]]</f>
        <v>3</v>
      </c>
      <c r="Q47" s="3">
        <f>IF(OR(Table2[[#This Row],[booking_status]]="confirmed",Table2[[#This Row],[booking_status]]="checked-out"),Table2[[#This Row],[room_rate_per_night]]*Table2[[#This Row],[Num_Nights]],0)</f>
        <v>1499.44</v>
      </c>
      <c r="R47" t="str" cm="1">
        <f t="array" ref="R47">IFERROR(_xlfn.IFS(Table2[[#This Row],[booking_status]]="confirmed","Expected",Table2[[#This Row],[booking_status]]="checked-out","Actual"),"No Revenue")</f>
        <v>Expected</v>
      </c>
      <c r="S47" s="4">
        <f>Table2[[#This Row],[Revenue_Amount]]/Table2[[#This Row],[Num_Nights]]</f>
        <v>187.43</v>
      </c>
    </row>
    <row r="48" spans="1:19" x14ac:dyDescent="0.3">
      <c r="A48">
        <v>47</v>
      </c>
      <c r="B48" t="s">
        <v>31</v>
      </c>
      <c r="C48" s="9">
        <v>45121</v>
      </c>
      <c r="D48" s="9">
        <v>45126</v>
      </c>
      <c r="E48" s="10">
        <v>45036</v>
      </c>
      <c r="F48" t="s">
        <v>18</v>
      </c>
      <c r="G48">
        <v>166.7</v>
      </c>
      <c r="H48">
        <v>1</v>
      </c>
      <c r="I48">
        <v>0</v>
      </c>
      <c r="J48" t="s">
        <v>28</v>
      </c>
      <c r="K48" t="s">
        <v>20</v>
      </c>
      <c r="L48" t="s">
        <v>56</v>
      </c>
      <c r="M48" t="s">
        <v>36</v>
      </c>
      <c r="N48" t="s">
        <v>23</v>
      </c>
      <c r="O48">
        <f>Table2[[#This Row],[check_out_date]]-Table2[[#This Row],[check_in_date]]</f>
        <v>5</v>
      </c>
      <c r="P48">
        <f>Table2[[#This Row],[num_adults]]+Table2[[#This Row],[num_children]]</f>
        <v>1</v>
      </c>
      <c r="Q48" s="3">
        <f>IF(OR(Table2[[#This Row],[booking_status]]="confirmed",Table2[[#This Row],[booking_status]]="checked-out"),Table2[[#This Row],[room_rate_per_night]]*Table2[[#This Row],[Num_Nights]],0)</f>
        <v>833.5</v>
      </c>
      <c r="R48" t="str" cm="1">
        <f t="array" ref="R48">IFERROR(_xlfn.IFS(Table2[[#This Row],[booking_status]]="confirmed","Expected",Table2[[#This Row],[booking_status]]="checked-out","Actual"),"No Revenue")</f>
        <v>Actual</v>
      </c>
      <c r="S48" s="4">
        <f>Table2[[#This Row],[Revenue_Amount]]/Table2[[#This Row],[Num_Nights]]</f>
        <v>166.7</v>
      </c>
    </row>
    <row r="49" spans="1:19" x14ac:dyDescent="0.3">
      <c r="A49">
        <v>48</v>
      </c>
      <c r="B49" t="s">
        <v>31</v>
      </c>
      <c r="C49" s="9">
        <v>45009</v>
      </c>
      <c r="D49" s="9">
        <v>45016</v>
      </c>
      <c r="E49" s="10">
        <v>44980</v>
      </c>
      <c r="F49" t="s">
        <v>54</v>
      </c>
      <c r="G49">
        <v>397.35</v>
      </c>
      <c r="H49">
        <v>1</v>
      </c>
      <c r="I49">
        <v>0</v>
      </c>
      <c r="J49" t="s">
        <v>28</v>
      </c>
      <c r="K49" t="s">
        <v>44</v>
      </c>
      <c r="L49" t="s">
        <v>21</v>
      </c>
      <c r="M49" t="s">
        <v>22</v>
      </c>
      <c r="N49" t="s">
        <v>41</v>
      </c>
      <c r="O49">
        <f>Table2[[#This Row],[check_out_date]]-Table2[[#This Row],[check_in_date]]</f>
        <v>7</v>
      </c>
      <c r="P49">
        <f>Table2[[#This Row],[num_adults]]+Table2[[#This Row],[num_children]]</f>
        <v>1</v>
      </c>
      <c r="Q49" s="3">
        <f>IF(OR(Table2[[#This Row],[booking_status]]="confirmed",Table2[[#This Row],[booking_status]]="checked-out"),Table2[[#This Row],[room_rate_per_night]]*Table2[[#This Row],[Num_Nights]],0)</f>
        <v>2781.4500000000003</v>
      </c>
      <c r="R49" t="str" cm="1">
        <f t="array" ref="R49">IFERROR(_xlfn.IFS(Table2[[#This Row],[booking_status]]="confirmed","Expected",Table2[[#This Row],[booking_status]]="checked-out","Actual"),"No Revenue")</f>
        <v>Expected</v>
      </c>
      <c r="S49" s="4">
        <f>Table2[[#This Row],[Revenue_Amount]]/Table2[[#This Row],[Num_Nights]]</f>
        <v>397.35</v>
      </c>
    </row>
    <row r="50" spans="1:19" x14ac:dyDescent="0.3">
      <c r="A50">
        <v>49</v>
      </c>
      <c r="B50" t="s">
        <v>37</v>
      </c>
      <c r="C50" s="9">
        <v>45021</v>
      </c>
      <c r="D50" s="9">
        <v>45029</v>
      </c>
      <c r="E50" s="10">
        <v>44983</v>
      </c>
      <c r="F50" t="s">
        <v>54</v>
      </c>
      <c r="G50">
        <v>439.34</v>
      </c>
      <c r="H50">
        <v>2</v>
      </c>
      <c r="I50">
        <v>0</v>
      </c>
      <c r="J50" t="s">
        <v>28</v>
      </c>
      <c r="K50" t="s">
        <v>20</v>
      </c>
      <c r="L50" t="s">
        <v>21</v>
      </c>
      <c r="M50" t="s">
        <v>36</v>
      </c>
      <c r="N50" t="s">
        <v>41</v>
      </c>
      <c r="O50">
        <f>Table2[[#This Row],[check_out_date]]-Table2[[#This Row],[check_in_date]]</f>
        <v>8</v>
      </c>
      <c r="P50">
        <f>Table2[[#This Row],[num_adults]]+Table2[[#This Row],[num_children]]</f>
        <v>2</v>
      </c>
      <c r="Q50" s="3">
        <f>IF(OR(Table2[[#This Row],[booking_status]]="confirmed",Table2[[#This Row],[booking_status]]="checked-out"),Table2[[#This Row],[room_rate_per_night]]*Table2[[#This Row],[Num_Nights]],0)</f>
        <v>3514.72</v>
      </c>
      <c r="R50" t="str" cm="1">
        <f t="array" ref="R50">IFERROR(_xlfn.IFS(Table2[[#This Row],[booking_status]]="confirmed","Expected",Table2[[#This Row],[booking_status]]="checked-out","Actual"),"No Revenue")</f>
        <v>Expected</v>
      </c>
      <c r="S50" s="4">
        <f>Table2[[#This Row],[Revenue_Amount]]/Table2[[#This Row],[Num_Nights]]</f>
        <v>439.34</v>
      </c>
    </row>
    <row r="51" spans="1:19" x14ac:dyDescent="0.3">
      <c r="A51">
        <v>50</v>
      </c>
      <c r="B51" t="s">
        <v>37</v>
      </c>
      <c r="C51" s="9">
        <v>44942</v>
      </c>
      <c r="D51" s="9">
        <v>44948</v>
      </c>
      <c r="E51" s="10">
        <v>44934</v>
      </c>
      <c r="F51" t="s">
        <v>49</v>
      </c>
      <c r="G51">
        <v>134.30000000000001</v>
      </c>
      <c r="H51">
        <v>4</v>
      </c>
      <c r="I51">
        <v>0</v>
      </c>
      <c r="J51" t="s">
        <v>28</v>
      </c>
      <c r="K51" t="s">
        <v>44</v>
      </c>
      <c r="L51" t="s">
        <v>56</v>
      </c>
      <c r="M51" t="s">
        <v>36</v>
      </c>
      <c r="N51" t="s">
        <v>45</v>
      </c>
      <c r="O51">
        <f>Table2[[#This Row],[check_out_date]]-Table2[[#This Row],[check_in_date]]</f>
        <v>6</v>
      </c>
      <c r="P51">
        <f>Table2[[#This Row],[num_adults]]+Table2[[#This Row],[num_children]]</f>
        <v>4</v>
      </c>
      <c r="Q51" s="3">
        <f>IF(OR(Table2[[#This Row],[booking_status]]="confirmed",Table2[[#This Row],[booking_status]]="checked-out"),Table2[[#This Row],[room_rate_per_night]]*Table2[[#This Row],[Num_Nights]],0)</f>
        <v>805.80000000000007</v>
      </c>
      <c r="R51" t="str" cm="1">
        <f t="array" ref="R51">IFERROR(_xlfn.IFS(Table2[[#This Row],[booking_status]]="confirmed","Expected",Table2[[#This Row],[booking_status]]="checked-out","Actual"),"No Revenue")</f>
        <v>Actual</v>
      </c>
      <c r="S51" s="4">
        <f>Table2[[#This Row],[Revenue_Amount]]/Table2[[#This Row],[Num_Nights]]</f>
        <v>134.30000000000001</v>
      </c>
    </row>
    <row r="52" spans="1:19" x14ac:dyDescent="0.3">
      <c r="A52">
        <v>51</v>
      </c>
      <c r="B52" t="s">
        <v>31</v>
      </c>
      <c r="C52" s="9">
        <v>45002</v>
      </c>
      <c r="D52" s="9">
        <v>45012</v>
      </c>
      <c r="E52" s="10">
        <v>44979</v>
      </c>
      <c r="F52" t="s">
        <v>54</v>
      </c>
      <c r="G52">
        <v>429.94</v>
      </c>
      <c r="H52">
        <v>1</v>
      </c>
      <c r="I52">
        <v>1</v>
      </c>
      <c r="J52" t="s">
        <v>55</v>
      </c>
      <c r="K52" t="s">
        <v>20</v>
      </c>
      <c r="L52" t="s">
        <v>56</v>
      </c>
      <c r="M52" t="s">
        <v>22</v>
      </c>
      <c r="N52" t="s">
        <v>41</v>
      </c>
      <c r="O52">
        <f>Table2[[#This Row],[check_out_date]]-Table2[[#This Row],[check_in_date]]</f>
        <v>10</v>
      </c>
      <c r="P52">
        <f>Table2[[#This Row],[num_adults]]+Table2[[#This Row],[num_children]]</f>
        <v>2</v>
      </c>
      <c r="Q52" s="3">
        <f>IF(OR(Table2[[#This Row],[booking_status]]="confirmed",Table2[[#This Row],[booking_status]]="checked-out"),Table2[[#This Row],[room_rate_per_night]]*Table2[[#This Row],[Num_Nights]],0)</f>
        <v>4299.3999999999996</v>
      </c>
      <c r="R52" t="str" cm="1">
        <f t="array" ref="R52">IFERROR(_xlfn.IFS(Table2[[#This Row],[booking_status]]="confirmed","Expected",Table2[[#This Row],[booking_status]]="checked-out","Actual"),"No Revenue")</f>
        <v>Actual</v>
      </c>
      <c r="S52" s="4">
        <f>Table2[[#This Row],[Revenue_Amount]]/Table2[[#This Row],[Num_Nights]]</f>
        <v>429.93999999999994</v>
      </c>
    </row>
    <row r="53" spans="1:19" x14ac:dyDescent="0.3">
      <c r="A53">
        <v>52</v>
      </c>
      <c r="B53" t="s">
        <v>14</v>
      </c>
      <c r="C53" s="9">
        <v>45144</v>
      </c>
      <c r="D53" s="9">
        <v>45149</v>
      </c>
      <c r="E53" s="10">
        <v>45128</v>
      </c>
      <c r="F53" t="s">
        <v>49</v>
      </c>
      <c r="G53">
        <v>91.54</v>
      </c>
      <c r="H53">
        <v>2</v>
      </c>
      <c r="I53">
        <v>0</v>
      </c>
      <c r="J53" t="s">
        <v>28</v>
      </c>
      <c r="K53" t="s">
        <v>66</v>
      </c>
      <c r="L53" t="s">
        <v>56</v>
      </c>
      <c r="M53" t="s">
        <v>36</v>
      </c>
      <c r="N53" t="s">
        <v>23</v>
      </c>
      <c r="O53">
        <f>Table2[[#This Row],[check_out_date]]-Table2[[#This Row],[check_in_date]]</f>
        <v>5</v>
      </c>
      <c r="P53">
        <f>Table2[[#This Row],[num_adults]]+Table2[[#This Row],[num_children]]</f>
        <v>2</v>
      </c>
      <c r="Q53" s="3">
        <f>IF(OR(Table2[[#This Row],[booking_status]]="confirmed",Table2[[#This Row],[booking_status]]="checked-out"),Table2[[#This Row],[room_rate_per_night]]*Table2[[#This Row],[Num_Nights]],0)</f>
        <v>457.70000000000005</v>
      </c>
      <c r="R53" t="str" cm="1">
        <f t="array" ref="R53">IFERROR(_xlfn.IFS(Table2[[#This Row],[booking_status]]="confirmed","Expected",Table2[[#This Row],[booking_status]]="checked-out","Actual"),"No Revenue")</f>
        <v>Actual</v>
      </c>
      <c r="S53" s="4">
        <f>Table2[[#This Row],[Revenue_Amount]]/Table2[[#This Row],[Num_Nights]]</f>
        <v>91.54</v>
      </c>
    </row>
    <row r="54" spans="1:19" hidden="1" x14ac:dyDescent="0.3">
      <c r="A54">
        <v>53</v>
      </c>
      <c r="B54" t="s">
        <v>14</v>
      </c>
      <c r="C54" s="9">
        <v>45286</v>
      </c>
      <c r="D54" s="9">
        <v>45292</v>
      </c>
      <c r="E54" s="10">
        <v>45235</v>
      </c>
      <c r="F54" t="s">
        <v>27</v>
      </c>
      <c r="G54">
        <v>149.01</v>
      </c>
      <c r="H54">
        <v>2</v>
      </c>
      <c r="I54">
        <v>2</v>
      </c>
      <c r="J54" t="s">
        <v>35</v>
      </c>
      <c r="K54" t="s">
        <v>20</v>
      </c>
      <c r="L54" t="s">
        <v>21</v>
      </c>
      <c r="M54" t="s">
        <v>36</v>
      </c>
      <c r="N54" t="s">
        <v>23</v>
      </c>
      <c r="O54">
        <f>Table2[[#This Row],[check_out_date]]-Table2[[#This Row],[check_in_date]]</f>
        <v>6</v>
      </c>
      <c r="P54">
        <f>Table2[[#This Row],[num_adults]]+Table2[[#This Row],[num_children]]</f>
        <v>4</v>
      </c>
      <c r="Q54" s="3">
        <f>IF(OR(Table2[[#This Row],[booking_status]]="confirmed",Table2[[#This Row],[booking_status]]="checked-out"),Table2[[#This Row],[room_rate_per_night]]*Table2[[#This Row],[Num_Nights]],0)</f>
        <v>894.06</v>
      </c>
      <c r="R54" t="str" cm="1">
        <f t="array" ref="R54">IFERROR(_xlfn.IFS(Table2[[#This Row],[booking_status]]="confirmed","Expected",Table2[[#This Row],[booking_status]]="checked-out","Actual"),"No Revenue")</f>
        <v>Expected</v>
      </c>
      <c r="S54" s="4">
        <f>Table2[[#This Row],[Revenue_Amount]]/Table2[[#This Row],[Num_Nights]]</f>
        <v>149.01</v>
      </c>
    </row>
    <row r="55" spans="1:19" x14ac:dyDescent="0.3">
      <c r="A55">
        <v>54</v>
      </c>
      <c r="B55" t="s">
        <v>31</v>
      </c>
      <c r="C55" s="9">
        <v>45260</v>
      </c>
      <c r="D55" s="9">
        <v>45262</v>
      </c>
      <c r="E55" s="10">
        <v>45242</v>
      </c>
      <c r="F55" t="s">
        <v>18</v>
      </c>
      <c r="G55">
        <v>245.29</v>
      </c>
      <c r="H55">
        <v>2</v>
      </c>
      <c r="I55">
        <v>0</v>
      </c>
      <c r="J55" t="s">
        <v>28</v>
      </c>
      <c r="K55" t="s">
        <v>20</v>
      </c>
      <c r="L55" t="s">
        <v>56</v>
      </c>
      <c r="M55" t="s">
        <v>36</v>
      </c>
      <c r="N55" t="s">
        <v>23</v>
      </c>
      <c r="O55">
        <f>Table2[[#This Row],[check_out_date]]-Table2[[#This Row],[check_in_date]]</f>
        <v>2</v>
      </c>
      <c r="P55">
        <f>Table2[[#This Row],[num_adults]]+Table2[[#This Row],[num_children]]</f>
        <v>2</v>
      </c>
      <c r="Q55" s="3">
        <f>IF(OR(Table2[[#This Row],[booking_status]]="confirmed",Table2[[#This Row],[booking_status]]="checked-out"),Table2[[#This Row],[room_rate_per_night]]*Table2[[#This Row],[Num_Nights]],0)</f>
        <v>490.58</v>
      </c>
      <c r="R55" t="str" cm="1">
        <f t="array" ref="R55">IFERROR(_xlfn.IFS(Table2[[#This Row],[booking_status]]="confirmed","Expected",Table2[[#This Row],[booking_status]]="checked-out","Actual"),"No Revenue")</f>
        <v>Actual</v>
      </c>
      <c r="S55" s="4">
        <f>Table2[[#This Row],[Revenue_Amount]]/Table2[[#This Row],[Num_Nights]]</f>
        <v>245.29</v>
      </c>
    </row>
    <row r="56" spans="1:19" hidden="1" x14ac:dyDescent="0.3">
      <c r="A56">
        <v>55</v>
      </c>
      <c r="B56" t="s">
        <v>37</v>
      </c>
      <c r="C56" s="9">
        <v>44934</v>
      </c>
      <c r="D56" s="9">
        <v>44943</v>
      </c>
      <c r="E56" s="10">
        <v>44861</v>
      </c>
      <c r="F56" t="s">
        <v>54</v>
      </c>
      <c r="G56">
        <v>465.32</v>
      </c>
      <c r="H56">
        <v>1</v>
      </c>
      <c r="I56">
        <v>0</v>
      </c>
      <c r="J56" t="s">
        <v>35</v>
      </c>
      <c r="K56" t="s">
        <v>29</v>
      </c>
      <c r="L56" t="s">
        <v>21</v>
      </c>
      <c r="M56" t="s">
        <v>36</v>
      </c>
      <c r="N56" t="s">
        <v>41</v>
      </c>
      <c r="O56">
        <f>Table2[[#This Row],[check_out_date]]-Table2[[#This Row],[check_in_date]]</f>
        <v>9</v>
      </c>
      <c r="P56">
        <f>Table2[[#This Row],[num_adults]]+Table2[[#This Row],[num_children]]</f>
        <v>1</v>
      </c>
      <c r="Q56" s="3">
        <f>IF(OR(Table2[[#This Row],[booking_status]]="confirmed",Table2[[#This Row],[booking_status]]="checked-out"),Table2[[#This Row],[room_rate_per_night]]*Table2[[#This Row],[Num_Nights]],0)</f>
        <v>4187.88</v>
      </c>
      <c r="R56" t="str" cm="1">
        <f t="array" ref="R56">IFERROR(_xlfn.IFS(Table2[[#This Row],[booking_status]]="confirmed","Expected",Table2[[#This Row],[booking_status]]="checked-out","Actual"),"No Revenue")</f>
        <v>Expected</v>
      </c>
      <c r="S56" s="4">
        <f>Table2[[#This Row],[Revenue_Amount]]/Table2[[#This Row],[Num_Nights]]</f>
        <v>465.32</v>
      </c>
    </row>
    <row r="57" spans="1:19" x14ac:dyDescent="0.3">
      <c r="A57">
        <v>56</v>
      </c>
      <c r="B57" t="s">
        <v>37</v>
      </c>
      <c r="C57" s="9">
        <v>45274</v>
      </c>
      <c r="D57" s="9">
        <v>45279</v>
      </c>
      <c r="E57" s="10">
        <v>45236</v>
      </c>
      <c r="F57" t="s">
        <v>27</v>
      </c>
      <c r="G57">
        <v>157.26</v>
      </c>
      <c r="H57">
        <v>1</v>
      </c>
      <c r="I57">
        <v>0</v>
      </c>
      <c r="J57" t="s">
        <v>28</v>
      </c>
      <c r="K57" t="s">
        <v>29</v>
      </c>
      <c r="L57" t="s">
        <v>60</v>
      </c>
      <c r="M57" t="s">
        <v>36</v>
      </c>
      <c r="N57" t="s">
        <v>95</v>
      </c>
      <c r="O57">
        <f>Table2[[#This Row],[check_out_date]]-Table2[[#This Row],[check_in_date]]</f>
        <v>5</v>
      </c>
      <c r="P57">
        <f>Table2[[#This Row],[num_adults]]+Table2[[#This Row],[num_children]]</f>
        <v>1</v>
      </c>
      <c r="Q57" s="3">
        <f>IF(OR(Table2[[#This Row],[booking_status]]="confirmed",Table2[[#This Row],[booking_status]]="checked-out"),Table2[[#This Row],[room_rate_per_night]]*Table2[[#This Row],[Num_Nights]],0)</f>
        <v>0</v>
      </c>
      <c r="R57" t="str" cm="1">
        <f t="array" ref="R57">IFERROR(_xlfn.IFS(Table2[[#This Row],[booking_status]]="confirmed","Expected",Table2[[#This Row],[booking_status]]="checked-out","Actual"),"No Revenue")</f>
        <v>No Revenue</v>
      </c>
      <c r="S57" s="4">
        <f>Table2[[#This Row],[Revenue_Amount]]/Table2[[#This Row],[Num_Nights]]</f>
        <v>0</v>
      </c>
    </row>
    <row r="58" spans="1:19" hidden="1" x14ac:dyDescent="0.3">
      <c r="A58">
        <v>57</v>
      </c>
      <c r="B58" t="s">
        <v>31</v>
      </c>
      <c r="C58" s="9">
        <v>45248</v>
      </c>
      <c r="D58" s="9">
        <v>45250</v>
      </c>
      <c r="E58" s="10">
        <v>45243</v>
      </c>
      <c r="F58" t="s">
        <v>49</v>
      </c>
      <c r="G58">
        <v>115.12</v>
      </c>
      <c r="H58">
        <v>2</v>
      </c>
      <c r="I58">
        <v>0</v>
      </c>
      <c r="J58" t="s">
        <v>35</v>
      </c>
      <c r="K58" t="s">
        <v>44</v>
      </c>
      <c r="L58" t="s">
        <v>21</v>
      </c>
      <c r="M58" t="s">
        <v>22</v>
      </c>
      <c r="N58" t="s">
        <v>41</v>
      </c>
      <c r="O58">
        <f>Table2[[#This Row],[check_out_date]]-Table2[[#This Row],[check_in_date]]</f>
        <v>2</v>
      </c>
      <c r="P58">
        <f>Table2[[#This Row],[num_adults]]+Table2[[#This Row],[num_children]]</f>
        <v>2</v>
      </c>
      <c r="Q58" s="3">
        <f>IF(OR(Table2[[#This Row],[booking_status]]="confirmed",Table2[[#This Row],[booking_status]]="checked-out"),Table2[[#This Row],[room_rate_per_night]]*Table2[[#This Row],[Num_Nights]],0)</f>
        <v>230.24</v>
      </c>
      <c r="R58" t="str" cm="1">
        <f t="array" ref="R58">IFERROR(_xlfn.IFS(Table2[[#This Row],[booking_status]]="confirmed","Expected",Table2[[#This Row],[booking_status]]="checked-out","Actual"),"No Revenue")</f>
        <v>Expected</v>
      </c>
      <c r="S58" s="4">
        <f>Table2[[#This Row],[Revenue_Amount]]/Table2[[#This Row],[Num_Nights]]</f>
        <v>115.12</v>
      </c>
    </row>
    <row r="59" spans="1:19" x14ac:dyDescent="0.3">
      <c r="A59">
        <v>58</v>
      </c>
      <c r="B59" t="s">
        <v>14</v>
      </c>
      <c r="C59" s="9">
        <v>45154</v>
      </c>
      <c r="D59" s="9">
        <v>45162</v>
      </c>
      <c r="E59" s="10">
        <v>45116</v>
      </c>
      <c r="F59" t="s">
        <v>49</v>
      </c>
      <c r="G59">
        <v>69.17</v>
      </c>
      <c r="H59">
        <v>1</v>
      </c>
      <c r="I59">
        <v>2</v>
      </c>
      <c r="J59" t="s">
        <v>19</v>
      </c>
      <c r="K59" t="s">
        <v>20</v>
      </c>
      <c r="L59" t="s">
        <v>70</v>
      </c>
      <c r="M59" t="s">
        <v>36</v>
      </c>
      <c r="N59" t="s">
        <v>41</v>
      </c>
      <c r="O59">
        <f>Table2[[#This Row],[check_out_date]]-Table2[[#This Row],[check_in_date]]</f>
        <v>8</v>
      </c>
      <c r="P59">
        <f>Table2[[#This Row],[num_adults]]+Table2[[#This Row],[num_children]]</f>
        <v>3</v>
      </c>
      <c r="Q59" s="3">
        <f>IF(OR(Table2[[#This Row],[booking_status]]="confirmed",Table2[[#This Row],[booking_status]]="checked-out"),Table2[[#This Row],[room_rate_per_night]]*Table2[[#This Row],[Num_Nights]],0)</f>
        <v>0</v>
      </c>
      <c r="R59" t="str" cm="1">
        <f t="array" ref="R59">IFERROR(_xlfn.IFS(Table2[[#This Row],[booking_status]]="confirmed","Expected",Table2[[#This Row],[booking_status]]="checked-out","Actual"),"No Revenue")</f>
        <v>No Revenue</v>
      </c>
      <c r="S59" s="4">
        <f>Table2[[#This Row],[Revenue_Amount]]/Table2[[#This Row],[Num_Nights]]</f>
        <v>0</v>
      </c>
    </row>
    <row r="60" spans="1:19" hidden="1" x14ac:dyDescent="0.3">
      <c r="A60">
        <v>59</v>
      </c>
      <c r="B60" t="s">
        <v>14</v>
      </c>
      <c r="C60" s="9">
        <v>44975</v>
      </c>
      <c r="D60" s="9">
        <v>44979</v>
      </c>
      <c r="E60" s="10">
        <v>44972</v>
      </c>
      <c r="F60" t="s">
        <v>54</v>
      </c>
      <c r="G60">
        <v>459.97</v>
      </c>
      <c r="H60">
        <v>2</v>
      </c>
      <c r="I60">
        <v>0</v>
      </c>
      <c r="J60" t="s">
        <v>35</v>
      </c>
      <c r="K60" t="s">
        <v>29</v>
      </c>
      <c r="L60" t="s">
        <v>56</v>
      </c>
      <c r="M60" t="s">
        <v>36</v>
      </c>
      <c r="N60" t="s">
        <v>23</v>
      </c>
      <c r="O60">
        <f>Table2[[#This Row],[check_out_date]]-Table2[[#This Row],[check_in_date]]</f>
        <v>4</v>
      </c>
      <c r="P60">
        <f>Table2[[#This Row],[num_adults]]+Table2[[#This Row],[num_children]]</f>
        <v>2</v>
      </c>
      <c r="Q60" s="3">
        <f>IF(OR(Table2[[#This Row],[booking_status]]="confirmed",Table2[[#This Row],[booking_status]]="checked-out"),Table2[[#This Row],[room_rate_per_night]]*Table2[[#This Row],[Num_Nights]],0)</f>
        <v>1839.88</v>
      </c>
      <c r="R60" t="str" cm="1">
        <f t="array" ref="R60">IFERROR(_xlfn.IFS(Table2[[#This Row],[booking_status]]="confirmed","Expected",Table2[[#This Row],[booking_status]]="checked-out","Actual"),"No Revenue")</f>
        <v>Actual</v>
      </c>
      <c r="S60" s="4">
        <f>Table2[[#This Row],[Revenue_Amount]]/Table2[[#This Row],[Num_Nights]]</f>
        <v>459.97</v>
      </c>
    </row>
    <row r="61" spans="1:19" hidden="1" x14ac:dyDescent="0.3">
      <c r="A61">
        <v>60</v>
      </c>
      <c r="B61" t="s">
        <v>14</v>
      </c>
      <c r="C61" s="9">
        <v>45093</v>
      </c>
      <c r="D61" s="9">
        <v>45096</v>
      </c>
      <c r="E61" s="10">
        <v>45015</v>
      </c>
      <c r="F61" t="s">
        <v>27</v>
      </c>
      <c r="G61">
        <v>182.97</v>
      </c>
      <c r="H61">
        <v>2</v>
      </c>
      <c r="I61">
        <v>2</v>
      </c>
      <c r="J61" t="s">
        <v>35</v>
      </c>
      <c r="K61" t="s">
        <v>66</v>
      </c>
      <c r="L61" t="s">
        <v>56</v>
      </c>
      <c r="M61" t="s">
        <v>36</v>
      </c>
      <c r="N61" t="s">
        <v>41</v>
      </c>
      <c r="O61">
        <f>Table2[[#This Row],[check_out_date]]-Table2[[#This Row],[check_in_date]]</f>
        <v>3</v>
      </c>
      <c r="P61">
        <f>Table2[[#This Row],[num_adults]]+Table2[[#This Row],[num_children]]</f>
        <v>4</v>
      </c>
      <c r="Q61" s="3">
        <f>IF(OR(Table2[[#This Row],[booking_status]]="confirmed",Table2[[#This Row],[booking_status]]="checked-out"),Table2[[#This Row],[room_rate_per_night]]*Table2[[#This Row],[Num_Nights]],0)</f>
        <v>548.91</v>
      </c>
      <c r="R61" t="str" cm="1">
        <f t="array" ref="R61">IFERROR(_xlfn.IFS(Table2[[#This Row],[booking_status]]="confirmed","Expected",Table2[[#This Row],[booking_status]]="checked-out","Actual"),"No Revenue")</f>
        <v>Actual</v>
      </c>
      <c r="S61" s="4">
        <f>Table2[[#This Row],[Revenue_Amount]]/Table2[[#This Row],[Num_Nights]]</f>
        <v>182.97</v>
      </c>
    </row>
    <row r="62" spans="1:19" x14ac:dyDescent="0.3">
      <c r="A62">
        <v>61</v>
      </c>
      <c r="B62" t="s">
        <v>31</v>
      </c>
      <c r="C62" s="9">
        <v>45208</v>
      </c>
      <c r="D62" s="9">
        <v>45211</v>
      </c>
      <c r="E62" s="10">
        <v>45154</v>
      </c>
      <c r="F62" t="s">
        <v>18</v>
      </c>
      <c r="G62">
        <v>202.85</v>
      </c>
      <c r="H62">
        <v>2</v>
      </c>
      <c r="I62">
        <v>2</v>
      </c>
      <c r="J62" t="s">
        <v>19</v>
      </c>
      <c r="K62" t="s">
        <v>29</v>
      </c>
      <c r="L62" t="s">
        <v>21</v>
      </c>
      <c r="M62" t="s">
        <v>36</v>
      </c>
      <c r="N62" t="s">
        <v>41</v>
      </c>
      <c r="O62">
        <f>Table2[[#This Row],[check_out_date]]-Table2[[#This Row],[check_in_date]]</f>
        <v>3</v>
      </c>
      <c r="P62">
        <f>Table2[[#This Row],[num_adults]]+Table2[[#This Row],[num_children]]</f>
        <v>4</v>
      </c>
      <c r="Q62" s="3">
        <f>IF(OR(Table2[[#This Row],[booking_status]]="confirmed",Table2[[#This Row],[booking_status]]="checked-out"),Table2[[#This Row],[room_rate_per_night]]*Table2[[#This Row],[Num_Nights]],0)</f>
        <v>608.54999999999995</v>
      </c>
      <c r="R62" t="str" cm="1">
        <f t="array" ref="R62">IFERROR(_xlfn.IFS(Table2[[#This Row],[booking_status]]="confirmed","Expected",Table2[[#This Row],[booking_status]]="checked-out","Actual"),"No Revenue")</f>
        <v>Expected</v>
      </c>
      <c r="S62" s="4">
        <f>Table2[[#This Row],[Revenue_Amount]]/Table2[[#This Row],[Num_Nights]]</f>
        <v>202.85</v>
      </c>
    </row>
    <row r="63" spans="1:19" x14ac:dyDescent="0.3">
      <c r="A63">
        <v>62</v>
      </c>
      <c r="B63" t="s">
        <v>14</v>
      </c>
      <c r="C63" s="9">
        <v>45088</v>
      </c>
      <c r="D63" s="9">
        <v>45100</v>
      </c>
      <c r="E63" s="10">
        <v>45029</v>
      </c>
      <c r="F63" t="s">
        <v>27</v>
      </c>
      <c r="G63">
        <v>121.02</v>
      </c>
      <c r="H63">
        <v>3</v>
      </c>
      <c r="I63">
        <v>0</v>
      </c>
      <c r="J63" t="s">
        <v>94</v>
      </c>
      <c r="K63" t="s">
        <v>29</v>
      </c>
      <c r="L63" t="s">
        <v>21</v>
      </c>
      <c r="M63" t="s">
        <v>36</v>
      </c>
      <c r="N63" t="s">
        <v>45</v>
      </c>
      <c r="O63">
        <f>Table2[[#This Row],[check_out_date]]-Table2[[#This Row],[check_in_date]]</f>
        <v>12</v>
      </c>
      <c r="P63">
        <f>Table2[[#This Row],[num_adults]]+Table2[[#This Row],[num_children]]</f>
        <v>3</v>
      </c>
      <c r="Q63" s="3">
        <f>IF(OR(Table2[[#This Row],[booking_status]]="confirmed",Table2[[#This Row],[booking_status]]="checked-out"),Table2[[#This Row],[room_rate_per_night]]*Table2[[#This Row],[Num_Nights]],0)</f>
        <v>1452.24</v>
      </c>
      <c r="R63" t="str" cm="1">
        <f t="array" ref="R63">IFERROR(_xlfn.IFS(Table2[[#This Row],[booking_status]]="confirmed","Expected",Table2[[#This Row],[booking_status]]="checked-out","Actual"),"No Revenue")</f>
        <v>Expected</v>
      </c>
      <c r="S63" s="4">
        <f>Table2[[#This Row],[Revenue_Amount]]/Table2[[#This Row],[Num_Nights]]</f>
        <v>121.02</v>
      </c>
    </row>
    <row r="64" spans="1:19" x14ac:dyDescent="0.3">
      <c r="A64">
        <v>63</v>
      </c>
      <c r="B64" t="s">
        <v>31</v>
      </c>
      <c r="C64" s="9">
        <v>45276</v>
      </c>
      <c r="D64" s="9">
        <v>45278</v>
      </c>
      <c r="E64" s="10">
        <v>45202</v>
      </c>
      <c r="F64" t="s">
        <v>54</v>
      </c>
      <c r="G64">
        <v>405.96</v>
      </c>
      <c r="H64">
        <v>2</v>
      </c>
      <c r="I64">
        <v>0</v>
      </c>
      <c r="J64" t="s">
        <v>19</v>
      </c>
      <c r="K64" t="s">
        <v>99</v>
      </c>
      <c r="L64" t="s">
        <v>21</v>
      </c>
      <c r="M64" t="s">
        <v>36</v>
      </c>
      <c r="N64" t="s">
        <v>41</v>
      </c>
      <c r="O64">
        <f>Table2[[#This Row],[check_out_date]]-Table2[[#This Row],[check_in_date]]</f>
        <v>2</v>
      </c>
      <c r="P64">
        <f>Table2[[#This Row],[num_adults]]+Table2[[#This Row],[num_children]]</f>
        <v>2</v>
      </c>
      <c r="Q64" s="3">
        <f>IF(OR(Table2[[#This Row],[booking_status]]="confirmed",Table2[[#This Row],[booking_status]]="checked-out"),Table2[[#This Row],[room_rate_per_night]]*Table2[[#This Row],[Num_Nights]],0)</f>
        <v>811.92</v>
      </c>
      <c r="R64" t="str" cm="1">
        <f t="array" ref="R64">IFERROR(_xlfn.IFS(Table2[[#This Row],[booking_status]]="confirmed","Expected",Table2[[#This Row],[booking_status]]="checked-out","Actual"),"No Revenue")</f>
        <v>Expected</v>
      </c>
      <c r="S64" s="4">
        <f>Table2[[#This Row],[Revenue_Amount]]/Table2[[#This Row],[Num_Nights]]</f>
        <v>405.96</v>
      </c>
    </row>
    <row r="65" spans="1:19" x14ac:dyDescent="0.3">
      <c r="A65">
        <v>64</v>
      </c>
      <c r="B65" t="s">
        <v>37</v>
      </c>
      <c r="C65" s="9">
        <v>45086</v>
      </c>
      <c r="D65" s="9">
        <v>45093</v>
      </c>
      <c r="E65" s="10">
        <v>45066</v>
      </c>
      <c r="F65" t="s">
        <v>54</v>
      </c>
      <c r="G65">
        <v>512.94000000000005</v>
      </c>
      <c r="H65">
        <v>3</v>
      </c>
      <c r="I65">
        <v>0</v>
      </c>
      <c r="J65" t="s">
        <v>28</v>
      </c>
      <c r="K65" t="s">
        <v>29</v>
      </c>
      <c r="L65" t="s">
        <v>56</v>
      </c>
      <c r="M65" t="s">
        <v>22</v>
      </c>
      <c r="N65" t="s">
        <v>41</v>
      </c>
      <c r="O65">
        <f>Table2[[#This Row],[check_out_date]]-Table2[[#This Row],[check_in_date]]</f>
        <v>7</v>
      </c>
      <c r="P65">
        <f>Table2[[#This Row],[num_adults]]+Table2[[#This Row],[num_children]]</f>
        <v>3</v>
      </c>
      <c r="Q65" s="3">
        <f>IF(OR(Table2[[#This Row],[booking_status]]="confirmed",Table2[[#This Row],[booking_status]]="checked-out"),Table2[[#This Row],[room_rate_per_night]]*Table2[[#This Row],[Num_Nights]],0)</f>
        <v>3590.5800000000004</v>
      </c>
      <c r="R65" t="str" cm="1">
        <f t="array" ref="R65">IFERROR(_xlfn.IFS(Table2[[#This Row],[booking_status]]="confirmed","Expected",Table2[[#This Row],[booking_status]]="checked-out","Actual"),"No Revenue")</f>
        <v>Actual</v>
      </c>
      <c r="S65" s="4">
        <f>Table2[[#This Row],[Revenue_Amount]]/Table2[[#This Row],[Num_Nights]]</f>
        <v>512.94000000000005</v>
      </c>
    </row>
    <row r="66" spans="1:19" x14ac:dyDescent="0.3">
      <c r="A66">
        <v>65</v>
      </c>
      <c r="B66" t="s">
        <v>37</v>
      </c>
      <c r="C66" s="9">
        <v>45168</v>
      </c>
      <c r="D66" s="9">
        <v>45171</v>
      </c>
      <c r="E66" s="10">
        <v>45150</v>
      </c>
      <c r="F66" t="s">
        <v>27</v>
      </c>
      <c r="G66">
        <v>125.19</v>
      </c>
      <c r="H66">
        <v>2</v>
      </c>
      <c r="I66">
        <v>2</v>
      </c>
      <c r="J66" t="s">
        <v>19</v>
      </c>
      <c r="K66" t="s">
        <v>66</v>
      </c>
      <c r="L66" t="s">
        <v>56</v>
      </c>
      <c r="M66" t="s">
        <v>22</v>
      </c>
      <c r="N66" t="s">
        <v>45</v>
      </c>
      <c r="O66">
        <f>Table2[[#This Row],[check_out_date]]-Table2[[#This Row],[check_in_date]]</f>
        <v>3</v>
      </c>
      <c r="P66">
        <f>Table2[[#This Row],[num_adults]]+Table2[[#This Row],[num_children]]</f>
        <v>4</v>
      </c>
      <c r="Q66" s="3">
        <f>IF(OR(Table2[[#This Row],[booking_status]]="confirmed",Table2[[#This Row],[booking_status]]="checked-out"),Table2[[#This Row],[room_rate_per_night]]*Table2[[#This Row],[Num_Nights]],0)</f>
        <v>375.57</v>
      </c>
      <c r="R66" t="str" cm="1">
        <f t="array" ref="R66">IFERROR(_xlfn.IFS(Table2[[#This Row],[booking_status]]="confirmed","Expected",Table2[[#This Row],[booking_status]]="checked-out","Actual"),"No Revenue")</f>
        <v>Actual</v>
      </c>
      <c r="S66" s="4">
        <f>Table2[[#This Row],[Revenue_Amount]]/Table2[[#This Row],[Num_Nights]]</f>
        <v>125.19</v>
      </c>
    </row>
    <row r="67" spans="1:19" hidden="1" x14ac:dyDescent="0.3">
      <c r="A67">
        <v>66</v>
      </c>
      <c r="B67" t="s">
        <v>50</v>
      </c>
      <c r="C67" s="9">
        <v>45028</v>
      </c>
      <c r="D67" s="9">
        <v>45031</v>
      </c>
      <c r="E67" s="10">
        <v>45003</v>
      </c>
      <c r="F67" t="s">
        <v>27</v>
      </c>
      <c r="G67">
        <v>222.72</v>
      </c>
      <c r="H67">
        <v>1</v>
      </c>
      <c r="I67">
        <v>0</v>
      </c>
      <c r="J67" t="s">
        <v>35</v>
      </c>
      <c r="K67" t="s">
        <v>44</v>
      </c>
      <c r="L67" t="s">
        <v>60</v>
      </c>
      <c r="M67" t="s">
        <v>36</v>
      </c>
      <c r="N67" t="s">
        <v>23</v>
      </c>
      <c r="O67">
        <f>Table2[[#This Row],[check_out_date]]-Table2[[#This Row],[check_in_date]]</f>
        <v>3</v>
      </c>
      <c r="P67">
        <f>Table2[[#This Row],[num_adults]]+Table2[[#This Row],[num_children]]</f>
        <v>1</v>
      </c>
      <c r="Q67" s="3">
        <f>IF(OR(Table2[[#This Row],[booking_status]]="confirmed",Table2[[#This Row],[booking_status]]="checked-out"),Table2[[#This Row],[room_rate_per_night]]*Table2[[#This Row],[Num_Nights]],0)</f>
        <v>0</v>
      </c>
      <c r="R67" t="str" cm="1">
        <f t="array" ref="R67">IFERROR(_xlfn.IFS(Table2[[#This Row],[booking_status]]="confirmed","Expected",Table2[[#This Row],[booking_status]]="checked-out","Actual"),"No Revenue")</f>
        <v>No Revenue</v>
      </c>
      <c r="S67" s="4">
        <f>Table2[[#This Row],[Revenue_Amount]]/Table2[[#This Row],[Num_Nights]]</f>
        <v>0</v>
      </c>
    </row>
    <row r="68" spans="1:19" x14ac:dyDescent="0.3">
      <c r="A68">
        <v>67</v>
      </c>
      <c r="B68" t="s">
        <v>37</v>
      </c>
      <c r="C68" s="9">
        <v>45006</v>
      </c>
      <c r="D68" s="9">
        <v>45009</v>
      </c>
      <c r="E68" s="10">
        <v>44990</v>
      </c>
      <c r="F68" t="s">
        <v>54</v>
      </c>
      <c r="G68">
        <v>410.56</v>
      </c>
      <c r="H68">
        <v>1</v>
      </c>
      <c r="I68">
        <v>0</v>
      </c>
      <c r="J68" t="s">
        <v>28</v>
      </c>
      <c r="K68" t="s">
        <v>66</v>
      </c>
      <c r="L68" t="s">
        <v>70</v>
      </c>
      <c r="M68" t="s">
        <v>36</v>
      </c>
      <c r="N68" t="s">
        <v>30</v>
      </c>
      <c r="O68">
        <f>Table2[[#This Row],[check_out_date]]-Table2[[#This Row],[check_in_date]]</f>
        <v>3</v>
      </c>
      <c r="P68">
        <f>Table2[[#This Row],[num_adults]]+Table2[[#This Row],[num_children]]</f>
        <v>1</v>
      </c>
      <c r="Q68" s="3">
        <f>IF(OR(Table2[[#This Row],[booking_status]]="confirmed",Table2[[#This Row],[booking_status]]="checked-out"),Table2[[#This Row],[room_rate_per_night]]*Table2[[#This Row],[Num_Nights]],0)</f>
        <v>0</v>
      </c>
      <c r="R68" t="str" cm="1">
        <f t="array" ref="R68">IFERROR(_xlfn.IFS(Table2[[#This Row],[booking_status]]="confirmed","Expected",Table2[[#This Row],[booking_status]]="checked-out","Actual"),"No Revenue")</f>
        <v>No Revenue</v>
      </c>
      <c r="S68" s="4">
        <f>Table2[[#This Row],[Revenue_Amount]]/Table2[[#This Row],[Num_Nights]]</f>
        <v>0</v>
      </c>
    </row>
    <row r="69" spans="1:19" x14ac:dyDescent="0.3">
      <c r="A69">
        <v>68</v>
      </c>
      <c r="B69" t="s">
        <v>50</v>
      </c>
      <c r="C69" s="9">
        <v>45184</v>
      </c>
      <c r="D69" s="9">
        <v>45187</v>
      </c>
      <c r="E69" s="10">
        <v>45128</v>
      </c>
      <c r="F69" t="s">
        <v>54</v>
      </c>
      <c r="G69">
        <v>356.89</v>
      </c>
      <c r="H69">
        <v>2</v>
      </c>
      <c r="I69">
        <v>0</v>
      </c>
      <c r="J69" t="s">
        <v>28</v>
      </c>
      <c r="K69" t="s">
        <v>66</v>
      </c>
      <c r="L69" t="s">
        <v>21</v>
      </c>
      <c r="M69" t="s">
        <v>36</v>
      </c>
      <c r="N69" t="s">
        <v>41</v>
      </c>
      <c r="O69">
        <f>Table2[[#This Row],[check_out_date]]-Table2[[#This Row],[check_in_date]]</f>
        <v>3</v>
      </c>
      <c r="P69">
        <f>Table2[[#This Row],[num_adults]]+Table2[[#This Row],[num_children]]</f>
        <v>2</v>
      </c>
      <c r="Q69" s="3">
        <f>IF(OR(Table2[[#This Row],[booking_status]]="confirmed",Table2[[#This Row],[booking_status]]="checked-out"),Table2[[#This Row],[room_rate_per_night]]*Table2[[#This Row],[Num_Nights]],0)</f>
        <v>1070.67</v>
      </c>
      <c r="R69" t="str" cm="1">
        <f t="array" ref="R69">IFERROR(_xlfn.IFS(Table2[[#This Row],[booking_status]]="confirmed","Expected",Table2[[#This Row],[booking_status]]="checked-out","Actual"),"No Revenue")</f>
        <v>Expected</v>
      </c>
      <c r="S69" s="4">
        <f>Table2[[#This Row],[Revenue_Amount]]/Table2[[#This Row],[Num_Nights]]</f>
        <v>356.89000000000004</v>
      </c>
    </row>
    <row r="70" spans="1:19" hidden="1" x14ac:dyDescent="0.3">
      <c r="A70">
        <v>69</v>
      </c>
      <c r="B70" t="s">
        <v>37</v>
      </c>
      <c r="C70" s="9">
        <v>44954</v>
      </c>
      <c r="D70" s="9">
        <v>44961</v>
      </c>
      <c r="E70" s="10">
        <v>44912</v>
      </c>
      <c r="F70" t="s">
        <v>54</v>
      </c>
      <c r="G70">
        <v>484.6</v>
      </c>
      <c r="H70">
        <v>3</v>
      </c>
      <c r="I70">
        <v>2</v>
      </c>
      <c r="J70" t="s">
        <v>35</v>
      </c>
      <c r="K70" t="s">
        <v>99</v>
      </c>
      <c r="L70" t="s">
        <v>60</v>
      </c>
      <c r="M70" t="s">
        <v>36</v>
      </c>
      <c r="N70" t="s">
        <v>23</v>
      </c>
      <c r="O70">
        <f>Table2[[#This Row],[check_out_date]]-Table2[[#This Row],[check_in_date]]</f>
        <v>7</v>
      </c>
      <c r="P70">
        <f>Table2[[#This Row],[num_adults]]+Table2[[#This Row],[num_children]]</f>
        <v>5</v>
      </c>
      <c r="Q70" s="3">
        <f>IF(OR(Table2[[#This Row],[booking_status]]="confirmed",Table2[[#This Row],[booking_status]]="checked-out"),Table2[[#This Row],[room_rate_per_night]]*Table2[[#This Row],[Num_Nights]],0)</f>
        <v>0</v>
      </c>
      <c r="R70" t="str" cm="1">
        <f t="array" ref="R70">IFERROR(_xlfn.IFS(Table2[[#This Row],[booking_status]]="confirmed","Expected",Table2[[#This Row],[booking_status]]="checked-out","Actual"),"No Revenue")</f>
        <v>No Revenue</v>
      </c>
      <c r="S70" s="4">
        <f>Table2[[#This Row],[Revenue_Amount]]/Table2[[#This Row],[Num_Nights]]</f>
        <v>0</v>
      </c>
    </row>
    <row r="71" spans="1:19" x14ac:dyDescent="0.3">
      <c r="A71">
        <v>70</v>
      </c>
      <c r="B71" t="s">
        <v>14</v>
      </c>
      <c r="C71" s="9">
        <v>45160</v>
      </c>
      <c r="D71" s="9">
        <v>45168</v>
      </c>
      <c r="E71" s="10">
        <v>45112</v>
      </c>
      <c r="F71" t="s">
        <v>27</v>
      </c>
      <c r="G71">
        <v>181.31</v>
      </c>
      <c r="H71">
        <v>2</v>
      </c>
      <c r="I71">
        <v>0</v>
      </c>
      <c r="J71" t="s">
        <v>19</v>
      </c>
      <c r="K71" t="s">
        <v>44</v>
      </c>
      <c r="L71" t="s">
        <v>21</v>
      </c>
      <c r="M71" t="s">
        <v>22</v>
      </c>
      <c r="N71" t="s">
        <v>95</v>
      </c>
      <c r="O71">
        <f>Table2[[#This Row],[check_out_date]]-Table2[[#This Row],[check_in_date]]</f>
        <v>8</v>
      </c>
      <c r="P71">
        <f>Table2[[#This Row],[num_adults]]+Table2[[#This Row],[num_children]]</f>
        <v>2</v>
      </c>
      <c r="Q71" s="3">
        <f>IF(OR(Table2[[#This Row],[booking_status]]="confirmed",Table2[[#This Row],[booking_status]]="checked-out"),Table2[[#This Row],[room_rate_per_night]]*Table2[[#This Row],[Num_Nights]],0)</f>
        <v>1450.48</v>
      </c>
      <c r="R71" t="str" cm="1">
        <f t="array" ref="R71">IFERROR(_xlfn.IFS(Table2[[#This Row],[booking_status]]="confirmed","Expected",Table2[[#This Row],[booking_status]]="checked-out","Actual"),"No Revenue")</f>
        <v>Expected</v>
      </c>
      <c r="S71" s="4">
        <f>Table2[[#This Row],[Revenue_Amount]]/Table2[[#This Row],[Num_Nights]]</f>
        <v>181.31</v>
      </c>
    </row>
    <row r="72" spans="1:19" hidden="1" x14ac:dyDescent="0.3">
      <c r="A72">
        <v>71</v>
      </c>
      <c r="B72" t="s">
        <v>31</v>
      </c>
      <c r="C72" s="9">
        <v>45060</v>
      </c>
      <c r="D72" s="9">
        <v>45062</v>
      </c>
      <c r="E72" s="10">
        <v>45048</v>
      </c>
      <c r="F72" t="s">
        <v>27</v>
      </c>
      <c r="G72">
        <v>163.99</v>
      </c>
      <c r="H72">
        <v>3</v>
      </c>
      <c r="I72">
        <v>0</v>
      </c>
      <c r="J72" t="s">
        <v>35</v>
      </c>
      <c r="K72" t="s">
        <v>29</v>
      </c>
      <c r="L72" t="s">
        <v>70</v>
      </c>
      <c r="M72" t="s">
        <v>36</v>
      </c>
      <c r="N72" t="s">
        <v>95</v>
      </c>
      <c r="O72">
        <f>Table2[[#This Row],[check_out_date]]-Table2[[#This Row],[check_in_date]]</f>
        <v>2</v>
      </c>
      <c r="P72">
        <f>Table2[[#This Row],[num_adults]]+Table2[[#This Row],[num_children]]</f>
        <v>3</v>
      </c>
      <c r="Q72" s="3">
        <f>IF(OR(Table2[[#This Row],[booking_status]]="confirmed",Table2[[#This Row],[booking_status]]="checked-out"),Table2[[#This Row],[room_rate_per_night]]*Table2[[#This Row],[Num_Nights]],0)</f>
        <v>0</v>
      </c>
      <c r="R72" t="str" cm="1">
        <f t="array" ref="R72">IFERROR(_xlfn.IFS(Table2[[#This Row],[booking_status]]="confirmed","Expected",Table2[[#This Row],[booking_status]]="checked-out","Actual"),"No Revenue")</f>
        <v>No Revenue</v>
      </c>
      <c r="S72" s="4">
        <f>Table2[[#This Row],[Revenue_Amount]]/Table2[[#This Row],[Num_Nights]]</f>
        <v>0</v>
      </c>
    </row>
    <row r="73" spans="1:19" hidden="1" x14ac:dyDescent="0.3">
      <c r="A73">
        <v>72</v>
      </c>
      <c r="B73" t="s">
        <v>14</v>
      </c>
      <c r="C73" s="9">
        <v>45245</v>
      </c>
      <c r="D73" s="9">
        <v>45247</v>
      </c>
      <c r="E73" s="10">
        <v>45172</v>
      </c>
      <c r="F73" t="s">
        <v>54</v>
      </c>
      <c r="G73">
        <v>416.57</v>
      </c>
      <c r="H73">
        <v>4</v>
      </c>
      <c r="I73">
        <v>3</v>
      </c>
      <c r="J73" t="s">
        <v>35</v>
      </c>
      <c r="K73" t="s">
        <v>66</v>
      </c>
      <c r="L73" t="s">
        <v>21</v>
      </c>
      <c r="M73" t="s">
        <v>36</v>
      </c>
      <c r="N73" t="s">
        <v>41</v>
      </c>
      <c r="O73">
        <f>Table2[[#This Row],[check_out_date]]-Table2[[#This Row],[check_in_date]]</f>
        <v>2</v>
      </c>
      <c r="P73">
        <f>Table2[[#This Row],[num_adults]]+Table2[[#This Row],[num_children]]</f>
        <v>7</v>
      </c>
      <c r="Q73" s="3">
        <f>IF(OR(Table2[[#This Row],[booking_status]]="confirmed",Table2[[#This Row],[booking_status]]="checked-out"),Table2[[#This Row],[room_rate_per_night]]*Table2[[#This Row],[Num_Nights]],0)</f>
        <v>833.14</v>
      </c>
      <c r="R73" t="str" cm="1">
        <f t="array" ref="R73">IFERROR(_xlfn.IFS(Table2[[#This Row],[booking_status]]="confirmed","Expected",Table2[[#This Row],[booking_status]]="checked-out","Actual"),"No Revenue")</f>
        <v>Expected</v>
      </c>
      <c r="S73" s="4">
        <f>Table2[[#This Row],[Revenue_Amount]]/Table2[[#This Row],[Num_Nights]]</f>
        <v>416.57</v>
      </c>
    </row>
    <row r="74" spans="1:19" x14ac:dyDescent="0.3">
      <c r="A74">
        <v>73</v>
      </c>
      <c r="B74" t="s">
        <v>50</v>
      </c>
      <c r="C74" s="9">
        <v>44969</v>
      </c>
      <c r="D74" s="9">
        <v>44976</v>
      </c>
      <c r="E74" s="10">
        <v>44928</v>
      </c>
      <c r="F74" t="s">
        <v>18</v>
      </c>
      <c r="G74">
        <v>353.91</v>
      </c>
      <c r="H74">
        <v>1</v>
      </c>
      <c r="I74">
        <v>0</v>
      </c>
      <c r="J74" t="s">
        <v>28</v>
      </c>
      <c r="K74" t="s">
        <v>44</v>
      </c>
      <c r="L74" t="s">
        <v>21</v>
      </c>
      <c r="M74" t="s">
        <v>36</v>
      </c>
      <c r="N74" t="s">
        <v>23</v>
      </c>
      <c r="O74">
        <f>Table2[[#This Row],[check_out_date]]-Table2[[#This Row],[check_in_date]]</f>
        <v>7</v>
      </c>
      <c r="P74">
        <f>Table2[[#This Row],[num_adults]]+Table2[[#This Row],[num_children]]</f>
        <v>1</v>
      </c>
      <c r="Q74" s="3">
        <f>IF(OR(Table2[[#This Row],[booking_status]]="confirmed",Table2[[#This Row],[booking_status]]="checked-out"),Table2[[#This Row],[room_rate_per_night]]*Table2[[#This Row],[Num_Nights]],0)</f>
        <v>2477.3700000000003</v>
      </c>
      <c r="R74" t="str" cm="1">
        <f t="array" ref="R74">IFERROR(_xlfn.IFS(Table2[[#This Row],[booking_status]]="confirmed","Expected",Table2[[#This Row],[booking_status]]="checked-out","Actual"),"No Revenue")</f>
        <v>Expected</v>
      </c>
      <c r="S74" s="4">
        <f>Table2[[#This Row],[Revenue_Amount]]/Table2[[#This Row],[Num_Nights]]</f>
        <v>353.91</v>
      </c>
    </row>
    <row r="75" spans="1:19" x14ac:dyDescent="0.3">
      <c r="A75">
        <v>74</v>
      </c>
      <c r="B75" t="s">
        <v>50</v>
      </c>
      <c r="C75" s="9">
        <v>45153</v>
      </c>
      <c r="D75" s="9">
        <v>45157</v>
      </c>
      <c r="E75" s="10">
        <v>45089</v>
      </c>
      <c r="F75" t="s">
        <v>49</v>
      </c>
      <c r="G75">
        <v>82.13</v>
      </c>
      <c r="H75">
        <v>1</v>
      </c>
      <c r="I75">
        <v>3</v>
      </c>
      <c r="J75" t="s">
        <v>28</v>
      </c>
      <c r="K75" t="s">
        <v>99</v>
      </c>
      <c r="L75" t="s">
        <v>56</v>
      </c>
      <c r="M75" t="s">
        <v>22</v>
      </c>
      <c r="N75" t="s">
        <v>41</v>
      </c>
      <c r="O75">
        <f>Table2[[#This Row],[check_out_date]]-Table2[[#This Row],[check_in_date]]</f>
        <v>4</v>
      </c>
      <c r="P75">
        <f>Table2[[#This Row],[num_adults]]+Table2[[#This Row],[num_children]]</f>
        <v>4</v>
      </c>
      <c r="Q75" s="3">
        <f>IF(OR(Table2[[#This Row],[booking_status]]="confirmed",Table2[[#This Row],[booking_status]]="checked-out"),Table2[[#This Row],[room_rate_per_night]]*Table2[[#This Row],[Num_Nights]],0)</f>
        <v>328.52</v>
      </c>
      <c r="R75" t="str" cm="1">
        <f t="array" ref="R75">IFERROR(_xlfn.IFS(Table2[[#This Row],[booking_status]]="confirmed","Expected",Table2[[#This Row],[booking_status]]="checked-out","Actual"),"No Revenue")</f>
        <v>Actual</v>
      </c>
      <c r="S75" s="4">
        <f>Table2[[#This Row],[Revenue_Amount]]/Table2[[#This Row],[Num_Nights]]</f>
        <v>82.13</v>
      </c>
    </row>
    <row r="76" spans="1:19" hidden="1" x14ac:dyDescent="0.3">
      <c r="A76">
        <v>75</v>
      </c>
      <c r="B76" t="s">
        <v>14</v>
      </c>
      <c r="C76" s="9">
        <v>45193</v>
      </c>
      <c r="D76" s="9">
        <v>45198</v>
      </c>
      <c r="E76" s="10">
        <v>45150</v>
      </c>
      <c r="F76" t="s">
        <v>54</v>
      </c>
      <c r="G76">
        <v>400.63</v>
      </c>
      <c r="H76">
        <v>3</v>
      </c>
      <c r="I76">
        <v>1</v>
      </c>
      <c r="J76" t="s">
        <v>35</v>
      </c>
      <c r="K76" t="s">
        <v>66</v>
      </c>
      <c r="L76" t="s">
        <v>21</v>
      </c>
      <c r="M76" t="s">
        <v>36</v>
      </c>
      <c r="N76" t="s">
        <v>41</v>
      </c>
      <c r="O76">
        <f>Table2[[#This Row],[check_out_date]]-Table2[[#This Row],[check_in_date]]</f>
        <v>5</v>
      </c>
      <c r="P76">
        <f>Table2[[#This Row],[num_adults]]+Table2[[#This Row],[num_children]]</f>
        <v>4</v>
      </c>
      <c r="Q76" s="3">
        <f>IF(OR(Table2[[#This Row],[booking_status]]="confirmed",Table2[[#This Row],[booking_status]]="checked-out"),Table2[[#This Row],[room_rate_per_night]]*Table2[[#This Row],[Num_Nights]],0)</f>
        <v>2003.15</v>
      </c>
      <c r="R76" t="str" cm="1">
        <f t="array" ref="R76">IFERROR(_xlfn.IFS(Table2[[#This Row],[booking_status]]="confirmed","Expected",Table2[[#This Row],[booking_status]]="checked-out","Actual"),"No Revenue")</f>
        <v>Expected</v>
      </c>
      <c r="S76" s="4">
        <f>Table2[[#This Row],[Revenue_Amount]]/Table2[[#This Row],[Num_Nights]]</f>
        <v>400.63</v>
      </c>
    </row>
    <row r="77" spans="1:19" x14ac:dyDescent="0.3">
      <c r="A77">
        <v>76</v>
      </c>
      <c r="B77" t="s">
        <v>31</v>
      </c>
      <c r="C77" s="9">
        <v>45288</v>
      </c>
      <c r="D77" s="9">
        <v>45300</v>
      </c>
      <c r="E77" s="10">
        <v>45266</v>
      </c>
      <c r="F77" t="s">
        <v>27</v>
      </c>
      <c r="G77">
        <v>169.21</v>
      </c>
      <c r="H77">
        <v>2</v>
      </c>
      <c r="I77">
        <v>0</v>
      </c>
      <c r="J77" t="s">
        <v>28</v>
      </c>
      <c r="K77" t="s">
        <v>20</v>
      </c>
      <c r="L77" t="s">
        <v>56</v>
      </c>
      <c r="M77" t="s">
        <v>36</v>
      </c>
      <c r="N77" t="s">
        <v>41</v>
      </c>
      <c r="O77">
        <f>Table2[[#This Row],[check_out_date]]-Table2[[#This Row],[check_in_date]]</f>
        <v>12</v>
      </c>
      <c r="P77">
        <f>Table2[[#This Row],[num_adults]]+Table2[[#This Row],[num_children]]</f>
        <v>2</v>
      </c>
      <c r="Q77" s="3">
        <f>IF(OR(Table2[[#This Row],[booking_status]]="confirmed",Table2[[#This Row],[booking_status]]="checked-out"),Table2[[#This Row],[room_rate_per_night]]*Table2[[#This Row],[Num_Nights]],0)</f>
        <v>2030.52</v>
      </c>
      <c r="R77" t="str" cm="1">
        <f t="array" ref="R77">IFERROR(_xlfn.IFS(Table2[[#This Row],[booking_status]]="confirmed","Expected",Table2[[#This Row],[booking_status]]="checked-out","Actual"),"No Revenue")</f>
        <v>Actual</v>
      </c>
      <c r="S77" s="4">
        <f>Table2[[#This Row],[Revenue_Amount]]/Table2[[#This Row],[Num_Nights]]</f>
        <v>169.21</v>
      </c>
    </row>
    <row r="78" spans="1:19" hidden="1" x14ac:dyDescent="0.3">
      <c r="A78">
        <v>77</v>
      </c>
      <c r="B78" t="s">
        <v>31</v>
      </c>
      <c r="C78" s="9">
        <v>45006</v>
      </c>
      <c r="D78" s="9">
        <v>45007</v>
      </c>
      <c r="E78" s="10">
        <v>44970</v>
      </c>
      <c r="F78" t="s">
        <v>49</v>
      </c>
      <c r="G78">
        <v>61.93</v>
      </c>
      <c r="H78">
        <v>2</v>
      </c>
      <c r="I78">
        <v>0</v>
      </c>
      <c r="J78" t="s">
        <v>35</v>
      </c>
      <c r="K78" t="s">
        <v>99</v>
      </c>
      <c r="L78" t="s">
        <v>60</v>
      </c>
      <c r="M78" t="s">
        <v>36</v>
      </c>
      <c r="N78" t="s">
        <v>41</v>
      </c>
      <c r="O78">
        <f>Table2[[#This Row],[check_out_date]]-Table2[[#This Row],[check_in_date]]</f>
        <v>1</v>
      </c>
      <c r="P78">
        <f>Table2[[#This Row],[num_adults]]+Table2[[#This Row],[num_children]]</f>
        <v>2</v>
      </c>
      <c r="Q78" s="3">
        <f>IF(OR(Table2[[#This Row],[booking_status]]="confirmed",Table2[[#This Row],[booking_status]]="checked-out"),Table2[[#This Row],[room_rate_per_night]]*Table2[[#This Row],[Num_Nights]],0)</f>
        <v>0</v>
      </c>
      <c r="R78" t="str" cm="1">
        <f t="array" ref="R78">IFERROR(_xlfn.IFS(Table2[[#This Row],[booking_status]]="confirmed","Expected",Table2[[#This Row],[booking_status]]="checked-out","Actual"),"No Revenue")</f>
        <v>No Revenue</v>
      </c>
      <c r="S78" s="4">
        <f>Table2[[#This Row],[Revenue_Amount]]/Table2[[#This Row],[Num_Nights]]</f>
        <v>0</v>
      </c>
    </row>
    <row r="79" spans="1:19" hidden="1" x14ac:dyDescent="0.3">
      <c r="A79">
        <v>78</v>
      </c>
      <c r="B79" t="s">
        <v>14</v>
      </c>
      <c r="C79" s="9">
        <v>45225</v>
      </c>
      <c r="D79" s="9">
        <v>45226</v>
      </c>
      <c r="E79" s="10">
        <v>45162</v>
      </c>
      <c r="F79" t="s">
        <v>54</v>
      </c>
      <c r="G79">
        <v>374.25</v>
      </c>
      <c r="H79">
        <v>3</v>
      </c>
      <c r="I79">
        <v>0</v>
      </c>
      <c r="J79" t="s">
        <v>35</v>
      </c>
      <c r="K79" t="s">
        <v>99</v>
      </c>
      <c r="L79" t="s">
        <v>21</v>
      </c>
      <c r="M79" t="s">
        <v>36</v>
      </c>
      <c r="N79" t="s">
        <v>41</v>
      </c>
      <c r="O79">
        <f>Table2[[#This Row],[check_out_date]]-Table2[[#This Row],[check_in_date]]</f>
        <v>1</v>
      </c>
      <c r="P79">
        <f>Table2[[#This Row],[num_adults]]+Table2[[#This Row],[num_children]]</f>
        <v>3</v>
      </c>
      <c r="Q79" s="3">
        <f>IF(OR(Table2[[#This Row],[booking_status]]="confirmed",Table2[[#This Row],[booking_status]]="checked-out"),Table2[[#This Row],[room_rate_per_night]]*Table2[[#This Row],[Num_Nights]],0)</f>
        <v>374.25</v>
      </c>
      <c r="R79" t="str" cm="1">
        <f t="array" ref="R79">IFERROR(_xlfn.IFS(Table2[[#This Row],[booking_status]]="confirmed","Expected",Table2[[#This Row],[booking_status]]="checked-out","Actual"),"No Revenue")</f>
        <v>Expected</v>
      </c>
      <c r="S79" s="4">
        <f>Table2[[#This Row],[Revenue_Amount]]/Table2[[#This Row],[Num_Nights]]</f>
        <v>374.25</v>
      </c>
    </row>
    <row r="80" spans="1:19" x14ac:dyDescent="0.3">
      <c r="A80">
        <v>79</v>
      </c>
      <c r="B80" t="s">
        <v>50</v>
      </c>
      <c r="C80" s="9">
        <v>45052</v>
      </c>
      <c r="D80" s="9">
        <v>45054</v>
      </c>
      <c r="E80" s="10">
        <v>45035</v>
      </c>
      <c r="F80" t="s">
        <v>27</v>
      </c>
      <c r="G80">
        <v>217.24</v>
      </c>
      <c r="H80">
        <v>2</v>
      </c>
      <c r="I80">
        <v>1</v>
      </c>
      <c r="J80" t="s">
        <v>55</v>
      </c>
      <c r="K80" t="s">
        <v>20</v>
      </c>
      <c r="L80" t="s">
        <v>21</v>
      </c>
      <c r="M80" t="s">
        <v>22</v>
      </c>
      <c r="N80" t="s">
        <v>23</v>
      </c>
      <c r="O80">
        <f>Table2[[#This Row],[check_out_date]]-Table2[[#This Row],[check_in_date]]</f>
        <v>2</v>
      </c>
      <c r="P80">
        <f>Table2[[#This Row],[num_adults]]+Table2[[#This Row],[num_children]]</f>
        <v>3</v>
      </c>
      <c r="Q80" s="3">
        <f>IF(OR(Table2[[#This Row],[booking_status]]="confirmed",Table2[[#This Row],[booking_status]]="checked-out"),Table2[[#This Row],[room_rate_per_night]]*Table2[[#This Row],[Num_Nights]],0)</f>
        <v>434.48</v>
      </c>
      <c r="R80" t="str" cm="1">
        <f t="array" ref="R80">IFERROR(_xlfn.IFS(Table2[[#This Row],[booking_status]]="confirmed","Expected",Table2[[#This Row],[booking_status]]="checked-out","Actual"),"No Revenue")</f>
        <v>Expected</v>
      </c>
      <c r="S80" s="4">
        <f>Table2[[#This Row],[Revenue_Amount]]/Table2[[#This Row],[Num_Nights]]</f>
        <v>217.24</v>
      </c>
    </row>
    <row r="81" spans="1:19" x14ac:dyDescent="0.3">
      <c r="A81">
        <v>80</v>
      </c>
      <c r="B81" t="s">
        <v>50</v>
      </c>
      <c r="C81" s="9">
        <v>45199</v>
      </c>
      <c r="D81" s="9">
        <v>45204</v>
      </c>
      <c r="E81" s="10">
        <v>45140</v>
      </c>
      <c r="F81" t="s">
        <v>27</v>
      </c>
      <c r="G81">
        <v>133.63999999999999</v>
      </c>
      <c r="H81">
        <v>4</v>
      </c>
      <c r="I81">
        <v>2</v>
      </c>
      <c r="J81" t="s">
        <v>19</v>
      </c>
      <c r="K81" t="s">
        <v>20</v>
      </c>
      <c r="L81" t="s">
        <v>21</v>
      </c>
      <c r="M81" t="s">
        <v>36</v>
      </c>
      <c r="N81" t="s">
        <v>41</v>
      </c>
      <c r="O81">
        <f>Table2[[#This Row],[check_out_date]]-Table2[[#This Row],[check_in_date]]</f>
        <v>5</v>
      </c>
      <c r="P81">
        <f>Table2[[#This Row],[num_adults]]+Table2[[#This Row],[num_children]]</f>
        <v>6</v>
      </c>
      <c r="Q81" s="3">
        <f>IF(OR(Table2[[#This Row],[booking_status]]="confirmed",Table2[[#This Row],[booking_status]]="checked-out"),Table2[[#This Row],[room_rate_per_night]]*Table2[[#This Row],[Num_Nights]],0)</f>
        <v>668.19999999999993</v>
      </c>
      <c r="R81" t="str" cm="1">
        <f t="array" ref="R81">IFERROR(_xlfn.IFS(Table2[[#This Row],[booking_status]]="confirmed","Expected",Table2[[#This Row],[booking_status]]="checked-out","Actual"),"No Revenue")</f>
        <v>Expected</v>
      </c>
      <c r="S81" s="4">
        <f>Table2[[#This Row],[Revenue_Amount]]/Table2[[#This Row],[Num_Nights]]</f>
        <v>133.63999999999999</v>
      </c>
    </row>
    <row r="82" spans="1:19" x14ac:dyDescent="0.3">
      <c r="A82">
        <v>81</v>
      </c>
      <c r="B82" t="s">
        <v>31</v>
      </c>
      <c r="C82" s="9">
        <v>44946</v>
      </c>
      <c r="D82" s="9">
        <v>44948</v>
      </c>
      <c r="E82" s="10">
        <v>44935</v>
      </c>
      <c r="F82" t="s">
        <v>27</v>
      </c>
      <c r="G82">
        <v>138.38999999999999</v>
      </c>
      <c r="H82">
        <v>1</v>
      </c>
      <c r="I82">
        <v>0</v>
      </c>
      <c r="J82" t="s">
        <v>19</v>
      </c>
      <c r="K82" t="s">
        <v>20</v>
      </c>
      <c r="L82" t="s">
        <v>56</v>
      </c>
      <c r="M82" t="s">
        <v>36</v>
      </c>
      <c r="N82" t="s">
        <v>45</v>
      </c>
      <c r="O82">
        <f>Table2[[#This Row],[check_out_date]]-Table2[[#This Row],[check_in_date]]</f>
        <v>2</v>
      </c>
      <c r="P82">
        <f>Table2[[#This Row],[num_adults]]+Table2[[#This Row],[num_children]]</f>
        <v>1</v>
      </c>
      <c r="Q82" s="3">
        <f>IF(OR(Table2[[#This Row],[booking_status]]="confirmed",Table2[[#This Row],[booking_status]]="checked-out"),Table2[[#This Row],[room_rate_per_night]]*Table2[[#This Row],[Num_Nights]],0)</f>
        <v>276.77999999999997</v>
      </c>
      <c r="R82" t="str" cm="1">
        <f t="array" ref="R82">IFERROR(_xlfn.IFS(Table2[[#This Row],[booking_status]]="confirmed","Expected",Table2[[#This Row],[booking_status]]="checked-out","Actual"),"No Revenue")</f>
        <v>Actual</v>
      </c>
      <c r="S82" s="4">
        <f>Table2[[#This Row],[Revenue_Amount]]/Table2[[#This Row],[Num_Nights]]</f>
        <v>138.38999999999999</v>
      </c>
    </row>
    <row r="83" spans="1:19" x14ac:dyDescent="0.3">
      <c r="A83">
        <v>82</v>
      </c>
      <c r="B83" t="s">
        <v>50</v>
      </c>
      <c r="C83" s="9">
        <v>45176</v>
      </c>
      <c r="D83" s="9">
        <v>45185</v>
      </c>
      <c r="E83" s="10">
        <v>45151</v>
      </c>
      <c r="F83" t="s">
        <v>49</v>
      </c>
      <c r="G83">
        <v>119.27</v>
      </c>
      <c r="H83">
        <v>2</v>
      </c>
      <c r="I83">
        <v>0</v>
      </c>
      <c r="J83" t="s">
        <v>19</v>
      </c>
      <c r="K83" t="s">
        <v>66</v>
      </c>
      <c r="L83" t="s">
        <v>21</v>
      </c>
      <c r="M83" t="s">
        <v>22</v>
      </c>
      <c r="N83" t="s">
        <v>95</v>
      </c>
      <c r="O83">
        <f>Table2[[#This Row],[check_out_date]]-Table2[[#This Row],[check_in_date]]</f>
        <v>9</v>
      </c>
      <c r="P83">
        <f>Table2[[#This Row],[num_adults]]+Table2[[#This Row],[num_children]]</f>
        <v>2</v>
      </c>
      <c r="Q83" s="3">
        <f>IF(OR(Table2[[#This Row],[booking_status]]="confirmed",Table2[[#This Row],[booking_status]]="checked-out"),Table2[[#This Row],[room_rate_per_night]]*Table2[[#This Row],[Num_Nights]],0)</f>
        <v>1073.43</v>
      </c>
      <c r="R83" t="str" cm="1">
        <f t="array" ref="R83">IFERROR(_xlfn.IFS(Table2[[#This Row],[booking_status]]="confirmed","Expected",Table2[[#This Row],[booking_status]]="checked-out","Actual"),"No Revenue")</f>
        <v>Expected</v>
      </c>
      <c r="S83" s="4">
        <f>Table2[[#This Row],[Revenue_Amount]]/Table2[[#This Row],[Num_Nights]]</f>
        <v>119.27000000000001</v>
      </c>
    </row>
    <row r="84" spans="1:19" x14ac:dyDescent="0.3">
      <c r="A84">
        <v>83</v>
      </c>
      <c r="B84" t="s">
        <v>31</v>
      </c>
      <c r="C84" s="9">
        <v>44953</v>
      </c>
      <c r="D84" s="9">
        <v>44957</v>
      </c>
      <c r="E84" s="10">
        <v>44945</v>
      </c>
      <c r="F84" t="s">
        <v>18</v>
      </c>
      <c r="G84">
        <v>200.1</v>
      </c>
      <c r="H84">
        <v>2</v>
      </c>
      <c r="I84">
        <v>0</v>
      </c>
      <c r="J84" t="s">
        <v>28</v>
      </c>
      <c r="K84" t="s">
        <v>20</v>
      </c>
      <c r="L84" t="s">
        <v>21</v>
      </c>
      <c r="M84" t="s">
        <v>36</v>
      </c>
      <c r="N84" t="s">
        <v>95</v>
      </c>
      <c r="O84">
        <f>Table2[[#This Row],[check_out_date]]-Table2[[#This Row],[check_in_date]]</f>
        <v>4</v>
      </c>
      <c r="P84">
        <f>Table2[[#This Row],[num_adults]]+Table2[[#This Row],[num_children]]</f>
        <v>2</v>
      </c>
      <c r="Q84" s="3">
        <f>IF(OR(Table2[[#This Row],[booking_status]]="confirmed",Table2[[#This Row],[booking_status]]="checked-out"),Table2[[#This Row],[room_rate_per_night]]*Table2[[#This Row],[Num_Nights]],0)</f>
        <v>800.4</v>
      </c>
      <c r="R84" t="str" cm="1">
        <f t="array" ref="R84">IFERROR(_xlfn.IFS(Table2[[#This Row],[booking_status]]="confirmed","Expected",Table2[[#This Row],[booking_status]]="checked-out","Actual"),"No Revenue")</f>
        <v>Expected</v>
      </c>
      <c r="S84" s="4">
        <f>Table2[[#This Row],[Revenue_Amount]]/Table2[[#This Row],[Num_Nights]]</f>
        <v>200.1</v>
      </c>
    </row>
    <row r="85" spans="1:19" x14ac:dyDescent="0.3">
      <c r="A85">
        <v>84</v>
      </c>
      <c r="B85" t="s">
        <v>31</v>
      </c>
      <c r="C85" s="9">
        <v>45107</v>
      </c>
      <c r="D85" s="9">
        <v>45118</v>
      </c>
      <c r="E85" s="10">
        <v>45062</v>
      </c>
      <c r="F85" t="s">
        <v>27</v>
      </c>
      <c r="G85">
        <v>136.81</v>
      </c>
      <c r="H85">
        <v>1</v>
      </c>
      <c r="I85">
        <v>1</v>
      </c>
      <c r="J85" t="s">
        <v>28</v>
      </c>
      <c r="K85" t="s">
        <v>20</v>
      </c>
      <c r="L85" t="s">
        <v>21</v>
      </c>
      <c r="M85" t="s">
        <v>36</v>
      </c>
      <c r="N85" t="s">
        <v>41</v>
      </c>
      <c r="O85">
        <f>Table2[[#This Row],[check_out_date]]-Table2[[#This Row],[check_in_date]]</f>
        <v>11</v>
      </c>
      <c r="P85">
        <f>Table2[[#This Row],[num_adults]]+Table2[[#This Row],[num_children]]</f>
        <v>2</v>
      </c>
      <c r="Q85" s="3">
        <f>IF(OR(Table2[[#This Row],[booking_status]]="confirmed",Table2[[#This Row],[booking_status]]="checked-out"),Table2[[#This Row],[room_rate_per_night]]*Table2[[#This Row],[Num_Nights]],0)</f>
        <v>1504.91</v>
      </c>
      <c r="R85" t="str" cm="1">
        <f t="array" ref="R85">IFERROR(_xlfn.IFS(Table2[[#This Row],[booking_status]]="confirmed","Expected",Table2[[#This Row],[booking_status]]="checked-out","Actual"),"No Revenue")</f>
        <v>Expected</v>
      </c>
      <c r="S85" s="4">
        <f>Table2[[#This Row],[Revenue_Amount]]/Table2[[#This Row],[Num_Nights]]</f>
        <v>136.81</v>
      </c>
    </row>
    <row r="86" spans="1:19" x14ac:dyDescent="0.3">
      <c r="A86">
        <v>85</v>
      </c>
      <c r="B86" t="s">
        <v>37</v>
      </c>
      <c r="C86" s="9">
        <v>45024</v>
      </c>
      <c r="D86" s="9">
        <v>45033</v>
      </c>
      <c r="E86" s="10">
        <v>44972</v>
      </c>
      <c r="F86" t="s">
        <v>27</v>
      </c>
      <c r="G86">
        <v>183.09</v>
      </c>
      <c r="H86">
        <v>2</v>
      </c>
      <c r="I86">
        <v>0</v>
      </c>
      <c r="J86" t="s">
        <v>28</v>
      </c>
      <c r="K86" t="s">
        <v>66</v>
      </c>
      <c r="L86" t="s">
        <v>56</v>
      </c>
      <c r="M86" t="s">
        <v>36</v>
      </c>
      <c r="N86" t="s">
        <v>41</v>
      </c>
      <c r="O86">
        <f>Table2[[#This Row],[check_out_date]]-Table2[[#This Row],[check_in_date]]</f>
        <v>9</v>
      </c>
      <c r="P86">
        <f>Table2[[#This Row],[num_adults]]+Table2[[#This Row],[num_children]]</f>
        <v>2</v>
      </c>
      <c r="Q86" s="3">
        <f>IF(OR(Table2[[#This Row],[booking_status]]="confirmed",Table2[[#This Row],[booking_status]]="checked-out"),Table2[[#This Row],[room_rate_per_night]]*Table2[[#This Row],[Num_Nights]],0)</f>
        <v>1647.81</v>
      </c>
      <c r="R86" t="str" cm="1">
        <f t="array" ref="R86">IFERROR(_xlfn.IFS(Table2[[#This Row],[booking_status]]="confirmed","Expected",Table2[[#This Row],[booking_status]]="checked-out","Actual"),"No Revenue")</f>
        <v>Actual</v>
      </c>
      <c r="S86" s="4">
        <f>Table2[[#This Row],[Revenue_Amount]]/Table2[[#This Row],[Num_Nights]]</f>
        <v>183.09</v>
      </c>
    </row>
    <row r="87" spans="1:19" x14ac:dyDescent="0.3">
      <c r="A87">
        <v>86</v>
      </c>
      <c r="B87" t="s">
        <v>37</v>
      </c>
      <c r="C87" s="9">
        <v>44979</v>
      </c>
      <c r="D87" s="9">
        <v>44981</v>
      </c>
      <c r="E87" s="10">
        <v>44955</v>
      </c>
      <c r="F87" t="s">
        <v>49</v>
      </c>
      <c r="G87">
        <v>111.7</v>
      </c>
      <c r="H87">
        <v>2</v>
      </c>
      <c r="I87">
        <v>0</v>
      </c>
      <c r="J87" t="s">
        <v>28</v>
      </c>
      <c r="K87" t="s">
        <v>66</v>
      </c>
      <c r="L87" t="s">
        <v>56</v>
      </c>
      <c r="M87" t="s">
        <v>36</v>
      </c>
      <c r="N87" t="s">
        <v>23</v>
      </c>
      <c r="O87">
        <f>Table2[[#This Row],[check_out_date]]-Table2[[#This Row],[check_in_date]]</f>
        <v>2</v>
      </c>
      <c r="P87">
        <f>Table2[[#This Row],[num_adults]]+Table2[[#This Row],[num_children]]</f>
        <v>2</v>
      </c>
      <c r="Q87" s="3">
        <f>IF(OR(Table2[[#This Row],[booking_status]]="confirmed",Table2[[#This Row],[booking_status]]="checked-out"),Table2[[#This Row],[room_rate_per_night]]*Table2[[#This Row],[Num_Nights]],0)</f>
        <v>223.4</v>
      </c>
      <c r="R87" t="str" cm="1">
        <f t="array" ref="R87">IFERROR(_xlfn.IFS(Table2[[#This Row],[booking_status]]="confirmed","Expected",Table2[[#This Row],[booking_status]]="checked-out","Actual"),"No Revenue")</f>
        <v>Actual</v>
      </c>
      <c r="S87" s="4">
        <f>Table2[[#This Row],[Revenue_Amount]]/Table2[[#This Row],[Num_Nights]]</f>
        <v>111.7</v>
      </c>
    </row>
    <row r="88" spans="1:19" x14ac:dyDescent="0.3">
      <c r="A88">
        <v>87</v>
      </c>
      <c r="B88" t="s">
        <v>37</v>
      </c>
      <c r="C88" s="9">
        <v>44928</v>
      </c>
      <c r="D88" s="9">
        <v>44936</v>
      </c>
      <c r="E88" s="10">
        <v>44916</v>
      </c>
      <c r="F88" t="s">
        <v>18</v>
      </c>
      <c r="G88">
        <v>213.18</v>
      </c>
      <c r="H88">
        <v>2</v>
      </c>
      <c r="I88">
        <v>0</v>
      </c>
      <c r="J88" t="s">
        <v>19</v>
      </c>
      <c r="K88" t="s">
        <v>66</v>
      </c>
      <c r="L88" t="s">
        <v>21</v>
      </c>
      <c r="M88" t="s">
        <v>36</v>
      </c>
      <c r="N88" t="s">
        <v>41</v>
      </c>
      <c r="O88">
        <f>Table2[[#This Row],[check_out_date]]-Table2[[#This Row],[check_in_date]]</f>
        <v>8</v>
      </c>
      <c r="P88">
        <f>Table2[[#This Row],[num_adults]]+Table2[[#This Row],[num_children]]</f>
        <v>2</v>
      </c>
      <c r="Q88" s="3">
        <f>IF(OR(Table2[[#This Row],[booking_status]]="confirmed",Table2[[#This Row],[booking_status]]="checked-out"),Table2[[#This Row],[room_rate_per_night]]*Table2[[#This Row],[Num_Nights]],0)</f>
        <v>1705.44</v>
      </c>
      <c r="R88" t="str" cm="1">
        <f t="array" ref="R88">IFERROR(_xlfn.IFS(Table2[[#This Row],[booking_status]]="confirmed","Expected",Table2[[#This Row],[booking_status]]="checked-out","Actual"),"No Revenue")</f>
        <v>Expected</v>
      </c>
      <c r="S88" s="4">
        <f>Table2[[#This Row],[Revenue_Amount]]/Table2[[#This Row],[Num_Nights]]</f>
        <v>213.18</v>
      </c>
    </row>
    <row r="89" spans="1:19" x14ac:dyDescent="0.3">
      <c r="A89">
        <v>88</v>
      </c>
      <c r="B89" t="s">
        <v>31</v>
      </c>
      <c r="C89" s="9">
        <v>44948</v>
      </c>
      <c r="D89" s="9">
        <v>44953</v>
      </c>
      <c r="E89" s="10">
        <v>44907</v>
      </c>
      <c r="F89" t="s">
        <v>49</v>
      </c>
      <c r="G89">
        <v>78.900000000000006</v>
      </c>
      <c r="H89">
        <v>2</v>
      </c>
      <c r="I89">
        <v>0</v>
      </c>
      <c r="J89" t="s">
        <v>28</v>
      </c>
      <c r="K89" t="s">
        <v>99</v>
      </c>
      <c r="L89" t="s">
        <v>56</v>
      </c>
      <c r="M89" t="s">
        <v>36</v>
      </c>
      <c r="N89" t="s">
        <v>41</v>
      </c>
      <c r="O89">
        <f>Table2[[#This Row],[check_out_date]]-Table2[[#This Row],[check_in_date]]</f>
        <v>5</v>
      </c>
      <c r="P89">
        <f>Table2[[#This Row],[num_adults]]+Table2[[#This Row],[num_children]]</f>
        <v>2</v>
      </c>
      <c r="Q89" s="3">
        <f>IF(OR(Table2[[#This Row],[booking_status]]="confirmed",Table2[[#This Row],[booking_status]]="checked-out"),Table2[[#This Row],[room_rate_per_night]]*Table2[[#This Row],[Num_Nights]],0)</f>
        <v>394.5</v>
      </c>
      <c r="R89" t="str" cm="1">
        <f t="array" ref="R89">IFERROR(_xlfn.IFS(Table2[[#This Row],[booking_status]]="confirmed","Expected",Table2[[#This Row],[booking_status]]="checked-out","Actual"),"No Revenue")</f>
        <v>Actual</v>
      </c>
      <c r="S89" s="4">
        <f>Table2[[#This Row],[Revenue_Amount]]/Table2[[#This Row],[Num_Nights]]</f>
        <v>78.900000000000006</v>
      </c>
    </row>
    <row r="90" spans="1:19" x14ac:dyDescent="0.3">
      <c r="A90">
        <v>89</v>
      </c>
      <c r="B90" t="s">
        <v>50</v>
      </c>
      <c r="C90" s="9">
        <v>44973</v>
      </c>
      <c r="D90" s="9">
        <v>44976</v>
      </c>
      <c r="E90" s="10">
        <v>44926</v>
      </c>
      <c r="F90" t="s">
        <v>27</v>
      </c>
      <c r="G90">
        <v>156.91999999999999</v>
      </c>
      <c r="H90">
        <v>2</v>
      </c>
      <c r="I90">
        <v>1</v>
      </c>
      <c r="J90" t="s">
        <v>19</v>
      </c>
      <c r="K90" t="s">
        <v>29</v>
      </c>
      <c r="L90" t="s">
        <v>56</v>
      </c>
      <c r="M90" t="s">
        <v>22</v>
      </c>
      <c r="N90" t="s">
        <v>41</v>
      </c>
      <c r="O90">
        <f>Table2[[#This Row],[check_out_date]]-Table2[[#This Row],[check_in_date]]</f>
        <v>3</v>
      </c>
      <c r="P90">
        <f>Table2[[#This Row],[num_adults]]+Table2[[#This Row],[num_children]]</f>
        <v>3</v>
      </c>
      <c r="Q90" s="3">
        <f>IF(OR(Table2[[#This Row],[booking_status]]="confirmed",Table2[[#This Row],[booking_status]]="checked-out"),Table2[[#This Row],[room_rate_per_night]]*Table2[[#This Row],[Num_Nights]],0)</f>
        <v>470.76</v>
      </c>
      <c r="R90" t="str" cm="1">
        <f t="array" ref="R90">IFERROR(_xlfn.IFS(Table2[[#This Row],[booking_status]]="confirmed","Expected",Table2[[#This Row],[booking_status]]="checked-out","Actual"),"No Revenue")</f>
        <v>Actual</v>
      </c>
      <c r="S90" s="4">
        <f>Table2[[#This Row],[Revenue_Amount]]/Table2[[#This Row],[Num_Nights]]</f>
        <v>156.91999999999999</v>
      </c>
    </row>
    <row r="91" spans="1:19" x14ac:dyDescent="0.3">
      <c r="A91">
        <v>90</v>
      </c>
      <c r="B91" t="s">
        <v>50</v>
      </c>
      <c r="C91" s="9">
        <v>45288</v>
      </c>
      <c r="D91" s="9">
        <v>45292</v>
      </c>
      <c r="E91" s="10">
        <v>45269</v>
      </c>
      <c r="F91" t="s">
        <v>18</v>
      </c>
      <c r="G91">
        <v>265.58999999999997</v>
      </c>
      <c r="H91">
        <v>1</v>
      </c>
      <c r="I91">
        <v>0</v>
      </c>
      <c r="J91" t="s">
        <v>28</v>
      </c>
      <c r="K91" t="s">
        <v>44</v>
      </c>
      <c r="L91" t="s">
        <v>21</v>
      </c>
      <c r="M91" t="s">
        <v>36</v>
      </c>
      <c r="N91" t="s">
        <v>41</v>
      </c>
      <c r="O91">
        <f>Table2[[#This Row],[check_out_date]]-Table2[[#This Row],[check_in_date]]</f>
        <v>4</v>
      </c>
      <c r="P91">
        <f>Table2[[#This Row],[num_adults]]+Table2[[#This Row],[num_children]]</f>
        <v>1</v>
      </c>
      <c r="Q91" s="3">
        <f>IF(OR(Table2[[#This Row],[booking_status]]="confirmed",Table2[[#This Row],[booking_status]]="checked-out"),Table2[[#This Row],[room_rate_per_night]]*Table2[[#This Row],[Num_Nights]],0)</f>
        <v>1062.3599999999999</v>
      </c>
      <c r="R91" t="str" cm="1">
        <f t="array" ref="R91">IFERROR(_xlfn.IFS(Table2[[#This Row],[booking_status]]="confirmed","Expected",Table2[[#This Row],[booking_status]]="checked-out","Actual"),"No Revenue")</f>
        <v>Expected</v>
      </c>
      <c r="S91" s="4">
        <f>Table2[[#This Row],[Revenue_Amount]]/Table2[[#This Row],[Num_Nights]]</f>
        <v>265.58999999999997</v>
      </c>
    </row>
    <row r="92" spans="1:19" x14ac:dyDescent="0.3">
      <c r="A92">
        <v>91</v>
      </c>
      <c r="B92" t="s">
        <v>37</v>
      </c>
      <c r="C92" s="9">
        <v>45081</v>
      </c>
      <c r="D92" s="9">
        <v>45087</v>
      </c>
      <c r="E92" s="10">
        <v>45065</v>
      </c>
      <c r="F92" t="s">
        <v>27</v>
      </c>
      <c r="G92">
        <v>147.11000000000001</v>
      </c>
      <c r="H92">
        <v>1</v>
      </c>
      <c r="I92">
        <v>0</v>
      </c>
      <c r="J92" t="s">
        <v>28</v>
      </c>
      <c r="K92" t="s">
        <v>44</v>
      </c>
      <c r="L92" t="s">
        <v>60</v>
      </c>
      <c r="M92" t="s">
        <v>36</v>
      </c>
      <c r="N92" t="s">
        <v>41</v>
      </c>
      <c r="O92">
        <f>Table2[[#This Row],[check_out_date]]-Table2[[#This Row],[check_in_date]]</f>
        <v>6</v>
      </c>
      <c r="P92">
        <f>Table2[[#This Row],[num_adults]]+Table2[[#This Row],[num_children]]</f>
        <v>1</v>
      </c>
      <c r="Q92" s="3">
        <f>IF(OR(Table2[[#This Row],[booking_status]]="confirmed",Table2[[#This Row],[booking_status]]="checked-out"),Table2[[#This Row],[room_rate_per_night]]*Table2[[#This Row],[Num_Nights]],0)</f>
        <v>0</v>
      </c>
      <c r="R92" t="str" cm="1">
        <f t="array" ref="R92">IFERROR(_xlfn.IFS(Table2[[#This Row],[booking_status]]="confirmed","Expected",Table2[[#This Row],[booking_status]]="checked-out","Actual"),"No Revenue")</f>
        <v>No Revenue</v>
      </c>
      <c r="S92" s="4">
        <f>Table2[[#This Row],[Revenue_Amount]]/Table2[[#This Row],[Num_Nights]]</f>
        <v>0</v>
      </c>
    </row>
    <row r="93" spans="1:19" hidden="1" x14ac:dyDescent="0.3">
      <c r="A93">
        <v>92</v>
      </c>
      <c r="B93" t="s">
        <v>14</v>
      </c>
      <c r="C93" s="9">
        <v>45211</v>
      </c>
      <c r="D93" s="9">
        <v>45219</v>
      </c>
      <c r="E93" s="10">
        <v>45166</v>
      </c>
      <c r="F93" t="s">
        <v>49</v>
      </c>
      <c r="G93">
        <v>70.25</v>
      </c>
      <c r="H93">
        <v>1</v>
      </c>
      <c r="I93">
        <v>1</v>
      </c>
      <c r="J93" t="s">
        <v>35</v>
      </c>
      <c r="K93" t="s">
        <v>20</v>
      </c>
      <c r="L93" t="s">
        <v>21</v>
      </c>
      <c r="M93" t="s">
        <v>36</v>
      </c>
      <c r="N93" t="s">
        <v>41</v>
      </c>
      <c r="O93">
        <f>Table2[[#This Row],[check_out_date]]-Table2[[#This Row],[check_in_date]]</f>
        <v>8</v>
      </c>
      <c r="P93">
        <f>Table2[[#This Row],[num_adults]]+Table2[[#This Row],[num_children]]</f>
        <v>2</v>
      </c>
      <c r="Q93" s="3">
        <f>IF(OR(Table2[[#This Row],[booking_status]]="confirmed",Table2[[#This Row],[booking_status]]="checked-out"),Table2[[#This Row],[room_rate_per_night]]*Table2[[#This Row],[Num_Nights]],0)</f>
        <v>562</v>
      </c>
      <c r="R93" t="str" cm="1">
        <f t="array" ref="R93">IFERROR(_xlfn.IFS(Table2[[#This Row],[booking_status]]="confirmed","Expected",Table2[[#This Row],[booking_status]]="checked-out","Actual"),"No Revenue")</f>
        <v>Expected</v>
      </c>
      <c r="S93" s="4">
        <f>Table2[[#This Row],[Revenue_Amount]]/Table2[[#This Row],[Num_Nights]]</f>
        <v>70.25</v>
      </c>
    </row>
    <row r="94" spans="1:19" x14ac:dyDescent="0.3">
      <c r="A94">
        <v>93</v>
      </c>
      <c r="B94" t="s">
        <v>31</v>
      </c>
      <c r="C94" s="9">
        <v>45224</v>
      </c>
      <c r="D94" s="9">
        <v>45231</v>
      </c>
      <c r="E94" s="10">
        <v>45190</v>
      </c>
      <c r="F94" t="s">
        <v>54</v>
      </c>
      <c r="G94">
        <v>354.83</v>
      </c>
      <c r="H94">
        <v>1</v>
      </c>
      <c r="I94">
        <v>0</v>
      </c>
      <c r="J94" t="s">
        <v>19</v>
      </c>
      <c r="K94" t="s">
        <v>66</v>
      </c>
      <c r="L94" t="s">
        <v>56</v>
      </c>
      <c r="M94" t="s">
        <v>36</v>
      </c>
      <c r="N94" t="s">
        <v>41</v>
      </c>
      <c r="O94">
        <f>Table2[[#This Row],[check_out_date]]-Table2[[#This Row],[check_in_date]]</f>
        <v>7</v>
      </c>
      <c r="P94">
        <f>Table2[[#This Row],[num_adults]]+Table2[[#This Row],[num_children]]</f>
        <v>1</v>
      </c>
      <c r="Q94" s="3">
        <f>IF(OR(Table2[[#This Row],[booking_status]]="confirmed",Table2[[#This Row],[booking_status]]="checked-out"),Table2[[#This Row],[room_rate_per_night]]*Table2[[#This Row],[Num_Nights]],0)</f>
        <v>2483.81</v>
      </c>
      <c r="R94" t="str" cm="1">
        <f t="array" ref="R94">IFERROR(_xlfn.IFS(Table2[[#This Row],[booking_status]]="confirmed","Expected",Table2[[#This Row],[booking_status]]="checked-out","Actual"),"No Revenue")</f>
        <v>Actual</v>
      </c>
      <c r="S94" s="4">
        <f>Table2[[#This Row],[Revenue_Amount]]/Table2[[#This Row],[Num_Nights]]</f>
        <v>354.83</v>
      </c>
    </row>
    <row r="95" spans="1:19" x14ac:dyDescent="0.3">
      <c r="A95">
        <v>94</v>
      </c>
      <c r="B95" t="s">
        <v>31</v>
      </c>
      <c r="C95" s="9">
        <v>44941</v>
      </c>
      <c r="D95" s="9">
        <v>44943</v>
      </c>
      <c r="E95" s="10">
        <v>44914</v>
      </c>
      <c r="F95" t="s">
        <v>49</v>
      </c>
      <c r="G95">
        <v>108.45</v>
      </c>
      <c r="H95">
        <v>3</v>
      </c>
      <c r="I95">
        <v>1</v>
      </c>
      <c r="J95" t="s">
        <v>55</v>
      </c>
      <c r="K95" t="s">
        <v>29</v>
      </c>
      <c r="L95" t="s">
        <v>60</v>
      </c>
      <c r="M95" t="s">
        <v>36</v>
      </c>
      <c r="N95" t="s">
        <v>23</v>
      </c>
      <c r="O95">
        <f>Table2[[#This Row],[check_out_date]]-Table2[[#This Row],[check_in_date]]</f>
        <v>2</v>
      </c>
      <c r="P95">
        <f>Table2[[#This Row],[num_adults]]+Table2[[#This Row],[num_children]]</f>
        <v>4</v>
      </c>
      <c r="Q95" s="3">
        <f>IF(OR(Table2[[#This Row],[booking_status]]="confirmed",Table2[[#This Row],[booking_status]]="checked-out"),Table2[[#This Row],[room_rate_per_night]]*Table2[[#This Row],[Num_Nights]],0)</f>
        <v>0</v>
      </c>
      <c r="R95" t="str" cm="1">
        <f t="array" ref="R95">IFERROR(_xlfn.IFS(Table2[[#This Row],[booking_status]]="confirmed","Expected",Table2[[#This Row],[booking_status]]="checked-out","Actual"),"No Revenue")</f>
        <v>No Revenue</v>
      </c>
      <c r="S95" s="4">
        <f>Table2[[#This Row],[Revenue_Amount]]/Table2[[#This Row],[Num_Nights]]</f>
        <v>0</v>
      </c>
    </row>
    <row r="96" spans="1:19" hidden="1" x14ac:dyDescent="0.3">
      <c r="A96">
        <v>95</v>
      </c>
      <c r="B96" t="s">
        <v>31</v>
      </c>
      <c r="C96" s="9">
        <v>44956</v>
      </c>
      <c r="D96" s="9">
        <v>44962</v>
      </c>
      <c r="E96" s="10">
        <v>44904</v>
      </c>
      <c r="F96" t="s">
        <v>27</v>
      </c>
      <c r="G96">
        <v>130.61000000000001</v>
      </c>
      <c r="H96">
        <v>4</v>
      </c>
      <c r="I96">
        <v>0</v>
      </c>
      <c r="J96" t="s">
        <v>35</v>
      </c>
      <c r="K96" t="s">
        <v>66</v>
      </c>
      <c r="L96" t="s">
        <v>70</v>
      </c>
      <c r="M96" t="s">
        <v>22</v>
      </c>
      <c r="N96" t="s">
        <v>23</v>
      </c>
      <c r="O96">
        <f>Table2[[#This Row],[check_out_date]]-Table2[[#This Row],[check_in_date]]</f>
        <v>6</v>
      </c>
      <c r="P96">
        <f>Table2[[#This Row],[num_adults]]+Table2[[#This Row],[num_children]]</f>
        <v>4</v>
      </c>
      <c r="Q96" s="3">
        <f>IF(OR(Table2[[#This Row],[booking_status]]="confirmed",Table2[[#This Row],[booking_status]]="checked-out"),Table2[[#This Row],[room_rate_per_night]]*Table2[[#This Row],[Num_Nights]],0)</f>
        <v>0</v>
      </c>
      <c r="R96" t="str" cm="1">
        <f t="array" ref="R96">IFERROR(_xlfn.IFS(Table2[[#This Row],[booking_status]]="confirmed","Expected",Table2[[#This Row],[booking_status]]="checked-out","Actual"),"No Revenue")</f>
        <v>No Revenue</v>
      </c>
      <c r="S96" s="4">
        <f>Table2[[#This Row],[Revenue_Amount]]/Table2[[#This Row],[Num_Nights]]</f>
        <v>0</v>
      </c>
    </row>
    <row r="97" spans="1:19" x14ac:dyDescent="0.3">
      <c r="A97">
        <v>96</v>
      </c>
      <c r="B97" t="s">
        <v>14</v>
      </c>
      <c r="C97" s="9">
        <v>44949</v>
      </c>
      <c r="D97" s="9">
        <v>44954</v>
      </c>
      <c r="E97" s="10">
        <v>44923</v>
      </c>
      <c r="F97" t="s">
        <v>27</v>
      </c>
      <c r="G97">
        <v>182.61</v>
      </c>
      <c r="H97">
        <v>2</v>
      </c>
      <c r="I97">
        <v>1</v>
      </c>
      <c r="J97" t="s">
        <v>94</v>
      </c>
      <c r="K97" t="s">
        <v>20</v>
      </c>
      <c r="L97" t="s">
        <v>56</v>
      </c>
      <c r="M97" t="s">
        <v>36</v>
      </c>
      <c r="N97" t="s">
        <v>41</v>
      </c>
      <c r="O97">
        <f>Table2[[#This Row],[check_out_date]]-Table2[[#This Row],[check_in_date]]</f>
        <v>5</v>
      </c>
      <c r="P97">
        <f>Table2[[#This Row],[num_adults]]+Table2[[#This Row],[num_children]]</f>
        <v>3</v>
      </c>
      <c r="Q97" s="3">
        <f>IF(OR(Table2[[#This Row],[booking_status]]="confirmed",Table2[[#This Row],[booking_status]]="checked-out"),Table2[[#This Row],[room_rate_per_night]]*Table2[[#This Row],[Num_Nights]],0)</f>
        <v>913.05000000000007</v>
      </c>
      <c r="R97" t="str" cm="1">
        <f t="array" ref="R97">IFERROR(_xlfn.IFS(Table2[[#This Row],[booking_status]]="confirmed","Expected",Table2[[#This Row],[booking_status]]="checked-out","Actual"),"No Revenue")</f>
        <v>Actual</v>
      </c>
      <c r="S97" s="4">
        <f>Table2[[#This Row],[Revenue_Amount]]/Table2[[#This Row],[Num_Nights]]</f>
        <v>182.61</v>
      </c>
    </row>
    <row r="98" spans="1:19" hidden="1" x14ac:dyDescent="0.3">
      <c r="A98">
        <v>97</v>
      </c>
      <c r="B98" t="s">
        <v>14</v>
      </c>
      <c r="C98" s="9">
        <v>44948</v>
      </c>
      <c r="D98" s="9">
        <v>44951</v>
      </c>
      <c r="E98" s="10">
        <v>44925</v>
      </c>
      <c r="F98" t="s">
        <v>49</v>
      </c>
      <c r="G98">
        <v>100.79</v>
      </c>
      <c r="H98">
        <v>1</v>
      </c>
      <c r="I98">
        <v>0</v>
      </c>
      <c r="J98" t="s">
        <v>35</v>
      </c>
      <c r="K98" t="s">
        <v>29</v>
      </c>
      <c r="L98" t="s">
        <v>21</v>
      </c>
      <c r="M98" t="s">
        <v>36</v>
      </c>
      <c r="N98" t="s">
        <v>41</v>
      </c>
      <c r="O98">
        <f>Table2[[#This Row],[check_out_date]]-Table2[[#This Row],[check_in_date]]</f>
        <v>3</v>
      </c>
      <c r="P98">
        <f>Table2[[#This Row],[num_adults]]+Table2[[#This Row],[num_children]]</f>
        <v>1</v>
      </c>
      <c r="Q98" s="3">
        <f>IF(OR(Table2[[#This Row],[booking_status]]="confirmed",Table2[[#This Row],[booking_status]]="checked-out"),Table2[[#This Row],[room_rate_per_night]]*Table2[[#This Row],[Num_Nights]],0)</f>
        <v>302.37</v>
      </c>
      <c r="R98" t="str" cm="1">
        <f t="array" ref="R98">IFERROR(_xlfn.IFS(Table2[[#This Row],[booking_status]]="confirmed","Expected",Table2[[#This Row],[booking_status]]="checked-out","Actual"),"No Revenue")</f>
        <v>Expected</v>
      </c>
      <c r="S98" s="4">
        <f>Table2[[#This Row],[Revenue_Amount]]/Table2[[#This Row],[Num_Nights]]</f>
        <v>100.79</v>
      </c>
    </row>
    <row r="99" spans="1:19" x14ac:dyDescent="0.3">
      <c r="A99">
        <v>98</v>
      </c>
      <c r="B99" t="s">
        <v>37</v>
      </c>
      <c r="C99" s="9">
        <v>45128</v>
      </c>
      <c r="D99" s="9">
        <v>45136</v>
      </c>
      <c r="E99" s="10">
        <v>45077</v>
      </c>
      <c r="F99" t="s">
        <v>27</v>
      </c>
      <c r="G99">
        <v>158.82</v>
      </c>
      <c r="H99">
        <v>2</v>
      </c>
      <c r="I99">
        <v>0</v>
      </c>
      <c r="J99" t="s">
        <v>28</v>
      </c>
      <c r="K99" t="s">
        <v>99</v>
      </c>
      <c r="L99" t="s">
        <v>21</v>
      </c>
      <c r="M99" t="s">
        <v>36</v>
      </c>
      <c r="N99" t="s">
        <v>41</v>
      </c>
      <c r="O99">
        <f>Table2[[#This Row],[check_out_date]]-Table2[[#This Row],[check_in_date]]</f>
        <v>8</v>
      </c>
      <c r="P99">
        <f>Table2[[#This Row],[num_adults]]+Table2[[#This Row],[num_children]]</f>
        <v>2</v>
      </c>
      <c r="Q99" s="3">
        <f>IF(OR(Table2[[#This Row],[booking_status]]="confirmed",Table2[[#This Row],[booking_status]]="checked-out"),Table2[[#This Row],[room_rate_per_night]]*Table2[[#This Row],[Num_Nights]],0)</f>
        <v>1270.56</v>
      </c>
      <c r="R99" t="str" cm="1">
        <f t="array" ref="R99">IFERROR(_xlfn.IFS(Table2[[#This Row],[booking_status]]="confirmed","Expected",Table2[[#This Row],[booking_status]]="checked-out","Actual"),"No Revenue")</f>
        <v>Expected</v>
      </c>
      <c r="S99" s="4">
        <f>Table2[[#This Row],[Revenue_Amount]]/Table2[[#This Row],[Num_Nights]]</f>
        <v>158.82</v>
      </c>
    </row>
    <row r="100" spans="1:19" x14ac:dyDescent="0.3">
      <c r="A100">
        <v>99</v>
      </c>
      <c r="B100" t="s">
        <v>37</v>
      </c>
      <c r="C100" s="9">
        <v>45265</v>
      </c>
      <c r="D100" s="9">
        <v>45274</v>
      </c>
      <c r="E100" s="10">
        <v>45257</v>
      </c>
      <c r="F100" t="s">
        <v>27</v>
      </c>
      <c r="G100">
        <v>170.87</v>
      </c>
      <c r="H100">
        <v>2</v>
      </c>
      <c r="I100">
        <v>0</v>
      </c>
      <c r="J100" t="s">
        <v>94</v>
      </c>
      <c r="K100" t="s">
        <v>44</v>
      </c>
      <c r="L100" t="s">
        <v>21</v>
      </c>
      <c r="M100" t="s">
        <v>36</v>
      </c>
      <c r="N100" t="s">
        <v>41</v>
      </c>
      <c r="O100">
        <f>Table2[[#This Row],[check_out_date]]-Table2[[#This Row],[check_in_date]]</f>
        <v>9</v>
      </c>
      <c r="P100">
        <f>Table2[[#This Row],[num_adults]]+Table2[[#This Row],[num_children]]</f>
        <v>2</v>
      </c>
      <c r="Q100" s="3">
        <f>IF(OR(Table2[[#This Row],[booking_status]]="confirmed",Table2[[#This Row],[booking_status]]="checked-out"),Table2[[#This Row],[room_rate_per_night]]*Table2[[#This Row],[Num_Nights]],0)</f>
        <v>1537.83</v>
      </c>
      <c r="R100" t="str" cm="1">
        <f t="array" ref="R100">IFERROR(_xlfn.IFS(Table2[[#This Row],[booking_status]]="confirmed","Expected",Table2[[#This Row],[booking_status]]="checked-out","Actual"),"No Revenue")</f>
        <v>Expected</v>
      </c>
      <c r="S100" s="4">
        <f>Table2[[#This Row],[Revenue_Amount]]/Table2[[#This Row],[Num_Nights]]</f>
        <v>170.87</v>
      </c>
    </row>
    <row r="101" spans="1:19" x14ac:dyDescent="0.3">
      <c r="A101">
        <v>100</v>
      </c>
      <c r="B101" t="s">
        <v>50</v>
      </c>
      <c r="C101" s="9">
        <v>45255</v>
      </c>
      <c r="D101" s="9">
        <v>45265</v>
      </c>
      <c r="E101" s="10">
        <v>45217</v>
      </c>
      <c r="F101" t="s">
        <v>49</v>
      </c>
      <c r="G101">
        <v>111.15</v>
      </c>
      <c r="H101">
        <v>2</v>
      </c>
      <c r="I101">
        <v>3</v>
      </c>
      <c r="J101" t="s">
        <v>55</v>
      </c>
      <c r="K101" t="s">
        <v>29</v>
      </c>
      <c r="L101" t="s">
        <v>21</v>
      </c>
      <c r="M101" t="s">
        <v>22</v>
      </c>
      <c r="N101" t="s">
        <v>30</v>
      </c>
      <c r="O101">
        <f>Table2[[#This Row],[check_out_date]]-Table2[[#This Row],[check_in_date]]</f>
        <v>10</v>
      </c>
      <c r="P101">
        <f>Table2[[#This Row],[num_adults]]+Table2[[#This Row],[num_children]]</f>
        <v>5</v>
      </c>
      <c r="Q101" s="3">
        <f>IF(OR(Table2[[#This Row],[booking_status]]="confirmed",Table2[[#This Row],[booking_status]]="checked-out"),Table2[[#This Row],[room_rate_per_night]]*Table2[[#This Row],[Num_Nights]],0)</f>
        <v>1111.5</v>
      </c>
      <c r="R101" t="str" cm="1">
        <f t="array" ref="R101">IFERROR(_xlfn.IFS(Table2[[#This Row],[booking_status]]="confirmed","Expected",Table2[[#This Row],[booking_status]]="checked-out","Actual"),"No Revenue")</f>
        <v>Expected</v>
      </c>
      <c r="S101" s="4">
        <f>Table2[[#This Row],[Revenue_Amount]]/Table2[[#This Row],[Num_Nights]]</f>
        <v>111.15</v>
      </c>
    </row>
    <row r="102" spans="1:19" hidden="1" x14ac:dyDescent="0.3">
      <c r="A102">
        <v>101</v>
      </c>
      <c r="B102" t="s">
        <v>50</v>
      </c>
      <c r="C102" s="9">
        <v>45228</v>
      </c>
      <c r="D102" s="9">
        <v>45232</v>
      </c>
      <c r="E102" s="10">
        <v>45173</v>
      </c>
      <c r="F102" t="s">
        <v>27</v>
      </c>
      <c r="G102">
        <v>162.97</v>
      </c>
      <c r="H102">
        <v>2</v>
      </c>
      <c r="I102">
        <v>0</v>
      </c>
      <c r="J102" t="s">
        <v>35</v>
      </c>
      <c r="K102" t="s">
        <v>99</v>
      </c>
      <c r="L102" t="s">
        <v>56</v>
      </c>
      <c r="M102" t="s">
        <v>22</v>
      </c>
      <c r="N102" t="s">
        <v>41</v>
      </c>
      <c r="O102">
        <f>Table2[[#This Row],[check_out_date]]-Table2[[#This Row],[check_in_date]]</f>
        <v>4</v>
      </c>
      <c r="P102">
        <f>Table2[[#This Row],[num_adults]]+Table2[[#This Row],[num_children]]</f>
        <v>2</v>
      </c>
      <c r="Q102" s="3">
        <f>IF(OR(Table2[[#This Row],[booking_status]]="confirmed",Table2[[#This Row],[booking_status]]="checked-out"),Table2[[#This Row],[room_rate_per_night]]*Table2[[#This Row],[Num_Nights]],0)</f>
        <v>651.88</v>
      </c>
      <c r="R102" t="str" cm="1">
        <f t="array" ref="R102">IFERROR(_xlfn.IFS(Table2[[#This Row],[booking_status]]="confirmed","Expected",Table2[[#This Row],[booking_status]]="checked-out","Actual"),"No Revenue")</f>
        <v>Actual</v>
      </c>
      <c r="S102" s="4">
        <f>Table2[[#This Row],[Revenue_Amount]]/Table2[[#This Row],[Num_Nights]]</f>
        <v>162.97</v>
      </c>
    </row>
    <row r="103" spans="1:19" x14ac:dyDescent="0.3">
      <c r="A103">
        <v>102</v>
      </c>
      <c r="B103" t="s">
        <v>37</v>
      </c>
      <c r="C103" s="9">
        <v>45166</v>
      </c>
      <c r="D103" s="9">
        <v>45176</v>
      </c>
      <c r="E103" s="10">
        <v>45144</v>
      </c>
      <c r="F103" t="s">
        <v>49</v>
      </c>
      <c r="G103">
        <v>130.43</v>
      </c>
      <c r="H103">
        <v>1</v>
      </c>
      <c r="I103">
        <v>2</v>
      </c>
      <c r="J103" t="s">
        <v>28</v>
      </c>
      <c r="K103" t="s">
        <v>29</v>
      </c>
      <c r="L103" t="s">
        <v>21</v>
      </c>
      <c r="M103" t="s">
        <v>36</v>
      </c>
      <c r="N103" t="s">
        <v>45</v>
      </c>
      <c r="O103">
        <f>Table2[[#This Row],[check_out_date]]-Table2[[#This Row],[check_in_date]]</f>
        <v>10</v>
      </c>
      <c r="P103">
        <f>Table2[[#This Row],[num_adults]]+Table2[[#This Row],[num_children]]</f>
        <v>3</v>
      </c>
      <c r="Q103" s="3">
        <f>IF(OR(Table2[[#This Row],[booking_status]]="confirmed",Table2[[#This Row],[booking_status]]="checked-out"),Table2[[#This Row],[room_rate_per_night]]*Table2[[#This Row],[Num_Nights]],0)</f>
        <v>1304.3000000000002</v>
      </c>
      <c r="R103" t="str" cm="1">
        <f t="array" ref="R103">IFERROR(_xlfn.IFS(Table2[[#This Row],[booking_status]]="confirmed","Expected",Table2[[#This Row],[booking_status]]="checked-out","Actual"),"No Revenue")</f>
        <v>Expected</v>
      </c>
      <c r="S103" s="4">
        <f>Table2[[#This Row],[Revenue_Amount]]/Table2[[#This Row],[Num_Nights]]</f>
        <v>130.43</v>
      </c>
    </row>
    <row r="104" spans="1:19" hidden="1" x14ac:dyDescent="0.3">
      <c r="A104">
        <v>103</v>
      </c>
      <c r="B104" t="s">
        <v>31</v>
      </c>
      <c r="C104" s="9">
        <v>45290</v>
      </c>
      <c r="D104" s="9">
        <v>45292</v>
      </c>
      <c r="E104" s="10">
        <v>45286</v>
      </c>
      <c r="F104" t="s">
        <v>49</v>
      </c>
      <c r="G104">
        <v>116.66</v>
      </c>
      <c r="H104">
        <v>2</v>
      </c>
      <c r="I104">
        <v>0</v>
      </c>
      <c r="J104" t="s">
        <v>35</v>
      </c>
      <c r="K104" t="s">
        <v>66</v>
      </c>
      <c r="L104" t="s">
        <v>56</v>
      </c>
      <c r="M104" t="s">
        <v>22</v>
      </c>
      <c r="N104" t="s">
        <v>41</v>
      </c>
      <c r="O104">
        <f>Table2[[#This Row],[check_out_date]]-Table2[[#This Row],[check_in_date]]</f>
        <v>2</v>
      </c>
      <c r="P104">
        <f>Table2[[#This Row],[num_adults]]+Table2[[#This Row],[num_children]]</f>
        <v>2</v>
      </c>
      <c r="Q104" s="3">
        <f>IF(OR(Table2[[#This Row],[booking_status]]="confirmed",Table2[[#This Row],[booking_status]]="checked-out"),Table2[[#This Row],[room_rate_per_night]]*Table2[[#This Row],[Num_Nights]],0)</f>
        <v>233.32</v>
      </c>
      <c r="R104" t="str" cm="1">
        <f t="array" ref="R104">IFERROR(_xlfn.IFS(Table2[[#This Row],[booking_status]]="confirmed","Expected",Table2[[#This Row],[booking_status]]="checked-out","Actual"),"No Revenue")</f>
        <v>Actual</v>
      </c>
      <c r="S104" s="4">
        <f>Table2[[#This Row],[Revenue_Amount]]/Table2[[#This Row],[Num_Nights]]</f>
        <v>116.66</v>
      </c>
    </row>
    <row r="105" spans="1:19" hidden="1" x14ac:dyDescent="0.3">
      <c r="A105">
        <v>104</v>
      </c>
      <c r="B105" t="s">
        <v>50</v>
      </c>
      <c r="C105" s="9">
        <v>45253</v>
      </c>
      <c r="D105" s="9">
        <v>45261</v>
      </c>
      <c r="E105" s="10">
        <v>45198</v>
      </c>
      <c r="F105" t="s">
        <v>27</v>
      </c>
      <c r="G105">
        <v>130.61000000000001</v>
      </c>
      <c r="H105">
        <v>1</v>
      </c>
      <c r="I105">
        <v>0</v>
      </c>
      <c r="J105" t="s">
        <v>35</v>
      </c>
      <c r="K105" t="s">
        <v>44</v>
      </c>
      <c r="L105" t="s">
        <v>56</v>
      </c>
      <c r="M105" t="s">
        <v>36</v>
      </c>
      <c r="N105" t="s">
        <v>41</v>
      </c>
      <c r="O105">
        <f>Table2[[#This Row],[check_out_date]]-Table2[[#This Row],[check_in_date]]</f>
        <v>8</v>
      </c>
      <c r="P105">
        <f>Table2[[#This Row],[num_adults]]+Table2[[#This Row],[num_children]]</f>
        <v>1</v>
      </c>
      <c r="Q105" s="3">
        <f>IF(OR(Table2[[#This Row],[booking_status]]="confirmed",Table2[[#This Row],[booking_status]]="checked-out"),Table2[[#This Row],[room_rate_per_night]]*Table2[[#This Row],[Num_Nights]],0)</f>
        <v>1044.8800000000001</v>
      </c>
      <c r="R105" t="str" cm="1">
        <f t="array" ref="R105">IFERROR(_xlfn.IFS(Table2[[#This Row],[booking_status]]="confirmed","Expected",Table2[[#This Row],[booking_status]]="checked-out","Actual"),"No Revenue")</f>
        <v>Actual</v>
      </c>
      <c r="S105" s="4">
        <f>Table2[[#This Row],[Revenue_Amount]]/Table2[[#This Row],[Num_Nights]]</f>
        <v>130.61000000000001</v>
      </c>
    </row>
    <row r="106" spans="1:19" x14ac:dyDescent="0.3">
      <c r="A106">
        <v>105</v>
      </c>
      <c r="B106" t="s">
        <v>50</v>
      </c>
      <c r="C106" s="9">
        <v>45207</v>
      </c>
      <c r="D106" s="9">
        <v>45209</v>
      </c>
      <c r="E106" s="10">
        <v>45188</v>
      </c>
      <c r="F106" t="s">
        <v>27</v>
      </c>
      <c r="G106">
        <v>202.87</v>
      </c>
      <c r="H106">
        <v>1</v>
      </c>
      <c r="I106">
        <v>2</v>
      </c>
      <c r="J106" t="s">
        <v>19</v>
      </c>
      <c r="K106" t="s">
        <v>44</v>
      </c>
      <c r="L106" t="s">
        <v>21</v>
      </c>
      <c r="M106" t="s">
        <v>36</v>
      </c>
      <c r="N106" t="s">
        <v>41</v>
      </c>
      <c r="O106">
        <f>Table2[[#This Row],[check_out_date]]-Table2[[#This Row],[check_in_date]]</f>
        <v>2</v>
      </c>
      <c r="P106">
        <f>Table2[[#This Row],[num_adults]]+Table2[[#This Row],[num_children]]</f>
        <v>3</v>
      </c>
      <c r="Q106" s="3">
        <f>IF(OR(Table2[[#This Row],[booking_status]]="confirmed",Table2[[#This Row],[booking_status]]="checked-out"),Table2[[#This Row],[room_rate_per_night]]*Table2[[#This Row],[Num_Nights]],0)</f>
        <v>405.74</v>
      </c>
      <c r="R106" t="str" cm="1">
        <f t="array" ref="R106">IFERROR(_xlfn.IFS(Table2[[#This Row],[booking_status]]="confirmed","Expected",Table2[[#This Row],[booking_status]]="checked-out","Actual"),"No Revenue")</f>
        <v>Expected</v>
      </c>
      <c r="S106" s="4">
        <f>Table2[[#This Row],[Revenue_Amount]]/Table2[[#This Row],[Num_Nights]]</f>
        <v>202.87</v>
      </c>
    </row>
    <row r="107" spans="1:19" hidden="1" x14ac:dyDescent="0.3">
      <c r="A107">
        <v>106</v>
      </c>
      <c r="B107" t="s">
        <v>50</v>
      </c>
      <c r="C107" s="9">
        <v>44971</v>
      </c>
      <c r="D107" s="9">
        <v>44975</v>
      </c>
      <c r="E107" s="10">
        <v>44970</v>
      </c>
      <c r="F107" t="s">
        <v>49</v>
      </c>
      <c r="G107">
        <v>138.81</v>
      </c>
      <c r="H107">
        <v>2</v>
      </c>
      <c r="I107">
        <v>0</v>
      </c>
      <c r="J107" t="s">
        <v>35</v>
      </c>
      <c r="K107" t="s">
        <v>44</v>
      </c>
      <c r="L107" t="s">
        <v>21</v>
      </c>
      <c r="M107" t="s">
        <v>36</v>
      </c>
      <c r="N107" t="s">
        <v>23</v>
      </c>
      <c r="O107">
        <f>Table2[[#This Row],[check_out_date]]-Table2[[#This Row],[check_in_date]]</f>
        <v>4</v>
      </c>
      <c r="P107">
        <f>Table2[[#This Row],[num_adults]]+Table2[[#This Row],[num_children]]</f>
        <v>2</v>
      </c>
      <c r="Q107" s="3">
        <f>IF(OR(Table2[[#This Row],[booking_status]]="confirmed",Table2[[#This Row],[booking_status]]="checked-out"),Table2[[#This Row],[room_rate_per_night]]*Table2[[#This Row],[Num_Nights]],0)</f>
        <v>555.24</v>
      </c>
      <c r="R107" t="str" cm="1">
        <f t="array" ref="R107">IFERROR(_xlfn.IFS(Table2[[#This Row],[booking_status]]="confirmed","Expected",Table2[[#This Row],[booking_status]]="checked-out","Actual"),"No Revenue")</f>
        <v>Expected</v>
      </c>
      <c r="S107" s="4">
        <f>Table2[[#This Row],[Revenue_Amount]]/Table2[[#This Row],[Num_Nights]]</f>
        <v>138.81</v>
      </c>
    </row>
    <row r="108" spans="1:19" x14ac:dyDescent="0.3">
      <c r="A108">
        <v>107</v>
      </c>
      <c r="B108" t="s">
        <v>31</v>
      </c>
      <c r="C108" s="9">
        <v>45062</v>
      </c>
      <c r="D108" s="9">
        <v>45066</v>
      </c>
      <c r="E108" s="10">
        <v>45056</v>
      </c>
      <c r="F108" t="s">
        <v>49</v>
      </c>
      <c r="G108">
        <v>55.02</v>
      </c>
      <c r="H108">
        <v>3</v>
      </c>
      <c r="I108">
        <v>0</v>
      </c>
      <c r="J108" t="s">
        <v>94</v>
      </c>
      <c r="K108" t="s">
        <v>20</v>
      </c>
      <c r="L108" t="s">
        <v>56</v>
      </c>
      <c r="M108" t="s">
        <v>36</v>
      </c>
      <c r="N108" t="s">
        <v>41</v>
      </c>
      <c r="O108">
        <f>Table2[[#This Row],[check_out_date]]-Table2[[#This Row],[check_in_date]]</f>
        <v>4</v>
      </c>
      <c r="P108">
        <f>Table2[[#This Row],[num_adults]]+Table2[[#This Row],[num_children]]</f>
        <v>3</v>
      </c>
      <c r="Q108" s="3">
        <f>IF(OR(Table2[[#This Row],[booking_status]]="confirmed",Table2[[#This Row],[booking_status]]="checked-out"),Table2[[#This Row],[room_rate_per_night]]*Table2[[#This Row],[Num_Nights]],0)</f>
        <v>220.08</v>
      </c>
      <c r="R108" t="str" cm="1">
        <f t="array" ref="R108">IFERROR(_xlfn.IFS(Table2[[#This Row],[booking_status]]="confirmed","Expected",Table2[[#This Row],[booking_status]]="checked-out","Actual"),"No Revenue")</f>
        <v>Actual</v>
      </c>
      <c r="S108" s="4">
        <f>Table2[[#This Row],[Revenue_Amount]]/Table2[[#This Row],[Num_Nights]]</f>
        <v>55.02</v>
      </c>
    </row>
    <row r="109" spans="1:19" x14ac:dyDescent="0.3">
      <c r="A109">
        <v>108</v>
      </c>
      <c r="B109" t="s">
        <v>50</v>
      </c>
      <c r="C109" s="9">
        <v>44944</v>
      </c>
      <c r="D109" s="9">
        <v>44950</v>
      </c>
      <c r="E109" s="10">
        <v>44924</v>
      </c>
      <c r="F109" t="s">
        <v>54</v>
      </c>
      <c r="G109">
        <v>468.08</v>
      </c>
      <c r="H109">
        <v>1</v>
      </c>
      <c r="I109">
        <v>0</v>
      </c>
      <c r="J109" t="s">
        <v>94</v>
      </c>
      <c r="K109" t="s">
        <v>29</v>
      </c>
      <c r="L109" t="s">
        <v>21</v>
      </c>
      <c r="M109" t="s">
        <v>22</v>
      </c>
      <c r="N109" t="s">
        <v>45</v>
      </c>
      <c r="O109">
        <f>Table2[[#This Row],[check_out_date]]-Table2[[#This Row],[check_in_date]]</f>
        <v>6</v>
      </c>
      <c r="P109">
        <f>Table2[[#This Row],[num_adults]]+Table2[[#This Row],[num_children]]</f>
        <v>1</v>
      </c>
      <c r="Q109" s="3">
        <f>IF(OR(Table2[[#This Row],[booking_status]]="confirmed",Table2[[#This Row],[booking_status]]="checked-out"),Table2[[#This Row],[room_rate_per_night]]*Table2[[#This Row],[Num_Nights]],0)</f>
        <v>2808.48</v>
      </c>
      <c r="R109" t="str" cm="1">
        <f t="array" ref="R109">IFERROR(_xlfn.IFS(Table2[[#This Row],[booking_status]]="confirmed","Expected",Table2[[#This Row],[booking_status]]="checked-out","Actual"),"No Revenue")</f>
        <v>Expected</v>
      </c>
      <c r="S109" s="4">
        <f>Table2[[#This Row],[Revenue_Amount]]/Table2[[#This Row],[Num_Nights]]</f>
        <v>468.08</v>
      </c>
    </row>
    <row r="110" spans="1:19" hidden="1" x14ac:dyDescent="0.3">
      <c r="A110">
        <v>109</v>
      </c>
      <c r="B110" t="s">
        <v>50</v>
      </c>
      <c r="C110" s="9">
        <v>45271</v>
      </c>
      <c r="D110" s="9">
        <v>45276</v>
      </c>
      <c r="E110" s="10">
        <v>45203</v>
      </c>
      <c r="F110" t="s">
        <v>49</v>
      </c>
      <c r="G110">
        <v>146.55000000000001</v>
      </c>
      <c r="H110">
        <v>1</v>
      </c>
      <c r="I110">
        <v>0</v>
      </c>
      <c r="J110" t="s">
        <v>35</v>
      </c>
      <c r="K110" t="s">
        <v>66</v>
      </c>
      <c r="L110" t="s">
        <v>21</v>
      </c>
      <c r="M110" t="s">
        <v>36</v>
      </c>
      <c r="N110" t="s">
        <v>41</v>
      </c>
      <c r="O110">
        <f>Table2[[#This Row],[check_out_date]]-Table2[[#This Row],[check_in_date]]</f>
        <v>5</v>
      </c>
      <c r="P110">
        <f>Table2[[#This Row],[num_adults]]+Table2[[#This Row],[num_children]]</f>
        <v>1</v>
      </c>
      <c r="Q110" s="3">
        <f>IF(OR(Table2[[#This Row],[booking_status]]="confirmed",Table2[[#This Row],[booking_status]]="checked-out"),Table2[[#This Row],[room_rate_per_night]]*Table2[[#This Row],[Num_Nights]],0)</f>
        <v>732.75</v>
      </c>
      <c r="R110" t="str" cm="1">
        <f t="array" ref="R110">IFERROR(_xlfn.IFS(Table2[[#This Row],[booking_status]]="confirmed","Expected",Table2[[#This Row],[booking_status]]="checked-out","Actual"),"No Revenue")</f>
        <v>Expected</v>
      </c>
      <c r="S110" s="4">
        <f>Table2[[#This Row],[Revenue_Amount]]/Table2[[#This Row],[Num_Nights]]</f>
        <v>146.55000000000001</v>
      </c>
    </row>
    <row r="111" spans="1:19" hidden="1" x14ac:dyDescent="0.3">
      <c r="A111">
        <v>110</v>
      </c>
      <c r="B111" t="s">
        <v>14</v>
      </c>
      <c r="C111" s="9">
        <v>45061</v>
      </c>
      <c r="D111" s="9">
        <v>45065</v>
      </c>
      <c r="E111" s="10">
        <v>44999</v>
      </c>
      <c r="F111" t="s">
        <v>27</v>
      </c>
      <c r="G111">
        <v>144.78</v>
      </c>
      <c r="H111">
        <v>4</v>
      </c>
      <c r="I111">
        <v>0</v>
      </c>
      <c r="J111" t="s">
        <v>35</v>
      </c>
      <c r="K111" t="s">
        <v>29</v>
      </c>
      <c r="L111" t="s">
        <v>21</v>
      </c>
      <c r="M111" t="s">
        <v>36</v>
      </c>
      <c r="N111" t="s">
        <v>45</v>
      </c>
      <c r="O111">
        <f>Table2[[#This Row],[check_out_date]]-Table2[[#This Row],[check_in_date]]</f>
        <v>4</v>
      </c>
      <c r="P111">
        <f>Table2[[#This Row],[num_adults]]+Table2[[#This Row],[num_children]]</f>
        <v>4</v>
      </c>
      <c r="Q111" s="3">
        <f>IF(OR(Table2[[#This Row],[booking_status]]="confirmed",Table2[[#This Row],[booking_status]]="checked-out"),Table2[[#This Row],[room_rate_per_night]]*Table2[[#This Row],[Num_Nights]],0)</f>
        <v>579.12</v>
      </c>
      <c r="R111" t="str" cm="1">
        <f t="array" ref="R111">IFERROR(_xlfn.IFS(Table2[[#This Row],[booking_status]]="confirmed","Expected",Table2[[#This Row],[booking_status]]="checked-out","Actual"),"No Revenue")</f>
        <v>Expected</v>
      </c>
      <c r="S111" s="4">
        <f>Table2[[#This Row],[Revenue_Amount]]/Table2[[#This Row],[Num_Nights]]</f>
        <v>144.78</v>
      </c>
    </row>
    <row r="112" spans="1:19" x14ac:dyDescent="0.3">
      <c r="A112">
        <v>111</v>
      </c>
      <c r="B112" t="s">
        <v>31</v>
      </c>
      <c r="C112" s="9">
        <v>45118</v>
      </c>
      <c r="D112" s="9">
        <v>45122</v>
      </c>
      <c r="E112" s="10">
        <v>45109</v>
      </c>
      <c r="F112" t="s">
        <v>49</v>
      </c>
      <c r="G112">
        <v>91.97</v>
      </c>
      <c r="H112">
        <v>2</v>
      </c>
      <c r="I112">
        <v>1</v>
      </c>
      <c r="J112" t="s">
        <v>19</v>
      </c>
      <c r="K112" t="s">
        <v>20</v>
      </c>
      <c r="L112" t="s">
        <v>56</v>
      </c>
      <c r="M112" t="s">
        <v>36</v>
      </c>
      <c r="N112" t="s">
        <v>23</v>
      </c>
      <c r="O112">
        <f>Table2[[#This Row],[check_out_date]]-Table2[[#This Row],[check_in_date]]</f>
        <v>4</v>
      </c>
      <c r="P112">
        <f>Table2[[#This Row],[num_adults]]+Table2[[#This Row],[num_children]]</f>
        <v>3</v>
      </c>
      <c r="Q112" s="3">
        <f>IF(OR(Table2[[#This Row],[booking_status]]="confirmed",Table2[[#This Row],[booking_status]]="checked-out"),Table2[[#This Row],[room_rate_per_night]]*Table2[[#This Row],[Num_Nights]],0)</f>
        <v>367.88</v>
      </c>
      <c r="R112" t="str" cm="1">
        <f t="array" ref="R112">IFERROR(_xlfn.IFS(Table2[[#This Row],[booking_status]]="confirmed","Expected",Table2[[#This Row],[booking_status]]="checked-out","Actual"),"No Revenue")</f>
        <v>Actual</v>
      </c>
      <c r="S112" s="4">
        <f>Table2[[#This Row],[Revenue_Amount]]/Table2[[#This Row],[Num_Nights]]</f>
        <v>91.97</v>
      </c>
    </row>
    <row r="113" spans="1:19" x14ac:dyDescent="0.3">
      <c r="A113">
        <v>112</v>
      </c>
      <c r="B113" t="s">
        <v>37</v>
      </c>
      <c r="C113" s="9">
        <v>45098</v>
      </c>
      <c r="D113" s="9">
        <v>45109</v>
      </c>
      <c r="E113" s="10">
        <v>45020</v>
      </c>
      <c r="F113" t="s">
        <v>18</v>
      </c>
      <c r="G113">
        <v>233.23</v>
      </c>
      <c r="H113">
        <v>2</v>
      </c>
      <c r="I113">
        <v>1</v>
      </c>
      <c r="J113" t="s">
        <v>28</v>
      </c>
      <c r="K113" t="s">
        <v>20</v>
      </c>
      <c r="L113" t="s">
        <v>21</v>
      </c>
      <c r="M113" t="s">
        <v>36</v>
      </c>
      <c r="N113" t="s">
        <v>45</v>
      </c>
      <c r="O113">
        <f>Table2[[#This Row],[check_out_date]]-Table2[[#This Row],[check_in_date]]</f>
        <v>11</v>
      </c>
      <c r="P113">
        <f>Table2[[#This Row],[num_adults]]+Table2[[#This Row],[num_children]]</f>
        <v>3</v>
      </c>
      <c r="Q113" s="3">
        <f>IF(OR(Table2[[#This Row],[booking_status]]="confirmed",Table2[[#This Row],[booking_status]]="checked-out"),Table2[[#This Row],[room_rate_per_night]]*Table2[[#This Row],[Num_Nights]],0)</f>
        <v>2565.5299999999997</v>
      </c>
      <c r="R113" t="str" cm="1">
        <f t="array" ref="R113">IFERROR(_xlfn.IFS(Table2[[#This Row],[booking_status]]="confirmed","Expected",Table2[[#This Row],[booking_status]]="checked-out","Actual"),"No Revenue")</f>
        <v>Expected</v>
      </c>
      <c r="S113" s="4">
        <f>Table2[[#This Row],[Revenue_Amount]]/Table2[[#This Row],[Num_Nights]]</f>
        <v>233.23</v>
      </c>
    </row>
    <row r="114" spans="1:19" hidden="1" x14ac:dyDescent="0.3">
      <c r="A114">
        <v>113</v>
      </c>
      <c r="B114" t="s">
        <v>31</v>
      </c>
      <c r="C114" s="9">
        <v>44929</v>
      </c>
      <c r="D114" s="9">
        <v>44935</v>
      </c>
      <c r="E114" s="10">
        <v>44914</v>
      </c>
      <c r="F114" t="s">
        <v>27</v>
      </c>
      <c r="G114">
        <v>135.94999999999999</v>
      </c>
      <c r="H114">
        <v>2</v>
      </c>
      <c r="I114">
        <v>1</v>
      </c>
      <c r="J114" t="s">
        <v>35</v>
      </c>
      <c r="K114" t="s">
        <v>66</v>
      </c>
      <c r="L114" t="s">
        <v>21</v>
      </c>
      <c r="M114" t="s">
        <v>22</v>
      </c>
      <c r="N114" t="s">
        <v>41</v>
      </c>
      <c r="O114">
        <f>Table2[[#This Row],[check_out_date]]-Table2[[#This Row],[check_in_date]]</f>
        <v>6</v>
      </c>
      <c r="P114">
        <f>Table2[[#This Row],[num_adults]]+Table2[[#This Row],[num_children]]</f>
        <v>3</v>
      </c>
      <c r="Q114" s="3">
        <f>IF(OR(Table2[[#This Row],[booking_status]]="confirmed",Table2[[#This Row],[booking_status]]="checked-out"),Table2[[#This Row],[room_rate_per_night]]*Table2[[#This Row],[Num_Nights]],0)</f>
        <v>815.69999999999993</v>
      </c>
      <c r="R114" t="str" cm="1">
        <f t="array" ref="R114">IFERROR(_xlfn.IFS(Table2[[#This Row],[booking_status]]="confirmed","Expected",Table2[[#This Row],[booking_status]]="checked-out","Actual"),"No Revenue")</f>
        <v>Expected</v>
      </c>
      <c r="S114" s="4">
        <f>Table2[[#This Row],[Revenue_Amount]]/Table2[[#This Row],[Num_Nights]]</f>
        <v>135.94999999999999</v>
      </c>
    </row>
    <row r="115" spans="1:19" x14ac:dyDescent="0.3">
      <c r="A115">
        <v>114</v>
      </c>
      <c r="B115" t="s">
        <v>37</v>
      </c>
      <c r="C115" s="9">
        <v>45057</v>
      </c>
      <c r="D115" s="9">
        <v>45060</v>
      </c>
      <c r="E115" s="10">
        <v>45018</v>
      </c>
      <c r="F115" t="s">
        <v>49</v>
      </c>
      <c r="G115">
        <v>83.98</v>
      </c>
      <c r="H115">
        <v>2</v>
      </c>
      <c r="I115">
        <v>2</v>
      </c>
      <c r="J115" t="s">
        <v>28</v>
      </c>
      <c r="K115" t="s">
        <v>66</v>
      </c>
      <c r="L115" t="s">
        <v>56</v>
      </c>
      <c r="M115" t="s">
        <v>22</v>
      </c>
      <c r="N115" t="s">
        <v>23</v>
      </c>
      <c r="O115">
        <f>Table2[[#This Row],[check_out_date]]-Table2[[#This Row],[check_in_date]]</f>
        <v>3</v>
      </c>
      <c r="P115">
        <f>Table2[[#This Row],[num_adults]]+Table2[[#This Row],[num_children]]</f>
        <v>4</v>
      </c>
      <c r="Q115" s="3">
        <f>IF(OR(Table2[[#This Row],[booking_status]]="confirmed",Table2[[#This Row],[booking_status]]="checked-out"),Table2[[#This Row],[room_rate_per_night]]*Table2[[#This Row],[Num_Nights]],0)</f>
        <v>251.94</v>
      </c>
      <c r="R115" t="str" cm="1">
        <f t="array" ref="R115">IFERROR(_xlfn.IFS(Table2[[#This Row],[booking_status]]="confirmed","Expected",Table2[[#This Row],[booking_status]]="checked-out","Actual"),"No Revenue")</f>
        <v>Actual</v>
      </c>
      <c r="S115" s="4">
        <f>Table2[[#This Row],[Revenue_Amount]]/Table2[[#This Row],[Num_Nights]]</f>
        <v>83.98</v>
      </c>
    </row>
    <row r="116" spans="1:19" x14ac:dyDescent="0.3">
      <c r="A116">
        <v>115</v>
      </c>
      <c r="B116" t="s">
        <v>37</v>
      </c>
      <c r="C116" s="9">
        <v>45185</v>
      </c>
      <c r="D116" s="9">
        <v>45187</v>
      </c>
      <c r="E116" s="10">
        <v>45171</v>
      </c>
      <c r="F116" t="s">
        <v>27</v>
      </c>
      <c r="G116">
        <v>208.01</v>
      </c>
      <c r="H116">
        <v>2</v>
      </c>
      <c r="I116">
        <v>0</v>
      </c>
      <c r="J116" t="s">
        <v>94</v>
      </c>
      <c r="K116" t="s">
        <v>66</v>
      </c>
      <c r="L116" t="s">
        <v>60</v>
      </c>
      <c r="M116" t="s">
        <v>36</v>
      </c>
      <c r="N116" t="s">
        <v>41</v>
      </c>
      <c r="O116">
        <f>Table2[[#This Row],[check_out_date]]-Table2[[#This Row],[check_in_date]]</f>
        <v>2</v>
      </c>
      <c r="P116">
        <f>Table2[[#This Row],[num_adults]]+Table2[[#This Row],[num_children]]</f>
        <v>2</v>
      </c>
      <c r="Q116" s="3">
        <f>IF(OR(Table2[[#This Row],[booking_status]]="confirmed",Table2[[#This Row],[booking_status]]="checked-out"),Table2[[#This Row],[room_rate_per_night]]*Table2[[#This Row],[Num_Nights]],0)</f>
        <v>0</v>
      </c>
      <c r="R116" t="str" cm="1">
        <f t="array" ref="R116">IFERROR(_xlfn.IFS(Table2[[#This Row],[booking_status]]="confirmed","Expected",Table2[[#This Row],[booking_status]]="checked-out","Actual"),"No Revenue")</f>
        <v>No Revenue</v>
      </c>
      <c r="S116" s="4">
        <f>Table2[[#This Row],[Revenue_Amount]]/Table2[[#This Row],[Num_Nights]]</f>
        <v>0</v>
      </c>
    </row>
    <row r="117" spans="1:19" x14ac:dyDescent="0.3">
      <c r="A117">
        <v>116</v>
      </c>
      <c r="B117" t="s">
        <v>14</v>
      </c>
      <c r="C117" s="9">
        <v>45026</v>
      </c>
      <c r="D117" s="9">
        <v>45033</v>
      </c>
      <c r="E117" s="10">
        <v>44969</v>
      </c>
      <c r="F117" t="s">
        <v>18</v>
      </c>
      <c r="G117">
        <v>216.14</v>
      </c>
      <c r="H117">
        <v>1</v>
      </c>
      <c r="I117">
        <v>0</v>
      </c>
      <c r="J117" t="s">
        <v>28</v>
      </c>
      <c r="K117" t="s">
        <v>29</v>
      </c>
      <c r="L117" t="s">
        <v>21</v>
      </c>
      <c r="M117" t="s">
        <v>36</v>
      </c>
      <c r="N117" t="s">
        <v>41</v>
      </c>
      <c r="O117">
        <f>Table2[[#This Row],[check_out_date]]-Table2[[#This Row],[check_in_date]]</f>
        <v>7</v>
      </c>
      <c r="P117">
        <f>Table2[[#This Row],[num_adults]]+Table2[[#This Row],[num_children]]</f>
        <v>1</v>
      </c>
      <c r="Q117" s="3">
        <f>IF(OR(Table2[[#This Row],[booking_status]]="confirmed",Table2[[#This Row],[booking_status]]="checked-out"),Table2[[#This Row],[room_rate_per_night]]*Table2[[#This Row],[Num_Nights]],0)</f>
        <v>1512.98</v>
      </c>
      <c r="R117" t="str" cm="1">
        <f t="array" ref="R117">IFERROR(_xlfn.IFS(Table2[[#This Row],[booking_status]]="confirmed","Expected",Table2[[#This Row],[booking_status]]="checked-out","Actual"),"No Revenue")</f>
        <v>Expected</v>
      </c>
      <c r="S117" s="4">
        <f>Table2[[#This Row],[Revenue_Amount]]/Table2[[#This Row],[Num_Nights]]</f>
        <v>216.14000000000001</v>
      </c>
    </row>
    <row r="118" spans="1:19" hidden="1" x14ac:dyDescent="0.3">
      <c r="A118">
        <v>117</v>
      </c>
      <c r="B118" t="s">
        <v>37</v>
      </c>
      <c r="C118" s="9">
        <v>45248</v>
      </c>
      <c r="D118" s="9">
        <v>45257</v>
      </c>
      <c r="E118" s="10">
        <v>45238</v>
      </c>
      <c r="F118" t="s">
        <v>49</v>
      </c>
      <c r="G118">
        <v>149.47</v>
      </c>
      <c r="H118">
        <v>2</v>
      </c>
      <c r="I118">
        <v>0</v>
      </c>
      <c r="J118" t="s">
        <v>35</v>
      </c>
      <c r="K118" t="s">
        <v>44</v>
      </c>
      <c r="L118" t="s">
        <v>21</v>
      </c>
      <c r="M118" t="s">
        <v>36</v>
      </c>
      <c r="N118" t="s">
        <v>23</v>
      </c>
      <c r="O118">
        <f>Table2[[#This Row],[check_out_date]]-Table2[[#This Row],[check_in_date]]</f>
        <v>9</v>
      </c>
      <c r="P118">
        <f>Table2[[#This Row],[num_adults]]+Table2[[#This Row],[num_children]]</f>
        <v>2</v>
      </c>
      <c r="Q118" s="3">
        <f>IF(OR(Table2[[#This Row],[booking_status]]="confirmed",Table2[[#This Row],[booking_status]]="checked-out"),Table2[[#This Row],[room_rate_per_night]]*Table2[[#This Row],[Num_Nights]],0)</f>
        <v>1345.23</v>
      </c>
      <c r="R118" t="str" cm="1">
        <f t="array" ref="R118">IFERROR(_xlfn.IFS(Table2[[#This Row],[booking_status]]="confirmed","Expected",Table2[[#This Row],[booking_status]]="checked-out","Actual"),"No Revenue")</f>
        <v>Expected</v>
      </c>
      <c r="S118" s="4">
        <f>Table2[[#This Row],[Revenue_Amount]]/Table2[[#This Row],[Num_Nights]]</f>
        <v>149.47</v>
      </c>
    </row>
    <row r="119" spans="1:19" hidden="1" x14ac:dyDescent="0.3">
      <c r="A119">
        <v>118</v>
      </c>
      <c r="B119" t="s">
        <v>14</v>
      </c>
      <c r="C119" s="9">
        <v>45099</v>
      </c>
      <c r="D119" s="9">
        <v>45101</v>
      </c>
      <c r="E119" s="10">
        <v>45068</v>
      </c>
      <c r="F119" t="s">
        <v>18</v>
      </c>
      <c r="G119">
        <v>166.77</v>
      </c>
      <c r="H119">
        <v>2</v>
      </c>
      <c r="I119">
        <v>2</v>
      </c>
      <c r="J119" t="s">
        <v>35</v>
      </c>
      <c r="K119" t="s">
        <v>44</v>
      </c>
      <c r="L119" t="s">
        <v>21</v>
      </c>
      <c r="M119" t="s">
        <v>22</v>
      </c>
      <c r="N119" t="s">
        <v>41</v>
      </c>
      <c r="O119">
        <f>Table2[[#This Row],[check_out_date]]-Table2[[#This Row],[check_in_date]]</f>
        <v>2</v>
      </c>
      <c r="P119">
        <f>Table2[[#This Row],[num_adults]]+Table2[[#This Row],[num_children]]</f>
        <v>4</v>
      </c>
      <c r="Q119" s="3">
        <f>IF(OR(Table2[[#This Row],[booking_status]]="confirmed",Table2[[#This Row],[booking_status]]="checked-out"),Table2[[#This Row],[room_rate_per_night]]*Table2[[#This Row],[Num_Nights]],0)</f>
        <v>333.54</v>
      </c>
      <c r="R119" t="str" cm="1">
        <f t="array" ref="R119">IFERROR(_xlfn.IFS(Table2[[#This Row],[booking_status]]="confirmed","Expected",Table2[[#This Row],[booking_status]]="checked-out","Actual"),"No Revenue")</f>
        <v>Expected</v>
      </c>
      <c r="S119" s="4">
        <f>Table2[[#This Row],[Revenue_Amount]]/Table2[[#This Row],[Num_Nights]]</f>
        <v>166.77</v>
      </c>
    </row>
    <row r="120" spans="1:19" x14ac:dyDescent="0.3">
      <c r="A120">
        <v>119</v>
      </c>
      <c r="B120" t="s">
        <v>31</v>
      </c>
      <c r="C120" s="9">
        <v>45181</v>
      </c>
      <c r="D120" s="9">
        <v>45186</v>
      </c>
      <c r="E120" s="10">
        <v>45111</v>
      </c>
      <c r="F120" t="s">
        <v>18</v>
      </c>
      <c r="G120">
        <v>164.32</v>
      </c>
      <c r="H120">
        <v>2</v>
      </c>
      <c r="I120">
        <v>0</v>
      </c>
      <c r="J120" t="s">
        <v>28</v>
      </c>
      <c r="K120" t="s">
        <v>66</v>
      </c>
      <c r="L120" t="s">
        <v>60</v>
      </c>
      <c r="M120" t="s">
        <v>22</v>
      </c>
      <c r="N120" t="s">
        <v>23</v>
      </c>
      <c r="O120">
        <f>Table2[[#This Row],[check_out_date]]-Table2[[#This Row],[check_in_date]]</f>
        <v>5</v>
      </c>
      <c r="P120">
        <f>Table2[[#This Row],[num_adults]]+Table2[[#This Row],[num_children]]</f>
        <v>2</v>
      </c>
      <c r="Q120" s="3">
        <f>IF(OR(Table2[[#This Row],[booking_status]]="confirmed",Table2[[#This Row],[booking_status]]="checked-out"),Table2[[#This Row],[room_rate_per_night]]*Table2[[#This Row],[Num_Nights]],0)</f>
        <v>0</v>
      </c>
      <c r="R120" t="str" cm="1">
        <f t="array" ref="R120">IFERROR(_xlfn.IFS(Table2[[#This Row],[booking_status]]="confirmed","Expected",Table2[[#This Row],[booking_status]]="checked-out","Actual"),"No Revenue")</f>
        <v>No Revenue</v>
      </c>
      <c r="S120" s="4">
        <f>Table2[[#This Row],[Revenue_Amount]]/Table2[[#This Row],[Num_Nights]]</f>
        <v>0</v>
      </c>
    </row>
    <row r="121" spans="1:19" x14ac:dyDescent="0.3">
      <c r="A121">
        <v>120</v>
      </c>
      <c r="B121" t="s">
        <v>31</v>
      </c>
      <c r="C121" s="9">
        <v>45126</v>
      </c>
      <c r="D121" s="9">
        <v>45133</v>
      </c>
      <c r="E121" s="10">
        <v>45115</v>
      </c>
      <c r="F121" t="s">
        <v>18</v>
      </c>
      <c r="G121">
        <v>200.94</v>
      </c>
      <c r="H121">
        <v>3</v>
      </c>
      <c r="I121">
        <v>0</v>
      </c>
      <c r="J121" t="s">
        <v>28</v>
      </c>
      <c r="K121" t="s">
        <v>44</v>
      </c>
      <c r="L121" t="s">
        <v>21</v>
      </c>
      <c r="M121" t="s">
        <v>22</v>
      </c>
      <c r="N121" t="s">
        <v>23</v>
      </c>
      <c r="O121">
        <f>Table2[[#This Row],[check_out_date]]-Table2[[#This Row],[check_in_date]]</f>
        <v>7</v>
      </c>
      <c r="P121">
        <f>Table2[[#This Row],[num_adults]]+Table2[[#This Row],[num_children]]</f>
        <v>3</v>
      </c>
      <c r="Q121" s="3">
        <f>IF(OR(Table2[[#This Row],[booking_status]]="confirmed",Table2[[#This Row],[booking_status]]="checked-out"),Table2[[#This Row],[room_rate_per_night]]*Table2[[#This Row],[Num_Nights]],0)</f>
        <v>1406.58</v>
      </c>
      <c r="R121" t="str" cm="1">
        <f t="array" ref="R121">IFERROR(_xlfn.IFS(Table2[[#This Row],[booking_status]]="confirmed","Expected",Table2[[#This Row],[booking_status]]="checked-out","Actual"),"No Revenue")</f>
        <v>Expected</v>
      </c>
      <c r="S121" s="4">
        <f>Table2[[#This Row],[Revenue_Amount]]/Table2[[#This Row],[Num_Nights]]</f>
        <v>200.94</v>
      </c>
    </row>
    <row r="122" spans="1:19" x14ac:dyDescent="0.3">
      <c r="A122">
        <v>121</v>
      </c>
      <c r="B122" t="s">
        <v>31</v>
      </c>
      <c r="C122" s="9">
        <v>45139</v>
      </c>
      <c r="D122" s="9">
        <v>45145</v>
      </c>
      <c r="E122" s="10">
        <v>45110</v>
      </c>
      <c r="F122" t="s">
        <v>27</v>
      </c>
      <c r="G122">
        <v>114.47</v>
      </c>
      <c r="H122">
        <v>1</v>
      </c>
      <c r="I122">
        <v>2</v>
      </c>
      <c r="J122" t="s">
        <v>19</v>
      </c>
      <c r="K122" t="s">
        <v>29</v>
      </c>
      <c r="L122" t="s">
        <v>21</v>
      </c>
      <c r="M122" t="s">
        <v>22</v>
      </c>
      <c r="N122" t="s">
        <v>41</v>
      </c>
      <c r="O122">
        <f>Table2[[#This Row],[check_out_date]]-Table2[[#This Row],[check_in_date]]</f>
        <v>6</v>
      </c>
      <c r="P122">
        <f>Table2[[#This Row],[num_adults]]+Table2[[#This Row],[num_children]]</f>
        <v>3</v>
      </c>
      <c r="Q122" s="3">
        <f>IF(OR(Table2[[#This Row],[booking_status]]="confirmed",Table2[[#This Row],[booking_status]]="checked-out"),Table2[[#This Row],[room_rate_per_night]]*Table2[[#This Row],[Num_Nights]],0)</f>
        <v>686.81999999999994</v>
      </c>
      <c r="R122" t="str" cm="1">
        <f t="array" ref="R122">IFERROR(_xlfn.IFS(Table2[[#This Row],[booking_status]]="confirmed","Expected",Table2[[#This Row],[booking_status]]="checked-out","Actual"),"No Revenue")</f>
        <v>Expected</v>
      </c>
      <c r="S122" s="4">
        <f>Table2[[#This Row],[Revenue_Amount]]/Table2[[#This Row],[Num_Nights]]</f>
        <v>114.46999999999998</v>
      </c>
    </row>
    <row r="123" spans="1:19" x14ac:dyDescent="0.3">
      <c r="A123">
        <v>122</v>
      </c>
      <c r="B123" t="s">
        <v>31</v>
      </c>
      <c r="C123" s="9">
        <v>45084</v>
      </c>
      <c r="D123" s="9">
        <v>45086</v>
      </c>
      <c r="E123" s="10">
        <v>45063</v>
      </c>
      <c r="F123" t="s">
        <v>18</v>
      </c>
      <c r="G123">
        <v>235.71</v>
      </c>
      <c r="H123">
        <v>4</v>
      </c>
      <c r="I123">
        <v>0</v>
      </c>
      <c r="J123" t="s">
        <v>19</v>
      </c>
      <c r="K123" t="s">
        <v>44</v>
      </c>
      <c r="L123" t="s">
        <v>21</v>
      </c>
      <c r="M123" t="s">
        <v>22</v>
      </c>
      <c r="N123" t="s">
        <v>41</v>
      </c>
      <c r="O123">
        <f>Table2[[#This Row],[check_out_date]]-Table2[[#This Row],[check_in_date]]</f>
        <v>2</v>
      </c>
      <c r="P123">
        <f>Table2[[#This Row],[num_adults]]+Table2[[#This Row],[num_children]]</f>
        <v>4</v>
      </c>
      <c r="Q123" s="3">
        <f>IF(OR(Table2[[#This Row],[booking_status]]="confirmed",Table2[[#This Row],[booking_status]]="checked-out"),Table2[[#This Row],[room_rate_per_night]]*Table2[[#This Row],[Num_Nights]],0)</f>
        <v>471.42</v>
      </c>
      <c r="R123" t="str" cm="1">
        <f t="array" ref="R123">IFERROR(_xlfn.IFS(Table2[[#This Row],[booking_status]]="confirmed","Expected",Table2[[#This Row],[booking_status]]="checked-out","Actual"),"No Revenue")</f>
        <v>Expected</v>
      </c>
      <c r="S123" s="4">
        <f>Table2[[#This Row],[Revenue_Amount]]/Table2[[#This Row],[Num_Nights]]</f>
        <v>235.71</v>
      </c>
    </row>
    <row r="124" spans="1:19" hidden="1" x14ac:dyDescent="0.3">
      <c r="A124">
        <v>123</v>
      </c>
      <c r="B124" t="s">
        <v>50</v>
      </c>
      <c r="C124" s="9">
        <v>45082</v>
      </c>
      <c r="D124" s="9">
        <v>45085</v>
      </c>
      <c r="E124" s="10">
        <v>45073</v>
      </c>
      <c r="F124" t="s">
        <v>54</v>
      </c>
      <c r="G124">
        <v>450.02</v>
      </c>
      <c r="H124">
        <v>4</v>
      </c>
      <c r="I124">
        <v>2</v>
      </c>
      <c r="J124" t="s">
        <v>35</v>
      </c>
      <c r="K124" t="s">
        <v>44</v>
      </c>
      <c r="L124" t="s">
        <v>56</v>
      </c>
      <c r="M124" t="s">
        <v>22</v>
      </c>
      <c r="N124" t="s">
        <v>41</v>
      </c>
      <c r="O124">
        <f>Table2[[#This Row],[check_out_date]]-Table2[[#This Row],[check_in_date]]</f>
        <v>3</v>
      </c>
      <c r="P124">
        <f>Table2[[#This Row],[num_adults]]+Table2[[#This Row],[num_children]]</f>
        <v>6</v>
      </c>
      <c r="Q124" s="3">
        <f>IF(OR(Table2[[#This Row],[booking_status]]="confirmed",Table2[[#This Row],[booking_status]]="checked-out"),Table2[[#This Row],[room_rate_per_night]]*Table2[[#This Row],[Num_Nights]],0)</f>
        <v>1350.06</v>
      </c>
      <c r="R124" t="str" cm="1">
        <f t="array" ref="R124">IFERROR(_xlfn.IFS(Table2[[#This Row],[booking_status]]="confirmed","Expected",Table2[[#This Row],[booking_status]]="checked-out","Actual"),"No Revenue")</f>
        <v>Actual</v>
      </c>
      <c r="S124" s="4">
        <f>Table2[[#This Row],[Revenue_Amount]]/Table2[[#This Row],[Num_Nights]]</f>
        <v>450.02</v>
      </c>
    </row>
    <row r="125" spans="1:19" x14ac:dyDescent="0.3">
      <c r="A125">
        <v>124</v>
      </c>
      <c r="B125" t="s">
        <v>37</v>
      </c>
      <c r="C125" s="9">
        <v>45275</v>
      </c>
      <c r="D125" s="9">
        <v>45279</v>
      </c>
      <c r="E125" s="10">
        <v>45246</v>
      </c>
      <c r="F125" t="s">
        <v>49</v>
      </c>
      <c r="G125">
        <v>100.66</v>
      </c>
      <c r="H125">
        <v>2</v>
      </c>
      <c r="I125">
        <v>0</v>
      </c>
      <c r="J125" t="s">
        <v>55</v>
      </c>
      <c r="K125" t="s">
        <v>20</v>
      </c>
      <c r="L125" t="s">
        <v>21</v>
      </c>
      <c r="M125" t="s">
        <v>36</v>
      </c>
      <c r="N125" t="s">
        <v>95</v>
      </c>
      <c r="O125">
        <f>Table2[[#This Row],[check_out_date]]-Table2[[#This Row],[check_in_date]]</f>
        <v>4</v>
      </c>
      <c r="P125">
        <f>Table2[[#This Row],[num_adults]]+Table2[[#This Row],[num_children]]</f>
        <v>2</v>
      </c>
      <c r="Q125" s="3">
        <f>IF(OR(Table2[[#This Row],[booking_status]]="confirmed",Table2[[#This Row],[booking_status]]="checked-out"),Table2[[#This Row],[room_rate_per_night]]*Table2[[#This Row],[Num_Nights]],0)</f>
        <v>402.64</v>
      </c>
      <c r="R125" t="str" cm="1">
        <f t="array" ref="R125">IFERROR(_xlfn.IFS(Table2[[#This Row],[booking_status]]="confirmed","Expected",Table2[[#This Row],[booking_status]]="checked-out","Actual"),"No Revenue")</f>
        <v>Expected</v>
      </c>
      <c r="S125" s="4">
        <f>Table2[[#This Row],[Revenue_Amount]]/Table2[[#This Row],[Num_Nights]]</f>
        <v>100.66</v>
      </c>
    </row>
    <row r="126" spans="1:19" x14ac:dyDescent="0.3">
      <c r="A126">
        <v>125</v>
      </c>
      <c r="B126" t="s">
        <v>37</v>
      </c>
      <c r="C126" s="9">
        <v>45154</v>
      </c>
      <c r="D126" s="9">
        <v>45155</v>
      </c>
      <c r="E126" s="10">
        <v>45136</v>
      </c>
      <c r="F126" t="s">
        <v>27</v>
      </c>
      <c r="G126">
        <v>206.33</v>
      </c>
      <c r="H126">
        <v>2</v>
      </c>
      <c r="I126">
        <v>1</v>
      </c>
      <c r="J126" t="s">
        <v>19</v>
      </c>
      <c r="K126" t="s">
        <v>29</v>
      </c>
      <c r="L126" t="s">
        <v>21</v>
      </c>
      <c r="M126" t="s">
        <v>36</v>
      </c>
      <c r="N126" t="s">
        <v>41</v>
      </c>
      <c r="O126">
        <f>Table2[[#This Row],[check_out_date]]-Table2[[#This Row],[check_in_date]]</f>
        <v>1</v>
      </c>
      <c r="P126">
        <f>Table2[[#This Row],[num_adults]]+Table2[[#This Row],[num_children]]</f>
        <v>3</v>
      </c>
      <c r="Q126" s="3">
        <f>IF(OR(Table2[[#This Row],[booking_status]]="confirmed",Table2[[#This Row],[booking_status]]="checked-out"),Table2[[#This Row],[room_rate_per_night]]*Table2[[#This Row],[Num_Nights]],0)</f>
        <v>206.33</v>
      </c>
      <c r="R126" t="str" cm="1">
        <f t="array" ref="R126">IFERROR(_xlfn.IFS(Table2[[#This Row],[booking_status]]="confirmed","Expected",Table2[[#This Row],[booking_status]]="checked-out","Actual"),"No Revenue")</f>
        <v>Expected</v>
      </c>
      <c r="S126" s="4">
        <f>Table2[[#This Row],[Revenue_Amount]]/Table2[[#This Row],[Num_Nights]]</f>
        <v>206.33</v>
      </c>
    </row>
    <row r="127" spans="1:19" x14ac:dyDescent="0.3">
      <c r="A127">
        <v>126</v>
      </c>
      <c r="B127" t="s">
        <v>31</v>
      </c>
      <c r="C127" s="9">
        <v>45029</v>
      </c>
      <c r="D127" s="9">
        <v>45037</v>
      </c>
      <c r="E127" s="10">
        <v>44999</v>
      </c>
      <c r="F127" t="s">
        <v>18</v>
      </c>
      <c r="G127">
        <v>207.92</v>
      </c>
      <c r="H127">
        <v>2</v>
      </c>
      <c r="I127">
        <v>0</v>
      </c>
      <c r="J127" t="s">
        <v>28</v>
      </c>
      <c r="K127" t="s">
        <v>66</v>
      </c>
      <c r="L127" t="s">
        <v>56</v>
      </c>
      <c r="M127" t="s">
        <v>36</v>
      </c>
      <c r="N127" t="s">
        <v>95</v>
      </c>
      <c r="O127">
        <f>Table2[[#This Row],[check_out_date]]-Table2[[#This Row],[check_in_date]]</f>
        <v>8</v>
      </c>
      <c r="P127">
        <f>Table2[[#This Row],[num_adults]]+Table2[[#This Row],[num_children]]</f>
        <v>2</v>
      </c>
      <c r="Q127" s="3">
        <f>IF(OR(Table2[[#This Row],[booking_status]]="confirmed",Table2[[#This Row],[booking_status]]="checked-out"),Table2[[#This Row],[room_rate_per_night]]*Table2[[#This Row],[Num_Nights]],0)</f>
        <v>1663.36</v>
      </c>
      <c r="R127" t="str" cm="1">
        <f t="array" ref="R127">IFERROR(_xlfn.IFS(Table2[[#This Row],[booking_status]]="confirmed","Expected",Table2[[#This Row],[booking_status]]="checked-out","Actual"),"No Revenue")</f>
        <v>Actual</v>
      </c>
      <c r="S127" s="4">
        <f>Table2[[#This Row],[Revenue_Amount]]/Table2[[#This Row],[Num_Nights]]</f>
        <v>207.92</v>
      </c>
    </row>
    <row r="128" spans="1:19" x14ac:dyDescent="0.3">
      <c r="A128">
        <v>127</v>
      </c>
      <c r="B128" t="s">
        <v>37</v>
      </c>
      <c r="C128" s="9">
        <v>45206</v>
      </c>
      <c r="D128" s="9">
        <v>45210</v>
      </c>
      <c r="E128" s="10">
        <v>45170</v>
      </c>
      <c r="F128" t="s">
        <v>49</v>
      </c>
      <c r="G128">
        <v>80.03</v>
      </c>
      <c r="H128">
        <v>1</v>
      </c>
      <c r="I128">
        <v>0</v>
      </c>
      <c r="J128" t="s">
        <v>19</v>
      </c>
      <c r="K128" t="s">
        <v>44</v>
      </c>
      <c r="L128" t="s">
        <v>56</v>
      </c>
      <c r="M128" t="s">
        <v>22</v>
      </c>
      <c r="N128" t="s">
        <v>95</v>
      </c>
      <c r="O128">
        <f>Table2[[#This Row],[check_out_date]]-Table2[[#This Row],[check_in_date]]</f>
        <v>4</v>
      </c>
      <c r="P128">
        <f>Table2[[#This Row],[num_adults]]+Table2[[#This Row],[num_children]]</f>
        <v>1</v>
      </c>
      <c r="Q128" s="3">
        <f>IF(OR(Table2[[#This Row],[booking_status]]="confirmed",Table2[[#This Row],[booking_status]]="checked-out"),Table2[[#This Row],[room_rate_per_night]]*Table2[[#This Row],[Num_Nights]],0)</f>
        <v>320.12</v>
      </c>
      <c r="R128" t="str" cm="1">
        <f t="array" ref="R128">IFERROR(_xlfn.IFS(Table2[[#This Row],[booking_status]]="confirmed","Expected",Table2[[#This Row],[booking_status]]="checked-out","Actual"),"No Revenue")</f>
        <v>Actual</v>
      </c>
      <c r="S128" s="4">
        <f>Table2[[#This Row],[Revenue_Amount]]/Table2[[#This Row],[Num_Nights]]</f>
        <v>80.03</v>
      </c>
    </row>
    <row r="129" spans="1:19" x14ac:dyDescent="0.3">
      <c r="A129">
        <v>128</v>
      </c>
      <c r="B129" t="s">
        <v>31</v>
      </c>
      <c r="C129" s="9">
        <v>45059</v>
      </c>
      <c r="D129" s="9">
        <v>45066</v>
      </c>
      <c r="E129" s="10">
        <v>44978</v>
      </c>
      <c r="F129" t="s">
        <v>27</v>
      </c>
      <c r="G129">
        <v>131.09</v>
      </c>
      <c r="H129">
        <v>2</v>
      </c>
      <c r="I129">
        <v>0</v>
      </c>
      <c r="J129" t="s">
        <v>55</v>
      </c>
      <c r="K129" t="s">
        <v>29</v>
      </c>
      <c r="L129" t="s">
        <v>56</v>
      </c>
      <c r="M129" t="s">
        <v>36</v>
      </c>
      <c r="N129" t="s">
        <v>23</v>
      </c>
      <c r="O129">
        <f>Table2[[#This Row],[check_out_date]]-Table2[[#This Row],[check_in_date]]</f>
        <v>7</v>
      </c>
      <c r="P129">
        <f>Table2[[#This Row],[num_adults]]+Table2[[#This Row],[num_children]]</f>
        <v>2</v>
      </c>
      <c r="Q129" s="3">
        <f>IF(OR(Table2[[#This Row],[booking_status]]="confirmed",Table2[[#This Row],[booking_status]]="checked-out"),Table2[[#This Row],[room_rate_per_night]]*Table2[[#This Row],[Num_Nights]],0)</f>
        <v>917.63</v>
      </c>
      <c r="R129" t="str" cm="1">
        <f t="array" ref="R129">IFERROR(_xlfn.IFS(Table2[[#This Row],[booking_status]]="confirmed","Expected",Table2[[#This Row],[booking_status]]="checked-out","Actual"),"No Revenue")</f>
        <v>Actual</v>
      </c>
      <c r="S129" s="4">
        <f>Table2[[#This Row],[Revenue_Amount]]/Table2[[#This Row],[Num_Nights]]</f>
        <v>131.09</v>
      </c>
    </row>
    <row r="130" spans="1:19" x14ac:dyDescent="0.3">
      <c r="A130">
        <v>129</v>
      </c>
      <c r="B130" t="s">
        <v>37</v>
      </c>
      <c r="C130" s="9">
        <v>45279</v>
      </c>
      <c r="D130" s="9">
        <v>45289</v>
      </c>
      <c r="E130" s="10">
        <v>45260</v>
      </c>
      <c r="F130" t="s">
        <v>27</v>
      </c>
      <c r="G130">
        <v>142.47999999999999</v>
      </c>
      <c r="H130">
        <v>2</v>
      </c>
      <c r="I130">
        <v>3</v>
      </c>
      <c r="J130" t="s">
        <v>55</v>
      </c>
      <c r="K130" t="s">
        <v>99</v>
      </c>
      <c r="L130" t="s">
        <v>56</v>
      </c>
      <c r="M130" t="s">
        <v>36</v>
      </c>
      <c r="N130" t="s">
        <v>41</v>
      </c>
      <c r="O130">
        <f>Table2[[#This Row],[check_out_date]]-Table2[[#This Row],[check_in_date]]</f>
        <v>10</v>
      </c>
      <c r="P130">
        <f>Table2[[#This Row],[num_adults]]+Table2[[#This Row],[num_children]]</f>
        <v>5</v>
      </c>
      <c r="Q130" s="3">
        <f>IF(OR(Table2[[#This Row],[booking_status]]="confirmed",Table2[[#This Row],[booking_status]]="checked-out"),Table2[[#This Row],[room_rate_per_night]]*Table2[[#This Row],[Num_Nights]],0)</f>
        <v>1424.8</v>
      </c>
      <c r="R130" t="str" cm="1">
        <f t="array" ref="R130">IFERROR(_xlfn.IFS(Table2[[#This Row],[booking_status]]="confirmed","Expected",Table2[[#This Row],[booking_status]]="checked-out","Actual"),"No Revenue")</f>
        <v>Actual</v>
      </c>
      <c r="S130" s="4">
        <f>Table2[[#This Row],[Revenue_Amount]]/Table2[[#This Row],[Num_Nights]]</f>
        <v>142.47999999999999</v>
      </c>
    </row>
    <row r="131" spans="1:19" x14ac:dyDescent="0.3">
      <c r="A131">
        <v>130</v>
      </c>
      <c r="B131" t="s">
        <v>14</v>
      </c>
      <c r="C131" s="9">
        <v>45158</v>
      </c>
      <c r="D131" s="9">
        <v>45162</v>
      </c>
      <c r="E131" s="10">
        <v>45109</v>
      </c>
      <c r="F131" t="s">
        <v>49</v>
      </c>
      <c r="G131">
        <v>126.37</v>
      </c>
      <c r="H131">
        <v>1</v>
      </c>
      <c r="I131">
        <v>0</v>
      </c>
      <c r="J131" t="s">
        <v>28</v>
      </c>
      <c r="K131" t="s">
        <v>99</v>
      </c>
      <c r="L131" t="s">
        <v>21</v>
      </c>
      <c r="M131" t="s">
        <v>22</v>
      </c>
      <c r="N131" t="s">
        <v>41</v>
      </c>
      <c r="O131">
        <f>Table2[[#This Row],[check_out_date]]-Table2[[#This Row],[check_in_date]]</f>
        <v>4</v>
      </c>
      <c r="P131">
        <f>Table2[[#This Row],[num_adults]]+Table2[[#This Row],[num_children]]</f>
        <v>1</v>
      </c>
      <c r="Q131" s="3">
        <f>IF(OR(Table2[[#This Row],[booking_status]]="confirmed",Table2[[#This Row],[booking_status]]="checked-out"),Table2[[#This Row],[room_rate_per_night]]*Table2[[#This Row],[Num_Nights]],0)</f>
        <v>505.48</v>
      </c>
      <c r="R131" t="str" cm="1">
        <f t="array" ref="R131">IFERROR(_xlfn.IFS(Table2[[#This Row],[booking_status]]="confirmed","Expected",Table2[[#This Row],[booking_status]]="checked-out","Actual"),"No Revenue")</f>
        <v>Expected</v>
      </c>
      <c r="S131" s="4">
        <f>Table2[[#This Row],[Revenue_Amount]]/Table2[[#This Row],[Num_Nights]]</f>
        <v>126.37</v>
      </c>
    </row>
    <row r="132" spans="1:19" x14ac:dyDescent="0.3">
      <c r="A132">
        <v>131</v>
      </c>
      <c r="B132" t="s">
        <v>37</v>
      </c>
      <c r="C132" s="9">
        <v>45154</v>
      </c>
      <c r="D132" s="9">
        <v>45161</v>
      </c>
      <c r="E132" s="10">
        <v>45095</v>
      </c>
      <c r="F132" t="s">
        <v>18</v>
      </c>
      <c r="G132">
        <v>250.04</v>
      </c>
      <c r="H132">
        <v>2</v>
      </c>
      <c r="I132">
        <v>3</v>
      </c>
      <c r="J132" t="s">
        <v>19</v>
      </c>
      <c r="K132" t="s">
        <v>29</v>
      </c>
      <c r="L132" t="s">
        <v>21</v>
      </c>
      <c r="M132" t="s">
        <v>22</v>
      </c>
      <c r="N132" t="s">
        <v>95</v>
      </c>
      <c r="O132">
        <f>Table2[[#This Row],[check_out_date]]-Table2[[#This Row],[check_in_date]]</f>
        <v>7</v>
      </c>
      <c r="P132">
        <f>Table2[[#This Row],[num_adults]]+Table2[[#This Row],[num_children]]</f>
        <v>5</v>
      </c>
      <c r="Q132" s="3">
        <f>IF(OR(Table2[[#This Row],[booking_status]]="confirmed",Table2[[#This Row],[booking_status]]="checked-out"),Table2[[#This Row],[room_rate_per_night]]*Table2[[#This Row],[Num_Nights]],0)</f>
        <v>1750.28</v>
      </c>
      <c r="R132" t="str" cm="1">
        <f t="array" ref="R132">IFERROR(_xlfn.IFS(Table2[[#This Row],[booking_status]]="confirmed","Expected",Table2[[#This Row],[booking_status]]="checked-out","Actual"),"No Revenue")</f>
        <v>Expected</v>
      </c>
      <c r="S132" s="4">
        <f>Table2[[#This Row],[Revenue_Amount]]/Table2[[#This Row],[Num_Nights]]</f>
        <v>250.04</v>
      </c>
    </row>
    <row r="133" spans="1:19" x14ac:dyDescent="0.3">
      <c r="A133">
        <v>132</v>
      </c>
      <c r="B133" t="s">
        <v>31</v>
      </c>
      <c r="C133" s="9">
        <v>45058</v>
      </c>
      <c r="D133" s="9">
        <v>45067</v>
      </c>
      <c r="E133" s="10">
        <v>45017</v>
      </c>
      <c r="F133" t="s">
        <v>27</v>
      </c>
      <c r="G133">
        <v>105.57</v>
      </c>
      <c r="H133">
        <v>1</v>
      </c>
      <c r="I133">
        <v>0</v>
      </c>
      <c r="J133" t="s">
        <v>28</v>
      </c>
      <c r="K133" t="s">
        <v>66</v>
      </c>
      <c r="L133" t="s">
        <v>56</v>
      </c>
      <c r="M133" t="s">
        <v>36</v>
      </c>
      <c r="N133" t="s">
        <v>23</v>
      </c>
      <c r="O133">
        <f>Table2[[#This Row],[check_out_date]]-Table2[[#This Row],[check_in_date]]</f>
        <v>9</v>
      </c>
      <c r="P133">
        <f>Table2[[#This Row],[num_adults]]+Table2[[#This Row],[num_children]]</f>
        <v>1</v>
      </c>
      <c r="Q133" s="3">
        <f>IF(OR(Table2[[#This Row],[booking_status]]="confirmed",Table2[[#This Row],[booking_status]]="checked-out"),Table2[[#This Row],[room_rate_per_night]]*Table2[[#This Row],[Num_Nights]],0)</f>
        <v>950.12999999999988</v>
      </c>
      <c r="R133" t="str" cm="1">
        <f t="array" ref="R133">IFERROR(_xlfn.IFS(Table2[[#This Row],[booking_status]]="confirmed","Expected",Table2[[#This Row],[booking_status]]="checked-out","Actual"),"No Revenue")</f>
        <v>Actual</v>
      </c>
      <c r="S133" s="4">
        <f>Table2[[#This Row],[Revenue_Amount]]/Table2[[#This Row],[Num_Nights]]</f>
        <v>105.57</v>
      </c>
    </row>
    <row r="134" spans="1:19" x14ac:dyDescent="0.3">
      <c r="A134">
        <v>133</v>
      </c>
      <c r="B134" t="s">
        <v>31</v>
      </c>
      <c r="C134" s="9">
        <v>45093</v>
      </c>
      <c r="D134" s="9">
        <v>45103</v>
      </c>
      <c r="E134" s="10">
        <v>45072</v>
      </c>
      <c r="F134" t="s">
        <v>49</v>
      </c>
      <c r="G134">
        <v>90.13</v>
      </c>
      <c r="H134">
        <v>2</v>
      </c>
      <c r="I134">
        <v>2</v>
      </c>
      <c r="J134" t="s">
        <v>19</v>
      </c>
      <c r="K134" t="s">
        <v>66</v>
      </c>
      <c r="L134" t="s">
        <v>70</v>
      </c>
      <c r="M134" t="s">
        <v>36</v>
      </c>
      <c r="N134" t="s">
        <v>41</v>
      </c>
      <c r="O134">
        <f>Table2[[#This Row],[check_out_date]]-Table2[[#This Row],[check_in_date]]</f>
        <v>10</v>
      </c>
      <c r="P134">
        <f>Table2[[#This Row],[num_adults]]+Table2[[#This Row],[num_children]]</f>
        <v>4</v>
      </c>
      <c r="Q134" s="3">
        <f>IF(OR(Table2[[#This Row],[booking_status]]="confirmed",Table2[[#This Row],[booking_status]]="checked-out"),Table2[[#This Row],[room_rate_per_night]]*Table2[[#This Row],[Num_Nights]],0)</f>
        <v>0</v>
      </c>
      <c r="R134" t="str" cm="1">
        <f t="array" ref="R134">IFERROR(_xlfn.IFS(Table2[[#This Row],[booking_status]]="confirmed","Expected",Table2[[#This Row],[booking_status]]="checked-out","Actual"),"No Revenue")</f>
        <v>No Revenue</v>
      </c>
      <c r="S134" s="4">
        <f>Table2[[#This Row],[Revenue_Amount]]/Table2[[#This Row],[Num_Nights]]</f>
        <v>0</v>
      </c>
    </row>
    <row r="135" spans="1:19" x14ac:dyDescent="0.3">
      <c r="A135">
        <v>134</v>
      </c>
      <c r="B135" t="s">
        <v>31</v>
      </c>
      <c r="C135" s="9">
        <v>45039</v>
      </c>
      <c r="D135" s="9">
        <v>45049</v>
      </c>
      <c r="E135" s="10">
        <v>45031</v>
      </c>
      <c r="F135" t="s">
        <v>18</v>
      </c>
      <c r="G135">
        <v>160.04</v>
      </c>
      <c r="H135">
        <v>3</v>
      </c>
      <c r="I135">
        <v>0</v>
      </c>
      <c r="J135" t="s">
        <v>55</v>
      </c>
      <c r="K135" t="s">
        <v>66</v>
      </c>
      <c r="L135" t="s">
        <v>21</v>
      </c>
      <c r="M135" t="s">
        <v>36</v>
      </c>
      <c r="N135" t="s">
        <v>23</v>
      </c>
      <c r="O135">
        <f>Table2[[#This Row],[check_out_date]]-Table2[[#This Row],[check_in_date]]</f>
        <v>10</v>
      </c>
      <c r="P135">
        <f>Table2[[#This Row],[num_adults]]+Table2[[#This Row],[num_children]]</f>
        <v>3</v>
      </c>
      <c r="Q135" s="3">
        <f>IF(OR(Table2[[#This Row],[booking_status]]="confirmed",Table2[[#This Row],[booking_status]]="checked-out"),Table2[[#This Row],[room_rate_per_night]]*Table2[[#This Row],[Num_Nights]],0)</f>
        <v>1600.3999999999999</v>
      </c>
      <c r="R135" t="str" cm="1">
        <f t="array" ref="R135">IFERROR(_xlfn.IFS(Table2[[#This Row],[booking_status]]="confirmed","Expected",Table2[[#This Row],[booking_status]]="checked-out","Actual"),"No Revenue")</f>
        <v>Expected</v>
      </c>
      <c r="S135" s="4">
        <f>Table2[[#This Row],[Revenue_Amount]]/Table2[[#This Row],[Num_Nights]]</f>
        <v>160.04</v>
      </c>
    </row>
    <row r="136" spans="1:19" hidden="1" x14ac:dyDescent="0.3">
      <c r="A136">
        <v>135</v>
      </c>
      <c r="B136" t="s">
        <v>14</v>
      </c>
      <c r="C136" s="9">
        <v>45038</v>
      </c>
      <c r="D136" s="9">
        <v>45041</v>
      </c>
      <c r="E136" s="10">
        <v>44975</v>
      </c>
      <c r="F136" t="s">
        <v>49</v>
      </c>
      <c r="G136">
        <v>88.93</v>
      </c>
      <c r="H136">
        <v>2</v>
      </c>
      <c r="I136">
        <v>0</v>
      </c>
      <c r="J136" t="s">
        <v>35</v>
      </c>
      <c r="K136" t="s">
        <v>20</v>
      </c>
      <c r="L136" t="s">
        <v>70</v>
      </c>
      <c r="M136" t="s">
        <v>36</v>
      </c>
      <c r="N136" t="s">
        <v>41</v>
      </c>
      <c r="O136">
        <f>Table2[[#This Row],[check_out_date]]-Table2[[#This Row],[check_in_date]]</f>
        <v>3</v>
      </c>
      <c r="P136">
        <f>Table2[[#This Row],[num_adults]]+Table2[[#This Row],[num_children]]</f>
        <v>2</v>
      </c>
      <c r="Q136" s="3">
        <f>IF(OR(Table2[[#This Row],[booking_status]]="confirmed",Table2[[#This Row],[booking_status]]="checked-out"),Table2[[#This Row],[room_rate_per_night]]*Table2[[#This Row],[Num_Nights]],0)</f>
        <v>0</v>
      </c>
      <c r="R136" t="str" cm="1">
        <f t="array" ref="R136">IFERROR(_xlfn.IFS(Table2[[#This Row],[booking_status]]="confirmed","Expected",Table2[[#This Row],[booking_status]]="checked-out","Actual"),"No Revenue")</f>
        <v>No Revenue</v>
      </c>
      <c r="S136" s="4">
        <f>Table2[[#This Row],[Revenue_Amount]]/Table2[[#This Row],[Num_Nights]]</f>
        <v>0</v>
      </c>
    </row>
    <row r="137" spans="1:19" hidden="1" x14ac:dyDescent="0.3">
      <c r="A137">
        <v>136</v>
      </c>
      <c r="B137" t="s">
        <v>14</v>
      </c>
      <c r="C137" s="9">
        <v>45167</v>
      </c>
      <c r="D137" s="9">
        <v>45172</v>
      </c>
      <c r="E137" s="10">
        <v>45107</v>
      </c>
      <c r="F137" t="s">
        <v>18</v>
      </c>
      <c r="G137">
        <v>187.34</v>
      </c>
      <c r="H137">
        <v>1</v>
      </c>
      <c r="I137">
        <v>0</v>
      </c>
      <c r="J137" t="s">
        <v>35</v>
      </c>
      <c r="K137" t="s">
        <v>44</v>
      </c>
      <c r="L137" t="s">
        <v>21</v>
      </c>
      <c r="M137" t="s">
        <v>36</v>
      </c>
      <c r="N137" t="s">
        <v>45</v>
      </c>
      <c r="O137">
        <f>Table2[[#This Row],[check_out_date]]-Table2[[#This Row],[check_in_date]]</f>
        <v>5</v>
      </c>
      <c r="P137">
        <f>Table2[[#This Row],[num_adults]]+Table2[[#This Row],[num_children]]</f>
        <v>1</v>
      </c>
      <c r="Q137" s="3">
        <f>IF(OR(Table2[[#This Row],[booking_status]]="confirmed",Table2[[#This Row],[booking_status]]="checked-out"),Table2[[#This Row],[room_rate_per_night]]*Table2[[#This Row],[Num_Nights]],0)</f>
        <v>936.7</v>
      </c>
      <c r="R137" t="str" cm="1">
        <f t="array" ref="R137">IFERROR(_xlfn.IFS(Table2[[#This Row],[booking_status]]="confirmed","Expected",Table2[[#This Row],[booking_status]]="checked-out","Actual"),"No Revenue")</f>
        <v>Expected</v>
      </c>
      <c r="S137" s="4">
        <f>Table2[[#This Row],[Revenue_Amount]]/Table2[[#This Row],[Num_Nights]]</f>
        <v>187.34</v>
      </c>
    </row>
    <row r="138" spans="1:19" x14ac:dyDescent="0.3">
      <c r="A138">
        <v>137</v>
      </c>
      <c r="B138" t="s">
        <v>14</v>
      </c>
      <c r="C138" s="9">
        <v>44956</v>
      </c>
      <c r="D138" s="9">
        <v>44965</v>
      </c>
      <c r="E138" s="10">
        <v>44944</v>
      </c>
      <c r="F138" t="s">
        <v>54</v>
      </c>
      <c r="G138">
        <v>258.36</v>
      </c>
      <c r="H138">
        <v>3</v>
      </c>
      <c r="I138">
        <v>1</v>
      </c>
      <c r="J138" t="s">
        <v>28</v>
      </c>
      <c r="K138" t="s">
        <v>66</v>
      </c>
      <c r="L138" t="s">
        <v>56</v>
      </c>
      <c r="M138" t="s">
        <v>22</v>
      </c>
      <c r="N138" t="s">
        <v>23</v>
      </c>
      <c r="O138">
        <f>Table2[[#This Row],[check_out_date]]-Table2[[#This Row],[check_in_date]]</f>
        <v>9</v>
      </c>
      <c r="P138">
        <f>Table2[[#This Row],[num_adults]]+Table2[[#This Row],[num_children]]</f>
        <v>4</v>
      </c>
      <c r="Q138" s="3">
        <f>IF(OR(Table2[[#This Row],[booking_status]]="confirmed",Table2[[#This Row],[booking_status]]="checked-out"),Table2[[#This Row],[room_rate_per_night]]*Table2[[#This Row],[Num_Nights]],0)</f>
        <v>2325.2400000000002</v>
      </c>
      <c r="R138" t="str" cm="1">
        <f t="array" ref="R138">IFERROR(_xlfn.IFS(Table2[[#This Row],[booking_status]]="confirmed","Expected",Table2[[#This Row],[booking_status]]="checked-out","Actual"),"No Revenue")</f>
        <v>Actual</v>
      </c>
      <c r="S138" s="4">
        <f>Table2[[#This Row],[Revenue_Amount]]/Table2[[#This Row],[Num_Nights]]</f>
        <v>258.36</v>
      </c>
    </row>
    <row r="139" spans="1:19" hidden="1" x14ac:dyDescent="0.3">
      <c r="A139">
        <v>138</v>
      </c>
      <c r="B139" t="s">
        <v>50</v>
      </c>
      <c r="C139" s="9">
        <v>44937</v>
      </c>
      <c r="D139" s="9">
        <v>44949</v>
      </c>
      <c r="E139" s="10">
        <v>44919</v>
      </c>
      <c r="F139" t="s">
        <v>54</v>
      </c>
      <c r="G139">
        <v>365.13</v>
      </c>
      <c r="H139">
        <v>2</v>
      </c>
      <c r="I139">
        <v>0</v>
      </c>
      <c r="J139" t="s">
        <v>35</v>
      </c>
      <c r="K139" t="s">
        <v>66</v>
      </c>
      <c r="L139" t="s">
        <v>21</v>
      </c>
      <c r="M139" t="s">
        <v>36</v>
      </c>
      <c r="N139" t="s">
        <v>41</v>
      </c>
      <c r="O139">
        <f>Table2[[#This Row],[check_out_date]]-Table2[[#This Row],[check_in_date]]</f>
        <v>12</v>
      </c>
      <c r="P139">
        <f>Table2[[#This Row],[num_adults]]+Table2[[#This Row],[num_children]]</f>
        <v>2</v>
      </c>
      <c r="Q139" s="3">
        <f>IF(OR(Table2[[#This Row],[booking_status]]="confirmed",Table2[[#This Row],[booking_status]]="checked-out"),Table2[[#This Row],[room_rate_per_night]]*Table2[[#This Row],[Num_Nights]],0)</f>
        <v>4381.5599999999995</v>
      </c>
      <c r="R139" t="str" cm="1">
        <f t="array" ref="R139">IFERROR(_xlfn.IFS(Table2[[#This Row],[booking_status]]="confirmed","Expected",Table2[[#This Row],[booking_status]]="checked-out","Actual"),"No Revenue")</f>
        <v>Expected</v>
      </c>
      <c r="S139" s="4">
        <f>Table2[[#This Row],[Revenue_Amount]]/Table2[[#This Row],[Num_Nights]]</f>
        <v>365.12999999999994</v>
      </c>
    </row>
    <row r="140" spans="1:19" x14ac:dyDescent="0.3">
      <c r="A140">
        <v>139</v>
      </c>
      <c r="B140" t="s">
        <v>14</v>
      </c>
      <c r="C140" s="9">
        <v>45009</v>
      </c>
      <c r="D140" s="9">
        <v>45012</v>
      </c>
      <c r="E140" s="10">
        <v>44989</v>
      </c>
      <c r="F140" t="s">
        <v>49</v>
      </c>
      <c r="G140">
        <v>119.93</v>
      </c>
      <c r="H140">
        <v>3</v>
      </c>
      <c r="I140">
        <v>2</v>
      </c>
      <c r="J140" t="s">
        <v>55</v>
      </c>
      <c r="K140" t="s">
        <v>20</v>
      </c>
      <c r="L140" t="s">
        <v>21</v>
      </c>
      <c r="M140" t="s">
        <v>22</v>
      </c>
      <c r="N140" t="s">
        <v>30</v>
      </c>
      <c r="O140">
        <f>Table2[[#This Row],[check_out_date]]-Table2[[#This Row],[check_in_date]]</f>
        <v>3</v>
      </c>
      <c r="P140">
        <f>Table2[[#This Row],[num_adults]]+Table2[[#This Row],[num_children]]</f>
        <v>5</v>
      </c>
      <c r="Q140" s="3">
        <f>IF(OR(Table2[[#This Row],[booking_status]]="confirmed",Table2[[#This Row],[booking_status]]="checked-out"),Table2[[#This Row],[room_rate_per_night]]*Table2[[#This Row],[Num_Nights]],0)</f>
        <v>359.79</v>
      </c>
      <c r="R140" t="str" cm="1">
        <f t="array" ref="R140">IFERROR(_xlfn.IFS(Table2[[#This Row],[booking_status]]="confirmed","Expected",Table2[[#This Row],[booking_status]]="checked-out","Actual"),"No Revenue")</f>
        <v>Expected</v>
      </c>
      <c r="S140" s="4">
        <f>Table2[[#This Row],[Revenue_Amount]]/Table2[[#This Row],[Num_Nights]]</f>
        <v>119.93</v>
      </c>
    </row>
    <row r="141" spans="1:19" x14ac:dyDescent="0.3">
      <c r="A141">
        <v>140</v>
      </c>
      <c r="B141" t="s">
        <v>14</v>
      </c>
      <c r="C141" s="9">
        <v>45107</v>
      </c>
      <c r="D141" s="9">
        <v>45110</v>
      </c>
      <c r="E141" s="10">
        <v>45091</v>
      </c>
      <c r="F141" t="s">
        <v>27</v>
      </c>
      <c r="G141">
        <v>124.03</v>
      </c>
      <c r="H141">
        <v>1</v>
      </c>
      <c r="I141">
        <v>0</v>
      </c>
      <c r="J141" t="s">
        <v>55</v>
      </c>
      <c r="K141" t="s">
        <v>66</v>
      </c>
      <c r="L141" t="s">
        <v>60</v>
      </c>
      <c r="M141" t="s">
        <v>36</v>
      </c>
      <c r="N141" t="s">
        <v>41</v>
      </c>
      <c r="O141">
        <f>Table2[[#This Row],[check_out_date]]-Table2[[#This Row],[check_in_date]]</f>
        <v>3</v>
      </c>
      <c r="P141">
        <f>Table2[[#This Row],[num_adults]]+Table2[[#This Row],[num_children]]</f>
        <v>1</v>
      </c>
      <c r="Q141" s="3">
        <f>IF(OR(Table2[[#This Row],[booking_status]]="confirmed",Table2[[#This Row],[booking_status]]="checked-out"),Table2[[#This Row],[room_rate_per_night]]*Table2[[#This Row],[Num_Nights]],0)</f>
        <v>0</v>
      </c>
      <c r="R141" t="str" cm="1">
        <f t="array" ref="R141">IFERROR(_xlfn.IFS(Table2[[#This Row],[booking_status]]="confirmed","Expected",Table2[[#This Row],[booking_status]]="checked-out","Actual"),"No Revenue")</f>
        <v>No Revenue</v>
      </c>
      <c r="S141" s="4">
        <f>Table2[[#This Row],[Revenue_Amount]]/Table2[[#This Row],[Num_Nights]]</f>
        <v>0</v>
      </c>
    </row>
    <row r="142" spans="1:19" x14ac:dyDescent="0.3">
      <c r="A142">
        <v>141</v>
      </c>
      <c r="B142" t="s">
        <v>31</v>
      </c>
      <c r="C142" s="9">
        <v>44967</v>
      </c>
      <c r="D142" s="9">
        <v>44974</v>
      </c>
      <c r="E142" s="10">
        <v>44955</v>
      </c>
      <c r="F142" t="s">
        <v>18</v>
      </c>
      <c r="G142">
        <v>209.73</v>
      </c>
      <c r="H142">
        <v>4</v>
      </c>
      <c r="I142">
        <v>0</v>
      </c>
      <c r="J142" t="s">
        <v>28</v>
      </c>
      <c r="K142" t="s">
        <v>99</v>
      </c>
      <c r="L142" t="s">
        <v>21</v>
      </c>
      <c r="M142" t="s">
        <v>36</v>
      </c>
      <c r="N142" t="s">
        <v>30</v>
      </c>
      <c r="O142">
        <f>Table2[[#This Row],[check_out_date]]-Table2[[#This Row],[check_in_date]]</f>
        <v>7</v>
      </c>
      <c r="P142">
        <f>Table2[[#This Row],[num_adults]]+Table2[[#This Row],[num_children]]</f>
        <v>4</v>
      </c>
      <c r="Q142" s="3">
        <f>IF(OR(Table2[[#This Row],[booking_status]]="confirmed",Table2[[#This Row],[booking_status]]="checked-out"),Table2[[#This Row],[room_rate_per_night]]*Table2[[#This Row],[Num_Nights]],0)</f>
        <v>1468.11</v>
      </c>
      <c r="R142" t="str" cm="1">
        <f t="array" ref="R142">IFERROR(_xlfn.IFS(Table2[[#This Row],[booking_status]]="confirmed","Expected",Table2[[#This Row],[booking_status]]="checked-out","Actual"),"No Revenue")</f>
        <v>Expected</v>
      </c>
      <c r="S142" s="4">
        <f>Table2[[#This Row],[Revenue_Amount]]/Table2[[#This Row],[Num_Nights]]</f>
        <v>209.73</v>
      </c>
    </row>
    <row r="143" spans="1:19" x14ac:dyDescent="0.3">
      <c r="A143">
        <v>142</v>
      </c>
      <c r="B143" t="s">
        <v>14</v>
      </c>
      <c r="C143" s="9">
        <v>45069</v>
      </c>
      <c r="D143" s="9">
        <v>45074</v>
      </c>
      <c r="E143" s="10">
        <v>45036</v>
      </c>
      <c r="F143" t="s">
        <v>18</v>
      </c>
      <c r="G143">
        <v>238.44</v>
      </c>
      <c r="H143">
        <v>2</v>
      </c>
      <c r="I143">
        <v>1</v>
      </c>
      <c r="J143" t="s">
        <v>55</v>
      </c>
      <c r="K143" t="s">
        <v>44</v>
      </c>
      <c r="L143" t="s">
        <v>56</v>
      </c>
      <c r="M143" t="s">
        <v>22</v>
      </c>
      <c r="N143" t="s">
        <v>23</v>
      </c>
      <c r="O143">
        <f>Table2[[#This Row],[check_out_date]]-Table2[[#This Row],[check_in_date]]</f>
        <v>5</v>
      </c>
      <c r="P143">
        <f>Table2[[#This Row],[num_adults]]+Table2[[#This Row],[num_children]]</f>
        <v>3</v>
      </c>
      <c r="Q143" s="3">
        <f>IF(OR(Table2[[#This Row],[booking_status]]="confirmed",Table2[[#This Row],[booking_status]]="checked-out"),Table2[[#This Row],[room_rate_per_night]]*Table2[[#This Row],[Num_Nights]],0)</f>
        <v>1192.2</v>
      </c>
      <c r="R143" t="str" cm="1">
        <f t="array" ref="R143">IFERROR(_xlfn.IFS(Table2[[#This Row],[booking_status]]="confirmed","Expected",Table2[[#This Row],[booking_status]]="checked-out","Actual"),"No Revenue")</f>
        <v>Actual</v>
      </c>
      <c r="S143" s="4">
        <f>Table2[[#This Row],[Revenue_Amount]]/Table2[[#This Row],[Num_Nights]]</f>
        <v>238.44</v>
      </c>
    </row>
    <row r="144" spans="1:19" x14ac:dyDescent="0.3">
      <c r="A144">
        <v>143</v>
      </c>
      <c r="B144" t="s">
        <v>14</v>
      </c>
      <c r="C144" s="9">
        <v>44944</v>
      </c>
      <c r="D144" s="9">
        <v>44947</v>
      </c>
      <c r="E144" s="10">
        <v>44881</v>
      </c>
      <c r="F144" t="s">
        <v>49</v>
      </c>
      <c r="G144">
        <v>119.81</v>
      </c>
      <c r="H144">
        <v>2</v>
      </c>
      <c r="I144">
        <v>1</v>
      </c>
      <c r="J144" t="s">
        <v>94</v>
      </c>
      <c r="K144" t="s">
        <v>29</v>
      </c>
      <c r="L144" t="s">
        <v>21</v>
      </c>
      <c r="M144" t="s">
        <v>36</v>
      </c>
      <c r="N144" t="s">
        <v>45</v>
      </c>
      <c r="O144">
        <f>Table2[[#This Row],[check_out_date]]-Table2[[#This Row],[check_in_date]]</f>
        <v>3</v>
      </c>
      <c r="P144">
        <f>Table2[[#This Row],[num_adults]]+Table2[[#This Row],[num_children]]</f>
        <v>3</v>
      </c>
      <c r="Q144" s="3">
        <f>IF(OR(Table2[[#This Row],[booking_status]]="confirmed",Table2[[#This Row],[booking_status]]="checked-out"),Table2[[#This Row],[room_rate_per_night]]*Table2[[#This Row],[Num_Nights]],0)</f>
        <v>359.43</v>
      </c>
      <c r="R144" t="str" cm="1">
        <f t="array" ref="R144">IFERROR(_xlfn.IFS(Table2[[#This Row],[booking_status]]="confirmed","Expected",Table2[[#This Row],[booking_status]]="checked-out","Actual"),"No Revenue")</f>
        <v>Expected</v>
      </c>
      <c r="S144" s="4">
        <f>Table2[[#This Row],[Revenue_Amount]]/Table2[[#This Row],[Num_Nights]]</f>
        <v>119.81</v>
      </c>
    </row>
    <row r="145" spans="1:19" x14ac:dyDescent="0.3">
      <c r="A145">
        <v>144</v>
      </c>
      <c r="B145" t="s">
        <v>50</v>
      </c>
      <c r="C145" s="9">
        <v>45094</v>
      </c>
      <c r="D145" s="9">
        <v>45100</v>
      </c>
      <c r="E145" s="10">
        <v>45069</v>
      </c>
      <c r="F145" t="s">
        <v>18</v>
      </c>
      <c r="G145">
        <v>247.08</v>
      </c>
      <c r="H145">
        <v>1</v>
      </c>
      <c r="I145">
        <v>0</v>
      </c>
      <c r="J145" t="s">
        <v>28</v>
      </c>
      <c r="K145" t="s">
        <v>99</v>
      </c>
      <c r="L145" t="s">
        <v>60</v>
      </c>
      <c r="M145" t="s">
        <v>22</v>
      </c>
      <c r="N145" t="s">
        <v>41</v>
      </c>
      <c r="O145">
        <f>Table2[[#This Row],[check_out_date]]-Table2[[#This Row],[check_in_date]]</f>
        <v>6</v>
      </c>
      <c r="P145">
        <f>Table2[[#This Row],[num_adults]]+Table2[[#This Row],[num_children]]</f>
        <v>1</v>
      </c>
      <c r="Q145" s="3">
        <f>IF(OR(Table2[[#This Row],[booking_status]]="confirmed",Table2[[#This Row],[booking_status]]="checked-out"),Table2[[#This Row],[room_rate_per_night]]*Table2[[#This Row],[Num_Nights]],0)</f>
        <v>0</v>
      </c>
      <c r="R145" t="str" cm="1">
        <f t="array" ref="R145">IFERROR(_xlfn.IFS(Table2[[#This Row],[booking_status]]="confirmed","Expected",Table2[[#This Row],[booking_status]]="checked-out","Actual"),"No Revenue")</f>
        <v>No Revenue</v>
      </c>
      <c r="S145" s="4">
        <f>Table2[[#This Row],[Revenue_Amount]]/Table2[[#This Row],[Num_Nights]]</f>
        <v>0</v>
      </c>
    </row>
    <row r="146" spans="1:19" hidden="1" x14ac:dyDescent="0.3">
      <c r="A146">
        <v>145</v>
      </c>
      <c r="B146" t="s">
        <v>50</v>
      </c>
      <c r="C146" s="9">
        <v>44928</v>
      </c>
      <c r="D146" s="9">
        <v>44930</v>
      </c>
      <c r="E146" s="10">
        <v>44860</v>
      </c>
      <c r="F146" t="s">
        <v>49</v>
      </c>
      <c r="G146">
        <v>115.21</v>
      </c>
      <c r="H146">
        <v>3</v>
      </c>
      <c r="I146">
        <v>1</v>
      </c>
      <c r="J146" t="s">
        <v>35</v>
      </c>
      <c r="K146" t="s">
        <v>29</v>
      </c>
      <c r="L146" t="s">
        <v>21</v>
      </c>
      <c r="M146" t="s">
        <v>36</v>
      </c>
      <c r="N146" t="s">
        <v>41</v>
      </c>
      <c r="O146">
        <f>Table2[[#This Row],[check_out_date]]-Table2[[#This Row],[check_in_date]]</f>
        <v>2</v>
      </c>
      <c r="P146">
        <f>Table2[[#This Row],[num_adults]]+Table2[[#This Row],[num_children]]</f>
        <v>4</v>
      </c>
      <c r="Q146" s="3">
        <f>IF(OR(Table2[[#This Row],[booking_status]]="confirmed",Table2[[#This Row],[booking_status]]="checked-out"),Table2[[#This Row],[room_rate_per_night]]*Table2[[#This Row],[Num_Nights]],0)</f>
        <v>230.42</v>
      </c>
      <c r="R146" t="str" cm="1">
        <f t="array" ref="R146">IFERROR(_xlfn.IFS(Table2[[#This Row],[booking_status]]="confirmed","Expected",Table2[[#This Row],[booking_status]]="checked-out","Actual"),"No Revenue")</f>
        <v>Expected</v>
      </c>
      <c r="S146" s="4">
        <f>Table2[[#This Row],[Revenue_Amount]]/Table2[[#This Row],[Num_Nights]]</f>
        <v>115.21</v>
      </c>
    </row>
    <row r="147" spans="1:19" x14ac:dyDescent="0.3">
      <c r="A147">
        <v>146</v>
      </c>
      <c r="B147" t="s">
        <v>14</v>
      </c>
      <c r="C147" s="9">
        <v>45273</v>
      </c>
      <c r="D147" s="9">
        <v>45280</v>
      </c>
      <c r="E147" s="10">
        <v>45251</v>
      </c>
      <c r="F147" t="s">
        <v>18</v>
      </c>
      <c r="G147">
        <v>195.21</v>
      </c>
      <c r="H147">
        <v>1</v>
      </c>
      <c r="I147">
        <v>0</v>
      </c>
      <c r="J147" t="s">
        <v>55</v>
      </c>
      <c r="K147" t="s">
        <v>99</v>
      </c>
      <c r="L147" t="s">
        <v>56</v>
      </c>
      <c r="M147" t="s">
        <v>36</v>
      </c>
      <c r="N147" t="s">
        <v>30</v>
      </c>
      <c r="O147">
        <f>Table2[[#This Row],[check_out_date]]-Table2[[#This Row],[check_in_date]]</f>
        <v>7</v>
      </c>
      <c r="P147">
        <f>Table2[[#This Row],[num_adults]]+Table2[[#This Row],[num_children]]</f>
        <v>1</v>
      </c>
      <c r="Q147" s="3">
        <f>IF(OR(Table2[[#This Row],[booking_status]]="confirmed",Table2[[#This Row],[booking_status]]="checked-out"),Table2[[#This Row],[room_rate_per_night]]*Table2[[#This Row],[Num_Nights]],0)</f>
        <v>1366.47</v>
      </c>
      <c r="R147" t="str" cm="1">
        <f t="array" ref="R147">IFERROR(_xlfn.IFS(Table2[[#This Row],[booking_status]]="confirmed","Expected",Table2[[#This Row],[booking_status]]="checked-out","Actual"),"No Revenue")</f>
        <v>Actual</v>
      </c>
      <c r="S147" s="4">
        <f>Table2[[#This Row],[Revenue_Amount]]/Table2[[#This Row],[Num_Nights]]</f>
        <v>195.21</v>
      </c>
    </row>
    <row r="148" spans="1:19" x14ac:dyDescent="0.3">
      <c r="A148">
        <v>147</v>
      </c>
      <c r="B148" t="s">
        <v>14</v>
      </c>
      <c r="C148" s="9">
        <v>45101</v>
      </c>
      <c r="D148" s="9">
        <v>45106</v>
      </c>
      <c r="E148" s="10">
        <v>45069</v>
      </c>
      <c r="F148" t="s">
        <v>49</v>
      </c>
      <c r="G148">
        <v>84.23</v>
      </c>
      <c r="H148">
        <v>1</v>
      </c>
      <c r="I148">
        <v>2</v>
      </c>
      <c r="J148" t="s">
        <v>94</v>
      </c>
      <c r="K148" t="s">
        <v>20</v>
      </c>
      <c r="L148" t="s">
        <v>21</v>
      </c>
      <c r="M148" t="s">
        <v>36</v>
      </c>
      <c r="N148" t="s">
        <v>23</v>
      </c>
      <c r="O148">
        <f>Table2[[#This Row],[check_out_date]]-Table2[[#This Row],[check_in_date]]</f>
        <v>5</v>
      </c>
      <c r="P148">
        <f>Table2[[#This Row],[num_adults]]+Table2[[#This Row],[num_children]]</f>
        <v>3</v>
      </c>
      <c r="Q148" s="3">
        <f>IF(OR(Table2[[#This Row],[booking_status]]="confirmed",Table2[[#This Row],[booking_status]]="checked-out"),Table2[[#This Row],[room_rate_per_night]]*Table2[[#This Row],[Num_Nights]],0)</f>
        <v>421.15000000000003</v>
      </c>
      <c r="R148" t="str" cm="1">
        <f t="array" ref="R148">IFERROR(_xlfn.IFS(Table2[[#This Row],[booking_status]]="confirmed","Expected",Table2[[#This Row],[booking_status]]="checked-out","Actual"),"No Revenue")</f>
        <v>Expected</v>
      </c>
      <c r="S148" s="4">
        <f>Table2[[#This Row],[Revenue_Amount]]/Table2[[#This Row],[Num_Nights]]</f>
        <v>84.23</v>
      </c>
    </row>
    <row r="149" spans="1:19" x14ac:dyDescent="0.3">
      <c r="A149">
        <v>148</v>
      </c>
      <c r="B149" t="s">
        <v>37</v>
      </c>
      <c r="C149" s="9">
        <v>45289</v>
      </c>
      <c r="D149" s="9">
        <v>45292</v>
      </c>
      <c r="E149" s="10">
        <v>45286</v>
      </c>
      <c r="F149" t="s">
        <v>27</v>
      </c>
      <c r="G149">
        <v>161.21</v>
      </c>
      <c r="H149">
        <v>2</v>
      </c>
      <c r="I149">
        <v>2</v>
      </c>
      <c r="J149" t="s">
        <v>28</v>
      </c>
      <c r="K149" t="s">
        <v>20</v>
      </c>
      <c r="L149" t="s">
        <v>21</v>
      </c>
      <c r="M149" t="s">
        <v>22</v>
      </c>
      <c r="N149" t="s">
        <v>41</v>
      </c>
      <c r="O149">
        <f>Table2[[#This Row],[check_out_date]]-Table2[[#This Row],[check_in_date]]</f>
        <v>3</v>
      </c>
      <c r="P149">
        <f>Table2[[#This Row],[num_adults]]+Table2[[#This Row],[num_children]]</f>
        <v>4</v>
      </c>
      <c r="Q149" s="3">
        <f>IF(OR(Table2[[#This Row],[booking_status]]="confirmed",Table2[[#This Row],[booking_status]]="checked-out"),Table2[[#This Row],[room_rate_per_night]]*Table2[[#This Row],[Num_Nights]],0)</f>
        <v>483.63</v>
      </c>
      <c r="R149" t="str" cm="1">
        <f t="array" ref="R149">IFERROR(_xlfn.IFS(Table2[[#This Row],[booking_status]]="confirmed","Expected",Table2[[#This Row],[booking_status]]="checked-out","Actual"),"No Revenue")</f>
        <v>Expected</v>
      </c>
      <c r="S149" s="4">
        <f>Table2[[#This Row],[Revenue_Amount]]/Table2[[#This Row],[Num_Nights]]</f>
        <v>161.21</v>
      </c>
    </row>
    <row r="150" spans="1:19" x14ac:dyDescent="0.3">
      <c r="A150">
        <v>149</v>
      </c>
      <c r="B150" t="s">
        <v>14</v>
      </c>
      <c r="C150" s="9">
        <v>45232</v>
      </c>
      <c r="D150" s="9">
        <v>45245</v>
      </c>
      <c r="E150" s="10">
        <v>45221</v>
      </c>
      <c r="F150" t="s">
        <v>18</v>
      </c>
      <c r="G150">
        <v>245.1</v>
      </c>
      <c r="H150">
        <v>1</v>
      </c>
      <c r="I150">
        <v>0</v>
      </c>
      <c r="J150" t="s">
        <v>94</v>
      </c>
      <c r="K150" t="s">
        <v>66</v>
      </c>
      <c r="L150" t="s">
        <v>21</v>
      </c>
      <c r="M150" t="s">
        <v>36</v>
      </c>
      <c r="N150" t="s">
        <v>30</v>
      </c>
      <c r="O150">
        <f>Table2[[#This Row],[check_out_date]]-Table2[[#This Row],[check_in_date]]</f>
        <v>13</v>
      </c>
      <c r="P150">
        <f>Table2[[#This Row],[num_adults]]+Table2[[#This Row],[num_children]]</f>
        <v>1</v>
      </c>
      <c r="Q150" s="3">
        <f>IF(OR(Table2[[#This Row],[booking_status]]="confirmed",Table2[[#This Row],[booking_status]]="checked-out"),Table2[[#This Row],[room_rate_per_night]]*Table2[[#This Row],[Num_Nights]],0)</f>
        <v>3186.2999999999997</v>
      </c>
      <c r="R150" t="str" cm="1">
        <f t="array" ref="R150">IFERROR(_xlfn.IFS(Table2[[#This Row],[booking_status]]="confirmed","Expected",Table2[[#This Row],[booking_status]]="checked-out","Actual"),"No Revenue")</f>
        <v>Expected</v>
      </c>
      <c r="S150" s="4">
        <f>Table2[[#This Row],[Revenue_Amount]]/Table2[[#This Row],[Num_Nights]]</f>
        <v>245.09999999999997</v>
      </c>
    </row>
    <row r="151" spans="1:19" hidden="1" x14ac:dyDescent="0.3">
      <c r="A151">
        <v>150</v>
      </c>
      <c r="B151" t="s">
        <v>14</v>
      </c>
      <c r="C151" s="9">
        <v>45121</v>
      </c>
      <c r="D151" s="9">
        <v>45123</v>
      </c>
      <c r="E151" s="10">
        <v>45102</v>
      </c>
      <c r="F151" t="s">
        <v>27</v>
      </c>
      <c r="G151">
        <v>138.44999999999999</v>
      </c>
      <c r="H151">
        <v>2</v>
      </c>
      <c r="I151">
        <v>3</v>
      </c>
      <c r="J151" t="s">
        <v>35</v>
      </c>
      <c r="K151" t="s">
        <v>29</v>
      </c>
      <c r="L151" t="s">
        <v>56</v>
      </c>
      <c r="M151" t="s">
        <v>36</v>
      </c>
      <c r="N151" t="s">
        <v>41</v>
      </c>
      <c r="O151">
        <f>Table2[[#This Row],[check_out_date]]-Table2[[#This Row],[check_in_date]]</f>
        <v>2</v>
      </c>
      <c r="P151">
        <f>Table2[[#This Row],[num_adults]]+Table2[[#This Row],[num_children]]</f>
        <v>5</v>
      </c>
      <c r="Q151" s="3">
        <f>IF(OR(Table2[[#This Row],[booking_status]]="confirmed",Table2[[#This Row],[booking_status]]="checked-out"),Table2[[#This Row],[room_rate_per_night]]*Table2[[#This Row],[Num_Nights]],0)</f>
        <v>276.89999999999998</v>
      </c>
      <c r="R151" t="str" cm="1">
        <f t="array" ref="R151">IFERROR(_xlfn.IFS(Table2[[#This Row],[booking_status]]="confirmed","Expected",Table2[[#This Row],[booking_status]]="checked-out","Actual"),"No Revenue")</f>
        <v>Actual</v>
      </c>
      <c r="S151" s="4">
        <f>Table2[[#This Row],[Revenue_Amount]]/Table2[[#This Row],[Num_Nights]]</f>
        <v>138.44999999999999</v>
      </c>
    </row>
    <row r="152" spans="1:19" hidden="1" x14ac:dyDescent="0.3">
      <c r="A152">
        <v>151</v>
      </c>
      <c r="B152" t="s">
        <v>14</v>
      </c>
      <c r="C152" s="9">
        <v>44970</v>
      </c>
      <c r="D152" s="9">
        <v>44975</v>
      </c>
      <c r="E152" s="10">
        <v>44957</v>
      </c>
      <c r="F152" t="s">
        <v>18</v>
      </c>
      <c r="G152">
        <v>189.1</v>
      </c>
      <c r="H152">
        <v>2</v>
      </c>
      <c r="I152">
        <v>2</v>
      </c>
      <c r="J152" t="s">
        <v>35</v>
      </c>
      <c r="K152" t="s">
        <v>44</v>
      </c>
      <c r="L152" t="s">
        <v>21</v>
      </c>
      <c r="M152" t="s">
        <v>36</v>
      </c>
      <c r="N152" t="s">
        <v>41</v>
      </c>
      <c r="O152">
        <f>Table2[[#This Row],[check_out_date]]-Table2[[#This Row],[check_in_date]]</f>
        <v>5</v>
      </c>
      <c r="P152">
        <f>Table2[[#This Row],[num_adults]]+Table2[[#This Row],[num_children]]</f>
        <v>4</v>
      </c>
      <c r="Q152" s="3">
        <f>IF(OR(Table2[[#This Row],[booking_status]]="confirmed",Table2[[#This Row],[booking_status]]="checked-out"),Table2[[#This Row],[room_rate_per_night]]*Table2[[#This Row],[Num_Nights]],0)</f>
        <v>945.5</v>
      </c>
      <c r="R152" t="str" cm="1">
        <f t="array" ref="R152">IFERROR(_xlfn.IFS(Table2[[#This Row],[booking_status]]="confirmed","Expected",Table2[[#This Row],[booking_status]]="checked-out","Actual"),"No Revenue")</f>
        <v>Expected</v>
      </c>
      <c r="S152" s="4">
        <f>Table2[[#This Row],[Revenue_Amount]]/Table2[[#This Row],[Num_Nights]]</f>
        <v>189.1</v>
      </c>
    </row>
    <row r="153" spans="1:19" x14ac:dyDescent="0.3">
      <c r="A153">
        <v>152</v>
      </c>
      <c r="B153" t="s">
        <v>50</v>
      </c>
      <c r="C153" s="9">
        <v>45055</v>
      </c>
      <c r="D153" s="9">
        <v>45061</v>
      </c>
      <c r="E153" s="10">
        <v>45041</v>
      </c>
      <c r="F153" t="s">
        <v>18</v>
      </c>
      <c r="G153">
        <v>210.63</v>
      </c>
      <c r="H153">
        <v>2</v>
      </c>
      <c r="I153">
        <v>0</v>
      </c>
      <c r="J153" t="s">
        <v>28</v>
      </c>
      <c r="K153" t="s">
        <v>44</v>
      </c>
      <c r="L153" t="s">
        <v>60</v>
      </c>
      <c r="M153" t="s">
        <v>36</v>
      </c>
      <c r="N153" t="s">
        <v>41</v>
      </c>
      <c r="O153">
        <f>Table2[[#This Row],[check_out_date]]-Table2[[#This Row],[check_in_date]]</f>
        <v>6</v>
      </c>
      <c r="P153">
        <f>Table2[[#This Row],[num_adults]]+Table2[[#This Row],[num_children]]</f>
        <v>2</v>
      </c>
      <c r="Q153" s="3">
        <f>IF(OR(Table2[[#This Row],[booking_status]]="confirmed",Table2[[#This Row],[booking_status]]="checked-out"),Table2[[#This Row],[room_rate_per_night]]*Table2[[#This Row],[Num_Nights]],0)</f>
        <v>0</v>
      </c>
      <c r="R153" t="str" cm="1">
        <f t="array" ref="R153">IFERROR(_xlfn.IFS(Table2[[#This Row],[booking_status]]="confirmed","Expected",Table2[[#This Row],[booking_status]]="checked-out","Actual"),"No Revenue")</f>
        <v>No Revenue</v>
      </c>
      <c r="S153" s="4">
        <f>Table2[[#This Row],[Revenue_Amount]]/Table2[[#This Row],[Num_Nights]]</f>
        <v>0</v>
      </c>
    </row>
    <row r="154" spans="1:19" hidden="1" x14ac:dyDescent="0.3">
      <c r="A154">
        <v>153</v>
      </c>
      <c r="B154" t="s">
        <v>14</v>
      </c>
      <c r="C154" s="9">
        <v>45223</v>
      </c>
      <c r="D154" s="9">
        <v>45226</v>
      </c>
      <c r="E154" s="10">
        <v>45182</v>
      </c>
      <c r="F154" t="s">
        <v>54</v>
      </c>
      <c r="G154">
        <v>326.58</v>
      </c>
      <c r="H154">
        <v>4</v>
      </c>
      <c r="I154">
        <v>0</v>
      </c>
      <c r="J154" t="s">
        <v>35</v>
      </c>
      <c r="K154" t="s">
        <v>20</v>
      </c>
      <c r="L154" t="s">
        <v>56</v>
      </c>
      <c r="M154" t="s">
        <v>36</v>
      </c>
      <c r="N154" t="s">
        <v>95</v>
      </c>
      <c r="O154">
        <f>Table2[[#This Row],[check_out_date]]-Table2[[#This Row],[check_in_date]]</f>
        <v>3</v>
      </c>
      <c r="P154">
        <f>Table2[[#This Row],[num_adults]]+Table2[[#This Row],[num_children]]</f>
        <v>4</v>
      </c>
      <c r="Q154" s="3">
        <f>IF(OR(Table2[[#This Row],[booking_status]]="confirmed",Table2[[#This Row],[booking_status]]="checked-out"),Table2[[#This Row],[room_rate_per_night]]*Table2[[#This Row],[Num_Nights]],0)</f>
        <v>979.74</v>
      </c>
      <c r="R154" t="str" cm="1">
        <f t="array" ref="R154">IFERROR(_xlfn.IFS(Table2[[#This Row],[booking_status]]="confirmed","Expected",Table2[[#This Row],[booking_status]]="checked-out","Actual"),"No Revenue")</f>
        <v>Actual</v>
      </c>
      <c r="S154" s="4">
        <f>Table2[[#This Row],[Revenue_Amount]]/Table2[[#This Row],[Num_Nights]]</f>
        <v>326.58</v>
      </c>
    </row>
    <row r="155" spans="1:19" x14ac:dyDescent="0.3">
      <c r="A155">
        <v>154</v>
      </c>
      <c r="B155" t="s">
        <v>31</v>
      </c>
      <c r="C155" s="9">
        <v>45192</v>
      </c>
      <c r="D155" s="9">
        <v>45202</v>
      </c>
      <c r="E155" s="10">
        <v>45178</v>
      </c>
      <c r="F155" t="s">
        <v>18</v>
      </c>
      <c r="G155">
        <v>179.54</v>
      </c>
      <c r="H155">
        <v>2</v>
      </c>
      <c r="I155">
        <v>0</v>
      </c>
      <c r="J155" t="s">
        <v>28</v>
      </c>
      <c r="K155" t="s">
        <v>44</v>
      </c>
      <c r="L155" t="s">
        <v>56</v>
      </c>
      <c r="M155" t="s">
        <v>36</v>
      </c>
      <c r="N155" t="s">
        <v>45</v>
      </c>
      <c r="O155">
        <f>Table2[[#This Row],[check_out_date]]-Table2[[#This Row],[check_in_date]]</f>
        <v>10</v>
      </c>
      <c r="P155">
        <f>Table2[[#This Row],[num_adults]]+Table2[[#This Row],[num_children]]</f>
        <v>2</v>
      </c>
      <c r="Q155" s="3">
        <f>IF(OR(Table2[[#This Row],[booking_status]]="confirmed",Table2[[#This Row],[booking_status]]="checked-out"),Table2[[#This Row],[room_rate_per_night]]*Table2[[#This Row],[Num_Nights]],0)</f>
        <v>1795.3999999999999</v>
      </c>
      <c r="R155" t="str" cm="1">
        <f t="array" ref="R155">IFERROR(_xlfn.IFS(Table2[[#This Row],[booking_status]]="confirmed","Expected",Table2[[#This Row],[booking_status]]="checked-out","Actual"),"No Revenue")</f>
        <v>Actual</v>
      </c>
      <c r="S155" s="4">
        <f>Table2[[#This Row],[Revenue_Amount]]/Table2[[#This Row],[Num_Nights]]</f>
        <v>179.54</v>
      </c>
    </row>
    <row r="156" spans="1:19" x14ac:dyDescent="0.3">
      <c r="A156">
        <v>155</v>
      </c>
      <c r="B156" t="s">
        <v>31</v>
      </c>
      <c r="C156" s="9">
        <v>45194</v>
      </c>
      <c r="D156" s="9">
        <v>45204</v>
      </c>
      <c r="E156" s="10">
        <v>45138</v>
      </c>
      <c r="F156" t="s">
        <v>49</v>
      </c>
      <c r="G156">
        <v>56.88</v>
      </c>
      <c r="H156">
        <v>3</v>
      </c>
      <c r="I156">
        <v>1</v>
      </c>
      <c r="J156" t="s">
        <v>28</v>
      </c>
      <c r="K156" t="s">
        <v>44</v>
      </c>
      <c r="L156" t="s">
        <v>56</v>
      </c>
      <c r="M156" t="s">
        <v>36</v>
      </c>
      <c r="N156" t="s">
        <v>41</v>
      </c>
      <c r="O156">
        <f>Table2[[#This Row],[check_out_date]]-Table2[[#This Row],[check_in_date]]</f>
        <v>10</v>
      </c>
      <c r="P156">
        <f>Table2[[#This Row],[num_adults]]+Table2[[#This Row],[num_children]]</f>
        <v>4</v>
      </c>
      <c r="Q156" s="3">
        <f>IF(OR(Table2[[#This Row],[booking_status]]="confirmed",Table2[[#This Row],[booking_status]]="checked-out"),Table2[[#This Row],[room_rate_per_night]]*Table2[[#This Row],[Num_Nights]],0)</f>
        <v>568.80000000000007</v>
      </c>
      <c r="R156" t="str" cm="1">
        <f t="array" ref="R156">IFERROR(_xlfn.IFS(Table2[[#This Row],[booking_status]]="confirmed","Expected",Table2[[#This Row],[booking_status]]="checked-out","Actual"),"No Revenue")</f>
        <v>Actual</v>
      </c>
      <c r="S156" s="4">
        <f>Table2[[#This Row],[Revenue_Amount]]/Table2[[#This Row],[Num_Nights]]</f>
        <v>56.88000000000001</v>
      </c>
    </row>
    <row r="157" spans="1:19" hidden="1" x14ac:dyDescent="0.3">
      <c r="A157">
        <v>156</v>
      </c>
      <c r="B157" t="s">
        <v>14</v>
      </c>
      <c r="C157" s="9">
        <v>44968</v>
      </c>
      <c r="D157" s="9">
        <v>44974</v>
      </c>
      <c r="E157" s="10">
        <v>44953</v>
      </c>
      <c r="F157" t="s">
        <v>27</v>
      </c>
      <c r="G157">
        <v>158.91</v>
      </c>
      <c r="H157">
        <v>2</v>
      </c>
      <c r="I157">
        <v>0</v>
      </c>
      <c r="J157" t="s">
        <v>35</v>
      </c>
      <c r="K157" t="s">
        <v>29</v>
      </c>
      <c r="L157" t="s">
        <v>21</v>
      </c>
      <c r="M157" t="s">
        <v>36</v>
      </c>
      <c r="N157" t="s">
        <v>41</v>
      </c>
      <c r="O157">
        <f>Table2[[#This Row],[check_out_date]]-Table2[[#This Row],[check_in_date]]</f>
        <v>6</v>
      </c>
      <c r="P157">
        <f>Table2[[#This Row],[num_adults]]+Table2[[#This Row],[num_children]]</f>
        <v>2</v>
      </c>
      <c r="Q157" s="3">
        <f>IF(OR(Table2[[#This Row],[booking_status]]="confirmed",Table2[[#This Row],[booking_status]]="checked-out"),Table2[[#This Row],[room_rate_per_night]]*Table2[[#This Row],[Num_Nights]],0)</f>
        <v>953.46</v>
      </c>
      <c r="R157" t="str" cm="1">
        <f t="array" ref="R157">IFERROR(_xlfn.IFS(Table2[[#This Row],[booking_status]]="confirmed","Expected",Table2[[#This Row],[booking_status]]="checked-out","Actual"),"No Revenue")</f>
        <v>Expected</v>
      </c>
      <c r="S157" s="4">
        <f>Table2[[#This Row],[Revenue_Amount]]/Table2[[#This Row],[Num_Nights]]</f>
        <v>158.91</v>
      </c>
    </row>
    <row r="158" spans="1:19" x14ac:dyDescent="0.3">
      <c r="A158">
        <v>157</v>
      </c>
      <c r="B158" t="s">
        <v>37</v>
      </c>
      <c r="C158" s="9">
        <v>44975</v>
      </c>
      <c r="D158" s="9">
        <v>44985</v>
      </c>
      <c r="E158" s="10">
        <v>44946</v>
      </c>
      <c r="F158" t="s">
        <v>27</v>
      </c>
      <c r="G158">
        <v>201.84</v>
      </c>
      <c r="H158">
        <v>1</v>
      </c>
      <c r="I158">
        <v>2</v>
      </c>
      <c r="J158" t="s">
        <v>28</v>
      </c>
      <c r="K158" t="s">
        <v>20</v>
      </c>
      <c r="L158" t="s">
        <v>21</v>
      </c>
      <c r="M158" t="s">
        <v>36</v>
      </c>
      <c r="N158" t="s">
        <v>41</v>
      </c>
      <c r="O158">
        <f>Table2[[#This Row],[check_out_date]]-Table2[[#This Row],[check_in_date]]</f>
        <v>10</v>
      </c>
      <c r="P158">
        <f>Table2[[#This Row],[num_adults]]+Table2[[#This Row],[num_children]]</f>
        <v>3</v>
      </c>
      <c r="Q158" s="3">
        <f>IF(OR(Table2[[#This Row],[booking_status]]="confirmed",Table2[[#This Row],[booking_status]]="checked-out"),Table2[[#This Row],[room_rate_per_night]]*Table2[[#This Row],[Num_Nights]],0)</f>
        <v>2018.4</v>
      </c>
      <c r="R158" t="str" cm="1">
        <f t="array" ref="R158">IFERROR(_xlfn.IFS(Table2[[#This Row],[booking_status]]="confirmed","Expected",Table2[[#This Row],[booking_status]]="checked-out","Actual"),"No Revenue")</f>
        <v>Expected</v>
      </c>
      <c r="S158" s="4">
        <f>Table2[[#This Row],[Revenue_Amount]]/Table2[[#This Row],[Num_Nights]]</f>
        <v>201.84</v>
      </c>
    </row>
    <row r="159" spans="1:19" x14ac:dyDescent="0.3">
      <c r="A159">
        <v>158</v>
      </c>
      <c r="B159" t="s">
        <v>37</v>
      </c>
      <c r="C159" s="9">
        <v>45170</v>
      </c>
      <c r="D159" s="9">
        <v>45175</v>
      </c>
      <c r="E159" s="10">
        <v>45156</v>
      </c>
      <c r="F159" t="s">
        <v>27</v>
      </c>
      <c r="G159">
        <v>184.01</v>
      </c>
      <c r="H159">
        <v>2</v>
      </c>
      <c r="I159">
        <v>0</v>
      </c>
      <c r="J159" t="s">
        <v>19</v>
      </c>
      <c r="K159" t="s">
        <v>20</v>
      </c>
      <c r="L159" t="s">
        <v>21</v>
      </c>
      <c r="M159" t="s">
        <v>36</v>
      </c>
      <c r="N159" t="s">
        <v>41</v>
      </c>
      <c r="O159">
        <f>Table2[[#This Row],[check_out_date]]-Table2[[#This Row],[check_in_date]]</f>
        <v>5</v>
      </c>
      <c r="P159">
        <f>Table2[[#This Row],[num_adults]]+Table2[[#This Row],[num_children]]</f>
        <v>2</v>
      </c>
      <c r="Q159" s="3">
        <f>IF(OR(Table2[[#This Row],[booking_status]]="confirmed",Table2[[#This Row],[booking_status]]="checked-out"),Table2[[#This Row],[room_rate_per_night]]*Table2[[#This Row],[Num_Nights]],0)</f>
        <v>920.05</v>
      </c>
      <c r="R159" t="str" cm="1">
        <f t="array" ref="R159">IFERROR(_xlfn.IFS(Table2[[#This Row],[booking_status]]="confirmed","Expected",Table2[[#This Row],[booking_status]]="checked-out","Actual"),"No Revenue")</f>
        <v>Expected</v>
      </c>
      <c r="S159" s="4">
        <f>Table2[[#This Row],[Revenue_Amount]]/Table2[[#This Row],[Num_Nights]]</f>
        <v>184.01</v>
      </c>
    </row>
    <row r="160" spans="1:19" x14ac:dyDescent="0.3">
      <c r="A160">
        <v>159</v>
      </c>
      <c r="B160" t="s">
        <v>50</v>
      </c>
      <c r="C160" s="9">
        <v>45187</v>
      </c>
      <c r="D160" s="9">
        <v>45188</v>
      </c>
      <c r="E160" s="10">
        <v>45110</v>
      </c>
      <c r="F160" t="s">
        <v>18</v>
      </c>
      <c r="G160">
        <v>348.75</v>
      </c>
      <c r="H160">
        <v>1</v>
      </c>
      <c r="I160">
        <v>0</v>
      </c>
      <c r="J160" t="s">
        <v>28</v>
      </c>
      <c r="K160" t="s">
        <v>99</v>
      </c>
      <c r="L160" t="s">
        <v>60</v>
      </c>
      <c r="M160" t="s">
        <v>36</v>
      </c>
      <c r="N160" t="s">
        <v>41</v>
      </c>
      <c r="O160">
        <f>Table2[[#This Row],[check_out_date]]-Table2[[#This Row],[check_in_date]]</f>
        <v>1</v>
      </c>
      <c r="P160">
        <f>Table2[[#This Row],[num_adults]]+Table2[[#This Row],[num_children]]</f>
        <v>1</v>
      </c>
      <c r="Q160" s="3">
        <f>IF(OR(Table2[[#This Row],[booking_status]]="confirmed",Table2[[#This Row],[booking_status]]="checked-out"),Table2[[#This Row],[room_rate_per_night]]*Table2[[#This Row],[Num_Nights]],0)</f>
        <v>0</v>
      </c>
      <c r="R160" t="str" cm="1">
        <f t="array" ref="R160">IFERROR(_xlfn.IFS(Table2[[#This Row],[booking_status]]="confirmed","Expected",Table2[[#This Row],[booking_status]]="checked-out","Actual"),"No Revenue")</f>
        <v>No Revenue</v>
      </c>
      <c r="S160" s="4">
        <f>Table2[[#This Row],[Revenue_Amount]]/Table2[[#This Row],[Num_Nights]]</f>
        <v>0</v>
      </c>
    </row>
    <row r="161" spans="1:19" x14ac:dyDescent="0.3">
      <c r="A161">
        <v>160</v>
      </c>
      <c r="B161" t="s">
        <v>14</v>
      </c>
      <c r="C161" s="9">
        <v>45202</v>
      </c>
      <c r="D161" s="9">
        <v>45206</v>
      </c>
      <c r="E161" s="10">
        <v>45180</v>
      </c>
      <c r="F161" t="s">
        <v>54</v>
      </c>
      <c r="G161">
        <v>301.95</v>
      </c>
      <c r="H161">
        <v>2</v>
      </c>
      <c r="I161">
        <v>2</v>
      </c>
      <c r="J161" t="s">
        <v>94</v>
      </c>
      <c r="K161" t="s">
        <v>20</v>
      </c>
      <c r="L161" t="s">
        <v>21</v>
      </c>
      <c r="M161" t="s">
        <v>36</v>
      </c>
      <c r="N161" t="s">
        <v>23</v>
      </c>
      <c r="O161">
        <f>Table2[[#This Row],[check_out_date]]-Table2[[#This Row],[check_in_date]]</f>
        <v>4</v>
      </c>
      <c r="P161">
        <f>Table2[[#This Row],[num_adults]]+Table2[[#This Row],[num_children]]</f>
        <v>4</v>
      </c>
      <c r="Q161" s="3">
        <f>IF(OR(Table2[[#This Row],[booking_status]]="confirmed",Table2[[#This Row],[booking_status]]="checked-out"),Table2[[#This Row],[room_rate_per_night]]*Table2[[#This Row],[Num_Nights]],0)</f>
        <v>1207.8</v>
      </c>
      <c r="R161" t="str" cm="1">
        <f t="array" ref="R161">IFERROR(_xlfn.IFS(Table2[[#This Row],[booking_status]]="confirmed","Expected",Table2[[#This Row],[booking_status]]="checked-out","Actual"),"No Revenue")</f>
        <v>Expected</v>
      </c>
      <c r="S161" s="4">
        <f>Table2[[#This Row],[Revenue_Amount]]/Table2[[#This Row],[Num_Nights]]</f>
        <v>301.95</v>
      </c>
    </row>
    <row r="162" spans="1:19" hidden="1" x14ac:dyDescent="0.3">
      <c r="A162">
        <v>161</v>
      </c>
      <c r="B162" t="s">
        <v>50</v>
      </c>
      <c r="C162" s="9">
        <v>44927</v>
      </c>
      <c r="D162" s="9">
        <v>44929</v>
      </c>
      <c r="E162" s="10">
        <v>44884</v>
      </c>
      <c r="F162" t="s">
        <v>27</v>
      </c>
      <c r="G162">
        <v>168.76</v>
      </c>
      <c r="H162">
        <v>4</v>
      </c>
      <c r="I162">
        <v>3</v>
      </c>
      <c r="J162" t="s">
        <v>35</v>
      </c>
      <c r="K162" t="s">
        <v>20</v>
      </c>
      <c r="L162" t="s">
        <v>21</v>
      </c>
      <c r="M162" t="s">
        <v>36</v>
      </c>
      <c r="N162" t="s">
        <v>23</v>
      </c>
      <c r="O162">
        <f>Table2[[#This Row],[check_out_date]]-Table2[[#This Row],[check_in_date]]</f>
        <v>2</v>
      </c>
      <c r="P162">
        <f>Table2[[#This Row],[num_adults]]+Table2[[#This Row],[num_children]]</f>
        <v>7</v>
      </c>
      <c r="Q162" s="3">
        <f>IF(OR(Table2[[#This Row],[booking_status]]="confirmed",Table2[[#This Row],[booking_status]]="checked-out"),Table2[[#This Row],[room_rate_per_night]]*Table2[[#This Row],[Num_Nights]],0)</f>
        <v>337.52</v>
      </c>
      <c r="R162" t="str" cm="1">
        <f t="array" ref="R162">IFERROR(_xlfn.IFS(Table2[[#This Row],[booking_status]]="confirmed","Expected",Table2[[#This Row],[booking_status]]="checked-out","Actual"),"No Revenue")</f>
        <v>Expected</v>
      </c>
      <c r="S162" s="4">
        <f>Table2[[#This Row],[Revenue_Amount]]/Table2[[#This Row],[Num_Nights]]</f>
        <v>168.76</v>
      </c>
    </row>
    <row r="163" spans="1:19" x14ac:dyDescent="0.3">
      <c r="A163">
        <v>162</v>
      </c>
      <c r="B163" t="s">
        <v>31</v>
      </c>
      <c r="C163" s="9">
        <v>45116</v>
      </c>
      <c r="D163" s="9">
        <v>45118</v>
      </c>
      <c r="E163" s="10">
        <v>45110</v>
      </c>
      <c r="F163" t="s">
        <v>54</v>
      </c>
      <c r="G163">
        <v>341.65</v>
      </c>
      <c r="H163">
        <v>1</v>
      </c>
      <c r="I163">
        <v>2</v>
      </c>
      <c r="J163" t="s">
        <v>28</v>
      </c>
      <c r="K163" t="s">
        <v>99</v>
      </c>
      <c r="L163" t="s">
        <v>60</v>
      </c>
      <c r="M163" t="s">
        <v>36</v>
      </c>
      <c r="N163" t="s">
        <v>23</v>
      </c>
      <c r="O163">
        <f>Table2[[#This Row],[check_out_date]]-Table2[[#This Row],[check_in_date]]</f>
        <v>2</v>
      </c>
      <c r="P163">
        <f>Table2[[#This Row],[num_adults]]+Table2[[#This Row],[num_children]]</f>
        <v>3</v>
      </c>
      <c r="Q163" s="3">
        <f>IF(OR(Table2[[#This Row],[booking_status]]="confirmed",Table2[[#This Row],[booking_status]]="checked-out"),Table2[[#This Row],[room_rate_per_night]]*Table2[[#This Row],[Num_Nights]],0)</f>
        <v>0</v>
      </c>
      <c r="R163" t="str" cm="1">
        <f t="array" ref="R163">IFERROR(_xlfn.IFS(Table2[[#This Row],[booking_status]]="confirmed","Expected",Table2[[#This Row],[booking_status]]="checked-out","Actual"),"No Revenue")</f>
        <v>No Revenue</v>
      </c>
      <c r="S163" s="4">
        <f>Table2[[#This Row],[Revenue_Amount]]/Table2[[#This Row],[Num_Nights]]</f>
        <v>0</v>
      </c>
    </row>
    <row r="164" spans="1:19" hidden="1" x14ac:dyDescent="0.3">
      <c r="A164">
        <v>163</v>
      </c>
      <c r="B164" t="s">
        <v>50</v>
      </c>
      <c r="C164" s="9">
        <v>45049</v>
      </c>
      <c r="D164" s="9">
        <v>45055</v>
      </c>
      <c r="E164" s="10">
        <v>45031</v>
      </c>
      <c r="F164" t="s">
        <v>18</v>
      </c>
      <c r="G164">
        <v>286.36</v>
      </c>
      <c r="H164">
        <v>2</v>
      </c>
      <c r="I164">
        <v>1</v>
      </c>
      <c r="J164" t="s">
        <v>35</v>
      </c>
      <c r="K164" t="s">
        <v>20</v>
      </c>
      <c r="L164" t="s">
        <v>21</v>
      </c>
      <c r="M164" t="s">
        <v>36</v>
      </c>
      <c r="N164" t="s">
        <v>41</v>
      </c>
      <c r="O164">
        <f>Table2[[#This Row],[check_out_date]]-Table2[[#This Row],[check_in_date]]</f>
        <v>6</v>
      </c>
      <c r="P164">
        <f>Table2[[#This Row],[num_adults]]+Table2[[#This Row],[num_children]]</f>
        <v>3</v>
      </c>
      <c r="Q164" s="3">
        <f>IF(OR(Table2[[#This Row],[booking_status]]="confirmed",Table2[[#This Row],[booking_status]]="checked-out"),Table2[[#This Row],[room_rate_per_night]]*Table2[[#This Row],[Num_Nights]],0)</f>
        <v>1718.16</v>
      </c>
      <c r="R164" t="str" cm="1">
        <f t="array" ref="R164">IFERROR(_xlfn.IFS(Table2[[#This Row],[booking_status]]="confirmed","Expected",Table2[[#This Row],[booking_status]]="checked-out","Actual"),"No Revenue")</f>
        <v>Expected</v>
      </c>
      <c r="S164" s="4">
        <f>Table2[[#This Row],[Revenue_Amount]]/Table2[[#This Row],[Num_Nights]]</f>
        <v>286.36</v>
      </c>
    </row>
    <row r="165" spans="1:19" x14ac:dyDescent="0.3">
      <c r="A165">
        <v>164</v>
      </c>
      <c r="B165" t="s">
        <v>50</v>
      </c>
      <c r="C165" s="9">
        <v>45104</v>
      </c>
      <c r="D165" s="9">
        <v>45110</v>
      </c>
      <c r="E165" s="10">
        <v>45096</v>
      </c>
      <c r="F165" t="s">
        <v>54</v>
      </c>
      <c r="G165">
        <v>422.59</v>
      </c>
      <c r="H165">
        <v>2</v>
      </c>
      <c r="I165">
        <v>1</v>
      </c>
      <c r="J165" t="s">
        <v>19</v>
      </c>
      <c r="K165" t="s">
        <v>99</v>
      </c>
      <c r="L165" t="s">
        <v>21</v>
      </c>
      <c r="M165" t="s">
        <v>36</v>
      </c>
      <c r="N165" t="s">
        <v>41</v>
      </c>
      <c r="O165">
        <f>Table2[[#This Row],[check_out_date]]-Table2[[#This Row],[check_in_date]]</f>
        <v>6</v>
      </c>
      <c r="P165">
        <f>Table2[[#This Row],[num_adults]]+Table2[[#This Row],[num_children]]</f>
        <v>3</v>
      </c>
      <c r="Q165" s="3">
        <f>IF(OR(Table2[[#This Row],[booking_status]]="confirmed",Table2[[#This Row],[booking_status]]="checked-out"),Table2[[#This Row],[room_rate_per_night]]*Table2[[#This Row],[Num_Nights]],0)</f>
        <v>2535.54</v>
      </c>
      <c r="R165" t="str" cm="1">
        <f t="array" ref="R165">IFERROR(_xlfn.IFS(Table2[[#This Row],[booking_status]]="confirmed","Expected",Table2[[#This Row],[booking_status]]="checked-out","Actual"),"No Revenue")</f>
        <v>Expected</v>
      </c>
      <c r="S165" s="4">
        <f>Table2[[#This Row],[Revenue_Amount]]/Table2[[#This Row],[Num_Nights]]</f>
        <v>422.59</v>
      </c>
    </row>
    <row r="166" spans="1:19" x14ac:dyDescent="0.3">
      <c r="A166">
        <v>165</v>
      </c>
      <c r="B166" t="s">
        <v>31</v>
      </c>
      <c r="C166" s="9">
        <v>45191</v>
      </c>
      <c r="D166" s="9">
        <v>45199</v>
      </c>
      <c r="E166" s="10">
        <v>45168</v>
      </c>
      <c r="F166" t="s">
        <v>18</v>
      </c>
      <c r="G166">
        <v>218.43</v>
      </c>
      <c r="H166">
        <v>1</v>
      </c>
      <c r="I166">
        <v>0</v>
      </c>
      <c r="J166" t="s">
        <v>94</v>
      </c>
      <c r="K166" t="s">
        <v>99</v>
      </c>
      <c r="L166" t="s">
        <v>56</v>
      </c>
      <c r="M166" t="s">
        <v>36</v>
      </c>
      <c r="N166" t="s">
        <v>41</v>
      </c>
      <c r="O166">
        <f>Table2[[#This Row],[check_out_date]]-Table2[[#This Row],[check_in_date]]</f>
        <v>8</v>
      </c>
      <c r="P166">
        <f>Table2[[#This Row],[num_adults]]+Table2[[#This Row],[num_children]]</f>
        <v>1</v>
      </c>
      <c r="Q166" s="3">
        <f>IF(OR(Table2[[#This Row],[booking_status]]="confirmed",Table2[[#This Row],[booking_status]]="checked-out"),Table2[[#This Row],[room_rate_per_night]]*Table2[[#This Row],[Num_Nights]],0)</f>
        <v>1747.44</v>
      </c>
      <c r="R166" t="str" cm="1">
        <f t="array" ref="R166">IFERROR(_xlfn.IFS(Table2[[#This Row],[booking_status]]="confirmed","Expected",Table2[[#This Row],[booking_status]]="checked-out","Actual"),"No Revenue")</f>
        <v>Actual</v>
      </c>
      <c r="S166" s="4">
        <f>Table2[[#This Row],[Revenue_Amount]]/Table2[[#This Row],[Num_Nights]]</f>
        <v>218.43</v>
      </c>
    </row>
    <row r="167" spans="1:19" x14ac:dyDescent="0.3">
      <c r="A167">
        <v>166</v>
      </c>
      <c r="B167" t="s">
        <v>37</v>
      </c>
      <c r="C167" s="9">
        <v>44936</v>
      </c>
      <c r="D167" s="9">
        <v>44944</v>
      </c>
      <c r="E167" s="10">
        <v>44910</v>
      </c>
      <c r="F167" t="s">
        <v>49</v>
      </c>
      <c r="G167">
        <v>84.09</v>
      </c>
      <c r="H167">
        <v>2</v>
      </c>
      <c r="I167">
        <v>0</v>
      </c>
      <c r="J167" t="s">
        <v>19</v>
      </c>
      <c r="K167" t="s">
        <v>20</v>
      </c>
      <c r="L167" t="s">
        <v>21</v>
      </c>
      <c r="M167" t="s">
        <v>36</v>
      </c>
      <c r="N167" t="s">
        <v>23</v>
      </c>
      <c r="O167">
        <f>Table2[[#This Row],[check_out_date]]-Table2[[#This Row],[check_in_date]]</f>
        <v>8</v>
      </c>
      <c r="P167">
        <f>Table2[[#This Row],[num_adults]]+Table2[[#This Row],[num_children]]</f>
        <v>2</v>
      </c>
      <c r="Q167" s="3">
        <f>IF(OR(Table2[[#This Row],[booking_status]]="confirmed",Table2[[#This Row],[booking_status]]="checked-out"),Table2[[#This Row],[room_rate_per_night]]*Table2[[#This Row],[Num_Nights]],0)</f>
        <v>672.72</v>
      </c>
      <c r="R167" t="str" cm="1">
        <f t="array" ref="R167">IFERROR(_xlfn.IFS(Table2[[#This Row],[booking_status]]="confirmed","Expected",Table2[[#This Row],[booking_status]]="checked-out","Actual"),"No Revenue")</f>
        <v>Expected</v>
      </c>
      <c r="S167" s="4">
        <f>Table2[[#This Row],[Revenue_Amount]]/Table2[[#This Row],[Num_Nights]]</f>
        <v>84.09</v>
      </c>
    </row>
    <row r="168" spans="1:19" x14ac:dyDescent="0.3">
      <c r="A168">
        <v>167</v>
      </c>
      <c r="B168" t="s">
        <v>50</v>
      </c>
      <c r="C168" s="9">
        <v>45227</v>
      </c>
      <c r="D168" s="9">
        <v>45230</v>
      </c>
      <c r="E168" s="10">
        <v>45204</v>
      </c>
      <c r="F168" t="s">
        <v>18</v>
      </c>
      <c r="G168">
        <v>317.5</v>
      </c>
      <c r="H168">
        <v>2</v>
      </c>
      <c r="I168">
        <v>3</v>
      </c>
      <c r="J168" t="s">
        <v>28</v>
      </c>
      <c r="K168" t="s">
        <v>44</v>
      </c>
      <c r="L168" t="s">
        <v>21</v>
      </c>
      <c r="M168" t="s">
        <v>36</v>
      </c>
      <c r="N168" t="s">
        <v>41</v>
      </c>
      <c r="O168">
        <f>Table2[[#This Row],[check_out_date]]-Table2[[#This Row],[check_in_date]]</f>
        <v>3</v>
      </c>
      <c r="P168">
        <f>Table2[[#This Row],[num_adults]]+Table2[[#This Row],[num_children]]</f>
        <v>5</v>
      </c>
      <c r="Q168" s="3">
        <f>IF(OR(Table2[[#This Row],[booking_status]]="confirmed",Table2[[#This Row],[booking_status]]="checked-out"),Table2[[#This Row],[room_rate_per_night]]*Table2[[#This Row],[Num_Nights]],0)</f>
        <v>952.5</v>
      </c>
      <c r="R168" t="str" cm="1">
        <f t="array" ref="R168">IFERROR(_xlfn.IFS(Table2[[#This Row],[booking_status]]="confirmed","Expected",Table2[[#This Row],[booking_status]]="checked-out","Actual"),"No Revenue")</f>
        <v>Expected</v>
      </c>
      <c r="S168" s="4">
        <f>Table2[[#This Row],[Revenue_Amount]]/Table2[[#This Row],[Num_Nights]]</f>
        <v>317.5</v>
      </c>
    </row>
    <row r="169" spans="1:19" x14ac:dyDescent="0.3">
      <c r="A169">
        <v>168</v>
      </c>
      <c r="B169" t="s">
        <v>31</v>
      </c>
      <c r="C169" s="9">
        <v>45032</v>
      </c>
      <c r="D169" s="9">
        <v>45035</v>
      </c>
      <c r="E169" s="10">
        <v>45021</v>
      </c>
      <c r="F169" t="s">
        <v>27</v>
      </c>
      <c r="G169">
        <v>129.22</v>
      </c>
      <c r="H169">
        <v>1</v>
      </c>
      <c r="I169">
        <v>0</v>
      </c>
      <c r="J169" t="s">
        <v>28</v>
      </c>
      <c r="K169" t="s">
        <v>29</v>
      </c>
      <c r="L169" t="s">
        <v>60</v>
      </c>
      <c r="M169" t="s">
        <v>22</v>
      </c>
      <c r="N169" t="s">
        <v>41</v>
      </c>
      <c r="O169">
        <f>Table2[[#This Row],[check_out_date]]-Table2[[#This Row],[check_in_date]]</f>
        <v>3</v>
      </c>
      <c r="P169">
        <f>Table2[[#This Row],[num_adults]]+Table2[[#This Row],[num_children]]</f>
        <v>1</v>
      </c>
      <c r="Q169" s="3">
        <f>IF(OR(Table2[[#This Row],[booking_status]]="confirmed",Table2[[#This Row],[booking_status]]="checked-out"),Table2[[#This Row],[room_rate_per_night]]*Table2[[#This Row],[Num_Nights]],0)</f>
        <v>0</v>
      </c>
      <c r="R169" t="str" cm="1">
        <f t="array" ref="R169">IFERROR(_xlfn.IFS(Table2[[#This Row],[booking_status]]="confirmed","Expected",Table2[[#This Row],[booking_status]]="checked-out","Actual"),"No Revenue")</f>
        <v>No Revenue</v>
      </c>
      <c r="S169" s="4">
        <f>Table2[[#This Row],[Revenue_Amount]]/Table2[[#This Row],[Num_Nights]]</f>
        <v>0</v>
      </c>
    </row>
    <row r="170" spans="1:19" x14ac:dyDescent="0.3">
      <c r="A170">
        <v>169</v>
      </c>
      <c r="B170" t="s">
        <v>31</v>
      </c>
      <c r="C170" s="9">
        <v>45029</v>
      </c>
      <c r="D170" s="9">
        <v>45035</v>
      </c>
      <c r="E170" s="10">
        <v>45009</v>
      </c>
      <c r="F170" t="s">
        <v>27</v>
      </c>
      <c r="G170">
        <v>124.88</v>
      </c>
      <c r="H170">
        <v>3</v>
      </c>
      <c r="I170">
        <v>1</v>
      </c>
      <c r="J170" t="s">
        <v>55</v>
      </c>
      <c r="K170" t="s">
        <v>66</v>
      </c>
      <c r="L170" t="s">
        <v>21</v>
      </c>
      <c r="M170" t="s">
        <v>36</v>
      </c>
      <c r="N170" t="s">
        <v>41</v>
      </c>
      <c r="O170">
        <f>Table2[[#This Row],[check_out_date]]-Table2[[#This Row],[check_in_date]]</f>
        <v>6</v>
      </c>
      <c r="P170">
        <f>Table2[[#This Row],[num_adults]]+Table2[[#This Row],[num_children]]</f>
        <v>4</v>
      </c>
      <c r="Q170" s="3">
        <f>IF(OR(Table2[[#This Row],[booking_status]]="confirmed",Table2[[#This Row],[booking_status]]="checked-out"),Table2[[#This Row],[room_rate_per_night]]*Table2[[#This Row],[Num_Nights]],0)</f>
        <v>749.28</v>
      </c>
      <c r="R170" t="str" cm="1">
        <f t="array" ref="R170">IFERROR(_xlfn.IFS(Table2[[#This Row],[booking_status]]="confirmed","Expected",Table2[[#This Row],[booking_status]]="checked-out","Actual"),"No Revenue")</f>
        <v>Expected</v>
      </c>
      <c r="S170" s="4">
        <f>Table2[[#This Row],[Revenue_Amount]]/Table2[[#This Row],[Num_Nights]]</f>
        <v>124.88</v>
      </c>
    </row>
    <row r="171" spans="1:19" hidden="1" x14ac:dyDescent="0.3">
      <c r="A171">
        <v>170</v>
      </c>
      <c r="B171" t="s">
        <v>50</v>
      </c>
      <c r="C171" s="9">
        <v>45077</v>
      </c>
      <c r="D171" s="9">
        <v>45081</v>
      </c>
      <c r="E171" s="10">
        <v>45053</v>
      </c>
      <c r="F171" t="s">
        <v>54</v>
      </c>
      <c r="G171">
        <v>558.80999999999995</v>
      </c>
      <c r="H171">
        <v>1</v>
      </c>
      <c r="I171">
        <v>0</v>
      </c>
      <c r="J171" t="s">
        <v>35</v>
      </c>
      <c r="K171" t="s">
        <v>66</v>
      </c>
      <c r="L171" t="s">
        <v>21</v>
      </c>
      <c r="M171" t="s">
        <v>36</v>
      </c>
      <c r="N171" t="s">
        <v>23</v>
      </c>
      <c r="O171">
        <f>Table2[[#This Row],[check_out_date]]-Table2[[#This Row],[check_in_date]]</f>
        <v>4</v>
      </c>
      <c r="P171">
        <f>Table2[[#This Row],[num_adults]]+Table2[[#This Row],[num_children]]</f>
        <v>1</v>
      </c>
      <c r="Q171" s="3">
        <f>IF(OR(Table2[[#This Row],[booking_status]]="confirmed",Table2[[#This Row],[booking_status]]="checked-out"),Table2[[#This Row],[room_rate_per_night]]*Table2[[#This Row],[Num_Nights]],0)</f>
        <v>2235.2399999999998</v>
      </c>
      <c r="R171" t="str" cm="1">
        <f t="array" ref="R171">IFERROR(_xlfn.IFS(Table2[[#This Row],[booking_status]]="confirmed","Expected",Table2[[#This Row],[booking_status]]="checked-out","Actual"),"No Revenue")</f>
        <v>Expected</v>
      </c>
      <c r="S171" s="4">
        <f>Table2[[#This Row],[Revenue_Amount]]/Table2[[#This Row],[Num_Nights]]</f>
        <v>558.80999999999995</v>
      </c>
    </row>
    <row r="172" spans="1:19" x14ac:dyDescent="0.3">
      <c r="A172">
        <v>171</v>
      </c>
      <c r="B172" t="s">
        <v>50</v>
      </c>
      <c r="C172" s="9">
        <v>45129</v>
      </c>
      <c r="D172" s="9">
        <v>45130</v>
      </c>
      <c r="E172" s="10">
        <v>45080</v>
      </c>
      <c r="F172" t="s">
        <v>54</v>
      </c>
      <c r="G172">
        <v>387.68</v>
      </c>
      <c r="H172">
        <v>3</v>
      </c>
      <c r="I172">
        <v>2</v>
      </c>
      <c r="J172" t="s">
        <v>28</v>
      </c>
      <c r="K172" t="s">
        <v>29</v>
      </c>
      <c r="L172" t="s">
        <v>60</v>
      </c>
      <c r="M172" t="s">
        <v>22</v>
      </c>
      <c r="N172" t="s">
        <v>41</v>
      </c>
      <c r="O172">
        <f>Table2[[#This Row],[check_out_date]]-Table2[[#This Row],[check_in_date]]</f>
        <v>1</v>
      </c>
      <c r="P172">
        <f>Table2[[#This Row],[num_adults]]+Table2[[#This Row],[num_children]]</f>
        <v>5</v>
      </c>
      <c r="Q172" s="3">
        <f>IF(OR(Table2[[#This Row],[booking_status]]="confirmed",Table2[[#This Row],[booking_status]]="checked-out"),Table2[[#This Row],[room_rate_per_night]]*Table2[[#This Row],[Num_Nights]],0)</f>
        <v>0</v>
      </c>
      <c r="R172" t="str" cm="1">
        <f t="array" ref="R172">IFERROR(_xlfn.IFS(Table2[[#This Row],[booking_status]]="confirmed","Expected",Table2[[#This Row],[booking_status]]="checked-out","Actual"),"No Revenue")</f>
        <v>No Revenue</v>
      </c>
      <c r="S172" s="4">
        <f>Table2[[#This Row],[Revenue_Amount]]/Table2[[#This Row],[Num_Nights]]</f>
        <v>0</v>
      </c>
    </row>
    <row r="173" spans="1:19" hidden="1" x14ac:dyDescent="0.3">
      <c r="A173">
        <v>172</v>
      </c>
      <c r="B173" t="s">
        <v>37</v>
      </c>
      <c r="C173" s="9">
        <v>45021</v>
      </c>
      <c r="D173" s="9">
        <v>45029</v>
      </c>
      <c r="E173" s="10">
        <v>44977</v>
      </c>
      <c r="F173" t="s">
        <v>27</v>
      </c>
      <c r="G173">
        <v>176.89</v>
      </c>
      <c r="H173">
        <v>2</v>
      </c>
      <c r="I173">
        <v>0</v>
      </c>
      <c r="J173" t="s">
        <v>35</v>
      </c>
      <c r="K173" t="s">
        <v>29</v>
      </c>
      <c r="L173" t="s">
        <v>21</v>
      </c>
      <c r="M173" t="s">
        <v>36</v>
      </c>
      <c r="N173" t="s">
        <v>41</v>
      </c>
      <c r="O173">
        <f>Table2[[#This Row],[check_out_date]]-Table2[[#This Row],[check_in_date]]</f>
        <v>8</v>
      </c>
      <c r="P173">
        <f>Table2[[#This Row],[num_adults]]+Table2[[#This Row],[num_children]]</f>
        <v>2</v>
      </c>
      <c r="Q173" s="3">
        <f>IF(OR(Table2[[#This Row],[booking_status]]="confirmed",Table2[[#This Row],[booking_status]]="checked-out"),Table2[[#This Row],[room_rate_per_night]]*Table2[[#This Row],[Num_Nights]],0)</f>
        <v>1415.12</v>
      </c>
      <c r="R173" t="str" cm="1">
        <f t="array" ref="R173">IFERROR(_xlfn.IFS(Table2[[#This Row],[booking_status]]="confirmed","Expected",Table2[[#This Row],[booking_status]]="checked-out","Actual"),"No Revenue")</f>
        <v>Expected</v>
      </c>
      <c r="S173" s="4">
        <f>Table2[[#This Row],[Revenue_Amount]]/Table2[[#This Row],[Num_Nights]]</f>
        <v>176.89</v>
      </c>
    </row>
    <row r="174" spans="1:19" x14ac:dyDescent="0.3">
      <c r="A174">
        <v>173</v>
      </c>
      <c r="B174" t="s">
        <v>37</v>
      </c>
      <c r="C174" s="9">
        <v>45278</v>
      </c>
      <c r="D174" s="9">
        <v>45288</v>
      </c>
      <c r="E174" s="10">
        <v>45243</v>
      </c>
      <c r="F174" t="s">
        <v>18</v>
      </c>
      <c r="G174">
        <v>270.81</v>
      </c>
      <c r="H174">
        <v>2</v>
      </c>
      <c r="I174">
        <v>1</v>
      </c>
      <c r="J174" t="s">
        <v>28</v>
      </c>
      <c r="K174" t="s">
        <v>29</v>
      </c>
      <c r="L174" t="s">
        <v>70</v>
      </c>
      <c r="M174" t="s">
        <v>36</v>
      </c>
      <c r="N174" t="s">
        <v>45</v>
      </c>
      <c r="O174">
        <f>Table2[[#This Row],[check_out_date]]-Table2[[#This Row],[check_in_date]]</f>
        <v>10</v>
      </c>
      <c r="P174">
        <f>Table2[[#This Row],[num_adults]]+Table2[[#This Row],[num_children]]</f>
        <v>3</v>
      </c>
      <c r="Q174" s="3">
        <f>IF(OR(Table2[[#This Row],[booking_status]]="confirmed",Table2[[#This Row],[booking_status]]="checked-out"),Table2[[#This Row],[room_rate_per_night]]*Table2[[#This Row],[Num_Nights]],0)</f>
        <v>0</v>
      </c>
      <c r="R174" t="str" cm="1">
        <f t="array" ref="R174">IFERROR(_xlfn.IFS(Table2[[#This Row],[booking_status]]="confirmed","Expected",Table2[[#This Row],[booking_status]]="checked-out","Actual"),"No Revenue")</f>
        <v>No Revenue</v>
      </c>
      <c r="S174" s="4">
        <f>Table2[[#This Row],[Revenue_Amount]]/Table2[[#This Row],[Num_Nights]]</f>
        <v>0</v>
      </c>
    </row>
    <row r="175" spans="1:19" x14ac:dyDescent="0.3">
      <c r="A175">
        <v>174</v>
      </c>
      <c r="B175" t="s">
        <v>14</v>
      </c>
      <c r="C175" s="9">
        <v>44930</v>
      </c>
      <c r="D175" s="9">
        <v>44935</v>
      </c>
      <c r="E175" s="10">
        <v>44914</v>
      </c>
      <c r="F175" t="s">
        <v>27</v>
      </c>
      <c r="G175">
        <v>135.19999999999999</v>
      </c>
      <c r="H175">
        <v>3</v>
      </c>
      <c r="I175">
        <v>0</v>
      </c>
      <c r="J175" t="s">
        <v>55</v>
      </c>
      <c r="K175" t="s">
        <v>66</v>
      </c>
      <c r="L175" t="s">
        <v>70</v>
      </c>
      <c r="M175" t="s">
        <v>36</v>
      </c>
      <c r="N175" t="s">
        <v>41</v>
      </c>
      <c r="O175">
        <f>Table2[[#This Row],[check_out_date]]-Table2[[#This Row],[check_in_date]]</f>
        <v>5</v>
      </c>
      <c r="P175">
        <f>Table2[[#This Row],[num_adults]]+Table2[[#This Row],[num_children]]</f>
        <v>3</v>
      </c>
      <c r="Q175" s="3">
        <f>IF(OR(Table2[[#This Row],[booking_status]]="confirmed",Table2[[#This Row],[booking_status]]="checked-out"),Table2[[#This Row],[room_rate_per_night]]*Table2[[#This Row],[Num_Nights]],0)</f>
        <v>0</v>
      </c>
      <c r="R175" t="str" cm="1">
        <f t="array" ref="R175">IFERROR(_xlfn.IFS(Table2[[#This Row],[booking_status]]="confirmed","Expected",Table2[[#This Row],[booking_status]]="checked-out","Actual"),"No Revenue")</f>
        <v>No Revenue</v>
      </c>
      <c r="S175" s="4">
        <f>Table2[[#This Row],[Revenue_Amount]]/Table2[[#This Row],[Num_Nights]]</f>
        <v>0</v>
      </c>
    </row>
    <row r="176" spans="1:19" x14ac:dyDescent="0.3">
      <c r="A176">
        <v>175</v>
      </c>
      <c r="B176" t="s">
        <v>14</v>
      </c>
      <c r="C176" s="9">
        <v>45263</v>
      </c>
      <c r="D176" s="9">
        <v>45274</v>
      </c>
      <c r="E176" s="10">
        <v>45253</v>
      </c>
      <c r="F176" t="s">
        <v>49</v>
      </c>
      <c r="G176">
        <v>84.01</v>
      </c>
      <c r="H176">
        <v>3</v>
      </c>
      <c r="I176">
        <v>0</v>
      </c>
      <c r="J176" t="s">
        <v>28</v>
      </c>
      <c r="K176" t="s">
        <v>20</v>
      </c>
      <c r="L176" t="s">
        <v>21</v>
      </c>
      <c r="M176" t="s">
        <v>36</v>
      </c>
      <c r="N176" t="s">
        <v>41</v>
      </c>
      <c r="O176">
        <f>Table2[[#This Row],[check_out_date]]-Table2[[#This Row],[check_in_date]]</f>
        <v>11</v>
      </c>
      <c r="P176">
        <f>Table2[[#This Row],[num_adults]]+Table2[[#This Row],[num_children]]</f>
        <v>3</v>
      </c>
      <c r="Q176" s="3">
        <f>IF(OR(Table2[[#This Row],[booking_status]]="confirmed",Table2[[#This Row],[booking_status]]="checked-out"),Table2[[#This Row],[room_rate_per_night]]*Table2[[#This Row],[Num_Nights]],0)</f>
        <v>924.11</v>
      </c>
      <c r="R176" t="str" cm="1">
        <f t="array" ref="R176">IFERROR(_xlfn.IFS(Table2[[#This Row],[booking_status]]="confirmed","Expected",Table2[[#This Row],[booking_status]]="checked-out","Actual"),"No Revenue")</f>
        <v>Expected</v>
      </c>
      <c r="S176" s="4">
        <f>Table2[[#This Row],[Revenue_Amount]]/Table2[[#This Row],[Num_Nights]]</f>
        <v>84.01</v>
      </c>
    </row>
    <row r="177" spans="1:19" x14ac:dyDescent="0.3">
      <c r="A177">
        <v>176</v>
      </c>
      <c r="B177" t="s">
        <v>31</v>
      </c>
      <c r="C177" s="9">
        <v>45042</v>
      </c>
      <c r="D177" s="9">
        <v>45043</v>
      </c>
      <c r="E177" s="10">
        <v>44998</v>
      </c>
      <c r="F177" t="s">
        <v>27</v>
      </c>
      <c r="G177">
        <v>144.85</v>
      </c>
      <c r="H177">
        <v>1</v>
      </c>
      <c r="I177">
        <v>3</v>
      </c>
      <c r="J177" t="s">
        <v>28</v>
      </c>
      <c r="K177" t="s">
        <v>99</v>
      </c>
      <c r="L177" t="s">
        <v>60</v>
      </c>
      <c r="M177" t="s">
        <v>36</v>
      </c>
      <c r="N177" t="s">
        <v>41</v>
      </c>
      <c r="O177">
        <f>Table2[[#This Row],[check_out_date]]-Table2[[#This Row],[check_in_date]]</f>
        <v>1</v>
      </c>
      <c r="P177">
        <f>Table2[[#This Row],[num_adults]]+Table2[[#This Row],[num_children]]</f>
        <v>4</v>
      </c>
      <c r="Q177" s="3">
        <f>IF(OR(Table2[[#This Row],[booking_status]]="confirmed",Table2[[#This Row],[booking_status]]="checked-out"),Table2[[#This Row],[room_rate_per_night]]*Table2[[#This Row],[Num_Nights]],0)</f>
        <v>0</v>
      </c>
      <c r="R177" t="str" cm="1">
        <f t="array" ref="R177">IFERROR(_xlfn.IFS(Table2[[#This Row],[booking_status]]="confirmed","Expected",Table2[[#This Row],[booking_status]]="checked-out","Actual"),"No Revenue")</f>
        <v>No Revenue</v>
      </c>
      <c r="S177" s="4">
        <f>Table2[[#This Row],[Revenue_Amount]]/Table2[[#This Row],[Num_Nights]]</f>
        <v>0</v>
      </c>
    </row>
    <row r="178" spans="1:19" x14ac:dyDescent="0.3">
      <c r="A178">
        <v>177</v>
      </c>
      <c r="B178" t="s">
        <v>50</v>
      </c>
      <c r="C178" s="9">
        <v>45103</v>
      </c>
      <c r="D178" s="9">
        <v>45106</v>
      </c>
      <c r="E178" s="10">
        <v>45079</v>
      </c>
      <c r="F178" t="s">
        <v>27</v>
      </c>
      <c r="G178">
        <v>216.27</v>
      </c>
      <c r="H178">
        <v>3</v>
      </c>
      <c r="I178">
        <v>0</v>
      </c>
      <c r="J178" t="s">
        <v>19</v>
      </c>
      <c r="K178" t="s">
        <v>20</v>
      </c>
      <c r="L178" t="s">
        <v>56</v>
      </c>
      <c r="M178" t="s">
        <v>22</v>
      </c>
      <c r="N178" t="s">
        <v>45</v>
      </c>
      <c r="O178">
        <f>Table2[[#This Row],[check_out_date]]-Table2[[#This Row],[check_in_date]]</f>
        <v>3</v>
      </c>
      <c r="P178">
        <f>Table2[[#This Row],[num_adults]]+Table2[[#This Row],[num_children]]</f>
        <v>3</v>
      </c>
      <c r="Q178" s="3">
        <f>IF(OR(Table2[[#This Row],[booking_status]]="confirmed",Table2[[#This Row],[booking_status]]="checked-out"),Table2[[#This Row],[room_rate_per_night]]*Table2[[#This Row],[Num_Nights]],0)</f>
        <v>648.81000000000006</v>
      </c>
      <c r="R178" t="str" cm="1">
        <f t="array" ref="R178">IFERROR(_xlfn.IFS(Table2[[#This Row],[booking_status]]="confirmed","Expected",Table2[[#This Row],[booking_status]]="checked-out","Actual"),"No Revenue")</f>
        <v>Actual</v>
      </c>
      <c r="S178" s="4">
        <f>Table2[[#This Row],[Revenue_Amount]]/Table2[[#This Row],[Num_Nights]]</f>
        <v>216.27</v>
      </c>
    </row>
    <row r="179" spans="1:19" x14ac:dyDescent="0.3">
      <c r="A179">
        <v>178</v>
      </c>
      <c r="B179" t="s">
        <v>14</v>
      </c>
      <c r="C179" s="9">
        <v>45233</v>
      </c>
      <c r="D179" s="9">
        <v>45241</v>
      </c>
      <c r="E179" s="10">
        <v>45199</v>
      </c>
      <c r="F179" t="s">
        <v>27</v>
      </c>
      <c r="G179">
        <v>117.74</v>
      </c>
      <c r="H179">
        <v>1</v>
      </c>
      <c r="I179">
        <v>1</v>
      </c>
      <c r="J179" t="s">
        <v>19</v>
      </c>
      <c r="K179" t="s">
        <v>66</v>
      </c>
      <c r="L179" t="s">
        <v>60</v>
      </c>
      <c r="M179" t="s">
        <v>36</v>
      </c>
      <c r="N179" t="s">
        <v>23</v>
      </c>
      <c r="O179">
        <f>Table2[[#This Row],[check_out_date]]-Table2[[#This Row],[check_in_date]]</f>
        <v>8</v>
      </c>
      <c r="P179">
        <f>Table2[[#This Row],[num_adults]]+Table2[[#This Row],[num_children]]</f>
        <v>2</v>
      </c>
      <c r="Q179" s="3">
        <f>IF(OR(Table2[[#This Row],[booking_status]]="confirmed",Table2[[#This Row],[booking_status]]="checked-out"),Table2[[#This Row],[room_rate_per_night]]*Table2[[#This Row],[Num_Nights]],0)</f>
        <v>0</v>
      </c>
      <c r="R179" t="str" cm="1">
        <f t="array" ref="R179">IFERROR(_xlfn.IFS(Table2[[#This Row],[booking_status]]="confirmed","Expected",Table2[[#This Row],[booking_status]]="checked-out","Actual"),"No Revenue")</f>
        <v>No Revenue</v>
      </c>
      <c r="S179" s="4">
        <f>Table2[[#This Row],[Revenue_Amount]]/Table2[[#This Row],[Num_Nights]]</f>
        <v>0</v>
      </c>
    </row>
    <row r="180" spans="1:19" x14ac:dyDescent="0.3">
      <c r="A180">
        <v>179</v>
      </c>
      <c r="B180" t="s">
        <v>31</v>
      </c>
      <c r="C180" s="9">
        <v>45074</v>
      </c>
      <c r="D180" s="9">
        <v>45077</v>
      </c>
      <c r="E180" s="10">
        <v>45047</v>
      </c>
      <c r="F180" t="s">
        <v>54</v>
      </c>
      <c r="G180">
        <v>347.16</v>
      </c>
      <c r="H180">
        <v>2</v>
      </c>
      <c r="I180">
        <v>0</v>
      </c>
      <c r="J180" t="s">
        <v>28</v>
      </c>
      <c r="K180" t="s">
        <v>20</v>
      </c>
      <c r="L180" t="s">
        <v>21</v>
      </c>
      <c r="M180" t="s">
        <v>36</v>
      </c>
      <c r="N180" t="s">
        <v>41</v>
      </c>
      <c r="O180">
        <f>Table2[[#This Row],[check_out_date]]-Table2[[#This Row],[check_in_date]]</f>
        <v>3</v>
      </c>
      <c r="P180">
        <f>Table2[[#This Row],[num_adults]]+Table2[[#This Row],[num_children]]</f>
        <v>2</v>
      </c>
      <c r="Q180" s="3">
        <f>IF(OR(Table2[[#This Row],[booking_status]]="confirmed",Table2[[#This Row],[booking_status]]="checked-out"),Table2[[#This Row],[room_rate_per_night]]*Table2[[#This Row],[Num_Nights]],0)</f>
        <v>1041.48</v>
      </c>
      <c r="R180" t="str" cm="1">
        <f t="array" ref="R180">IFERROR(_xlfn.IFS(Table2[[#This Row],[booking_status]]="confirmed","Expected",Table2[[#This Row],[booking_status]]="checked-out","Actual"),"No Revenue")</f>
        <v>Expected</v>
      </c>
      <c r="S180" s="4">
        <f>Table2[[#This Row],[Revenue_Amount]]/Table2[[#This Row],[Num_Nights]]</f>
        <v>347.16</v>
      </c>
    </row>
    <row r="181" spans="1:19" x14ac:dyDescent="0.3">
      <c r="A181">
        <v>180</v>
      </c>
      <c r="B181" t="s">
        <v>50</v>
      </c>
      <c r="C181" s="9">
        <v>45082</v>
      </c>
      <c r="D181" s="9">
        <v>45086</v>
      </c>
      <c r="E181" s="10">
        <v>45048</v>
      </c>
      <c r="F181" t="s">
        <v>27</v>
      </c>
      <c r="G181">
        <v>211.13</v>
      </c>
      <c r="H181">
        <v>2</v>
      </c>
      <c r="I181">
        <v>3</v>
      </c>
      <c r="J181" t="s">
        <v>55</v>
      </c>
      <c r="K181" t="s">
        <v>29</v>
      </c>
      <c r="L181" t="s">
        <v>21</v>
      </c>
      <c r="M181" t="s">
        <v>22</v>
      </c>
      <c r="N181" t="s">
        <v>45</v>
      </c>
      <c r="O181">
        <f>Table2[[#This Row],[check_out_date]]-Table2[[#This Row],[check_in_date]]</f>
        <v>4</v>
      </c>
      <c r="P181">
        <f>Table2[[#This Row],[num_adults]]+Table2[[#This Row],[num_children]]</f>
        <v>5</v>
      </c>
      <c r="Q181" s="3">
        <f>IF(OR(Table2[[#This Row],[booking_status]]="confirmed",Table2[[#This Row],[booking_status]]="checked-out"),Table2[[#This Row],[room_rate_per_night]]*Table2[[#This Row],[Num_Nights]],0)</f>
        <v>844.52</v>
      </c>
      <c r="R181" t="str" cm="1">
        <f t="array" ref="R181">IFERROR(_xlfn.IFS(Table2[[#This Row],[booking_status]]="confirmed","Expected",Table2[[#This Row],[booking_status]]="checked-out","Actual"),"No Revenue")</f>
        <v>Expected</v>
      </c>
      <c r="S181" s="4">
        <f>Table2[[#This Row],[Revenue_Amount]]/Table2[[#This Row],[Num_Nights]]</f>
        <v>211.13</v>
      </c>
    </row>
    <row r="182" spans="1:19" x14ac:dyDescent="0.3">
      <c r="A182">
        <v>181</v>
      </c>
      <c r="B182" t="s">
        <v>14</v>
      </c>
      <c r="C182" s="9">
        <v>45166</v>
      </c>
      <c r="D182" s="9">
        <v>45167</v>
      </c>
      <c r="E182" s="10">
        <v>45144</v>
      </c>
      <c r="F182" t="s">
        <v>49</v>
      </c>
      <c r="G182">
        <v>86.88</v>
      </c>
      <c r="H182">
        <v>2</v>
      </c>
      <c r="I182">
        <v>1</v>
      </c>
      <c r="J182" t="s">
        <v>19</v>
      </c>
      <c r="K182" t="s">
        <v>29</v>
      </c>
      <c r="L182" t="s">
        <v>21</v>
      </c>
      <c r="M182" t="s">
        <v>36</v>
      </c>
      <c r="N182" t="s">
        <v>41</v>
      </c>
      <c r="O182">
        <f>Table2[[#This Row],[check_out_date]]-Table2[[#This Row],[check_in_date]]</f>
        <v>1</v>
      </c>
      <c r="P182">
        <f>Table2[[#This Row],[num_adults]]+Table2[[#This Row],[num_children]]</f>
        <v>3</v>
      </c>
      <c r="Q182" s="3">
        <f>IF(OR(Table2[[#This Row],[booking_status]]="confirmed",Table2[[#This Row],[booking_status]]="checked-out"),Table2[[#This Row],[room_rate_per_night]]*Table2[[#This Row],[Num_Nights]],0)</f>
        <v>86.88</v>
      </c>
      <c r="R182" t="str" cm="1">
        <f t="array" ref="R182">IFERROR(_xlfn.IFS(Table2[[#This Row],[booking_status]]="confirmed","Expected",Table2[[#This Row],[booking_status]]="checked-out","Actual"),"No Revenue")</f>
        <v>Expected</v>
      </c>
      <c r="S182" s="4">
        <f>Table2[[#This Row],[Revenue_Amount]]/Table2[[#This Row],[Num_Nights]]</f>
        <v>86.88</v>
      </c>
    </row>
    <row r="183" spans="1:19" x14ac:dyDescent="0.3">
      <c r="A183">
        <v>182</v>
      </c>
      <c r="B183" t="s">
        <v>37</v>
      </c>
      <c r="C183" s="9">
        <v>44927</v>
      </c>
      <c r="D183" s="9">
        <v>44930</v>
      </c>
      <c r="E183" s="10">
        <v>44876</v>
      </c>
      <c r="F183" t="s">
        <v>49</v>
      </c>
      <c r="G183">
        <v>112.28</v>
      </c>
      <c r="H183">
        <v>1</v>
      </c>
      <c r="I183">
        <v>0</v>
      </c>
      <c r="J183" t="s">
        <v>94</v>
      </c>
      <c r="K183" t="s">
        <v>29</v>
      </c>
      <c r="L183" t="s">
        <v>21</v>
      </c>
      <c r="M183" t="s">
        <v>22</v>
      </c>
      <c r="N183" t="s">
        <v>41</v>
      </c>
      <c r="O183">
        <f>Table2[[#This Row],[check_out_date]]-Table2[[#This Row],[check_in_date]]</f>
        <v>3</v>
      </c>
      <c r="P183">
        <f>Table2[[#This Row],[num_adults]]+Table2[[#This Row],[num_children]]</f>
        <v>1</v>
      </c>
      <c r="Q183" s="3">
        <f>IF(OR(Table2[[#This Row],[booking_status]]="confirmed",Table2[[#This Row],[booking_status]]="checked-out"),Table2[[#This Row],[room_rate_per_night]]*Table2[[#This Row],[Num_Nights]],0)</f>
        <v>336.84000000000003</v>
      </c>
      <c r="R183" t="str" cm="1">
        <f t="array" ref="R183">IFERROR(_xlfn.IFS(Table2[[#This Row],[booking_status]]="confirmed","Expected",Table2[[#This Row],[booking_status]]="checked-out","Actual"),"No Revenue")</f>
        <v>Expected</v>
      </c>
      <c r="S183" s="4">
        <f>Table2[[#This Row],[Revenue_Amount]]/Table2[[#This Row],[Num_Nights]]</f>
        <v>112.28000000000002</v>
      </c>
    </row>
    <row r="184" spans="1:19" x14ac:dyDescent="0.3">
      <c r="A184">
        <v>183</v>
      </c>
      <c r="B184" t="s">
        <v>37</v>
      </c>
      <c r="C184" s="9">
        <v>45226</v>
      </c>
      <c r="D184" s="9">
        <v>45231</v>
      </c>
      <c r="E184" s="10">
        <v>45145</v>
      </c>
      <c r="F184" t="s">
        <v>18</v>
      </c>
      <c r="G184">
        <v>238.48</v>
      </c>
      <c r="H184">
        <v>1</v>
      </c>
      <c r="I184">
        <v>0</v>
      </c>
      <c r="J184" t="s">
        <v>94</v>
      </c>
      <c r="K184" t="s">
        <v>99</v>
      </c>
      <c r="L184" t="s">
        <v>21</v>
      </c>
      <c r="M184" t="s">
        <v>36</v>
      </c>
      <c r="N184" t="s">
        <v>41</v>
      </c>
      <c r="O184">
        <f>Table2[[#This Row],[check_out_date]]-Table2[[#This Row],[check_in_date]]</f>
        <v>5</v>
      </c>
      <c r="P184">
        <f>Table2[[#This Row],[num_adults]]+Table2[[#This Row],[num_children]]</f>
        <v>1</v>
      </c>
      <c r="Q184" s="3">
        <f>IF(OR(Table2[[#This Row],[booking_status]]="confirmed",Table2[[#This Row],[booking_status]]="checked-out"),Table2[[#This Row],[room_rate_per_night]]*Table2[[#This Row],[Num_Nights]],0)</f>
        <v>1192.3999999999999</v>
      </c>
      <c r="R184" t="str" cm="1">
        <f t="array" ref="R184">IFERROR(_xlfn.IFS(Table2[[#This Row],[booking_status]]="confirmed","Expected",Table2[[#This Row],[booking_status]]="checked-out","Actual"),"No Revenue")</f>
        <v>Expected</v>
      </c>
      <c r="S184" s="4">
        <f>Table2[[#This Row],[Revenue_Amount]]/Table2[[#This Row],[Num_Nights]]</f>
        <v>238.47999999999996</v>
      </c>
    </row>
    <row r="185" spans="1:19" x14ac:dyDescent="0.3">
      <c r="A185">
        <v>184</v>
      </c>
      <c r="B185" t="s">
        <v>37</v>
      </c>
      <c r="C185" s="9">
        <v>45073</v>
      </c>
      <c r="D185" s="9">
        <v>45082</v>
      </c>
      <c r="E185" s="10">
        <v>45065</v>
      </c>
      <c r="F185" t="s">
        <v>18</v>
      </c>
      <c r="G185">
        <v>207.92</v>
      </c>
      <c r="H185">
        <v>3</v>
      </c>
      <c r="I185">
        <v>0</v>
      </c>
      <c r="J185" t="s">
        <v>19</v>
      </c>
      <c r="K185" t="s">
        <v>44</v>
      </c>
      <c r="L185" t="s">
        <v>60</v>
      </c>
      <c r="M185" t="s">
        <v>22</v>
      </c>
      <c r="N185" t="s">
        <v>41</v>
      </c>
      <c r="O185">
        <f>Table2[[#This Row],[check_out_date]]-Table2[[#This Row],[check_in_date]]</f>
        <v>9</v>
      </c>
      <c r="P185">
        <f>Table2[[#This Row],[num_adults]]+Table2[[#This Row],[num_children]]</f>
        <v>3</v>
      </c>
      <c r="Q185" s="3">
        <f>IF(OR(Table2[[#This Row],[booking_status]]="confirmed",Table2[[#This Row],[booking_status]]="checked-out"),Table2[[#This Row],[room_rate_per_night]]*Table2[[#This Row],[Num_Nights]],0)</f>
        <v>0</v>
      </c>
      <c r="R185" t="str" cm="1">
        <f t="array" ref="R185">IFERROR(_xlfn.IFS(Table2[[#This Row],[booking_status]]="confirmed","Expected",Table2[[#This Row],[booking_status]]="checked-out","Actual"),"No Revenue")</f>
        <v>No Revenue</v>
      </c>
      <c r="S185" s="4">
        <f>Table2[[#This Row],[Revenue_Amount]]/Table2[[#This Row],[Num_Nights]]</f>
        <v>0</v>
      </c>
    </row>
    <row r="186" spans="1:19" x14ac:dyDescent="0.3">
      <c r="A186">
        <v>185</v>
      </c>
      <c r="B186" t="s">
        <v>31</v>
      </c>
      <c r="C186" s="9">
        <v>44992</v>
      </c>
      <c r="D186" s="9">
        <v>44998</v>
      </c>
      <c r="E186" s="10">
        <v>44940</v>
      </c>
      <c r="F186" t="s">
        <v>27</v>
      </c>
      <c r="G186">
        <v>103.64</v>
      </c>
      <c r="H186">
        <v>4</v>
      </c>
      <c r="I186">
        <v>0</v>
      </c>
      <c r="J186" t="s">
        <v>55</v>
      </c>
      <c r="K186" t="s">
        <v>44</v>
      </c>
      <c r="L186" t="s">
        <v>70</v>
      </c>
      <c r="M186" t="s">
        <v>36</v>
      </c>
      <c r="N186" t="s">
        <v>41</v>
      </c>
      <c r="O186">
        <f>Table2[[#This Row],[check_out_date]]-Table2[[#This Row],[check_in_date]]</f>
        <v>6</v>
      </c>
      <c r="P186">
        <f>Table2[[#This Row],[num_adults]]+Table2[[#This Row],[num_children]]</f>
        <v>4</v>
      </c>
      <c r="Q186" s="3">
        <f>IF(OR(Table2[[#This Row],[booking_status]]="confirmed",Table2[[#This Row],[booking_status]]="checked-out"),Table2[[#This Row],[room_rate_per_night]]*Table2[[#This Row],[Num_Nights]],0)</f>
        <v>0</v>
      </c>
      <c r="R186" t="str" cm="1">
        <f t="array" ref="R186">IFERROR(_xlfn.IFS(Table2[[#This Row],[booking_status]]="confirmed","Expected",Table2[[#This Row],[booking_status]]="checked-out","Actual"),"No Revenue")</f>
        <v>No Revenue</v>
      </c>
      <c r="S186" s="4">
        <f>Table2[[#This Row],[Revenue_Amount]]/Table2[[#This Row],[Num_Nights]]</f>
        <v>0</v>
      </c>
    </row>
    <row r="187" spans="1:19" x14ac:dyDescent="0.3">
      <c r="A187">
        <v>186</v>
      </c>
      <c r="B187" t="s">
        <v>31</v>
      </c>
      <c r="C187" s="9">
        <v>45286</v>
      </c>
      <c r="D187" s="9">
        <v>45288</v>
      </c>
      <c r="E187" s="10">
        <v>45262</v>
      </c>
      <c r="F187" t="s">
        <v>54</v>
      </c>
      <c r="G187">
        <v>251.27</v>
      </c>
      <c r="H187">
        <v>3</v>
      </c>
      <c r="I187">
        <v>0</v>
      </c>
      <c r="J187" t="s">
        <v>94</v>
      </c>
      <c r="K187" t="s">
        <v>99</v>
      </c>
      <c r="L187" t="s">
        <v>56</v>
      </c>
      <c r="M187" t="s">
        <v>36</v>
      </c>
      <c r="N187" t="s">
        <v>41</v>
      </c>
      <c r="O187">
        <f>Table2[[#This Row],[check_out_date]]-Table2[[#This Row],[check_in_date]]</f>
        <v>2</v>
      </c>
      <c r="P187">
        <f>Table2[[#This Row],[num_adults]]+Table2[[#This Row],[num_children]]</f>
        <v>3</v>
      </c>
      <c r="Q187" s="3">
        <f>IF(OR(Table2[[#This Row],[booking_status]]="confirmed",Table2[[#This Row],[booking_status]]="checked-out"),Table2[[#This Row],[room_rate_per_night]]*Table2[[#This Row],[Num_Nights]],0)</f>
        <v>502.54</v>
      </c>
      <c r="R187" t="str" cm="1">
        <f t="array" ref="R187">IFERROR(_xlfn.IFS(Table2[[#This Row],[booking_status]]="confirmed","Expected",Table2[[#This Row],[booking_status]]="checked-out","Actual"),"No Revenue")</f>
        <v>Actual</v>
      </c>
      <c r="S187" s="4">
        <f>Table2[[#This Row],[Revenue_Amount]]/Table2[[#This Row],[Num_Nights]]</f>
        <v>251.27</v>
      </c>
    </row>
    <row r="188" spans="1:19" x14ac:dyDescent="0.3">
      <c r="A188">
        <v>187</v>
      </c>
      <c r="B188" t="s">
        <v>37</v>
      </c>
      <c r="C188" s="9">
        <v>45116</v>
      </c>
      <c r="D188" s="9">
        <v>45120</v>
      </c>
      <c r="E188" s="10">
        <v>45078</v>
      </c>
      <c r="F188" t="s">
        <v>27</v>
      </c>
      <c r="G188">
        <v>206.09</v>
      </c>
      <c r="H188">
        <v>1</v>
      </c>
      <c r="I188">
        <v>0</v>
      </c>
      <c r="J188" t="s">
        <v>28</v>
      </c>
      <c r="K188" t="s">
        <v>66</v>
      </c>
      <c r="L188" t="s">
        <v>21</v>
      </c>
      <c r="M188" t="s">
        <v>36</v>
      </c>
      <c r="N188" t="s">
        <v>23</v>
      </c>
      <c r="O188">
        <f>Table2[[#This Row],[check_out_date]]-Table2[[#This Row],[check_in_date]]</f>
        <v>4</v>
      </c>
      <c r="P188">
        <f>Table2[[#This Row],[num_adults]]+Table2[[#This Row],[num_children]]</f>
        <v>1</v>
      </c>
      <c r="Q188" s="3">
        <f>IF(OR(Table2[[#This Row],[booking_status]]="confirmed",Table2[[#This Row],[booking_status]]="checked-out"),Table2[[#This Row],[room_rate_per_night]]*Table2[[#This Row],[Num_Nights]],0)</f>
        <v>824.36</v>
      </c>
      <c r="R188" t="str" cm="1">
        <f t="array" ref="R188">IFERROR(_xlfn.IFS(Table2[[#This Row],[booking_status]]="confirmed","Expected",Table2[[#This Row],[booking_status]]="checked-out","Actual"),"No Revenue")</f>
        <v>Expected</v>
      </c>
      <c r="S188" s="4">
        <f>Table2[[#This Row],[Revenue_Amount]]/Table2[[#This Row],[Num_Nights]]</f>
        <v>206.09</v>
      </c>
    </row>
    <row r="189" spans="1:19" x14ac:dyDescent="0.3">
      <c r="A189">
        <v>188</v>
      </c>
      <c r="B189" t="s">
        <v>50</v>
      </c>
      <c r="C189" s="9">
        <v>45258</v>
      </c>
      <c r="D189" s="9">
        <v>45265</v>
      </c>
      <c r="E189" s="10">
        <v>45212</v>
      </c>
      <c r="F189" t="s">
        <v>27</v>
      </c>
      <c r="G189">
        <v>211.58</v>
      </c>
      <c r="H189">
        <v>3</v>
      </c>
      <c r="I189">
        <v>1</v>
      </c>
      <c r="J189" t="s">
        <v>19</v>
      </c>
      <c r="K189" t="s">
        <v>29</v>
      </c>
      <c r="L189" t="s">
        <v>56</v>
      </c>
      <c r="M189" t="s">
        <v>36</v>
      </c>
      <c r="N189" t="s">
        <v>41</v>
      </c>
      <c r="O189">
        <f>Table2[[#This Row],[check_out_date]]-Table2[[#This Row],[check_in_date]]</f>
        <v>7</v>
      </c>
      <c r="P189">
        <f>Table2[[#This Row],[num_adults]]+Table2[[#This Row],[num_children]]</f>
        <v>4</v>
      </c>
      <c r="Q189" s="3">
        <f>IF(OR(Table2[[#This Row],[booking_status]]="confirmed",Table2[[#This Row],[booking_status]]="checked-out"),Table2[[#This Row],[room_rate_per_night]]*Table2[[#This Row],[Num_Nights]],0)</f>
        <v>1481.0600000000002</v>
      </c>
      <c r="R189" t="str" cm="1">
        <f t="array" ref="R189">IFERROR(_xlfn.IFS(Table2[[#This Row],[booking_status]]="confirmed","Expected",Table2[[#This Row],[booking_status]]="checked-out","Actual"),"No Revenue")</f>
        <v>Actual</v>
      </c>
      <c r="S189" s="4">
        <f>Table2[[#This Row],[Revenue_Amount]]/Table2[[#This Row],[Num_Nights]]</f>
        <v>211.58</v>
      </c>
    </row>
    <row r="190" spans="1:19" x14ac:dyDescent="0.3">
      <c r="A190">
        <v>189</v>
      </c>
      <c r="B190" t="s">
        <v>50</v>
      </c>
      <c r="C190" s="9">
        <v>45034</v>
      </c>
      <c r="D190" s="9">
        <v>45040</v>
      </c>
      <c r="E190" s="10">
        <v>45000</v>
      </c>
      <c r="F190" t="s">
        <v>18</v>
      </c>
      <c r="G190">
        <v>346.11</v>
      </c>
      <c r="H190">
        <v>3</v>
      </c>
      <c r="I190">
        <v>0</v>
      </c>
      <c r="J190" t="s">
        <v>55</v>
      </c>
      <c r="K190" t="s">
        <v>29</v>
      </c>
      <c r="L190" t="s">
        <v>21</v>
      </c>
      <c r="M190" t="s">
        <v>36</v>
      </c>
      <c r="N190" t="s">
        <v>41</v>
      </c>
      <c r="O190">
        <f>Table2[[#This Row],[check_out_date]]-Table2[[#This Row],[check_in_date]]</f>
        <v>6</v>
      </c>
      <c r="P190">
        <f>Table2[[#This Row],[num_adults]]+Table2[[#This Row],[num_children]]</f>
        <v>3</v>
      </c>
      <c r="Q190" s="3">
        <f>IF(OR(Table2[[#This Row],[booking_status]]="confirmed",Table2[[#This Row],[booking_status]]="checked-out"),Table2[[#This Row],[room_rate_per_night]]*Table2[[#This Row],[Num_Nights]],0)</f>
        <v>2076.66</v>
      </c>
      <c r="R190" t="str" cm="1">
        <f t="array" ref="R190">IFERROR(_xlfn.IFS(Table2[[#This Row],[booking_status]]="confirmed","Expected",Table2[[#This Row],[booking_status]]="checked-out","Actual"),"No Revenue")</f>
        <v>Expected</v>
      </c>
      <c r="S190" s="4">
        <f>Table2[[#This Row],[Revenue_Amount]]/Table2[[#This Row],[Num_Nights]]</f>
        <v>346.10999999999996</v>
      </c>
    </row>
    <row r="191" spans="1:19" x14ac:dyDescent="0.3">
      <c r="A191">
        <v>190</v>
      </c>
      <c r="B191" t="s">
        <v>14</v>
      </c>
      <c r="C191" s="9">
        <v>45091</v>
      </c>
      <c r="D191" s="9">
        <v>45098</v>
      </c>
      <c r="E191" s="10">
        <v>45077</v>
      </c>
      <c r="F191" t="s">
        <v>54</v>
      </c>
      <c r="G191">
        <v>319.43</v>
      </c>
      <c r="H191">
        <v>3</v>
      </c>
      <c r="I191">
        <v>2</v>
      </c>
      <c r="J191" t="s">
        <v>28</v>
      </c>
      <c r="K191" t="s">
        <v>66</v>
      </c>
      <c r="L191" t="s">
        <v>21</v>
      </c>
      <c r="M191" t="s">
        <v>36</v>
      </c>
      <c r="N191" t="s">
        <v>95</v>
      </c>
      <c r="O191">
        <f>Table2[[#This Row],[check_out_date]]-Table2[[#This Row],[check_in_date]]</f>
        <v>7</v>
      </c>
      <c r="P191">
        <f>Table2[[#This Row],[num_adults]]+Table2[[#This Row],[num_children]]</f>
        <v>5</v>
      </c>
      <c r="Q191" s="3">
        <f>IF(OR(Table2[[#This Row],[booking_status]]="confirmed",Table2[[#This Row],[booking_status]]="checked-out"),Table2[[#This Row],[room_rate_per_night]]*Table2[[#This Row],[Num_Nights]],0)</f>
        <v>2236.0100000000002</v>
      </c>
      <c r="R191" t="str" cm="1">
        <f t="array" ref="R191">IFERROR(_xlfn.IFS(Table2[[#This Row],[booking_status]]="confirmed","Expected",Table2[[#This Row],[booking_status]]="checked-out","Actual"),"No Revenue")</f>
        <v>Expected</v>
      </c>
      <c r="S191" s="4">
        <f>Table2[[#This Row],[Revenue_Amount]]/Table2[[#This Row],[Num_Nights]]</f>
        <v>319.43</v>
      </c>
    </row>
    <row r="192" spans="1:19" x14ac:dyDescent="0.3">
      <c r="A192">
        <v>191</v>
      </c>
      <c r="B192" t="s">
        <v>14</v>
      </c>
      <c r="C192" s="9">
        <v>44970</v>
      </c>
      <c r="D192" s="9">
        <v>44977</v>
      </c>
      <c r="E192" s="10">
        <v>44932</v>
      </c>
      <c r="F192" t="s">
        <v>27</v>
      </c>
      <c r="G192">
        <v>108.21</v>
      </c>
      <c r="H192">
        <v>1</v>
      </c>
      <c r="I192">
        <v>0</v>
      </c>
      <c r="J192" t="s">
        <v>28</v>
      </c>
      <c r="K192" t="s">
        <v>44</v>
      </c>
      <c r="L192" t="s">
        <v>21</v>
      </c>
      <c r="M192" t="s">
        <v>36</v>
      </c>
      <c r="N192" t="s">
        <v>41</v>
      </c>
      <c r="O192">
        <f>Table2[[#This Row],[check_out_date]]-Table2[[#This Row],[check_in_date]]</f>
        <v>7</v>
      </c>
      <c r="P192">
        <f>Table2[[#This Row],[num_adults]]+Table2[[#This Row],[num_children]]</f>
        <v>1</v>
      </c>
      <c r="Q192" s="3">
        <f>IF(OR(Table2[[#This Row],[booking_status]]="confirmed",Table2[[#This Row],[booking_status]]="checked-out"),Table2[[#This Row],[room_rate_per_night]]*Table2[[#This Row],[Num_Nights]],0)</f>
        <v>757.46999999999991</v>
      </c>
      <c r="R192" t="str" cm="1">
        <f t="array" ref="R192">IFERROR(_xlfn.IFS(Table2[[#This Row],[booking_status]]="confirmed","Expected",Table2[[#This Row],[booking_status]]="checked-out","Actual"),"No Revenue")</f>
        <v>Expected</v>
      </c>
      <c r="S192" s="4">
        <f>Table2[[#This Row],[Revenue_Amount]]/Table2[[#This Row],[Num_Nights]]</f>
        <v>108.21</v>
      </c>
    </row>
    <row r="193" spans="1:19" x14ac:dyDescent="0.3">
      <c r="A193">
        <v>192</v>
      </c>
      <c r="B193" t="s">
        <v>14</v>
      </c>
      <c r="C193" s="9">
        <v>45196</v>
      </c>
      <c r="D193" s="9">
        <v>45205</v>
      </c>
      <c r="E193" s="10">
        <v>45186</v>
      </c>
      <c r="F193" t="s">
        <v>27</v>
      </c>
      <c r="G193">
        <v>120.61</v>
      </c>
      <c r="H193">
        <v>1</v>
      </c>
      <c r="I193">
        <v>2</v>
      </c>
      <c r="J193" t="s">
        <v>28</v>
      </c>
      <c r="K193" t="s">
        <v>66</v>
      </c>
      <c r="L193" t="s">
        <v>56</v>
      </c>
      <c r="M193" t="s">
        <v>22</v>
      </c>
      <c r="N193" t="s">
        <v>45</v>
      </c>
      <c r="O193">
        <f>Table2[[#This Row],[check_out_date]]-Table2[[#This Row],[check_in_date]]</f>
        <v>9</v>
      </c>
      <c r="P193">
        <f>Table2[[#This Row],[num_adults]]+Table2[[#This Row],[num_children]]</f>
        <v>3</v>
      </c>
      <c r="Q193" s="3">
        <f>IF(OR(Table2[[#This Row],[booking_status]]="confirmed",Table2[[#This Row],[booking_status]]="checked-out"),Table2[[#This Row],[room_rate_per_night]]*Table2[[#This Row],[Num_Nights]],0)</f>
        <v>1085.49</v>
      </c>
      <c r="R193" t="str" cm="1">
        <f t="array" ref="R193">IFERROR(_xlfn.IFS(Table2[[#This Row],[booking_status]]="confirmed","Expected",Table2[[#This Row],[booking_status]]="checked-out","Actual"),"No Revenue")</f>
        <v>Actual</v>
      </c>
      <c r="S193" s="4">
        <f>Table2[[#This Row],[Revenue_Amount]]/Table2[[#This Row],[Num_Nights]]</f>
        <v>120.61</v>
      </c>
    </row>
    <row r="194" spans="1:19" x14ac:dyDescent="0.3">
      <c r="A194">
        <v>193</v>
      </c>
      <c r="B194" t="s">
        <v>37</v>
      </c>
      <c r="C194" s="9">
        <v>45204</v>
      </c>
      <c r="D194" s="9">
        <v>45211</v>
      </c>
      <c r="E194" s="10">
        <v>45165</v>
      </c>
      <c r="F194" t="s">
        <v>27</v>
      </c>
      <c r="G194">
        <v>115.88</v>
      </c>
      <c r="H194">
        <v>2</v>
      </c>
      <c r="I194">
        <v>0</v>
      </c>
      <c r="J194" t="s">
        <v>94</v>
      </c>
      <c r="K194" t="s">
        <v>99</v>
      </c>
      <c r="L194" t="s">
        <v>56</v>
      </c>
      <c r="M194" t="s">
        <v>36</v>
      </c>
      <c r="N194" t="s">
        <v>41</v>
      </c>
      <c r="O194">
        <f>Table2[[#This Row],[check_out_date]]-Table2[[#This Row],[check_in_date]]</f>
        <v>7</v>
      </c>
      <c r="P194">
        <f>Table2[[#This Row],[num_adults]]+Table2[[#This Row],[num_children]]</f>
        <v>2</v>
      </c>
      <c r="Q194" s="3">
        <f>IF(OR(Table2[[#This Row],[booking_status]]="confirmed",Table2[[#This Row],[booking_status]]="checked-out"),Table2[[#This Row],[room_rate_per_night]]*Table2[[#This Row],[Num_Nights]],0)</f>
        <v>811.16</v>
      </c>
      <c r="R194" t="str" cm="1">
        <f t="array" ref="R194">IFERROR(_xlfn.IFS(Table2[[#This Row],[booking_status]]="confirmed","Expected",Table2[[#This Row],[booking_status]]="checked-out","Actual"),"No Revenue")</f>
        <v>Actual</v>
      </c>
      <c r="S194" s="4">
        <f>Table2[[#This Row],[Revenue_Amount]]/Table2[[#This Row],[Num_Nights]]</f>
        <v>115.88</v>
      </c>
    </row>
    <row r="195" spans="1:19" x14ac:dyDescent="0.3">
      <c r="A195">
        <v>194</v>
      </c>
      <c r="B195" t="s">
        <v>50</v>
      </c>
      <c r="C195" s="9">
        <v>45014</v>
      </c>
      <c r="D195" s="9">
        <v>45022</v>
      </c>
      <c r="E195" s="10">
        <v>45005</v>
      </c>
      <c r="F195" t="s">
        <v>27</v>
      </c>
      <c r="G195">
        <v>180.24</v>
      </c>
      <c r="H195">
        <v>3</v>
      </c>
      <c r="I195">
        <v>0</v>
      </c>
      <c r="J195" t="s">
        <v>55</v>
      </c>
      <c r="K195" t="s">
        <v>99</v>
      </c>
      <c r="L195" t="s">
        <v>60</v>
      </c>
      <c r="M195" t="s">
        <v>36</v>
      </c>
      <c r="N195" t="s">
        <v>23</v>
      </c>
      <c r="O195">
        <f>Table2[[#This Row],[check_out_date]]-Table2[[#This Row],[check_in_date]]</f>
        <v>8</v>
      </c>
      <c r="P195">
        <f>Table2[[#This Row],[num_adults]]+Table2[[#This Row],[num_children]]</f>
        <v>3</v>
      </c>
      <c r="Q195" s="3">
        <f>IF(OR(Table2[[#This Row],[booking_status]]="confirmed",Table2[[#This Row],[booking_status]]="checked-out"),Table2[[#This Row],[room_rate_per_night]]*Table2[[#This Row],[Num_Nights]],0)</f>
        <v>0</v>
      </c>
      <c r="R195" t="str" cm="1">
        <f t="array" ref="R195">IFERROR(_xlfn.IFS(Table2[[#This Row],[booking_status]]="confirmed","Expected",Table2[[#This Row],[booking_status]]="checked-out","Actual"),"No Revenue")</f>
        <v>No Revenue</v>
      </c>
      <c r="S195" s="4">
        <f>Table2[[#This Row],[Revenue_Amount]]/Table2[[#This Row],[Num_Nights]]</f>
        <v>0</v>
      </c>
    </row>
    <row r="196" spans="1:19" x14ac:dyDescent="0.3">
      <c r="A196">
        <v>195</v>
      </c>
      <c r="B196" t="s">
        <v>31</v>
      </c>
      <c r="C196" s="9">
        <v>45222</v>
      </c>
      <c r="D196" s="9">
        <v>45231</v>
      </c>
      <c r="E196" s="10">
        <v>45218</v>
      </c>
      <c r="F196" t="s">
        <v>49</v>
      </c>
      <c r="G196">
        <v>92.24</v>
      </c>
      <c r="H196">
        <v>1</v>
      </c>
      <c r="I196">
        <v>0</v>
      </c>
      <c r="J196" t="s">
        <v>55</v>
      </c>
      <c r="K196" t="s">
        <v>99</v>
      </c>
      <c r="L196" t="s">
        <v>21</v>
      </c>
      <c r="M196" t="s">
        <v>22</v>
      </c>
      <c r="N196" t="s">
        <v>41</v>
      </c>
      <c r="O196">
        <f>Table2[[#This Row],[check_out_date]]-Table2[[#This Row],[check_in_date]]</f>
        <v>9</v>
      </c>
      <c r="P196">
        <f>Table2[[#This Row],[num_adults]]+Table2[[#This Row],[num_children]]</f>
        <v>1</v>
      </c>
      <c r="Q196" s="3">
        <f>IF(OR(Table2[[#This Row],[booking_status]]="confirmed",Table2[[#This Row],[booking_status]]="checked-out"),Table2[[#This Row],[room_rate_per_night]]*Table2[[#This Row],[Num_Nights]],0)</f>
        <v>830.16</v>
      </c>
      <c r="R196" t="str" cm="1">
        <f t="array" ref="R196">IFERROR(_xlfn.IFS(Table2[[#This Row],[booking_status]]="confirmed","Expected",Table2[[#This Row],[booking_status]]="checked-out","Actual"),"No Revenue")</f>
        <v>Expected</v>
      </c>
      <c r="S196" s="4">
        <f>Table2[[#This Row],[Revenue_Amount]]/Table2[[#This Row],[Num_Nights]]</f>
        <v>92.24</v>
      </c>
    </row>
    <row r="197" spans="1:19" x14ac:dyDescent="0.3">
      <c r="A197">
        <v>196</v>
      </c>
      <c r="B197" t="s">
        <v>31</v>
      </c>
      <c r="C197" s="9">
        <v>45124</v>
      </c>
      <c r="D197" s="9">
        <v>45125</v>
      </c>
      <c r="E197" s="10">
        <v>45063</v>
      </c>
      <c r="F197" t="s">
        <v>54</v>
      </c>
      <c r="G197">
        <v>252.32</v>
      </c>
      <c r="H197">
        <v>3</v>
      </c>
      <c r="I197">
        <v>0</v>
      </c>
      <c r="J197" t="s">
        <v>19</v>
      </c>
      <c r="K197" t="s">
        <v>99</v>
      </c>
      <c r="L197" t="s">
        <v>56</v>
      </c>
      <c r="M197" t="s">
        <v>36</v>
      </c>
      <c r="N197" t="s">
        <v>45</v>
      </c>
      <c r="O197">
        <f>Table2[[#This Row],[check_out_date]]-Table2[[#This Row],[check_in_date]]</f>
        <v>1</v>
      </c>
      <c r="P197">
        <f>Table2[[#This Row],[num_adults]]+Table2[[#This Row],[num_children]]</f>
        <v>3</v>
      </c>
      <c r="Q197" s="3">
        <f>IF(OR(Table2[[#This Row],[booking_status]]="confirmed",Table2[[#This Row],[booking_status]]="checked-out"),Table2[[#This Row],[room_rate_per_night]]*Table2[[#This Row],[Num_Nights]],0)</f>
        <v>252.32</v>
      </c>
      <c r="R197" t="str" cm="1">
        <f t="array" ref="R197">IFERROR(_xlfn.IFS(Table2[[#This Row],[booking_status]]="confirmed","Expected",Table2[[#This Row],[booking_status]]="checked-out","Actual"),"No Revenue")</f>
        <v>Actual</v>
      </c>
      <c r="S197" s="4">
        <f>Table2[[#This Row],[Revenue_Amount]]/Table2[[#This Row],[Num_Nights]]</f>
        <v>252.32</v>
      </c>
    </row>
    <row r="198" spans="1:19" hidden="1" x14ac:dyDescent="0.3">
      <c r="A198">
        <v>197</v>
      </c>
      <c r="B198" t="s">
        <v>37</v>
      </c>
      <c r="C198" s="9">
        <v>44929</v>
      </c>
      <c r="D198" s="9">
        <v>44932</v>
      </c>
      <c r="E198" s="10">
        <v>44926</v>
      </c>
      <c r="F198" t="s">
        <v>54</v>
      </c>
      <c r="G198">
        <v>392.76</v>
      </c>
      <c r="H198">
        <v>1</v>
      </c>
      <c r="I198">
        <v>1</v>
      </c>
      <c r="J198" t="s">
        <v>35</v>
      </c>
      <c r="K198" t="s">
        <v>29</v>
      </c>
      <c r="L198" t="s">
        <v>56</v>
      </c>
      <c r="M198" t="s">
        <v>22</v>
      </c>
      <c r="N198" t="s">
        <v>41</v>
      </c>
      <c r="O198">
        <f>Table2[[#This Row],[check_out_date]]-Table2[[#This Row],[check_in_date]]</f>
        <v>3</v>
      </c>
      <c r="P198">
        <f>Table2[[#This Row],[num_adults]]+Table2[[#This Row],[num_children]]</f>
        <v>2</v>
      </c>
      <c r="Q198" s="3">
        <f>IF(OR(Table2[[#This Row],[booking_status]]="confirmed",Table2[[#This Row],[booking_status]]="checked-out"),Table2[[#This Row],[room_rate_per_night]]*Table2[[#This Row],[Num_Nights]],0)</f>
        <v>1178.28</v>
      </c>
      <c r="R198" t="str" cm="1">
        <f t="array" ref="R198">IFERROR(_xlfn.IFS(Table2[[#This Row],[booking_status]]="confirmed","Expected",Table2[[#This Row],[booking_status]]="checked-out","Actual"),"No Revenue")</f>
        <v>Actual</v>
      </c>
      <c r="S198" s="4">
        <f>Table2[[#This Row],[Revenue_Amount]]/Table2[[#This Row],[Num_Nights]]</f>
        <v>392.76</v>
      </c>
    </row>
    <row r="199" spans="1:19" hidden="1" x14ac:dyDescent="0.3">
      <c r="A199">
        <v>198</v>
      </c>
      <c r="B199" t="s">
        <v>14</v>
      </c>
      <c r="C199" s="9">
        <v>45147</v>
      </c>
      <c r="D199" s="9">
        <v>45149</v>
      </c>
      <c r="E199" s="10">
        <v>45139</v>
      </c>
      <c r="F199" t="s">
        <v>54</v>
      </c>
      <c r="G199">
        <v>285.74</v>
      </c>
      <c r="H199">
        <v>1</v>
      </c>
      <c r="I199">
        <v>0</v>
      </c>
      <c r="J199" t="s">
        <v>35</v>
      </c>
      <c r="K199" t="s">
        <v>20</v>
      </c>
      <c r="L199" t="s">
        <v>21</v>
      </c>
      <c r="M199" t="s">
        <v>36</v>
      </c>
      <c r="N199" t="s">
        <v>30</v>
      </c>
      <c r="O199">
        <f>Table2[[#This Row],[check_out_date]]-Table2[[#This Row],[check_in_date]]</f>
        <v>2</v>
      </c>
      <c r="P199">
        <f>Table2[[#This Row],[num_adults]]+Table2[[#This Row],[num_children]]</f>
        <v>1</v>
      </c>
      <c r="Q199" s="3">
        <f>IF(OR(Table2[[#This Row],[booking_status]]="confirmed",Table2[[#This Row],[booking_status]]="checked-out"),Table2[[#This Row],[room_rate_per_night]]*Table2[[#This Row],[Num_Nights]],0)</f>
        <v>571.48</v>
      </c>
      <c r="R199" t="str" cm="1">
        <f t="array" ref="R199">IFERROR(_xlfn.IFS(Table2[[#This Row],[booking_status]]="confirmed","Expected",Table2[[#This Row],[booking_status]]="checked-out","Actual"),"No Revenue")</f>
        <v>Expected</v>
      </c>
      <c r="S199" s="4">
        <f>Table2[[#This Row],[Revenue_Amount]]/Table2[[#This Row],[Num_Nights]]</f>
        <v>285.74</v>
      </c>
    </row>
    <row r="200" spans="1:19" x14ac:dyDescent="0.3">
      <c r="A200">
        <v>199</v>
      </c>
      <c r="B200" t="s">
        <v>50</v>
      </c>
      <c r="C200" s="9">
        <v>44993</v>
      </c>
      <c r="D200" s="9">
        <v>44998</v>
      </c>
      <c r="E200" s="10">
        <v>44985</v>
      </c>
      <c r="F200" t="s">
        <v>27</v>
      </c>
      <c r="G200">
        <v>136.44</v>
      </c>
      <c r="H200">
        <v>2</v>
      </c>
      <c r="I200">
        <v>1</v>
      </c>
      <c r="J200" t="s">
        <v>28</v>
      </c>
      <c r="K200" t="s">
        <v>20</v>
      </c>
      <c r="L200" t="s">
        <v>56</v>
      </c>
      <c r="M200" t="s">
        <v>36</v>
      </c>
      <c r="N200" t="s">
        <v>41</v>
      </c>
      <c r="O200">
        <f>Table2[[#This Row],[check_out_date]]-Table2[[#This Row],[check_in_date]]</f>
        <v>5</v>
      </c>
      <c r="P200">
        <f>Table2[[#This Row],[num_adults]]+Table2[[#This Row],[num_children]]</f>
        <v>3</v>
      </c>
      <c r="Q200" s="3">
        <f>IF(OR(Table2[[#This Row],[booking_status]]="confirmed",Table2[[#This Row],[booking_status]]="checked-out"),Table2[[#This Row],[room_rate_per_night]]*Table2[[#This Row],[Num_Nights]],0)</f>
        <v>682.2</v>
      </c>
      <c r="R200" t="str" cm="1">
        <f t="array" ref="R200">IFERROR(_xlfn.IFS(Table2[[#This Row],[booking_status]]="confirmed","Expected",Table2[[#This Row],[booking_status]]="checked-out","Actual"),"No Revenue")</f>
        <v>Actual</v>
      </c>
      <c r="S200" s="4">
        <f>Table2[[#This Row],[Revenue_Amount]]/Table2[[#This Row],[Num_Nights]]</f>
        <v>136.44</v>
      </c>
    </row>
    <row r="201" spans="1:19" hidden="1" x14ac:dyDescent="0.3">
      <c r="A201">
        <v>200</v>
      </c>
      <c r="B201" t="s">
        <v>31</v>
      </c>
      <c r="C201" s="9">
        <v>45277</v>
      </c>
      <c r="D201" s="9">
        <v>45285</v>
      </c>
      <c r="E201" s="10">
        <v>45246</v>
      </c>
      <c r="F201" t="s">
        <v>49</v>
      </c>
      <c r="G201">
        <v>62</v>
      </c>
      <c r="H201">
        <v>3</v>
      </c>
      <c r="I201">
        <v>0</v>
      </c>
      <c r="J201" t="s">
        <v>35</v>
      </c>
      <c r="K201" t="s">
        <v>20</v>
      </c>
      <c r="L201" t="s">
        <v>21</v>
      </c>
      <c r="M201" t="s">
        <v>36</v>
      </c>
      <c r="N201" t="s">
        <v>41</v>
      </c>
      <c r="O201">
        <f>Table2[[#This Row],[check_out_date]]-Table2[[#This Row],[check_in_date]]</f>
        <v>8</v>
      </c>
      <c r="P201">
        <f>Table2[[#This Row],[num_adults]]+Table2[[#This Row],[num_children]]</f>
        <v>3</v>
      </c>
      <c r="Q201" s="3">
        <f>IF(OR(Table2[[#This Row],[booking_status]]="confirmed",Table2[[#This Row],[booking_status]]="checked-out"),Table2[[#This Row],[room_rate_per_night]]*Table2[[#This Row],[Num_Nights]],0)</f>
        <v>496</v>
      </c>
      <c r="R201" t="str" cm="1">
        <f t="array" ref="R201">IFERROR(_xlfn.IFS(Table2[[#This Row],[booking_status]]="confirmed","Expected",Table2[[#This Row],[booking_status]]="checked-out","Actual"),"No Revenue")</f>
        <v>Expected</v>
      </c>
      <c r="S201" s="4">
        <f>Table2[[#This Row],[Revenue_Amount]]/Table2[[#This Row],[Num_Nights]]</f>
        <v>62</v>
      </c>
    </row>
    <row r="202" spans="1:19" hidden="1" x14ac:dyDescent="0.3">
      <c r="A202">
        <v>201</v>
      </c>
      <c r="B202" t="s">
        <v>31</v>
      </c>
      <c r="C202" s="9">
        <v>45035</v>
      </c>
      <c r="D202" s="9">
        <v>45040</v>
      </c>
      <c r="E202" s="10">
        <v>44997</v>
      </c>
      <c r="F202" t="s">
        <v>49</v>
      </c>
      <c r="G202">
        <v>108.14</v>
      </c>
      <c r="H202">
        <v>1</v>
      </c>
      <c r="I202">
        <v>0</v>
      </c>
      <c r="J202" t="s">
        <v>35</v>
      </c>
      <c r="K202" t="s">
        <v>44</v>
      </c>
      <c r="L202" t="s">
        <v>60</v>
      </c>
      <c r="M202" t="s">
        <v>22</v>
      </c>
      <c r="N202" t="s">
        <v>23</v>
      </c>
      <c r="O202">
        <f>Table2[[#This Row],[check_out_date]]-Table2[[#This Row],[check_in_date]]</f>
        <v>5</v>
      </c>
      <c r="P202">
        <f>Table2[[#This Row],[num_adults]]+Table2[[#This Row],[num_children]]</f>
        <v>1</v>
      </c>
      <c r="Q202" s="3">
        <f>IF(OR(Table2[[#This Row],[booking_status]]="confirmed",Table2[[#This Row],[booking_status]]="checked-out"),Table2[[#This Row],[room_rate_per_night]]*Table2[[#This Row],[Num_Nights]],0)</f>
        <v>0</v>
      </c>
      <c r="R202" t="str" cm="1">
        <f t="array" ref="R202">IFERROR(_xlfn.IFS(Table2[[#This Row],[booking_status]]="confirmed","Expected",Table2[[#This Row],[booking_status]]="checked-out","Actual"),"No Revenue")</f>
        <v>No Revenue</v>
      </c>
      <c r="S202" s="4">
        <f>Table2[[#This Row],[Revenue_Amount]]/Table2[[#This Row],[Num_Nights]]</f>
        <v>0</v>
      </c>
    </row>
    <row r="203" spans="1:19" x14ac:dyDescent="0.3">
      <c r="A203">
        <v>202</v>
      </c>
      <c r="B203" t="s">
        <v>50</v>
      </c>
      <c r="C203" s="9">
        <v>44954</v>
      </c>
      <c r="D203" s="9">
        <v>44957</v>
      </c>
      <c r="E203" s="10">
        <v>44896</v>
      </c>
      <c r="F203" t="s">
        <v>27</v>
      </c>
      <c r="G203">
        <v>237.67</v>
      </c>
      <c r="H203">
        <v>1</v>
      </c>
      <c r="I203">
        <v>3</v>
      </c>
      <c r="J203" t="s">
        <v>28</v>
      </c>
      <c r="K203" t="s">
        <v>29</v>
      </c>
      <c r="L203" t="s">
        <v>21</v>
      </c>
      <c r="M203" t="s">
        <v>22</v>
      </c>
      <c r="N203" t="s">
        <v>95</v>
      </c>
      <c r="O203">
        <f>Table2[[#This Row],[check_out_date]]-Table2[[#This Row],[check_in_date]]</f>
        <v>3</v>
      </c>
      <c r="P203">
        <f>Table2[[#This Row],[num_adults]]+Table2[[#This Row],[num_children]]</f>
        <v>4</v>
      </c>
      <c r="Q203" s="3">
        <f>IF(OR(Table2[[#This Row],[booking_status]]="confirmed",Table2[[#This Row],[booking_status]]="checked-out"),Table2[[#This Row],[room_rate_per_night]]*Table2[[#This Row],[Num_Nights]],0)</f>
        <v>713.01</v>
      </c>
      <c r="R203" t="str" cm="1">
        <f t="array" ref="R203">IFERROR(_xlfn.IFS(Table2[[#This Row],[booking_status]]="confirmed","Expected",Table2[[#This Row],[booking_status]]="checked-out","Actual"),"No Revenue")</f>
        <v>Expected</v>
      </c>
      <c r="S203" s="4">
        <f>Table2[[#This Row],[Revenue_Amount]]/Table2[[#This Row],[Num_Nights]]</f>
        <v>237.67</v>
      </c>
    </row>
    <row r="204" spans="1:19" x14ac:dyDescent="0.3">
      <c r="A204">
        <v>203</v>
      </c>
      <c r="B204" t="s">
        <v>37</v>
      </c>
      <c r="C204" s="9">
        <v>45073</v>
      </c>
      <c r="D204" s="9">
        <v>45077</v>
      </c>
      <c r="E204" s="10">
        <v>45065</v>
      </c>
      <c r="F204" t="s">
        <v>49</v>
      </c>
      <c r="G204">
        <v>133.75</v>
      </c>
      <c r="H204">
        <v>4</v>
      </c>
      <c r="I204">
        <v>3</v>
      </c>
      <c r="J204" t="s">
        <v>28</v>
      </c>
      <c r="K204" t="s">
        <v>29</v>
      </c>
      <c r="L204" t="s">
        <v>56</v>
      </c>
      <c r="M204" t="s">
        <v>36</v>
      </c>
      <c r="N204" t="s">
        <v>41</v>
      </c>
      <c r="O204">
        <f>Table2[[#This Row],[check_out_date]]-Table2[[#This Row],[check_in_date]]</f>
        <v>4</v>
      </c>
      <c r="P204">
        <f>Table2[[#This Row],[num_adults]]+Table2[[#This Row],[num_children]]</f>
        <v>7</v>
      </c>
      <c r="Q204" s="3">
        <f>IF(OR(Table2[[#This Row],[booking_status]]="confirmed",Table2[[#This Row],[booking_status]]="checked-out"),Table2[[#This Row],[room_rate_per_night]]*Table2[[#This Row],[Num_Nights]],0)</f>
        <v>535</v>
      </c>
      <c r="R204" t="str" cm="1">
        <f t="array" ref="R204">IFERROR(_xlfn.IFS(Table2[[#This Row],[booking_status]]="confirmed","Expected",Table2[[#This Row],[booking_status]]="checked-out","Actual"),"No Revenue")</f>
        <v>Actual</v>
      </c>
      <c r="S204" s="4">
        <f>Table2[[#This Row],[Revenue_Amount]]/Table2[[#This Row],[Num_Nights]]</f>
        <v>133.75</v>
      </c>
    </row>
    <row r="205" spans="1:19" hidden="1" x14ac:dyDescent="0.3">
      <c r="A205">
        <v>204</v>
      </c>
      <c r="B205" t="s">
        <v>31</v>
      </c>
      <c r="C205" s="9">
        <v>44941</v>
      </c>
      <c r="D205" s="9">
        <v>44944</v>
      </c>
      <c r="E205" s="10">
        <v>44939</v>
      </c>
      <c r="F205" t="s">
        <v>18</v>
      </c>
      <c r="G205">
        <v>163.38</v>
      </c>
      <c r="H205">
        <v>2</v>
      </c>
      <c r="I205">
        <v>3</v>
      </c>
      <c r="J205" t="s">
        <v>35</v>
      </c>
      <c r="K205" t="s">
        <v>99</v>
      </c>
      <c r="L205" t="s">
        <v>56</v>
      </c>
      <c r="M205" t="s">
        <v>36</v>
      </c>
      <c r="N205" t="s">
        <v>45</v>
      </c>
      <c r="O205">
        <f>Table2[[#This Row],[check_out_date]]-Table2[[#This Row],[check_in_date]]</f>
        <v>3</v>
      </c>
      <c r="P205">
        <f>Table2[[#This Row],[num_adults]]+Table2[[#This Row],[num_children]]</f>
        <v>5</v>
      </c>
      <c r="Q205" s="3">
        <f>IF(OR(Table2[[#This Row],[booking_status]]="confirmed",Table2[[#This Row],[booking_status]]="checked-out"),Table2[[#This Row],[room_rate_per_night]]*Table2[[#This Row],[Num_Nights]],0)</f>
        <v>490.14</v>
      </c>
      <c r="R205" t="str" cm="1">
        <f t="array" ref="R205">IFERROR(_xlfn.IFS(Table2[[#This Row],[booking_status]]="confirmed","Expected",Table2[[#This Row],[booking_status]]="checked-out","Actual"),"No Revenue")</f>
        <v>Actual</v>
      </c>
      <c r="S205" s="4">
        <f>Table2[[#This Row],[Revenue_Amount]]/Table2[[#This Row],[Num_Nights]]</f>
        <v>163.38</v>
      </c>
    </row>
    <row r="206" spans="1:19" x14ac:dyDescent="0.3">
      <c r="A206">
        <v>205</v>
      </c>
      <c r="B206" t="s">
        <v>37</v>
      </c>
      <c r="C206" s="9">
        <v>44971</v>
      </c>
      <c r="D206" s="9">
        <v>44976</v>
      </c>
      <c r="E206" s="10">
        <v>44967</v>
      </c>
      <c r="F206" t="s">
        <v>54</v>
      </c>
      <c r="G206">
        <v>287.89</v>
      </c>
      <c r="H206">
        <v>2</v>
      </c>
      <c r="I206">
        <v>2</v>
      </c>
      <c r="J206" t="s">
        <v>94</v>
      </c>
      <c r="K206" t="s">
        <v>20</v>
      </c>
      <c r="L206" t="s">
        <v>21</v>
      </c>
      <c r="M206" t="s">
        <v>36</v>
      </c>
      <c r="N206" t="s">
        <v>41</v>
      </c>
      <c r="O206">
        <f>Table2[[#This Row],[check_out_date]]-Table2[[#This Row],[check_in_date]]</f>
        <v>5</v>
      </c>
      <c r="P206">
        <f>Table2[[#This Row],[num_adults]]+Table2[[#This Row],[num_children]]</f>
        <v>4</v>
      </c>
      <c r="Q206" s="3">
        <f>IF(OR(Table2[[#This Row],[booking_status]]="confirmed",Table2[[#This Row],[booking_status]]="checked-out"),Table2[[#This Row],[room_rate_per_night]]*Table2[[#This Row],[Num_Nights]],0)</f>
        <v>1439.4499999999998</v>
      </c>
      <c r="R206" t="str" cm="1">
        <f t="array" ref="R206">IFERROR(_xlfn.IFS(Table2[[#This Row],[booking_status]]="confirmed","Expected",Table2[[#This Row],[booking_status]]="checked-out","Actual"),"No Revenue")</f>
        <v>Expected</v>
      </c>
      <c r="S206" s="4">
        <f>Table2[[#This Row],[Revenue_Amount]]/Table2[[#This Row],[Num_Nights]]</f>
        <v>287.89</v>
      </c>
    </row>
    <row r="207" spans="1:19" hidden="1" x14ac:dyDescent="0.3">
      <c r="A207">
        <v>206</v>
      </c>
      <c r="B207" t="s">
        <v>14</v>
      </c>
      <c r="C207" s="9">
        <v>45265</v>
      </c>
      <c r="D207" s="9">
        <v>45267</v>
      </c>
      <c r="E207" s="10">
        <v>45221</v>
      </c>
      <c r="F207" t="s">
        <v>54</v>
      </c>
      <c r="G207">
        <v>369.54</v>
      </c>
      <c r="H207">
        <v>2</v>
      </c>
      <c r="I207">
        <v>0</v>
      </c>
      <c r="J207" t="s">
        <v>35</v>
      </c>
      <c r="K207" t="s">
        <v>20</v>
      </c>
      <c r="L207" t="s">
        <v>60</v>
      </c>
      <c r="M207" t="s">
        <v>36</v>
      </c>
      <c r="N207" t="s">
        <v>23</v>
      </c>
      <c r="O207">
        <f>Table2[[#This Row],[check_out_date]]-Table2[[#This Row],[check_in_date]]</f>
        <v>2</v>
      </c>
      <c r="P207">
        <f>Table2[[#This Row],[num_adults]]+Table2[[#This Row],[num_children]]</f>
        <v>2</v>
      </c>
      <c r="Q207" s="3">
        <f>IF(OR(Table2[[#This Row],[booking_status]]="confirmed",Table2[[#This Row],[booking_status]]="checked-out"),Table2[[#This Row],[room_rate_per_night]]*Table2[[#This Row],[Num_Nights]],0)</f>
        <v>0</v>
      </c>
      <c r="R207" t="str" cm="1">
        <f t="array" ref="R207">IFERROR(_xlfn.IFS(Table2[[#This Row],[booking_status]]="confirmed","Expected",Table2[[#This Row],[booking_status]]="checked-out","Actual"),"No Revenue")</f>
        <v>No Revenue</v>
      </c>
      <c r="S207" s="4">
        <f>Table2[[#This Row],[Revenue_Amount]]/Table2[[#This Row],[Num_Nights]]</f>
        <v>0</v>
      </c>
    </row>
    <row r="208" spans="1:19" x14ac:dyDescent="0.3">
      <c r="A208">
        <v>207</v>
      </c>
      <c r="B208" t="s">
        <v>14</v>
      </c>
      <c r="C208" s="9">
        <v>45065</v>
      </c>
      <c r="D208" s="9">
        <v>45070</v>
      </c>
      <c r="E208" s="10">
        <v>45031</v>
      </c>
      <c r="F208" t="s">
        <v>49</v>
      </c>
      <c r="G208">
        <v>78.27</v>
      </c>
      <c r="H208">
        <v>1</v>
      </c>
      <c r="I208">
        <v>2</v>
      </c>
      <c r="J208" t="s">
        <v>94</v>
      </c>
      <c r="K208" t="s">
        <v>66</v>
      </c>
      <c r="L208" t="s">
        <v>21</v>
      </c>
      <c r="M208" t="s">
        <v>36</v>
      </c>
      <c r="N208" t="s">
        <v>41</v>
      </c>
      <c r="O208">
        <f>Table2[[#This Row],[check_out_date]]-Table2[[#This Row],[check_in_date]]</f>
        <v>5</v>
      </c>
      <c r="P208">
        <f>Table2[[#This Row],[num_adults]]+Table2[[#This Row],[num_children]]</f>
        <v>3</v>
      </c>
      <c r="Q208" s="3">
        <f>IF(OR(Table2[[#This Row],[booking_status]]="confirmed",Table2[[#This Row],[booking_status]]="checked-out"),Table2[[#This Row],[room_rate_per_night]]*Table2[[#This Row],[Num_Nights]],0)</f>
        <v>391.34999999999997</v>
      </c>
      <c r="R208" t="str" cm="1">
        <f t="array" ref="R208">IFERROR(_xlfn.IFS(Table2[[#This Row],[booking_status]]="confirmed","Expected",Table2[[#This Row],[booking_status]]="checked-out","Actual"),"No Revenue")</f>
        <v>Expected</v>
      </c>
      <c r="S208" s="4">
        <f>Table2[[#This Row],[Revenue_Amount]]/Table2[[#This Row],[Num_Nights]]</f>
        <v>78.27</v>
      </c>
    </row>
    <row r="209" spans="1:19" hidden="1" x14ac:dyDescent="0.3">
      <c r="A209">
        <v>208</v>
      </c>
      <c r="B209" t="s">
        <v>37</v>
      </c>
      <c r="C209" s="9">
        <v>45010</v>
      </c>
      <c r="D209" s="9">
        <v>45012</v>
      </c>
      <c r="E209" s="10">
        <v>44961</v>
      </c>
      <c r="F209" t="s">
        <v>49</v>
      </c>
      <c r="G209">
        <v>106.52</v>
      </c>
      <c r="H209">
        <v>2</v>
      </c>
      <c r="I209">
        <v>0</v>
      </c>
      <c r="J209" t="s">
        <v>35</v>
      </c>
      <c r="K209" t="s">
        <v>99</v>
      </c>
      <c r="L209" t="s">
        <v>21</v>
      </c>
      <c r="M209" t="s">
        <v>36</v>
      </c>
      <c r="N209" t="s">
        <v>45</v>
      </c>
      <c r="O209">
        <f>Table2[[#This Row],[check_out_date]]-Table2[[#This Row],[check_in_date]]</f>
        <v>2</v>
      </c>
      <c r="P209">
        <f>Table2[[#This Row],[num_adults]]+Table2[[#This Row],[num_children]]</f>
        <v>2</v>
      </c>
      <c r="Q209" s="3">
        <f>IF(OR(Table2[[#This Row],[booking_status]]="confirmed",Table2[[#This Row],[booking_status]]="checked-out"),Table2[[#This Row],[room_rate_per_night]]*Table2[[#This Row],[Num_Nights]],0)</f>
        <v>213.04</v>
      </c>
      <c r="R209" t="str" cm="1">
        <f t="array" ref="R209">IFERROR(_xlfn.IFS(Table2[[#This Row],[booking_status]]="confirmed","Expected",Table2[[#This Row],[booking_status]]="checked-out","Actual"),"No Revenue")</f>
        <v>Expected</v>
      </c>
      <c r="S209" s="4">
        <f>Table2[[#This Row],[Revenue_Amount]]/Table2[[#This Row],[Num_Nights]]</f>
        <v>106.52</v>
      </c>
    </row>
    <row r="210" spans="1:19" hidden="1" x14ac:dyDescent="0.3">
      <c r="A210">
        <v>209</v>
      </c>
      <c r="B210" t="s">
        <v>37</v>
      </c>
      <c r="C210" s="9">
        <v>44952</v>
      </c>
      <c r="D210" s="9">
        <v>44961</v>
      </c>
      <c r="E210" s="10">
        <v>44910</v>
      </c>
      <c r="F210" t="s">
        <v>49</v>
      </c>
      <c r="G210">
        <v>137.94999999999999</v>
      </c>
      <c r="H210">
        <v>1</v>
      </c>
      <c r="I210">
        <v>1</v>
      </c>
      <c r="J210" t="s">
        <v>35</v>
      </c>
      <c r="K210" t="s">
        <v>29</v>
      </c>
      <c r="L210" t="s">
        <v>21</v>
      </c>
      <c r="M210" t="s">
        <v>36</v>
      </c>
      <c r="N210" t="s">
        <v>41</v>
      </c>
      <c r="O210">
        <f>Table2[[#This Row],[check_out_date]]-Table2[[#This Row],[check_in_date]]</f>
        <v>9</v>
      </c>
      <c r="P210">
        <f>Table2[[#This Row],[num_adults]]+Table2[[#This Row],[num_children]]</f>
        <v>2</v>
      </c>
      <c r="Q210" s="3">
        <f>IF(OR(Table2[[#This Row],[booking_status]]="confirmed",Table2[[#This Row],[booking_status]]="checked-out"),Table2[[#This Row],[room_rate_per_night]]*Table2[[#This Row],[Num_Nights]],0)</f>
        <v>1241.55</v>
      </c>
      <c r="R210" t="str" cm="1">
        <f t="array" ref="R210">IFERROR(_xlfn.IFS(Table2[[#This Row],[booking_status]]="confirmed","Expected",Table2[[#This Row],[booking_status]]="checked-out","Actual"),"No Revenue")</f>
        <v>Expected</v>
      </c>
      <c r="S210" s="4">
        <f>Table2[[#This Row],[Revenue_Amount]]/Table2[[#This Row],[Num_Nights]]</f>
        <v>137.94999999999999</v>
      </c>
    </row>
    <row r="211" spans="1:19" x14ac:dyDescent="0.3">
      <c r="A211">
        <v>210</v>
      </c>
      <c r="B211" t="s">
        <v>14</v>
      </c>
      <c r="C211" s="9">
        <v>45261</v>
      </c>
      <c r="D211" s="9">
        <v>45270</v>
      </c>
      <c r="E211" s="10">
        <v>45190</v>
      </c>
      <c r="F211" t="s">
        <v>49</v>
      </c>
      <c r="G211">
        <v>67.13</v>
      </c>
      <c r="H211">
        <v>3</v>
      </c>
      <c r="I211">
        <v>0</v>
      </c>
      <c r="J211" t="s">
        <v>28</v>
      </c>
      <c r="K211" t="s">
        <v>99</v>
      </c>
      <c r="L211" t="s">
        <v>21</v>
      </c>
      <c r="M211" t="s">
        <v>36</v>
      </c>
      <c r="N211" t="s">
        <v>41</v>
      </c>
      <c r="O211">
        <f>Table2[[#This Row],[check_out_date]]-Table2[[#This Row],[check_in_date]]</f>
        <v>9</v>
      </c>
      <c r="P211">
        <f>Table2[[#This Row],[num_adults]]+Table2[[#This Row],[num_children]]</f>
        <v>3</v>
      </c>
      <c r="Q211" s="3">
        <f>IF(OR(Table2[[#This Row],[booking_status]]="confirmed",Table2[[#This Row],[booking_status]]="checked-out"),Table2[[#This Row],[room_rate_per_night]]*Table2[[#This Row],[Num_Nights]],0)</f>
        <v>604.16999999999996</v>
      </c>
      <c r="R211" t="str" cm="1">
        <f t="array" ref="R211">IFERROR(_xlfn.IFS(Table2[[#This Row],[booking_status]]="confirmed","Expected",Table2[[#This Row],[booking_status]]="checked-out","Actual"),"No Revenue")</f>
        <v>Expected</v>
      </c>
      <c r="S211" s="4">
        <f>Table2[[#This Row],[Revenue_Amount]]/Table2[[#This Row],[Num_Nights]]</f>
        <v>67.13</v>
      </c>
    </row>
    <row r="212" spans="1:19" x14ac:dyDescent="0.3">
      <c r="A212">
        <v>211</v>
      </c>
      <c r="B212" t="s">
        <v>37</v>
      </c>
      <c r="C212" s="9">
        <v>45159</v>
      </c>
      <c r="D212" s="9">
        <v>45165</v>
      </c>
      <c r="E212" s="10">
        <v>45151</v>
      </c>
      <c r="F212" t="s">
        <v>49</v>
      </c>
      <c r="G212">
        <v>74.19</v>
      </c>
      <c r="H212">
        <v>4</v>
      </c>
      <c r="I212">
        <v>0</v>
      </c>
      <c r="J212" t="s">
        <v>28</v>
      </c>
      <c r="K212" t="s">
        <v>66</v>
      </c>
      <c r="L212" t="s">
        <v>21</v>
      </c>
      <c r="M212" t="s">
        <v>36</v>
      </c>
      <c r="N212" t="s">
        <v>41</v>
      </c>
      <c r="O212">
        <f>Table2[[#This Row],[check_out_date]]-Table2[[#This Row],[check_in_date]]</f>
        <v>6</v>
      </c>
      <c r="P212">
        <f>Table2[[#This Row],[num_adults]]+Table2[[#This Row],[num_children]]</f>
        <v>4</v>
      </c>
      <c r="Q212" s="3">
        <f>IF(OR(Table2[[#This Row],[booking_status]]="confirmed",Table2[[#This Row],[booking_status]]="checked-out"),Table2[[#This Row],[room_rate_per_night]]*Table2[[#This Row],[Num_Nights]],0)</f>
        <v>445.14</v>
      </c>
      <c r="R212" t="str" cm="1">
        <f t="array" ref="R212">IFERROR(_xlfn.IFS(Table2[[#This Row],[booking_status]]="confirmed","Expected",Table2[[#This Row],[booking_status]]="checked-out","Actual"),"No Revenue")</f>
        <v>Expected</v>
      </c>
      <c r="S212" s="4">
        <f>Table2[[#This Row],[Revenue_Amount]]/Table2[[#This Row],[Num_Nights]]</f>
        <v>74.19</v>
      </c>
    </row>
    <row r="213" spans="1:19" x14ac:dyDescent="0.3">
      <c r="A213">
        <v>212</v>
      </c>
      <c r="B213" t="s">
        <v>37</v>
      </c>
      <c r="C213" s="9">
        <v>45274</v>
      </c>
      <c r="D213" s="9">
        <v>45278</v>
      </c>
      <c r="E213" s="10">
        <v>45220</v>
      </c>
      <c r="F213" t="s">
        <v>27</v>
      </c>
      <c r="G213">
        <v>159.16</v>
      </c>
      <c r="H213">
        <v>2</v>
      </c>
      <c r="I213">
        <v>2</v>
      </c>
      <c r="J213" t="s">
        <v>28</v>
      </c>
      <c r="K213" t="s">
        <v>29</v>
      </c>
      <c r="L213" t="s">
        <v>56</v>
      </c>
      <c r="M213" t="s">
        <v>22</v>
      </c>
      <c r="N213" t="s">
        <v>23</v>
      </c>
      <c r="O213">
        <f>Table2[[#This Row],[check_out_date]]-Table2[[#This Row],[check_in_date]]</f>
        <v>4</v>
      </c>
      <c r="P213">
        <f>Table2[[#This Row],[num_adults]]+Table2[[#This Row],[num_children]]</f>
        <v>4</v>
      </c>
      <c r="Q213" s="3">
        <f>IF(OR(Table2[[#This Row],[booking_status]]="confirmed",Table2[[#This Row],[booking_status]]="checked-out"),Table2[[#This Row],[room_rate_per_night]]*Table2[[#This Row],[Num_Nights]],0)</f>
        <v>636.64</v>
      </c>
      <c r="R213" t="str" cm="1">
        <f t="array" ref="R213">IFERROR(_xlfn.IFS(Table2[[#This Row],[booking_status]]="confirmed","Expected",Table2[[#This Row],[booking_status]]="checked-out","Actual"),"No Revenue")</f>
        <v>Actual</v>
      </c>
      <c r="S213" s="4">
        <f>Table2[[#This Row],[Revenue_Amount]]/Table2[[#This Row],[Num_Nights]]</f>
        <v>159.16</v>
      </c>
    </row>
    <row r="214" spans="1:19" hidden="1" x14ac:dyDescent="0.3">
      <c r="A214">
        <v>213</v>
      </c>
      <c r="B214" t="s">
        <v>50</v>
      </c>
      <c r="C214" s="9">
        <v>45026</v>
      </c>
      <c r="D214" s="9">
        <v>45035</v>
      </c>
      <c r="E214" s="10">
        <v>44997</v>
      </c>
      <c r="F214" t="s">
        <v>49</v>
      </c>
      <c r="G214">
        <v>103.46</v>
      </c>
      <c r="H214">
        <v>1</v>
      </c>
      <c r="I214">
        <v>0</v>
      </c>
      <c r="J214" t="s">
        <v>35</v>
      </c>
      <c r="K214" t="s">
        <v>44</v>
      </c>
      <c r="L214" t="s">
        <v>21</v>
      </c>
      <c r="M214" t="s">
        <v>36</v>
      </c>
      <c r="N214" t="s">
        <v>41</v>
      </c>
      <c r="O214">
        <f>Table2[[#This Row],[check_out_date]]-Table2[[#This Row],[check_in_date]]</f>
        <v>9</v>
      </c>
      <c r="P214">
        <f>Table2[[#This Row],[num_adults]]+Table2[[#This Row],[num_children]]</f>
        <v>1</v>
      </c>
      <c r="Q214" s="3">
        <f>IF(OR(Table2[[#This Row],[booking_status]]="confirmed",Table2[[#This Row],[booking_status]]="checked-out"),Table2[[#This Row],[room_rate_per_night]]*Table2[[#This Row],[Num_Nights]],0)</f>
        <v>931.14</v>
      </c>
      <c r="R214" t="str" cm="1">
        <f t="array" ref="R214">IFERROR(_xlfn.IFS(Table2[[#This Row],[booking_status]]="confirmed","Expected",Table2[[#This Row],[booking_status]]="checked-out","Actual"),"No Revenue")</f>
        <v>Expected</v>
      </c>
      <c r="S214" s="4">
        <f>Table2[[#This Row],[Revenue_Amount]]/Table2[[#This Row],[Num_Nights]]</f>
        <v>103.46</v>
      </c>
    </row>
    <row r="215" spans="1:19" x14ac:dyDescent="0.3">
      <c r="A215">
        <v>214</v>
      </c>
      <c r="B215" t="s">
        <v>50</v>
      </c>
      <c r="C215" s="9">
        <v>44939</v>
      </c>
      <c r="D215" s="9">
        <v>44943</v>
      </c>
      <c r="E215" s="10">
        <v>44889</v>
      </c>
      <c r="F215" t="s">
        <v>49</v>
      </c>
      <c r="G215">
        <v>129.47</v>
      </c>
      <c r="H215">
        <v>1</v>
      </c>
      <c r="I215">
        <v>0</v>
      </c>
      <c r="J215" t="s">
        <v>28</v>
      </c>
      <c r="K215" t="s">
        <v>44</v>
      </c>
      <c r="L215" t="s">
        <v>21</v>
      </c>
      <c r="M215" t="s">
        <v>36</v>
      </c>
      <c r="N215" t="s">
        <v>45</v>
      </c>
      <c r="O215">
        <f>Table2[[#This Row],[check_out_date]]-Table2[[#This Row],[check_in_date]]</f>
        <v>4</v>
      </c>
      <c r="P215">
        <f>Table2[[#This Row],[num_adults]]+Table2[[#This Row],[num_children]]</f>
        <v>1</v>
      </c>
      <c r="Q215" s="3">
        <f>IF(OR(Table2[[#This Row],[booking_status]]="confirmed",Table2[[#This Row],[booking_status]]="checked-out"),Table2[[#This Row],[room_rate_per_night]]*Table2[[#This Row],[Num_Nights]],0)</f>
        <v>517.88</v>
      </c>
      <c r="R215" t="str" cm="1">
        <f t="array" ref="R215">IFERROR(_xlfn.IFS(Table2[[#This Row],[booking_status]]="confirmed","Expected",Table2[[#This Row],[booking_status]]="checked-out","Actual"),"No Revenue")</f>
        <v>Expected</v>
      </c>
      <c r="S215" s="4">
        <f>Table2[[#This Row],[Revenue_Amount]]/Table2[[#This Row],[Num_Nights]]</f>
        <v>129.47</v>
      </c>
    </row>
    <row r="216" spans="1:19" hidden="1" x14ac:dyDescent="0.3">
      <c r="A216">
        <v>215</v>
      </c>
      <c r="B216" t="s">
        <v>14</v>
      </c>
      <c r="C216" s="9">
        <v>44942</v>
      </c>
      <c r="D216" s="9">
        <v>44950</v>
      </c>
      <c r="E216" s="10">
        <v>44911</v>
      </c>
      <c r="F216" t="s">
        <v>54</v>
      </c>
      <c r="G216">
        <v>273.02999999999997</v>
      </c>
      <c r="H216">
        <v>2</v>
      </c>
      <c r="I216">
        <v>0</v>
      </c>
      <c r="J216" t="s">
        <v>35</v>
      </c>
      <c r="K216" t="s">
        <v>20</v>
      </c>
      <c r="L216" t="s">
        <v>56</v>
      </c>
      <c r="M216" t="s">
        <v>36</v>
      </c>
      <c r="N216" t="s">
        <v>23</v>
      </c>
      <c r="O216">
        <f>Table2[[#This Row],[check_out_date]]-Table2[[#This Row],[check_in_date]]</f>
        <v>8</v>
      </c>
      <c r="P216">
        <f>Table2[[#This Row],[num_adults]]+Table2[[#This Row],[num_children]]</f>
        <v>2</v>
      </c>
      <c r="Q216" s="3">
        <f>IF(OR(Table2[[#This Row],[booking_status]]="confirmed",Table2[[#This Row],[booking_status]]="checked-out"),Table2[[#This Row],[room_rate_per_night]]*Table2[[#This Row],[Num_Nights]],0)</f>
        <v>2184.2399999999998</v>
      </c>
      <c r="R216" t="str" cm="1">
        <f t="array" ref="R216">IFERROR(_xlfn.IFS(Table2[[#This Row],[booking_status]]="confirmed","Expected",Table2[[#This Row],[booking_status]]="checked-out","Actual"),"No Revenue")</f>
        <v>Actual</v>
      </c>
      <c r="S216" s="4">
        <f>Table2[[#This Row],[Revenue_Amount]]/Table2[[#This Row],[Num_Nights]]</f>
        <v>273.02999999999997</v>
      </c>
    </row>
    <row r="217" spans="1:19" hidden="1" x14ac:dyDescent="0.3">
      <c r="A217">
        <v>216</v>
      </c>
      <c r="B217" t="s">
        <v>14</v>
      </c>
      <c r="C217" s="9">
        <v>45273</v>
      </c>
      <c r="D217" s="9">
        <v>45282</v>
      </c>
      <c r="E217" s="10">
        <v>45252</v>
      </c>
      <c r="F217" t="s">
        <v>49</v>
      </c>
      <c r="G217">
        <v>101.48</v>
      </c>
      <c r="H217">
        <v>3</v>
      </c>
      <c r="I217">
        <v>1</v>
      </c>
      <c r="J217" t="s">
        <v>35</v>
      </c>
      <c r="K217" t="s">
        <v>20</v>
      </c>
      <c r="L217" t="s">
        <v>56</v>
      </c>
      <c r="M217" t="s">
        <v>36</v>
      </c>
      <c r="N217" t="s">
        <v>23</v>
      </c>
      <c r="O217">
        <f>Table2[[#This Row],[check_out_date]]-Table2[[#This Row],[check_in_date]]</f>
        <v>9</v>
      </c>
      <c r="P217">
        <f>Table2[[#This Row],[num_adults]]+Table2[[#This Row],[num_children]]</f>
        <v>4</v>
      </c>
      <c r="Q217" s="3">
        <f>IF(OR(Table2[[#This Row],[booking_status]]="confirmed",Table2[[#This Row],[booking_status]]="checked-out"),Table2[[#This Row],[room_rate_per_night]]*Table2[[#This Row],[Num_Nights]],0)</f>
        <v>913.32</v>
      </c>
      <c r="R217" t="str" cm="1">
        <f t="array" ref="R217">IFERROR(_xlfn.IFS(Table2[[#This Row],[booking_status]]="confirmed","Expected",Table2[[#This Row],[booking_status]]="checked-out","Actual"),"No Revenue")</f>
        <v>Actual</v>
      </c>
      <c r="S217" s="4">
        <f>Table2[[#This Row],[Revenue_Amount]]/Table2[[#This Row],[Num_Nights]]</f>
        <v>101.48</v>
      </c>
    </row>
    <row r="218" spans="1:19" x14ac:dyDescent="0.3">
      <c r="A218">
        <v>217</v>
      </c>
      <c r="B218" t="s">
        <v>50</v>
      </c>
      <c r="C218" s="9">
        <v>44964</v>
      </c>
      <c r="D218" s="9">
        <v>44972</v>
      </c>
      <c r="E218" s="10">
        <v>44909</v>
      </c>
      <c r="F218" t="s">
        <v>27</v>
      </c>
      <c r="G218">
        <v>150.54</v>
      </c>
      <c r="H218">
        <v>1</v>
      </c>
      <c r="I218">
        <v>0</v>
      </c>
      <c r="J218" t="s">
        <v>55</v>
      </c>
      <c r="K218" t="s">
        <v>20</v>
      </c>
      <c r="L218" t="s">
        <v>21</v>
      </c>
      <c r="M218" t="s">
        <v>22</v>
      </c>
      <c r="N218" t="s">
        <v>95</v>
      </c>
      <c r="O218">
        <f>Table2[[#This Row],[check_out_date]]-Table2[[#This Row],[check_in_date]]</f>
        <v>8</v>
      </c>
      <c r="P218">
        <f>Table2[[#This Row],[num_adults]]+Table2[[#This Row],[num_children]]</f>
        <v>1</v>
      </c>
      <c r="Q218" s="3">
        <f>IF(OR(Table2[[#This Row],[booking_status]]="confirmed",Table2[[#This Row],[booking_status]]="checked-out"),Table2[[#This Row],[room_rate_per_night]]*Table2[[#This Row],[Num_Nights]],0)</f>
        <v>1204.32</v>
      </c>
      <c r="R218" t="str" cm="1">
        <f t="array" ref="R218">IFERROR(_xlfn.IFS(Table2[[#This Row],[booking_status]]="confirmed","Expected",Table2[[#This Row],[booking_status]]="checked-out","Actual"),"No Revenue")</f>
        <v>Expected</v>
      </c>
      <c r="S218" s="4">
        <f>Table2[[#This Row],[Revenue_Amount]]/Table2[[#This Row],[Num_Nights]]</f>
        <v>150.54</v>
      </c>
    </row>
    <row r="219" spans="1:19" x14ac:dyDescent="0.3">
      <c r="A219">
        <v>218</v>
      </c>
      <c r="B219" t="s">
        <v>31</v>
      </c>
      <c r="C219" s="9">
        <v>44990</v>
      </c>
      <c r="D219" s="9">
        <v>44993</v>
      </c>
      <c r="E219" s="10">
        <v>44969</v>
      </c>
      <c r="F219" t="s">
        <v>49</v>
      </c>
      <c r="G219">
        <v>63.31</v>
      </c>
      <c r="H219">
        <v>2</v>
      </c>
      <c r="I219">
        <v>0</v>
      </c>
      <c r="J219" t="s">
        <v>28</v>
      </c>
      <c r="K219" t="s">
        <v>44</v>
      </c>
      <c r="L219" t="s">
        <v>56</v>
      </c>
      <c r="M219" t="s">
        <v>36</v>
      </c>
      <c r="N219" t="s">
        <v>41</v>
      </c>
      <c r="O219">
        <f>Table2[[#This Row],[check_out_date]]-Table2[[#This Row],[check_in_date]]</f>
        <v>3</v>
      </c>
      <c r="P219">
        <f>Table2[[#This Row],[num_adults]]+Table2[[#This Row],[num_children]]</f>
        <v>2</v>
      </c>
      <c r="Q219" s="3">
        <f>IF(OR(Table2[[#This Row],[booking_status]]="confirmed",Table2[[#This Row],[booking_status]]="checked-out"),Table2[[#This Row],[room_rate_per_night]]*Table2[[#This Row],[Num_Nights]],0)</f>
        <v>189.93</v>
      </c>
      <c r="R219" t="str" cm="1">
        <f t="array" ref="R219">IFERROR(_xlfn.IFS(Table2[[#This Row],[booking_status]]="confirmed","Expected",Table2[[#This Row],[booking_status]]="checked-out","Actual"),"No Revenue")</f>
        <v>Actual</v>
      </c>
      <c r="S219" s="4">
        <f>Table2[[#This Row],[Revenue_Amount]]/Table2[[#This Row],[Num_Nights]]</f>
        <v>63.31</v>
      </c>
    </row>
    <row r="220" spans="1:19" hidden="1" x14ac:dyDescent="0.3">
      <c r="A220">
        <v>219</v>
      </c>
      <c r="B220" t="s">
        <v>31</v>
      </c>
      <c r="C220" s="9">
        <v>45273</v>
      </c>
      <c r="D220" s="9">
        <v>45277</v>
      </c>
      <c r="E220" s="10">
        <v>45238</v>
      </c>
      <c r="F220" t="s">
        <v>49</v>
      </c>
      <c r="G220">
        <v>63.92</v>
      </c>
      <c r="H220">
        <v>4</v>
      </c>
      <c r="I220">
        <v>1</v>
      </c>
      <c r="J220" t="s">
        <v>35</v>
      </c>
      <c r="K220" t="s">
        <v>66</v>
      </c>
      <c r="L220" t="s">
        <v>21</v>
      </c>
      <c r="M220" t="s">
        <v>36</v>
      </c>
      <c r="N220" t="s">
        <v>23</v>
      </c>
      <c r="O220">
        <f>Table2[[#This Row],[check_out_date]]-Table2[[#This Row],[check_in_date]]</f>
        <v>4</v>
      </c>
      <c r="P220">
        <f>Table2[[#This Row],[num_adults]]+Table2[[#This Row],[num_children]]</f>
        <v>5</v>
      </c>
      <c r="Q220" s="3">
        <f>IF(OR(Table2[[#This Row],[booking_status]]="confirmed",Table2[[#This Row],[booking_status]]="checked-out"),Table2[[#This Row],[room_rate_per_night]]*Table2[[#This Row],[Num_Nights]],0)</f>
        <v>255.68</v>
      </c>
      <c r="R220" t="str" cm="1">
        <f t="array" ref="R220">IFERROR(_xlfn.IFS(Table2[[#This Row],[booking_status]]="confirmed","Expected",Table2[[#This Row],[booking_status]]="checked-out","Actual"),"No Revenue")</f>
        <v>Expected</v>
      </c>
      <c r="S220" s="4">
        <f>Table2[[#This Row],[Revenue_Amount]]/Table2[[#This Row],[Num_Nights]]</f>
        <v>63.92</v>
      </c>
    </row>
    <row r="221" spans="1:19" x14ac:dyDescent="0.3">
      <c r="A221">
        <v>220</v>
      </c>
      <c r="B221" t="s">
        <v>14</v>
      </c>
      <c r="C221" s="9">
        <v>45286</v>
      </c>
      <c r="D221" s="9">
        <v>45293</v>
      </c>
      <c r="E221" s="10">
        <v>45265</v>
      </c>
      <c r="F221" t="s">
        <v>27</v>
      </c>
      <c r="G221">
        <v>166.06</v>
      </c>
      <c r="H221">
        <v>1</v>
      </c>
      <c r="I221">
        <v>0</v>
      </c>
      <c r="J221" t="s">
        <v>28</v>
      </c>
      <c r="K221" t="s">
        <v>44</v>
      </c>
      <c r="L221" t="s">
        <v>21</v>
      </c>
      <c r="M221" t="s">
        <v>36</v>
      </c>
      <c r="N221" t="s">
        <v>30</v>
      </c>
      <c r="O221">
        <f>Table2[[#This Row],[check_out_date]]-Table2[[#This Row],[check_in_date]]</f>
        <v>7</v>
      </c>
      <c r="P221">
        <f>Table2[[#This Row],[num_adults]]+Table2[[#This Row],[num_children]]</f>
        <v>1</v>
      </c>
      <c r="Q221" s="3">
        <f>IF(OR(Table2[[#This Row],[booking_status]]="confirmed",Table2[[#This Row],[booking_status]]="checked-out"),Table2[[#This Row],[room_rate_per_night]]*Table2[[#This Row],[Num_Nights]],0)</f>
        <v>1162.42</v>
      </c>
      <c r="R221" t="str" cm="1">
        <f t="array" ref="R221">IFERROR(_xlfn.IFS(Table2[[#This Row],[booking_status]]="confirmed","Expected",Table2[[#This Row],[booking_status]]="checked-out","Actual"),"No Revenue")</f>
        <v>Expected</v>
      </c>
      <c r="S221" s="4">
        <f>Table2[[#This Row],[Revenue_Amount]]/Table2[[#This Row],[Num_Nights]]</f>
        <v>166.06</v>
      </c>
    </row>
    <row r="222" spans="1:19" x14ac:dyDescent="0.3">
      <c r="A222">
        <v>221</v>
      </c>
      <c r="B222" t="s">
        <v>14</v>
      </c>
      <c r="C222" s="9">
        <v>44946</v>
      </c>
      <c r="D222" s="9">
        <v>44954</v>
      </c>
      <c r="E222" s="10">
        <v>44927</v>
      </c>
      <c r="F222" t="s">
        <v>27</v>
      </c>
      <c r="G222">
        <v>109.37</v>
      </c>
      <c r="H222">
        <v>2</v>
      </c>
      <c r="I222">
        <v>0</v>
      </c>
      <c r="J222" t="s">
        <v>28</v>
      </c>
      <c r="K222" t="s">
        <v>66</v>
      </c>
      <c r="L222" t="s">
        <v>70</v>
      </c>
      <c r="M222" t="s">
        <v>22</v>
      </c>
      <c r="N222" t="s">
        <v>95</v>
      </c>
      <c r="O222">
        <f>Table2[[#This Row],[check_out_date]]-Table2[[#This Row],[check_in_date]]</f>
        <v>8</v>
      </c>
      <c r="P222">
        <f>Table2[[#This Row],[num_adults]]+Table2[[#This Row],[num_children]]</f>
        <v>2</v>
      </c>
      <c r="Q222" s="3">
        <f>IF(OR(Table2[[#This Row],[booking_status]]="confirmed",Table2[[#This Row],[booking_status]]="checked-out"),Table2[[#This Row],[room_rate_per_night]]*Table2[[#This Row],[Num_Nights]],0)</f>
        <v>0</v>
      </c>
      <c r="R222" t="str" cm="1">
        <f t="array" ref="R222">IFERROR(_xlfn.IFS(Table2[[#This Row],[booking_status]]="confirmed","Expected",Table2[[#This Row],[booking_status]]="checked-out","Actual"),"No Revenue")</f>
        <v>No Revenue</v>
      </c>
      <c r="S222" s="4">
        <f>Table2[[#This Row],[Revenue_Amount]]/Table2[[#This Row],[Num_Nights]]</f>
        <v>0</v>
      </c>
    </row>
    <row r="223" spans="1:19" x14ac:dyDescent="0.3">
      <c r="A223">
        <v>222</v>
      </c>
      <c r="B223" t="s">
        <v>31</v>
      </c>
      <c r="C223" s="9">
        <v>44949</v>
      </c>
      <c r="D223" s="9">
        <v>44956</v>
      </c>
      <c r="E223" s="10">
        <v>44908</v>
      </c>
      <c r="F223" t="s">
        <v>27</v>
      </c>
      <c r="G223">
        <v>111.48</v>
      </c>
      <c r="H223">
        <v>1</v>
      </c>
      <c r="I223">
        <v>0</v>
      </c>
      <c r="J223" t="s">
        <v>28</v>
      </c>
      <c r="K223" t="s">
        <v>20</v>
      </c>
      <c r="L223" t="s">
        <v>56</v>
      </c>
      <c r="M223" t="s">
        <v>22</v>
      </c>
      <c r="N223" t="s">
        <v>41</v>
      </c>
      <c r="O223">
        <f>Table2[[#This Row],[check_out_date]]-Table2[[#This Row],[check_in_date]]</f>
        <v>7</v>
      </c>
      <c r="P223">
        <f>Table2[[#This Row],[num_adults]]+Table2[[#This Row],[num_children]]</f>
        <v>1</v>
      </c>
      <c r="Q223" s="3">
        <f>IF(OR(Table2[[#This Row],[booking_status]]="confirmed",Table2[[#This Row],[booking_status]]="checked-out"),Table2[[#This Row],[room_rate_per_night]]*Table2[[#This Row],[Num_Nights]],0)</f>
        <v>780.36</v>
      </c>
      <c r="R223" t="str" cm="1">
        <f t="array" ref="R223">IFERROR(_xlfn.IFS(Table2[[#This Row],[booking_status]]="confirmed","Expected",Table2[[#This Row],[booking_status]]="checked-out","Actual"),"No Revenue")</f>
        <v>Actual</v>
      </c>
      <c r="S223" s="4">
        <f>Table2[[#This Row],[Revenue_Amount]]/Table2[[#This Row],[Num_Nights]]</f>
        <v>111.48</v>
      </c>
    </row>
    <row r="224" spans="1:19" x14ac:dyDescent="0.3">
      <c r="A224">
        <v>223</v>
      </c>
      <c r="B224" t="s">
        <v>50</v>
      </c>
      <c r="C224" s="9">
        <v>45083</v>
      </c>
      <c r="D224" s="9">
        <v>45088</v>
      </c>
      <c r="E224" s="10">
        <v>45022</v>
      </c>
      <c r="F224" t="s">
        <v>27</v>
      </c>
      <c r="G224">
        <v>173.92</v>
      </c>
      <c r="H224">
        <v>3</v>
      </c>
      <c r="I224">
        <v>1</v>
      </c>
      <c r="J224" t="s">
        <v>55</v>
      </c>
      <c r="K224" t="s">
        <v>99</v>
      </c>
      <c r="L224" t="s">
        <v>21</v>
      </c>
      <c r="M224" t="s">
        <v>22</v>
      </c>
      <c r="N224" t="s">
        <v>45</v>
      </c>
      <c r="O224">
        <f>Table2[[#This Row],[check_out_date]]-Table2[[#This Row],[check_in_date]]</f>
        <v>5</v>
      </c>
      <c r="P224">
        <f>Table2[[#This Row],[num_adults]]+Table2[[#This Row],[num_children]]</f>
        <v>4</v>
      </c>
      <c r="Q224" s="3">
        <f>IF(OR(Table2[[#This Row],[booking_status]]="confirmed",Table2[[#This Row],[booking_status]]="checked-out"),Table2[[#This Row],[room_rate_per_night]]*Table2[[#This Row],[Num_Nights]],0)</f>
        <v>869.59999999999991</v>
      </c>
      <c r="R224" t="str" cm="1">
        <f t="array" ref="R224">IFERROR(_xlfn.IFS(Table2[[#This Row],[booking_status]]="confirmed","Expected",Table2[[#This Row],[booking_status]]="checked-out","Actual"),"No Revenue")</f>
        <v>Expected</v>
      </c>
      <c r="S224" s="4">
        <f>Table2[[#This Row],[Revenue_Amount]]/Table2[[#This Row],[Num_Nights]]</f>
        <v>173.92</v>
      </c>
    </row>
    <row r="225" spans="1:19" hidden="1" x14ac:dyDescent="0.3">
      <c r="A225">
        <v>224</v>
      </c>
      <c r="B225" t="s">
        <v>31</v>
      </c>
      <c r="C225" s="9">
        <v>45027</v>
      </c>
      <c r="D225" s="9">
        <v>45029</v>
      </c>
      <c r="E225" s="10">
        <v>45010</v>
      </c>
      <c r="F225" t="s">
        <v>49</v>
      </c>
      <c r="G225">
        <v>77.650000000000006</v>
      </c>
      <c r="H225">
        <v>2</v>
      </c>
      <c r="I225">
        <v>0</v>
      </c>
      <c r="J225" t="s">
        <v>35</v>
      </c>
      <c r="K225" t="s">
        <v>20</v>
      </c>
      <c r="L225" t="s">
        <v>21</v>
      </c>
      <c r="M225" t="s">
        <v>36</v>
      </c>
      <c r="N225" t="s">
        <v>95</v>
      </c>
      <c r="O225">
        <f>Table2[[#This Row],[check_out_date]]-Table2[[#This Row],[check_in_date]]</f>
        <v>2</v>
      </c>
      <c r="P225">
        <f>Table2[[#This Row],[num_adults]]+Table2[[#This Row],[num_children]]</f>
        <v>2</v>
      </c>
      <c r="Q225" s="3">
        <f>IF(OR(Table2[[#This Row],[booking_status]]="confirmed",Table2[[#This Row],[booking_status]]="checked-out"),Table2[[#This Row],[room_rate_per_night]]*Table2[[#This Row],[Num_Nights]],0)</f>
        <v>155.30000000000001</v>
      </c>
      <c r="R225" t="str" cm="1">
        <f t="array" ref="R225">IFERROR(_xlfn.IFS(Table2[[#This Row],[booking_status]]="confirmed","Expected",Table2[[#This Row],[booking_status]]="checked-out","Actual"),"No Revenue")</f>
        <v>Expected</v>
      </c>
      <c r="S225" s="4">
        <f>Table2[[#This Row],[Revenue_Amount]]/Table2[[#This Row],[Num_Nights]]</f>
        <v>77.650000000000006</v>
      </c>
    </row>
    <row r="226" spans="1:19" x14ac:dyDescent="0.3">
      <c r="A226">
        <v>225</v>
      </c>
      <c r="B226" t="s">
        <v>50</v>
      </c>
      <c r="C226" s="9">
        <v>45183</v>
      </c>
      <c r="D226" s="9">
        <v>45186</v>
      </c>
      <c r="E226" s="10">
        <v>45114</v>
      </c>
      <c r="F226" t="s">
        <v>49</v>
      </c>
      <c r="G226">
        <v>87.21</v>
      </c>
      <c r="H226">
        <v>1</v>
      </c>
      <c r="I226">
        <v>0</v>
      </c>
      <c r="J226" t="s">
        <v>94</v>
      </c>
      <c r="K226" t="s">
        <v>44</v>
      </c>
      <c r="L226" t="s">
        <v>21</v>
      </c>
      <c r="M226" t="s">
        <v>36</v>
      </c>
      <c r="N226" t="s">
        <v>41</v>
      </c>
      <c r="O226">
        <f>Table2[[#This Row],[check_out_date]]-Table2[[#This Row],[check_in_date]]</f>
        <v>3</v>
      </c>
      <c r="P226">
        <f>Table2[[#This Row],[num_adults]]+Table2[[#This Row],[num_children]]</f>
        <v>1</v>
      </c>
      <c r="Q226" s="3">
        <f>IF(OR(Table2[[#This Row],[booking_status]]="confirmed",Table2[[#This Row],[booking_status]]="checked-out"),Table2[[#This Row],[room_rate_per_night]]*Table2[[#This Row],[Num_Nights]],0)</f>
        <v>261.63</v>
      </c>
      <c r="R226" t="str" cm="1">
        <f t="array" ref="R226">IFERROR(_xlfn.IFS(Table2[[#This Row],[booking_status]]="confirmed","Expected",Table2[[#This Row],[booking_status]]="checked-out","Actual"),"No Revenue")</f>
        <v>Expected</v>
      </c>
      <c r="S226" s="4">
        <f>Table2[[#This Row],[Revenue_Amount]]/Table2[[#This Row],[Num_Nights]]</f>
        <v>87.21</v>
      </c>
    </row>
    <row r="227" spans="1:19" x14ac:dyDescent="0.3">
      <c r="A227">
        <v>226</v>
      </c>
      <c r="B227" t="s">
        <v>37</v>
      </c>
      <c r="C227" s="9">
        <v>44945</v>
      </c>
      <c r="D227" s="9">
        <v>44950</v>
      </c>
      <c r="E227" s="10">
        <v>44912</v>
      </c>
      <c r="F227" t="s">
        <v>27</v>
      </c>
      <c r="G227">
        <v>159.26</v>
      </c>
      <c r="H227">
        <v>1</v>
      </c>
      <c r="I227">
        <v>1</v>
      </c>
      <c r="J227" t="s">
        <v>55</v>
      </c>
      <c r="K227" t="s">
        <v>99</v>
      </c>
      <c r="L227" t="s">
        <v>21</v>
      </c>
      <c r="M227" t="s">
        <v>22</v>
      </c>
      <c r="N227" t="s">
        <v>23</v>
      </c>
      <c r="O227">
        <f>Table2[[#This Row],[check_out_date]]-Table2[[#This Row],[check_in_date]]</f>
        <v>5</v>
      </c>
      <c r="P227">
        <f>Table2[[#This Row],[num_adults]]+Table2[[#This Row],[num_children]]</f>
        <v>2</v>
      </c>
      <c r="Q227" s="3">
        <f>IF(OR(Table2[[#This Row],[booking_status]]="confirmed",Table2[[#This Row],[booking_status]]="checked-out"),Table2[[#This Row],[room_rate_per_night]]*Table2[[#This Row],[Num_Nights]],0)</f>
        <v>796.3</v>
      </c>
      <c r="R227" t="str" cm="1">
        <f t="array" ref="R227">IFERROR(_xlfn.IFS(Table2[[#This Row],[booking_status]]="confirmed","Expected",Table2[[#This Row],[booking_status]]="checked-out","Actual"),"No Revenue")</f>
        <v>Expected</v>
      </c>
      <c r="S227" s="4">
        <f>Table2[[#This Row],[Revenue_Amount]]/Table2[[#This Row],[Num_Nights]]</f>
        <v>159.26</v>
      </c>
    </row>
    <row r="228" spans="1:19" x14ac:dyDescent="0.3">
      <c r="A228">
        <v>227</v>
      </c>
      <c r="B228" t="s">
        <v>50</v>
      </c>
      <c r="C228" s="9">
        <v>45276</v>
      </c>
      <c r="D228" s="9">
        <v>45280</v>
      </c>
      <c r="E228" s="10">
        <v>45220</v>
      </c>
      <c r="F228" t="s">
        <v>27</v>
      </c>
      <c r="G228">
        <v>234.7</v>
      </c>
      <c r="H228">
        <v>1</v>
      </c>
      <c r="I228">
        <v>1</v>
      </c>
      <c r="J228" t="s">
        <v>19</v>
      </c>
      <c r="K228" t="s">
        <v>66</v>
      </c>
      <c r="L228" t="s">
        <v>56</v>
      </c>
      <c r="M228" t="s">
        <v>36</v>
      </c>
      <c r="N228" t="s">
        <v>41</v>
      </c>
      <c r="O228">
        <f>Table2[[#This Row],[check_out_date]]-Table2[[#This Row],[check_in_date]]</f>
        <v>4</v>
      </c>
      <c r="P228">
        <f>Table2[[#This Row],[num_adults]]+Table2[[#This Row],[num_children]]</f>
        <v>2</v>
      </c>
      <c r="Q228" s="3">
        <f>IF(OR(Table2[[#This Row],[booking_status]]="confirmed",Table2[[#This Row],[booking_status]]="checked-out"),Table2[[#This Row],[room_rate_per_night]]*Table2[[#This Row],[Num_Nights]],0)</f>
        <v>938.8</v>
      </c>
      <c r="R228" t="str" cm="1">
        <f t="array" ref="R228">IFERROR(_xlfn.IFS(Table2[[#This Row],[booking_status]]="confirmed","Expected",Table2[[#This Row],[booking_status]]="checked-out","Actual"),"No Revenue")</f>
        <v>Actual</v>
      </c>
      <c r="S228" s="4">
        <f>Table2[[#This Row],[Revenue_Amount]]/Table2[[#This Row],[Num_Nights]]</f>
        <v>234.7</v>
      </c>
    </row>
    <row r="229" spans="1:19" hidden="1" x14ac:dyDescent="0.3">
      <c r="A229">
        <v>228</v>
      </c>
      <c r="B229" t="s">
        <v>37</v>
      </c>
      <c r="C229" s="9">
        <v>45031</v>
      </c>
      <c r="D229" s="9">
        <v>45040</v>
      </c>
      <c r="E229" s="10">
        <v>45014</v>
      </c>
      <c r="F229" t="s">
        <v>49</v>
      </c>
      <c r="G229">
        <v>125.07</v>
      </c>
      <c r="H229">
        <v>1</v>
      </c>
      <c r="I229">
        <v>1</v>
      </c>
      <c r="J229" t="s">
        <v>35</v>
      </c>
      <c r="K229" t="s">
        <v>29</v>
      </c>
      <c r="L229" t="s">
        <v>70</v>
      </c>
      <c r="M229" t="s">
        <v>36</v>
      </c>
      <c r="N229" t="s">
        <v>23</v>
      </c>
      <c r="O229">
        <f>Table2[[#This Row],[check_out_date]]-Table2[[#This Row],[check_in_date]]</f>
        <v>9</v>
      </c>
      <c r="P229">
        <f>Table2[[#This Row],[num_adults]]+Table2[[#This Row],[num_children]]</f>
        <v>2</v>
      </c>
      <c r="Q229" s="3">
        <f>IF(OR(Table2[[#This Row],[booking_status]]="confirmed",Table2[[#This Row],[booking_status]]="checked-out"),Table2[[#This Row],[room_rate_per_night]]*Table2[[#This Row],[Num_Nights]],0)</f>
        <v>0</v>
      </c>
      <c r="R229" t="str" cm="1">
        <f t="array" ref="R229">IFERROR(_xlfn.IFS(Table2[[#This Row],[booking_status]]="confirmed","Expected",Table2[[#This Row],[booking_status]]="checked-out","Actual"),"No Revenue")</f>
        <v>No Revenue</v>
      </c>
      <c r="S229" s="4">
        <f>Table2[[#This Row],[Revenue_Amount]]/Table2[[#This Row],[Num_Nights]]</f>
        <v>0</v>
      </c>
    </row>
    <row r="230" spans="1:19" hidden="1" x14ac:dyDescent="0.3">
      <c r="A230">
        <v>229</v>
      </c>
      <c r="B230" t="s">
        <v>50</v>
      </c>
      <c r="C230" s="9">
        <v>45257</v>
      </c>
      <c r="D230" s="9">
        <v>45268</v>
      </c>
      <c r="E230" s="10">
        <v>45226</v>
      </c>
      <c r="F230" t="s">
        <v>27</v>
      </c>
      <c r="G230">
        <v>157.57</v>
      </c>
      <c r="H230">
        <v>1</v>
      </c>
      <c r="I230">
        <v>0</v>
      </c>
      <c r="J230" t="s">
        <v>35</v>
      </c>
      <c r="K230" t="s">
        <v>20</v>
      </c>
      <c r="L230" t="s">
        <v>21</v>
      </c>
      <c r="M230" t="s">
        <v>36</v>
      </c>
      <c r="N230" t="s">
        <v>45</v>
      </c>
      <c r="O230">
        <f>Table2[[#This Row],[check_out_date]]-Table2[[#This Row],[check_in_date]]</f>
        <v>11</v>
      </c>
      <c r="P230">
        <f>Table2[[#This Row],[num_adults]]+Table2[[#This Row],[num_children]]</f>
        <v>1</v>
      </c>
      <c r="Q230" s="3">
        <f>IF(OR(Table2[[#This Row],[booking_status]]="confirmed",Table2[[#This Row],[booking_status]]="checked-out"),Table2[[#This Row],[room_rate_per_night]]*Table2[[#This Row],[Num_Nights]],0)</f>
        <v>1733.27</v>
      </c>
      <c r="R230" t="str" cm="1">
        <f t="array" ref="R230">IFERROR(_xlfn.IFS(Table2[[#This Row],[booking_status]]="confirmed","Expected",Table2[[#This Row],[booking_status]]="checked-out","Actual"),"No Revenue")</f>
        <v>Expected</v>
      </c>
      <c r="S230" s="4">
        <f>Table2[[#This Row],[Revenue_Amount]]/Table2[[#This Row],[Num_Nights]]</f>
        <v>157.57</v>
      </c>
    </row>
    <row r="231" spans="1:19" x14ac:dyDescent="0.3">
      <c r="A231">
        <v>230</v>
      </c>
      <c r="B231" t="s">
        <v>50</v>
      </c>
      <c r="C231" s="9">
        <v>45189</v>
      </c>
      <c r="D231" s="9">
        <v>45200</v>
      </c>
      <c r="E231" s="10">
        <v>45178</v>
      </c>
      <c r="F231" t="s">
        <v>49</v>
      </c>
      <c r="G231">
        <v>167.58</v>
      </c>
      <c r="H231">
        <v>4</v>
      </c>
      <c r="I231">
        <v>2</v>
      </c>
      <c r="J231" t="s">
        <v>28</v>
      </c>
      <c r="K231" t="s">
        <v>29</v>
      </c>
      <c r="L231" t="s">
        <v>21</v>
      </c>
      <c r="M231" t="s">
        <v>36</v>
      </c>
      <c r="N231" t="s">
        <v>41</v>
      </c>
      <c r="O231">
        <f>Table2[[#This Row],[check_out_date]]-Table2[[#This Row],[check_in_date]]</f>
        <v>11</v>
      </c>
      <c r="P231">
        <f>Table2[[#This Row],[num_adults]]+Table2[[#This Row],[num_children]]</f>
        <v>6</v>
      </c>
      <c r="Q231" s="3">
        <f>IF(OR(Table2[[#This Row],[booking_status]]="confirmed",Table2[[#This Row],[booking_status]]="checked-out"),Table2[[#This Row],[room_rate_per_night]]*Table2[[#This Row],[Num_Nights]],0)</f>
        <v>1843.38</v>
      </c>
      <c r="R231" t="str" cm="1">
        <f t="array" ref="R231">IFERROR(_xlfn.IFS(Table2[[#This Row],[booking_status]]="confirmed","Expected",Table2[[#This Row],[booking_status]]="checked-out","Actual"),"No Revenue")</f>
        <v>Expected</v>
      </c>
      <c r="S231" s="4">
        <f>Table2[[#This Row],[Revenue_Amount]]/Table2[[#This Row],[Num_Nights]]</f>
        <v>167.58</v>
      </c>
    </row>
    <row r="232" spans="1:19" x14ac:dyDescent="0.3">
      <c r="A232">
        <v>231</v>
      </c>
      <c r="B232" t="s">
        <v>37</v>
      </c>
      <c r="C232" s="9">
        <v>45235</v>
      </c>
      <c r="D232" s="9">
        <v>45238</v>
      </c>
      <c r="E232" s="10">
        <v>45180</v>
      </c>
      <c r="F232" t="s">
        <v>49</v>
      </c>
      <c r="G232">
        <v>113.79</v>
      </c>
      <c r="H232">
        <v>2</v>
      </c>
      <c r="I232">
        <v>2</v>
      </c>
      <c r="J232" t="s">
        <v>55</v>
      </c>
      <c r="K232" t="s">
        <v>20</v>
      </c>
      <c r="L232" t="s">
        <v>56</v>
      </c>
      <c r="M232" t="s">
        <v>36</v>
      </c>
      <c r="N232" t="s">
        <v>41</v>
      </c>
      <c r="O232">
        <f>Table2[[#This Row],[check_out_date]]-Table2[[#This Row],[check_in_date]]</f>
        <v>3</v>
      </c>
      <c r="P232">
        <f>Table2[[#This Row],[num_adults]]+Table2[[#This Row],[num_children]]</f>
        <v>4</v>
      </c>
      <c r="Q232" s="3">
        <f>IF(OR(Table2[[#This Row],[booking_status]]="confirmed",Table2[[#This Row],[booking_status]]="checked-out"),Table2[[#This Row],[room_rate_per_night]]*Table2[[#This Row],[Num_Nights]],0)</f>
        <v>341.37</v>
      </c>
      <c r="R232" t="str" cm="1">
        <f t="array" ref="R232">IFERROR(_xlfn.IFS(Table2[[#This Row],[booking_status]]="confirmed","Expected",Table2[[#This Row],[booking_status]]="checked-out","Actual"),"No Revenue")</f>
        <v>Actual</v>
      </c>
      <c r="S232" s="4">
        <f>Table2[[#This Row],[Revenue_Amount]]/Table2[[#This Row],[Num_Nights]]</f>
        <v>113.79</v>
      </c>
    </row>
    <row r="233" spans="1:19" x14ac:dyDescent="0.3">
      <c r="A233">
        <v>232</v>
      </c>
      <c r="B233" t="s">
        <v>37</v>
      </c>
      <c r="C233" s="9">
        <v>45091</v>
      </c>
      <c r="D233" s="9">
        <v>45097</v>
      </c>
      <c r="E233" s="10">
        <v>45080</v>
      </c>
      <c r="F233" t="s">
        <v>54</v>
      </c>
      <c r="G233">
        <v>436.33</v>
      </c>
      <c r="H233">
        <v>1</v>
      </c>
      <c r="I233">
        <v>0</v>
      </c>
      <c r="J233" t="s">
        <v>55</v>
      </c>
      <c r="K233" t="s">
        <v>66</v>
      </c>
      <c r="L233" t="s">
        <v>56</v>
      </c>
      <c r="M233" t="s">
        <v>36</v>
      </c>
      <c r="N233" t="s">
        <v>23</v>
      </c>
      <c r="O233">
        <f>Table2[[#This Row],[check_out_date]]-Table2[[#This Row],[check_in_date]]</f>
        <v>6</v>
      </c>
      <c r="P233">
        <f>Table2[[#This Row],[num_adults]]+Table2[[#This Row],[num_children]]</f>
        <v>1</v>
      </c>
      <c r="Q233" s="3">
        <f>IF(OR(Table2[[#This Row],[booking_status]]="confirmed",Table2[[#This Row],[booking_status]]="checked-out"),Table2[[#This Row],[room_rate_per_night]]*Table2[[#This Row],[Num_Nights]],0)</f>
        <v>2617.98</v>
      </c>
      <c r="R233" t="str" cm="1">
        <f t="array" ref="R233">IFERROR(_xlfn.IFS(Table2[[#This Row],[booking_status]]="confirmed","Expected",Table2[[#This Row],[booking_status]]="checked-out","Actual"),"No Revenue")</f>
        <v>Actual</v>
      </c>
      <c r="S233" s="4">
        <f>Table2[[#This Row],[Revenue_Amount]]/Table2[[#This Row],[Num_Nights]]</f>
        <v>436.33</v>
      </c>
    </row>
    <row r="234" spans="1:19" hidden="1" x14ac:dyDescent="0.3">
      <c r="A234">
        <v>233</v>
      </c>
      <c r="B234" t="s">
        <v>14</v>
      </c>
      <c r="C234" s="9">
        <v>45123</v>
      </c>
      <c r="D234" s="9">
        <v>45126</v>
      </c>
      <c r="E234" s="10">
        <v>45118</v>
      </c>
      <c r="F234" t="s">
        <v>27</v>
      </c>
      <c r="G234">
        <v>161.27000000000001</v>
      </c>
      <c r="H234">
        <v>2</v>
      </c>
      <c r="I234">
        <v>0</v>
      </c>
      <c r="J234" t="s">
        <v>35</v>
      </c>
      <c r="K234" t="s">
        <v>99</v>
      </c>
      <c r="L234" t="s">
        <v>21</v>
      </c>
      <c r="M234" t="s">
        <v>36</v>
      </c>
      <c r="N234" t="s">
        <v>41</v>
      </c>
      <c r="O234">
        <f>Table2[[#This Row],[check_out_date]]-Table2[[#This Row],[check_in_date]]</f>
        <v>3</v>
      </c>
      <c r="P234">
        <f>Table2[[#This Row],[num_adults]]+Table2[[#This Row],[num_children]]</f>
        <v>2</v>
      </c>
      <c r="Q234" s="3">
        <f>IF(OR(Table2[[#This Row],[booking_status]]="confirmed",Table2[[#This Row],[booking_status]]="checked-out"),Table2[[#This Row],[room_rate_per_night]]*Table2[[#This Row],[Num_Nights]],0)</f>
        <v>483.81000000000006</v>
      </c>
      <c r="R234" t="str" cm="1">
        <f t="array" ref="R234">IFERROR(_xlfn.IFS(Table2[[#This Row],[booking_status]]="confirmed","Expected",Table2[[#This Row],[booking_status]]="checked-out","Actual"),"No Revenue")</f>
        <v>Expected</v>
      </c>
      <c r="S234" s="4">
        <f>Table2[[#This Row],[Revenue_Amount]]/Table2[[#This Row],[Num_Nights]]</f>
        <v>161.27000000000001</v>
      </c>
    </row>
    <row r="235" spans="1:19" x14ac:dyDescent="0.3">
      <c r="A235">
        <v>234</v>
      </c>
      <c r="B235" t="s">
        <v>31</v>
      </c>
      <c r="C235" s="9">
        <v>45057</v>
      </c>
      <c r="D235" s="9">
        <v>45061</v>
      </c>
      <c r="E235" s="10">
        <v>45004</v>
      </c>
      <c r="F235" t="s">
        <v>18</v>
      </c>
      <c r="G235">
        <v>235.41</v>
      </c>
      <c r="H235">
        <v>2</v>
      </c>
      <c r="I235">
        <v>3</v>
      </c>
      <c r="J235" t="s">
        <v>28</v>
      </c>
      <c r="K235" t="s">
        <v>66</v>
      </c>
      <c r="L235" t="s">
        <v>70</v>
      </c>
      <c r="M235" t="s">
        <v>36</v>
      </c>
      <c r="N235" t="s">
        <v>45</v>
      </c>
      <c r="O235">
        <f>Table2[[#This Row],[check_out_date]]-Table2[[#This Row],[check_in_date]]</f>
        <v>4</v>
      </c>
      <c r="P235">
        <f>Table2[[#This Row],[num_adults]]+Table2[[#This Row],[num_children]]</f>
        <v>5</v>
      </c>
      <c r="Q235" s="3">
        <f>IF(OR(Table2[[#This Row],[booking_status]]="confirmed",Table2[[#This Row],[booking_status]]="checked-out"),Table2[[#This Row],[room_rate_per_night]]*Table2[[#This Row],[Num_Nights]],0)</f>
        <v>0</v>
      </c>
      <c r="R235" t="str" cm="1">
        <f t="array" ref="R235">IFERROR(_xlfn.IFS(Table2[[#This Row],[booking_status]]="confirmed","Expected",Table2[[#This Row],[booking_status]]="checked-out","Actual"),"No Revenue")</f>
        <v>No Revenue</v>
      </c>
      <c r="S235" s="4">
        <f>Table2[[#This Row],[Revenue_Amount]]/Table2[[#This Row],[Num_Nights]]</f>
        <v>0</v>
      </c>
    </row>
    <row r="236" spans="1:19" hidden="1" x14ac:dyDescent="0.3">
      <c r="A236">
        <v>235</v>
      </c>
      <c r="B236" t="s">
        <v>50</v>
      </c>
      <c r="C236" s="9">
        <v>45030</v>
      </c>
      <c r="D236" s="9">
        <v>45032</v>
      </c>
      <c r="E236" s="10">
        <v>44994</v>
      </c>
      <c r="F236" t="s">
        <v>49</v>
      </c>
      <c r="G236">
        <v>152.97999999999999</v>
      </c>
      <c r="H236">
        <v>2</v>
      </c>
      <c r="I236">
        <v>1</v>
      </c>
      <c r="J236" t="s">
        <v>35</v>
      </c>
      <c r="K236" t="s">
        <v>20</v>
      </c>
      <c r="L236" t="s">
        <v>21</v>
      </c>
      <c r="M236" t="s">
        <v>22</v>
      </c>
      <c r="N236" t="s">
        <v>41</v>
      </c>
      <c r="O236">
        <f>Table2[[#This Row],[check_out_date]]-Table2[[#This Row],[check_in_date]]</f>
        <v>2</v>
      </c>
      <c r="P236">
        <f>Table2[[#This Row],[num_adults]]+Table2[[#This Row],[num_children]]</f>
        <v>3</v>
      </c>
      <c r="Q236" s="3">
        <f>IF(OR(Table2[[#This Row],[booking_status]]="confirmed",Table2[[#This Row],[booking_status]]="checked-out"),Table2[[#This Row],[room_rate_per_night]]*Table2[[#This Row],[Num_Nights]],0)</f>
        <v>305.95999999999998</v>
      </c>
      <c r="R236" t="str" cm="1">
        <f t="array" ref="R236">IFERROR(_xlfn.IFS(Table2[[#This Row],[booking_status]]="confirmed","Expected",Table2[[#This Row],[booking_status]]="checked-out","Actual"),"No Revenue")</f>
        <v>Expected</v>
      </c>
      <c r="S236" s="4">
        <f>Table2[[#This Row],[Revenue_Amount]]/Table2[[#This Row],[Num_Nights]]</f>
        <v>152.97999999999999</v>
      </c>
    </row>
    <row r="237" spans="1:19" x14ac:dyDescent="0.3">
      <c r="A237">
        <v>236</v>
      </c>
      <c r="B237" t="s">
        <v>37</v>
      </c>
      <c r="C237" s="9">
        <v>45082</v>
      </c>
      <c r="D237" s="9">
        <v>45087</v>
      </c>
      <c r="E237" s="10">
        <v>45032</v>
      </c>
      <c r="F237" t="s">
        <v>49</v>
      </c>
      <c r="G237">
        <v>139.44999999999999</v>
      </c>
      <c r="H237">
        <v>1</v>
      </c>
      <c r="I237">
        <v>0</v>
      </c>
      <c r="J237" t="s">
        <v>28</v>
      </c>
      <c r="K237" t="s">
        <v>20</v>
      </c>
      <c r="L237" t="s">
        <v>56</v>
      </c>
      <c r="M237" t="s">
        <v>36</v>
      </c>
      <c r="N237" t="s">
        <v>41</v>
      </c>
      <c r="O237">
        <f>Table2[[#This Row],[check_out_date]]-Table2[[#This Row],[check_in_date]]</f>
        <v>5</v>
      </c>
      <c r="P237">
        <f>Table2[[#This Row],[num_adults]]+Table2[[#This Row],[num_children]]</f>
        <v>1</v>
      </c>
      <c r="Q237" s="3">
        <f>IF(OR(Table2[[#This Row],[booking_status]]="confirmed",Table2[[#This Row],[booking_status]]="checked-out"),Table2[[#This Row],[room_rate_per_night]]*Table2[[#This Row],[Num_Nights]],0)</f>
        <v>697.25</v>
      </c>
      <c r="R237" t="str" cm="1">
        <f t="array" ref="R237">IFERROR(_xlfn.IFS(Table2[[#This Row],[booking_status]]="confirmed","Expected",Table2[[#This Row],[booking_status]]="checked-out","Actual"),"No Revenue")</f>
        <v>Actual</v>
      </c>
      <c r="S237" s="4">
        <f>Table2[[#This Row],[Revenue_Amount]]/Table2[[#This Row],[Num_Nights]]</f>
        <v>139.44999999999999</v>
      </c>
    </row>
    <row r="238" spans="1:19" x14ac:dyDescent="0.3">
      <c r="A238">
        <v>237</v>
      </c>
      <c r="B238" t="s">
        <v>37</v>
      </c>
      <c r="C238" s="9">
        <v>45247</v>
      </c>
      <c r="D238" s="9">
        <v>45257</v>
      </c>
      <c r="E238" s="10">
        <v>45223</v>
      </c>
      <c r="F238" t="s">
        <v>49</v>
      </c>
      <c r="G238">
        <v>108.35</v>
      </c>
      <c r="H238">
        <v>2</v>
      </c>
      <c r="I238">
        <v>3</v>
      </c>
      <c r="J238" t="s">
        <v>19</v>
      </c>
      <c r="K238" t="s">
        <v>44</v>
      </c>
      <c r="L238" t="s">
        <v>21</v>
      </c>
      <c r="M238" t="s">
        <v>22</v>
      </c>
      <c r="N238" t="s">
        <v>95</v>
      </c>
      <c r="O238">
        <f>Table2[[#This Row],[check_out_date]]-Table2[[#This Row],[check_in_date]]</f>
        <v>10</v>
      </c>
      <c r="P238">
        <f>Table2[[#This Row],[num_adults]]+Table2[[#This Row],[num_children]]</f>
        <v>5</v>
      </c>
      <c r="Q238" s="3">
        <f>IF(OR(Table2[[#This Row],[booking_status]]="confirmed",Table2[[#This Row],[booking_status]]="checked-out"),Table2[[#This Row],[room_rate_per_night]]*Table2[[#This Row],[Num_Nights]],0)</f>
        <v>1083.5</v>
      </c>
      <c r="R238" t="str" cm="1">
        <f t="array" ref="R238">IFERROR(_xlfn.IFS(Table2[[#This Row],[booking_status]]="confirmed","Expected",Table2[[#This Row],[booking_status]]="checked-out","Actual"),"No Revenue")</f>
        <v>Expected</v>
      </c>
      <c r="S238" s="4">
        <f>Table2[[#This Row],[Revenue_Amount]]/Table2[[#This Row],[Num_Nights]]</f>
        <v>108.35</v>
      </c>
    </row>
    <row r="239" spans="1:19" x14ac:dyDescent="0.3">
      <c r="A239">
        <v>238</v>
      </c>
      <c r="B239" t="s">
        <v>37</v>
      </c>
      <c r="C239" s="9">
        <v>45222</v>
      </c>
      <c r="D239" s="9">
        <v>45223</v>
      </c>
      <c r="E239" s="10">
        <v>45213</v>
      </c>
      <c r="F239" t="s">
        <v>49</v>
      </c>
      <c r="G239">
        <v>115.07</v>
      </c>
      <c r="H239">
        <v>4</v>
      </c>
      <c r="I239">
        <v>2</v>
      </c>
      <c r="J239" t="s">
        <v>55</v>
      </c>
      <c r="K239" t="s">
        <v>99</v>
      </c>
      <c r="L239" t="s">
        <v>21</v>
      </c>
      <c r="M239" t="s">
        <v>36</v>
      </c>
      <c r="N239" t="s">
        <v>41</v>
      </c>
      <c r="O239">
        <f>Table2[[#This Row],[check_out_date]]-Table2[[#This Row],[check_in_date]]</f>
        <v>1</v>
      </c>
      <c r="P239">
        <f>Table2[[#This Row],[num_adults]]+Table2[[#This Row],[num_children]]</f>
        <v>6</v>
      </c>
      <c r="Q239" s="3">
        <f>IF(OR(Table2[[#This Row],[booking_status]]="confirmed",Table2[[#This Row],[booking_status]]="checked-out"),Table2[[#This Row],[room_rate_per_night]]*Table2[[#This Row],[Num_Nights]],0)</f>
        <v>115.07</v>
      </c>
      <c r="R239" t="str" cm="1">
        <f t="array" ref="R239">IFERROR(_xlfn.IFS(Table2[[#This Row],[booking_status]]="confirmed","Expected",Table2[[#This Row],[booking_status]]="checked-out","Actual"),"No Revenue")</f>
        <v>Expected</v>
      </c>
      <c r="S239" s="4">
        <f>Table2[[#This Row],[Revenue_Amount]]/Table2[[#This Row],[Num_Nights]]</f>
        <v>115.07</v>
      </c>
    </row>
    <row r="240" spans="1:19" hidden="1" x14ac:dyDescent="0.3">
      <c r="A240">
        <v>239</v>
      </c>
      <c r="B240" t="s">
        <v>14</v>
      </c>
      <c r="C240" s="9">
        <v>45224</v>
      </c>
      <c r="D240" s="9">
        <v>45229</v>
      </c>
      <c r="E240" s="10">
        <v>45182</v>
      </c>
      <c r="F240" t="s">
        <v>27</v>
      </c>
      <c r="G240">
        <v>154.1</v>
      </c>
      <c r="H240">
        <v>1</v>
      </c>
      <c r="I240">
        <v>0</v>
      </c>
      <c r="J240" t="s">
        <v>35</v>
      </c>
      <c r="K240" t="s">
        <v>66</v>
      </c>
      <c r="L240" t="s">
        <v>56</v>
      </c>
      <c r="M240" t="s">
        <v>36</v>
      </c>
      <c r="N240" t="s">
        <v>41</v>
      </c>
      <c r="O240">
        <f>Table2[[#This Row],[check_out_date]]-Table2[[#This Row],[check_in_date]]</f>
        <v>5</v>
      </c>
      <c r="P240">
        <f>Table2[[#This Row],[num_adults]]+Table2[[#This Row],[num_children]]</f>
        <v>1</v>
      </c>
      <c r="Q240" s="3">
        <f>IF(OR(Table2[[#This Row],[booking_status]]="confirmed",Table2[[#This Row],[booking_status]]="checked-out"),Table2[[#This Row],[room_rate_per_night]]*Table2[[#This Row],[Num_Nights]],0)</f>
        <v>770.5</v>
      </c>
      <c r="R240" t="str" cm="1">
        <f t="array" ref="R240">IFERROR(_xlfn.IFS(Table2[[#This Row],[booking_status]]="confirmed","Expected",Table2[[#This Row],[booking_status]]="checked-out","Actual"),"No Revenue")</f>
        <v>Actual</v>
      </c>
      <c r="S240" s="4">
        <f>Table2[[#This Row],[Revenue_Amount]]/Table2[[#This Row],[Num_Nights]]</f>
        <v>154.1</v>
      </c>
    </row>
    <row r="241" spans="1:19" x14ac:dyDescent="0.3">
      <c r="A241">
        <v>240</v>
      </c>
      <c r="B241" t="s">
        <v>50</v>
      </c>
      <c r="C241" s="9">
        <v>45288</v>
      </c>
      <c r="D241" s="9">
        <v>45291</v>
      </c>
      <c r="E241" s="10">
        <v>45267</v>
      </c>
      <c r="F241" t="s">
        <v>49</v>
      </c>
      <c r="G241">
        <v>125.38</v>
      </c>
      <c r="H241">
        <v>2</v>
      </c>
      <c r="I241">
        <v>0</v>
      </c>
      <c r="J241" t="s">
        <v>28</v>
      </c>
      <c r="K241" t="s">
        <v>66</v>
      </c>
      <c r="L241" t="s">
        <v>60</v>
      </c>
      <c r="M241" t="s">
        <v>36</v>
      </c>
      <c r="N241" t="s">
        <v>41</v>
      </c>
      <c r="O241">
        <f>Table2[[#This Row],[check_out_date]]-Table2[[#This Row],[check_in_date]]</f>
        <v>3</v>
      </c>
      <c r="P241">
        <f>Table2[[#This Row],[num_adults]]+Table2[[#This Row],[num_children]]</f>
        <v>2</v>
      </c>
      <c r="Q241" s="3">
        <f>IF(OR(Table2[[#This Row],[booking_status]]="confirmed",Table2[[#This Row],[booking_status]]="checked-out"),Table2[[#This Row],[room_rate_per_night]]*Table2[[#This Row],[Num_Nights]],0)</f>
        <v>0</v>
      </c>
      <c r="R241" t="str" cm="1">
        <f t="array" ref="R241">IFERROR(_xlfn.IFS(Table2[[#This Row],[booking_status]]="confirmed","Expected",Table2[[#This Row],[booking_status]]="checked-out","Actual"),"No Revenue")</f>
        <v>No Revenue</v>
      </c>
      <c r="S241" s="4">
        <f>Table2[[#This Row],[Revenue_Amount]]/Table2[[#This Row],[Num_Nights]]</f>
        <v>0</v>
      </c>
    </row>
    <row r="242" spans="1:19" x14ac:dyDescent="0.3">
      <c r="A242">
        <v>241</v>
      </c>
      <c r="B242" t="s">
        <v>31</v>
      </c>
      <c r="C242" s="9">
        <v>45185</v>
      </c>
      <c r="D242" s="9">
        <v>45197</v>
      </c>
      <c r="E242" s="10">
        <v>45178</v>
      </c>
      <c r="F242" t="s">
        <v>54</v>
      </c>
      <c r="G242">
        <v>279.06</v>
      </c>
      <c r="H242">
        <v>2</v>
      </c>
      <c r="I242">
        <v>2</v>
      </c>
      <c r="J242" t="s">
        <v>28</v>
      </c>
      <c r="K242" t="s">
        <v>99</v>
      </c>
      <c r="L242" t="s">
        <v>21</v>
      </c>
      <c r="M242" t="s">
        <v>22</v>
      </c>
      <c r="N242" t="s">
        <v>41</v>
      </c>
      <c r="O242">
        <f>Table2[[#This Row],[check_out_date]]-Table2[[#This Row],[check_in_date]]</f>
        <v>12</v>
      </c>
      <c r="P242">
        <f>Table2[[#This Row],[num_adults]]+Table2[[#This Row],[num_children]]</f>
        <v>4</v>
      </c>
      <c r="Q242" s="3">
        <f>IF(OR(Table2[[#This Row],[booking_status]]="confirmed",Table2[[#This Row],[booking_status]]="checked-out"),Table2[[#This Row],[room_rate_per_night]]*Table2[[#This Row],[Num_Nights]],0)</f>
        <v>3348.7200000000003</v>
      </c>
      <c r="R242" t="str" cm="1">
        <f t="array" ref="R242">IFERROR(_xlfn.IFS(Table2[[#This Row],[booking_status]]="confirmed","Expected",Table2[[#This Row],[booking_status]]="checked-out","Actual"),"No Revenue")</f>
        <v>Expected</v>
      </c>
      <c r="S242" s="4">
        <f>Table2[[#This Row],[Revenue_Amount]]/Table2[[#This Row],[Num_Nights]]</f>
        <v>279.06</v>
      </c>
    </row>
    <row r="243" spans="1:19" x14ac:dyDescent="0.3">
      <c r="A243">
        <v>242</v>
      </c>
      <c r="B243" t="s">
        <v>14</v>
      </c>
      <c r="C243" s="9">
        <v>45256</v>
      </c>
      <c r="D243" s="9">
        <v>45263</v>
      </c>
      <c r="E243" s="10">
        <v>45220</v>
      </c>
      <c r="F243" t="s">
        <v>18</v>
      </c>
      <c r="G243">
        <v>235.2</v>
      </c>
      <c r="H243">
        <v>4</v>
      </c>
      <c r="I243">
        <v>0</v>
      </c>
      <c r="J243" t="s">
        <v>19</v>
      </c>
      <c r="K243" t="s">
        <v>29</v>
      </c>
      <c r="L243" t="s">
        <v>56</v>
      </c>
      <c r="M243" t="s">
        <v>36</v>
      </c>
      <c r="N243" t="s">
        <v>30</v>
      </c>
      <c r="O243">
        <f>Table2[[#This Row],[check_out_date]]-Table2[[#This Row],[check_in_date]]</f>
        <v>7</v>
      </c>
      <c r="P243">
        <f>Table2[[#This Row],[num_adults]]+Table2[[#This Row],[num_children]]</f>
        <v>4</v>
      </c>
      <c r="Q243" s="3">
        <f>IF(OR(Table2[[#This Row],[booking_status]]="confirmed",Table2[[#This Row],[booking_status]]="checked-out"),Table2[[#This Row],[room_rate_per_night]]*Table2[[#This Row],[Num_Nights]],0)</f>
        <v>1646.3999999999999</v>
      </c>
      <c r="R243" t="str" cm="1">
        <f t="array" ref="R243">IFERROR(_xlfn.IFS(Table2[[#This Row],[booking_status]]="confirmed","Expected",Table2[[#This Row],[booking_status]]="checked-out","Actual"),"No Revenue")</f>
        <v>Actual</v>
      </c>
      <c r="S243" s="4">
        <f>Table2[[#This Row],[Revenue_Amount]]/Table2[[#This Row],[Num_Nights]]</f>
        <v>235.2</v>
      </c>
    </row>
    <row r="244" spans="1:19" hidden="1" x14ac:dyDescent="0.3">
      <c r="A244">
        <v>243</v>
      </c>
      <c r="B244" t="s">
        <v>50</v>
      </c>
      <c r="C244" s="9">
        <v>45241</v>
      </c>
      <c r="D244" s="9">
        <v>45244</v>
      </c>
      <c r="E244" s="10">
        <v>45196</v>
      </c>
      <c r="F244" t="s">
        <v>54</v>
      </c>
      <c r="G244">
        <v>525.89</v>
      </c>
      <c r="H244">
        <v>2</v>
      </c>
      <c r="I244">
        <v>2</v>
      </c>
      <c r="J244" t="s">
        <v>35</v>
      </c>
      <c r="K244" t="s">
        <v>44</v>
      </c>
      <c r="L244" t="s">
        <v>21</v>
      </c>
      <c r="M244" t="s">
        <v>22</v>
      </c>
      <c r="N244" t="s">
        <v>41</v>
      </c>
      <c r="O244">
        <f>Table2[[#This Row],[check_out_date]]-Table2[[#This Row],[check_in_date]]</f>
        <v>3</v>
      </c>
      <c r="P244">
        <f>Table2[[#This Row],[num_adults]]+Table2[[#This Row],[num_children]]</f>
        <v>4</v>
      </c>
      <c r="Q244" s="3">
        <f>IF(OR(Table2[[#This Row],[booking_status]]="confirmed",Table2[[#This Row],[booking_status]]="checked-out"),Table2[[#This Row],[room_rate_per_night]]*Table2[[#This Row],[Num_Nights]],0)</f>
        <v>1577.67</v>
      </c>
      <c r="R244" t="str" cm="1">
        <f t="array" ref="R244">IFERROR(_xlfn.IFS(Table2[[#This Row],[booking_status]]="confirmed","Expected",Table2[[#This Row],[booking_status]]="checked-out","Actual"),"No Revenue")</f>
        <v>Expected</v>
      </c>
      <c r="S244" s="4">
        <f>Table2[[#This Row],[Revenue_Amount]]/Table2[[#This Row],[Num_Nights]]</f>
        <v>525.89</v>
      </c>
    </row>
    <row r="245" spans="1:19" x14ac:dyDescent="0.3">
      <c r="A245">
        <v>244</v>
      </c>
      <c r="B245" t="s">
        <v>31</v>
      </c>
      <c r="C245" s="9">
        <v>45042</v>
      </c>
      <c r="D245" s="9">
        <v>45052</v>
      </c>
      <c r="E245" s="10">
        <v>45009</v>
      </c>
      <c r="F245" t="s">
        <v>18</v>
      </c>
      <c r="G245">
        <v>161</v>
      </c>
      <c r="H245">
        <v>1</v>
      </c>
      <c r="I245">
        <v>2</v>
      </c>
      <c r="J245" t="s">
        <v>19</v>
      </c>
      <c r="K245" t="s">
        <v>66</v>
      </c>
      <c r="L245" t="s">
        <v>21</v>
      </c>
      <c r="M245" t="s">
        <v>36</v>
      </c>
      <c r="N245" t="s">
        <v>41</v>
      </c>
      <c r="O245">
        <f>Table2[[#This Row],[check_out_date]]-Table2[[#This Row],[check_in_date]]</f>
        <v>10</v>
      </c>
      <c r="P245">
        <f>Table2[[#This Row],[num_adults]]+Table2[[#This Row],[num_children]]</f>
        <v>3</v>
      </c>
      <c r="Q245" s="3">
        <f>IF(OR(Table2[[#This Row],[booking_status]]="confirmed",Table2[[#This Row],[booking_status]]="checked-out"),Table2[[#This Row],[room_rate_per_night]]*Table2[[#This Row],[Num_Nights]],0)</f>
        <v>1610</v>
      </c>
      <c r="R245" t="str" cm="1">
        <f t="array" ref="R245">IFERROR(_xlfn.IFS(Table2[[#This Row],[booking_status]]="confirmed","Expected",Table2[[#This Row],[booking_status]]="checked-out","Actual"),"No Revenue")</f>
        <v>Expected</v>
      </c>
      <c r="S245" s="4">
        <f>Table2[[#This Row],[Revenue_Amount]]/Table2[[#This Row],[Num_Nights]]</f>
        <v>161</v>
      </c>
    </row>
    <row r="246" spans="1:19" x14ac:dyDescent="0.3">
      <c r="A246">
        <v>245</v>
      </c>
      <c r="B246" t="s">
        <v>37</v>
      </c>
      <c r="C246" s="9">
        <v>44959</v>
      </c>
      <c r="D246" s="9">
        <v>44965</v>
      </c>
      <c r="E246" s="10">
        <v>44901</v>
      </c>
      <c r="F246" t="s">
        <v>27</v>
      </c>
      <c r="G246">
        <v>135.13999999999999</v>
      </c>
      <c r="H246">
        <v>1</v>
      </c>
      <c r="I246">
        <v>1</v>
      </c>
      <c r="J246" t="s">
        <v>55</v>
      </c>
      <c r="K246" t="s">
        <v>29</v>
      </c>
      <c r="L246" t="s">
        <v>21</v>
      </c>
      <c r="M246" t="s">
        <v>36</v>
      </c>
      <c r="N246" t="s">
        <v>41</v>
      </c>
      <c r="O246">
        <f>Table2[[#This Row],[check_out_date]]-Table2[[#This Row],[check_in_date]]</f>
        <v>6</v>
      </c>
      <c r="P246">
        <f>Table2[[#This Row],[num_adults]]+Table2[[#This Row],[num_children]]</f>
        <v>2</v>
      </c>
      <c r="Q246" s="3">
        <f>IF(OR(Table2[[#This Row],[booking_status]]="confirmed",Table2[[#This Row],[booking_status]]="checked-out"),Table2[[#This Row],[room_rate_per_night]]*Table2[[#This Row],[Num_Nights]],0)</f>
        <v>810.83999999999992</v>
      </c>
      <c r="R246" t="str" cm="1">
        <f t="array" ref="R246">IFERROR(_xlfn.IFS(Table2[[#This Row],[booking_status]]="confirmed","Expected",Table2[[#This Row],[booking_status]]="checked-out","Actual"),"No Revenue")</f>
        <v>Expected</v>
      </c>
      <c r="S246" s="4">
        <f>Table2[[#This Row],[Revenue_Amount]]/Table2[[#This Row],[Num_Nights]]</f>
        <v>135.13999999999999</v>
      </c>
    </row>
    <row r="247" spans="1:19" x14ac:dyDescent="0.3">
      <c r="A247">
        <v>246</v>
      </c>
      <c r="B247" t="s">
        <v>50</v>
      </c>
      <c r="C247" s="9">
        <v>44999</v>
      </c>
      <c r="D247" s="9">
        <v>45009</v>
      </c>
      <c r="E247" s="10">
        <v>44919</v>
      </c>
      <c r="F247" t="s">
        <v>49</v>
      </c>
      <c r="G247">
        <v>156.47999999999999</v>
      </c>
      <c r="H247">
        <v>1</v>
      </c>
      <c r="I247">
        <v>0</v>
      </c>
      <c r="J247" t="s">
        <v>28</v>
      </c>
      <c r="K247" t="s">
        <v>99</v>
      </c>
      <c r="L247" t="s">
        <v>21</v>
      </c>
      <c r="M247" t="s">
        <v>22</v>
      </c>
      <c r="N247" t="s">
        <v>41</v>
      </c>
      <c r="O247">
        <f>Table2[[#This Row],[check_out_date]]-Table2[[#This Row],[check_in_date]]</f>
        <v>10</v>
      </c>
      <c r="P247">
        <f>Table2[[#This Row],[num_adults]]+Table2[[#This Row],[num_children]]</f>
        <v>1</v>
      </c>
      <c r="Q247" s="3">
        <f>IF(OR(Table2[[#This Row],[booking_status]]="confirmed",Table2[[#This Row],[booking_status]]="checked-out"),Table2[[#This Row],[room_rate_per_night]]*Table2[[#This Row],[Num_Nights]],0)</f>
        <v>1564.8</v>
      </c>
      <c r="R247" t="str" cm="1">
        <f t="array" ref="R247">IFERROR(_xlfn.IFS(Table2[[#This Row],[booking_status]]="confirmed","Expected",Table2[[#This Row],[booking_status]]="checked-out","Actual"),"No Revenue")</f>
        <v>Expected</v>
      </c>
      <c r="S247" s="4">
        <f>Table2[[#This Row],[Revenue_Amount]]/Table2[[#This Row],[Num_Nights]]</f>
        <v>156.47999999999999</v>
      </c>
    </row>
    <row r="248" spans="1:19" x14ac:dyDescent="0.3">
      <c r="A248">
        <v>247</v>
      </c>
      <c r="B248" t="s">
        <v>50</v>
      </c>
      <c r="C248" s="9">
        <v>45010</v>
      </c>
      <c r="D248" s="9">
        <v>45018</v>
      </c>
      <c r="E248" s="10">
        <v>44998</v>
      </c>
      <c r="F248" t="s">
        <v>18</v>
      </c>
      <c r="G248">
        <v>326.77999999999997</v>
      </c>
      <c r="H248">
        <v>1</v>
      </c>
      <c r="I248">
        <v>0</v>
      </c>
      <c r="J248" t="s">
        <v>19</v>
      </c>
      <c r="K248" t="s">
        <v>29</v>
      </c>
      <c r="L248" t="s">
        <v>70</v>
      </c>
      <c r="M248" t="s">
        <v>36</v>
      </c>
      <c r="N248" t="s">
        <v>41</v>
      </c>
      <c r="O248">
        <f>Table2[[#This Row],[check_out_date]]-Table2[[#This Row],[check_in_date]]</f>
        <v>8</v>
      </c>
      <c r="P248">
        <f>Table2[[#This Row],[num_adults]]+Table2[[#This Row],[num_children]]</f>
        <v>1</v>
      </c>
      <c r="Q248" s="3">
        <f>IF(OR(Table2[[#This Row],[booking_status]]="confirmed",Table2[[#This Row],[booking_status]]="checked-out"),Table2[[#This Row],[room_rate_per_night]]*Table2[[#This Row],[Num_Nights]],0)</f>
        <v>0</v>
      </c>
      <c r="R248" t="str" cm="1">
        <f t="array" ref="R248">IFERROR(_xlfn.IFS(Table2[[#This Row],[booking_status]]="confirmed","Expected",Table2[[#This Row],[booking_status]]="checked-out","Actual"),"No Revenue")</f>
        <v>No Revenue</v>
      </c>
      <c r="S248" s="4">
        <f>Table2[[#This Row],[Revenue_Amount]]/Table2[[#This Row],[Num_Nights]]</f>
        <v>0</v>
      </c>
    </row>
    <row r="249" spans="1:19" hidden="1" x14ac:dyDescent="0.3">
      <c r="A249">
        <v>248</v>
      </c>
      <c r="B249" t="s">
        <v>14</v>
      </c>
      <c r="C249" s="9">
        <v>44997</v>
      </c>
      <c r="D249" s="9">
        <v>45007</v>
      </c>
      <c r="E249" s="10">
        <v>44926</v>
      </c>
      <c r="F249" t="s">
        <v>49</v>
      </c>
      <c r="G249">
        <v>60.29</v>
      </c>
      <c r="H249">
        <v>2</v>
      </c>
      <c r="I249">
        <v>0</v>
      </c>
      <c r="J249" t="s">
        <v>35</v>
      </c>
      <c r="K249" t="s">
        <v>66</v>
      </c>
      <c r="L249" t="s">
        <v>21</v>
      </c>
      <c r="M249" t="s">
        <v>36</v>
      </c>
      <c r="N249" t="s">
        <v>23</v>
      </c>
      <c r="O249">
        <f>Table2[[#This Row],[check_out_date]]-Table2[[#This Row],[check_in_date]]</f>
        <v>10</v>
      </c>
      <c r="P249">
        <f>Table2[[#This Row],[num_adults]]+Table2[[#This Row],[num_children]]</f>
        <v>2</v>
      </c>
      <c r="Q249" s="3">
        <f>IF(OR(Table2[[#This Row],[booking_status]]="confirmed",Table2[[#This Row],[booking_status]]="checked-out"),Table2[[#This Row],[room_rate_per_night]]*Table2[[#This Row],[Num_Nights]],0)</f>
        <v>602.9</v>
      </c>
      <c r="R249" t="str" cm="1">
        <f t="array" ref="R249">IFERROR(_xlfn.IFS(Table2[[#This Row],[booking_status]]="confirmed","Expected",Table2[[#This Row],[booking_status]]="checked-out","Actual"),"No Revenue")</f>
        <v>Expected</v>
      </c>
      <c r="S249" s="4">
        <f>Table2[[#This Row],[Revenue_Amount]]/Table2[[#This Row],[Num_Nights]]</f>
        <v>60.29</v>
      </c>
    </row>
    <row r="250" spans="1:19" hidden="1" x14ac:dyDescent="0.3">
      <c r="A250">
        <v>249</v>
      </c>
      <c r="B250" t="s">
        <v>50</v>
      </c>
      <c r="C250" s="9">
        <v>44984</v>
      </c>
      <c r="D250" s="9">
        <v>44995</v>
      </c>
      <c r="E250" s="10">
        <v>44978</v>
      </c>
      <c r="F250" t="s">
        <v>18</v>
      </c>
      <c r="G250">
        <v>295.79000000000002</v>
      </c>
      <c r="H250">
        <v>1</v>
      </c>
      <c r="I250">
        <v>2</v>
      </c>
      <c r="J250" t="s">
        <v>35</v>
      </c>
      <c r="K250" t="s">
        <v>66</v>
      </c>
      <c r="L250" t="s">
        <v>70</v>
      </c>
      <c r="M250" t="s">
        <v>36</v>
      </c>
      <c r="N250" t="s">
        <v>45</v>
      </c>
      <c r="O250">
        <f>Table2[[#This Row],[check_out_date]]-Table2[[#This Row],[check_in_date]]</f>
        <v>11</v>
      </c>
      <c r="P250">
        <f>Table2[[#This Row],[num_adults]]+Table2[[#This Row],[num_children]]</f>
        <v>3</v>
      </c>
      <c r="Q250" s="3">
        <f>IF(OR(Table2[[#This Row],[booking_status]]="confirmed",Table2[[#This Row],[booking_status]]="checked-out"),Table2[[#This Row],[room_rate_per_night]]*Table2[[#This Row],[Num_Nights]],0)</f>
        <v>0</v>
      </c>
      <c r="R250" t="str" cm="1">
        <f t="array" ref="R250">IFERROR(_xlfn.IFS(Table2[[#This Row],[booking_status]]="confirmed","Expected",Table2[[#This Row],[booking_status]]="checked-out","Actual"),"No Revenue")</f>
        <v>No Revenue</v>
      </c>
      <c r="S250" s="4">
        <f>Table2[[#This Row],[Revenue_Amount]]/Table2[[#This Row],[Num_Nights]]</f>
        <v>0</v>
      </c>
    </row>
    <row r="251" spans="1:19" x14ac:dyDescent="0.3">
      <c r="A251">
        <v>250</v>
      </c>
      <c r="B251" t="s">
        <v>14</v>
      </c>
      <c r="C251" s="9">
        <v>44983</v>
      </c>
      <c r="D251" s="9">
        <v>44986</v>
      </c>
      <c r="E251" s="10">
        <v>44959</v>
      </c>
      <c r="F251" t="s">
        <v>49</v>
      </c>
      <c r="G251">
        <v>61.53</v>
      </c>
      <c r="H251">
        <v>2</v>
      </c>
      <c r="I251">
        <v>0</v>
      </c>
      <c r="J251" t="s">
        <v>94</v>
      </c>
      <c r="K251" t="s">
        <v>20</v>
      </c>
      <c r="L251" t="s">
        <v>21</v>
      </c>
      <c r="M251" t="s">
        <v>36</v>
      </c>
      <c r="N251" t="s">
        <v>45</v>
      </c>
      <c r="O251">
        <f>Table2[[#This Row],[check_out_date]]-Table2[[#This Row],[check_in_date]]</f>
        <v>3</v>
      </c>
      <c r="P251">
        <f>Table2[[#This Row],[num_adults]]+Table2[[#This Row],[num_children]]</f>
        <v>2</v>
      </c>
      <c r="Q251" s="3">
        <f>IF(OR(Table2[[#This Row],[booking_status]]="confirmed",Table2[[#This Row],[booking_status]]="checked-out"),Table2[[#This Row],[room_rate_per_night]]*Table2[[#This Row],[Num_Nights]],0)</f>
        <v>184.59</v>
      </c>
      <c r="R251" t="str" cm="1">
        <f t="array" ref="R251">IFERROR(_xlfn.IFS(Table2[[#This Row],[booking_status]]="confirmed","Expected",Table2[[#This Row],[booking_status]]="checked-out","Actual"),"No Revenue")</f>
        <v>Expected</v>
      </c>
      <c r="S251" s="4">
        <f>Table2[[#This Row],[Revenue_Amount]]/Table2[[#This Row],[Num_Nights]]</f>
        <v>61.53</v>
      </c>
    </row>
    <row r="252" spans="1:19" x14ac:dyDescent="0.3">
      <c r="A252">
        <v>251</v>
      </c>
      <c r="B252" t="s">
        <v>37</v>
      </c>
      <c r="C252" s="9">
        <v>45158</v>
      </c>
      <c r="D252" s="9">
        <v>45165</v>
      </c>
      <c r="E252" s="10">
        <v>45075</v>
      </c>
      <c r="F252" t="s">
        <v>49</v>
      </c>
      <c r="G252">
        <v>78.319999999999993</v>
      </c>
      <c r="H252">
        <v>2</v>
      </c>
      <c r="I252">
        <v>0</v>
      </c>
      <c r="J252" t="s">
        <v>28</v>
      </c>
      <c r="K252" t="s">
        <v>99</v>
      </c>
      <c r="L252" t="s">
        <v>21</v>
      </c>
      <c r="M252" t="s">
        <v>36</v>
      </c>
      <c r="N252" t="s">
        <v>41</v>
      </c>
      <c r="O252">
        <f>Table2[[#This Row],[check_out_date]]-Table2[[#This Row],[check_in_date]]</f>
        <v>7</v>
      </c>
      <c r="P252">
        <f>Table2[[#This Row],[num_adults]]+Table2[[#This Row],[num_children]]</f>
        <v>2</v>
      </c>
      <c r="Q252" s="3">
        <f>IF(OR(Table2[[#This Row],[booking_status]]="confirmed",Table2[[#This Row],[booking_status]]="checked-out"),Table2[[#This Row],[room_rate_per_night]]*Table2[[#This Row],[Num_Nights]],0)</f>
        <v>548.24</v>
      </c>
      <c r="R252" t="str" cm="1">
        <f t="array" ref="R252">IFERROR(_xlfn.IFS(Table2[[#This Row],[booking_status]]="confirmed","Expected",Table2[[#This Row],[booking_status]]="checked-out","Actual"),"No Revenue")</f>
        <v>Expected</v>
      </c>
      <c r="S252" s="4">
        <f>Table2[[#This Row],[Revenue_Amount]]/Table2[[#This Row],[Num_Nights]]</f>
        <v>78.320000000000007</v>
      </c>
    </row>
    <row r="253" spans="1:19" x14ac:dyDescent="0.3">
      <c r="A253">
        <v>252</v>
      </c>
      <c r="B253" t="s">
        <v>14</v>
      </c>
      <c r="C253" s="9">
        <v>45081</v>
      </c>
      <c r="D253" s="9">
        <v>45084</v>
      </c>
      <c r="E253" s="10">
        <v>45041</v>
      </c>
      <c r="F253" t="s">
        <v>27</v>
      </c>
      <c r="G253">
        <v>180.88</v>
      </c>
      <c r="H253">
        <v>2</v>
      </c>
      <c r="I253">
        <v>1</v>
      </c>
      <c r="J253" t="s">
        <v>28</v>
      </c>
      <c r="K253" t="s">
        <v>20</v>
      </c>
      <c r="L253" t="s">
        <v>21</v>
      </c>
      <c r="M253" t="s">
        <v>36</v>
      </c>
      <c r="N253" t="s">
        <v>45</v>
      </c>
      <c r="O253">
        <f>Table2[[#This Row],[check_out_date]]-Table2[[#This Row],[check_in_date]]</f>
        <v>3</v>
      </c>
      <c r="P253">
        <f>Table2[[#This Row],[num_adults]]+Table2[[#This Row],[num_children]]</f>
        <v>3</v>
      </c>
      <c r="Q253" s="3">
        <f>IF(OR(Table2[[#This Row],[booking_status]]="confirmed",Table2[[#This Row],[booking_status]]="checked-out"),Table2[[#This Row],[room_rate_per_night]]*Table2[[#This Row],[Num_Nights]],0)</f>
        <v>542.64</v>
      </c>
      <c r="R253" t="str" cm="1">
        <f t="array" ref="R253">IFERROR(_xlfn.IFS(Table2[[#This Row],[booking_status]]="confirmed","Expected",Table2[[#This Row],[booking_status]]="checked-out","Actual"),"No Revenue")</f>
        <v>Expected</v>
      </c>
      <c r="S253" s="4">
        <f>Table2[[#This Row],[Revenue_Amount]]/Table2[[#This Row],[Num_Nights]]</f>
        <v>180.88</v>
      </c>
    </row>
    <row r="254" spans="1:19" x14ac:dyDescent="0.3">
      <c r="A254">
        <v>253</v>
      </c>
      <c r="B254" t="s">
        <v>14</v>
      </c>
      <c r="C254" s="9">
        <v>45237</v>
      </c>
      <c r="D254" s="9">
        <v>45241</v>
      </c>
      <c r="E254" s="10">
        <v>45215</v>
      </c>
      <c r="F254" t="s">
        <v>49</v>
      </c>
      <c r="G254">
        <v>94.74</v>
      </c>
      <c r="H254">
        <v>1</v>
      </c>
      <c r="I254">
        <v>2</v>
      </c>
      <c r="J254" t="s">
        <v>28</v>
      </c>
      <c r="K254" t="s">
        <v>20</v>
      </c>
      <c r="L254" t="s">
        <v>21</v>
      </c>
      <c r="M254" t="s">
        <v>22</v>
      </c>
      <c r="N254" t="s">
        <v>41</v>
      </c>
      <c r="O254">
        <f>Table2[[#This Row],[check_out_date]]-Table2[[#This Row],[check_in_date]]</f>
        <v>4</v>
      </c>
      <c r="P254">
        <f>Table2[[#This Row],[num_adults]]+Table2[[#This Row],[num_children]]</f>
        <v>3</v>
      </c>
      <c r="Q254" s="3">
        <f>IF(OR(Table2[[#This Row],[booking_status]]="confirmed",Table2[[#This Row],[booking_status]]="checked-out"),Table2[[#This Row],[room_rate_per_night]]*Table2[[#This Row],[Num_Nights]],0)</f>
        <v>378.96</v>
      </c>
      <c r="R254" t="str" cm="1">
        <f t="array" ref="R254">IFERROR(_xlfn.IFS(Table2[[#This Row],[booking_status]]="confirmed","Expected",Table2[[#This Row],[booking_status]]="checked-out","Actual"),"No Revenue")</f>
        <v>Expected</v>
      </c>
      <c r="S254" s="4">
        <f>Table2[[#This Row],[Revenue_Amount]]/Table2[[#This Row],[Num_Nights]]</f>
        <v>94.74</v>
      </c>
    </row>
    <row r="255" spans="1:19" hidden="1" x14ac:dyDescent="0.3">
      <c r="A255">
        <v>254</v>
      </c>
      <c r="B255" t="s">
        <v>37</v>
      </c>
      <c r="C255" s="9">
        <v>45123</v>
      </c>
      <c r="D255" s="9">
        <v>45125</v>
      </c>
      <c r="E255" s="10">
        <v>45112</v>
      </c>
      <c r="F255" t="s">
        <v>18</v>
      </c>
      <c r="G255">
        <v>187.64</v>
      </c>
      <c r="H255">
        <v>1</v>
      </c>
      <c r="I255">
        <v>0</v>
      </c>
      <c r="J255" t="s">
        <v>35</v>
      </c>
      <c r="K255" t="s">
        <v>66</v>
      </c>
      <c r="L255" t="s">
        <v>21</v>
      </c>
      <c r="M255" t="s">
        <v>22</v>
      </c>
      <c r="N255" t="s">
        <v>45</v>
      </c>
      <c r="O255">
        <f>Table2[[#This Row],[check_out_date]]-Table2[[#This Row],[check_in_date]]</f>
        <v>2</v>
      </c>
      <c r="P255">
        <f>Table2[[#This Row],[num_adults]]+Table2[[#This Row],[num_children]]</f>
        <v>1</v>
      </c>
      <c r="Q255" s="3">
        <f>IF(OR(Table2[[#This Row],[booking_status]]="confirmed",Table2[[#This Row],[booking_status]]="checked-out"),Table2[[#This Row],[room_rate_per_night]]*Table2[[#This Row],[Num_Nights]],0)</f>
        <v>375.28</v>
      </c>
      <c r="R255" t="str" cm="1">
        <f t="array" ref="R255">IFERROR(_xlfn.IFS(Table2[[#This Row],[booking_status]]="confirmed","Expected",Table2[[#This Row],[booking_status]]="checked-out","Actual"),"No Revenue")</f>
        <v>Expected</v>
      </c>
      <c r="S255" s="4">
        <f>Table2[[#This Row],[Revenue_Amount]]/Table2[[#This Row],[Num_Nights]]</f>
        <v>187.64</v>
      </c>
    </row>
    <row r="256" spans="1:19" x14ac:dyDescent="0.3">
      <c r="A256">
        <v>255</v>
      </c>
      <c r="B256" t="s">
        <v>31</v>
      </c>
      <c r="C256" s="9">
        <v>45258</v>
      </c>
      <c r="D256" s="9">
        <v>45266</v>
      </c>
      <c r="E256" s="10">
        <v>45240</v>
      </c>
      <c r="F256" t="s">
        <v>27</v>
      </c>
      <c r="G256">
        <v>99.39</v>
      </c>
      <c r="H256">
        <v>3</v>
      </c>
      <c r="I256">
        <v>2</v>
      </c>
      <c r="J256" t="s">
        <v>28</v>
      </c>
      <c r="K256" t="s">
        <v>99</v>
      </c>
      <c r="L256" t="s">
        <v>60</v>
      </c>
      <c r="M256" t="s">
        <v>22</v>
      </c>
      <c r="N256" t="s">
        <v>41</v>
      </c>
      <c r="O256">
        <f>Table2[[#This Row],[check_out_date]]-Table2[[#This Row],[check_in_date]]</f>
        <v>8</v>
      </c>
      <c r="P256">
        <f>Table2[[#This Row],[num_adults]]+Table2[[#This Row],[num_children]]</f>
        <v>5</v>
      </c>
      <c r="Q256" s="3">
        <f>IF(OR(Table2[[#This Row],[booking_status]]="confirmed",Table2[[#This Row],[booking_status]]="checked-out"),Table2[[#This Row],[room_rate_per_night]]*Table2[[#This Row],[Num_Nights]],0)</f>
        <v>0</v>
      </c>
      <c r="R256" t="str" cm="1">
        <f t="array" ref="R256">IFERROR(_xlfn.IFS(Table2[[#This Row],[booking_status]]="confirmed","Expected",Table2[[#This Row],[booking_status]]="checked-out","Actual"),"No Revenue")</f>
        <v>No Revenue</v>
      </c>
      <c r="S256" s="4">
        <f>Table2[[#This Row],[Revenue_Amount]]/Table2[[#This Row],[Num_Nights]]</f>
        <v>0</v>
      </c>
    </row>
    <row r="257" spans="1:19" x14ac:dyDescent="0.3">
      <c r="A257">
        <v>256</v>
      </c>
      <c r="B257" t="s">
        <v>31</v>
      </c>
      <c r="C257" s="9">
        <v>45097</v>
      </c>
      <c r="D257" s="9">
        <v>45104</v>
      </c>
      <c r="E257" s="10">
        <v>45080</v>
      </c>
      <c r="F257" t="s">
        <v>18</v>
      </c>
      <c r="G257">
        <v>156.4</v>
      </c>
      <c r="H257">
        <v>2</v>
      </c>
      <c r="I257">
        <v>3</v>
      </c>
      <c r="J257" t="s">
        <v>28</v>
      </c>
      <c r="K257" t="s">
        <v>29</v>
      </c>
      <c r="L257" t="s">
        <v>60</v>
      </c>
      <c r="M257" t="s">
        <v>36</v>
      </c>
      <c r="N257" t="s">
        <v>41</v>
      </c>
      <c r="O257">
        <f>Table2[[#This Row],[check_out_date]]-Table2[[#This Row],[check_in_date]]</f>
        <v>7</v>
      </c>
      <c r="P257">
        <f>Table2[[#This Row],[num_adults]]+Table2[[#This Row],[num_children]]</f>
        <v>5</v>
      </c>
      <c r="Q257" s="3">
        <f>IF(OR(Table2[[#This Row],[booking_status]]="confirmed",Table2[[#This Row],[booking_status]]="checked-out"),Table2[[#This Row],[room_rate_per_night]]*Table2[[#This Row],[Num_Nights]],0)</f>
        <v>0</v>
      </c>
      <c r="R257" t="str" cm="1">
        <f t="array" ref="R257">IFERROR(_xlfn.IFS(Table2[[#This Row],[booking_status]]="confirmed","Expected",Table2[[#This Row],[booking_status]]="checked-out","Actual"),"No Revenue")</f>
        <v>No Revenue</v>
      </c>
      <c r="S257" s="4">
        <f>Table2[[#This Row],[Revenue_Amount]]/Table2[[#This Row],[Num_Nights]]</f>
        <v>0</v>
      </c>
    </row>
    <row r="258" spans="1:19" x14ac:dyDescent="0.3">
      <c r="A258">
        <v>257</v>
      </c>
      <c r="B258" t="s">
        <v>37</v>
      </c>
      <c r="C258" s="9">
        <v>45266</v>
      </c>
      <c r="D258" s="9">
        <v>45273</v>
      </c>
      <c r="E258" s="10">
        <v>45256</v>
      </c>
      <c r="F258" t="s">
        <v>54</v>
      </c>
      <c r="G258">
        <v>510.83</v>
      </c>
      <c r="H258">
        <v>1</v>
      </c>
      <c r="I258">
        <v>2</v>
      </c>
      <c r="J258" t="s">
        <v>19</v>
      </c>
      <c r="K258" t="s">
        <v>44</v>
      </c>
      <c r="L258" t="s">
        <v>60</v>
      </c>
      <c r="M258" t="s">
        <v>22</v>
      </c>
      <c r="N258" t="s">
        <v>41</v>
      </c>
      <c r="O258">
        <f>Table2[[#This Row],[check_out_date]]-Table2[[#This Row],[check_in_date]]</f>
        <v>7</v>
      </c>
      <c r="P258">
        <f>Table2[[#This Row],[num_adults]]+Table2[[#This Row],[num_children]]</f>
        <v>3</v>
      </c>
      <c r="Q258" s="3">
        <f>IF(OR(Table2[[#This Row],[booking_status]]="confirmed",Table2[[#This Row],[booking_status]]="checked-out"),Table2[[#This Row],[room_rate_per_night]]*Table2[[#This Row],[Num_Nights]],0)</f>
        <v>0</v>
      </c>
      <c r="R258" t="str" cm="1">
        <f t="array" ref="R258">IFERROR(_xlfn.IFS(Table2[[#This Row],[booking_status]]="confirmed","Expected",Table2[[#This Row],[booking_status]]="checked-out","Actual"),"No Revenue")</f>
        <v>No Revenue</v>
      </c>
      <c r="S258" s="4">
        <f>Table2[[#This Row],[Revenue_Amount]]/Table2[[#This Row],[Num_Nights]]</f>
        <v>0</v>
      </c>
    </row>
    <row r="259" spans="1:19" x14ac:dyDescent="0.3">
      <c r="A259">
        <v>258</v>
      </c>
      <c r="B259" t="s">
        <v>14</v>
      </c>
      <c r="C259" s="9">
        <v>45047</v>
      </c>
      <c r="D259" s="9">
        <v>45056</v>
      </c>
      <c r="E259" s="10">
        <v>44989</v>
      </c>
      <c r="F259" t="s">
        <v>27</v>
      </c>
      <c r="G259">
        <v>143.93</v>
      </c>
      <c r="H259">
        <v>3</v>
      </c>
      <c r="I259">
        <v>0</v>
      </c>
      <c r="J259" t="s">
        <v>28</v>
      </c>
      <c r="K259" t="s">
        <v>66</v>
      </c>
      <c r="L259" t="s">
        <v>21</v>
      </c>
      <c r="M259" t="s">
        <v>36</v>
      </c>
      <c r="N259" t="s">
        <v>41</v>
      </c>
      <c r="O259">
        <f>Table2[[#This Row],[check_out_date]]-Table2[[#This Row],[check_in_date]]</f>
        <v>9</v>
      </c>
      <c r="P259">
        <f>Table2[[#This Row],[num_adults]]+Table2[[#This Row],[num_children]]</f>
        <v>3</v>
      </c>
      <c r="Q259" s="3">
        <f>IF(OR(Table2[[#This Row],[booking_status]]="confirmed",Table2[[#This Row],[booking_status]]="checked-out"),Table2[[#This Row],[room_rate_per_night]]*Table2[[#This Row],[Num_Nights]],0)</f>
        <v>1295.3700000000001</v>
      </c>
      <c r="R259" t="str" cm="1">
        <f t="array" ref="R259">IFERROR(_xlfn.IFS(Table2[[#This Row],[booking_status]]="confirmed","Expected",Table2[[#This Row],[booking_status]]="checked-out","Actual"),"No Revenue")</f>
        <v>Expected</v>
      </c>
      <c r="S259" s="4">
        <f>Table2[[#This Row],[Revenue_Amount]]/Table2[[#This Row],[Num_Nights]]</f>
        <v>143.93</v>
      </c>
    </row>
    <row r="260" spans="1:19" x14ac:dyDescent="0.3">
      <c r="A260">
        <v>259</v>
      </c>
      <c r="B260" t="s">
        <v>31</v>
      </c>
      <c r="C260" s="9">
        <v>45223</v>
      </c>
      <c r="D260" s="9">
        <v>45235</v>
      </c>
      <c r="E260" s="10">
        <v>45189</v>
      </c>
      <c r="F260" t="s">
        <v>27</v>
      </c>
      <c r="G260">
        <v>145.75</v>
      </c>
      <c r="H260">
        <v>2</v>
      </c>
      <c r="I260">
        <v>0</v>
      </c>
      <c r="J260" t="s">
        <v>94</v>
      </c>
      <c r="K260" t="s">
        <v>29</v>
      </c>
      <c r="L260" t="s">
        <v>21</v>
      </c>
      <c r="M260" t="s">
        <v>36</v>
      </c>
      <c r="N260" t="s">
        <v>41</v>
      </c>
      <c r="O260">
        <f>Table2[[#This Row],[check_out_date]]-Table2[[#This Row],[check_in_date]]</f>
        <v>12</v>
      </c>
      <c r="P260">
        <f>Table2[[#This Row],[num_adults]]+Table2[[#This Row],[num_children]]</f>
        <v>2</v>
      </c>
      <c r="Q260" s="3">
        <f>IF(OR(Table2[[#This Row],[booking_status]]="confirmed",Table2[[#This Row],[booking_status]]="checked-out"),Table2[[#This Row],[room_rate_per_night]]*Table2[[#This Row],[Num_Nights]],0)</f>
        <v>1749</v>
      </c>
      <c r="R260" t="str" cm="1">
        <f t="array" ref="R260">IFERROR(_xlfn.IFS(Table2[[#This Row],[booking_status]]="confirmed","Expected",Table2[[#This Row],[booking_status]]="checked-out","Actual"),"No Revenue")</f>
        <v>Expected</v>
      </c>
      <c r="S260" s="4">
        <f>Table2[[#This Row],[Revenue_Amount]]/Table2[[#This Row],[Num_Nights]]</f>
        <v>145.75</v>
      </c>
    </row>
    <row r="261" spans="1:19" hidden="1" x14ac:dyDescent="0.3">
      <c r="A261">
        <v>260</v>
      </c>
      <c r="B261" t="s">
        <v>37</v>
      </c>
      <c r="C261" s="9">
        <v>45248</v>
      </c>
      <c r="D261" s="9">
        <v>45254</v>
      </c>
      <c r="E261" s="10">
        <v>45186</v>
      </c>
      <c r="F261" t="s">
        <v>27</v>
      </c>
      <c r="G261">
        <v>131.24</v>
      </c>
      <c r="H261">
        <v>3</v>
      </c>
      <c r="I261">
        <v>2</v>
      </c>
      <c r="J261" t="s">
        <v>35</v>
      </c>
      <c r="K261" t="s">
        <v>20</v>
      </c>
      <c r="L261" t="s">
        <v>56</v>
      </c>
      <c r="M261" t="s">
        <v>36</v>
      </c>
      <c r="N261" t="s">
        <v>41</v>
      </c>
      <c r="O261">
        <f>Table2[[#This Row],[check_out_date]]-Table2[[#This Row],[check_in_date]]</f>
        <v>6</v>
      </c>
      <c r="P261">
        <f>Table2[[#This Row],[num_adults]]+Table2[[#This Row],[num_children]]</f>
        <v>5</v>
      </c>
      <c r="Q261" s="3">
        <f>IF(OR(Table2[[#This Row],[booking_status]]="confirmed",Table2[[#This Row],[booking_status]]="checked-out"),Table2[[#This Row],[room_rate_per_night]]*Table2[[#This Row],[Num_Nights]],0)</f>
        <v>787.44</v>
      </c>
      <c r="R261" t="str" cm="1">
        <f t="array" ref="R261">IFERROR(_xlfn.IFS(Table2[[#This Row],[booking_status]]="confirmed","Expected",Table2[[#This Row],[booking_status]]="checked-out","Actual"),"No Revenue")</f>
        <v>Actual</v>
      </c>
      <c r="S261" s="4">
        <f>Table2[[#This Row],[Revenue_Amount]]/Table2[[#This Row],[Num_Nights]]</f>
        <v>131.24</v>
      </c>
    </row>
    <row r="262" spans="1:19" x14ac:dyDescent="0.3">
      <c r="A262">
        <v>261</v>
      </c>
      <c r="B262" t="s">
        <v>50</v>
      </c>
      <c r="C262" s="9">
        <v>45033</v>
      </c>
      <c r="D262" s="9">
        <v>45039</v>
      </c>
      <c r="E262" s="10">
        <v>45018</v>
      </c>
      <c r="F262" t="s">
        <v>18</v>
      </c>
      <c r="G262">
        <v>208.32</v>
      </c>
      <c r="H262">
        <v>2</v>
      </c>
      <c r="I262">
        <v>0</v>
      </c>
      <c r="J262" t="s">
        <v>28</v>
      </c>
      <c r="K262" t="s">
        <v>29</v>
      </c>
      <c r="L262" t="s">
        <v>21</v>
      </c>
      <c r="M262" t="s">
        <v>22</v>
      </c>
      <c r="N262" t="s">
        <v>41</v>
      </c>
      <c r="O262">
        <f>Table2[[#This Row],[check_out_date]]-Table2[[#This Row],[check_in_date]]</f>
        <v>6</v>
      </c>
      <c r="P262">
        <f>Table2[[#This Row],[num_adults]]+Table2[[#This Row],[num_children]]</f>
        <v>2</v>
      </c>
      <c r="Q262" s="3">
        <f>IF(OR(Table2[[#This Row],[booking_status]]="confirmed",Table2[[#This Row],[booking_status]]="checked-out"),Table2[[#This Row],[room_rate_per_night]]*Table2[[#This Row],[Num_Nights]],0)</f>
        <v>1249.92</v>
      </c>
      <c r="R262" t="str" cm="1">
        <f t="array" ref="R262">IFERROR(_xlfn.IFS(Table2[[#This Row],[booking_status]]="confirmed","Expected",Table2[[#This Row],[booking_status]]="checked-out","Actual"),"No Revenue")</f>
        <v>Expected</v>
      </c>
      <c r="S262" s="4">
        <f>Table2[[#This Row],[Revenue_Amount]]/Table2[[#This Row],[Num_Nights]]</f>
        <v>208.32000000000002</v>
      </c>
    </row>
    <row r="263" spans="1:19" hidden="1" x14ac:dyDescent="0.3">
      <c r="A263">
        <v>262</v>
      </c>
      <c r="B263" t="s">
        <v>37</v>
      </c>
      <c r="C263" s="9">
        <v>45142</v>
      </c>
      <c r="D263" s="9">
        <v>45143</v>
      </c>
      <c r="E263" s="10">
        <v>45118</v>
      </c>
      <c r="F263" t="s">
        <v>18</v>
      </c>
      <c r="G263">
        <v>290.87</v>
      </c>
      <c r="H263">
        <v>4</v>
      </c>
      <c r="I263">
        <v>1</v>
      </c>
      <c r="J263" t="s">
        <v>35</v>
      </c>
      <c r="K263" t="s">
        <v>44</v>
      </c>
      <c r="L263" t="s">
        <v>21</v>
      </c>
      <c r="M263" t="s">
        <v>36</v>
      </c>
      <c r="N263" t="s">
        <v>30</v>
      </c>
      <c r="O263">
        <f>Table2[[#This Row],[check_out_date]]-Table2[[#This Row],[check_in_date]]</f>
        <v>1</v>
      </c>
      <c r="P263">
        <f>Table2[[#This Row],[num_adults]]+Table2[[#This Row],[num_children]]</f>
        <v>5</v>
      </c>
      <c r="Q263" s="3">
        <f>IF(OR(Table2[[#This Row],[booking_status]]="confirmed",Table2[[#This Row],[booking_status]]="checked-out"),Table2[[#This Row],[room_rate_per_night]]*Table2[[#This Row],[Num_Nights]],0)</f>
        <v>290.87</v>
      </c>
      <c r="R263" t="str" cm="1">
        <f t="array" ref="R263">IFERROR(_xlfn.IFS(Table2[[#This Row],[booking_status]]="confirmed","Expected",Table2[[#This Row],[booking_status]]="checked-out","Actual"),"No Revenue")</f>
        <v>Expected</v>
      </c>
      <c r="S263" s="4">
        <f>Table2[[#This Row],[Revenue_Amount]]/Table2[[#This Row],[Num_Nights]]</f>
        <v>290.87</v>
      </c>
    </row>
    <row r="264" spans="1:19" x14ac:dyDescent="0.3">
      <c r="A264">
        <v>263</v>
      </c>
      <c r="B264" t="s">
        <v>31</v>
      </c>
      <c r="C264" s="9">
        <v>45048</v>
      </c>
      <c r="D264" s="9">
        <v>45057</v>
      </c>
      <c r="E264" s="10">
        <v>44995</v>
      </c>
      <c r="F264" t="s">
        <v>27</v>
      </c>
      <c r="G264">
        <v>140.19999999999999</v>
      </c>
      <c r="H264">
        <v>2</v>
      </c>
      <c r="I264">
        <v>1</v>
      </c>
      <c r="J264" t="s">
        <v>94</v>
      </c>
      <c r="K264" t="s">
        <v>20</v>
      </c>
      <c r="L264" t="s">
        <v>21</v>
      </c>
      <c r="M264" t="s">
        <v>36</v>
      </c>
      <c r="N264" t="s">
        <v>41</v>
      </c>
      <c r="O264">
        <f>Table2[[#This Row],[check_out_date]]-Table2[[#This Row],[check_in_date]]</f>
        <v>9</v>
      </c>
      <c r="P264">
        <f>Table2[[#This Row],[num_adults]]+Table2[[#This Row],[num_children]]</f>
        <v>3</v>
      </c>
      <c r="Q264" s="3">
        <f>IF(OR(Table2[[#This Row],[booking_status]]="confirmed",Table2[[#This Row],[booking_status]]="checked-out"),Table2[[#This Row],[room_rate_per_night]]*Table2[[#This Row],[Num_Nights]],0)</f>
        <v>1261.8</v>
      </c>
      <c r="R264" t="str" cm="1">
        <f t="array" ref="R264">IFERROR(_xlfn.IFS(Table2[[#This Row],[booking_status]]="confirmed","Expected",Table2[[#This Row],[booking_status]]="checked-out","Actual"),"No Revenue")</f>
        <v>Expected</v>
      </c>
      <c r="S264" s="4">
        <f>Table2[[#This Row],[Revenue_Amount]]/Table2[[#This Row],[Num_Nights]]</f>
        <v>140.19999999999999</v>
      </c>
    </row>
    <row r="265" spans="1:19" x14ac:dyDescent="0.3">
      <c r="A265">
        <v>264</v>
      </c>
      <c r="B265" t="s">
        <v>31</v>
      </c>
      <c r="C265" s="9">
        <v>45067</v>
      </c>
      <c r="D265" s="9">
        <v>45070</v>
      </c>
      <c r="E265" s="10">
        <v>44994</v>
      </c>
      <c r="F265" t="s">
        <v>18</v>
      </c>
      <c r="G265">
        <v>140.36000000000001</v>
      </c>
      <c r="H265">
        <v>1</v>
      </c>
      <c r="I265">
        <v>0</v>
      </c>
      <c r="J265" t="s">
        <v>94</v>
      </c>
      <c r="K265" t="s">
        <v>29</v>
      </c>
      <c r="L265" t="s">
        <v>21</v>
      </c>
      <c r="M265" t="s">
        <v>36</v>
      </c>
      <c r="N265" t="s">
        <v>41</v>
      </c>
      <c r="O265">
        <f>Table2[[#This Row],[check_out_date]]-Table2[[#This Row],[check_in_date]]</f>
        <v>3</v>
      </c>
      <c r="P265">
        <f>Table2[[#This Row],[num_adults]]+Table2[[#This Row],[num_children]]</f>
        <v>1</v>
      </c>
      <c r="Q265" s="3">
        <f>IF(OR(Table2[[#This Row],[booking_status]]="confirmed",Table2[[#This Row],[booking_status]]="checked-out"),Table2[[#This Row],[room_rate_per_night]]*Table2[[#This Row],[Num_Nights]],0)</f>
        <v>421.08000000000004</v>
      </c>
      <c r="R265" t="str" cm="1">
        <f t="array" ref="R265">IFERROR(_xlfn.IFS(Table2[[#This Row],[booking_status]]="confirmed","Expected",Table2[[#This Row],[booking_status]]="checked-out","Actual"),"No Revenue")</f>
        <v>Expected</v>
      </c>
      <c r="S265" s="4">
        <f>Table2[[#This Row],[Revenue_Amount]]/Table2[[#This Row],[Num_Nights]]</f>
        <v>140.36000000000001</v>
      </c>
    </row>
    <row r="266" spans="1:19" hidden="1" x14ac:dyDescent="0.3">
      <c r="A266">
        <v>265</v>
      </c>
      <c r="B266" t="s">
        <v>14</v>
      </c>
      <c r="C266" s="9">
        <v>45273</v>
      </c>
      <c r="D266" s="9">
        <v>45281</v>
      </c>
      <c r="E266" s="10">
        <v>45259</v>
      </c>
      <c r="F266" t="s">
        <v>18</v>
      </c>
      <c r="G266">
        <v>164.01</v>
      </c>
      <c r="H266">
        <v>2</v>
      </c>
      <c r="I266">
        <v>2</v>
      </c>
      <c r="J266" t="s">
        <v>35</v>
      </c>
      <c r="K266" t="s">
        <v>44</v>
      </c>
      <c r="L266" t="s">
        <v>21</v>
      </c>
      <c r="M266" t="s">
        <v>36</v>
      </c>
      <c r="N266" t="s">
        <v>41</v>
      </c>
      <c r="O266">
        <f>Table2[[#This Row],[check_out_date]]-Table2[[#This Row],[check_in_date]]</f>
        <v>8</v>
      </c>
      <c r="P266">
        <f>Table2[[#This Row],[num_adults]]+Table2[[#This Row],[num_children]]</f>
        <v>4</v>
      </c>
      <c r="Q266" s="3">
        <f>IF(OR(Table2[[#This Row],[booking_status]]="confirmed",Table2[[#This Row],[booking_status]]="checked-out"),Table2[[#This Row],[room_rate_per_night]]*Table2[[#This Row],[Num_Nights]],0)</f>
        <v>1312.08</v>
      </c>
      <c r="R266" t="str" cm="1">
        <f t="array" ref="R266">IFERROR(_xlfn.IFS(Table2[[#This Row],[booking_status]]="confirmed","Expected",Table2[[#This Row],[booking_status]]="checked-out","Actual"),"No Revenue")</f>
        <v>Expected</v>
      </c>
      <c r="S266" s="4">
        <f>Table2[[#This Row],[Revenue_Amount]]/Table2[[#This Row],[Num_Nights]]</f>
        <v>164.01</v>
      </c>
    </row>
    <row r="267" spans="1:19" hidden="1" x14ac:dyDescent="0.3">
      <c r="A267">
        <v>266</v>
      </c>
      <c r="B267" t="s">
        <v>37</v>
      </c>
      <c r="C267" s="9">
        <v>45124</v>
      </c>
      <c r="D267" s="9">
        <v>45129</v>
      </c>
      <c r="E267" s="10">
        <v>45113</v>
      </c>
      <c r="F267" t="s">
        <v>27</v>
      </c>
      <c r="G267">
        <v>159.80000000000001</v>
      </c>
      <c r="H267">
        <v>2</v>
      </c>
      <c r="I267">
        <v>2</v>
      </c>
      <c r="J267" t="s">
        <v>35</v>
      </c>
      <c r="K267" t="s">
        <v>99</v>
      </c>
      <c r="L267" t="s">
        <v>60</v>
      </c>
      <c r="M267" t="s">
        <v>22</v>
      </c>
      <c r="N267" t="s">
        <v>45</v>
      </c>
      <c r="O267">
        <f>Table2[[#This Row],[check_out_date]]-Table2[[#This Row],[check_in_date]]</f>
        <v>5</v>
      </c>
      <c r="P267">
        <f>Table2[[#This Row],[num_adults]]+Table2[[#This Row],[num_children]]</f>
        <v>4</v>
      </c>
      <c r="Q267" s="3">
        <f>IF(OR(Table2[[#This Row],[booking_status]]="confirmed",Table2[[#This Row],[booking_status]]="checked-out"),Table2[[#This Row],[room_rate_per_night]]*Table2[[#This Row],[Num_Nights]],0)</f>
        <v>0</v>
      </c>
      <c r="R267" t="str" cm="1">
        <f t="array" ref="R267">IFERROR(_xlfn.IFS(Table2[[#This Row],[booking_status]]="confirmed","Expected",Table2[[#This Row],[booking_status]]="checked-out","Actual"),"No Revenue")</f>
        <v>No Revenue</v>
      </c>
      <c r="S267" s="4">
        <f>Table2[[#This Row],[Revenue_Amount]]/Table2[[#This Row],[Num_Nights]]</f>
        <v>0</v>
      </c>
    </row>
    <row r="268" spans="1:19" x14ac:dyDescent="0.3">
      <c r="A268">
        <v>267</v>
      </c>
      <c r="B268" t="s">
        <v>50</v>
      </c>
      <c r="C268" s="9">
        <v>44948</v>
      </c>
      <c r="D268" s="9">
        <v>44957</v>
      </c>
      <c r="E268" s="10">
        <v>44912</v>
      </c>
      <c r="F268" t="s">
        <v>27</v>
      </c>
      <c r="G268">
        <v>201.25</v>
      </c>
      <c r="H268">
        <v>2</v>
      </c>
      <c r="I268">
        <v>0</v>
      </c>
      <c r="J268" t="s">
        <v>19</v>
      </c>
      <c r="K268" t="s">
        <v>66</v>
      </c>
      <c r="L268" t="s">
        <v>70</v>
      </c>
      <c r="M268" t="s">
        <v>36</v>
      </c>
      <c r="N268" t="s">
        <v>41</v>
      </c>
      <c r="O268">
        <f>Table2[[#This Row],[check_out_date]]-Table2[[#This Row],[check_in_date]]</f>
        <v>9</v>
      </c>
      <c r="P268">
        <f>Table2[[#This Row],[num_adults]]+Table2[[#This Row],[num_children]]</f>
        <v>2</v>
      </c>
      <c r="Q268" s="3">
        <f>IF(OR(Table2[[#This Row],[booking_status]]="confirmed",Table2[[#This Row],[booking_status]]="checked-out"),Table2[[#This Row],[room_rate_per_night]]*Table2[[#This Row],[Num_Nights]],0)</f>
        <v>0</v>
      </c>
      <c r="R268" t="str" cm="1">
        <f t="array" ref="R268">IFERROR(_xlfn.IFS(Table2[[#This Row],[booking_status]]="confirmed","Expected",Table2[[#This Row],[booking_status]]="checked-out","Actual"),"No Revenue")</f>
        <v>No Revenue</v>
      </c>
      <c r="S268" s="4">
        <f>Table2[[#This Row],[Revenue_Amount]]/Table2[[#This Row],[Num_Nights]]</f>
        <v>0</v>
      </c>
    </row>
    <row r="269" spans="1:19" x14ac:dyDescent="0.3">
      <c r="A269">
        <v>268</v>
      </c>
      <c r="B269" t="s">
        <v>31</v>
      </c>
      <c r="C269" s="9">
        <v>45100</v>
      </c>
      <c r="D269" s="9">
        <v>45105</v>
      </c>
      <c r="E269" s="10">
        <v>45039</v>
      </c>
      <c r="F269" t="s">
        <v>18</v>
      </c>
      <c r="G269">
        <v>244.45</v>
      </c>
      <c r="H269">
        <v>2</v>
      </c>
      <c r="I269">
        <v>0</v>
      </c>
      <c r="J269" t="s">
        <v>55</v>
      </c>
      <c r="K269" t="s">
        <v>66</v>
      </c>
      <c r="L269" t="s">
        <v>60</v>
      </c>
      <c r="M269" t="s">
        <v>36</v>
      </c>
      <c r="N269" t="s">
        <v>41</v>
      </c>
      <c r="O269">
        <f>Table2[[#This Row],[check_out_date]]-Table2[[#This Row],[check_in_date]]</f>
        <v>5</v>
      </c>
      <c r="P269">
        <f>Table2[[#This Row],[num_adults]]+Table2[[#This Row],[num_children]]</f>
        <v>2</v>
      </c>
      <c r="Q269" s="3">
        <f>IF(OR(Table2[[#This Row],[booking_status]]="confirmed",Table2[[#This Row],[booking_status]]="checked-out"),Table2[[#This Row],[room_rate_per_night]]*Table2[[#This Row],[Num_Nights]],0)</f>
        <v>0</v>
      </c>
      <c r="R269" t="str" cm="1">
        <f t="array" ref="R269">IFERROR(_xlfn.IFS(Table2[[#This Row],[booking_status]]="confirmed","Expected",Table2[[#This Row],[booking_status]]="checked-out","Actual"),"No Revenue")</f>
        <v>No Revenue</v>
      </c>
      <c r="S269" s="4">
        <f>Table2[[#This Row],[Revenue_Amount]]/Table2[[#This Row],[Num_Nights]]</f>
        <v>0</v>
      </c>
    </row>
    <row r="270" spans="1:19" hidden="1" x14ac:dyDescent="0.3">
      <c r="A270">
        <v>269</v>
      </c>
      <c r="B270" t="s">
        <v>31</v>
      </c>
      <c r="C270" s="9">
        <v>45175</v>
      </c>
      <c r="D270" s="9">
        <v>45182</v>
      </c>
      <c r="E270" s="10">
        <v>45145</v>
      </c>
      <c r="F270" t="s">
        <v>18</v>
      </c>
      <c r="G270">
        <v>224.01</v>
      </c>
      <c r="H270">
        <v>2</v>
      </c>
      <c r="I270">
        <v>0</v>
      </c>
      <c r="J270" t="s">
        <v>35</v>
      </c>
      <c r="K270" t="s">
        <v>29</v>
      </c>
      <c r="L270" t="s">
        <v>60</v>
      </c>
      <c r="M270" t="s">
        <v>36</v>
      </c>
      <c r="N270" t="s">
        <v>41</v>
      </c>
      <c r="O270">
        <f>Table2[[#This Row],[check_out_date]]-Table2[[#This Row],[check_in_date]]</f>
        <v>7</v>
      </c>
      <c r="P270">
        <f>Table2[[#This Row],[num_adults]]+Table2[[#This Row],[num_children]]</f>
        <v>2</v>
      </c>
      <c r="Q270" s="3">
        <f>IF(OR(Table2[[#This Row],[booking_status]]="confirmed",Table2[[#This Row],[booking_status]]="checked-out"),Table2[[#This Row],[room_rate_per_night]]*Table2[[#This Row],[Num_Nights]],0)</f>
        <v>0</v>
      </c>
      <c r="R270" t="str" cm="1">
        <f t="array" ref="R270">IFERROR(_xlfn.IFS(Table2[[#This Row],[booking_status]]="confirmed","Expected",Table2[[#This Row],[booking_status]]="checked-out","Actual"),"No Revenue")</f>
        <v>No Revenue</v>
      </c>
      <c r="S270" s="4">
        <f>Table2[[#This Row],[Revenue_Amount]]/Table2[[#This Row],[Num_Nights]]</f>
        <v>0</v>
      </c>
    </row>
    <row r="271" spans="1:19" hidden="1" x14ac:dyDescent="0.3">
      <c r="A271">
        <v>270</v>
      </c>
      <c r="B271" t="s">
        <v>37</v>
      </c>
      <c r="C271" s="9">
        <v>45244</v>
      </c>
      <c r="D271" s="9">
        <v>45249</v>
      </c>
      <c r="E271" s="10">
        <v>45192</v>
      </c>
      <c r="F271" t="s">
        <v>27</v>
      </c>
      <c r="G271">
        <v>120.49</v>
      </c>
      <c r="H271">
        <v>1</v>
      </c>
      <c r="I271">
        <v>0</v>
      </c>
      <c r="J271" t="s">
        <v>35</v>
      </c>
      <c r="K271" t="s">
        <v>66</v>
      </c>
      <c r="L271" t="s">
        <v>60</v>
      </c>
      <c r="M271" t="s">
        <v>22</v>
      </c>
      <c r="N271" t="s">
        <v>41</v>
      </c>
      <c r="O271">
        <f>Table2[[#This Row],[check_out_date]]-Table2[[#This Row],[check_in_date]]</f>
        <v>5</v>
      </c>
      <c r="P271">
        <f>Table2[[#This Row],[num_adults]]+Table2[[#This Row],[num_children]]</f>
        <v>1</v>
      </c>
      <c r="Q271" s="3">
        <f>IF(OR(Table2[[#This Row],[booking_status]]="confirmed",Table2[[#This Row],[booking_status]]="checked-out"),Table2[[#This Row],[room_rate_per_night]]*Table2[[#This Row],[Num_Nights]],0)</f>
        <v>0</v>
      </c>
      <c r="R271" t="str" cm="1">
        <f t="array" ref="R271">IFERROR(_xlfn.IFS(Table2[[#This Row],[booking_status]]="confirmed","Expected",Table2[[#This Row],[booking_status]]="checked-out","Actual"),"No Revenue")</f>
        <v>No Revenue</v>
      </c>
      <c r="S271" s="4">
        <f>Table2[[#This Row],[Revenue_Amount]]/Table2[[#This Row],[Num_Nights]]</f>
        <v>0</v>
      </c>
    </row>
    <row r="272" spans="1:19" x14ac:dyDescent="0.3">
      <c r="A272">
        <v>271</v>
      </c>
      <c r="B272" t="s">
        <v>50</v>
      </c>
      <c r="C272" s="9">
        <v>45206</v>
      </c>
      <c r="D272" s="9">
        <v>45207</v>
      </c>
      <c r="E272" s="10">
        <v>45159</v>
      </c>
      <c r="F272" t="s">
        <v>49</v>
      </c>
      <c r="G272">
        <v>156.99</v>
      </c>
      <c r="H272">
        <v>2</v>
      </c>
      <c r="I272">
        <v>2</v>
      </c>
      <c r="J272" t="s">
        <v>94</v>
      </c>
      <c r="K272" t="s">
        <v>44</v>
      </c>
      <c r="L272" t="s">
        <v>21</v>
      </c>
      <c r="M272" t="s">
        <v>36</v>
      </c>
      <c r="N272" t="s">
        <v>45</v>
      </c>
      <c r="O272">
        <f>Table2[[#This Row],[check_out_date]]-Table2[[#This Row],[check_in_date]]</f>
        <v>1</v>
      </c>
      <c r="P272">
        <f>Table2[[#This Row],[num_adults]]+Table2[[#This Row],[num_children]]</f>
        <v>4</v>
      </c>
      <c r="Q272" s="3">
        <f>IF(OR(Table2[[#This Row],[booking_status]]="confirmed",Table2[[#This Row],[booking_status]]="checked-out"),Table2[[#This Row],[room_rate_per_night]]*Table2[[#This Row],[Num_Nights]],0)</f>
        <v>156.99</v>
      </c>
      <c r="R272" t="str" cm="1">
        <f t="array" ref="R272">IFERROR(_xlfn.IFS(Table2[[#This Row],[booking_status]]="confirmed","Expected",Table2[[#This Row],[booking_status]]="checked-out","Actual"),"No Revenue")</f>
        <v>Expected</v>
      </c>
      <c r="S272" s="4">
        <f>Table2[[#This Row],[Revenue_Amount]]/Table2[[#This Row],[Num_Nights]]</f>
        <v>156.99</v>
      </c>
    </row>
    <row r="273" spans="1:19" x14ac:dyDescent="0.3">
      <c r="A273">
        <v>272</v>
      </c>
      <c r="B273" t="s">
        <v>50</v>
      </c>
      <c r="C273" s="9">
        <v>45192</v>
      </c>
      <c r="D273" s="9">
        <v>45202</v>
      </c>
      <c r="E273" s="10">
        <v>45152</v>
      </c>
      <c r="F273" t="s">
        <v>27</v>
      </c>
      <c r="G273">
        <v>222.21</v>
      </c>
      <c r="H273">
        <v>2</v>
      </c>
      <c r="I273">
        <v>3</v>
      </c>
      <c r="J273" t="s">
        <v>28</v>
      </c>
      <c r="K273" t="s">
        <v>66</v>
      </c>
      <c r="L273" t="s">
        <v>21</v>
      </c>
      <c r="M273" t="s">
        <v>36</v>
      </c>
      <c r="N273" t="s">
        <v>45</v>
      </c>
      <c r="O273">
        <f>Table2[[#This Row],[check_out_date]]-Table2[[#This Row],[check_in_date]]</f>
        <v>10</v>
      </c>
      <c r="P273">
        <f>Table2[[#This Row],[num_adults]]+Table2[[#This Row],[num_children]]</f>
        <v>5</v>
      </c>
      <c r="Q273" s="3">
        <f>IF(OR(Table2[[#This Row],[booking_status]]="confirmed",Table2[[#This Row],[booking_status]]="checked-out"),Table2[[#This Row],[room_rate_per_night]]*Table2[[#This Row],[Num_Nights]],0)</f>
        <v>2222.1</v>
      </c>
      <c r="R273" t="str" cm="1">
        <f t="array" ref="R273">IFERROR(_xlfn.IFS(Table2[[#This Row],[booking_status]]="confirmed","Expected",Table2[[#This Row],[booking_status]]="checked-out","Actual"),"No Revenue")</f>
        <v>Expected</v>
      </c>
      <c r="S273" s="4">
        <f>Table2[[#This Row],[Revenue_Amount]]/Table2[[#This Row],[Num_Nights]]</f>
        <v>222.20999999999998</v>
      </c>
    </row>
    <row r="274" spans="1:19" hidden="1" x14ac:dyDescent="0.3">
      <c r="A274">
        <v>273</v>
      </c>
      <c r="B274" t="s">
        <v>31</v>
      </c>
      <c r="C274" s="9">
        <v>45085</v>
      </c>
      <c r="D274" s="9">
        <v>45092</v>
      </c>
      <c r="E274" s="10">
        <v>45021</v>
      </c>
      <c r="F274" t="s">
        <v>18</v>
      </c>
      <c r="G274">
        <v>198.95</v>
      </c>
      <c r="H274">
        <v>2</v>
      </c>
      <c r="I274">
        <v>1</v>
      </c>
      <c r="J274" t="s">
        <v>35</v>
      </c>
      <c r="K274" t="s">
        <v>66</v>
      </c>
      <c r="L274" t="s">
        <v>21</v>
      </c>
      <c r="M274" t="s">
        <v>36</v>
      </c>
      <c r="N274" t="s">
        <v>41</v>
      </c>
      <c r="O274">
        <f>Table2[[#This Row],[check_out_date]]-Table2[[#This Row],[check_in_date]]</f>
        <v>7</v>
      </c>
      <c r="P274">
        <f>Table2[[#This Row],[num_adults]]+Table2[[#This Row],[num_children]]</f>
        <v>3</v>
      </c>
      <c r="Q274" s="3">
        <f>IF(OR(Table2[[#This Row],[booking_status]]="confirmed",Table2[[#This Row],[booking_status]]="checked-out"),Table2[[#This Row],[room_rate_per_night]]*Table2[[#This Row],[Num_Nights]],0)</f>
        <v>1392.6499999999999</v>
      </c>
      <c r="R274" t="str" cm="1">
        <f t="array" ref="R274">IFERROR(_xlfn.IFS(Table2[[#This Row],[booking_status]]="confirmed","Expected",Table2[[#This Row],[booking_status]]="checked-out","Actual"),"No Revenue")</f>
        <v>Expected</v>
      </c>
      <c r="S274" s="4">
        <f>Table2[[#This Row],[Revenue_Amount]]/Table2[[#This Row],[Num_Nights]]</f>
        <v>198.95</v>
      </c>
    </row>
    <row r="275" spans="1:19" x14ac:dyDescent="0.3">
      <c r="A275">
        <v>274</v>
      </c>
      <c r="B275" t="s">
        <v>50</v>
      </c>
      <c r="C275" s="9">
        <v>45284</v>
      </c>
      <c r="D275" s="9">
        <v>45288</v>
      </c>
      <c r="E275" s="10">
        <v>45254</v>
      </c>
      <c r="F275" t="s">
        <v>49</v>
      </c>
      <c r="G275">
        <v>102.05</v>
      </c>
      <c r="H275">
        <v>1</v>
      </c>
      <c r="I275">
        <v>2</v>
      </c>
      <c r="J275" t="s">
        <v>28</v>
      </c>
      <c r="K275" t="s">
        <v>29</v>
      </c>
      <c r="L275" t="s">
        <v>56</v>
      </c>
      <c r="M275" t="s">
        <v>22</v>
      </c>
      <c r="N275" t="s">
        <v>41</v>
      </c>
      <c r="O275">
        <f>Table2[[#This Row],[check_out_date]]-Table2[[#This Row],[check_in_date]]</f>
        <v>4</v>
      </c>
      <c r="P275">
        <f>Table2[[#This Row],[num_adults]]+Table2[[#This Row],[num_children]]</f>
        <v>3</v>
      </c>
      <c r="Q275" s="3">
        <f>IF(OR(Table2[[#This Row],[booking_status]]="confirmed",Table2[[#This Row],[booking_status]]="checked-out"),Table2[[#This Row],[room_rate_per_night]]*Table2[[#This Row],[Num_Nights]],0)</f>
        <v>408.2</v>
      </c>
      <c r="R275" t="str" cm="1">
        <f t="array" ref="R275">IFERROR(_xlfn.IFS(Table2[[#This Row],[booking_status]]="confirmed","Expected",Table2[[#This Row],[booking_status]]="checked-out","Actual"),"No Revenue")</f>
        <v>Actual</v>
      </c>
      <c r="S275" s="4">
        <f>Table2[[#This Row],[Revenue_Amount]]/Table2[[#This Row],[Num_Nights]]</f>
        <v>102.05</v>
      </c>
    </row>
    <row r="276" spans="1:19" x14ac:dyDescent="0.3">
      <c r="A276">
        <v>275</v>
      </c>
      <c r="B276" t="s">
        <v>31</v>
      </c>
      <c r="C276" s="9">
        <v>45048</v>
      </c>
      <c r="D276" s="9">
        <v>45054</v>
      </c>
      <c r="E276" s="10">
        <v>44999</v>
      </c>
      <c r="F276" t="s">
        <v>27</v>
      </c>
      <c r="G276">
        <v>136.38999999999999</v>
      </c>
      <c r="H276">
        <v>2</v>
      </c>
      <c r="I276">
        <v>1</v>
      </c>
      <c r="J276" t="s">
        <v>28</v>
      </c>
      <c r="K276" t="s">
        <v>99</v>
      </c>
      <c r="L276" t="s">
        <v>70</v>
      </c>
      <c r="M276" t="s">
        <v>36</v>
      </c>
      <c r="N276" t="s">
        <v>45</v>
      </c>
      <c r="O276">
        <f>Table2[[#This Row],[check_out_date]]-Table2[[#This Row],[check_in_date]]</f>
        <v>6</v>
      </c>
      <c r="P276">
        <f>Table2[[#This Row],[num_adults]]+Table2[[#This Row],[num_children]]</f>
        <v>3</v>
      </c>
      <c r="Q276" s="3">
        <f>IF(OR(Table2[[#This Row],[booking_status]]="confirmed",Table2[[#This Row],[booking_status]]="checked-out"),Table2[[#This Row],[room_rate_per_night]]*Table2[[#This Row],[Num_Nights]],0)</f>
        <v>0</v>
      </c>
      <c r="R276" t="str" cm="1">
        <f t="array" ref="R276">IFERROR(_xlfn.IFS(Table2[[#This Row],[booking_status]]="confirmed","Expected",Table2[[#This Row],[booking_status]]="checked-out","Actual"),"No Revenue")</f>
        <v>No Revenue</v>
      </c>
      <c r="S276" s="4">
        <f>Table2[[#This Row],[Revenue_Amount]]/Table2[[#This Row],[Num_Nights]]</f>
        <v>0</v>
      </c>
    </row>
    <row r="277" spans="1:19" hidden="1" x14ac:dyDescent="0.3">
      <c r="A277">
        <v>276</v>
      </c>
      <c r="B277" t="s">
        <v>14</v>
      </c>
      <c r="C277" s="9">
        <v>44975</v>
      </c>
      <c r="D277" s="9">
        <v>44977</v>
      </c>
      <c r="E277" s="10">
        <v>44943</v>
      </c>
      <c r="F277" t="s">
        <v>54</v>
      </c>
      <c r="G277">
        <v>402.57</v>
      </c>
      <c r="H277">
        <v>1</v>
      </c>
      <c r="I277">
        <v>0</v>
      </c>
      <c r="J277" t="s">
        <v>35</v>
      </c>
      <c r="K277" t="s">
        <v>44</v>
      </c>
      <c r="L277" t="s">
        <v>21</v>
      </c>
      <c r="M277" t="s">
        <v>36</v>
      </c>
      <c r="N277" t="s">
        <v>45</v>
      </c>
      <c r="O277">
        <f>Table2[[#This Row],[check_out_date]]-Table2[[#This Row],[check_in_date]]</f>
        <v>2</v>
      </c>
      <c r="P277">
        <f>Table2[[#This Row],[num_adults]]+Table2[[#This Row],[num_children]]</f>
        <v>1</v>
      </c>
      <c r="Q277" s="3">
        <f>IF(OR(Table2[[#This Row],[booking_status]]="confirmed",Table2[[#This Row],[booking_status]]="checked-out"),Table2[[#This Row],[room_rate_per_night]]*Table2[[#This Row],[Num_Nights]],0)</f>
        <v>805.14</v>
      </c>
      <c r="R277" t="str" cm="1">
        <f t="array" ref="R277">IFERROR(_xlfn.IFS(Table2[[#This Row],[booking_status]]="confirmed","Expected",Table2[[#This Row],[booking_status]]="checked-out","Actual"),"No Revenue")</f>
        <v>Expected</v>
      </c>
      <c r="S277" s="4">
        <f>Table2[[#This Row],[Revenue_Amount]]/Table2[[#This Row],[Num_Nights]]</f>
        <v>402.57</v>
      </c>
    </row>
    <row r="278" spans="1:19" x14ac:dyDescent="0.3">
      <c r="A278">
        <v>277</v>
      </c>
      <c r="B278" t="s">
        <v>14</v>
      </c>
      <c r="C278" s="9">
        <v>45261</v>
      </c>
      <c r="D278" s="9">
        <v>45265</v>
      </c>
      <c r="E278" s="10">
        <v>45251</v>
      </c>
      <c r="F278" t="s">
        <v>54</v>
      </c>
      <c r="G278">
        <v>391.15</v>
      </c>
      <c r="H278">
        <v>2</v>
      </c>
      <c r="I278">
        <v>3</v>
      </c>
      <c r="J278" t="s">
        <v>94</v>
      </c>
      <c r="K278" t="s">
        <v>66</v>
      </c>
      <c r="L278" t="s">
        <v>21</v>
      </c>
      <c r="M278" t="s">
        <v>36</v>
      </c>
      <c r="N278" t="s">
        <v>41</v>
      </c>
      <c r="O278">
        <f>Table2[[#This Row],[check_out_date]]-Table2[[#This Row],[check_in_date]]</f>
        <v>4</v>
      </c>
      <c r="P278">
        <f>Table2[[#This Row],[num_adults]]+Table2[[#This Row],[num_children]]</f>
        <v>5</v>
      </c>
      <c r="Q278" s="3">
        <f>IF(OR(Table2[[#This Row],[booking_status]]="confirmed",Table2[[#This Row],[booking_status]]="checked-out"),Table2[[#This Row],[room_rate_per_night]]*Table2[[#This Row],[Num_Nights]],0)</f>
        <v>1564.6</v>
      </c>
      <c r="R278" t="str" cm="1">
        <f t="array" ref="R278">IFERROR(_xlfn.IFS(Table2[[#This Row],[booking_status]]="confirmed","Expected",Table2[[#This Row],[booking_status]]="checked-out","Actual"),"No Revenue")</f>
        <v>Expected</v>
      </c>
      <c r="S278" s="4">
        <f>Table2[[#This Row],[Revenue_Amount]]/Table2[[#This Row],[Num_Nights]]</f>
        <v>391.15</v>
      </c>
    </row>
    <row r="279" spans="1:19" x14ac:dyDescent="0.3">
      <c r="A279">
        <v>278</v>
      </c>
      <c r="B279" t="s">
        <v>31</v>
      </c>
      <c r="C279" s="9">
        <v>45040</v>
      </c>
      <c r="D279" s="9">
        <v>45050</v>
      </c>
      <c r="E279" s="10">
        <v>45022</v>
      </c>
      <c r="F279" t="s">
        <v>27</v>
      </c>
      <c r="G279">
        <v>131.21</v>
      </c>
      <c r="H279">
        <v>2</v>
      </c>
      <c r="I279">
        <v>0</v>
      </c>
      <c r="J279" t="s">
        <v>94</v>
      </c>
      <c r="K279" t="s">
        <v>66</v>
      </c>
      <c r="L279" t="s">
        <v>21</v>
      </c>
      <c r="M279" t="s">
        <v>36</v>
      </c>
      <c r="N279" t="s">
        <v>41</v>
      </c>
      <c r="O279">
        <f>Table2[[#This Row],[check_out_date]]-Table2[[#This Row],[check_in_date]]</f>
        <v>10</v>
      </c>
      <c r="P279">
        <f>Table2[[#This Row],[num_adults]]+Table2[[#This Row],[num_children]]</f>
        <v>2</v>
      </c>
      <c r="Q279" s="3">
        <f>IF(OR(Table2[[#This Row],[booking_status]]="confirmed",Table2[[#This Row],[booking_status]]="checked-out"),Table2[[#This Row],[room_rate_per_night]]*Table2[[#This Row],[Num_Nights]],0)</f>
        <v>1312.1000000000001</v>
      </c>
      <c r="R279" t="str" cm="1">
        <f t="array" ref="R279">IFERROR(_xlfn.IFS(Table2[[#This Row],[booking_status]]="confirmed","Expected",Table2[[#This Row],[booking_status]]="checked-out","Actual"),"No Revenue")</f>
        <v>Expected</v>
      </c>
      <c r="S279" s="4">
        <f>Table2[[#This Row],[Revenue_Amount]]/Table2[[#This Row],[Num_Nights]]</f>
        <v>131.21</v>
      </c>
    </row>
    <row r="280" spans="1:19" x14ac:dyDescent="0.3">
      <c r="A280">
        <v>279</v>
      </c>
      <c r="B280" t="s">
        <v>14</v>
      </c>
      <c r="C280" s="9">
        <v>45278</v>
      </c>
      <c r="D280" s="9">
        <v>45284</v>
      </c>
      <c r="E280" s="10">
        <v>45246</v>
      </c>
      <c r="F280" t="s">
        <v>18</v>
      </c>
      <c r="G280">
        <v>250.57</v>
      </c>
      <c r="H280">
        <v>3</v>
      </c>
      <c r="I280">
        <v>0</v>
      </c>
      <c r="J280" t="s">
        <v>28</v>
      </c>
      <c r="K280" t="s">
        <v>44</v>
      </c>
      <c r="L280" t="s">
        <v>56</v>
      </c>
      <c r="M280" t="s">
        <v>36</v>
      </c>
      <c r="N280" t="s">
        <v>23</v>
      </c>
      <c r="O280">
        <f>Table2[[#This Row],[check_out_date]]-Table2[[#This Row],[check_in_date]]</f>
        <v>6</v>
      </c>
      <c r="P280">
        <f>Table2[[#This Row],[num_adults]]+Table2[[#This Row],[num_children]]</f>
        <v>3</v>
      </c>
      <c r="Q280" s="3">
        <f>IF(OR(Table2[[#This Row],[booking_status]]="confirmed",Table2[[#This Row],[booking_status]]="checked-out"),Table2[[#This Row],[room_rate_per_night]]*Table2[[#This Row],[Num_Nights]],0)</f>
        <v>1503.42</v>
      </c>
      <c r="R280" t="str" cm="1">
        <f t="array" ref="R280">IFERROR(_xlfn.IFS(Table2[[#This Row],[booking_status]]="confirmed","Expected",Table2[[#This Row],[booking_status]]="checked-out","Actual"),"No Revenue")</f>
        <v>Actual</v>
      </c>
      <c r="S280" s="4">
        <f>Table2[[#This Row],[Revenue_Amount]]/Table2[[#This Row],[Num_Nights]]</f>
        <v>250.57000000000002</v>
      </c>
    </row>
    <row r="281" spans="1:19" x14ac:dyDescent="0.3">
      <c r="A281">
        <v>280</v>
      </c>
      <c r="B281" t="s">
        <v>14</v>
      </c>
      <c r="C281" s="9">
        <v>45104</v>
      </c>
      <c r="D281" s="9">
        <v>45111</v>
      </c>
      <c r="E281" s="10">
        <v>45035</v>
      </c>
      <c r="F281" t="s">
        <v>49</v>
      </c>
      <c r="G281">
        <v>110.18</v>
      </c>
      <c r="H281">
        <v>1</v>
      </c>
      <c r="I281">
        <v>0</v>
      </c>
      <c r="J281" t="s">
        <v>28</v>
      </c>
      <c r="K281" t="s">
        <v>66</v>
      </c>
      <c r="L281" t="s">
        <v>60</v>
      </c>
      <c r="M281" t="s">
        <v>36</v>
      </c>
      <c r="N281" t="s">
        <v>41</v>
      </c>
      <c r="O281">
        <f>Table2[[#This Row],[check_out_date]]-Table2[[#This Row],[check_in_date]]</f>
        <v>7</v>
      </c>
      <c r="P281">
        <f>Table2[[#This Row],[num_adults]]+Table2[[#This Row],[num_children]]</f>
        <v>1</v>
      </c>
      <c r="Q281" s="3">
        <f>IF(OR(Table2[[#This Row],[booking_status]]="confirmed",Table2[[#This Row],[booking_status]]="checked-out"),Table2[[#This Row],[room_rate_per_night]]*Table2[[#This Row],[Num_Nights]],0)</f>
        <v>0</v>
      </c>
      <c r="R281" t="str" cm="1">
        <f t="array" ref="R281">IFERROR(_xlfn.IFS(Table2[[#This Row],[booking_status]]="confirmed","Expected",Table2[[#This Row],[booking_status]]="checked-out","Actual"),"No Revenue")</f>
        <v>No Revenue</v>
      </c>
      <c r="S281" s="4">
        <f>Table2[[#This Row],[Revenue_Amount]]/Table2[[#This Row],[Num_Nights]]</f>
        <v>0</v>
      </c>
    </row>
    <row r="282" spans="1:19" x14ac:dyDescent="0.3">
      <c r="A282">
        <v>281</v>
      </c>
      <c r="B282" t="s">
        <v>31</v>
      </c>
      <c r="C282" s="9">
        <v>45029</v>
      </c>
      <c r="D282" s="9">
        <v>45033</v>
      </c>
      <c r="E282" s="10">
        <v>45002</v>
      </c>
      <c r="F282" t="s">
        <v>49</v>
      </c>
      <c r="G282">
        <v>96.42</v>
      </c>
      <c r="H282">
        <v>2</v>
      </c>
      <c r="I282">
        <v>1</v>
      </c>
      <c r="J282" t="s">
        <v>55</v>
      </c>
      <c r="K282" t="s">
        <v>44</v>
      </c>
      <c r="L282" t="s">
        <v>21</v>
      </c>
      <c r="M282" t="s">
        <v>36</v>
      </c>
      <c r="N282" t="s">
        <v>41</v>
      </c>
      <c r="O282">
        <f>Table2[[#This Row],[check_out_date]]-Table2[[#This Row],[check_in_date]]</f>
        <v>4</v>
      </c>
      <c r="P282">
        <f>Table2[[#This Row],[num_adults]]+Table2[[#This Row],[num_children]]</f>
        <v>3</v>
      </c>
      <c r="Q282" s="3">
        <f>IF(OR(Table2[[#This Row],[booking_status]]="confirmed",Table2[[#This Row],[booking_status]]="checked-out"),Table2[[#This Row],[room_rate_per_night]]*Table2[[#This Row],[Num_Nights]],0)</f>
        <v>385.68</v>
      </c>
      <c r="R282" t="str" cm="1">
        <f t="array" ref="R282">IFERROR(_xlfn.IFS(Table2[[#This Row],[booking_status]]="confirmed","Expected",Table2[[#This Row],[booking_status]]="checked-out","Actual"),"No Revenue")</f>
        <v>Expected</v>
      </c>
      <c r="S282" s="4">
        <f>Table2[[#This Row],[Revenue_Amount]]/Table2[[#This Row],[Num_Nights]]</f>
        <v>96.42</v>
      </c>
    </row>
    <row r="283" spans="1:19" x14ac:dyDescent="0.3">
      <c r="A283">
        <v>282</v>
      </c>
      <c r="B283" t="s">
        <v>37</v>
      </c>
      <c r="C283" s="9">
        <v>45087</v>
      </c>
      <c r="D283" s="9">
        <v>45091</v>
      </c>
      <c r="E283" s="10">
        <v>45037</v>
      </c>
      <c r="F283" t="s">
        <v>49</v>
      </c>
      <c r="G283">
        <v>143.6</v>
      </c>
      <c r="H283">
        <v>2</v>
      </c>
      <c r="I283">
        <v>2</v>
      </c>
      <c r="J283" t="s">
        <v>28</v>
      </c>
      <c r="K283" t="s">
        <v>99</v>
      </c>
      <c r="L283" t="s">
        <v>21</v>
      </c>
      <c r="M283" t="s">
        <v>22</v>
      </c>
      <c r="N283" t="s">
        <v>41</v>
      </c>
      <c r="O283">
        <f>Table2[[#This Row],[check_out_date]]-Table2[[#This Row],[check_in_date]]</f>
        <v>4</v>
      </c>
      <c r="P283">
        <f>Table2[[#This Row],[num_adults]]+Table2[[#This Row],[num_children]]</f>
        <v>4</v>
      </c>
      <c r="Q283" s="3">
        <f>IF(OR(Table2[[#This Row],[booking_status]]="confirmed",Table2[[#This Row],[booking_status]]="checked-out"),Table2[[#This Row],[room_rate_per_night]]*Table2[[#This Row],[Num_Nights]],0)</f>
        <v>574.4</v>
      </c>
      <c r="R283" t="str" cm="1">
        <f t="array" ref="R283">IFERROR(_xlfn.IFS(Table2[[#This Row],[booking_status]]="confirmed","Expected",Table2[[#This Row],[booking_status]]="checked-out","Actual"),"No Revenue")</f>
        <v>Expected</v>
      </c>
      <c r="S283" s="4">
        <f>Table2[[#This Row],[Revenue_Amount]]/Table2[[#This Row],[Num_Nights]]</f>
        <v>143.6</v>
      </c>
    </row>
    <row r="284" spans="1:19" x14ac:dyDescent="0.3">
      <c r="A284">
        <v>283</v>
      </c>
      <c r="B284" t="s">
        <v>31</v>
      </c>
      <c r="C284" s="9">
        <v>45217</v>
      </c>
      <c r="D284" s="9">
        <v>45223</v>
      </c>
      <c r="E284" s="10">
        <v>45199</v>
      </c>
      <c r="F284" t="s">
        <v>18</v>
      </c>
      <c r="G284">
        <v>241.96</v>
      </c>
      <c r="H284">
        <v>3</v>
      </c>
      <c r="I284">
        <v>1</v>
      </c>
      <c r="J284" t="s">
        <v>19</v>
      </c>
      <c r="K284" t="s">
        <v>20</v>
      </c>
      <c r="L284" t="s">
        <v>60</v>
      </c>
      <c r="M284" t="s">
        <v>36</v>
      </c>
      <c r="N284" t="s">
        <v>41</v>
      </c>
      <c r="O284">
        <f>Table2[[#This Row],[check_out_date]]-Table2[[#This Row],[check_in_date]]</f>
        <v>6</v>
      </c>
      <c r="P284">
        <f>Table2[[#This Row],[num_adults]]+Table2[[#This Row],[num_children]]</f>
        <v>4</v>
      </c>
      <c r="Q284" s="3">
        <f>IF(OR(Table2[[#This Row],[booking_status]]="confirmed",Table2[[#This Row],[booking_status]]="checked-out"),Table2[[#This Row],[room_rate_per_night]]*Table2[[#This Row],[Num_Nights]],0)</f>
        <v>0</v>
      </c>
      <c r="R284" t="str" cm="1">
        <f t="array" ref="R284">IFERROR(_xlfn.IFS(Table2[[#This Row],[booking_status]]="confirmed","Expected",Table2[[#This Row],[booking_status]]="checked-out","Actual"),"No Revenue")</f>
        <v>No Revenue</v>
      </c>
      <c r="S284" s="4">
        <f>Table2[[#This Row],[Revenue_Amount]]/Table2[[#This Row],[Num_Nights]]</f>
        <v>0</v>
      </c>
    </row>
    <row r="285" spans="1:19" x14ac:dyDescent="0.3">
      <c r="A285">
        <v>284</v>
      </c>
      <c r="B285" t="s">
        <v>37</v>
      </c>
      <c r="C285" s="9">
        <v>44946</v>
      </c>
      <c r="D285" s="9">
        <v>44951</v>
      </c>
      <c r="E285" s="10">
        <v>44923</v>
      </c>
      <c r="F285" t="s">
        <v>49</v>
      </c>
      <c r="G285">
        <v>129.24</v>
      </c>
      <c r="H285">
        <v>4</v>
      </c>
      <c r="I285">
        <v>0</v>
      </c>
      <c r="J285" t="s">
        <v>19</v>
      </c>
      <c r="K285" t="s">
        <v>44</v>
      </c>
      <c r="L285" t="s">
        <v>21</v>
      </c>
      <c r="M285" t="s">
        <v>22</v>
      </c>
      <c r="N285" t="s">
        <v>23</v>
      </c>
      <c r="O285">
        <f>Table2[[#This Row],[check_out_date]]-Table2[[#This Row],[check_in_date]]</f>
        <v>5</v>
      </c>
      <c r="P285">
        <f>Table2[[#This Row],[num_adults]]+Table2[[#This Row],[num_children]]</f>
        <v>4</v>
      </c>
      <c r="Q285" s="3">
        <f>IF(OR(Table2[[#This Row],[booking_status]]="confirmed",Table2[[#This Row],[booking_status]]="checked-out"),Table2[[#This Row],[room_rate_per_night]]*Table2[[#This Row],[Num_Nights]],0)</f>
        <v>646.20000000000005</v>
      </c>
      <c r="R285" t="str" cm="1">
        <f t="array" ref="R285">IFERROR(_xlfn.IFS(Table2[[#This Row],[booking_status]]="confirmed","Expected",Table2[[#This Row],[booking_status]]="checked-out","Actual"),"No Revenue")</f>
        <v>Expected</v>
      </c>
      <c r="S285" s="4">
        <f>Table2[[#This Row],[Revenue_Amount]]/Table2[[#This Row],[Num_Nights]]</f>
        <v>129.24</v>
      </c>
    </row>
    <row r="286" spans="1:19" x14ac:dyDescent="0.3">
      <c r="A286">
        <v>285</v>
      </c>
      <c r="B286" t="s">
        <v>37</v>
      </c>
      <c r="C286" s="9">
        <v>45020</v>
      </c>
      <c r="D286" s="9">
        <v>45028</v>
      </c>
      <c r="E286" s="10">
        <v>45007</v>
      </c>
      <c r="F286" t="s">
        <v>54</v>
      </c>
      <c r="G286">
        <v>534.11</v>
      </c>
      <c r="H286">
        <v>4</v>
      </c>
      <c r="I286">
        <v>0</v>
      </c>
      <c r="J286" t="s">
        <v>55</v>
      </c>
      <c r="K286" t="s">
        <v>66</v>
      </c>
      <c r="L286" t="s">
        <v>60</v>
      </c>
      <c r="M286" t="s">
        <v>36</v>
      </c>
      <c r="N286" t="s">
        <v>41</v>
      </c>
      <c r="O286">
        <f>Table2[[#This Row],[check_out_date]]-Table2[[#This Row],[check_in_date]]</f>
        <v>8</v>
      </c>
      <c r="P286">
        <f>Table2[[#This Row],[num_adults]]+Table2[[#This Row],[num_children]]</f>
        <v>4</v>
      </c>
      <c r="Q286" s="3">
        <f>IF(OR(Table2[[#This Row],[booking_status]]="confirmed",Table2[[#This Row],[booking_status]]="checked-out"),Table2[[#This Row],[room_rate_per_night]]*Table2[[#This Row],[Num_Nights]],0)</f>
        <v>0</v>
      </c>
      <c r="R286" t="str" cm="1">
        <f t="array" ref="R286">IFERROR(_xlfn.IFS(Table2[[#This Row],[booking_status]]="confirmed","Expected",Table2[[#This Row],[booking_status]]="checked-out","Actual"),"No Revenue")</f>
        <v>No Revenue</v>
      </c>
      <c r="S286" s="4">
        <f>Table2[[#This Row],[Revenue_Amount]]/Table2[[#This Row],[Num_Nights]]</f>
        <v>0</v>
      </c>
    </row>
    <row r="287" spans="1:19" x14ac:dyDescent="0.3">
      <c r="A287">
        <v>286</v>
      </c>
      <c r="B287" t="s">
        <v>14</v>
      </c>
      <c r="C287" s="9">
        <v>45138</v>
      </c>
      <c r="D287" s="9">
        <v>45140</v>
      </c>
      <c r="E287" s="10">
        <v>45118</v>
      </c>
      <c r="F287" t="s">
        <v>49</v>
      </c>
      <c r="G287">
        <v>103.37</v>
      </c>
      <c r="H287">
        <v>4</v>
      </c>
      <c r="I287">
        <v>0</v>
      </c>
      <c r="J287" t="s">
        <v>19</v>
      </c>
      <c r="K287" t="s">
        <v>44</v>
      </c>
      <c r="L287" t="s">
        <v>60</v>
      </c>
      <c r="M287" t="s">
        <v>36</v>
      </c>
      <c r="N287" t="s">
        <v>41</v>
      </c>
      <c r="O287">
        <f>Table2[[#This Row],[check_out_date]]-Table2[[#This Row],[check_in_date]]</f>
        <v>2</v>
      </c>
      <c r="P287">
        <f>Table2[[#This Row],[num_adults]]+Table2[[#This Row],[num_children]]</f>
        <v>4</v>
      </c>
      <c r="Q287" s="3">
        <f>IF(OR(Table2[[#This Row],[booking_status]]="confirmed",Table2[[#This Row],[booking_status]]="checked-out"),Table2[[#This Row],[room_rate_per_night]]*Table2[[#This Row],[Num_Nights]],0)</f>
        <v>0</v>
      </c>
      <c r="R287" t="str" cm="1">
        <f t="array" ref="R287">IFERROR(_xlfn.IFS(Table2[[#This Row],[booking_status]]="confirmed","Expected",Table2[[#This Row],[booking_status]]="checked-out","Actual"),"No Revenue")</f>
        <v>No Revenue</v>
      </c>
      <c r="S287" s="4">
        <f>Table2[[#This Row],[Revenue_Amount]]/Table2[[#This Row],[Num_Nights]]</f>
        <v>0</v>
      </c>
    </row>
    <row r="288" spans="1:19" x14ac:dyDescent="0.3">
      <c r="A288">
        <v>287</v>
      </c>
      <c r="B288" t="s">
        <v>37</v>
      </c>
      <c r="C288" s="9">
        <v>45133</v>
      </c>
      <c r="D288" s="9">
        <v>45137</v>
      </c>
      <c r="E288" s="10">
        <v>45114</v>
      </c>
      <c r="F288" t="s">
        <v>49</v>
      </c>
      <c r="G288">
        <v>132.25</v>
      </c>
      <c r="H288">
        <v>2</v>
      </c>
      <c r="I288">
        <v>1</v>
      </c>
      <c r="J288" t="s">
        <v>28</v>
      </c>
      <c r="K288" t="s">
        <v>66</v>
      </c>
      <c r="L288" t="s">
        <v>21</v>
      </c>
      <c r="M288" t="s">
        <v>36</v>
      </c>
      <c r="N288" t="s">
        <v>95</v>
      </c>
      <c r="O288">
        <f>Table2[[#This Row],[check_out_date]]-Table2[[#This Row],[check_in_date]]</f>
        <v>4</v>
      </c>
      <c r="P288">
        <f>Table2[[#This Row],[num_adults]]+Table2[[#This Row],[num_children]]</f>
        <v>3</v>
      </c>
      <c r="Q288" s="3">
        <f>IF(OR(Table2[[#This Row],[booking_status]]="confirmed",Table2[[#This Row],[booking_status]]="checked-out"),Table2[[#This Row],[room_rate_per_night]]*Table2[[#This Row],[Num_Nights]],0)</f>
        <v>529</v>
      </c>
      <c r="R288" t="str" cm="1">
        <f t="array" ref="R288">IFERROR(_xlfn.IFS(Table2[[#This Row],[booking_status]]="confirmed","Expected",Table2[[#This Row],[booking_status]]="checked-out","Actual"),"No Revenue")</f>
        <v>Expected</v>
      </c>
      <c r="S288" s="4">
        <f>Table2[[#This Row],[Revenue_Amount]]/Table2[[#This Row],[Num_Nights]]</f>
        <v>132.25</v>
      </c>
    </row>
    <row r="289" spans="1:19" x14ac:dyDescent="0.3">
      <c r="A289">
        <v>288</v>
      </c>
      <c r="B289" t="s">
        <v>37</v>
      </c>
      <c r="C289" s="9">
        <v>45089</v>
      </c>
      <c r="D289" s="9">
        <v>45094</v>
      </c>
      <c r="E289" s="10">
        <v>45040</v>
      </c>
      <c r="F289" t="s">
        <v>49</v>
      </c>
      <c r="G289">
        <v>117.83</v>
      </c>
      <c r="H289">
        <v>3</v>
      </c>
      <c r="I289">
        <v>2</v>
      </c>
      <c r="J289" t="s">
        <v>28</v>
      </c>
      <c r="K289" t="s">
        <v>44</v>
      </c>
      <c r="L289" t="s">
        <v>21</v>
      </c>
      <c r="M289" t="s">
        <v>36</v>
      </c>
      <c r="N289" t="s">
        <v>23</v>
      </c>
      <c r="O289">
        <f>Table2[[#This Row],[check_out_date]]-Table2[[#This Row],[check_in_date]]</f>
        <v>5</v>
      </c>
      <c r="P289">
        <f>Table2[[#This Row],[num_adults]]+Table2[[#This Row],[num_children]]</f>
        <v>5</v>
      </c>
      <c r="Q289" s="3">
        <f>IF(OR(Table2[[#This Row],[booking_status]]="confirmed",Table2[[#This Row],[booking_status]]="checked-out"),Table2[[#This Row],[room_rate_per_night]]*Table2[[#This Row],[Num_Nights]],0)</f>
        <v>589.15</v>
      </c>
      <c r="R289" t="str" cm="1">
        <f t="array" ref="R289">IFERROR(_xlfn.IFS(Table2[[#This Row],[booking_status]]="confirmed","Expected",Table2[[#This Row],[booking_status]]="checked-out","Actual"),"No Revenue")</f>
        <v>Expected</v>
      </c>
      <c r="S289" s="4">
        <f>Table2[[#This Row],[Revenue_Amount]]/Table2[[#This Row],[Num_Nights]]</f>
        <v>117.83</v>
      </c>
    </row>
    <row r="290" spans="1:19" x14ac:dyDescent="0.3">
      <c r="A290">
        <v>289</v>
      </c>
      <c r="B290" t="s">
        <v>37</v>
      </c>
      <c r="C290" s="9">
        <v>45198</v>
      </c>
      <c r="D290" s="9">
        <v>45203</v>
      </c>
      <c r="E290" s="10">
        <v>45194</v>
      </c>
      <c r="F290" t="s">
        <v>18</v>
      </c>
      <c r="G290">
        <v>259.05</v>
      </c>
      <c r="H290">
        <v>3</v>
      </c>
      <c r="I290">
        <v>0</v>
      </c>
      <c r="J290" t="s">
        <v>28</v>
      </c>
      <c r="K290" t="s">
        <v>66</v>
      </c>
      <c r="L290" t="s">
        <v>21</v>
      </c>
      <c r="M290" t="s">
        <v>36</v>
      </c>
      <c r="N290" t="s">
        <v>41</v>
      </c>
      <c r="O290">
        <f>Table2[[#This Row],[check_out_date]]-Table2[[#This Row],[check_in_date]]</f>
        <v>5</v>
      </c>
      <c r="P290">
        <f>Table2[[#This Row],[num_adults]]+Table2[[#This Row],[num_children]]</f>
        <v>3</v>
      </c>
      <c r="Q290" s="3">
        <f>IF(OR(Table2[[#This Row],[booking_status]]="confirmed",Table2[[#This Row],[booking_status]]="checked-out"),Table2[[#This Row],[room_rate_per_night]]*Table2[[#This Row],[Num_Nights]],0)</f>
        <v>1295.25</v>
      </c>
      <c r="R290" t="str" cm="1">
        <f t="array" ref="R290">IFERROR(_xlfn.IFS(Table2[[#This Row],[booking_status]]="confirmed","Expected",Table2[[#This Row],[booking_status]]="checked-out","Actual"),"No Revenue")</f>
        <v>Expected</v>
      </c>
      <c r="S290" s="4">
        <f>Table2[[#This Row],[Revenue_Amount]]/Table2[[#This Row],[Num_Nights]]</f>
        <v>259.05</v>
      </c>
    </row>
    <row r="291" spans="1:19" x14ac:dyDescent="0.3">
      <c r="A291">
        <v>290</v>
      </c>
      <c r="B291" t="s">
        <v>31</v>
      </c>
      <c r="C291" s="9">
        <v>45211</v>
      </c>
      <c r="D291" s="9">
        <v>45221</v>
      </c>
      <c r="E291" s="10">
        <v>45188</v>
      </c>
      <c r="F291" t="s">
        <v>49</v>
      </c>
      <c r="G291">
        <v>85.57</v>
      </c>
      <c r="H291">
        <v>1</v>
      </c>
      <c r="I291">
        <v>0</v>
      </c>
      <c r="J291" t="s">
        <v>28</v>
      </c>
      <c r="K291" t="s">
        <v>99</v>
      </c>
      <c r="L291" t="s">
        <v>56</v>
      </c>
      <c r="M291" t="s">
        <v>36</v>
      </c>
      <c r="N291" t="s">
        <v>23</v>
      </c>
      <c r="O291">
        <f>Table2[[#This Row],[check_out_date]]-Table2[[#This Row],[check_in_date]]</f>
        <v>10</v>
      </c>
      <c r="P291">
        <f>Table2[[#This Row],[num_adults]]+Table2[[#This Row],[num_children]]</f>
        <v>1</v>
      </c>
      <c r="Q291" s="3">
        <f>IF(OR(Table2[[#This Row],[booking_status]]="confirmed",Table2[[#This Row],[booking_status]]="checked-out"),Table2[[#This Row],[room_rate_per_night]]*Table2[[#This Row],[Num_Nights]],0)</f>
        <v>855.69999999999993</v>
      </c>
      <c r="R291" t="str" cm="1">
        <f t="array" ref="R291">IFERROR(_xlfn.IFS(Table2[[#This Row],[booking_status]]="confirmed","Expected",Table2[[#This Row],[booking_status]]="checked-out","Actual"),"No Revenue")</f>
        <v>Actual</v>
      </c>
      <c r="S291" s="4">
        <f>Table2[[#This Row],[Revenue_Amount]]/Table2[[#This Row],[Num_Nights]]</f>
        <v>85.57</v>
      </c>
    </row>
    <row r="292" spans="1:19" x14ac:dyDescent="0.3">
      <c r="A292">
        <v>291</v>
      </c>
      <c r="B292" t="s">
        <v>14</v>
      </c>
      <c r="C292" s="9">
        <v>44974</v>
      </c>
      <c r="D292" s="9">
        <v>44977</v>
      </c>
      <c r="E292" s="10">
        <v>44963</v>
      </c>
      <c r="F292" t="s">
        <v>18</v>
      </c>
      <c r="G292">
        <v>212.86</v>
      </c>
      <c r="H292">
        <v>2</v>
      </c>
      <c r="I292">
        <v>0</v>
      </c>
      <c r="J292" t="s">
        <v>19</v>
      </c>
      <c r="K292" t="s">
        <v>20</v>
      </c>
      <c r="L292" t="s">
        <v>21</v>
      </c>
      <c r="M292" t="s">
        <v>22</v>
      </c>
      <c r="N292" t="s">
        <v>23</v>
      </c>
      <c r="O292">
        <f>Table2[[#This Row],[check_out_date]]-Table2[[#This Row],[check_in_date]]</f>
        <v>3</v>
      </c>
      <c r="P292">
        <f>Table2[[#This Row],[num_adults]]+Table2[[#This Row],[num_children]]</f>
        <v>2</v>
      </c>
      <c r="Q292" s="3">
        <f>IF(OR(Table2[[#This Row],[booking_status]]="confirmed",Table2[[#This Row],[booking_status]]="checked-out"),Table2[[#This Row],[room_rate_per_night]]*Table2[[#This Row],[Num_Nights]],0)</f>
        <v>638.58000000000004</v>
      </c>
      <c r="R292" t="str" cm="1">
        <f t="array" ref="R292">IFERROR(_xlfn.IFS(Table2[[#This Row],[booking_status]]="confirmed","Expected",Table2[[#This Row],[booking_status]]="checked-out","Actual"),"No Revenue")</f>
        <v>Expected</v>
      </c>
      <c r="S292" s="4">
        <f>Table2[[#This Row],[Revenue_Amount]]/Table2[[#This Row],[Num_Nights]]</f>
        <v>212.86</v>
      </c>
    </row>
    <row r="293" spans="1:19" hidden="1" x14ac:dyDescent="0.3">
      <c r="A293">
        <v>292</v>
      </c>
      <c r="B293" t="s">
        <v>50</v>
      </c>
      <c r="C293" s="9">
        <v>45133</v>
      </c>
      <c r="D293" s="9">
        <v>45138</v>
      </c>
      <c r="E293" s="10">
        <v>45111</v>
      </c>
      <c r="F293" t="s">
        <v>54</v>
      </c>
      <c r="G293">
        <v>336.93</v>
      </c>
      <c r="H293">
        <v>2</v>
      </c>
      <c r="I293">
        <v>0</v>
      </c>
      <c r="J293" t="s">
        <v>35</v>
      </c>
      <c r="K293" t="s">
        <v>66</v>
      </c>
      <c r="L293" t="s">
        <v>56</v>
      </c>
      <c r="M293" t="s">
        <v>36</v>
      </c>
      <c r="N293" t="s">
        <v>41</v>
      </c>
      <c r="O293">
        <f>Table2[[#This Row],[check_out_date]]-Table2[[#This Row],[check_in_date]]</f>
        <v>5</v>
      </c>
      <c r="P293">
        <f>Table2[[#This Row],[num_adults]]+Table2[[#This Row],[num_children]]</f>
        <v>2</v>
      </c>
      <c r="Q293" s="3">
        <f>IF(OR(Table2[[#This Row],[booking_status]]="confirmed",Table2[[#This Row],[booking_status]]="checked-out"),Table2[[#This Row],[room_rate_per_night]]*Table2[[#This Row],[Num_Nights]],0)</f>
        <v>1684.65</v>
      </c>
      <c r="R293" t="str" cm="1">
        <f t="array" ref="R293">IFERROR(_xlfn.IFS(Table2[[#This Row],[booking_status]]="confirmed","Expected",Table2[[#This Row],[booking_status]]="checked-out","Actual"),"No Revenue")</f>
        <v>Actual</v>
      </c>
      <c r="S293" s="4">
        <f>Table2[[#This Row],[Revenue_Amount]]/Table2[[#This Row],[Num_Nights]]</f>
        <v>336.93</v>
      </c>
    </row>
    <row r="294" spans="1:19" x14ac:dyDescent="0.3">
      <c r="A294">
        <v>293</v>
      </c>
      <c r="B294" t="s">
        <v>37</v>
      </c>
      <c r="C294" s="9">
        <v>44978</v>
      </c>
      <c r="D294" s="9">
        <v>44984</v>
      </c>
      <c r="E294" s="10">
        <v>44955</v>
      </c>
      <c r="F294" t="s">
        <v>27</v>
      </c>
      <c r="G294">
        <v>153.94999999999999</v>
      </c>
      <c r="H294">
        <v>4</v>
      </c>
      <c r="I294">
        <v>0</v>
      </c>
      <c r="J294" t="s">
        <v>19</v>
      </c>
      <c r="K294" t="s">
        <v>66</v>
      </c>
      <c r="L294" t="s">
        <v>21</v>
      </c>
      <c r="M294" t="s">
        <v>36</v>
      </c>
      <c r="N294" t="s">
        <v>23</v>
      </c>
      <c r="O294">
        <f>Table2[[#This Row],[check_out_date]]-Table2[[#This Row],[check_in_date]]</f>
        <v>6</v>
      </c>
      <c r="P294">
        <f>Table2[[#This Row],[num_adults]]+Table2[[#This Row],[num_children]]</f>
        <v>4</v>
      </c>
      <c r="Q294" s="3">
        <f>IF(OR(Table2[[#This Row],[booking_status]]="confirmed",Table2[[#This Row],[booking_status]]="checked-out"),Table2[[#This Row],[room_rate_per_night]]*Table2[[#This Row],[Num_Nights]],0)</f>
        <v>923.69999999999993</v>
      </c>
      <c r="R294" t="str" cm="1">
        <f t="array" ref="R294">IFERROR(_xlfn.IFS(Table2[[#This Row],[booking_status]]="confirmed","Expected",Table2[[#This Row],[booking_status]]="checked-out","Actual"),"No Revenue")</f>
        <v>Expected</v>
      </c>
      <c r="S294" s="4">
        <f>Table2[[#This Row],[Revenue_Amount]]/Table2[[#This Row],[Num_Nights]]</f>
        <v>153.94999999999999</v>
      </c>
    </row>
    <row r="295" spans="1:19" x14ac:dyDescent="0.3">
      <c r="A295">
        <v>294</v>
      </c>
      <c r="B295" t="s">
        <v>31</v>
      </c>
      <c r="C295" s="9">
        <v>45082</v>
      </c>
      <c r="D295" s="9">
        <v>45085</v>
      </c>
      <c r="E295" s="10">
        <v>45056</v>
      </c>
      <c r="F295" t="s">
        <v>49</v>
      </c>
      <c r="G295">
        <v>65.78</v>
      </c>
      <c r="H295">
        <v>2</v>
      </c>
      <c r="I295">
        <v>1</v>
      </c>
      <c r="J295" t="s">
        <v>28</v>
      </c>
      <c r="K295" t="s">
        <v>99</v>
      </c>
      <c r="L295" t="s">
        <v>21</v>
      </c>
      <c r="M295" t="s">
        <v>36</v>
      </c>
      <c r="N295" t="s">
        <v>41</v>
      </c>
      <c r="O295">
        <f>Table2[[#This Row],[check_out_date]]-Table2[[#This Row],[check_in_date]]</f>
        <v>3</v>
      </c>
      <c r="P295">
        <f>Table2[[#This Row],[num_adults]]+Table2[[#This Row],[num_children]]</f>
        <v>3</v>
      </c>
      <c r="Q295" s="3">
        <f>IF(OR(Table2[[#This Row],[booking_status]]="confirmed",Table2[[#This Row],[booking_status]]="checked-out"),Table2[[#This Row],[room_rate_per_night]]*Table2[[#This Row],[Num_Nights]],0)</f>
        <v>197.34</v>
      </c>
      <c r="R295" t="str" cm="1">
        <f t="array" ref="R295">IFERROR(_xlfn.IFS(Table2[[#This Row],[booking_status]]="confirmed","Expected",Table2[[#This Row],[booking_status]]="checked-out","Actual"),"No Revenue")</f>
        <v>Expected</v>
      </c>
      <c r="S295" s="4">
        <f>Table2[[#This Row],[Revenue_Amount]]/Table2[[#This Row],[Num_Nights]]</f>
        <v>65.78</v>
      </c>
    </row>
    <row r="296" spans="1:19" x14ac:dyDescent="0.3">
      <c r="A296">
        <v>295</v>
      </c>
      <c r="B296" t="s">
        <v>50</v>
      </c>
      <c r="C296" s="9">
        <v>45185</v>
      </c>
      <c r="D296" s="9">
        <v>45188</v>
      </c>
      <c r="E296" s="10">
        <v>45171</v>
      </c>
      <c r="F296" t="s">
        <v>49</v>
      </c>
      <c r="G296">
        <v>81.93</v>
      </c>
      <c r="H296">
        <v>2</v>
      </c>
      <c r="I296">
        <v>0</v>
      </c>
      <c r="J296" t="s">
        <v>55</v>
      </c>
      <c r="K296" t="s">
        <v>20</v>
      </c>
      <c r="L296" t="s">
        <v>56</v>
      </c>
      <c r="M296" t="s">
        <v>22</v>
      </c>
      <c r="N296" t="s">
        <v>41</v>
      </c>
      <c r="O296">
        <f>Table2[[#This Row],[check_out_date]]-Table2[[#This Row],[check_in_date]]</f>
        <v>3</v>
      </c>
      <c r="P296">
        <f>Table2[[#This Row],[num_adults]]+Table2[[#This Row],[num_children]]</f>
        <v>2</v>
      </c>
      <c r="Q296" s="3">
        <f>IF(OR(Table2[[#This Row],[booking_status]]="confirmed",Table2[[#This Row],[booking_status]]="checked-out"),Table2[[#This Row],[room_rate_per_night]]*Table2[[#This Row],[Num_Nights]],0)</f>
        <v>245.79000000000002</v>
      </c>
      <c r="R296" t="str" cm="1">
        <f t="array" ref="R296">IFERROR(_xlfn.IFS(Table2[[#This Row],[booking_status]]="confirmed","Expected",Table2[[#This Row],[booking_status]]="checked-out","Actual"),"No Revenue")</f>
        <v>Actual</v>
      </c>
      <c r="S296" s="4">
        <f>Table2[[#This Row],[Revenue_Amount]]/Table2[[#This Row],[Num_Nights]]</f>
        <v>81.93</v>
      </c>
    </row>
    <row r="297" spans="1:19" x14ac:dyDescent="0.3">
      <c r="A297">
        <v>296</v>
      </c>
      <c r="B297" t="s">
        <v>37</v>
      </c>
      <c r="C297" s="9">
        <v>45277</v>
      </c>
      <c r="D297" s="9">
        <v>45283</v>
      </c>
      <c r="E297" s="10">
        <v>45205</v>
      </c>
      <c r="F297" t="s">
        <v>54</v>
      </c>
      <c r="G297">
        <v>480.05</v>
      </c>
      <c r="H297">
        <v>3</v>
      </c>
      <c r="I297">
        <v>2</v>
      </c>
      <c r="J297" t="s">
        <v>28</v>
      </c>
      <c r="K297" t="s">
        <v>44</v>
      </c>
      <c r="L297" t="s">
        <v>70</v>
      </c>
      <c r="M297" t="s">
        <v>36</v>
      </c>
      <c r="N297" t="s">
        <v>41</v>
      </c>
      <c r="O297">
        <f>Table2[[#This Row],[check_out_date]]-Table2[[#This Row],[check_in_date]]</f>
        <v>6</v>
      </c>
      <c r="P297">
        <f>Table2[[#This Row],[num_adults]]+Table2[[#This Row],[num_children]]</f>
        <v>5</v>
      </c>
      <c r="Q297" s="3">
        <f>IF(OR(Table2[[#This Row],[booking_status]]="confirmed",Table2[[#This Row],[booking_status]]="checked-out"),Table2[[#This Row],[room_rate_per_night]]*Table2[[#This Row],[Num_Nights]],0)</f>
        <v>0</v>
      </c>
      <c r="R297" t="str" cm="1">
        <f t="array" ref="R297">IFERROR(_xlfn.IFS(Table2[[#This Row],[booking_status]]="confirmed","Expected",Table2[[#This Row],[booking_status]]="checked-out","Actual"),"No Revenue")</f>
        <v>No Revenue</v>
      </c>
      <c r="S297" s="4">
        <f>Table2[[#This Row],[Revenue_Amount]]/Table2[[#This Row],[Num_Nights]]</f>
        <v>0</v>
      </c>
    </row>
    <row r="298" spans="1:19" hidden="1" x14ac:dyDescent="0.3">
      <c r="A298">
        <v>297</v>
      </c>
      <c r="B298" t="s">
        <v>14</v>
      </c>
      <c r="C298" s="9">
        <v>45250</v>
      </c>
      <c r="D298" s="9">
        <v>45256</v>
      </c>
      <c r="E298" s="10">
        <v>45239</v>
      </c>
      <c r="F298" t="s">
        <v>27</v>
      </c>
      <c r="G298">
        <v>145.97</v>
      </c>
      <c r="H298">
        <v>1</v>
      </c>
      <c r="I298">
        <v>1</v>
      </c>
      <c r="J298" t="s">
        <v>35</v>
      </c>
      <c r="K298" t="s">
        <v>44</v>
      </c>
      <c r="L298" t="s">
        <v>60</v>
      </c>
      <c r="M298" t="s">
        <v>22</v>
      </c>
      <c r="N298" t="s">
        <v>41</v>
      </c>
      <c r="O298">
        <f>Table2[[#This Row],[check_out_date]]-Table2[[#This Row],[check_in_date]]</f>
        <v>6</v>
      </c>
      <c r="P298">
        <f>Table2[[#This Row],[num_adults]]+Table2[[#This Row],[num_children]]</f>
        <v>2</v>
      </c>
      <c r="Q298" s="3">
        <f>IF(OR(Table2[[#This Row],[booking_status]]="confirmed",Table2[[#This Row],[booking_status]]="checked-out"),Table2[[#This Row],[room_rate_per_night]]*Table2[[#This Row],[Num_Nights]],0)</f>
        <v>0</v>
      </c>
      <c r="R298" t="str" cm="1">
        <f t="array" ref="R298">IFERROR(_xlfn.IFS(Table2[[#This Row],[booking_status]]="confirmed","Expected",Table2[[#This Row],[booking_status]]="checked-out","Actual"),"No Revenue")</f>
        <v>No Revenue</v>
      </c>
      <c r="S298" s="4">
        <f>Table2[[#This Row],[Revenue_Amount]]/Table2[[#This Row],[Num_Nights]]</f>
        <v>0</v>
      </c>
    </row>
    <row r="299" spans="1:19" x14ac:dyDescent="0.3">
      <c r="A299">
        <v>298</v>
      </c>
      <c r="B299" t="s">
        <v>50</v>
      </c>
      <c r="C299" s="9">
        <v>44933</v>
      </c>
      <c r="D299" s="9">
        <v>44943</v>
      </c>
      <c r="E299" s="10">
        <v>44902</v>
      </c>
      <c r="F299" t="s">
        <v>18</v>
      </c>
      <c r="G299">
        <v>297.33</v>
      </c>
      <c r="H299">
        <v>1</v>
      </c>
      <c r="I299">
        <v>2</v>
      </c>
      <c r="J299" t="s">
        <v>55</v>
      </c>
      <c r="K299" t="s">
        <v>44</v>
      </c>
      <c r="L299" t="s">
        <v>21</v>
      </c>
      <c r="M299" t="s">
        <v>22</v>
      </c>
      <c r="N299" t="s">
        <v>41</v>
      </c>
      <c r="O299">
        <f>Table2[[#This Row],[check_out_date]]-Table2[[#This Row],[check_in_date]]</f>
        <v>10</v>
      </c>
      <c r="P299">
        <f>Table2[[#This Row],[num_adults]]+Table2[[#This Row],[num_children]]</f>
        <v>3</v>
      </c>
      <c r="Q299" s="3">
        <f>IF(OR(Table2[[#This Row],[booking_status]]="confirmed",Table2[[#This Row],[booking_status]]="checked-out"),Table2[[#This Row],[room_rate_per_night]]*Table2[[#This Row],[Num_Nights]],0)</f>
        <v>2973.2999999999997</v>
      </c>
      <c r="R299" t="str" cm="1">
        <f t="array" ref="R299">IFERROR(_xlfn.IFS(Table2[[#This Row],[booking_status]]="confirmed","Expected",Table2[[#This Row],[booking_status]]="checked-out","Actual"),"No Revenue")</f>
        <v>Expected</v>
      </c>
      <c r="S299" s="4">
        <f>Table2[[#This Row],[Revenue_Amount]]/Table2[[#This Row],[Num_Nights]]</f>
        <v>297.33</v>
      </c>
    </row>
    <row r="300" spans="1:19" x14ac:dyDescent="0.3">
      <c r="A300">
        <v>299</v>
      </c>
      <c r="B300" t="s">
        <v>50</v>
      </c>
      <c r="C300" s="9">
        <v>44977</v>
      </c>
      <c r="D300" s="9">
        <v>44978</v>
      </c>
      <c r="E300" s="10">
        <v>44945</v>
      </c>
      <c r="F300" t="s">
        <v>27</v>
      </c>
      <c r="G300">
        <v>173.33</v>
      </c>
      <c r="H300">
        <v>1</v>
      </c>
      <c r="I300">
        <v>0</v>
      </c>
      <c r="J300" t="s">
        <v>28</v>
      </c>
      <c r="K300" t="s">
        <v>29</v>
      </c>
      <c r="L300" t="s">
        <v>56</v>
      </c>
      <c r="M300" t="s">
        <v>36</v>
      </c>
      <c r="N300" t="s">
        <v>23</v>
      </c>
      <c r="O300">
        <f>Table2[[#This Row],[check_out_date]]-Table2[[#This Row],[check_in_date]]</f>
        <v>1</v>
      </c>
      <c r="P300">
        <f>Table2[[#This Row],[num_adults]]+Table2[[#This Row],[num_children]]</f>
        <v>1</v>
      </c>
      <c r="Q300" s="3">
        <f>IF(OR(Table2[[#This Row],[booking_status]]="confirmed",Table2[[#This Row],[booking_status]]="checked-out"),Table2[[#This Row],[room_rate_per_night]]*Table2[[#This Row],[Num_Nights]],0)</f>
        <v>173.33</v>
      </c>
      <c r="R300" t="str" cm="1">
        <f t="array" ref="R300">IFERROR(_xlfn.IFS(Table2[[#This Row],[booking_status]]="confirmed","Expected",Table2[[#This Row],[booking_status]]="checked-out","Actual"),"No Revenue")</f>
        <v>Actual</v>
      </c>
      <c r="S300" s="4">
        <f>Table2[[#This Row],[Revenue_Amount]]/Table2[[#This Row],[Num_Nights]]</f>
        <v>173.33</v>
      </c>
    </row>
    <row r="301" spans="1:19" x14ac:dyDescent="0.3">
      <c r="A301">
        <v>300</v>
      </c>
      <c r="B301" t="s">
        <v>50</v>
      </c>
      <c r="C301" s="9">
        <v>45224</v>
      </c>
      <c r="D301" s="9">
        <v>45230</v>
      </c>
      <c r="E301" s="10">
        <v>45169</v>
      </c>
      <c r="F301" t="s">
        <v>49</v>
      </c>
      <c r="G301">
        <v>121.42</v>
      </c>
      <c r="H301">
        <v>1</v>
      </c>
      <c r="I301">
        <v>2</v>
      </c>
      <c r="J301" t="s">
        <v>28</v>
      </c>
      <c r="K301" t="s">
        <v>44</v>
      </c>
      <c r="L301" t="s">
        <v>21</v>
      </c>
      <c r="M301" t="s">
        <v>22</v>
      </c>
      <c r="N301" t="s">
        <v>23</v>
      </c>
      <c r="O301">
        <f>Table2[[#This Row],[check_out_date]]-Table2[[#This Row],[check_in_date]]</f>
        <v>6</v>
      </c>
      <c r="P301">
        <f>Table2[[#This Row],[num_adults]]+Table2[[#This Row],[num_children]]</f>
        <v>3</v>
      </c>
      <c r="Q301" s="3">
        <f>IF(OR(Table2[[#This Row],[booking_status]]="confirmed",Table2[[#This Row],[booking_status]]="checked-out"),Table2[[#This Row],[room_rate_per_night]]*Table2[[#This Row],[Num_Nights]],0)</f>
        <v>728.52</v>
      </c>
      <c r="R301" t="str" cm="1">
        <f t="array" ref="R301">IFERROR(_xlfn.IFS(Table2[[#This Row],[booking_status]]="confirmed","Expected",Table2[[#This Row],[booking_status]]="checked-out","Actual"),"No Revenue")</f>
        <v>Expected</v>
      </c>
      <c r="S301" s="4">
        <f>Table2[[#This Row],[Revenue_Amount]]/Table2[[#This Row],[Num_Nights]]</f>
        <v>121.42</v>
      </c>
    </row>
    <row r="302" spans="1:19" x14ac:dyDescent="0.3">
      <c r="A302">
        <v>301</v>
      </c>
      <c r="B302" t="s">
        <v>50</v>
      </c>
      <c r="C302" s="9">
        <v>45218</v>
      </c>
      <c r="D302" s="9">
        <v>45223</v>
      </c>
      <c r="E302" s="10">
        <v>45187</v>
      </c>
      <c r="F302" t="s">
        <v>18</v>
      </c>
      <c r="G302">
        <v>311.23</v>
      </c>
      <c r="H302">
        <v>1</v>
      </c>
      <c r="I302">
        <v>0</v>
      </c>
      <c r="J302" t="s">
        <v>28</v>
      </c>
      <c r="K302" t="s">
        <v>44</v>
      </c>
      <c r="L302" t="s">
        <v>21</v>
      </c>
      <c r="M302" t="s">
        <v>36</v>
      </c>
      <c r="N302" t="s">
        <v>41</v>
      </c>
      <c r="O302">
        <f>Table2[[#This Row],[check_out_date]]-Table2[[#This Row],[check_in_date]]</f>
        <v>5</v>
      </c>
      <c r="P302">
        <f>Table2[[#This Row],[num_adults]]+Table2[[#This Row],[num_children]]</f>
        <v>1</v>
      </c>
      <c r="Q302" s="3">
        <f>IF(OR(Table2[[#This Row],[booking_status]]="confirmed",Table2[[#This Row],[booking_status]]="checked-out"),Table2[[#This Row],[room_rate_per_night]]*Table2[[#This Row],[Num_Nights]],0)</f>
        <v>1556.15</v>
      </c>
      <c r="R302" t="str" cm="1">
        <f t="array" ref="R302">IFERROR(_xlfn.IFS(Table2[[#This Row],[booking_status]]="confirmed","Expected",Table2[[#This Row],[booking_status]]="checked-out","Actual"),"No Revenue")</f>
        <v>Expected</v>
      </c>
      <c r="S302" s="4">
        <f>Table2[[#This Row],[Revenue_Amount]]/Table2[[#This Row],[Num_Nights]]</f>
        <v>311.23</v>
      </c>
    </row>
    <row r="303" spans="1:19" x14ac:dyDescent="0.3">
      <c r="A303">
        <v>302</v>
      </c>
      <c r="B303" t="s">
        <v>14</v>
      </c>
      <c r="C303" s="9">
        <v>45055</v>
      </c>
      <c r="D303" s="9">
        <v>45059</v>
      </c>
      <c r="E303" s="10">
        <v>44973</v>
      </c>
      <c r="F303" t="s">
        <v>27</v>
      </c>
      <c r="G303">
        <v>170.54</v>
      </c>
      <c r="H303">
        <v>2</v>
      </c>
      <c r="I303">
        <v>0</v>
      </c>
      <c r="J303" t="s">
        <v>55</v>
      </c>
      <c r="K303" t="s">
        <v>66</v>
      </c>
      <c r="L303" t="s">
        <v>70</v>
      </c>
      <c r="M303" t="s">
        <v>36</v>
      </c>
      <c r="N303" t="s">
        <v>45</v>
      </c>
      <c r="O303">
        <f>Table2[[#This Row],[check_out_date]]-Table2[[#This Row],[check_in_date]]</f>
        <v>4</v>
      </c>
      <c r="P303">
        <f>Table2[[#This Row],[num_adults]]+Table2[[#This Row],[num_children]]</f>
        <v>2</v>
      </c>
      <c r="Q303" s="3">
        <f>IF(OR(Table2[[#This Row],[booking_status]]="confirmed",Table2[[#This Row],[booking_status]]="checked-out"),Table2[[#This Row],[room_rate_per_night]]*Table2[[#This Row],[Num_Nights]],0)</f>
        <v>0</v>
      </c>
      <c r="R303" t="str" cm="1">
        <f t="array" ref="R303">IFERROR(_xlfn.IFS(Table2[[#This Row],[booking_status]]="confirmed","Expected",Table2[[#This Row],[booking_status]]="checked-out","Actual"),"No Revenue")</f>
        <v>No Revenue</v>
      </c>
      <c r="S303" s="4">
        <f>Table2[[#This Row],[Revenue_Amount]]/Table2[[#This Row],[Num_Nights]]</f>
        <v>0</v>
      </c>
    </row>
    <row r="304" spans="1:19" x14ac:dyDescent="0.3">
      <c r="A304">
        <v>303</v>
      </c>
      <c r="B304" t="s">
        <v>14</v>
      </c>
      <c r="C304" s="9">
        <v>45051</v>
      </c>
      <c r="D304" s="9">
        <v>45058</v>
      </c>
      <c r="E304" s="10">
        <v>44994</v>
      </c>
      <c r="F304" t="s">
        <v>27</v>
      </c>
      <c r="G304">
        <v>162.94</v>
      </c>
      <c r="H304">
        <v>1</v>
      </c>
      <c r="I304">
        <v>0</v>
      </c>
      <c r="J304" t="s">
        <v>19</v>
      </c>
      <c r="K304" t="s">
        <v>66</v>
      </c>
      <c r="L304" t="s">
        <v>56</v>
      </c>
      <c r="M304" t="s">
        <v>36</v>
      </c>
      <c r="N304" t="s">
        <v>23</v>
      </c>
      <c r="O304">
        <f>Table2[[#This Row],[check_out_date]]-Table2[[#This Row],[check_in_date]]</f>
        <v>7</v>
      </c>
      <c r="P304">
        <f>Table2[[#This Row],[num_adults]]+Table2[[#This Row],[num_children]]</f>
        <v>1</v>
      </c>
      <c r="Q304" s="3">
        <f>IF(OR(Table2[[#This Row],[booking_status]]="confirmed",Table2[[#This Row],[booking_status]]="checked-out"),Table2[[#This Row],[room_rate_per_night]]*Table2[[#This Row],[Num_Nights]],0)</f>
        <v>1140.58</v>
      </c>
      <c r="R304" t="str" cm="1">
        <f t="array" ref="R304">IFERROR(_xlfn.IFS(Table2[[#This Row],[booking_status]]="confirmed","Expected",Table2[[#This Row],[booking_status]]="checked-out","Actual"),"No Revenue")</f>
        <v>Actual</v>
      </c>
      <c r="S304" s="4">
        <f>Table2[[#This Row],[Revenue_Amount]]/Table2[[#This Row],[Num_Nights]]</f>
        <v>162.94</v>
      </c>
    </row>
    <row r="305" spans="1:19" x14ac:dyDescent="0.3">
      <c r="A305">
        <v>304</v>
      </c>
      <c r="B305" t="s">
        <v>37</v>
      </c>
      <c r="C305" s="9">
        <v>44939</v>
      </c>
      <c r="D305" s="9">
        <v>44940</v>
      </c>
      <c r="E305" s="10">
        <v>44865</v>
      </c>
      <c r="F305" t="s">
        <v>18</v>
      </c>
      <c r="G305">
        <v>243.01</v>
      </c>
      <c r="H305">
        <v>2</v>
      </c>
      <c r="I305">
        <v>0</v>
      </c>
      <c r="J305" t="s">
        <v>28</v>
      </c>
      <c r="K305" t="s">
        <v>66</v>
      </c>
      <c r="L305" t="s">
        <v>21</v>
      </c>
      <c r="M305" t="s">
        <v>22</v>
      </c>
      <c r="N305" t="s">
        <v>41</v>
      </c>
      <c r="O305">
        <f>Table2[[#This Row],[check_out_date]]-Table2[[#This Row],[check_in_date]]</f>
        <v>1</v>
      </c>
      <c r="P305">
        <f>Table2[[#This Row],[num_adults]]+Table2[[#This Row],[num_children]]</f>
        <v>2</v>
      </c>
      <c r="Q305" s="3">
        <f>IF(OR(Table2[[#This Row],[booking_status]]="confirmed",Table2[[#This Row],[booking_status]]="checked-out"),Table2[[#This Row],[room_rate_per_night]]*Table2[[#This Row],[Num_Nights]],0)</f>
        <v>243.01</v>
      </c>
      <c r="R305" t="str" cm="1">
        <f t="array" ref="R305">IFERROR(_xlfn.IFS(Table2[[#This Row],[booking_status]]="confirmed","Expected",Table2[[#This Row],[booking_status]]="checked-out","Actual"),"No Revenue")</f>
        <v>Expected</v>
      </c>
      <c r="S305" s="4">
        <f>Table2[[#This Row],[Revenue_Amount]]/Table2[[#This Row],[Num_Nights]]</f>
        <v>243.01</v>
      </c>
    </row>
    <row r="306" spans="1:19" x14ac:dyDescent="0.3">
      <c r="A306">
        <v>305</v>
      </c>
      <c r="B306" t="s">
        <v>37</v>
      </c>
      <c r="C306" s="9">
        <v>45280</v>
      </c>
      <c r="D306" s="9">
        <v>45283</v>
      </c>
      <c r="E306" s="10">
        <v>45240</v>
      </c>
      <c r="F306" t="s">
        <v>54</v>
      </c>
      <c r="G306">
        <v>504.45</v>
      </c>
      <c r="H306">
        <v>2</v>
      </c>
      <c r="I306">
        <v>0</v>
      </c>
      <c r="J306" t="s">
        <v>28</v>
      </c>
      <c r="K306" t="s">
        <v>44</v>
      </c>
      <c r="L306" t="s">
        <v>21</v>
      </c>
      <c r="M306" t="s">
        <v>22</v>
      </c>
      <c r="N306" t="s">
        <v>23</v>
      </c>
      <c r="O306">
        <f>Table2[[#This Row],[check_out_date]]-Table2[[#This Row],[check_in_date]]</f>
        <v>3</v>
      </c>
      <c r="P306">
        <f>Table2[[#This Row],[num_adults]]+Table2[[#This Row],[num_children]]</f>
        <v>2</v>
      </c>
      <c r="Q306" s="3">
        <f>IF(OR(Table2[[#This Row],[booking_status]]="confirmed",Table2[[#This Row],[booking_status]]="checked-out"),Table2[[#This Row],[room_rate_per_night]]*Table2[[#This Row],[Num_Nights]],0)</f>
        <v>1513.35</v>
      </c>
      <c r="R306" t="str" cm="1">
        <f t="array" ref="R306">IFERROR(_xlfn.IFS(Table2[[#This Row],[booking_status]]="confirmed","Expected",Table2[[#This Row],[booking_status]]="checked-out","Actual"),"No Revenue")</f>
        <v>Expected</v>
      </c>
      <c r="S306" s="4">
        <f>Table2[[#This Row],[Revenue_Amount]]/Table2[[#This Row],[Num_Nights]]</f>
        <v>504.45</v>
      </c>
    </row>
    <row r="307" spans="1:19" hidden="1" x14ac:dyDescent="0.3">
      <c r="A307">
        <v>306</v>
      </c>
      <c r="B307" t="s">
        <v>31</v>
      </c>
      <c r="C307" s="9">
        <v>45085</v>
      </c>
      <c r="D307" s="9">
        <v>45092</v>
      </c>
      <c r="E307" s="10">
        <v>45048</v>
      </c>
      <c r="F307" t="s">
        <v>49</v>
      </c>
      <c r="G307">
        <v>54.02</v>
      </c>
      <c r="H307">
        <v>1</v>
      </c>
      <c r="I307">
        <v>3</v>
      </c>
      <c r="J307" t="s">
        <v>35</v>
      </c>
      <c r="K307" t="s">
        <v>66</v>
      </c>
      <c r="L307" t="s">
        <v>60</v>
      </c>
      <c r="M307" t="s">
        <v>36</v>
      </c>
      <c r="N307" t="s">
        <v>41</v>
      </c>
      <c r="O307">
        <f>Table2[[#This Row],[check_out_date]]-Table2[[#This Row],[check_in_date]]</f>
        <v>7</v>
      </c>
      <c r="P307">
        <f>Table2[[#This Row],[num_adults]]+Table2[[#This Row],[num_children]]</f>
        <v>4</v>
      </c>
      <c r="Q307" s="3">
        <f>IF(OR(Table2[[#This Row],[booking_status]]="confirmed",Table2[[#This Row],[booking_status]]="checked-out"),Table2[[#This Row],[room_rate_per_night]]*Table2[[#This Row],[Num_Nights]],0)</f>
        <v>0</v>
      </c>
      <c r="R307" t="str" cm="1">
        <f t="array" ref="R307">IFERROR(_xlfn.IFS(Table2[[#This Row],[booking_status]]="confirmed","Expected",Table2[[#This Row],[booking_status]]="checked-out","Actual"),"No Revenue")</f>
        <v>No Revenue</v>
      </c>
      <c r="S307" s="4">
        <f>Table2[[#This Row],[Revenue_Amount]]/Table2[[#This Row],[Num_Nights]]</f>
        <v>0</v>
      </c>
    </row>
    <row r="308" spans="1:19" hidden="1" x14ac:dyDescent="0.3">
      <c r="A308">
        <v>307</v>
      </c>
      <c r="B308" t="s">
        <v>31</v>
      </c>
      <c r="C308" s="9">
        <v>44949</v>
      </c>
      <c r="D308" s="9">
        <v>44951</v>
      </c>
      <c r="E308" s="10">
        <v>44942</v>
      </c>
      <c r="F308" t="s">
        <v>18</v>
      </c>
      <c r="G308">
        <v>200.42</v>
      </c>
      <c r="H308">
        <v>2</v>
      </c>
      <c r="I308">
        <v>0</v>
      </c>
      <c r="J308" t="s">
        <v>35</v>
      </c>
      <c r="K308" t="s">
        <v>99</v>
      </c>
      <c r="L308" t="s">
        <v>60</v>
      </c>
      <c r="M308" t="s">
        <v>22</v>
      </c>
      <c r="N308" t="s">
        <v>95</v>
      </c>
      <c r="O308">
        <f>Table2[[#This Row],[check_out_date]]-Table2[[#This Row],[check_in_date]]</f>
        <v>2</v>
      </c>
      <c r="P308">
        <f>Table2[[#This Row],[num_adults]]+Table2[[#This Row],[num_children]]</f>
        <v>2</v>
      </c>
      <c r="Q308" s="3">
        <f>IF(OR(Table2[[#This Row],[booking_status]]="confirmed",Table2[[#This Row],[booking_status]]="checked-out"),Table2[[#This Row],[room_rate_per_night]]*Table2[[#This Row],[Num_Nights]],0)</f>
        <v>0</v>
      </c>
      <c r="R308" t="str" cm="1">
        <f t="array" ref="R308">IFERROR(_xlfn.IFS(Table2[[#This Row],[booking_status]]="confirmed","Expected",Table2[[#This Row],[booking_status]]="checked-out","Actual"),"No Revenue")</f>
        <v>No Revenue</v>
      </c>
      <c r="S308" s="4">
        <f>Table2[[#This Row],[Revenue_Amount]]/Table2[[#This Row],[Num_Nights]]</f>
        <v>0</v>
      </c>
    </row>
    <row r="309" spans="1:19" x14ac:dyDescent="0.3">
      <c r="A309">
        <v>308</v>
      </c>
      <c r="B309" t="s">
        <v>37</v>
      </c>
      <c r="C309" s="9">
        <v>45116</v>
      </c>
      <c r="D309" s="9">
        <v>45121</v>
      </c>
      <c r="E309" s="10">
        <v>45104</v>
      </c>
      <c r="F309" t="s">
        <v>27</v>
      </c>
      <c r="G309">
        <v>150.19</v>
      </c>
      <c r="H309">
        <v>1</v>
      </c>
      <c r="I309">
        <v>0</v>
      </c>
      <c r="J309" t="s">
        <v>28</v>
      </c>
      <c r="K309" t="s">
        <v>44</v>
      </c>
      <c r="L309" t="s">
        <v>56</v>
      </c>
      <c r="M309" t="s">
        <v>36</v>
      </c>
      <c r="N309" t="s">
        <v>23</v>
      </c>
      <c r="O309">
        <f>Table2[[#This Row],[check_out_date]]-Table2[[#This Row],[check_in_date]]</f>
        <v>5</v>
      </c>
      <c r="P309">
        <f>Table2[[#This Row],[num_adults]]+Table2[[#This Row],[num_children]]</f>
        <v>1</v>
      </c>
      <c r="Q309" s="3">
        <f>IF(OR(Table2[[#This Row],[booking_status]]="confirmed",Table2[[#This Row],[booking_status]]="checked-out"),Table2[[#This Row],[room_rate_per_night]]*Table2[[#This Row],[Num_Nights]],0)</f>
        <v>750.95</v>
      </c>
      <c r="R309" t="str" cm="1">
        <f t="array" ref="R309">IFERROR(_xlfn.IFS(Table2[[#This Row],[booking_status]]="confirmed","Expected",Table2[[#This Row],[booking_status]]="checked-out","Actual"),"No Revenue")</f>
        <v>Actual</v>
      </c>
      <c r="S309" s="4">
        <f>Table2[[#This Row],[Revenue_Amount]]/Table2[[#This Row],[Num_Nights]]</f>
        <v>150.19</v>
      </c>
    </row>
    <row r="310" spans="1:19" x14ac:dyDescent="0.3">
      <c r="A310">
        <v>309</v>
      </c>
      <c r="B310" t="s">
        <v>31</v>
      </c>
      <c r="C310" s="9">
        <v>45279</v>
      </c>
      <c r="D310" s="9">
        <v>45282</v>
      </c>
      <c r="E310" s="10">
        <v>45250</v>
      </c>
      <c r="F310" t="s">
        <v>54</v>
      </c>
      <c r="G310">
        <v>319.98</v>
      </c>
      <c r="H310">
        <v>2</v>
      </c>
      <c r="I310">
        <v>0</v>
      </c>
      <c r="J310" t="s">
        <v>28</v>
      </c>
      <c r="K310" t="s">
        <v>20</v>
      </c>
      <c r="L310" t="s">
        <v>21</v>
      </c>
      <c r="M310" t="s">
        <v>36</v>
      </c>
      <c r="N310" t="s">
        <v>45</v>
      </c>
      <c r="O310">
        <f>Table2[[#This Row],[check_out_date]]-Table2[[#This Row],[check_in_date]]</f>
        <v>3</v>
      </c>
      <c r="P310">
        <f>Table2[[#This Row],[num_adults]]+Table2[[#This Row],[num_children]]</f>
        <v>2</v>
      </c>
      <c r="Q310" s="3">
        <f>IF(OR(Table2[[#This Row],[booking_status]]="confirmed",Table2[[#This Row],[booking_status]]="checked-out"),Table2[[#This Row],[room_rate_per_night]]*Table2[[#This Row],[Num_Nights]],0)</f>
        <v>959.94</v>
      </c>
      <c r="R310" t="str" cm="1">
        <f t="array" ref="R310">IFERROR(_xlfn.IFS(Table2[[#This Row],[booking_status]]="confirmed","Expected",Table2[[#This Row],[booking_status]]="checked-out","Actual"),"No Revenue")</f>
        <v>Expected</v>
      </c>
      <c r="S310" s="4">
        <f>Table2[[#This Row],[Revenue_Amount]]/Table2[[#This Row],[Num_Nights]]</f>
        <v>319.98</v>
      </c>
    </row>
    <row r="311" spans="1:19" x14ac:dyDescent="0.3">
      <c r="A311">
        <v>310</v>
      </c>
      <c r="B311" t="s">
        <v>31</v>
      </c>
      <c r="C311" s="9">
        <v>45008</v>
      </c>
      <c r="D311" s="9">
        <v>45012</v>
      </c>
      <c r="E311" s="10">
        <v>44993</v>
      </c>
      <c r="F311" t="s">
        <v>27</v>
      </c>
      <c r="G311">
        <v>90.79</v>
      </c>
      <c r="H311">
        <v>3</v>
      </c>
      <c r="I311">
        <v>0</v>
      </c>
      <c r="J311" t="s">
        <v>28</v>
      </c>
      <c r="K311" t="s">
        <v>66</v>
      </c>
      <c r="L311" t="s">
        <v>21</v>
      </c>
      <c r="M311" t="s">
        <v>36</v>
      </c>
      <c r="N311" t="s">
        <v>41</v>
      </c>
      <c r="O311">
        <f>Table2[[#This Row],[check_out_date]]-Table2[[#This Row],[check_in_date]]</f>
        <v>4</v>
      </c>
      <c r="P311">
        <f>Table2[[#This Row],[num_adults]]+Table2[[#This Row],[num_children]]</f>
        <v>3</v>
      </c>
      <c r="Q311" s="3">
        <f>IF(OR(Table2[[#This Row],[booking_status]]="confirmed",Table2[[#This Row],[booking_status]]="checked-out"),Table2[[#This Row],[room_rate_per_night]]*Table2[[#This Row],[Num_Nights]],0)</f>
        <v>363.16</v>
      </c>
      <c r="R311" t="str" cm="1">
        <f t="array" ref="R311">IFERROR(_xlfn.IFS(Table2[[#This Row],[booking_status]]="confirmed","Expected",Table2[[#This Row],[booking_status]]="checked-out","Actual"),"No Revenue")</f>
        <v>Expected</v>
      </c>
      <c r="S311" s="4">
        <f>Table2[[#This Row],[Revenue_Amount]]/Table2[[#This Row],[Num_Nights]]</f>
        <v>90.79</v>
      </c>
    </row>
    <row r="312" spans="1:19" x14ac:dyDescent="0.3">
      <c r="A312">
        <v>311</v>
      </c>
      <c r="B312" t="s">
        <v>14</v>
      </c>
      <c r="C312" s="9">
        <v>45075</v>
      </c>
      <c r="D312" s="9">
        <v>45078</v>
      </c>
      <c r="E312" s="10">
        <v>45041</v>
      </c>
      <c r="F312" t="s">
        <v>27</v>
      </c>
      <c r="G312">
        <v>117.97</v>
      </c>
      <c r="H312">
        <v>2</v>
      </c>
      <c r="I312">
        <v>2</v>
      </c>
      <c r="J312" t="s">
        <v>28</v>
      </c>
      <c r="K312" t="s">
        <v>99</v>
      </c>
      <c r="L312" t="s">
        <v>56</v>
      </c>
      <c r="M312" t="s">
        <v>36</v>
      </c>
      <c r="N312" t="s">
        <v>41</v>
      </c>
      <c r="O312">
        <f>Table2[[#This Row],[check_out_date]]-Table2[[#This Row],[check_in_date]]</f>
        <v>3</v>
      </c>
      <c r="P312">
        <f>Table2[[#This Row],[num_adults]]+Table2[[#This Row],[num_children]]</f>
        <v>4</v>
      </c>
      <c r="Q312" s="3">
        <f>IF(OR(Table2[[#This Row],[booking_status]]="confirmed",Table2[[#This Row],[booking_status]]="checked-out"),Table2[[#This Row],[room_rate_per_night]]*Table2[[#This Row],[Num_Nights]],0)</f>
        <v>353.90999999999997</v>
      </c>
      <c r="R312" t="str" cm="1">
        <f t="array" ref="R312">IFERROR(_xlfn.IFS(Table2[[#This Row],[booking_status]]="confirmed","Expected",Table2[[#This Row],[booking_status]]="checked-out","Actual"),"No Revenue")</f>
        <v>Actual</v>
      </c>
      <c r="S312" s="4">
        <f>Table2[[#This Row],[Revenue_Amount]]/Table2[[#This Row],[Num_Nights]]</f>
        <v>117.96999999999998</v>
      </c>
    </row>
    <row r="313" spans="1:19" x14ac:dyDescent="0.3">
      <c r="A313">
        <v>312</v>
      </c>
      <c r="B313" t="s">
        <v>50</v>
      </c>
      <c r="C313" s="9">
        <v>45203</v>
      </c>
      <c r="D313" s="9">
        <v>45210</v>
      </c>
      <c r="E313" s="10">
        <v>45137</v>
      </c>
      <c r="F313" t="s">
        <v>27</v>
      </c>
      <c r="G313">
        <v>219.42</v>
      </c>
      <c r="H313">
        <v>2</v>
      </c>
      <c r="I313">
        <v>0</v>
      </c>
      <c r="J313" t="s">
        <v>19</v>
      </c>
      <c r="K313" t="s">
        <v>44</v>
      </c>
      <c r="L313" t="s">
        <v>21</v>
      </c>
      <c r="M313" t="s">
        <v>36</v>
      </c>
      <c r="N313" t="s">
        <v>95</v>
      </c>
      <c r="O313">
        <f>Table2[[#This Row],[check_out_date]]-Table2[[#This Row],[check_in_date]]</f>
        <v>7</v>
      </c>
      <c r="P313">
        <f>Table2[[#This Row],[num_adults]]+Table2[[#This Row],[num_children]]</f>
        <v>2</v>
      </c>
      <c r="Q313" s="3">
        <f>IF(OR(Table2[[#This Row],[booking_status]]="confirmed",Table2[[#This Row],[booking_status]]="checked-out"),Table2[[#This Row],[room_rate_per_night]]*Table2[[#This Row],[Num_Nights]],0)</f>
        <v>1535.9399999999998</v>
      </c>
      <c r="R313" t="str" cm="1">
        <f t="array" ref="R313">IFERROR(_xlfn.IFS(Table2[[#This Row],[booking_status]]="confirmed","Expected",Table2[[#This Row],[booking_status]]="checked-out","Actual"),"No Revenue")</f>
        <v>Expected</v>
      </c>
      <c r="S313" s="4">
        <f>Table2[[#This Row],[Revenue_Amount]]/Table2[[#This Row],[Num_Nights]]</f>
        <v>219.42</v>
      </c>
    </row>
    <row r="314" spans="1:19" x14ac:dyDescent="0.3">
      <c r="A314">
        <v>313</v>
      </c>
      <c r="B314" t="s">
        <v>31</v>
      </c>
      <c r="C314" s="9">
        <v>45116</v>
      </c>
      <c r="D314" s="9">
        <v>45128</v>
      </c>
      <c r="E314" s="10">
        <v>45087</v>
      </c>
      <c r="F314" t="s">
        <v>27</v>
      </c>
      <c r="G314">
        <v>150.76</v>
      </c>
      <c r="H314">
        <v>1</v>
      </c>
      <c r="I314">
        <v>0</v>
      </c>
      <c r="J314" t="s">
        <v>19</v>
      </c>
      <c r="K314" t="s">
        <v>44</v>
      </c>
      <c r="L314" t="s">
        <v>21</v>
      </c>
      <c r="M314" t="s">
        <v>36</v>
      </c>
      <c r="N314" t="s">
        <v>45</v>
      </c>
      <c r="O314">
        <f>Table2[[#This Row],[check_out_date]]-Table2[[#This Row],[check_in_date]]</f>
        <v>12</v>
      </c>
      <c r="P314">
        <f>Table2[[#This Row],[num_adults]]+Table2[[#This Row],[num_children]]</f>
        <v>1</v>
      </c>
      <c r="Q314" s="3">
        <f>IF(OR(Table2[[#This Row],[booking_status]]="confirmed",Table2[[#This Row],[booking_status]]="checked-out"),Table2[[#This Row],[room_rate_per_night]]*Table2[[#This Row],[Num_Nights]],0)</f>
        <v>1809.12</v>
      </c>
      <c r="R314" t="str" cm="1">
        <f t="array" ref="R314">IFERROR(_xlfn.IFS(Table2[[#This Row],[booking_status]]="confirmed","Expected",Table2[[#This Row],[booking_status]]="checked-out","Actual"),"No Revenue")</f>
        <v>Expected</v>
      </c>
      <c r="S314" s="4">
        <f>Table2[[#This Row],[Revenue_Amount]]/Table2[[#This Row],[Num_Nights]]</f>
        <v>150.76</v>
      </c>
    </row>
    <row r="315" spans="1:19" x14ac:dyDescent="0.3">
      <c r="A315">
        <v>314</v>
      </c>
      <c r="B315" t="s">
        <v>50</v>
      </c>
      <c r="C315" s="9">
        <v>45214</v>
      </c>
      <c r="D315" s="9">
        <v>45221</v>
      </c>
      <c r="E315" s="10">
        <v>45138</v>
      </c>
      <c r="F315" t="s">
        <v>49</v>
      </c>
      <c r="G315">
        <v>78.77</v>
      </c>
      <c r="H315">
        <v>2</v>
      </c>
      <c r="I315">
        <v>0</v>
      </c>
      <c r="J315" t="s">
        <v>28</v>
      </c>
      <c r="K315" t="s">
        <v>66</v>
      </c>
      <c r="L315" t="s">
        <v>60</v>
      </c>
      <c r="M315" t="s">
        <v>36</v>
      </c>
      <c r="N315" t="s">
        <v>41</v>
      </c>
      <c r="O315">
        <f>Table2[[#This Row],[check_out_date]]-Table2[[#This Row],[check_in_date]]</f>
        <v>7</v>
      </c>
      <c r="P315">
        <f>Table2[[#This Row],[num_adults]]+Table2[[#This Row],[num_children]]</f>
        <v>2</v>
      </c>
      <c r="Q315" s="3">
        <f>IF(OR(Table2[[#This Row],[booking_status]]="confirmed",Table2[[#This Row],[booking_status]]="checked-out"),Table2[[#This Row],[room_rate_per_night]]*Table2[[#This Row],[Num_Nights]],0)</f>
        <v>0</v>
      </c>
      <c r="R315" t="str" cm="1">
        <f t="array" ref="R315">IFERROR(_xlfn.IFS(Table2[[#This Row],[booking_status]]="confirmed","Expected",Table2[[#This Row],[booking_status]]="checked-out","Actual"),"No Revenue")</f>
        <v>No Revenue</v>
      </c>
      <c r="S315" s="4">
        <f>Table2[[#This Row],[Revenue_Amount]]/Table2[[#This Row],[Num_Nights]]</f>
        <v>0</v>
      </c>
    </row>
    <row r="316" spans="1:19" hidden="1" x14ac:dyDescent="0.3">
      <c r="A316">
        <v>315</v>
      </c>
      <c r="B316" t="s">
        <v>14</v>
      </c>
      <c r="C316" s="9">
        <v>45001</v>
      </c>
      <c r="D316" s="9">
        <v>45005</v>
      </c>
      <c r="E316" s="10">
        <v>44929</v>
      </c>
      <c r="F316" t="s">
        <v>27</v>
      </c>
      <c r="G316">
        <v>118.95</v>
      </c>
      <c r="H316">
        <v>2</v>
      </c>
      <c r="I316">
        <v>0</v>
      </c>
      <c r="J316" t="s">
        <v>35</v>
      </c>
      <c r="K316" t="s">
        <v>66</v>
      </c>
      <c r="L316" t="s">
        <v>21</v>
      </c>
      <c r="M316" t="s">
        <v>36</v>
      </c>
      <c r="N316" t="s">
        <v>30</v>
      </c>
      <c r="O316">
        <f>Table2[[#This Row],[check_out_date]]-Table2[[#This Row],[check_in_date]]</f>
        <v>4</v>
      </c>
      <c r="P316">
        <f>Table2[[#This Row],[num_adults]]+Table2[[#This Row],[num_children]]</f>
        <v>2</v>
      </c>
      <c r="Q316" s="3">
        <f>IF(OR(Table2[[#This Row],[booking_status]]="confirmed",Table2[[#This Row],[booking_status]]="checked-out"),Table2[[#This Row],[room_rate_per_night]]*Table2[[#This Row],[Num_Nights]],0)</f>
        <v>475.8</v>
      </c>
      <c r="R316" t="str" cm="1">
        <f t="array" ref="R316">IFERROR(_xlfn.IFS(Table2[[#This Row],[booking_status]]="confirmed","Expected",Table2[[#This Row],[booking_status]]="checked-out","Actual"),"No Revenue")</f>
        <v>Expected</v>
      </c>
      <c r="S316" s="4">
        <f>Table2[[#This Row],[Revenue_Amount]]/Table2[[#This Row],[Num_Nights]]</f>
        <v>118.95</v>
      </c>
    </row>
    <row r="317" spans="1:19" x14ac:dyDescent="0.3">
      <c r="A317">
        <v>316</v>
      </c>
      <c r="B317" t="s">
        <v>14</v>
      </c>
      <c r="C317" s="9">
        <v>45196</v>
      </c>
      <c r="D317" s="9">
        <v>45199</v>
      </c>
      <c r="E317" s="10">
        <v>45187</v>
      </c>
      <c r="F317" t="s">
        <v>27</v>
      </c>
      <c r="G317">
        <v>177.07</v>
      </c>
      <c r="H317">
        <v>1</v>
      </c>
      <c r="I317">
        <v>2</v>
      </c>
      <c r="J317" t="s">
        <v>94</v>
      </c>
      <c r="K317" t="s">
        <v>29</v>
      </c>
      <c r="L317" t="s">
        <v>56</v>
      </c>
      <c r="M317" t="s">
        <v>22</v>
      </c>
      <c r="N317" t="s">
        <v>41</v>
      </c>
      <c r="O317">
        <f>Table2[[#This Row],[check_out_date]]-Table2[[#This Row],[check_in_date]]</f>
        <v>3</v>
      </c>
      <c r="P317">
        <f>Table2[[#This Row],[num_adults]]+Table2[[#This Row],[num_children]]</f>
        <v>3</v>
      </c>
      <c r="Q317" s="3">
        <f>IF(OR(Table2[[#This Row],[booking_status]]="confirmed",Table2[[#This Row],[booking_status]]="checked-out"),Table2[[#This Row],[room_rate_per_night]]*Table2[[#This Row],[Num_Nights]],0)</f>
        <v>531.21</v>
      </c>
      <c r="R317" t="str" cm="1">
        <f t="array" ref="R317">IFERROR(_xlfn.IFS(Table2[[#This Row],[booking_status]]="confirmed","Expected",Table2[[#This Row],[booking_status]]="checked-out","Actual"),"No Revenue")</f>
        <v>Actual</v>
      </c>
      <c r="S317" s="4">
        <f>Table2[[#This Row],[Revenue_Amount]]/Table2[[#This Row],[Num_Nights]]</f>
        <v>177.07000000000002</v>
      </c>
    </row>
    <row r="318" spans="1:19" x14ac:dyDescent="0.3">
      <c r="A318">
        <v>317</v>
      </c>
      <c r="B318" t="s">
        <v>31</v>
      </c>
      <c r="C318" s="9">
        <v>45288</v>
      </c>
      <c r="D318" s="9">
        <v>45293</v>
      </c>
      <c r="E318" s="10">
        <v>45250</v>
      </c>
      <c r="F318" t="s">
        <v>18</v>
      </c>
      <c r="G318">
        <v>170.1</v>
      </c>
      <c r="H318">
        <v>2</v>
      </c>
      <c r="I318">
        <v>0</v>
      </c>
      <c r="J318" t="s">
        <v>19</v>
      </c>
      <c r="K318" t="s">
        <v>99</v>
      </c>
      <c r="L318" t="s">
        <v>21</v>
      </c>
      <c r="M318" t="s">
        <v>36</v>
      </c>
      <c r="N318" t="s">
        <v>41</v>
      </c>
      <c r="O318">
        <f>Table2[[#This Row],[check_out_date]]-Table2[[#This Row],[check_in_date]]</f>
        <v>5</v>
      </c>
      <c r="P318">
        <f>Table2[[#This Row],[num_adults]]+Table2[[#This Row],[num_children]]</f>
        <v>2</v>
      </c>
      <c r="Q318" s="3">
        <f>IF(OR(Table2[[#This Row],[booking_status]]="confirmed",Table2[[#This Row],[booking_status]]="checked-out"),Table2[[#This Row],[room_rate_per_night]]*Table2[[#This Row],[Num_Nights]],0)</f>
        <v>850.5</v>
      </c>
      <c r="R318" t="str" cm="1">
        <f t="array" ref="R318">IFERROR(_xlfn.IFS(Table2[[#This Row],[booking_status]]="confirmed","Expected",Table2[[#This Row],[booking_status]]="checked-out","Actual"),"No Revenue")</f>
        <v>Expected</v>
      </c>
      <c r="S318" s="4">
        <f>Table2[[#This Row],[Revenue_Amount]]/Table2[[#This Row],[Num_Nights]]</f>
        <v>170.1</v>
      </c>
    </row>
    <row r="319" spans="1:19" x14ac:dyDescent="0.3">
      <c r="A319">
        <v>318</v>
      </c>
      <c r="B319" t="s">
        <v>31</v>
      </c>
      <c r="C319" s="9">
        <v>45153</v>
      </c>
      <c r="D319" s="9">
        <v>45156</v>
      </c>
      <c r="E319" s="10">
        <v>45106</v>
      </c>
      <c r="F319" t="s">
        <v>27</v>
      </c>
      <c r="G319">
        <v>165.48</v>
      </c>
      <c r="H319">
        <v>1</v>
      </c>
      <c r="I319">
        <v>0</v>
      </c>
      <c r="J319" t="s">
        <v>28</v>
      </c>
      <c r="K319" t="s">
        <v>44</v>
      </c>
      <c r="L319" t="s">
        <v>21</v>
      </c>
      <c r="M319" t="s">
        <v>36</v>
      </c>
      <c r="N319" t="s">
        <v>23</v>
      </c>
      <c r="O319">
        <f>Table2[[#This Row],[check_out_date]]-Table2[[#This Row],[check_in_date]]</f>
        <v>3</v>
      </c>
      <c r="P319">
        <f>Table2[[#This Row],[num_adults]]+Table2[[#This Row],[num_children]]</f>
        <v>1</v>
      </c>
      <c r="Q319" s="3">
        <f>IF(OR(Table2[[#This Row],[booking_status]]="confirmed",Table2[[#This Row],[booking_status]]="checked-out"),Table2[[#This Row],[room_rate_per_night]]*Table2[[#This Row],[Num_Nights]],0)</f>
        <v>496.43999999999994</v>
      </c>
      <c r="R319" t="str" cm="1">
        <f t="array" ref="R319">IFERROR(_xlfn.IFS(Table2[[#This Row],[booking_status]]="confirmed","Expected",Table2[[#This Row],[booking_status]]="checked-out","Actual"),"No Revenue")</f>
        <v>Expected</v>
      </c>
      <c r="S319" s="4">
        <f>Table2[[#This Row],[Revenue_Amount]]/Table2[[#This Row],[Num_Nights]]</f>
        <v>165.48</v>
      </c>
    </row>
    <row r="320" spans="1:19" x14ac:dyDescent="0.3">
      <c r="A320">
        <v>319</v>
      </c>
      <c r="B320" t="s">
        <v>50</v>
      </c>
      <c r="C320" s="9">
        <v>44982</v>
      </c>
      <c r="D320" s="9">
        <v>44986</v>
      </c>
      <c r="E320" s="10">
        <v>44964</v>
      </c>
      <c r="F320" t="s">
        <v>18</v>
      </c>
      <c r="G320">
        <v>270.52999999999997</v>
      </c>
      <c r="H320">
        <v>1</v>
      </c>
      <c r="I320">
        <v>1</v>
      </c>
      <c r="J320" t="s">
        <v>19</v>
      </c>
      <c r="K320" t="s">
        <v>99</v>
      </c>
      <c r="L320" t="s">
        <v>56</v>
      </c>
      <c r="M320" t="s">
        <v>36</v>
      </c>
      <c r="N320" t="s">
        <v>95</v>
      </c>
      <c r="O320">
        <f>Table2[[#This Row],[check_out_date]]-Table2[[#This Row],[check_in_date]]</f>
        <v>4</v>
      </c>
      <c r="P320">
        <f>Table2[[#This Row],[num_adults]]+Table2[[#This Row],[num_children]]</f>
        <v>2</v>
      </c>
      <c r="Q320" s="3">
        <f>IF(OR(Table2[[#This Row],[booking_status]]="confirmed",Table2[[#This Row],[booking_status]]="checked-out"),Table2[[#This Row],[room_rate_per_night]]*Table2[[#This Row],[Num_Nights]],0)</f>
        <v>1082.1199999999999</v>
      </c>
      <c r="R320" t="str" cm="1">
        <f t="array" ref="R320">IFERROR(_xlfn.IFS(Table2[[#This Row],[booking_status]]="confirmed","Expected",Table2[[#This Row],[booking_status]]="checked-out","Actual"),"No Revenue")</f>
        <v>Actual</v>
      </c>
      <c r="S320" s="4">
        <f>Table2[[#This Row],[Revenue_Amount]]/Table2[[#This Row],[Num_Nights]]</f>
        <v>270.52999999999997</v>
      </c>
    </row>
    <row r="321" spans="1:19" x14ac:dyDescent="0.3">
      <c r="A321">
        <v>320</v>
      </c>
      <c r="B321" t="s">
        <v>37</v>
      </c>
      <c r="C321" s="9">
        <v>45097</v>
      </c>
      <c r="D321" s="9">
        <v>45106</v>
      </c>
      <c r="E321" s="10">
        <v>45063</v>
      </c>
      <c r="F321" t="s">
        <v>49</v>
      </c>
      <c r="G321">
        <v>96.66</v>
      </c>
      <c r="H321">
        <v>1</v>
      </c>
      <c r="I321">
        <v>1</v>
      </c>
      <c r="J321" t="s">
        <v>94</v>
      </c>
      <c r="K321" t="s">
        <v>44</v>
      </c>
      <c r="L321" t="s">
        <v>60</v>
      </c>
      <c r="M321" t="s">
        <v>36</v>
      </c>
      <c r="N321" t="s">
        <v>41</v>
      </c>
      <c r="O321">
        <f>Table2[[#This Row],[check_out_date]]-Table2[[#This Row],[check_in_date]]</f>
        <v>9</v>
      </c>
      <c r="P321">
        <f>Table2[[#This Row],[num_adults]]+Table2[[#This Row],[num_children]]</f>
        <v>2</v>
      </c>
      <c r="Q321" s="3">
        <f>IF(OR(Table2[[#This Row],[booking_status]]="confirmed",Table2[[#This Row],[booking_status]]="checked-out"),Table2[[#This Row],[room_rate_per_night]]*Table2[[#This Row],[Num_Nights]],0)</f>
        <v>0</v>
      </c>
      <c r="R321" t="str" cm="1">
        <f t="array" ref="R321">IFERROR(_xlfn.IFS(Table2[[#This Row],[booking_status]]="confirmed","Expected",Table2[[#This Row],[booking_status]]="checked-out","Actual"),"No Revenue")</f>
        <v>No Revenue</v>
      </c>
      <c r="S321" s="4">
        <f>Table2[[#This Row],[Revenue_Amount]]/Table2[[#This Row],[Num_Nights]]</f>
        <v>0</v>
      </c>
    </row>
    <row r="322" spans="1:19" x14ac:dyDescent="0.3">
      <c r="A322">
        <v>321</v>
      </c>
      <c r="B322" t="s">
        <v>50</v>
      </c>
      <c r="C322" s="9">
        <v>45242</v>
      </c>
      <c r="D322" s="9">
        <v>45247</v>
      </c>
      <c r="E322" s="10">
        <v>45195</v>
      </c>
      <c r="F322" t="s">
        <v>27</v>
      </c>
      <c r="G322">
        <v>151.51</v>
      </c>
      <c r="H322">
        <v>1</v>
      </c>
      <c r="I322">
        <v>1</v>
      </c>
      <c r="J322" t="s">
        <v>94</v>
      </c>
      <c r="K322" t="s">
        <v>20</v>
      </c>
      <c r="L322" t="s">
        <v>21</v>
      </c>
      <c r="M322" t="s">
        <v>36</v>
      </c>
      <c r="N322" t="s">
        <v>41</v>
      </c>
      <c r="O322">
        <f>Table2[[#This Row],[check_out_date]]-Table2[[#This Row],[check_in_date]]</f>
        <v>5</v>
      </c>
      <c r="P322">
        <f>Table2[[#This Row],[num_adults]]+Table2[[#This Row],[num_children]]</f>
        <v>2</v>
      </c>
      <c r="Q322" s="3">
        <f>IF(OR(Table2[[#This Row],[booking_status]]="confirmed",Table2[[#This Row],[booking_status]]="checked-out"),Table2[[#This Row],[room_rate_per_night]]*Table2[[#This Row],[Num_Nights]],0)</f>
        <v>757.55</v>
      </c>
      <c r="R322" t="str" cm="1">
        <f t="array" ref="R322">IFERROR(_xlfn.IFS(Table2[[#This Row],[booking_status]]="confirmed","Expected",Table2[[#This Row],[booking_status]]="checked-out","Actual"),"No Revenue")</f>
        <v>Expected</v>
      </c>
      <c r="S322" s="4">
        <f>Table2[[#This Row],[Revenue_Amount]]/Table2[[#This Row],[Num_Nights]]</f>
        <v>151.51</v>
      </c>
    </row>
    <row r="323" spans="1:19" x14ac:dyDescent="0.3">
      <c r="A323">
        <v>322</v>
      </c>
      <c r="B323" t="s">
        <v>50</v>
      </c>
      <c r="C323" s="9">
        <v>45276</v>
      </c>
      <c r="D323" s="9">
        <v>45277</v>
      </c>
      <c r="E323" s="10">
        <v>45244</v>
      </c>
      <c r="F323" t="s">
        <v>27</v>
      </c>
      <c r="G323">
        <v>246.53</v>
      </c>
      <c r="H323">
        <v>1</v>
      </c>
      <c r="I323">
        <v>1</v>
      </c>
      <c r="J323" t="s">
        <v>28</v>
      </c>
      <c r="K323" t="s">
        <v>29</v>
      </c>
      <c r="L323" t="s">
        <v>21</v>
      </c>
      <c r="M323" t="s">
        <v>22</v>
      </c>
      <c r="N323" t="s">
        <v>41</v>
      </c>
      <c r="O323">
        <f>Table2[[#This Row],[check_out_date]]-Table2[[#This Row],[check_in_date]]</f>
        <v>1</v>
      </c>
      <c r="P323">
        <f>Table2[[#This Row],[num_adults]]+Table2[[#This Row],[num_children]]</f>
        <v>2</v>
      </c>
      <c r="Q323" s="3">
        <f>IF(OR(Table2[[#This Row],[booking_status]]="confirmed",Table2[[#This Row],[booking_status]]="checked-out"),Table2[[#This Row],[room_rate_per_night]]*Table2[[#This Row],[Num_Nights]],0)</f>
        <v>246.53</v>
      </c>
      <c r="R323" t="str" cm="1">
        <f t="array" ref="R323">IFERROR(_xlfn.IFS(Table2[[#This Row],[booking_status]]="confirmed","Expected",Table2[[#This Row],[booking_status]]="checked-out","Actual"),"No Revenue")</f>
        <v>Expected</v>
      </c>
      <c r="S323" s="4">
        <f>Table2[[#This Row],[Revenue_Amount]]/Table2[[#This Row],[Num_Nights]]</f>
        <v>246.53</v>
      </c>
    </row>
    <row r="324" spans="1:19" hidden="1" x14ac:dyDescent="0.3">
      <c r="A324">
        <v>323</v>
      </c>
      <c r="B324" t="s">
        <v>37</v>
      </c>
      <c r="C324" s="9">
        <v>45143</v>
      </c>
      <c r="D324" s="9">
        <v>45146</v>
      </c>
      <c r="E324" s="10">
        <v>45112</v>
      </c>
      <c r="F324" t="s">
        <v>18</v>
      </c>
      <c r="G324">
        <v>301.13</v>
      </c>
      <c r="H324">
        <v>1</v>
      </c>
      <c r="I324">
        <v>0</v>
      </c>
      <c r="J324" t="s">
        <v>35</v>
      </c>
      <c r="K324" t="s">
        <v>44</v>
      </c>
      <c r="L324" t="s">
        <v>56</v>
      </c>
      <c r="M324" t="s">
        <v>36</v>
      </c>
      <c r="N324" t="s">
        <v>41</v>
      </c>
      <c r="O324">
        <f>Table2[[#This Row],[check_out_date]]-Table2[[#This Row],[check_in_date]]</f>
        <v>3</v>
      </c>
      <c r="P324">
        <f>Table2[[#This Row],[num_adults]]+Table2[[#This Row],[num_children]]</f>
        <v>1</v>
      </c>
      <c r="Q324" s="3">
        <f>IF(OR(Table2[[#This Row],[booking_status]]="confirmed",Table2[[#This Row],[booking_status]]="checked-out"),Table2[[#This Row],[room_rate_per_night]]*Table2[[#This Row],[Num_Nights]],0)</f>
        <v>903.39</v>
      </c>
      <c r="R324" t="str" cm="1">
        <f t="array" ref="R324">IFERROR(_xlfn.IFS(Table2[[#This Row],[booking_status]]="confirmed","Expected",Table2[[#This Row],[booking_status]]="checked-out","Actual"),"No Revenue")</f>
        <v>Actual</v>
      </c>
      <c r="S324" s="4">
        <f>Table2[[#This Row],[Revenue_Amount]]/Table2[[#This Row],[Num_Nights]]</f>
        <v>301.13</v>
      </c>
    </row>
    <row r="325" spans="1:19" x14ac:dyDescent="0.3">
      <c r="A325">
        <v>324</v>
      </c>
      <c r="B325" t="s">
        <v>50</v>
      </c>
      <c r="C325" s="9">
        <v>45278</v>
      </c>
      <c r="D325" s="9">
        <v>45284</v>
      </c>
      <c r="E325" s="10">
        <v>45265</v>
      </c>
      <c r="F325" t="s">
        <v>27</v>
      </c>
      <c r="G325">
        <v>204.82</v>
      </c>
      <c r="H325">
        <v>1</v>
      </c>
      <c r="I325">
        <v>0</v>
      </c>
      <c r="J325" t="s">
        <v>55</v>
      </c>
      <c r="K325" t="s">
        <v>20</v>
      </c>
      <c r="L325" t="s">
        <v>21</v>
      </c>
      <c r="M325" t="s">
        <v>36</v>
      </c>
      <c r="N325" t="s">
        <v>41</v>
      </c>
      <c r="O325">
        <f>Table2[[#This Row],[check_out_date]]-Table2[[#This Row],[check_in_date]]</f>
        <v>6</v>
      </c>
      <c r="P325">
        <f>Table2[[#This Row],[num_adults]]+Table2[[#This Row],[num_children]]</f>
        <v>1</v>
      </c>
      <c r="Q325" s="3">
        <f>IF(OR(Table2[[#This Row],[booking_status]]="confirmed",Table2[[#This Row],[booking_status]]="checked-out"),Table2[[#This Row],[room_rate_per_night]]*Table2[[#This Row],[Num_Nights]],0)</f>
        <v>1228.92</v>
      </c>
      <c r="R325" t="str" cm="1">
        <f t="array" ref="R325">IFERROR(_xlfn.IFS(Table2[[#This Row],[booking_status]]="confirmed","Expected",Table2[[#This Row],[booking_status]]="checked-out","Actual"),"No Revenue")</f>
        <v>Expected</v>
      </c>
      <c r="S325" s="4">
        <f>Table2[[#This Row],[Revenue_Amount]]/Table2[[#This Row],[Num_Nights]]</f>
        <v>204.82000000000002</v>
      </c>
    </row>
    <row r="326" spans="1:19" hidden="1" x14ac:dyDescent="0.3">
      <c r="A326">
        <v>325</v>
      </c>
      <c r="B326" t="s">
        <v>14</v>
      </c>
      <c r="C326" s="9">
        <v>45017</v>
      </c>
      <c r="D326" s="9">
        <v>45025</v>
      </c>
      <c r="E326" s="10">
        <v>44986</v>
      </c>
      <c r="F326" t="s">
        <v>49</v>
      </c>
      <c r="G326">
        <v>92.84</v>
      </c>
      <c r="H326">
        <v>1</v>
      </c>
      <c r="I326">
        <v>2</v>
      </c>
      <c r="J326" t="s">
        <v>35</v>
      </c>
      <c r="K326" t="s">
        <v>29</v>
      </c>
      <c r="L326" t="s">
        <v>21</v>
      </c>
      <c r="M326" t="s">
        <v>36</v>
      </c>
      <c r="N326" t="s">
        <v>45</v>
      </c>
      <c r="O326">
        <f>Table2[[#This Row],[check_out_date]]-Table2[[#This Row],[check_in_date]]</f>
        <v>8</v>
      </c>
      <c r="P326">
        <f>Table2[[#This Row],[num_adults]]+Table2[[#This Row],[num_children]]</f>
        <v>3</v>
      </c>
      <c r="Q326" s="3">
        <f>IF(OR(Table2[[#This Row],[booking_status]]="confirmed",Table2[[#This Row],[booking_status]]="checked-out"),Table2[[#This Row],[room_rate_per_night]]*Table2[[#This Row],[Num_Nights]],0)</f>
        <v>742.72</v>
      </c>
      <c r="R326" t="str" cm="1">
        <f t="array" ref="R326">IFERROR(_xlfn.IFS(Table2[[#This Row],[booking_status]]="confirmed","Expected",Table2[[#This Row],[booking_status]]="checked-out","Actual"),"No Revenue")</f>
        <v>Expected</v>
      </c>
      <c r="S326" s="4">
        <f>Table2[[#This Row],[Revenue_Amount]]/Table2[[#This Row],[Num_Nights]]</f>
        <v>92.84</v>
      </c>
    </row>
    <row r="327" spans="1:19" x14ac:dyDescent="0.3">
      <c r="A327">
        <v>326</v>
      </c>
      <c r="B327" t="s">
        <v>50</v>
      </c>
      <c r="C327" s="9">
        <v>45164</v>
      </c>
      <c r="D327" s="9">
        <v>45168</v>
      </c>
      <c r="E327" s="10">
        <v>45162</v>
      </c>
      <c r="F327" t="s">
        <v>54</v>
      </c>
      <c r="G327">
        <v>455.69</v>
      </c>
      <c r="H327">
        <v>1</v>
      </c>
      <c r="I327">
        <v>1</v>
      </c>
      <c r="J327" t="s">
        <v>55</v>
      </c>
      <c r="K327" t="s">
        <v>29</v>
      </c>
      <c r="L327" t="s">
        <v>21</v>
      </c>
      <c r="M327" t="s">
        <v>22</v>
      </c>
      <c r="N327" t="s">
        <v>23</v>
      </c>
      <c r="O327">
        <f>Table2[[#This Row],[check_out_date]]-Table2[[#This Row],[check_in_date]]</f>
        <v>4</v>
      </c>
      <c r="P327">
        <f>Table2[[#This Row],[num_adults]]+Table2[[#This Row],[num_children]]</f>
        <v>2</v>
      </c>
      <c r="Q327" s="3">
        <f>IF(OR(Table2[[#This Row],[booking_status]]="confirmed",Table2[[#This Row],[booking_status]]="checked-out"),Table2[[#This Row],[room_rate_per_night]]*Table2[[#This Row],[Num_Nights]],0)</f>
        <v>1822.76</v>
      </c>
      <c r="R327" t="str" cm="1">
        <f t="array" ref="R327">IFERROR(_xlfn.IFS(Table2[[#This Row],[booking_status]]="confirmed","Expected",Table2[[#This Row],[booking_status]]="checked-out","Actual"),"No Revenue")</f>
        <v>Expected</v>
      </c>
      <c r="S327" s="4">
        <f>Table2[[#This Row],[Revenue_Amount]]/Table2[[#This Row],[Num_Nights]]</f>
        <v>455.69</v>
      </c>
    </row>
    <row r="328" spans="1:19" hidden="1" x14ac:dyDescent="0.3">
      <c r="A328">
        <v>327</v>
      </c>
      <c r="B328" t="s">
        <v>31</v>
      </c>
      <c r="C328" s="9">
        <v>45103</v>
      </c>
      <c r="D328" s="9">
        <v>45111</v>
      </c>
      <c r="E328" s="10">
        <v>45039</v>
      </c>
      <c r="F328" t="s">
        <v>49</v>
      </c>
      <c r="G328">
        <v>100.8</v>
      </c>
      <c r="H328">
        <v>3</v>
      </c>
      <c r="I328">
        <v>0</v>
      </c>
      <c r="J328" t="s">
        <v>35</v>
      </c>
      <c r="K328" t="s">
        <v>99</v>
      </c>
      <c r="L328" t="s">
        <v>21</v>
      </c>
      <c r="M328" t="s">
        <v>22</v>
      </c>
      <c r="N328" t="s">
        <v>41</v>
      </c>
      <c r="O328">
        <f>Table2[[#This Row],[check_out_date]]-Table2[[#This Row],[check_in_date]]</f>
        <v>8</v>
      </c>
      <c r="P328">
        <f>Table2[[#This Row],[num_adults]]+Table2[[#This Row],[num_children]]</f>
        <v>3</v>
      </c>
      <c r="Q328" s="3">
        <f>IF(OR(Table2[[#This Row],[booking_status]]="confirmed",Table2[[#This Row],[booking_status]]="checked-out"),Table2[[#This Row],[room_rate_per_night]]*Table2[[#This Row],[Num_Nights]],0)</f>
        <v>806.4</v>
      </c>
      <c r="R328" t="str" cm="1">
        <f t="array" ref="R328">IFERROR(_xlfn.IFS(Table2[[#This Row],[booking_status]]="confirmed","Expected",Table2[[#This Row],[booking_status]]="checked-out","Actual"),"No Revenue")</f>
        <v>Expected</v>
      </c>
      <c r="S328" s="4">
        <f>Table2[[#This Row],[Revenue_Amount]]/Table2[[#This Row],[Num_Nights]]</f>
        <v>100.8</v>
      </c>
    </row>
    <row r="329" spans="1:19" x14ac:dyDescent="0.3">
      <c r="A329">
        <v>328</v>
      </c>
      <c r="B329" t="s">
        <v>37</v>
      </c>
      <c r="C329" s="9">
        <v>45100</v>
      </c>
      <c r="D329" s="9">
        <v>45103</v>
      </c>
      <c r="E329" s="10">
        <v>45063</v>
      </c>
      <c r="F329" t="s">
        <v>49</v>
      </c>
      <c r="G329">
        <v>147.06</v>
      </c>
      <c r="H329">
        <v>1</v>
      </c>
      <c r="I329">
        <v>3</v>
      </c>
      <c r="J329" t="s">
        <v>28</v>
      </c>
      <c r="K329" t="s">
        <v>99</v>
      </c>
      <c r="L329" t="s">
        <v>56</v>
      </c>
      <c r="M329" t="s">
        <v>36</v>
      </c>
      <c r="N329" t="s">
        <v>41</v>
      </c>
      <c r="O329">
        <f>Table2[[#This Row],[check_out_date]]-Table2[[#This Row],[check_in_date]]</f>
        <v>3</v>
      </c>
      <c r="P329">
        <f>Table2[[#This Row],[num_adults]]+Table2[[#This Row],[num_children]]</f>
        <v>4</v>
      </c>
      <c r="Q329" s="3">
        <f>IF(OR(Table2[[#This Row],[booking_status]]="confirmed",Table2[[#This Row],[booking_status]]="checked-out"),Table2[[#This Row],[room_rate_per_night]]*Table2[[#This Row],[Num_Nights]],0)</f>
        <v>441.18</v>
      </c>
      <c r="R329" t="str" cm="1">
        <f t="array" ref="R329">IFERROR(_xlfn.IFS(Table2[[#This Row],[booking_status]]="confirmed","Expected",Table2[[#This Row],[booking_status]]="checked-out","Actual"),"No Revenue")</f>
        <v>Actual</v>
      </c>
      <c r="S329" s="4">
        <f>Table2[[#This Row],[Revenue_Amount]]/Table2[[#This Row],[Num_Nights]]</f>
        <v>147.06</v>
      </c>
    </row>
    <row r="330" spans="1:19" hidden="1" x14ac:dyDescent="0.3">
      <c r="A330">
        <v>329</v>
      </c>
      <c r="B330" t="s">
        <v>50</v>
      </c>
      <c r="C330" s="9">
        <v>44973</v>
      </c>
      <c r="D330" s="9">
        <v>44977</v>
      </c>
      <c r="E330" s="10">
        <v>44959</v>
      </c>
      <c r="F330" t="s">
        <v>54</v>
      </c>
      <c r="G330">
        <v>463.64</v>
      </c>
      <c r="H330">
        <v>3</v>
      </c>
      <c r="I330">
        <v>0</v>
      </c>
      <c r="J330" t="s">
        <v>35</v>
      </c>
      <c r="K330" t="s">
        <v>99</v>
      </c>
      <c r="L330" t="s">
        <v>21</v>
      </c>
      <c r="M330" t="s">
        <v>36</v>
      </c>
      <c r="N330" t="s">
        <v>41</v>
      </c>
      <c r="O330">
        <f>Table2[[#This Row],[check_out_date]]-Table2[[#This Row],[check_in_date]]</f>
        <v>4</v>
      </c>
      <c r="P330">
        <f>Table2[[#This Row],[num_adults]]+Table2[[#This Row],[num_children]]</f>
        <v>3</v>
      </c>
      <c r="Q330" s="3">
        <f>IF(OR(Table2[[#This Row],[booking_status]]="confirmed",Table2[[#This Row],[booking_status]]="checked-out"),Table2[[#This Row],[room_rate_per_night]]*Table2[[#This Row],[Num_Nights]],0)</f>
        <v>1854.56</v>
      </c>
      <c r="R330" t="str" cm="1">
        <f t="array" ref="R330">IFERROR(_xlfn.IFS(Table2[[#This Row],[booking_status]]="confirmed","Expected",Table2[[#This Row],[booking_status]]="checked-out","Actual"),"No Revenue")</f>
        <v>Expected</v>
      </c>
      <c r="S330" s="4">
        <f>Table2[[#This Row],[Revenue_Amount]]/Table2[[#This Row],[Num_Nights]]</f>
        <v>463.64</v>
      </c>
    </row>
    <row r="331" spans="1:19" hidden="1" x14ac:dyDescent="0.3">
      <c r="A331">
        <v>330</v>
      </c>
      <c r="B331" t="s">
        <v>50</v>
      </c>
      <c r="C331" s="9">
        <v>45084</v>
      </c>
      <c r="D331" s="9">
        <v>45087</v>
      </c>
      <c r="E331" s="10">
        <v>45022</v>
      </c>
      <c r="F331" t="s">
        <v>18</v>
      </c>
      <c r="G331">
        <v>215.61</v>
      </c>
      <c r="H331">
        <v>3</v>
      </c>
      <c r="I331">
        <v>0</v>
      </c>
      <c r="J331" t="s">
        <v>35</v>
      </c>
      <c r="K331" t="s">
        <v>29</v>
      </c>
      <c r="L331" t="s">
        <v>21</v>
      </c>
      <c r="M331" t="s">
        <v>36</v>
      </c>
      <c r="N331" t="s">
        <v>41</v>
      </c>
      <c r="O331">
        <f>Table2[[#This Row],[check_out_date]]-Table2[[#This Row],[check_in_date]]</f>
        <v>3</v>
      </c>
      <c r="P331">
        <f>Table2[[#This Row],[num_adults]]+Table2[[#This Row],[num_children]]</f>
        <v>3</v>
      </c>
      <c r="Q331" s="3">
        <f>IF(OR(Table2[[#This Row],[booking_status]]="confirmed",Table2[[#This Row],[booking_status]]="checked-out"),Table2[[#This Row],[room_rate_per_night]]*Table2[[#This Row],[Num_Nights]],0)</f>
        <v>646.83000000000004</v>
      </c>
      <c r="R331" t="str" cm="1">
        <f t="array" ref="R331">IFERROR(_xlfn.IFS(Table2[[#This Row],[booking_status]]="confirmed","Expected",Table2[[#This Row],[booking_status]]="checked-out","Actual"),"No Revenue")</f>
        <v>Expected</v>
      </c>
      <c r="S331" s="4">
        <f>Table2[[#This Row],[Revenue_Amount]]/Table2[[#This Row],[Num_Nights]]</f>
        <v>215.61</v>
      </c>
    </row>
    <row r="332" spans="1:19" x14ac:dyDescent="0.3">
      <c r="A332">
        <v>331</v>
      </c>
      <c r="B332" t="s">
        <v>50</v>
      </c>
      <c r="C332" s="9">
        <v>45203</v>
      </c>
      <c r="D332" s="9">
        <v>45215</v>
      </c>
      <c r="E332" s="10">
        <v>45172</v>
      </c>
      <c r="F332" t="s">
        <v>27</v>
      </c>
      <c r="G332">
        <v>242.46</v>
      </c>
      <c r="H332">
        <v>4</v>
      </c>
      <c r="I332">
        <v>0</v>
      </c>
      <c r="J332" t="s">
        <v>94</v>
      </c>
      <c r="K332" t="s">
        <v>44</v>
      </c>
      <c r="L332" t="s">
        <v>21</v>
      </c>
      <c r="M332" t="s">
        <v>36</v>
      </c>
      <c r="N332" t="s">
        <v>23</v>
      </c>
      <c r="O332">
        <f>Table2[[#This Row],[check_out_date]]-Table2[[#This Row],[check_in_date]]</f>
        <v>12</v>
      </c>
      <c r="P332">
        <f>Table2[[#This Row],[num_adults]]+Table2[[#This Row],[num_children]]</f>
        <v>4</v>
      </c>
      <c r="Q332" s="3">
        <f>IF(OR(Table2[[#This Row],[booking_status]]="confirmed",Table2[[#This Row],[booking_status]]="checked-out"),Table2[[#This Row],[room_rate_per_night]]*Table2[[#This Row],[Num_Nights]],0)</f>
        <v>2909.52</v>
      </c>
      <c r="R332" t="str" cm="1">
        <f t="array" ref="R332">IFERROR(_xlfn.IFS(Table2[[#This Row],[booking_status]]="confirmed","Expected",Table2[[#This Row],[booking_status]]="checked-out","Actual"),"No Revenue")</f>
        <v>Expected</v>
      </c>
      <c r="S332" s="4">
        <f>Table2[[#This Row],[Revenue_Amount]]/Table2[[#This Row],[Num_Nights]]</f>
        <v>242.46</v>
      </c>
    </row>
    <row r="333" spans="1:19" x14ac:dyDescent="0.3">
      <c r="A333">
        <v>332</v>
      </c>
      <c r="B333" t="s">
        <v>37</v>
      </c>
      <c r="C333" s="9">
        <v>45014</v>
      </c>
      <c r="D333" s="9">
        <v>45021</v>
      </c>
      <c r="E333" s="10">
        <v>45008</v>
      </c>
      <c r="F333" t="s">
        <v>49</v>
      </c>
      <c r="G333">
        <v>103.95</v>
      </c>
      <c r="H333">
        <v>1</v>
      </c>
      <c r="I333">
        <v>1</v>
      </c>
      <c r="J333" t="s">
        <v>55</v>
      </c>
      <c r="K333" t="s">
        <v>29</v>
      </c>
      <c r="L333" t="s">
        <v>56</v>
      </c>
      <c r="M333" t="s">
        <v>22</v>
      </c>
      <c r="N333" t="s">
        <v>41</v>
      </c>
      <c r="O333">
        <f>Table2[[#This Row],[check_out_date]]-Table2[[#This Row],[check_in_date]]</f>
        <v>7</v>
      </c>
      <c r="P333">
        <f>Table2[[#This Row],[num_adults]]+Table2[[#This Row],[num_children]]</f>
        <v>2</v>
      </c>
      <c r="Q333" s="3">
        <f>IF(OR(Table2[[#This Row],[booking_status]]="confirmed",Table2[[#This Row],[booking_status]]="checked-out"),Table2[[#This Row],[room_rate_per_night]]*Table2[[#This Row],[Num_Nights]],0)</f>
        <v>727.65</v>
      </c>
      <c r="R333" t="str" cm="1">
        <f t="array" ref="R333">IFERROR(_xlfn.IFS(Table2[[#This Row],[booking_status]]="confirmed","Expected",Table2[[#This Row],[booking_status]]="checked-out","Actual"),"No Revenue")</f>
        <v>Actual</v>
      </c>
      <c r="S333" s="4">
        <f>Table2[[#This Row],[Revenue_Amount]]/Table2[[#This Row],[Num_Nights]]</f>
        <v>103.95</v>
      </c>
    </row>
    <row r="334" spans="1:19" hidden="1" x14ac:dyDescent="0.3">
      <c r="A334">
        <v>333</v>
      </c>
      <c r="B334" t="s">
        <v>37</v>
      </c>
      <c r="C334" s="9">
        <v>45215</v>
      </c>
      <c r="D334" s="9">
        <v>45218</v>
      </c>
      <c r="E334" s="10">
        <v>45173</v>
      </c>
      <c r="F334" t="s">
        <v>49</v>
      </c>
      <c r="G334">
        <v>109.24</v>
      </c>
      <c r="H334">
        <v>2</v>
      </c>
      <c r="I334">
        <v>0</v>
      </c>
      <c r="J334" t="s">
        <v>35</v>
      </c>
      <c r="K334" t="s">
        <v>20</v>
      </c>
      <c r="L334" t="s">
        <v>21</v>
      </c>
      <c r="M334" t="s">
        <v>36</v>
      </c>
      <c r="N334" t="s">
        <v>23</v>
      </c>
      <c r="O334">
        <f>Table2[[#This Row],[check_out_date]]-Table2[[#This Row],[check_in_date]]</f>
        <v>3</v>
      </c>
      <c r="P334">
        <f>Table2[[#This Row],[num_adults]]+Table2[[#This Row],[num_children]]</f>
        <v>2</v>
      </c>
      <c r="Q334" s="3">
        <f>IF(OR(Table2[[#This Row],[booking_status]]="confirmed",Table2[[#This Row],[booking_status]]="checked-out"),Table2[[#This Row],[room_rate_per_night]]*Table2[[#This Row],[Num_Nights]],0)</f>
        <v>327.71999999999997</v>
      </c>
      <c r="R334" t="str" cm="1">
        <f t="array" ref="R334">IFERROR(_xlfn.IFS(Table2[[#This Row],[booking_status]]="confirmed","Expected",Table2[[#This Row],[booking_status]]="checked-out","Actual"),"No Revenue")</f>
        <v>Expected</v>
      </c>
      <c r="S334" s="4">
        <f>Table2[[#This Row],[Revenue_Amount]]/Table2[[#This Row],[Num_Nights]]</f>
        <v>109.24</v>
      </c>
    </row>
    <row r="335" spans="1:19" x14ac:dyDescent="0.3">
      <c r="A335">
        <v>334</v>
      </c>
      <c r="B335" t="s">
        <v>31</v>
      </c>
      <c r="C335" s="9">
        <v>45204</v>
      </c>
      <c r="D335" s="9">
        <v>45208</v>
      </c>
      <c r="E335" s="10">
        <v>45175</v>
      </c>
      <c r="F335" t="s">
        <v>18</v>
      </c>
      <c r="G335">
        <v>186.33</v>
      </c>
      <c r="H335">
        <v>1</v>
      </c>
      <c r="I335">
        <v>1</v>
      </c>
      <c r="J335" t="s">
        <v>19</v>
      </c>
      <c r="K335" t="s">
        <v>99</v>
      </c>
      <c r="L335" t="s">
        <v>21</v>
      </c>
      <c r="M335" t="s">
        <v>22</v>
      </c>
      <c r="N335" t="s">
        <v>23</v>
      </c>
      <c r="O335">
        <f>Table2[[#This Row],[check_out_date]]-Table2[[#This Row],[check_in_date]]</f>
        <v>4</v>
      </c>
      <c r="P335">
        <f>Table2[[#This Row],[num_adults]]+Table2[[#This Row],[num_children]]</f>
        <v>2</v>
      </c>
      <c r="Q335" s="3">
        <f>IF(OR(Table2[[#This Row],[booking_status]]="confirmed",Table2[[#This Row],[booking_status]]="checked-out"),Table2[[#This Row],[room_rate_per_night]]*Table2[[#This Row],[Num_Nights]],0)</f>
        <v>745.32</v>
      </c>
      <c r="R335" t="str" cm="1">
        <f t="array" ref="R335">IFERROR(_xlfn.IFS(Table2[[#This Row],[booking_status]]="confirmed","Expected",Table2[[#This Row],[booking_status]]="checked-out","Actual"),"No Revenue")</f>
        <v>Expected</v>
      </c>
      <c r="S335" s="4">
        <f>Table2[[#This Row],[Revenue_Amount]]/Table2[[#This Row],[Num_Nights]]</f>
        <v>186.33</v>
      </c>
    </row>
    <row r="336" spans="1:19" x14ac:dyDescent="0.3">
      <c r="A336">
        <v>335</v>
      </c>
      <c r="B336" t="s">
        <v>14</v>
      </c>
      <c r="C336" s="9">
        <v>45125</v>
      </c>
      <c r="D336" s="9">
        <v>45128</v>
      </c>
      <c r="E336" s="10">
        <v>45082</v>
      </c>
      <c r="F336" t="s">
        <v>27</v>
      </c>
      <c r="G336">
        <v>129.13</v>
      </c>
      <c r="H336">
        <v>2</v>
      </c>
      <c r="I336">
        <v>2</v>
      </c>
      <c r="J336" t="s">
        <v>55</v>
      </c>
      <c r="K336" t="s">
        <v>44</v>
      </c>
      <c r="L336" t="s">
        <v>21</v>
      </c>
      <c r="M336" t="s">
        <v>36</v>
      </c>
      <c r="N336" t="s">
        <v>41</v>
      </c>
      <c r="O336">
        <f>Table2[[#This Row],[check_out_date]]-Table2[[#This Row],[check_in_date]]</f>
        <v>3</v>
      </c>
      <c r="P336">
        <f>Table2[[#This Row],[num_adults]]+Table2[[#This Row],[num_children]]</f>
        <v>4</v>
      </c>
      <c r="Q336" s="3">
        <f>IF(OR(Table2[[#This Row],[booking_status]]="confirmed",Table2[[#This Row],[booking_status]]="checked-out"),Table2[[#This Row],[room_rate_per_night]]*Table2[[#This Row],[Num_Nights]],0)</f>
        <v>387.39</v>
      </c>
      <c r="R336" t="str" cm="1">
        <f t="array" ref="R336">IFERROR(_xlfn.IFS(Table2[[#This Row],[booking_status]]="confirmed","Expected",Table2[[#This Row],[booking_status]]="checked-out","Actual"),"No Revenue")</f>
        <v>Expected</v>
      </c>
      <c r="S336" s="4">
        <f>Table2[[#This Row],[Revenue_Amount]]/Table2[[#This Row],[Num_Nights]]</f>
        <v>129.13</v>
      </c>
    </row>
    <row r="337" spans="1:19" x14ac:dyDescent="0.3">
      <c r="A337">
        <v>336</v>
      </c>
      <c r="B337" t="s">
        <v>50</v>
      </c>
      <c r="C337" s="9">
        <v>45248</v>
      </c>
      <c r="D337" s="9">
        <v>45249</v>
      </c>
      <c r="E337" s="10">
        <v>45226</v>
      </c>
      <c r="F337" t="s">
        <v>18</v>
      </c>
      <c r="G337">
        <v>344.22</v>
      </c>
      <c r="H337">
        <v>2</v>
      </c>
      <c r="I337">
        <v>0</v>
      </c>
      <c r="J337" t="s">
        <v>55</v>
      </c>
      <c r="K337" t="s">
        <v>66</v>
      </c>
      <c r="L337" t="s">
        <v>56</v>
      </c>
      <c r="M337" t="s">
        <v>36</v>
      </c>
      <c r="N337" t="s">
        <v>41</v>
      </c>
      <c r="O337">
        <f>Table2[[#This Row],[check_out_date]]-Table2[[#This Row],[check_in_date]]</f>
        <v>1</v>
      </c>
      <c r="P337">
        <f>Table2[[#This Row],[num_adults]]+Table2[[#This Row],[num_children]]</f>
        <v>2</v>
      </c>
      <c r="Q337" s="3">
        <f>IF(OR(Table2[[#This Row],[booking_status]]="confirmed",Table2[[#This Row],[booking_status]]="checked-out"),Table2[[#This Row],[room_rate_per_night]]*Table2[[#This Row],[Num_Nights]],0)</f>
        <v>344.22</v>
      </c>
      <c r="R337" t="str" cm="1">
        <f t="array" ref="R337">IFERROR(_xlfn.IFS(Table2[[#This Row],[booking_status]]="confirmed","Expected",Table2[[#This Row],[booking_status]]="checked-out","Actual"),"No Revenue")</f>
        <v>Actual</v>
      </c>
      <c r="S337" s="4">
        <f>Table2[[#This Row],[Revenue_Amount]]/Table2[[#This Row],[Num_Nights]]</f>
        <v>344.22</v>
      </c>
    </row>
    <row r="338" spans="1:19" x14ac:dyDescent="0.3">
      <c r="A338">
        <v>337</v>
      </c>
      <c r="B338" t="s">
        <v>14</v>
      </c>
      <c r="C338" s="9">
        <v>45063</v>
      </c>
      <c r="D338" s="9">
        <v>45071</v>
      </c>
      <c r="E338" s="10">
        <v>45021</v>
      </c>
      <c r="F338" t="s">
        <v>27</v>
      </c>
      <c r="G338">
        <v>129.03</v>
      </c>
      <c r="H338">
        <v>2</v>
      </c>
      <c r="I338">
        <v>0</v>
      </c>
      <c r="J338" t="s">
        <v>55</v>
      </c>
      <c r="K338" t="s">
        <v>20</v>
      </c>
      <c r="L338" t="s">
        <v>21</v>
      </c>
      <c r="M338" t="s">
        <v>36</v>
      </c>
      <c r="N338" t="s">
        <v>41</v>
      </c>
      <c r="O338">
        <f>Table2[[#This Row],[check_out_date]]-Table2[[#This Row],[check_in_date]]</f>
        <v>8</v>
      </c>
      <c r="P338">
        <f>Table2[[#This Row],[num_adults]]+Table2[[#This Row],[num_children]]</f>
        <v>2</v>
      </c>
      <c r="Q338" s="3">
        <f>IF(OR(Table2[[#This Row],[booking_status]]="confirmed",Table2[[#This Row],[booking_status]]="checked-out"),Table2[[#This Row],[room_rate_per_night]]*Table2[[#This Row],[Num_Nights]],0)</f>
        <v>1032.24</v>
      </c>
      <c r="R338" t="str" cm="1">
        <f t="array" ref="R338">IFERROR(_xlfn.IFS(Table2[[#This Row],[booking_status]]="confirmed","Expected",Table2[[#This Row],[booking_status]]="checked-out","Actual"),"No Revenue")</f>
        <v>Expected</v>
      </c>
      <c r="S338" s="4">
        <f>Table2[[#This Row],[Revenue_Amount]]/Table2[[#This Row],[Num_Nights]]</f>
        <v>129.03</v>
      </c>
    </row>
    <row r="339" spans="1:19" x14ac:dyDescent="0.3">
      <c r="A339">
        <v>338</v>
      </c>
      <c r="B339" t="s">
        <v>50</v>
      </c>
      <c r="C339" s="9">
        <v>44930</v>
      </c>
      <c r="D339" s="9">
        <v>44932</v>
      </c>
      <c r="E339" s="10">
        <v>44901</v>
      </c>
      <c r="F339" t="s">
        <v>18</v>
      </c>
      <c r="G339">
        <v>283.86</v>
      </c>
      <c r="H339">
        <v>2</v>
      </c>
      <c r="I339">
        <v>0</v>
      </c>
      <c r="J339" t="s">
        <v>19</v>
      </c>
      <c r="K339" t="s">
        <v>44</v>
      </c>
      <c r="L339" t="s">
        <v>56</v>
      </c>
      <c r="M339" t="s">
        <v>22</v>
      </c>
      <c r="N339" t="s">
        <v>95</v>
      </c>
      <c r="O339">
        <f>Table2[[#This Row],[check_out_date]]-Table2[[#This Row],[check_in_date]]</f>
        <v>2</v>
      </c>
      <c r="P339">
        <f>Table2[[#This Row],[num_adults]]+Table2[[#This Row],[num_children]]</f>
        <v>2</v>
      </c>
      <c r="Q339" s="3">
        <f>IF(OR(Table2[[#This Row],[booking_status]]="confirmed",Table2[[#This Row],[booking_status]]="checked-out"),Table2[[#This Row],[room_rate_per_night]]*Table2[[#This Row],[Num_Nights]],0)</f>
        <v>567.72</v>
      </c>
      <c r="R339" t="str" cm="1">
        <f t="array" ref="R339">IFERROR(_xlfn.IFS(Table2[[#This Row],[booking_status]]="confirmed","Expected",Table2[[#This Row],[booking_status]]="checked-out","Actual"),"No Revenue")</f>
        <v>Actual</v>
      </c>
      <c r="S339" s="4">
        <f>Table2[[#This Row],[Revenue_Amount]]/Table2[[#This Row],[Num_Nights]]</f>
        <v>283.86</v>
      </c>
    </row>
    <row r="340" spans="1:19" hidden="1" x14ac:dyDescent="0.3">
      <c r="A340">
        <v>339</v>
      </c>
      <c r="B340" t="s">
        <v>37</v>
      </c>
      <c r="C340" s="9">
        <v>45168</v>
      </c>
      <c r="D340" s="9">
        <v>45170</v>
      </c>
      <c r="E340" s="10">
        <v>45107</v>
      </c>
      <c r="F340" t="s">
        <v>27</v>
      </c>
      <c r="G340">
        <v>191.95</v>
      </c>
      <c r="H340">
        <v>3</v>
      </c>
      <c r="I340">
        <v>2</v>
      </c>
      <c r="J340" t="s">
        <v>35</v>
      </c>
      <c r="K340" t="s">
        <v>20</v>
      </c>
      <c r="L340" t="s">
        <v>56</v>
      </c>
      <c r="M340" t="s">
        <v>36</v>
      </c>
      <c r="N340" t="s">
        <v>41</v>
      </c>
      <c r="O340">
        <f>Table2[[#This Row],[check_out_date]]-Table2[[#This Row],[check_in_date]]</f>
        <v>2</v>
      </c>
      <c r="P340">
        <f>Table2[[#This Row],[num_adults]]+Table2[[#This Row],[num_children]]</f>
        <v>5</v>
      </c>
      <c r="Q340" s="3">
        <f>IF(OR(Table2[[#This Row],[booking_status]]="confirmed",Table2[[#This Row],[booking_status]]="checked-out"),Table2[[#This Row],[room_rate_per_night]]*Table2[[#This Row],[Num_Nights]],0)</f>
        <v>383.9</v>
      </c>
      <c r="R340" t="str" cm="1">
        <f t="array" ref="R340">IFERROR(_xlfn.IFS(Table2[[#This Row],[booking_status]]="confirmed","Expected",Table2[[#This Row],[booking_status]]="checked-out","Actual"),"No Revenue")</f>
        <v>Actual</v>
      </c>
      <c r="S340" s="4">
        <f>Table2[[#This Row],[Revenue_Amount]]/Table2[[#This Row],[Num_Nights]]</f>
        <v>191.95</v>
      </c>
    </row>
    <row r="341" spans="1:19" x14ac:dyDescent="0.3">
      <c r="A341">
        <v>340</v>
      </c>
      <c r="B341" t="s">
        <v>37</v>
      </c>
      <c r="C341" s="9">
        <v>44936</v>
      </c>
      <c r="D341" s="9">
        <v>44939</v>
      </c>
      <c r="E341" s="10">
        <v>44928</v>
      </c>
      <c r="F341" t="s">
        <v>49</v>
      </c>
      <c r="G341">
        <v>87.6</v>
      </c>
      <c r="H341">
        <v>2</v>
      </c>
      <c r="I341">
        <v>0</v>
      </c>
      <c r="J341" t="s">
        <v>94</v>
      </c>
      <c r="K341" t="s">
        <v>44</v>
      </c>
      <c r="L341" t="s">
        <v>60</v>
      </c>
      <c r="M341" t="s">
        <v>22</v>
      </c>
      <c r="N341" t="s">
        <v>23</v>
      </c>
      <c r="O341">
        <f>Table2[[#This Row],[check_out_date]]-Table2[[#This Row],[check_in_date]]</f>
        <v>3</v>
      </c>
      <c r="P341">
        <f>Table2[[#This Row],[num_adults]]+Table2[[#This Row],[num_children]]</f>
        <v>2</v>
      </c>
      <c r="Q341" s="3">
        <f>IF(OR(Table2[[#This Row],[booking_status]]="confirmed",Table2[[#This Row],[booking_status]]="checked-out"),Table2[[#This Row],[room_rate_per_night]]*Table2[[#This Row],[Num_Nights]],0)</f>
        <v>0</v>
      </c>
      <c r="R341" t="str" cm="1">
        <f t="array" ref="R341">IFERROR(_xlfn.IFS(Table2[[#This Row],[booking_status]]="confirmed","Expected",Table2[[#This Row],[booking_status]]="checked-out","Actual"),"No Revenue")</f>
        <v>No Revenue</v>
      </c>
      <c r="S341" s="4">
        <f>Table2[[#This Row],[Revenue_Amount]]/Table2[[#This Row],[Num_Nights]]</f>
        <v>0</v>
      </c>
    </row>
    <row r="342" spans="1:19" x14ac:dyDescent="0.3">
      <c r="A342">
        <v>341</v>
      </c>
      <c r="B342" t="s">
        <v>50</v>
      </c>
      <c r="C342" s="9">
        <v>45081</v>
      </c>
      <c r="D342" s="9">
        <v>45087</v>
      </c>
      <c r="E342" s="10">
        <v>45033</v>
      </c>
      <c r="F342" t="s">
        <v>18</v>
      </c>
      <c r="G342">
        <v>267.18</v>
      </c>
      <c r="H342">
        <v>1</v>
      </c>
      <c r="I342">
        <v>1</v>
      </c>
      <c r="J342" t="s">
        <v>55</v>
      </c>
      <c r="K342" t="s">
        <v>44</v>
      </c>
      <c r="L342" t="s">
        <v>21</v>
      </c>
      <c r="M342" t="s">
        <v>22</v>
      </c>
      <c r="N342" t="s">
        <v>30</v>
      </c>
      <c r="O342">
        <f>Table2[[#This Row],[check_out_date]]-Table2[[#This Row],[check_in_date]]</f>
        <v>6</v>
      </c>
      <c r="P342">
        <f>Table2[[#This Row],[num_adults]]+Table2[[#This Row],[num_children]]</f>
        <v>2</v>
      </c>
      <c r="Q342" s="3">
        <f>IF(OR(Table2[[#This Row],[booking_status]]="confirmed",Table2[[#This Row],[booking_status]]="checked-out"),Table2[[#This Row],[room_rate_per_night]]*Table2[[#This Row],[Num_Nights]],0)</f>
        <v>1603.08</v>
      </c>
      <c r="R342" t="str" cm="1">
        <f t="array" ref="R342">IFERROR(_xlfn.IFS(Table2[[#This Row],[booking_status]]="confirmed","Expected",Table2[[#This Row],[booking_status]]="checked-out","Actual"),"No Revenue")</f>
        <v>Expected</v>
      </c>
      <c r="S342" s="4">
        <f>Table2[[#This Row],[Revenue_Amount]]/Table2[[#This Row],[Num_Nights]]</f>
        <v>267.18</v>
      </c>
    </row>
    <row r="343" spans="1:19" x14ac:dyDescent="0.3">
      <c r="A343">
        <v>342</v>
      </c>
      <c r="B343" t="s">
        <v>31</v>
      </c>
      <c r="C343" s="9">
        <v>45089</v>
      </c>
      <c r="D343" s="9">
        <v>45094</v>
      </c>
      <c r="E343" s="10">
        <v>45026</v>
      </c>
      <c r="F343" t="s">
        <v>18</v>
      </c>
      <c r="G343">
        <v>183.24</v>
      </c>
      <c r="H343">
        <v>2</v>
      </c>
      <c r="I343">
        <v>2</v>
      </c>
      <c r="J343" t="s">
        <v>28</v>
      </c>
      <c r="K343" t="s">
        <v>99</v>
      </c>
      <c r="L343" t="s">
        <v>60</v>
      </c>
      <c r="M343" t="s">
        <v>22</v>
      </c>
      <c r="N343" t="s">
        <v>45</v>
      </c>
      <c r="O343">
        <f>Table2[[#This Row],[check_out_date]]-Table2[[#This Row],[check_in_date]]</f>
        <v>5</v>
      </c>
      <c r="P343">
        <f>Table2[[#This Row],[num_adults]]+Table2[[#This Row],[num_children]]</f>
        <v>4</v>
      </c>
      <c r="Q343" s="3">
        <f>IF(OR(Table2[[#This Row],[booking_status]]="confirmed",Table2[[#This Row],[booking_status]]="checked-out"),Table2[[#This Row],[room_rate_per_night]]*Table2[[#This Row],[Num_Nights]],0)</f>
        <v>0</v>
      </c>
      <c r="R343" t="str" cm="1">
        <f t="array" ref="R343">IFERROR(_xlfn.IFS(Table2[[#This Row],[booking_status]]="confirmed","Expected",Table2[[#This Row],[booking_status]]="checked-out","Actual"),"No Revenue")</f>
        <v>No Revenue</v>
      </c>
      <c r="S343" s="4">
        <f>Table2[[#This Row],[Revenue_Amount]]/Table2[[#This Row],[Num_Nights]]</f>
        <v>0</v>
      </c>
    </row>
    <row r="344" spans="1:19" x14ac:dyDescent="0.3">
      <c r="A344">
        <v>343</v>
      </c>
      <c r="B344" t="s">
        <v>50</v>
      </c>
      <c r="C344" s="9">
        <v>45269</v>
      </c>
      <c r="D344" s="9">
        <v>45274</v>
      </c>
      <c r="E344" s="10">
        <v>45247</v>
      </c>
      <c r="F344" t="s">
        <v>49</v>
      </c>
      <c r="G344">
        <v>81.150000000000006</v>
      </c>
      <c r="H344">
        <v>1</v>
      </c>
      <c r="I344">
        <v>0</v>
      </c>
      <c r="J344" t="s">
        <v>28</v>
      </c>
      <c r="K344" t="s">
        <v>66</v>
      </c>
      <c r="L344" t="s">
        <v>21</v>
      </c>
      <c r="M344" t="s">
        <v>36</v>
      </c>
      <c r="N344" t="s">
        <v>41</v>
      </c>
      <c r="O344">
        <f>Table2[[#This Row],[check_out_date]]-Table2[[#This Row],[check_in_date]]</f>
        <v>5</v>
      </c>
      <c r="P344">
        <f>Table2[[#This Row],[num_adults]]+Table2[[#This Row],[num_children]]</f>
        <v>1</v>
      </c>
      <c r="Q344" s="3">
        <f>IF(OR(Table2[[#This Row],[booking_status]]="confirmed",Table2[[#This Row],[booking_status]]="checked-out"),Table2[[#This Row],[room_rate_per_night]]*Table2[[#This Row],[Num_Nights]],0)</f>
        <v>405.75</v>
      </c>
      <c r="R344" t="str" cm="1">
        <f t="array" ref="R344">IFERROR(_xlfn.IFS(Table2[[#This Row],[booking_status]]="confirmed","Expected",Table2[[#This Row],[booking_status]]="checked-out","Actual"),"No Revenue")</f>
        <v>Expected</v>
      </c>
      <c r="S344" s="4">
        <f>Table2[[#This Row],[Revenue_Amount]]/Table2[[#This Row],[Num_Nights]]</f>
        <v>81.150000000000006</v>
      </c>
    </row>
    <row r="345" spans="1:19" x14ac:dyDescent="0.3">
      <c r="A345">
        <v>344</v>
      </c>
      <c r="B345" t="s">
        <v>31</v>
      </c>
      <c r="C345" s="9">
        <v>45071</v>
      </c>
      <c r="D345" s="9">
        <v>45078</v>
      </c>
      <c r="E345" s="10">
        <v>45017</v>
      </c>
      <c r="F345" t="s">
        <v>54</v>
      </c>
      <c r="G345">
        <v>330.83</v>
      </c>
      <c r="H345">
        <v>2</v>
      </c>
      <c r="I345">
        <v>0</v>
      </c>
      <c r="J345" t="s">
        <v>28</v>
      </c>
      <c r="K345" t="s">
        <v>29</v>
      </c>
      <c r="L345" t="s">
        <v>21</v>
      </c>
      <c r="M345" t="s">
        <v>22</v>
      </c>
      <c r="N345" t="s">
        <v>41</v>
      </c>
      <c r="O345">
        <f>Table2[[#This Row],[check_out_date]]-Table2[[#This Row],[check_in_date]]</f>
        <v>7</v>
      </c>
      <c r="P345">
        <f>Table2[[#This Row],[num_adults]]+Table2[[#This Row],[num_children]]</f>
        <v>2</v>
      </c>
      <c r="Q345" s="3">
        <f>IF(OR(Table2[[#This Row],[booking_status]]="confirmed",Table2[[#This Row],[booking_status]]="checked-out"),Table2[[#This Row],[room_rate_per_night]]*Table2[[#This Row],[Num_Nights]],0)</f>
        <v>2315.81</v>
      </c>
      <c r="R345" t="str" cm="1">
        <f t="array" ref="R345">IFERROR(_xlfn.IFS(Table2[[#This Row],[booking_status]]="confirmed","Expected",Table2[[#This Row],[booking_status]]="checked-out","Actual"),"No Revenue")</f>
        <v>Expected</v>
      </c>
      <c r="S345" s="4">
        <f>Table2[[#This Row],[Revenue_Amount]]/Table2[[#This Row],[Num_Nights]]</f>
        <v>330.83</v>
      </c>
    </row>
    <row r="346" spans="1:19" x14ac:dyDescent="0.3">
      <c r="A346">
        <v>345</v>
      </c>
      <c r="B346" t="s">
        <v>50</v>
      </c>
      <c r="C346" s="9">
        <v>45115</v>
      </c>
      <c r="D346" s="9">
        <v>45118</v>
      </c>
      <c r="E346" s="10">
        <v>45099</v>
      </c>
      <c r="F346" t="s">
        <v>27</v>
      </c>
      <c r="G346">
        <v>155.44</v>
      </c>
      <c r="H346">
        <v>1</v>
      </c>
      <c r="I346">
        <v>0</v>
      </c>
      <c r="J346" t="s">
        <v>19</v>
      </c>
      <c r="K346" t="s">
        <v>29</v>
      </c>
      <c r="L346" t="s">
        <v>56</v>
      </c>
      <c r="M346" t="s">
        <v>36</v>
      </c>
      <c r="N346" t="s">
        <v>23</v>
      </c>
      <c r="O346">
        <f>Table2[[#This Row],[check_out_date]]-Table2[[#This Row],[check_in_date]]</f>
        <v>3</v>
      </c>
      <c r="P346">
        <f>Table2[[#This Row],[num_adults]]+Table2[[#This Row],[num_children]]</f>
        <v>1</v>
      </c>
      <c r="Q346" s="3">
        <f>IF(OR(Table2[[#This Row],[booking_status]]="confirmed",Table2[[#This Row],[booking_status]]="checked-out"),Table2[[#This Row],[room_rate_per_night]]*Table2[[#This Row],[Num_Nights]],0)</f>
        <v>466.32</v>
      </c>
      <c r="R346" t="str" cm="1">
        <f t="array" ref="R346">IFERROR(_xlfn.IFS(Table2[[#This Row],[booking_status]]="confirmed","Expected",Table2[[#This Row],[booking_status]]="checked-out","Actual"),"No Revenue")</f>
        <v>Actual</v>
      </c>
      <c r="S346" s="4">
        <f>Table2[[#This Row],[Revenue_Amount]]/Table2[[#This Row],[Num_Nights]]</f>
        <v>155.44</v>
      </c>
    </row>
    <row r="347" spans="1:19" hidden="1" x14ac:dyDescent="0.3">
      <c r="A347">
        <v>346</v>
      </c>
      <c r="B347" t="s">
        <v>50</v>
      </c>
      <c r="C347" s="9">
        <v>45280</v>
      </c>
      <c r="D347" s="9">
        <v>45281</v>
      </c>
      <c r="E347" s="10">
        <v>45241</v>
      </c>
      <c r="F347" t="s">
        <v>49</v>
      </c>
      <c r="G347">
        <v>83.09</v>
      </c>
      <c r="H347">
        <v>3</v>
      </c>
      <c r="I347">
        <v>0</v>
      </c>
      <c r="J347" t="s">
        <v>35</v>
      </c>
      <c r="K347" t="s">
        <v>29</v>
      </c>
      <c r="L347" t="s">
        <v>56</v>
      </c>
      <c r="M347" t="s">
        <v>22</v>
      </c>
      <c r="N347" t="s">
        <v>45</v>
      </c>
      <c r="O347">
        <f>Table2[[#This Row],[check_out_date]]-Table2[[#This Row],[check_in_date]]</f>
        <v>1</v>
      </c>
      <c r="P347">
        <f>Table2[[#This Row],[num_adults]]+Table2[[#This Row],[num_children]]</f>
        <v>3</v>
      </c>
      <c r="Q347" s="3">
        <f>IF(OR(Table2[[#This Row],[booking_status]]="confirmed",Table2[[#This Row],[booking_status]]="checked-out"),Table2[[#This Row],[room_rate_per_night]]*Table2[[#This Row],[Num_Nights]],0)</f>
        <v>83.09</v>
      </c>
      <c r="R347" t="str" cm="1">
        <f t="array" ref="R347">IFERROR(_xlfn.IFS(Table2[[#This Row],[booking_status]]="confirmed","Expected",Table2[[#This Row],[booking_status]]="checked-out","Actual"),"No Revenue")</f>
        <v>Actual</v>
      </c>
      <c r="S347" s="4">
        <f>Table2[[#This Row],[Revenue_Amount]]/Table2[[#This Row],[Num_Nights]]</f>
        <v>83.09</v>
      </c>
    </row>
    <row r="348" spans="1:19" x14ac:dyDescent="0.3">
      <c r="A348">
        <v>347</v>
      </c>
      <c r="B348" t="s">
        <v>50</v>
      </c>
      <c r="C348" s="9">
        <v>45227</v>
      </c>
      <c r="D348" s="9">
        <v>45228</v>
      </c>
      <c r="E348" s="10">
        <v>45191</v>
      </c>
      <c r="F348" t="s">
        <v>49</v>
      </c>
      <c r="G348">
        <v>125.72</v>
      </c>
      <c r="H348">
        <v>1</v>
      </c>
      <c r="I348">
        <v>0</v>
      </c>
      <c r="J348" t="s">
        <v>28</v>
      </c>
      <c r="K348" t="s">
        <v>99</v>
      </c>
      <c r="L348" t="s">
        <v>21</v>
      </c>
      <c r="M348" t="s">
        <v>36</v>
      </c>
      <c r="N348" t="s">
        <v>30</v>
      </c>
      <c r="O348">
        <f>Table2[[#This Row],[check_out_date]]-Table2[[#This Row],[check_in_date]]</f>
        <v>1</v>
      </c>
      <c r="P348">
        <f>Table2[[#This Row],[num_adults]]+Table2[[#This Row],[num_children]]</f>
        <v>1</v>
      </c>
      <c r="Q348" s="3">
        <f>IF(OR(Table2[[#This Row],[booking_status]]="confirmed",Table2[[#This Row],[booking_status]]="checked-out"),Table2[[#This Row],[room_rate_per_night]]*Table2[[#This Row],[Num_Nights]],0)</f>
        <v>125.72</v>
      </c>
      <c r="R348" t="str" cm="1">
        <f t="array" ref="R348">IFERROR(_xlfn.IFS(Table2[[#This Row],[booking_status]]="confirmed","Expected",Table2[[#This Row],[booking_status]]="checked-out","Actual"),"No Revenue")</f>
        <v>Expected</v>
      </c>
      <c r="S348" s="4">
        <f>Table2[[#This Row],[Revenue_Amount]]/Table2[[#This Row],[Num_Nights]]</f>
        <v>125.72</v>
      </c>
    </row>
    <row r="349" spans="1:19" x14ac:dyDescent="0.3">
      <c r="A349">
        <v>348</v>
      </c>
      <c r="B349" t="s">
        <v>14</v>
      </c>
      <c r="C349" s="9">
        <v>45285</v>
      </c>
      <c r="D349" s="9">
        <v>45290</v>
      </c>
      <c r="E349" s="10">
        <v>45249</v>
      </c>
      <c r="F349" t="s">
        <v>27</v>
      </c>
      <c r="G349">
        <v>170.77</v>
      </c>
      <c r="H349">
        <v>1</v>
      </c>
      <c r="I349">
        <v>0</v>
      </c>
      <c r="J349" t="s">
        <v>19</v>
      </c>
      <c r="K349" t="s">
        <v>20</v>
      </c>
      <c r="L349" t="s">
        <v>21</v>
      </c>
      <c r="M349" t="s">
        <v>36</v>
      </c>
      <c r="N349" t="s">
        <v>41</v>
      </c>
      <c r="O349">
        <f>Table2[[#This Row],[check_out_date]]-Table2[[#This Row],[check_in_date]]</f>
        <v>5</v>
      </c>
      <c r="P349">
        <f>Table2[[#This Row],[num_adults]]+Table2[[#This Row],[num_children]]</f>
        <v>1</v>
      </c>
      <c r="Q349" s="3">
        <f>IF(OR(Table2[[#This Row],[booking_status]]="confirmed",Table2[[#This Row],[booking_status]]="checked-out"),Table2[[#This Row],[room_rate_per_night]]*Table2[[#This Row],[Num_Nights]],0)</f>
        <v>853.85</v>
      </c>
      <c r="R349" t="str" cm="1">
        <f t="array" ref="R349">IFERROR(_xlfn.IFS(Table2[[#This Row],[booking_status]]="confirmed","Expected",Table2[[#This Row],[booking_status]]="checked-out","Actual"),"No Revenue")</f>
        <v>Expected</v>
      </c>
      <c r="S349" s="4">
        <f>Table2[[#This Row],[Revenue_Amount]]/Table2[[#This Row],[Num_Nights]]</f>
        <v>170.77</v>
      </c>
    </row>
    <row r="350" spans="1:19" x14ac:dyDescent="0.3">
      <c r="A350">
        <v>349</v>
      </c>
      <c r="B350" t="s">
        <v>14</v>
      </c>
      <c r="C350" s="9">
        <v>45100</v>
      </c>
      <c r="D350" s="9">
        <v>45102</v>
      </c>
      <c r="E350" s="10">
        <v>45090</v>
      </c>
      <c r="F350" t="s">
        <v>27</v>
      </c>
      <c r="G350">
        <v>158.69999999999999</v>
      </c>
      <c r="H350">
        <v>1</v>
      </c>
      <c r="I350">
        <v>1</v>
      </c>
      <c r="J350" t="s">
        <v>94</v>
      </c>
      <c r="K350" t="s">
        <v>99</v>
      </c>
      <c r="L350" t="s">
        <v>21</v>
      </c>
      <c r="M350" t="s">
        <v>36</v>
      </c>
      <c r="N350" t="s">
        <v>41</v>
      </c>
      <c r="O350">
        <f>Table2[[#This Row],[check_out_date]]-Table2[[#This Row],[check_in_date]]</f>
        <v>2</v>
      </c>
      <c r="P350">
        <f>Table2[[#This Row],[num_adults]]+Table2[[#This Row],[num_children]]</f>
        <v>2</v>
      </c>
      <c r="Q350" s="3">
        <f>IF(OR(Table2[[#This Row],[booking_status]]="confirmed",Table2[[#This Row],[booking_status]]="checked-out"),Table2[[#This Row],[room_rate_per_night]]*Table2[[#This Row],[Num_Nights]],0)</f>
        <v>317.39999999999998</v>
      </c>
      <c r="R350" t="str" cm="1">
        <f t="array" ref="R350">IFERROR(_xlfn.IFS(Table2[[#This Row],[booking_status]]="confirmed","Expected",Table2[[#This Row],[booking_status]]="checked-out","Actual"),"No Revenue")</f>
        <v>Expected</v>
      </c>
      <c r="S350" s="4">
        <f>Table2[[#This Row],[Revenue_Amount]]/Table2[[#This Row],[Num_Nights]]</f>
        <v>158.69999999999999</v>
      </c>
    </row>
    <row r="351" spans="1:19" hidden="1" x14ac:dyDescent="0.3">
      <c r="A351">
        <v>350</v>
      </c>
      <c r="B351" t="s">
        <v>50</v>
      </c>
      <c r="C351" s="9">
        <v>45188</v>
      </c>
      <c r="D351" s="9">
        <v>45195</v>
      </c>
      <c r="E351" s="10">
        <v>45180</v>
      </c>
      <c r="F351" t="s">
        <v>27</v>
      </c>
      <c r="G351">
        <v>152.29</v>
      </c>
      <c r="H351">
        <v>1</v>
      </c>
      <c r="I351">
        <v>1</v>
      </c>
      <c r="J351" t="s">
        <v>35</v>
      </c>
      <c r="K351" t="s">
        <v>99</v>
      </c>
      <c r="L351" t="s">
        <v>70</v>
      </c>
      <c r="M351" t="s">
        <v>36</v>
      </c>
      <c r="N351" t="s">
        <v>30</v>
      </c>
      <c r="O351">
        <f>Table2[[#This Row],[check_out_date]]-Table2[[#This Row],[check_in_date]]</f>
        <v>7</v>
      </c>
      <c r="P351">
        <f>Table2[[#This Row],[num_adults]]+Table2[[#This Row],[num_children]]</f>
        <v>2</v>
      </c>
      <c r="Q351" s="3">
        <f>IF(OR(Table2[[#This Row],[booking_status]]="confirmed",Table2[[#This Row],[booking_status]]="checked-out"),Table2[[#This Row],[room_rate_per_night]]*Table2[[#This Row],[Num_Nights]],0)</f>
        <v>0</v>
      </c>
      <c r="R351" t="str" cm="1">
        <f t="array" ref="R351">IFERROR(_xlfn.IFS(Table2[[#This Row],[booking_status]]="confirmed","Expected",Table2[[#This Row],[booking_status]]="checked-out","Actual"),"No Revenue")</f>
        <v>No Revenue</v>
      </c>
      <c r="S351" s="4">
        <f>Table2[[#This Row],[Revenue_Amount]]/Table2[[#This Row],[Num_Nights]]</f>
        <v>0</v>
      </c>
    </row>
    <row r="352" spans="1:19" x14ac:dyDescent="0.3">
      <c r="A352">
        <v>351</v>
      </c>
      <c r="B352" t="s">
        <v>14</v>
      </c>
      <c r="C352" s="9">
        <v>45082</v>
      </c>
      <c r="D352" s="9">
        <v>45092</v>
      </c>
      <c r="E352" s="10">
        <v>45056</v>
      </c>
      <c r="F352" t="s">
        <v>49</v>
      </c>
      <c r="G352">
        <v>86.17</v>
      </c>
      <c r="H352">
        <v>3</v>
      </c>
      <c r="I352">
        <v>2</v>
      </c>
      <c r="J352" t="s">
        <v>28</v>
      </c>
      <c r="K352" t="s">
        <v>20</v>
      </c>
      <c r="L352" t="s">
        <v>21</v>
      </c>
      <c r="M352" t="s">
        <v>36</v>
      </c>
      <c r="N352" t="s">
        <v>41</v>
      </c>
      <c r="O352">
        <f>Table2[[#This Row],[check_out_date]]-Table2[[#This Row],[check_in_date]]</f>
        <v>10</v>
      </c>
      <c r="P352">
        <f>Table2[[#This Row],[num_adults]]+Table2[[#This Row],[num_children]]</f>
        <v>5</v>
      </c>
      <c r="Q352" s="3">
        <f>IF(OR(Table2[[#This Row],[booking_status]]="confirmed",Table2[[#This Row],[booking_status]]="checked-out"),Table2[[#This Row],[room_rate_per_night]]*Table2[[#This Row],[Num_Nights]],0)</f>
        <v>861.7</v>
      </c>
      <c r="R352" t="str" cm="1">
        <f t="array" ref="R352">IFERROR(_xlfn.IFS(Table2[[#This Row],[booking_status]]="confirmed","Expected",Table2[[#This Row],[booking_status]]="checked-out","Actual"),"No Revenue")</f>
        <v>Expected</v>
      </c>
      <c r="S352" s="4">
        <f>Table2[[#This Row],[Revenue_Amount]]/Table2[[#This Row],[Num_Nights]]</f>
        <v>86.17</v>
      </c>
    </row>
    <row r="353" spans="1:19" x14ac:dyDescent="0.3">
      <c r="A353">
        <v>352</v>
      </c>
      <c r="B353" t="s">
        <v>37</v>
      </c>
      <c r="C353" s="9">
        <v>45240</v>
      </c>
      <c r="D353" s="9">
        <v>45247</v>
      </c>
      <c r="E353" s="10">
        <v>45237</v>
      </c>
      <c r="F353" t="s">
        <v>49</v>
      </c>
      <c r="G353">
        <v>106.93</v>
      </c>
      <c r="H353">
        <v>1</v>
      </c>
      <c r="I353">
        <v>1</v>
      </c>
      <c r="J353" t="s">
        <v>28</v>
      </c>
      <c r="K353" t="s">
        <v>44</v>
      </c>
      <c r="L353" t="s">
        <v>21</v>
      </c>
      <c r="M353" t="s">
        <v>36</v>
      </c>
      <c r="N353" t="s">
        <v>41</v>
      </c>
      <c r="O353">
        <f>Table2[[#This Row],[check_out_date]]-Table2[[#This Row],[check_in_date]]</f>
        <v>7</v>
      </c>
      <c r="P353">
        <f>Table2[[#This Row],[num_adults]]+Table2[[#This Row],[num_children]]</f>
        <v>2</v>
      </c>
      <c r="Q353" s="3">
        <f>IF(OR(Table2[[#This Row],[booking_status]]="confirmed",Table2[[#This Row],[booking_status]]="checked-out"),Table2[[#This Row],[room_rate_per_night]]*Table2[[#This Row],[Num_Nights]],0)</f>
        <v>748.51</v>
      </c>
      <c r="R353" t="str" cm="1">
        <f t="array" ref="R353">IFERROR(_xlfn.IFS(Table2[[#This Row],[booking_status]]="confirmed","Expected",Table2[[#This Row],[booking_status]]="checked-out","Actual"),"No Revenue")</f>
        <v>Expected</v>
      </c>
      <c r="S353" s="4">
        <f>Table2[[#This Row],[Revenue_Amount]]/Table2[[#This Row],[Num_Nights]]</f>
        <v>106.92999999999999</v>
      </c>
    </row>
    <row r="354" spans="1:19" x14ac:dyDescent="0.3">
      <c r="A354">
        <v>353</v>
      </c>
      <c r="B354" t="s">
        <v>50</v>
      </c>
      <c r="C354" s="9">
        <v>45174</v>
      </c>
      <c r="D354" s="9">
        <v>45181</v>
      </c>
      <c r="E354" s="10">
        <v>45131</v>
      </c>
      <c r="F354" t="s">
        <v>27</v>
      </c>
      <c r="G354">
        <v>207.63</v>
      </c>
      <c r="H354">
        <v>1</v>
      </c>
      <c r="I354">
        <v>0</v>
      </c>
      <c r="J354" t="s">
        <v>28</v>
      </c>
      <c r="K354" t="s">
        <v>44</v>
      </c>
      <c r="L354" t="s">
        <v>21</v>
      </c>
      <c r="M354" t="s">
        <v>36</v>
      </c>
      <c r="N354" t="s">
        <v>95</v>
      </c>
      <c r="O354">
        <f>Table2[[#This Row],[check_out_date]]-Table2[[#This Row],[check_in_date]]</f>
        <v>7</v>
      </c>
      <c r="P354">
        <f>Table2[[#This Row],[num_adults]]+Table2[[#This Row],[num_children]]</f>
        <v>1</v>
      </c>
      <c r="Q354" s="3">
        <f>IF(OR(Table2[[#This Row],[booking_status]]="confirmed",Table2[[#This Row],[booking_status]]="checked-out"),Table2[[#This Row],[room_rate_per_night]]*Table2[[#This Row],[Num_Nights]],0)</f>
        <v>1453.4099999999999</v>
      </c>
      <c r="R354" t="str" cm="1">
        <f t="array" ref="R354">IFERROR(_xlfn.IFS(Table2[[#This Row],[booking_status]]="confirmed","Expected",Table2[[#This Row],[booking_status]]="checked-out","Actual"),"No Revenue")</f>
        <v>Expected</v>
      </c>
      <c r="S354" s="4">
        <f>Table2[[#This Row],[Revenue_Amount]]/Table2[[#This Row],[Num_Nights]]</f>
        <v>207.62999999999997</v>
      </c>
    </row>
    <row r="355" spans="1:19" x14ac:dyDescent="0.3">
      <c r="A355">
        <v>354</v>
      </c>
      <c r="B355" t="s">
        <v>31</v>
      </c>
      <c r="C355" s="9">
        <v>44948</v>
      </c>
      <c r="D355" s="9">
        <v>44957</v>
      </c>
      <c r="E355" s="10">
        <v>44931</v>
      </c>
      <c r="F355" t="s">
        <v>54</v>
      </c>
      <c r="G355">
        <v>228.95</v>
      </c>
      <c r="H355">
        <v>3</v>
      </c>
      <c r="I355">
        <v>1</v>
      </c>
      <c r="J355" t="s">
        <v>28</v>
      </c>
      <c r="K355" t="s">
        <v>29</v>
      </c>
      <c r="L355" t="s">
        <v>21</v>
      </c>
      <c r="M355" t="s">
        <v>36</v>
      </c>
      <c r="N355" t="s">
        <v>95</v>
      </c>
      <c r="O355">
        <f>Table2[[#This Row],[check_out_date]]-Table2[[#This Row],[check_in_date]]</f>
        <v>9</v>
      </c>
      <c r="P355">
        <f>Table2[[#This Row],[num_adults]]+Table2[[#This Row],[num_children]]</f>
        <v>4</v>
      </c>
      <c r="Q355" s="3">
        <f>IF(OR(Table2[[#This Row],[booking_status]]="confirmed",Table2[[#This Row],[booking_status]]="checked-out"),Table2[[#This Row],[room_rate_per_night]]*Table2[[#This Row],[Num_Nights]],0)</f>
        <v>2060.5499999999997</v>
      </c>
      <c r="R355" t="str" cm="1">
        <f t="array" ref="R355">IFERROR(_xlfn.IFS(Table2[[#This Row],[booking_status]]="confirmed","Expected",Table2[[#This Row],[booking_status]]="checked-out","Actual"),"No Revenue")</f>
        <v>Expected</v>
      </c>
      <c r="S355" s="4">
        <f>Table2[[#This Row],[Revenue_Amount]]/Table2[[#This Row],[Num_Nights]]</f>
        <v>228.94999999999996</v>
      </c>
    </row>
    <row r="356" spans="1:19" x14ac:dyDescent="0.3">
      <c r="A356">
        <v>355</v>
      </c>
      <c r="B356" t="s">
        <v>50</v>
      </c>
      <c r="C356" s="9">
        <v>45097</v>
      </c>
      <c r="D356" s="9">
        <v>45100</v>
      </c>
      <c r="E356" s="10">
        <v>45066</v>
      </c>
      <c r="F356" t="s">
        <v>27</v>
      </c>
      <c r="G356">
        <v>213.36</v>
      </c>
      <c r="H356">
        <v>1</v>
      </c>
      <c r="I356">
        <v>2</v>
      </c>
      <c r="J356" t="s">
        <v>28</v>
      </c>
      <c r="K356" t="s">
        <v>29</v>
      </c>
      <c r="L356" t="s">
        <v>21</v>
      </c>
      <c r="M356" t="s">
        <v>22</v>
      </c>
      <c r="N356" t="s">
        <v>41</v>
      </c>
      <c r="O356">
        <f>Table2[[#This Row],[check_out_date]]-Table2[[#This Row],[check_in_date]]</f>
        <v>3</v>
      </c>
      <c r="P356">
        <f>Table2[[#This Row],[num_adults]]+Table2[[#This Row],[num_children]]</f>
        <v>3</v>
      </c>
      <c r="Q356" s="3">
        <f>IF(OR(Table2[[#This Row],[booking_status]]="confirmed",Table2[[#This Row],[booking_status]]="checked-out"),Table2[[#This Row],[room_rate_per_night]]*Table2[[#This Row],[Num_Nights]],0)</f>
        <v>640.08000000000004</v>
      </c>
      <c r="R356" t="str" cm="1">
        <f t="array" ref="R356">IFERROR(_xlfn.IFS(Table2[[#This Row],[booking_status]]="confirmed","Expected",Table2[[#This Row],[booking_status]]="checked-out","Actual"),"No Revenue")</f>
        <v>Expected</v>
      </c>
      <c r="S356" s="4">
        <f>Table2[[#This Row],[Revenue_Amount]]/Table2[[#This Row],[Num_Nights]]</f>
        <v>213.36</v>
      </c>
    </row>
    <row r="357" spans="1:19" hidden="1" x14ac:dyDescent="0.3">
      <c r="A357">
        <v>356</v>
      </c>
      <c r="B357" t="s">
        <v>31</v>
      </c>
      <c r="C357" s="9">
        <v>45067</v>
      </c>
      <c r="D357" s="9">
        <v>45080</v>
      </c>
      <c r="E357" s="10">
        <v>45048</v>
      </c>
      <c r="F357" t="s">
        <v>18</v>
      </c>
      <c r="G357">
        <v>208.22</v>
      </c>
      <c r="H357">
        <v>3</v>
      </c>
      <c r="I357">
        <v>2</v>
      </c>
      <c r="J357" t="s">
        <v>35</v>
      </c>
      <c r="K357" t="s">
        <v>20</v>
      </c>
      <c r="L357" t="s">
        <v>56</v>
      </c>
      <c r="M357" t="s">
        <v>36</v>
      </c>
      <c r="N357" t="s">
        <v>41</v>
      </c>
      <c r="O357">
        <f>Table2[[#This Row],[check_out_date]]-Table2[[#This Row],[check_in_date]]</f>
        <v>13</v>
      </c>
      <c r="P357">
        <f>Table2[[#This Row],[num_adults]]+Table2[[#This Row],[num_children]]</f>
        <v>5</v>
      </c>
      <c r="Q357" s="3">
        <f>IF(OR(Table2[[#This Row],[booking_status]]="confirmed",Table2[[#This Row],[booking_status]]="checked-out"),Table2[[#This Row],[room_rate_per_night]]*Table2[[#This Row],[Num_Nights]],0)</f>
        <v>2706.86</v>
      </c>
      <c r="R357" t="str" cm="1">
        <f t="array" ref="R357">IFERROR(_xlfn.IFS(Table2[[#This Row],[booking_status]]="confirmed","Expected",Table2[[#This Row],[booking_status]]="checked-out","Actual"),"No Revenue")</f>
        <v>Actual</v>
      </c>
      <c r="S357" s="4">
        <f>Table2[[#This Row],[Revenue_Amount]]/Table2[[#This Row],[Num_Nights]]</f>
        <v>208.22</v>
      </c>
    </row>
    <row r="358" spans="1:19" x14ac:dyDescent="0.3">
      <c r="A358">
        <v>357</v>
      </c>
      <c r="B358" t="s">
        <v>50</v>
      </c>
      <c r="C358" s="9">
        <v>45059</v>
      </c>
      <c r="D358" s="9">
        <v>45061</v>
      </c>
      <c r="E358" s="10">
        <v>45019</v>
      </c>
      <c r="F358" t="s">
        <v>27</v>
      </c>
      <c r="G358">
        <v>209.33</v>
      </c>
      <c r="H358">
        <v>3</v>
      </c>
      <c r="I358">
        <v>1</v>
      </c>
      <c r="J358" t="s">
        <v>19</v>
      </c>
      <c r="K358" t="s">
        <v>44</v>
      </c>
      <c r="L358" t="s">
        <v>21</v>
      </c>
      <c r="M358" t="s">
        <v>36</v>
      </c>
      <c r="N358" t="s">
        <v>95</v>
      </c>
      <c r="O358">
        <f>Table2[[#This Row],[check_out_date]]-Table2[[#This Row],[check_in_date]]</f>
        <v>2</v>
      </c>
      <c r="P358">
        <f>Table2[[#This Row],[num_adults]]+Table2[[#This Row],[num_children]]</f>
        <v>4</v>
      </c>
      <c r="Q358" s="3">
        <f>IF(OR(Table2[[#This Row],[booking_status]]="confirmed",Table2[[#This Row],[booking_status]]="checked-out"),Table2[[#This Row],[room_rate_per_night]]*Table2[[#This Row],[Num_Nights]],0)</f>
        <v>418.66</v>
      </c>
      <c r="R358" t="str" cm="1">
        <f t="array" ref="R358">IFERROR(_xlfn.IFS(Table2[[#This Row],[booking_status]]="confirmed","Expected",Table2[[#This Row],[booking_status]]="checked-out","Actual"),"No Revenue")</f>
        <v>Expected</v>
      </c>
      <c r="S358" s="4">
        <f>Table2[[#This Row],[Revenue_Amount]]/Table2[[#This Row],[Num_Nights]]</f>
        <v>209.33</v>
      </c>
    </row>
    <row r="359" spans="1:19" x14ac:dyDescent="0.3">
      <c r="A359">
        <v>358</v>
      </c>
      <c r="B359" t="s">
        <v>14</v>
      </c>
      <c r="C359" s="9">
        <v>45064</v>
      </c>
      <c r="D359" s="9">
        <v>45070</v>
      </c>
      <c r="E359" s="10">
        <v>45054</v>
      </c>
      <c r="F359" t="s">
        <v>54</v>
      </c>
      <c r="G359">
        <v>321.07</v>
      </c>
      <c r="H359">
        <v>2</v>
      </c>
      <c r="I359">
        <v>0</v>
      </c>
      <c r="J359" t="s">
        <v>28</v>
      </c>
      <c r="K359" t="s">
        <v>99</v>
      </c>
      <c r="L359" t="s">
        <v>60</v>
      </c>
      <c r="M359" t="s">
        <v>36</v>
      </c>
      <c r="N359" t="s">
        <v>41</v>
      </c>
      <c r="O359">
        <f>Table2[[#This Row],[check_out_date]]-Table2[[#This Row],[check_in_date]]</f>
        <v>6</v>
      </c>
      <c r="P359">
        <f>Table2[[#This Row],[num_adults]]+Table2[[#This Row],[num_children]]</f>
        <v>2</v>
      </c>
      <c r="Q359" s="3">
        <f>IF(OR(Table2[[#This Row],[booking_status]]="confirmed",Table2[[#This Row],[booking_status]]="checked-out"),Table2[[#This Row],[room_rate_per_night]]*Table2[[#This Row],[Num_Nights]],0)</f>
        <v>0</v>
      </c>
      <c r="R359" t="str" cm="1">
        <f t="array" ref="R359">IFERROR(_xlfn.IFS(Table2[[#This Row],[booking_status]]="confirmed","Expected",Table2[[#This Row],[booking_status]]="checked-out","Actual"),"No Revenue")</f>
        <v>No Revenue</v>
      </c>
      <c r="S359" s="4">
        <f>Table2[[#This Row],[Revenue_Amount]]/Table2[[#This Row],[Num_Nights]]</f>
        <v>0</v>
      </c>
    </row>
    <row r="360" spans="1:19" hidden="1" x14ac:dyDescent="0.3">
      <c r="A360">
        <v>359</v>
      </c>
      <c r="B360" t="s">
        <v>31</v>
      </c>
      <c r="C360" s="9">
        <v>44944</v>
      </c>
      <c r="D360" s="9">
        <v>44946</v>
      </c>
      <c r="E360" s="10">
        <v>44874</v>
      </c>
      <c r="F360" t="s">
        <v>18</v>
      </c>
      <c r="G360">
        <v>152.03</v>
      </c>
      <c r="H360">
        <v>1</v>
      </c>
      <c r="I360">
        <v>0</v>
      </c>
      <c r="J360" t="s">
        <v>35</v>
      </c>
      <c r="K360" t="s">
        <v>29</v>
      </c>
      <c r="L360" t="s">
        <v>21</v>
      </c>
      <c r="M360" t="s">
        <v>36</v>
      </c>
      <c r="N360" t="s">
        <v>45</v>
      </c>
      <c r="O360">
        <f>Table2[[#This Row],[check_out_date]]-Table2[[#This Row],[check_in_date]]</f>
        <v>2</v>
      </c>
      <c r="P360">
        <f>Table2[[#This Row],[num_adults]]+Table2[[#This Row],[num_children]]</f>
        <v>1</v>
      </c>
      <c r="Q360" s="3">
        <f>IF(OR(Table2[[#This Row],[booking_status]]="confirmed",Table2[[#This Row],[booking_status]]="checked-out"),Table2[[#This Row],[room_rate_per_night]]*Table2[[#This Row],[Num_Nights]],0)</f>
        <v>304.06</v>
      </c>
      <c r="R360" t="str" cm="1">
        <f t="array" ref="R360">IFERROR(_xlfn.IFS(Table2[[#This Row],[booking_status]]="confirmed","Expected",Table2[[#This Row],[booking_status]]="checked-out","Actual"),"No Revenue")</f>
        <v>Expected</v>
      </c>
      <c r="S360" s="4">
        <f>Table2[[#This Row],[Revenue_Amount]]/Table2[[#This Row],[Num_Nights]]</f>
        <v>152.03</v>
      </c>
    </row>
    <row r="361" spans="1:19" x14ac:dyDescent="0.3">
      <c r="A361">
        <v>360</v>
      </c>
      <c r="B361" t="s">
        <v>37</v>
      </c>
      <c r="C361" s="9">
        <v>45162</v>
      </c>
      <c r="D361" s="9">
        <v>45170</v>
      </c>
      <c r="E361" s="10">
        <v>45145</v>
      </c>
      <c r="F361" t="s">
        <v>49</v>
      </c>
      <c r="G361">
        <v>71.11</v>
      </c>
      <c r="H361">
        <v>4</v>
      </c>
      <c r="I361">
        <v>1</v>
      </c>
      <c r="J361" t="s">
        <v>55</v>
      </c>
      <c r="K361" t="s">
        <v>44</v>
      </c>
      <c r="L361" t="s">
        <v>21</v>
      </c>
      <c r="M361" t="s">
        <v>22</v>
      </c>
      <c r="N361" t="s">
        <v>23</v>
      </c>
      <c r="O361">
        <f>Table2[[#This Row],[check_out_date]]-Table2[[#This Row],[check_in_date]]</f>
        <v>8</v>
      </c>
      <c r="P361">
        <f>Table2[[#This Row],[num_adults]]+Table2[[#This Row],[num_children]]</f>
        <v>5</v>
      </c>
      <c r="Q361" s="3">
        <f>IF(OR(Table2[[#This Row],[booking_status]]="confirmed",Table2[[#This Row],[booking_status]]="checked-out"),Table2[[#This Row],[room_rate_per_night]]*Table2[[#This Row],[Num_Nights]],0)</f>
        <v>568.88</v>
      </c>
      <c r="R361" t="str" cm="1">
        <f t="array" ref="R361">IFERROR(_xlfn.IFS(Table2[[#This Row],[booking_status]]="confirmed","Expected",Table2[[#This Row],[booking_status]]="checked-out","Actual"),"No Revenue")</f>
        <v>Expected</v>
      </c>
      <c r="S361" s="4">
        <f>Table2[[#This Row],[Revenue_Amount]]/Table2[[#This Row],[Num_Nights]]</f>
        <v>71.11</v>
      </c>
    </row>
    <row r="362" spans="1:19" x14ac:dyDescent="0.3">
      <c r="A362">
        <v>361</v>
      </c>
      <c r="B362" t="s">
        <v>50</v>
      </c>
      <c r="C362" s="9">
        <v>45069</v>
      </c>
      <c r="D362" s="9">
        <v>45071</v>
      </c>
      <c r="E362" s="10">
        <v>45019</v>
      </c>
      <c r="F362" t="s">
        <v>18</v>
      </c>
      <c r="G362">
        <v>258.2</v>
      </c>
      <c r="H362">
        <v>3</v>
      </c>
      <c r="I362">
        <v>0</v>
      </c>
      <c r="J362" t="s">
        <v>28</v>
      </c>
      <c r="K362" t="s">
        <v>99</v>
      </c>
      <c r="L362" t="s">
        <v>21</v>
      </c>
      <c r="M362" t="s">
        <v>36</v>
      </c>
      <c r="N362" t="s">
        <v>30</v>
      </c>
      <c r="O362">
        <f>Table2[[#This Row],[check_out_date]]-Table2[[#This Row],[check_in_date]]</f>
        <v>2</v>
      </c>
      <c r="P362">
        <f>Table2[[#This Row],[num_adults]]+Table2[[#This Row],[num_children]]</f>
        <v>3</v>
      </c>
      <c r="Q362" s="3">
        <f>IF(OR(Table2[[#This Row],[booking_status]]="confirmed",Table2[[#This Row],[booking_status]]="checked-out"),Table2[[#This Row],[room_rate_per_night]]*Table2[[#This Row],[Num_Nights]],0)</f>
        <v>516.4</v>
      </c>
      <c r="R362" t="str" cm="1">
        <f t="array" ref="R362">IFERROR(_xlfn.IFS(Table2[[#This Row],[booking_status]]="confirmed","Expected",Table2[[#This Row],[booking_status]]="checked-out","Actual"),"No Revenue")</f>
        <v>Expected</v>
      </c>
      <c r="S362" s="4">
        <f>Table2[[#This Row],[Revenue_Amount]]/Table2[[#This Row],[Num_Nights]]</f>
        <v>258.2</v>
      </c>
    </row>
    <row r="363" spans="1:19" hidden="1" x14ac:dyDescent="0.3">
      <c r="A363">
        <v>362</v>
      </c>
      <c r="B363" t="s">
        <v>14</v>
      </c>
      <c r="C363" s="9">
        <v>45291</v>
      </c>
      <c r="D363" s="9">
        <v>45298</v>
      </c>
      <c r="E363" s="10">
        <v>45267</v>
      </c>
      <c r="F363" t="s">
        <v>18</v>
      </c>
      <c r="G363">
        <v>158.6</v>
      </c>
      <c r="H363">
        <v>4</v>
      </c>
      <c r="I363">
        <v>3</v>
      </c>
      <c r="J363" t="s">
        <v>35</v>
      </c>
      <c r="K363" t="s">
        <v>29</v>
      </c>
      <c r="L363" t="s">
        <v>60</v>
      </c>
      <c r="M363" t="s">
        <v>36</v>
      </c>
      <c r="N363" t="s">
        <v>95</v>
      </c>
      <c r="O363">
        <f>Table2[[#This Row],[check_out_date]]-Table2[[#This Row],[check_in_date]]</f>
        <v>7</v>
      </c>
      <c r="P363">
        <f>Table2[[#This Row],[num_adults]]+Table2[[#This Row],[num_children]]</f>
        <v>7</v>
      </c>
      <c r="Q363" s="3">
        <f>IF(OR(Table2[[#This Row],[booking_status]]="confirmed",Table2[[#This Row],[booking_status]]="checked-out"),Table2[[#This Row],[room_rate_per_night]]*Table2[[#This Row],[Num_Nights]],0)</f>
        <v>0</v>
      </c>
      <c r="R363" t="str" cm="1">
        <f t="array" ref="R363">IFERROR(_xlfn.IFS(Table2[[#This Row],[booking_status]]="confirmed","Expected",Table2[[#This Row],[booking_status]]="checked-out","Actual"),"No Revenue")</f>
        <v>No Revenue</v>
      </c>
      <c r="S363" s="4">
        <f>Table2[[#This Row],[Revenue_Amount]]/Table2[[#This Row],[Num_Nights]]</f>
        <v>0</v>
      </c>
    </row>
    <row r="364" spans="1:19" x14ac:dyDescent="0.3">
      <c r="A364">
        <v>363</v>
      </c>
      <c r="B364" t="s">
        <v>50</v>
      </c>
      <c r="C364" s="9">
        <v>45102</v>
      </c>
      <c r="D364" s="9">
        <v>45109</v>
      </c>
      <c r="E364" s="10">
        <v>45096</v>
      </c>
      <c r="F364" t="s">
        <v>18</v>
      </c>
      <c r="G364">
        <v>261.61</v>
      </c>
      <c r="H364">
        <v>4</v>
      </c>
      <c r="I364">
        <v>0</v>
      </c>
      <c r="J364" t="s">
        <v>55</v>
      </c>
      <c r="K364" t="s">
        <v>20</v>
      </c>
      <c r="L364" t="s">
        <v>21</v>
      </c>
      <c r="M364" t="s">
        <v>36</v>
      </c>
      <c r="N364" t="s">
        <v>45</v>
      </c>
      <c r="O364">
        <f>Table2[[#This Row],[check_out_date]]-Table2[[#This Row],[check_in_date]]</f>
        <v>7</v>
      </c>
      <c r="P364">
        <f>Table2[[#This Row],[num_adults]]+Table2[[#This Row],[num_children]]</f>
        <v>4</v>
      </c>
      <c r="Q364" s="3">
        <f>IF(OR(Table2[[#This Row],[booking_status]]="confirmed",Table2[[#This Row],[booking_status]]="checked-out"),Table2[[#This Row],[room_rate_per_night]]*Table2[[#This Row],[Num_Nights]],0)</f>
        <v>1831.27</v>
      </c>
      <c r="R364" t="str" cm="1">
        <f t="array" ref="R364">IFERROR(_xlfn.IFS(Table2[[#This Row],[booking_status]]="confirmed","Expected",Table2[[#This Row],[booking_status]]="checked-out","Actual"),"No Revenue")</f>
        <v>Expected</v>
      </c>
      <c r="S364" s="4">
        <f>Table2[[#This Row],[Revenue_Amount]]/Table2[[#This Row],[Num_Nights]]</f>
        <v>261.61</v>
      </c>
    </row>
    <row r="365" spans="1:19" x14ac:dyDescent="0.3">
      <c r="A365">
        <v>364</v>
      </c>
      <c r="B365" t="s">
        <v>37</v>
      </c>
      <c r="C365" s="9">
        <v>44934</v>
      </c>
      <c r="D365" s="9">
        <v>44938</v>
      </c>
      <c r="E365" s="10">
        <v>44903</v>
      </c>
      <c r="F365" t="s">
        <v>27</v>
      </c>
      <c r="G365">
        <v>168.42</v>
      </c>
      <c r="H365">
        <v>2</v>
      </c>
      <c r="I365">
        <v>0</v>
      </c>
      <c r="J365" t="s">
        <v>28</v>
      </c>
      <c r="K365" t="s">
        <v>29</v>
      </c>
      <c r="L365" t="s">
        <v>56</v>
      </c>
      <c r="M365" t="s">
        <v>36</v>
      </c>
      <c r="N365" t="s">
        <v>41</v>
      </c>
      <c r="O365">
        <f>Table2[[#This Row],[check_out_date]]-Table2[[#This Row],[check_in_date]]</f>
        <v>4</v>
      </c>
      <c r="P365">
        <f>Table2[[#This Row],[num_adults]]+Table2[[#This Row],[num_children]]</f>
        <v>2</v>
      </c>
      <c r="Q365" s="3">
        <f>IF(OR(Table2[[#This Row],[booking_status]]="confirmed",Table2[[#This Row],[booking_status]]="checked-out"),Table2[[#This Row],[room_rate_per_night]]*Table2[[#This Row],[Num_Nights]],0)</f>
        <v>673.68</v>
      </c>
      <c r="R365" t="str" cm="1">
        <f t="array" ref="R365">IFERROR(_xlfn.IFS(Table2[[#This Row],[booking_status]]="confirmed","Expected",Table2[[#This Row],[booking_status]]="checked-out","Actual"),"No Revenue")</f>
        <v>Actual</v>
      </c>
      <c r="S365" s="4">
        <f>Table2[[#This Row],[Revenue_Amount]]/Table2[[#This Row],[Num_Nights]]</f>
        <v>168.42</v>
      </c>
    </row>
    <row r="366" spans="1:19" x14ac:dyDescent="0.3">
      <c r="A366">
        <v>365</v>
      </c>
      <c r="B366" t="s">
        <v>14</v>
      </c>
      <c r="C366" s="9">
        <v>44967</v>
      </c>
      <c r="D366" s="9">
        <v>44969</v>
      </c>
      <c r="E366" s="10">
        <v>44930</v>
      </c>
      <c r="F366" t="s">
        <v>27</v>
      </c>
      <c r="G366">
        <v>158.15</v>
      </c>
      <c r="H366">
        <v>1</v>
      </c>
      <c r="I366">
        <v>0</v>
      </c>
      <c r="J366" t="s">
        <v>28</v>
      </c>
      <c r="K366" t="s">
        <v>44</v>
      </c>
      <c r="L366" t="s">
        <v>56</v>
      </c>
      <c r="M366" t="s">
        <v>36</v>
      </c>
      <c r="N366" t="s">
        <v>41</v>
      </c>
      <c r="O366">
        <f>Table2[[#This Row],[check_out_date]]-Table2[[#This Row],[check_in_date]]</f>
        <v>2</v>
      </c>
      <c r="P366">
        <f>Table2[[#This Row],[num_adults]]+Table2[[#This Row],[num_children]]</f>
        <v>1</v>
      </c>
      <c r="Q366" s="3">
        <f>IF(OR(Table2[[#This Row],[booking_status]]="confirmed",Table2[[#This Row],[booking_status]]="checked-out"),Table2[[#This Row],[room_rate_per_night]]*Table2[[#This Row],[Num_Nights]],0)</f>
        <v>316.3</v>
      </c>
      <c r="R366" t="str" cm="1">
        <f t="array" ref="R366">IFERROR(_xlfn.IFS(Table2[[#This Row],[booking_status]]="confirmed","Expected",Table2[[#This Row],[booking_status]]="checked-out","Actual"),"No Revenue")</f>
        <v>Actual</v>
      </c>
      <c r="S366" s="4">
        <f>Table2[[#This Row],[Revenue_Amount]]/Table2[[#This Row],[Num_Nights]]</f>
        <v>158.15</v>
      </c>
    </row>
    <row r="367" spans="1:19" x14ac:dyDescent="0.3">
      <c r="A367">
        <v>366</v>
      </c>
      <c r="B367" t="s">
        <v>14</v>
      </c>
      <c r="C367" s="9">
        <v>45092</v>
      </c>
      <c r="D367" s="9">
        <v>45097</v>
      </c>
      <c r="E367" s="10">
        <v>45088</v>
      </c>
      <c r="F367" t="s">
        <v>54</v>
      </c>
      <c r="G367">
        <v>270.74</v>
      </c>
      <c r="H367">
        <v>1</v>
      </c>
      <c r="I367">
        <v>1</v>
      </c>
      <c r="J367" t="s">
        <v>94</v>
      </c>
      <c r="K367" t="s">
        <v>99</v>
      </c>
      <c r="L367" t="s">
        <v>56</v>
      </c>
      <c r="M367" t="s">
        <v>22</v>
      </c>
      <c r="N367" t="s">
        <v>41</v>
      </c>
      <c r="O367">
        <f>Table2[[#This Row],[check_out_date]]-Table2[[#This Row],[check_in_date]]</f>
        <v>5</v>
      </c>
      <c r="P367">
        <f>Table2[[#This Row],[num_adults]]+Table2[[#This Row],[num_children]]</f>
        <v>2</v>
      </c>
      <c r="Q367" s="3">
        <f>IF(OR(Table2[[#This Row],[booking_status]]="confirmed",Table2[[#This Row],[booking_status]]="checked-out"),Table2[[#This Row],[room_rate_per_night]]*Table2[[#This Row],[Num_Nights]],0)</f>
        <v>1353.7</v>
      </c>
      <c r="R367" t="str" cm="1">
        <f t="array" ref="R367">IFERROR(_xlfn.IFS(Table2[[#This Row],[booking_status]]="confirmed","Expected",Table2[[#This Row],[booking_status]]="checked-out","Actual"),"No Revenue")</f>
        <v>Actual</v>
      </c>
      <c r="S367" s="4">
        <f>Table2[[#This Row],[Revenue_Amount]]/Table2[[#This Row],[Num_Nights]]</f>
        <v>270.74</v>
      </c>
    </row>
    <row r="368" spans="1:19" x14ac:dyDescent="0.3">
      <c r="A368">
        <v>367</v>
      </c>
      <c r="B368" t="s">
        <v>14</v>
      </c>
      <c r="C368" s="9">
        <v>45089</v>
      </c>
      <c r="D368" s="9">
        <v>45096</v>
      </c>
      <c r="E368" s="10">
        <v>45081</v>
      </c>
      <c r="F368" t="s">
        <v>27</v>
      </c>
      <c r="G368">
        <v>134.25</v>
      </c>
      <c r="H368">
        <v>3</v>
      </c>
      <c r="I368">
        <v>2</v>
      </c>
      <c r="J368" t="s">
        <v>55</v>
      </c>
      <c r="K368" t="s">
        <v>99</v>
      </c>
      <c r="L368" t="s">
        <v>21</v>
      </c>
      <c r="M368" t="s">
        <v>22</v>
      </c>
      <c r="N368" t="s">
        <v>45</v>
      </c>
      <c r="O368">
        <f>Table2[[#This Row],[check_out_date]]-Table2[[#This Row],[check_in_date]]</f>
        <v>7</v>
      </c>
      <c r="P368">
        <f>Table2[[#This Row],[num_adults]]+Table2[[#This Row],[num_children]]</f>
        <v>5</v>
      </c>
      <c r="Q368" s="3">
        <f>IF(OR(Table2[[#This Row],[booking_status]]="confirmed",Table2[[#This Row],[booking_status]]="checked-out"),Table2[[#This Row],[room_rate_per_night]]*Table2[[#This Row],[Num_Nights]],0)</f>
        <v>939.75</v>
      </c>
      <c r="R368" t="str" cm="1">
        <f t="array" ref="R368">IFERROR(_xlfn.IFS(Table2[[#This Row],[booking_status]]="confirmed","Expected",Table2[[#This Row],[booking_status]]="checked-out","Actual"),"No Revenue")</f>
        <v>Expected</v>
      </c>
      <c r="S368" s="4">
        <f>Table2[[#This Row],[Revenue_Amount]]/Table2[[#This Row],[Num_Nights]]</f>
        <v>134.25</v>
      </c>
    </row>
    <row r="369" spans="1:19" x14ac:dyDescent="0.3">
      <c r="A369">
        <v>368</v>
      </c>
      <c r="B369" t="s">
        <v>50</v>
      </c>
      <c r="C369" s="9">
        <v>44936</v>
      </c>
      <c r="D369" s="9">
        <v>44944</v>
      </c>
      <c r="E369" s="10">
        <v>44917</v>
      </c>
      <c r="F369" t="s">
        <v>49</v>
      </c>
      <c r="G369">
        <v>94.44</v>
      </c>
      <c r="H369">
        <v>3</v>
      </c>
      <c r="I369">
        <v>3</v>
      </c>
      <c r="J369" t="s">
        <v>28</v>
      </c>
      <c r="K369" t="s">
        <v>66</v>
      </c>
      <c r="L369" t="s">
        <v>21</v>
      </c>
      <c r="M369" t="s">
        <v>36</v>
      </c>
      <c r="N369" t="s">
        <v>41</v>
      </c>
      <c r="O369">
        <f>Table2[[#This Row],[check_out_date]]-Table2[[#This Row],[check_in_date]]</f>
        <v>8</v>
      </c>
      <c r="P369">
        <f>Table2[[#This Row],[num_adults]]+Table2[[#This Row],[num_children]]</f>
        <v>6</v>
      </c>
      <c r="Q369" s="3">
        <f>IF(OR(Table2[[#This Row],[booking_status]]="confirmed",Table2[[#This Row],[booking_status]]="checked-out"),Table2[[#This Row],[room_rate_per_night]]*Table2[[#This Row],[Num_Nights]],0)</f>
        <v>755.52</v>
      </c>
      <c r="R369" t="str" cm="1">
        <f t="array" ref="R369">IFERROR(_xlfn.IFS(Table2[[#This Row],[booking_status]]="confirmed","Expected",Table2[[#This Row],[booking_status]]="checked-out","Actual"),"No Revenue")</f>
        <v>Expected</v>
      </c>
      <c r="S369" s="4">
        <f>Table2[[#This Row],[Revenue_Amount]]/Table2[[#This Row],[Num_Nights]]</f>
        <v>94.44</v>
      </c>
    </row>
    <row r="370" spans="1:19" hidden="1" x14ac:dyDescent="0.3">
      <c r="A370">
        <v>369</v>
      </c>
      <c r="B370" t="s">
        <v>50</v>
      </c>
      <c r="C370" s="9">
        <v>45250</v>
      </c>
      <c r="D370" s="9">
        <v>45253</v>
      </c>
      <c r="E370" s="10">
        <v>45190</v>
      </c>
      <c r="F370" t="s">
        <v>27</v>
      </c>
      <c r="G370">
        <v>181.7</v>
      </c>
      <c r="H370">
        <v>2</v>
      </c>
      <c r="I370">
        <v>0</v>
      </c>
      <c r="J370" t="s">
        <v>35</v>
      </c>
      <c r="K370" t="s">
        <v>66</v>
      </c>
      <c r="L370" t="s">
        <v>60</v>
      </c>
      <c r="M370" t="s">
        <v>36</v>
      </c>
      <c r="N370" t="s">
        <v>45</v>
      </c>
      <c r="O370">
        <f>Table2[[#This Row],[check_out_date]]-Table2[[#This Row],[check_in_date]]</f>
        <v>3</v>
      </c>
      <c r="P370">
        <f>Table2[[#This Row],[num_adults]]+Table2[[#This Row],[num_children]]</f>
        <v>2</v>
      </c>
      <c r="Q370" s="3">
        <f>IF(OR(Table2[[#This Row],[booking_status]]="confirmed",Table2[[#This Row],[booking_status]]="checked-out"),Table2[[#This Row],[room_rate_per_night]]*Table2[[#This Row],[Num_Nights]],0)</f>
        <v>0</v>
      </c>
      <c r="R370" t="str" cm="1">
        <f t="array" ref="R370">IFERROR(_xlfn.IFS(Table2[[#This Row],[booking_status]]="confirmed","Expected",Table2[[#This Row],[booking_status]]="checked-out","Actual"),"No Revenue")</f>
        <v>No Revenue</v>
      </c>
      <c r="S370" s="4">
        <f>Table2[[#This Row],[Revenue_Amount]]/Table2[[#This Row],[Num_Nights]]</f>
        <v>0</v>
      </c>
    </row>
    <row r="371" spans="1:19" hidden="1" x14ac:dyDescent="0.3">
      <c r="A371">
        <v>370</v>
      </c>
      <c r="B371" t="s">
        <v>14</v>
      </c>
      <c r="C371" s="9">
        <v>44931</v>
      </c>
      <c r="D371" s="9">
        <v>44935</v>
      </c>
      <c r="E371" s="10">
        <v>44924</v>
      </c>
      <c r="F371" t="s">
        <v>54</v>
      </c>
      <c r="G371">
        <v>403.41</v>
      </c>
      <c r="H371">
        <v>3</v>
      </c>
      <c r="I371">
        <v>0</v>
      </c>
      <c r="J371" t="s">
        <v>35</v>
      </c>
      <c r="K371" t="s">
        <v>20</v>
      </c>
      <c r="L371" t="s">
        <v>21</v>
      </c>
      <c r="M371" t="s">
        <v>36</v>
      </c>
      <c r="N371" t="s">
        <v>41</v>
      </c>
      <c r="O371">
        <f>Table2[[#This Row],[check_out_date]]-Table2[[#This Row],[check_in_date]]</f>
        <v>4</v>
      </c>
      <c r="P371">
        <f>Table2[[#This Row],[num_adults]]+Table2[[#This Row],[num_children]]</f>
        <v>3</v>
      </c>
      <c r="Q371" s="3">
        <f>IF(OR(Table2[[#This Row],[booking_status]]="confirmed",Table2[[#This Row],[booking_status]]="checked-out"),Table2[[#This Row],[room_rate_per_night]]*Table2[[#This Row],[Num_Nights]],0)</f>
        <v>1613.64</v>
      </c>
      <c r="R371" t="str" cm="1">
        <f t="array" ref="R371">IFERROR(_xlfn.IFS(Table2[[#This Row],[booking_status]]="confirmed","Expected",Table2[[#This Row],[booking_status]]="checked-out","Actual"),"No Revenue")</f>
        <v>Expected</v>
      </c>
      <c r="S371" s="4">
        <f>Table2[[#This Row],[Revenue_Amount]]/Table2[[#This Row],[Num_Nights]]</f>
        <v>403.41</v>
      </c>
    </row>
    <row r="372" spans="1:19" hidden="1" x14ac:dyDescent="0.3">
      <c r="A372">
        <v>371</v>
      </c>
      <c r="B372" t="s">
        <v>14</v>
      </c>
      <c r="C372" s="9">
        <v>45038</v>
      </c>
      <c r="D372" s="9">
        <v>45044</v>
      </c>
      <c r="E372" s="10">
        <v>44996</v>
      </c>
      <c r="F372" t="s">
        <v>54</v>
      </c>
      <c r="G372">
        <v>422.35</v>
      </c>
      <c r="H372">
        <v>2</v>
      </c>
      <c r="I372">
        <v>0</v>
      </c>
      <c r="J372" t="s">
        <v>35</v>
      </c>
      <c r="K372" t="s">
        <v>66</v>
      </c>
      <c r="L372" t="s">
        <v>21</v>
      </c>
      <c r="M372" t="s">
        <v>36</v>
      </c>
      <c r="N372" t="s">
        <v>41</v>
      </c>
      <c r="O372">
        <f>Table2[[#This Row],[check_out_date]]-Table2[[#This Row],[check_in_date]]</f>
        <v>6</v>
      </c>
      <c r="P372">
        <f>Table2[[#This Row],[num_adults]]+Table2[[#This Row],[num_children]]</f>
        <v>2</v>
      </c>
      <c r="Q372" s="3">
        <f>IF(OR(Table2[[#This Row],[booking_status]]="confirmed",Table2[[#This Row],[booking_status]]="checked-out"),Table2[[#This Row],[room_rate_per_night]]*Table2[[#This Row],[Num_Nights]],0)</f>
        <v>2534.1000000000004</v>
      </c>
      <c r="R372" t="str" cm="1">
        <f t="array" ref="R372">IFERROR(_xlfn.IFS(Table2[[#This Row],[booking_status]]="confirmed","Expected",Table2[[#This Row],[booking_status]]="checked-out","Actual"),"No Revenue")</f>
        <v>Expected</v>
      </c>
      <c r="S372" s="4">
        <f>Table2[[#This Row],[Revenue_Amount]]/Table2[[#This Row],[Num_Nights]]</f>
        <v>422.35000000000008</v>
      </c>
    </row>
    <row r="373" spans="1:19" x14ac:dyDescent="0.3">
      <c r="A373">
        <v>372</v>
      </c>
      <c r="B373" t="s">
        <v>37</v>
      </c>
      <c r="C373" s="9">
        <v>45095</v>
      </c>
      <c r="D373" s="9">
        <v>45100</v>
      </c>
      <c r="E373" s="10">
        <v>45088</v>
      </c>
      <c r="F373" t="s">
        <v>18</v>
      </c>
      <c r="G373">
        <v>213.53</v>
      </c>
      <c r="H373">
        <v>2</v>
      </c>
      <c r="I373">
        <v>0</v>
      </c>
      <c r="J373" t="s">
        <v>94</v>
      </c>
      <c r="K373" t="s">
        <v>44</v>
      </c>
      <c r="L373" t="s">
        <v>21</v>
      </c>
      <c r="M373" t="s">
        <v>36</v>
      </c>
      <c r="N373" t="s">
        <v>30</v>
      </c>
      <c r="O373">
        <f>Table2[[#This Row],[check_out_date]]-Table2[[#This Row],[check_in_date]]</f>
        <v>5</v>
      </c>
      <c r="P373">
        <f>Table2[[#This Row],[num_adults]]+Table2[[#This Row],[num_children]]</f>
        <v>2</v>
      </c>
      <c r="Q373" s="3">
        <f>IF(OR(Table2[[#This Row],[booking_status]]="confirmed",Table2[[#This Row],[booking_status]]="checked-out"),Table2[[#This Row],[room_rate_per_night]]*Table2[[#This Row],[Num_Nights]],0)</f>
        <v>1067.6500000000001</v>
      </c>
      <c r="R373" t="str" cm="1">
        <f t="array" ref="R373">IFERROR(_xlfn.IFS(Table2[[#This Row],[booking_status]]="confirmed","Expected",Table2[[#This Row],[booking_status]]="checked-out","Actual"),"No Revenue")</f>
        <v>Expected</v>
      </c>
      <c r="S373" s="4">
        <f>Table2[[#This Row],[Revenue_Amount]]/Table2[[#This Row],[Num_Nights]]</f>
        <v>213.53000000000003</v>
      </c>
    </row>
    <row r="374" spans="1:19" x14ac:dyDescent="0.3">
      <c r="A374">
        <v>373</v>
      </c>
      <c r="B374" t="s">
        <v>31</v>
      </c>
      <c r="C374" s="9">
        <v>45110</v>
      </c>
      <c r="D374" s="9">
        <v>45117</v>
      </c>
      <c r="E374" s="10">
        <v>45081</v>
      </c>
      <c r="F374" t="s">
        <v>27</v>
      </c>
      <c r="G374">
        <v>158.66999999999999</v>
      </c>
      <c r="H374">
        <v>1</v>
      </c>
      <c r="I374">
        <v>0</v>
      </c>
      <c r="J374" t="s">
        <v>55</v>
      </c>
      <c r="K374" t="s">
        <v>99</v>
      </c>
      <c r="L374" t="s">
        <v>60</v>
      </c>
      <c r="M374" t="s">
        <v>36</v>
      </c>
      <c r="N374" t="s">
        <v>23</v>
      </c>
      <c r="O374">
        <f>Table2[[#This Row],[check_out_date]]-Table2[[#This Row],[check_in_date]]</f>
        <v>7</v>
      </c>
      <c r="P374">
        <f>Table2[[#This Row],[num_adults]]+Table2[[#This Row],[num_children]]</f>
        <v>1</v>
      </c>
      <c r="Q374" s="3">
        <f>IF(OR(Table2[[#This Row],[booking_status]]="confirmed",Table2[[#This Row],[booking_status]]="checked-out"),Table2[[#This Row],[room_rate_per_night]]*Table2[[#This Row],[Num_Nights]],0)</f>
        <v>0</v>
      </c>
      <c r="R374" t="str" cm="1">
        <f t="array" ref="R374">IFERROR(_xlfn.IFS(Table2[[#This Row],[booking_status]]="confirmed","Expected",Table2[[#This Row],[booking_status]]="checked-out","Actual"),"No Revenue")</f>
        <v>No Revenue</v>
      </c>
      <c r="S374" s="4">
        <f>Table2[[#This Row],[Revenue_Amount]]/Table2[[#This Row],[Num_Nights]]</f>
        <v>0</v>
      </c>
    </row>
    <row r="375" spans="1:19" x14ac:dyDescent="0.3">
      <c r="A375">
        <v>374</v>
      </c>
      <c r="B375" t="s">
        <v>31</v>
      </c>
      <c r="C375" s="9">
        <v>45103</v>
      </c>
      <c r="D375" s="9">
        <v>45109</v>
      </c>
      <c r="E375" s="10">
        <v>45090</v>
      </c>
      <c r="F375" t="s">
        <v>54</v>
      </c>
      <c r="G375">
        <v>225.33</v>
      </c>
      <c r="H375">
        <v>1</v>
      </c>
      <c r="I375">
        <v>1</v>
      </c>
      <c r="J375" t="s">
        <v>28</v>
      </c>
      <c r="K375" t="s">
        <v>99</v>
      </c>
      <c r="L375" t="s">
        <v>56</v>
      </c>
      <c r="M375" t="s">
        <v>36</v>
      </c>
      <c r="N375" t="s">
        <v>41</v>
      </c>
      <c r="O375">
        <f>Table2[[#This Row],[check_out_date]]-Table2[[#This Row],[check_in_date]]</f>
        <v>6</v>
      </c>
      <c r="P375">
        <f>Table2[[#This Row],[num_adults]]+Table2[[#This Row],[num_children]]</f>
        <v>2</v>
      </c>
      <c r="Q375" s="3">
        <f>IF(OR(Table2[[#This Row],[booking_status]]="confirmed",Table2[[#This Row],[booking_status]]="checked-out"),Table2[[#This Row],[room_rate_per_night]]*Table2[[#This Row],[Num_Nights]],0)</f>
        <v>1351.98</v>
      </c>
      <c r="R375" t="str" cm="1">
        <f t="array" ref="R375">IFERROR(_xlfn.IFS(Table2[[#This Row],[booking_status]]="confirmed","Expected",Table2[[#This Row],[booking_status]]="checked-out","Actual"),"No Revenue")</f>
        <v>Actual</v>
      </c>
      <c r="S375" s="4">
        <f>Table2[[#This Row],[Revenue_Amount]]/Table2[[#This Row],[Num_Nights]]</f>
        <v>225.33</v>
      </c>
    </row>
    <row r="376" spans="1:19" x14ac:dyDescent="0.3">
      <c r="A376">
        <v>375</v>
      </c>
      <c r="B376" t="s">
        <v>14</v>
      </c>
      <c r="C376" s="9">
        <v>45064</v>
      </c>
      <c r="D376" s="9">
        <v>45067</v>
      </c>
      <c r="E376" s="10">
        <v>45012</v>
      </c>
      <c r="F376" t="s">
        <v>18</v>
      </c>
      <c r="G376">
        <v>183.07</v>
      </c>
      <c r="H376">
        <v>1</v>
      </c>
      <c r="I376">
        <v>0</v>
      </c>
      <c r="J376" t="s">
        <v>55</v>
      </c>
      <c r="K376" t="s">
        <v>20</v>
      </c>
      <c r="L376" t="s">
        <v>21</v>
      </c>
      <c r="M376" t="s">
        <v>36</v>
      </c>
      <c r="N376" t="s">
        <v>41</v>
      </c>
      <c r="O376">
        <f>Table2[[#This Row],[check_out_date]]-Table2[[#This Row],[check_in_date]]</f>
        <v>3</v>
      </c>
      <c r="P376">
        <f>Table2[[#This Row],[num_adults]]+Table2[[#This Row],[num_children]]</f>
        <v>1</v>
      </c>
      <c r="Q376" s="3">
        <f>IF(OR(Table2[[#This Row],[booking_status]]="confirmed",Table2[[#This Row],[booking_status]]="checked-out"),Table2[[#This Row],[room_rate_per_night]]*Table2[[#This Row],[Num_Nights]],0)</f>
        <v>549.21</v>
      </c>
      <c r="R376" t="str" cm="1">
        <f t="array" ref="R376">IFERROR(_xlfn.IFS(Table2[[#This Row],[booking_status]]="confirmed","Expected",Table2[[#This Row],[booking_status]]="checked-out","Actual"),"No Revenue")</f>
        <v>Expected</v>
      </c>
      <c r="S376" s="4">
        <f>Table2[[#This Row],[Revenue_Amount]]/Table2[[#This Row],[Num_Nights]]</f>
        <v>183.07000000000002</v>
      </c>
    </row>
    <row r="377" spans="1:19" x14ac:dyDescent="0.3">
      <c r="A377">
        <v>376</v>
      </c>
      <c r="B377" t="s">
        <v>31</v>
      </c>
      <c r="C377" s="9">
        <v>45138</v>
      </c>
      <c r="D377" s="9">
        <v>45141</v>
      </c>
      <c r="E377" s="10">
        <v>45133</v>
      </c>
      <c r="F377" t="s">
        <v>18</v>
      </c>
      <c r="G377">
        <v>242.91</v>
      </c>
      <c r="H377">
        <v>2</v>
      </c>
      <c r="I377">
        <v>0</v>
      </c>
      <c r="J377" t="s">
        <v>28</v>
      </c>
      <c r="K377" t="s">
        <v>99</v>
      </c>
      <c r="L377" t="s">
        <v>21</v>
      </c>
      <c r="M377" t="s">
        <v>36</v>
      </c>
      <c r="N377" t="s">
        <v>95</v>
      </c>
      <c r="O377">
        <f>Table2[[#This Row],[check_out_date]]-Table2[[#This Row],[check_in_date]]</f>
        <v>3</v>
      </c>
      <c r="P377">
        <f>Table2[[#This Row],[num_adults]]+Table2[[#This Row],[num_children]]</f>
        <v>2</v>
      </c>
      <c r="Q377" s="3">
        <f>IF(OR(Table2[[#This Row],[booking_status]]="confirmed",Table2[[#This Row],[booking_status]]="checked-out"),Table2[[#This Row],[room_rate_per_night]]*Table2[[#This Row],[Num_Nights]],0)</f>
        <v>728.73</v>
      </c>
      <c r="R377" t="str" cm="1">
        <f t="array" ref="R377">IFERROR(_xlfn.IFS(Table2[[#This Row],[booking_status]]="confirmed","Expected",Table2[[#This Row],[booking_status]]="checked-out","Actual"),"No Revenue")</f>
        <v>Expected</v>
      </c>
      <c r="S377" s="4">
        <f>Table2[[#This Row],[Revenue_Amount]]/Table2[[#This Row],[Num_Nights]]</f>
        <v>242.91</v>
      </c>
    </row>
    <row r="378" spans="1:19" x14ac:dyDescent="0.3">
      <c r="A378">
        <v>377</v>
      </c>
      <c r="B378" t="s">
        <v>37</v>
      </c>
      <c r="C378" s="9">
        <v>45118</v>
      </c>
      <c r="D378" s="9">
        <v>45126</v>
      </c>
      <c r="E378" s="10">
        <v>45091</v>
      </c>
      <c r="F378" t="s">
        <v>18</v>
      </c>
      <c r="G378">
        <v>217.25</v>
      </c>
      <c r="H378">
        <v>2</v>
      </c>
      <c r="I378">
        <v>0</v>
      </c>
      <c r="J378" t="s">
        <v>55</v>
      </c>
      <c r="K378" t="s">
        <v>99</v>
      </c>
      <c r="L378" t="s">
        <v>60</v>
      </c>
      <c r="M378" t="s">
        <v>36</v>
      </c>
      <c r="N378" t="s">
        <v>95</v>
      </c>
      <c r="O378">
        <f>Table2[[#This Row],[check_out_date]]-Table2[[#This Row],[check_in_date]]</f>
        <v>8</v>
      </c>
      <c r="P378">
        <f>Table2[[#This Row],[num_adults]]+Table2[[#This Row],[num_children]]</f>
        <v>2</v>
      </c>
      <c r="Q378" s="3">
        <f>IF(OR(Table2[[#This Row],[booking_status]]="confirmed",Table2[[#This Row],[booking_status]]="checked-out"),Table2[[#This Row],[room_rate_per_night]]*Table2[[#This Row],[Num_Nights]],0)</f>
        <v>0</v>
      </c>
      <c r="R378" t="str" cm="1">
        <f t="array" ref="R378">IFERROR(_xlfn.IFS(Table2[[#This Row],[booking_status]]="confirmed","Expected",Table2[[#This Row],[booking_status]]="checked-out","Actual"),"No Revenue")</f>
        <v>No Revenue</v>
      </c>
      <c r="S378" s="4">
        <f>Table2[[#This Row],[Revenue_Amount]]/Table2[[#This Row],[Num_Nights]]</f>
        <v>0</v>
      </c>
    </row>
    <row r="379" spans="1:19" x14ac:dyDescent="0.3">
      <c r="A379">
        <v>378</v>
      </c>
      <c r="B379" t="s">
        <v>37</v>
      </c>
      <c r="C379" s="9">
        <v>45202</v>
      </c>
      <c r="D379" s="9">
        <v>45205</v>
      </c>
      <c r="E379" s="10">
        <v>45127</v>
      </c>
      <c r="F379" t="s">
        <v>49</v>
      </c>
      <c r="G379">
        <v>99.21</v>
      </c>
      <c r="H379">
        <v>2</v>
      </c>
      <c r="I379">
        <v>0</v>
      </c>
      <c r="J379" t="s">
        <v>55</v>
      </c>
      <c r="K379" t="s">
        <v>99</v>
      </c>
      <c r="L379" t="s">
        <v>60</v>
      </c>
      <c r="M379" t="s">
        <v>36</v>
      </c>
      <c r="N379" t="s">
        <v>45</v>
      </c>
      <c r="O379">
        <f>Table2[[#This Row],[check_out_date]]-Table2[[#This Row],[check_in_date]]</f>
        <v>3</v>
      </c>
      <c r="P379">
        <f>Table2[[#This Row],[num_adults]]+Table2[[#This Row],[num_children]]</f>
        <v>2</v>
      </c>
      <c r="Q379" s="3">
        <f>IF(OR(Table2[[#This Row],[booking_status]]="confirmed",Table2[[#This Row],[booking_status]]="checked-out"),Table2[[#This Row],[room_rate_per_night]]*Table2[[#This Row],[Num_Nights]],0)</f>
        <v>0</v>
      </c>
      <c r="R379" t="str" cm="1">
        <f t="array" ref="R379">IFERROR(_xlfn.IFS(Table2[[#This Row],[booking_status]]="confirmed","Expected",Table2[[#This Row],[booking_status]]="checked-out","Actual"),"No Revenue")</f>
        <v>No Revenue</v>
      </c>
      <c r="S379" s="4">
        <f>Table2[[#This Row],[Revenue_Amount]]/Table2[[#This Row],[Num_Nights]]</f>
        <v>0</v>
      </c>
    </row>
    <row r="380" spans="1:19" x14ac:dyDescent="0.3">
      <c r="A380">
        <v>379</v>
      </c>
      <c r="B380" t="s">
        <v>37</v>
      </c>
      <c r="C380" s="9">
        <v>45180</v>
      </c>
      <c r="D380" s="9">
        <v>45183</v>
      </c>
      <c r="E380" s="10">
        <v>45136</v>
      </c>
      <c r="F380" t="s">
        <v>27</v>
      </c>
      <c r="G380">
        <v>139.6</v>
      </c>
      <c r="H380">
        <v>2</v>
      </c>
      <c r="I380">
        <v>3</v>
      </c>
      <c r="J380" t="s">
        <v>28</v>
      </c>
      <c r="K380" t="s">
        <v>66</v>
      </c>
      <c r="L380" t="s">
        <v>21</v>
      </c>
      <c r="M380" t="s">
        <v>36</v>
      </c>
      <c r="N380" t="s">
        <v>41</v>
      </c>
      <c r="O380">
        <f>Table2[[#This Row],[check_out_date]]-Table2[[#This Row],[check_in_date]]</f>
        <v>3</v>
      </c>
      <c r="P380">
        <f>Table2[[#This Row],[num_adults]]+Table2[[#This Row],[num_children]]</f>
        <v>5</v>
      </c>
      <c r="Q380" s="3">
        <f>IF(OR(Table2[[#This Row],[booking_status]]="confirmed",Table2[[#This Row],[booking_status]]="checked-out"),Table2[[#This Row],[room_rate_per_night]]*Table2[[#This Row],[Num_Nights]],0)</f>
        <v>418.79999999999995</v>
      </c>
      <c r="R380" t="str" cm="1">
        <f t="array" ref="R380">IFERROR(_xlfn.IFS(Table2[[#This Row],[booking_status]]="confirmed","Expected",Table2[[#This Row],[booking_status]]="checked-out","Actual"),"No Revenue")</f>
        <v>Expected</v>
      </c>
      <c r="S380" s="4">
        <f>Table2[[#This Row],[Revenue_Amount]]/Table2[[#This Row],[Num_Nights]]</f>
        <v>139.6</v>
      </c>
    </row>
    <row r="381" spans="1:19" hidden="1" x14ac:dyDescent="0.3">
      <c r="A381">
        <v>380</v>
      </c>
      <c r="B381" t="s">
        <v>50</v>
      </c>
      <c r="C381" s="9">
        <v>44988</v>
      </c>
      <c r="D381" s="9">
        <v>44989</v>
      </c>
      <c r="E381" s="10">
        <v>44962</v>
      </c>
      <c r="F381" t="s">
        <v>54</v>
      </c>
      <c r="G381">
        <v>371.07</v>
      </c>
      <c r="H381">
        <v>1</v>
      </c>
      <c r="I381">
        <v>0</v>
      </c>
      <c r="J381" t="s">
        <v>35</v>
      </c>
      <c r="K381" t="s">
        <v>66</v>
      </c>
      <c r="L381" t="s">
        <v>56</v>
      </c>
      <c r="M381" t="s">
        <v>22</v>
      </c>
      <c r="N381" t="s">
        <v>95</v>
      </c>
      <c r="O381">
        <f>Table2[[#This Row],[check_out_date]]-Table2[[#This Row],[check_in_date]]</f>
        <v>1</v>
      </c>
      <c r="P381">
        <f>Table2[[#This Row],[num_adults]]+Table2[[#This Row],[num_children]]</f>
        <v>1</v>
      </c>
      <c r="Q381" s="3">
        <f>IF(OR(Table2[[#This Row],[booking_status]]="confirmed",Table2[[#This Row],[booking_status]]="checked-out"),Table2[[#This Row],[room_rate_per_night]]*Table2[[#This Row],[Num_Nights]],0)</f>
        <v>371.07</v>
      </c>
      <c r="R381" t="str" cm="1">
        <f t="array" ref="R381">IFERROR(_xlfn.IFS(Table2[[#This Row],[booking_status]]="confirmed","Expected",Table2[[#This Row],[booking_status]]="checked-out","Actual"),"No Revenue")</f>
        <v>Actual</v>
      </c>
      <c r="S381" s="4">
        <f>Table2[[#This Row],[Revenue_Amount]]/Table2[[#This Row],[Num_Nights]]</f>
        <v>371.07</v>
      </c>
    </row>
    <row r="382" spans="1:19" hidden="1" x14ac:dyDescent="0.3">
      <c r="A382">
        <v>381</v>
      </c>
      <c r="B382" t="s">
        <v>37</v>
      </c>
      <c r="C382" s="9">
        <v>45247</v>
      </c>
      <c r="D382" s="9">
        <v>45249</v>
      </c>
      <c r="E382" s="10">
        <v>45206</v>
      </c>
      <c r="F382" t="s">
        <v>27</v>
      </c>
      <c r="G382">
        <v>188.87</v>
      </c>
      <c r="H382">
        <v>2</v>
      </c>
      <c r="I382">
        <v>0</v>
      </c>
      <c r="J382" t="s">
        <v>35</v>
      </c>
      <c r="K382" t="s">
        <v>44</v>
      </c>
      <c r="L382" t="s">
        <v>56</v>
      </c>
      <c r="M382" t="s">
        <v>36</v>
      </c>
      <c r="N382" t="s">
        <v>95</v>
      </c>
      <c r="O382">
        <f>Table2[[#This Row],[check_out_date]]-Table2[[#This Row],[check_in_date]]</f>
        <v>2</v>
      </c>
      <c r="P382">
        <f>Table2[[#This Row],[num_adults]]+Table2[[#This Row],[num_children]]</f>
        <v>2</v>
      </c>
      <c r="Q382" s="3">
        <f>IF(OR(Table2[[#This Row],[booking_status]]="confirmed",Table2[[#This Row],[booking_status]]="checked-out"),Table2[[#This Row],[room_rate_per_night]]*Table2[[#This Row],[Num_Nights]],0)</f>
        <v>377.74</v>
      </c>
      <c r="R382" t="str" cm="1">
        <f t="array" ref="R382">IFERROR(_xlfn.IFS(Table2[[#This Row],[booking_status]]="confirmed","Expected",Table2[[#This Row],[booking_status]]="checked-out","Actual"),"No Revenue")</f>
        <v>Actual</v>
      </c>
      <c r="S382" s="4">
        <f>Table2[[#This Row],[Revenue_Amount]]/Table2[[#This Row],[Num_Nights]]</f>
        <v>188.87</v>
      </c>
    </row>
    <row r="383" spans="1:19" x14ac:dyDescent="0.3">
      <c r="A383">
        <v>382</v>
      </c>
      <c r="B383" t="s">
        <v>31</v>
      </c>
      <c r="C383" s="9">
        <v>44951</v>
      </c>
      <c r="D383" s="9">
        <v>44955</v>
      </c>
      <c r="E383" s="10">
        <v>44911</v>
      </c>
      <c r="F383" t="s">
        <v>27</v>
      </c>
      <c r="G383">
        <v>107</v>
      </c>
      <c r="H383">
        <v>1</v>
      </c>
      <c r="I383">
        <v>0</v>
      </c>
      <c r="J383" t="s">
        <v>55</v>
      </c>
      <c r="K383" t="s">
        <v>29</v>
      </c>
      <c r="L383" t="s">
        <v>60</v>
      </c>
      <c r="M383" t="s">
        <v>36</v>
      </c>
      <c r="N383" t="s">
        <v>41</v>
      </c>
      <c r="O383">
        <f>Table2[[#This Row],[check_out_date]]-Table2[[#This Row],[check_in_date]]</f>
        <v>4</v>
      </c>
      <c r="P383">
        <f>Table2[[#This Row],[num_adults]]+Table2[[#This Row],[num_children]]</f>
        <v>1</v>
      </c>
      <c r="Q383" s="3">
        <f>IF(OR(Table2[[#This Row],[booking_status]]="confirmed",Table2[[#This Row],[booking_status]]="checked-out"),Table2[[#This Row],[room_rate_per_night]]*Table2[[#This Row],[Num_Nights]],0)</f>
        <v>0</v>
      </c>
      <c r="R383" t="str" cm="1">
        <f t="array" ref="R383">IFERROR(_xlfn.IFS(Table2[[#This Row],[booking_status]]="confirmed","Expected",Table2[[#This Row],[booking_status]]="checked-out","Actual"),"No Revenue")</f>
        <v>No Revenue</v>
      </c>
      <c r="S383" s="4">
        <f>Table2[[#This Row],[Revenue_Amount]]/Table2[[#This Row],[Num_Nights]]</f>
        <v>0</v>
      </c>
    </row>
    <row r="384" spans="1:19" x14ac:dyDescent="0.3">
      <c r="A384">
        <v>383</v>
      </c>
      <c r="B384" t="s">
        <v>31</v>
      </c>
      <c r="C384" s="9">
        <v>44977</v>
      </c>
      <c r="D384" s="9">
        <v>44979</v>
      </c>
      <c r="E384" s="10">
        <v>44944</v>
      </c>
      <c r="F384" t="s">
        <v>27</v>
      </c>
      <c r="G384">
        <v>111.96</v>
      </c>
      <c r="H384">
        <v>4</v>
      </c>
      <c r="I384">
        <v>2</v>
      </c>
      <c r="J384" t="s">
        <v>55</v>
      </c>
      <c r="K384" t="s">
        <v>99</v>
      </c>
      <c r="L384" t="s">
        <v>21</v>
      </c>
      <c r="M384" t="s">
        <v>36</v>
      </c>
      <c r="N384" t="s">
        <v>41</v>
      </c>
      <c r="O384">
        <f>Table2[[#This Row],[check_out_date]]-Table2[[#This Row],[check_in_date]]</f>
        <v>2</v>
      </c>
      <c r="P384">
        <f>Table2[[#This Row],[num_adults]]+Table2[[#This Row],[num_children]]</f>
        <v>6</v>
      </c>
      <c r="Q384" s="3">
        <f>IF(OR(Table2[[#This Row],[booking_status]]="confirmed",Table2[[#This Row],[booking_status]]="checked-out"),Table2[[#This Row],[room_rate_per_night]]*Table2[[#This Row],[Num_Nights]],0)</f>
        <v>223.92</v>
      </c>
      <c r="R384" t="str" cm="1">
        <f t="array" ref="R384">IFERROR(_xlfn.IFS(Table2[[#This Row],[booking_status]]="confirmed","Expected",Table2[[#This Row],[booking_status]]="checked-out","Actual"),"No Revenue")</f>
        <v>Expected</v>
      </c>
      <c r="S384" s="4">
        <f>Table2[[#This Row],[Revenue_Amount]]/Table2[[#This Row],[Num_Nights]]</f>
        <v>111.96</v>
      </c>
    </row>
    <row r="385" spans="1:19" x14ac:dyDescent="0.3">
      <c r="A385">
        <v>384</v>
      </c>
      <c r="B385" t="s">
        <v>37</v>
      </c>
      <c r="C385" s="9">
        <v>45082</v>
      </c>
      <c r="D385" s="9">
        <v>45092</v>
      </c>
      <c r="E385" s="10">
        <v>45077</v>
      </c>
      <c r="F385" t="s">
        <v>49</v>
      </c>
      <c r="G385">
        <v>73.33</v>
      </c>
      <c r="H385">
        <v>2</v>
      </c>
      <c r="I385">
        <v>0</v>
      </c>
      <c r="J385" t="s">
        <v>55</v>
      </c>
      <c r="K385" t="s">
        <v>44</v>
      </c>
      <c r="L385" t="s">
        <v>60</v>
      </c>
      <c r="M385" t="s">
        <v>36</v>
      </c>
      <c r="N385" t="s">
        <v>41</v>
      </c>
      <c r="O385">
        <f>Table2[[#This Row],[check_out_date]]-Table2[[#This Row],[check_in_date]]</f>
        <v>10</v>
      </c>
      <c r="P385">
        <f>Table2[[#This Row],[num_adults]]+Table2[[#This Row],[num_children]]</f>
        <v>2</v>
      </c>
      <c r="Q385" s="3">
        <f>IF(OR(Table2[[#This Row],[booking_status]]="confirmed",Table2[[#This Row],[booking_status]]="checked-out"),Table2[[#This Row],[room_rate_per_night]]*Table2[[#This Row],[Num_Nights]],0)</f>
        <v>0</v>
      </c>
      <c r="R385" t="str" cm="1">
        <f t="array" ref="R385">IFERROR(_xlfn.IFS(Table2[[#This Row],[booking_status]]="confirmed","Expected",Table2[[#This Row],[booking_status]]="checked-out","Actual"),"No Revenue")</f>
        <v>No Revenue</v>
      </c>
      <c r="S385" s="4">
        <f>Table2[[#This Row],[Revenue_Amount]]/Table2[[#This Row],[Num_Nights]]</f>
        <v>0</v>
      </c>
    </row>
    <row r="386" spans="1:19" hidden="1" x14ac:dyDescent="0.3">
      <c r="A386">
        <v>385</v>
      </c>
      <c r="B386" t="s">
        <v>37</v>
      </c>
      <c r="C386" s="9">
        <v>45057</v>
      </c>
      <c r="D386" s="9">
        <v>45064</v>
      </c>
      <c r="E386" s="10">
        <v>45004</v>
      </c>
      <c r="F386" t="s">
        <v>54</v>
      </c>
      <c r="G386">
        <v>487.39</v>
      </c>
      <c r="H386">
        <v>2</v>
      </c>
      <c r="I386">
        <v>0</v>
      </c>
      <c r="J386" t="s">
        <v>35</v>
      </c>
      <c r="K386" t="s">
        <v>29</v>
      </c>
      <c r="L386" t="s">
        <v>21</v>
      </c>
      <c r="M386" t="s">
        <v>36</v>
      </c>
      <c r="N386" t="s">
        <v>23</v>
      </c>
      <c r="O386">
        <f>Table2[[#This Row],[check_out_date]]-Table2[[#This Row],[check_in_date]]</f>
        <v>7</v>
      </c>
      <c r="P386">
        <f>Table2[[#This Row],[num_adults]]+Table2[[#This Row],[num_children]]</f>
        <v>2</v>
      </c>
      <c r="Q386" s="3">
        <f>IF(OR(Table2[[#This Row],[booking_status]]="confirmed",Table2[[#This Row],[booking_status]]="checked-out"),Table2[[#This Row],[room_rate_per_night]]*Table2[[#This Row],[Num_Nights]],0)</f>
        <v>3411.73</v>
      </c>
      <c r="R386" t="str" cm="1">
        <f t="array" ref="R386">IFERROR(_xlfn.IFS(Table2[[#This Row],[booking_status]]="confirmed","Expected",Table2[[#This Row],[booking_status]]="checked-out","Actual"),"No Revenue")</f>
        <v>Expected</v>
      </c>
      <c r="S386" s="4">
        <f>Table2[[#This Row],[Revenue_Amount]]/Table2[[#This Row],[Num_Nights]]</f>
        <v>487.39</v>
      </c>
    </row>
    <row r="387" spans="1:19" hidden="1" x14ac:dyDescent="0.3">
      <c r="A387">
        <v>386</v>
      </c>
      <c r="B387" t="s">
        <v>31</v>
      </c>
      <c r="C387" s="9">
        <v>45215</v>
      </c>
      <c r="D387" s="9">
        <v>45218</v>
      </c>
      <c r="E387" s="10">
        <v>45200</v>
      </c>
      <c r="F387" t="s">
        <v>54</v>
      </c>
      <c r="G387">
        <v>306.16000000000003</v>
      </c>
      <c r="H387">
        <v>2</v>
      </c>
      <c r="I387">
        <v>1</v>
      </c>
      <c r="J387" t="s">
        <v>35</v>
      </c>
      <c r="K387" t="s">
        <v>66</v>
      </c>
      <c r="L387" t="s">
        <v>21</v>
      </c>
      <c r="M387" t="s">
        <v>22</v>
      </c>
      <c r="N387" t="s">
        <v>41</v>
      </c>
      <c r="O387">
        <f>Table2[[#This Row],[check_out_date]]-Table2[[#This Row],[check_in_date]]</f>
        <v>3</v>
      </c>
      <c r="P387">
        <f>Table2[[#This Row],[num_adults]]+Table2[[#This Row],[num_children]]</f>
        <v>3</v>
      </c>
      <c r="Q387" s="3">
        <f>IF(OR(Table2[[#This Row],[booking_status]]="confirmed",Table2[[#This Row],[booking_status]]="checked-out"),Table2[[#This Row],[room_rate_per_night]]*Table2[[#This Row],[Num_Nights]],0)</f>
        <v>918.48</v>
      </c>
      <c r="R387" t="str" cm="1">
        <f t="array" ref="R387">IFERROR(_xlfn.IFS(Table2[[#This Row],[booking_status]]="confirmed","Expected",Table2[[#This Row],[booking_status]]="checked-out","Actual"),"No Revenue")</f>
        <v>Expected</v>
      </c>
      <c r="S387" s="4">
        <f>Table2[[#This Row],[Revenue_Amount]]/Table2[[#This Row],[Num_Nights]]</f>
        <v>306.16000000000003</v>
      </c>
    </row>
    <row r="388" spans="1:19" hidden="1" x14ac:dyDescent="0.3">
      <c r="A388">
        <v>387</v>
      </c>
      <c r="B388" t="s">
        <v>31</v>
      </c>
      <c r="C388" s="9">
        <v>45061</v>
      </c>
      <c r="D388" s="9">
        <v>45064</v>
      </c>
      <c r="E388" s="10">
        <v>45005</v>
      </c>
      <c r="F388" t="s">
        <v>27</v>
      </c>
      <c r="G388">
        <v>100.32</v>
      </c>
      <c r="H388">
        <v>1</v>
      </c>
      <c r="I388">
        <v>2</v>
      </c>
      <c r="J388" t="s">
        <v>35</v>
      </c>
      <c r="K388" t="s">
        <v>66</v>
      </c>
      <c r="L388" t="s">
        <v>60</v>
      </c>
      <c r="M388" t="s">
        <v>22</v>
      </c>
      <c r="N388" t="s">
        <v>41</v>
      </c>
      <c r="O388">
        <f>Table2[[#This Row],[check_out_date]]-Table2[[#This Row],[check_in_date]]</f>
        <v>3</v>
      </c>
      <c r="P388">
        <f>Table2[[#This Row],[num_adults]]+Table2[[#This Row],[num_children]]</f>
        <v>3</v>
      </c>
      <c r="Q388" s="3">
        <f>IF(OR(Table2[[#This Row],[booking_status]]="confirmed",Table2[[#This Row],[booking_status]]="checked-out"),Table2[[#This Row],[room_rate_per_night]]*Table2[[#This Row],[Num_Nights]],0)</f>
        <v>0</v>
      </c>
      <c r="R388" t="str" cm="1">
        <f t="array" ref="R388">IFERROR(_xlfn.IFS(Table2[[#This Row],[booking_status]]="confirmed","Expected",Table2[[#This Row],[booking_status]]="checked-out","Actual"),"No Revenue")</f>
        <v>No Revenue</v>
      </c>
      <c r="S388" s="4">
        <f>Table2[[#This Row],[Revenue_Amount]]/Table2[[#This Row],[Num_Nights]]</f>
        <v>0</v>
      </c>
    </row>
    <row r="389" spans="1:19" x14ac:dyDescent="0.3">
      <c r="A389">
        <v>388</v>
      </c>
      <c r="B389" t="s">
        <v>14</v>
      </c>
      <c r="C389" s="9">
        <v>45096</v>
      </c>
      <c r="D389" s="9">
        <v>45102</v>
      </c>
      <c r="E389" s="10">
        <v>45071</v>
      </c>
      <c r="F389" t="s">
        <v>54</v>
      </c>
      <c r="G389">
        <v>338.28</v>
      </c>
      <c r="H389">
        <v>1</v>
      </c>
      <c r="I389">
        <v>2</v>
      </c>
      <c r="J389" t="s">
        <v>55</v>
      </c>
      <c r="K389" t="s">
        <v>29</v>
      </c>
      <c r="L389" t="s">
        <v>60</v>
      </c>
      <c r="M389" t="s">
        <v>36</v>
      </c>
      <c r="N389" t="s">
        <v>23</v>
      </c>
      <c r="O389">
        <f>Table2[[#This Row],[check_out_date]]-Table2[[#This Row],[check_in_date]]</f>
        <v>6</v>
      </c>
      <c r="P389">
        <f>Table2[[#This Row],[num_adults]]+Table2[[#This Row],[num_children]]</f>
        <v>3</v>
      </c>
      <c r="Q389" s="3">
        <f>IF(OR(Table2[[#This Row],[booking_status]]="confirmed",Table2[[#This Row],[booking_status]]="checked-out"),Table2[[#This Row],[room_rate_per_night]]*Table2[[#This Row],[Num_Nights]],0)</f>
        <v>0</v>
      </c>
      <c r="R389" t="str" cm="1">
        <f t="array" ref="R389">IFERROR(_xlfn.IFS(Table2[[#This Row],[booking_status]]="confirmed","Expected",Table2[[#This Row],[booking_status]]="checked-out","Actual"),"No Revenue")</f>
        <v>No Revenue</v>
      </c>
      <c r="S389" s="4">
        <f>Table2[[#This Row],[Revenue_Amount]]/Table2[[#This Row],[Num_Nights]]</f>
        <v>0</v>
      </c>
    </row>
    <row r="390" spans="1:19" x14ac:dyDescent="0.3">
      <c r="A390">
        <v>389</v>
      </c>
      <c r="B390" t="s">
        <v>50</v>
      </c>
      <c r="C390" s="9">
        <v>44979</v>
      </c>
      <c r="D390" s="9">
        <v>44989</v>
      </c>
      <c r="E390" s="10">
        <v>44971</v>
      </c>
      <c r="F390" t="s">
        <v>49</v>
      </c>
      <c r="G390">
        <v>132.24</v>
      </c>
      <c r="H390">
        <v>1</v>
      </c>
      <c r="I390">
        <v>0</v>
      </c>
      <c r="J390" t="s">
        <v>19</v>
      </c>
      <c r="K390" t="s">
        <v>66</v>
      </c>
      <c r="L390" t="s">
        <v>70</v>
      </c>
      <c r="M390" t="s">
        <v>22</v>
      </c>
      <c r="N390" t="s">
        <v>41</v>
      </c>
      <c r="O390">
        <f>Table2[[#This Row],[check_out_date]]-Table2[[#This Row],[check_in_date]]</f>
        <v>10</v>
      </c>
      <c r="P390">
        <f>Table2[[#This Row],[num_adults]]+Table2[[#This Row],[num_children]]</f>
        <v>1</v>
      </c>
      <c r="Q390" s="3">
        <f>IF(OR(Table2[[#This Row],[booking_status]]="confirmed",Table2[[#This Row],[booking_status]]="checked-out"),Table2[[#This Row],[room_rate_per_night]]*Table2[[#This Row],[Num_Nights]],0)</f>
        <v>0</v>
      </c>
      <c r="R390" t="str" cm="1">
        <f t="array" ref="R390">IFERROR(_xlfn.IFS(Table2[[#This Row],[booking_status]]="confirmed","Expected",Table2[[#This Row],[booking_status]]="checked-out","Actual"),"No Revenue")</f>
        <v>No Revenue</v>
      </c>
      <c r="S390" s="4">
        <f>Table2[[#This Row],[Revenue_Amount]]/Table2[[#This Row],[Num_Nights]]</f>
        <v>0</v>
      </c>
    </row>
    <row r="391" spans="1:19" x14ac:dyDescent="0.3">
      <c r="A391">
        <v>390</v>
      </c>
      <c r="B391" t="s">
        <v>37</v>
      </c>
      <c r="C391" s="9">
        <v>45255</v>
      </c>
      <c r="D391" s="9">
        <v>45259</v>
      </c>
      <c r="E391" s="10">
        <v>45202</v>
      </c>
      <c r="F391" t="s">
        <v>49</v>
      </c>
      <c r="G391">
        <v>134.77000000000001</v>
      </c>
      <c r="H391">
        <v>3</v>
      </c>
      <c r="I391">
        <v>2</v>
      </c>
      <c r="J391" t="s">
        <v>55</v>
      </c>
      <c r="K391" t="s">
        <v>20</v>
      </c>
      <c r="L391" t="s">
        <v>56</v>
      </c>
      <c r="M391" t="s">
        <v>36</v>
      </c>
      <c r="N391" t="s">
        <v>41</v>
      </c>
      <c r="O391">
        <f>Table2[[#This Row],[check_out_date]]-Table2[[#This Row],[check_in_date]]</f>
        <v>4</v>
      </c>
      <c r="P391">
        <f>Table2[[#This Row],[num_adults]]+Table2[[#This Row],[num_children]]</f>
        <v>5</v>
      </c>
      <c r="Q391" s="3">
        <f>IF(OR(Table2[[#This Row],[booking_status]]="confirmed",Table2[[#This Row],[booking_status]]="checked-out"),Table2[[#This Row],[room_rate_per_night]]*Table2[[#This Row],[Num_Nights]],0)</f>
        <v>539.08000000000004</v>
      </c>
      <c r="R391" t="str" cm="1">
        <f t="array" ref="R391">IFERROR(_xlfn.IFS(Table2[[#This Row],[booking_status]]="confirmed","Expected",Table2[[#This Row],[booking_status]]="checked-out","Actual"),"No Revenue")</f>
        <v>Actual</v>
      </c>
      <c r="S391" s="4">
        <f>Table2[[#This Row],[Revenue_Amount]]/Table2[[#This Row],[Num_Nights]]</f>
        <v>134.77000000000001</v>
      </c>
    </row>
    <row r="392" spans="1:19" hidden="1" x14ac:dyDescent="0.3">
      <c r="A392">
        <v>391</v>
      </c>
      <c r="B392" t="s">
        <v>31</v>
      </c>
      <c r="C392" s="9">
        <v>45036</v>
      </c>
      <c r="D392" s="9">
        <v>45039</v>
      </c>
      <c r="E392" s="10">
        <v>45002</v>
      </c>
      <c r="F392" t="s">
        <v>49</v>
      </c>
      <c r="G392">
        <v>104.04</v>
      </c>
      <c r="H392">
        <v>2</v>
      </c>
      <c r="I392">
        <v>2</v>
      </c>
      <c r="J392" t="s">
        <v>35</v>
      </c>
      <c r="K392" t="s">
        <v>66</v>
      </c>
      <c r="L392" t="s">
        <v>70</v>
      </c>
      <c r="M392" t="s">
        <v>36</v>
      </c>
      <c r="N392" t="s">
        <v>23</v>
      </c>
      <c r="O392">
        <f>Table2[[#This Row],[check_out_date]]-Table2[[#This Row],[check_in_date]]</f>
        <v>3</v>
      </c>
      <c r="P392">
        <f>Table2[[#This Row],[num_adults]]+Table2[[#This Row],[num_children]]</f>
        <v>4</v>
      </c>
      <c r="Q392" s="3">
        <f>IF(OR(Table2[[#This Row],[booking_status]]="confirmed",Table2[[#This Row],[booking_status]]="checked-out"),Table2[[#This Row],[room_rate_per_night]]*Table2[[#This Row],[Num_Nights]],0)</f>
        <v>0</v>
      </c>
      <c r="R392" t="str" cm="1">
        <f t="array" ref="R392">IFERROR(_xlfn.IFS(Table2[[#This Row],[booking_status]]="confirmed","Expected",Table2[[#This Row],[booking_status]]="checked-out","Actual"),"No Revenue")</f>
        <v>No Revenue</v>
      </c>
      <c r="S392" s="4">
        <f>Table2[[#This Row],[Revenue_Amount]]/Table2[[#This Row],[Num_Nights]]</f>
        <v>0</v>
      </c>
    </row>
    <row r="393" spans="1:19" hidden="1" x14ac:dyDescent="0.3">
      <c r="A393">
        <v>392</v>
      </c>
      <c r="B393" t="s">
        <v>31</v>
      </c>
      <c r="C393" s="9">
        <v>45105</v>
      </c>
      <c r="D393" s="9">
        <v>45108</v>
      </c>
      <c r="E393" s="10">
        <v>45095</v>
      </c>
      <c r="F393" t="s">
        <v>54</v>
      </c>
      <c r="G393">
        <v>425.36</v>
      </c>
      <c r="H393">
        <v>1</v>
      </c>
      <c r="I393">
        <v>0</v>
      </c>
      <c r="J393" t="s">
        <v>35</v>
      </c>
      <c r="K393" t="s">
        <v>20</v>
      </c>
      <c r="L393" t="s">
        <v>56</v>
      </c>
      <c r="M393" t="s">
        <v>36</v>
      </c>
      <c r="N393" t="s">
        <v>41</v>
      </c>
      <c r="O393">
        <f>Table2[[#This Row],[check_out_date]]-Table2[[#This Row],[check_in_date]]</f>
        <v>3</v>
      </c>
      <c r="P393">
        <f>Table2[[#This Row],[num_adults]]+Table2[[#This Row],[num_children]]</f>
        <v>1</v>
      </c>
      <c r="Q393" s="3">
        <f>IF(OR(Table2[[#This Row],[booking_status]]="confirmed",Table2[[#This Row],[booking_status]]="checked-out"),Table2[[#This Row],[room_rate_per_night]]*Table2[[#This Row],[Num_Nights]],0)</f>
        <v>1276.08</v>
      </c>
      <c r="R393" t="str" cm="1">
        <f t="array" ref="R393">IFERROR(_xlfn.IFS(Table2[[#This Row],[booking_status]]="confirmed","Expected",Table2[[#This Row],[booking_status]]="checked-out","Actual"),"No Revenue")</f>
        <v>Actual</v>
      </c>
      <c r="S393" s="4">
        <f>Table2[[#This Row],[Revenue_Amount]]/Table2[[#This Row],[Num_Nights]]</f>
        <v>425.35999999999996</v>
      </c>
    </row>
    <row r="394" spans="1:19" x14ac:dyDescent="0.3">
      <c r="A394">
        <v>393</v>
      </c>
      <c r="B394" t="s">
        <v>50</v>
      </c>
      <c r="C394" s="9">
        <v>45182</v>
      </c>
      <c r="D394" s="9">
        <v>45189</v>
      </c>
      <c r="E394" s="10">
        <v>45144</v>
      </c>
      <c r="F394" t="s">
        <v>27</v>
      </c>
      <c r="G394">
        <v>193.78</v>
      </c>
      <c r="H394">
        <v>2</v>
      </c>
      <c r="I394">
        <v>0</v>
      </c>
      <c r="J394" t="s">
        <v>28</v>
      </c>
      <c r="K394" t="s">
        <v>29</v>
      </c>
      <c r="L394" t="s">
        <v>56</v>
      </c>
      <c r="M394" t="s">
        <v>36</v>
      </c>
      <c r="N394" t="s">
        <v>41</v>
      </c>
      <c r="O394">
        <f>Table2[[#This Row],[check_out_date]]-Table2[[#This Row],[check_in_date]]</f>
        <v>7</v>
      </c>
      <c r="P394">
        <f>Table2[[#This Row],[num_adults]]+Table2[[#This Row],[num_children]]</f>
        <v>2</v>
      </c>
      <c r="Q394" s="3">
        <f>IF(OR(Table2[[#This Row],[booking_status]]="confirmed",Table2[[#This Row],[booking_status]]="checked-out"),Table2[[#This Row],[room_rate_per_night]]*Table2[[#This Row],[Num_Nights]],0)</f>
        <v>1356.46</v>
      </c>
      <c r="R394" t="str" cm="1">
        <f t="array" ref="R394">IFERROR(_xlfn.IFS(Table2[[#This Row],[booking_status]]="confirmed","Expected",Table2[[#This Row],[booking_status]]="checked-out","Actual"),"No Revenue")</f>
        <v>Actual</v>
      </c>
      <c r="S394" s="4">
        <f>Table2[[#This Row],[Revenue_Amount]]/Table2[[#This Row],[Num_Nights]]</f>
        <v>193.78</v>
      </c>
    </row>
    <row r="395" spans="1:19" hidden="1" x14ac:dyDescent="0.3">
      <c r="A395">
        <v>394</v>
      </c>
      <c r="B395" t="s">
        <v>37</v>
      </c>
      <c r="C395" s="9">
        <v>45044</v>
      </c>
      <c r="D395" s="9">
        <v>45046</v>
      </c>
      <c r="E395" s="10">
        <v>45003</v>
      </c>
      <c r="F395" t="s">
        <v>27</v>
      </c>
      <c r="G395">
        <v>129.9</v>
      </c>
      <c r="H395">
        <v>3</v>
      </c>
      <c r="I395">
        <v>1</v>
      </c>
      <c r="J395" t="s">
        <v>35</v>
      </c>
      <c r="K395" t="s">
        <v>99</v>
      </c>
      <c r="L395" t="s">
        <v>21</v>
      </c>
      <c r="M395" t="s">
        <v>36</v>
      </c>
      <c r="N395" t="s">
        <v>41</v>
      </c>
      <c r="O395">
        <f>Table2[[#This Row],[check_out_date]]-Table2[[#This Row],[check_in_date]]</f>
        <v>2</v>
      </c>
      <c r="P395">
        <f>Table2[[#This Row],[num_adults]]+Table2[[#This Row],[num_children]]</f>
        <v>4</v>
      </c>
      <c r="Q395" s="3">
        <f>IF(OR(Table2[[#This Row],[booking_status]]="confirmed",Table2[[#This Row],[booking_status]]="checked-out"),Table2[[#This Row],[room_rate_per_night]]*Table2[[#This Row],[Num_Nights]],0)</f>
        <v>259.8</v>
      </c>
      <c r="R395" t="str" cm="1">
        <f t="array" ref="R395">IFERROR(_xlfn.IFS(Table2[[#This Row],[booking_status]]="confirmed","Expected",Table2[[#This Row],[booking_status]]="checked-out","Actual"),"No Revenue")</f>
        <v>Expected</v>
      </c>
      <c r="S395" s="4">
        <f>Table2[[#This Row],[Revenue_Amount]]/Table2[[#This Row],[Num_Nights]]</f>
        <v>129.9</v>
      </c>
    </row>
    <row r="396" spans="1:19" x14ac:dyDescent="0.3">
      <c r="A396">
        <v>395</v>
      </c>
      <c r="B396" t="s">
        <v>14</v>
      </c>
      <c r="C396" s="9">
        <v>45103</v>
      </c>
      <c r="D396" s="9">
        <v>45113</v>
      </c>
      <c r="E396" s="10">
        <v>45060</v>
      </c>
      <c r="F396" t="s">
        <v>27</v>
      </c>
      <c r="G396">
        <v>138.16999999999999</v>
      </c>
      <c r="H396">
        <v>3</v>
      </c>
      <c r="I396">
        <v>0</v>
      </c>
      <c r="J396" t="s">
        <v>28</v>
      </c>
      <c r="K396" t="s">
        <v>29</v>
      </c>
      <c r="L396" t="s">
        <v>60</v>
      </c>
      <c r="M396" t="s">
        <v>36</v>
      </c>
      <c r="N396" t="s">
        <v>45</v>
      </c>
      <c r="O396">
        <f>Table2[[#This Row],[check_out_date]]-Table2[[#This Row],[check_in_date]]</f>
        <v>10</v>
      </c>
      <c r="P396">
        <f>Table2[[#This Row],[num_adults]]+Table2[[#This Row],[num_children]]</f>
        <v>3</v>
      </c>
      <c r="Q396" s="3">
        <f>IF(OR(Table2[[#This Row],[booking_status]]="confirmed",Table2[[#This Row],[booking_status]]="checked-out"),Table2[[#This Row],[room_rate_per_night]]*Table2[[#This Row],[Num_Nights]],0)</f>
        <v>0</v>
      </c>
      <c r="R396" t="str" cm="1">
        <f t="array" ref="R396">IFERROR(_xlfn.IFS(Table2[[#This Row],[booking_status]]="confirmed","Expected",Table2[[#This Row],[booking_status]]="checked-out","Actual"),"No Revenue")</f>
        <v>No Revenue</v>
      </c>
      <c r="S396" s="4">
        <f>Table2[[#This Row],[Revenue_Amount]]/Table2[[#This Row],[Num_Nights]]</f>
        <v>0</v>
      </c>
    </row>
    <row r="397" spans="1:19" x14ac:dyDescent="0.3">
      <c r="A397">
        <v>396</v>
      </c>
      <c r="B397" t="s">
        <v>31</v>
      </c>
      <c r="C397" s="9">
        <v>45002</v>
      </c>
      <c r="D397" s="9">
        <v>45012</v>
      </c>
      <c r="E397" s="10">
        <v>44985</v>
      </c>
      <c r="F397" t="s">
        <v>49</v>
      </c>
      <c r="G397">
        <v>56.39</v>
      </c>
      <c r="H397">
        <v>2</v>
      </c>
      <c r="I397">
        <v>0</v>
      </c>
      <c r="J397" t="s">
        <v>55</v>
      </c>
      <c r="K397" t="s">
        <v>20</v>
      </c>
      <c r="L397" t="s">
        <v>21</v>
      </c>
      <c r="M397" t="s">
        <v>36</v>
      </c>
      <c r="N397" t="s">
        <v>30</v>
      </c>
      <c r="O397">
        <f>Table2[[#This Row],[check_out_date]]-Table2[[#This Row],[check_in_date]]</f>
        <v>10</v>
      </c>
      <c r="P397">
        <f>Table2[[#This Row],[num_adults]]+Table2[[#This Row],[num_children]]</f>
        <v>2</v>
      </c>
      <c r="Q397" s="3">
        <f>IF(OR(Table2[[#This Row],[booking_status]]="confirmed",Table2[[#This Row],[booking_status]]="checked-out"),Table2[[#This Row],[room_rate_per_night]]*Table2[[#This Row],[Num_Nights]],0)</f>
        <v>563.9</v>
      </c>
      <c r="R397" t="str" cm="1">
        <f t="array" ref="R397">IFERROR(_xlfn.IFS(Table2[[#This Row],[booking_status]]="confirmed","Expected",Table2[[#This Row],[booking_status]]="checked-out","Actual"),"No Revenue")</f>
        <v>Expected</v>
      </c>
      <c r="S397" s="4">
        <f>Table2[[#This Row],[Revenue_Amount]]/Table2[[#This Row],[Num_Nights]]</f>
        <v>56.39</v>
      </c>
    </row>
    <row r="398" spans="1:19" x14ac:dyDescent="0.3">
      <c r="A398">
        <v>397</v>
      </c>
      <c r="B398" t="s">
        <v>37</v>
      </c>
      <c r="C398" s="9">
        <v>45285</v>
      </c>
      <c r="D398" s="9">
        <v>45290</v>
      </c>
      <c r="E398" s="10">
        <v>45268</v>
      </c>
      <c r="F398" t="s">
        <v>49</v>
      </c>
      <c r="G398">
        <v>119.77</v>
      </c>
      <c r="H398">
        <v>2</v>
      </c>
      <c r="I398">
        <v>1</v>
      </c>
      <c r="J398" t="s">
        <v>94</v>
      </c>
      <c r="K398" t="s">
        <v>44</v>
      </c>
      <c r="L398" t="s">
        <v>56</v>
      </c>
      <c r="M398" t="s">
        <v>36</v>
      </c>
      <c r="N398" t="s">
        <v>41</v>
      </c>
      <c r="O398">
        <f>Table2[[#This Row],[check_out_date]]-Table2[[#This Row],[check_in_date]]</f>
        <v>5</v>
      </c>
      <c r="P398">
        <f>Table2[[#This Row],[num_adults]]+Table2[[#This Row],[num_children]]</f>
        <v>3</v>
      </c>
      <c r="Q398" s="3">
        <f>IF(OR(Table2[[#This Row],[booking_status]]="confirmed",Table2[[#This Row],[booking_status]]="checked-out"),Table2[[#This Row],[room_rate_per_night]]*Table2[[#This Row],[Num_Nights]],0)</f>
        <v>598.85</v>
      </c>
      <c r="R398" t="str" cm="1">
        <f t="array" ref="R398">IFERROR(_xlfn.IFS(Table2[[#This Row],[booking_status]]="confirmed","Expected",Table2[[#This Row],[booking_status]]="checked-out","Actual"),"No Revenue")</f>
        <v>Actual</v>
      </c>
      <c r="S398" s="4">
        <f>Table2[[#This Row],[Revenue_Amount]]/Table2[[#This Row],[Num_Nights]]</f>
        <v>119.77000000000001</v>
      </c>
    </row>
    <row r="399" spans="1:19" x14ac:dyDescent="0.3">
      <c r="A399">
        <v>398</v>
      </c>
      <c r="B399" t="s">
        <v>50</v>
      </c>
      <c r="C399" s="9">
        <v>45071</v>
      </c>
      <c r="D399" s="9">
        <v>45076</v>
      </c>
      <c r="E399" s="10">
        <v>45068</v>
      </c>
      <c r="F399" t="s">
        <v>27</v>
      </c>
      <c r="G399">
        <v>168.79</v>
      </c>
      <c r="H399">
        <v>2</v>
      </c>
      <c r="I399">
        <v>3</v>
      </c>
      <c r="J399" t="s">
        <v>28</v>
      </c>
      <c r="K399" t="s">
        <v>99</v>
      </c>
      <c r="L399" t="s">
        <v>21</v>
      </c>
      <c r="M399" t="s">
        <v>36</v>
      </c>
      <c r="N399" t="s">
        <v>23</v>
      </c>
      <c r="O399">
        <f>Table2[[#This Row],[check_out_date]]-Table2[[#This Row],[check_in_date]]</f>
        <v>5</v>
      </c>
      <c r="P399">
        <f>Table2[[#This Row],[num_adults]]+Table2[[#This Row],[num_children]]</f>
        <v>5</v>
      </c>
      <c r="Q399" s="3">
        <f>IF(OR(Table2[[#This Row],[booking_status]]="confirmed",Table2[[#This Row],[booking_status]]="checked-out"),Table2[[#This Row],[room_rate_per_night]]*Table2[[#This Row],[Num_Nights]],0)</f>
        <v>843.94999999999993</v>
      </c>
      <c r="R399" t="str" cm="1">
        <f t="array" ref="R399">IFERROR(_xlfn.IFS(Table2[[#This Row],[booking_status]]="confirmed","Expected",Table2[[#This Row],[booking_status]]="checked-out","Actual"),"No Revenue")</f>
        <v>Expected</v>
      </c>
      <c r="S399" s="4">
        <f>Table2[[#This Row],[Revenue_Amount]]/Table2[[#This Row],[Num_Nights]]</f>
        <v>168.79</v>
      </c>
    </row>
    <row r="400" spans="1:19" x14ac:dyDescent="0.3">
      <c r="A400">
        <v>399</v>
      </c>
      <c r="B400" t="s">
        <v>14</v>
      </c>
      <c r="C400" s="9">
        <v>45188</v>
      </c>
      <c r="D400" s="9">
        <v>45194</v>
      </c>
      <c r="E400" s="10">
        <v>45171</v>
      </c>
      <c r="F400" t="s">
        <v>27</v>
      </c>
      <c r="G400">
        <v>159.07</v>
      </c>
      <c r="H400">
        <v>1</v>
      </c>
      <c r="I400">
        <v>1</v>
      </c>
      <c r="J400" t="s">
        <v>28</v>
      </c>
      <c r="K400" t="s">
        <v>29</v>
      </c>
      <c r="L400" t="s">
        <v>21</v>
      </c>
      <c r="M400" t="s">
        <v>36</v>
      </c>
      <c r="N400" t="s">
        <v>45</v>
      </c>
      <c r="O400">
        <f>Table2[[#This Row],[check_out_date]]-Table2[[#This Row],[check_in_date]]</f>
        <v>6</v>
      </c>
      <c r="P400">
        <f>Table2[[#This Row],[num_adults]]+Table2[[#This Row],[num_children]]</f>
        <v>2</v>
      </c>
      <c r="Q400" s="3">
        <f>IF(OR(Table2[[#This Row],[booking_status]]="confirmed",Table2[[#This Row],[booking_status]]="checked-out"),Table2[[#This Row],[room_rate_per_night]]*Table2[[#This Row],[Num_Nights]],0)</f>
        <v>954.42</v>
      </c>
      <c r="R400" t="str" cm="1">
        <f t="array" ref="R400">IFERROR(_xlfn.IFS(Table2[[#This Row],[booking_status]]="confirmed","Expected",Table2[[#This Row],[booking_status]]="checked-out","Actual"),"No Revenue")</f>
        <v>Expected</v>
      </c>
      <c r="S400" s="4">
        <f>Table2[[#This Row],[Revenue_Amount]]/Table2[[#This Row],[Num_Nights]]</f>
        <v>159.07</v>
      </c>
    </row>
    <row r="401" spans="1:19" x14ac:dyDescent="0.3">
      <c r="A401">
        <v>400</v>
      </c>
      <c r="B401" t="s">
        <v>31</v>
      </c>
      <c r="C401" s="9">
        <v>45021</v>
      </c>
      <c r="D401" s="9">
        <v>45024</v>
      </c>
      <c r="E401" s="10">
        <v>44984</v>
      </c>
      <c r="F401" t="s">
        <v>49</v>
      </c>
      <c r="G401">
        <v>61.03</v>
      </c>
      <c r="H401">
        <v>1</v>
      </c>
      <c r="I401">
        <v>0</v>
      </c>
      <c r="J401" t="s">
        <v>28</v>
      </c>
      <c r="K401" t="s">
        <v>29</v>
      </c>
      <c r="L401" t="s">
        <v>21</v>
      </c>
      <c r="M401" t="s">
        <v>22</v>
      </c>
      <c r="N401" t="s">
        <v>45</v>
      </c>
      <c r="O401">
        <f>Table2[[#This Row],[check_out_date]]-Table2[[#This Row],[check_in_date]]</f>
        <v>3</v>
      </c>
      <c r="P401">
        <f>Table2[[#This Row],[num_adults]]+Table2[[#This Row],[num_children]]</f>
        <v>1</v>
      </c>
      <c r="Q401" s="3">
        <f>IF(OR(Table2[[#This Row],[booking_status]]="confirmed",Table2[[#This Row],[booking_status]]="checked-out"),Table2[[#This Row],[room_rate_per_night]]*Table2[[#This Row],[Num_Nights]],0)</f>
        <v>183.09</v>
      </c>
      <c r="R401" t="str" cm="1">
        <f t="array" ref="R401">IFERROR(_xlfn.IFS(Table2[[#This Row],[booking_status]]="confirmed","Expected",Table2[[#This Row],[booking_status]]="checked-out","Actual"),"No Revenue")</f>
        <v>Expected</v>
      </c>
      <c r="S401" s="4">
        <f>Table2[[#This Row],[Revenue_Amount]]/Table2[[#This Row],[Num_Nights]]</f>
        <v>61.03</v>
      </c>
    </row>
    <row r="402" spans="1:19" hidden="1" x14ac:dyDescent="0.3">
      <c r="A402">
        <v>401</v>
      </c>
      <c r="B402" t="s">
        <v>31</v>
      </c>
      <c r="C402" s="9">
        <v>44991</v>
      </c>
      <c r="D402" s="9">
        <v>45000</v>
      </c>
      <c r="E402" s="10">
        <v>44940</v>
      </c>
      <c r="F402" t="s">
        <v>54</v>
      </c>
      <c r="G402">
        <v>425.24</v>
      </c>
      <c r="H402">
        <v>2</v>
      </c>
      <c r="I402">
        <v>2</v>
      </c>
      <c r="J402" t="s">
        <v>35</v>
      </c>
      <c r="K402" t="s">
        <v>29</v>
      </c>
      <c r="L402" t="s">
        <v>56</v>
      </c>
      <c r="M402" t="s">
        <v>22</v>
      </c>
      <c r="N402" t="s">
        <v>41</v>
      </c>
      <c r="O402">
        <f>Table2[[#This Row],[check_out_date]]-Table2[[#This Row],[check_in_date]]</f>
        <v>9</v>
      </c>
      <c r="P402">
        <f>Table2[[#This Row],[num_adults]]+Table2[[#This Row],[num_children]]</f>
        <v>4</v>
      </c>
      <c r="Q402" s="3">
        <f>IF(OR(Table2[[#This Row],[booking_status]]="confirmed",Table2[[#This Row],[booking_status]]="checked-out"),Table2[[#This Row],[room_rate_per_night]]*Table2[[#This Row],[Num_Nights]],0)</f>
        <v>3827.16</v>
      </c>
      <c r="R402" t="str" cm="1">
        <f t="array" ref="R402">IFERROR(_xlfn.IFS(Table2[[#This Row],[booking_status]]="confirmed","Expected",Table2[[#This Row],[booking_status]]="checked-out","Actual"),"No Revenue")</f>
        <v>Actual</v>
      </c>
      <c r="S402" s="4">
        <f>Table2[[#This Row],[Revenue_Amount]]/Table2[[#This Row],[Num_Nights]]</f>
        <v>425.24</v>
      </c>
    </row>
    <row r="403" spans="1:19" x14ac:dyDescent="0.3">
      <c r="A403">
        <v>402</v>
      </c>
      <c r="B403" t="s">
        <v>37</v>
      </c>
      <c r="C403" s="9">
        <v>45145</v>
      </c>
      <c r="D403" s="9">
        <v>45154</v>
      </c>
      <c r="E403" s="10">
        <v>45111</v>
      </c>
      <c r="F403" t="s">
        <v>27</v>
      </c>
      <c r="G403">
        <v>193.19</v>
      </c>
      <c r="H403">
        <v>1</v>
      </c>
      <c r="I403">
        <v>0</v>
      </c>
      <c r="J403" t="s">
        <v>19</v>
      </c>
      <c r="K403" t="s">
        <v>66</v>
      </c>
      <c r="L403" t="s">
        <v>21</v>
      </c>
      <c r="M403" t="s">
        <v>36</v>
      </c>
      <c r="N403" t="s">
        <v>95</v>
      </c>
      <c r="O403">
        <f>Table2[[#This Row],[check_out_date]]-Table2[[#This Row],[check_in_date]]</f>
        <v>9</v>
      </c>
      <c r="P403">
        <f>Table2[[#This Row],[num_adults]]+Table2[[#This Row],[num_children]]</f>
        <v>1</v>
      </c>
      <c r="Q403" s="3">
        <f>IF(OR(Table2[[#This Row],[booking_status]]="confirmed",Table2[[#This Row],[booking_status]]="checked-out"),Table2[[#This Row],[room_rate_per_night]]*Table2[[#This Row],[Num_Nights]],0)</f>
        <v>1738.71</v>
      </c>
      <c r="R403" t="str" cm="1">
        <f t="array" ref="R403">IFERROR(_xlfn.IFS(Table2[[#This Row],[booking_status]]="confirmed","Expected",Table2[[#This Row],[booking_status]]="checked-out","Actual"),"No Revenue")</f>
        <v>Expected</v>
      </c>
      <c r="S403" s="4">
        <f>Table2[[#This Row],[Revenue_Amount]]/Table2[[#This Row],[Num_Nights]]</f>
        <v>193.19</v>
      </c>
    </row>
    <row r="404" spans="1:19" x14ac:dyDescent="0.3">
      <c r="A404">
        <v>403</v>
      </c>
      <c r="B404" t="s">
        <v>14</v>
      </c>
      <c r="C404" s="9">
        <v>45007</v>
      </c>
      <c r="D404" s="9">
        <v>45012</v>
      </c>
      <c r="E404" s="10">
        <v>44964</v>
      </c>
      <c r="F404" t="s">
        <v>27</v>
      </c>
      <c r="G404">
        <v>139.13</v>
      </c>
      <c r="H404">
        <v>1</v>
      </c>
      <c r="I404">
        <v>1</v>
      </c>
      <c r="J404" t="s">
        <v>19</v>
      </c>
      <c r="K404" t="s">
        <v>66</v>
      </c>
      <c r="L404" t="s">
        <v>70</v>
      </c>
      <c r="M404" t="s">
        <v>36</v>
      </c>
      <c r="N404" t="s">
        <v>41</v>
      </c>
      <c r="O404">
        <f>Table2[[#This Row],[check_out_date]]-Table2[[#This Row],[check_in_date]]</f>
        <v>5</v>
      </c>
      <c r="P404">
        <f>Table2[[#This Row],[num_adults]]+Table2[[#This Row],[num_children]]</f>
        <v>2</v>
      </c>
      <c r="Q404" s="3">
        <f>IF(OR(Table2[[#This Row],[booking_status]]="confirmed",Table2[[#This Row],[booking_status]]="checked-out"),Table2[[#This Row],[room_rate_per_night]]*Table2[[#This Row],[Num_Nights]],0)</f>
        <v>0</v>
      </c>
      <c r="R404" t="str" cm="1">
        <f t="array" ref="R404">IFERROR(_xlfn.IFS(Table2[[#This Row],[booking_status]]="confirmed","Expected",Table2[[#This Row],[booking_status]]="checked-out","Actual"),"No Revenue")</f>
        <v>No Revenue</v>
      </c>
      <c r="S404" s="4">
        <f>Table2[[#This Row],[Revenue_Amount]]/Table2[[#This Row],[Num_Nights]]</f>
        <v>0</v>
      </c>
    </row>
    <row r="405" spans="1:19" x14ac:dyDescent="0.3">
      <c r="A405">
        <v>404</v>
      </c>
      <c r="B405" t="s">
        <v>31</v>
      </c>
      <c r="C405" s="9">
        <v>45281</v>
      </c>
      <c r="D405" s="9">
        <v>45290</v>
      </c>
      <c r="E405" s="10">
        <v>45260</v>
      </c>
      <c r="F405" t="s">
        <v>49</v>
      </c>
      <c r="G405">
        <v>70.83</v>
      </c>
      <c r="H405">
        <v>1</v>
      </c>
      <c r="I405">
        <v>1</v>
      </c>
      <c r="J405" t="s">
        <v>19</v>
      </c>
      <c r="K405" t="s">
        <v>99</v>
      </c>
      <c r="L405" t="s">
        <v>56</v>
      </c>
      <c r="M405" t="s">
        <v>36</v>
      </c>
      <c r="N405" t="s">
        <v>41</v>
      </c>
      <c r="O405">
        <f>Table2[[#This Row],[check_out_date]]-Table2[[#This Row],[check_in_date]]</f>
        <v>9</v>
      </c>
      <c r="P405">
        <f>Table2[[#This Row],[num_adults]]+Table2[[#This Row],[num_children]]</f>
        <v>2</v>
      </c>
      <c r="Q405" s="3">
        <f>IF(OR(Table2[[#This Row],[booking_status]]="confirmed",Table2[[#This Row],[booking_status]]="checked-out"),Table2[[#This Row],[room_rate_per_night]]*Table2[[#This Row],[Num_Nights]],0)</f>
        <v>637.47</v>
      </c>
      <c r="R405" t="str" cm="1">
        <f t="array" ref="R405">IFERROR(_xlfn.IFS(Table2[[#This Row],[booking_status]]="confirmed","Expected",Table2[[#This Row],[booking_status]]="checked-out","Actual"),"No Revenue")</f>
        <v>Actual</v>
      </c>
      <c r="S405" s="4">
        <f>Table2[[#This Row],[Revenue_Amount]]/Table2[[#This Row],[Num_Nights]]</f>
        <v>70.83</v>
      </c>
    </row>
    <row r="406" spans="1:19" x14ac:dyDescent="0.3">
      <c r="A406">
        <v>405</v>
      </c>
      <c r="B406" t="s">
        <v>37</v>
      </c>
      <c r="C406" s="9">
        <v>45069</v>
      </c>
      <c r="D406" s="9">
        <v>45073</v>
      </c>
      <c r="E406" s="10">
        <v>44986</v>
      </c>
      <c r="F406" t="s">
        <v>18</v>
      </c>
      <c r="G406">
        <v>296.83999999999997</v>
      </c>
      <c r="H406">
        <v>1</v>
      </c>
      <c r="I406">
        <v>0</v>
      </c>
      <c r="J406" t="s">
        <v>28</v>
      </c>
      <c r="K406" t="s">
        <v>29</v>
      </c>
      <c r="L406" t="s">
        <v>21</v>
      </c>
      <c r="M406" t="s">
        <v>36</v>
      </c>
      <c r="N406" t="s">
        <v>41</v>
      </c>
      <c r="O406">
        <f>Table2[[#This Row],[check_out_date]]-Table2[[#This Row],[check_in_date]]</f>
        <v>4</v>
      </c>
      <c r="P406">
        <f>Table2[[#This Row],[num_adults]]+Table2[[#This Row],[num_children]]</f>
        <v>1</v>
      </c>
      <c r="Q406" s="3">
        <f>IF(OR(Table2[[#This Row],[booking_status]]="confirmed",Table2[[#This Row],[booking_status]]="checked-out"),Table2[[#This Row],[room_rate_per_night]]*Table2[[#This Row],[Num_Nights]],0)</f>
        <v>1187.3599999999999</v>
      </c>
      <c r="R406" t="str" cm="1">
        <f t="array" ref="R406">IFERROR(_xlfn.IFS(Table2[[#This Row],[booking_status]]="confirmed","Expected",Table2[[#This Row],[booking_status]]="checked-out","Actual"),"No Revenue")</f>
        <v>Expected</v>
      </c>
      <c r="S406" s="4">
        <f>Table2[[#This Row],[Revenue_Amount]]/Table2[[#This Row],[Num_Nights]]</f>
        <v>296.83999999999997</v>
      </c>
    </row>
    <row r="407" spans="1:19" hidden="1" x14ac:dyDescent="0.3">
      <c r="A407">
        <v>406</v>
      </c>
      <c r="B407" t="s">
        <v>14</v>
      </c>
      <c r="C407" s="9">
        <v>44946</v>
      </c>
      <c r="D407" s="9">
        <v>44957</v>
      </c>
      <c r="E407" s="10">
        <v>44937</v>
      </c>
      <c r="F407" t="s">
        <v>54</v>
      </c>
      <c r="G407">
        <v>396.76</v>
      </c>
      <c r="H407">
        <v>2</v>
      </c>
      <c r="I407">
        <v>0</v>
      </c>
      <c r="J407" t="s">
        <v>35</v>
      </c>
      <c r="K407" t="s">
        <v>99</v>
      </c>
      <c r="L407" t="s">
        <v>21</v>
      </c>
      <c r="M407" t="s">
        <v>36</v>
      </c>
      <c r="N407" t="s">
        <v>23</v>
      </c>
      <c r="O407">
        <f>Table2[[#This Row],[check_out_date]]-Table2[[#This Row],[check_in_date]]</f>
        <v>11</v>
      </c>
      <c r="P407">
        <f>Table2[[#This Row],[num_adults]]+Table2[[#This Row],[num_children]]</f>
        <v>2</v>
      </c>
      <c r="Q407" s="3">
        <f>IF(OR(Table2[[#This Row],[booking_status]]="confirmed",Table2[[#This Row],[booking_status]]="checked-out"),Table2[[#This Row],[room_rate_per_night]]*Table2[[#This Row],[Num_Nights]],0)</f>
        <v>4364.3599999999997</v>
      </c>
      <c r="R407" t="str" cm="1">
        <f t="array" ref="R407">IFERROR(_xlfn.IFS(Table2[[#This Row],[booking_status]]="confirmed","Expected",Table2[[#This Row],[booking_status]]="checked-out","Actual"),"No Revenue")</f>
        <v>Expected</v>
      </c>
      <c r="S407" s="4">
        <f>Table2[[#This Row],[Revenue_Amount]]/Table2[[#This Row],[Num_Nights]]</f>
        <v>396.76</v>
      </c>
    </row>
    <row r="408" spans="1:19" hidden="1" x14ac:dyDescent="0.3">
      <c r="A408">
        <v>407</v>
      </c>
      <c r="B408" t="s">
        <v>31</v>
      </c>
      <c r="C408" s="9">
        <v>45236</v>
      </c>
      <c r="D408" s="9">
        <v>45243</v>
      </c>
      <c r="E408" s="10">
        <v>45174</v>
      </c>
      <c r="F408" t="s">
        <v>49</v>
      </c>
      <c r="G408">
        <v>95.61</v>
      </c>
      <c r="H408">
        <v>1</v>
      </c>
      <c r="I408">
        <v>0</v>
      </c>
      <c r="J408" t="s">
        <v>35</v>
      </c>
      <c r="K408" t="s">
        <v>29</v>
      </c>
      <c r="L408" t="s">
        <v>60</v>
      </c>
      <c r="M408" t="s">
        <v>36</v>
      </c>
      <c r="N408" t="s">
        <v>45</v>
      </c>
      <c r="O408">
        <f>Table2[[#This Row],[check_out_date]]-Table2[[#This Row],[check_in_date]]</f>
        <v>7</v>
      </c>
      <c r="P408">
        <f>Table2[[#This Row],[num_adults]]+Table2[[#This Row],[num_children]]</f>
        <v>1</v>
      </c>
      <c r="Q408" s="3">
        <f>IF(OR(Table2[[#This Row],[booking_status]]="confirmed",Table2[[#This Row],[booking_status]]="checked-out"),Table2[[#This Row],[room_rate_per_night]]*Table2[[#This Row],[Num_Nights]],0)</f>
        <v>0</v>
      </c>
      <c r="R408" t="str" cm="1">
        <f t="array" ref="R408">IFERROR(_xlfn.IFS(Table2[[#This Row],[booking_status]]="confirmed","Expected",Table2[[#This Row],[booking_status]]="checked-out","Actual"),"No Revenue")</f>
        <v>No Revenue</v>
      </c>
      <c r="S408" s="4">
        <f>Table2[[#This Row],[Revenue_Amount]]/Table2[[#This Row],[Num_Nights]]</f>
        <v>0</v>
      </c>
    </row>
    <row r="409" spans="1:19" x14ac:dyDescent="0.3">
      <c r="A409">
        <v>408</v>
      </c>
      <c r="B409" t="s">
        <v>50</v>
      </c>
      <c r="C409" s="9">
        <v>45041</v>
      </c>
      <c r="D409" s="9">
        <v>45049</v>
      </c>
      <c r="E409" s="10">
        <v>45033</v>
      </c>
      <c r="F409" t="s">
        <v>27</v>
      </c>
      <c r="G409">
        <v>246.53</v>
      </c>
      <c r="H409">
        <v>1</v>
      </c>
      <c r="I409">
        <v>2</v>
      </c>
      <c r="J409" t="s">
        <v>28</v>
      </c>
      <c r="K409" t="s">
        <v>20</v>
      </c>
      <c r="L409" t="s">
        <v>21</v>
      </c>
      <c r="M409" t="s">
        <v>36</v>
      </c>
      <c r="N409" t="s">
        <v>23</v>
      </c>
      <c r="O409">
        <f>Table2[[#This Row],[check_out_date]]-Table2[[#This Row],[check_in_date]]</f>
        <v>8</v>
      </c>
      <c r="P409">
        <f>Table2[[#This Row],[num_adults]]+Table2[[#This Row],[num_children]]</f>
        <v>3</v>
      </c>
      <c r="Q409" s="3">
        <f>IF(OR(Table2[[#This Row],[booking_status]]="confirmed",Table2[[#This Row],[booking_status]]="checked-out"),Table2[[#This Row],[room_rate_per_night]]*Table2[[#This Row],[Num_Nights]],0)</f>
        <v>1972.24</v>
      </c>
      <c r="R409" t="str" cm="1">
        <f t="array" ref="R409">IFERROR(_xlfn.IFS(Table2[[#This Row],[booking_status]]="confirmed","Expected",Table2[[#This Row],[booking_status]]="checked-out","Actual"),"No Revenue")</f>
        <v>Expected</v>
      </c>
      <c r="S409" s="4">
        <f>Table2[[#This Row],[Revenue_Amount]]/Table2[[#This Row],[Num_Nights]]</f>
        <v>246.53</v>
      </c>
    </row>
    <row r="410" spans="1:19" x14ac:dyDescent="0.3">
      <c r="A410">
        <v>409</v>
      </c>
      <c r="B410" t="s">
        <v>50</v>
      </c>
      <c r="C410" s="9">
        <v>45001</v>
      </c>
      <c r="D410" s="9">
        <v>45006</v>
      </c>
      <c r="E410" s="10">
        <v>44992</v>
      </c>
      <c r="F410" t="s">
        <v>49</v>
      </c>
      <c r="G410">
        <v>136.54</v>
      </c>
      <c r="H410">
        <v>4</v>
      </c>
      <c r="I410">
        <v>1</v>
      </c>
      <c r="J410" t="s">
        <v>28</v>
      </c>
      <c r="K410" t="s">
        <v>20</v>
      </c>
      <c r="L410" t="s">
        <v>21</v>
      </c>
      <c r="M410" t="s">
        <v>36</v>
      </c>
      <c r="N410" t="s">
        <v>45</v>
      </c>
      <c r="O410">
        <f>Table2[[#This Row],[check_out_date]]-Table2[[#This Row],[check_in_date]]</f>
        <v>5</v>
      </c>
      <c r="P410">
        <f>Table2[[#This Row],[num_adults]]+Table2[[#This Row],[num_children]]</f>
        <v>5</v>
      </c>
      <c r="Q410" s="3">
        <f>IF(OR(Table2[[#This Row],[booking_status]]="confirmed",Table2[[#This Row],[booking_status]]="checked-out"),Table2[[#This Row],[room_rate_per_night]]*Table2[[#This Row],[Num_Nights]],0)</f>
        <v>682.69999999999993</v>
      </c>
      <c r="R410" t="str" cm="1">
        <f t="array" ref="R410">IFERROR(_xlfn.IFS(Table2[[#This Row],[booking_status]]="confirmed","Expected",Table2[[#This Row],[booking_status]]="checked-out","Actual"),"No Revenue")</f>
        <v>Expected</v>
      </c>
      <c r="S410" s="4">
        <f>Table2[[#This Row],[Revenue_Amount]]/Table2[[#This Row],[Num_Nights]]</f>
        <v>136.54</v>
      </c>
    </row>
    <row r="411" spans="1:19" x14ac:dyDescent="0.3">
      <c r="A411">
        <v>410</v>
      </c>
      <c r="B411" t="s">
        <v>37</v>
      </c>
      <c r="C411" s="9">
        <v>44942</v>
      </c>
      <c r="D411" s="9">
        <v>44948</v>
      </c>
      <c r="E411" s="10">
        <v>44931</v>
      </c>
      <c r="F411" t="s">
        <v>18</v>
      </c>
      <c r="G411">
        <v>212.33</v>
      </c>
      <c r="H411">
        <v>2</v>
      </c>
      <c r="I411">
        <v>2</v>
      </c>
      <c r="J411" t="s">
        <v>55</v>
      </c>
      <c r="K411" t="s">
        <v>44</v>
      </c>
      <c r="L411" t="s">
        <v>56</v>
      </c>
      <c r="M411" t="s">
        <v>36</v>
      </c>
      <c r="N411" t="s">
        <v>41</v>
      </c>
      <c r="O411">
        <f>Table2[[#This Row],[check_out_date]]-Table2[[#This Row],[check_in_date]]</f>
        <v>6</v>
      </c>
      <c r="P411">
        <f>Table2[[#This Row],[num_adults]]+Table2[[#This Row],[num_children]]</f>
        <v>4</v>
      </c>
      <c r="Q411" s="3">
        <f>IF(OR(Table2[[#This Row],[booking_status]]="confirmed",Table2[[#This Row],[booking_status]]="checked-out"),Table2[[#This Row],[room_rate_per_night]]*Table2[[#This Row],[Num_Nights]],0)</f>
        <v>1273.98</v>
      </c>
      <c r="R411" t="str" cm="1">
        <f t="array" ref="R411">IFERROR(_xlfn.IFS(Table2[[#This Row],[booking_status]]="confirmed","Expected",Table2[[#This Row],[booking_status]]="checked-out","Actual"),"No Revenue")</f>
        <v>Actual</v>
      </c>
      <c r="S411" s="4">
        <f>Table2[[#This Row],[Revenue_Amount]]/Table2[[#This Row],[Num_Nights]]</f>
        <v>212.33</v>
      </c>
    </row>
    <row r="412" spans="1:19" x14ac:dyDescent="0.3">
      <c r="A412">
        <v>411</v>
      </c>
      <c r="B412" t="s">
        <v>14</v>
      </c>
      <c r="C412" s="9">
        <v>45070</v>
      </c>
      <c r="D412" s="9">
        <v>45078</v>
      </c>
      <c r="E412" s="10">
        <v>45020</v>
      </c>
      <c r="F412" t="s">
        <v>49</v>
      </c>
      <c r="G412">
        <v>126.79</v>
      </c>
      <c r="H412">
        <v>3</v>
      </c>
      <c r="I412">
        <v>0</v>
      </c>
      <c r="J412" t="s">
        <v>55</v>
      </c>
      <c r="K412" t="s">
        <v>66</v>
      </c>
      <c r="L412" t="s">
        <v>21</v>
      </c>
      <c r="M412" t="s">
        <v>36</v>
      </c>
      <c r="N412" t="s">
        <v>41</v>
      </c>
      <c r="O412">
        <f>Table2[[#This Row],[check_out_date]]-Table2[[#This Row],[check_in_date]]</f>
        <v>8</v>
      </c>
      <c r="P412">
        <f>Table2[[#This Row],[num_adults]]+Table2[[#This Row],[num_children]]</f>
        <v>3</v>
      </c>
      <c r="Q412" s="3">
        <f>IF(OR(Table2[[#This Row],[booking_status]]="confirmed",Table2[[#This Row],[booking_status]]="checked-out"),Table2[[#This Row],[room_rate_per_night]]*Table2[[#This Row],[Num_Nights]],0)</f>
        <v>1014.32</v>
      </c>
      <c r="R412" t="str" cm="1">
        <f t="array" ref="R412">IFERROR(_xlfn.IFS(Table2[[#This Row],[booking_status]]="confirmed","Expected",Table2[[#This Row],[booking_status]]="checked-out","Actual"),"No Revenue")</f>
        <v>Expected</v>
      </c>
      <c r="S412" s="4">
        <f>Table2[[#This Row],[Revenue_Amount]]/Table2[[#This Row],[Num_Nights]]</f>
        <v>126.79</v>
      </c>
    </row>
    <row r="413" spans="1:19" x14ac:dyDescent="0.3">
      <c r="A413">
        <v>412</v>
      </c>
      <c r="B413" t="s">
        <v>31</v>
      </c>
      <c r="C413" s="9">
        <v>45281</v>
      </c>
      <c r="D413" s="9">
        <v>45286</v>
      </c>
      <c r="E413" s="10">
        <v>45272</v>
      </c>
      <c r="F413" t="s">
        <v>49</v>
      </c>
      <c r="G413">
        <v>82.96</v>
      </c>
      <c r="H413">
        <v>3</v>
      </c>
      <c r="I413">
        <v>1</v>
      </c>
      <c r="J413" t="s">
        <v>28</v>
      </c>
      <c r="K413" t="s">
        <v>20</v>
      </c>
      <c r="L413" t="s">
        <v>70</v>
      </c>
      <c r="M413" t="s">
        <v>36</v>
      </c>
      <c r="N413" t="s">
        <v>41</v>
      </c>
      <c r="O413">
        <f>Table2[[#This Row],[check_out_date]]-Table2[[#This Row],[check_in_date]]</f>
        <v>5</v>
      </c>
      <c r="P413">
        <f>Table2[[#This Row],[num_adults]]+Table2[[#This Row],[num_children]]</f>
        <v>4</v>
      </c>
      <c r="Q413" s="3">
        <f>IF(OR(Table2[[#This Row],[booking_status]]="confirmed",Table2[[#This Row],[booking_status]]="checked-out"),Table2[[#This Row],[room_rate_per_night]]*Table2[[#This Row],[Num_Nights]],0)</f>
        <v>0</v>
      </c>
      <c r="R413" t="str" cm="1">
        <f t="array" ref="R413">IFERROR(_xlfn.IFS(Table2[[#This Row],[booking_status]]="confirmed","Expected",Table2[[#This Row],[booking_status]]="checked-out","Actual"),"No Revenue")</f>
        <v>No Revenue</v>
      </c>
      <c r="S413" s="4">
        <f>Table2[[#This Row],[Revenue_Amount]]/Table2[[#This Row],[Num_Nights]]</f>
        <v>0</v>
      </c>
    </row>
    <row r="414" spans="1:19" x14ac:dyDescent="0.3">
      <c r="A414">
        <v>413</v>
      </c>
      <c r="B414" t="s">
        <v>37</v>
      </c>
      <c r="C414" s="9">
        <v>45050</v>
      </c>
      <c r="D414" s="9">
        <v>45054</v>
      </c>
      <c r="E414" s="10">
        <v>45012</v>
      </c>
      <c r="F414" t="s">
        <v>54</v>
      </c>
      <c r="G414">
        <v>403.35</v>
      </c>
      <c r="H414">
        <v>1</v>
      </c>
      <c r="I414">
        <v>0</v>
      </c>
      <c r="J414" t="s">
        <v>28</v>
      </c>
      <c r="K414" t="s">
        <v>44</v>
      </c>
      <c r="L414" t="s">
        <v>21</v>
      </c>
      <c r="M414" t="s">
        <v>36</v>
      </c>
      <c r="N414" t="s">
        <v>45</v>
      </c>
      <c r="O414">
        <f>Table2[[#This Row],[check_out_date]]-Table2[[#This Row],[check_in_date]]</f>
        <v>4</v>
      </c>
      <c r="P414">
        <f>Table2[[#This Row],[num_adults]]+Table2[[#This Row],[num_children]]</f>
        <v>1</v>
      </c>
      <c r="Q414" s="3">
        <f>IF(OR(Table2[[#This Row],[booking_status]]="confirmed",Table2[[#This Row],[booking_status]]="checked-out"),Table2[[#This Row],[room_rate_per_night]]*Table2[[#This Row],[Num_Nights]],0)</f>
        <v>1613.4</v>
      </c>
      <c r="R414" t="str" cm="1">
        <f t="array" ref="R414">IFERROR(_xlfn.IFS(Table2[[#This Row],[booking_status]]="confirmed","Expected",Table2[[#This Row],[booking_status]]="checked-out","Actual"),"No Revenue")</f>
        <v>Expected</v>
      </c>
      <c r="S414" s="4">
        <f>Table2[[#This Row],[Revenue_Amount]]/Table2[[#This Row],[Num_Nights]]</f>
        <v>403.35</v>
      </c>
    </row>
    <row r="415" spans="1:19" x14ac:dyDescent="0.3">
      <c r="A415">
        <v>414</v>
      </c>
      <c r="B415" t="s">
        <v>50</v>
      </c>
      <c r="C415" s="9">
        <v>45154</v>
      </c>
      <c r="D415" s="9">
        <v>45163</v>
      </c>
      <c r="E415" s="10">
        <v>45122</v>
      </c>
      <c r="F415" t="s">
        <v>54</v>
      </c>
      <c r="G415">
        <v>329.91</v>
      </c>
      <c r="H415">
        <v>1</v>
      </c>
      <c r="I415">
        <v>0</v>
      </c>
      <c r="J415" t="s">
        <v>94</v>
      </c>
      <c r="K415" t="s">
        <v>29</v>
      </c>
      <c r="L415" t="s">
        <v>21</v>
      </c>
      <c r="M415" t="s">
        <v>36</v>
      </c>
      <c r="N415" t="s">
        <v>23</v>
      </c>
      <c r="O415">
        <f>Table2[[#This Row],[check_out_date]]-Table2[[#This Row],[check_in_date]]</f>
        <v>9</v>
      </c>
      <c r="P415">
        <f>Table2[[#This Row],[num_adults]]+Table2[[#This Row],[num_children]]</f>
        <v>1</v>
      </c>
      <c r="Q415" s="3">
        <f>IF(OR(Table2[[#This Row],[booking_status]]="confirmed",Table2[[#This Row],[booking_status]]="checked-out"),Table2[[#This Row],[room_rate_per_night]]*Table2[[#This Row],[Num_Nights]],0)</f>
        <v>2969.19</v>
      </c>
      <c r="R415" t="str" cm="1">
        <f t="array" ref="R415">IFERROR(_xlfn.IFS(Table2[[#This Row],[booking_status]]="confirmed","Expected",Table2[[#This Row],[booking_status]]="checked-out","Actual"),"No Revenue")</f>
        <v>Expected</v>
      </c>
      <c r="S415" s="4">
        <f>Table2[[#This Row],[Revenue_Amount]]/Table2[[#This Row],[Num_Nights]]</f>
        <v>329.91</v>
      </c>
    </row>
    <row r="416" spans="1:19" x14ac:dyDescent="0.3">
      <c r="A416">
        <v>415</v>
      </c>
      <c r="B416" t="s">
        <v>14</v>
      </c>
      <c r="C416" s="9">
        <v>45099</v>
      </c>
      <c r="D416" s="9">
        <v>45104</v>
      </c>
      <c r="E416" s="10">
        <v>45040</v>
      </c>
      <c r="F416" t="s">
        <v>54</v>
      </c>
      <c r="G416">
        <v>258.48</v>
      </c>
      <c r="H416">
        <v>1</v>
      </c>
      <c r="I416">
        <v>1</v>
      </c>
      <c r="J416" t="s">
        <v>19</v>
      </c>
      <c r="K416" t="s">
        <v>44</v>
      </c>
      <c r="L416" t="s">
        <v>21</v>
      </c>
      <c r="M416" t="s">
        <v>36</v>
      </c>
      <c r="N416" t="s">
        <v>41</v>
      </c>
      <c r="O416">
        <f>Table2[[#This Row],[check_out_date]]-Table2[[#This Row],[check_in_date]]</f>
        <v>5</v>
      </c>
      <c r="P416">
        <f>Table2[[#This Row],[num_adults]]+Table2[[#This Row],[num_children]]</f>
        <v>2</v>
      </c>
      <c r="Q416" s="3">
        <f>IF(OR(Table2[[#This Row],[booking_status]]="confirmed",Table2[[#This Row],[booking_status]]="checked-out"),Table2[[#This Row],[room_rate_per_night]]*Table2[[#This Row],[Num_Nights]],0)</f>
        <v>1292.4000000000001</v>
      </c>
      <c r="R416" t="str" cm="1">
        <f t="array" ref="R416">IFERROR(_xlfn.IFS(Table2[[#This Row],[booking_status]]="confirmed","Expected",Table2[[#This Row],[booking_status]]="checked-out","Actual"),"No Revenue")</f>
        <v>Expected</v>
      </c>
      <c r="S416" s="4">
        <f>Table2[[#This Row],[Revenue_Amount]]/Table2[[#This Row],[Num_Nights]]</f>
        <v>258.48</v>
      </c>
    </row>
    <row r="417" spans="1:19" x14ac:dyDescent="0.3">
      <c r="A417">
        <v>416</v>
      </c>
      <c r="B417" t="s">
        <v>37</v>
      </c>
      <c r="C417" s="9">
        <v>44959</v>
      </c>
      <c r="D417" s="9">
        <v>44967</v>
      </c>
      <c r="E417" s="10">
        <v>44896</v>
      </c>
      <c r="F417" t="s">
        <v>27</v>
      </c>
      <c r="G417">
        <v>132.66999999999999</v>
      </c>
      <c r="H417">
        <v>2</v>
      </c>
      <c r="I417">
        <v>2</v>
      </c>
      <c r="J417" t="s">
        <v>28</v>
      </c>
      <c r="K417" t="s">
        <v>29</v>
      </c>
      <c r="L417" t="s">
        <v>60</v>
      </c>
      <c r="M417" t="s">
        <v>36</v>
      </c>
      <c r="N417" t="s">
        <v>41</v>
      </c>
      <c r="O417">
        <f>Table2[[#This Row],[check_out_date]]-Table2[[#This Row],[check_in_date]]</f>
        <v>8</v>
      </c>
      <c r="P417">
        <f>Table2[[#This Row],[num_adults]]+Table2[[#This Row],[num_children]]</f>
        <v>4</v>
      </c>
      <c r="Q417" s="3">
        <f>IF(OR(Table2[[#This Row],[booking_status]]="confirmed",Table2[[#This Row],[booking_status]]="checked-out"),Table2[[#This Row],[room_rate_per_night]]*Table2[[#This Row],[Num_Nights]],0)</f>
        <v>0</v>
      </c>
      <c r="R417" t="str" cm="1">
        <f t="array" ref="R417">IFERROR(_xlfn.IFS(Table2[[#This Row],[booking_status]]="confirmed","Expected",Table2[[#This Row],[booking_status]]="checked-out","Actual"),"No Revenue")</f>
        <v>No Revenue</v>
      </c>
      <c r="S417" s="4">
        <f>Table2[[#This Row],[Revenue_Amount]]/Table2[[#This Row],[Num_Nights]]</f>
        <v>0</v>
      </c>
    </row>
    <row r="418" spans="1:19" hidden="1" x14ac:dyDescent="0.3">
      <c r="A418">
        <v>417</v>
      </c>
      <c r="B418" t="s">
        <v>50</v>
      </c>
      <c r="C418" s="9">
        <v>44996</v>
      </c>
      <c r="D418" s="9">
        <v>45008</v>
      </c>
      <c r="E418" s="10">
        <v>44943</v>
      </c>
      <c r="F418" t="s">
        <v>49</v>
      </c>
      <c r="G418">
        <v>166.8</v>
      </c>
      <c r="H418">
        <v>2</v>
      </c>
      <c r="I418">
        <v>0</v>
      </c>
      <c r="J418" t="s">
        <v>35</v>
      </c>
      <c r="K418" t="s">
        <v>99</v>
      </c>
      <c r="L418" t="s">
        <v>56</v>
      </c>
      <c r="M418" t="s">
        <v>36</v>
      </c>
      <c r="N418" t="s">
        <v>41</v>
      </c>
      <c r="O418">
        <f>Table2[[#This Row],[check_out_date]]-Table2[[#This Row],[check_in_date]]</f>
        <v>12</v>
      </c>
      <c r="P418">
        <f>Table2[[#This Row],[num_adults]]+Table2[[#This Row],[num_children]]</f>
        <v>2</v>
      </c>
      <c r="Q418" s="3">
        <f>IF(OR(Table2[[#This Row],[booking_status]]="confirmed",Table2[[#This Row],[booking_status]]="checked-out"),Table2[[#This Row],[room_rate_per_night]]*Table2[[#This Row],[Num_Nights]],0)</f>
        <v>2001.6000000000001</v>
      </c>
      <c r="R418" t="str" cm="1">
        <f t="array" ref="R418">IFERROR(_xlfn.IFS(Table2[[#This Row],[booking_status]]="confirmed","Expected",Table2[[#This Row],[booking_status]]="checked-out","Actual"),"No Revenue")</f>
        <v>Actual</v>
      </c>
      <c r="S418" s="4">
        <f>Table2[[#This Row],[Revenue_Amount]]/Table2[[#This Row],[Num_Nights]]</f>
        <v>166.8</v>
      </c>
    </row>
    <row r="419" spans="1:19" x14ac:dyDescent="0.3">
      <c r="A419">
        <v>418</v>
      </c>
      <c r="B419" t="s">
        <v>31</v>
      </c>
      <c r="C419" s="9">
        <v>44962</v>
      </c>
      <c r="D419" s="9">
        <v>44965</v>
      </c>
      <c r="E419" s="10">
        <v>44914</v>
      </c>
      <c r="F419" t="s">
        <v>27</v>
      </c>
      <c r="G419">
        <v>125.53</v>
      </c>
      <c r="H419">
        <v>4</v>
      </c>
      <c r="I419">
        <v>0</v>
      </c>
      <c r="J419" t="s">
        <v>28</v>
      </c>
      <c r="K419" t="s">
        <v>44</v>
      </c>
      <c r="L419" t="s">
        <v>21</v>
      </c>
      <c r="M419" t="s">
        <v>22</v>
      </c>
      <c r="N419" t="s">
        <v>95</v>
      </c>
      <c r="O419">
        <f>Table2[[#This Row],[check_out_date]]-Table2[[#This Row],[check_in_date]]</f>
        <v>3</v>
      </c>
      <c r="P419">
        <f>Table2[[#This Row],[num_adults]]+Table2[[#This Row],[num_children]]</f>
        <v>4</v>
      </c>
      <c r="Q419" s="3">
        <f>IF(OR(Table2[[#This Row],[booking_status]]="confirmed",Table2[[#This Row],[booking_status]]="checked-out"),Table2[[#This Row],[room_rate_per_night]]*Table2[[#This Row],[Num_Nights]],0)</f>
        <v>376.59000000000003</v>
      </c>
      <c r="R419" t="str" cm="1">
        <f t="array" ref="R419">IFERROR(_xlfn.IFS(Table2[[#This Row],[booking_status]]="confirmed","Expected",Table2[[#This Row],[booking_status]]="checked-out","Actual"),"No Revenue")</f>
        <v>Expected</v>
      </c>
      <c r="S419" s="4">
        <f>Table2[[#This Row],[Revenue_Amount]]/Table2[[#This Row],[Num_Nights]]</f>
        <v>125.53000000000002</v>
      </c>
    </row>
    <row r="420" spans="1:19" x14ac:dyDescent="0.3">
      <c r="A420">
        <v>419</v>
      </c>
      <c r="B420" t="s">
        <v>31</v>
      </c>
      <c r="C420" s="9">
        <v>44927</v>
      </c>
      <c r="D420" s="9">
        <v>44929</v>
      </c>
      <c r="E420" s="10">
        <v>44914</v>
      </c>
      <c r="F420" t="s">
        <v>27</v>
      </c>
      <c r="G420">
        <v>155.4</v>
      </c>
      <c r="H420">
        <v>3</v>
      </c>
      <c r="I420">
        <v>1</v>
      </c>
      <c r="J420" t="s">
        <v>28</v>
      </c>
      <c r="K420" t="s">
        <v>66</v>
      </c>
      <c r="L420" t="s">
        <v>21</v>
      </c>
      <c r="M420" t="s">
        <v>36</v>
      </c>
      <c r="N420" t="s">
        <v>95</v>
      </c>
      <c r="O420">
        <f>Table2[[#This Row],[check_out_date]]-Table2[[#This Row],[check_in_date]]</f>
        <v>2</v>
      </c>
      <c r="P420">
        <f>Table2[[#This Row],[num_adults]]+Table2[[#This Row],[num_children]]</f>
        <v>4</v>
      </c>
      <c r="Q420" s="3">
        <f>IF(OR(Table2[[#This Row],[booking_status]]="confirmed",Table2[[#This Row],[booking_status]]="checked-out"),Table2[[#This Row],[room_rate_per_night]]*Table2[[#This Row],[Num_Nights]],0)</f>
        <v>310.8</v>
      </c>
      <c r="R420" t="str" cm="1">
        <f t="array" ref="R420">IFERROR(_xlfn.IFS(Table2[[#This Row],[booking_status]]="confirmed","Expected",Table2[[#This Row],[booking_status]]="checked-out","Actual"),"No Revenue")</f>
        <v>Expected</v>
      </c>
      <c r="S420" s="4">
        <f>Table2[[#This Row],[Revenue_Amount]]/Table2[[#This Row],[Num_Nights]]</f>
        <v>155.4</v>
      </c>
    </row>
    <row r="421" spans="1:19" x14ac:dyDescent="0.3">
      <c r="A421">
        <v>420</v>
      </c>
      <c r="B421" t="s">
        <v>37</v>
      </c>
      <c r="C421" s="9">
        <v>45140</v>
      </c>
      <c r="D421" s="9">
        <v>45147</v>
      </c>
      <c r="E421" s="10">
        <v>45104</v>
      </c>
      <c r="F421" t="s">
        <v>27</v>
      </c>
      <c r="G421">
        <v>196</v>
      </c>
      <c r="H421">
        <v>1</v>
      </c>
      <c r="I421">
        <v>0</v>
      </c>
      <c r="J421" t="s">
        <v>28</v>
      </c>
      <c r="K421" t="s">
        <v>20</v>
      </c>
      <c r="L421" t="s">
        <v>70</v>
      </c>
      <c r="M421" t="s">
        <v>36</v>
      </c>
      <c r="N421" t="s">
        <v>23</v>
      </c>
      <c r="O421">
        <f>Table2[[#This Row],[check_out_date]]-Table2[[#This Row],[check_in_date]]</f>
        <v>7</v>
      </c>
      <c r="P421">
        <f>Table2[[#This Row],[num_adults]]+Table2[[#This Row],[num_children]]</f>
        <v>1</v>
      </c>
      <c r="Q421" s="3">
        <f>IF(OR(Table2[[#This Row],[booking_status]]="confirmed",Table2[[#This Row],[booking_status]]="checked-out"),Table2[[#This Row],[room_rate_per_night]]*Table2[[#This Row],[Num_Nights]],0)</f>
        <v>0</v>
      </c>
      <c r="R421" t="str" cm="1">
        <f t="array" ref="R421">IFERROR(_xlfn.IFS(Table2[[#This Row],[booking_status]]="confirmed","Expected",Table2[[#This Row],[booking_status]]="checked-out","Actual"),"No Revenue")</f>
        <v>No Revenue</v>
      </c>
      <c r="S421" s="4">
        <f>Table2[[#This Row],[Revenue_Amount]]/Table2[[#This Row],[Num_Nights]]</f>
        <v>0</v>
      </c>
    </row>
    <row r="422" spans="1:19" hidden="1" x14ac:dyDescent="0.3">
      <c r="A422">
        <v>421</v>
      </c>
      <c r="B422" t="s">
        <v>14</v>
      </c>
      <c r="C422" s="9">
        <v>45248</v>
      </c>
      <c r="D422" s="9">
        <v>45253</v>
      </c>
      <c r="E422" s="10">
        <v>45218</v>
      </c>
      <c r="F422" t="s">
        <v>49</v>
      </c>
      <c r="G422">
        <v>73.56</v>
      </c>
      <c r="H422">
        <v>3</v>
      </c>
      <c r="I422">
        <v>1</v>
      </c>
      <c r="J422" t="s">
        <v>35</v>
      </c>
      <c r="K422" t="s">
        <v>29</v>
      </c>
      <c r="L422" t="s">
        <v>21</v>
      </c>
      <c r="M422" t="s">
        <v>22</v>
      </c>
      <c r="N422" t="s">
        <v>95</v>
      </c>
      <c r="O422">
        <f>Table2[[#This Row],[check_out_date]]-Table2[[#This Row],[check_in_date]]</f>
        <v>5</v>
      </c>
      <c r="P422">
        <f>Table2[[#This Row],[num_adults]]+Table2[[#This Row],[num_children]]</f>
        <v>4</v>
      </c>
      <c r="Q422" s="3">
        <f>IF(OR(Table2[[#This Row],[booking_status]]="confirmed",Table2[[#This Row],[booking_status]]="checked-out"),Table2[[#This Row],[room_rate_per_night]]*Table2[[#This Row],[Num_Nights]],0)</f>
        <v>367.8</v>
      </c>
      <c r="R422" t="str" cm="1">
        <f t="array" ref="R422">IFERROR(_xlfn.IFS(Table2[[#This Row],[booking_status]]="confirmed","Expected",Table2[[#This Row],[booking_status]]="checked-out","Actual"),"No Revenue")</f>
        <v>Expected</v>
      </c>
      <c r="S422" s="4">
        <f>Table2[[#This Row],[Revenue_Amount]]/Table2[[#This Row],[Num_Nights]]</f>
        <v>73.56</v>
      </c>
    </row>
    <row r="423" spans="1:19" x14ac:dyDescent="0.3">
      <c r="A423">
        <v>422</v>
      </c>
      <c r="B423" t="s">
        <v>31</v>
      </c>
      <c r="C423" s="9">
        <v>44938</v>
      </c>
      <c r="D423" s="9">
        <v>44943</v>
      </c>
      <c r="E423" s="10">
        <v>44920</v>
      </c>
      <c r="F423" t="s">
        <v>27</v>
      </c>
      <c r="G423">
        <v>162.1</v>
      </c>
      <c r="H423">
        <v>2</v>
      </c>
      <c r="I423">
        <v>0</v>
      </c>
      <c r="J423" t="s">
        <v>28</v>
      </c>
      <c r="K423" t="s">
        <v>44</v>
      </c>
      <c r="L423" t="s">
        <v>21</v>
      </c>
      <c r="M423" t="s">
        <v>36</v>
      </c>
      <c r="N423" t="s">
        <v>41</v>
      </c>
      <c r="O423">
        <f>Table2[[#This Row],[check_out_date]]-Table2[[#This Row],[check_in_date]]</f>
        <v>5</v>
      </c>
      <c r="P423">
        <f>Table2[[#This Row],[num_adults]]+Table2[[#This Row],[num_children]]</f>
        <v>2</v>
      </c>
      <c r="Q423" s="3">
        <f>IF(OR(Table2[[#This Row],[booking_status]]="confirmed",Table2[[#This Row],[booking_status]]="checked-out"),Table2[[#This Row],[room_rate_per_night]]*Table2[[#This Row],[Num_Nights]],0)</f>
        <v>810.5</v>
      </c>
      <c r="R423" t="str" cm="1">
        <f t="array" ref="R423">IFERROR(_xlfn.IFS(Table2[[#This Row],[booking_status]]="confirmed","Expected",Table2[[#This Row],[booking_status]]="checked-out","Actual"),"No Revenue")</f>
        <v>Expected</v>
      </c>
      <c r="S423" s="4">
        <f>Table2[[#This Row],[Revenue_Amount]]/Table2[[#This Row],[Num_Nights]]</f>
        <v>162.1</v>
      </c>
    </row>
    <row r="424" spans="1:19" x14ac:dyDescent="0.3">
      <c r="A424">
        <v>423</v>
      </c>
      <c r="B424" t="s">
        <v>31</v>
      </c>
      <c r="C424" s="9">
        <v>44965</v>
      </c>
      <c r="D424" s="9">
        <v>44971</v>
      </c>
      <c r="E424" s="10">
        <v>44920</v>
      </c>
      <c r="F424" t="s">
        <v>27</v>
      </c>
      <c r="G424">
        <v>150.51</v>
      </c>
      <c r="H424">
        <v>3</v>
      </c>
      <c r="I424">
        <v>0</v>
      </c>
      <c r="J424" t="s">
        <v>28</v>
      </c>
      <c r="K424" t="s">
        <v>99</v>
      </c>
      <c r="L424" t="s">
        <v>21</v>
      </c>
      <c r="M424" t="s">
        <v>36</v>
      </c>
      <c r="N424" t="s">
        <v>45</v>
      </c>
      <c r="O424">
        <f>Table2[[#This Row],[check_out_date]]-Table2[[#This Row],[check_in_date]]</f>
        <v>6</v>
      </c>
      <c r="P424">
        <f>Table2[[#This Row],[num_adults]]+Table2[[#This Row],[num_children]]</f>
        <v>3</v>
      </c>
      <c r="Q424" s="3">
        <f>IF(OR(Table2[[#This Row],[booking_status]]="confirmed",Table2[[#This Row],[booking_status]]="checked-out"),Table2[[#This Row],[room_rate_per_night]]*Table2[[#This Row],[Num_Nights]],0)</f>
        <v>903.06</v>
      </c>
      <c r="R424" t="str" cm="1">
        <f t="array" ref="R424">IFERROR(_xlfn.IFS(Table2[[#This Row],[booking_status]]="confirmed","Expected",Table2[[#This Row],[booking_status]]="checked-out","Actual"),"No Revenue")</f>
        <v>Expected</v>
      </c>
      <c r="S424" s="4">
        <f>Table2[[#This Row],[Revenue_Amount]]/Table2[[#This Row],[Num_Nights]]</f>
        <v>150.51</v>
      </c>
    </row>
    <row r="425" spans="1:19" x14ac:dyDescent="0.3">
      <c r="A425">
        <v>424</v>
      </c>
      <c r="B425" t="s">
        <v>37</v>
      </c>
      <c r="C425" s="9">
        <v>45054</v>
      </c>
      <c r="D425" s="9">
        <v>45060</v>
      </c>
      <c r="E425" s="10">
        <v>45046</v>
      </c>
      <c r="F425" t="s">
        <v>54</v>
      </c>
      <c r="G425">
        <v>325.83999999999997</v>
      </c>
      <c r="H425">
        <v>4</v>
      </c>
      <c r="I425">
        <v>0</v>
      </c>
      <c r="J425" t="s">
        <v>19</v>
      </c>
      <c r="K425" t="s">
        <v>99</v>
      </c>
      <c r="L425" t="s">
        <v>21</v>
      </c>
      <c r="M425" t="s">
        <v>22</v>
      </c>
      <c r="N425" t="s">
        <v>41</v>
      </c>
      <c r="O425">
        <f>Table2[[#This Row],[check_out_date]]-Table2[[#This Row],[check_in_date]]</f>
        <v>6</v>
      </c>
      <c r="P425">
        <f>Table2[[#This Row],[num_adults]]+Table2[[#This Row],[num_children]]</f>
        <v>4</v>
      </c>
      <c r="Q425" s="3">
        <f>IF(OR(Table2[[#This Row],[booking_status]]="confirmed",Table2[[#This Row],[booking_status]]="checked-out"),Table2[[#This Row],[room_rate_per_night]]*Table2[[#This Row],[Num_Nights]],0)</f>
        <v>1955.04</v>
      </c>
      <c r="R425" t="str" cm="1">
        <f t="array" ref="R425">IFERROR(_xlfn.IFS(Table2[[#This Row],[booking_status]]="confirmed","Expected",Table2[[#This Row],[booking_status]]="checked-out","Actual"),"No Revenue")</f>
        <v>Expected</v>
      </c>
      <c r="S425" s="4">
        <f>Table2[[#This Row],[Revenue_Amount]]/Table2[[#This Row],[Num_Nights]]</f>
        <v>325.83999999999997</v>
      </c>
    </row>
    <row r="426" spans="1:19" hidden="1" x14ac:dyDescent="0.3">
      <c r="A426">
        <v>425</v>
      </c>
      <c r="B426" t="s">
        <v>37</v>
      </c>
      <c r="C426" s="9">
        <v>45027</v>
      </c>
      <c r="D426" s="9">
        <v>45034</v>
      </c>
      <c r="E426" s="10">
        <v>45017</v>
      </c>
      <c r="F426" t="s">
        <v>49</v>
      </c>
      <c r="G426">
        <v>77.94</v>
      </c>
      <c r="H426">
        <v>2</v>
      </c>
      <c r="I426">
        <v>0</v>
      </c>
      <c r="J426" t="s">
        <v>35</v>
      </c>
      <c r="K426" t="s">
        <v>99</v>
      </c>
      <c r="L426" t="s">
        <v>56</v>
      </c>
      <c r="M426" t="s">
        <v>36</v>
      </c>
      <c r="N426" t="s">
        <v>45</v>
      </c>
      <c r="O426">
        <f>Table2[[#This Row],[check_out_date]]-Table2[[#This Row],[check_in_date]]</f>
        <v>7</v>
      </c>
      <c r="P426">
        <f>Table2[[#This Row],[num_adults]]+Table2[[#This Row],[num_children]]</f>
        <v>2</v>
      </c>
      <c r="Q426" s="3">
        <f>IF(OR(Table2[[#This Row],[booking_status]]="confirmed",Table2[[#This Row],[booking_status]]="checked-out"),Table2[[#This Row],[room_rate_per_night]]*Table2[[#This Row],[Num_Nights]],0)</f>
        <v>545.57999999999993</v>
      </c>
      <c r="R426" t="str" cm="1">
        <f t="array" ref="R426">IFERROR(_xlfn.IFS(Table2[[#This Row],[booking_status]]="confirmed","Expected",Table2[[#This Row],[booking_status]]="checked-out","Actual"),"No Revenue")</f>
        <v>Actual</v>
      </c>
      <c r="S426" s="4">
        <f>Table2[[#This Row],[Revenue_Amount]]/Table2[[#This Row],[Num_Nights]]</f>
        <v>77.939999999999984</v>
      </c>
    </row>
    <row r="427" spans="1:19" x14ac:dyDescent="0.3">
      <c r="A427">
        <v>426</v>
      </c>
      <c r="B427" t="s">
        <v>14</v>
      </c>
      <c r="C427" s="9">
        <v>45158</v>
      </c>
      <c r="D427" s="9">
        <v>45164</v>
      </c>
      <c r="E427" s="10">
        <v>45095</v>
      </c>
      <c r="F427" t="s">
        <v>49</v>
      </c>
      <c r="G427">
        <v>119.99</v>
      </c>
      <c r="H427">
        <v>2</v>
      </c>
      <c r="I427">
        <v>3</v>
      </c>
      <c r="J427" t="s">
        <v>55</v>
      </c>
      <c r="K427" t="s">
        <v>29</v>
      </c>
      <c r="L427" t="s">
        <v>21</v>
      </c>
      <c r="M427" t="s">
        <v>36</v>
      </c>
      <c r="N427" t="s">
        <v>23</v>
      </c>
      <c r="O427">
        <f>Table2[[#This Row],[check_out_date]]-Table2[[#This Row],[check_in_date]]</f>
        <v>6</v>
      </c>
      <c r="P427">
        <f>Table2[[#This Row],[num_adults]]+Table2[[#This Row],[num_children]]</f>
        <v>5</v>
      </c>
      <c r="Q427" s="3">
        <f>IF(OR(Table2[[#This Row],[booking_status]]="confirmed",Table2[[#This Row],[booking_status]]="checked-out"),Table2[[#This Row],[room_rate_per_night]]*Table2[[#This Row],[Num_Nights]],0)</f>
        <v>719.93999999999994</v>
      </c>
      <c r="R427" t="str" cm="1">
        <f t="array" ref="R427">IFERROR(_xlfn.IFS(Table2[[#This Row],[booking_status]]="confirmed","Expected",Table2[[#This Row],[booking_status]]="checked-out","Actual"),"No Revenue")</f>
        <v>Expected</v>
      </c>
      <c r="S427" s="4">
        <f>Table2[[#This Row],[Revenue_Amount]]/Table2[[#This Row],[Num_Nights]]</f>
        <v>119.99</v>
      </c>
    </row>
    <row r="428" spans="1:19" hidden="1" x14ac:dyDescent="0.3">
      <c r="A428">
        <v>427</v>
      </c>
      <c r="B428" t="s">
        <v>14</v>
      </c>
      <c r="C428" s="9">
        <v>45027</v>
      </c>
      <c r="D428" s="9">
        <v>45030</v>
      </c>
      <c r="E428" s="10">
        <v>45001</v>
      </c>
      <c r="F428" t="s">
        <v>54</v>
      </c>
      <c r="G428">
        <v>456.6</v>
      </c>
      <c r="H428">
        <v>2</v>
      </c>
      <c r="I428">
        <v>0</v>
      </c>
      <c r="J428" t="s">
        <v>35</v>
      </c>
      <c r="K428" t="s">
        <v>44</v>
      </c>
      <c r="L428" t="s">
        <v>21</v>
      </c>
      <c r="M428" t="s">
        <v>36</v>
      </c>
      <c r="N428" t="s">
        <v>41</v>
      </c>
      <c r="O428">
        <f>Table2[[#This Row],[check_out_date]]-Table2[[#This Row],[check_in_date]]</f>
        <v>3</v>
      </c>
      <c r="P428">
        <f>Table2[[#This Row],[num_adults]]+Table2[[#This Row],[num_children]]</f>
        <v>2</v>
      </c>
      <c r="Q428" s="3">
        <f>IF(OR(Table2[[#This Row],[booking_status]]="confirmed",Table2[[#This Row],[booking_status]]="checked-out"),Table2[[#This Row],[room_rate_per_night]]*Table2[[#This Row],[Num_Nights]],0)</f>
        <v>1369.8000000000002</v>
      </c>
      <c r="R428" t="str" cm="1">
        <f t="array" ref="R428">IFERROR(_xlfn.IFS(Table2[[#This Row],[booking_status]]="confirmed","Expected",Table2[[#This Row],[booking_status]]="checked-out","Actual"),"No Revenue")</f>
        <v>Expected</v>
      </c>
      <c r="S428" s="4">
        <f>Table2[[#This Row],[Revenue_Amount]]/Table2[[#This Row],[Num_Nights]]</f>
        <v>456.60000000000008</v>
      </c>
    </row>
    <row r="429" spans="1:19" x14ac:dyDescent="0.3">
      <c r="A429">
        <v>428</v>
      </c>
      <c r="B429" t="s">
        <v>37</v>
      </c>
      <c r="C429" s="9">
        <v>45226</v>
      </c>
      <c r="D429" s="9">
        <v>45231</v>
      </c>
      <c r="E429" s="10">
        <v>45217</v>
      </c>
      <c r="F429" t="s">
        <v>27</v>
      </c>
      <c r="G429">
        <v>116.29</v>
      </c>
      <c r="H429">
        <v>2</v>
      </c>
      <c r="I429">
        <v>2</v>
      </c>
      <c r="J429" t="s">
        <v>28</v>
      </c>
      <c r="K429" t="s">
        <v>66</v>
      </c>
      <c r="L429" t="s">
        <v>21</v>
      </c>
      <c r="M429" t="s">
        <v>36</v>
      </c>
      <c r="N429" t="s">
        <v>41</v>
      </c>
      <c r="O429">
        <f>Table2[[#This Row],[check_out_date]]-Table2[[#This Row],[check_in_date]]</f>
        <v>5</v>
      </c>
      <c r="P429">
        <f>Table2[[#This Row],[num_adults]]+Table2[[#This Row],[num_children]]</f>
        <v>4</v>
      </c>
      <c r="Q429" s="3">
        <f>IF(OR(Table2[[#This Row],[booking_status]]="confirmed",Table2[[#This Row],[booking_status]]="checked-out"),Table2[[#This Row],[room_rate_per_night]]*Table2[[#This Row],[Num_Nights]],0)</f>
        <v>581.45000000000005</v>
      </c>
      <c r="R429" t="str" cm="1">
        <f t="array" ref="R429">IFERROR(_xlfn.IFS(Table2[[#This Row],[booking_status]]="confirmed","Expected",Table2[[#This Row],[booking_status]]="checked-out","Actual"),"No Revenue")</f>
        <v>Expected</v>
      </c>
      <c r="S429" s="4">
        <f>Table2[[#This Row],[Revenue_Amount]]/Table2[[#This Row],[Num_Nights]]</f>
        <v>116.29</v>
      </c>
    </row>
    <row r="430" spans="1:19" x14ac:dyDescent="0.3">
      <c r="A430">
        <v>429</v>
      </c>
      <c r="B430" t="s">
        <v>37</v>
      </c>
      <c r="C430" s="9">
        <v>45175</v>
      </c>
      <c r="D430" s="9">
        <v>45184</v>
      </c>
      <c r="E430" s="10">
        <v>45132</v>
      </c>
      <c r="F430" t="s">
        <v>54</v>
      </c>
      <c r="G430">
        <v>410.16</v>
      </c>
      <c r="H430">
        <v>1</v>
      </c>
      <c r="I430">
        <v>1</v>
      </c>
      <c r="J430" t="s">
        <v>28</v>
      </c>
      <c r="K430" t="s">
        <v>66</v>
      </c>
      <c r="L430" t="s">
        <v>60</v>
      </c>
      <c r="M430" t="s">
        <v>36</v>
      </c>
      <c r="N430" t="s">
        <v>41</v>
      </c>
      <c r="O430">
        <f>Table2[[#This Row],[check_out_date]]-Table2[[#This Row],[check_in_date]]</f>
        <v>9</v>
      </c>
      <c r="P430">
        <f>Table2[[#This Row],[num_adults]]+Table2[[#This Row],[num_children]]</f>
        <v>2</v>
      </c>
      <c r="Q430" s="3">
        <f>IF(OR(Table2[[#This Row],[booking_status]]="confirmed",Table2[[#This Row],[booking_status]]="checked-out"),Table2[[#This Row],[room_rate_per_night]]*Table2[[#This Row],[Num_Nights]],0)</f>
        <v>0</v>
      </c>
      <c r="R430" t="str" cm="1">
        <f t="array" ref="R430">IFERROR(_xlfn.IFS(Table2[[#This Row],[booking_status]]="confirmed","Expected",Table2[[#This Row],[booking_status]]="checked-out","Actual"),"No Revenue")</f>
        <v>No Revenue</v>
      </c>
      <c r="S430" s="4">
        <f>Table2[[#This Row],[Revenue_Amount]]/Table2[[#This Row],[Num_Nights]]</f>
        <v>0</v>
      </c>
    </row>
    <row r="431" spans="1:19" x14ac:dyDescent="0.3">
      <c r="A431">
        <v>430</v>
      </c>
      <c r="B431" t="s">
        <v>37</v>
      </c>
      <c r="C431" s="9">
        <v>45151</v>
      </c>
      <c r="D431" s="9">
        <v>45155</v>
      </c>
      <c r="E431" s="10">
        <v>45089</v>
      </c>
      <c r="F431" t="s">
        <v>49</v>
      </c>
      <c r="G431">
        <v>129.61000000000001</v>
      </c>
      <c r="H431">
        <v>2</v>
      </c>
      <c r="I431">
        <v>1</v>
      </c>
      <c r="J431" t="s">
        <v>55</v>
      </c>
      <c r="K431" t="s">
        <v>99</v>
      </c>
      <c r="L431" t="s">
        <v>56</v>
      </c>
      <c r="M431" t="s">
        <v>22</v>
      </c>
      <c r="N431" t="s">
        <v>95</v>
      </c>
      <c r="O431">
        <f>Table2[[#This Row],[check_out_date]]-Table2[[#This Row],[check_in_date]]</f>
        <v>4</v>
      </c>
      <c r="P431">
        <f>Table2[[#This Row],[num_adults]]+Table2[[#This Row],[num_children]]</f>
        <v>3</v>
      </c>
      <c r="Q431" s="3">
        <f>IF(OR(Table2[[#This Row],[booking_status]]="confirmed",Table2[[#This Row],[booking_status]]="checked-out"),Table2[[#This Row],[room_rate_per_night]]*Table2[[#This Row],[Num_Nights]],0)</f>
        <v>518.44000000000005</v>
      </c>
      <c r="R431" t="str" cm="1">
        <f t="array" ref="R431">IFERROR(_xlfn.IFS(Table2[[#This Row],[booking_status]]="confirmed","Expected",Table2[[#This Row],[booking_status]]="checked-out","Actual"),"No Revenue")</f>
        <v>Actual</v>
      </c>
      <c r="S431" s="4">
        <f>Table2[[#This Row],[Revenue_Amount]]/Table2[[#This Row],[Num_Nights]]</f>
        <v>129.61000000000001</v>
      </c>
    </row>
    <row r="432" spans="1:19" x14ac:dyDescent="0.3">
      <c r="A432">
        <v>431</v>
      </c>
      <c r="B432" t="s">
        <v>31</v>
      </c>
      <c r="C432" s="9">
        <v>45201</v>
      </c>
      <c r="D432" s="9">
        <v>45211</v>
      </c>
      <c r="E432" s="10">
        <v>45171</v>
      </c>
      <c r="F432" t="s">
        <v>54</v>
      </c>
      <c r="G432">
        <v>247.97</v>
      </c>
      <c r="H432">
        <v>2</v>
      </c>
      <c r="I432">
        <v>1</v>
      </c>
      <c r="J432" t="s">
        <v>19</v>
      </c>
      <c r="K432" t="s">
        <v>99</v>
      </c>
      <c r="L432" t="s">
        <v>60</v>
      </c>
      <c r="M432" t="s">
        <v>36</v>
      </c>
      <c r="N432" t="s">
        <v>23</v>
      </c>
      <c r="O432">
        <f>Table2[[#This Row],[check_out_date]]-Table2[[#This Row],[check_in_date]]</f>
        <v>10</v>
      </c>
      <c r="P432">
        <f>Table2[[#This Row],[num_adults]]+Table2[[#This Row],[num_children]]</f>
        <v>3</v>
      </c>
      <c r="Q432" s="3">
        <f>IF(OR(Table2[[#This Row],[booking_status]]="confirmed",Table2[[#This Row],[booking_status]]="checked-out"),Table2[[#This Row],[room_rate_per_night]]*Table2[[#This Row],[Num_Nights]],0)</f>
        <v>0</v>
      </c>
      <c r="R432" t="str" cm="1">
        <f t="array" ref="R432">IFERROR(_xlfn.IFS(Table2[[#This Row],[booking_status]]="confirmed","Expected",Table2[[#This Row],[booking_status]]="checked-out","Actual"),"No Revenue")</f>
        <v>No Revenue</v>
      </c>
      <c r="S432" s="4">
        <f>Table2[[#This Row],[Revenue_Amount]]/Table2[[#This Row],[Num_Nights]]</f>
        <v>0</v>
      </c>
    </row>
    <row r="433" spans="1:19" x14ac:dyDescent="0.3">
      <c r="A433">
        <v>432</v>
      </c>
      <c r="B433" t="s">
        <v>37</v>
      </c>
      <c r="C433" s="9">
        <v>45204</v>
      </c>
      <c r="D433" s="9">
        <v>45207</v>
      </c>
      <c r="E433" s="10">
        <v>45126</v>
      </c>
      <c r="F433" t="s">
        <v>27</v>
      </c>
      <c r="G433">
        <v>191.32</v>
      </c>
      <c r="H433">
        <v>3</v>
      </c>
      <c r="I433">
        <v>2</v>
      </c>
      <c r="J433" t="s">
        <v>94</v>
      </c>
      <c r="K433" t="s">
        <v>99</v>
      </c>
      <c r="L433" t="s">
        <v>21</v>
      </c>
      <c r="M433" t="s">
        <v>36</v>
      </c>
      <c r="N433" t="s">
        <v>41</v>
      </c>
      <c r="O433">
        <f>Table2[[#This Row],[check_out_date]]-Table2[[#This Row],[check_in_date]]</f>
        <v>3</v>
      </c>
      <c r="P433">
        <f>Table2[[#This Row],[num_adults]]+Table2[[#This Row],[num_children]]</f>
        <v>5</v>
      </c>
      <c r="Q433" s="3">
        <f>IF(OR(Table2[[#This Row],[booking_status]]="confirmed",Table2[[#This Row],[booking_status]]="checked-out"),Table2[[#This Row],[room_rate_per_night]]*Table2[[#This Row],[Num_Nights]],0)</f>
        <v>573.96</v>
      </c>
      <c r="R433" t="str" cm="1">
        <f t="array" ref="R433">IFERROR(_xlfn.IFS(Table2[[#This Row],[booking_status]]="confirmed","Expected",Table2[[#This Row],[booking_status]]="checked-out","Actual"),"No Revenue")</f>
        <v>Expected</v>
      </c>
      <c r="S433" s="4">
        <f>Table2[[#This Row],[Revenue_Amount]]/Table2[[#This Row],[Num_Nights]]</f>
        <v>191.32000000000002</v>
      </c>
    </row>
    <row r="434" spans="1:19" hidden="1" x14ac:dyDescent="0.3">
      <c r="A434">
        <v>433</v>
      </c>
      <c r="B434" t="s">
        <v>50</v>
      </c>
      <c r="C434" s="9">
        <v>45079</v>
      </c>
      <c r="D434" s="9">
        <v>45083</v>
      </c>
      <c r="E434" s="10">
        <v>45072</v>
      </c>
      <c r="F434" t="s">
        <v>27</v>
      </c>
      <c r="G434">
        <v>227.06</v>
      </c>
      <c r="H434">
        <v>2</v>
      </c>
      <c r="I434">
        <v>0</v>
      </c>
      <c r="J434" t="s">
        <v>35</v>
      </c>
      <c r="K434" t="s">
        <v>66</v>
      </c>
      <c r="L434" t="s">
        <v>21</v>
      </c>
      <c r="M434" t="s">
        <v>36</v>
      </c>
      <c r="N434" t="s">
        <v>23</v>
      </c>
      <c r="O434">
        <f>Table2[[#This Row],[check_out_date]]-Table2[[#This Row],[check_in_date]]</f>
        <v>4</v>
      </c>
      <c r="P434">
        <f>Table2[[#This Row],[num_adults]]+Table2[[#This Row],[num_children]]</f>
        <v>2</v>
      </c>
      <c r="Q434" s="3">
        <f>IF(OR(Table2[[#This Row],[booking_status]]="confirmed",Table2[[#This Row],[booking_status]]="checked-out"),Table2[[#This Row],[room_rate_per_night]]*Table2[[#This Row],[Num_Nights]],0)</f>
        <v>908.24</v>
      </c>
      <c r="R434" t="str" cm="1">
        <f t="array" ref="R434">IFERROR(_xlfn.IFS(Table2[[#This Row],[booking_status]]="confirmed","Expected",Table2[[#This Row],[booking_status]]="checked-out","Actual"),"No Revenue")</f>
        <v>Expected</v>
      </c>
      <c r="S434" s="4">
        <f>Table2[[#This Row],[Revenue_Amount]]/Table2[[#This Row],[Num_Nights]]</f>
        <v>227.06</v>
      </c>
    </row>
    <row r="435" spans="1:19" x14ac:dyDescent="0.3">
      <c r="A435">
        <v>434</v>
      </c>
      <c r="B435" t="s">
        <v>50</v>
      </c>
      <c r="C435" s="9">
        <v>45198</v>
      </c>
      <c r="D435" s="9">
        <v>45208</v>
      </c>
      <c r="E435" s="10">
        <v>45191</v>
      </c>
      <c r="F435" t="s">
        <v>49</v>
      </c>
      <c r="G435">
        <v>113.55</v>
      </c>
      <c r="H435">
        <v>1</v>
      </c>
      <c r="I435">
        <v>3</v>
      </c>
      <c r="J435" t="s">
        <v>28</v>
      </c>
      <c r="K435" t="s">
        <v>99</v>
      </c>
      <c r="L435" t="s">
        <v>21</v>
      </c>
      <c r="M435" t="s">
        <v>36</v>
      </c>
      <c r="N435" t="s">
        <v>41</v>
      </c>
      <c r="O435">
        <f>Table2[[#This Row],[check_out_date]]-Table2[[#This Row],[check_in_date]]</f>
        <v>10</v>
      </c>
      <c r="P435">
        <f>Table2[[#This Row],[num_adults]]+Table2[[#This Row],[num_children]]</f>
        <v>4</v>
      </c>
      <c r="Q435" s="3">
        <f>IF(OR(Table2[[#This Row],[booking_status]]="confirmed",Table2[[#This Row],[booking_status]]="checked-out"),Table2[[#This Row],[room_rate_per_night]]*Table2[[#This Row],[Num_Nights]],0)</f>
        <v>1135.5</v>
      </c>
      <c r="R435" t="str" cm="1">
        <f t="array" ref="R435">IFERROR(_xlfn.IFS(Table2[[#This Row],[booking_status]]="confirmed","Expected",Table2[[#This Row],[booking_status]]="checked-out","Actual"),"No Revenue")</f>
        <v>Expected</v>
      </c>
      <c r="S435" s="4">
        <f>Table2[[#This Row],[Revenue_Amount]]/Table2[[#This Row],[Num_Nights]]</f>
        <v>113.55</v>
      </c>
    </row>
    <row r="436" spans="1:19" x14ac:dyDescent="0.3">
      <c r="A436">
        <v>435</v>
      </c>
      <c r="B436" t="s">
        <v>50</v>
      </c>
      <c r="C436" s="9">
        <v>45247</v>
      </c>
      <c r="D436" s="9">
        <v>45248</v>
      </c>
      <c r="E436" s="10">
        <v>45176</v>
      </c>
      <c r="F436" t="s">
        <v>54</v>
      </c>
      <c r="G436">
        <v>486.89</v>
      </c>
      <c r="H436">
        <v>1</v>
      </c>
      <c r="I436">
        <v>0</v>
      </c>
      <c r="J436" t="s">
        <v>19</v>
      </c>
      <c r="K436" t="s">
        <v>20</v>
      </c>
      <c r="L436" t="s">
        <v>21</v>
      </c>
      <c r="M436" t="s">
        <v>22</v>
      </c>
      <c r="N436" t="s">
        <v>95</v>
      </c>
      <c r="O436">
        <f>Table2[[#This Row],[check_out_date]]-Table2[[#This Row],[check_in_date]]</f>
        <v>1</v>
      </c>
      <c r="P436">
        <f>Table2[[#This Row],[num_adults]]+Table2[[#This Row],[num_children]]</f>
        <v>1</v>
      </c>
      <c r="Q436" s="3">
        <f>IF(OR(Table2[[#This Row],[booking_status]]="confirmed",Table2[[#This Row],[booking_status]]="checked-out"),Table2[[#This Row],[room_rate_per_night]]*Table2[[#This Row],[Num_Nights]],0)</f>
        <v>486.89</v>
      </c>
      <c r="R436" t="str" cm="1">
        <f t="array" ref="R436">IFERROR(_xlfn.IFS(Table2[[#This Row],[booking_status]]="confirmed","Expected",Table2[[#This Row],[booking_status]]="checked-out","Actual"),"No Revenue")</f>
        <v>Expected</v>
      </c>
      <c r="S436" s="4">
        <f>Table2[[#This Row],[Revenue_Amount]]/Table2[[#This Row],[Num_Nights]]</f>
        <v>486.89</v>
      </c>
    </row>
    <row r="437" spans="1:19" x14ac:dyDescent="0.3">
      <c r="A437">
        <v>436</v>
      </c>
      <c r="B437" t="s">
        <v>31</v>
      </c>
      <c r="C437" s="9">
        <v>45016</v>
      </c>
      <c r="D437" s="9">
        <v>45020</v>
      </c>
      <c r="E437" s="10">
        <v>44985</v>
      </c>
      <c r="F437" t="s">
        <v>18</v>
      </c>
      <c r="G437">
        <v>227.06</v>
      </c>
      <c r="H437">
        <v>2</v>
      </c>
      <c r="I437">
        <v>1</v>
      </c>
      <c r="J437" t="s">
        <v>55</v>
      </c>
      <c r="K437" t="s">
        <v>44</v>
      </c>
      <c r="L437" t="s">
        <v>21</v>
      </c>
      <c r="M437" t="s">
        <v>36</v>
      </c>
      <c r="N437" t="s">
        <v>41</v>
      </c>
      <c r="O437">
        <f>Table2[[#This Row],[check_out_date]]-Table2[[#This Row],[check_in_date]]</f>
        <v>4</v>
      </c>
      <c r="P437">
        <f>Table2[[#This Row],[num_adults]]+Table2[[#This Row],[num_children]]</f>
        <v>3</v>
      </c>
      <c r="Q437" s="3">
        <f>IF(OR(Table2[[#This Row],[booking_status]]="confirmed",Table2[[#This Row],[booking_status]]="checked-out"),Table2[[#This Row],[room_rate_per_night]]*Table2[[#This Row],[Num_Nights]],0)</f>
        <v>908.24</v>
      </c>
      <c r="R437" t="str" cm="1">
        <f t="array" ref="R437">IFERROR(_xlfn.IFS(Table2[[#This Row],[booking_status]]="confirmed","Expected",Table2[[#This Row],[booking_status]]="checked-out","Actual"),"No Revenue")</f>
        <v>Expected</v>
      </c>
      <c r="S437" s="4">
        <f>Table2[[#This Row],[Revenue_Amount]]/Table2[[#This Row],[Num_Nights]]</f>
        <v>227.06</v>
      </c>
    </row>
    <row r="438" spans="1:19" x14ac:dyDescent="0.3">
      <c r="A438">
        <v>437</v>
      </c>
      <c r="B438" t="s">
        <v>31</v>
      </c>
      <c r="C438" s="9">
        <v>45205</v>
      </c>
      <c r="D438" s="9">
        <v>45208</v>
      </c>
      <c r="E438" s="10">
        <v>45154</v>
      </c>
      <c r="F438" t="s">
        <v>54</v>
      </c>
      <c r="G438">
        <v>384.34</v>
      </c>
      <c r="H438">
        <v>1</v>
      </c>
      <c r="I438">
        <v>0</v>
      </c>
      <c r="J438" t="s">
        <v>19</v>
      </c>
      <c r="K438" t="s">
        <v>99</v>
      </c>
      <c r="L438" t="s">
        <v>60</v>
      </c>
      <c r="M438" t="s">
        <v>22</v>
      </c>
      <c r="N438" t="s">
        <v>41</v>
      </c>
      <c r="O438">
        <f>Table2[[#This Row],[check_out_date]]-Table2[[#This Row],[check_in_date]]</f>
        <v>3</v>
      </c>
      <c r="P438">
        <f>Table2[[#This Row],[num_adults]]+Table2[[#This Row],[num_children]]</f>
        <v>1</v>
      </c>
      <c r="Q438" s="3">
        <f>IF(OR(Table2[[#This Row],[booking_status]]="confirmed",Table2[[#This Row],[booking_status]]="checked-out"),Table2[[#This Row],[room_rate_per_night]]*Table2[[#This Row],[Num_Nights]],0)</f>
        <v>0</v>
      </c>
      <c r="R438" t="str" cm="1">
        <f t="array" ref="R438">IFERROR(_xlfn.IFS(Table2[[#This Row],[booking_status]]="confirmed","Expected",Table2[[#This Row],[booking_status]]="checked-out","Actual"),"No Revenue")</f>
        <v>No Revenue</v>
      </c>
      <c r="S438" s="4">
        <f>Table2[[#This Row],[Revenue_Amount]]/Table2[[#This Row],[Num_Nights]]</f>
        <v>0</v>
      </c>
    </row>
    <row r="439" spans="1:19" x14ac:dyDescent="0.3">
      <c r="A439">
        <v>438</v>
      </c>
      <c r="B439" t="s">
        <v>14</v>
      </c>
      <c r="C439" s="9">
        <v>44991</v>
      </c>
      <c r="D439" s="9">
        <v>44998</v>
      </c>
      <c r="E439" s="10">
        <v>44936</v>
      </c>
      <c r="F439" t="s">
        <v>49</v>
      </c>
      <c r="G439">
        <v>68.180000000000007</v>
      </c>
      <c r="H439">
        <v>4</v>
      </c>
      <c r="I439">
        <v>0</v>
      </c>
      <c r="J439" t="s">
        <v>19</v>
      </c>
      <c r="K439" t="s">
        <v>66</v>
      </c>
      <c r="L439" t="s">
        <v>21</v>
      </c>
      <c r="M439" t="s">
        <v>36</v>
      </c>
      <c r="N439" t="s">
        <v>41</v>
      </c>
      <c r="O439">
        <f>Table2[[#This Row],[check_out_date]]-Table2[[#This Row],[check_in_date]]</f>
        <v>7</v>
      </c>
      <c r="P439">
        <f>Table2[[#This Row],[num_adults]]+Table2[[#This Row],[num_children]]</f>
        <v>4</v>
      </c>
      <c r="Q439" s="3">
        <f>IF(OR(Table2[[#This Row],[booking_status]]="confirmed",Table2[[#This Row],[booking_status]]="checked-out"),Table2[[#This Row],[room_rate_per_night]]*Table2[[#This Row],[Num_Nights]],0)</f>
        <v>477.26000000000005</v>
      </c>
      <c r="R439" t="str" cm="1">
        <f t="array" ref="R439">IFERROR(_xlfn.IFS(Table2[[#This Row],[booking_status]]="confirmed","Expected",Table2[[#This Row],[booking_status]]="checked-out","Actual"),"No Revenue")</f>
        <v>Expected</v>
      </c>
      <c r="S439" s="4">
        <f>Table2[[#This Row],[Revenue_Amount]]/Table2[[#This Row],[Num_Nights]]</f>
        <v>68.180000000000007</v>
      </c>
    </row>
    <row r="440" spans="1:19" hidden="1" x14ac:dyDescent="0.3">
      <c r="A440">
        <v>439</v>
      </c>
      <c r="B440" t="s">
        <v>14</v>
      </c>
      <c r="C440" s="9">
        <v>45058</v>
      </c>
      <c r="D440" s="9">
        <v>45063</v>
      </c>
      <c r="E440" s="10">
        <v>45047</v>
      </c>
      <c r="F440" t="s">
        <v>27</v>
      </c>
      <c r="G440">
        <v>110.93</v>
      </c>
      <c r="H440">
        <v>1</v>
      </c>
      <c r="I440">
        <v>2</v>
      </c>
      <c r="J440" t="s">
        <v>35</v>
      </c>
      <c r="K440" t="s">
        <v>29</v>
      </c>
      <c r="L440" t="s">
        <v>56</v>
      </c>
      <c r="M440" t="s">
        <v>22</v>
      </c>
      <c r="N440" t="s">
        <v>30</v>
      </c>
      <c r="O440">
        <f>Table2[[#This Row],[check_out_date]]-Table2[[#This Row],[check_in_date]]</f>
        <v>5</v>
      </c>
      <c r="P440">
        <f>Table2[[#This Row],[num_adults]]+Table2[[#This Row],[num_children]]</f>
        <v>3</v>
      </c>
      <c r="Q440" s="3">
        <f>IF(OR(Table2[[#This Row],[booking_status]]="confirmed",Table2[[#This Row],[booking_status]]="checked-out"),Table2[[#This Row],[room_rate_per_night]]*Table2[[#This Row],[Num_Nights]],0)</f>
        <v>554.65000000000009</v>
      </c>
      <c r="R440" t="str" cm="1">
        <f t="array" ref="R440">IFERROR(_xlfn.IFS(Table2[[#This Row],[booking_status]]="confirmed","Expected",Table2[[#This Row],[booking_status]]="checked-out","Actual"),"No Revenue")</f>
        <v>Actual</v>
      </c>
      <c r="S440" s="4">
        <f>Table2[[#This Row],[Revenue_Amount]]/Table2[[#This Row],[Num_Nights]]</f>
        <v>110.93000000000002</v>
      </c>
    </row>
    <row r="441" spans="1:19" x14ac:dyDescent="0.3">
      <c r="A441">
        <v>440</v>
      </c>
      <c r="B441" t="s">
        <v>50</v>
      </c>
      <c r="C441" s="9">
        <v>45124</v>
      </c>
      <c r="D441" s="9">
        <v>45131</v>
      </c>
      <c r="E441" s="10">
        <v>45104</v>
      </c>
      <c r="F441" t="s">
        <v>54</v>
      </c>
      <c r="G441">
        <v>614.91</v>
      </c>
      <c r="H441">
        <v>3</v>
      </c>
      <c r="I441">
        <v>3</v>
      </c>
      <c r="J441" t="s">
        <v>94</v>
      </c>
      <c r="K441" t="s">
        <v>44</v>
      </c>
      <c r="L441" t="s">
        <v>56</v>
      </c>
      <c r="M441" t="s">
        <v>36</v>
      </c>
      <c r="N441" t="s">
        <v>41</v>
      </c>
      <c r="O441">
        <f>Table2[[#This Row],[check_out_date]]-Table2[[#This Row],[check_in_date]]</f>
        <v>7</v>
      </c>
      <c r="P441">
        <f>Table2[[#This Row],[num_adults]]+Table2[[#This Row],[num_children]]</f>
        <v>6</v>
      </c>
      <c r="Q441" s="3">
        <f>IF(OR(Table2[[#This Row],[booking_status]]="confirmed",Table2[[#This Row],[booking_status]]="checked-out"),Table2[[#This Row],[room_rate_per_night]]*Table2[[#This Row],[Num_Nights]],0)</f>
        <v>4304.37</v>
      </c>
      <c r="R441" t="str" cm="1">
        <f t="array" ref="R441">IFERROR(_xlfn.IFS(Table2[[#This Row],[booking_status]]="confirmed","Expected",Table2[[#This Row],[booking_status]]="checked-out","Actual"),"No Revenue")</f>
        <v>Actual</v>
      </c>
      <c r="S441" s="4">
        <f>Table2[[#This Row],[Revenue_Amount]]/Table2[[#This Row],[Num_Nights]]</f>
        <v>614.91</v>
      </c>
    </row>
    <row r="442" spans="1:19" x14ac:dyDescent="0.3">
      <c r="A442">
        <v>441</v>
      </c>
      <c r="B442" t="s">
        <v>37</v>
      </c>
      <c r="C442" s="9">
        <v>44942</v>
      </c>
      <c r="D442" s="9">
        <v>44944</v>
      </c>
      <c r="E442" s="10">
        <v>44879</v>
      </c>
      <c r="F442" t="s">
        <v>49</v>
      </c>
      <c r="G442">
        <v>101.33</v>
      </c>
      <c r="H442">
        <v>3</v>
      </c>
      <c r="I442">
        <v>0</v>
      </c>
      <c r="J442" t="s">
        <v>28</v>
      </c>
      <c r="K442" t="s">
        <v>20</v>
      </c>
      <c r="L442" t="s">
        <v>60</v>
      </c>
      <c r="M442" t="s">
        <v>22</v>
      </c>
      <c r="N442" t="s">
        <v>41</v>
      </c>
      <c r="O442">
        <f>Table2[[#This Row],[check_out_date]]-Table2[[#This Row],[check_in_date]]</f>
        <v>2</v>
      </c>
      <c r="P442">
        <f>Table2[[#This Row],[num_adults]]+Table2[[#This Row],[num_children]]</f>
        <v>3</v>
      </c>
      <c r="Q442" s="3">
        <f>IF(OR(Table2[[#This Row],[booking_status]]="confirmed",Table2[[#This Row],[booking_status]]="checked-out"),Table2[[#This Row],[room_rate_per_night]]*Table2[[#This Row],[Num_Nights]],0)</f>
        <v>0</v>
      </c>
      <c r="R442" t="str" cm="1">
        <f t="array" ref="R442">IFERROR(_xlfn.IFS(Table2[[#This Row],[booking_status]]="confirmed","Expected",Table2[[#This Row],[booking_status]]="checked-out","Actual"),"No Revenue")</f>
        <v>No Revenue</v>
      </c>
      <c r="S442" s="4">
        <f>Table2[[#This Row],[Revenue_Amount]]/Table2[[#This Row],[Num_Nights]]</f>
        <v>0</v>
      </c>
    </row>
    <row r="443" spans="1:19" x14ac:dyDescent="0.3">
      <c r="A443">
        <v>442</v>
      </c>
      <c r="B443" t="s">
        <v>50</v>
      </c>
      <c r="C443" s="9">
        <v>45224</v>
      </c>
      <c r="D443" s="9">
        <v>45225</v>
      </c>
      <c r="E443" s="10">
        <v>45207</v>
      </c>
      <c r="F443" t="s">
        <v>18</v>
      </c>
      <c r="G443">
        <v>356.84</v>
      </c>
      <c r="H443">
        <v>4</v>
      </c>
      <c r="I443">
        <v>0</v>
      </c>
      <c r="J443" t="s">
        <v>19</v>
      </c>
      <c r="K443" t="s">
        <v>44</v>
      </c>
      <c r="L443" t="s">
        <v>60</v>
      </c>
      <c r="M443" t="s">
        <v>36</v>
      </c>
      <c r="N443" t="s">
        <v>95</v>
      </c>
      <c r="O443">
        <f>Table2[[#This Row],[check_out_date]]-Table2[[#This Row],[check_in_date]]</f>
        <v>1</v>
      </c>
      <c r="P443">
        <f>Table2[[#This Row],[num_adults]]+Table2[[#This Row],[num_children]]</f>
        <v>4</v>
      </c>
      <c r="Q443" s="3">
        <f>IF(OR(Table2[[#This Row],[booking_status]]="confirmed",Table2[[#This Row],[booking_status]]="checked-out"),Table2[[#This Row],[room_rate_per_night]]*Table2[[#This Row],[Num_Nights]],0)</f>
        <v>0</v>
      </c>
      <c r="R443" t="str" cm="1">
        <f t="array" ref="R443">IFERROR(_xlfn.IFS(Table2[[#This Row],[booking_status]]="confirmed","Expected",Table2[[#This Row],[booking_status]]="checked-out","Actual"),"No Revenue")</f>
        <v>No Revenue</v>
      </c>
      <c r="S443" s="4">
        <f>Table2[[#This Row],[Revenue_Amount]]/Table2[[#This Row],[Num_Nights]]</f>
        <v>0</v>
      </c>
    </row>
    <row r="444" spans="1:19" hidden="1" x14ac:dyDescent="0.3">
      <c r="A444">
        <v>443</v>
      </c>
      <c r="B444" t="s">
        <v>50</v>
      </c>
      <c r="C444" s="9">
        <v>45051</v>
      </c>
      <c r="D444" s="9">
        <v>45055</v>
      </c>
      <c r="E444" s="10">
        <v>45007</v>
      </c>
      <c r="F444" t="s">
        <v>27</v>
      </c>
      <c r="G444">
        <v>163.30000000000001</v>
      </c>
      <c r="H444">
        <v>2</v>
      </c>
      <c r="I444">
        <v>3</v>
      </c>
      <c r="J444" t="s">
        <v>35</v>
      </c>
      <c r="K444" t="s">
        <v>20</v>
      </c>
      <c r="L444" t="s">
        <v>21</v>
      </c>
      <c r="M444" t="s">
        <v>36</v>
      </c>
      <c r="N444" t="s">
        <v>23</v>
      </c>
      <c r="O444">
        <f>Table2[[#This Row],[check_out_date]]-Table2[[#This Row],[check_in_date]]</f>
        <v>4</v>
      </c>
      <c r="P444">
        <f>Table2[[#This Row],[num_adults]]+Table2[[#This Row],[num_children]]</f>
        <v>5</v>
      </c>
      <c r="Q444" s="3">
        <f>IF(OR(Table2[[#This Row],[booking_status]]="confirmed",Table2[[#This Row],[booking_status]]="checked-out"),Table2[[#This Row],[room_rate_per_night]]*Table2[[#This Row],[Num_Nights]],0)</f>
        <v>653.20000000000005</v>
      </c>
      <c r="R444" t="str" cm="1">
        <f t="array" ref="R444">IFERROR(_xlfn.IFS(Table2[[#This Row],[booking_status]]="confirmed","Expected",Table2[[#This Row],[booking_status]]="checked-out","Actual"),"No Revenue")</f>
        <v>Expected</v>
      </c>
      <c r="S444" s="4">
        <f>Table2[[#This Row],[Revenue_Amount]]/Table2[[#This Row],[Num_Nights]]</f>
        <v>163.30000000000001</v>
      </c>
    </row>
    <row r="445" spans="1:19" x14ac:dyDescent="0.3">
      <c r="A445">
        <v>444</v>
      </c>
      <c r="B445" t="s">
        <v>50</v>
      </c>
      <c r="C445" s="9">
        <v>45092</v>
      </c>
      <c r="D445" s="9">
        <v>45100</v>
      </c>
      <c r="E445" s="10">
        <v>45074</v>
      </c>
      <c r="F445" t="s">
        <v>18</v>
      </c>
      <c r="G445">
        <v>265</v>
      </c>
      <c r="H445">
        <v>3</v>
      </c>
      <c r="I445">
        <v>0</v>
      </c>
      <c r="J445" t="s">
        <v>28</v>
      </c>
      <c r="K445" t="s">
        <v>66</v>
      </c>
      <c r="L445" t="s">
        <v>21</v>
      </c>
      <c r="M445" t="s">
        <v>36</v>
      </c>
      <c r="N445" t="s">
        <v>30</v>
      </c>
      <c r="O445">
        <f>Table2[[#This Row],[check_out_date]]-Table2[[#This Row],[check_in_date]]</f>
        <v>8</v>
      </c>
      <c r="P445">
        <f>Table2[[#This Row],[num_adults]]+Table2[[#This Row],[num_children]]</f>
        <v>3</v>
      </c>
      <c r="Q445" s="3">
        <f>IF(OR(Table2[[#This Row],[booking_status]]="confirmed",Table2[[#This Row],[booking_status]]="checked-out"),Table2[[#This Row],[room_rate_per_night]]*Table2[[#This Row],[Num_Nights]],0)</f>
        <v>2120</v>
      </c>
      <c r="R445" t="str" cm="1">
        <f t="array" ref="R445">IFERROR(_xlfn.IFS(Table2[[#This Row],[booking_status]]="confirmed","Expected",Table2[[#This Row],[booking_status]]="checked-out","Actual"),"No Revenue")</f>
        <v>Expected</v>
      </c>
      <c r="S445" s="4">
        <f>Table2[[#This Row],[Revenue_Amount]]/Table2[[#This Row],[Num_Nights]]</f>
        <v>265</v>
      </c>
    </row>
    <row r="446" spans="1:19" x14ac:dyDescent="0.3">
      <c r="A446">
        <v>445</v>
      </c>
      <c r="B446" t="s">
        <v>37</v>
      </c>
      <c r="C446" s="9">
        <v>44957</v>
      </c>
      <c r="D446" s="9">
        <v>44961</v>
      </c>
      <c r="E446" s="10">
        <v>44922</v>
      </c>
      <c r="F446" t="s">
        <v>27</v>
      </c>
      <c r="G446">
        <v>209.64</v>
      </c>
      <c r="H446">
        <v>2</v>
      </c>
      <c r="I446">
        <v>0</v>
      </c>
      <c r="J446" t="s">
        <v>94</v>
      </c>
      <c r="K446" t="s">
        <v>99</v>
      </c>
      <c r="L446" t="s">
        <v>21</v>
      </c>
      <c r="M446" t="s">
        <v>36</v>
      </c>
      <c r="N446" t="s">
        <v>41</v>
      </c>
      <c r="O446">
        <f>Table2[[#This Row],[check_out_date]]-Table2[[#This Row],[check_in_date]]</f>
        <v>4</v>
      </c>
      <c r="P446">
        <f>Table2[[#This Row],[num_adults]]+Table2[[#This Row],[num_children]]</f>
        <v>2</v>
      </c>
      <c r="Q446" s="3">
        <f>IF(OR(Table2[[#This Row],[booking_status]]="confirmed",Table2[[#This Row],[booking_status]]="checked-out"),Table2[[#This Row],[room_rate_per_night]]*Table2[[#This Row],[Num_Nights]],0)</f>
        <v>838.56</v>
      </c>
      <c r="R446" t="str" cm="1">
        <f t="array" ref="R446">IFERROR(_xlfn.IFS(Table2[[#This Row],[booking_status]]="confirmed","Expected",Table2[[#This Row],[booking_status]]="checked-out","Actual"),"No Revenue")</f>
        <v>Expected</v>
      </c>
      <c r="S446" s="4">
        <f>Table2[[#This Row],[Revenue_Amount]]/Table2[[#This Row],[Num_Nights]]</f>
        <v>209.64</v>
      </c>
    </row>
    <row r="447" spans="1:19" x14ac:dyDescent="0.3">
      <c r="A447">
        <v>446</v>
      </c>
      <c r="B447" t="s">
        <v>31</v>
      </c>
      <c r="C447" s="9">
        <v>45104</v>
      </c>
      <c r="D447" s="9">
        <v>45113</v>
      </c>
      <c r="E447" s="10">
        <v>45050</v>
      </c>
      <c r="F447" t="s">
        <v>27</v>
      </c>
      <c r="G447">
        <v>149.93</v>
      </c>
      <c r="H447">
        <v>1</v>
      </c>
      <c r="I447">
        <v>1</v>
      </c>
      <c r="J447" t="s">
        <v>28</v>
      </c>
      <c r="K447" t="s">
        <v>66</v>
      </c>
      <c r="L447" t="s">
        <v>70</v>
      </c>
      <c r="M447" t="s">
        <v>36</v>
      </c>
      <c r="N447" t="s">
        <v>41</v>
      </c>
      <c r="O447">
        <f>Table2[[#This Row],[check_out_date]]-Table2[[#This Row],[check_in_date]]</f>
        <v>9</v>
      </c>
      <c r="P447">
        <f>Table2[[#This Row],[num_adults]]+Table2[[#This Row],[num_children]]</f>
        <v>2</v>
      </c>
      <c r="Q447" s="3">
        <f>IF(OR(Table2[[#This Row],[booking_status]]="confirmed",Table2[[#This Row],[booking_status]]="checked-out"),Table2[[#This Row],[room_rate_per_night]]*Table2[[#This Row],[Num_Nights]],0)</f>
        <v>0</v>
      </c>
      <c r="R447" t="str" cm="1">
        <f t="array" ref="R447">IFERROR(_xlfn.IFS(Table2[[#This Row],[booking_status]]="confirmed","Expected",Table2[[#This Row],[booking_status]]="checked-out","Actual"),"No Revenue")</f>
        <v>No Revenue</v>
      </c>
      <c r="S447" s="4">
        <f>Table2[[#This Row],[Revenue_Amount]]/Table2[[#This Row],[Num_Nights]]</f>
        <v>0</v>
      </c>
    </row>
    <row r="448" spans="1:19" x14ac:dyDescent="0.3">
      <c r="A448">
        <v>447</v>
      </c>
      <c r="B448" t="s">
        <v>14</v>
      </c>
      <c r="C448" s="9">
        <v>45167</v>
      </c>
      <c r="D448" s="9">
        <v>45170</v>
      </c>
      <c r="E448" s="10">
        <v>45149</v>
      </c>
      <c r="F448" t="s">
        <v>49</v>
      </c>
      <c r="G448">
        <v>113.53</v>
      </c>
      <c r="H448">
        <v>2</v>
      </c>
      <c r="I448">
        <v>3</v>
      </c>
      <c r="J448" t="s">
        <v>55</v>
      </c>
      <c r="K448" t="s">
        <v>66</v>
      </c>
      <c r="L448" t="s">
        <v>60</v>
      </c>
      <c r="M448" t="s">
        <v>36</v>
      </c>
      <c r="N448" t="s">
        <v>45</v>
      </c>
      <c r="O448">
        <f>Table2[[#This Row],[check_out_date]]-Table2[[#This Row],[check_in_date]]</f>
        <v>3</v>
      </c>
      <c r="P448">
        <f>Table2[[#This Row],[num_adults]]+Table2[[#This Row],[num_children]]</f>
        <v>5</v>
      </c>
      <c r="Q448" s="3">
        <f>IF(OR(Table2[[#This Row],[booking_status]]="confirmed",Table2[[#This Row],[booking_status]]="checked-out"),Table2[[#This Row],[room_rate_per_night]]*Table2[[#This Row],[Num_Nights]],0)</f>
        <v>0</v>
      </c>
      <c r="R448" t="str" cm="1">
        <f t="array" ref="R448">IFERROR(_xlfn.IFS(Table2[[#This Row],[booking_status]]="confirmed","Expected",Table2[[#This Row],[booking_status]]="checked-out","Actual"),"No Revenue")</f>
        <v>No Revenue</v>
      </c>
      <c r="S448" s="4">
        <f>Table2[[#This Row],[Revenue_Amount]]/Table2[[#This Row],[Num_Nights]]</f>
        <v>0</v>
      </c>
    </row>
    <row r="449" spans="1:19" x14ac:dyDescent="0.3">
      <c r="A449">
        <v>448</v>
      </c>
      <c r="B449" t="s">
        <v>31</v>
      </c>
      <c r="C449" s="9">
        <v>45154</v>
      </c>
      <c r="D449" s="9">
        <v>45162</v>
      </c>
      <c r="E449" s="10">
        <v>45078</v>
      </c>
      <c r="F449" t="s">
        <v>27</v>
      </c>
      <c r="G449">
        <v>136.6</v>
      </c>
      <c r="H449">
        <v>3</v>
      </c>
      <c r="I449">
        <v>0</v>
      </c>
      <c r="J449" t="s">
        <v>28</v>
      </c>
      <c r="K449" t="s">
        <v>66</v>
      </c>
      <c r="L449" t="s">
        <v>21</v>
      </c>
      <c r="M449" t="s">
        <v>36</v>
      </c>
      <c r="N449" t="s">
        <v>41</v>
      </c>
      <c r="O449">
        <f>Table2[[#This Row],[check_out_date]]-Table2[[#This Row],[check_in_date]]</f>
        <v>8</v>
      </c>
      <c r="P449">
        <f>Table2[[#This Row],[num_adults]]+Table2[[#This Row],[num_children]]</f>
        <v>3</v>
      </c>
      <c r="Q449" s="3">
        <f>IF(OR(Table2[[#This Row],[booking_status]]="confirmed",Table2[[#This Row],[booking_status]]="checked-out"),Table2[[#This Row],[room_rate_per_night]]*Table2[[#This Row],[Num_Nights]],0)</f>
        <v>1092.8</v>
      </c>
      <c r="R449" t="str" cm="1">
        <f t="array" ref="R449">IFERROR(_xlfn.IFS(Table2[[#This Row],[booking_status]]="confirmed","Expected",Table2[[#This Row],[booking_status]]="checked-out","Actual"),"No Revenue")</f>
        <v>Expected</v>
      </c>
      <c r="S449" s="4">
        <f>Table2[[#This Row],[Revenue_Amount]]/Table2[[#This Row],[Num_Nights]]</f>
        <v>136.6</v>
      </c>
    </row>
    <row r="450" spans="1:19" x14ac:dyDescent="0.3">
      <c r="A450">
        <v>449</v>
      </c>
      <c r="B450" t="s">
        <v>31</v>
      </c>
      <c r="C450" s="9">
        <v>44938</v>
      </c>
      <c r="D450" s="9">
        <v>44948</v>
      </c>
      <c r="E450" s="10">
        <v>44913</v>
      </c>
      <c r="F450" t="s">
        <v>49</v>
      </c>
      <c r="G450">
        <v>72.37</v>
      </c>
      <c r="H450">
        <v>2</v>
      </c>
      <c r="I450">
        <v>0</v>
      </c>
      <c r="J450" t="s">
        <v>28</v>
      </c>
      <c r="K450" t="s">
        <v>99</v>
      </c>
      <c r="L450" t="s">
        <v>56</v>
      </c>
      <c r="M450" t="s">
        <v>36</v>
      </c>
      <c r="N450" t="s">
        <v>41</v>
      </c>
      <c r="O450">
        <f>Table2[[#This Row],[check_out_date]]-Table2[[#This Row],[check_in_date]]</f>
        <v>10</v>
      </c>
      <c r="P450">
        <f>Table2[[#This Row],[num_adults]]+Table2[[#This Row],[num_children]]</f>
        <v>2</v>
      </c>
      <c r="Q450" s="3">
        <f>IF(OR(Table2[[#This Row],[booking_status]]="confirmed",Table2[[#This Row],[booking_status]]="checked-out"),Table2[[#This Row],[room_rate_per_night]]*Table2[[#This Row],[Num_Nights]],0)</f>
        <v>723.7</v>
      </c>
      <c r="R450" t="str" cm="1">
        <f t="array" ref="R450">IFERROR(_xlfn.IFS(Table2[[#This Row],[booking_status]]="confirmed","Expected",Table2[[#This Row],[booking_status]]="checked-out","Actual"),"No Revenue")</f>
        <v>Actual</v>
      </c>
      <c r="S450" s="4">
        <f>Table2[[#This Row],[Revenue_Amount]]/Table2[[#This Row],[Num_Nights]]</f>
        <v>72.37</v>
      </c>
    </row>
    <row r="451" spans="1:19" x14ac:dyDescent="0.3">
      <c r="A451">
        <v>450</v>
      </c>
      <c r="B451" t="s">
        <v>31</v>
      </c>
      <c r="C451" s="9">
        <v>45057</v>
      </c>
      <c r="D451" s="9">
        <v>45064</v>
      </c>
      <c r="E451" s="10">
        <v>45003</v>
      </c>
      <c r="F451" t="s">
        <v>49</v>
      </c>
      <c r="G451">
        <v>97.97</v>
      </c>
      <c r="H451">
        <v>2</v>
      </c>
      <c r="I451">
        <v>0</v>
      </c>
      <c r="J451" t="s">
        <v>19</v>
      </c>
      <c r="K451" t="s">
        <v>99</v>
      </c>
      <c r="L451" t="s">
        <v>21</v>
      </c>
      <c r="M451" t="s">
        <v>36</v>
      </c>
      <c r="N451" t="s">
        <v>41</v>
      </c>
      <c r="O451">
        <f>Table2[[#This Row],[check_out_date]]-Table2[[#This Row],[check_in_date]]</f>
        <v>7</v>
      </c>
      <c r="P451">
        <f>Table2[[#This Row],[num_adults]]+Table2[[#This Row],[num_children]]</f>
        <v>2</v>
      </c>
      <c r="Q451" s="3">
        <f>IF(OR(Table2[[#This Row],[booking_status]]="confirmed",Table2[[#This Row],[booking_status]]="checked-out"),Table2[[#This Row],[room_rate_per_night]]*Table2[[#This Row],[Num_Nights]],0)</f>
        <v>685.79</v>
      </c>
      <c r="R451" t="str" cm="1">
        <f t="array" ref="R451">IFERROR(_xlfn.IFS(Table2[[#This Row],[booking_status]]="confirmed","Expected",Table2[[#This Row],[booking_status]]="checked-out","Actual"),"No Revenue")</f>
        <v>Expected</v>
      </c>
      <c r="S451" s="4">
        <f>Table2[[#This Row],[Revenue_Amount]]/Table2[[#This Row],[Num_Nights]]</f>
        <v>97.97</v>
      </c>
    </row>
    <row r="452" spans="1:19" x14ac:dyDescent="0.3">
      <c r="A452">
        <v>451</v>
      </c>
      <c r="B452" t="s">
        <v>14</v>
      </c>
      <c r="C452" s="9">
        <v>45088</v>
      </c>
      <c r="D452" s="9">
        <v>45091</v>
      </c>
      <c r="E452" s="10">
        <v>45022</v>
      </c>
      <c r="F452" t="s">
        <v>49</v>
      </c>
      <c r="G452">
        <v>75.48</v>
      </c>
      <c r="H452">
        <v>1</v>
      </c>
      <c r="I452">
        <v>2</v>
      </c>
      <c r="J452" t="s">
        <v>55</v>
      </c>
      <c r="K452" t="s">
        <v>44</v>
      </c>
      <c r="L452" t="s">
        <v>56</v>
      </c>
      <c r="M452" t="s">
        <v>36</v>
      </c>
      <c r="N452" t="s">
        <v>23</v>
      </c>
      <c r="O452">
        <f>Table2[[#This Row],[check_out_date]]-Table2[[#This Row],[check_in_date]]</f>
        <v>3</v>
      </c>
      <c r="P452">
        <f>Table2[[#This Row],[num_adults]]+Table2[[#This Row],[num_children]]</f>
        <v>3</v>
      </c>
      <c r="Q452" s="3">
        <f>IF(OR(Table2[[#This Row],[booking_status]]="confirmed",Table2[[#This Row],[booking_status]]="checked-out"),Table2[[#This Row],[room_rate_per_night]]*Table2[[#This Row],[Num_Nights]],0)</f>
        <v>226.44</v>
      </c>
      <c r="R452" t="str" cm="1">
        <f t="array" ref="R452">IFERROR(_xlfn.IFS(Table2[[#This Row],[booking_status]]="confirmed","Expected",Table2[[#This Row],[booking_status]]="checked-out","Actual"),"No Revenue")</f>
        <v>Actual</v>
      </c>
      <c r="S452" s="4">
        <f>Table2[[#This Row],[Revenue_Amount]]/Table2[[#This Row],[Num_Nights]]</f>
        <v>75.48</v>
      </c>
    </row>
    <row r="453" spans="1:19" hidden="1" x14ac:dyDescent="0.3">
      <c r="A453">
        <v>452</v>
      </c>
      <c r="B453" t="s">
        <v>14</v>
      </c>
      <c r="C453" s="9">
        <v>45244</v>
      </c>
      <c r="D453" s="9">
        <v>45246</v>
      </c>
      <c r="E453" s="10">
        <v>45217</v>
      </c>
      <c r="F453" t="s">
        <v>54</v>
      </c>
      <c r="G453">
        <v>360.29</v>
      </c>
      <c r="H453">
        <v>1</v>
      </c>
      <c r="I453">
        <v>0</v>
      </c>
      <c r="J453" t="s">
        <v>35</v>
      </c>
      <c r="K453" t="s">
        <v>44</v>
      </c>
      <c r="L453" t="s">
        <v>21</v>
      </c>
      <c r="M453" t="s">
        <v>36</v>
      </c>
      <c r="N453" t="s">
        <v>41</v>
      </c>
      <c r="O453">
        <f>Table2[[#This Row],[check_out_date]]-Table2[[#This Row],[check_in_date]]</f>
        <v>2</v>
      </c>
      <c r="P453">
        <f>Table2[[#This Row],[num_adults]]+Table2[[#This Row],[num_children]]</f>
        <v>1</v>
      </c>
      <c r="Q453" s="3">
        <f>IF(OR(Table2[[#This Row],[booking_status]]="confirmed",Table2[[#This Row],[booking_status]]="checked-out"),Table2[[#This Row],[room_rate_per_night]]*Table2[[#This Row],[Num_Nights]],0)</f>
        <v>720.58</v>
      </c>
      <c r="R453" t="str" cm="1">
        <f t="array" ref="R453">IFERROR(_xlfn.IFS(Table2[[#This Row],[booking_status]]="confirmed","Expected",Table2[[#This Row],[booking_status]]="checked-out","Actual"),"No Revenue")</f>
        <v>Expected</v>
      </c>
      <c r="S453" s="4">
        <f>Table2[[#This Row],[Revenue_Amount]]/Table2[[#This Row],[Num_Nights]]</f>
        <v>360.29</v>
      </c>
    </row>
    <row r="454" spans="1:19" x14ac:dyDescent="0.3">
      <c r="A454">
        <v>453</v>
      </c>
      <c r="B454" t="s">
        <v>14</v>
      </c>
      <c r="C454" s="9">
        <v>45040</v>
      </c>
      <c r="D454" s="9">
        <v>45043</v>
      </c>
      <c r="E454" s="10">
        <v>44987</v>
      </c>
      <c r="F454" t="s">
        <v>18</v>
      </c>
      <c r="G454">
        <v>189.97</v>
      </c>
      <c r="H454">
        <v>1</v>
      </c>
      <c r="I454">
        <v>3</v>
      </c>
      <c r="J454" t="s">
        <v>19</v>
      </c>
      <c r="K454" t="s">
        <v>20</v>
      </c>
      <c r="L454" t="s">
        <v>21</v>
      </c>
      <c r="M454" t="s">
        <v>36</v>
      </c>
      <c r="N454" t="s">
        <v>45</v>
      </c>
      <c r="O454">
        <f>Table2[[#This Row],[check_out_date]]-Table2[[#This Row],[check_in_date]]</f>
        <v>3</v>
      </c>
      <c r="P454">
        <f>Table2[[#This Row],[num_adults]]+Table2[[#This Row],[num_children]]</f>
        <v>4</v>
      </c>
      <c r="Q454" s="3">
        <f>IF(OR(Table2[[#This Row],[booking_status]]="confirmed",Table2[[#This Row],[booking_status]]="checked-out"),Table2[[#This Row],[room_rate_per_night]]*Table2[[#This Row],[Num_Nights]],0)</f>
        <v>569.91</v>
      </c>
      <c r="R454" t="str" cm="1">
        <f t="array" ref="R454">IFERROR(_xlfn.IFS(Table2[[#This Row],[booking_status]]="confirmed","Expected",Table2[[#This Row],[booking_status]]="checked-out","Actual"),"No Revenue")</f>
        <v>Expected</v>
      </c>
      <c r="S454" s="4">
        <f>Table2[[#This Row],[Revenue_Amount]]/Table2[[#This Row],[Num_Nights]]</f>
        <v>189.97</v>
      </c>
    </row>
    <row r="455" spans="1:19" x14ac:dyDescent="0.3">
      <c r="A455">
        <v>454</v>
      </c>
      <c r="B455" t="s">
        <v>37</v>
      </c>
      <c r="C455" s="9">
        <v>44930</v>
      </c>
      <c r="D455" s="9">
        <v>44937</v>
      </c>
      <c r="E455" s="10">
        <v>44925</v>
      </c>
      <c r="F455" t="s">
        <v>27</v>
      </c>
      <c r="G455">
        <v>209.03</v>
      </c>
      <c r="H455">
        <v>1</v>
      </c>
      <c r="I455">
        <v>0</v>
      </c>
      <c r="J455" t="s">
        <v>28</v>
      </c>
      <c r="K455" t="s">
        <v>20</v>
      </c>
      <c r="L455" t="s">
        <v>56</v>
      </c>
      <c r="M455" t="s">
        <v>36</v>
      </c>
      <c r="N455" t="s">
        <v>41</v>
      </c>
      <c r="O455">
        <f>Table2[[#This Row],[check_out_date]]-Table2[[#This Row],[check_in_date]]</f>
        <v>7</v>
      </c>
      <c r="P455">
        <f>Table2[[#This Row],[num_adults]]+Table2[[#This Row],[num_children]]</f>
        <v>1</v>
      </c>
      <c r="Q455" s="3">
        <f>IF(OR(Table2[[#This Row],[booking_status]]="confirmed",Table2[[#This Row],[booking_status]]="checked-out"),Table2[[#This Row],[room_rate_per_night]]*Table2[[#This Row],[Num_Nights]],0)</f>
        <v>1463.21</v>
      </c>
      <c r="R455" t="str" cm="1">
        <f t="array" ref="R455">IFERROR(_xlfn.IFS(Table2[[#This Row],[booking_status]]="confirmed","Expected",Table2[[#This Row],[booking_status]]="checked-out","Actual"),"No Revenue")</f>
        <v>Actual</v>
      </c>
      <c r="S455" s="4">
        <f>Table2[[#This Row],[Revenue_Amount]]/Table2[[#This Row],[Num_Nights]]</f>
        <v>209.03</v>
      </c>
    </row>
    <row r="456" spans="1:19" x14ac:dyDescent="0.3">
      <c r="A456">
        <v>455</v>
      </c>
      <c r="B456" t="s">
        <v>14</v>
      </c>
      <c r="C456" s="9">
        <v>45266</v>
      </c>
      <c r="D456" s="9">
        <v>45267</v>
      </c>
      <c r="E456" s="10">
        <v>45225</v>
      </c>
      <c r="F456" t="s">
        <v>18</v>
      </c>
      <c r="G456">
        <v>272.44</v>
      </c>
      <c r="H456">
        <v>4</v>
      </c>
      <c r="I456">
        <v>0</v>
      </c>
      <c r="J456" t="s">
        <v>28</v>
      </c>
      <c r="K456" t="s">
        <v>44</v>
      </c>
      <c r="L456" t="s">
        <v>56</v>
      </c>
      <c r="M456" t="s">
        <v>36</v>
      </c>
      <c r="N456" t="s">
        <v>41</v>
      </c>
      <c r="O456">
        <f>Table2[[#This Row],[check_out_date]]-Table2[[#This Row],[check_in_date]]</f>
        <v>1</v>
      </c>
      <c r="P456">
        <f>Table2[[#This Row],[num_adults]]+Table2[[#This Row],[num_children]]</f>
        <v>4</v>
      </c>
      <c r="Q456" s="3">
        <f>IF(OR(Table2[[#This Row],[booking_status]]="confirmed",Table2[[#This Row],[booking_status]]="checked-out"),Table2[[#This Row],[room_rate_per_night]]*Table2[[#This Row],[Num_Nights]],0)</f>
        <v>272.44</v>
      </c>
      <c r="R456" t="str" cm="1">
        <f t="array" ref="R456">IFERROR(_xlfn.IFS(Table2[[#This Row],[booking_status]]="confirmed","Expected",Table2[[#This Row],[booking_status]]="checked-out","Actual"),"No Revenue")</f>
        <v>Actual</v>
      </c>
      <c r="S456" s="4">
        <f>Table2[[#This Row],[Revenue_Amount]]/Table2[[#This Row],[Num_Nights]]</f>
        <v>272.44</v>
      </c>
    </row>
    <row r="457" spans="1:19" x14ac:dyDescent="0.3">
      <c r="A457">
        <v>456</v>
      </c>
      <c r="B457" t="s">
        <v>14</v>
      </c>
      <c r="C457" s="9">
        <v>44953</v>
      </c>
      <c r="D457" s="9">
        <v>44954</v>
      </c>
      <c r="E457" s="10">
        <v>44919</v>
      </c>
      <c r="F457" t="s">
        <v>18</v>
      </c>
      <c r="G457">
        <v>275.35000000000002</v>
      </c>
      <c r="H457">
        <v>1</v>
      </c>
      <c r="I457">
        <v>1</v>
      </c>
      <c r="J457" t="s">
        <v>28</v>
      </c>
      <c r="K457" t="s">
        <v>20</v>
      </c>
      <c r="L457" t="s">
        <v>56</v>
      </c>
      <c r="M457" t="s">
        <v>36</v>
      </c>
      <c r="N457" t="s">
        <v>45</v>
      </c>
      <c r="O457">
        <f>Table2[[#This Row],[check_out_date]]-Table2[[#This Row],[check_in_date]]</f>
        <v>1</v>
      </c>
      <c r="P457">
        <f>Table2[[#This Row],[num_adults]]+Table2[[#This Row],[num_children]]</f>
        <v>2</v>
      </c>
      <c r="Q457" s="3">
        <f>IF(OR(Table2[[#This Row],[booking_status]]="confirmed",Table2[[#This Row],[booking_status]]="checked-out"),Table2[[#This Row],[room_rate_per_night]]*Table2[[#This Row],[Num_Nights]],0)</f>
        <v>275.35000000000002</v>
      </c>
      <c r="R457" t="str" cm="1">
        <f t="array" ref="R457">IFERROR(_xlfn.IFS(Table2[[#This Row],[booking_status]]="confirmed","Expected",Table2[[#This Row],[booking_status]]="checked-out","Actual"),"No Revenue")</f>
        <v>Actual</v>
      </c>
      <c r="S457" s="4">
        <f>Table2[[#This Row],[Revenue_Amount]]/Table2[[#This Row],[Num_Nights]]</f>
        <v>275.35000000000002</v>
      </c>
    </row>
    <row r="458" spans="1:19" x14ac:dyDescent="0.3">
      <c r="A458">
        <v>457</v>
      </c>
      <c r="B458" t="s">
        <v>37</v>
      </c>
      <c r="C458" s="9">
        <v>45100</v>
      </c>
      <c r="D458" s="9">
        <v>45105</v>
      </c>
      <c r="E458" s="10">
        <v>45065</v>
      </c>
      <c r="F458" t="s">
        <v>49</v>
      </c>
      <c r="G458">
        <v>97.56</v>
      </c>
      <c r="H458">
        <v>2</v>
      </c>
      <c r="I458">
        <v>0</v>
      </c>
      <c r="J458" t="s">
        <v>28</v>
      </c>
      <c r="K458" t="s">
        <v>20</v>
      </c>
      <c r="L458" t="s">
        <v>56</v>
      </c>
      <c r="M458" t="s">
        <v>36</v>
      </c>
      <c r="N458" t="s">
        <v>41</v>
      </c>
      <c r="O458">
        <f>Table2[[#This Row],[check_out_date]]-Table2[[#This Row],[check_in_date]]</f>
        <v>5</v>
      </c>
      <c r="P458">
        <f>Table2[[#This Row],[num_adults]]+Table2[[#This Row],[num_children]]</f>
        <v>2</v>
      </c>
      <c r="Q458" s="3">
        <f>IF(OR(Table2[[#This Row],[booking_status]]="confirmed",Table2[[#This Row],[booking_status]]="checked-out"),Table2[[#This Row],[room_rate_per_night]]*Table2[[#This Row],[Num_Nights]],0)</f>
        <v>487.8</v>
      </c>
      <c r="R458" t="str" cm="1">
        <f t="array" ref="R458">IFERROR(_xlfn.IFS(Table2[[#This Row],[booking_status]]="confirmed","Expected",Table2[[#This Row],[booking_status]]="checked-out","Actual"),"No Revenue")</f>
        <v>Actual</v>
      </c>
      <c r="S458" s="4">
        <f>Table2[[#This Row],[Revenue_Amount]]/Table2[[#This Row],[Num_Nights]]</f>
        <v>97.56</v>
      </c>
    </row>
    <row r="459" spans="1:19" x14ac:dyDescent="0.3">
      <c r="A459">
        <v>458</v>
      </c>
      <c r="B459" t="s">
        <v>37</v>
      </c>
      <c r="C459" s="9">
        <v>45123</v>
      </c>
      <c r="D459" s="9">
        <v>45130</v>
      </c>
      <c r="E459" s="10">
        <v>45075</v>
      </c>
      <c r="F459" t="s">
        <v>49</v>
      </c>
      <c r="G459">
        <v>108.74</v>
      </c>
      <c r="H459">
        <v>2</v>
      </c>
      <c r="I459">
        <v>0</v>
      </c>
      <c r="J459" t="s">
        <v>94</v>
      </c>
      <c r="K459" t="s">
        <v>29</v>
      </c>
      <c r="L459" t="s">
        <v>21</v>
      </c>
      <c r="M459" t="s">
        <v>36</v>
      </c>
      <c r="N459" t="s">
        <v>30</v>
      </c>
      <c r="O459">
        <f>Table2[[#This Row],[check_out_date]]-Table2[[#This Row],[check_in_date]]</f>
        <v>7</v>
      </c>
      <c r="P459">
        <f>Table2[[#This Row],[num_adults]]+Table2[[#This Row],[num_children]]</f>
        <v>2</v>
      </c>
      <c r="Q459" s="3">
        <f>IF(OR(Table2[[#This Row],[booking_status]]="confirmed",Table2[[#This Row],[booking_status]]="checked-out"),Table2[[#This Row],[room_rate_per_night]]*Table2[[#This Row],[Num_Nights]],0)</f>
        <v>761.18</v>
      </c>
      <c r="R459" t="str" cm="1">
        <f t="array" ref="R459">IFERROR(_xlfn.IFS(Table2[[#This Row],[booking_status]]="confirmed","Expected",Table2[[#This Row],[booking_status]]="checked-out","Actual"),"No Revenue")</f>
        <v>Expected</v>
      </c>
      <c r="S459" s="4">
        <f>Table2[[#This Row],[Revenue_Amount]]/Table2[[#This Row],[Num_Nights]]</f>
        <v>108.74</v>
      </c>
    </row>
    <row r="460" spans="1:19" x14ac:dyDescent="0.3">
      <c r="A460">
        <v>459</v>
      </c>
      <c r="B460" t="s">
        <v>50</v>
      </c>
      <c r="C460" s="9">
        <v>45105</v>
      </c>
      <c r="D460" s="9">
        <v>45114</v>
      </c>
      <c r="E460" s="10">
        <v>45098</v>
      </c>
      <c r="F460" t="s">
        <v>54</v>
      </c>
      <c r="G460">
        <v>434.86</v>
      </c>
      <c r="H460">
        <v>1</v>
      </c>
      <c r="I460">
        <v>1</v>
      </c>
      <c r="J460" t="s">
        <v>94</v>
      </c>
      <c r="K460" t="s">
        <v>29</v>
      </c>
      <c r="L460" t="s">
        <v>21</v>
      </c>
      <c r="M460" t="s">
        <v>36</v>
      </c>
      <c r="N460" t="s">
        <v>41</v>
      </c>
      <c r="O460">
        <f>Table2[[#This Row],[check_out_date]]-Table2[[#This Row],[check_in_date]]</f>
        <v>9</v>
      </c>
      <c r="P460">
        <f>Table2[[#This Row],[num_adults]]+Table2[[#This Row],[num_children]]</f>
        <v>2</v>
      </c>
      <c r="Q460" s="3">
        <f>IF(OR(Table2[[#This Row],[booking_status]]="confirmed",Table2[[#This Row],[booking_status]]="checked-out"),Table2[[#This Row],[room_rate_per_night]]*Table2[[#This Row],[Num_Nights]],0)</f>
        <v>3913.7400000000002</v>
      </c>
      <c r="R460" t="str" cm="1">
        <f t="array" ref="R460">IFERROR(_xlfn.IFS(Table2[[#This Row],[booking_status]]="confirmed","Expected",Table2[[#This Row],[booking_status]]="checked-out","Actual"),"No Revenue")</f>
        <v>Expected</v>
      </c>
      <c r="S460" s="4">
        <f>Table2[[#This Row],[Revenue_Amount]]/Table2[[#This Row],[Num_Nights]]</f>
        <v>434.86</v>
      </c>
    </row>
    <row r="461" spans="1:19" hidden="1" x14ac:dyDescent="0.3">
      <c r="A461">
        <v>460</v>
      </c>
      <c r="B461" t="s">
        <v>14</v>
      </c>
      <c r="C461" s="9">
        <v>44970</v>
      </c>
      <c r="D461" s="9">
        <v>44982</v>
      </c>
      <c r="E461" s="10">
        <v>44927</v>
      </c>
      <c r="F461" t="s">
        <v>49</v>
      </c>
      <c r="G461">
        <v>128.26</v>
      </c>
      <c r="H461">
        <v>1</v>
      </c>
      <c r="I461">
        <v>0</v>
      </c>
      <c r="J461" t="s">
        <v>35</v>
      </c>
      <c r="K461" t="s">
        <v>20</v>
      </c>
      <c r="L461" t="s">
        <v>21</v>
      </c>
      <c r="M461" t="s">
        <v>36</v>
      </c>
      <c r="N461" t="s">
        <v>41</v>
      </c>
      <c r="O461">
        <f>Table2[[#This Row],[check_out_date]]-Table2[[#This Row],[check_in_date]]</f>
        <v>12</v>
      </c>
      <c r="P461">
        <f>Table2[[#This Row],[num_adults]]+Table2[[#This Row],[num_children]]</f>
        <v>1</v>
      </c>
      <c r="Q461" s="3">
        <f>IF(OR(Table2[[#This Row],[booking_status]]="confirmed",Table2[[#This Row],[booking_status]]="checked-out"),Table2[[#This Row],[room_rate_per_night]]*Table2[[#This Row],[Num_Nights]],0)</f>
        <v>1539.12</v>
      </c>
      <c r="R461" t="str" cm="1">
        <f t="array" ref="R461">IFERROR(_xlfn.IFS(Table2[[#This Row],[booking_status]]="confirmed","Expected",Table2[[#This Row],[booking_status]]="checked-out","Actual"),"No Revenue")</f>
        <v>Expected</v>
      </c>
      <c r="S461" s="4">
        <f>Table2[[#This Row],[Revenue_Amount]]/Table2[[#This Row],[Num_Nights]]</f>
        <v>128.26</v>
      </c>
    </row>
    <row r="462" spans="1:19" x14ac:dyDescent="0.3">
      <c r="A462">
        <v>461</v>
      </c>
      <c r="B462" t="s">
        <v>50</v>
      </c>
      <c r="C462" s="9">
        <v>45224</v>
      </c>
      <c r="D462" s="9">
        <v>45227</v>
      </c>
      <c r="E462" s="10">
        <v>45189</v>
      </c>
      <c r="F462" t="s">
        <v>27</v>
      </c>
      <c r="G462">
        <v>208</v>
      </c>
      <c r="H462">
        <v>4</v>
      </c>
      <c r="I462">
        <v>3</v>
      </c>
      <c r="J462" t="s">
        <v>55</v>
      </c>
      <c r="K462" t="s">
        <v>99</v>
      </c>
      <c r="L462" t="s">
        <v>56</v>
      </c>
      <c r="M462" t="s">
        <v>22</v>
      </c>
      <c r="N462" t="s">
        <v>41</v>
      </c>
      <c r="O462">
        <f>Table2[[#This Row],[check_out_date]]-Table2[[#This Row],[check_in_date]]</f>
        <v>3</v>
      </c>
      <c r="P462">
        <f>Table2[[#This Row],[num_adults]]+Table2[[#This Row],[num_children]]</f>
        <v>7</v>
      </c>
      <c r="Q462" s="3">
        <f>IF(OR(Table2[[#This Row],[booking_status]]="confirmed",Table2[[#This Row],[booking_status]]="checked-out"),Table2[[#This Row],[room_rate_per_night]]*Table2[[#This Row],[Num_Nights]],0)</f>
        <v>624</v>
      </c>
      <c r="R462" t="str" cm="1">
        <f t="array" ref="R462">IFERROR(_xlfn.IFS(Table2[[#This Row],[booking_status]]="confirmed","Expected",Table2[[#This Row],[booking_status]]="checked-out","Actual"),"No Revenue")</f>
        <v>Actual</v>
      </c>
      <c r="S462" s="4">
        <f>Table2[[#This Row],[Revenue_Amount]]/Table2[[#This Row],[Num_Nights]]</f>
        <v>208</v>
      </c>
    </row>
    <row r="463" spans="1:19" x14ac:dyDescent="0.3">
      <c r="A463">
        <v>462</v>
      </c>
      <c r="B463" t="s">
        <v>37</v>
      </c>
      <c r="C463" s="9">
        <v>45098</v>
      </c>
      <c r="D463" s="9">
        <v>45099</v>
      </c>
      <c r="E463" s="10">
        <v>45029</v>
      </c>
      <c r="F463" t="s">
        <v>18</v>
      </c>
      <c r="G463">
        <v>246.97</v>
      </c>
      <c r="H463">
        <v>1</v>
      </c>
      <c r="I463">
        <v>0</v>
      </c>
      <c r="J463" t="s">
        <v>55</v>
      </c>
      <c r="K463" t="s">
        <v>66</v>
      </c>
      <c r="L463" t="s">
        <v>21</v>
      </c>
      <c r="M463" t="s">
        <v>36</v>
      </c>
      <c r="N463" t="s">
        <v>41</v>
      </c>
      <c r="O463">
        <f>Table2[[#This Row],[check_out_date]]-Table2[[#This Row],[check_in_date]]</f>
        <v>1</v>
      </c>
      <c r="P463">
        <f>Table2[[#This Row],[num_adults]]+Table2[[#This Row],[num_children]]</f>
        <v>1</v>
      </c>
      <c r="Q463" s="3">
        <f>IF(OR(Table2[[#This Row],[booking_status]]="confirmed",Table2[[#This Row],[booking_status]]="checked-out"),Table2[[#This Row],[room_rate_per_night]]*Table2[[#This Row],[Num_Nights]],0)</f>
        <v>246.97</v>
      </c>
      <c r="R463" t="str" cm="1">
        <f t="array" ref="R463">IFERROR(_xlfn.IFS(Table2[[#This Row],[booking_status]]="confirmed","Expected",Table2[[#This Row],[booking_status]]="checked-out","Actual"),"No Revenue")</f>
        <v>Expected</v>
      </c>
      <c r="S463" s="4">
        <f>Table2[[#This Row],[Revenue_Amount]]/Table2[[#This Row],[Num_Nights]]</f>
        <v>246.97</v>
      </c>
    </row>
    <row r="464" spans="1:19" x14ac:dyDescent="0.3">
      <c r="A464">
        <v>463</v>
      </c>
      <c r="B464" t="s">
        <v>50</v>
      </c>
      <c r="C464" s="9">
        <v>44951</v>
      </c>
      <c r="D464" s="9">
        <v>44956</v>
      </c>
      <c r="E464" s="10">
        <v>44920</v>
      </c>
      <c r="F464" t="s">
        <v>49</v>
      </c>
      <c r="G464">
        <v>138.25</v>
      </c>
      <c r="H464">
        <v>2</v>
      </c>
      <c r="I464">
        <v>0</v>
      </c>
      <c r="J464" t="s">
        <v>28</v>
      </c>
      <c r="K464" t="s">
        <v>44</v>
      </c>
      <c r="L464" t="s">
        <v>21</v>
      </c>
      <c r="M464" t="s">
        <v>36</v>
      </c>
      <c r="N464" t="s">
        <v>41</v>
      </c>
      <c r="O464">
        <f>Table2[[#This Row],[check_out_date]]-Table2[[#This Row],[check_in_date]]</f>
        <v>5</v>
      </c>
      <c r="P464">
        <f>Table2[[#This Row],[num_adults]]+Table2[[#This Row],[num_children]]</f>
        <v>2</v>
      </c>
      <c r="Q464" s="3">
        <f>IF(OR(Table2[[#This Row],[booking_status]]="confirmed",Table2[[#This Row],[booking_status]]="checked-out"),Table2[[#This Row],[room_rate_per_night]]*Table2[[#This Row],[Num_Nights]],0)</f>
        <v>691.25</v>
      </c>
      <c r="R464" t="str" cm="1">
        <f t="array" ref="R464">IFERROR(_xlfn.IFS(Table2[[#This Row],[booking_status]]="confirmed","Expected",Table2[[#This Row],[booking_status]]="checked-out","Actual"),"No Revenue")</f>
        <v>Expected</v>
      </c>
      <c r="S464" s="4">
        <f>Table2[[#This Row],[Revenue_Amount]]/Table2[[#This Row],[Num_Nights]]</f>
        <v>138.25</v>
      </c>
    </row>
    <row r="465" spans="1:19" hidden="1" x14ac:dyDescent="0.3">
      <c r="A465">
        <v>464</v>
      </c>
      <c r="B465" t="s">
        <v>50</v>
      </c>
      <c r="C465" s="9">
        <v>45107</v>
      </c>
      <c r="D465" s="9">
        <v>45112</v>
      </c>
      <c r="E465" s="10">
        <v>45097</v>
      </c>
      <c r="F465" t="s">
        <v>27</v>
      </c>
      <c r="G465">
        <v>134.21</v>
      </c>
      <c r="H465">
        <v>1</v>
      </c>
      <c r="I465">
        <v>1</v>
      </c>
      <c r="J465" t="s">
        <v>35</v>
      </c>
      <c r="K465" t="s">
        <v>99</v>
      </c>
      <c r="L465" t="s">
        <v>21</v>
      </c>
      <c r="M465" t="s">
        <v>22</v>
      </c>
      <c r="N465" t="s">
        <v>23</v>
      </c>
      <c r="O465">
        <f>Table2[[#This Row],[check_out_date]]-Table2[[#This Row],[check_in_date]]</f>
        <v>5</v>
      </c>
      <c r="P465">
        <f>Table2[[#This Row],[num_adults]]+Table2[[#This Row],[num_children]]</f>
        <v>2</v>
      </c>
      <c r="Q465" s="3">
        <f>IF(OR(Table2[[#This Row],[booking_status]]="confirmed",Table2[[#This Row],[booking_status]]="checked-out"),Table2[[#This Row],[room_rate_per_night]]*Table2[[#This Row],[Num_Nights]],0)</f>
        <v>671.05000000000007</v>
      </c>
      <c r="R465" t="str" cm="1">
        <f t="array" ref="R465">IFERROR(_xlfn.IFS(Table2[[#This Row],[booking_status]]="confirmed","Expected",Table2[[#This Row],[booking_status]]="checked-out","Actual"),"No Revenue")</f>
        <v>Expected</v>
      </c>
      <c r="S465" s="4">
        <f>Table2[[#This Row],[Revenue_Amount]]/Table2[[#This Row],[Num_Nights]]</f>
        <v>134.21</v>
      </c>
    </row>
    <row r="466" spans="1:19" x14ac:dyDescent="0.3">
      <c r="A466">
        <v>465</v>
      </c>
      <c r="B466" t="s">
        <v>50</v>
      </c>
      <c r="C466" s="9">
        <v>45081</v>
      </c>
      <c r="D466" s="9">
        <v>45086</v>
      </c>
      <c r="E466" s="10">
        <v>45047</v>
      </c>
      <c r="F466" t="s">
        <v>27</v>
      </c>
      <c r="G466">
        <v>229.96</v>
      </c>
      <c r="H466">
        <v>2</v>
      </c>
      <c r="I466">
        <v>0</v>
      </c>
      <c r="J466" t="s">
        <v>19</v>
      </c>
      <c r="K466" t="s">
        <v>29</v>
      </c>
      <c r="L466" t="s">
        <v>60</v>
      </c>
      <c r="M466" t="s">
        <v>36</v>
      </c>
      <c r="N466" t="s">
        <v>30</v>
      </c>
      <c r="O466">
        <f>Table2[[#This Row],[check_out_date]]-Table2[[#This Row],[check_in_date]]</f>
        <v>5</v>
      </c>
      <c r="P466">
        <f>Table2[[#This Row],[num_adults]]+Table2[[#This Row],[num_children]]</f>
        <v>2</v>
      </c>
      <c r="Q466" s="3">
        <f>IF(OR(Table2[[#This Row],[booking_status]]="confirmed",Table2[[#This Row],[booking_status]]="checked-out"),Table2[[#This Row],[room_rate_per_night]]*Table2[[#This Row],[Num_Nights]],0)</f>
        <v>0</v>
      </c>
      <c r="R466" t="str" cm="1">
        <f t="array" ref="R466">IFERROR(_xlfn.IFS(Table2[[#This Row],[booking_status]]="confirmed","Expected",Table2[[#This Row],[booking_status]]="checked-out","Actual"),"No Revenue")</f>
        <v>No Revenue</v>
      </c>
      <c r="S466" s="4">
        <f>Table2[[#This Row],[Revenue_Amount]]/Table2[[#This Row],[Num_Nights]]</f>
        <v>0</v>
      </c>
    </row>
    <row r="467" spans="1:19" x14ac:dyDescent="0.3">
      <c r="A467">
        <v>466</v>
      </c>
      <c r="B467" t="s">
        <v>31</v>
      </c>
      <c r="C467" s="9">
        <v>45047</v>
      </c>
      <c r="D467" s="9">
        <v>45049</v>
      </c>
      <c r="E467" s="10">
        <v>45012</v>
      </c>
      <c r="F467" t="s">
        <v>49</v>
      </c>
      <c r="G467">
        <v>100.75</v>
      </c>
      <c r="H467">
        <v>1</v>
      </c>
      <c r="I467">
        <v>2</v>
      </c>
      <c r="J467" t="s">
        <v>28</v>
      </c>
      <c r="K467" t="s">
        <v>20</v>
      </c>
      <c r="L467" t="s">
        <v>21</v>
      </c>
      <c r="M467" t="s">
        <v>36</v>
      </c>
      <c r="N467" t="s">
        <v>41</v>
      </c>
      <c r="O467">
        <f>Table2[[#This Row],[check_out_date]]-Table2[[#This Row],[check_in_date]]</f>
        <v>2</v>
      </c>
      <c r="P467">
        <f>Table2[[#This Row],[num_adults]]+Table2[[#This Row],[num_children]]</f>
        <v>3</v>
      </c>
      <c r="Q467" s="3">
        <f>IF(OR(Table2[[#This Row],[booking_status]]="confirmed",Table2[[#This Row],[booking_status]]="checked-out"),Table2[[#This Row],[room_rate_per_night]]*Table2[[#This Row],[Num_Nights]],0)</f>
        <v>201.5</v>
      </c>
      <c r="R467" t="str" cm="1">
        <f t="array" ref="R467">IFERROR(_xlfn.IFS(Table2[[#This Row],[booking_status]]="confirmed","Expected",Table2[[#This Row],[booking_status]]="checked-out","Actual"),"No Revenue")</f>
        <v>Expected</v>
      </c>
      <c r="S467" s="4">
        <f>Table2[[#This Row],[Revenue_Amount]]/Table2[[#This Row],[Num_Nights]]</f>
        <v>100.75</v>
      </c>
    </row>
    <row r="468" spans="1:19" x14ac:dyDescent="0.3">
      <c r="A468">
        <v>467</v>
      </c>
      <c r="B468" t="s">
        <v>37</v>
      </c>
      <c r="C468" s="9">
        <v>44934</v>
      </c>
      <c r="D468" s="9">
        <v>44940</v>
      </c>
      <c r="E468" s="10">
        <v>44918</v>
      </c>
      <c r="F468" t="s">
        <v>54</v>
      </c>
      <c r="G468">
        <v>304.82</v>
      </c>
      <c r="H468">
        <v>1</v>
      </c>
      <c r="I468">
        <v>0</v>
      </c>
      <c r="J468" t="s">
        <v>28</v>
      </c>
      <c r="K468" t="s">
        <v>66</v>
      </c>
      <c r="L468" t="s">
        <v>21</v>
      </c>
      <c r="M468" t="s">
        <v>36</v>
      </c>
      <c r="N468" t="s">
        <v>41</v>
      </c>
      <c r="O468">
        <f>Table2[[#This Row],[check_out_date]]-Table2[[#This Row],[check_in_date]]</f>
        <v>6</v>
      </c>
      <c r="P468">
        <f>Table2[[#This Row],[num_adults]]+Table2[[#This Row],[num_children]]</f>
        <v>1</v>
      </c>
      <c r="Q468" s="3">
        <f>IF(OR(Table2[[#This Row],[booking_status]]="confirmed",Table2[[#This Row],[booking_status]]="checked-out"),Table2[[#This Row],[room_rate_per_night]]*Table2[[#This Row],[Num_Nights]],0)</f>
        <v>1828.92</v>
      </c>
      <c r="R468" t="str" cm="1">
        <f t="array" ref="R468">IFERROR(_xlfn.IFS(Table2[[#This Row],[booking_status]]="confirmed","Expected",Table2[[#This Row],[booking_status]]="checked-out","Actual"),"No Revenue")</f>
        <v>Expected</v>
      </c>
      <c r="S468" s="4">
        <f>Table2[[#This Row],[Revenue_Amount]]/Table2[[#This Row],[Num_Nights]]</f>
        <v>304.82</v>
      </c>
    </row>
    <row r="469" spans="1:19" hidden="1" x14ac:dyDescent="0.3">
      <c r="A469">
        <v>468</v>
      </c>
      <c r="B469" t="s">
        <v>37</v>
      </c>
      <c r="C469" s="9">
        <v>45091</v>
      </c>
      <c r="D469" s="9">
        <v>45098</v>
      </c>
      <c r="E469" s="10">
        <v>45074</v>
      </c>
      <c r="F469" t="s">
        <v>54</v>
      </c>
      <c r="G469">
        <v>387.41</v>
      </c>
      <c r="H469">
        <v>2</v>
      </c>
      <c r="I469">
        <v>0</v>
      </c>
      <c r="J469" t="s">
        <v>35</v>
      </c>
      <c r="K469" t="s">
        <v>20</v>
      </c>
      <c r="L469" t="s">
        <v>60</v>
      </c>
      <c r="M469" t="s">
        <v>22</v>
      </c>
      <c r="N469" t="s">
        <v>41</v>
      </c>
      <c r="O469">
        <f>Table2[[#This Row],[check_out_date]]-Table2[[#This Row],[check_in_date]]</f>
        <v>7</v>
      </c>
      <c r="P469">
        <f>Table2[[#This Row],[num_adults]]+Table2[[#This Row],[num_children]]</f>
        <v>2</v>
      </c>
      <c r="Q469" s="3">
        <f>IF(OR(Table2[[#This Row],[booking_status]]="confirmed",Table2[[#This Row],[booking_status]]="checked-out"),Table2[[#This Row],[room_rate_per_night]]*Table2[[#This Row],[Num_Nights]],0)</f>
        <v>0</v>
      </c>
      <c r="R469" t="str" cm="1">
        <f t="array" ref="R469">IFERROR(_xlfn.IFS(Table2[[#This Row],[booking_status]]="confirmed","Expected",Table2[[#This Row],[booking_status]]="checked-out","Actual"),"No Revenue")</f>
        <v>No Revenue</v>
      </c>
      <c r="S469" s="4">
        <f>Table2[[#This Row],[Revenue_Amount]]/Table2[[#This Row],[Num_Nights]]</f>
        <v>0</v>
      </c>
    </row>
    <row r="470" spans="1:19" x14ac:dyDescent="0.3">
      <c r="A470">
        <v>469</v>
      </c>
      <c r="B470" t="s">
        <v>31</v>
      </c>
      <c r="C470" s="9">
        <v>45252</v>
      </c>
      <c r="D470" s="9">
        <v>45258</v>
      </c>
      <c r="E470" s="10">
        <v>45231</v>
      </c>
      <c r="F470" t="s">
        <v>54</v>
      </c>
      <c r="G470">
        <v>266.76</v>
      </c>
      <c r="H470">
        <v>2</v>
      </c>
      <c r="I470">
        <v>3</v>
      </c>
      <c r="J470" t="s">
        <v>28</v>
      </c>
      <c r="K470" t="s">
        <v>44</v>
      </c>
      <c r="L470" t="s">
        <v>21</v>
      </c>
      <c r="M470" t="s">
        <v>36</v>
      </c>
      <c r="N470" t="s">
        <v>41</v>
      </c>
      <c r="O470">
        <f>Table2[[#This Row],[check_out_date]]-Table2[[#This Row],[check_in_date]]</f>
        <v>6</v>
      </c>
      <c r="P470">
        <f>Table2[[#This Row],[num_adults]]+Table2[[#This Row],[num_children]]</f>
        <v>5</v>
      </c>
      <c r="Q470" s="3">
        <f>IF(OR(Table2[[#This Row],[booking_status]]="confirmed",Table2[[#This Row],[booking_status]]="checked-out"),Table2[[#This Row],[room_rate_per_night]]*Table2[[#This Row],[Num_Nights]],0)</f>
        <v>1600.56</v>
      </c>
      <c r="R470" t="str" cm="1">
        <f t="array" ref="R470">IFERROR(_xlfn.IFS(Table2[[#This Row],[booking_status]]="confirmed","Expected",Table2[[#This Row],[booking_status]]="checked-out","Actual"),"No Revenue")</f>
        <v>Expected</v>
      </c>
      <c r="S470" s="4">
        <f>Table2[[#This Row],[Revenue_Amount]]/Table2[[#This Row],[Num_Nights]]</f>
        <v>266.76</v>
      </c>
    </row>
    <row r="471" spans="1:19" x14ac:dyDescent="0.3">
      <c r="A471">
        <v>470</v>
      </c>
      <c r="B471" t="s">
        <v>37</v>
      </c>
      <c r="C471" s="9">
        <v>45133</v>
      </c>
      <c r="D471" s="9">
        <v>45140</v>
      </c>
      <c r="E471" s="10">
        <v>45118</v>
      </c>
      <c r="F471" t="s">
        <v>18</v>
      </c>
      <c r="G471">
        <v>258.94</v>
      </c>
      <c r="H471">
        <v>2</v>
      </c>
      <c r="I471">
        <v>0</v>
      </c>
      <c r="J471" t="s">
        <v>55</v>
      </c>
      <c r="K471" t="s">
        <v>44</v>
      </c>
      <c r="L471" t="s">
        <v>21</v>
      </c>
      <c r="M471" t="s">
        <v>22</v>
      </c>
      <c r="N471" t="s">
        <v>45</v>
      </c>
      <c r="O471">
        <f>Table2[[#This Row],[check_out_date]]-Table2[[#This Row],[check_in_date]]</f>
        <v>7</v>
      </c>
      <c r="P471">
        <f>Table2[[#This Row],[num_adults]]+Table2[[#This Row],[num_children]]</f>
        <v>2</v>
      </c>
      <c r="Q471" s="3">
        <f>IF(OR(Table2[[#This Row],[booking_status]]="confirmed",Table2[[#This Row],[booking_status]]="checked-out"),Table2[[#This Row],[room_rate_per_night]]*Table2[[#This Row],[Num_Nights]],0)</f>
        <v>1812.58</v>
      </c>
      <c r="R471" t="str" cm="1">
        <f t="array" ref="R471">IFERROR(_xlfn.IFS(Table2[[#This Row],[booking_status]]="confirmed","Expected",Table2[[#This Row],[booking_status]]="checked-out","Actual"),"No Revenue")</f>
        <v>Expected</v>
      </c>
      <c r="S471" s="4">
        <f>Table2[[#This Row],[Revenue_Amount]]/Table2[[#This Row],[Num_Nights]]</f>
        <v>258.94</v>
      </c>
    </row>
    <row r="472" spans="1:19" hidden="1" x14ac:dyDescent="0.3">
      <c r="A472">
        <v>471</v>
      </c>
      <c r="B472" t="s">
        <v>31</v>
      </c>
      <c r="C472" s="9">
        <v>45148</v>
      </c>
      <c r="D472" s="9">
        <v>45151</v>
      </c>
      <c r="E472" s="10">
        <v>45118</v>
      </c>
      <c r="F472" t="s">
        <v>49</v>
      </c>
      <c r="G472">
        <v>79.34</v>
      </c>
      <c r="H472">
        <v>2</v>
      </c>
      <c r="I472">
        <v>0</v>
      </c>
      <c r="J472" t="s">
        <v>35</v>
      </c>
      <c r="K472" t="s">
        <v>99</v>
      </c>
      <c r="L472" t="s">
        <v>56</v>
      </c>
      <c r="M472" t="s">
        <v>36</v>
      </c>
      <c r="N472" t="s">
        <v>41</v>
      </c>
      <c r="O472">
        <f>Table2[[#This Row],[check_out_date]]-Table2[[#This Row],[check_in_date]]</f>
        <v>3</v>
      </c>
      <c r="P472">
        <f>Table2[[#This Row],[num_adults]]+Table2[[#This Row],[num_children]]</f>
        <v>2</v>
      </c>
      <c r="Q472" s="3">
        <f>IF(OR(Table2[[#This Row],[booking_status]]="confirmed",Table2[[#This Row],[booking_status]]="checked-out"),Table2[[#This Row],[room_rate_per_night]]*Table2[[#This Row],[Num_Nights]],0)</f>
        <v>238.02</v>
      </c>
      <c r="R472" t="str" cm="1">
        <f t="array" ref="R472">IFERROR(_xlfn.IFS(Table2[[#This Row],[booking_status]]="confirmed","Expected",Table2[[#This Row],[booking_status]]="checked-out","Actual"),"No Revenue")</f>
        <v>Actual</v>
      </c>
      <c r="S472" s="4">
        <f>Table2[[#This Row],[Revenue_Amount]]/Table2[[#This Row],[Num_Nights]]</f>
        <v>79.34</v>
      </c>
    </row>
    <row r="473" spans="1:19" hidden="1" x14ac:dyDescent="0.3">
      <c r="A473">
        <v>472</v>
      </c>
      <c r="B473" t="s">
        <v>50</v>
      </c>
      <c r="C473" s="9">
        <v>45001</v>
      </c>
      <c r="D473" s="9">
        <v>45012</v>
      </c>
      <c r="E473" s="10">
        <v>44987</v>
      </c>
      <c r="F473" t="s">
        <v>49</v>
      </c>
      <c r="G473">
        <v>136.05000000000001</v>
      </c>
      <c r="H473">
        <v>3</v>
      </c>
      <c r="I473">
        <v>2</v>
      </c>
      <c r="J473" t="s">
        <v>35</v>
      </c>
      <c r="K473" t="s">
        <v>44</v>
      </c>
      <c r="L473" t="s">
        <v>56</v>
      </c>
      <c r="M473" t="s">
        <v>22</v>
      </c>
      <c r="N473" t="s">
        <v>41</v>
      </c>
      <c r="O473">
        <f>Table2[[#This Row],[check_out_date]]-Table2[[#This Row],[check_in_date]]</f>
        <v>11</v>
      </c>
      <c r="P473">
        <f>Table2[[#This Row],[num_adults]]+Table2[[#This Row],[num_children]]</f>
        <v>5</v>
      </c>
      <c r="Q473" s="3">
        <f>IF(OR(Table2[[#This Row],[booking_status]]="confirmed",Table2[[#This Row],[booking_status]]="checked-out"),Table2[[#This Row],[room_rate_per_night]]*Table2[[#This Row],[Num_Nights]],0)</f>
        <v>1496.5500000000002</v>
      </c>
      <c r="R473" t="str" cm="1">
        <f t="array" ref="R473">IFERROR(_xlfn.IFS(Table2[[#This Row],[booking_status]]="confirmed","Expected",Table2[[#This Row],[booking_status]]="checked-out","Actual"),"No Revenue")</f>
        <v>Actual</v>
      </c>
      <c r="S473" s="4">
        <f>Table2[[#This Row],[Revenue_Amount]]/Table2[[#This Row],[Num_Nights]]</f>
        <v>136.05000000000001</v>
      </c>
    </row>
    <row r="474" spans="1:19" x14ac:dyDescent="0.3">
      <c r="A474">
        <v>473</v>
      </c>
      <c r="B474" t="s">
        <v>31</v>
      </c>
      <c r="C474" s="9">
        <v>45085</v>
      </c>
      <c r="D474" s="9">
        <v>45092</v>
      </c>
      <c r="E474" s="10">
        <v>45074</v>
      </c>
      <c r="F474" t="s">
        <v>18</v>
      </c>
      <c r="G474">
        <v>183</v>
      </c>
      <c r="H474">
        <v>3</v>
      </c>
      <c r="I474">
        <v>2</v>
      </c>
      <c r="J474" t="s">
        <v>55</v>
      </c>
      <c r="K474" t="s">
        <v>29</v>
      </c>
      <c r="L474" t="s">
        <v>21</v>
      </c>
      <c r="M474" t="s">
        <v>36</v>
      </c>
      <c r="N474" t="s">
        <v>41</v>
      </c>
      <c r="O474">
        <f>Table2[[#This Row],[check_out_date]]-Table2[[#This Row],[check_in_date]]</f>
        <v>7</v>
      </c>
      <c r="P474">
        <f>Table2[[#This Row],[num_adults]]+Table2[[#This Row],[num_children]]</f>
        <v>5</v>
      </c>
      <c r="Q474" s="3">
        <f>IF(OR(Table2[[#This Row],[booking_status]]="confirmed",Table2[[#This Row],[booking_status]]="checked-out"),Table2[[#This Row],[room_rate_per_night]]*Table2[[#This Row],[Num_Nights]],0)</f>
        <v>1281</v>
      </c>
      <c r="R474" t="str" cm="1">
        <f t="array" ref="R474">IFERROR(_xlfn.IFS(Table2[[#This Row],[booking_status]]="confirmed","Expected",Table2[[#This Row],[booking_status]]="checked-out","Actual"),"No Revenue")</f>
        <v>Expected</v>
      </c>
      <c r="S474" s="4">
        <f>Table2[[#This Row],[Revenue_Amount]]/Table2[[#This Row],[Num_Nights]]</f>
        <v>183</v>
      </c>
    </row>
    <row r="475" spans="1:19" hidden="1" x14ac:dyDescent="0.3">
      <c r="A475">
        <v>474</v>
      </c>
      <c r="B475" t="s">
        <v>14</v>
      </c>
      <c r="C475" s="9">
        <v>45177</v>
      </c>
      <c r="D475" s="9">
        <v>45179</v>
      </c>
      <c r="E475" s="10">
        <v>45153</v>
      </c>
      <c r="F475" t="s">
        <v>49</v>
      </c>
      <c r="G475">
        <v>115.79</v>
      </c>
      <c r="H475">
        <v>1</v>
      </c>
      <c r="I475">
        <v>0</v>
      </c>
      <c r="J475" t="s">
        <v>35</v>
      </c>
      <c r="K475" t="s">
        <v>29</v>
      </c>
      <c r="L475" t="s">
        <v>60</v>
      </c>
      <c r="M475" t="s">
        <v>22</v>
      </c>
      <c r="N475" t="s">
        <v>41</v>
      </c>
      <c r="O475">
        <f>Table2[[#This Row],[check_out_date]]-Table2[[#This Row],[check_in_date]]</f>
        <v>2</v>
      </c>
      <c r="P475">
        <f>Table2[[#This Row],[num_adults]]+Table2[[#This Row],[num_children]]</f>
        <v>1</v>
      </c>
      <c r="Q475" s="3">
        <f>IF(OR(Table2[[#This Row],[booking_status]]="confirmed",Table2[[#This Row],[booking_status]]="checked-out"),Table2[[#This Row],[room_rate_per_night]]*Table2[[#This Row],[Num_Nights]],0)</f>
        <v>0</v>
      </c>
      <c r="R475" t="str" cm="1">
        <f t="array" ref="R475">IFERROR(_xlfn.IFS(Table2[[#This Row],[booking_status]]="confirmed","Expected",Table2[[#This Row],[booking_status]]="checked-out","Actual"),"No Revenue")</f>
        <v>No Revenue</v>
      </c>
      <c r="S475" s="4">
        <f>Table2[[#This Row],[Revenue_Amount]]/Table2[[#This Row],[Num_Nights]]</f>
        <v>0</v>
      </c>
    </row>
    <row r="476" spans="1:19" x14ac:dyDescent="0.3">
      <c r="A476">
        <v>475</v>
      </c>
      <c r="B476" t="s">
        <v>14</v>
      </c>
      <c r="C476" s="9">
        <v>44966</v>
      </c>
      <c r="D476" s="9">
        <v>44969</v>
      </c>
      <c r="E476" s="10">
        <v>44915</v>
      </c>
      <c r="F476" t="s">
        <v>27</v>
      </c>
      <c r="G476">
        <v>103.8</v>
      </c>
      <c r="H476">
        <v>2</v>
      </c>
      <c r="I476">
        <v>1</v>
      </c>
      <c r="J476" t="s">
        <v>28</v>
      </c>
      <c r="K476" t="s">
        <v>20</v>
      </c>
      <c r="L476" t="s">
        <v>21</v>
      </c>
      <c r="M476" t="s">
        <v>36</v>
      </c>
      <c r="N476" t="s">
        <v>41</v>
      </c>
      <c r="O476">
        <f>Table2[[#This Row],[check_out_date]]-Table2[[#This Row],[check_in_date]]</f>
        <v>3</v>
      </c>
      <c r="P476">
        <f>Table2[[#This Row],[num_adults]]+Table2[[#This Row],[num_children]]</f>
        <v>3</v>
      </c>
      <c r="Q476" s="3">
        <f>IF(OR(Table2[[#This Row],[booking_status]]="confirmed",Table2[[#This Row],[booking_status]]="checked-out"),Table2[[#This Row],[room_rate_per_night]]*Table2[[#This Row],[Num_Nights]],0)</f>
        <v>311.39999999999998</v>
      </c>
      <c r="R476" t="str" cm="1">
        <f t="array" ref="R476">IFERROR(_xlfn.IFS(Table2[[#This Row],[booking_status]]="confirmed","Expected",Table2[[#This Row],[booking_status]]="checked-out","Actual"),"No Revenue")</f>
        <v>Expected</v>
      </c>
      <c r="S476" s="4">
        <f>Table2[[#This Row],[Revenue_Amount]]/Table2[[#This Row],[Num_Nights]]</f>
        <v>103.8</v>
      </c>
    </row>
    <row r="477" spans="1:19" x14ac:dyDescent="0.3">
      <c r="A477">
        <v>476</v>
      </c>
      <c r="B477" t="s">
        <v>37</v>
      </c>
      <c r="C477" s="9">
        <v>45289</v>
      </c>
      <c r="D477" s="9">
        <v>45296</v>
      </c>
      <c r="E477" s="10">
        <v>45267</v>
      </c>
      <c r="F477" t="s">
        <v>27</v>
      </c>
      <c r="G477">
        <v>201.92</v>
      </c>
      <c r="H477">
        <v>3</v>
      </c>
      <c r="I477">
        <v>0</v>
      </c>
      <c r="J477" t="s">
        <v>55</v>
      </c>
      <c r="K477" t="s">
        <v>44</v>
      </c>
      <c r="L477" t="s">
        <v>56</v>
      </c>
      <c r="M477" t="s">
        <v>36</v>
      </c>
      <c r="N477" t="s">
        <v>45</v>
      </c>
      <c r="O477">
        <f>Table2[[#This Row],[check_out_date]]-Table2[[#This Row],[check_in_date]]</f>
        <v>7</v>
      </c>
      <c r="P477">
        <f>Table2[[#This Row],[num_adults]]+Table2[[#This Row],[num_children]]</f>
        <v>3</v>
      </c>
      <c r="Q477" s="3">
        <f>IF(OR(Table2[[#This Row],[booking_status]]="confirmed",Table2[[#This Row],[booking_status]]="checked-out"),Table2[[#This Row],[room_rate_per_night]]*Table2[[#This Row],[Num_Nights]],0)</f>
        <v>1413.4399999999998</v>
      </c>
      <c r="R477" t="str" cm="1">
        <f t="array" ref="R477">IFERROR(_xlfn.IFS(Table2[[#This Row],[booking_status]]="confirmed","Expected",Table2[[#This Row],[booking_status]]="checked-out","Actual"),"No Revenue")</f>
        <v>Actual</v>
      </c>
      <c r="S477" s="4">
        <f>Table2[[#This Row],[Revenue_Amount]]/Table2[[#This Row],[Num_Nights]]</f>
        <v>201.92</v>
      </c>
    </row>
    <row r="478" spans="1:19" x14ac:dyDescent="0.3">
      <c r="A478">
        <v>477</v>
      </c>
      <c r="B478" t="s">
        <v>37</v>
      </c>
      <c r="C478" s="9">
        <v>45290</v>
      </c>
      <c r="D478" s="9">
        <v>45295</v>
      </c>
      <c r="E478" s="10">
        <v>45259</v>
      </c>
      <c r="F478" t="s">
        <v>49</v>
      </c>
      <c r="G478">
        <v>78.84</v>
      </c>
      <c r="H478">
        <v>3</v>
      </c>
      <c r="I478">
        <v>0</v>
      </c>
      <c r="J478" t="s">
        <v>55</v>
      </c>
      <c r="K478" t="s">
        <v>29</v>
      </c>
      <c r="L478" t="s">
        <v>56</v>
      </c>
      <c r="M478" t="s">
        <v>36</v>
      </c>
      <c r="N478" t="s">
        <v>95</v>
      </c>
      <c r="O478">
        <f>Table2[[#This Row],[check_out_date]]-Table2[[#This Row],[check_in_date]]</f>
        <v>5</v>
      </c>
      <c r="P478">
        <f>Table2[[#This Row],[num_adults]]+Table2[[#This Row],[num_children]]</f>
        <v>3</v>
      </c>
      <c r="Q478" s="3">
        <f>IF(OR(Table2[[#This Row],[booking_status]]="confirmed",Table2[[#This Row],[booking_status]]="checked-out"),Table2[[#This Row],[room_rate_per_night]]*Table2[[#This Row],[Num_Nights]],0)</f>
        <v>394.20000000000005</v>
      </c>
      <c r="R478" t="str" cm="1">
        <f t="array" ref="R478">IFERROR(_xlfn.IFS(Table2[[#This Row],[booking_status]]="confirmed","Expected",Table2[[#This Row],[booking_status]]="checked-out","Actual"),"No Revenue")</f>
        <v>Actual</v>
      </c>
      <c r="S478" s="4">
        <f>Table2[[#This Row],[Revenue_Amount]]/Table2[[#This Row],[Num_Nights]]</f>
        <v>78.84</v>
      </c>
    </row>
    <row r="479" spans="1:19" x14ac:dyDescent="0.3">
      <c r="A479">
        <v>478</v>
      </c>
      <c r="B479" t="s">
        <v>50</v>
      </c>
      <c r="C479" s="9">
        <v>44989</v>
      </c>
      <c r="D479" s="9">
        <v>45000</v>
      </c>
      <c r="E479" s="10">
        <v>44977</v>
      </c>
      <c r="F479" t="s">
        <v>27</v>
      </c>
      <c r="G479">
        <v>230.96</v>
      </c>
      <c r="H479">
        <v>1</v>
      </c>
      <c r="I479">
        <v>0</v>
      </c>
      <c r="J479" t="s">
        <v>94</v>
      </c>
      <c r="K479" t="s">
        <v>20</v>
      </c>
      <c r="L479" t="s">
        <v>21</v>
      </c>
      <c r="M479" t="s">
        <v>36</v>
      </c>
      <c r="N479" t="s">
        <v>23</v>
      </c>
      <c r="O479">
        <f>Table2[[#This Row],[check_out_date]]-Table2[[#This Row],[check_in_date]]</f>
        <v>11</v>
      </c>
      <c r="P479">
        <f>Table2[[#This Row],[num_adults]]+Table2[[#This Row],[num_children]]</f>
        <v>1</v>
      </c>
      <c r="Q479" s="3">
        <f>IF(OR(Table2[[#This Row],[booking_status]]="confirmed",Table2[[#This Row],[booking_status]]="checked-out"),Table2[[#This Row],[room_rate_per_night]]*Table2[[#This Row],[Num_Nights]],0)</f>
        <v>2540.56</v>
      </c>
      <c r="R479" t="str" cm="1">
        <f t="array" ref="R479">IFERROR(_xlfn.IFS(Table2[[#This Row],[booking_status]]="confirmed","Expected",Table2[[#This Row],[booking_status]]="checked-out","Actual"),"No Revenue")</f>
        <v>Expected</v>
      </c>
      <c r="S479" s="4">
        <f>Table2[[#This Row],[Revenue_Amount]]/Table2[[#This Row],[Num_Nights]]</f>
        <v>230.96</v>
      </c>
    </row>
    <row r="480" spans="1:19" x14ac:dyDescent="0.3">
      <c r="A480">
        <v>479</v>
      </c>
      <c r="B480" t="s">
        <v>50</v>
      </c>
      <c r="C480" s="9">
        <v>45289</v>
      </c>
      <c r="D480" s="9">
        <v>45291</v>
      </c>
      <c r="E480" s="10">
        <v>45239</v>
      </c>
      <c r="F480" t="s">
        <v>18</v>
      </c>
      <c r="G480">
        <v>333.81</v>
      </c>
      <c r="H480">
        <v>1</v>
      </c>
      <c r="I480">
        <v>3</v>
      </c>
      <c r="J480" t="s">
        <v>55</v>
      </c>
      <c r="K480" t="s">
        <v>20</v>
      </c>
      <c r="L480" t="s">
        <v>60</v>
      </c>
      <c r="M480" t="s">
        <v>36</v>
      </c>
      <c r="N480" t="s">
        <v>41</v>
      </c>
      <c r="O480">
        <f>Table2[[#This Row],[check_out_date]]-Table2[[#This Row],[check_in_date]]</f>
        <v>2</v>
      </c>
      <c r="P480">
        <f>Table2[[#This Row],[num_adults]]+Table2[[#This Row],[num_children]]</f>
        <v>4</v>
      </c>
      <c r="Q480" s="3">
        <f>IF(OR(Table2[[#This Row],[booking_status]]="confirmed",Table2[[#This Row],[booking_status]]="checked-out"),Table2[[#This Row],[room_rate_per_night]]*Table2[[#This Row],[Num_Nights]],0)</f>
        <v>0</v>
      </c>
      <c r="R480" t="str" cm="1">
        <f t="array" ref="R480">IFERROR(_xlfn.IFS(Table2[[#This Row],[booking_status]]="confirmed","Expected",Table2[[#This Row],[booking_status]]="checked-out","Actual"),"No Revenue")</f>
        <v>No Revenue</v>
      </c>
      <c r="S480" s="4">
        <f>Table2[[#This Row],[Revenue_Amount]]/Table2[[#This Row],[Num_Nights]]</f>
        <v>0</v>
      </c>
    </row>
    <row r="481" spans="1:19" hidden="1" x14ac:dyDescent="0.3">
      <c r="A481">
        <v>480</v>
      </c>
      <c r="B481" t="s">
        <v>37</v>
      </c>
      <c r="C481" s="9">
        <v>45117</v>
      </c>
      <c r="D481" s="9">
        <v>45124</v>
      </c>
      <c r="E481" s="10">
        <v>45078</v>
      </c>
      <c r="F481" t="s">
        <v>27</v>
      </c>
      <c r="G481">
        <v>139.47</v>
      </c>
      <c r="H481">
        <v>2</v>
      </c>
      <c r="I481">
        <v>0</v>
      </c>
      <c r="J481" t="s">
        <v>35</v>
      </c>
      <c r="K481" t="s">
        <v>66</v>
      </c>
      <c r="L481" t="s">
        <v>21</v>
      </c>
      <c r="M481" t="s">
        <v>36</v>
      </c>
      <c r="N481" t="s">
        <v>45</v>
      </c>
      <c r="O481">
        <f>Table2[[#This Row],[check_out_date]]-Table2[[#This Row],[check_in_date]]</f>
        <v>7</v>
      </c>
      <c r="P481">
        <f>Table2[[#This Row],[num_adults]]+Table2[[#This Row],[num_children]]</f>
        <v>2</v>
      </c>
      <c r="Q481" s="3">
        <f>IF(OR(Table2[[#This Row],[booking_status]]="confirmed",Table2[[#This Row],[booking_status]]="checked-out"),Table2[[#This Row],[room_rate_per_night]]*Table2[[#This Row],[Num_Nights]],0)</f>
        <v>976.29</v>
      </c>
      <c r="R481" t="str" cm="1">
        <f t="array" ref="R481">IFERROR(_xlfn.IFS(Table2[[#This Row],[booking_status]]="confirmed","Expected",Table2[[#This Row],[booking_status]]="checked-out","Actual"),"No Revenue")</f>
        <v>Expected</v>
      </c>
      <c r="S481" s="4">
        <f>Table2[[#This Row],[Revenue_Amount]]/Table2[[#This Row],[Num_Nights]]</f>
        <v>139.47</v>
      </c>
    </row>
    <row r="482" spans="1:19" hidden="1" x14ac:dyDescent="0.3">
      <c r="A482">
        <v>481</v>
      </c>
      <c r="B482" t="s">
        <v>31</v>
      </c>
      <c r="C482" s="9">
        <v>45044</v>
      </c>
      <c r="D482" s="9">
        <v>45054</v>
      </c>
      <c r="E482" s="10">
        <v>44983</v>
      </c>
      <c r="F482" t="s">
        <v>54</v>
      </c>
      <c r="G482">
        <v>383.72</v>
      </c>
      <c r="H482">
        <v>2</v>
      </c>
      <c r="I482">
        <v>0</v>
      </c>
      <c r="J482" t="s">
        <v>35</v>
      </c>
      <c r="K482" t="s">
        <v>29</v>
      </c>
      <c r="L482" t="s">
        <v>21</v>
      </c>
      <c r="M482" t="s">
        <v>36</v>
      </c>
      <c r="N482" t="s">
        <v>45</v>
      </c>
      <c r="O482">
        <f>Table2[[#This Row],[check_out_date]]-Table2[[#This Row],[check_in_date]]</f>
        <v>10</v>
      </c>
      <c r="P482">
        <f>Table2[[#This Row],[num_adults]]+Table2[[#This Row],[num_children]]</f>
        <v>2</v>
      </c>
      <c r="Q482" s="3">
        <f>IF(OR(Table2[[#This Row],[booking_status]]="confirmed",Table2[[#This Row],[booking_status]]="checked-out"),Table2[[#This Row],[room_rate_per_night]]*Table2[[#This Row],[Num_Nights]],0)</f>
        <v>3837.2000000000003</v>
      </c>
      <c r="R482" t="str" cm="1">
        <f t="array" ref="R482">IFERROR(_xlfn.IFS(Table2[[#This Row],[booking_status]]="confirmed","Expected",Table2[[#This Row],[booking_status]]="checked-out","Actual"),"No Revenue")</f>
        <v>Expected</v>
      </c>
      <c r="S482" s="4">
        <f>Table2[[#This Row],[Revenue_Amount]]/Table2[[#This Row],[Num_Nights]]</f>
        <v>383.72</v>
      </c>
    </row>
    <row r="483" spans="1:19" hidden="1" x14ac:dyDescent="0.3">
      <c r="A483">
        <v>482</v>
      </c>
      <c r="B483" t="s">
        <v>14</v>
      </c>
      <c r="C483" s="9">
        <v>45198</v>
      </c>
      <c r="D483" s="9">
        <v>45200</v>
      </c>
      <c r="E483" s="10">
        <v>45133</v>
      </c>
      <c r="F483" t="s">
        <v>18</v>
      </c>
      <c r="G483">
        <v>215.82</v>
      </c>
      <c r="H483">
        <v>2</v>
      </c>
      <c r="I483">
        <v>1</v>
      </c>
      <c r="J483" t="s">
        <v>35</v>
      </c>
      <c r="K483" t="s">
        <v>66</v>
      </c>
      <c r="L483" t="s">
        <v>21</v>
      </c>
      <c r="M483" t="s">
        <v>22</v>
      </c>
      <c r="N483" t="s">
        <v>41</v>
      </c>
      <c r="O483">
        <f>Table2[[#This Row],[check_out_date]]-Table2[[#This Row],[check_in_date]]</f>
        <v>2</v>
      </c>
      <c r="P483">
        <f>Table2[[#This Row],[num_adults]]+Table2[[#This Row],[num_children]]</f>
        <v>3</v>
      </c>
      <c r="Q483" s="3">
        <f>IF(OR(Table2[[#This Row],[booking_status]]="confirmed",Table2[[#This Row],[booking_status]]="checked-out"),Table2[[#This Row],[room_rate_per_night]]*Table2[[#This Row],[Num_Nights]],0)</f>
        <v>431.64</v>
      </c>
      <c r="R483" t="str" cm="1">
        <f t="array" ref="R483">IFERROR(_xlfn.IFS(Table2[[#This Row],[booking_status]]="confirmed","Expected",Table2[[#This Row],[booking_status]]="checked-out","Actual"),"No Revenue")</f>
        <v>Expected</v>
      </c>
      <c r="S483" s="4">
        <f>Table2[[#This Row],[Revenue_Amount]]/Table2[[#This Row],[Num_Nights]]</f>
        <v>215.82</v>
      </c>
    </row>
    <row r="484" spans="1:19" x14ac:dyDescent="0.3">
      <c r="A484">
        <v>483</v>
      </c>
      <c r="B484" t="s">
        <v>37</v>
      </c>
      <c r="C484" s="9">
        <v>45159</v>
      </c>
      <c r="D484" s="9">
        <v>45165</v>
      </c>
      <c r="E484" s="10">
        <v>45133</v>
      </c>
      <c r="F484" t="s">
        <v>27</v>
      </c>
      <c r="G484">
        <v>180.03</v>
      </c>
      <c r="H484">
        <v>1</v>
      </c>
      <c r="I484">
        <v>0</v>
      </c>
      <c r="J484" t="s">
        <v>28</v>
      </c>
      <c r="K484" t="s">
        <v>44</v>
      </c>
      <c r="L484" t="s">
        <v>56</v>
      </c>
      <c r="M484" t="s">
        <v>36</v>
      </c>
      <c r="N484" t="s">
        <v>23</v>
      </c>
      <c r="O484">
        <f>Table2[[#This Row],[check_out_date]]-Table2[[#This Row],[check_in_date]]</f>
        <v>6</v>
      </c>
      <c r="P484">
        <f>Table2[[#This Row],[num_adults]]+Table2[[#This Row],[num_children]]</f>
        <v>1</v>
      </c>
      <c r="Q484" s="3">
        <f>IF(OR(Table2[[#This Row],[booking_status]]="confirmed",Table2[[#This Row],[booking_status]]="checked-out"),Table2[[#This Row],[room_rate_per_night]]*Table2[[#This Row],[Num_Nights]],0)</f>
        <v>1080.18</v>
      </c>
      <c r="R484" t="str" cm="1">
        <f t="array" ref="R484">IFERROR(_xlfn.IFS(Table2[[#This Row],[booking_status]]="confirmed","Expected",Table2[[#This Row],[booking_status]]="checked-out","Actual"),"No Revenue")</f>
        <v>Actual</v>
      </c>
      <c r="S484" s="4">
        <f>Table2[[#This Row],[Revenue_Amount]]/Table2[[#This Row],[Num_Nights]]</f>
        <v>180.03</v>
      </c>
    </row>
    <row r="485" spans="1:19" x14ac:dyDescent="0.3">
      <c r="A485">
        <v>484</v>
      </c>
      <c r="B485" t="s">
        <v>31</v>
      </c>
      <c r="C485" s="9">
        <v>44977</v>
      </c>
      <c r="D485" s="9">
        <v>44985</v>
      </c>
      <c r="E485" s="10">
        <v>44935</v>
      </c>
      <c r="F485" t="s">
        <v>27</v>
      </c>
      <c r="G485">
        <v>160.75</v>
      </c>
      <c r="H485">
        <v>1</v>
      </c>
      <c r="I485">
        <v>0</v>
      </c>
      <c r="J485" t="s">
        <v>55</v>
      </c>
      <c r="K485" t="s">
        <v>66</v>
      </c>
      <c r="L485" t="s">
        <v>56</v>
      </c>
      <c r="M485" t="s">
        <v>22</v>
      </c>
      <c r="N485" t="s">
        <v>41</v>
      </c>
      <c r="O485">
        <f>Table2[[#This Row],[check_out_date]]-Table2[[#This Row],[check_in_date]]</f>
        <v>8</v>
      </c>
      <c r="P485">
        <f>Table2[[#This Row],[num_adults]]+Table2[[#This Row],[num_children]]</f>
        <v>1</v>
      </c>
      <c r="Q485" s="3">
        <f>IF(OR(Table2[[#This Row],[booking_status]]="confirmed",Table2[[#This Row],[booking_status]]="checked-out"),Table2[[#This Row],[room_rate_per_night]]*Table2[[#This Row],[Num_Nights]],0)</f>
        <v>1286</v>
      </c>
      <c r="R485" t="str" cm="1">
        <f t="array" ref="R485">IFERROR(_xlfn.IFS(Table2[[#This Row],[booking_status]]="confirmed","Expected",Table2[[#This Row],[booking_status]]="checked-out","Actual"),"No Revenue")</f>
        <v>Actual</v>
      </c>
      <c r="S485" s="4">
        <f>Table2[[#This Row],[Revenue_Amount]]/Table2[[#This Row],[Num_Nights]]</f>
        <v>160.75</v>
      </c>
    </row>
    <row r="486" spans="1:19" x14ac:dyDescent="0.3">
      <c r="A486">
        <v>485</v>
      </c>
      <c r="B486" t="s">
        <v>14</v>
      </c>
      <c r="C486" s="9">
        <v>45014</v>
      </c>
      <c r="D486" s="9">
        <v>45023</v>
      </c>
      <c r="E486" s="10">
        <v>44991</v>
      </c>
      <c r="F486" t="s">
        <v>49</v>
      </c>
      <c r="G486">
        <v>61.61</v>
      </c>
      <c r="H486">
        <v>2</v>
      </c>
      <c r="I486">
        <v>1</v>
      </c>
      <c r="J486" t="s">
        <v>28</v>
      </c>
      <c r="K486" t="s">
        <v>20</v>
      </c>
      <c r="L486" t="s">
        <v>70</v>
      </c>
      <c r="M486" t="s">
        <v>22</v>
      </c>
      <c r="N486" t="s">
        <v>23</v>
      </c>
      <c r="O486">
        <f>Table2[[#This Row],[check_out_date]]-Table2[[#This Row],[check_in_date]]</f>
        <v>9</v>
      </c>
      <c r="P486">
        <f>Table2[[#This Row],[num_adults]]+Table2[[#This Row],[num_children]]</f>
        <v>3</v>
      </c>
      <c r="Q486" s="3">
        <f>IF(OR(Table2[[#This Row],[booking_status]]="confirmed",Table2[[#This Row],[booking_status]]="checked-out"),Table2[[#This Row],[room_rate_per_night]]*Table2[[#This Row],[Num_Nights]],0)</f>
        <v>0</v>
      </c>
      <c r="R486" t="str" cm="1">
        <f t="array" ref="R486">IFERROR(_xlfn.IFS(Table2[[#This Row],[booking_status]]="confirmed","Expected",Table2[[#This Row],[booking_status]]="checked-out","Actual"),"No Revenue")</f>
        <v>No Revenue</v>
      </c>
      <c r="S486" s="4">
        <f>Table2[[#This Row],[Revenue_Amount]]/Table2[[#This Row],[Num_Nights]]</f>
        <v>0</v>
      </c>
    </row>
    <row r="487" spans="1:19" x14ac:dyDescent="0.3">
      <c r="A487">
        <v>486</v>
      </c>
      <c r="B487" t="s">
        <v>14</v>
      </c>
      <c r="C487" s="9">
        <v>44970</v>
      </c>
      <c r="D487" s="9">
        <v>44976</v>
      </c>
      <c r="E487" s="10">
        <v>44933</v>
      </c>
      <c r="F487" t="s">
        <v>49</v>
      </c>
      <c r="G487">
        <v>85.75</v>
      </c>
      <c r="H487">
        <v>4</v>
      </c>
      <c r="I487">
        <v>0</v>
      </c>
      <c r="J487" t="s">
        <v>94</v>
      </c>
      <c r="K487" t="s">
        <v>29</v>
      </c>
      <c r="L487" t="s">
        <v>56</v>
      </c>
      <c r="M487" t="s">
        <v>36</v>
      </c>
      <c r="N487" t="s">
        <v>45</v>
      </c>
      <c r="O487">
        <f>Table2[[#This Row],[check_out_date]]-Table2[[#This Row],[check_in_date]]</f>
        <v>6</v>
      </c>
      <c r="P487">
        <f>Table2[[#This Row],[num_adults]]+Table2[[#This Row],[num_children]]</f>
        <v>4</v>
      </c>
      <c r="Q487" s="3">
        <f>IF(OR(Table2[[#This Row],[booking_status]]="confirmed",Table2[[#This Row],[booking_status]]="checked-out"),Table2[[#This Row],[room_rate_per_night]]*Table2[[#This Row],[Num_Nights]],0)</f>
        <v>514.5</v>
      </c>
      <c r="R487" t="str" cm="1">
        <f t="array" ref="R487">IFERROR(_xlfn.IFS(Table2[[#This Row],[booking_status]]="confirmed","Expected",Table2[[#This Row],[booking_status]]="checked-out","Actual"),"No Revenue")</f>
        <v>Actual</v>
      </c>
      <c r="S487" s="4">
        <f>Table2[[#This Row],[Revenue_Amount]]/Table2[[#This Row],[Num_Nights]]</f>
        <v>85.75</v>
      </c>
    </row>
    <row r="488" spans="1:19" x14ac:dyDescent="0.3">
      <c r="A488">
        <v>487</v>
      </c>
      <c r="B488" t="s">
        <v>31</v>
      </c>
      <c r="C488" s="9">
        <v>45085</v>
      </c>
      <c r="D488" s="9">
        <v>45088</v>
      </c>
      <c r="E488" s="10">
        <v>45041</v>
      </c>
      <c r="F488" t="s">
        <v>49</v>
      </c>
      <c r="G488">
        <v>85.13</v>
      </c>
      <c r="H488">
        <v>1</v>
      </c>
      <c r="I488">
        <v>2</v>
      </c>
      <c r="J488" t="s">
        <v>55</v>
      </c>
      <c r="K488" t="s">
        <v>66</v>
      </c>
      <c r="L488" t="s">
        <v>56</v>
      </c>
      <c r="M488" t="s">
        <v>22</v>
      </c>
      <c r="N488" t="s">
        <v>41</v>
      </c>
      <c r="O488">
        <f>Table2[[#This Row],[check_out_date]]-Table2[[#This Row],[check_in_date]]</f>
        <v>3</v>
      </c>
      <c r="P488">
        <f>Table2[[#This Row],[num_adults]]+Table2[[#This Row],[num_children]]</f>
        <v>3</v>
      </c>
      <c r="Q488" s="3">
        <f>IF(OR(Table2[[#This Row],[booking_status]]="confirmed",Table2[[#This Row],[booking_status]]="checked-out"),Table2[[#This Row],[room_rate_per_night]]*Table2[[#This Row],[Num_Nights]],0)</f>
        <v>255.39</v>
      </c>
      <c r="R488" t="str" cm="1">
        <f t="array" ref="R488">IFERROR(_xlfn.IFS(Table2[[#This Row],[booking_status]]="confirmed","Expected",Table2[[#This Row],[booking_status]]="checked-out","Actual"),"No Revenue")</f>
        <v>Actual</v>
      </c>
      <c r="S488" s="4">
        <f>Table2[[#This Row],[Revenue_Amount]]/Table2[[#This Row],[Num_Nights]]</f>
        <v>85.13</v>
      </c>
    </row>
    <row r="489" spans="1:19" x14ac:dyDescent="0.3">
      <c r="A489">
        <v>488</v>
      </c>
      <c r="B489" t="s">
        <v>50</v>
      </c>
      <c r="C489" s="9">
        <v>45200</v>
      </c>
      <c r="D489" s="9">
        <v>45203</v>
      </c>
      <c r="E489" s="10">
        <v>45182</v>
      </c>
      <c r="F489" t="s">
        <v>54</v>
      </c>
      <c r="G489">
        <v>435.52</v>
      </c>
      <c r="H489">
        <v>2</v>
      </c>
      <c r="I489">
        <v>0</v>
      </c>
      <c r="J489" t="s">
        <v>28</v>
      </c>
      <c r="K489" t="s">
        <v>99</v>
      </c>
      <c r="L489" t="s">
        <v>56</v>
      </c>
      <c r="M489" t="s">
        <v>36</v>
      </c>
      <c r="N489" t="s">
        <v>41</v>
      </c>
      <c r="O489">
        <f>Table2[[#This Row],[check_out_date]]-Table2[[#This Row],[check_in_date]]</f>
        <v>3</v>
      </c>
      <c r="P489">
        <f>Table2[[#This Row],[num_adults]]+Table2[[#This Row],[num_children]]</f>
        <v>2</v>
      </c>
      <c r="Q489" s="3">
        <f>IF(OR(Table2[[#This Row],[booking_status]]="confirmed",Table2[[#This Row],[booking_status]]="checked-out"),Table2[[#This Row],[room_rate_per_night]]*Table2[[#This Row],[Num_Nights]],0)</f>
        <v>1306.56</v>
      </c>
      <c r="R489" t="str" cm="1">
        <f t="array" ref="R489">IFERROR(_xlfn.IFS(Table2[[#This Row],[booking_status]]="confirmed","Expected",Table2[[#This Row],[booking_status]]="checked-out","Actual"),"No Revenue")</f>
        <v>Actual</v>
      </c>
      <c r="S489" s="4">
        <f>Table2[[#This Row],[Revenue_Amount]]/Table2[[#This Row],[Num_Nights]]</f>
        <v>435.52</v>
      </c>
    </row>
    <row r="490" spans="1:19" x14ac:dyDescent="0.3">
      <c r="A490">
        <v>489</v>
      </c>
      <c r="B490" t="s">
        <v>31</v>
      </c>
      <c r="C490" s="9">
        <v>44998</v>
      </c>
      <c r="D490" s="9">
        <v>45005</v>
      </c>
      <c r="E490" s="10">
        <v>44954</v>
      </c>
      <c r="F490" t="s">
        <v>49</v>
      </c>
      <c r="G490">
        <v>89.09</v>
      </c>
      <c r="H490">
        <v>1</v>
      </c>
      <c r="I490">
        <v>2</v>
      </c>
      <c r="J490" t="s">
        <v>19</v>
      </c>
      <c r="K490" t="s">
        <v>66</v>
      </c>
      <c r="L490" t="s">
        <v>70</v>
      </c>
      <c r="M490" t="s">
        <v>36</v>
      </c>
      <c r="N490" t="s">
        <v>30</v>
      </c>
      <c r="O490">
        <f>Table2[[#This Row],[check_out_date]]-Table2[[#This Row],[check_in_date]]</f>
        <v>7</v>
      </c>
      <c r="P490">
        <f>Table2[[#This Row],[num_adults]]+Table2[[#This Row],[num_children]]</f>
        <v>3</v>
      </c>
      <c r="Q490" s="3">
        <f>IF(OR(Table2[[#This Row],[booking_status]]="confirmed",Table2[[#This Row],[booking_status]]="checked-out"),Table2[[#This Row],[room_rate_per_night]]*Table2[[#This Row],[Num_Nights]],0)</f>
        <v>0</v>
      </c>
      <c r="R490" t="str" cm="1">
        <f t="array" ref="R490">IFERROR(_xlfn.IFS(Table2[[#This Row],[booking_status]]="confirmed","Expected",Table2[[#This Row],[booking_status]]="checked-out","Actual"),"No Revenue")</f>
        <v>No Revenue</v>
      </c>
      <c r="S490" s="4">
        <f>Table2[[#This Row],[Revenue_Amount]]/Table2[[#This Row],[Num_Nights]]</f>
        <v>0</v>
      </c>
    </row>
    <row r="491" spans="1:19" x14ac:dyDescent="0.3">
      <c r="A491">
        <v>490</v>
      </c>
      <c r="B491" t="s">
        <v>50</v>
      </c>
      <c r="C491" s="9">
        <v>45162</v>
      </c>
      <c r="D491" s="9">
        <v>45163</v>
      </c>
      <c r="E491" s="10">
        <v>45110</v>
      </c>
      <c r="F491" t="s">
        <v>49</v>
      </c>
      <c r="G491">
        <v>113.92</v>
      </c>
      <c r="H491">
        <v>2</v>
      </c>
      <c r="I491">
        <v>3</v>
      </c>
      <c r="J491" t="s">
        <v>55</v>
      </c>
      <c r="K491" t="s">
        <v>44</v>
      </c>
      <c r="L491" t="s">
        <v>21</v>
      </c>
      <c r="M491" t="s">
        <v>22</v>
      </c>
      <c r="N491" t="s">
        <v>41</v>
      </c>
      <c r="O491">
        <f>Table2[[#This Row],[check_out_date]]-Table2[[#This Row],[check_in_date]]</f>
        <v>1</v>
      </c>
      <c r="P491">
        <f>Table2[[#This Row],[num_adults]]+Table2[[#This Row],[num_children]]</f>
        <v>5</v>
      </c>
      <c r="Q491" s="3">
        <f>IF(OR(Table2[[#This Row],[booking_status]]="confirmed",Table2[[#This Row],[booking_status]]="checked-out"),Table2[[#This Row],[room_rate_per_night]]*Table2[[#This Row],[Num_Nights]],0)</f>
        <v>113.92</v>
      </c>
      <c r="R491" t="str" cm="1">
        <f t="array" ref="R491">IFERROR(_xlfn.IFS(Table2[[#This Row],[booking_status]]="confirmed","Expected",Table2[[#This Row],[booking_status]]="checked-out","Actual"),"No Revenue")</f>
        <v>Expected</v>
      </c>
      <c r="S491" s="4">
        <f>Table2[[#This Row],[Revenue_Amount]]/Table2[[#This Row],[Num_Nights]]</f>
        <v>113.92</v>
      </c>
    </row>
    <row r="492" spans="1:19" hidden="1" x14ac:dyDescent="0.3">
      <c r="A492">
        <v>491</v>
      </c>
      <c r="B492" t="s">
        <v>50</v>
      </c>
      <c r="C492" s="9">
        <v>45061</v>
      </c>
      <c r="D492" s="9">
        <v>45065</v>
      </c>
      <c r="E492" s="10">
        <v>45051</v>
      </c>
      <c r="F492" t="s">
        <v>49</v>
      </c>
      <c r="G492">
        <v>88.63</v>
      </c>
      <c r="H492">
        <v>1</v>
      </c>
      <c r="I492">
        <v>0</v>
      </c>
      <c r="J492" t="s">
        <v>35</v>
      </c>
      <c r="K492" t="s">
        <v>66</v>
      </c>
      <c r="L492" t="s">
        <v>56</v>
      </c>
      <c r="M492" t="s">
        <v>36</v>
      </c>
      <c r="N492" t="s">
        <v>41</v>
      </c>
      <c r="O492">
        <f>Table2[[#This Row],[check_out_date]]-Table2[[#This Row],[check_in_date]]</f>
        <v>4</v>
      </c>
      <c r="P492">
        <f>Table2[[#This Row],[num_adults]]+Table2[[#This Row],[num_children]]</f>
        <v>1</v>
      </c>
      <c r="Q492" s="3">
        <f>IF(OR(Table2[[#This Row],[booking_status]]="confirmed",Table2[[#This Row],[booking_status]]="checked-out"),Table2[[#This Row],[room_rate_per_night]]*Table2[[#This Row],[Num_Nights]],0)</f>
        <v>354.52</v>
      </c>
      <c r="R492" t="str" cm="1">
        <f t="array" ref="R492">IFERROR(_xlfn.IFS(Table2[[#This Row],[booking_status]]="confirmed","Expected",Table2[[#This Row],[booking_status]]="checked-out","Actual"),"No Revenue")</f>
        <v>Actual</v>
      </c>
      <c r="S492" s="4">
        <f>Table2[[#This Row],[Revenue_Amount]]/Table2[[#This Row],[Num_Nights]]</f>
        <v>88.63</v>
      </c>
    </row>
    <row r="493" spans="1:19" hidden="1" x14ac:dyDescent="0.3">
      <c r="A493">
        <v>492</v>
      </c>
      <c r="B493" t="s">
        <v>31</v>
      </c>
      <c r="C493" s="9">
        <v>45250</v>
      </c>
      <c r="D493" s="9">
        <v>45260</v>
      </c>
      <c r="E493" s="10">
        <v>45196</v>
      </c>
      <c r="F493" t="s">
        <v>27</v>
      </c>
      <c r="G493">
        <v>103.36</v>
      </c>
      <c r="H493">
        <v>2</v>
      </c>
      <c r="I493">
        <v>0</v>
      </c>
      <c r="J493" t="s">
        <v>35</v>
      </c>
      <c r="K493" t="s">
        <v>44</v>
      </c>
      <c r="L493" t="s">
        <v>56</v>
      </c>
      <c r="M493" t="s">
        <v>36</v>
      </c>
      <c r="N493" t="s">
        <v>45</v>
      </c>
      <c r="O493">
        <f>Table2[[#This Row],[check_out_date]]-Table2[[#This Row],[check_in_date]]</f>
        <v>10</v>
      </c>
      <c r="P493">
        <f>Table2[[#This Row],[num_adults]]+Table2[[#This Row],[num_children]]</f>
        <v>2</v>
      </c>
      <c r="Q493" s="3">
        <f>IF(OR(Table2[[#This Row],[booking_status]]="confirmed",Table2[[#This Row],[booking_status]]="checked-out"),Table2[[#This Row],[room_rate_per_night]]*Table2[[#This Row],[Num_Nights]],0)</f>
        <v>1033.5999999999999</v>
      </c>
      <c r="R493" t="str" cm="1">
        <f t="array" ref="R493">IFERROR(_xlfn.IFS(Table2[[#This Row],[booking_status]]="confirmed","Expected",Table2[[#This Row],[booking_status]]="checked-out","Actual"),"No Revenue")</f>
        <v>Actual</v>
      </c>
      <c r="S493" s="4">
        <f>Table2[[#This Row],[Revenue_Amount]]/Table2[[#This Row],[Num_Nights]]</f>
        <v>103.35999999999999</v>
      </c>
    </row>
    <row r="494" spans="1:19" hidden="1" x14ac:dyDescent="0.3">
      <c r="A494">
        <v>493</v>
      </c>
      <c r="B494" t="s">
        <v>50</v>
      </c>
      <c r="C494" s="9">
        <v>44931</v>
      </c>
      <c r="D494" s="9">
        <v>44934</v>
      </c>
      <c r="E494" s="10">
        <v>44924</v>
      </c>
      <c r="F494" t="s">
        <v>49</v>
      </c>
      <c r="G494">
        <v>142.24</v>
      </c>
      <c r="H494">
        <v>2</v>
      </c>
      <c r="I494">
        <v>3</v>
      </c>
      <c r="J494" t="s">
        <v>35</v>
      </c>
      <c r="K494" t="s">
        <v>20</v>
      </c>
      <c r="L494" t="s">
        <v>21</v>
      </c>
      <c r="M494" t="s">
        <v>36</v>
      </c>
      <c r="N494" t="s">
        <v>23</v>
      </c>
      <c r="O494">
        <f>Table2[[#This Row],[check_out_date]]-Table2[[#This Row],[check_in_date]]</f>
        <v>3</v>
      </c>
      <c r="P494">
        <f>Table2[[#This Row],[num_adults]]+Table2[[#This Row],[num_children]]</f>
        <v>5</v>
      </c>
      <c r="Q494" s="3">
        <f>IF(OR(Table2[[#This Row],[booking_status]]="confirmed",Table2[[#This Row],[booking_status]]="checked-out"),Table2[[#This Row],[room_rate_per_night]]*Table2[[#This Row],[Num_Nights]],0)</f>
        <v>426.72</v>
      </c>
      <c r="R494" t="str" cm="1">
        <f t="array" ref="R494">IFERROR(_xlfn.IFS(Table2[[#This Row],[booking_status]]="confirmed","Expected",Table2[[#This Row],[booking_status]]="checked-out","Actual"),"No Revenue")</f>
        <v>Expected</v>
      </c>
      <c r="S494" s="4">
        <f>Table2[[#This Row],[Revenue_Amount]]/Table2[[#This Row],[Num_Nights]]</f>
        <v>142.24</v>
      </c>
    </row>
    <row r="495" spans="1:19" x14ac:dyDescent="0.3">
      <c r="A495">
        <v>494</v>
      </c>
      <c r="B495" t="s">
        <v>37</v>
      </c>
      <c r="C495" s="9">
        <v>45081</v>
      </c>
      <c r="D495" s="9">
        <v>45090</v>
      </c>
      <c r="E495" s="10">
        <v>45025</v>
      </c>
      <c r="F495" t="s">
        <v>49</v>
      </c>
      <c r="G495">
        <v>85.4</v>
      </c>
      <c r="H495">
        <v>1</v>
      </c>
      <c r="I495">
        <v>2</v>
      </c>
      <c r="J495" t="s">
        <v>94</v>
      </c>
      <c r="K495" t="s">
        <v>66</v>
      </c>
      <c r="L495" t="s">
        <v>60</v>
      </c>
      <c r="M495" t="s">
        <v>36</v>
      </c>
      <c r="N495" t="s">
        <v>41</v>
      </c>
      <c r="O495">
        <f>Table2[[#This Row],[check_out_date]]-Table2[[#This Row],[check_in_date]]</f>
        <v>9</v>
      </c>
      <c r="P495">
        <f>Table2[[#This Row],[num_adults]]+Table2[[#This Row],[num_children]]</f>
        <v>3</v>
      </c>
      <c r="Q495" s="3">
        <f>IF(OR(Table2[[#This Row],[booking_status]]="confirmed",Table2[[#This Row],[booking_status]]="checked-out"),Table2[[#This Row],[room_rate_per_night]]*Table2[[#This Row],[Num_Nights]],0)</f>
        <v>0</v>
      </c>
      <c r="R495" t="str" cm="1">
        <f t="array" ref="R495">IFERROR(_xlfn.IFS(Table2[[#This Row],[booking_status]]="confirmed","Expected",Table2[[#This Row],[booking_status]]="checked-out","Actual"),"No Revenue")</f>
        <v>No Revenue</v>
      </c>
      <c r="S495" s="4">
        <f>Table2[[#This Row],[Revenue_Amount]]/Table2[[#This Row],[Num_Nights]]</f>
        <v>0</v>
      </c>
    </row>
    <row r="496" spans="1:19" x14ac:dyDescent="0.3">
      <c r="A496">
        <v>495</v>
      </c>
      <c r="B496" t="s">
        <v>50</v>
      </c>
      <c r="C496" s="9">
        <v>45261</v>
      </c>
      <c r="D496" s="9">
        <v>45267</v>
      </c>
      <c r="E496" s="10">
        <v>45230</v>
      </c>
      <c r="F496" t="s">
        <v>54</v>
      </c>
      <c r="G496">
        <v>398.6</v>
      </c>
      <c r="H496">
        <v>2</v>
      </c>
      <c r="I496">
        <v>0</v>
      </c>
      <c r="J496" t="s">
        <v>28</v>
      </c>
      <c r="K496" t="s">
        <v>66</v>
      </c>
      <c r="L496" t="s">
        <v>60</v>
      </c>
      <c r="M496" t="s">
        <v>36</v>
      </c>
      <c r="N496" t="s">
        <v>41</v>
      </c>
      <c r="O496">
        <f>Table2[[#This Row],[check_out_date]]-Table2[[#This Row],[check_in_date]]</f>
        <v>6</v>
      </c>
      <c r="P496">
        <f>Table2[[#This Row],[num_adults]]+Table2[[#This Row],[num_children]]</f>
        <v>2</v>
      </c>
      <c r="Q496" s="3">
        <f>IF(OR(Table2[[#This Row],[booking_status]]="confirmed",Table2[[#This Row],[booking_status]]="checked-out"),Table2[[#This Row],[room_rate_per_night]]*Table2[[#This Row],[Num_Nights]],0)</f>
        <v>0</v>
      </c>
      <c r="R496" t="str" cm="1">
        <f t="array" ref="R496">IFERROR(_xlfn.IFS(Table2[[#This Row],[booking_status]]="confirmed","Expected",Table2[[#This Row],[booking_status]]="checked-out","Actual"),"No Revenue")</f>
        <v>No Revenue</v>
      </c>
      <c r="S496" s="4">
        <f>Table2[[#This Row],[Revenue_Amount]]/Table2[[#This Row],[Num_Nights]]</f>
        <v>0</v>
      </c>
    </row>
    <row r="497" spans="1:19" hidden="1" x14ac:dyDescent="0.3">
      <c r="A497">
        <v>496</v>
      </c>
      <c r="B497" t="s">
        <v>37</v>
      </c>
      <c r="C497" s="9">
        <v>45138</v>
      </c>
      <c r="D497" s="9">
        <v>45142</v>
      </c>
      <c r="E497" s="10">
        <v>45129</v>
      </c>
      <c r="F497" t="s">
        <v>49</v>
      </c>
      <c r="G497">
        <v>135.87</v>
      </c>
      <c r="H497">
        <v>2</v>
      </c>
      <c r="I497">
        <v>0</v>
      </c>
      <c r="J497" t="s">
        <v>35</v>
      </c>
      <c r="K497" t="s">
        <v>44</v>
      </c>
      <c r="L497" t="s">
        <v>60</v>
      </c>
      <c r="M497" t="s">
        <v>36</v>
      </c>
      <c r="N497" t="s">
        <v>41</v>
      </c>
      <c r="O497">
        <f>Table2[[#This Row],[check_out_date]]-Table2[[#This Row],[check_in_date]]</f>
        <v>4</v>
      </c>
      <c r="P497">
        <f>Table2[[#This Row],[num_adults]]+Table2[[#This Row],[num_children]]</f>
        <v>2</v>
      </c>
      <c r="Q497" s="3">
        <f>IF(OR(Table2[[#This Row],[booking_status]]="confirmed",Table2[[#This Row],[booking_status]]="checked-out"),Table2[[#This Row],[room_rate_per_night]]*Table2[[#This Row],[Num_Nights]],0)</f>
        <v>0</v>
      </c>
      <c r="R497" t="str" cm="1">
        <f t="array" ref="R497">IFERROR(_xlfn.IFS(Table2[[#This Row],[booking_status]]="confirmed","Expected",Table2[[#This Row],[booking_status]]="checked-out","Actual"),"No Revenue")</f>
        <v>No Revenue</v>
      </c>
      <c r="S497" s="4">
        <f>Table2[[#This Row],[Revenue_Amount]]/Table2[[#This Row],[Num_Nights]]</f>
        <v>0</v>
      </c>
    </row>
    <row r="498" spans="1:19" x14ac:dyDescent="0.3">
      <c r="A498">
        <v>497</v>
      </c>
      <c r="B498" t="s">
        <v>14</v>
      </c>
      <c r="C498" s="9">
        <v>45153</v>
      </c>
      <c r="D498" s="9">
        <v>45160</v>
      </c>
      <c r="E498" s="10">
        <v>45133</v>
      </c>
      <c r="F498" t="s">
        <v>49</v>
      </c>
      <c r="G498">
        <v>63.41</v>
      </c>
      <c r="H498">
        <v>2</v>
      </c>
      <c r="I498">
        <v>0</v>
      </c>
      <c r="J498" t="s">
        <v>28</v>
      </c>
      <c r="K498" t="s">
        <v>20</v>
      </c>
      <c r="L498" t="s">
        <v>21</v>
      </c>
      <c r="M498" t="s">
        <v>36</v>
      </c>
      <c r="N498" t="s">
        <v>41</v>
      </c>
      <c r="O498">
        <f>Table2[[#This Row],[check_out_date]]-Table2[[#This Row],[check_in_date]]</f>
        <v>7</v>
      </c>
      <c r="P498">
        <f>Table2[[#This Row],[num_adults]]+Table2[[#This Row],[num_children]]</f>
        <v>2</v>
      </c>
      <c r="Q498" s="3">
        <f>IF(OR(Table2[[#This Row],[booking_status]]="confirmed",Table2[[#This Row],[booking_status]]="checked-out"),Table2[[#This Row],[room_rate_per_night]]*Table2[[#This Row],[Num_Nights]],0)</f>
        <v>443.87</v>
      </c>
      <c r="R498" t="str" cm="1">
        <f t="array" ref="R498">IFERROR(_xlfn.IFS(Table2[[#This Row],[booking_status]]="confirmed","Expected",Table2[[#This Row],[booking_status]]="checked-out","Actual"),"No Revenue")</f>
        <v>Expected</v>
      </c>
      <c r="S498" s="4">
        <f>Table2[[#This Row],[Revenue_Amount]]/Table2[[#This Row],[Num_Nights]]</f>
        <v>63.410000000000004</v>
      </c>
    </row>
    <row r="499" spans="1:19" x14ac:dyDescent="0.3">
      <c r="A499">
        <v>498</v>
      </c>
      <c r="B499" t="s">
        <v>37</v>
      </c>
      <c r="C499" s="9">
        <v>45024</v>
      </c>
      <c r="D499" s="9">
        <v>45033</v>
      </c>
      <c r="E499" s="10">
        <v>44950</v>
      </c>
      <c r="F499" t="s">
        <v>49</v>
      </c>
      <c r="G499">
        <v>85.76</v>
      </c>
      <c r="H499">
        <v>2</v>
      </c>
      <c r="I499">
        <v>0</v>
      </c>
      <c r="J499" t="s">
        <v>55</v>
      </c>
      <c r="K499" t="s">
        <v>99</v>
      </c>
      <c r="L499" t="s">
        <v>21</v>
      </c>
      <c r="M499" t="s">
        <v>36</v>
      </c>
      <c r="N499" t="s">
        <v>41</v>
      </c>
      <c r="O499">
        <f>Table2[[#This Row],[check_out_date]]-Table2[[#This Row],[check_in_date]]</f>
        <v>9</v>
      </c>
      <c r="P499">
        <f>Table2[[#This Row],[num_adults]]+Table2[[#This Row],[num_children]]</f>
        <v>2</v>
      </c>
      <c r="Q499" s="3">
        <f>IF(OR(Table2[[#This Row],[booking_status]]="confirmed",Table2[[#This Row],[booking_status]]="checked-out"),Table2[[#This Row],[room_rate_per_night]]*Table2[[#This Row],[Num_Nights]],0)</f>
        <v>771.84</v>
      </c>
      <c r="R499" t="str" cm="1">
        <f t="array" ref="R499">IFERROR(_xlfn.IFS(Table2[[#This Row],[booking_status]]="confirmed","Expected",Table2[[#This Row],[booking_status]]="checked-out","Actual"),"No Revenue")</f>
        <v>Expected</v>
      </c>
      <c r="S499" s="4">
        <f>Table2[[#This Row],[Revenue_Amount]]/Table2[[#This Row],[Num_Nights]]</f>
        <v>85.76</v>
      </c>
    </row>
    <row r="500" spans="1:19" hidden="1" x14ac:dyDescent="0.3">
      <c r="A500">
        <v>499</v>
      </c>
      <c r="B500" t="s">
        <v>31</v>
      </c>
      <c r="C500" s="9">
        <v>45240</v>
      </c>
      <c r="D500" s="9">
        <v>45246</v>
      </c>
      <c r="E500" s="10">
        <v>45177</v>
      </c>
      <c r="F500" t="s">
        <v>18</v>
      </c>
      <c r="G500">
        <v>232.35</v>
      </c>
      <c r="H500">
        <v>2</v>
      </c>
      <c r="I500">
        <v>0</v>
      </c>
      <c r="J500" t="s">
        <v>35</v>
      </c>
      <c r="K500" t="s">
        <v>29</v>
      </c>
      <c r="L500" t="s">
        <v>21</v>
      </c>
      <c r="M500" t="s">
        <v>36</v>
      </c>
      <c r="N500" t="s">
        <v>41</v>
      </c>
      <c r="O500">
        <f>Table2[[#This Row],[check_out_date]]-Table2[[#This Row],[check_in_date]]</f>
        <v>6</v>
      </c>
      <c r="P500">
        <f>Table2[[#This Row],[num_adults]]+Table2[[#This Row],[num_children]]</f>
        <v>2</v>
      </c>
      <c r="Q500" s="3">
        <f>IF(OR(Table2[[#This Row],[booking_status]]="confirmed",Table2[[#This Row],[booking_status]]="checked-out"),Table2[[#This Row],[room_rate_per_night]]*Table2[[#This Row],[Num_Nights]],0)</f>
        <v>1394.1</v>
      </c>
      <c r="R500" t="str" cm="1">
        <f t="array" ref="R500">IFERROR(_xlfn.IFS(Table2[[#This Row],[booking_status]]="confirmed","Expected",Table2[[#This Row],[booking_status]]="checked-out","Actual"),"No Revenue")</f>
        <v>Expected</v>
      </c>
      <c r="S500" s="4">
        <f>Table2[[#This Row],[Revenue_Amount]]/Table2[[#This Row],[Num_Nights]]</f>
        <v>232.35</v>
      </c>
    </row>
    <row r="501" spans="1:19" x14ac:dyDescent="0.3">
      <c r="A501">
        <v>500</v>
      </c>
      <c r="B501" t="s">
        <v>50</v>
      </c>
      <c r="C501" s="9">
        <v>45089</v>
      </c>
      <c r="D501" s="9">
        <v>45094</v>
      </c>
      <c r="E501" s="10">
        <v>45052</v>
      </c>
      <c r="F501" t="s">
        <v>49</v>
      </c>
      <c r="G501">
        <v>124.71</v>
      </c>
      <c r="H501">
        <v>4</v>
      </c>
      <c r="I501">
        <v>1</v>
      </c>
      <c r="J501" t="s">
        <v>55</v>
      </c>
      <c r="K501" t="s">
        <v>99</v>
      </c>
      <c r="L501" t="s">
        <v>56</v>
      </c>
      <c r="M501" t="s">
        <v>36</v>
      </c>
      <c r="N501" t="s">
        <v>23</v>
      </c>
      <c r="O501">
        <f>Table2[[#This Row],[check_out_date]]-Table2[[#This Row],[check_in_date]]</f>
        <v>5</v>
      </c>
      <c r="P501">
        <f>Table2[[#This Row],[num_adults]]+Table2[[#This Row],[num_children]]</f>
        <v>5</v>
      </c>
      <c r="Q501" s="3">
        <f>IF(OR(Table2[[#This Row],[booking_status]]="confirmed",Table2[[#This Row],[booking_status]]="checked-out"),Table2[[#This Row],[room_rate_per_night]]*Table2[[#This Row],[Num_Nights]],0)</f>
        <v>623.54999999999995</v>
      </c>
      <c r="R501" t="str" cm="1">
        <f t="array" ref="R501">IFERROR(_xlfn.IFS(Table2[[#This Row],[booking_status]]="confirmed","Expected",Table2[[#This Row],[booking_status]]="checked-out","Actual"),"No Revenue")</f>
        <v>Actual</v>
      </c>
      <c r="S501" s="4">
        <f>Table2[[#This Row],[Revenue_Amount]]/Table2[[#This Row],[Num_Nights]]</f>
        <v>124.71</v>
      </c>
    </row>
    <row r="502" spans="1:19" x14ac:dyDescent="0.3">
      <c r="A502">
        <v>501</v>
      </c>
      <c r="B502" t="s">
        <v>50</v>
      </c>
      <c r="C502" s="9">
        <v>44941</v>
      </c>
      <c r="D502" s="9">
        <v>44951</v>
      </c>
      <c r="E502" s="10">
        <v>44915</v>
      </c>
      <c r="F502" t="s">
        <v>49</v>
      </c>
      <c r="G502">
        <v>167.56</v>
      </c>
      <c r="H502">
        <v>2</v>
      </c>
      <c r="I502">
        <v>0</v>
      </c>
      <c r="J502" t="s">
        <v>28</v>
      </c>
      <c r="K502" t="s">
        <v>29</v>
      </c>
      <c r="L502" t="s">
        <v>21</v>
      </c>
      <c r="M502" t="s">
        <v>22</v>
      </c>
      <c r="N502" t="s">
        <v>41</v>
      </c>
      <c r="O502">
        <f>Table2[[#This Row],[check_out_date]]-Table2[[#This Row],[check_in_date]]</f>
        <v>10</v>
      </c>
      <c r="P502">
        <f>Table2[[#This Row],[num_adults]]+Table2[[#This Row],[num_children]]</f>
        <v>2</v>
      </c>
      <c r="Q502" s="3">
        <f>IF(OR(Table2[[#This Row],[booking_status]]="confirmed",Table2[[#This Row],[booking_status]]="checked-out"),Table2[[#This Row],[room_rate_per_night]]*Table2[[#This Row],[Num_Nights]],0)</f>
        <v>1675.6</v>
      </c>
      <c r="R502" t="str" cm="1">
        <f t="array" ref="R502">IFERROR(_xlfn.IFS(Table2[[#This Row],[booking_status]]="confirmed","Expected",Table2[[#This Row],[booking_status]]="checked-out","Actual"),"No Revenue")</f>
        <v>Expected</v>
      </c>
      <c r="S502" s="4">
        <f>Table2[[#This Row],[Revenue_Amount]]/Table2[[#This Row],[Num_Nights]]</f>
        <v>167.56</v>
      </c>
    </row>
    <row r="503" spans="1:19" x14ac:dyDescent="0.3">
      <c r="A503">
        <v>502</v>
      </c>
      <c r="B503" t="s">
        <v>50</v>
      </c>
      <c r="C503" s="9">
        <v>44930</v>
      </c>
      <c r="D503" s="9">
        <v>44934</v>
      </c>
      <c r="E503" s="10">
        <v>44900</v>
      </c>
      <c r="F503" t="s">
        <v>18</v>
      </c>
      <c r="G503">
        <v>291.07</v>
      </c>
      <c r="H503">
        <v>1</v>
      </c>
      <c r="I503">
        <v>0</v>
      </c>
      <c r="J503" t="s">
        <v>28</v>
      </c>
      <c r="K503" t="s">
        <v>44</v>
      </c>
      <c r="L503" t="s">
        <v>21</v>
      </c>
      <c r="M503" t="s">
        <v>36</v>
      </c>
      <c r="N503" t="s">
        <v>41</v>
      </c>
      <c r="O503">
        <f>Table2[[#This Row],[check_out_date]]-Table2[[#This Row],[check_in_date]]</f>
        <v>4</v>
      </c>
      <c r="P503">
        <f>Table2[[#This Row],[num_adults]]+Table2[[#This Row],[num_children]]</f>
        <v>1</v>
      </c>
      <c r="Q503" s="3">
        <f>IF(OR(Table2[[#This Row],[booking_status]]="confirmed",Table2[[#This Row],[booking_status]]="checked-out"),Table2[[#This Row],[room_rate_per_night]]*Table2[[#This Row],[Num_Nights]],0)</f>
        <v>1164.28</v>
      </c>
      <c r="R503" t="str" cm="1">
        <f t="array" ref="R503">IFERROR(_xlfn.IFS(Table2[[#This Row],[booking_status]]="confirmed","Expected",Table2[[#This Row],[booking_status]]="checked-out","Actual"),"No Revenue")</f>
        <v>Expected</v>
      </c>
      <c r="S503" s="4">
        <f>Table2[[#This Row],[Revenue_Amount]]/Table2[[#This Row],[Num_Nights]]</f>
        <v>291.07</v>
      </c>
    </row>
    <row r="504" spans="1:19" hidden="1" x14ac:dyDescent="0.3">
      <c r="A504">
        <v>503</v>
      </c>
      <c r="B504" t="s">
        <v>31</v>
      </c>
      <c r="C504" s="9">
        <v>45226</v>
      </c>
      <c r="D504" s="9">
        <v>45228</v>
      </c>
      <c r="E504" s="10">
        <v>45203</v>
      </c>
      <c r="F504" t="s">
        <v>49</v>
      </c>
      <c r="G504">
        <v>99.62</v>
      </c>
      <c r="H504">
        <v>3</v>
      </c>
      <c r="I504">
        <v>0</v>
      </c>
      <c r="J504" t="s">
        <v>35</v>
      </c>
      <c r="K504" t="s">
        <v>66</v>
      </c>
      <c r="L504" t="s">
        <v>70</v>
      </c>
      <c r="M504" t="s">
        <v>36</v>
      </c>
      <c r="N504" t="s">
        <v>41</v>
      </c>
      <c r="O504">
        <f>Table2[[#This Row],[check_out_date]]-Table2[[#This Row],[check_in_date]]</f>
        <v>2</v>
      </c>
      <c r="P504">
        <f>Table2[[#This Row],[num_adults]]+Table2[[#This Row],[num_children]]</f>
        <v>3</v>
      </c>
      <c r="Q504" s="3">
        <f>IF(OR(Table2[[#This Row],[booking_status]]="confirmed",Table2[[#This Row],[booking_status]]="checked-out"),Table2[[#This Row],[room_rate_per_night]]*Table2[[#This Row],[Num_Nights]],0)</f>
        <v>0</v>
      </c>
      <c r="R504" t="str" cm="1">
        <f t="array" ref="R504">IFERROR(_xlfn.IFS(Table2[[#This Row],[booking_status]]="confirmed","Expected",Table2[[#This Row],[booking_status]]="checked-out","Actual"),"No Revenue")</f>
        <v>No Revenue</v>
      </c>
      <c r="S504" s="4">
        <f>Table2[[#This Row],[Revenue_Amount]]/Table2[[#This Row],[Num_Nights]]</f>
        <v>0</v>
      </c>
    </row>
    <row r="505" spans="1:19" x14ac:dyDescent="0.3">
      <c r="A505">
        <v>504</v>
      </c>
      <c r="B505" t="s">
        <v>37</v>
      </c>
      <c r="C505" s="9">
        <v>45009</v>
      </c>
      <c r="D505" s="9">
        <v>45012</v>
      </c>
      <c r="E505" s="10">
        <v>44931</v>
      </c>
      <c r="F505" t="s">
        <v>27</v>
      </c>
      <c r="G505">
        <v>116.85</v>
      </c>
      <c r="H505">
        <v>2</v>
      </c>
      <c r="I505">
        <v>0</v>
      </c>
      <c r="J505" t="s">
        <v>94</v>
      </c>
      <c r="K505" t="s">
        <v>29</v>
      </c>
      <c r="L505" t="s">
        <v>60</v>
      </c>
      <c r="M505" t="s">
        <v>36</v>
      </c>
      <c r="N505" t="s">
        <v>30</v>
      </c>
      <c r="O505">
        <f>Table2[[#This Row],[check_out_date]]-Table2[[#This Row],[check_in_date]]</f>
        <v>3</v>
      </c>
      <c r="P505">
        <f>Table2[[#This Row],[num_adults]]+Table2[[#This Row],[num_children]]</f>
        <v>2</v>
      </c>
      <c r="Q505" s="3">
        <f>IF(OR(Table2[[#This Row],[booking_status]]="confirmed",Table2[[#This Row],[booking_status]]="checked-out"),Table2[[#This Row],[room_rate_per_night]]*Table2[[#This Row],[Num_Nights]],0)</f>
        <v>0</v>
      </c>
      <c r="R505" t="str" cm="1">
        <f t="array" ref="R505">IFERROR(_xlfn.IFS(Table2[[#This Row],[booking_status]]="confirmed","Expected",Table2[[#This Row],[booking_status]]="checked-out","Actual"),"No Revenue")</f>
        <v>No Revenue</v>
      </c>
      <c r="S505" s="4">
        <f>Table2[[#This Row],[Revenue_Amount]]/Table2[[#This Row],[Num_Nights]]</f>
        <v>0</v>
      </c>
    </row>
    <row r="506" spans="1:19" x14ac:dyDescent="0.3">
      <c r="A506">
        <v>505</v>
      </c>
      <c r="B506" t="s">
        <v>31</v>
      </c>
      <c r="C506" s="9">
        <v>45154</v>
      </c>
      <c r="D506" s="9">
        <v>45162</v>
      </c>
      <c r="E506" s="10">
        <v>45135</v>
      </c>
      <c r="F506" t="s">
        <v>18</v>
      </c>
      <c r="G506">
        <v>247.69</v>
      </c>
      <c r="H506">
        <v>2</v>
      </c>
      <c r="I506">
        <v>2</v>
      </c>
      <c r="J506" t="s">
        <v>28</v>
      </c>
      <c r="K506" t="s">
        <v>99</v>
      </c>
      <c r="L506" t="s">
        <v>21</v>
      </c>
      <c r="M506" t="s">
        <v>22</v>
      </c>
      <c r="N506" t="s">
        <v>41</v>
      </c>
      <c r="O506">
        <f>Table2[[#This Row],[check_out_date]]-Table2[[#This Row],[check_in_date]]</f>
        <v>8</v>
      </c>
      <c r="P506">
        <f>Table2[[#This Row],[num_adults]]+Table2[[#This Row],[num_children]]</f>
        <v>4</v>
      </c>
      <c r="Q506" s="3">
        <f>IF(OR(Table2[[#This Row],[booking_status]]="confirmed",Table2[[#This Row],[booking_status]]="checked-out"),Table2[[#This Row],[room_rate_per_night]]*Table2[[#This Row],[Num_Nights]],0)</f>
        <v>1981.52</v>
      </c>
      <c r="R506" t="str" cm="1">
        <f t="array" ref="R506">IFERROR(_xlfn.IFS(Table2[[#This Row],[booking_status]]="confirmed","Expected",Table2[[#This Row],[booking_status]]="checked-out","Actual"),"No Revenue")</f>
        <v>Expected</v>
      </c>
      <c r="S506" s="4">
        <f>Table2[[#This Row],[Revenue_Amount]]/Table2[[#This Row],[Num_Nights]]</f>
        <v>247.69</v>
      </c>
    </row>
    <row r="507" spans="1:19" x14ac:dyDescent="0.3">
      <c r="A507">
        <v>506</v>
      </c>
      <c r="B507" t="s">
        <v>14</v>
      </c>
      <c r="C507" s="9">
        <v>45288</v>
      </c>
      <c r="D507" s="9">
        <v>45293</v>
      </c>
      <c r="E507" s="10">
        <v>45284</v>
      </c>
      <c r="F507" t="s">
        <v>27</v>
      </c>
      <c r="G507">
        <v>139.22</v>
      </c>
      <c r="H507">
        <v>2</v>
      </c>
      <c r="I507">
        <v>1</v>
      </c>
      <c r="J507" t="s">
        <v>28</v>
      </c>
      <c r="K507" t="s">
        <v>66</v>
      </c>
      <c r="L507" t="s">
        <v>56</v>
      </c>
      <c r="M507" t="s">
        <v>22</v>
      </c>
      <c r="N507" t="s">
        <v>41</v>
      </c>
      <c r="O507">
        <f>Table2[[#This Row],[check_out_date]]-Table2[[#This Row],[check_in_date]]</f>
        <v>5</v>
      </c>
      <c r="P507">
        <f>Table2[[#This Row],[num_adults]]+Table2[[#This Row],[num_children]]</f>
        <v>3</v>
      </c>
      <c r="Q507" s="3">
        <f>IF(OR(Table2[[#This Row],[booking_status]]="confirmed",Table2[[#This Row],[booking_status]]="checked-out"),Table2[[#This Row],[room_rate_per_night]]*Table2[[#This Row],[Num_Nights]],0)</f>
        <v>696.1</v>
      </c>
      <c r="R507" t="str" cm="1">
        <f t="array" ref="R507">IFERROR(_xlfn.IFS(Table2[[#This Row],[booking_status]]="confirmed","Expected",Table2[[#This Row],[booking_status]]="checked-out","Actual"),"No Revenue")</f>
        <v>Actual</v>
      </c>
      <c r="S507" s="4">
        <f>Table2[[#This Row],[Revenue_Amount]]/Table2[[#This Row],[Num_Nights]]</f>
        <v>139.22</v>
      </c>
    </row>
    <row r="508" spans="1:19" x14ac:dyDescent="0.3">
      <c r="A508">
        <v>507</v>
      </c>
      <c r="B508" t="s">
        <v>50</v>
      </c>
      <c r="C508" s="9">
        <v>44962</v>
      </c>
      <c r="D508" s="9">
        <v>44967</v>
      </c>
      <c r="E508" s="10">
        <v>44916</v>
      </c>
      <c r="F508" t="s">
        <v>27</v>
      </c>
      <c r="G508">
        <v>230.6</v>
      </c>
      <c r="H508">
        <v>2</v>
      </c>
      <c r="I508">
        <v>0</v>
      </c>
      <c r="J508" t="s">
        <v>55</v>
      </c>
      <c r="K508" t="s">
        <v>29</v>
      </c>
      <c r="L508" t="s">
        <v>21</v>
      </c>
      <c r="M508" t="s">
        <v>22</v>
      </c>
      <c r="N508" t="s">
        <v>23</v>
      </c>
      <c r="O508">
        <f>Table2[[#This Row],[check_out_date]]-Table2[[#This Row],[check_in_date]]</f>
        <v>5</v>
      </c>
      <c r="P508">
        <f>Table2[[#This Row],[num_adults]]+Table2[[#This Row],[num_children]]</f>
        <v>2</v>
      </c>
      <c r="Q508" s="3">
        <f>IF(OR(Table2[[#This Row],[booking_status]]="confirmed",Table2[[#This Row],[booking_status]]="checked-out"),Table2[[#This Row],[room_rate_per_night]]*Table2[[#This Row],[Num_Nights]],0)</f>
        <v>1153</v>
      </c>
      <c r="R508" t="str" cm="1">
        <f t="array" ref="R508">IFERROR(_xlfn.IFS(Table2[[#This Row],[booking_status]]="confirmed","Expected",Table2[[#This Row],[booking_status]]="checked-out","Actual"),"No Revenue")</f>
        <v>Expected</v>
      </c>
      <c r="S508" s="4">
        <f>Table2[[#This Row],[Revenue_Amount]]/Table2[[#This Row],[Num_Nights]]</f>
        <v>230.6</v>
      </c>
    </row>
    <row r="509" spans="1:19" hidden="1" x14ac:dyDescent="0.3">
      <c r="A509">
        <v>508</v>
      </c>
      <c r="B509" t="s">
        <v>31</v>
      </c>
      <c r="C509" s="9">
        <v>45183</v>
      </c>
      <c r="D509" s="9">
        <v>45190</v>
      </c>
      <c r="E509" s="10">
        <v>45127</v>
      </c>
      <c r="F509" t="s">
        <v>49</v>
      </c>
      <c r="G509">
        <v>79.180000000000007</v>
      </c>
      <c r="H509">
        <v>2</v>
      </c>
      <c r="I509">
        <v>1</v>
      </c>
      <c r="J509" t="s">
        <v>35</v>
      </c>
      <c r="K509" t="s">
        <v>29</v>
      </c>
      <c r="L509" t="s">
        <v>21</v>
      </c>
      <c r="M509" t="s">
        <v>22</v>
      </c>
      <c r="N509" t="s">
        <v>41</v>
      </c>
      <c r="O509">
        <f>Table2[[#This Row],[check_out_date]]-Table2[[#This Row],[check_in_date]]</f>
        <v>7</v>
      </c>
      <c r="P509">
        <f>Table2[[#This Row],[num_adults]]+Table2[[#This Row],[num_children]]</f>
        <v>3</v>
      </c>
      <c r="Q509" s="3">
        <f>IF(OR(Table2[[#This Row],[booking_status]]="confirmed",Table2[[#This Row],[booking_status]]="checked-out"),Table2[[#This Row],[room_rate_per_night]]*Table2[[#This Row],[Num_Nights]],0)</f>
        <v>554.26</v>
      </c>
      <c r="R509" t="str" cm="1">
        <f t="array" ref="R509">IFERROR(_xlfn.IFS(Table2[[#This Row],[booking_status]]="confirmed","Expected",Table2[[#This Row],[booking_status]]="checked-out","Actual"),"No Revenue")</f>
        <v>Expected</v>
      </c>
      <c r="S509" s="4">
        <f>Table2[[#This Row],[Revenue_Amount]]/Table2[[#This Row],[Num_Nights]]</f>
        <v>79.179999999999993</v>
      </c>
    </row>
    <row r="510" spans="1:19" x14ac:dyDescent="0.3">
      <c r="A510">
        <v>509</v>
      </c>
      <c r="B510" t="s">
        <v>50</v>
      </c>
      <c r="C510" s="9">
        <v>45125</v>
      </c>
      <c r="D510" s="9">
        <v>45135</v>
      </c>
      <c r="E510" s="10">
        <v>45118</v>
      </c>
      <c r="F510" t="s">
        <v>54</v>
      </c>
      <c r="G510">
        <v>359.97</v>
      </c>
      <c r="H510">
        <v>2</v>
      </c>
      <c r="I510">
        <v>1</v>
      </c>
      <c r="J510" t="s">
        <v>19</v>
      </c>
      <c r="K510" t="s">
        <v>29</v>
      </c>
      <c r="L510" t="s">
        <v>21</v>
      </c>
      <c r="M510" t="s">
        <v>36</v>
      </c>
      <c r="N510" t="s">
        <v>41</v>
      </c>
      <c r="O510">
        <f>Table2[[#This Row],[check_out_date]]-Table2[[#This Row],[check_in_date]]</f>
        <v>10</v>
      </c>
      <c r="P510">
        <f>Table2[[#This Row],[num_adults]]+Table2[[#This Row],[num_children]]</f>
        <v>3</v>
      </c>
      <c r="Q510" s="3">
        <f>IF(OR(Table2[[#This Row],[booking_status]]="confirmed",Table2[[#This Row],[booking_status]]="checked-out"),Table2[[#This Row],[room_rate_per_night]]*Table2[[#This Row],[Num_Nights]],0)</f>
        <v>3599.7000000000003</v>
      </c>
      <c r="R510" t="str" cm="1">
        <f t="array" ref="R510">IFERROR(_xlfn.IFS(Table2[[#This Row],[booking_status]]="confirmed","Expected",Table2[[#This Row],[booking_status]]="checked-out","Actual"),"No Revenue")</f>
        <v>Expected</v>
      </c>
      <c r="S510" s="4">
        <f>Table2[[#This Row],[Revenue_Amount]]/Table2[[#This Row],[Num_Nights]]</f>
        <v>359.97</v>
      </c>
    </row>
    <row r="511" spans="1:19" hidden="1" x14ac:dyDescent="0.3">
      <c r="A511">
        <v>510</v>
      </c>
      <c r="B511" t="s">
        <v>31</v>
      </c>
      <c r="C511" s="9">
        <v>45054</v>
      </c>
      <c r="D511" s="9">
        <v>45060</v>
      </c>
      <c r="E511" s="10">
        <v>45024</v>
      </c>
      <c r="F511" t="s">
        <v>54</v>
      </c>
      <c r="G511">
        <v>401.66</v>
      </c>
      <c r="H511">
        <v>2</v>
      </c>
      <c r="I511">
        <v>0</v>
      </c>
      <c r="J511" t="s">
        <v>35</v>
      </c>
      <c r="K511" t="s">
        <v>29</v>
      </c>
      <c r="L511" t="s">
        <v>70</v>
      </c>
      <c r="M511" t="s">
        <v>36</v>
      </c>
      <c r="N511" t="s">
        <v>23</v>
      </c>
      <c r="O511">
        <f>Table2[[#This Row],[check_out_date]]-Table2[[#This Row],[check_in_date]]</f>
        <v>6</v>
      </c>
      <c r="P511">
        <f>Table2[[#This Row],[num_adults]]+Table2[[#This Row],[num_children]]</f>
        <v>2</v>
      </c>
      <c r="Q511" s="3">
        <f>IF(OR(Table2[[#This Row],[booking_status]]="confirmed",Table2[[#This Row],[booking_status]]="checked-out"),Table2[[#This Row],[room_rate_per_night]]*Table2[[#This Row],[Num_Nights]],0)</f>
        <v>0</v>
      </c>
      <c r="R511" t="str" cm="1">
        <f t="array" ref="R511">IFERROR(_xlfn.IFS(Table2[[#This Row],[booking_status]]="confirmed","Expected",Table2[[#This Row],[booking_status]]="checked-out","Actual"),"No Revenue")</f>
        <v>No Revenue</v>
      </c>
      <c r="S511" s="4">
        <f>Table2[[#This Row],[Revenue_Amount]]/Table2[[#This Row],[Num_Nights]]</f>
        <v>0</v>
      </c>
    </row>
    <row r="512" spans="1:19" x14ac:dyDescent="0.3">
      <c r="A512">
        <v>511</v>
      </c>
      <c r="B512" t="s">
        <v>14</v>
      </c>
      <c r="C512" s="9">
        <v>45225</v>
      </c>
      <c r="D512" s="9">
        <v>45236</v>
      </c>
      <c r="E512" s="10">
        <v>45197</v>
      </c>
      <c r="F512" t="s">
        <v>27</v>
      </c>
      <c r="G512">
        <v>125.42</v>
      </c>
      <c r="H512">
        <v>2</v>
      </c>
      <c r="I512">
        <v>1</v>
      </c>
      <c r="J512" t="s">
        <v>28</v>
      </c>
      <c r="K512" t="s">
        <v>99</v>
      </c>
      <c r="L512" t="s">
        <v>21</v>
      </c>
      <c r="M512" t="s">
        <v>36</v>
      </c>
      <c r="N512" t="s">
        <v>45</v>
      </c>
      <c r="O512">
        <f>Table2[[#This Row],[check_out_date]]-Table2[[#This Row],[check_in_date]]</f>
        <v>11</v>
      </c>
      <c r="P512">
        <f>Table2[[#This Row],[num_adults]]+Table2[[#This Row],[num_children]]</f>
        <v>3</v>
      </c>
      <c r="Q512" s="3">
        <f>IF(OR(Table2[[#This Row],[booking_status]]="confirmed",Table2[[#This Row],[booking_status]]="checked-out"),Table2[[#This Row],[room_rate_per_night]]*Table2[[#This Row],[Num_Nights]],0)</f>
        <v>1379.6200000000001</v>
      </c>
      <c r="R512" t="str" cm="1">
        <f t="array" ref="R512">IFERROR(_xlfn.IFS(Table2[[#This Row],[booking_status]]="confirmed","Expected",Table2[[#This Row],[booking_status]]="checked-out","Actual"),"No Revenue")</f>
        <v>Expected</v>
      </c>
      <c r="S512" s="4">
        <f>Table2[[#This Row],[Revenue_Amount]]/Table2[[#This Row],[Num_Nights]]</f>
        <v>125.42000000000002</v>
      </c>
    </row>
    <row r="513" spans="1:19" x14ac:dyDescent="0.3">
      <c r="A513">
        <v>512</v>
      </c>
      <c r="B513" t="s">
        <v>37</v>
      </c>
      <c r="C513" s="9">
        <v>45276</v>
      </c>
      <c r="D513" s="9">
        <v>45279</v>
      </c>
      <c r="E513" s="10">
        <v>45257</v>
      </c>
      <c r="F513" t="s">
        <v>54</v>
      </c>
      <c r="G513">
        <v>382.4</v>
      </c>
      <c r="H513">
        <v>1</v>
      </c>
      <c r="I513">
        <v>1</v>
      </c>
      <c r="J513" t="s">
        <v>28</v>
      </c>
      <c r="K513" t="s">
        <v>44</v>
      </c>
      <c r="L513" t="s">
        <v>21</v>
      </c>
      <c r="M513" t="s">
        <v>22</v>
      </c>
      <c r="N513" t="s">
        <v>41</v>
      </c>
      <c r="O513">
        <f>Table2[[#This Row],[check_out_date]]-Table2[[#This Row],[check_in_date]]</f>
        <v>3</v>
      </c>
      <c r="P513">
        <f>Table2[[#This Row],[num_adults]]+Table2[[#This Row],[num_children]]</f>
        <v>2</v>
      </c>
      <c r="Q513" s="3">
        <f>IF(OR(Table2[[#This Row],[booking_status]]="confirmed",Table2[[#This Row],[booking_status]]="checked-out"),Table2[[#This Row],[room_rate_per_night]]*Table2[[#This Row],[Num_Nights]],0)</f>
        <v>1147.1999999999998</v>
      </c>
      <c r="R513" t="str" cm="1">
        <f t="array" ref="R513">IFERROR(_xlfn.IFS(Table2[[#This Row],[booking_status]]="confirmed","Expected",Table2[[#This Row],[booking_status]]="checked-out","Actual"),"No Revenue")</f>
        <v>Expected</v>
      </c>
      <c r="S513" s="4">
        <f>Table2[[#This Row],[Revenue_Amount]]/Table2[[#This Row],[Num_Nights]]</f>
        <v>382.39999999999992</v>
      </c>
    </row>
    <row r="514" spans="1:19" hidden="1" x14ac:dyDescent="0.3">
      <c r="A514">
        <v>513</v>
      </c>
      <c r="B514" t="s">
        <v>31</v>
      </c>
      <c r="C514" s="9">
        <v>45142</v>
      </c>
      <c r="D514" s="9">
        <v>45147</v>
      </c>
      <c r="E514" s="10">
        <v>45109</v>
      </c>
      <c r="F514" t="s">
        <v>18</v>
      </c>
      <c r="G514">
        <v>225.02</v>
      </c>
      <c r="H514">
        <v>3</v>
      </c>
      <c r="I514">
        <v>0</v>
      </c>
      <c r="J514" t="s">
        <v>35</v>
      </c>
      <c r="K514" t="s">
        <v>44</v>
      </c>
      <c r="L514" t="s">
        <v>60</v>
      </c>
      <c r="M514" t="s">
        <v>22</v>
      </c>
      <c r="N514" t="s">
        <v>41</v>
      </c>
      <c r="O514">
        <f>Table2[[#This Row],[check_out_date]]-Table2[[#This Row],[check_in_date]]</f>
        <v>5</v>
      </c>
      <c r="P514">
        <f>Table2[[#This Row],[num_adults]]+Table2[[#This Row],[num_children]]</f>
        <v>3</v>
      </c>
      <c r="Q514" s="3">
        <f>IF(OR(Table2[[#This Row],[booking_status]]="confirmed",Table2[[#This Row],[booking_status]]="checked-out"),Table2[[#This Row],[room_rate_per_night]]*Table2[[#This Row],[Num_Nights]],0)</f>
        <v>0</v>
      </c>
      <c r="R514" t="str" cm="1">
        <f t="array" ref="R514">IFERROR(_xlfn.IFS(Table2[[#This Row],[booking_status]]="confirmed","Expected",Table2[[#This Row],[booking_status]]="checked-out","Actual"),"No Revenue")</f>
        <v>No Revenue</v>
      </c>
      <c r="S514" s="4">
        <f>Table2[[#This Row],[Revenue_Amount]]/Table2[[#This Row],[Num_Nights]]</f>
        <v>0</v>
      </c>
    </row>
    <row r="515" spans="1:19" x14ac:dyDescent="0.3">
      <c r="A515">
        <v>514</v>
      </c>
      <c r="B515" t="s">
        <v>37</v>
      </c>
      <c r="C515" s="9">
        <v>45286</v>
      </c>
      <c r="D515" s="9">
        <v>45295</v>
      </c>
      <c r="E515" s="10">
        <v>45259</v>
      </c>
      <c r="F515" t="s">
        <v>54</v>
      </c>
      <c r="G515">
        <v>494.25</v>
      </c>
      <c r="H515">
        <v>2</v>
      </c>
      <c r="I515">
        <v>2</v>
      </c>
      <c r="J515" t="s">
        <v>28</v>
      </c>
      <c r="K515" t="s">
        <v>44</v>
      </c>
      <c r="L515" t="s">
        <v>21</v>
      </c>
      <c r="M515" t="s">
        <v>22</v>
      </c>
      <c r="N515" t="s">
        <v>23</v>
      </c>
      <c r="O515">
        <f>Table2[[#This Row],[check_out_date]]-Table2[[#This Row],[check_in_date]]</f>
        <v>9</v>
      </c>
      <c r="P515">
        <f>Table2[[#This Row],[num_adults]]+Table2[[#This Row],[num_children]]</f>
        <v>4</v>
      </c>
      <c r="Q515" s="3">
        <f>IF(OR(Table2[[#This Row],[booking_status]]="confirmed",Table2[[#This Row],[booking_status]]="checked-out"),Table2[[#This Row],[room_rate_per_night]]*Table2[[#This Row],[Num_Nights]],0)</f>
        <v>4448.25</v>
      </c>
      <c r="R515" t="str" cm="1">
        <f t="array" ref="R515">IFERROR(_xlfn.IFS(Table2[[#This Row],[booking_status]]="confirmed","Expected",Table2[[#This Row],[booking_status]]="checked-out","Actual"),"No Revenue")</f>
        <v>Expected</v>
      </c>
      <c r="S515" s="4">
        <f>Table2[[#This Row],[Revenue_Amount]]/Table2[[#This Row],[Num_Nights]]</f>
        <v>494.25</v>
      </c>
    </row>
    <row r="516" spans="1:19" x14ac:dyDescent="0.3">
      <c r="A516">
        <v>515</v>
      </c>
      <c r="B516" t="s">
        <v>50</v>
      </c>
      <c r="C516" s="9">
        <v>45260</v>
      </c>
      <c r="D516" s="9">
        <v>45267</v>
      </c>
      <c r="E516" s="10">
        <v>45238</v>
      </c>
      <c r="F516" t="s">
        <v>18</v>
      </c>
      <c r="G516">
        <v>279.23</v>
      </c>
      <c r="H516">
        <v>3</v>
      </c>
      <c r="I516">
        <v>0</v>
      </c>
      <c r="J516" t="s">
        <v>19</v>
      </c>
      <c r="K516" t="s">
        <v>99</v>
      </c>
      <c r="L516" t="s">
        <v>21</v>
      </c>
      <c r="M516" t="s">
        <v>22</v>
      </c>
      <c r="N516" t="s">
        <v>30</v>
      </c>
      <c r="O516">
        <f>Table2[[#This Row],[check_out_date]]-Table2[[#This Row],[check_in_date]]</f>
        <v>7</v>
      </c>
      <c r="P516">
        <f>Table2[[#This Row],[num_adults]]+Table2[[#This Row],[num_children]]</f>
        <v>3</v>
      </c>
      <c r="Q516" s="3">
        <f>IF(OR(Table2[[#This Row],[booking_status]]="confirmed",Table2[[#This Row],[booking_status]]="checked-out"),Table2[[#This Row],[room_rate_per_night]]*Table2[[#This Row],[Num_Nights]],0)</f>
        <v>1954.6100000000001</v>
      </c>
      <c r="R516" t="str" cm="1">
        <f t="array" ref="R516">IFERROR(_xlfn.IFS(Table2[[#This Row],[booking_status]]="confirmed","Expected",Table2[[#This Row],[booking_status]]="checked-out","Actual"),"No Revenue")</f>
        <v>Expected</v>
      </c>
      <c r="S516" s="4">
        <f>Table2[[#This Row],[Revenue_Amount]]/Table2[[#This Row],[Num_Nights]]</f>
        <v>279.23</v>
      </c>
    </row>
    <row r="517" spans="1:19" x14ac:dyDescent="0.3">
      <c r="A517">
        <v>516</v>
      </c>
      <c r="B517" t="s">
        <v>31</v>
      </c>
      <c r="C517" s="9">
        <v>45200</v>
      </c>
      <c r="D517" s="9">
        <v>45208</v>
      </c>
      <c r="E517" s="10">
        <v>45184</v>
      </c>
      <c r="F517" t="s">
        <v>49</v>
      </c>
      <c r="G517">
        <v>64.790000000000006</v>
      </c>
      <c r="H517">
        <v>1</v>
      </c>
      <c r="I517">
        <v>1</v>
      </c>
      <c r="J517" t="s">
        <v>19</v>
      </c>
      <c r="K517" t="s">
        <v>99</v>
      </c>
      <c r="L517" t="s">
        <v>21</v>
      </c>
      <c r="M517" t="s">
        <v>36</v>
      </c>
      <c r="N517" t="s">
        <v>41</v>
      </c>
      <c r="O517">
        <f>Table2[[#This Row],[check_out_date]]-Table2[[#This Row],[check_in_date]]</f>
        <v>8</v>
      </c>
      <c r="P517">
        <f>Table2[[#This Row],[num_adults]]+Table2[[#This Row],[num_children]]</f>
        <v>2</v>
      </c>
      <c r="Q517" s="3">
        <f>IF(OR(Table2[[#This Row],[booking_status]]="confirmed",Table2[[#This Row],[booking_status]]="checked-out"),Table2[[#This Row],[room_rate_per_night]]*Table2[[#This Row],[Num_Nights]],0)</f>
        <v>518.32000000000005</v>
      </c>
      <c r="R517" t="str" cm="1">
        <f t="array" ref="R517">IFERROR(_xlfn.IFS(Table2[[#This Row],[booking_status]]="confirmed","Expected",Table2[[#This Row],[booking_status]]="checked-out","Actual"),"No Revenue")</f>
        <v>Expected</v>
      </c>
      <c r="S517" s="4">
        <f>Table2[[#This Row],[Revenue_Amount]]/Table2[[#This Row],[Num_Nights]]</f>
        <v>64.790000000000006</v>
      </c>
    </row>
    <row r="518" spans="1:19" x14ac:dyDescent="0.3">
      <c r="A518">
        <v>517</v>
      </c>
      <c r="B518" t="s">
        <v>50</v>
      </c>
      <c r="C518" s="9">
        <v>45011</v>
      </c>
      <c r="D518" s="9">
        <v>45021</v>
      </c>
      <c r="E518" s="10">
        <v>44986</v>
      </c>
      <c r="F518" t="s">
        <v>54</v>
      </c>
      <c r="G518">
        <v>479.33</v>
      </c>
      <c r="H518">
        <v>2</v>
      </c>
      <c r="I518">
        <v>2</v>
      </c>
      <c r="J518" t="s">
        <v>19</v>
      </c>
      <c r="K518" t="s">
        <v>20</v>
      </c>
      <c r="L518" t="s">
        <v>56</v>
      </c>
      <c r="M518" t="s">
        <v>36</v>
      </c>
      <c r="N518" t="s">
        <v>41</v>
      </c>
      <c r="O518">
        <f>Table2[[#This Row],[check_out_date]]-Table2[[#This Row],[check_in_date]]</f>
        <v>10</v>
      </c>
      <c r="P518">
        <f>Table2[[#This Row],[num_adults]]+Table2[[#This Row],[num_children]]</f>
        <v>4</v>
      </c>
      <c r="Q518" s="3">
        <f>IF(OR(Table2[[#This Row],[booking_status]]="confirmed",Table2[[#This Row],[booking_status]]="checked-out"),Table2[[#This Row],[room_rate_per_night]]*Table2[[#This Row],[Num_Nights]],0)</f>
        <v>4793.3</v>
      </c>
      <c r="R518" t="str" cm="1">
        <f t="array" ref="R518">IFERROR(_xlfn.IFS(Table2[[#This Row],[booking_status]]="confirmed","Expected",Table2[[#This Row],[booking_status]]="checked-out","Actual"),"No Revenue")</f>
        <v>Actual</v>
      </c>
      <c r="S518" s="4">
        <f>Table2[[#This Row],[Revenue_Amount]]/Table2[[#This Row],[Num_Nights]]</f>
        <v>479.33000000000004</v>
      </c>
    </row>
    <row r="519" spans="1:19" x14ac:dyDescent="0.3">
      <c r="A519">
        <v>518</v>
      </c>
      <c r="B519" t="s">
        <v>37</v>
      </c>
      <c r="C519" s="9">
        <v>45059</v>
      </c>
      <c r="D519" s="9">
        <v>45062</v>
      </c>
      <c r="E519" s="10">
        <v>44981</v>
      </c>
      <c r="F519" t="s">
        <v>27</v>
      </c>
      <c r="G519">
        <v>118.84</v>
      </c>
      <c r="H519">
        <v>4</v>
      </c>
      <c r="I519">
        <v>0</v>
      </c>
      <c r="J519" t="s">
        <v>55</v>
      </c>
      <c r="K519" t="s">
        <v>44</v>
      </c>
      <c r="L519" t="s">
        <v>70</v>
      </c>
      <c r="M519" t="s">
        <v>36</v>
      </c>
      <c r="N519" t="s">
        <v>95</v>
      </c>
      <c r="O519">
        <f>Table2[[#This Row],[check_out_date]]-Table2[[#This Row],[check_in_date]]</f>
        <v>3</v>
      </c>
      <c r="P519">
        <f>Table2[[#This Row],[num_adults]]+Table2[[#This Row],[num_children]]</f>
        <v>4</v>
      </c>
      <c r="Q519" s="3">
        <f>IF(OR(Table2[[#This Row],[booking_status]]="confirmed",Table2[[#This Row],[booking_status]]="checked-out"),Table2[[#This Row],[room_rate_per_night]]*Table2[[#This Row],[Num_Nights]],0)</f>
        <v>0</v>
      </c>
      <c r="R519" t="str" cm="1">
        <f t="array" ref="R519">IFERROR(_xlfn.IFS(Table2[[#This Row],[booking_status]]="confirmed","Expected",Table2[[#This Row],[booking_status]]="checked-out","Actual"),"No Revenue")</f>
        <v>No Revenue</v>
      </c>
      <c r="S519" s="4">
        <f>Table2[[#This Row],[Revenue_Amount]]/Table2[[#This Row],[Num_Nights]]</f>
        <v>0</v>
      </c>
    </row>
    <row r="520" spans="1:19" x14ac:dyDescent="0.3">
      <c r="A520">
        <v>519</v>
      </c>
      <c r="B520" t="s">
        <v>31</v>
      </c>
      <c r="C520" s="9">
        <v>45197</v>
      </c>
      <c r="D520" s="9">
        <v>45204</v>
      </c>
      <c r="E520" s="10">
        <v>45178</v>
      </c>
      <c r="F520" t="s">
        <v>49</v>
      </c>
      <c r="G520">
        <v>71.63</v>
      </c>
      <c r="H520">
        <v>2</v>
      </c>
      <c r="I520">
        <v>2</v>
      </c>
      <c r="J520" t="s">
        <v>94</v>
      </c>
      <c r="K520" t="s">
        <v>29</v>
      </c>
      <c r="L520" t="s">
        <v>60</v>
      </c>
      <c r="M520" t="s">
        <v>36</v>
      </c>
      <c r="N520" t="s">
        <v>23</v>
      </c>
      <c r="O520">
        <f>Table2[[#This Row],[check_out_date]]-Table2[[#This Row],[check_in_date]]</f>
        <v>7</v>
      </c>
      <c r="P520">
        <f>Table2[[#This Row],[num_adults]]+Table2[[#This Row],[num_children]]</f>
        <v>4</v>
      </c>
      <c r="Q520" s="3">
        <f>IF(OR(Table2[[#This Row],[booking_status]]="confirmed",Table2[[#This Row],[booking_status]]="checked-out"),Table2[[#This Row],[room_rate_per_night]]*Table2[[#This Row],[Num_Nights]],0)</f>
        <v>0</v>
      </c>
      <c r="R520" t="str" cm="1">
        <f t="array" ref="R520">IFERROR(_xlfn.IFS(Table2[[#This Row],[booking_status]]="confirmed","Expected",Table2[[#This Row],[booking_status]]="checked-out","Actual"),"No Revenue")</f>
        <v>No Revenue</v>
      </c>
      <c r="S520" s="4">
        <f>Table2[[#This Row],[Revenue_Amount]]/Table2[[#This Row],[Num_Nights]]</f>
        <v>0</v>
      </c>
    </row>
    <row r="521" spans="1:19" x14ac:dyDescent="0.3">
      <c r="A521">
        <v>520</v>
      </c>
      <c r="B521" t="s">
        <v>50</v>
      </c>
      <c r="C521" s="9">
        <v>45153</v>
      </c>
      <c r="D521" s="9">
        <v>45162</v>
      </c>
      <c r="E521" s="10">
        <v>45110</v>
      </c>
      <c r="F521" t="s">
        <v>18</v>
      </c>
      <c r="G521">
        <v>343.88</v>
      </c>
      <c r="H521">
        <v>1</v>
      </c>
      <c r="I521">
        <v>0</v>
      </c>
      <c r="J521" t="s">
        <v>19</v>
      </c>
      <c r="K521" t="s">
        <v>99</v>
      </c>
      <c r="L521" t="s">
        <v>21</v>
      </c>
      <c r="M521" t="s">
        <v>36</v>
      </c>
      <c r="N521" t="s">
        <v>41</v>
      </c>
      <c r="O521">
        <f>Table2[[#This Row],[check_out_date]]-Table2[[#This Row],[check_in_date]]</f>
        <v>9</v>
      </c>
      <c r="P521">
        <f>Table2[[#This Row],[num_adults]]+Table2[[#This Row],[num_children]]</f>
        <v>1</v>
      </c>
      <c r="Q521" s="3">
        <f>IF(OR(Table2[[#This Row],[booking_status]]="confirmed",Table2[[#This Row],[booking_status]]="checked-out"),Table2[[#This Row],[room_rate_per_night]]*Table2[[#This Row],[Num_Nights]],0)</f>
        <v>3094.92</v>
      </c>
      <c r="R521" t="str" cm="1">
        <f t="array" ref="R521">IFERROR(_xlfn.IFS(Table2[[#This Row],[booking_status]]="confirmed","Expected",Table2[[#This Row],[booking_status]]="checked-out","Actual"),"No Revenue")</f>
        <v>Expected</v>
      </c>
      <c r="S521" s="4">
        <f>Table2[[#This Row],[Revenue_Amount]]/Table2[[#This Row],[Num_Nights]]</f>
        <v>343.88</v>
      </c>
    </row>
    <row r="522" spans="1:19" hidden="1" x14ac:dyDescent="0.3">
      <c r="A522">
        <v>521</v>
      </c>
      <c r="B522" t="s">
        <v>14</v>
      </c>
      <c r="C522" s="9">
        <v>45087</v>
      </c>
      <c r="D522" s="9">
        <v>45095</v>
      </c>
      <c r="E522" s="10">
        <v>45056</v>
      </c>
      <c r="F522" t="s">
        <v>49</v>
      </c>
      <c r="G522">
        <v>122.32</v>
      </c>
      <c r="H522">
        <v>2</v>
      </c>
      <c r="I522">
        <v>0</v>
      </c>
      <c r="J522" t="s">
        <v>35</v>
      </c>
      <c r="K522" t="s">
        <v>66</v>
      </c>
      <c r="L522" t="s">
        <v>56</v>
      </c>
      <c r="M522" t="s">
        <v>36</v>
      </c>
      <c r="N522" t="s">
        <v>41</v>
      </c>
      <c r="O522">
        <f>Table2[[#This Row],[check_out_date]]-Table2[[#This Row],[check_in_date]]</f>
        <v>8</v>
      </c>
      <c r="P522">
        <f>Table2[[#This Row],[num_adults]]+Table2[[#This Row],[num_children]]</f>
        <v>2</v>
      </c>
      <c r="Q522" s="3">
        <f>IF(OR(Table2[[#This Row],[booking_status]]="confirmed",Table2[[#This Row],[booking_status]]="checked-out"),Table2[[#This Row],[room_rate_per_night]]*Table2[[#This Row],[Num_Nights]],0)</f>
        <v>978.56</v>
      </c>
      <c r="R522" t="str" cm="1">
        <f t="array" ref="R522">IFERROR(_xlfn.IFS(Table2[[#This Row],[booking_status]]="confirmed","Expected",Table2[[#This Row],[booking_status]]="checked-out","Actual"),"No Revenue")</f>
        <v>Actual</v>
      </c>
      <c r="S522" s="4">
        <f>Table2[[#This Row],[Revenue_Amount]]/Table2[[#This Row],[Num_Nights]]</f>
        <v>122.32</v>
      </c>
    </row>
    <row r="523" spans="1:19" x14ac:dyDescent="0.3">
      <c r="A523">
        <v>522</v>
      </c>
      <c r="B523" t="s">
        <v>37</v>
      </c>
      <c r="C523" s="9">
        <v>44938</v>
      </c>
      <c r="D523" s="9">
        <v>44943</v>
      </c>
      <c r="E523" s="10">
        <v>44922</v>
      </c>
      <c r="F523" t="s">
        <v>49</v>
      </c>
      <c r="G523">
        <v>121.4</v>
      </c>
      <c r="H523">
        <v>1</v>
      </c>
      <c r="I523">
        <v>0</v>
      </c>
      <c r="J523" t="s">
        <v>94</v>
      </c>
      <c r="K523" t="s">
        <v>29</v>
      </c>
      <c r="L523" t="s">
        <v>21</v>
      </c>
      <c r="M523" t="s">
        <v>22</v>
      </c>
      <c r="N523" t="s">
        <v>23</v>
      </c>
      <c r="O523">
        <f>Table2[[#This Row],[check_out_date]]-Table2[[#This Row],[check_in_date]]</f>
        <v>5</v>
      </c>
      <c r="P523">
        <f>Table2[[#This Row],[num_adults]]+Table2[[#This Row],[num_children]]</f>
        <v>1</v>
      </c>
      <c r="Q523" s="3">
        <f>IF(OR(Table2[[#This Row],[booking_status]]="confirmed",Table2[[#This Row],[booking_status]]="checked-out"),Table2[[#This Row],[room_rate_per_night]]*Table2[[#This Row],[Num_Nights]],0)</f>
        <v>607</v>
      </c>
      <c r="R523" t="str" cm="1">
        <f t="array" ref="R523">IFERROR(_xlfn.IFS(Table2[[#This Row],[booking_status]]="confirmed","Expected",Table2[[#This Row],[booking_status]]="checked-out","Actual"),"No Revenue")</f>
        <v>Expected</v>
      </c>
      <c r="S523" s="4">
        <f>Table2[[#This Row],[Revenue_Amount]]/Table2[[#This Row],[Num_Nights]]</f>
        <v>121.4</v>
      </c>
    </row>
    <row r="524" spans="1:19" x14ac:dyDescent="0.3">
      <c r="A524">
        <v>523</v>
      </c>
      <c r="B524" t="s">
        <v>14</v>
      </c>
      <c r="C524" s="9">
        <v>45130</v>
      </c>
      <c r="D524" s="9">
        <v>45136</v>
      </c>
      <c r="E524" s="10">
        <v>45068</v>
      </c>
      <c r="F524" t="s">
        <v>27</v>
      </c>
      <c r="G524">
        <v>125.61</v>
      </c>
      <c r="H524">
        <v>3</v>
      </c>
      <c r="I524">
        <v>1</v>
      </c>
      <c r="J524" t="s">
        <v>94</v>
      </c>
      <c r="K524" t="s">
        <v>29</v>
      </c>
      <c r="L524" t="s">
        <v>21</v>
      </c>
      <c r="M524" t="s">
        <v>22</v>
      </c>
      <c r="N524" t="s">
        <v>41</v>
      </c>
      <c r="O524">
        <f>Table2[[#This Row],[check_out_date]]-Table2[[#This Row],[check_in_date]]</f>
        <v>6</v>
      </c>
      <c r="P524">
        <f>Table2[[#This Row],[num_adults]]+Table2[[#This Row],[num_children]]</f>
        <v>4</v>
      </c>
      <c r="Q524" s="3">
        <f>IF(OR(Table2[[#This Row],[booking_status]]="confirmed",Table2[[#This Row],[booking_status]]="checked-out"),Table2[[#This Row],[room_rate_per_night]]*Table2[[#This Row],[Num_Nights]],0)</f>
        <v>753.66</v>
      </c>
      <c r="R524" t="str" cm="1">
        <f t="array" ref="R524">IFERROR(_xlfn.IFS(Table2[[#This Row],[booking_status]]="confirmed","Expected",Table2[[#This Row],[booking_status]]="checked-out","Actual"),"No Revenue")</f>
        <v>Expected</v>
      </c>
      <c r="S524" s="4">
        <f>Table2[[#This Row],[Revenue_Amount]]/Table2[[#This Row],[Num_Nights]]</f>
        <v>125.61</v>
      </c>
    </row>
    <row r="525" spans="1:19" hidden="1" x14ac:dyDescent="0.3">
      <c r="A525">
        <v>524</v>
      </c>
      <c r="B525" t="s">
        <v>14</v>
      </c>
      <c r="C525" s="9">
        <v>45134</v>
      </c>
      <c r="D525" s="9">
        <v>45139</v>
      </c>
      <c r="E525" s="10">
        <v>45084</v>
      </c>
      <c r="F525" t="s">
        <v>18</v>
      </c>
      <c r="G525">
        <v>257.7</v>
      </c>
      <c r="H525">
        <v>1</v>
      </c>
      <c r="I525">
        <v>0</v>
      </c>
      <c r="J525" t="s">
        <v>35</v>
      </c>
      <c r="K525" t="s">
        <v>29</v>
      </c>
      <c r="L525" t="s">
        <v>21</v>
      </c>
      <c r="M525" t="s">
        <v>22</v>
      </c>
      <c r="N525" t="s">
        <v>23</v>
      </c>
      <c r="O525">
        <f>Table2[[#This Row],[check_out_date]]-Table2[[#This Row],[check_in_date]]</f>
        <v>5</v>
      </c>
      <c r="P525">
        <f>Table2[[#This Row],[num_adults]]+Table2[[#This Row],[num_children]]</f>
        <v>1</v>
      </c>
      <c r="Q525" s="3">
        <f>IF(OR(Table2[[#This Row],[booking_status]]="confirmed",Table2[[#This Row],[booking_status]]="checked-out"),Table2[[#This Row],[room_rate_per_night]]*Table2[[#This Row],[Num_Nights]],0)</f>
        <v>1288.5</v>
      </c>
      <c r="R525" t="str" cm="1">
        <f t="array" ref="R525">IFERROR(_xlfn.IFS(Table2[[#This Row],[booking_status]]="confirmed","Expected",Table2[[#This Row],[booking_status]]="checked-out","Actual"),"No Revenue")</f>
        <v>Expected</v>
      </c>
      <c r="S525" s="4">
        <f>Table2[[#This Row],[Revenue_Amount]]/Table2[[#This Row],[Num_Nights]]</f>
        <v>257.7</v>
      </c>
    </row>
    <row r="526" spans="1:19" hidden="1" x14ac:dyDescent="0.3">
      <c r="A526">
        <v>525</v>
      </c>
      <c r="B526" t="s">
        <v>31</v>
      </c>
      <c r="C526" s="9">
        <v>45064</v>
      </c>
      <c r="D526" s="9">
        <v>45068</v>
      </c>
      <c r="E526" s="10">
        <v>45033</v>
      </c>
      <c r="F526" t="s">
        <v>27</v>
      </c>
      <c r="G526">
        <v>141.55000000000001</v>
      </c>
      <c r="H526">
        <v>4</v>
      </c>
      <c r="I526">
        <v>1</v>
      </c>
      <c r="J526" t="s">
        <v>35</v>
      </c>
      <c r="K526" t="s">
        <v>29</v>
      </c>
      <c r="L526" t="s">
        <v>56</v>
      </c>
      <c r="M526" t="s">
        <v>22</v>
      </c>
      <c r="N526" t="s">
        <v>41</v>
      </c>
      <c r="O526">
        <f>Table2[[#This Row],[check_out_date]]-Table2[[#This Row],[check_in_date]]</f>
        <v>4</v>
      </c>
      <c r="P526">
        <f>Table2[[#This Row],[num_adults]]+Table2[[#This Row],[num_children]]</f>
        <v>5</v>
      </c>
      <c r="Q526" s="3">
        <f>IF(OR(Table2[[#This Row],[booking_status]]="confirmed",Table2[[#This Row],[booking_status]]="checked-out"),Table2[[#This Row],[room_rate_per_night]]*Table2[[#This Row],[Num_Nights]],0)</f>
        <v>566.20000000000005</v>
      </c>
      <c r="R526" t="str" cm="1">
        <f t="array" ref="R526">IFERROR(_xlfn.IFS(Table2[[#This Row],[booking_status]]="confirmed","Expected",Table2[[#This Row],[booking_status]]="checked-out","Actual"),"No Revenue")</f>
        <v>Actual</v>
      </c>
      <c r="S526" s="4">
        <f>Table2[[#This Row],[Revenue_Amount]]/Table2[[#This Row],[Num_Nights]]</f>
        <v>141.55000000000001</v>
      </c>
    </row>
    <row r="527" spans="1:19" x14ac:dyDescent="0.3">
      <c r="A527">
        <v>526</v>
      </c>
      <c r="B527" t="s">
        <v>37</v>
      </c>
      <c r="C527" s="9">
        <v>45174</v>
      </c>
      <c r="D527" s="9">
        <v>45179</v>
      </c>
      <c r="E527" s="10">
        <v>45100</v>
      </c>
      <c r="F527" t="s">
        <v>18</v>
      </c>
      <c r="G527">
        <v>240.59</v>
      </c>
      <c r="H527">
        <v>1</v>
      </c>
      <c r="I527">
        <v>0</v>
      </c>
      <c r="J527" t="s">
        <v>55</v>
      </c>
      <c r="K527" t="s">
        <v>20</v>
      </c>
      <c r="L527" t="s">
        <v>60</v>
      </c>
      <c r="M527" t="s">
        <v>36</v>
      </c>
      <c r="N527" t="s">
        <v>41</v>
      </c>
      <c r="O527">
        <f>Table2[[#This Row],[check_out_date]]-Table2[[#This Row],[check_in_date]]</f>
        <v>5</v>
      </c>
      <c r="P527">
        <f>Table2[[#This Row],[num_adults]]+Table2[[#This Row],[num_children]]</f>
        <v>1</v>
      </c>
      <c r="Q527" s="3">
        <f>IF(OR(Table2[[#This Row],[booking_status]]="confirmed",Table2[[#This Row],[booking_status]]="checked-out"),Table2[[#This Row],[room_rate_per_night]]*Table2[[#This Row],[Num_Nights]],0)</f>
        <v>0</v>
      </c>
      <c r="R527" t="str" cm="1">
        <f t="array" ref="R527">IFERROR(_xlfn.IFS(Table2[[#This Row],[booking_status]]="confirmed","Expected",Table2[[#This Row],[booking_status]]="checked-out","Actual"),"No Revenue")</f>
        <v>No Revenue</v>
      </c>
      <c r="S527" s="4">
        <f>Table2[[#This Row],[Revenue_Amount]]/Table2[[#This Row],[Num_Nights]]</f>
        <v>0</v>
      </c>
    </row>
    <row r="528" spans="1:19" x14ac:dyDescent="0.3">
      <c r="A528">
        <v>527</v>
      </c>
      <c r="B528" t="s">
        <v>31</v>
      </c>
      <c r="C528" s="9">
        <v>45109</v>
      </c>
      <c r="D528" s="9">
        <v>45111</v>
      </c>
      <c r="E528" s="10">
        <v>45078</v>
      </c>
      <c r="F528" t="s">
        <v>54</v>
      </c>
      <c r="G528">
        <v>287.77</v>
      </c>
      <c r="H528">
        <v>2</v>
      </c>
      <c r="I528">
        <v>1</v>
      </c>
      <c r="J528" t="s">
        <v>28</v>
      </c>
      <c r="K528" t="s">
        <v>44</v>
      </c>
      <c r="L528" t="s">
        <v>21</v>
      </c>
      <c r="M528" t="s">
        <v>36</v>
      </c>
      <c r="N528" t="s">
        <v>41</v>
      </c>
      <c r="O528">
        <f>Table2[[#This Row],[check_out_date]]-Table2[[#This Row],[check_in_date]]</f>
        <v>2</v>
      </c>
      <c r="P528">
        <f>Table2[[#This Row],[num_adults]]+Table2[[#This Row],[num_children]]</f>
        <v>3</v>
      </c>
      <c r="Q528" s="3">
        <f>IF(OR(Table2[[#This Row],[booking_status]]="confirmed",Table2[[#This Row],[booking_status]]="checked-out"),Table2[[#This Row],[room_rate_per_night]]*Table2[[#This Row],[Num_Nights]],0)</f>
        <v>575.54</v>
      </c>
      <c r="R528" t="str" cm="1">
        <f t="array" ref="R528">IFERROR(_xlfn.IFS(Table2[[#This Row],[booking_status]]="confirmed","Expected",Table2[[#This Row],[booking_status]]="checked-out","Actual"),"No Revenue")</f>
        <v>Expected</v>
      </c>
      <c r="S528" s="4">
        <f>Table2[[#This Row],[Revenue_Amount]]/Table2[[#This Row],[Num_Nights]]</f>
        <v>287.77</v>
      </c>
    </row>
    <row r="529" spans="1:19" x14ac:dyDescent="0.3">
      <c r="A529">
        <v>528</v>
      </c>
      <c r="B529" t="s">
        <v>37</v>
      </c>
      <c r="C529" s="9">
        <v>45022</v>
      </c>
      <c r="D529" s="9">
        <v>45027</v>
      </c>
      <c r="E529" s="10">
        <v>44969</v>
      </c>
      <c r="F529" t="s">
        <v>27</v>
      </c>
      <c r="G529">
        <v>121.99</v>
      </c>
      <c r="H529">
        <v>1</v>
      </c>
      <c r="I529">
        <v>0</v>
      </c>
      <c r="J529" t="s">
        <v>28</v>
      </c>
      <c r="K529" t="s">
        <v>29</v>
      </c>
      <c r="L529" t="s">
        <v>56</v>
      </c>
      <c r="M529" t="s">
        <v>36</v>
      </c>
      <c r="N529" t="s">
        <v>41</v>
      </c>
      <c r="O529">
        <f>Table2[[#This Row],[check_out_date]]-Table2[[#This Row],[check_in_date]]</f>
        <v>5</v>
      </c>
      <c r="P529">
        <f>Table2[[#This Row],[num_adults]]+Table2[[#This Row],[num_children]]</f>
        <v>1</v>
      </c>
      <c r="Q529" s="3">
        <f>IF(OR(Table2[[#This Row],[booking_status]]="confirmed",Table2[[#This Row],[booking_status]]="checked-out"),Table2[[#This Row],[room_rate_per_night]]*Table2[[#This Row],[Num_Nights]],0)</f>
        <v>609.94999999999993</v>
      </c>
      <c r="R529" t="str" cm="1">
        <f t="array" ref="R529">IFERROR(_xlfn.IFS(Table2[[#This Row],[booking_status]]="confirmed","Expected",Table2[[#This Row],[booking_status]]="checked-out","Actual"),"No Revenue")</f>
        <v>Actual</v>
      </c>
      <c r="S529" s="4">
        <f>Table2[[#This Row],[Revenue_Amount]]/Table2[[#This Row],[Num_Nights]]</f>
        <v>121.98999999999998</v>
      </c>
    </row>
    <row r="530" spans="1:19" x14ac:dyDescent="0.3">
      <c r="A530">
        <v>529</v>
      </c>
      <c r="B530" t="s">
        <v>50</v>
      </c>
      <c r="C530" s="9">
        <v>45189</v>
      </c>
      <c r="D530" s="9">
        <v>45191</v>
      </c>
      <c r="E530" s="10">
        <v>45179</v>
      </c>
      <c r="F530" t="s">
        <v>18</v>
      </c>
      <c r="G530">
        <v>307.76</v>
      </c>
      <c r="H530">
        <v>1</v>
      </c>
      <c r="I530">
        <v>1</v>
      </c>
      <c r="J530" t="s">
        <v>28</v>
      </c>
      <c r="K530" t="s">
        <v>44</v>
      </c>
      <c r="L530" t="s">
        <v>60</v>
      </c>
      <c r="M530" t="s">
        <v>36</v>
      </c>
      <c r="N530" t="s">
        <v>41</v>
      </c>
      <c r="O530">
        <f>Table2[[#This Row],[check_out_date]]-Table2[[#This Row],[check_in_date]]</f>
        <v>2</v>
      </c>
      <c r="P530">
        <f>Table2[[#This Row],[num_adults]]+Table2[[#This Row],[num_children]]</f>
        <v>2</v>
      </c>
      <c r="Q530" s="3">
        <f>IF(OR(Table2[[#This Row],[booking_status]]="confirmed",Table2[[#This Row],[booking_status]]="checked-out"),Table2[[#This Row],[room_rate_per_night]]*Table2[[#This Row],[Num_Nights]],0)</f>
        <v>0</v>
      </c>
      <c r="R530" t="str" cm="1">
        <f t="array" ref="R530">IFERROR(_xlfn.IFS(Table2[[#This Row],[booking_status]]="confirmed","Expected",Table2[[#This Row],[booking_status]]="checked-out","Actual"),"No Revenue")</f>
        <v>No Revenue</v>
      </c>
      <c r="S530" s="4">
        <f>Table2[[#This Row],[Revenue_Amount]]/Table2[[#This Row],[Num_Nights]]</f>
        <v>0</v>
      </c>
    </row>
    <row r="531" spans="1:19" x14ac:dyDescent="0.3">
      <c r="A531">
        <v>530</v>
      </c>
      <c r="B531" t="s">
        <v>50</v>
      </c>
      <c r="C531" s="9">
        <v>45064</v>
      </c>
      <c r="D531" s="9">
        <v>45071</v>
      </c>
      <c r="E531" s="10">
        <v>45058</v>
      </c>
      <c r="F531" t="s">
        <v>18</v>
      </c>
      <c r="G531">
        <v>304.16000000000003</v>
      </c>
      <c r="H531">
        <v>3</v>
      </c>
      <c r="I531">
        <v>1</v>
      </c>
      <c r="J531" t="s">
        <v>55</v>
      </c>
      <c r="K531" t="s">
        <v>66</v>
      </c>
      <c r="L531" t="s">
        <v>60</v>
      </c>
      <c r="M531" t="s">
        <v>22</v>
      </c>
      <c r="N531" t="s">
        <v>23</v>
      </c>
      <c r="O531">
        <f>Table2[[#This Row],[check_out_date]]-Table2[[#This Row],[check_in_date]]</f>
        <v>7</v>
      </c>
      <c r="P531">
        <f>Table2[[#This Row],[num_adults]]+Table2[[#This Row],[num_children]]</f>
        <v>4</v>
      </c>
      <c r="Q531" s="3">
        <f>IF(OR(Table2[[#This Row],[booking_status]]="confirmed",Table2[[#This Row],[booking_status]]="checked-out"),Table2[[#This Row],[room_rate_per_night]]*Table2[[#This Row],[Num_Nights]],0)</f>
        <v>0</v>
      </c>
      <c r="R531" t="str" cm="1">
        <f t="array" ref="R531">IFERROR(_xlfn.IFS(Table2[[#This Row],[booking_status]]="confirmed","Expected",Table2[[#This Row],[booking_status]]="checked-out","Actual"),"No Revenue")</f>
        <v>No Revenue</v>
      </c>
      <c r="S531" s="4">
        <f>Table2[[#This Row],[Revenue_Amount]]/Table2[[#This Row],[Num_Nights]]</f>
        <v>0</v>
      </c>
    </row>
    <row r="532" spans="1:19" x14ac:dyDescent="0.3">
      <c r="A532">
        <v>531</v>
      </c>
      <c r="B532" t="s">
        <v>14</v>
      </c>
      <c r="C532" s="9">
        <v>45005</v>
      </c>
      <c r="D532" s="9">
        <v>45013</v>
      </c>
      <c r="E532" s="10">
        <v>44973</v>
      </c>
      <c r="F532" t="s">
        <v>18</v>
      </c>
      <c r="G532">
        <v>215.34</v>
      </c>
      <c r="H532">
        <v>1</v>
      </c>
      <c r="I532">
        <v>1</v>
      </c>
      <c r="J532" t="s">
        <v>55</v>
      </c>
      <c r="K532" t="s">
        <v>20</v>
      </c>
      <c r="L532" t="s">
        <v>21</v>
      </c>
      <c r="M532" t="s">
        <v>22</v>
      </c>
      <c r="N532" t="s">
        <v>45</v>
      </c>
      <c r="O532">
        <f>Table2[[#This Row],[check_out_date]]-Table2[[#This Row],[check_in_date]]</f>
        <v>8</v>
      </c>
      <c r="P532">
        <f>Table2[[#This Row],[num_adults]]+Table2[[#This Row],[num_children]]</f>
        <v>2</v>
      </c>
      <c r="Q532" s="3">
        <f>IF(OR(Table2[[#This Row],[booking_status]]="confirmed",Table2[[#This Row],[booking_status]]="checked-out"),Table2[[#This Row],[room_rate_per_night]]*Table2[[#This Row],[Num_Nights]],0)</f>
        <v>1722.72</v>
      </c>
      <c r="R532" t="str" cm="1">
        <f t="array" ref="R532">IFERROR(_xlfn.IFS(Table2[[#This Row],[booking_status]]="confirmed","Expected",Table2[[#This Row],[booking_status]]="checked-out","Actual"),"No Revenue")</f>
        <v>Expected</v>
      </c>
      <c r="S532" s="4">
        <f>Table2[[#This Row],[Revenue_Amount]]/Table2[[#This Row],[Num_Nights]]</f>
        <v>215.34</v>
      </c>
    </row>
    <row r="533" spans="1:19" x14ac:dyDescent="0.3">
      <c r="A533">
        <v>532</v>
      </c>
      <c r="B533" t="s">
        <v>31</v>
      </c>
      <c r="C533" s="9">
        <v>45249</v>
      </c>
      <c r="D533" s="9">
        <v>45257</v>
      </c>
      <c r="E533" s="10">
        <v>45223</v>
      </c>
      <c r="F533" t="s">
        <v>27</v>
      </c>
      <c r="G533">
        <v>93.64</v>
      </c>
      <c r="H533">
        <v>3</v>
      </c>
      <c r="I533">
        <v>0</v>
      </c>
      <c r="J533" t="s">
        <v>19</v>
      </c>
      <c r="K533" t="s">
        <v>29</v>
      </c>
      <c r="L533" t="s">
        <v>21</v>
      </c>
      <c r="M533" t="s">
        <v>36</v>
      </c>
      <c r="N533" t="s">
        <v>41</v>
      </c>
      <c r="O533">
        <f>Table2[[#This Row],[check_out_date]]-Table2[[#This Row],[check_in_date]]</f>
        <v>8</v>
      </c>
      <c r="P533">
        <f>Table2[[#This Row],[num_adults]]+Table2[[#This Row],[num_children]]</f>
        <v>3</v>
      </c>
      <c r="Q533" s="3">
        <f>IF(OR(Table2[[#This Row],[booking_status]]="confirmed",Table2[[#This Row],[booking_status]]="checked-out"),Table2[[#This Row],[room_rate_per_night]]*Table2[[#This Row],[Num_Nights]],0)</f>
        <v>749.12</v>
      </c>
      <c r="R533" t="str" cm="1">
        <f t="array" ref="R533">IFERROR(_xlfn.IFS(Table2[[#This Row],[booking_status]]="confirmed","Expected",Table2[[#This Row],[booking_status]]="checked-out","Actual"),"No Revenue")</f>
        <v>Expected</v>
      </c>
      <c r="S533" s="4">
        <f>Table2[[#This Row],[Revenue_Amount]]/Table2[[#This Row],[Num_Nights]]</f>
        <v>93.64</v>
      </c>
    </row>
    <row r="534" spans="1:19" x14ac:dyDescent="0.3">
      <c r="A534">
        <v>533</v>
      </c>
      <c r="B534" t="s">
        <v>14</v>
      </c>
      <c r="C534" s="9">
        <v>44930</v>
      </c>
      <c r="D534" s="9">
        <v>44933</v>
      </c>
      <c r="E534" s="10">
        <v>44898</v>
      </c>
      <c r="F534" t="s">
        <v>49</v>
      </c>
      <c r="G534">
        <v>66.27</v>
      </c>
      <c r="H534">
        <v>1</v>
      </c>
      <c r="I534">
        <v>0</v>
      </c>
      <c r="J534" t="s">
        <v>28</v>
      </c>
      <c r="K534" t="s">
        <v>44</v>
      </c>
      <c r="L534" t="s">
        <v>70</v>
      </c>
      <c r="M534" t="s">
        <v>22</v>
      </c>
      <c r="N534" t="s">
        <v>23</v>
      </c>
      <c r="O534">
        <f>Table2[[#This Row],[check_out_date]]-Table2[[#This Row],[check_in_date]]</f>
        <v>3</v>
      </c>
      <c r="P534">
        <f>Table2[[#This Row],[num_adults]]+Table2[[#This Row],[num_children]]</f>
        <v>1</v>
      </c>
      <c r="Q534" s="3">
        <f>IF(OR(Table2[[#This Row],[booking_status]]="confirmed",Table2[[#This Row],[booking_status]]="checked-out"),Table2[[#This Row],[room_rate_per_night]]*Table2[[#This Row],[Num_Nights]],0)</f>
        <v>0</v>
      </c>
      <c r="R534" t="str" cm="1">
        <f t="array" ref="R534">IFERROR(_xlfn.IFS(Table2[[#This Row],[booking_status]]="confirmed","Expected",Table2[[#This Row],[booking_status]]="checked-out","Actual"),"No Revenue")</f>
        <v>No Revenue</v>
      </c>
      <c r="S534" s="4">
        <f>Table2[[#This Row],[Revenue_Amount]]/Table2[[#This Row],[Num_Nights]]</f>
        <v>0</v>
      </c>
    </row>
    <row r="535" spans="1:19" x14ac:dyDescent="0.3">
      <c r="A535">
        <v>534</v>
      </c>
      <c r="B535" t="s">
        <v>31</v>
      </c>
      <c r="C535" s="9">
        <v>45020</v>
      </c>
      <c r="D535" s="9">
        <v>45024</v>
      </c>
      <c r="E535" s="10">
        <v>45000</v>
      </c>
      <c r="F535" t="s">
        <v>49</v>
      </c>
      <c r="G535">
        <v>113.32</v>
      </c>
      <c r="H535">
        <v>3</v>
      </c>
      <c r="I535">
        <v>0</v>
      </c>
      <c r="J535" t="s">
        <v>28</v>
      </c>
      <c r="K535" t="s">
        <v>44</v>
      </c>
      <c r="L535" t="s">
        <v>60</v>
      </c>
      <c r="M535" t="s">
        <v>36</v>
      </c>
      <c r="N535" t="s">
        <v>45</v>
      </c>
      <c r="O535">
        <f>Table2[[#This Row],[check_out_date]]-Table2[[#This Row],[check_in_date]]</f>
        <v>4</v>
      </c>
      <c r="P535">
        <f>Table2[[#This Row],[num_adults]]+Table2[[#This Row],[num_children]]</f>
        <v>3</v>
      </c>
      <c r="Q535" s="3">
        <f>IF(OR(Table2[[#This Row],[booking_status]]="confirmed",Table2[[#This Row],[booking_status]]="checked-out"),Table2[[#This Row],[room_rate_per_night]]*Table2[[#This Row],[Num_Nights]],0)</f>
        <v>0</v>
      </c>
      <c r="R535" t="str" cm="1">
        <f t="array" ref="R535">IFERROR(_xlfn.IFS(Table2[[#This Row],[booking_status]]="confirmed","Expected",Table2[[#This Row],[booking_status]]="checked-out","Actual"),"No Revenue")</f>
        <v>No Revenue</v>
      </c>
      <c r="S535" s="4">
        <f>Table2[[#This Row],[Revenue_Amount]]/Table2[[#This Row],[Num_Nights]]</f>
        <v>0</v>
      </c>
    </row>
    <row r="536" spans="1:19" x14ac:dyDescent="0.3">
      <c r="A536">
        <v>535</v>
      </c>
      <c r="B536" t="s">
        <v>50</v>
      </c>
      <c r="C536" s="9">
        <v>45050</v>
      </c>
      <c r="D536" s="9">
        <v>45054</v>
      </c>
      <c r="E536" s="10">
        <v>45033</v>
      </c>
      <c r="F536" t="s">
        <v>49</v>
      </c>
      <c r="G536">
        <v>80.63</v>
      </c>
      <c r="H536">
        <v>2</v>
      </c>
      <c r="I536">
        <v>2</v>
      </c>
      <c r="J536" t="s">
        <v>28</v>
      </c>
      <c r="K536" t="s">
        <v>44</v>
      </c>
      <c r="L536" t="s">
        <v>70</v>
      </c>
      <c r="M536" t="s">
        <v>36</v>
      </c>
      <c r="N536" t="s">
        <v>41</v>
      </c>
      <c r="O536">
        <f>Table2[[#This Row],[check_out_date]]-Table2[[#This Row],[check_in_date]]</f>
        <v>4</v>
      </c>
      <c r="P536">
        <f>Table2[[#This Row],[num_adults]]+Table2[[#This Row],[num_children]]</f>
        <v>4</v>
      </c>
      <c r="Q536" s="3">
        <f>IF(OR(Table2[[#This Row],[booking_status]]="confirmed",Table2[[#This Row],[booking_status]]="checked-out"),Table2[[#This Row],[room_rate_per_night]]*Table2[[#This Row],[Num_Nights]],0)</f>
        <v>0</v>
      </c>
      <c r="R536" t="str" cm="1">
        <f t="array" ref="R536">IFERROR(_xlfn.IFS(Table2[[#This Row],[booking_status]]="confirmed","Expected",Table2[[#This Row],[booking_status]]="checked-out","Actual"),"No Revenue")</f>
        <v>No Revenue</v>
      </c>
      <c r="S536" s="4">
        <f>Table2[[#This Row],[Revenue_Amount]]/Table2[[#This Row],[Num_Nights]]</f>
        <v>0</v>
      </c>
    </row>
    <row r="537" spans="1:19" x14ac:dyDescent="0.3">
      <c r="A537">
        <v>536</v>
      </c>
      <c r="B537" t="s">
        <v>50</v>
      </c>
      <c r="C537" s="9">
        <v>45133</v>
      </c>
      <c r="D537" s="9">
        <v>45139</v>
      </c>
      <c r="E537" s="10">
        <v>45123</v>
      </c>
      <c r="F537" t="s">
        <v>49</v>
      </c>
      <c r="G537">
        <v>135.86000000000001</v>
      </c>
      <c r="H537">
        <v>1</v>
      </c>
      <c r="I537">
        <v>3</v>
      </c>
      <c r="J537" t="s">
        <v>19</v>
      </c>
      <c r="K537" t="s">
        <v>99</v>
      </c>
      <c r="L537" t="s">
        <v>56</v>
      </c>
      <c r="M537" t="s">
        <v>36</v>
      </c>
      <c r="N537" t="s">
        <v>41</v>
      </c>
      <c r="O537">
        <f>Table2[[#This Row],[check_out_date]]-Table2[[#This Row],[check_in_date]]</f>
        <v>6</v>
      </c>
      <c r="P537">
        <f>Table2[[#This Row],[num_adults]]+Table2[[#This Row],[num_children]]</f>
        <v>4</v>
      </c>
      <c r="Q537" s="3">
        <f>IF(OR(Table2[[#This Row],[booking_status]]="confirmed",Table2[[#This Row],[booking_status]]="checked-out"),Table2[[#This Row],[room_rate_per_night]]*Table2[[#This Row],[Num_Nights]],0)</f>
        <v>815.16000000000008</v>
      </c>
      <c r="R537" t="str" cm="1">
        <f t="array" ref="R537">IFERROR(_xlfn.IFS(Table2[[#This Row],[booking_status]]="confirmed","Expected",Table2[[#This Row],[booking_status]]="checked-out","Actual"),"No Revenue")</f>
        <v>Actual</v>
      </c>
      <c r="S537" s="4">
        <f>Table2[[#This Row],[Revenue_Amount]]/Table2[[#This Row],[Num_Nights]]</f>
        <v>135.86000000000001</v>
      </c>
    </row>
    <row r="538" spans="1:19" x14ac:dyDescent="0.3">
      <c r="A538">
        <v>537</v>
      </c>
      <c r="B538" t="s">
        <v>31</v>
      </c>
      <c r="C538" s="9">
        <v>45275</v>
      </c>
      <c r="D538" s="9">
        <v>45283</v>
      </c>
      <c r="E538" s="10">
        <v>45269</v>
      </c>
      <c r="F538" t="s">
        <v>18</v>
      </c>
      <c r="G538">
        <v>154.58000000000001</v>
      </c>
      <c r="H538">
        <v>1</v>
      </c>
      <c r="I538">
        <v>2</v>
      </c>
      <c r="J538" t="s">
        <v>28</v>
      </c>
      <c r="K538" t="s">
        <v>66</v>
      </c>
      <c r="L538" t="s">
        <v>56</v>
      </c>
      <c r="M538" t="s">
        <v>36</v>
      </c>
      <c r="N538" t="s">
        <v>41</v>
      </c>
      <c r="O538">
        <f>Table2[[#This Row],[check_out_date]]-Table2[[#This Row],[check_in_date]]</f>
        <v>8</v>
      </c>
      <c r="P538">
        <f>Table2[[#This Row],[num_adults]]+Table2[[#This Row],[num_children]]</f>
        <v>3</v>
      </c>
      <c r="Q538" s="3">
        <f>IF(OR(Table2[[#This Row],[booking_status]]="confirmed",Table2[[#This Row],[booking_status]]="checked-out"),Table2[[#This Row],[room_rate_per_night]]*Table2[[#This Row],[Num_Nights]],0)</f>
        <v>1236.6400000000001</v>
      </c>
      <c r="R538" t="str" cm="1">
        <f t="array" ref="R538">IFERROR(_xlfn.IFS(Table2[[#This Row],[booking_status]]="confirmed","Expected",Table2[[#This Row],[booking_status]]="checked-out","Actual"),"No Revenue")</f>
        <v>Actual</v>
      </c>
      <c r="S538" s="4">
        <f>Table2[[#This Row],[Revenue_Amount]]/Table2[[#This Row],[Num_Nights]]</f>
        <v>154.58000000000001</v>
      </c>
    </row>
    <row r="539" spans="1:19" x14ac:dyDescent="0.3">
      <c r="A539">
        <v>538</v>
      </c>
      <c r="B539" t="s">
        <v>14</v>
      </c>
      <c r="C539" s="9">
        <v>45157</v>
      </c>
      <c r="D539" s="9">
        <v>45160</v>
      </c>
      <c r="E539" s="10">
        <v>45101</v>
      </c>
      <c r="F539" t="s">
        <v>18</v>
      </c>
      <c r="G539">
        <v>223.2</v>
      </c>
      <c r="H539">
        <v>1</v>
      </c>
      <c r="I539">
        <v>0</v>
      </c>
      <c r="J539" t="s">
        <v>28</v>
      </c>
      <c r="K539" t="s">
        <v>99</v>
      </c>
      <c r="L539" t="s">
        <v>56</v>
      </c>
      <c r="M539" t="s">
        <v>36</v>
      </c>
      <c r="N539" t="s">
        <v>95</v>
      </c>
      <c r="O539">
        <f>Table2[[#This Row],[check_out_date]]-Table2[[#This Row],[check_in_date]]</f>
        <v>3</v>
      </c>
      <c r="P539">
        <f>Table2[[#This Row],[num_adults]]+Table2[[#This Row],[num_children]]</f>
        <v>1</v>
      </c>
      <c r="Q539" s="3">
        <f>IF(OR(Table2[[#This Row],[booking_status]]="confirmed",Table2[[#This Row],[booking_status]]="checked-out"),Table2[[#This Row],[room_rate_per_night]]*Table2[[#This Row],[Num_Nights]],0)</f>
        <v>669.59999999999991</v>
      </c>
      <c r="R539" t="str" cm="1">
        <f t="array" ref="R539">IFERROR(_xlfn.IFS(Table2[[#This Row],[booking_status]]="confirmed","Expected",Table2[[#This Row],[booking_status]]="checked-out","Actual"),"No Revenue")</f>
        <v>Actual</v>
      </c>
      <c r="S539" s="4">
        <f>Table2[[#This Row],[Revenue_Amount]]/Table2[[#This Row],[Num_Nights]]</f>
        <v>223.19999999999996</v>
      </c>
    </row>
    <row r="540" spans="1:19" x14ac:dyDescent="0.3">
      <c r="A540">
        <v>539</v>
      </c>
      <c r="B540" t="s">
        <v>31</v>
      </c>
      <c r="C540" s="9">
        <v>45002</v>
      </c>
      <c r="D540" s="9">
        <v>45006</v>
      </c>
      <c r="E540" s="10">
        <v>44930</v>
      </c>
      <c r="F540" t="s">
        <v>27</v>
      </c>
      <c r="G540">
        <v>169.35</v>
      </c>
      <c r="H540">
        <v>2</v>
      </c>
      <c r="I540">
        <v>0</v>
      </c>
      <c r="J540" t="s">
        <v>94</v>
      </c>
      <c r="K540" t="s">
        <v>66</v>
      </c>
      <c r="L540" t="s">
        <v>21</v>
      </c>
      <c r="M540" t="s">
        <v>36</v>
      </c>
      <c r="N540" t="s">
        <v>23</v>
      </c>
      <c r="O540">
        <f>Table2[[#This Row],[check_out_date]]-Table2[[#This Row],[check_in_date]]</f>
        <v>4</v>
      </c>
      <c r="P540">
        <f>Table2[[#This Row],[num_adults]]+Table2[[#This Row],[num_children]]</f>
        <v>2</v>
      </c>
      <c r="Q540" s="3">
        <f>IF(OR(Table2[[#This Row],[booking_status]]="confirmed",Table2[[#This Row],[booking_status]]="checked-out"),Table2[[#This Row],[room_rate_per_night]]*Table2[[#This Row],[Num_Nights]],0)</f>
        <v>677.4</v>
      </c>
      <c r="R540" t="str" cm="1">
        <f t="array" ref="R540">IFERROR(_xlfn.IFS(Table2[[#This Row],[booking_status]]="confirmed","Expected",Table2[[#This Row],[booking_status]]="checked-out","Actual"),"No Revenue")</f>
        <v>Expected</v>
      </c>
      <c r="S540" s="4">
        <f>Table2[[#This Row],[Revenue_Amount]]/Table2[[#This Row],[Num_Nights]]</f>
        <v>169.35</v>
      </c>
    </row>
    <row r="541" spans="1:19" x14ac:dyDescent="0.3">
      <c r="A541">
        <v>540</v>
      </c>
      <c r="B541" t="s">
        <v>50</v>
      </c>
      <c r="C541" s="9">
        <v>44949</v>
      </c>
      <c r="D541" s="9">
        <v>44959</v>
      </c>
      <c r="E541" s="10">
        <v>44938</v>
      </c>
      <c r="F541" t="s">
        <v>49</v>
      </c>
      <c r="G541">
        <v>78.87</v>
      </c>
      <c r="H541">
        <v>1</v>
      </c>
      <c r="I541">
        <v>0</v>
      </c>
      <c r="J541" t="s">
        <v>94</v>
      </c>
      <c r="K541" t="s">
        <v>29</v>
      </c>
      <c r="L541" t="s">
        <v>56</v>
      </c>
      <c r="M541" t="s">
        <v>36</v>
      </c>
      <c r="N541" t="s">
        <v>45</v>
      </c>
      <c r="O541">
        <f>Table2[[#This Row],[check_out_date]]-Table2[[#This Row],[check_in_date]]</f>
        <v>10</v>
      </c>
      <c r="P541">
        <f>Table2[[#This Row],[num_adults]]+Table2[[#This Row],[num_children]]</f>
        <v>1</v>
      </c>
      <c r="Q541" s="3">
        <f>IF(OR(Table2[[#This Row],[booking_status]]="confirmed",Table2[[#This Row],[booking_status]]="checked-out"),Table2[[#This Row],[room_rate_per_night]]*Table2[[#This Row],[Num_Nights]],0)</f>
        <v>788.7</v>
      </c>
      <c r="R541" t="str" cm="1">
        <f t="array" ref="R541">IFERROR(_xlfn.IFS(Table2[[#This Row],[booking_status]]="confirmed","Expected",Table2[[#This Row],[booking_status]]="checked-out","Actual"),"No Revenue")</f>
        <v>Actual</v>
      </c>
      <c r="S541" s="4">
        <f>Table2[[#This Row],[Revenue_Amount]]/Table2[[#This Row],[Num_Nights]]</f>
        <v>78.87</v>
      </c>
    </row>
    <row r="542" spans="1:19" x14ac:dyDescent="0.3">
      <c r="A542">
        <v>541</v>
      </c>
      <c r="B542" t="s">
        <v>50</v>
      </c>
      <c r="C542" s="9">
        <v>45141</v>
      </c>
      <c r="D542" s="9">
        <v>45151</v>
      </c>
      <c r="E542" s="10">
        <v>45109</v>
      </c>
      <c r="F542" t="s">
        <v>18</v>
      </c>
      <c r="G542">
        <v>254.66</v>
      </c>
      <c r="H542">
        <v>3</v>
      </c>
      <c r="I542">
        <v>2</v>
      </c>
      <c r="J542" t="s">
        <v>19</v>
      </c>
      <c r="K542" t="s">
        <v>99</v>
      </c>
      <c r="L542" t="s">
        <v>56</v>
      </c>
      <c r="M542" t="s">
        <v>36</v>
      </c>
      <c r="N542" t="s">
        <v>30</v>
      </c>
      <c r="O542">
        <f>Table2[[#This Row],[check_out_date]]-Table2[[#This Row],[check_in_date]]</f>
        <v>10</v>
      </c>
      <c r="P542">
        <f>Table2[[#This Row],[num_adults]]+Table2[[#This Row],[num_children]]</f>
        <v>5</v>
      </c>
      <c r="Q542" s="3">
        <f>IF(OR(Table2[[#This Row],[booking_status]]="confirmed",Table2[[#This Row],[booking_status]]="checked-out"),Table2[[#This Row],[room_rate_per_night]]*Table2[[#This Row],[Num_Nights]],0)</f>
        <v>2546.6</v>
      </c>
      <c r="R542" t="str" cm="1">
        <f t="array" ref="R542">IFERROR(_xlfn.IFS(Table2[[#This Row],[booking_status]]="confirmed","Expected",Table2[[#This Row],[booking_status]]="checked-out","Actual"),"No Revenue")</f>
        <v>Actual</v>
      </c>
      <c r="S542" s="4">
        <f>Table2[[#This Row],[Revenue_Amount]]/Table2[[#This Row],[Num_Nights]]</f>
        <v>254.66</v>
      </c>
    </row>
    <row r="543" spans="1:19" x14ac:dyDescent="0.3">
      <c r="A543">
        <v>542</v>
      </c>
      <c r="B543" t="s">
        <v>14</v>
      </c>
      <c r="C543" s="9">
        <v>44969</v>
      </c>
      <c r="D543" s="9">
        <v>44974</v>
      </c>
      <c r="E543" s="10">
        <v>44901</v>
      </c>
      <c r="F543" t="s">
        <v>18</v>
      </c>
      <c r="G543">
        <v>248.59</v>
      </c>
      <c r="H543">
        <v>2</v>
      </c>
      <c r="I543">
        <v>1</v>
      </c>
      <c r="J543" t="s">
        <v>28</v>
      </c>
      <c r="K543" t="s">
        <v>44</v>
      </c>
      <c r="L543" t="s">
        <v>60</v>
      </c>
      <c r="M543" t="s">
        <v>36</v>
      </c>
      <c r="N543" t="s">
        <v>41</v>
      </c>
      <c r="O543">
        <f>Table2[[#This Row],[check_out_date]]-Table2[[#This Row],[check_in_date]]</f>
        <v>5</v>
      </c>
      <c r="P543">
        <f>Table2[[#This Row],[num_adults]]+Table2[[#This Row],[num_children]]</f>
        <v>3</v>
      </c>
      <c r="Q543" s="3">
        <f>IF(OR(Table2[[#This Row],[booking_status]]="confirmed",Table2[[#This Row],[booking_status]]="checked-out"),Table2[[#This Row],[room_rate_per_night]]*Table2[[#This Row],[Num_Nights]],0)</f>
        <v>0</v>
      </c>
      <c r="R543" t="str" cm="1">
        <f t="array" ref="R543">IFERROR(_xlfn.IFS(Table2[[#This Row],[booking_status]]="confirmed","Expected",Table2[[#This Row],[booking_status]]="checked-out","Actual"),"No Revenue")</f>
        <v>No Revenue</v>
      </c>
      <c r="S543" s="4">
        <f>Table2[[#This Row],[Revenue_Amount]]/Table2[[#This Row],[Num_Nights]]</f>
        <v>0</v>
      </c>
    </row>
    <row r="544" spans="1:19" x14ac:dyDescent="0.3">
      <c r="A544">
        <v>543</v>
      </c>
      <c r="B544" t="s">
        <v>14</v>
      </c>
      <c r="C544" s="9">
        <v>45291</v>
      </c>
      <c r="D544" s="9">
        <v>45294</v>
      </c>
      <c r="E544" s="10">
        <v>45269</v>
      </c>
      <c r="F544" t="s">
        <v>49</v>
      </c>
      <c r="G544">
        <v>128.9</v>
      </c>
      <c r="H544">
        <v>2</v>
      </c>
      <c r="I544">
        <v>0</v>
      </c>
      <c r="J544" t="s">
        <v>28</v>
      </c>
      <c r="K544" t="s">
        <v>44</v>
      </c>
      <c r="L544" t="s">
        <v>21</v>
      </c>
      <c r="M544" t="s">
        <v>36</v>
      </c>
      <c r="N544" t="s">
        <v>23</v>
      </c>
      <c r="O544">
        <f>Table2[[#This Row],[check_out_date]]-Table2[[#This Row],[check_in_date]]</f>
        <v>3</v>
      </c>
      <c r="P544">
        <f>Table2[[#This Row],[num_adults]]+Table2[[#This Row],[num_children]]</f>
        <v>2</v>
      </c>
      <c r="Q544" s="3">
        <f>IF(OR(Table2[[#This Row],[booking_status]]="confirmed",Table2[[#This Row],[booking_status]]="checked-out"),Table2[[#This Row],[room_rate_per_night]]*Table2[[#This Row],[Num_Nights]],0)</f>
        <v>386.70000000000005</v>
      </c>
      <c r="R544" t="str" cm="1">
        <f t="array" ref="R544">IFERROR(_xlfn.IFS(Table2[[#This Row],[booking_status]]="confirmed","Expected",Table2[[#This Row],[booking_status]]="checked-out","Actual"),"No Revenue")</f>
        <v>Expected</v>
      </c>
      <c r="S544" s="4">
        <f>Table2[[#This Row],[Revenue_Amount]]/Table2[[#This Row],[Num_Nights]]</f>
        <v>128.9</v>
      </c>
    </row>
    <row r="545" spans="1:19" hidden="1" x14ac:dyDescent="0.3">
      <c r="A545">
        <v>544</v>
      </c>
      <c r="B545" t="s">
        <v>14</v>
      </c>
      <c r="C545" s="9">
        <v>45129</v>
      </c>
      <c r="D545" s="9">
        <v>45132</v>
      </c>
      <c r="E545" s="10">
        <v>45093</v>
      </c>
      <c r="F545" t="s">
        <v>18</v>
      </c>
      <c r="G545">
        <v>166.57</v>
      </c>
      <c r="H545">
        <v>4</v>
      </c>
      <c r="I545">
        <v>2</v>
      </c>
      <c r="J545" t="s">
        <v>35</v>
      </c>
      <c r="K545" t="s">
        <v>66</v>
      </c>
      <c r="L545" t="s">
        <v>21</v>
      </c>
      <c r="M545" t="s">
        <v>36</v>
      </c>
      <c r="N545" t="s">
        <v>30</v>
      </c>
      <c r="O545">
        <f>Table2[[#This Row],[check_out_date]]-Table2[[#This Row],[check_in_date]]</f>
        <v>3</v>
      </c>
      <c r="P545">
        <f>Table2[[#This Row],[num_adults]]+Table2[[#This Row],[num_children]]</f>
        <v>6</v>
      </c>
      <c r="Q545" s="3">
        <f>IF(OR(Table2[[#This Row],[booking_status]]="confirmed",Table2[[#This Row],[booking_status]]="checked-out"),Table2[[#This Row],[room_rate_per_night]]*Table2[[#This Row],[Num_Nights]],0)</f>
        <v>499.71</v>
      </c>
      <c r="R545" t="str" cm="1">
        <f t="array" ref="R545">IFERROR(_xlfn.IFS(Table2[[#This Row],[booking_status]]="confirmed","Expected",Table2[[#This Row],[booking_status]]="checked-out","Actual"),"No Revenue")</f>
        <v>Expected</v>
      </c>
      <c r="S545" s="4">
        <f>Table2[[#This Row],[Revenue_Amount]]/Table2[[#This Row],[Num_Nights]]</f>
        <v>166.57</v>
      </c>
    </row>
    <row r="546" spans="1:19" hidden="1" x14ac:dyDescent="0.3">
      <c r="A546">
        <v>545</v>
      </c>
      <c r="B546" t="s">
        <v>50</v>
      </c>
      <c r="C546" s="9">
        <v>45187</v>
      </c>
      <c r="D546" s="9">
        <v>45194</v>
      </c>
      <c r="E546" s="10">
        <v>45150</v>
      </c>
      <c r="F546" t="s">
        <v>49</v>
      </c>
      <c r="G546">
        <v>116.87</v>
      </c>
      <c r="H546">
        <v>2</v>
      </c>
      <c r="I546">
        <v>1</v>
      </c>
      <c r="J546" t="s">
        <v>35</v>
      </c>
      <c r="K546" t="s">
        <v>66</v>
      </c>
      <c r="L546" t="s">
        <v>21</v>
      </c>
      <c r="M546" t="s">
        <v>36</v>
      </c>
      <c r="N546" t="s">
        <v>41</v>
      </c>
      <c r="O546">
        <f>Table2[[#This Row],[check_out_date]]-Table2[[#This Row],[check_in_date]]</f>
        <v>7</v>
      </c>
      <c r="P546">
        <f>Table2[[#This Row],[num_adults]]+Table2[[#This Row],[num_children]]</f>
        <v>3</v>
      </c>
      <c r="Q546" s="3">
        <f>IF(OR(Table2[[#This Row],[booking_status]]="confirmed",Table2[[#This Row],[booking_status]]="checked-out"),Table2[[#This Row],[room_rate_per_night]]*Table2[[#This Row],[Num_Nights]],0)</f>
        <v>818.09</v>
      </c>
      <c r="R546" t="str" cm="1">
        <f t="array" ref="R546">IFERROR(_xlfn.IFS(Table2[[#This Row],[booking_status]]="confirmed","Expected",Table2[[#This Row],[booking_status]]="checked-out","Actual"),"No Revenue")</f>
        <v>Expected</v>
      </c>
      <c r="S546" s="4">
        <f>Table2[[#This Row],[Revenue_Amount]]/Table2[[#This Row],[Num_Nights]]</f>
        <v>116.87</v>
      </c>
    </row>
    <row r="547" spans="1:19" x14ac:dyDescent="0.3">
      <c r="A547">
        <v>546</v>
      </c>
      <c r="B547" t="s">
        <v>37</v>
      </c>
      <c r="C547" s="9">
        <v>45184</v>
      </c>
      <c r="D547" s="9">
        <v>45189</v>
      </c>
      <c r="E547" s="10">
        <v>45155</v>
      </c>
      <c r="F547" t="s">
        <v>54</v>
      </c>
      <c r="G547">
        <v>346.89</v>
      </c>
      <c r="H547">
        <v>1</v>
      </c>
      <c r="I547">
        <v>0</v>
      </c>
      <c r="J547" t="s">
        <v>19</v>
      </c>
      <c r="K547" t="s">
        <v>20</v>
      </c>
      <c r="L547" t="s">
        <v>21</v>
      </c>
      <c r="M547" t="s">
        <v>36</v>
      </c>
      <c r="N547" t="s">
        <v>95</v>
      </c>
      <c r="O547">
        <f>Table2[[#This Row],[check_out_date]]-Table2[[#This Row],[check_in_date]]</f>
        <v>5</v>
      </c>
      <c r="P547">
        <f>Table2[[#This Row],[num_adults]]+Table2[[#This Row],[num_children]]</f>
        <v>1</v>
      </c>
      <c r="Q547" s="3">
        <f>IF(OR(Table2[[#This Row],[booking_status]]="confirmed",Table2[[#This Row],[booking_status]]="checked-out"),Table2[[#This Row],[room_rate_per_night]]*Table2[[#This Row],[Num_Nights]],0)</f>
        <v>1734.4499999999998</v>
      </c>
      <c r="R547" t="str" cm="1">
        <f t="array" ref="R547">IFERROR(_xlfn.IFS(Table2[[#This Row],[booking_status]]="confirmed","Expected",Table2[[#This Row],[booking_status]]="checked-out","Actual"),"No Revenue")</f>
        <v>Expected</v>
      </c>
      <c r="S547" s="4">
        <f>Table2[[#This Row],[Revenue_Amount]]/Table2[[#This Row],[Num_Nights]]</f>
        <v>346.89</v>
      </c>
    </row>
    <row r="548" spans="1:19" x14ac:dyDescent="0.3">
      <c r="A548">
        <v>547</v>
      </c>
      <c r="B548" t="s">
        <v>37</v>
      </c>
      <c r="C548" s="9">
        <v>45254</v>
      </c>
      <c r="D548" s="9">
        <v>45261</v>
      </c>
      <c r="E548" s="10">
        <v>45239</v>
      </c>
      <c r="F548" t="s">
        <v>54</v>
      </c>
      <c r="G548">
        <v>339.57</v>
      </c>
      <c r="H548">
        <v>1</v>
      </c>
      <c r="I548">
        <v>0</v>
      </c>
      <c r="J548" t="s">
        <v>55</v>
      </c>
      <c r="K548" t="s">
        <v>20</v>
      </c>
      <c r="L548" t="s">
        <v>21</v>
      </c>
      <c r="M548" t="s">
        <v>36</v>
      </c>
      <c r="N548" t="s">
        <v>23</v>
      </c>
      <c r="O548">
        <f>Table2[[#This Row],[check_out_date]]-Table2[[#This Row],[check_in_date]]</f>
        <v>7</v>
      </c>
      <c r="P548">
        <f>Table2[[#This Row],[num_adults]]+Table2[[#This Row],[num_children]]</f>
        <v>1</v>
      </c>
      <c r="Q548" s="3">
        <f>IF(OR(Table2[[#This Row],[booking_status]]="confirmed",Table2[[#This Row],[booking_status]]="checked-out"),Table2[[#This Row],[room_rate_per_night]]*Table2[[#This Row],[Num_Nights]],0)</f>
        <v>2376.9899999999998</v>
      </c>
      <c r="R548" t="str" cm="1">
        <f t="array" ref="R548">IFERROR(_xlfn.IFS(Table2[[#This Row],[booking_status]]="confirmed","Expected",Table2[[#This Row],[booking_status]]="checked-out","Actual"),"No Revenue")</f>
        <v>Expected</v>
      </c>
      <c r="S548" s="4">
        <f>Table2[[#This Row],[Revenue_Amount]]/Table2[[#This Row],[Num_Nights]]</f>
        <v>339.57</v>
      </c>
    </row>
    <row r="549" spans="1:19" hidden="1" x14ac:dyDescent="0.3">
      <c r="A549">
        <v>548</v>
      </c>
      <c r="B549" t="s">
        <v>50</v>
      </c>
      <c r="C549" s="9">
        <v>45149</v>
      </c>
      <c r="D549" s="9">
        <v>45152</v>
      </c>
      <c r="E549" s="10">
        <v>45093</v>
      </c>
      <c r="F549" t="s">
        <v>49</v>
      </c>
      <c r="G549">
        <v>109.01</v>
      </c>
      <c r="H549">
        <v>1</v>
      </c>
      <c r="I549">
        <v>0</v>
      </c>
      <c r="J549" t="s">
        <v>35</v>
      </c>
      <c r="K549" t="s">
        <v>20</v>
      </c>
      <c r="L549" t="s">
        <v>56</v>
      </c>
      <c r="M549" t="s">
        <v>36</v>
      </c>
      <c r="N549" t="s">
        <v>45</v>
      </c>
      <c r="O549">
        <f>Table2[[#This Row],[check_out_date]]-Table2[[#This Row],[check_in_date]]</f>
        <v>3</v>
      </c>
      <c r="P549">
        <f>Table2[[#This Row],[num_adults]]+Table2[[#This Row],[num_children]]</f>
        <v>1</v>
      </c>
      <c r="Q549" s="3">
        <f>IF(OR(Table2[[#This Row],[booking_status]]="confirmed",Table2[[#This Row],[booking_status]]="checked-out"),Table2[[#This Row],[room_rate_per_night]]*Table2[[#This Row],[Num_Nights]],0)</f>
        <v>327.03000000000003</v>
      </c>
      <c r="R549" t="str" cm="1">
        <f t="array" ref="R549">IFERROR(_xlfn.IFS(Table2[[#This Row],[booking_status]]="confirmed","Expected",Table2[[#This Row],[booking_status]]="checked-out","Actual"),"No Revenue")</f>
        <v>Actual</v>
      </c>
      <c r="S549" s="4">
        <f>Table2[[#This Row],[Revenue_Amount]]/Table2[[#This Row],[Num_Nights]]</f>
        <v>109.01</v>
      </c>
    </row>
    <row r="550" spans="1:19" x14ac:dyDescent="0.3">
      <c r="A550">
        <v>549</v>
      </c>
      <c r="B550" t="s">
        <v>37</v>
      </c>
      <c r="C550" s="9">
        <v>45157</v>
      </c>
      <c r="D550" s="9">
        <v>45169</v>
      </c>
      <c r="E550" s="10">
        <v>45147</v>
      </c>
      <c r="F550" t="s">
        <v>27</v>
      </c>
      <c r="G550">
        <v>207.12</v>
      </c>
      <c r="H550">
        <v>2</v>
      </c>
      <c r="I550">
        <v>1</v>
      </c>
      <c r="J550" t="s">
        <v>28</v>
      </c>
      <c r="K550" t="s">
        <v>29</v>
      </c>
      <c r="L550" t="s">
        <v>21</v>
      </c>
      <c r="M550" t="s">
        <v>36</v>
      </c>
      <c r="N550" t="s">
        <v>41</v>
      </c>
      <c r="O550">
        <f>Table2[[#This Row],[check_out_date]]-Table2[[#This Row],[check_in_date]]</f>
        <v>12</v>
      </c>
      <c r="P550">
        <f>Table2[[#This Row],[num_adults]]+Table2[[#This Row],[num_children]]</f>
        <v>3</v>
      </c>
      <c r="Q550" s="3">
        <f>IF(OR(Table2[[#This Row],[booking_status]]="confirmed",Table2[[#This Row],[booking_status]]="checked-out"),Table2[[#This Row],[room_rate_per_night]]*Table2[[#This Row],[Num_Nights]],0)</f>
        <v>2485.44</v>
      </c>
      <c r="R550" t="str" cm="1">
        <f t="array" ref="R550">IFERROR(_xlfn.IFS(Table2[[#This Row],[booking_status]]="confirmed","Expected",Table2[[#This Row],[booking_status]]="checked-out","Actual"),"No Revenue")</f>
        <v>Expected</v>
      </c>
      <c r="S550" s="4">
        <f>Table2[[#This Row],[Revenue_Amount]]/Table2[[#This Row],[Num_Nights]]</f>
        <v>207.12</v>
      </c>
    </row>
    <row r="551" spans="1:19" hidden="1" x14ac:dyDescent="0.3">
      <c r="A551">
        <v>550</v>
      </c>
      <c r="B551" t="s">
        <v>50</v>
      </c>
      <c r="C551" s="9">
        <v>44928</v>
      </c>
      <c r="D551" s="9">
        <v>44931</v>
      </c>
      <c r="E551" s="10">
        <v>44895</v>
      </c>
      <c r="F551" t="s">
        <v>27</v>
      </c>
      <c r="G551">
        <v>202.22</v>
      </c>
      <c r="H551">
        <v>2</v>
      </c>
      <c r="I551">
        <v>2</v>
      </c>
      <c r="J551" t="s">
        <v>35</v>
      </c>
      <c r="K551" t="s">
        <v>44</v>
      </c>
      <c r="L551" t="s">
        <v>21</v>
      </c>
      <c r="M551" t="s">
        <v>36</v>
      </c>
      <c r="N551" t="s">
        <v>45</v>
      </c>
      <c r="O551">
        <f>Table2[[#This Row],[check_out_date]]-Table2[[#This Row],[check_in_date]]</f>
        <v>3</v>
      </c>
      <c r="P551">
        <f>Table2[[#This Row],[num_adults]]+Table2[[#This Row],[num_children]]</f>
        <v>4</v>
      </c>
      <c r="Q551" s="3">
        <f>IF(OR(Table2[[#This Row],[booking_status]]="confirmed",Table2[[#This Row],[booking_status]]="checked-out"),Table2[[#This Row],[room_rate_per_night]]*Table2[[#This Row],[Num_Nights]],0)</f>
        <v>606.66</v>
      </c>
      <c r="R551" t="str" cm="1">
        <f t="array" ref="R551">IFERROR(_xlfn.IFS(Table2[[#This Row],[booking_status]]="confirmed","Expected",Table2[[#This Row],[booking_status]]="checked-out","Actual"),"No Revenue")</f>
        <v>Expected</v>
      </c>
      <c r="S551" s="4">
        <f>Table2[[#This Row],[Revenue_Amount]]/Table2[[#This Row],[Num_Nights]]</f>
        <v>202.22</v>
      </c>
    </row>
    <row r="552" spans="1:19" x14ac:dyDescent="0.3">
      <c r="A552">
        <v>551</v>
      </c>
      <c r="B552" t="s">
        <v>37</v>
      </c>
      <c r="C552" s="9">
        <v>45280</v>
      </c>
      <c r="D552" s="9">
        <v>45286</v>
      </c>
      <c r="E552" s="10">
        <v>45271</v>
      </c>
      <c r="F552" t="s">
        <v>27</v>
      </c>
      <c r="G552">
        <v>148.97</v>
      </c>
      <c r="H552">
        <v>1</v>
      </c>
      <c r="I552">
        <v>0</v>
      </c>
      <c r="J552" t="s">
        <v>55</v>
      </c>
      <c r="K552" t="s">
        <v>20</v>
      </c>
      <c r="L552" t="s">
        <v>60</v>
      </c>
      <c r="M552" t="s">
        <v>36</v>
      </c>
      <c r="N552" t="s">
        <v>95</v>
      </c>
      <c r="O552">
        <f>Table2[[#This Row],[check_out_date]]-Table2[[#This Row],[check_in_date]]</f>
        <v>6</v>
      </c>
      <c r="P552">
        <f>Table2[[#This Row],[num_adults]]+Table2[[#This Row],[num_children]]</f>
        <v>1</v>
      </c>
      <c r="Q552" s="3">
        <f>IF(OR(Table2[[#This Row],[booking_status]]="confirmed",Table2[[#This Row],[booking_status]]="checked-out"),Table2[[#This Row],[room_rate_per_night]]*Table2[[#This Row],[Num_Nights]],0)</f>
        <v>0</v>
      </c>
      <c r="R552" t="str" cm="1">
        <f t="array" ref="R552">IFERROR(_xlfn.IFS(Table2[[#This Row],[booking_status]]="confirmed","Expected",Table2[[#This Row],[booking_status]]="checked-out","Actual"),"No Revenue")</f>
        <v>No Revenue</v>
      </c>
      <c r="S552" s="4">
        <f>Table2[[#This Row],[Revenue_Amount]]/Table2[[#This Row],[Num_Nights]]</f>
        <v>0</v>
      </c>
    </row>
    <row r="553" spans="1:19" x14ac:dyDescent="0.3">
      <c r="A553">
        <v>552</v>
      </c>
      <c r="B553" t="s">
        <v>50</v>
      </c>
      <c r="C553" s="9">
        <v>44974</v>
      </c>
      <c r="D553" s="9">
        <v>44978</v>
      </c>
      <c r="E553" s="10">
        <v>44958</v>
      </c>
      <c r="F553" t="s">
        <v>49</v>
      </c>
      <c r="G553">
        <v>90.53</v>
      </c>
      <c r="H553">
        <v>1</v>
      </c>
      <c r="I553">
        <v>0</v>
      </c>
      <c r="J553" t="s">
        <v>55</v>
      </c>
      <c r="K553" t="s">
        <v>44</v>
      </c>
      <c r="L553" t="s">
        <v>70</v>
      </c>
      <c r="M553" t="s">
        <v>36</v>
      </c>
      <c r="N553" t="s">
        <v>41</v>
      </c>
      <c r="O553">
        <f>Table2[[#This Row],[check_out_date]]-Table2[[#This Row],[check_in_date]]</f>
        <v>4</v>
      </c>
      <c r="P553">
        <f>Table2[[#This Row],[num_adults]]+Table2[[#This Row],[num_children]]</f>
        <v>1</v>
      </c>
      <c r="Q553" s="3">
        <f>IF(OR(Table2[[#This Row],[booking_status]]="confirmed",Table2[[#This Row],[booking_status]]="checked-out"),Table2[[#This Row],[room_rate_per_night]]*Table2[[#This Row],[Num_Nights]],0)</f>
        <v>0</v>
      </c>
      <c r="R553" t="str" cm="1">
        <f t="array" ref="R553">IFERROR(_xlfn.IFS(Table2[[#This Row],[booking_status]]="confirmed","Expected",Table2[[#This Row],[booking_status]]="checked-out","Actual"),"No Revenue")</f>
        <v>No Revenue</v>
      </c>
      <c r="S553" s="4">
        <f>Table2[[#This Row],[Revenue_Amount]]/Table2[[#This Row],[Num_Nights]]</f>
        <v>0</v>
      </c>
    </row>
    <row r="554" spans="1:19" x14ac:dyDescent="0.3">
      <c r="A554">
        <v>553</v>
      </c>
      <c r="B554" t="s">
        <v>31</v>
      </c>
      <c r="C554" s="9">
        <v>45285</v>
      </c>
      <c r="D554" s="9">
        <v>45290</v>
      </c>
      <c r="E554" s="10">
        <v>45274</v>
      </c>
      <c r="F554" t="s">
        <v>49</v>
      </c>
      <c r="G554">
        <v>115.13</v>
      </c>
      <c r="H554">
        <v>2</v>
      </c>
      <c r="I554">
        <v>1</v>
      </c>
      <c r="J554" t="s">
        <v>28</v>
      </c>
      <c r="K554" t="s">
        <v>99</v>
      </c>
      <c r="L554" t="s">
        <v>21</v>
      </c>
      <c r="M554" t="s">
        <v>36</v>
      </c>
      <c r="N554" t="s">
        <v>45</v>
      </c>
      <c r="O554">
        <f>Table2[[#This Row],[check_out_date]]-Table2[[#This Row],[check_in_date]]</f>
        <v>5</v>
      </c>
      <c r="P554">
        <f>Table2[[#This Row],[num_adults]]+Table2[[#This Row],[num_children]]</f>
        <v>3</v>
      </c>
      <c r="Q554" s="3">
        <f>IF(OR(Table2[[#This Row],[booking_status]]="confirmed",Table2[[#This Row],[booking_status]]="checked-out"),Table2[[#This Row],[room_rate_per_night]]*Table2[[#This Row],[Num_Nights]],0)</f>
        <v>575.65</v>
      </c>
      <c r="R554" t="str" cm="1">
        <f t="array" ref="R554">IFERROR(_xlfn.IFS(Table2[[#This Row],[booking_status]]="confirmed","Expected",Table2[[#This Row],[booking_status]]="checked-out","Actual"),"No Revenue")</f>
        <v>Expected</v>
      </c>
      <c r="S554" s="4">
        <f>Table2[[#This Row],[Revenue_Amount]]/Table2[[#This Row],[Num_Nights]]</f>
        <v>115.13</v>
      </c>
    </row>
    <row r="555" spans="1:19" hidden="1" x14ac:dyDescent="0.3">
      <c r="A555">
        <v>554</v>
      </c>
      <c r="B555" t="s">
        <v>14</v>
      </c>
      <c r="C555" s="9">
        <v>45084</v>
      </c>
      <c r="D555" s="9">
        <v>45090</v>
      </c>
      <c r="E555" s="10">
        <v>45008</v>
      </c>
      <c r="F555" t="s">
        <v>18</v>
      </c>
      <c r="G555">
        <v>194.4</v>
      </c>
      <c r="H555">
        <v>2</v>
      </c>
      <c r="I555">
        <v>1</v>
      </c>
      <c r="J555" t="s">
        <v>35</v>
      </c>
      <c r="K555" t="s">
        <v>44</v>
      </c>
      <c r="L555" t="s">
        <v>60</v>
      </c>
      <c r="M555" t="s">
        <v>36</v>
      </c>
      <c r="N555" t="s">
        <v>23</v>
      </c>
      <c r="O555">
        <f>Table2[[#This Row],[check_out_date]]-Table2[[#This Row],[check_in_date]]</f>
        <v>6</v>
      </c>
      <c r="P555">
        <f>Table2[[#This Row],[num_adults]]+Table2[[#This Row],[num_children]]</f>
        <v>3</v>
      </c>
      <c r="Q555" s="3">
        <f>IF(OR(Table2[[#This Row],[booking_status]]="confirmed",Table2[[#This Row],[booking_status]]="checked-out"),Table2[[#This Row],[room_rate_per_night]]*Table2[[#This Row],[Num_Nights]],0)</f>
        <v>0</v>
      </c>
      <c r="R555" t="str" cm="1">
        <f t="array" ref="R555">IFERROR(_xlfn.IFS(Table2[[#This Row],[booking_status]]="confirmed","Expected",Table2[[#This Row],[booking_status]]="checked-out","Actual"),"No Revenue")</f>
        <v>No Revenue</v>
      </c>
      <c r="S555" s="4">
        <f>Table2[[#This Row],[Revenue_Amount]]/Table2[[#This Row],[Num_Nights]]</f>
        <v>0</v>
      </c>
    </row>
    <row r="556" spans="1:19" x14ac:dyDescent="0.3">
      <c r="A556">
        <v>555</v>
      </c>
      <c r="B556" t="s">
        <v>50</v>
      </c>
      <c r="C556" s="9">
        <v>45056</v>
      </c>
      <c r="D556" s="9">
        <v>45059</v>
      </c>
      <c r="E556" s="10">
        <v>45031</v>
      </c>
      <c r="F556" t="s">
        <v>54</v>
      </c>
      <c r="G556">
        <v>597.25</v>
      </c>
      <c r="H556">
        <v>2</v>
      </c>
      <c r="I556">
        <v>2</v>
      </c>
      <c r="J556" t="s">
        <v>55</v>
      </c>
      <c r="K556" t="s">
        <v>99</v>
      </c>
      <c r="L556" t="s">
        <v>21</v>
      </c>
      <c r="M556" t="s">
        <v>22</v>
      </c>
      <c r="N556" t="s">
        <v>41</v>
      </c>
      <c r="O556">
        <f>Table2[[#This Row],[check_out_date]]-Table2[[#This Row],[check_in_date]]</f>
        <v>3</v>
      </c>
      <c r="P556">
        <f>Table2[[#This Row],[num_adults]]+Table2[[#This Row],[num_children]]</f>
        <v>4</v>
      </c>
      <c r="Q556" s="3">
        <f>IF(OR(Table2[[#This Row],[booking_status]]="confirmed",Table2[[#This Row],[booking_status]]="checked-out"),Table2[[#This Row],[room_rate_per_night]]*Table2[[#This Row],[Num_Nights]],0)</f>
        <v>1791.75</v>
      </c>
      <c r="R556" t="str" cm="1">
        <f t="array" ref="R556">IFERROR(_xlfn.IFS(Table2[[#This Row],[booking_status]]="confirmed","Expected",Table2[[#This Row],[booking_status]]="checked-out","Actual"),"No Revenue")</f>
        <v>Expected</v>
      </c>
      <c r="S556" s="4">
        <f>Table2[[#This Row],[Revenue_Amount]]/Table2[[#This Row],[Num_Nights]]</f>
        <v>597.25</v>
      </c>
    </row>
    <row r="557" spans="1:19" x14ac:dyDescent="0.3">
      <c r="A557">
        <v>556</v>
      </c>
      <c r="B557" t="s">
        <v>14</v>
      </c>
      <c r="C557" s="9">
        <v>45226</v>
      </c>
      <c r="D557" s="9">
        <v>45233</v>
      </c>
      <c r="E557" s="10">
        <v>45206</v>
      </c>
      <c r="F557" t="s">
        <v>27</v>
      </c>
      <c r="G557">
        <v>174.35</v>
      </c>
      <c r="H557">
        <v>1</v>
      </c>
      <c r="I557">
        <v>0</v>
      </c>
      <c r="J557" t="s">
        <v>19</v>
      </c>
      <c r="K557" t="s">
        <v>44</v>
      </c>
      <c r="L557" t="s">
        <v>21</v>
      </c>
      <c r="M557" t="s">
        <v>36</v>
      </c>
      <c r="N557" t="s">
        <v>41</v>
      </c>
      <c r="O557">
        <f>Table2[[#This Row],[check_out_date]]-Table2[[#This Row],[check_in_date]]</f>
        <v>7</v>
      </c>
      <c r="P557">
        <f>Table2[[#This Row],[num_adults]]+Table2[[#This Row],[num_children]]</f>
        <v>1</v>
      </c>
      <c r="Q557" s="3">
        <f>IF(OR(Table2[[#This Row],[booking_status]]="confirmed",Table2[[#This Row],[booking_status]]="checked-out"),Table2[[#This Row],[room_rate_per_night]]*Table2[[#This Row],[Num_Nights]],0)</f>
        <v>1220.45</v>
      </c>
      <c r="R557" t="str" cm="1">
        <f t="array" ref="R557">IFERROR(_xlfn.IFS(Table2[[#This Row],[booking_status]]="confirmed","Expected",Table2[[#This Row],[booking_status]]="checked-out","Actual"),"No Revenue")</f>
        <v>Expected</v>
      </c>
      <c r="S557" s="4">
        <f>Table2[[#This Row],[Revenue_Amount]]/Table2[[#This Row],[Num_Nights]]</f>
        <v>174.35</v>
      </c>
    </row>
    <row r="558" spans="1:19" x14ac:dyDescent="0.3">
      <c r="A558">
        <v>557</v>
      </c>
      <c r="B558" t="s">
        <v>14</v>
      </c>
      <c r="C558" s="9">
        <v>45132</v>
      </c>
      <c r="D558" s="9">
        <v>45144</v>
      </c>
      <c r="E558" s="10">
        <v>45110</v>
      </c>
      <c r="F558" t="s">
        <v>49</v>
      </c>
      <c r="G558">
        <v>72.19</v>
      </c>
      <c r="H558">
        <v>3</v>
      </c>
      <c r="I558">
        <v>1</v>
      </c>
      <c r="J558" t="s">
        <v>28</v>
      </c>
      <c r="K558" t="s">
        <v>44</v>
      </c>
      <c r="L558" t="s">
        <v>21</v>
      </c>
      <c r="M558" t="s">
        <v>22</v>
      </c>
      <c r="N558" t="s">
        <v>41</v>
      </c>
      <c r="O558">
        <f>Table2[[#This Row],[check_out_date]]-Table2[[#This Row],[check_in_date]]</f>
        <v>12</v>
      </c>
      <c r="P558">
        <f>Table2[[#This Row],[num_adults]]+Table2[[#This Row],[num_children]]</f>
        <v>4</v>
      </c>
      <c r="Q558" s="3">
        <f>IF(OR(Table2[[#This Row],[booking_status]]="confirmed",Table2[[#This Row],[booking_status]]="checked-out"),Table2[[#This Row],[room_rate_per_night]]*Table2[[#This Row],[Num_Nights]],0)</f>
        <v>866.28</v>
      </c>
      <c r="R558" t="str" cm="1">
        <f t="array" ref="R558">IFERROR(_xlfn.IFS(Table2[[#This Row],[booking_status]]="confirmed","Expected",Table2[[#This Row],[booking_status]]="checked-out","Actual"),"No Revenue")</f>
        <v>Expected</v>
      </c>
      <c r="S558" s="4">
        <f>Table2[[#This Row],[Revenue_Amount]]/Table2[[#This Row],[Num_Nights]]</f>
        <v>72.19</v>
      </c>
    </row>
    <row r="559" spans="1:19" x14ac:dyDescent="0.3">
      <c r="A559">
        <v>558</v>
      </c>
      <c r="B559" t="s">
        <v>50</v>
      </c>
      <c r="C559" s="9">
        <v>45020</v>
      </c>
      <c r="D559" s="9">
        <v>45027</v>
      </c>
      <c r="E559" s="10">
        <v>45016</v>
      </c>
      <c r="F559" t="s">
        <v>18</v>
      </c>
      <c r="G559">
        <v>344.57</v>
      </c>
      <c r="H559">
        <v>1</v>
      </c>
      <c r="I559">
        <v>0</v>
      </c>
      <c r="J559" t="s">
        <v>19</v>
      </c>
      <c r="K559" t="s">
        <v>66</v>
      </c>
      <c r="L559" t="s">
        <v>56</v>
      </c>
      <c r="M559" t="s">
        <v>36</v>
      </c>
      <c r="N559" t="s">
        <v>95</v>
      </c>
      <c r="O559">
        <f>Table2[[#This Row],[check_out_date]]-Table2[[#This Row],[check_in_date]]</f>
        <v>7</v>
      </c>
      <c r="P559">
        <f>Table2[[#This Row],[num_adults]]+Table2[[#This Row],[num_children]]</f>
        <v>1</v>
      </c>
      <c r="Q559" s="3">
        <f>IF(OR(Table2[[#This Row],[booking_status]]="confirmed",Table2[[#This Row],[booking_status]]="checked-out"),Table2[[#This Row],[room_rate_per_night]]*Table2[[#This Row],[Num_Nights]],0)</f>
        <v>2411.9899999999998</v>
      </c>
      <c r="R559" t="str" cm="1">
        <f t="array" ref="R559">IFERROR(_xlfn.IFS(Table2[[#This Row],[booking_status]]="confirmed","Expected",Table2[[#This Row],[booking_status]]="checked-out","Actual"),"No Revenue")</f>
        <v>Actual</v>
      </c>
      <c r="S559" s="4">
        <f>Table2[[#This Row],[Revenue_Amount]]/Table2[[#This Row],[Num_Nights]]</f>
        <v>344.57</v>
      </c>
    </row>
    <row r="560" spans="1:19" x14ac:dyDescent="0.3">
      <c r="A560">
        <v>559</v>
      </c>
      <c r="B560" t="s">
        <v>37</v>
      </c>
      <c r="C560" s="9">
        <v>45280</v>
      </c>
      <c r="D560" s="9">
        <v>45289</v>
      </c>
      <c r="E560" s="10">
        <v>45220</v>
      </c>
      <c r="F560" t="s">
        <v>49</v>
      </c>
      <c r="G560">
        <v>140.06</v>
      </c>
      <c r="H560">
        <v>1</v>
      </c>
      <c r="I560">
        <v>0</v>
      </c>
      <c r="J560" t="s">
        <v>55</v>
      </c>
      <c r="K560" t="s">
        <v>66</v>
      </c>
      <c r="L560" t="s">
        <v>21</v>
      </c>
      <c r="M560" t="s">
        <v>36</v>
      </c>
      <c r="N560" t="s">
        <v>23</v>
      </c>
      <c r="O560">
        <f>Table2[[#This Row],[check_out_date]]-Table2[[#This Row],[check_in_date]]</f>
        <v>9</v>
      </c>
      <c r="P560">
        <f>Table2[[#This Row],[num_adults]]+Table2[[#This Row],[num_children]]</f>
        <v>1</v>
      </c>
      <c r="Q560" s="3">
        <f>IF(OR(Table2[[#This Row],[booking_status]]="confirmed",Table2[[#This Row],[booking_status]]="checked-out"),Table2[[#This Row],[room_rate_per_night]]*Table2[[#This Row],[Num_Nights]],0)</f>
        <v>1260.54</v>
      </c>
      <c r="R560" t="str" cm="1">
        <f t="array" ref="R560">IFERROR(_xlfn.IFS(Table2[[#This Row],[booking_status]]="confirmed","Expected",Table2[[#This Row],[booking_status]]="checked-out","Actual"),"No Revenue")</f>
        <v>Expected</v>
      </c>
      <c r="S560" s="4">
        <f>Table2[[#This Row],[Revenue_Amount]]/Table2[[#This Row],[Num_Nights]]</f>
        <v>140.06</v>
      </c>
    </row>
    <row r="561" spans="1:19" hidden="1" x14ac:dyDescent="0.3">
      <c r="A561">
        <v>560</v>
      </c>
      <c r="B561" t="s">
        <v>31</v>
      </c>
      <c r="C561" s="9">
        <v>45285</v>
      </c>
      <c r="D561" s="9">
        <v>45288</v>
      </c>
      <c r="E561" s="10">
        <v>45248</v>
      </c>
      <c r="F561" t="s">
        <v>18</v>
      </c>
      <c r="G561">
        <v>173.34</v>
      </c>
      <c r="H561">
        <v>1</v>
      </c>
      <c r="I561">
        <v>1</v>
      </c>
      <c r="J561" t="s">
        <v>35</v>
      </c>
      <c r="K561" t="s">
        <v>44</v>
      </c>
      <c r="L561" t="s">
        <v>70</v>
      </c>
      <c r="M561" t="s">
        <v>36</v>
      </c>
      <c r="N561" t="s">
        <v>41</v>
      </c>
      <c r="O561">
        <f>Table2[[#This Row],[check_out_date]]-Table2[[#This Row],[check_in_date]]</f>
        <v>3</v>
      </c>
      <c r="P561">
        <f>Table2[[#This Row],[num_adults]]+Table2[[#This Row],[num_children]]</f>
        <v>2</v>
      </c>
      <c r="Q561" s="3">
        <f>IF(OR(Table2[[#This Row],[booking_status]]="confirmed",Table2[[#This Row],[booking_status]]="checked-out"),Table2[[#This Row],[room_rate_per_night]]*Table2[[#This Row],[Num_Nights]],0)</f>
        <v>0</v>
      </c>
      <c r="R561" t="str" cm="1">
        <f t="array" ref="R561">IFERROR(_xlfn.IFS(Table2[[#This Row],[booking_status]]="confirmed","Expected",Table2[[#This Row],[booking_status]]="checked-out","Actual"),"No Revenue")</f>
        <v>No Revenue</v>
      </c>
      <c r="S561" s="4">
        <f>Table2[[#This Row],[Revenue_Amount]]/Table2[[#This Row],[Num_Nights]]</f>
        <v>0</v>
      </c>
    </row>
    <row r="562" spans="1:19" x14ac:dyDescent="0.3">
      <c r="A562">
        <v>561</v>
      </c>
      <c r="B562" t="s">
        <v>14</v>
      </c>
      <c r="C562" s="9">
        <v>44942</v>
      </c>
      <c r="D562" s="9">
        <v>44948</v>
      </c>
      <c r="E562" s="10">
        <v>44891</v>
      </c>
      <c r="F562" t="s">
        <v>27</v>
      </c>
      <c r="G562">
        <v>167.62</v>
      </c>
      <c r="H562">
        <v>2</v>
      </c>
      <c r="I562">
        <v>0</v>
      </c>
      <c r="J562" t="s">
        <v>19</v>
      </c>
      <c r="K562" t="s">
        <v>29</v>
      </c>
      <c r="L562" t="s">
        <v>21</v>
      </c>
      <c r="M562" t="s">
        <v>36</v>
      </c>
      <c r="N562" t="s">
        <v>41</v>
      </c>
      <c r="O562">
        <f>Table2[[#This Row],[check_out_date]]-Table2[[#This Row],[check_in_date]]</f>
        <v>6</v>
      </c>
      <c r="P562">
        <f>Table2[[#This Row],[num_adults]]+Table2[[#This Row],[num_children]]</f>
        <v>2</v>
      </c>
      <c r="Q562" s="3">
        <f>IF(OR(Table2[[#This Row],[booking_status]]="confirmed",Table2[[#This Row],[booking_status]]="checked-out"),Table2[[#This Row],[room_rate_per_night]]*Table2[[#This Row],[Num_Nights]],0)</f>
        <v>1005.72</v>
      </c>
      <c r="R562" t="str" cm="1">
        <f t="array" ref="R562">IFERROR(_xlfn.IFS(Table2[[#This Row],[booking_status]]="confirmed","Expected",Table2[[#This Row],[booking_status]]="checked-out","Actual"),"No Revenue")</f>
        <v>Expected</v>
      </c>
      <c r="S562" s="4">
        <f>Table2[[#This Row],[Revenue_Amount]]/Table2[[#This Row],[Num_Nights]]</f>
        <v>167.62</v>
      </c>
    </row>
    <row r="563" spans="1:19" x14ac:dyDescent="0.3">
      <c r="A563">
        <v>562</v>
      </c>
      <c r="B563" t="s">
        <v>37</v>
      </c>
      <c r="C563" s="9">
        <v>45093</v>
      </c>
      <c r="D563" s="9">
        <v>45099</v>
      </c>
      <c r="E563" s="10">
        <v>45065</v>
      </c>
      <c r="F563" t="s">
        <v>49</v>
      </c>
      <c r="G563">
        <v>141.04</v>
      </c>
      <c r="H563">
        <v>2</v>
      </c>
      <c r="I563">
        <v>0</v>
      </c>
      <c r="J563" t="s">
        <v>28</v>
      </c>
      <c r="K563" t="s">
        <v>29</v>
      </c>
      <c r="L563" t="s">
        <v>56</v>
      </c>
      <c r="M563" t="s">
        <v>36</v>
      </c>
      <c r="N563" t="s">
        <v>95</v>
      </c>
      <c r="O563">
        <f>Table2[[#This Row],[check_out_date]]-Table2[[#This Row],[check_in_date]]</f>
        <v>6</v>
      </c>
      <c r="P563">
        <f>Table2[[#This Row],[num_adults]]+Table2[[#This Row],[num_children]]</f>
        <v>2</v>
      </c>
      <c r="Q563" s="3">
        <f>IF(OR(Table2[[#This Row],[booking_status]]="confirmed",Table2[[#This Row],[booking_status]]="checked-out"),Table2[[#This Row],[room_rate_per_night]]*Table2[[#This Row],[Num_Nights]],0)</f>
        <v>846.24</v>
      </c>
      <c r="R563" t="str" cm="1">
        <f t="array" ref="R563">IFERROR(_xlfn.IFS(Table2[[#This Row],[booking_status]]="confirmed","Expected",Table2[[#This Row],[booking_status]]="checked-out","Actual"),"No Revenue")</f>
        <v>Actual</v>
      </c>
      <c r="S563" s="4">
        <f>Table2[[#This Row],[Revenue_Amount]]/Table2[[#This Row],[Num_Nights]]</f>
        <v>141.04</v>
      </c>
    </row>
    <row r="564" spans="1:19" x14ac:dyDescent="0.3">
      <c r="A564">
        <v>563</v>
      </c>
      <c r="B564" t="s">
        <v>31</v>
      </c>
      <c r="C564" s="9">
        <v>45064</v>
      </c>
      <c r="D564" s="9">
        <v>45072</v>
      </c>
      <c r="E564" s="10">
        <v>45056</v>
      </c>
      <c r="F564" t="s">
        <v>27</v>
      </c>
      <c r="G564">
        <v>118.48</v>
      </c>
      <c r="H564">
        <v>2</v>
      </c>
      <c r="I564">
        <v>0</v>
      </c>
      <c r="J564" t="s">
        <v>55</v>
      </c>
      <c r="K564" t="s">
        <v>29</v>
      </c>
      <c r="L564" t="s">
        <v>21</v>
      </c>
      <c r="M564" t="s">
        <v>36</v>
      </c>
      <c r="N564" t="s">
        <v>41</v>
      </c>
      <c r="O564">
        <f>Table2[[#This Row],[check_out_date]]-Table2[[#This Row],[check_in_date]]</f>
        <v>8</v>
      </c>
      <c r="P564">
        <f>Table2[[#This Row],[num_adults]]+Table2[[#This Row],[num_children]]</f>
        <v>2</v>
      </c>
      <c r="Q564" s="3">
        <f>IF(OR(Table2[[#This Row],[booking_status]]="confirmed",Table2[[#This Row],[booking_status]]="checked-out"),Table2[[#This Row],[room_rate_per_night]]*Table2[[#This Row],[Num_Nights]],0)</f>
        <v>947.84</v>
      </c>
      <c r="R564" t="str" cm="1">
        <f t="array" ref="R564">IFERROR(_xlfn.IFS(Table2[[#This Row],[booking_status]]="confirmed","Expected",Table2[[#This Row],[booking_status]]="checked-out","Actual"),"No Revenue")</f>
        <v>Expected</v>
      </c>
      <c r="S564" s="4">
        <f>Table2[[#This Row],[Revenue_Amount]]/Table2[[#This Row],[Num_Nights]]</f>
        <v>118.48</v>
      </c>
    </row>
    <row r="565" spans="1:19" x14ac:dyDescent="0.3">
      <c r="A565">
        <v>564</v>
      </c>
      <c r="B565" t="s">
        <v>14</v>
      </c>
      <c r="C565" s="9">
        <v>45086</v>
      </c>
      <c r="D565" s="9">
        <v>45089</v>
      </c>
      <c r="E565" s="10">
        <v>45063</v>
      </c>
      <c r="F565" t="s">
        <v>49</v>
      </c>
      <c r="G565">
        <v>65.31</v>
      </c>
      <c r="H565">
        <v>4</v>
      </c>
      <c r="I565">
        <v>0</v>
      </c>
      <c r="J565" t="s">
        <v>55</v>
      </c>
      <c r="K565" t="s">
        <v>44</v>
      </c>
      <c r="L565" t="s">
        <v>60</v>
      </c>
      <c r="M565" t="s">
        <v>36</v>
      </c>
      <c r="N565" t="s">
        <v>95</v>
      </c>
      <c r="O565">
        <f>Table2[[#This Row],[check_out_date]]-Table2[[#This Row],[check_in_date]]</f>
        <v>3</v>
      </c>
      <c r="P565">
        <f>Table2[[#This Row],[num_adults]]+Table2[[#This Row],[num_children]]</f>
        <v>4</v>
      </c>
      <c r="Q565" s="3">
        <f>IF(OR(Table2[[#This Row],[booking_status]]="confirmed",Table2[[#This Row],[booking_status]]="checked-out"),Table2[[#This Row],[room_rate_per_night]]*Table2[[#This Row],[Num_Nights]],0)</f>
        <v>0</v>
      </c>
      <c r="R565" t="str" cm="1">
        <f t="array" ref="R565">IFERROR(_xlfn.IFS(Table2[[#This Row],[booking_status]]="confirmed","Expected",Table2[[#This Row],[booking_status]]="checked-out","Actual"),"No Revenue")</f>
        <v>No Revenue</v>
      </c>
      <c r="S565" s="4">
        <f>Table2[[#This Row],[Revenue_Amount]]/Table2[[#This Row],[Num_Nights]]</f>
        <v>0</v>
      </c>
    </row>
    <row r="566" spans="1:19" x14ac:dyDescent="0.3">
      <c r="A566">
        <v>565</v>
      </c>
      <c r="B566" t="s">
        <v>31</v>
      </c>
      <c r="C566" s="9">
        <v>44929</v>
      </c>
      <c r="D566" s="9">
        <v>44934</v>
      </c>
      <c r="E566" s="10">
        <v>44907</v>
      </c>
      <c r="F566" t="s">
        <v>49</v>
      </c>
      <c r="G566">
        <v>74.739999999999995</v>
      </c>
      <c r="H566">
        <v>1</v>
      </c>
      <c r="I566">
        <v>2</v>
      </c>
      <c r="J566" t="s">
        <v>94</v>
      </c>
      <c r="K566" t="s">
        <v>66</v>
      </c>
      <c r="L566" t="s">
        <v>21</v>
      </c>
      <c r="M566" t="s">
        <v>36</v>
      </c>
      <c r="N566" t="s">
        <v>41</v>
      </c>
      <c r="O566">
        <f>Table2[[#This Row],[check_out_date]]-Table2[[#This Row],[check_in_date]]</f>
        <v>5</v>
      </c>
      <c r="P566">
        <f>Table2[[#This Row],[num_adults]]+Table2[[#This Row],[num_children]]</f>
        <v>3</v>
      </c>
      <c r="Q566" s="3">
        <f>IF(OR(Table2[[#This Row],[booking_status]]="confirmed",Table2[[#This Row],[booking_status]]="checked-out"),Table2[[#This Row],[room_rate_per_night]]*Table2[[#This Row],[Num_Nights]],0)</f>
        <v>373.7</v>
      </c>
      <c r="R566" t="str" cm="1">
        <f t="array" ref="R566">IFERROR(_xlfn.IFS(Table2[[#This Row],[booking_status]]="confirmed","Expected",Table2[[#This Row],[booking_status]]="checked-out","Actual"),"No Revenue")</f>
        <v>Expected</v>
      </c>
      <c r="S566" s="4">
        <f>Table2[[#This Row],[Revenue_Amount]]/Table2[[#This Row],[Num_Nights]]</f>
        <v>74.739999999999995</v>
      </c>
    </row>
    <row r="567" spans="1:19" hidden="1" x14ac:dyDescent="0.3">
      <c r="A567">
        <v>566</v>
      </c>
      <c r="B567" t="s">
        <v>37</v>
      </c>
      <c r="C567" s="9">
        <v>45253</v>
      </c>
      <c r="D567" s="9">
        <v>45263</v>
      </c>
      <c r="E567" s="10">
        <v>45207</v>
      </c>
      <c r="F567" t="s">
        <v>18</v>
      </c>
      <c r="G567">
        <v>214.64</v>
      </c>
      <c r="H567">
        <v>1</v>
      </c>
      <c r="I567">
        <v>3</v>
      </c>
      <c r="J567" t="s">
        <v>35</v>
      </c>
      <c r="K567" t="s">
        <v>44</v>
      </c>
      <c r="L567" t="s">
        <v>56</v>
      </c>
      <c r="M567" t="s">
        <v>22</v>
      </c>
      <c r="N567" t="s">
        <v>23</v>
      </c>
      <c r="O567">
        <f>Table2[[#This Row],[check_out_date]]-Table2[[#This Row],[check_in_date]]</f>
        <v>10</v>
      </c>
      <c r="P567">
        <f>Table2[[#This Row],[num_adults]]+Table2[[#This Row],[num_children]]</f>
        <v>4</v>
      </c>
      <c r="Q567" s="3">
        <f>IF(OR(Table2[[#This Row],[booking_status]]="confirmed",Table2[[#This Row],[booking_status]]="checked-out"),Table2[[#This Row],[room_rate_per_night]]*Table2[[#This Row],[Num_Nights]],0)</f>
        <v>2146.3999999999996</v>
      </c>
      <c r="R567" t="str" cm="1">
        <f t="array" ref="R567">IFERROR(_xlfn.IFS(Table2[[#This Row],[booking_status]]="confirmed","Expected",Table2[[#This Row],[booking_status]]="checked-out","Actual"),"No Revenue")</f>
        <v>Actual</v>
      </c>
      <c r="S567" s="4">
        <f>Table2[[#This Row],[Revenue_Amount]]/Table2[[#This Row],[Num_Nights]]</f>
        <v>214.63999999999996</v>
      </c>
    </row>
    <row r="568" spans="1:19" x14ac:dyDescent="0.3">
      <c r="A568">
        <v>567</v>
      </c>
      <c r="B568" t="s">
        <v>14</v>
      </c>
      <c r="C568" s="9">
        <v>45291</v>
      </c>
      <c r="D568" s="9">
        <v>45295</v>
      </c>
      <c r="E568" s="10">
        <v>45280</v>
      </c>
      <c r="F568" t="s">
        <v>18</v>
      </c>
      <c r="G568">
        <v>177.28</v>
      </c>
      <c r="H568">
        <v>1</v>
      </c>
      <c r="I568">
        <v>0</v>
      </c>
      <c r="J568" t="s">
        <v>55</v>
      </c>
      <c r="K568" t="s">
        <v>29</v>
      </c>
      <c r="L568" t="s">
        <v>56</v>
      </c>
      <c r="M568" t="s">
        <v>36</v>
      </c>
      <c r="N568" t="s">
        <v>45</v>
      </c>
      <c r="O568">
        <f>Table2[[#This Row],[check_out_date]]-Table2[[#This Row],[check_in_date]]</f>
        <v>4</v>
      </c>
      <c r="P568">
        <f>Table2[[#This Row],[num_adults]]+Table2[[#This Row],[num_children]]</f>
        <v>1</v>
      </c>
      <c r="Q568" s="3">
        <f>IF(OR(Table2[[#This Row],[booking_status]]="confirmed",Table2[[#This Row],[booking_status]]="checked-out"),Table2[[#This Row],[room_rate_per_night]]*Table2[[#This Row],[Num_Nights]],0)</f>
        <v>709.12</v>
      </c>
      <c r="R568" t="str" cm="1">
        <f t="array" ref="R568">IFERROR(_xlfn.IFS(Table2[[#This Row],[booking_status]]="confirmed","Expected",Table2[[#This Row],[booking_status]]="checked-out","Actual"),"No Revenue")</f>
        <v>Actual</v>
      </c>
      <c r="S568" s="4">
        <f>Table2[[#This Row],[Revenue_Amount]]/Table2[[#This Row],[Num_Nights]]</f>
        <v>177.28</v>
      </c>
    </row>
    <row r="569" spans="1:19" x14ac:dyDescent="0.3">
      <c r="A569">
        <v>568</v>
      </c>
      <c r="B569" t="s">
        <v>50</v>
      </c>
      <c r="C569" s="9">
        <v>45053</v>
      </c>
      <c r="D569" s="9">
        <v>45064</v>
      </c>
      <c r="E569" s="10">
        <v>45028</v>
      </c>
      <c r="F569" t="s">
        <v>49</v>
      </c>
      <c r="G569">
        <v>118.95</v>
      </c>
      <c r="H569">
        <v>2</v>
      </c>
      <c r="I569">
        <v>0</v>
      </c>
      <c r="J569" t="s">
        <v>55</v>
      </c>
      <c r="K569" t="s">
        <v>99</v>
      </c>
      <c r="L569" t="s">
        <v>21</v>
      </c>
      <c r="M569" t="s">
        <v>36</v>
      </c>
      <c r="N569" t="s">
        <v>41</v>
      </c>
      <c r="O569">
        <f>Table2[[#This Row],[check_out_date]]-Table2[[#This Row],[check_in_date]]</f>
        <v>11</v>
      </c>
      <c r="P569">
        <f>Table2[[#This Row],[num_adults]]+Table2[[#This Row],[num_children]]</f>
        <v>2</v>
      </c>
      <c r="Q569" s="3">
        <f>IF(OR(Table2[[#This Row],[booking_status]]="confirmed",Table2[[#This Row],[booking_status]]="checked-out"),Table2[[#This Row],[room_rate_per_night]]*Table2[[#This Row],[Num_Nights]],0)</f>
        <v>1308.45</v>
      </c>
      <c r="R569" t="str" cm="1">
        <f t="array" ref="R569">IFERROR(_xlfn.IFS(Table2[[#This Row],[booking_status]]="confirmed","Expected",Table2[[#This Row],[booking_status]]="checked-out","Actual"),"No Revenue")</f>
        <v>Expected</v>
      </c>
      <c r="S569" s="4">
        <f>Table2[[#This Row],[Revenue_Amount]]/Table2[[#This Row],[Num_Nights]]</f>
        <v>118.95</v>
      </c>
    </row>
    <row r="570" spans="1:19" x14ac:dyDescent="0.3">
      <c r="A570">
        <v>569</v>
      </c>
      <c r="B570" t="s">
        <v>50</v>
      </c>
      <c r="C570" s="9">
        <v>45150</v>
      </c>
      <c r="D570" s="9">
        <v>45154</v>
      </c>
      <c r="E570" s="10">
        <v>45129</v>
      </c>
      <c r="F570" t="s">
        <v>18</v>
      </c>
      <c r="G570">
        <v>311.7</v>
      </c>
      <c r="H570">
        <v>1</v>
      </c>
      <c r="I570">
        <v>0</v>
      </c>
      <c r="J570" t="s">
        <v>55</v>
      </c>
      <c r="K570" t="s">
        <v>20</v>
      </c>
      <c r="L570" t="s">
        <v>56</v>
      </c>
      <c r="M570" t="s">
        <v>22</v>
      </c>
      <c r="N570" t="s">
        <v>30</v>
      </c>
      <c r="O570">
        <f>Table2[[#This Row],[check_out_date]]-Table2[[#This Row],[check_in_date]]</f>
        <v>4</v>
      </c>
      <c r="P570">
        <f>Table2[[#This Row],[num_adults]]+Table2[[#This Row],[num_children]]</f>
        <v>1</v>
      </c>
      <c r="Q570" s="3">
        <f>IF(OR(Table2[[#This Row],[booking_status]]="confirmed",Table2[[#This Row],[booking_status]]="checked-out"),Table2[[#This Row],[room_rate_per_night]]*Table2[[#This Row],[Num_Nights]],0)</f>
        <v>1246.8</v>
      </c>
      <c r="R570" t="str" cm="1">
        <f t="array" ref="R570">IFERROR(_xlfn.IFS(Table2[[#This Row],[booking_status]]="confirmed","Expected",Table2[[#This Row],[booking_status]]="checked-out","Actual"),"No Revenue")</f>
        <v>Actual</v>
      </c>
      <c r="S570" s="4">
        <f>Table2[[#This Row],[Revenue_Amount]]/Table2[[#This Row],[Num_Nights]]</f>
        <v>311.7</v>
      </c>
    </row>
    <row r="571" spans="1:19" x14ac:dyDescent="0.3">
      <c r="A571">
        <v>570</v>
      </c>
      <c r="B571" t="s">
        <v>50</v>
      </c>
      <c r="C571" s="9">
        <v>45067</v>
      </c>
      <c r="D571" s="9">
        <v>45077</v>
      </c>
      <c r="E571" s="10">
        <v>45016</v>
      </c>
      <c r="F571" t="s">
        <v>54</v>
      </c>
      <c r="G571">
        <v>386.06</v>
      </c>
      <c r="H571">
        <v>2</v>
      </c>
      <c r="I571">
        <v>0</v>
      </c>
      <c r="J571" t="s">
        <v>28</v>
      </c>
      <c r="K571" t="s">
        <v>20</v>
      </c>
      <c r="L571" t="s">
        <v>21</v>
      </c>
      <c r="M571" t="s">
        <v>36</v>
      </c>
      <c r="N571" t="s">
        <v>23</v>
      </c>
      <c r="O571">
        <f>Table2[[#This Row],[check_out_date]]-Table2[[#This Row],[check_in_date]]</f>
        <v>10</v>
      </c>
      <c r="P571">
        <f>Table2[[#This Row],[num_adults]]+Table2[[#This Row],[num_children]]</f>
        <v>2</v>
      </c>
      <c r="Q571" s="3">
        <f>IF(OR(Table2[[#This Row],[booking_status]]="confirmed",Table2[[#This Row],[booking_status]]="checked-out"),Table2[[#This Row],[room_rate_per_night]]*Table2[[#This Row],[Num_Nights]],0)</f>
        <v>3860.6</v>
      </c>
      <c r="R571" t="str" cm="1">
        <f t="array" ref="R571">IFERROR(_xlfn.IFS(Table2[[#This Row],[booking_status]]="confirmed","Expected",Table2[[#This Row],[booking_status]]="checked-out","Actual"),"No Revenue")</f>
        <v>Expected</v>
      </c>
      <c r="S571" s="4">
        <f>Table2[[#This Row],[Revenue_Amount]]/Table2[[#This Row],[Num_Nights]]</f>
        <v>386.06</v>
      </c>
    </row>
    <row r="572" spans="1:19" hidden="1" x14ac:dyDescent="0.3">
      <c r="A572">
        <v>571</v>
      </c>
      <c r="B572" t="s">
        <v>37</v>
      </c>
      <c r="C572" s="9">
        <v>45022</v>
      </c>
      <c r="D572" s="9">
        <v>45028</v>
      </c>
      <c r="E572" s="10">
        <v>45013</v>
      </c>
      <c r="F572" t="s">
        <v>18</v>
      </c>
      <c r="G572">
        <v>262.7</v>
      </c>
      <c r="H572">
        <v>1</v>
      </c>
      <c r="I572">
        <v>0</v>
      </c>
      <c r="J572" t="s">
        <v>35</v>
      </c>
      <c r="K572" t="s">
        <v>29</v>
      </c>
      <c r="L572" t="s">
        <v>21</v>
      </c>
      <c r="M572" t="s">
        <v>22</v>
      </c>
      <c r="N572" t="s">
        <v>23</v>
      </c>
      <c r="O572">
        <f>Table2[[#This Row],[check_out_date]]-Table2[[#This Row],[check_in_date]]</f>
        <v>6</v>
      </c>
      <c r="P572">
        <f>Table2[[#This Row],[num_adults]]+Table2[[#This Row],[num_children]]</f>
        <v>1</v>
      </c>
      <c r="Q572" s="3">
        <f>IF(OR(Table2[[#This Row],[booking_status]]="confirmed",Table2[[#This Row],[booking_status]]="checked-out"),Table2[[#This Row],[room_rate_per_night]]*Table2[[#This Row],[Num_Nights]],0)</f>
        <v>1576.1999999999998</v>
      </c>
      <c r="R572" t="str" cm="1">
        <f t="array" ref="R572">IFERROR(_xlfn.IFS(Table2[[#This Row],[booking_status]]="confirmed","Expected",Table2[[#This Row],[booking_status]]="checked-out","Actual"),"No Revenue")</f>
        <v>Expected</v>
      </c>
      <c r="S572" s="4">
        <f>Table2[[#This Row],[Revenue_Amount]]/Table2[[#This Row],[Num_Nights]]</f>
        <v>262.7</v>
      </c>
    </row>
    <row r="573" spans="1:19" x14ac:dyDescent="0.3">
      <c r="A573">
        <v>572</v>
      </c>
      <c r="B573" t="s">
        <v>31</v>
      </c>
      <c r="C573" s="9">
        <v>44928</v>
      </c>
      <c r="D573" s="9">
        <v>44929</v>
      </c>
      <c r="E573" s="10">
        <v>44906</v>
      </c>
      <c r="F573" t="s">
        <v>54</v>
      </c>
      <c r="G573">
        <v>310.05</v>
      </c>
      <c r="H573">
        <v>1</v>
      </c>
      <c r="I573">
        <v>0</v>
      </c>
      <c r="J573" t="s">
        <v>55</v>
      </c>
      <c r="K573" t="s">
        <v>29</v>
      </c>
      <c r="L573" t="s">
        <v>56</v>
      </c>
      <c r="M573" t="s">
        <v>36</v>
      </c>
      <c r="N573" t="s">
        <v>95</v>
      </c>
      <c r="O573">
        <f>Table2[[#This Row],[check_out_date]]-Table2[[#This Row],[check_in_date]]</f>
        <v>1</v>
      </c>
      <c r="P573">
        <f>Table2[[#This Row],[num_adults]]+Table2[[#This Row],[num_children]]</f>
        <v>1</v>
      </c>
      <c r="Q573" s="3">
        <f>IF(OR(Table2[[#This Row],[booking_status]]="confirmed",Table2[[#This Row],[booking_status]]="checked-out"),Table2[[#This Row],[room_rate_per_night]]*Table2[[#This Row],[Num_Nights]],0)</f>
        <v>310.05</v>
      </c>
      <c r="R573" t="str" cm="1">
        <f t="array" ref="R573">IFERROR(_xlfn.IFS(Table2[[#This Row],[booking_status]]="confirmed","Expected",Table2[[#This Row],[booking_status]]="checked-out","Actual"),"No Revenue")</f>
        <v>Actual</v>
      </c>
      <c r="S573" s="4">
        <f>Table2[[#This Row],[Revenue_Amount]]/Table2[[#This Row],[Num_Nights]]</f>
        <v>310.05</v>
      </c>
    </row>
    <row r="574" spans="1:19" x14ac:dyDescent="0.3">
      <c r="A574">
        <v>573</v>
      </c>
      <c r="B574" t="s">
        <v>50</v>
      </c>
      <c r="C574" s="9">
        <v>45013</v>
      </c>
      <c r="D574" s="9">
        <v>45017</v>
      </c>
      <c r="E574" s="10">
        <v>44999</v>
      </c>
      <c r="F574" t="s">
        <v>49</v>
      </c>
      <c r="G574">
        <v>130.33000000000001</v>
      </c>
      <c r="H574">
        <v>1</v>
      </c>
      <c r="I574">
        <v>0</v>
      </c>
      <c r="J574" t="s">
        <v>94</v>
      </c>
      <c r="K574" t="s">
        <v>29</v>
      </c>
      <c r="L574" t="s">
        <v>21</v>
      </c>
      <c r="M574" t="s">
        <v>22</v>
      </c>
      <c r="N574" t="s">
        <v>41</v>
      </c>
      <c r="O574">
        <f>Table2[[#This Row],[check_out_date]]-Table2[[#This Row],[check_in_date]]</f>
        <v>4</v>
      </c>
      <c r="P574">
        <f>Table2[[#This Row],[num_adults]]+Table2[[#This Row],[num_children]]</f>
        <v>1</v>
      </c>
      <c r="Q574" s="3">
        <f>IF(OR(Table2[[#This Row],[booking_status]]="confirmed",Table2[[#This Row],[booking_status]]="checked-out"),Table2[[#This Row],[room_rate_per_night]]*Table2[[#This Row],[Num_Nights]],0)</f>
        <v>521.32000000000005</v>
      </c>
      <c r="R574" t="str" cm="1">
        <f t="array" ref="R574">IFERROR(_xlfn.IFS(Table2[[#This Row],[booking_status]]="confirmed","Expected",Table2[[#This Row],[booking_status]]="checked-out","Actual"),"No Revenue")</f>
        <v>Expected</v>
      </c>
      <c r="S574" s="4">
        <f>Table2[[#This Row],[Revenue_Amount]]/Table2[[#This Row],[Num_Nights]]</f>
        <v>130.33000000000001</v>
      </c>
    </row>
    <row r="575" spans="1:19" x14ac:dyDescent="0.3">
      <c r="A575">
        <v>574</v>
      </c>
      <c r="B575" t="s">
        <v>31</v>
      </c>
      <c r="C575" s="9">
        <v>44939</v>
      </c>
      <c r="D575" s="9">
        <v>44942</v>
      </c>
      <c r="E575" s="10">
        <v>44903</v>
      </c>
      <c r="F575" t="s">
        <v>54</v>
      </c>
      <c r="G575">
        <v>407</v>
      </c>
      <c r="H575">
        <v>2</v>
      </c>
      <c r="I575">
        <v>0</v>
      </c>
      <c r="J575" t="s">
        <v>94</v>
      </c>
      <c r="K575" t="s">
        <v>66</v>
      </c>
      <c r="L575" t="s">
        <v>60</v>
      </c>
      <c r="M575" t="s">
        <v>36</v>
      </c>
      <c r="N575" t="s">
        <v>41</v>
      </c>
      <c r="O575">
        <f>Table2[[#This Row],[check_out_date]]-Table2[[#This Row],[check_in_date]]</f>
        <v>3</v>
      </c>
      <c r="P575">
        <f>Table2[[#This Row],[num_adults]]+Table2[[#This Row],[num_children]]</f>
        <v>2</v>
      </c>
      <c r="Q575" s="3">
        <f>IF(OR(Table2[[#This Row],[booking_status]]="confirmed",Table2[[#This Row],[booking_status]]="checked-out"),Table2[[#This Row],[room_rate_per_night]]*Table2[[#This Row],[Num_Nights]],0)</f>
        <v>0</v>
      </c>
      <c r="R575" t="str" cm="1">
        <f t="array" ref="R575">IFERROR(_xlfn.IFS(Table2[[#This Row],[booking_status]]="confirmed","Expected",Table2[[#This Row],[booking_status]]="checked-out","Actual"),"No Revenue")</f>
        <v>No Revenue</v>
      </c>
      <c r="S575" s="4">
        <f>Table2[[#This Row],[Revenue_Amount]]/Table2[[#This Row],[Num_Nights]]</f>
        <v>0</v>
      </c>
    </row>
    <row r="576" spans="1:19" x14ac:dyDescent="0.3">
      <c r="A576">
        <v>575</v>
      </c>
      <c r="B576" t="s">
        <v>14</v>
      </c>
      <c r="C576" s="9">
        <v>45256</v>
      </c>
      <c r="D576" s="9">
        <v>45262</v>
      </c>
      <c r="E576" s="10">
        <v>45238</v>
      </c>
      <c r="F576" t="s">
        <v>27</v>
      </c>
      <c r="G576">
        <v>116.16</v>
      </c>
      <c r="H576">
        <v>2</v>
      </c>
      <c r="I576">
        <v>0</v>
      </c>
      <c r="J576" t="s">
        <v>19</v>
      </c>
      <c r="K576" t="s">
        <v>99</v>
      </c>
      <c r="L576" t="s">
        <v>60</v>
      </c>
      <c r="M576" t="s">
        <v>22</v>
      </c>
      <c r="N576" t="s">
        <v>23</v>
      </c>
      <c r="O576">
        <f>Table2[[#This Row],[check_out_date]]-Table2[[#This Row],[check_in_date]]</f>
        <v>6</v>
      </c>
      <c r="P576">
        <f>Table2[[#This Row],[num_adults]]+Table2[[#This Row],[num_children]]</f>
        <v>2</v>
      </c>
      <c r="Q576" s="3">
        <f>IF(OR(Table2[[#This Row],[booking_status]]="confirmed",Table2[[#This Row],[booking_status]]="checked-out"),Table2[[#This Row],[room_rate_per_night]]*Table2[[#This Row],[Num_Nights]],0)</f>
        <v>0</v>
      </c>
      <c r="R576" t="str" cm="1">
        <f t="array" ref="R576">IFERROR(_xlfn.IFS(Table2[[#This Row],[booking_status]]="confirmed","Expected",Table2[[#This Row],[booking_status]]="checked-out","Actual"),"No Revenue")</f>
        <v>No Revenue</v>
      </c>
      <c r="S576" s="4">
        <f>Table2[[#This Row],[Revenue_Amount]]/Table2[[#This Row],[Num_Nights]]</f>
        <v>0</v>
      </c>
    </row>
    <row r="577" spans="1:19" hidden="1" x14ac:dyDescent="0.3">
      <c r="A577">
        <v>576</v>
      </c>
      <c r="B577" t="s">
        <v>31</v>
      </c>
      <c r="C577" s="9">
        <v>44955</v>
      </c>
      <c r="D577" s="9">
        <v>44958</v>
      </c>
      <c r="E577" s="10">
        <v>44896</v>
      </c>
      <c r="F577" t="s">
        <v>18</v>
      </c>
      <c r="G577">
        <v>142.81</v>
      </c>
      <c r="H577">
        <v>2</v>
      </c>
      <c r="I577">
        <v>2</v>
      </c>
      <c r="J577" t="s">
        <v>35</v>
      </c>
      <c r="K577" t="s">
        <v>29</v>
      </c>
      <c r="L577" t="s">
        <v>70</v>
      </c>
      <c r="M577" t="s">
        <v>36</v>
      </c>
      <c r="N577" t="s">
        <v>30</v>
      </c>
      <c r="O577">
        <f>Table2[[#This Row],[check_out_date]]-Table2[[#This Row],[check_in_date]]</f>
        <v>3</v>
      </c>
      <c r="P577">
        <f>Table2[[#This Row],[num_adults]]+Table2[[#This Row],[num_children]]</f>
        <v>4</v>
      </c>
      <c r="Q577" s="3">
        <f>IF(OR(Table2[[#This Row],[booking_status]]="confirmed",Table2[[#This Row],[booking_status]]="checked-out"),Table2[[#This Row],[room_rate_per_night]]*Table2[[#This Row],[Num_Nights]],0)</f>
        <v>0</v>
      </c>
      <c r="R577" t="str" cm="1">
        <f t="array" ref="R577">IFERROR(_xlfn.IFS(Table2[[#This Row],[booking_status]]="confirmed","Expected",Table2[[#This Row],[booking_status]]="checked-out","Actual"),"No Revenue")</f>
        <v>No Revenue</v>
      </c>
      <c r="S577" s="4">
        <f>Table2[[#This Row],[Revenue_Amount]]/Table2[[#This Row],[Num_Nights]]</f>
        <v>0</v>
      </c>
    </row>
    <row r="578" spans="1:19" x14ac:dyDescent="0.3">
      <c r="A578">
        <v>577</v>
      </c>
      <c r="B578" t="s">
        <v>50</v>
      </c>
      <c r="C578" s="9">
        <v>44930</v>
      </c>
      <c r="D578" s="9">
        <v>44938</v>
      </c>
      <c r="E578" s="10">
        <v>44900</v>
      </c>
      <c r="F578" t="s">
        <v>27</v>
      </c>
      <c r="G578">
        <v>159.57</v>
      </c>
      <c r="H578">
        <v>2</v>
      </c>
      <c r="I578">
        <v>0</v>
      </c>
      <c r="J578" t="s">
        <v>28</v>
      </c>
      <c r="K578" t="s">
        <v>29</v>
      </c>
      <c r="L578" t="s">
        <v>21</v>
      </c>
      <c r="M578" t="s">
        <v>36</v>
      </c>
      <c r="N578" t="s">
        <v>45</v>
      </c>
      <c r="O578">
        <f>Table2[[#This Row],[check_out_date]]-Table2[[#This Row],[check_in_date]]</f>
        <v>8</v>
      </c>
      <c r="P578">
        <f>Table2[[#This Row],[num_adults]]+Table2[[#This Row],[num_children]]</f>
        <v>2</v>
      </c>
      <c r="Q578" s="3">
        <f>IF(OR(Table2[[#This Row],[booking_status]]="confirmed",Table2[[#This Row],[booking_status]]="checked-out"),Table2[[#This Row],[room_rate_per_night]]*Table2[[#This Row],[Num_Nights]],0)</f>
        <v>1276.56</v>
      </c>
      <c r="R578" t="str" cm="1">
        <f t="array" ref="R578">IFERROR(_xlfn.IFS(Table2[[#This Row],[booking_status]]="confirmed","Expected",Table2[[#This Row],[booking_status]]="checked-out","Actual"),"No Revenue")</f>
        <v>Expected</v>
      </c>
      <c r="S578" s="4">
        <f>Table2[[#This Row],[Revenue_Amount]]/Table2[[#This Row],[Num_Nights]]</f>
        <v>159.57</v>
      </c>
    </row>
    <row r="579" spans="1:19" x14ac:dyDescent="0.3">
      <c r="A579">
        <v>578</v>
      </c>
      <c r="B579" t="s">
        <v>14</v>
      </c>
      <c r="C579" s="9">
        <v>45047</v>
      </c>
      <c r="D579" s="9">
        <v>45054</v>
      </c>
      <c r="E579" s="10">
        <v>45031</v>
      </c>
      <c r="F579" t="s">
        <v>49</v>
      </c>
      <c r="G579">
        <v>112.41</v>
      </c>
      <c r="H579">
        <v>2</v>
      </c>
      <c r="I579">
        <v>0</v>
      </c>
      <c r="J579" t="s">
        <v>55</v>
      </c>
      <c r="K579" t="s">
        <v>99</v>
      </c>
      <c r="L579" t="s">
        <v>56</v>
      </c>
      <c r="M579" t="s">
        <v>36</v>
      </c>
      <c r="N579" t="s">
        <v>41</v>
      </c>
      <c r="O579">
        <f>Table2[[#This Row],[check_out_date]]-Table2[[#This Row],[check_in_date]]</f>
        <v>7</v>
      </c>
      <c r="P579">
        <f>Table2[[#This Row],[num_adults]]+Table2[[#This Row],[num_children]]</f>
        <v>2</v>
      </c>
      <c r="Q579" s="3">
        <f>IF(OR(Table2[[#This Row],[booking_status]]="confirmed",Table2[[#This Row],[booking_status]]="checked-out"),Table2[[#This Row],[room_rate_per_night]]*Table2[[#This Row],[Num_Nights]],0)</f>
        <v>786.87</v>
      </c>
      <c r="R579" t="str" cm="1">
        <f t="array" ref="R579">IFERROR(_xlfn.IFS(Table2[[#This Row],[booking_status]]="confirmed","Expected",Table2[[#This Row],[booking_status]]="checked-out","Actual"),"No Revenue")</f>
        <v>Actual</v>
      </c>
      <c r="S579" s="4">
        <f>Table2[[#This Row],[Revenue_Amount]]/Table2[[#This Row],[Num_Nights]]</f>
        <v>112.41</v>
      </c>
    </row>
    <row r="580" spans="1:19" x14ac:dyDescent="0.3">
      <c r="A580">
        <v>579</v>
      </c>
      <c r="B580" t="s">
        <v>37</v>
      </c>
      <c r="C580" s="9">
        <v>45022</v>
      </c>
      <c r="D580" s="9">
        <v>45023</v>
      </c>
      <c r="E580" s="10">
        <v>45010</v>
      </c>
      <c r="F580" t="s">
        <v>49</v>
      </c>
      <c r="G580">
        <v>78.989999999999995</v>
      </c>
      <c r="H580">
        <v>2</v>
      </c>
      <c r="I580">
        <v>0</v>
      </c>
      <c r="J580" t="s">
        <v>94</v>
      </c>
      <c r="K580" t="s">
        <v>20</v>
      </c>
      <c r="L580" t="s">
        <v>60</v>
      </c>
      <c r="M580" t="s">
        <v>22</v>
      </c>
      <c r="N580" t="s">
        <v>41</v>
      </c>
      <c r="O580">
        <f>Table2[[#This Row],[check_out_date]]-Table2[[#This Row],[check_in_date]]</f>
        <v>1</v>
      </c>
      <c r="P580">
        <f>Table2[[#This Row],[num_adults]]+Table2[[#This Row],[num_children]]</f>
        <v>2</v>
      </c>
      <c r="Q580" s="3">
        <f>IF(OR(Table2[[#This Row],[booking_status]]="confirmed",Table2[[#This Row],[booking_status]]="checked-out"),Table2[[#This Row],[room_rate_per_night]]*Table2[[#This Row],[Num_Nights]],0)</f>
        <v>0</v>
      </c>
      <c r="R580" t="str" cm="1">
        <f t="array" ref="R580">IFERROR(_xlfn.IFS(Table2[[#This Row],[booking_status]]="confirmed","Expected",Table2[[#This Row],[booking_status]]="checked-out","Actual"),"No Revenue")</f>
        <v>No Revenue</v>
      </c>
      <c r="S580" s="4">
        <f>Table2[[#This Row],[Revenue_Amount]]/Table2[[#This Row],[Num_Nights]]</f>
        <v>0</v>
      </c>
    </row>
    <row r="581" spans="1:19" x14ac:dyDescent="0.3">
      <c r="A581">
        <v>580</v>
      </c>
      <c r="B581" t="s">
        <v>50</v>
      </c>
      <c r="C581" s="9">
        <v>44987</v>
      </c>
      <c r="D581" s="9">
        <v>44992</v>
      </c>
      <c r="E581" s="10">
        <v>44925</v>
      </c>
      <c r="F581" t="s">
        <v>18</v>
      </c>
      <c r="G581">
        <v>336.37</v>
      </c>
      <c r="H581">
        <v>3</v>
      </c>
      <c r="I581">
        <v>1</v>
      </c>
      <c r="J581" t="s">
        <v>94</v>
      </c>
      <c r="K581" t="s">
        <v>20</v>
      </c>
      <c r="L581" t="s">
        <v>21</v>
      </c>
      <c r="M581" t="s">
        <v>36</v>
      </c>
      <c r="N581" t="s">
        <v>41</v>
      </c>
      <c r="O581">
        <f>Table2[[#This Row],[check_out_date]]-Table2[[#This Row],[check_in_date]]</f>
        <v>5</v>
      </c>
      <c r="P581">
        <f>Table2[[#This Row],[num_adults]]+Table2[[#This Row],[num_children]]</f>
        <v>4</v>
      </c>
      <c r="Q581" s="3">
        <f>IF(OR(Table2[[#This Row],[booking_status]]="confirmed",Table2[[#This Row],[booking_status]]="checked-out"),Table2[[#This Row],[room_rate_per_night]]*Table2[[#This Row],[Num_Nights]],0)</f>
        <v>1681.85</v>
      </c>
      <c r="R581" t="str" cm="1">
        <f t="array" ref="R581">IFERROR(_xlfn.IFS(Table2[[#This Row],[booking_status]]="confirmed","Expected",Table2[[#This Row],[booking_status]]="checked-out","Actual"),"No Revenue")</f>
        <v>Expected</v>
      </c>
      <c r="S581" s="4">
        <f>Table2[[#This Row],[Revenue_Amount]]/Table2[[#This Row],[Num_Nights]]</f>
        <v>336.37</v>
      </c>
    </row>
    <row r="582" spans="1:19" hidden="1" x14ac:dyDescent="0.3">
      <c r="A582">
        <v>581</v>
      </c>
      <c r="B582" t="s">
        <v>14</v>
      </c>
      <c r="C582" s="9">
        <v>44951</v>
      </c>
      <c r="D582" s="9">
        <v>44954</v>
      </c>
      <c r="E582" s="10">
        <v>44928</v>
      </c>
      <c r="F582" t="s">
        <v>27</v>
      </c>
      <c r="G582">
        <v>121.47</v>
      </c>
      <c r="H582">
        <v>1</v>
      </c>
      <c r="I582">
        <v>0</v>
      </c>
      <c r="J582" t="s">
        <v>35</v>
      </c>
      <c r="K582" t="s">
        <v>66</v>
      </c>
      <c r="L582" t="s">
        <v>56</v>
      </c>
      <c r="M582" t="s">
        <v>36</v>
      </c>
      <c r="N582" t="s">
        <v>41</v>
      </c>
      <c r="O582">
        <f>Table2[[#This Row],[check_out_date]]-Table2[[#This Row],[check_in_date]]</f>
        <v>3</v>
      </c>
      <c r="P582">
        <f>Table2[[#This Row],[num_adults]]+Table2[[#This Row],[num_children]]</f>
        <v>1</v>
      </c>
      <c r="Q582" s="3">
        <f>IF(OR(Table2[[#This Row],[booking_status]]="confirmed",Table2[[#This Row],[booking_status]]="checked-out"),Table2[[#This Row],[room_rate_per_night]]*Table2[[#This Row],[Num_Nights]],0)</f>
        <v>364.40999999999997</v>
      </c>
      <c r="R582" t="str" cm="1">
        <f t="array" ref="R582">IFERROR(_xlfn.IFS(Table2[[#This Row],[booking_status]]="confirmed","Expected",Table2[[#This Row],[booking_status]]="checked-out","Actual"),"No Revenue")</f>
        <v>Actual</v>
      </c>
      <c r="S582" s="4">
        <f>Table2[[#This Row],[Revenue_Amount]]/Table2[[#This Row],[Num_Nights]]</f>
        <v>121.46999999999998</v>
      </c>
    </row>
    <row r="583" spans="1:19" x14ac:dyDescent="0.3">
      <c r="A583">
        <v>582</v>
      </c>
      <c r="B583" t="s">
        <v>14</v>
      </c>
      <c r="C583" s="9">
        <v>45264</v>
      </c>
      <c r="D583" s="9">
        <v>45273</v>
      </c>
      <c r="E583" s="10">
        <v>45213</v>
      </c>
      <c r="F583" t="s">
        <v>18</v>
      </c>
      <c r="G583">
        <v>155.72</v>
      </c>
      <c r="H583">
        <v>2</v>
      </c>
      <c r="I583">
        <v>2</v>
      </c>
      <c r="J583" t="s">
        <v>28</v>
      </c>
      <c r="K583" t="s">
        <v>99</v>
      </c>
      <c r="L583" t="s">
        <v>60</v>
      </c>
      <c r="M583" t="s">
        <v>36</v>
      </c>
      <c r="N583" t="s">
        <v>41</v>
      </c>
      <c r="O583">
        <f>Table2[[#This Row],[check_out_date]]-Table2[[#This Row],[check_in_date]]</f>
        <v>9</v>
      </c>
      <c r="P583">
        <f>Table2[[#This Row],[num_adults]]+Table2[[#This Row],[num_children]]</f>
        <v>4</v>
      </c>
      <c r="Q583" s="3">
        <f>IF(OR(Table2[[#This Row],[booking_status]]="confirmed",Table2[[#This Row],[booking_status]]="checked-out"),Table2[[#This Row],[room_rate_per_night]]*Table2[[#This Row],[Num_Nights]],0)</f>
        <v>0</v>
      </c>
      <c r="R583" t="str" cm="1">
        <f t="array" ref="R583">IFERROR(_xlfn.IFS(Table2[[#This Row],[booking_status]]="confirmed","Expected",Table2[[#This Row],[booking_status]]="checked-out","Actual"),"No Revenue")</f>
        <v>No Revenue</v>
      </c>
      <c r="S583" s="4">
        <f>Table2[[#This Row],[Revenue_Amount]]/Table2[[#This Row],[Num_Nights]]</f>
        <v>0</v>
      </c>
    </row>
    <row r="584" spans="1:19" x14ac:dyDescent="0.3">
      <c r="A584">
        <v>583</v>
      </c>
      <c r="B584" t="s">
        <v>14</v>
      </c>
      <c r="C584" s="9">
        <v>45085</v>
      </c>
      <c r="D584" s="9">
        <v>45089</v>
      </c>
      <c r="E584" s="10">
        <v>45071</v>
      </c>
      <c r="F584" t="s">
        <v>49</v>
      </c>
      <c r="G584">
        <v>105.78</v>
      </c>
      <c r="H584">
        <v>1</v>
      </c>
      <c r="I584">
        <v>0</v>
      </c>
      <c r="J584" t="s">
        <v>28</v>
      </c>
      <c r="K584" t="s">
        <v>66</v>
      </c>
      <c r="L584" t="s">
        <v>60</v>
      </c>
      <c r="M584" t="s">
        <v>36</v>
      </c>
      <c r="N584" t="s">
        <v>41</v>
      </c>
      <c r="O584">
        <f>Table2[[#This Row],[check_out_date]]-Table2[[#This Row],[check_in_date]]</f>
        <v>4</v>
      </c>
      <c r="P584">
        <f>Table2[[#This Row],[num_adults]]+Table2[[#This Row],[num_children]]</f>
        <v>1</v>
      </c>
      <c r="Q584" s="3">
        <f>IF(OR(Table2[[#This Row],[booking_status]]="confirmed",Table2[[#This Row],[booking_status]]="checked-out"),Table2[[#This Row],[room_rate_per_night]]*Table2[[#This Row],[Num_Nights]],0)</f>
        <v>0</v>
      </c>
      <c r="R584" t="str" cm="1">
        <f t="array" ref="R584">IFERROR(_xlfn.IFS(Table2[[#This Row],[booking_status]]="confirmed","Expected",Table2[[#This Row],[booking_status]]="checked-out","Actual"),"No Revenue")</f>
        <v>No Revenue</v>
      </c>
      <c r="S584" s="4">
        <f>Table2[[#This Row],[Revenue_Amount]]/Table2[[#This Row],[Num_Nights]]</f>
        <v>0</v>
      </c>
    </row>
    <row r="585" spans="1:19" x14ac:dyDescent="0.3">
      <c r="A585">
        <v>584</v>
      </c>
      <c r="B585" t="s">
        <v>37</v>
      </c>
      <c r="C585" s="9">
        <v>44995</v>
      </c>
      <c r="D585" s="9">
        <v>45000</v>
      </c>
      <c r="E585" s="10">
        <v>44946</v>
      </c>
      <c r="F585" t="s">
        <v>18</v>
      </c>
      <c r="G585">
        <v>290.79000000000002</v>
      </c>
      <c r="H585">
        <v>4</v>
      </c>
      <c r="I585">
        <v>0</v>
      </c>
      <c r="J585" t="s">
        <v>28</v>
      </c>
      <c r="K585" t="s">
        <v>20</v>
      </c>
      <c r="L585" t="s">
        <v>60</v>
      </c>
      <c r="M585" t="s">
        <v>36</v>
      </c>
      <c r="N585" t="s">
        <v>23</v>
      </c>
      <c r="O585">
        <f>Table2[[#This Row],[check_out_date]]-Table2[[#This Row],[check_in_date]]</f>
        <v>5</v>
      </c>
      <c r="P585">
        <f>Table2[[#This Row],[num_adults]]+Table2[[#This Row],[num_children]]</f>
        <v>4</v>
      </c>
      <c r="Q585" s="3">
        <f>IF(OR(Table2[[#This Row],[booking_status]]="confirmed",Table2[[#This Row],[booking_status]]="checked-out"),Table2[[#This Row],[room_rate_per_night]]*Table2[[#This Row],[Num_Nights]],0)</f>
        <v>0</v>
      </c>
      <c r="R585" t="str" cm="1">
        <f t="array" ref="R585">IFERROR(_xlfn.IFS(Table2[[#This Row],[booking_status]]="confirmed","Expected",Table2[[#This Row],[booking_status]]="checked-out","Actual"),"No Revenue")</f>
        <v>No Revenue</v>
      </c>
      <c r="S585" s="4">
        <f>Table2[[#This Row],[Revenue_Amount]]/Table2[[#This Row],[Num_Nights]]</f>
        <v>0</v>
      </c>
    </row>
    <row r="586" spans="1:19" hidden="1" x14ac:dyDescent="0.3">
      <c r="A586">
        <v>585</v>
      </c>
      <c r="B586" t="s">
        <v>31</v>
      </c>
      <c r="C586" s="9">
        <v>45194</v>
      </c>
      <c r="D586" s="9">
        <v>45198</v>
      </c>
      <c r="E586" s="10">
        <v>45151</v>
      </c>
      <c r="F586" t="s">
        <v>54</v>
      </c>
      <c r="G586">
        <v>362.94</v>
      </c>
      <c r="H586">
        <v>1</v>
      </c>
      <c r="I586">
        <v>0</v>
      </c>
      <c r="J586" t="s">
        <v>35</v>
      </c>
      <c r="K586" t="s">
        <v>29</v>
      </c>
      <c r="L586" t="s">
        <v>21</v>
      </c>
      <c r="M586" t="s">
        <v>36</v>
      </c>
      <c r="N586" t="s">
        <v>41</v>
      </c>
      <c r="O586">
        <f>Table2[[#This Row],[check_out_date]]-Table2[[#This Row],[check_in_date]]</f>
        <v>4</v>
      </c>
      <c r="P586">
        <f>Table2[[#This Row],[num_adults]]+Table2[[#This Row],[num_children]]</f>
        <v>1</v>
      </c>
      <c r="Q586" s="3">
        <f>IF(OR(Table2[[#This Row],[booking_status]]="confirmed",Table2[[#This Row],[booking_status]]="checked-out"),Table2[[#This Row],[room_rate_per_night]]*Table2[[#This Row],[Num_Nights]],0)</f>
        <v>1451.76</v>
      </c>
      <c r="R586" t="str" cm="1">
        <f t="array" ref="R586">IFERROR(_xlfn.IFS(Table2[[#This Row],[booking_status]]="confirmed","Expected",Table2[[#This Row],[booking_status]]="checked-out","Actual"),"No Revenue")</f>
        <v>Expected</v>
      </c>
      <c r="S586" s="4">
        <f>Table2[[#This Row],[Revenue_Amount]]/Table2[[#This Row],[Num_Nights]]</f>
        <v>362.94</v>
      </c>
    </row>
    <row r="587" spans="1:19" x14ac:dyDescent="0.3">
      <c r="A587">
        <v>586</v>
      </c>
      <c r="B587" t="s">
        <v>37</v>
      </c>
      <c r="C587" s="9">
        <v>45108</v>
      </c>
      <c r="D587" s="9">
        <v>45114</v>
      </c>
      <c r="E587" s="10">
        <v>45093</v>
      </c>
      <c r="F587" t="s">
        <v>49</v>
      </c>
      <c r="G587">
        <v>128.4</v>
      </c>
      <c r="H587">
        <v>3</v>
      </c>
      <c r="I587">
        <v>1</v>
      </c>
      <c r="J587" t="s">
        <v>28</v>
      </c>
      <c r="K587" t="s">
        <v>66</v>
      </c>
      <c r="L587" t="s">
        <v>21</v>
      </c>
      <c r="M587" t="s">
        <v>22</v>
      </c>
      <c r="N587" t="s">
        <v>41</v>
      </c>
      <c r="O587">
        <f>Table2[[#This Row],[check_out_date]]-Table2[[#This Row],[check_in_date]]</f>
        <v>6</v>
      </c>
      <c r="P587">
        <f>Table2[[#This Row],[num_adults]]+Table2[[#This Row],[num_children]]</f>
        <v>4</v>
      </c>
      <c r="Q587" s="3">
        <f>IF(OR(Table2[[#This Row],[booking_status]]="confirmed",Table2[[#This Row],[booking_status]]="checked-out"),Table2[[#This Row],[room_rate_per_night]]*Table2[[#This Row],[Num_Nights]],0)</f>
        <v>770.40000000000009</v>
      </c>
      <c r="R587" t="str" cm="1">
        <f t="array" ref="R587">IFERROR(_xlfn.IFS(Table2[[#This Row],[booking_status]]="confirmed","Expected",Table2[[#This Row],[booking_status]]="checked-out","Actual"),"No Revenue")</f>
        <v>Expected</v>
      </c>
      <c r="S587" s="4">
        <f>Table2[[#This Row],[Revenue_Amount]]/Table2[[#This Row],[Num_Nights]]</f>
        <v>128.4</v>
      </c>
    </row>
    <row r="588" spans="1:19" hidden="1" x14ac:dyDescent="0.3">
      <c r="A588">
        <v>587</v>
      </c>
      <c r="B588" t="s">
        <v>50</v>
      </c>
      <c r="C588" s="9">
        <v>45146</v>
      </c>
      <c r="D588" s="9">
        <v>45152</v>
      </c>
      <c r="E588" s="10">
        <v>45080</v>
      </c>
      <c r="F588" t="s">
        <v>18</v>
      </c>
      <c r="G588">
        <v>250.55</v>
      </c>
      <c r="H588">
        <v>1</v>
      </c>
      <c r="I588">
        <v>1</v>
      </c>
      <c r="J588" t="s">
        <v>35</v>
      </c>
      <c r="K588" t="s">
        <v>44</v>
      </c>
      <c r="L588" t="s">
        <v>56</v>
      </c>
      <c r="M588" t="s">
        <v>36</v>
      </c>
      <c r="N588" t="s">
        <v>45</v>
      </c>
      <c r="O588">
        <f>Table2[[#This Row],[check_out_date]]-Table2[[#This Row],[check_in_date]]</f>
        <v>6</v>
      </c>
      <c r="P588">
        <f>Table2[[#This Row],[num_adults]]+Table2[[#This Row],[num_children]]</f>
        <v>2</v>
      </c>
      <c r="Q588" s="3">
        <f>IF(OR(Table2[[#This Row],[booking_status]]="confirmed",Table2[[#This Row],[booking_status]]="checked-out"),Table2[[#This Row],[room_rate_per_night]]*Table2[[#This Row],[Num_Nights]],0)</f>
        <v>1503.3000000000002</v>
      </c>
      <c r="R588" t="str" cm="1">
        <f t="array" ref="R588">IFERROR(_xlfn.IFS(Table2[[#This Row],[booking_status]]="confirmed","Expected",Table2[[#This Row],[booking_status]]="checked-out","Actual"),"No Revenue")</f>
        <v>Actual</v>
      </c>
      <c r="S588" s="4">
        <f>Table2[[#This Row],[Revenue_Amount]]/Table2[[#This Row],[Num_Nights]]</f>
        <v>250.55000000000004</v>
      </c>
    </row>
    <row r="589" spans="1:19" hidden="1" x14ac:dyDescent="0.3">
      <c r="A589">
        <v>588</v>
      </c>
      <c r="B589" t="s">
        <v>14</v>
      </c>
      <c r="C589" s="9">
        <v>45207</v>
      </c>
      <c r="D589" s="9">
        <v>45211</v>
      </c>
      <c r="E589" s="10">
        <v>45151</v>
      </c>
      <c r="F589" t="s">
        <v>49</v>
      </c>
      <c r="G589">
        <v>63.79</v>
      </c>
      <c r="H589">
        <v>4</v>
      </c>
      <c r="I589">
        <v>3</v>
      </c>
      <c r="J589" t="s">
        <v>35</v>
      </c>
      <c r="K589" t="s">
        <v>99</v>
      </c>
      <c r="L589" t="s">
        <v>60</v>
      </c>
      <c r="M589" t="s">
        <v>36</v>
      </c>
      <c r="N589" t="s">
        <v>41</v>
      </c>
      <c r="O589">
        <f>Table2[[#This Row],[check_out_date]]-Table2[[#This Row],[check_in_date]]</f>
        <v>4</v>
      </c>
      <c r="P589">
        <f>Table2[[#This Row],[num_adults]]+Table2[[#This Row],[num_children]]</f>
        <v>7</v>
      </c>
      <c r="Q589" s="3">
        <f>IF(OR(Table2[[#This Row],[booking_status]]="confirmed",Table2[[#This Row],[booking_status]]="checked-out"),Table2[[#This Row],[room_rate_per_night]]*Table2[[#This Row],[Num_Nights]],0)</f>
        <v>0</v>
      </c>
      <c r="R589" t="str" cm="1">
        <f t="array" ref="R589">IFERROR(_xlfn.IFS(Table2[[#This Row],[booking_status]]="confirmed","Expected",Table2[[#This Row],[booking_status]]="checked-out","Actual"),"No Revenue")</f>
        <v>No Revenue</v>
      </c>
      <c r="S589" s="4">
        <f>Table2[[#This Row],[Revenue_Amount]]/Table2[[#This Row],[Num_Nights]]</f>
        <v>0</v>
      </c>
    </row>
    <row r="590" spans="1:19" x14ac:dyDescent="0.3">
      <c r="A590">
        <v>589</v>
      </c>
      <c r="B590" t="s">
        <v>14</v>
      </c>
      <c r="C590" s="9">
        <v>45078</v>
      </c>
      <c r="D590" s="9">
        <v>45083</v>
      </c>
      <c r="E590" s="10">
        <v>45071</v>
      </c>
      <c r="F590" t="s">
        <v>49</v>
      </c>
      <c r="G590">
        <v>129.44</v>
      </c>
      <c r="H590">
        <v>4</v>
      </c>
      <c r="I590">
        <v>0</v>
      </c>
      <c r="J590" t="s">
        <v>28</v>
      </c>
      <c r="K590" t="s">
        <v>44</v>
      </c>
      <c r="L590" t="s">
        <v>56</v>
      </c>
      <c r="M590" t="s">
        <v>36</v>
      </c>
      <c r="N590" t="s">
        <v>41</v>
      </c>
      <c r="O590">
        <f>Table2[[#This Row],[check_out_date]]-Table2[[#This Row],[check_in_date]]</f>
        <v>5</v>
      </c>
      <c r="P590">
        <f>Table2[[#This Row],[num_adults]]+Table2[[#This Row],[num_children]]</f>
        <v>4</v>
      </c>
      <c r="Q590" s="3">
        <f>IF(OR(Table2[[#This Row],[booking_status]]="confirmed",Table2[[#This Row],[booking_status]]="checked-out"),Table2[[#This Row],[room_rate_per_night]]*Table2[[#This Row],[Num_Nights]],0)</f>
        <v>647.20000000000005</v>
      </c>
      <c r="R590" t="str" cm="1">
        <f t="array" ref="R590">IFERROR(_xlfn.IFS(Table2[[#This Row],[booking_status]]="confirmed","Expected",Table2[[#This Row],[booking_status]]="checked-out","Actual"),"No Revenue")</f>
        <v>Actual</v>
      </c>
      <c r="S590" s="4">
        <f>Table2[[#This Row],[Revenue_Amount]]/Table2[[#This Row],[Num_Nights]]</f>
        <v>129.44</v>
      </c>
    </row>
    <row r="591" spans="1:19" x14ac:dyDescent="0.3">
      <c r="A591">
        <v>590</v>
      </c>
      <c r="B591" t="s">
        <v>14</v>
      </c>
      <c r="C591" s="9">
        <v>44950</v>
      </c>
      <c r="D591" s="9">
        <v>44953</v>
      </c>
      <c r="E591" s="10">
        <v>44922</v>
      </c>
      <c r="F591" t="s">
        <v>49</v>
      </c>
      <c r="G591">
        <v>72.349999999999994</v>
      </c>
      <c r="H591">
        <v>1</v>
      </c>
      <c r="I591">
        <v>0</v>
      </c>
      <c r="J591" t="s">
        <v>19</v>
      </c>
      <c r="K591" t="s">
        <v>99</v>
      </c>
      <c r="L591" t="s">
        <v>21</v>
      </c>
      <c r="M591" t="s">
        <v>36</v>
      </c>
      <c r="N591" t="s">
        <v>41</v>
      </c>
      <c r="O591">
        <f>Table2[[#This Row],[check_out_date]]-Table2[[#This Row],[check_in_date]]</f>
        <v>3</v>
      </c>
      <c r="P591">
        <f>Table2[[#This Row],[num_adults]]+Table2[[#This Row],[num_children]]</f>
        <v>1</v>
      </c>
      <c r="Q591" s="3">
        <f>IF(OR(Table2[[#This Row],[booking_status]]="confirmed",Table2[[#This Row],[booking_status]]="checked-out"),Table2[[#This Row],[room_rate_per_night]]*Table2[[#This Row],[Num_Nights]],0)</f>
        <v>217.04999999999998</v>
      </c>
      <c r="R591" t="str" cm="1">
        <f t="array" ref="R591">IFERROR(_xlfn.IFS(Table2[[#This Row],[booking_status]]="confirmed","Expected",Table2[[#This Row],[booking_status]]="checked-out","Actual"),"No Revenue")</f>
        <v>Expected</v>
      </c>
      <c r="S591" s="4">
        <f>Table2[[#This Row],[Revenue_Amount]]/Table2[[#This Row],[Num_Nights]]</f>
        <v>72.349999999999994</v>
      </c>
    </row>
    <row r="592" spans="1:19" hidden="1" x14ac:dyDescent="0.3">
      <c r="A592">
        <v>591</v>
      </c>
      <c r="B592" t="s">
        <v>50</v>
      </c>
      <c r="C592" s="9">
        <v>45273</v>
      </c>
      <c r="D592" s="9">
        <v>45278</v>
      </c>
      <c r="E592" s="10">
        <v>45250</v>
      </c>
      <c r="F592" t="s">
        <v>27</v>
      </c>
      <c r="G592">
        <v>215.99</v>
      </c>
      <c r="H592">
        <v>3</v>
      </c>
      <c r="I592">
        <v>2</v>
      </c>
      <c r="J592" t="s">
        <v>35</v>
      </c>
      <c r="K592" t="s">
        <v>20</v>
      </c>
      <c r="L592" t="s">
        <v>56</v>
      </c>
      <c r="M592" t="s">
        <v>36</v>
      </c>
      <c r="N592" t="s">
        <v>41</v>
      </c>
      <c r="O592">
        <f>Table2[[#This Row],[check_out_date]]-Table2[[#This Row],[check_in_date]]</f>
        <v>5</v>
      </c>
      <c r="P592">
        <f>Table2[[#This Row],[num_adults]]+Table2[[#This Row],[num_children]]</f>
        <v>5</v>
      </c>
      <c r="Q592" s="3">
        <f>IF(OR(Table2[[#This Row],[booking_status]]="confirmed",Table2[[#This Row],[booking_status]]="checked-out"),Table2[[#This Row],[room_rate_per_night]]*Table2[[#This Row],[Num_Nights]],0)</f>
        <v>1079.95</v>
      </c>
      <c r="R592" t="str" cm="1">
        <f t="array" ref="R592">IFERROR(_xlfn.IFS(Table2[[#This Row],[booking_status]]="confirmed","Expected",Table2[[#This Row],[booking_status]]="checked-out","Actual"),"No Revenue")</f>
        <v>Actual</v>
      </c>
      <c r="S592" s="4">
        <f>Table2[[#This Row],[Revenue_Amount]]/Table2[[#This Row],[Num_Nights]]</f>
        <v>215.99</v>
      </c>
    </row>
    <row r="593" spans="1:19" x14ac:dyDescent="0.3">
      <c r="A593">
        <v>592</v>
      </c>
      <c r="B593" t="s">
        <v>14</v>
      </c>
      <c r="C593" s="9">
        <v>45270</v>
      </c>
      <c r="D593" s="9">
        <v>45272</v>
      </c>
      <c r="E593" s="10">
        <v>45234</v>
      </c>
      <c r="F593" t="s">
        <v>49</v>
      </c>
      <c r="G593">
        <v>92.46</v>
      </c>
      <c r="H593">
        <v>2</v>
      </c>
      <c r="I593">
        <v>0</v>
      </c>
      <c r="J593" t="s">
        <v>55</v>
      </c>
      <c r="K593" t="s">
        <v>20</v>
      </c>
      <c r="L593" t="s">
        <v>21</v>
      </c>
      <c r="M593" t="s">
        <v>36</v>
      </c>
      <c r="N593" t="s">
        <v>41</v>
      </c>
      <c r="O593">
        <f>Table2[[#This Row],[check_out_date]]-Table2[[#This Row],[check_in_date]]</f>
        <v>2</v>
      </c>
      <c r="P593">
        <f>Table2[[#This Row],[num_adults]]+Table2[[#This Row],[num_children]]</f>
        <v>2</v>
      </c>
      <c r="Q593" s="3">
        <f>IF(OR(Table2[[#This Row],[booking_status]]="confirmed",Table2[[#This Row],[booking_status]]="checked-out"),Table2[[#This Row],[room_rate_per_night]]*Table2[[#This Row],[Num_Nights]],0)</f>
        <v>184.92</v>
      </c>
      <c r="R593" t="str" cm="1">
        <f t="array" ref="R593">IFERROR(_xlfn.IFS(Table2[[#This Row],[booking_status]]="confirmed","Expected",Table2[[#This Row],[booking_status]]="checked-out","Actual"),"No Revenue")</f>
        <v>Expected</v>
      </c>
      <c r="S593" s="4">
        <f>Table2[[#This Row],[Revenue_Amount]]/Table2[[#This Row],[Num_Nights]]</f>
        <v>92.46</v>
      </c>
    </row>
    <row r="594" spans="1:19" x14ac:dyDescent="0.3">
      <c r="A594">
        <v>593</v>
      </c>
      <c r="B594" t="s">
        <v>31</v>
      </c>
      <c r="C594" s="9">
        <v>45261</v>
      </c>
      <c r="D594" s="9">
        <v>45266</v>
      </c>
      <c r="E594" s="10">
        <v>45258</v>
      </c>
      <c r="F594" t="s">
        <v>27</v>
      </c>
      <c r="G594">
        <v>164.98</v>
      </c>
      <c r="H594">
        <v>4</v>
      </c>
      <c r="I594">
        <v>3</v>
      </c>
      <c r="J594" t="s">
        <v>19</v>
      </c>
      <c r="K594" t="s">
        <v>29</v>
      </c>
      <c r="L594" t="s">
        <v>21</v>
      </c>
      <c r="M594" t="s">
        <v>36</v>
      </c>
      <c r="N594" t="s">
        <v>41</v>
      </c>
      <c r="O594">
        <f>Table2[[#This Row],[check_out_date]]-Table2[[#This Row],[check_in_date]]</f>
        <v>5</v>
      </c>
      <c r="P594">
        <f>Table2[[#This Row],[num_adults]]+Table2[[#This Row],[num_children]]</f>
        <v>7</v>
      </c>
      <c r="Q594" s="3">
        <f>IF(OR(Table2[[#This Row],[booking_status]]="confirmed",Table2[[#This Row],[booking_status]]="checked-out"),Table2[[#This Row],[room_rate_per_night]]*Table2[[#This Row],[Num_Nights]],0)</f>
        <v>824.9</v>
      </c>
      <c r="R594" t="str" cm="1">
        <f t="array" ref="R594">IFERROR(_xlfn.IFS(Table2[[#This Row],[booking_status]]="confirmed","Expected",Table2[[#This Row],[booking_status]]="checked-out","Actual"),"No Revenue")</f>
        <v>Expected</v>
      </c>
      <c r="S594" s="4">
        <f>Table2[[#This Row],[Revenue_Amount]]/Table2[[#This Row],[Num_Nights]]</f>
        <v>164.98</v>
      </c>
    </row>
    <row r="595" spans="1:19" x14ac:dyDescent="0.3">
      <c r="A595">
        <v>594</v>
      </c>
      <c r="B595" t="s">
        <v>14</v>
      </c>
      <c r="C595" s="9">
        <v>45290</v>
      </c>
      <c r="D595" s="9">
        <v>45300</v>
      </c>
      <c r="E595" s="10">
        <v>45280</v>
      </c>
      <c r="F595" t="s">
        <v>49</v>
      </c>
      <c r="G595">
        <v>90.54</v>
      </c>
      <c r="H595">
        <v>1</v>
      </c>
      <c r="I595">
        <v>2</v>
      </c>
      <c r="J595" t="s">
        <v>94</v>
      </c>
      <c r="K595" t="s">
        <v>44</v>
      </c>
      <c r="L595" t="s">
        <v>56</v>
      </c>
      <c r="M595" t="s">
        <v>36</v>
      </c>
      <c r="N595" t="s">
        <v>41</v>
      </c>
      <c r="O595">
        <f>Table2[[#This Row],[check_out_date]]-Table2[[#This Row],[check_in_date]]</f>
        <v>10</v>
      </c>
      <c r="P595">
        <f>Table2[[#This Row],[num_adults]]+Table2[[#This Row],[num_children]]</f>
        <v>3</v>
      </c>
      <c r="Q595" s="3">
        <f>IF(OR(Table2[[#This Row],[booking_status]]="confirmed",Table2[[#This Row],[booking_status]]="checked-out"),Table2[[#This Row],[room_rate_per_night]]*Table2[[#This Row],[Num_Nights]],0)</f>
        <v>905.40000000000009</v>
      </c>
      <c r="R595" t="str" cm="1">
        <f t="array" ref="R595">IFERROR(_xlfn.IFS(Table2[[#This Row],[booking_status]]="confirmed","Expected",Table2[[#This Row],[booking_status]]="checked-out","Actual"),"No Revenue")</f>
        <v>Actual</v>
      </c>
      <c r="S595" s="4">
        <f>Table2[[#This Row],[Revenue_Amount]]/Table2[[#This Row],[Num_Nights]]</f>
        <v>90.54</v>
      </c>
    </row>
    <row r="596" spans="1:19" x14ac:dyDescent="0.3">
      <c r="A596">
        <v>595</v>
      </c>
      <c r="B596" t="s">
        <v>14</v>
      </c>
      <c r="C596" s="9">
        <v>44939</v>
      </c>
      <c r="D596" s="9">
        <v>44946</v>
      </c>
      <c r="E596" s="10">
        <v>44873</v>
      </c>
      <c r="F596" t="s">
        <v>27</v>
      </c>
      <c r="G596">
        <v>182.93</v>
      </c>
      <c r="H596">
        <v>2</v>
      </c>
      <c r="I596">
        <v>1</v>
      </c>
      <c r="J596" t="s">
        <v>28</v>
      </c>
      <c r="K596" t="s">
        <v>99</v>
      </c>
      <c r="L596" t="s">
        <v>21</v>
      </c>
      <c r="M596" t="s">
        <v>36</v>
      </c>
      <c r="N596" t="s">
        <v>23</v>
      </c>
      <c r="O596">
        <f>Table2[[#This Row],[check_out_date]]-Table2[[#This Row],[check_in_date]]</f>
        <v>7</v>
      </c>
      <c r="P596">
        <f>Table2[[#This Row],[num_adults]]+Table2[[#This Row],[num_children]]</f>
        <v>3</v>
      </c>
      <c r="Q596" s="3">
        <f>IF(OR(Table2[[#This Row],[booking_status]]="confirmed",Table2[[#This Row],[booking_status]]="checked-out"),Table2[[#This Row],[room_rate_per_night]]*Table2[[#This Row],[Num_Nights]],0)</f>
        <v>1280.51</v>
      </c>
      <c r="R596" t="str" cm="1">
        <f t="array" ref="R596">IFERROR(_xlfn.IFS(Table2[[#This Row],[booking_status]]="confirmed","Expected",Table2[[#This Row],[booking_status]]="checked-out","Actual"),"No Revenue")</f>
        <v>Expected</v>
      </c>
      <c r="S596" s="4">
        <f>Table2[[#This Row],[Revenue_Amount]]/Table2[[#This Row],[Num_Nights]]</f>
        <v>182.93</v>
      </c>
    </row>
    <row r="597" spans="1:19" x14ac:dyDescent="0.3">
      <c r="A597">
        <v>596</v>
      </c>
      <c r="B597" t="s">
        <v>14</v>
      </c>
      <c r="C597" s="9">
        <v>45036</v>
      </c>
      <c r="D597" s="9">
        <v>45043</v>
      </c>
      <c r="E597" s="10">
        <v>45002</v>
      </c>
      <c r="F597" t="s">
        <v>49</v>
      </c>
      <c r="G597">
        <v>113.97</v>
      </c>
      <c r="H597">
        <v>2</v>
      </c>
      <c r="I597">
        <v>2</v>
      </c>
      <c r="J597" t="s">
        <v>19</v>
      </c>
      <c r="K597" t="s">
        <v>44</v>
      </c>
      <c r="L597" t="s">
        <v>70</v>
      </c>
      <c r="M597" t="s">
        <v>22</v>
      </c>
      <c r="N597" t="s">
        <v>95</v>
      </c>
      <c r="O597">
        <f>Table2[[#This Row],[check_out_date]]-Table2[[#This Row],[check_in_date]]</f>
        <v>7</v>
      </c>
      <c r="P597">
        <f>Table2[[#This Row],[num_adults]]+Table2[[#This Row],[num_children]]</f>
        <v>4</v>
      </c>
      <c r="Q597" s="3">
        <f>IF(OR(Table2[[#This Row],[booking_status]]="confirmed",Table2[[#This Row],[booking_status]]="checked-out"),Table2[[#This Row],[room_rate_per_night]]*Table2[[#This Row],[Num_Nights]],0)</f>
        <v>0</v>
      </c>
      <c r="R597" t="str" cm="1">
        <f t="array" ref="R597">IFERROR(_xlfn.IFS(Table2[[#This Row],[booking_status]]="confirmed","Expected",Table2[[#This Row],[booking_status]]="checked-out","Actual"),"No Revenue")</f>
        <v>No Revenue</v>
      </c>
      <c r="S597" s="4">
        <f>Table2[[#This Row],[Revenue_Amount]]/Table2[[#This Row],[Num_Nights]]</f>
        <v>0</v>
      </c>
    </row>
    <row r="598" spans="1:19" x14ac:dyDescent="0.3">
      <c r="A598">
        <v>597</v>
      </c>
      <c r="B598" t="s">
        <v>31</v>
      </c>
      <c r="C598" s="9">
        <v>45236</v>
      </c>
      <c r="D598" s="9">
        <v>45239</v>
      </c>
      <c r="E598" s="10">
        <v>45182</v>
      </c>
      <c r="F598" t="s">
        <v>27</v>
      </c>
      <c r="G598">
        <v>133.19</v>
      </c>
      <c r="H598">
        <v>3</v>
      </c>
      <c r="I598">
        <v>0</v>
      </c>
      <c r="J598" t="s">
        <v>94</v>
      </c>
      <c r="K598" t="s">
        <v>20</v>
      </c>
      <c r="L598" t="s">
        <v>21</v>
      </c>
      <c r="M598" t="s">
        <v>36</v>
      </c>
      <c r="N598" t="s">
        <v>45</v>
      </c>
      <c r="O598">
        <f>Table2[[#This Row],[check_out_date]]-Table2[[#This Row],[check_in_date]]</f>
        <v>3</v>
      </c>
      <c r="P598">
        <f>Table2[[#This Row],[num_adults]]+Table2[[#This Row],[num_children]]</f>
        <v>3</v>
      </c>
      <c r="Q598" s="3">
        <f>IF(OR(Table2[[#This Row],[booking_status]]="confirmed",Table2[[#This Row],[booking_status]]="checked-out"),Table2[[#This Row],[room_rate_per_night]]*Table2[[#This Row],[Num_Nights]],0)</f>
        <v>399.57</v>
      </c>
      <c r="R598" t="str" cm="1">
        <f t="array" ref="R598">IFERROR(_xlfn.IFS(Table2[[#This Row],[booking_status]]="confirmed","Expected",Table2[[#This Row],[booking_status]]="checked-out","Actual"),"No Revenue")</f>
        <v>Expected</v>
      </c>
      <c r="S598" s="4">
        <f>Table2[[#This Row],[Revenue_Amount]]/Table2[[#This Row],[Num_Nights]]</f>
        <v>133.19</v>
      </c>
    </row>
    <row r="599" spans="1:19" x14ac:dyDescent="0.3">
      <c r="A599">
        <v>598</v>
      </c>
      <c r="B599" t="s">
        <v>50</v>
      </c>
      <c r="C599" s="9">
        <v>45239</v>
      </c>
      <c r="D599" s="9">
        <v>45249</v>
      </c>
      <c r="E599" s="10">
        <v>45192</v>
      </c>
      <c r="F599" t="s">
        <v>18</v>
      </c>
      <c r="G599">
        <v>196.09</v>
      </c>
      <c r="H599">
        <v>1</v>
      </c>
      <c r="I599">
        <v>0</v>
      </c>
      <c r="J599" t="s">
        <v>28</v>
      </c>
      <c r="K599" t="s">
        <v>29</v>
      </c>
      <c r="L599" t="s">
        <v>21</v>
      </c>
      <c r="M599" t="s">
        <v>36</v>
      </c>
      <c r="N599" t="s">
        <v>23</v>
      </c>
      <c r="O599">
        <f>Table2[[#This Row],[check_out_date]]-Table2[[#This Row],[check_in_date]]</f>
        <v>10</v>
      </c>
      <c r="P599">
        <f>Table2[[#This Row],[num_adults]]+Table2[[#This Row],[num_children]]</f>
        <v>1</v>
      </c>
      <c r="Q599" s="3">
        <f>IF(OR(Table2[[#This Row],[booking_status]]="confirmed",Table2[[#This Row],[booking_status]]="checked-out"),Table2[[#This Row],[room_rate_per_night]]*Table2[[#This Row],[Num_Nights]],0)</f>
        <v>1960.9</v>
      </c>
      <c r="R599" t="str" cm="1">
        <f t="array" ref="R599">IFERROR(_xlfn.IFS(Table2[[#This Row],[booking_status]]="confirmed","Expected",Table2[[#This Row],[booking_status]]="checked-out","Actual"),"No Revenue")</f>
        <v>Expected</v>
      </c>
      <c r="S599" s="4">
        <f>Table2[[#This Row],[Revenue_Amount]]/Table2[[#This Row],[Num_Nights]]</f>
        <v>196.09</v>
      </c>
    </row>
    <row r="600" spans="1:19" x14ac:dyDescent="0.3">
      <c r="A600">
        <v>599</v>
      </c>
      <c r="B600" t="s">
        <v>50</v>
      </c>
      <c r="C600" s="9">
        <v>44969</v>
      </c>
      <c r="D600" s="9">
        <v>44971</v>
      </c>
      <c r="E600" s="10">
        <v>44956</v>
      </c>
      <c r="F600" t="s">
        <v>49</v>
      </c>
      <c r="G600">
        <v>164.31</v>
      </c>
      <c r="H600">
        <v>2</v>
      </c>
      <c r="I600">
        <v>2</v>
      </c>
      <c r="J600" t="s">
        <v>28</v>
      </c>
      <c r="K600" t="s">
        <v>20</v>
      </c>
      <c r="L600" t="s">
        <v>56</v>
      </c>
      <c r="M600" t="s">
        <v>36</v>
      </c>
      <c r="N600" t="s">
        <v>41</v>
      </c>
      <c r="O600">
        <f>Table2[[#This Row],[check_out_date]]-Table2[[#This Row],[check_in_date]]</f>
        <v>2</v>
      </c>
      <c r="P600">
        <f>Table2[[#This Row],[num_adults]]+Table2[[#This Row],[num_children]]</f>
        <v>4</v>
      </c>
      <c r="Q600" s="3">
        <f>IF(OR(Table2[[#This Row],[booking_status]]="confirmed",Table2[[#This Row],[booking_status]]="checked-out"),Table2[[#This Row],[room_rate_per_night]]*Table2[[#This Row],[Num_Nights]],0)</f>
        <v>328.62</v>
      </c>
      <c r="R600" t="str" cm="1">
        <f t="array" ref="R600">IFERROR(_xlfn.IFS(Table2[[#This Row],[booking_status]]="confirmed","Expected",Table2[[#This Row],[booking_status]]="checked-out","Actual"),"No Revenue")</f>
        <v>Actual</v>
      </c>
      <c r="S600" s="4">
        <f>Table2[[#This Row],[Revenue_Amount]]/Table2[[#This Row],[Num_Nights]]</f>
        <v>164.31</v>
      </c>
    </row>
    <row r="601" spans="1:19" x14ac:dyDescent="0.3">
      <c r="A601">
        <v>600</v>
      </c>
      <c r="B601" t="s">
        <v>37</v>
      </c>
      <c r="C601" s="9">
        <v>45288</v>
      </c>
      <c r="D601" s="9">
        <v>45294</v>
      </c>
      <c r="E601" s="10">
        <v>45264</v>
      </c>
      <c r="F601" t="s">
        <v>54</v>
      </c>
      <c r="G601">
        <v>331.44</v>
      </c>
      <c r="H601">
        <v>1</v>
      </c>
      <c r="I601">
        <v>0</v>
      </c>
      <c r="J601" t="s">
        <v>28</v>
      </c>
      <c r="K601" t="s">
        <v>66</v>
      </c>
      <c r="L601" t="s">
        <v>21</v>
      </c>
      <c r="M601" t="s">
        <v>22</v>
      </c>
      <c r="N601" t="s">
        <v>41</v>
      </c>
      <c r="O601">
        <f>Table2[[#This Row],[check_out_date]]-Table2[[#This Row],[check_in_date]]</f>
        <v>6</v>
      </c>
      <c r="P601">
        <f>Table2[[#This Row],[num_adults]]+Table2[[#This Row],[num_children]]</f>
        <v>1</v>
      </c>
      <c r="Q601" s="3">
        <f>IF(OR(Table2[[#This Row],[booking_status]]="confirmed",Table2[[#This Row],[booking_status]]="checked-out"),Table2[[#This Row],[room_rate_per_night]]*Table2[[#This Row],[Num_Nights]],0)</f>
        <v>1988.6399999999999</v>
      </c>
      <c r="R601" t="str" cm="1">
        <f t="array" ref="R601">IFERROR(_xlfn.IFS(Table2[[#This Row],[booking_status]]="confirmed","Expected",Table2[[#This Row],[booking_status]]="checked-out","Actual"),"No Revenue")</f>
        <v>Expected</v>
      </c>
      <c r="S601" s="4">
        <f>Table2[[#This Row],[Revenue_Amount]]/Table2[[#This Row],[Num_Nights]]</f>
        <v>331.44</v>
      </c>
    </row>
    <row r="602" spans="1:19" hidden="1" x14ac:dyDescent="0.3">
      <c r="A602">
        <v>601</v>
      </c>
      <c r="B602" t="s">
        <v>37</v>
      </c>
      <c r="C602" s="9">
        <v>45200</v>
      </c>
      <c r="D602" s="9">
        <v>45208</v>
      </c>
      <c r="E602" s="10">
        <v>45193</v>
      </c>
      <c r="F602" t="s">
        <v>18</v>
      </c>
      <c r="G602">
        <v>290.49</v>
      </c>
      <c r="H602">
        <v>1</v>
      </c>
      <c r="I602">
        <v>0</v>
      </c>
      <c r="J602" t="s">
        <v>35</v>
      </c>
      <c r="K602" t="s">
        <v>29</v>
      </c>
      <c r="L602" t="s">
        <v>60</v>
      </c>
      <c r="M602" t="s">
        <v>36</v>
      </c>
      <c r="N602" t="s">
        <v>45</v>
      </c>
      <c r="O602">
        <f>Table2[[#This Row],[check_out_date]]-Table2[[#This Row],[check_in_date]]</f>
        <v>8</v>
      </c>
      <c r="P602">
        <f>Table2[[#This Row],[num_adults]]+Table2[[#This Row],[num_children]]</f>
        <v>1</v>
      </c>
      <c r="Q602" s="3">
        <f>IF(OR(Table2[[#This Row],[booking_status]]="confirmed",Table2[[#This Row],[booking_status]]="checked-out"),Table2[[#This Row],[room_rate_per_night]]*Table2[[#This Row],[Num_Nights]],0)</f>
        <v>0</v>
      </c>
      <c r="R602" t="str" cm="1">
        <f t="array" ref="R602">IFERROR(_xlfn.IFS(Table2[[#This Row],[booking_status]]="confirmed","Expected",Table2[[#This Row],[booking_status]]="checked-out","Actual"),"No Revenue")</f>
        <v>No Revenue</v>
      </c>
      <c r="S602" s="4">
        <f>Table2[[#This Row],[Revenue_Amount]]/Table2[[#This Row],[Num_Nights]]</f>
        <v>0</v>
      </c>
    </row>
    <row r="603" spans="1:19" hidden="1" x14ac:dyDescent="0.3">
      <c r="A603">
        <v>602</v>
      </c>
      <c r="B603" t="s">
        <v>31</v>
      </c>
      <c r="C603" s="9">
        <v>45276</v>
      </c>
      <c r="D603" s="9">
        <v>45282</v>
      </c>
      <c r="E603" s="10">
        <v>45228</v>
      </c>
      <c r="F603" t="s">
        <v>27</v>
      </c>
      <c r="G603">
        <v>162.1</v>
      </c>
      <c r="H603">
        <v>4</v>
      </c>
      <c r="I603">
        <v>2</v>
      </c>
      <c r="J603" t="s">
        <v>35</v>
      </c>
      <c r="K603" t="s">
        <v>29</v>
      </c>
      <c r="L603" t="s">
        <v>21</v>
      </c>
      <c r="M603" t="s">
        <v>22</v>
      </c>
      <c r="N603" t="s">
        <v>41</v>
      </c>
      <c r="O603">
        <f>Table2[[#This Row],[check_out_date]]-Table2[[#This Row],[check_in_date]]</f>
        <v>6</v>
      </c>
      <c r="P603">
        <f>Table2[[#This Row],[num_adults]]+Table2[[#This Row],[num_children]]</f>
        <v>6</v>
      </c>
      <c r="Q603" s="3">
        <f>IF(OR(Table2[[#This Row],[booking_status]]="confirmed",Table2[[#This Row],[booking_status]]="checked-out"),Table2[[#This Row],[room_rate_per_night]]*Table2[[#This Row],[Num_Nights]],0)</f>
        <v>972.59999999999991</v>
      </c>
      <c r="R603" t="str" cm="1">
        <f t="array" ref="R603">IFERROR(_xlfn.IFS(Table2[[#This Row],[booking_status]]="confirmed","Expected",Table2[[#This Row],[booking_status]]="checked-out","Actual"),"No Revenue")</f>
        <v>Expected</v>
      </c>
      <c r="S603" s="4">
        <f>Table2[[#This Row],[Revenue_Amount]]/Table2[[#This Row],[Num_Nights]]</f>
        <v>162.1</v>
      </c>
    </row>
    <row r="604" spans="1:19" hidden="1" x14ac:dyDescent="0.3">
      <c r="A604">
        <v>603</v>
      </c>
      <c r="B604" t="s">
        <v>50</v>
      </c>
      <c r="C604" s="9">
        <v>45050</v>
      </c>
      <c r="D604" s="9">
        <v>45059</v>
      </c>
      <c r="E604" s="10">
        <v>45049</v>
      </c>
      <c r="F604" t="s">
        <v>18</v>
      </c>
      <c r="G604">
        <v>345.07</v>
      </c>
      <c r="H604">
        <v>1</v>
      </c>
      <c r="I604">
        <v>1</v>
      </c>
      <c r="J604" t="s">
        <v>35</v>
      </c>
      <c r="K604" t="s">
        <v>66</v>
      </c>
      <c r="L604" t="s">
        <v>70</v>
      </c>
      <c r="M604" t="s">
        <v>36</v>
      </c>
      <c r="N604" t="s">
        <v>41</v>
      </c>
      <c r="O604">
        <f>Table2[[#This Row],[check_out_date]]-Table2[[#This Row],[check_in_date]]</f>
        <v>9</v>
      </c>
      <c r="P604">
        <f>Table2[[#This Row],[num_adults]]+Table2[[#This Row],[num_children]]</f>
        <v>2</v>
      </c>
      <c r="Q604" s="3">
        <f>IF(OR(Table2[[#This Row],[booking_status]]="confirmed",Table2[[#This Row],[booking_status]]="checked-out"),Table2[[#This Row],[room_rate_per_night]]*Table2[[#This Row],[Num_Nights]],0)</f>
        <v>0</v>
      </c>
      <c r="R604" t="str" cm="1">
        <f t="array" ref="R604">IFERROR(_xlfn.IFS(Table2[[#This Row],[booking_status]]="confirmed","Expected",Table2[[#This Row],[booking_status]]="checked-out","Actual"),"No Revenue")</f>
        <v>No Revenue</v>
      </c>
      <c r="S604" s="4">
        <f>Table2[[#This Row],[Revenue_Amount]]/Table2[[#This Row],[Num_Nights]]</f>
        <v>0</v>
      </c>
    </row>
    <row r="605" spans="1:19" x14ac:dyDescent="0.3">
      <c r="A605">
        <v>604</v>
      </c>
      <c r="B605" t="s">
        <v>50</v>
      </c>
      <c r="C605" s="9">
        <v>45099</v>
      </c>
      <c r="D605" s="9">
        <v>45104</v>
      </c>
      <c r="E605" s="10">
        <v>45059</v>
      </c>
      <c r="F605" t="s">
        <v>18</v>
      </c>
      <c r="G605">
        <v>195.53</v>
      </c>
      <c r="H605">
        <v>2</v>
      </c>
      <c r="I605">
        <v>2</v>
      </c>
      <c r="J605" t="s">
        <v>28</v>
      </c>
      <c r="K605" t="s">
        <v>66</v>
      </c>
      <c r="L605" t="s">
        <v>56</v>
      </c>
      <c r="M605" t="s">
        <v>36</v>
      </c>
      <c r="N605" t="s">
        <v>23</v>
      </c>
      <c r="O605">
        <f>Table2[[#This Row],[check_out_date]]-Table2[[#This Row],[check_in_date]]</f>
        <v>5</v>
      </c>
      <c r="P605">
        <f>Table2[[#This Row],[num_adults]]+Table2[[#This Row],[num_children]]</f>
        <v>4</v>
      </c>
      <c r="Q605" s="3">
        <f>IF(OR(Table2[[#This Row],[booking_status]]="confirmed",Table2[[#This Row],[booking_status]]="checked-out"),Table2[[#This Row],[room_rate_per_night]]*Table2[[#This Row],[Num_Nights]],0)</f>
        <v>977.65</v>
      </c>
      <c r="R605" t="str" cm="1">
        <f t="array" ref="R605">IFERROR(_xlfn.IFS(Table2[[#This Row],[booking_status]]="confirmed","Expected",Table2[[#This Row],[booking_status]]="checked-out","Actual"),"No Revenue")</f>
        <v>Actual</v>
      </c>
      <c r="S605" s="4">
        <f>Table2[[#This Row],[Revenue_Amount]]/Table2[[#This Row],[Num_Nights]]</f>
        <v>195.53</v>
      </c>
    </row>
    <row r="606" spans="1:19" x14ac:dyDescent="0.3">
      <c r="A606">
        <v>605</v>
      </c>
      <c r="B606" t="s">
        <v>37</v>
      </c>
      <c r="C606" s="9">
        <v>45177</v>
      </c>
      <c r="D606" s="9">
        <v>45181</v>
      </c>
      <c r="E606" s="10">
        <v>45141</v>
      </c>
      <c r="F606" t="s">
        <v>49</v>
      </c>
      <c r="G606">
        <v>144.6</v>
      </c>
      <c r="H606">
        <v>4</v>
      </c>
      <c r="I606">
        <v>0</v>
      </c>
      <c r="J606" t="s">
        <v>94</v>
      </c>
      <c r="K606" t="s">
        <v>20</v>
      </c>
      <c r="L606" t="s">
        <v>56</v>
      </c>
      <c r="M606" t="s">
        <v>36</v>
      </c>
      <c r="N606" t="s">
        <v>41</v>
      </c>
      <c r="O606">
        <f>Table2[[#This Row],[check_out_date]]-Table2[[#This Row],[check_in_date]]</f>
        <v>4</v>
      </c>
      <c r="P606">
        <f>Table2[[#This Row],[num_adults]]+Table2[[#This Row],[num_children]]</f>
        <v>4</v>
      </c>
      <c r="Q606" s="3">
        <f>IF(OR(Table2[[#This Row],[booking_status]]="confirmed",Table2[[#This Row],[booking_status]]="checked-out"),Table2[[#This Row],[room_rate_per_night]]*Table2[[#This Row],[Num_Nights]],0)</f>
        <v>578.4</v>
      </c>
      <c r="R606" t="str" cm="1">
        <f t="array" ref="R606">IFERROR(_xlfn.IFS(Table2[[#This Row],[booking_status]]="confirmed","Expected",Table2[[#This Row],[booking_status]]="checked-out","Actual"),"No Revenue")</f>
        <v>Actual</v>
      </c>
      <c r="S606" s="4">
        <f>Table2[[#This Row],[Revenue_Amount]]/Table2[[#This Row],[Num_Nights]]</f>
        <v>144.6</v>
      </c>
    </row>
    <row r="607" spans="1:19" x14ac:dyDescent="0.3">
      <c r="A607">
        <v>606</v>
      </c>
      <c r="B607" t="s">
        <v>37</v>
      </c>
      <c r="C607" s="9">
        <v>44974</v>
      </c>
      <c r="D607" s="9">
        <v>44982</v>
      </c>
      <c r="E607" s="10">
        <v>44914</v>
      </c>
      <c r="F607" t="s">
        <v>49</v>
      </c>
      <c r="G607">
        <v>133.13999999999999</v>
      </c>
      <c r="H607">
        <v>1</v>
      </c>
      <c r="I607">
        <v>1</v>
      </c>
      <c r="J607" t="s">
        <v>55</v>
      </c>
      <c r="K607" t="s">
        <v>29</v>
      </c>
      <c r="L607" t="s">
        <v>21</v>
      </c>
      <c r="M607" t="s">
        <v>36</v>
      </c>
      <c r="N607" t="s">
        <v>41</v>
      </c>
      <c r="O607">
        <f>Table2[[#This Row],[check_out_date]]-Table2[[#This Row],[check_in_date]]</f>
        <v>8</v>
      </c>
      <c r="P607">
        <f>Table2[[#This Row],[num_adults]]+Table2[[#This Row],[num_children]]</f>
        <v>2</v>
      </c>
      <c r="Q607" s="3">
        <f>IF(OR(Table2[[#This Row],[booking_status]]="confirmed",Table2[[#This Row],[booking_status]]="checked-out"),Table2[[#This Row],[room_rate_per_night]]*Table2[[#This Row],[Num_Nights]],0)</f>
        <v>1065.1199999999999</v>
      </c>
      <c r="R607" t="str" cm="1">
        <f t="array" ref="R607">IFERROR(_xlfn.IFS(Table2[[#This Row],[booking_status]]="confirmed","Expected",Table2[[#This Row],[booking_status]]="checked-out","Actual"),"No Revenue")</f>
        <v>Expected</v>
      </c>
      <c r="S607" s="4">
        <f>Table2[[#This Row],[Revenue_Amount]]/Table2[[#This Row],[Num_Nights]]</f>
        <v>133.13999999999999</v>
      </c>
    </row>
    <row r="608" spans="1:19" x14ac:dyDescent="0.3">
      <c r="A608">
        <v>607</v>
      </c>
      <c r="B608" t="s">
        <v>37</v>
      </c>
      <c r="C608" s="9">
        <v>45146</v>
      </c>
      <c r="D608" s="9">
        <v>45149</v>
      </c>
      <c r="E608" s="10">
        <v>45130</v>
      </c>
      <c r="F608" t="s">
        <v>49</v>
      </c>
      <c r="G608">
        <v>148.97</v>
      </c>
      <c r="H608">
        <v>1</v>
      </c>
      <c r="I608">
        <v>2</v>
      </c>
      <c r="J608" t="s">
        <v>28</v>
      </c>
      <c r="K608" t="s">
        <v>29</v>
      </c>
      <c r="L608" t="s">
        <v>56</v>
      </c>
      <c r="M608" t="s">
        <v>22</v>
      </c>
      <c r="N608" t="s">
        <v>41</v>
      </c>
      <c r="O608">
        <f>Table2[[#This Row],[check_out_date]]-Table2[[#This Row],[check_in_date]]</f>
        <v>3</v>
      </c>
      <c r="P608">
        <f>Table2[[#This Row],[num_adults]]+Table2[[#This Row],[num_children]]</f>
        <v>3</v>
      </c>
      <c r="Q608" s="3">
        <f>IF(OR(Table2[[#This Row],[booking_status]]="confirmed",Table2[[#This Row],[booking_status]]="checked-out"),Table2[[#This Row],[room_rate_per_night]]*Table2[[#This Row],[Num_Nights]],0)</f>
        <v>446.90999999999997</v>
      </c>
      <c r="R608" t="str" cm="1">
        <f t="array" ref="R608">IFERROR(_xlfn.IFS(Table2[[#This Row],[booking_status]]="confirmed","Expected",Table2[[#This Row],[booking_status]]="checked-out","Actual"),"No Revenue")</f>
        <v>Actual</v>
      </c>
      <c r="S608" s="4">
        <f>Table2[[#This Row],[Revenue_Amount]]/Table2[[#This Row],[Num_Nights]]</f>
        <v>148.97</v>
      </c>
    </row>
    <row r="609" spans="1:19" hidden="1" x14ac:dyDescent="0.3">
      <c r="A609">
        <v>608</v>
      </c>
      <c r="B609" t="s">
        <v>50</v>
      </c>
      <c r="C609" s="9">
        <v>45106</v>
      </c>
      <c r="D609" s="9">
        <v>45113</v>
      </c>
      <c r="E609" s="10">
        <v>45065</v>
      </c>
      <c r="F609" t="s">
        <v>49</v>
      </c>
      <c r="G609">
        <v>140.94999999999999</v>
      </c>
      <c r="H609">
        <v>3</v>
      </c>
      <c r="I609">
        <v>2</v>
      </c>
      <c r="J609" t="s">
        <v>35</v>
      </c>
      <c r="K609" t="s">
        <v>44</v>
      </c>
      <c r="L609" t="s">
        <v>21</v>
      </c>
      <c r="M609" t="s">
        <v>36</v>
      </c>
      <c r="N609" t="s">
        <v>95</v>
      </c>
      <c r="O609">
        <f>Table2[[#This Row],[check_out_date]]-Table2[[#This Row],[check_in_date]]</f>
        <v>7</v>
      </c>
      <c r="P609">
        <f>Table2[[#This Row],[num_adults]]+Table2[[#This Row],[num_children]]</f>
        <v>5</v>
      </c>
      <c r="Q609" s="3">
        <f>IF(OR(Table2[[#This Row],[booking_status]]="confirmed",Table2[[#This Row],[booking_status]]="checked-out"),Table2[[#This Row],[room_rate_per_night]]*Table2[[#This Row],[Num_Nights]],0)</f>
        <v>986.64999999999986</v>
      </c>
      <c r="R609" t="str" cm="1">
        <f t="array" ref="R609">IFERROR(_xlfn.IFS(Table2[[#This Row],[booking_status]]="confirmed","Expected",Table2[[#This Row],[booking_status]]="checked-out","Actual"),"No Revenue")</f>
        <v>Expected</v>
      </c>
      <c r="S609" s="4">
        <f>Table2[[#This Row],[Revenue_Amount]]/Table2[[#This Row],[Num_Nights]]</f>
        <v>140.94999999999999</v>
      </c>
    </row>
    <row r="610" spans="1:19" x14ac:dyDescent="0.3">
      <c r="A610">
        <v>609</v>
      </c>
      <c r="B610" t="s">
        <v>50</v>
      </c>
      <c r="C610" s="9">
        <v>45223</v>
      </c>
      <c r="D610" s="9">
        <v>45229</v>
      </c>
      <c r="E610" s="10">
        <v>45200</v>
      </c>
      <c r="F610" t="s">
        <v>18</v>
      </c>
      <c r="G610">
        <v>232.78</v>
      </c>
      <c r="H610">
        <v>1</v>
      </c>
      <c r="I610">
        <v>0</v>
      </c>
      <c r="J610" t="s">
        <v>28</v>
      </c>
      <c r="K610" t="s">
        <v>44</v>
      </c>
      <c r="L610" t="s">
        <v>56</v>
      </c>
      <c r="M610" t="s">
        <v>36</v>
      </c>
      <c r="N610" t="s">
        <v>41</v>
      </c>
      <c r="O610">
        <f>Table2[[#This Row],[check_out_date]]-Table2[[#This Row],[check_in_date]]</f>
        <v>6</v>
      </c>
      <c r="P610">
        <f>Table2[[#This Row],[num_adults]]+Table2[[#This Row],[num_children]]</f>
        <v>1</v>
      </c>
      <c r="Q610" s="3">
        <f>IF(OR(Table2[[#This Row],[booking_status]]="confirmed",Table2[[#This Row],[booking_status]]="checked-out"),Table2[[#This Row],[room_rate_per_night]]*Table2[[#This Row],[Num_Nights]],0)</f>
        <v>1396.68</v>
      </c>
      <c r="R610" t="str" cm="1">
        <f t="array" ref="R610">IFERROR(_xlfn.IFS(Table2[[#This Row],[booking_status]]="confirmed","Expected",Table2[[#This Row],[booking_status]]="checked-out","Actual"),"No Revenue")</f>
        <v>Actual</v>
      </c>
      <c r="S610" s="4">
        <f>Table2[[#This Row],[Revenue_Amount]]/Table2[[#This Row],[Num_Nights]]</f>
        <v>232.78</v>
      </c>
    </row>
    <row r="611" spans="1:19" x14ac:dyDescent="0.3">
      <c r="A611">
        <v>610</v>
      </c>
      <c r="B611" t="s">
        <v>37</v>
      </c>
      <c r="C611" s="9">
        <v>45074</v>
      </c>
      <c r="D611" s="9">
        <v>45078</v>
      </c>
      <c r="E611" s="10">
        <v>45055</v>
      </c>
      <c r="F611" t="s">
        <v>49</v>
      </c>
      <c r="G611">
        <v>116.5</v>
      </c>
      <c r="H611">
        <v>1</v>
      </c>
      <c r="I611">
        <v>0</v>
      </c>
      <c r="J611" t="s">
        <v>19</v>
      </c>
      <c r="K611" t="s">
        <v>66</v>
      </c>
      <c r="L611" t="s">
        <v>56</v>
      </c>
      <c r="M611" t="s">
        <v>36</v>
      </c>
      <c r="N611" t="s">
        <v>41</v>
      </c>
      <c r="O611">
        <f>Table2[[#This Row],[check_out_date]]-Table2[[#This Row],[check_in_date]]</f>
        <v>4</v>
      </c>
      <c r="P611">
        <f>Table2[[#This Row],[num_adults]]+Table2[[#This Row],[num_children]]</f>
        <v>1</v>
      </c>
      <c r="Q611" s="3">
        <f>IF(OR(Table2[[#This Row],[booking_status]]="confirmed",Table2[[#This Row],[booking_status]]="checked-out"),Table2[[#This Row],[room_rate_per_night]]*Table2[[#This Row],[Num_Nights]],0)</f>
        <v>466</v>
      </c>
      <c r="R611" t="str" cm="1">
        <f t="array" ref="R611">IFERROR(_xlfn.IFS(Table2[[#This Row],[booking_status]]="confirmed","Expected",Table2[[#This Row],[booking_status]]="checked-out","Actual"),"No Revenue")</f>
        <v>Actual</v>
      </c>
      <c r="S611" s="4">
        <f>Table2[[#This Row],[Revenue_Amount]]/Table2[[#This Row],[Num_Nights]]</f>
        <v>116.5</v>
      </c>
    </row>
    <row r="612" spans="1:19" x14ac:dyDescent="0.3">
      <c r="A612">
        <v>611</v>
      </c>
      <c r="B612" t="s">
        <v>50</v>
      </c>
      <c r="C612" s="9">
        <v>45157</v>
      </c>
      <c r="D612" s="9">
        <v>45161</v>
      </c>
      <c r="E612" s="10">
        <v>45142</v>
      </c>
      <c r="F612" t="s">
        <v>49</v>
      </c>
      <c r="G612">
        <v>152.27000000000001</v>
      </c>
      <c r="H612">
        <v>1</v>
      </c>
      <c r="I612">
        <v>0</v>
      </c>
      <c r="J612" t="s">
        <v>94</v>
      </c>
      <c r="K612" t="s">
        <v>99</v>
      </c>
      <c r="L612" t="s">
        <v>60</v>
      </c>
      <c r="M612" t="s">
        <v>22</v>
      </c>
      <c r="N612" t="s">
        <v>23</v>
      </c>
      <c r="O612">
        <f>Table2[[#This Row],[check_out_date]]-Table2[[#This Row],[check_in_date]]</f>
        <v>4</v>
      </c>
      <c r="P612">
        <f>Table2[[#This Row],[num_adults]]+Table2[[#This Row],[num_children]]</f>
        <v>1</v>
      </c>
      <c r="Q612" s="3">
        <f>IF(OR(Table2[[#This Row],[booking_status]]="confirmed",Table2[[#This Row],[booking_status]]="checked-out"),Table2[[#This Row],[room_rate_per_night]]*Table2[[#This Row],[Num_Nights]],0)</f>
        <v>0</v>
      </c>
      <c r="R612" t="str" cm="1">
        <f t="array" ref="R612">IFERROR(_xlfn.IFS(Table2[[#This Row],[booking_status]]="confirmed","Expected",Table2[[#This Row],[booking_status]]="checked-out","Actual"),"No Revenue")</f>
        <v>No Revenue</v>
      </c>
      <c r="S612" s="4">
        <f>Table2[[#This Row],[Revenue_Amount]]/Table2[[#This Row],[Num_Nights]]</f>
        <v>0</v>
      </c>
    </row>
    <row r="613" spans="1:19" x14ac:dyDescent="0.3">
      <c r="A613">
        <v>612</v>
      </c>
      <c r="B613" t="s">
        <v>37</v>
      </c>
      <c r="C613" s="9">
        <v>45222</v>
      </c>
      <c r="D613" s="9">
        <v>45226</v>
      </c>
      <c r="E613" s="10">
        <v>45217</v>
      </c>
      <c r="F613" t="s">
        <v>49</v>
      </c>
      <c r="G613">
        <v>137.24</v>
      </c>
      <c r="H613">
        <v>2</v>
      </c>
      <c r="I613">
        <v>1</v>
      </c>
      <c r="J613" t="s">
        <v>28</v>
      </c>
      <c r="K613" t="s">
        <v>66</v>
      </c>
      <c r="L613" t="s">
        <v>56</v>
      </c>
      <c r="M613" t="s">
        <v>36</v>
      </c>
      <c r="N613" t="s">
        <v>30</v>
      </c>
      <c r="O613">
        <f>Table2[[#This Row],[check_out_date]]-Table2[[#This Row],[check_in_date]]</f>
        <v>4</v>
      </c>
      <c r="P613">
        <f>Table2[[#This Row],[num_adults]]+Table2[[#This Row],[num_children]]</f>
        <v>3</v>
      </c>
      <c r="Q613" s="3">
        <f>IF(OR(Table2[[#This Row],[booking_status]]="confirmed",Table2[[#This Row],[booking_status]]="checked-out"),Table2[[#This Row],[room_rate_per_night]]*Table2[[#This Row],[Num_Nights]],0)</f>
        <v>548.96</v>
      </c>
      <c r="R613" t="str" cm="1">
        <f t="array" ref="R613">IFERROR(_xlfn.IFS(Table2[[#This Row],[booking_status]]="confirmed","Expected",Table2[[#This Row],[booking_status]]="checked-out","Actual"),"No Revenue")</f>
        <v>Actual</v>
      </c>
      <c r="S613" s="4">
        <f>Table2[[#This Row],[Revenue_Amount]]/Table2[[#This Row],[Num_Nights]]</f>
        <v>137.24</v>
      </c>
    </row>
    <row r="614" spans="1:19" x14ac:dyDescent="0.3">
      <c r="A614">
        <v>613</v>
      </c>
      <c r="B614" t="s">
        <v>14</v>
      </c>
      <c r="C614" s="9">
        <v>45073</v>
      </c>
      <c r="D614" s="9">
        <v>45082</v>
      </c>
      <c r="E614" s="10">
        <v>45029</v>
      </c>
      <c r="F614" t="s">
        <v>18</v>
      </c>
      <c r="G614">
        <v>156.83000000000001</v>
      </c>
      <c r="H614">
        <v>3</v>
      </c>
      <c r="I614">
        <v>0</v>
      </c>
      <c r="J614" t="s">
        <v>19</v>
      </c>
      <c r="K614" t="s">
        <v>29</v>
      </c>
      <c r="L614" t="s">
        <v>21</v>
      </c>
      <c r="M614" t="s">
        <v>36</v>
      </c>
      <c r="N614" t="s">
        <v>95</v>
      </c>
      <c r="O614">
        <f>Table2[[#This Row],[check_out_date]]-Table2[[#This Row],[check_in_date]]</f>
        <v>9</v>
      </c>
      <c r="P614">
        <f>Table2[[#This Row],[num_adults]]+Table2[[#This Row],[num_children]]</f>
        <v>3</v>
      </c>
      <c r="Q614" s="3">
        <f>IF(OR(Table2[[#This Row],[booking_status]]="confirmed",Table2[[#This Row],[booking_status]]="checked-out"),Table2[[#This Row],[room_rate_per_night]]*Table2[[#This Row],[Num_Nights]],0)</f>
        <v>1411.47</v>
      </c>
      <c r="R614" t="str" cm="1">
        <f t="array" ref="R614">IFERROR(_xlfn.IFS(Table2[[#This Row],[booking_status]]="confirmed","Expected",Table2[[#This Row],[booking_status]]="checked-out","Actual"),"No Revenue")</f>
        <v>Expected</v>
      </c>
      <c r="S614" s="4">
        <f>Table2[[#This Row],[Revenue_Amount]]/Table2[[#This Row],[Num_Nights]]</f>
        <v>156.83000000000001</v>
      </c>
    </row>
    <row r="615" spans="1:19" x14ac:dyDescent="0.3">
      <c r="A615">
        <v>614</v>
      </c>
      <c r="B615" t="s">
        <v>50</v>
      </c>
      <c r="C615" s="9">
        <v>44958</v>
      </c>
      <c r="D615" s="9">
        <v>44962</v>
      </c>
      <c r="E615" s="10">
        <v>44926</v>
      </c>
      <c r="F615" t="s">
        <v>54</v>
      </c>
      <c r="G615">
        <v>551.55999999999995</v>
      </c>
      <c r="H615">
        <v>2</v>
      </c>
      <c r="I615">
        <v>0</v>
      </c>
      <c r="J615" t="s">
        <v>28</v>
      </c>
      <c r="K615" t="s">
        <v>99</v>
      </c>
      <c r="L615" t="s">
        <v>56</v>
      </c>
      <c r="M615" t="s">
        <v>36</v>
      </c>
      <c r="N615" t="s">
        <v>41</v>
      </c>
      <c r="O615">
        <f>Table2[[#This Row],[check_out_date]]-Table2[[#This Row],[check_in_date]]</f>
        <v>4</v>
      </c>
      <c r="P615">
        <f>Table2[[#This Row],[num_adults]]+Table2[[#This Row],[num_children]]</f>
        <v>2</v>
      </c>
      <c r="Q615" s="3">
        <f>IF(OR(Table2[[#This Row],[booking_status]]="confirmed",Table2[[#This Row],[booking_status]]="checked-out"),Table2[[#This Row],[room_rate_per_night]]*Table2[[#This Row],[Num_Nights]],0)</f>
        <v>2206.2399999999998</v>
      </c>
      <c r="R615" t="str" cm="1">
        <f t="array" ref="R615">IFERROR(_xlfn.IFS(Table2[[#This Row],[booking_status]]="confirmed","Expected",Table2[[#This Row],[booking_status]]="checked-out","Actual"),"No Revenue")</f>
        <v>Actual</v>
      </c>
      <c r="S615" s="4">
        <f>Table2[[#This Row],[Revenue_Amount]]/Table2[[#This Row],[Num_Nights]]</f>
        <v>551.55999999999995</v>
      </c>
    </row>
    <row r="616" spans="1:19" x14ac:dyDescent="0.3">
      <c r="A616">
        <v>615</v>
      </c>
      <c r="B616" t="s">
        <v>31</v>
      </c>
      <c r="C616" s="9">
        <v>45072</v>
      </c>
      <c r="D616" s="9">
        <v>45080</v>
      </c>
      <c r="E616" s="10">
        <v>45037</v>
      </c>
      <c r="F616" t="s">
        <v>27</v>
      </c>
      <c r="G616">
        <v>103.26</v>
      </c>
      <c r="H616">
        <v>1</v>
      </c>
      <c r="I616">
        <v>1</v>
      </c>
      <c r="J616" t="s">
        <v>28</v>
      </c>
      <c r="K616" t="s">
        <v>99</v>
      </c>
      <c r="L616" t="s">
        <v>21</v>
      </c>
      <c r="M616" t="s">
        <v>36</v>
      </c>
      <c r="N616" t="s">
        <v>41</v>
      </c>
      <c r="O616">
        <f>Table2[[#This Row],[check_out_date]]-Table2[[#This Row],[check_in_date]]</f>
        <v>8</v>
      </c>
      <c r="P616">
        <f>Table2[[#This Row],[num_adults]]+Table2[[#This Row],[num_children]]</f>
        <v>2</v>
      </c>
      <c r="Q616" s="3">
        <f>IF(OR(Table2[[#This Row],[booking_status]]="confirmed",Table2[[#This Row],[booking_status]]="checked-out"),Table2[[#This Row],[room_rate_per_night]]*Table2[[#This Row],[Num_Nights]],0)</f>
        <v>826.08</v>
      </c>
      <c r="R616" t="str" cm="1">
        <f t="array" ref="R616">IFERROR(_xlfn.IFS(Table2[[#This Row],[booking_status]]="confirmed","Expected",Table2[[#This Row],[booking_status]]="checked-out","Actual"),"No Revenue")</f>
        <v>Expected</v>
      </c>
      <c r="S616" s="4">
        <f>Table2[[#This Row],[Revenue_Amount]]/Table2[[#This Row],[Num_Nights]]</f>
        <v>103.26</v>
      </c>
    </row>
    <row r="617" spans="1:19" x14ac:dyDescent="0.3">
      <c r="A617">
        <v>616</v>
      </c>
      <c r="B617" t="s">
        <v>14</v>
      </c>
      <c r="C617" s="9">
        <v>45150</v>
      </c>
      <c r="D617" s="9">
        <v>45156</v>
      </c>
      <c r="E617" s="10">
        <v>45105</v>
      </c>
      <c r="F617" t="s">
        <v>27</v>
      </c>
      <c r="G617">
        <v>188.44</v>
      </c>
      <c r="H617">
        <v>2</v>
      </c>
      <c r="I617">
        <v>0</v>
      </c>
      <c r="J617" t="s">
        <v>28</v>
      </c>
      <c r="K617" t="s">
        <v>66</v>
      </c>
      <c r="L617" t="s">
        <v>70</v>
      </c>
      <c r="M617" t="s">
        <v>22</v>
      </c>
      <c r="N617" t="s">
        <v>41</v>
      </c>
      <c r="O617">
        <f>Table2[[#This Row],[check_out_date]]-Table2[[#This Row],[check_in_date]]</f>
        <v>6</v>
      </c>
      <c r="P617">
        <f>Table2[[#This Row],[num_adults]]+Table2[[#This Row],[num_children]]</f>
        <v>2</v>
      </c>
      <c r="Q617" s="3">
        <f>IF(OR(Table2[[#This Row],[booking_status]]="confirmed",Table2[[#This Row],[booking_status]]="checked-out"),Table2[[#This Row],[room_rate_per_night]]*Table2[[#This Row],[Num_Nights]],0)</f>
        <v>0</v>
      </c>
      <c r="R617" t="str" cm="1">
        <f t="array" ref="R617">IFERROR(_xlfn.IFS(Table2[[#This Row],[booking_status]]="confirmed","Expected",Table2[[#This Row],[booking_status]]="checked-out","Actual"),"No Revenue")</f>
        <v>No Revenue</v>
      </c>
      <c r="S617" s="4">
        <f>Table2[[#This Row],[Revenue_Amount]]/Table2[[#This Row],[Num_Nights]]</f>
        <v>0</v>
      </c>
    </row>
    <row r="618" spans="1:19" x14ac:dyDescent="0.3">
      <c r="A618">
        <v>617</v>
      </c>
      <c r="B618" t="s">
        <v>14</v>
      </c>
      <c r="C618" s="9">
        <v>45281</v>
      </c>
      <c r="D618" s="9">
        <v>45286</v>
      </c>
      <c r="E618" s="10">
        <v>45261</v>
      </c>
      <c r="F618" t="s">
        <v>27</v>
      </c>
      <c r="G618">
        <v>136.36000000000001</v>
      </c>
      <c r="H618">
        <v>1</v>
      </c>
      <c r="I618">
        <v>0</v>
      </c>
      <c r="J618" t="s">
        <v>19</v>
      </c>
      <c r="K618" t="s">
        <v>44</v>
      </c>
      <c r="L618" t="s">
        <v>70</v>
      </c>
      <c r="M618" t="s">
        <v>36</v>
      </c>
      <c r="N618" t="s">
        <v>41</v>
      </c>
      <c r="O618">
        <f>Table2[[#This Row],[check_out_date]]-Table2[[#This Row],[check_in_date]]</f>
        <v>5</v>
      </c>
      <c r="P618">
        <f>Table2[[#This Row],[num_adults]]+Table2[[#This Row],[num_children]]</f>
        <v>1</v>
      </c>
      <c r="Q618" s="3">
        <f>IF(OR(Table2[[#This Row],[booking_status]]="confirmed",Table2[[#This Row],[booking_status]]="checked-out"),Table2[[#This Row],[room_rate_per_night]]*Table2[[#This Row],[Num_Nights]],0)</f>
        <v>0</v>
      </c>
      <c r="R618" t="str" cm="1">
        <f t="array" ref="R618">IFERROR(_xlfn.IFS(Table2[[#This Row],[booking_status]]="confirmed","Expected",Table2[[#This Row],[booking_status]]="checked-out","Actual"),"No Revenue")</f>
        <v>No Revenue</v>
      </c>
      <c r="S618" s="4">
        <f>Table2[[#This Row],[Revenue_Amount]]/Table2[[#This Row],[Num_Nights]]</f>
        <v>0</v>
      </c>
    </row>
    <row r="619" spans="1:19" x14ac:dyDescent="0.3">
      <c r="A619">
        <v>618</v>
      </c>
      <c r="B619" t="s">
        <v>50</v>
      </c>
      <c r="C619" s="9">
        <v>45195</v>
      </c>
      <c r="D619" s="9">
        <v>45197</v>
      </c>
      <c r="E619" s="10">
        <v>45154</v>
      </c>
      <c r="F619" t="s">
        <v>54</v>
      </c>
      <c r="G619">
        <v>519.44000000000005</v>
      </c>
      <c r="H619">
        <v>1</v>
      </c>
      <c r="I619">
        <v>1</v>
      </c>
      <c r="J619" t="s">
        <v>19</v>
      </c>
      <c r="K619" t="s">
        <v>20</v>
      </c>
      <c r="L619" t="s">
        <v>21</v>
      </c>
      <c r="M619" t="s">
        <v>22</v>
      </c>
      <c r="N619" t="s">
        <v>23</v>
      </c>
      <c r="O619">
        <f>Table2[[#This Row],[check_out_date]]-Table2[[#This Row],[check_in_date]]</f>
        <v>2</v>
      </c>
      <c r="P619">
        <f>Table2[[#This Row],[num_adults]]+Table2[[#This Row],[num_children]]</f>
        <v>2</v>
      </c>
      <c r="Q619" s="3">
        <f>IF(OR(Table2[[#This Row],[booking_status]]="confirmed",Table2[[#This Row],[booking_status]]="checked-out"),Table2[[#This Row],[room_rate_per_night]]*Table2[[#This Row],[Num_Nights]],0)</f>
        <v>1038.8800000000001</v>
      </c>
      <c r="R619" t="str" cm="1">
        <f t="array" ref="R619">IFERROR(_xlfn.IFS(Table2[[#This Row],[booking_status]]="confirmed","Expected",Table2[[#This Row],[booking_status]]="checked-out","Actual"),"No Revenue")</f>
        <v>Expected</v>
      </c>
      <c r="S619" s="4">
        <f>Table2[[#This Row],[Revenue_Amount]]/Table2[[#This Row],[Num_Nights]]</f>
        <v>519.44000000000005</v>
      </c>
    </row>
    <row r="620" spans="1:19" x14ac:dyDescent="0.3">
      <c r="A620">
        <v>619</v>
      </c>
      <c r="B620" t="s">
        <v>50</v>
      </c>
      <c r="C620" s="9">
        <v>45268</v>
      </c>
      <c r="D620" s="9">
        <v>45274</v>
      </c>
      <c r="E620" s="10">
        <v>45264</v>
      </c>
      <c r="F620" t="s">
        <v>49</v>
      </c>
      <c r="G620">
        <v>145.83000000000001</v>
      </c>
      <c r="H620">
        <v>3</v>
      </c>
      <c r="I620">
        <v>0</v>
      </c>
      <c r="J620" t="s">
        <v>19</v>
      </c>
      <c r="K620" t="s">
        <v>29</v>
      </c>
      <c r="L620" t="s">
        <v>21</v>
      </c>
      <c r="M620" t="s">
        <v>22</v>
      </c>
      <c r="N620" t="s">
        <v>41</v>
      </c>
      <c r="O620">
        <f>Table2[[#This Row],[check_out_date]]-Table2[[#This Row],[check_in_date]]</f>
        <v>6</v>
      </c>
      <c r="P620">
        <f>Table2[[#This Row],[num_adults]]+Table2[[#This Row],[num_children]]</f>
        <v>3</v>
      </c>
      <c r="Q620" s="3">
        <f>IF(OR(Table2[[#This Row],[booking_status]]="confirmed",Table2[[#This Row],[booking_status]]="checked-out"),Table2[[#This Row],[room_rate_per_night]]*Table2[[#This Row],[Num_Nights]],0)</f>
        <v>874.98</v>
      </c>
      <c r="R620" t="str" cm="1">
        <f t="array" ref="R620">IFERROR(_xlfn.IFS(Table2[[#This Row],[booking_status]]="confirmed","Expected",Table2[[#This Row],[booking_status]]="checked-out","Actual"),"No Revenue")</f>
        <v>Expected</v>
      </c>
      <c r="S620" s="4">
        <f>Table2[[#This Row],[Revenue_Amount]]/Table2[[#This Row],[Num_Nights]]</f>
        <v>145.83000000000001</v>
      </c>
    </row>
    <row r="621" spans="1:19" x14ac:dyDescent="0.3">
      <c r="A621">
        <v>620</v>
      </c>
      <c r="B621" t="s">
        <v>37</v>
      </c>
      <c r="C621" s="9">
        <v>45197</v>
      </c>
      <c r="D621" s="9">
        <v>45200</v>
      </c>
      <c r="E621" s="10">
        <v>45146</v>
      </c>
      <c r="F621" t="s">
        <v>27</v>
      </c>
      <c r="G621">
        <v>199.61</v>
      </c>
      <c r="H621">
        <v>3</v>
      </c>
      <c r="I621">
        <v>0</v>
      </c>
      <c r="J621" t="s">
        <v>28</v>
      </c>
      <c r="K621" t="s">
        <v>44</v>
      </c>
      <c r="L621" t="s">
        <v>21</v>
      </c>
      <c r="M621" t="s">
        <v>36</v>
      </c>
      <c r="N621" t="s">
        <v>23</v>
      </c>
      <c r="O621">
        <f>Table2[[#This Row],[check_out_date]]-Table2[[#This Row],[check_in_date]]</f>
        <v>3</v>
      </c>
      <c r="P621">
        <f>Table2[[#This Row],[num_adults]]+Table2[[#This Row],[num_children]]</f>
        <v>3</v>
      </c>
      <c r="Q621" s="3">
        <f>IF(OR(Table2[[#This Row],[booking_status]]="confirmed",Table2[[#This Row],[booking_status]]="checked-out"),Table2[[#This Row],[room_rate_per_night]]*Table2[[#This Row],[Num_Nights]],0)</f>
        <v>598.83000000000004</v>
      </c>
      <c r="R621" t="str" cm="1">
        <f t="array" ref="R621">IFERROR(_xlfn.IFS(Table2[[#This Row],[booking_status]]="confirmed","Expected",Table2[[#This Row],[booking_status]]="checked-out","Actual"),"No Revenue")</f>
        <v>Expected</v>
      </c>
      <c r="S621" s="4">
        <f>Table2[[#This Row],[Revenue_Amount]]/Table2[[#This Row],[Num_Nights]]</f>
        <v>199.61</v>
      </c>
    </row>
    <row r="622" spans="1:19" x14ac:dyDescent="0.3">
      <c r="A622">
        <v>621</v>
      </c>
      <c r="B622" t="s">
        <v>14</v>
      </c>
      <c r="C622" s="9">
        <v>45206</v>
      </c>
      <c r="D622" s="9">
        <v>45216</v>
      </c>
      <c r="E622" s="10">
        <v>45132</v>
      </c>
      <c r="F622" t="s">
        <v>54</v>
      </c>
      <c r="G622">
        <v>409.9</v>
      </c>
      <c r="H622">
        <v>1</v>
      </c>
      <c r="I622">
        <v>0</v>
      </c>
      <c r="J622" t="s">
        <v>28</v>
      </c>
      <c r="K622" t="s">
        <v>20</v>
      </c>
      <c r="L622" t="s">
        <v>21</v>
      </c>
      <c r="M622" t="s">
        <v>22</v>
      </c>
      <c r="N622" t="s">
        <v>41</v>
      </c>
      <c r="O622">
        <f>Table2[[#This Row],[check_out_date]]-Table2[[#This Row],[check_in_date]]</f>
        <v>10</v>
      </c>
      <c r="P622">
        <f>Table2[[#This Row],[num_adults]]+Table2[[#This Row],[num_children]]</f>
        <v>1</v>
      </c>
      <c r="Q622" s="3">
        <f>IF(OR(Table2[[#This Row],[booking_status]]="confirmed",Table2[[#This Row],[booking_status]]="checked-out"),Table2[[#This Row],[room_rate_per_night]]*Table2[[#This Row],[Num_Nights]],0)</f>
        <v>4099</v>
      </c>
      <c r="R622" t="str" cm="1">
        <f t="array" ref="R622">IFERROR(_xlfn.IFS(Table2[[#This Row],[booking_status]]="confirmed","Expected",Table2[[#This Row],[booking_status]]="checked-out","Actual"),"No Revenue")</f>
        <v>Expected</v>
      </c>
      <c r="S622" s="4">
        <f>Table2[[#This Row],[Revenue_Amount]]/Table2[[#This Row],[Num_Nights]]</f>
        <v>409.9</v>
      </c>
    </row>
    <row r="623" spans="1:19" hidden="1" x14ac:dyDescent="0.3">
      <c r="A623">
        <v>622</v>
      </c>
      <c r="B623" t="s">
        <v>37</v>
      </c>
      <c r="C623" s="9">
        <v>45135</v>
      </c>
      <c r="D623" s="9">
        <v>45137</v>
      </c>
      <c r="E623" s="10">
        <v>45088</v>
      </c>
      <c r="F623" t="s">
        <v>27</v>
      </c>
      <c r="G623">
        <v>152.63</v>
      </c>
      <c r="H623">
        <v>2</v>
      </c>
      <c r="I623">
        <v>0</v>
      </c>
      <c r="J623" t="s">
        <v>35</v>
      </c>
      <c r="K623" t="s">
        <v>20</v>
      </c>
      <c r="L623" t="s">
        <v>21</v>
      </c>
      <c r="M623" t="s">
        <v>22</v>
      </c>
      <c r="N623" t="s">
        <v>95</v>
      </c>
      <c r="O623">
        <f>Table2[[#This Row],[check_out_date]]-Table2[[#This Row],[check_in_date]]</f>
        <v>2</v>
      </c>
      <c r="P623">
        <f>Table2[[#This Row],[num_adults]]+Table2[[#This Row],[num_children]]</f>
        <v>2</v>
      </c>
      <c r="Q623" s="3">
        <f>IF(OR(Table2[[#This Row],[booking_status]]="confirmed",Table2[[#This Row],[booking_status]]="checked-out"),Table2[[#This Row],[room_rate_per_night]]*Table2[[#This Row],[Num_Nights]],0)</f>
        <v>305.26</v>
      </c>
      <c r="R623" t="str" cm="1">
        <f t="array" ref="R623">IFERROR(_xlfn.IFS(Table2[[#This Row],[booking_status]]="confirmed","Expected",Table2[[#This Row],[booking_status]]="checked-out","Actual"),"No Revenue")</f>
        <v>Expected</v>
      </c>
      <c r="S623" s="4">
        <f>Table2[[#This Row],[Revenue_Amount]]/Table2[[#This Row],[Num_Nights]]</f>
        <v>152.63</v>
      </c>
    </row>
    <row r="624" spans="1:19" x14ac:dyDescent="0.3">
      <c r="A624">
        <v>623</v>
      </c>
      <c r="B624" t="s">
        <v>50</v>
      </c>
      <c r="C624" s="9">
        <v>45270</v>
      </c>
      <c r="D624" s="9">
        <v>45275</v>
      </c>
      <c r="E624" s="10">
        <v>45230</v>
      </c>
      <c r="F624" t="s">
        <v>18</v>
      </c>
      <c r="G624">
        <v>283.33</v>
      </c>
      <c r="H624">
        <v>4</v>
      </c>
      <c r="I624">
        <v>0</v>
      </c>
      <c r="J624" t="s">
        <v>55</v>
      </c>
      <c r="K624" t="s">
        <v>99</v>
      </c>
      <c r="L624" t="s">
        <v>60</v>
      </c>
      <c r="M624" t="s">
        <v>36</v>
      </c>
      <c r="N624" t="s">
        <v>41</v>
      </c>
      <c r="O624">
        <f>Table2[[#This Row],[check_out_date]]-Table2[[#This Row],[check_in_date]]</f>
        <v>5</v>
      </c>
      <c r="P624">
        <f>Table2[[#This Row],[num_adults]]+Table2[[#This Row],[num_children]]</f>
        <v>4</v>
      </c>
      <c r="Q624" s="3">
        <f>IF(OR(Table2[[#This Row],[booking_status]]="confirmed",Table2[[#This Row],[booking_status]]="checked-out"),Table2[[#This Row],[room_rate_per_night]]*Table2[[#This Row],[Num_Nights]],0)</f>
        <v>0</v>
      </c>
      <c r="R624" t="str" cm="1">
        <f t="array" ref="R624">IFERROR(_xlfn.IFS(Table2[[#This Row],[booking_status]]="confirmed","Expected",Table2[[#This Row],[booking_status]]="checked-out","Actual"),"No Revenue")</f>
        <v>No Revenue</v>
      </c>
      <c r="S624" s="4">
        <f>Table2[[#This Row],[Revenue_Amount]]/Table2[[#This Row],[Num_Nights]]</f>
        <v>0</v>
      </c>
    </row>
    <row r="625" spans="1:19" x14ac:dyDescent="0.3">
      <c r="A625">
        <v>624</v>
      </c>
      <c r="B625" t="s">
        <v>14</v>
      </c>
      <c r="C625" s="9">
        <v>44931</v>
      </c>
      <c r="D625" s="9">
        <v>44940</v>
      </c>
      <c r="E625" s="10">
        <v>44913</v>
      </c>
      <c r="F625" t="s">
        <v>27</v>
      </c>
      <c r="G625">
        <v>119.44</v>
      </c>
      <c r="H625">
        <v>2</v>
      </c>
      <c r="I625">
        <v>0</v>
      </c>
      <c r="J625" t="s">
        <v>55</v>
      </c>
      <c r="K625" t="s">
        <v>20</v>
      </c>
      <c r="L625" t="s">
        <v>21</v>
      </c>
      <c r="M625" t="s">
        <v>36</v>
      </c>
      <c r="N625" t="s">
        <v>23</v>
      </c>
      <c r="O625">
        <f>Table2[[#This Row],[check_out_date]]-Table2[[#This Row],[check_in_date]]</f>
        <v>9</v>
      </c>
      <c r="P625">
        <f>Table2[[#This Row],[num_adults]]+Table2[[#This Row],[num_children]]</f>
        <v>2</v>
      </c>
      <c r="Q625" s="3">
        <f>IF(OR(Table2[[#This Row],[booking_status]]="confirmed",Table2[[#This Row],[booking_status]]="checked-out"),Table2[[#This Row],[room_rate_per_night]]*Table2[[#This Row],[Num_Nights]],0)</f>
        <v>1074.96</v>
      </c>
      <c r="R625" t="str" cm="1">
        <f t="array" ref="R625">IFERROR(_xlfn.IFS(Table2[[#This Row],[booking_status]]="confirmed","Expected",Table2[[#This Row],[booking_status]]="checked-out","Actual"),"No Revenue")</f>
        <v>Expected</v>
      </c>
      <c r="S625" s="4">
        <f>Table2[[#This Row],[Revenue_Amount]]/Table2[[#This Row],[Num_Nights]]</f>
        <v>119.44</v>
      </c>
    </row>
    <row r="626" spans="1:19" x14ac:dyDescent="0.3">
      <c r="A626">
        <v>625</v>
      </c>
      <c r="B626" t="s">
        <v>50</v>
      </c>
      <c r="C626" s="9">
        <v>44972</v>
      </c>
      <c r="D626" s="9">
        <v>44975</v>
      </c>
      <c r="E626" s="10">
        <v>44964</v>
      </c>
      <c r="F626" t="s">
        <v>54</v>
      </c>
      <c r="G626">
        <v>367.83</v>
      </c>
      <c r="H626">
        <v>1</v>
      </c>
      <c r="I626">
        <v>1</v>
      </c>
      <c r="J626" t="s">
        <v>28</v>
      </c>
      <c r="K626" t="s">
        <v>99</v>
      </c>
      <c r="L626" t="s">
        <v>56</v>
      </c>
      <c r="M626" t="s">
        <v>36</v>
      </c>
      <c r="N626" t="s">
        <v>23</v>
      </c>
      <c r="O626">
        <f>Table2[[#This Row],[check_out_date]]-Table2[[#This Row],[check_in_date]]</f>
        <v>3</v>
      </c>
      <c r="P626">
        <f>Table2[[#This Row],[num_adults]]+Table2[[#This Row],[num_children]]</f>
        <v>2</v>
      </c>
      <c r="Q626" s="3">
        <f>IF(OR(Table2[[#This Row],[booking_status]]="confirmed",Table2[[#This Row],[booking_status]]="checked-out"),Table2[[#This Row],[room_rate_per_night]]*Table2[[#This Row],[Num_Nights]],0)</f>
        <v>1103.49</v>
      </c>
      <c r="R626" t="str" cm="1">
        <f t="array" ref="R626">IFERROR(_xlfn.IFS(Table2[[#This Row],[booking_status]]="confirmed","Expected",Table2[[#This Row],[booking_status]]="checked-out","Actual"),"No Revenue")</f>
        <v>Actual</v>
      </c>
      <c r="S626" s="4">
        <f>Table2[[#This Row],[Revenue_Amount]]/Table2[[#This Row],[Num_Nights]]</f>
        <v>367.83</v>
      </c>
    </row>
    <row r="627" spans="1:19" x14ac:dyDescent="0.3">
      <c r="A627">
        <v>626</v>
      </c>
      <c r="B627" t="s">
        <v>50</v>
      </c>
      <c r="C627" s="9">
        <v>45083</v>
      </c>
      <c r="D627" s="9">
        <v>45085</v>
      </c>
      <c r="E627" s="10">
        <v>45058</v>
      </c>
      <c r="F627" t="s">
        <v>27</v>
      </c>
      <c r="G627">
        <v>242.79</v>
      </c>
      <c r="H627">
        <v>1</v>
      </c>
      <c r="I627">
        <v>0</v>
      </c>
      <c r="J627" t="s">
        <v>55</v>
      </c>
      <c r="K627" t="s">
        <v>44</v>
      </c>
      <c r="L627" t="s">
        <v>21</v>
      </c>
      <c r="M627" t="s">
        <v>36</v>
      </c>
      <c r="N627" t="s">
        <v>41</v>
      </c>
      <c r="O627">
        <f>Table2[[#This Row],[check_out_date]]-Table2[[#This Row],[check_in_date]]</f>
        <v>2</v>
      </c>
      <c r="P627">
        <f>Table2[[#This Row],[num_adults]]+Table2[[#This Row],[num_children]]</f>
        <v>1</v>
      </c>
      <c r="Q627" s="3">
        <f>IF(OR(Table2[[#This Row],[booking_status]]="confirmed",Table2[[#This Row],[booking_status]]="checked-out"),Table2[[#This Row],[room_rate_per_night]]*Table2[[#This Row],[Num_Nights]],0)</f>
        <v>485.58</v>
      </c>
      <c r="R627" t="str" cm="1">
        <f t="array" ref="R627">IFERROR(_xlfn.IFS(Table2[[#This Row],[booking_status]]="confirmed","Expected",Table2[[#This Row],[booking_status]]="checked-out","Actual"),"No Revenue")</f>
        <v>Expected</v>
      </c>
      <c r="S627" s="4">
        <f>Table2[[#This Row],[Revenue_Amount]]/Table2[[#This Row],[Num_Nights]]</f>
        <v>242.79</v>
      </c>
    </row>
    <row r="628" spans="1:19" hidden="1" x14ac:dyDescent="0.3">
      <c r="A628">
        <v>627</v>
      </c>
      <c r="B628" t="s">
        <v>14</v>
      </c>
      <c r="C628" s="9">
        <v>45285</v>
      </c>
      <c r="D628" s="9">
        <v>45294</v>
      </c>
      <c r="E628" s="10">
        <v>45268</v>
      </c>
      <c r="F628" t="s">
        <v>49</v>
      </c>
      <c r="G628">
        <v>66.86</v>
      </c>
      <c r="H628">
        <v>4</v>
      </c>
      <c r="I628">
        <v>0</v>
      </c>
      <c r="J628" t="s">
        <v>35</v>
      </c>
      <c r="K628" t="s">
        <v>20</v>
      </c>
      <c r="L628" t="s">
        <v>21</v>
      </c>
      <c r="M628" t="s">
        <v>36</v>
      </c>
      <c r="N628" t="s">
        <v>41</v>
      </c>
      <c r="O628">
        <f>Table2[[#This Row],[check_out_date]]-Table2[[#This Row],[check_in_date]]</f>
        <v>9</v>
      </c>
      <c r="P628">
        <f>Table2[[#This Row],[num_adults]]+Table2[[#This Row],[num_children]]</f>
        <v>4</v>
      </c>
      <c r="Q628" s="3">
        <f>IF(OR(Table2[[#This Row],[booking_status]]="confirmed",Table2[[#This Row],[booking_status]]="checked-out"),Table2[[#This Row],[room_rate_per_night]]*Table2[[#This Row],[Num_Nights]],0)</f>
        <v>601.74</v>
      </c>
      <c r="R628" t="str" cm="1">
        <f t="array" ref="R628">IFERROR(_xlfn.IFS(Table2[[#This Row],[booking_status]]="confirmed","Expected",Table2[[#This Row],[booking_status]]="checked-out","Actual"),"No Revenue")</f>
        <v>Expected</v>
      </c>
      <c r="S628" s="4">
        <f>Table2[[#This Row],[Revenue_Amount]]/Table2[[#This Row],[Num_Nights]]</f>
        <v>66.86</v>
      </c>
    </row>
    <row r="629" spans="1:19" hidden="1" x14ac:dyDescent="0.3">
      <c r="A629">
        <v>628</v>
      </c>
      <c r="B629" t="s">
        <v>31</v>
      </c>
      <c r="C629" s="9">
        <v>45246</v>
      </c>
      <c r="D629" s="9">
        <v>45250</v>
      </c>
      <c r="E629" s="10">
        <v>45237</v>
      </c>
      <c r="F629" t="s">
        <v>27</v>
      </c>
      <c r="G629">
        <v>139.19999999999999</v>
      </c>
      <c r="H629">
        <v>3</v>
      </c>
      <c r="I629">
        <v>0</v>
      </c>
      <c r="J629" t="s">
        <v>35</v>
      </c>
      <c r="K629" t="s">
        <v>29</v>
      </c>
      <c r="L629" t="s">
        <v>21</v>
      </c>
      <c r="M629" t="s">
        <v>36</v>
      </c>
      <c r="N629" t="s">
        <v>23</v>
      </c>
      <c r="O629">
        <f>Table2[[#This Row],[check_out_date]]-Table2[[#This Row],[check_in_date]]</f>
        <v>4</v>
      </c>
      <c r="P629">
        <f>Table2[[#This Row],[num_adults]]+Table2[[#This Row],[num_children]]</f>
        <v>3</v>
      </c>
      <c r="Q629" s="3">
        <f>IF(OR(Table2[[#This Row],[booking_status]]="confirmed",Table2[[#This Row],[booking_status]]="checked-out"),Table2[[#This Row],[room_rate_per_night]]*Table2[[#This Row],[Num_Nights]],0)</f>
        <v>556.79999999999995</v>
      </c>
      <c r="R629" t="str" cm="1">
        <f t="array" ref="R629">IFERROR(_xlfn.IFS(Table2[[#This Row],[booking_status]]="confirmed","Expected",Table2[[#This Row],[booking_status]]="checked-out","Actual"),"No Revenue")</f>
        <v>Expected</v>
      </c>
      <c r="S629" s="4">
        <f>Table2[[#This Row],[Revenue_Amount]]/Table2[[#This Row],[Num_Nights]]</f>
        <v>139.19999999999999</v>
      </c>
    </row>
    <row r="630" spans="1:19" x14ac:dyDescent="0.3">
      <c r="A630">
        <v>629</v>
      </c>
      <c r="B630" t="s">
        <v>50</v>
      </c>
      <c r="C630" s="9">
        <v>45217</v>
      </c>
      <c r="D630" s="9">
        <v>45226</v>
      </c>
      <c r="E630" s="10">
        <v>45182</v>
      </c>
      <c r="F630" t="s">
        <v>27</v>
      </c>
      <c r="G630">
        <v>160.31</v>
      </c>
      <c r="H630">
        <v>2</v>
      </c>
      <c r="I630">
        <v>1</v>
      </c>
      <c r="J630" t="s">
        <v>94</v>
      </c>
      <c r="K630" t="s">
        <v>99</v>
      </c>
      <c r="L630" t="s">
        <v>21</v>
      </c>
      <c r="M630" t="s">
        <v>36</v>
      </c>
      <c r="N630" t="s">
        <v>41</v>
      </c>
      <c r="O630">
        <f>Table2[[#This Row],[check_out_date]]-Table2[[#This Row],[check_in_date]]</f>
        <v>9</v>
      </c>
      <c r="P630">
        <f>Table2[[#This Row],[num_adults]]+Table2[[#This Row],[num_children]]</f>
        <v>3</v>
      </c>
      <c r="Q630" s="3">
        <f>IF(OR(Table2[[#This Row],[booking_status]]="confirmed",Table2[[#This Row],[booking_status]]="checked-out"),Table2[[#This Row],[room_rate_per_night]]*Table2[[#This Row],[Num_Nights]],0)</f>
        <v>1442.79</v>
      </c>
      <c r="R630" t="str" cm="1">
        <f t="array" ref="R630">IFERROR(_xlfn.IFS(Table2[[#This Row],[booking_status]]="confirmed","Expected",Table2[[#This Row],[booking_status]]="checked-out","Actual"),"No Revenue")</f>
        <v>Expected</v>
      </c>
      <c r="S630" s="4">
        <f>Table2[[#This Row],[Revenue_Amount]]/Table2[[#This Row],[Num_Nights]]</f>
        <v>160.31</v>
      </c>
    </row>
    <row r="631" spans="1:19" x14ac:dyDescent="0.3">
      <c r="A631">
        <v>630</v>
      </c>
      <c r="B631" t="s">
        <v>50</v>
      </c>
      <c r="C631" s="9">
        <v>45181</v>
      </c>
      <c r="D631" s="9">
        <v>45184</v>
      </c>
      <c r="E631" s="10">
        <v>45137</v>
      </c>
      <c r="F631" t="s">
        <v>18</v>
      </c>
      <c r="G631">
        <v>225.94</v>
      </c>
      <c r="H631">
        <v>4</v>
      </c>
      <c r="I631">
        <v>1</v>
      </c>
      <c r="J631" t="s">
        <v>55</v>
      </c>
      <c r="K631" t="s">
        <v>66</v>
      </c>
      <c r="L631" t="s">
        <v>70</v>
      </c>
      <c r="M631" t="s">
        <v>36</v>
      </c>
      <c r="N631" t="s">
        <v>23</v>
      </c>
      <c r="O631">
        <f>Table2[[#This Row],[check_out_date]]-Table2[[#This Row],[check_in_date]]</f>
        <v>3</v>
      </c>
      <c r="P631">
        <f>Table2[[#This Row],[num_adults]]+Table2[[#This Row],[num_children]]</f>
        <v>5</v>
      </c>
      <c r="Q631" s="3">
        <f>IF(OR(Table2[[#This Row],[booking_status]]="confirmed",Table2[[#This Row],[booking_status]]="checked-out"),Table2[[#This Row],[room_rate_per_night]]*Table2[[#This Row],[Num_Nights]],0)</f>
        <v>0</v>
      </c>
      <c r="R631" t="str" cm="1">
        <f t="array" ref="R631">IFERROR(_xlfn.IFS(Table2[[#This Row],[booking_status]]="confirmed","Expected",Table2[[#This Row],[booking_status]]="checked-out","Actual"),"No Revenue")</f>
        <v>No Revenue</v>
      </c>
      <c r="S631" s="4">
        <f>Table2[[#This Row],[Revenue_Amount]]/Table2[[#This Row],[Num_Nights]]</f>
        <v>0</v>
      </c>
    </row>
    <row r="632" spans="1:19" x14ac:dyDescent="0.3">
      <c r="A632">
        <v>631</v>
      </c>
      <c r="B632" t="s">
        <v>31</v>
      </c>
      <c r="C632" s="9">
        <v>45268</v>
      </c>
      <c r="D632" s="9">
        <v>45277</v>
      </c>
      <c r="E632" s="10">
        <v>45249</v>
      </c>
      <c r="F632" t="s">
        <v>27</v>
      </c>
      <c r="G632">
        <v>115.33</v>
      </c>
      <c r="H632">
        <v>1</v>
      </c>
      <c r="I632">
        <v>0</v>
      </c>
      <c r="J632" t="s">
        <v>94</v>
      </c>
      <c r="K632" t="s">
        <v>20</v>
      </c>
      <c r="L632" t="s">
        <v>21</v>
      </c>
      <c r="M632" t="s">
        <v>22</v>
      </c>
      <c r="N632" t="s">
        <v>23</v>
      </c>
      <c r="O632">
        <f>Table2[[#This Row],[check_out_date]]-Table2[[#This Row],[check_in_date]]</f>
        <v>9</v>
      </c>
      <c r="P632">
        <f>Table2[[#This Row],[num_adults]]+Table2[[#This Row],[num_children]]</f>
        <v>1</v>
      </c>
      <c r="Q632" s="3">
        <f>IF(OR(Table2[[#This Row],[booking_status]]="confirmed",Table2[[#This Row],[booking_status]]="checked-out"),Table2[[#This Row],[room_rate_per_night]]*Table2[[#This Row],[Num_Nights]],0)</f>
        <v>1037.97</v>
      </c>
      <c r="R632" t="str" cm="1">
        <f t="array" ref="R632">IFERROR(_xlfn.IFS(Table2[[#This Row],[booking_status]]="confirmed","Expected",Table2[[#This Row],[booking_status]]="checked-out","Actual"),"No Revenue")</f>
        <v>Expected</v>
      </c>
      <c r="S632" s="4">
        <f>Table2[[#This Row],[Revenue_Amount]]/Table2[[#This Row],[Num_Nights]]</f>
        <v>115.33</v>
      </c>
    </row>
    <row r="633" spans="1:19" x14ac:dyDescent="0.3">
      <c r="A633">
        <v>632</v>
      </c>
      <c r="B633" t="s">
        <v>50</v>
      </c>
      <c r="C633" s="9">
        <v>45123</v>
      </c>
      <c r="D633" s="9">
        <v>45124</v>
      </c>
      <c r="E633" s="10">
        <v>45071</v>
      </c>
      <c r="F633" t="s">
        <v>18</v>
      </c>
      <c r="G633">
        <v>352.58</v>
      </c>
      <c r="H633">
        <v>1</v>
      </c>
      <c r="I633">
        <v>0</v>
      </c>
      <c r="J633" t="s">
        <v>94</v>
      </c>
      <c r="K633" t="s">
        <v>44</v>
      </c>
      <c r="L633" t="s">
        <v>60</v>
      </c>
      <c r="M633" t="s">
        <v>36</v>
      </c>
      <c r="N633" t="s">
        <v>23</v>
      </c>
      <c r="O633">
        <f>Table2[[#This Row],[check_out_date]]-Table2[[#This Row],[check_in_date]]</f>
        <v>1</v>
      </c>
      <c r="P633">
        <f>Table2[[#This Row],[num_adults]]+Table2[[#This Row],[num_children]]</f>
        <v>1</v>
      </c>
      <c r="Q633" s="3">
        <f>IF(OR(Table2[[#This Row],[booking_status]]="confirmed",Table2[[#This Row],[booking_status]]="checked-out"),Table2[[#This Row],[room_rate_per_night]]*Table2[[#This Row],[Num_Nights]],0)</f>
        <v>0</v>
      </c>
      <c r="R633" t="str" cm="1">
        <f t="array" ref="R633">IFERROR(_xlfn.IFS(Table2[[#This Row],[booking_status]]="confirmed","Expected",Table2[[#This Row],[booking_status]]="checked-out","Actual"),"No Revenue")</f>
        <v>No Revenue</v>
      </c>
      <c r="S633" s="4">
        <f>Table2[[#This Row],[Revenue_Amount]]/Table2[[#This Row],[Num_Nights]]</f>
        <v>0</v>
      </c>
    </row>
    <row r="634" spans="1:19" hidden="1" x14ac:dyDescent="0.3">
      <c r="A634">
        <v>633</v>
      </c>
      <c r="B634" t="s">
        <v>31</v>
      </c>
      <c r="C634" s="9">
        <v>45284</v>
      </c>
      <c r="D634" s="9">
        <v>45288</v>
      </c>
      <c r="E634" s="10">
        <v>45282</v>
      </c>
      <c r="F634" t="s">
        <v>49</v>
      </c>
      <c r="G634">
        <v>100.56</v>
      </c>
      <c r="H634">
        <v>4</v>
      </c>
      <c r="I634">
        <v>2</v>
      </c>
      <c r="J634" t="s">
        <v>35</v>
      </c>
      <c r="K634" t="s">
        <v>44</v>
      </c>
      <c r="L634" t="s">
        <v>60</v>
      </c>
      <c r="M634" t="s">
        <v>22</v>
      </c>
      <c r="N634" t="s">
        <v>41</v>
      </c>
      <c r="O634">
        <f>Table2[[#This Row],[check_out_date]]-Table2[[#This Row],[check_in_date]]</f>
        <v>4</v>
      </c>
      <c r="P634">
        <f>Table2[[#This Row],[num_adults]]+Table2[[#This Row],[num_children]]</f>
        <v>6</v>
      </c>
      <c r="Q634" s="3">
        <f>IF(OR(Table2[[#This Row],[booking_status]]="confirmed",Table2[[#This Row],[booking_status]]="checked-out"),Table2[[#This Row],[room_rate_per_night]]*Table2[[#This Row],[Num_Nights]],0)</f>
        <v>0</v>
      </c>
      <c r="R634" t="str" cm="1">
        <f t="array" ref="R634">IFERROR(_xlfn.IFS(Table2[[#This Row],[booking_status]]="confirmed","Expected",Table2[[#This Row],[booking_status]]="checked-out","Actual"),"No Revenue")</f>
        <v>No Revenue</v>
      </c>
      <c r="S634" s="4">
        <f>Table2[[#This Row],[Revenue_Amount]]/Table2[[#This Row],[Num_Nights]]</f>
        <v>0</v>
      </c>
    </row>
    <row r="635" spans="1:19" x14ac:dyDescent="0.3">
      <c r="A635">
        <v>634</v>
      </c>
      <c r="B635" t="s">
        <v>37</v>
      </c>
      <c r="C635" s="9">
        <v>44982</v>
      </c>
      <c r="D635" s="9">
        <v>44985</v>
      </c>
      <c r="E635" s="10">
        <v>44951</v>
      </c>
      <c r="F635" t="s">
        <v>27</v>
      </c>
      <c r="G635">
        <v>128.80000000000001</v>
      </c>
      <c r="H635">
        <v>2</v>
      </c>
      <c r="I635">
        <v>0</v>
      </c>
      <c r="J635" t="s">
        <v>19</v>
      </c>
      <c r="K635" t="s">
        <v>99</v>
      </c>
      <c r="L635" t="s">
        <v>21</v>
      </c>
      <c r="M635" t="s">
        <v>22</v>
      </c>
      <c r="N635" t="s">
        <v>95</v>
      </c>
      <c r="O635">
        <f>Table2[[#This Row],[check_out_date]]-Table2[[#This Row],[check_in_date]]</f>
        <v>3</v>
      </c>
      <c r="P635">
        <f>Table2[[#This Row],[num_adults]]+Table2[[#This Row],[num_children]]</f>
        <v>2</v>
      </c>
      <c r="Q635" s="3">
        <f>IF(OR(Table2[[#This Row],[booking_status]]="confirmed",Table2[[#This Row],[booking_status]]="checked-out"),Table2[[#This Row],[room_rate_per_night]]*Table2[[#This Row],[Num_Nights]],0)</f>
        <v>386.40000000000003</v>
      </c>
      <c r="R635" t="str" cm="1">
        <f t="array" ref="R635">IFERROR(_xlfn.IFS(Table2[[#This Row],[booking_status]]="confirmed","Expected",Table2[[#This Row],[booking_status]]="checked-out","Actual"),"No Revenue")</f>
        <v>Expected</v>
      </c>
      <c r="S635" s="4">
        <f>Table2[[#This Row],[Revenue_Amount]]/Table2[[#This Row],[Num_Nights]]</f>
        <v>128.80000000000001</v>
      </c>
    </row>
    <row r="636" spans="1:19" x14ac:dyDescent="0.3">
      <c r="A636">
        <v>635</v>
      </c>
      <c r="B636" t="s">
        <v>31</v>
      </c>
      <c r="C636" s="9">
        <v>45034</v>
      </c>
      <c r="D636" s="9">
        <v>45043</v>
      </c>
      <c r="E636" s="10">
        <v>44977</v>
      </c>
      <c r="F636" t="s">
        <v>49</v>
      </c>
      <c r="G636">
        <v>72.489999999999995</v>
      </c>
      <c r="H636">
        <v>1</v>
      </c>
      <c r="I636">
        <v>1</v>
      </c>
      <c r="J636" t="s">
        <v>55</v>
      </c>
      <c r="K636" t="s">
        <v>99</v>
      </c>
      <c r="L636" t="s">
        <v>56</v>
      </c>
      <c r="M636" t="s">
        <v>36</v>
      </c>
      <c r="N636" t="s">
        <v>30</v>
      </c>
      <c r="O636">
        <f>Table2[[#This Row],[check_out_date]]-Table2[[#This Row],[check_in_date]]</f>
        <v>9</v>
      </c>
      <c r="P636">
        <f>Table2[[#This Row],[num_adults]]+Table2[[#This Row],[num_children]]</f>
        <v>2</v>
      </c>
      <c r="Q636" s="3">
        <f>IF(OR(Table2[[#This Row],[booking_status]]="confirmed",Table2[[#This Row],[booking_status]]="checked-out"),Table2[[#This Row],[room_rate_per_night]]*Table2[[#This Row],[Num_Nights]],0)</f>
        <v>652.41</v>
      </c>
      <c r="R636" t="str" cm="1">
        <f t="array" ref="R636">IFERROR(_xlfn.IFS(Table2[[#This Row],[booking_status]]="confirmed","Expected",Table2[[#This Row],[booking_status]]="checked-out","Actual"),"No Revenue")</f>
        <v>Actual</v>
      </c>
      <c r="S636" s="4">
        <f>Table2[[#This Row],[Revenue_Amount]]/Table2[[#This Row],[Num_Nights]]</f>
        <v>72.489999999999995</v>
      </c>
    </row>
    <row r="637" spans="1:19" x14ac:dyDescent="0.3">
      <c r="A637">
        <v>636</v>
      </c>
      <c r="B637" t="s">
        <v>50</v>
      </c>
      <c r="C637" s="9">
        <v>45106</v>
      </c>
      <c r="D637" s="9">
        <v>45111</v>
      </c>
      <c r="E637" s="10">
        <v>45101</v>
      </c>
      <c r="F637" t="s">
        <v>49</v>
      </c>
      <c r="G637">
        <v>78.540000000000006</v>
      </c>
      <c r="H637">
        <v>2</v>
      </c>
      <c r="I637">
        <v>0</v>
      </c>
      <c r="J637" t="s">
        <v>28</v>
      </c>
      <c r="K637" t="s">
        <v>66</v>
      </c>
      <c r="L637" t="s">
        <v>56</v>
      </c>
      <c r="M637" t="s">
        <v>22</v>
      </c>
      <c r="N637" t="s">
        <v>41</v>
      </c>
      <c r="O637">
        <f>Table2[[#This Row],[check_out_date]]-Table2[[#This Row],[check_in_date]]</f>
        <v>5</v>
      </c>
      <c r="P637">
        <f>Table2[[#This Row],[num_adults]]+Table2[[#This Row],[num_children]]</f>
        <v>2</v>
      </c>
      <c r="Q637" s="3">
        <f>IF(OR(Table2[[#This Row],[booking_status]]="confirmed",Table2[[#This Row],[booking_status]]="checked-out"),Table2[[#This Row],[room_rate_per_night]]*Table2[[#This Row],[Num_Nights]],0)</f>
        <v>392.70000000000005</v>
      </c>
      <c r="R637" t="str" cm="1">
        <f t="array" ref="R637">IFERROR(_xlfn.IFS(Table2[[#This Row],[booking_status]]="confirmed","Expected",Table2[[#This Row],[booking_status]]="checked-out","Actual"),"No Revenue")</f>
        <v>Actual</v>
      </c>
      <c r="S637" s="4">
        <f>Table2[[#This Row],[Revenue_Amount]]/Table2[[#This Row],[Num_Nights]]</f>
        <v>78.540000000000006</v>
      </c>
    </row>
    <row r="638" spans="1:19" x14ac:dyDescent="0.3">
      <c r="A638">
        <v>637</v>
      </c>
      <c r="B638" t="s">
        <v>14</v>
      </c>
      <c r="C638" s="9">
        <v>44942</v>
      </c>
      <c r="D638" s="9">
        <v>44947</v>
      </c>
      <c r="E638" s="10">
        <v>44929</v>
      </c>
      <c r="F638" t="s">
        <v>27</v>
      </c>
      <c r="G638">
        <v>182.18</v>
      </c>
      <c r="H638">
        <v>1</v>
      </c>
      <c r="I638">
        <v>1</v>
      </c>
      <c r="J638" t="s">
        <v>28</v>
      </c>
      <c r="K638" t="s">
        <v>29</v>
      </c>
      <c r="L638" t="s">
        <v>21</v>
      </c>
      <c r="M638" t="s">
        <v>36</v>
      </c>
      <c r="N638" t="s">
        <v>41</v>
      </c>
      <c r="O638">
        <f>Table2[[#This Row],[check_out_date]]-Table2[[#This Row],[check_in_date]]</f>
        <v>5</v>
      </c>
      <c r="P638">
        <f>Table2[[#This Row],[num_adults]]+Table2[[#This Row],[num_children]]</f>
        <v>2</v>
      </c>
      <c r="Q638" s="3">
        <f>IF(OR(Table2[[#This Row],[booking_status]]="confirmed",Table2[[#This Row],[booking_status]]="checked-out"),Table2[[#This Row],[room_rate_per_night]]*Table2[[#This Row],[Num_Nights]],0)</f>
        <v>910.90000000000009</v>
      </c>
      <c r="R638" t="str" cm="1">
        <f t="array" ref="R638">IFERROR(_xlfn.IFS(Table2[[#This Row],[booking_status]]="confirmed","Expected",Table2[[#This Row],[booking_status]]="checked-out","Actual"),"No Revenue")</f>
        <v>Expected</v>
      </c>
      <c r="S638" s="4">
        <f>Table2[[#This Row],[Revenue_Amount]]/Table2[[#This Row],[Num_Nights]]</f>
        <v>182.18</v>
      </c>
    </row>
    <row r="639" spans="1:19" hidden="1" x14ac:dyDescent="0.3">
      <c r="A639">
        <v>638</v>
      </c>
      <c r="B639" t="s">
        <v>50</v>
      </c>
      <c r="C639" s="9">
        <v>45011</v>
      </c>
      <c r="D639" s="9">
        <v>45023</v>
      </c>
      <c r="E639" s="10">
        <v>44994</v>
      </c>
      <c r="F639" t="s">
        <v>49</v>
      </c>
      <c r="G639">
        <v>110.19</v>
      </c>
      <c r="H639">
        <v>2</v>
      </c>
      <c r="I639">
        <v>0</v>
      </c>
      <c r="J639" t="s">
        <v>35</v>
      </c>
      <c r="K639" t="s">
        <v>99</v>
      </c>
      <c r="L639" t="s">
        <v>21</v>
      </c>
      <c r="M639" t="s">
        <v>36</v>
      </c>
      <c r="N639" t="s">
        <v>41</v>
      </c>
      <c r="O639">
        <f>Table2[[#This Row],[check_out_date]]-Table2[[#This Row],[check_in_date]]</f>
        <v>12</v>
      </c>
      <c r="P639">
        <f>Table2[[#This Row],[num_adults]]+Table2[[#This Row],[num_children]]</f>
        <v>2</v>
      </c>
      <c r="Q639" s="3">
        <f>IF(OR(Table2[[#This Row],[booking_status]]="confirmed",Table2[[#This Row],[booking_status]]="checked-out"),Table2[[#This Row],[room_rate_per_night]]*Table2[[#This Row],[Num_Nights]],0)</f>
        <v>1322.28</v>
      </c>
      <c r="R639" t="str" cm="1">
        <f t="array" ref="R639">IFERROR(_xlfn.IFS(Table2[[#This Row],[booking_status]]="confirmed","Expected",Table2[[#This Row],[booking_status]]="checked-out","Actual"),"No Revenue")</f>
        <v>Expected</v>
      </c>
      <c r="S639" s="4">
        <f>Table2[[#This Row],[Revenue_Amount]]/Table2[[#This Row],[Num_Nights]]</f>
        <v>110.19</v>
      </c>
    </row>
    <row r="640" spans="1:19" x14ac:dyDescent="0.3">
      <c r="A640">
        <v>639</v>
      </c>
      <c r="B640" t="s">
        <v>14</v>
      </c>
      <c r="C640" s="9">
        <v>45088</v>
      </c>
      <c r="D640" s="9">
        <v>45091</v>
      </c>
      <c r="E640" s="10">
        <v>45025</v>
      </c>
      <c r="F640" t="s">
        <v>54</v>
      </c>
      <c r="G640">
        <v>470.73</v>
      </c>
      <c r="H640">
        <v>4</v>
      </c>
      <c r="I640">
        <v>0</v>
      </c>
      <c r="J640" t="s">
        <v>19</v>
      </c>
      <c r="K640" t="s">
        <v>29</v>
      </c>
      <c r="L640" t="s">
        <v>56</v>
      </c>
      <c r="M640" t="s">
        <v>36</v>
      </c>
      <c r="N640" t="s">
        <v>41</v>
      </c>
      <c r="O640">
        <f>Table2[[#This Row],[check_out_date]]-Table2[[#This Row],[check_in_date]]</f>
        <v>3</v>
      </c>
      <c r="P640">
        <f>Table2[[#This Row],[num_adults]]+Table2[[#This Row],[num_children]]</f>
        <v>4</v>
      </c>
      <c r="Q640" s="3">
        <f>IF(OR(Table2[[#This Row],[booking_status]]="confirmed",Table2[[#This Row],[booking_status]]="checked-out"),Table2[[#This Row],[room_rate_per_night]]*Table2[[#This Row],[Num_Nights]],0)</f>
        <v>1412.19</v>
      </c>
      <c r="R640" t="str" cm="1">
        <f t="array" ref="R640">IFERROR(_xlfn.IFS(Table2[[#This Row],[booking_status]]="confirmed","Expected",Table2[[#This Row],[booking_status]]="checked-out","Actual"),"No Revenue")</f>
        <v>Actual</v>
      </c>
      <c r="S640" s="4">
        <f>Table2[[#This Row],[Revenue_Amount]]/Table2[[#This Row],[Num_Nights]]</f>
        <v>470.73</v>
      </c>
    </row>
    <row r="641" spans="1:19" x14ac:dyDescent="0.3">
      <c r="A641">
        <v>640</v>
      </c>
      <c r="B641" t="s">
        <v>50</v>
      </c>
      <c r="C641" s="9">
        <v>45228</v>
      </c>
      <c r="D641" s="9">
        <v>45235</v>
      </c>
      <c r="E641" s="10">
        <v>45204</v>
      </c>
      <c r="F641" t="s">
        <v>49</v>
      </c>
      <c r="G641">
        <v>165.15</v>
      </c>
      <c r="H641">
        <v>3</v>
      </c>
      <c r="I641">
        <v>0</v>
      </c>
      <c r="J641" t="s">
        <v>28</v>
      </c>
      <c r="K641" t="s">
        <v>20</v>
      </c>
      <c r="L641" t="s">
        <v>56</v>
      </c>
      <c r="M641" t="s">
        <v>22</v>
      </c>
      <c r="N641" t="s">
        <v>23</v>
      </c>
      <c r="O641">
        <f>Table2[[#This Row],[check_out_date]]-Table2[[#This Row],[check_in_date]]</f>
        <v>7</v>
      </c>
      <c r="P641">
        <f>Table2[[#This Row],[num_adults]]+Table2[[#This Row],[num_children]]</f>
        <v>3</v>
      </c>
      <c r="Q641" s="3">
        <f>IF(OR(Table2[[#This Row],[booking_status]]="confirmed",Table2[[#This Row],[booking_status]]="checked-out"),Table2[[#This Row],[room_rate_per_night]]*Table2[[#This Row],[Num_Nights]],0)</f>
        <v>1156.05</v>
      </c>
      <c r="R641" t="str" cm="1">
        <f t="array" ref="R641">IFERROR(_xlfn.IFS(Table2[[#This Row],[booking_status]]="confirmed","Expected",Table2[[#This Row],[booking_status]]="checked-out","Actual"),"No Revenue")</f>
        <v>Actual</v>
      </c>
      <c r="S641" s="4">
        <f>Table2[[#This Row],[Revenue_Amount]]/Table2[[#This Row],[Num_Nights]]</f>
        <v>165.15</v>
      </c>
    </row>
    <row r="642" spans="1:19" x14ac:dyDescent="0.3">
      <c r="A642">
        <v>641</v>
      </c>
      <c r="B642" t="s">
        <v>31</v>
      </c>
      <c r="C642" s="9">
        <v>45066</v>
      </c>
      <c r="D642" s="9">
        <v>45071</v>
      </c>
      <c r="E642" s="10">
        <v>45020</v>
      </c>
      <c r="F642" t="s">
        <v>49</v>
      </c>
      <c r="G642">
        <v>59.2</v>
      </c>
      <c r="H642">
        <v>2</v>
      </c>
      <c r="I642">
        <v>1</v>
      </c>
      <c r="J642" t="s">
        <v>94</v>
      </c>
      <c r="K642" t="s">
        <v>99</v>
      </c>
      <c r="L642" t="s">
        <v>21</v>
      </c>
      <c r="M642" t="s">
        <v>36</v>
      </c>
      <c r="N642" t="s">
        <v>45</v>
      </c>
      <c r="O642">
        <f>Table2[[#This Row],[check_out_date]]-Table2[[#This Row],[check_in_date]]</f>
        <v>5</v>
      </c>
      <c r="P642">
        <f>Table2[[#This Row],[num_adults]]+Table2[[#This Row],[num_children]]</f>
        <v>3</v>
      </c>
      <c r="Q642" s="3">
        <f>IF(OR(Table2[[#This Row],[booking_status]]="confirmed",Table2[[#This Row],[booking_status]]="checked-out"),Table2[[#This Row],[room_rate_per_night]]*Table2[[#This Row],[Num_Nights]],0)</f>
        <v>296</v>
      </c>
      <c r="R642" t="str" cm="1">
        <f t="array" ref="R642">IFERROR(_xlfn.IFS(Table2[[#This Row],[booking_status]]="confirmed","Expected",Table2[[#This Row],[booking_status]]="checked-out","Actual"),"No Revenue")</f>
        <v>Expected</v>
      </c>
      <c r="S642" s="4">
        <f>Table2[[#This Row],[Revenue_Amount]]/Table2[[#This Row],[Num_Nights]]</f>
        <v>59.2</v>
      </c>
    </row>
    <row r="643" spans="1:19" x14ac:dyDescent="0.3">
      <c r="A643">
        <v>642</v>
      </c>
      <c r="B643" t="s">
        <v>50</v>
      </c>
      <c r="C643" s="9">
        <v>45268</v>
      </c>
      <c r="D643" s="9">
        <v>45272</v>
      </c>
      <c r="E643" s="10">
        <v>45228</v>
      </c>
      <c r="F643" t="s">
        <v>18</v>
      </c>
      <c r="G643">
        <v>331.88</v>
      </c>
      <c r="H643">
        <v>2</v>
      </c>
      <c r="I643">
        <v>0</v>
      </c>
      <c r="J643" t="s">
        <v>28</v>
      </c>
      <c r="K643" t="s">
        <v>44</v>
      </c>
      <c r="L643" t="s">
        <v>60</v>
      </c>
      <c r="M643" t="s">
        <v>22</v>
      </c>
      <c r="N643" t="s">
        <v>41</v>
      </c>
      <c r="O643">
        <f>Table2[[#This Row],[check_out_date]]-Table2[[#This Row],[check_in_date]]</f>
        <v>4</v>
      </c>
      <c r="P643">
        <f>Table2[[#This Row],[num_adults]]+Table2[[#This Row],[num_children]]</f>
        <v>2</v>
      </c>
      <c r="Q643" s="3">
        <f>IF(OR(Table2[[#This Row],[booking_status]]="confirmed",Table2[[#This Row],[booking_status]]="checked-out"),Table2[[#This Row],[room_rate_per_night]]*Table2[[#This Row],[Num_Nights]],0)</f>
        <v>0</v>
      </c>
      <c r="R643" t="str" cm="1">
        <f t="array" ref="R643">IFERROR(_xlfn.IFS(Table2[[#This Row],[booking_status]]="confirmed","Expected",Table2[[#This Row],[booking_status]]="checked-out","Actual"),"No Revenue")</f>
        <v>No Revenue</v>
      </c>
      <c r="S643" s="4">
        <f>Table2[[#This Row],[Revenue_Amount]]/Table2[[#This Row],[Num_Nights]]</f>
        <v>0</v>
      </c>
    </row>
    <row r="644" spans="1:19" x14ac:dyDescent="0.3">
      <c r="A644">
        <v>643</v>
      </c>
      <c r="B644" t="s">
        <v>50</v>
      </c>
      <c r="C644" s="9">
        <v>45055</v>
      </c>
      <c r="D644" s="9">
        <v>45065</v>
      </c>
      <c r="E644" s="10">
        <v>44974</v>
      </c>
      <c r="F644" t="s">
        <v>49</v>
      </c>
      <c r="G644">
        <v>96.17</v>
      </c>
      <c r="H644">
        <v>3</v>
      </c>
      <c r="I644">
        <v>0</v>
      </c>
      <c r="J644" t="s">
        <v>55</v>
      </c>
      <c r="K644" t="s">
        <v>99</v>
      </c>
      <c r="L644" t="s">
        <v>21</v>
      </c>
      <c r="M644" t="s">
        <v>36</v>
      </c>
      <c r="N644" t="s">
        <v>41</v>
      </c>
      <c r="O644">
        <f>Table2[[#This Row],[check_out_date]]-Table2[[#This Row],[check_in_date]]</f>
        <v>10</v>
      </c>
      <c r="P644">
        <f>Table2[[#This Row],[num_adults]]+Table2[[#This Row],[num_children]]</f>
        <v>3</v>
      </c>
      <c r="Q644" s="3">
        <f>IF(OR(Table2[[#This Row],[booking_status]]="confirmed",Table2[[#This Row],[booking_status]]="checked-out"),Table2[[#This Row],[room_rate_per_night]]*Table2[[#This Row],[Num_Nights]],0)</f>
        <v>961.7</v>
      </c>
      <c r="R644" t="str" cm="1">
        <f t="array" ref="R644">IFERROR(_xlfn.IFS(Table2[[#This Row],[booking_status]]="confirmed","Expected",Table2[[#This Row],[booking_status]]="checked-out","Actual"),"No Revenue")</f>
        <v>Expected</v>
      </c>
      <c r="S644" s="4">
        <f>Table2[[#This Row],[Revenue_Amount]]/Table2[[#This Row],[Num_Nights]]</f>
        <v>96.17</v>
      </c>
    </row>
    <row r="645" spans="1:19" x14ac:dyDescent="0.3">
      <c r="A645">
        <v>644</v>
      </c>
      <c r="B645" t="s">
        <v>31</v>
      </c>
      <c r="C645" s="9">
        <v>45079</v>
      </c>
      <c r="D645" s="9">
        <v>45082</v>
      </c>
      <c r="E645" s="10">
        <v>45060</v>
      </c>
      <c r="F645" t="s">
        <v>54</v>
      </c>
      <c r="G645">
        <v>372.3</v>
      </c>
      <c r="H645">
        <v>1</v>
      </c>
      <c r="I645">
        <v>2</v>
      </c>
      <c r="J645" t="s">
        <v>28</v>
      </c>
      <c r="K645" t="s">
        <v>20</v>
      </c>
      <c r="L645" t="s">
        <v>21</v>
      </c>
      <c r="M645" t="s">
        <v>36</v>
      </c>
      <c r="N645" t="s">
        <v>41</v>
      </c>
      <c r="O645">
        <f>Table2[[#This Row],[check_out_date]]-Table2[[#This Row],[check_in_date]]</f>
        <v>3</v>
      </c>
      <c r="P645">
        <f>Table2[[#This Row],[num_adults]]+Table2[[#This Row],[num_children]]</f>
        <v>3</v>
      </c>
      <c r="Q645" s="3">
        <f>IF(OR(Table2[[#This Row],[booking_status]]="confirmed",Table2[[#This Row],[booking_status]]="checked-out"),Table2[[#This Row],[room_rate_per_night]]*Table2[[#This Row],[Num_Nights]],0)</f>
        <v>1116.9000000000001</v>
      </c>
      <c r="R645" t="str" cm="1">
        <f t="array" ref="R645">IFERROR(_xlfn.IFS(Table2[[#This Row],[booking_status]]="confirmed","Expected",Table2[[#This Row],[booking_status]]="checked-out","Actual"),"No Revenue")</f>
        <v>Expected</v>
      </c>
      <c r="S645" s="4">
        <f>Table2[[#This Row],[Revenue_Amount]]/Table2[[#This Row],[Num_Nights]]</f>
        <v>372.3</v>
      </c>
    </row>
    <row r="646" spans="1:19" x14ac:dyDescent="0.3">
      <c r="A646">
        <v>645</v>
      </c>
      <c r="B646" t="s">
        <v>31</v>
      </c>
      <c r="C646" s="9">
        <v>45107</v>
      </c>
      <c r="D646" s="9">
        <v>45111</v>
      </c>
      <c r="E646" s="10">
        <v>45071</v>
      </c>
      <c r="F646" t="s">
        <v>54</v>
      </c>
      <c r="G646">
        <v>300.26</v>
      </c>
      <c r="H646">
        <v>1</v>
      </c>
      <c r="I646">
        <v>0</v>
      </c>
      <c r="J646" t="s">
        <v>28</v>
      </c>
      <c r="K646" t="s">
        <v>44</v>
      </c>
      <c r="L646" t="s">
        <v>56</v>
      </c>
      <c r="M646" t="s">
        <v>22</v>
      </c>
      <c r="N646" t="s">
        <v>41</v>
      </c>
      <c r="O646">
        <f>Table2[[#This Row],[check_out_date]]-Table2[[#This Row],[check_in_date]]</f>
        <v>4</v>
      </c>
      <c r="P646">
        <f>Table2[[#This Row],[num_adults]]+Table2[[#This Row],[num_children]]</f>
        <v>1</v>
      </c>
      <c r="Q646" s="3">
        <f>IF(OR(Table2[[#This Row],[booking_status]]="confirmed",Table2[[#This Row],[booking_status]]="checked-out"),Table2[[#This Row],[room_rate_per_night]]*Table2[[#This Row],[Num_Nights]],0)</f>
        <v>1201.04</v>
      </c>
      <c r="R646" t="str" cm="1">
        <f t="array" ref="R646">IFERROR(_xlfn.IFS(Table2[[#This Row],[booking_status]]="confirmed","Expected",Table2[[#This Row],[booking_status]]="checked-out","Actual"),"No Revenue")</f>
        <v>Actual</v>
      </c>
      <c r="S646" s="4">
        <f>Table2[[#This Row],[Revenue_Amount]]/Table2[[#This Row],[Num_Nights]]</f>
        <v>300.26</v>
      </c>
    </row>
    <row r="647" spans="1:19" x14ac:dyDescent="0.3">
      <c r="A647">
        <v>646</v>
      </c>
      <c r="B647" t="s">
        <v>31</v>
      </c>
      <c r="C647" s="9">
        <v>45254</v>
      </c>
      <c r="D647" s="9">
        <v>45259</v>
      </c>
      <c r="E647" s="10">
        <v>45204</v>
      </c>
      <c r="F647" t="s">
        <v>49</v>
      </c>
      <c r="G647">
        <v>71.38</v>
      </c>
      <c r="H647">
        <v>2</v>
      </c>
      <c r="I647">
        <v>0</v>
      </c>
      <c r="J647" t="s">
        <v>28</v>
      </c>
      <c r="K647" t="s">
        <v>44</v>
      </c>
      <c r="L647" t="s">
        <v>21</v>
      </c>
      <c r="M647" t="s">
        <v>36</v>
      </c>
      <c r="N647" t="s">
        <v>95</v>
      </c>
      <c r="O647">
        <f>Table2[[#This Row],[check_out_date]]-Table2[[#This Row],[check_in_date]]</f>
        <v>5</v>
      </c>
      <c r="P647">
        <f>Table2[[#This Row],[num_adults]]+Table2[[#This Row],[num_children]]</f>
        <v>2</v>
      </c>
      <c r="Q647" s="3">
        <f>IF(OR(Table2[[#This Row],[booking_status]]="confirmed",Table2[[#This Row],[booking_status]]="checked-out"),Table2[[#This Row],[room_rate_per_night]]*Table2[[#This Row],[Num_Nights]],0)</f>
        <v>356.9</v>
      </c>
      <c r="R647" t="str" cm="1">
        <f t="array" ref="R647">IFERROR(_xlfn.IFS(Table2[[#This Row],[booking_status]]="confirmed","Expected",Table2[[#This Row],[booking_status]]="checked-out","Actual"),"No Revenue")</f>
        <v>Expected</v>
      </c>
      <c r="S647" s="4">
        <f>Table2[[#This Row],[Revenue_Amount]]/Table2[[#This Row],[Num_Nights]]</f>
        <v>71.38</v>
      </c>
    </row>
    <row r="648" spans="1:19" hidden="1" x14ac:dyDescent="0.3">
      <c r="A648">
        <v>647</v>
      </c>
      <c r="B648" t="s">
        <v>37</v>
      </c>
      <c r="C648" s="9">
        <v>45145</v>
      </c>
      <c r="D648" s="9">
        <v>45150</v>
      </c>
      <c r="E648" s="10">
        <v>45132</v>
      </c>
      <c r="F648" t="s">
        <v>49</v>
      </c>
      <c r="G648">
        <v>113</v>
      </c>
      <c r="H648">
        <v>1</v>
      </c>
      <c r="I648">
        <v>1</v>
      </c>
      <c r="J648" t="s">
        <v>35</v>
      </c>
      <c r="K648" t="s">
        <v>99</v>
      </c>
      <c r="L648" t="s">
        <v>21</v>
      </c>
      <c r="M648" t="s">
        <v>22</v>
      </c>
      <c r="N648" t="s">
        <v>41</v>
      </c>
      <c r="O648">
        <f>Table2[[#This Row],[check_out_date]]-Table2[[#This Row],[check_in_date]]</f>
        <v>5</v>
      </c>
      <c r="P648">
        <f>Table2[[#This Row],[num_adults]]+Table2[[#This Row],[num_children]]</f>
        <v>2</v>
      </c>
      <c r="Q648" s="3">
        <f>IF(OR(Table2[[#This Row],[booking_status]]="confirmed",Table2[[#This Row],[booking_status]]="checked-out"),Table2[[#This Row],[room_rate_per_night]]*Table2[[#This Row],[Num_Nights]],0)</f>
        <v>565</v>
      </c>
      <c r="R648" t="str" cm="1">
        <f t="array" ref="R648">IFERROR(_xlfn.IFS(Table2[[#This Row],[booking_status]]="confirmed","Expected",Table2[[#This Row],[booking_status]]="checked-out","Actual"),"No Revenue")</f>
        <v>Expected</v>
      </c>
      <c r="S648" s="4">
        <f>Table2[[#This Row],[Revenue_Amount]]/Table2[[#This Row],[Num_Nights]]</f>
        <v>113</v>
      </c>
    </row>
    <row r="649" spans="1:19" x14ac:dyDescent="0.3">
      <c r="A649">
        <v>648</v>
      </c>
      <c r="B649" t="s">
        <v>31</v>
      </c>
      <c r="C649" s="9">
        <v>45100</v>
      </c>
      <c r="D649" s="9">
        <v>45109</v>
      </c>
      <c r="E649" s="10">
        <v>45084</v>
      </c>
      <c r="F649" t="s">
        <v>54</v>
      </c>
      <c r="G649">
        <v>317.83999999999997</v>
      </c>
      <c r="H649">
        <v>2</v>
      </c>
      <c r="I649">
        <v>2</v>
      </c>
      <c r="J649" t="s">
        <v>28</v>
      </c>
      <c r="K649" t="s">
        <v>29</v>
      </c>
      <c r="L649" t="s">
        <v>21</v>
      </c>
      <c r="M649" t="s">
        <v>36</v>
      </c>
      <c r="N649" t="s">
        <v>45</v>
      </c>
      <c r="O649">
        <f>Table2[[#This Row],[check_out_date]]-Table2[[#This Row],[check_in_date]]</f>
        <v>9</v>
      </c>
      <c r="P649">
        <f>Table2[[#This Row],[num_adults]]+Table2[[#This Row],[num_children]]</f>
        <v>4</v>
      </c>
      <c r="Q649" s="3">
        <f>IF(OR(Table2[[#This Row],[booking_status]]="confirmed",Table2[[#This Row],[booking_status]]="checked-out"),Table2[[#This Row],[room_rate_per_night]]*Table2[[#This Row],[Num_Nights]],0)</f>
        <v>2860.56</v>
      </c>
      <c r="R649" t="str" cm="1">
        <f t="array" ref="R649">IFERROR(_xlfn.IFS(Table2[[#This Row],[booking_status]]="confirmed","Expected",Table2[[#This Row],[booking_status]]="checked-out","Actual"),"No Revenue")</f>
        <v>Expected</v>
      </c>
      <c r="S649" s="4">
        <f>Table2[[#This Row],[Revenue_Amount]]/Table2[[#This Row],[Num_Nights]]</f>
        <v>317.83999999999997</v>
      </c>
    </row>
    <row r="650" spans="1:19" hidden="1" x14ac:dyDescent="0.3">
      <c r="A650">
        <v>649</v>
      </c>
      <c r="B650" t="s">
        <v>37</v>
      </c>
      <c r="C650" s="9">
        <v>44966</v>
      </c>
      <c r="D650" s="9">
        <v>44968</v>
      </c>
      <c r="E650" s="10">
        <v>44923</v>
      </c>
      <c r="F650" t="s">
        <v>54</v>
      </c>
      <c r="G650">
        <v>303.58</v>
      </c>
      <c r="H650">
        <v>4</v>
      </c>
      <c r="I650">
        <v>0</v>
      </c>
      <c r="J650" t="s">
        <v>35</v>
      </c>
      <c r="K650" t="s">
        <v>29</v>
      </c>
      <c r="L650" t="s">
        <v>60</v>
      </c>
      <c r="M650" t="s">
        <v>36</v>
      </c>
      <c r="N650" t="s">
        <v>30</v>
      </c>
      <c r="O650">
        <f>Table2[[#This Row],[check_out_date]]-Table2[[#This Row],[check_in_date]]</f>
        <v>2</v>
      </c>
      <c r="P650">
        <f>Table2[[#This Row],[num_adults]]+Table2[[#This Row],[num_children]]</f>
        <v>4</v>
      </c>
      <c r="Q650" s="3">
        <f>IF(OR(Table2[[#This Row],[booking_status]]="confirmed",Table2[[#This Row],[booking_status]]="checked-out"),Table2[[#This Row],[room_rate_per_night]]*Table2[[#This Row],[Num_Nights]],0)</f>
        <v>0</v>
      </c>
      <c r="R650" t="str" cm="1">
        <f t="array" ref="R650">IFERROR(_xlfn.IFS(Table2[[#This Row],[booking_status]]="confirmed","Expected",Table2[[#This Row],[booking_status]]="checked-out","Actual"),"No Revenue")</f>
        <v>No Revenue</v>
      </c>
      <c r="S650" s="4">
        <f>Table2[[#This Row],[Revenue_Amount]]/Table2[[#This Row],[Num_Nights]]</f>
        <v>0</v>
      </c>
    </row>
    <row r="651" spans="1:19" x14ac:dyDescent="0.3">
      <c r="A651">
        <v>650</v>
      </c>
      <c r="B651" t="s">
        <v>50</v>
      </c>
      <c r="C651" s="9">
        <v>44982</v>
      </c>
      <c r="D651" s="9">
        <v>44988</v>
      </c>
      <c r="E651" s="10">
        <v>44952</v>
      </c>
      <c r="F651" t="s">
        <v>27</v>
      </c>
      <c r="G651">
        <v>161.76</v>
      </c>
      <c r="H651">
        <v>1</v>
      </c>
      <c r="I651">
        <v>0</v>
      </c>
      <c r="J651" t="s">
        <v>28</v>
      </c>
      <c r="K651" t="s">
        <v>20</v>
      </c>
      <c r="L651" t="s">
        <v>56</v>
      </c>
      <c r="M651" t="s">
        <v>36</v>
      </c>
      <c r="N651" t="s">
        <v>41</v>
      </c>
      <c r="O651">
        <f>Table2[[#This Row],[check_out_date]]-Table2[[#This Row],[check_in_date]]</f>
        <v>6</v>
      </c>
      <c r="P651">
        <f>Table2[[#This Row],[num_adults]]+Table2[[#This Row],[num_children]]</f>
        <v>1</v>
      </c>
      <c r="Q651" s="3">
        <f>IF(OR(Table2[[#This Row],[booking_status]]="confirmed",Table2[[#This Row],[booking_status]]="checked-out"),Table2[[#This Row],[room_rate_per_night]]*Table2[[#This Row],[Num_Nights]],0)</f>
        <v>970.56</v>
      </c>
      <c r="R651" t="str" cm="1">
        <f t="array" ref="R651">IFERROR(_xlfn.IFS(Table2[[#This Row],[booking_status]]="confirmed","Expected",Table2[[#This Row],[booking_status]]="checked-out","Actual"),"No Revenue")</f>
        <v>Actual</v>
      </c>
      <c r="S651" s="4">
        <f>Table2[[#This Row],[Revenue_Amount]]/Table2[[#This Row],[Num_Nights]]</f>
        <v>161.76</v>
      </c>
    </row>
    <row r="652" spans="1:19" x14ac:dyDescent="0.3">
      <c r="A652">
        <v>651</v>
      </c>
      <c r="B652" t="s">
        <v>31</v>
      </c>
      <c r="C652" s="9">
        <v>45186</v>
      </c>
      <c r="D652" s="9">
        <v>45195</v>
      </c>
      <c r="E652" s="10">
        <v>45170</v>
      </c>
      <c r="F652" t="s">
        <v>18</v>
      </c>
      <c r="G652">
        <v>199.6</v>
      </c>
      <c r="H652">
        <v>1</v>
      </c>
      <c r="I652">
        <v>0</v>
      </c>
      <c r="J652" t="s">
        <v>28</v>
      </c>
      <c r="K652" t="s">
        <v>20</v>
      </c>
      <c r="L652" t="s">
        <v>60</v>
      </c>
      <c r="M652" t="s">
        <v>36</v>
      </c>
      <c r="N652" t="s">
        <v>41</v>
      </c>
      <c r="O652">
        <f>Table2[[#This Row],[check_out_date]]-Table2[[#This Row],[check_in_date]]</f>
        <v>9</v>
      </c>
      <c r="P652">
        <f>Table2[[#This Row],[num_adults]]+Table2[[#This Row],[num_children]]</f>
        <v>1</v>
      </c>
      <c r="Q652" s="3">
        <f>IF(OR(Table2[[#This Row],[booking_status]]="confirmed",Table2[[#This Row],[booking_status]]="checked-out"),Table2[[#This Row],[room_rate_per_night]]*Table2[[#This Row],[Num_Nights]],0)</f>
        <v>0</v>
      </c>
      <c r="R652" t="str" cm="1">
        <f t="array" ref="R652">IFERROR(_xlfn.IFS(Table2[[#This Row],[booking_status]]="confirmed","Expected",Table2[[#This Row],[booking_status]]="checked-out","Actual"),"No Revenue")</f>
        <v>No Revenue</v>
      </c>
      <c r="S652" s="4">
        <f>Table2[[#This Row],[Revenue_Amount]]/Table2[[#This Row],[Num_Nights]]</f>
        <v>0</v>
      </c>
    </row>
    <row r="653" spans="1:19" x14ac:dyDescent="0.3">
      <c r="A653">
        <v>652</v>
      </c>
      <c r="B653" t="s">
        <v>14</v>
      </c>
      <c r="C653" s="9">
        <v>44985</v>
      </c>
      <c r="D653" s="9">
        <v>44991</v>
      </c>
      <c r="E653" s="10">
        <v>44934</v>
      </c>
      <c r="F653" t="s">
        <v>54</v>
      </c>
      <c r="G653">
        <v>298.29000000000002</v>
      </c>
      <c r="H653">
        <v>1</v>
      </c>
      <c r="I653">
        <v>1</v>
      </c>
      <c r="J653" t="s">
        <v>55</v>
      </c>
      <c r="K653" t="s">
        <v>66</v>
      </c>
      <c r="L653" t="s">
        <v>21</v>
      </c>
      <c r="M653" t="s">
        <v>36</v>
      </c>
      <c r="N653" t="s">
        <v>95</v>
      </c>
      <c r="O653">
        <f>Table2[[#This Row],[check_out_date]]-Table2[[#This Row],[check_in_date]]</f>
        <v>6</v>
      </c>
      <c r="P653">
        <f>Table2[[#This Row],[num_adults]]+Table2[[#This Row],[num_children]]</f>
        <v>2</v>
      </c>
      <c r="Q653" s="3">
        <f>IF(OR(Table2[[#This Row],[booking_status]]="confirmed",Table2[[#This Row],[booking_status]]="checked-out"),Table2[[#This Row],[room_rate_per_night]]*Table2[[#This Row],[Num_Nights]],0)</f>
        <v>1789.7400000000002</v>
      </c>
      <c r="R653" t="str" cm="1">
        <f t="array" ref="R653">IFERROR(_xlfn.IFS(Table2[[#This Row],[booking_status]]="confirmed","Expected",Table2[[#This Row],[booking_status]]="checked-out","Actual"),"No Revenue")</f>
        <v>Expected</v>
      </c>
      <c r="S653" s="4">
        <f>Table2[[#This Row],[Revenue_Amount]]/Table2[[#This Row],[Num_Nights]]</f>
        <v>298.29000000000002</v>
      </c>
    </row>
    <row r="654" spans="1:19" x14ac:dyDescent="0.3">
      <c r="A654">
        <v>653</v>
      </c>
      <c r="B654" t="s">
        <v>31</v>
      </c>
      <c r="C654" s="9">
        <v>45021</v>
      </c>
      <c r="D654" s="9">
        <v>45027</v>
      </c>
      <c r="E654" s="10">
        <v>44997</v>
      </c>
      <c r="F654" t="s">
        <v>54</v>
      </c>
      <c r="G654">
        <v>354.57</v>
      </c>
      <c r="H654">
        <v>1</v>
      </c>
      <c r="I654">
        <v>0</v>
      </c>
      <c r="J654" t="s">
        <v>94</v>
      </c>
      <c r="K654" t="s">
        <v>66</v>
      </c>
      <c r="L654" t="s">
        <v>21</v>
      </c>
      <c r="M654" t="s">
        <v>36</v>
      </c>
      <c r="N654" t="s">
        <v>41</v>
      </c>
      <c r="O654">
        <f>Table2[[#This Row],[check_out_date]]-Table2[[#This Row],[check_in_date]]</f>
        <v>6</v>
      </c>
      <c r="P654">
        <f>Table2[[#This Row],[num_adults]]+Table2[[#This Row],[num_children]]</f>
        <v>1</v>
      </c>
      <c r="Q654" s="3">
        <f>IF(OR(Table2[[#This Row],[booking_status]]="confirmed",Table2[[#This Row],[booking_status]]="checked-out"),Table2[[#This Row],[room_rate_per_night]]*Table2[[#This Row],[Num_Nights]],0)</f>
        <v>2127.42</v>
      </c>
      <c r="R654" t="str" cm="1">
        <f t="array" ref="R654">IFERROR(_xlfn.IFS(Table2[[#This Row],[booking_status]]="confirmed","Expected",Table2[[#This Row],[booking_status]]="checked-out","Actual"),"No Revenue")</f>
        <v>Expected</v>
      </c>
      <c r="S654" s="4">
        <f>Table2[[#This Row],[Revenue_Amount]]/Table2[[#This Row],[Num_Nights]]</f>
        <v>354.57</v>
      </c>
    </row>
    <row r="655" spans="1:19" x14ac:dyDescent="0.3">
      <c r="A655">
        <v>654</v>
      </c>
      <c r="B655" t="s">
        <v>50</v>
      </c>
      <c r="C655" s="9">
        <v>45285</v>
      </c>
      <c r="D655" s="9">
        <v>45291</v>
      </c>
      <c r="E655" s="10">
        <v>45216</v>
      </c>
      <c r="F655" t="s">
        <v>54</v>
      </c>
      <c r="G655">
        <v>401.95</v>
      </c>
      <c r="H655">
        <v>2</v>
      </c>
      <c r="I655">
        <v>1</v>
      </c>
      <c r="J655" t="s">
        <v>28</v>
      </c>
      <c r="K655" t="s">
        <v>29</v>
      </c>
      <c r="L655" t="s">
        <v>21</v>
      </c>
      <c r="M655" t="s">
        <v>36</v>
      </c>
      <c r="N655" t="s">
        <v>23</v>
      </c>
      <c r="O655">
        <f>Table2[[#This Row],[check_out_date]]-Table2[[#This Row],[check_in_date]]</f>
        <v>6</v>
      </c>
      <c r="P655">
        <f>Table2[[#This Row],[num_adults]]+Table2[[#This Row],[num_children]]</f>
        <v>3</v>
      </c>
      <c r="Q655" s="3">
        <f>IF(OR(Table2[[#This Row],[booking_status]]="confirmed",Table2[[#This Row],[booking_status]]="checked-out"),Table2[[#This Row],[room_rate_per_night]]*Table2[[#This Row],[Num_Nights]],0)</f>
        <v>2411.6999999999998</v>
      </c>
      <c r="R655" t="str" cm="1">
        <f t="array" ref="R655">IFERROR(_xlfn.IFS(Table2[[#This Row],[booking_status]]="confirmed","Expected",Table2[[#This Row],[booking_status]]="checked-out","Actual"),"No Revenue")</f>
        <v>Expected</v>
      </c>
      <c r="S655" s="4">
        <f>Table2[[#This Row],[Revenue_Amount]]/Table2[[#This Row],[Num_Nights]]</f>
        <v>401.95</v>
      </c>
    </row>
    <row r="656" spans="1:19" x14ac:dyDescent="0.3">
      <c r="A656">
        <v>655</v>
      </c>
      <c r="B656" t="s">
        <v>50</v>
      </c>
      <c r="C656" s="9">
        <v>45255</v>
      </c>
      <c r="D656" s="9">
        <v>45260</v>
      </c>
      <c r="E656" s="10">
        <v>45231</v>
      </c>
      <c r="F656" t="s">
        <v>27</v>
      </c>
      <c r="G656">
        <v>235.55</v>
      </c>
      <c r="H656">
        <v>1</v>
      </c>
      <c r="I656">
        <v>0</v>
      </c>
      <c r="J656" t="s">
        <v>28</v>
      </c>
      <c r="K656" t="s">
        <v>99</v>
      </c>
      <c r="L656" t="s">
        <v>21</v>
      </c>
      <c r="M656" t="s">
        <v>36</v>
      </c>
      <c r="N656" t="s">
        <v>23</v>
      </c>
      <c r="O656">
        <f>Table2[[#This Row],[check_out_date]]-Table2[[#This Row],[check_in_date]]</f>
        <v>5</v>
      </c>
      <c r="P656">
        <f>Table2[[#This Row],[num_adults]]+Table2[[#This Row],[num_children]]</f>
        <v>1</v>
      </c>
      <c r="Q656" s="3">
        <f>IF(OR(Table2[[#This Row],[booking_status]]="confirmed",Table2[[#This Row],[booking_status]]="checked-out"),Table2[[#This Row],[room_rate_per_night]]*Table2[[#This Row],[Num_Nights]],0)</f>
        <v>1177.75</v>
      </c>
      <c r="R656" t="str" cm="1">
        <f t="array" ref="R656">IFERROR(_xlfn.IFS(Table2[[#This Row],[booking_status]]="confirmed","Expected",Table2[[#This Row],[booking_status]]="checked-out","Actual"),"No Revenue")</f>
        <v>Expected</v>
      </c>
      <c r="S656" s="4">
        <f>Table2[[#This Row],[Revenue_Amount]]/Table2[[#This Row],[Num_Nights]]</f>
        <v>235.55</v>
      </c>
    </row>
    <row r="657" spans="1:19" x14ac:dyDescent="0.3">
      <c r="A657">
        <v>656</v>
      </c>
      <c r="B657" t="s">
        <v>50</v>
      </c>
      <c r="C657" s="9">
        <v>45139</v>
      </c>
      <c r="D657" s="9">
        <v>45148</v>
      </c>
      <c r="E657" s="10">
        <v>45120</v>
      </c>
      <c r="F657" t="s">
        <v>18</v>
      </c>
      <c r="G657">
        <v>226.75</v>
      </c>
      <c r="H657">
        <v>1</v>
      </c>
      <c r="I657">
        <v>0</v>
      </c>
      <c r="J657" t="s">
        <v>19</v>
      </c>
      <c r="K657" t="s">
        <v>29</v>
      </c>
      <c r="L657" t="s">
        <v>21</v>
      </c>
      <c r="M657" t="s">
        <v>36</v>
      </c>
      <c r="N657" t="s">
        <v>23</v>
      </c>
      <c r="O657">
        <f>Table2[[#This Row],[check_out_date]]-Table2[[#This Row],[check_in_date]]</f>
        <v>9</v>
      </c>
      <c r="P657">
        <f>Table2[[#This Row],[num_adults]]+Table2[[#This Row],[num_children]]</f>
        <v>1</v>
      </c>
      <c r="Q657" s="3">
        <f>IF(OR(Table2[[#This Row],[booking_status]]="confirmed",Table2[[#This Row],[booking_status]]="checked-out"),Table2[[#This Row],[room_rate_per_night]]*Table2[[#This Row],[Num_Nights]],0)</f>
        <v>2040.75</v>
      </c>
      <c r="R657" t="str" cm="1">
        <f t="array" ref="R657">IFERROR(_xlfn.IFS(Table2[[#This Row],[booking_status]]="confirmed","Expected",Table2[[#This Row],[booking_status]]="checked-out","Actual"),"No Revenue")</f>
        <v>Expected</v>
      </c>
      <c r="S657" s="4">
        <f>Table2[[#This Row],[Revenue_Amount]]/Table2[[#This Row],[Num_Nights]]</f>
        <v>226.75</v>
      </c>
    </row>
    <row r="658" spans="1:19" x14ac:dyDescent="0.3">
      <c r="A658">
        <v>657</v>
      </c>
      <c r="B658" t="s">
        <v>37</v>
      </c>
      <c r="C658" s="9">
        <v>45250</v>
      </c>
      <c r="D658" s="9">
        <v>45254</v>
      </c>
      <c r="E658" s="10">
        <v>45241</v>
      </c>
      <c r="F658" t="s">
        <v>18</v>
      </c>
      <c r="G658">
        <v>286.64</v>
      </c>
      <c r="H658">
        <v>2</v>
      </c>
      <c r="I658">
        <v>0</v>
      </c>
      <c r="J658" t="s">
        <v>28</v>
      </c>
      <c r="K658" t="s">
        <v>20</v>
      </c>
      <c r="L658" t="s">
        <v>21</v>
      </c>
      <c r="M658" t="s">
        <v>36</v>
      </c>
      <c r="N658" t="s">
        <v>23</v>
      </c>
      <c r="O658">
        <f>Table2[[#This Row],[check_out_date]]-Table2[[#This Row],[check_in_date]]</f>
        <v>4</v>
      </c>
      <c r="P658">
        <f>Table2[[#This Row],[num_adults]]+Table2[[#This Row],[num_children]]</f>
        <v>2</v>
      </c>
      <c r="Q658" s="3">
        <f>IF(OR(Table2[[#This Row],[booking_status]]="confirmed",Table2[[#This Row],[booking_status]]="checked-out"),Table2[[#This Row],[room_rate_per_night]]*Table2[[#This Row],[Num_Nights]],0)</f>
        <v>1146.56</v>
      </c>
      <c r="R658" t="str" cm="1">
        <f t="array" ref="R658">IFERROR(_xlfn.IFS(Table2[[#This Row],[booking_status]]="confirmed","Expected",Table2[[#This Row],[booking_status]]="checked-out","Actual"),"No Revenue")</f>
        <v>Expected</v>
      </c>
      <c r="S658" s="4">
        <f>Table2[[#This Row],[Revenue_Amount]]/Table2[[#This Row],[Num_Nights]]</f>
        <v>286.64</v>
      </c>
    </row>
    <row r="659" spans="1:19" hidden="1" x14ac:dyDescent="0.3">
      <c r="A659">
        <v>658</v>
      </c>
      <c r="B659" t="s">
        <v>31</v>
      </c>
      <c r="C659" s="9">
        <v>45200</v>
      </c>
      <c r="D659" s="9">
        <v>45202</v>
      </c>
      <c r="E659" s="10">
        <v>45128</v>
      </c>
      <c r="F659" t="s">
        <v>54</v>
      </c>
      <c r="G659">
        <v>242.59</v>
      </c>
      <c r="H659">
        <v>1</v>
      </c>
      <c r="I659">
        <v>1</v>
      </c>
      <c r="J659" t="s">
        <v>35</v>
      </c>
      <c r="K659" t="s">
        <v>99</v>
      </c>
      <c r="L659" t="s">
        <v>21</v>
      </c>
      <c r="M659" t="s">
        <v>36</v>
      </c>
      <c r="N659" t="s">
        <v>41</v>
      </c>
      <c r="O659">
        <f>Table2[[#This Row],[check_out_date]]-Table2[[#This Row],[check_in_date]]</f>
        <v>2</v>
      </c>
      <c r="P659">
        <f>Table2[[#This Row],[num_adults]]+Table2[[#This Row],[num_children]]</f>
        <v>2</v>
      </c>
      <c r="Q659" s="3">
        <f>IF(OR(Table2[[#This Row],[booking_status]]="confirmed",Table2[[#This Row],[booking_status]]="checked-out"),Table2[[#This Row],[room_rate_per_night]]*Table2[[#This Row],[Num_Nights]],0)</f>
        <v>485.18</v>
      </c>
      <c r="R659" t="str" cm="1">
        <f t="array" ref="R659">IFERROR(_xlfn.IFS(Table2[[#This Row],[booking_status]]="confirmed","Expected",Table2[[#This Row],[booking_status]]="checked-out","Actual"),"No Revenue")</f>
        <v>Expected</v>
      </c>
      <c r="S659" s="4">
        <f>Table2[[#This Row],[Revenue_Amount]]/Table2[[#This Row],[Num_Nights]]</f>
        <v>242.59</v>
      </c>
    </row>
    <row r="660" spans="1:19" x14ac:dyDescent="0.3">
      <c r="A660">
        <v>659</v>
      </c>
      <c r="B660" t="s">
        <v>37</v>
      </c>
      <c r="C660" s="9">
        <v>45116</v>
      </c>
      <c r="D660" s="9">
        <v>45118</v>
      </c>
      <c r="E660" s="10">
        <v>45078</v>
      </c>
      <c r="F660" t="s">
        <v>49</v>
      </c>
      <c r="G660">
        <v>92.89</v>
      </c>
      <c r="H660">
        <v>2</v>
      </c>
      <c r="I660">
        <v>2</v>
      </c>
      <c r="J660" t="s">
        <v>28</v>
      </c>
      <c r="K660" t="s">
        <v>99</v>
      </c>
      <c r="L660" t="s">
        <v>21</v>
      </c>
      <c r="M660" t="s">
        <v>36</v>
      </c>
      <c r="N660" t="s">
        <v>41</v>
      </c>
      <c r="O660">
        <f>Table2[[#This Row],[check_out_date]]-Table2[[#This Row],[check_in_date]]</f>
        <v>2</v>
      </c>
      <c r="P660">
        <f>Table2[[#This Row],[num_adults]]+Table2[[#This Row],[num_children]]</f>
        <v>4</v>
      </c>
      <c r="Q660" s="3">
        <f>IF(OR(Table2[[#This Row],[booking_status]]="confirmed",Table2[[#This Row],[booking_status]]="checked-out"),Table2[[#This Row],[room_rate_per_night]]*Table2[[#This Row],[Num_Nights]],0)</f>
        <v>185.78</v>
      </c>
      <c r="R660" t="str" cm="1">
        <f t="array" ref="R660">IFERROR(_xlfn.IFS(Table2[[#This Row],[booking_status]]="confirmed","Expected",Table2[[#This Row],[booking_status]]="checked-out","Actual"),"No Revenue")</f>
        <v>Expected</v>
      </c>
      <c r="S660" s="4">
        <f>Table2[[#This Row],[Revenue_Amount]]/Table2[[#This Row],[Num_Nights]]</f>
        <v>92.89</v>
      </c>
    </row>
    <row r="661" spans="1:19" x14ac:dyDescent="0.3">
      <c r="A661">
        <v>660</v>
      </c>
      <c r="B661" t="s">
        <v>37</v>
      </c>
      <c r="C661" s="9">
        <v>45146</v>
      </c>
      <c r="D661" s="9">
        <v>45153</v>
      </c>
      <c r="E661" s="10">
        <v>45080</v>
      </c>
      <c r="F661" t="s">
        <v>27</v>
      </c>
      <c r="G661">
        <v>217.54</v>
      </c>
      <c r="H661">
        <v>1</v>
      </c>
      <c r="I661">
        <v>3</v>
      </c>
      <c r="J661" t="s">
        <v>28</v>
      </c>
      <c r="K661" t="s">
        <v>20</v>
      </c>
      <c r="L661" t="s">
        <v>60</v>
      </c>
      <c r="M661" t="s">
        <v>22</v>
      </c>
      <c r="N661" t="s">
        <v>95</v>
      </c>
      <c r="O661">
        <f>Table2[[#This Row],[check_out_date]]-Table2[[#This Row],[check_in_date]]</f>
        <v>7</v>
      </c>
      <c r="P661">
        <f>Table2[[#This Row],[num_adults]]+Table2[[#This Row],[num_children]]</f>
        <v>4</v>
      </c>
      <c r="Q661" s="3">
        <f>IF(OR(Table2[[#This Row],[booking_status]]="confirmed",Table2[[#This Row],[booking_status]]="checked-out"),Table2[[#This Row],[room_rate_per_night]]*Table2[[#This Row],[Num_Nights]],0)</f>
        <v>0</v>
      </c>
      <c r="R661" t="str" cm="1">
        <f t="array" ref="R661">IFERROR(_xlfn.IFS(Table2[[#This Row],[booking_status]]="confirmed","Expected",Table2[[#This Row],[booking_status]]="checked-out","Actual"),"No Revenue")</f>
        <v>No Revenue</v>
      </c>
      <c r="S661" s="4">
        <f>Table2[[#This Row],[Revenue_Amount]]/Table2[[#This Row],[Num_Nights]]</f>
        <v>0</v>
      </c>
    </row>
    <row r="662" spans="1:19" x14ac:dyDescent="0.3">
      <c r="A662">
        <v>661</v>
      </c>
      <c r="B662" t="s">
        <v>50</v>
      </c>
      <c r="C662" s="9">
        <v>45289</v>
      </c>
      <c r="D662" s="9">
        <v>45291</v>
      </c>
      <c r="E662" s="10">
        <v>45283</v>
      </c>
      <c r="F662" t="s">
        <v>27</v>
      </c>
      <c r="G662">
        <v>200.15</v>
      </c>
      <c r="H662">
        <v>2</v>
      </c>
      <c r="I662">
        <v>0</v>
      </c>
      <c r="J662" t="s">
        <v>94</v>
      </c>
      <c r="K662" t="s">
        <v>66</v>
      </c>
      <c r="L662" t="s">
        <v>60</v>
      </c>
      <c r="M662" t="s">
        <v>36</v>
      </c>
      <c r="N662" t="s">
        <v>95</v>
      </c>
      <c r="O662">
        <f>Table2[[#This Row],[check_out_date]]-Table2[[#This Row],[check_in_date]]</f>
        <v>2</v>
      </c>
      <c r="P662">
        <f>Table2[[#This Row],[num_adults]]+Table2[[#This Row],[num_children]]</f>
        <v>2</v>
      </c>
      <c r="Q662" s="3">
        <f>IF(OR(Table2[[#This Row],[booking_status]]="confirmed",Table2[[#This Row],[booking_status]]="checked-out"),Table2[[#This Row],[room_rate_per_night]]*Table2[[#This Row],[Num_Nights]],0)</f>
        <v>0</v>
      </c>
      <c r="R662" t="str" cm="1">
        <f t="array" ref="R662">IFERROR(_xlfn.IFS(Table2[[#This Row],[booking_status]]="confirmed","Expected",Table2[[#This Row],[booking_status]]="checked-out","Actual"),"No Revenue")</f>
        <v>No Revenue</v>
      </c>
      <c r="S662" s="4">
        <f>Table2[[#This Row],[Revenue_Amount]]/Table2[[#This Row],[Num_Nights]]</f>
        <v>0</v>
      </c>
    </row>
    <row r="663" spans="1:19" x14ac:dyDescent="0.3">
      <c r="A663">
        <v>662</v>
      </c>
      <c r="B663" t="s">
        <v>37</v>
      </c>
      <c r="C663" s="9">
        <v>45032</v>
      </c>
      <c r="D663" s="9">
        <v>45042</v>
      </c>
      <c r="E663" s="10">
        <v>44992</v>
      </c>
      <c r="F663" t="s">
        <v>18</v>
      </c>
      <c r="G663">
        <v>301.33</v>
      </c>
      <c r="H663">
        <v>4</v>
      </c>
      <c r="I663">
        <v>1</v>
      </c>
      <c r="J663" t="s">
        <v>28</v>
      </c>
      <c r="K663" t="s">
        <v>99</v>
      </c>
      <c r="L663" t="s">
        <v>21</v>
      </c>
      <c r="M663" t="s">
        <v>36</v>
      </c>
      <c r="N663" t="s">
        <v>45</v>
      </c>
      <c r="O663">
        <f>Table2[[#This Row],[check_out_date]]-Table2[[#This Row],[check_in_date]]</f>
        <v>10</v>
      </c>
      <c r="P663">
        <f>Table2[[#This Row],[num_adults]]+Table2[[#This Row],[num_children]]</f>
        <v>5</v>
      </c>
      <c r="Q663" s="3">
        <f>IF(OR(Table2[[#This Row],[booking_status]]="confirmed",Table2[[#This Row],[booking_status]]="checked-out"),Table2[[#This Row],[room_rate_per_night]]*Table2[[#This Row],[Num_Nights]],0)</f>
        <v>3013.2999999999997</v>
      </c>
      <c r="R663" t="str" cm="1">
        <f t="array" ref="R663">IFERROR(_xlfn.IFS(Table2[[#This Row],[booking_status]]="confirmed","Expected",Table2[[#This Row],[booking_status]]="checked-out","Actual"),"No Revenue")</f>
        <v>Expected</v>
      </c>
      <c r="S663" s="4">
        <f>Table2[[#This Row],[Revenue_Amount]]/Table2[[#This Row],[Num_Nights]]</f>
        <v>301.33</v>
      </c>
    </row>
    <row r="664" spans="1:19" x14ac:dyDescent="0.3">
      <c r="A664">
        <v>663</v>
      </c>
      <c r="B664" t="s">
        <v>31</v>
      </c>
      <c r="C664" s="9">
        <v>45080</v>
      </c>
      <c r="D664" s="9">
        <v>45084</v>
      </c>
      <c r="E664" s="10">
        <v>45070</v>
      </c>
      <c r="F664" t="s">
        <v>49</v>
      </c>
      <c r="G664">
        <v>74.349999999999994</v>
      </c>
      <c r="H664">
        <v>1</v>
      </c>
      <c r="I664">
        <v>1</v>
      </c>
      <c r="J664" t="s">
        <v>19</v>
      </c>
      <c r="K664" t="s">
        <v>29</v>
      </c>
      <c r="L664" t="s">
        <v>21</v>
      </c>
      <c r="M664" t="s">
        <v>36</v>
      </c>
      <c r="N664" t="s">
        <v>41</v>
      </c>
      <c r="O664">
        <f>Table2[[#This Row],[check_out_date]]-Table2[[#This Row],[check_in_date]]</f>
        <v>4</v>
      </c>
      <c r="P664">
        <f>Table2[[#This Row],[num_adults]]+Table2[[#This Row],[num_children]]</f>
        <v>2</v>
      </c>
      <c r="Q664" s="3">
        <f>IF(OR(Table2[[#This Row],[booking_status]]="confirmed",Table2[[#This Row],[booking_status]]="checked-out"),Table2[[#This Row],[room_rate_per_night]]*Table2[[#This Row],[Num_Nights]],0)</f>
        <v>297.39999999999998</v>
      </c>
      <c r="R664" t="str" cm="1">
        <f t="array" ref="R664">IFERROR(_xlfn.IFS(Table2[[#This Row],[booking_status]]="confirmed","Expected",Table2[[#This Row],[booking_status]]="checked-out","Actual"),"No Revenue")</f>
        <v>Expected</v>
      </c>
      <c r="S664" s="4">
        <f>Table2[[#This Row],[Revenue_Amount]]/Table2[[#This Row],[Num_Nights]]</f>
        <v>74.349999999999994</v>
      </c>
    </row>
    <row r="665" spans="1:19" x14ac:dyDescent="0.3">
      <c r="A665">
        <v>664</v>
      </c>
      <c r="B665" t="s">
        <v>14</v>
      </c>
      <c r="C665" s="9">
        <v>45210</v>
      </c>
      <c r="D665" s="9">
        <v>45221</v>
      </c>
      <c r="E665" s="10">
        <v>45199</v>
      </c>
      <c r="F665" t="s">
        <v>27</v>
      </c>
      <c r="G665">
        <v>149.44</v>
      </c>
      <c r="H665">
        <v>2</v>
      </c>
      <c r="I665">
        <v>0</v>
      </c>
      <c r="J665" t="s">
        <v>55</v>
      </c>
      <c r="K665" t="s">
        <v>99</v>
      </c>
      <c r="L665" t="s">
        <v>21</v>
      </c>
      <c r="M665" t="s">
        <v>36</v>
      </c>
      <c r="N665" t="s">
        <v>41</v>
      </c>
      <c r="O665">
        <f>Table2[[#This Row],[check_out_date]]-Table2[[#This Row],[check_in_date]]</f>
        <v>11</v>
      </c>
      <c r="P665">
        <f>Table2[[#This Row],[num_adults]]+Table2[[#This Row],[num_children]]</f>
        <v>2</v>
      </c>
      <c r="Q665" s="3">
        <f>IF(OR(Table2[[#This Row],[booking_status]]="confirmed",Table2[[#This Row],[booking_status]]="checked-out"),Table2[[#This Row],[room_rate_per_night]]*Table2[[#This Row],[Num_Nights]],0)</f>
        <v>1643.84</v>
      </c>
      <c r="R665" t="str" cm="1">
        <f t="array" ref="R665">IFERROR(_xlfn.IFS(Table2[[#This Row],[booking_status]]="confirmed","Expected",Table2[[#This Row],[booking_status]]="checked-out","Actual"),"No Revenue")</f>
        <v>Expected</v>
      </c>
      <c r="S665" s="4">
        <f>Table2[[#This Row],[Revenue_Amount]]/Table2[[#This Row],[Num_Nights]]</f>
        <v>149.44</v>
      </c>
    </row>
    <row r="666" spans="1:19" x14ac:dyDescent="0.3">
      <c r="A666">
        <v>665</v>
      </c>
      <c r="B666" t="s">
        <v>37</v>
      </c>
      <c r="C666" s="9">
        <v>45130</v>
      </c>
      <c r="D666" s="9">
        <v>45133</v>
      </c>
      <c r="E666" s="10">
        <v>45077</v>
      </c>
      <c r="F666" t="s">
        <v>49</v>
      </c>
      <c r="G666">
        <v>69.23</v>
      </c>
      <c r="H666">
        <v>4</v>
      </c>
      <c r="I666">
        <v>0</v>
      </c>
      <c r="J666" t="s">
        <v>55</v>
      </c>
      <c r="K666" t="s">
        <v>99</v>
      </c>
      <c r="L666" t="s">
        <v>56</v>
      </c>
      <c r="M666" t="s">
        <v>22</v>
      </c>
      <c r="N666" t="s">
        <v>41</v>
      </c>
      <c r="O666">
        <f>Table2[[#This Row],[check_out_date]]-Table2[[#This Row],[check_in_date]]</f>
        <v>3</v>
      </c>
      <c r="P666">
        <f>Table2[[#This Row],[num_adults]]+Table2[[#This Row],[num_children]]</f>
        <v>4</v>
      </c>
      <c r="Q666" s="3">
        <f>IF(OR(Table2[[#This Row],[booking_status]]="confirmed",Table2[[#This Row],[booking_status]]="checked-out"),Table2[[#This Row],[room_rate_per_night]]*Table2[[#This Row],[Num_Nights]],0)</f>
        <v>207.69</v>
      </c>
      <c r="R666" t="str" cm="1">
        <f t="array" ref="R666">IFERROR(_xlfn.IFS(Table2[[#This Row],[booking_status]]="confirmed","Expected",Table2[[#This Row],[booking_status]]="checked-out","Actual"),"No Revenue")</f>
        <v>Actual</v>
      </c>
      <c r="S666" s="4">
        <f>Table2[[#This Row],[Revenue_Amount]]/Table2[[#This Row],[Num_Nights]]</f>
        <v>69.23</v>
      </c>
    </row>
    <row r="667" spans="1:19" x14ac:dyDescent="0.3">
      <c r="A667">
        <v>666</v>
      </c>
      <c r="B667" t="s">
        <v>50</v>
      </c>
      <c r="C667" s="9">
        <v>45258</v>
      </c>
      <c r="D667" s="9">
        <v>45260</v>
      </c>
      <c r="E667" s="10">
        <v>45208</v>
      </c>
      <c r="F667" t="s">
        <v>49</v>
      </c>
      <c r="G667">
        <v>155.65</v>
      </c>
      <c r="H667">
        <v>4</v>
      </c>
      <c r="I667">
        <v>2</v>
      </c>
      <c r="J667" t="s">
        <v>28</v>
      </c>
      <c r="K667" t="s">
        <v>99</v>
      </c>
      <c r="L667" t="s">
        <v>21</v>
      </c>
      <c r="M667" t="s">
        <v>22</v>
      </c>
      <c r="N667" t="s">
        <v>30</v>
      </c>
      <c r="O667">
        <f>Table2[[#This Row],[check_out_date]]-Table2[[#This Row],[check_in_date]]</f>
        <v>2</v>
      </c>
      <c r="P667">
        <f>Table2[[#This Row],[num_adults]]+Table2[[#This Row],[num_children]]</f>
        <v>6</v>
      </c>
      <c r="Q667" s="3">
        <f>IF(OR(Table2[[#This Row],[booking_status]]="confirmed",Table2[[#This Row],[booking_status]]="checked-out"),Table2[[#This Row],[room_rate_per_night]]*Table2[[#This Row],[Num_Nights]],0)</f>
        <v>311.3</v>
      </c>
      <c r="R667" t="str" cm="1">
        <f t="array" ref="R667">IFERROR(_xlfn.IFS(Table2[[#This Row],[booking_status]]="confirmed","Expected",Table2[[#This Row],[booking_status]]="checked-out","Actual"),"No Revenue")</f>
        <v>Expected</v>
      </c>
      <c r="S667" s="4">
        <f>Table2[[#This Row],[Revenue_Amount]]/Table2[[#This Row],[Num_Nights]]</f>
        <v>155.65</v>
      </c>
    </row>
    <row r="668" spans="1:19" hidden="1" x14ac:dyDescent="0.3">
      <c r="A668">
        <v>667</v>
      </c>
      <c r="B668" t="s">
        <v>50</v>
      </c>
      <c r="C668" s="9">
        <v>45182</v>
      </c>
      <c r="D668" s="9">
        <v>45189</v>
      </c>
      <c r="E668" s="10">
        <v>45136</v>
      </c>
      <c r="F668" t="s">
        <v>27</v>
      </c>
      <c r="G668">
        <v>212.06</v>
      </c>
      <c r="H668">
        <v>2</v>
      </c>
      <c r="I668">
        <v>0</v>
      </c>
      <c r="J668" t="s">
        <v>35</v>
      </c>
      <c r="K668" t="s">
        <v>99</v>
      </c>
      <c r="L668" t="s">
        <v>21</v>
      </c>
      <c r="M668" t="s">
        <v>36</v>
      </c>
      <c r="N668" t="s">
        <v>41</v>
      </c>
      <c r="O668">
        <f>Table2[[#This Row],[check_out_date]]-Table2[[#This Row],[check_in_date]]</f>
        <v>7</v>
      </c>
      <c r="P668">
        <f>Table2[[#This Row],[num_adults]]+Table2[[#This Row],[num_children]]</f>
        <v>2</v>
      </c>
      <c r="Q668" s="3">
        <f>IF(OR(Table2[[#This Row],[booking_status]]="confirmed",Table2[[#This Row],[booking_status]]="checked-out"),Table2[[#This Row],[room_rate_per_night]]*Table2[[#This Row],[Num_Nights]],0)</f>
        <v>1484.42</v>
      </c>
      <c r="R668" t="str" cm="1">
        <f t="array" ref="R668">IFERROR(_xlfn.IFS(Table2[[#This Row],[booking_status]]="confirmed","Expected",Table2[[#This Row],[booking_status]]="checked-out","Actual"),"No Revenue")</f>
        <v>Expected</v>
      </c>
      <c r="S668" s="4">
        <f>Table2[[#This Row],[Revenue_Amount]]/Table2[[#This Row],[Num_Nights]]</f>
        <v>212.06</v>
      </c>
    </row>
    <row r="669" spans="1:19" x14ac:dyDescent="0.3">
      <c r="A669">
        <v>668</v>
      </c>
      <c r="B669" t="s">
        <v>14</v>
      </c>
      <c r="C669" s="9">
        <v>44945</v>
      </c>
      <c r="D669" s="9">
        <v>44949</v>
      </c>
      <c r="E669" s="10">
        <v>44890</v>
      </c>
      <c r="F669" t="s">
        <v>27</v>
      </c>
      <c r="G669">
        <v>112.61</v>
      </c>
      <c r="H669">
        <v>2</v>
      </c>
      <c r="I669">
        <v>2</v>
      </c>
      <c r="J669" t="s">
        <v>19</v>
      </c>
      <c r="K669" t="s">
        <v>66</v>
      </c>
      <c r="L669" t="s">
        <v>21</v>
      </c>
      <c r="M669" t="s">
        <v>36</v>
      </c>
      <c r="N669" t="s">
        <v>41</v>
      </c>
      <c r="O669">
        <f>Table2[[#This Row],[check_out_date]]-Table2[[#This Row],[check_in_date]]</f>
        <v>4</v>
      </c>
      <c r="P669">
        <f>Table2[[#This Row],[num_adults]]+Table2[[#This Row],[num_children]]</f>
        <v>4</v>
      </c>
      <c r="Q669" s="3">
        <f>IF(OR(Table2[[#This Row],[booking_status]]="confirmed",Table2[[#This Row],[booking_status]]="checked-out"),Table2[[#This Row],[room_rate_per_night]]*Table2[[#This Row],[Num_Nights]],0)</f>
        <v>450.44</v>
      </c>
      <c r="R669" t="str" cm="1">
        <f t="array" ref="R669">IFERROR(_xlfn.IFS(Table2[[#This Row],[booking_status]]="confirmed","Expected",Table2[[#This Row],[booking_status]]="checked-out","Actual"),"No Revenue")</f>
        <v>Expected</v>
      </c>
      <c r="S669" s="4">
        <f>Table2[[#This Row],[Revenue_Amount]]/Table2[[#This Row],[Num_Nights]]</f>
        <v>112.61</v>
      </c>
    </row>
    <row r="670" spans="1:19" hidden="1" x14ac:dyDescent="0.3">
      <c r="A670">
        <v>669</v>
      </c>
      <c r="B670" t="s">
        <v>14</v>
      </c>
      <c r="C670" s="9">
        <v>44928</v>
      </c>
      <c r="D670" s="9">
        <v>44929</v>
      </c>
      <c r="E670" s="10">
        <v>44868</v>
      </c>
      <c r="F670" t="s">
        <v>27</v>
      </c>
      <c r="G670">
        <v>100.98</v>
      </c>
      <c r="H670">
        <v>3</v>
      </c>
      <c r="I670">
        <v>1</v>
      </c>
      <c r="J670" t="s">
        <v>35</v>
      </c>
      <c r="K670" t="s">
        <v>44</v>
      </c>
      <c r="L670" t="s">
        <v>56</v>
      </c>
      <c r="M670" t="s">
        <v>36</v>
      </c>
      <c r="N670" t="s">
        <v>23</v>
      </c>
      <c r="O670">
        <f>Table2[[#This Row],[check_out_date]]-Table2[[#This Row],[check_in_date]]</f>
        <v>1</v>
      </c>
      <c r="P670">
        <f>Table2[[#This Row],[num_adults]]+Table2[[#This Row],[num_children]]</f>
        <v>4</v>
      </c>
      <c r="Q670" s="3">
        <f>IF(OR(Table2[[#This Row],[booking_status]]="confirmed",Table2[[#This Row],[booking_status]]="checked-out"),Table2[[#This Row],[room_rate_per_night]]*Table2[[#This Row],[Num_Nights]],0)</f>
        <v>100.98</v>
      </c>
      <c r="R670" t="str" cm="1">
        <f t="array" ref="R670">IFERROR(_xlfn.IFS(Table2[[#This Row],[booking_status]]="confirmed","Expected",Table2[[#This Row],[booking_status]]="checked-out","Actual"),"No Revenue")</f>
        <v>Actual</v>
      </c>
      <c r="S670" s="4">
        <f>Table2[[#This Row],[Revenue_Amount]]/Table2[[#This Row],[Num_Nights]]</f>
        <v>100.98</v>
      </c>
    </row>
    <row r="671" spans="1:19" x14ac:dyDescent="0.3">
      <c r="A671">
        <v>670</v>
      </c>
      <c r="B671" t="s">
        <v>37</v>
      </c>
      <c r="C671" s="9">
        <v>45024</v>
      </c>
      <c r="D671" s="9">
        <v>45027</v>
      </c>
      <c r="E671" s="10">
        <v>44999</v>
      </c>
      <c r="F671" t="s">
        <v>27</v>
      </c>
      <c r="G671">
        <v>216.22</v>
      </c>
      <c r="H671">
        <v>1</v>
      </c>
      <c r="I671">
        <v>0</v>
      </c>
      <c r="J671" t="s">
        <v>55</v>
      </c>
      <c r="K671" t="s">
        <v>99</v>
      </c>
      <c r="L671" t="s">
        <v>21</v>
      </c>
      <c r="M671" t="s">
        <v>36</v>
      </c>
      <c r="N671" t="s">
        <v>30</v>
      </c>
      <c r="O671">
        <f>Table2[[#This Row],[check_out_date]]-Table2[[#This Row],[check_in_date]]</f>
        <v>3</v>
      </c>
      <c r="P671">
        <f>Table2[[#This Row],[num_adults]]+Table2[[#This Row],[num_children]]</f>
        <v>1</v>
      </c>
      <c r="Q671" s="3">
        <f>IF(OR(Table2[[#This Row],[booking_status]]="confirmed",Table2[[#This Row],[booking_status]]="checked-out"),Table2[[#This Row],[room_rate_per_night]]*Table2[[#This Row],[Num_Nights]],0)</f>
        <v>648.66</v>
      </c>
      <c r="R671" t="str" cm="1">
        <f t="array" ref="R671">IFERROR(_xlfn.IFS(Table2[[#This Row],[booking_status]]="confirmed","Expected",Table2[[#This Row],[booking_status]]="checked-out","Actual"),"No Revenue")</f>
        <v>Expected</v>
      </c>
      <c r="S671" s="4">
        <f>Table2[[#This Row],[Revenue_Amount]]/Table2[[#This Row],[Num_Nights]]</f>
        <v>216.22</v>
      </c>
    </row>
    <row r="672" spans="1:19" x14ac:dyDescent="0.3">
      <c r="A672">
        <v>671</v>
      </c>
      <c r="B672" t="s">
        <v>31</v>
      </c>
      <c r="C672" s="9">
        <v>45141</v>
      </c>
      <c r="D672" s="9">
        <v>45146</v>
      </c>
      <c r="E672" s="10">
        <v>45088</v>
      </c>
      <c r="F672" t="s">
        <v>18</v>
      </c>
      <c r="G672">
        <v>182.4</v>
      </c>
      <c r="H672">
        <v>2</v>
      </c>
      <c r="I672">
        <v>0</v>
      </c>
      <c r="J672" t="s">
        <v>19</v>
      </c>
      <c r="K672" t="s">
        <v>29</v>
      </c>
      <c r="L672" t="s">
        <v>21</v>
      </c>
      <c r="M672" t="s">
        <v>22</v>
      </c>
      <c r="N672" t="s">
        <v>41</v>
      </c>
      <c r="O672">
        <f>Table2[[#This Row],[check_out_date]]-Table2[[#This Row],[check_in_date]]</f>
        <v>5</v>
      </c>
      <c r="P672">
        <f>Table2[[#This Row],[num_adults]]+Table2[[#This Row],[num_children]]</f>
        <v>2</v>
      </c>
      <c r="Q672" s="3">
        <f>IF(OR(Table2[[#This Row],[booking_status]]="confirmed",Table2[[#This Row],[booking_status]]="checked-out"),Table2[[#This Row],[room_rate_per_night]]*Table2[[#This Row],[Num_Nights]],0)</f>
        <v>912</v>
      </c>
      <c r="R672" t="str" cm="1">
        <f t="array" ref="R672">IFERROR(_xlfn.IFS(Table2[[#This Row],[booking_status]]="confirmed","Expected",Table2[[#This Row],[booking_status]]="checked-out","Actual"),"No Revenue")</f>
        <v>Expected</v>
      </c>
      <c r="S672" s="4">
        <f>Table2[[#This Row],[Revenue_Amount]]/Table2[[#This Row],[Num_Nights]]</f>
        <v>182.4</v>
      </c>
    </row>
    <row r="673" spans="1:19" x14ac:dyDescent="0.3">
      <c r="A673">
        <v>672</v>
      </c>
      <c r="B673" t="s">
        <v>14</v>
      </c>
      <c r="C673" s="9">
        <v>45166</v>
      </c>
      <c r="D673" s="9">
        <v>45169</v>
      </c>
      <c r="E673" s="10">
        <v>45146</v>
      </c>
      <c r="F673" t="s">
        <v>27</v>
      </c>
      <c r="G673">
        <v>105.88</v>
      </c>
      <c r="H673">
        <v>2</v>
      </c>
      <c r="I673">
        <v>1</v>
      </c>
      <c r="J673" t="s">
        <v>28</v>
      </c>
      <c r="K673" t="s">
        <v>44</v>
      </c>
      <c r="L673" t="s">
        <v>21</v>
      </c>
      <c r="M673" t="s">
        <v>36</v>
      </c>
      <c r="N673" t="s">
        <v>41</v>
      </c>
      <c r="O673">
        <f>Table2[[#This Row],[check_out_date]]-Table2[[#This Row],[check_in_date]]</f>
        <v>3</v>
      </c>
      <c r="P673">
        <f>Table2[[#This Row],[num_adults]]+Table2[[#This Row],[num_children]]</f>
        <v>3</v>
      </c>
      <c r="Q673" s="3">
        <f>IF(OR(Table2[[#This Row],[booking_status]]="confirmed",Table2[[#This Row],[booking_status]]="checked-out"),Table2[[#This Row],[room_rate_per_night]]*Table2[[#This Row],[Num_Nights]],0)</f>
        <v>317.64</v>
      </c>
      <c r="R673" t="str" cm="1">
        <f t="array" ref="R673">IFERROR(_xlfn.IFS(Table2[[#This Row],[booking_status]]="confirmed","Expected",Table2[[#This Row],[booking_status]]="checked-out","Actual"),"No Revenue")</f>
        <v>Expected</v>
      </c>
      <c r="S673" s="4">
        <f>Table2[[#This Row],[Revenue_Amount]]/Table2[[#This Row],[Num_Nights]]</f>
        <v>105.88</v>
      </c>
    </row>
    <row r="674" spans="1:19" x14ac:dyDescent="0.3">
      <c r="A674">
        <v>673</v>
      </c>
      <c r="B674" t="s">
        <v>50</v>
      </c>
      <c r="C674" s="9">
        <v>44945</v>
      </c>
      <c r="D674" s="9">
        <v>44951</v>
      </c>
      <c r="E674" s="10">
        <v>44911</v>
      </c>
      <c r="F674" t="s">
        <v>49</v>
      </c>
      <c r="G674">
        <v>106.63</v>
      </c>
      <c r="H674">
        <v>4</v>
      </c>
      <c r="I674">
        <v>0</v>
      </c>
      <c r="J674" t="s">
        <v>19</v>
      </c>
      <c r="K674" t="s">
        <v>66</v>
      </c>
      <c r="L674" t="s">
        <v>70</v>
      </c>
      <c r="M674" t="s">
        <v>36</v>
      </c>
      <c r="N674" t="s">
        <v>41</v>
      </c>
      <c r="O674">
        <f>Table2[[#This Row],[check_out_date]]-Table2[[#This Row],[check_in_date]]</f>
        <v>6</v>
      </c>
      <c r="P674">
        <f>Table2[[#This Row],[num_adults]]+Table2[[#This Row],[num_children]]</f>
        <v>4</v>
      </c>
      <c r="Q674" s="3">
        <f>IF(OR(Table2[[#This Row],[booking_status]]="confirmed",Table2[[#This Row],[booking_status]]="checked-out"),Table2[[#This Row],[room_rate_per_night]]*Table2[[#This Row],[Num_Nights]],0)</f>
        <v>0</v>
      </c>
      <c r="R674" t="str" cm="1">
        <f t="array" ref="R674">IFERROR(_xlfn.IFS(Table2[[#This Row],[booking_status]]="confirmed","Expected",Table2[[#This Row],[booking_status]]="checked-out","Actual"),"No Revenue")</f>
        <v>No Revenue</v>
      </c>
      <c r="S674" s="4">
        <f>Table2[[#This Row],[Revenue_Amount]]/Table2[[#This Row],[Num_Nights]]</f>
        <v>0</v>
      </c>
    </row>
    <row r="675" spans="1:19" hidden="1" x14ac:dyDescent="0.3">
      <c r="A675">
        <v>674</v>
      </c>
      <c r="B675" t="s">
        <v>37</v>
      </c>
      <c r="C675" s="9">
        <v>45058</v>
      </c>
      <c r="D675" s="9">
        <v>45065</v>
      </c>
      <c r="E675" s="10">
        <v>44982</v>
      </c>
      <c r="F675" t="s">
        <v>49</v>
      </c>
      <c r="G675">
        <v>141.16999999999999</v>
      </c>
      <c r="H675">
        <v>2</v>
      </c>
      <c r="I675">
        <v>0</v>
      </c>
      <c r="J675" t="s">
        <v>35</v>
      </c>
      <c r="K675" t="s">
        <v>20</v>
      </c>
      <c r="L675" t="s">
        <v>60</v>
      </c>
      <c r="M675" t="s">
        <v>36</v>
      </c>
      <c r="N675" t="s">
        <v>23</v>
      </c>
      <c r="O675">
        <f>Table2[[#This Row],[check_out_date]]-Table2[[#This Row],[check_in_date]]</f>
        <v>7</v>
      </c>
      <c r="P675">
        <f>Table2[[#This Row],[num_adults]]+Table2[[#This Row],[num_children]]</f>
        <v>2</v>
      </c>
      <c r="Q675" s="3">
        <f>IF(OR(Table2[[#This Row],[booking_status]]="confirmed",Table2[[#This Row],[booking_status]]="checked-out"),Table2[[#This Row],[room_rate_per_night]]*Table2[[#This Row],[Num_Nights]],0)</f>
        <v>0</v>
      </c>
      <c r="R675" t="str" cm="1">
        <f t="array" ref="R675">IFERROR(_xlfn.IFS(Table2[[#This Row],[booking_status]]="confirmed","Expected",Table2[[#This Row],[booking_status]]="checked-out","Actual"),"No Revenue")</f>
        <v>No Revenue</v>
      </c>
      <c r="S675" s="4">
        <f>Table2[[#This Row],[Revenue_Amount]]/Table2[[#This Row],[Num_Nights]]</f>
        <v>0</v>
      </c>
    </row>
    <row r="676" spans="1:19" hidden="1" x14ac:dyDescent="0.3">
      <c r="A676">
        <v>675</v>
      </c>
      <c r="B676" t="s">
        <v>37</v>
      </c>
      <c r="C676" s="9">
        <v>45240</v>
      </c>
      <c r="D676" s="9">
        <v>45247</v>
      </c>
      <c r="E676" s="10">
        <v>45228</v>
      </c>
      <c r="F676" t="s">
        <v>54</v>
      </c>
      <c r="G676">
        <v>312.18</v>
      </c>
      <c r="H676">
        <v>2</v>
      </c>
      <c r="I676">
        <v>2</v>
      </c>
      <c r="J676" t="s">
        <v>35</v>
      </c>
      <c r="K676" t="s">
        <v>99</v>
      </c>
      <c r="L676" t="s">
        <v>56</v>
      </c>
      <c r="M676" t="s">
        <v>22</v>
      </c>
      <c r="N676" t="s">
        <v>30</v>
      </c>
      <c r="O676">
        <f>Table2[[#This Row],[check_out_date]]-Table2[[#This Row],[check_in_date]]</f>
        <v>7</v>
      </c>
      <c r="P676">
        <f>Table2[[#This Row],[num_adults]]+Table2[[#This Row],[num_children]]</f>
        <v>4</v>
      </c>
      <c r="Q676" s="3">
        <f>IF(OR(Table2[[#This Row],[booking_status]]="confirmed",Table2[[#This Row],[booking_status]]="checked-out"),Table2[[#This Row],[room_rate_per_night]]*Table2[[#This Row],[Num_Nights]],0)</f>
        <v>2185.2600000000002</v>
      </c>
      <c r="R676" t="str" cm="1">
        <f t="array" ref="R676">IFERROR(_xlfn.IFS(Table2[[#This Row],[booking_status]]="confirmed","Expected",Table2[[#This Row],[booking_status]]="checked-out","Actual"),"No Revenue")</f>
        <v>Actual</v>
      </c>
      <c r="S676" s="4">
        <f>Table2[[#This Row],[Revenue_Amount]]/Table2[[#This Row],[Num_Nights]]</f>
        <v>312.18</v>
      </c>
    </row>
    <row r="677" spans="1:19" hidden="1" x14ac:dyDescent="0.3">
      <c r="A677">
        <v>676</v>
      </c>
      <c r="B677" t="s">
        <v>31</v>
      </c>
      <c r="C677" s="9">
        <v>45101</v>
      </c>
      <c r="D677" s="9">
        <v>45106</v>
      </c>
      <c r="E677" s="10">
        <v>45065</v>
      </c>
      <c r="F677" t="s">
        <v>27</v>
      </c>
      <c r="G677">
        <v>100.63</v>
      </c>
      <c r="H677">
        <v>1</v>
      </c>
      <c r="I677">
        <v>1</v>
      </c>
      <c r="J677" t="s">
        <v>35</v>
      </c>
      <c r="K677" t="s">
        <v>20</v>
      </c>
      <c r="L677" t="s">
        <v>56</v>
      </c>
      <c r="M677" t="s">
        <v>36</v>
      </c>
      <c r="N677" t="s">
        <v>41</v>
      </c>
      <c r="O677">
        <f>Table2[[#This Row],[check_out_date]]-Table2[[#This Row],[check_in_date]]</f>
        <v>5</v>
      </c>
      <c r="P677">
        <f>Table2[[#This Row],[num_adults]]+Table2[[#This Row],[num_children]]</f>
        <v>2</v>
      </c>
      <c r="Q677" s="3">
        <f>IF(OR(Table2[[#This Row],[booking_status]]="confirmed",Table2[[#This Row],[booking_status]]="checked-out"),Table2[[#This Row],[room_rate_per_night]]*Table2[[#This Row],[Num_Nights]],0)</f>
        <v>503.15</v>
      </c>
      <c r="R677" t="str" cm="1">
        <f t="array" ref="R677">IFERROR(_xlfn.IFS(Table2[[#This Row],[booking_status]]="confirmed","Expected",Table2[[#This Row],[booking_status]]="checked-out","Actual"),"No Revenue")</f>
        <v>Actual</v>
      </c>
      <c r="S677" s="4">
        <f>Table2[[#This Row],[Revenue_Amount]]/Table2[[#This Row],[Num_Nights]]</f>
        <v>100.63</v>
      </c>
    </row>
    <row r="678" spans="1:19" hidden="1" x14ac:dyDescent="0.3">
      <c r="A678">
        <v>677</v>
      </c>
      <c r="B678" t="s">
        <v>50</v>
      </c>
      <c r="C678" s="9">
        <v>45005</v>
      </c>
      <c r="D678" s="9">
        <v>45016</v>
      </c>
      <c r="E678" s="10">
        <v>44969</v>
      </c>
      <c r="F678" t="s">
        <v>49</v>
      </c>
      <c r="G678">
        <v>79.36</v>
      </c>
      <c r="H678">
        <v>3</v>
      </c>
      <c r="I678">
        <v>0</v>
      </c>
      <c r="J678" t="s">
        <v>35</v>
      </c>
      <c r="K678" t="s">
        <v>20</v>
      </c>
      <c r="L678" t="s">
        <v>21</v>
      </c>
      <c r="M678" t="s">
        <v>36</v>
      </c>
      <c r="N678" t="s">
        <v>41</v>
      </c>
      <c r="O678">
        <f>Table2[[#This Row],[check_out_date]]-Table2[[#This Row],[check_in_date]]</f>
        <v>11</v>
      </c>
      <c r="P678">
        <f>Table2[[#This Row],[num_adults]]+Table2[[#This Row],[num_children]]</f>
        <v>3</v>
      </c>
      <c r="Q678" s="3">
        <f>IF(OR(Table2[[#This Row],[booking_status]]="confirmed",Table2[[#This Row],[booking_status]]="checked-out"),Table2[[#This Row],[room_rate_per_night]]*Table2[[#This Row],[Num_Nights]],0)</f>
        <v>872.96</v>
      </c>
      <c r="R678" t="str" cm="1">
        <f t="array" ref="R678">IFERROR(_xlfn.IFS(Table2[[#This Row],[booking_status]]="confirmed","Expected",Table2[[#This Row],[booking_status]]="checked-out","Actual"),"No Revenue")</f>
        <v>Expected</v>
      </c>
      <c r="S678" s="4">
        <f>Table2[[#This Row],[Revenue_Amount]]/Table2[[#This Row],[Num_Nights]]</f>
        <v>79.36</v>
      </c>
    </row>
    <row r="679" spans="1:19" hidden="1" x14ac:dyDescent="0.3">
      <c r="A679">
        <v>678</v>
      </c>
      <c r="B679" t="s">
        <v>37</v>
      </c>
      <c r="C679" s="9">
        <v>45019</v>
      </c>
      <c r="D679" s="9">
        <v>45023</v>
      </c>
      <c r="E679" s="10">
        <v>45001</v>
      </c>
      <c r="F679" t="s">
        <v>49</v>
      </c>
      <c r="G679">
        <v>126.21</v>
      </c>
      <c r="H679">
        <v>2</v>
      </c>
      <c r="I679">
        <v>3</v>
      </c>
      <c r="J679" t="s">
        <v>35</v>
      </c>
      <c r="K679" t="s">
        <v>29</v>
      </c>
      <c r="L679" t="s">
        <v>60</v>
      </c>
      <c r="M679" t="s">
        <v>22</v>
      </c>
      <c r="N679" t="s">
        <v>41</v>
      </c>
      <c r="O679">
        <f>Table2[[#This Row],[check_out_date]]-Table2[[#This Row],[check_in_date]]</f>
        <v>4</v>
      </c>
      <c r="P679">
        <f>Table2[[#This Row],[num_adults]]+Table2[[#This Row],[num_children]]</f>
        <v>5</v>
      </c>
      <c r="Q679" s="3">
        <f>IF(OR(Table2[[#This Row],[booking_status]]="confirmed",Table2[[#This Row],[booking_status]]="checked-out"),Table2[[#This Row],[room_rate_per_night]]*Table2[[#This Row],[Num_Nights]],0)</f>
        <v>0</v>
      </c>
      <c r="R679" t="str" cm="1">
        <f t="array" ref="R679">IFERROR(_xlfn.IFS(Table2[[#This Row],[booking_status]]="confirmed","Expected",Table2[[#This Row],[booking_status]]="checked-out","Actual"),"No Revenue")</f>
        <v>No Revenue</v>
      </c>
      <c r="S679" s="4">
        <f>Table2[[#This Row],[Revenue_Amount]]/Table2[[#This Row],[Num_Nights]]</f>
        <v>0</v>
      </c>
    </row>
    <row r="680" spans="1:19" hidden="1" x14ac:dyDescent="0.3">
      <c r="A680">
        <v>679</v>
      </c>
      <c r="B680" t="s">
        <v>50</v>
      </c>
      <c r="C680" s="9">
        <v>45109</v>
      </c>
      <c r="D680" s="9">
        <v>45112</v>
      </c>
      <c r="E680" s="10">
        <v>45087</v>
      </c>
      <c r="F680" t="s">
        <v>54</v>
      </c>
      <c r="G680">
        <v>599.22</v>
      </c>
      <c r="H680">
        <v>1</v>
      </c>
      <c r="I680">
        <v>0</v>
      </c>
      <c r="J680" t="s">
        <v>35</v>
      </c>
      <c r="K680" t="s">
        <v>66</v>
      </c>
      <c r="L680" t="s">
        <v>21</v>
      </c>
      <c r="M680" t="s">
        <v>36</v>
      </c>
      <c r="N680" t="s">
        <v>41</v>
      </c>
      <c r="O680">
        <f>Table2[[#This Row],[check_out_date]]-Table2[[#This Row],[check_in_date]]</f>
        <v>3</v>
      </c>
      <c r="P680">
        <f>Table2[[#This Row],[num_adults]]+Table2[[#This Row],[num_children]]</f>
        <v>1</v>
      </c>
      <c r="Q680" s="3">
        <f>IF(OR(Table2[[#This Row],[booking_status]]="confirmed",Table2[[#This Row],[booking_status]]="checked-out"),Table2[[#This Row],[room_rate_per_night]]*Table2[[#This Row],[Num_Nights]],0)</f>
        <v>1797.66</v>
      </c>
      <c r="R680" t="str" cm="1">
        <f t="array" ref="R680">IFERROR(_xlfn.IFS(Table2[[#This Row],[booking_status]]="confirmed","Expected",Table2[[#This Row],[booking_status]]="checked-out","Actual"),"No Revenue")</f>
        <v>Expected</v>
      </c>
      <c r="S680" s="4">
        <f>Table2[[#This Row],[Revenue_Amount]]/Table2[[#This Row],[Num_Nights]]</f>
        <v>599.22</v>
      </c>
    </row>
    <row r="681" spans="1:19" hidden="1" x14ac:dyDescent="0.3">
      <c r="A681">
        <v>680</v>
      </c>
      <c r="B681" t="s">
        <v>37</v>
      </c>
      <c r="C681" s="9">
        <v>45045</v>
      </c>
      <c r="D681" s="9">
        <v>45047</v>
      </c>
      <c r="E681" s="10">
        <v>44963</v>
      </c>
      <c r="F681" t="s">
        <v>18</v>
      </c>
      <c r="G681">
        <v>209.1</v>
      </c>
      <c r="H681">
        <v>3</v>
      </c>
      <c r="I681">
        <v>0</v>
      </c>
      <c r="J681" t="s">
        <v>35</v>
      </c>
      <c r="K681" t="s">
        <v>66</v>
      </c>
      <c r="L681" t="s">
        <v>21</v>
      </c>
      <c r="M681" t="s">
        <v>36</v>
      </c>
      <c r="N681" t="s">
        <v>45</v>
      </c>
      <c r="O681">
        <f>Table2[[#This Row],[check_out_date]]-Table2[[#This Row],[check_in_date]]</f>
        <v>2</v>
      </c>
      <c r="P681">
        <f>Table2[[#This Row],[num_adults]]+Table2[[#This Row],[num_children]]</f>
        <v>3</v>
      </c>
      <c r="Q681" s="3">
        <f>IF(OR(Table2[[#This Row],[booking_status]]="confirmed",Table2[[#This Row],[booking_status]]="checked-out"),Table2[[#This Row],[room_rate_per_night]]*Table2[[#This Row],[Num_Nights]],0)</f>
        <v>418.2</v>
      </c>
      <c r="R681" t="str" cm="1">
        <f t="array" ref="R681">IFERROR(_xlfn.IFS(Table2[[#This Row],[booking_status]]="confirmed","Expected",Table2[[#This Row],[booking_status]]="checked-out","Actual"),"No Revenue")</f>
        <v>Expected</v>
      </c>
      <c r="S681" s="4">
        <f>Table2[[#This Row],[Revenue_Amount]]/Table2[[#This Row],[Num_Nights]]</f>
        <v>209.1</v>
      </c>
    </row>
    <row r="682" spans="1:19" x14ac:dyDescent="0.3">
      <c r="A682">
        <v>681</v>
      </c>
      <c r="B682" t="s">
        <v>50</v>
      </c>
      <c r="C682" s="9">
        <v>45013</v>
      </c>
      <c r="D682" s="9">
        <v>45015</v>
      </c>
      <c r="E682" s="10">
        <v>44986</v>
      </c>
      <c r="F682" t="s">
        <v>27</v>
      </c>
      <c r="G682">
        <v>192.61</v>
      </c>
      <c r="H682">
        <v>3</v>
      </c>
      <c r="I682">
        <v>0</v>
      </c>
      <c r="J682" t="s">
        <v>28</v>
      </c>
      <c r="K682" t="s">
        <v>20</v>
      </c>
      <c r="L682" t="s">
        <v>56</v>
      </c>
      <c r="M682" t="s">
        <v>36</v>
      </c>
      <c r="N682" t="s">
        <v>45</v>
      </c>
      <c r="O682">
        <f>Table2[[#This Row],[check_out_date]]-Table2[[#This Row],[check_in_date]]</f>
        <v>2</v>
      </c>
      <c r="P682">
        <f>Table2[[#This Row],[num_adults]]+Table2[[#This Row],[num_children]]</f>
        <v>3</v>
      </c>
      <c r="Q682" s="3">
        <f>IF(OR(Table2[[#This Row],[booking_status]]="confirmed",Table2[[#This Row],[booking_status]]="checked-out"),Table2[[#This Row],[room_rate_per_night]]*Table2[[#This Row],[Num_Nights]],0)</f>
        <v>385.22</v>
      </c>
      <c r="R682" t="str" cm="1">
        <f t="array" ref="R682">IFERROR(_xlfn.IFS(Table2[[#This Row],[booking_status]]="confirmed","Expected",Table2[[#This Row],[booking_status]]="checked-out","Actual"),"No Revenue")</f>
        <v>Actual</v>
      </c>
      <c r="S682" s="4">
        <f>Table2[[#This Row],[Revenue_Amount]]/Table2[[#This Row],[Num_Nights]]</f>
        <v>192.61</v>
      </c>
    </row>
    <row r="683" spans="1:19" x14ac:dyDescent="0.3">
      <c r="A683">
        <v>682</v>
      </c>
      <c r="B683" t="s">
        <v>50</v>
      </c>
      <c r="C683" s="9">
        <v>44996</v>
      </c>
      <c r="D683" s="9">
        <v>45000</v>
      </c>
      <c r="E683" s="10">
        <v>44989</v>
      </c>
      <c r="F683" t="s">
        <v>49</v>
      </c>
      <c r="G683">
        <v>145.46</v>
      </c>
      <c r="H683">
        <v>1</v>
      </c>
      <c r="I683">
        <v>0</v>
      </c>
      <c r="J683" t="s">
        <v>55</v>
      </c>
      <c r="K683" t="s">
        <v>29</v>
      </c>
      <c r="L683" t="s">
        <v>21</v>
      </c>
      <c r="M683" t="s">
        <v>22</v>
      </c>
      <c r="N683" t="s">
        <v>23</v>
      </c>
      <c r="O683">
        <f>Table2[[#This Row],[check_out_date]]-Table2[[#This Row],[check_in_date]]</f>
        <v>4</v>
      </c>
      <c r="P683">
        <f>Table2[[#This Row],[num_adults]]+Table2[[#This Row],[num_children]]</f>
        <v>1</v>
      </c>
      <c r="Q683" s="3">
        <f>IF(OR(Table2[[#This Row],[booking_status]]="confirmed",Table2[[#This Row],[booking_status]]="checked-out"),Table2[[#This Row],[room_rate_per_night]]*Table2[[#This Row],[Num_Nights]],0)</f>
        <v>581.84</v>
      </c>
      <c r="R683" t="str" cm="1">
        <f t="array" ref="R683">IFERROR(_xlfn.IFS(Table2[[#This Row],[booking_status]]="confirmed","Expected",Table2[[#This Row],[booking_status]]="checked-out","Actual"),"No Revenue")</f>
        <v>Expected</v>
      </c>
      <c r="S683" s="4">
        <f>Table2[[#This Row],[Revenue_Amount]]/Table2[[#This Row],[Num_Nights]]</f>
        <v>145.46</v>
      </c>
    </row>
    <row r="684" spans="1:19" x14ac:dyDescent="0.3">
      <c r="A684">
        <v>683</v>
      </c>
      <c r="B684" t="s">
        <v>31</v>
      </c>
      <c r="C684" s="9">
        <v>45285</v>
      </c>
      <c r="D684" s="9">
        <v>45295</v>
      </c>
      <c r="E684" s="10">
        <v>45262</v>
      </c>
      <c r="F684" t="s">
        <v>18</v>
      </c>
      <c r="G684">
        <v>249.49</v>
      </c>
      <c r="H684">
        <v>1</v>
      </c>
      <c r="I684">
        <v>0</v>
      </c>
      <c r="J684" t="s">
        <v>28</v>
      </c>
      <c r="K684" t="s">
        <v>29</v>
      </c>
      <c r="L684" t="s">
        <v>21</v>
      </c>
      <c r="M684" t="s">
        <v>36</v>
      </c>
      <c r="N684" t="s">
        <v>41</v>
      </c>
      <c r="O684">
        <f>Table2[[#This Row],[check_out_date]]-Table2[[#This Row],[check_in_date]]</f>
        <v>10</v>
      </c>
      <c r="P684">
        <f>Table2[[#This Row],[num_adults]]+Table2[[#This Row],[num_children]]</f>
        <v>1</v>
      </c>
      <c r="Q684" s="3">
        <f>IF(OR(Table2[[#This Row],[booking_status]]="confirmed",Table2[[#This Row],[booking_status]]="checked-out"),Table2[[#This Row],[room_rate_per_night]]*Table2[[#This Row],[Num_Nights]],0)</f>
        <v>2494.9</v>
      </c>
      <c r="R684" t="str" cm="1">
        <f t="array" ref="R684">IFERROR(_xlfn.IFS(Table2[[#This Row],[booking_status]]="confirmed","Expected",Table2[[#This Row],[booking_status]]="checked-out","Actual"),"No Revenue")</f>
        <v>Expected</v>
      </c>
      <c r="S684" s="4">
        <f>Table2[[#This Row],[Revenue_Amount]]/Table2[[#This Row],[Num_Nights]]</f>
        <v>249.49</v>
      </c>
    </row>
    <row r="685" spans="1:19" hidden="1" x14ac:dyDescent="0.3">
      <c r="A685">
        <v>684</v>
      </c>
      <c r="B685" t="s">
        <v>50</v>
      </c>
      <c r="C685" s="9">
        <v>44939</v>
      </c>
      <c r="D685" s="9">
        <v>44948</v>
      </c>
      <c r="E685" s="10">
        <v>44931</v>
      </c>
      <c r="F685" t="s">
        <v>54</v>
      </c>
      <c r="G685">
        <v>481.91</v>
      </c>
      <c r="H685">
        <v>2</v>
      </c>
      <c r="I685">
        <v>0</v>
      </c>
      <c r="J685" t="s">
        <v>35</v>
      </c>
      <c r="K685" t="s">
        <v>20</v>
      </c>
      <c r="L685" t="s">
        <v>56</v>
      </c>
      <c r="M685" t="s">
        <v>36</v>
      </c>
      <c r="N685" t="s">
        <v>30</v>
      </c>
      <c r="O685">
        <f>Table2[[#This Row],[check_out_date]]-Table2[[#This Row],[check_in_date]]</f>
        <v>9</v>
      </c>
      <c r="P685">
        <f>Table2[[#This Row],[num_adults]]+Table2[[#This Row],[num_children]]</f>
        <v>2</v>
      </c>
      <c r="Q685" s="3">
        <f>IF(OR(Table2[[#This Row],[booking_status]]="confirmed",Table2[[#This Row],[booking_status]]="checked-out"),Table2[[#This Row],[room_rate_per_night]]*Table2[[#This Row],[Num_Nights]],0)</f>
        <v>4337.1900000000005</v>
      </c>
      <c r="R685" t="str" cm="1">
        <f t="array" ref="R685">IFERROR(_xlfn.IFS(Table2[[#This Row],[booking_status]]="confirmed","Expected",Table2[[#This Row],[booking_status]]="checked-out","Actual"),"No Revenue")</f>
        <v>Actual</v>
      </c>
      <c r="S685" s="4">
        <f>Table2[[#This Row],[Revenue_Amount]]/Table2[[#This Row],[Num_Nights]]</f>
        <v>481.91000000000008</v>
      </c>
    </row>
    <row r="686" spans="1:19" hidden="1" x14ac:dyDescent="0.3">
      <c r="A686">
        <v>685</v>
      </c>
      <c r="B686" t="s">
        <v>50</v>
      </c>
      <c r="C686" s="9">
        <v>45023</v>
      </c>
      <c r="D686" s="9">
        <v>45027</v>
      </c>
      <c r="E686" s="10">
        <v>45002</v>
      </c>
      <c r="F686" t="s">
        <v>27</v>
      </c>
      <c r="G686">
        <v>221.71</v>
      </c>
      <c r="H686">
        <v>4</v>
      </c>
      <c r="I686">
        <v>0</v>
      </c>
      <c r="J686" t="s">
        <v>35</v>
      </c>
      <c r="K686" t="s">
        <v>44</v>
      </c>
      <c r="L686" t="s">
        <v>21</v>
      </c>
      <c r="M686" t="s">
        <v>22</v>
      </c>
      <c r="N686" t="s">
        <v>45</v>
      </c>
      <c r="O686">
        <f>Table2[[#This Row],[check_out_date]]-Table2[[#This Row],[check_in_date]]</f>
        <v>4</v>
      </c>
      <c r="P686">
        <f>Table2[[#This Row],[num_adults]]+Table2[[#This Row],[num_children]]</f>
        <v>4</v>
      </c>
      <c r="Q686" s="3">
        <f>IF(OR(Table2[[#This Row],[booking_status]]="confirmed",Table2[[#This Row],[booking_status]]="checked-out"),Table2[[#This Row],[room_rate_per_night]]*Table2[[#This Row],[Num_Nights]],0)</f>
        <v>886.84</v>
      </c>
      <c r="R686" t="str" cm="1">
        <f t="array" ref="R686">IFERROR(_xlfn.IFS(Table2[[#This Row],[booking_status]]="confirmed","Expected",Table2[[#This Row],[booking_status]]="checked-out","Actual"),"No Revenue")</f>
        <v>Expected</v>
      </c>
      <c r="S686" s="4">
        <f>Table2[[#This Row],[Revenue_Amount]]/Table2[[#This Row],[Num_Nights]]</f>
        <v>221.71</v>
      </c>
    </row>
    <row r="687" spans="1:19" x14ac:dyDescent="0.3">
      <c r="A687">
        <v>686</v>
      </c>
      <c r="B687" t="s">
        <v>14</v>
      </c>
      <c r="C687" s="9">
        <v>45141</v>
      </c>
      <c r="D687" s="9">
        <v>45147</v>
      </c>
      <c r="E687" s="10">
        <v>45096</v>
      </c>
      <c r="F687" t="s">
        <v>49</v>
      </c>
      <c r="G687">
        <v>129.05000000000001</v>
      </c>
      <c r="H687">
        <v>4</v>
      </c>
      <c r="I687">
        <v>1</v>
      </c>
      <c r="J687" t="s">
        <v>94</v>
      </c>
      <c r="K687" t="s">
        <v>66</v>
      </c>
      <c r="L687" t="s">
        <v>21</v>
      </c>
      <c r="M687" t="s">
        <v>36</v>
      </c>
      <c r="N687" t="s">
        <v>95</v>
      </c>
      <c r="O687">
        <f>Table2[[#This Row],[check_out_date]]-Table2[[#This Row],[check_in_date]]</f>
        <v>6</v>
      </c>
      <c r="P687">
        <f>Table2[[#This Row],[num_adults]]+Table2[[#This Row],[num_children]]</f>
        <v>5</v>
      </c>
      <c r="Q687" s="3">
        <f>IF(OR(Table2[[#This Row],[booking_status]]="confirmed",Table2[[#This Row],[booking_status]]="checked-out"),Table2[[#This Row],[room_rate_per_night]]*Table2[[#This Row],[Num_Nights]],0)</f>
        <v>774.30000000000007</v>
      </c>
      <c r="R687" t="str" cm="1">
        <f t="array" ref="R687">IFERROR(_xlfn.IFS(Table2[[#This Row],[booking_status]]="confirmed","Expected",Table2[[#This Row],[booking_status]]="checked-out","Actual"),"No Revenue")</f>
        <v>Expected</v>
      </c>
      <c r="S687" s="4">
        <f>Table2[[#This Row],[Revenue_Amount]]/Table2[[#This Row],[Num_Nights]]</f>
        <v>129.05000000000001</v>
      </c>
    </row>
    <row r="688" spans="1:19" hidden="1" x14ac:dyDescent="0.3">
      <c r="A688">
        <v>687</v>
      </c>
      <c r="B688" t="s">
        <v>50</v>
      </c>
      <c r="C688" s="9">
        <v>45088</v>
      </c>
      <c r="D688" s="9">
        <v>45099</v>
      </c>
      <c r="E688" s="10">
        <v>45078</v>
      </c>
      <c r="F688" t="s">
        <v>49</v>
      </c>
      <c r="G688">
        <v>143.72999999999999</v>
      </c>
      <c r="H688">
        <v>4</v>
      </c>
      <c r="I688">
        <v>2</v>
      </c>
      <c r="J688" t="s">
        <v>35</v>
      </c>
      <c r="K688" t="s">
        <v>29</v>
      </c>
      <c r="L688" t="s">
        <v>60</v>
      </c>
      <c r="M688" t="s">
        <v>36</v>
      </c>
      <c r="N688" t="s">
        <v>41</v>
      </c>
      <c r="O688">
        <f>Table2[[#This Row],[check_out_date]]-Table2[[#This Row],[check_in_date]]</f>
        <v>11</v>
      </c>
      <c r="P688">
        <f>Table2[[#This Row],[num_adults]]+Table2[[#This Row],[num_children]]</f>
        <v>6</v>
      </c>
      <c r="Q688" s="3">
        <f>IF(OR(Table2[[#This Row],[booking_status]]="confirmed",Table2[[#This Row],[booking_status]]="checked-out"),Table2[[#This Row],[room_rate_per_night]]*Table2[[#This Row],[Num_Nights]],0)</f>
        <v>0</v>
      </c>
      <c r="R688" t="str" cm="1">
        <f t="array" ref="R688">IFERROR(_xlfn.IFS(Table2[[#This Row],[booking_status]]="confirmed","Expected",Table2[[#This Row],[booking_status]]="checked-out","Actual"),"No Revenue")</f>
        <v>No Revenue</v>
      </c>
      <c r="S688" s="4">
        <f>Table2[[#This Row],[Revenue_Amount]]/Table2[[#This Row],[Num_Nights]]</f>
        <v>0</v>
      </c>
    </row>
    <row r="689" spans="1:19" x14ac:dyDescent="0.3">
      <c r="A689">
        <v>688</v>
      </c>
      <c r="B689" t="s">
        <v>14</v>
      </c>
      <c r="C689" s="9">
        <v>45206</v>
      </c>
      <c r="D689" s="9">
        <v>45211</v>
      </c>
      <c r="E689" s="10">
        <v>45181</v>
      </c>
      <c r="F689" t="s">
        <v>27</v>
      </c>
      <c r="G689">
        <v>119.45</v>
      </c>
      <c r="H689">
        <v>1</v>
      </c>
      <c r="I689">
        <v>0</v>
      </c>
      <c r="J689" t="s">
        <v>94</v>
      </c>
      <c r="K689" t="s">
        <v>20</v>
      </c>
      <c r="L689" t="s">
        <v>21</v>
      </c>
      <c r="M689" t="s">
        <v>36</v>
      </c>
      <c r="N689" t="s">
        <v>41</v>
      </c>
      <c r="O689">
        <f>Table2[[#This Row],[check_out_date]]-Table2[[#This Row],[check_in_date]]</f>
        <v>5</v>
      </c>
      <c r="P689">
        <f>Table2[[#This Row],[num_adults]]+Table2[[#This Row],[num_children]]</f>
        <v>1</v>
      </c>
      <c r="Q689" s="3">
        <f>IF(OR(Table2[[#This Row],[booking_status]]="confirmed",Table2[[#This Row],[booking_status]]="checked-out"),Table2[[#This Row],[room_rate_per_night]]*Table2[[#This Row],[Num_Nights]],0)</f>
        <v>597.25</v>
      </c>
      <c r="R689" t="str" cm="1">
        <f t="array" ref="R689">IFERROR(_xlfn.IFS(Table2[[#This Row],[booking_status]]="confirmed","Expected",Table2[[#This Row],[booking_status]]="checked-out","Actual"),"No Revenue")</f>
        <v>Expected</v>
      </c>
      <c r="S689" s="4">
        <f>Table2[[#This Row],[Revenue_Amount]]/Table2[[#This Row],[Num_Nights]]</f>
        <v>119.45</v>
      </c>
    </row>
    <row r="690" spans="1:19" hidden="1" x14ac:dyDescent="0.3">
      <c r="A690">
        <v>689</v>
      </c>
      <c r="B690" t="s">
        <v>50</v>
      </c>
      <c r="C690" s="9">
        <v>45043</v>
      </c>
      <c r="D690" s="9">
        <v>45050</v>
      </c>
      <c r="E690" s="10">
        <v>44984</v>
      </c>
      <c r="F690" t="s">
        <v>27</v>
      </c>
      <c r="G690">
        <v>171.15</v>
      </c>
      <c r="H690">
        <v>3</v>
      </c>
      <c r="I690">
        <v>0</v>
      </c>
      <c r="J690" t="s">
        <v>35</v>
      </c>
      <c r="K690" t="s">
        <v>66</v>
      </c>
      <c r="L690" t="s">
        <v>21</v>
      </c>
      <c r="M690" t="s">
        <v>22</v>
      </c>
      <c r="N690" t="s">
        <v>41</v>
      </c>
      <c r="O690">
        <f>Table2[[#This Row],[check_out_date]]-Table2[[#This Row],[check_in_date]]</f>
        <v>7</v>
      </c>
      <c r="P690">
        <f>Table2[[#This Row],[num_adults]]+Table2[[#This Row],[num_children]]</f>
        <v>3</v>
      </c>
      <c r="Q690" s="3">
        <f>IF(OR(Table2[[#This Row],[booking_status]]="confirmed",Table2[[#This Row],[booking_status]]="checked-out"),Table2[[#This Row],[room_rate_per_night]]*Table2[[#This Row],[Num_Nights]],0)</f>
        <v>1198.05</v>
      </c>
      <c r="R690" t="str" cm="1">
        <f t="array" ref="R690">IFERROR(_xlfn.IFS(Table2[[#This Row],[booking_status]]="confirmed","Expected",Table2[[#This Row],[booking_status]]="checked-out","Actual"),"No Revenue")</f>
        <v>Expected</v>
      </c>
      <c r="S690" s="4">
        <f>Table2[[#This Row],[Revenue_Amount]]/Table2[[#This Row],[Num_Nights]]</f>
        <v>171.15</v>
      </c>
    </row>
    <row r="691" spans="1:19" x14ac:dyDescent="0.3">
      <c r="A691">
        <v>690</v>
      </c>
      <c r="B691" t="s">
        <v>31</v>
      </c>
      <c r="C691" s="9">
        <v>44977</v>
      </c>
      <c r="D691" s="9">
        <v>44982</v>
      </c>
      <c r="E691" s="10">
        <v>44965</v>
      </c>
      <c r="F691" t="s">
        <v>18</v>
      </c>
      <c r="G691">
        <v>215.56</v>
      </c>
      <c r="H691">
        <v>2</v>
      </c>
      <c r="I691">
        <v>0</v>
      </c>
      <c r="J691" t="s">
        <v>55</v>
      </c>
      <c r="K691" t="s">
        <v>20</v>
      </c>
      <c r="L691" t="s">
        <v>70</v>
      </c>
      <c r="M691" t="s">
        <v>36</v>
      </c>
      <c r="N691" t="s">
        <v>41</v>
      </c>
      <c r="O691">
        <f>Table2[[#This Row],[check_out_date]]-Table2[[#This Row],[check_in_date]]</f>
        <v>5</v>
      </c>
      <c r="P691">
        <f>Table2[[#This Row],[num_adults]]+Table2[[#This Row],[num_children]]</f>
        <v>2</v>
      </c>
      <c r="Q691" s="3">
        <f>IF(OR(Table2[[#This Row],[booking_status]]="confirmed",Table2[[#This Row],[booking_status]]="checked-out"),Table2[[#This Row],[room_rate_per_night]]*Table2[[#This Row],[Num_Nights]],0)</f>
        <v>0</v>
      </c>
      <c r="R691" t="str" cm="1">
        <f t="array" ref="R691">IFERROR(_xlfn.IFS(Table2[[#This Row],[booking_status]]="confirmed","Expected",Table2[[#This Row],[booking_status]]="checked-out","Actual"),"No Revenue")</f>
        <v>No Revenue</v>
      </c>
      <c r="S691" s="4">
        <f>Table2[[#This Row],[Revenue_Amount]]/Table2[[#This Row],[Num_Nights]]</f>
        <v>0</v>
      </c>
    </row>
    <row r="692" spans="1:19" hidden="1" x14ac:dyDescent="0.3">
      <c r="A692">
        <v>691</v>
      </c>
      <c r="B692" t="s">
        <v>37</v>
      </c>
      <c r="C692" s="9">
        <v>45158</v>
      </c>
      <c r="D692" s="9">
        <v>45160</v>
      </c>
      <c r="E692" s="10">
        <v>45091</v>
      </c>
      <c r="F692" t="s">
        <v>27</v>
      </c>
      <c r="G692">
        <v>167.1</v>
      </c>
      <c r="H692">
        <v>3</v>
      </c>
      <c r="I692">
        <v>1</v>
      </c>
      <c r="J692" t="s">
        <v>35</v>
      </c>
      <c r="K692" t="s">
        <v>99</v>
      </c>
      <c r="L692" t="s">
        <v>21</v>
      </c>
      <c r="M692" t="s">
        <v>36</v>
      </c>
      <c r="N692" t="s">
        <v>41</v>
      </c>
      <c r="O692">
        <f>Table2[[#This Row],[check_out_date]]-Table2[[#This Row],[check_in_date]]</f>
        <v>2</v>
      </c>
      <c r="P692">
        <f>Table2[[#This Row],[num_adults]]+Table2[[#This Row],[num_children]]</f>
        <v>4</v>
      </c>
      <c r="Q692" s="3">
        <f>IF(OR(Table2[[#This Row],[booking_status]]="confirmed",Table2[[#This Row],[booking_status]]="checked-out"),Table2[[#This Row],[room_rate_per_night]]*Table2[[#This Row],[Num_Nights]],0)</f>
        <v>334.2</v>
      </c>
      <c r="R692" t="str" cm="1">
        <f t="array" ref="R692">IFERROR(_xlfn.IFS(Table2[[#This Row],[booking_status]]="confirmed","Expected",Table2[[#This Row],[booking_status]]="checked-out","Actual"),"No Revenue")</f>
        <v>Expected</v>
      </c>
      <c r="S692" s="4">
        <f>Table2[[#This Row],[Revenue_Amount]]/Table2[[#This Row],[Num_Nights]]</f>
        <v>167.1</v>
      </c>
    </row>
    <row r="693" spans="1:19" x14ac:dyDescent="0.3">
      <c r="A693">
        <v>692</v>
      </c>
      <c r="B693" t="s">
        <v>50</v>
      </c>
      <c r="C693" s="9">
        <v>45001</v>
      </c>
      <c r="D693" s="9">
        <v>45005</v>
      </c>
      <c r="E693" s="10">
        <v>44930</v>
      </c>
      <c r="F693" t="s">
        <v>27</v>
      </c>
      <c r="G693">
        <v>225.99</v>
      </c>
      <c r="H693">
        <v>2</v>
      </c>
      <c r="I693">
        <v>1</v>
      </c>
      <c r="J693" t="s">
        <v>28</v>
      </c>
      <c r="K693" t="s">
        <v>66</v>
      </c>
      <c r="L693" t="s">
        <v>56</v>
      </c>
      <c r="M693" t="s">
        <v>36</v>
      </c>
      <c r="N693" t="s">
        <v>41</v>
      </c>
      <c r="O693">
        <f>Table2[[#This Row],[check_out_date]]-Table2[[#This Row],[check_in_date]]</f>
        <v>4</v>
      </c>
      <c r="P693">
        <f>Table2[[#This Row],[num_adults]]+Table2[[#This Row],[num_children]]</f>
        <v>3</v>
      </c>
      <c r="Q693" s="3">
        <f>IF(OR(Table2[[#This Row],[booking_status]]="confirmed",Table2[[#This Row],[booking_status]]="checked-out"),Table2[[#This Row],[room_rate_per_night]]*Table2[[#This Row],[Num_Nights]],0)</f>
        <v>903.96</v>
      </c>
      <c r="R693" t="str" cm="1">
        <f t="array" ref="R693">IFERROR(_xlfn.IFS(Table2[[#This Row],[booking_status]]="confirmed","Expected",Table2[[#This Row],[booking_status]]="checked-out","Actual"),"No Revenue")</f>
        <v>Actual</v>
      </c>
      <c r="S693" s="4">
        <f>Table2[[#This Row],[Revenue_Amount]]/Table2[[#This Row],[Num_Nights]]</f>
        <v>225.99</v>
      </c>
    </row>
    <row r="694" spans="1:19" x14ac:dyDescent="0.3">
      <c r="A694">
        <v>693</v>
      </c>
      <c r="B694" t="s">
        <v>50</v>
      </c>
      <c r="C694" s="9">
        <v>45148</v>
      </c>
      <c r="D694" s="9">
        <v>45156</v>
      </c>
      <c r="E694" s="10">
        <v>45093</v>
      </c>
      <c r="F694" t="s">
        <v>18</v>
      </c>
      <c r="G694">
        <v>195.7</v>
      </c>
      <c r="H694">
        <v>4</v>
      </c>
      <c r="I694">
        <v>0</v>
      </c>
      <c r="J694" t="s">
        <v>28</v>
      </c>
      <c r="K694" t="s">
        <v>66</v>
      </c>
      <c r="L694" t="s">
        <v>56</v>
      </c>
      <c r="M694" t="s">
        <v>36</v>
      </c>
      <c r="N694" t="s">
        <v>23</v>
      </c>
      <c r="O694">
        <f>Table2[[#This Row],[check_out_date]]-Table2[[#This Row],[check_in_date]]</f>
        <v>8</v>
      </c>
      <c r="P694">
        <f>Table2[[#This Row],[num_adults]]+Table2[[#This Row],[num_children]]</f>
        <v>4</v>
      </c>
      <c r="Q694" s="3">
        <f>IF(OR(Table2[[#This Row],[booking_status]]="confirmed",Table2[[#This Row],[booking_status]]="checked-out"),Table2[[#This Row],[room_rate_per_night]]*Table2[[#This Row],[Num_Nights]],0)</f>
        <v>1565.6</v>
      </c>
      <c r="R694" t="str" cm="1">
        <f t="array" ref="R694">IFERROR(_xlfn.IFS(Table2[[#This Row],[booking_status]]="confirmed","Expected",Table2[[#This Row],[booking_status]]="checked-out","Actual"),"No Revenue")</f>
        <v>Actual</v>
      </c>
      <c r="S694" s="4">
        <f>Table2[[#This Row],[Revenue_Amount]]/Table2[[#This Row],[Num_Nights]]</f>
        <v>195.7</v>
      </c>
    </row>
    <row r="695" spans="1:19" x14ac:dyDescent="0.3">
      <c r="A695">
        <v>694</v>
      </c>
      <c r="B695" t="s">
        <v>14</v>
      </c>
      <c r="C695" s="9">
        <v>45052</v>
      </c>
      <c r="D695" s="9">
        <v>45064</v>
      </c>
      <c r="E695" s="10">
        <v>44980</v>
      </c>
      <c r="F695" t="s">
        <v>27</v>
      </c>
      <c r="G695">
        <v>135.22</v>
      </c>
      <c r="H695">
        <v>2</v>
      </c>
      <c r="I695">
        <v>0</v>
      </c>
      <c r="J695" t="s">
        <v>28</v>
      </c>
      <c r="K695" t="s">
        <v>44</v>
      </c>
      <c r="L695" t="s">
        <v>21</v>
      </c>
      <c r="M695" t="s">
        <v>36</v>
      </c>
      <c r="N695" t="s">
        <v>41</v>
      </c>
      <c r="O695">
        <f>Table2[[#This Row],[check_out_date]]-Table2[[#This Row],[check_in_date]]</f>
        <v>12</v>
      </c>
      <c r="P695">
        <f>Table2[[#This Row],[num_adults]]+Table2[[#This Row],[num_children]]</f>
        <v>2</v>
      </c>
      <c r="Q695" s="3">
        <f>IF(OR(Table2[[#This Row],[booking_status]]="confirmed",Table2[[#This Row],[booking_status]]="checked-out"),Table2[[#This Row],[room_rate_per_night]]*Table2[[#This Row],[Num_Nights]],0)</f>
        <v>1622.6399999999999</v>
      </c>
      <c r="R695" t="str" cm="1">
        <f t="array" ref="R695">IFERROR(_xlfn.IFS(Table2[[#This Row],[booking_status]]="confirmed","Expected",Table2[[#This Row],[booking_status]]="checked-out","Actual"),"No Revenue")</f>
        <v>Expected</v>
      </c>
      <c r="S695" s="4">
        <f>Table2[[#This Row],[Revenue_Amount]]/Table2[[#This Row],[Num_Nights]]</f>
        <v>135.22</v>
      </c>
    </row>
    <row r="696" spans="1:19" x14ac:dyDescent="0.3">
      <c r="A696">
        <v>695</v>
      </c>
      <c r="B696" t="s">
        <v>50</v>
      </c>
      <c r="C696" s="9">
        <v>45182</v>
      </c>
      <c r="D696" s="9">
        <v>45187</v>
      </c>
      <c r="E696" s="10">
        <v>45119</v>
      </c>
      <c r="F696" t="s">
        <v>49</v>
      </c>
      <c r="G696">
        <v>142.61000000000001</v>
      </c>
      <c r="H696">
        <v>1</v>
      </c>
      <c r="I696">
        <v>0</v>
      </c>
      <c r="J696" t="s">
        <v>55</v>
      </c>
      <c r="K696" t="s">
        <v>29</v>
      </c>
      <c r="L696" t="s">
        <v>56</v>
      </c>
      <c r="M696" t="s">
        <v>36</v>
      </c>
      <c r="N696" t="s">
        <v>41</v>
      </c>
      <c r="O696">
        <f>Table2[[#This Row],[check_out_date]]-Table2[[#This Row],[check_in_date]]</f>
        <v>5</v>
      </c>
      <c r="P696">
        <f>Table2[[#This Row],[num_adults]]+Table2[[#This Row],[num_children]]</f>
        <v>1</v>
      </c>
      <c r="Q696" s="3">
        <f>IF(OR(Table2[[#This Row],[booking_status]]="confirmed",Table2[[#This Row],[booking_status]]="checked-out"),Table2[[#This Row],[room_rate_per_night]]*Table2[[#This Row],[Num_Nights]],0)</f>
        <v>713.05000000000007</v>
      </c>
      <c r="R696" t="str" cm="1">
        <f t="array" ref="R696">IFERROR(_xlfn.IFS(Table2[[#This Row],[booking_status]]="confirmed","Expected",Table2[[#This Row],[booking_status]]="checked-out","Actual"),"No Revenue")</f>
        <v>Actual</v>
      </c>
      <c r="S696" s="4">
        <f>Table2[[#This Row],[Revenue_Amount]]/Table2[[#This Row],[Num_Nights]]</f>
        <v>142.61000000000001</v>
      </c>
    </row>
    <row r="697" spans="1:19" x14ac:dyDescent="0.3">
      <c r="A697">
        <v>696</v>
      </c>
      <c r="B697" t="s">
        <v>37</v>
      </c>
      <c r="C697" s="9">
        <v>45138</v>
      </c>
      <c r="D697" s="9">
        <v>45140</v>
      </c>
      <c r="E697" s="10">
        <v>45118</v>
      </c>
      <c r="F697" t="s">
        <v>27</v>
      </c>
      <c r="G697">
        <v>180.09</v>
      </c>
      <c r="H697">
        <v>2</v>
      </c>
      <c r="I697">
        <v>0</v>
      </c>
      <c r="J697" t="s">
        <v>94</v>
      </c>
      <c r="K697" t="s">
        <v>20</v>
      </c>
      <c r="L697" t="s">
        <v>60</v>
      </c>
      <c r="M697" t="s">
        <v>22</v>
      </c>
      <c r="N697" t="s">
        <v>23</v>
      </c>
      <c r="O697">
        <f>Table2[[#This Row],[check_out_date]]-Table2[[#This Row],[check_in_date]]</f>
        <v>2</v>
      </c>
      <c r="P697">
        <f>Table2[[#This Row],[num_adults]]+Table2[[#This Row],[num_children]]</f>
        <v>2</v>
      </c>
      <c r="Q697" s="3">
        <f>IF(OR(Table2[[#This Row],[booking_status]]="confirmed",Table2[[#This Row],[booking_status]]="checked-out"),Table2[[#This Row],[room_rate_per_night]]*Table2[[#This Row],[Num_Nights]],0)</f>
        <v>0</v>
      </c>
      <c r="R697" t="str" cm="1">
        <f t="array" ref="R697">IFERROR(_xlfn.IFS(Table2[[#This Row],[booking_status]]="confirmed","Expected",Table2[[#This Row],[booking_status]]="checked-out","Actual"),"No Revenue")</f>
        <v>No Revenue</v>
      </c>
      <c r="S697" s="4">
        <f>Table2[[#This Row],[Revenue_Amount]]/Table2[[#This Row],[Num_Nights]]</f>
        <v>0</v>
      </c>
    </row>
    <row r="698" spans="1:19" x14ac:dyDescent="0.3">
      <c r="A698">
        <v>697</v>
      </c>
      <c r="B698" t="s">
        <v>14</v>
      </c>
      <c r="C698" s="9">
        <v>45281</v>
      </c>
      <c r="D698" s="9">
        <v>45285</v>
      </c>
      <c r="E698" s="10">
        <v>45243</v>
      </c>
      <c r="F698" t="s">
        <v>18</v>
      </c>
      <c r="G698">
        <v>178.83</v>
      </c>
      <c r="H698">
        <v>1</v>
      </c>
      <c r="I698">
        <v>2</v>
      </c>
      <c r="J698" t="s">
        <v>94</v>
      </c>
      <c r="K698" t="s">
        <v>29</v>
      </c>
      <c r="L698" t="s">
        <v>56</v>
      </c>
      <c r="M698" t="s">
        <v>36</v>
      </c>
      <c r="N698" t="s">
        <v>41</v>
      </c>
      <c r="O698">
        <f>Table2[[#This Row],[check_out_date]]-Table2[[#This Row],[check_in_date]]</f>
        <v>4</v>
      </c>
      <c r="P698">
        <f>Table2[[#This Row],[num_adults]]+Table2[[#This Row],[num_children]]</f>
        <v>3</v>
      </c>
      <c r="Q698" s="3">
        <f>IF(OR(Table2[[#This Row],[booking_status]]="confirmed",Table2[[#This Row],[booking_status]]="checked-out"),Table2[[#This Row],[room_rate_per_night]]*Table2[[#This Row],[Num_Nights]],0)</f>
        <v>715.32</v>
      </c>
      <c r="R698" t="str" cm="1">
        <f t="array" ref="R698">IFERROR(_xlfn.IFS(Table2[[#This Row],[booking_status]]="confirmed","Expected",Table2[[#This Row],[booking_status]]="checked-out","Actual"),"No Revenue")</f>
        <v>Actual</v>
      </c>
      <c r="S698" s="4">
        <f>Table2[[#This Row],[Revenue_Amount]]/Table2[[#This Row],[Num_Nights]]</f>
        <v>178.83</v>
      </c>
    </row>
    <row r="699" spans="1:19" x14ac:dyDescent="0.3">
      <c r="A699">
        <v>698</v>
      </c>
      <c r="B699" t="s">
        <v>37</v>
      </c>
      <c r="C699" s="9">
        <v>45281</v>
      </c>
      <c r="D699" s="9">
        <v>45293</v>
      </c>
      <c r="E699" s="10">
        <v>45277</v>
      </c>
      <c r="F699" t="s">
        <v>49</v>
      </c>
      <c r="G699">
        <v>143.63999999999999</v>
      </c>
      <c r="H699">
        <v>1</v>
      </c>
      <c r="I699">
        <v>0</v>
      </c>
      <c r="J699" t="s">
        <v>28</v>
      </c>
      <c r="K699" t="s">
        <v>99</v>
      </c>
      <c r="L699" t="s">
        <v>21</v>
      </c>
      <c r="M699" t="s">
        <v>36</v>
      </c>
      <c r="N699" t="s">
        <v>41</v>
      </c>
      <c r="O699">
        <f>Table2[[#This Row],[check_out_date]]-Table2[[#This Row],[check_in_date]]</f>
        <v>12</v>
      </c>
      <c r="P699">
        <f>Table2[[#This Row],[num_adults]]+Table2[[#This Row],[num_children]]</f>
        <v>1</v>
      </c>
      <c r="Q699" s="3">
        <f>IF(OR(Table2[[#This Row],[booking_status]]="confirmed",Table2[[#This Row],[booking_status]]="checked-out"),Table2[[#This Row],[room_rate_per_night]]*Table2[[#This Row],[Num_Nights]],0)</f>
        <v>1723.6799999999998</v>
      </c>
      <c r="R699" t="str" cm="1">
        <f t="array" ref="R699">IFERROR(_xlfn.IFS(Table2[[#This Row],[booking_status]]="confirmed","Expected",Table2[[#This Row],[booking_status]]="checked-out","Actual"),"No Revenue")</f>
        <v>Expected</v>
      </c>
      <c r="S699" s="4">
        <f>Table2[[#This Row],[Revenue_Amount]]/Table2[[#This Row],[Num_Nights]]</f>
        <v>143.63999999999999</v>
      </c>
    </row>
    <row r="700" spans="1:19" x14ac:dyDescent="0.3">
      <c r="A700">
        <v>699</v>
      </c>
      <c r="B700" t="s">
        <v>50</v>
      </c>
      <c r="C700" s="9">
        <v>45243</v>
      </c>
      <c r="D700" s="9">
        <v>45251</v>
      </c>
      <c r="E700" s="10">
        <v>45234</v>
      </c>
      <c r="F700" t="s">
        <v>49</v>
      </c>
      <c r="G700">
        <v>165.29</v>
      </c>
      <c r="H700">
        <v>1</v>
      </c>
      <c r="I700">
        <v>1</v>
      </c>
      <c r="J700" t="s">
        <v>19</v>
      </c>
      <c r="K700" t="s">
        <v>66</v>
      </c>
      <c r="L700" t="s">
        <v>60</v>
      </c>
      <c r="M700" t="s">
        <v>36</v>
      </c>
      <c r="N700" t="s">
        <v>41</v>
      </c>
      <c r="O700">
        <f>Table2[[#This Row],[check_out_date]]-Table2[[#This Row],[check_in_date]]</f>
        <v>8</v>
      </c>
      <c r="P700">
        <f>Table2[[#This Row],[num_adults]]+Table2[[#This Row],[num_children]]</f>
        <v>2</v>
      </c>
      <c r="Q700" s="3">
        <f>IF(OR(Table2[[#This Row],[booking_status]]="confirmed",Table2[[#This Row],[booking_status]]="checked-out"),Table2[[#This Row],[room_rate_per_night]]*Table2[[#This Row],[Num_Nights]],0)</f>
        <v>0</v>
      </c>
      <c r="R700" t="str" cm="1">
        <f t="array" ref="R700">IFERROR(_xlfn.IFS(Table2[[#This Row],[booking_status]]="confirmed","Expected",Table2[[#This Row],[booking_status]]="checked-out","Actual"),"No Revenue")</f>
        <v>No Revenue</v>
      </c>
      <c r="S700" s="4">
        <f>Table2[[#This Row],[Revenue_Amount]]/Table2[[#This Row],[Num_Nights]]</f>
        <v>0</v>
      </c>
    </row>
    <row r="701" spans="1:19" x14ac:dyDescent="0.3">
      <c r="A701">
        <v>700</v>
      </c>
      <c r="B701" t="s">
        <v>37</v>
      </c>
      <c r="C701" s="9">
        <v>45045</v>
      </c>
      <c r="D701" s="9">
        <v>45051</v>
      </c>
      <c r="E701" s="10">
        <v>45032</v>
      </c>
      <c r="F701" t="s">
        <v>49</v>
      </c>
      <c r="G701">
        <v>96.6</v>
      </c>
      <c r="H701">
        <v>1</v>
      </c>
      <c r="I701">
        <v>3</v>
      </c>
      <c r="J701" t="s">
        <v>55</v>
      </c>
      <c r="K701" t="s">
        <v>20</v>
      </c>
      <c r="L701" t="s">
        <v>21</v>
      </c>
      <c r="M701" t="s">
        <v>36</v>
      </c>
      <c r="N701" t="s">
        <v>95</v>
      </c>
      <c r="O701">
        <f>Table2[[#This Row],[check_out_date]]-Table2[[#This Row],[check_in_date]]</f>
        <v>6</v>
      </c>
      <c r="P701">
        <f>Table2[[#This Row],[num_adults]]+Table2[[#This Row],[num_children]]</f>
        <v>4</v>
      </c>
      <c r="Q701" s="3">
        <f>IF(OR(Table2[[#This Row],[booking_status]]="confirmed",Table2[[#This Row],[booking_status]]="checked-out"),Table2[[#This Row],[room_rate_per_night]]*Table2[[#This Row],[Num_Nights]],0)</f>
        <v>579.59999999999991</v>
      </c>
      <c r="R701" t="str" cm="1">
        <f t="array" ref="R701">IFERROR(_xlfn.IFS(Table2[[#This Row],[booking_status]]="confirmed","Expected",Table2[[#This Row],[booking_status]]="checked-out","Actual"),"No Revenue")</f>
        <v>Expected</v>
      </c>
      <c r="S701" s="4">
        <f>Table2[[#This Row],[Revenue_Amount]]/Table2[[#This Row],[Num_Nights]]</f>
        <v>96.59999999999998</v>
      </c>
    </row>
    <row r="702" spans="1:19" x14ac:dyDescent="0.3">
      <c r="A702">
        <v>701</v>
      </c>
      <c r="B702" t="s">
        <v>14</v>
      </c>
      <c r="C702" s="9">
        <v>44986</v>
      </c>
      <c r="D702" s="9">
        <v>44991</v>
      </c>
      <c r="E702" s="10">
        <v>44954</v>
      </c>
      <c r="F702" t="s">
        <v>49</v>
      </c>
      <c r="G702">
        <v>85.54</v>
      </c>
      <c r="H702">
        <v>3</v>
      </c>
      <c r="I702">
        <v>0</v>
      </c>
      <c r="J702" t="s">
        <v>28</v>
      </c>
      <c r="K702" t="s">
        <v>20</v>
      </c>
      <c r="L702" t="s">
        <v>56</v>
      </c>
      <c r="M702" t="s">
        <v>36</v>
      </c>
      <c r="N702" t="s">
        <v>41</v>
      </c>
      <c r="O702">
        <f>Table2[[#This Row],[check_out_date]]-Table2[[#This Row],[check_in_date]]</f>
        <v>5</v>
      </c>
      <c r="P702">
        <f>Table2[[#This Row],[num_adults]]+Table2[[#This Row],[num_children]]</f>
        <v>3</v>
      </c>
      <c r="Q702" s="3">
        <f>IF(OR(Table2[[#This Row],[booking_status]]="confirmed",Table2[[#This Row],[booking_status]]="checked-out"),Table2[[#This Row],[room_rate_per_night]]*Table2[[#This Row],[Num_Nights]],0)</f>
        <v>427.70000000000005</v>
      </c>
      <c r="R702" t="str" cm="1">
        <f t="array" ref="R702">IFERROR(_xlfn.IFS(Table2[[#This Row],[booking_status]]="confirmed","Expected",Table2[[#This Row],[booking_status]]="checked-out","Actual"),"No Revenue")</f>
        <v>Actual</v>
      </c>
      <c r="S702" s="4">
        <f>Table2[[#This Row],[Revenue_Amount]]/Table2[[#This Row],[Num_Nights]]</f>
        <v>85.54</v>
      </c>
    </row>
    <row r="703" spans="1:19" hidden="1" x14ac:dyDescent="0.3">
      <c r="A703">
        <v>702</v>
      </c>
      <c r="B703" t="s">
        <v>31</v>
      </c>
      <c r="C703" s="9">
        <v>45080</v>
      </c>
      <c r="D703" s="9">
        <v>45085</v>
      </c>
      <c r="E703" s="10">
        <v>45059</v>
      </c>
      <c r="F703" t="s">
        <v>27</v>
      </c>
      <c r="G703">
        <v>155.53</v>
      </c>
      <c r="H703">
        <v>2</v>
      </c>
      <c r="I703">
        <v>2</v>
      </c>
      <c r="J703" t="s">
        <v>35</v>
      </c>
      <c r="K703" t="s">
        <v>66</v>
      </c>
      <c r="L703" t="s">
        <v>21</v>
      </c>
      <c r="M703" t="s">
        <v>36</v>
      </c>
      <c r="N703" t="s">
        <v>95</v>
      </c>
      <c r="O703">
        <f>Table2[[#This Row],[check_out_date]]-Table2[[#This Row],[check_in_date]]</f>
        <v>5</v>
      </c>
      <c r="P703">
        <f>Table2[[#This Row],[num_adults]]+Table2[[#This Row],[num_children]]</f>
        <v>4</v>
      </c>
      <c r="Q703" s="3">
        <f>IF(OR(Table2[[#This Row],[booking_status]]="confirmed",Table2[[#This Row],[booking_status]]="checked-out"),Table2[[#This Row],[room_rate_per_night]]*Table2[[#This Row],[Num_Nights]],0)</f>
        <v>777.65</v>
      </c>
      <c r="R703" t="str" cm="1">
        <f t="array" ref="R703">IFERROR(_xlfn.IFS(Table2[[#This Row],[booking_status]]="confirmed","Expected",Table2[[#This Row],[booking_status]]="checked-out","Actual"),"No Revenue")</f>
        <v>Expected</v>
      </c>
      <c r="S703" s="4">
        <f>Table2[[#This Row],[Revenue_Amount]]/Table2[[#This Row],[Num_Nights]]</f>
        <v>155.53</v>
      </c>
    </row>
    <row r="704" spans="1:19" x14ac:dyDescent="0.3">
      <c r="A704">
        <v>703</v>
      </c>
      <c r="B704" t="s">
        <v>31</v>
      </c>
      <c r="C704" s="9">
        <v>45029</v>
      </c>
      <c r="D704" s="9">
        <v>45037</v>
      </c>
      <c r="E704" s="10">
        <v>45020</v>
      </c>
      <c r="F704" t="s">
        <v>49</v>
      </c>
      <c r="G704">
        <v>66.97</v>
      </c>
      <c r="H704">
        <v>2</v>
      </c>
      <c r="I704">
        <v>0</v>
      </c>
      <c r="J704" t="s">
        <v>19</v>
      </c>
      <c r="K704" t="s">
        <v>44</v>
      </c>
      <c r="L704" t="s">
        <v>56</v>
      </c>
      <c r="M704" t="s">
        <v>36</v>
      </c>
      <c r="N704" t="s">
        <v>23</v>
      </c>
      <c r="O704">
        <f>Table2[[#This Row],[check_out_date]]-Table2[[#This Row],[check_in_date]]</f>
        <v>8</v>
      </c>
      <c r="P704">
        <f>Table2[[#This Row],[num_adults]]+Table2[[#This Row],[num_children]]</f>
        <v>2</v>
      </c>
      <c r="Q704" s="3">
        <f>IF(OR(Table2[[#This Row],[booking_status]]="confirmed",Table2[[#This Row],[booking_status]]="checked-out"),Table2[[#This Row],[room_rate_per_night]]*Table2[[#This Row],[Num_Nights]],0)</f>
        <v>535.76</v>
      </c>
      <c r="R704" t="str" cm="1">
        <f t="array" ref="R704">IFERROR(_xlfn.IFS(Table2[[#This Row],[booking_status]]="confirmed","Expected",Table2[[#This Row],[booking_status]]="checked-out","Actual"),"No Revenue")</f>
        <v>Actual</v>
      </c>
      <c r="S704" s="4">
        <f>Table2[[#This Row],[Revenue_Amount]]/Table2[[#This Row],[Num_Nights]]</f>
        <v>66.97</v>
      </c>
    </row>
    <row r="705" spans="1:19" x14ac:dyDescent="0.3">
      <c r="A705">
        <v>704</v>
      </c>
      <c r="B705" t="s">
        <v>37</v>
      </c>
      <c r="C705" s="9">
        <v>45152</v>
      </c>
      <c r="D705" s="9">
        <v>45156</v>
      </c>
      <c r="E705" s="10">
        <v>45138</v>
      </c>
      <c r="F705" t="s">
        <v>27</v>
      </c>
      <c r="G705">
        <v>207.06</v>
      </c>
      <c r="H705">
        <v>4</v>
      </c>
      <c r="I705">
        <v>0</v>
      </c>
      <c r="J705" t="s">
        <v>19</v>
      </c>
      <c r="K705" t="s">
        <v>44</v>
      </c>
      <c r="L705" t="s">
        <v>56</v>
      </c>
      <c r="M705" t="s">
        <v>36</v>
      </c>
      <c r="N705" t="s">
        <v>30</v>
      </c>
      <c r="O705">
        <f>Table2[[#This Row],[check_out_date]]-Table2[[#This Row],[check_in_date]]</f>
        <v>4</v>
      </c>
      <c r="P705">
        <f>Table2[[#This Row],[num_adults]]+Table2[[#This Row],[num_children]]</f>
        <v>4</v>
      </c>
      <c r="Q705" s="3">
        <f>IF(OR(Table2[[#This Row],[booking_status]]="confirmed",Table2[[#This Row],[booking_status]]="checked-out"),Table2[[#This Row],[room_rate_per_night]]*Table2[[#This Row],[Num_Nights]],0)</f>
        <v>828.24</v>
      </c>
      <c r="R705" t="str" cm="1">
        <f t="array" ref="R705">IFERROR(_xlfn.IFS(Table2[[#This Row],[booking_status]]="confirmed","Expected",Table2[[#This Row],[booking_status]]="checked-out","Actual"),"No Revenue")</f>
        <v>Actual</v>
      </c>
      <c r="S705" s="4">
        <f>Table2[[#This Row],[Revenue_Amount]]/Table2[[#This Row],[Num_Nights]]</f>
        <v>207.06</v>
      </c>
    </row>
    <row r="706" spans="1:19" x14ac:dyDescent="0.3">
      <c r="A706">
        <v>705</v>
      </c>
      <c r="B706" t="s">
        <v>50</v>
      </c>
      <c r="C706" s="9">
        <v>45047</v>
      </c>
      <c r="D706" s="9">
        <v>45055</v>
      </c>
      <c r="E706" s="10">
        <v>45037</v>
      </c>
      <c r="F706" t="s">
        <v>18</v>
      </c>
      <c r="G706">
        <v>255.46</v>
      </c>
      <c r="H706">
        <v>1</v>
      </c>
      <c r="I706">
        <v>1</v>
      </c>
      <c r="J706" t="s">
        <v>19</v>
      </c>
      <c r="K706" t="s">
        <v>66</v>
      </c>
      <c r="L706" t="s">
        <v>21</v>
      </c>
      <c r="M706" t="s">
        <v>36</v>
      </c>
      <c r="N706" t="s">
        <v>41</v>
      </c>
      <c r="O706">
        <f>Table2[[#This Row],[check_out_date]]-Table2[[#This Row],[check_in_date]]</f>
        <v>8</v>
      </c>
      <c r="P706">
        <f>Table2[[#This Row],[num_adults]]+Table2[[#This Row],[num_children]]</f>
        <v>2</v>
      </c>
      <c r="Q706" s="3">
        <f>IF(OR(Table2[[#This Row],[booking_status]]="confirmed",Table2[[#This Row],[booking_status]]="checked-out"),Table2[[#This Row],[room_rate_per_night]]*Table2[[#This Row],[Num_Nights]],0)</f>
        <v>2043.68</v>
      </c>
      <c r="R706" t="str" cm="1">
        <f t="array" ref="R706">IFERROR(_xlfn.IFS(Table2[[#This Row],[booking_status]]="confirmed","Expected",Table2[[#This Row],[booking_status]]="checked-out","Actual"),"No Revenue")</f>
        <v>Expected</v>
      </c>
      <c r="S706" s="4">
        <f>Table2[[#This Row],[Revenue_Amount]]/Table2[[#This Row],[Num_Nights]]</f>
        <v>255.46</v>
      </c>
    </row>
    <row r="707" spans="1:19" x14ac:dyDescent="0.3">
      <c r="A707">
        <v>706</v>
      </c>
      <c r="B707" t="s">
        <v>14</v>
      </c>
      <c r="C707" s="9">
        <v>45061</v>
      </c>
      <c r="D707" s="9">
        <v>45065</v>
      </c>
      <c r="E707" s="10">
        <v>45027</v>
      </c>
      <c r="F707" t="s">
        <v>27</v>
      </c>
      <c r="G707">
        <v>134.69999999999999</v>
      </c>
      <c r="H707">
        <v>2</v>
      </c>
      <c r="I707">
        <v>0</v>
      </c>
      <c r="J707" t="s">
        <v>28</v>
      </c>
      <c r="K707" t="s">
        <v>66</v>
      </c>
      <c r="L707" t="s">
        <v>56</v>
      </c>
      <c r="M707" t="s">
        <v>36</v>
      </c>
      <c r="N707" t="s">
        <v>45</v>
      </c>
      <c r="O707">
        <f>Table2[[#This Row],[check_out_date]]-Table2[[#This Row],[check_in_date]]</f>
        <v>4</v>
      </c>
      <c r="P707">
        <f>Table2[[#This Row],[num_adults]]+Table2[[#This Row],[num_children]]</f>
        <v>2</v>
      </c>
      <c r="Q707" s="3">
        <f>IF(OR(Table2[[#This Row],[booking_status]]="confirmed",Table2[[#This Row],[booking_status]]="checked-out"),Table2[[#This Row],[room_rate_per_night]]*Table2[[#This Row],[Num_Nights]],0)</f>
        <v>538.79999999999995</v>
      </c>
      <c r="R707" t="str" cm="1">
        <f t="array" ref="R707">IFERROR(_xlfn.IFS(Table2[[#This Row],[booking_status]]="confirmed","Expected",Table2[[#This Row],[booking_status]]="checked-out","Actual"),"No Revenue")</f>
        <v>Actual</v>
      </c>
      <c r="S707" s="4">
        <f>Table2[[#This Row],[Revenue_Amount]]/Table2[[#This Row],[Num_Nights]]</f>
        <v>134.69999999999999</v>
      </c>
    </row>
    <row r="708" spans="1:19" x14ac:dyDescent="0.3">
      <c r="A708">
        <v>707</v>
      </c>
      <c r="B708" t="s">
        <v>50</v>
      </c>
      <c r="C708" s="9">
        <v>45188</v>
      </c>
      <c r="D708" s="9">
        <v>45192</v>
      </c>
      <c r="E708" s="10">
        <v>45126</v>
      </c>
      <c r="F708" t="s">
        <v>49</v>
      </c>
      <c r="G708">
        <v>107.13</v>
      </c>
      <c r="H708">
        <v>1</v>
      </c>
      <c r="I708">
        <v>2</v>
      </c>
      <c r="J708" t="s">
        <v>19</v>
      </c>
      <c r="K708" t="s">
        <v>66</v>
      </c>
      <c r="L708" t="s">
        <v>21</v>
      </c>
      <c r="M708" t="s">
        <v>22</v>
      </c>
      <c r="N708" t="s">
        <v>41</v>
      </c>
      <c r="O708">
        <f>Table2[[#This Row],[check_out_date]]-Table2[[#This Row],[check_in_date]]</f>
        <v>4</v>
      </c>
      <c r="P708">
        <f>Table2[[#This Row],[num_adults]]+Table2[[#This Row],[num_children]]</f>
        <v>3</v>
      </c>
      <c r="Q708" s="3">
        <f>IF(OR(Table2[[#This Row],[booking_status]]="confirmed",Table2[[#This Row],[booking_status]]="checked-out"),Table2[[#This Row],[room_rate_per_night]]*Table2[[#This Row],[Num_Nights]],0)</f>
        <v>428.52</v>
      </c>
      <c r="R708" t="str" cm="1">
        <f t="array" ref="R708">IFERROR(_xlfn.IFS(Table2[[#This Row],[booking_status]]="confirmed","Expected",Table2[[#This Row],[booking_status]]="checked-out","Actual"),"No Revenue")</f>
        <v>Expected</v>
      </c>
      <c r="S708" s="4">
        <f>Table2[[#This Row],[Revenue_Amount]]/Table2[[#This Row],[Num_Nights]]</f>
        <v>107.13</v>
      </c>
    </row>
    <row r="709" spans="1:19" x14ac:dyDescent="0.3">
      <c r="A709">
        <v>708</v>
      </c>
      <c r="B709" t="s">
        <v>37</v>
      </c>
      <c r="C709" s="9">
        <v>45059</v>
      </c>
      <c r="D709" s="9">
        <v>45060</v>
      </c>
      <c r="E709" s="10">
        <v>45044</v>
      </c>
      <c r="F709" t="s">
        <v>27</v>
      </c>
      <c r="G709">
        <v>203.61</v>
      </c>
      <c r="H709">
        <v>4</v>
      </c>
      <c r="I709">
        <v>2</v>
      </c>
      <c r="J709" t="s">
        <v>28</v>
      </c>
      <c r="K709" t="s">
        <v>29</v>
      </c>
      <c r="L709" t="s">
        <v>21</v>
      </c>
      <c r="M709" t="s">
        <v>36</v>
      </c>
      <c r="N709" t="s">
        <v>41</v>
      </c>
      <c r="O709">
        <f>Table2[[#This Row],[check_out_date]]-Table2[[#This Row],[check_in_date]]</f>
        <v>1</v>
      </c>
      <c r="P709">
        <f>Table2[[#This Row],[num_adults]]+Table2[[#This Row],[num_children]]</f>
        <v>6</v>
      </c>
      <c r="Q709" s="3">
        <f>IF(OR(Table2[[#This Row],[booking_status]]="confirmed",Table2[[#This Row],[booking_status]]="checked-out"),Table2[[#This Row],[room_rate_per_night]]*Table2[[#This Row],[Num_Nights]],0)</f>
        <v>203.61</v>
      </c>
      <c r="R709" t="str" cm="1">
        <f t="array" ref="R709">IFERROR(_xlfn.IFS(Table2[[#This Row],[booking_status]]="confirmed","Expected",Table2[[#This Row],[booking_status]]="checked-out","Actual"),"No Revenue")</f>
        <v>Expected</v>
      </c>
      <c r="S709" s="4">
        <f>Table2[[#This Row],[Revenue_Amount]]/Table2[[#This Row],[Num_Nights]]</f>
        <v>203.61</v>
      </c>
    </row>
    <row r="710" spans="1:19" x14ac:dyDescent="0.3">
      <c r="A710">
        <v>709</v>
      </c>
      <c r="B710" t="s">
        <v>50</v>
      </c>
      <c r="C710" s="9">
        <v>45047</v>
      </c>
      <c r="D710" s="9">
        <v>45049</v>
      </c>
      <c r="E710" s="10">
        <v>45040</v>
      </c>
      <c r="F710" t="s">
        <v>18</v>
      </c>
      <c r="G710">
        <v>241.42</v>
      </c>
      <c r="H710">
        <v>3</v>
      </c>
      <c r="I710">
        <v>0</v>
      </c>
      <c r="J710" t="s">
        <v>55</v>
      </c>
      <c r="K710" t="s">
        <v>66</v>
      </c>
      <c r="L710" t="s">
        <v>21</v>
      </c>
      <c r="M710" t="s">
        <v>22</v>
      </c>
      <c r="N710" t="s">
        <v>41</v>
      </c>
      <c r="O710">
        <f>Table2[[#This Row],[check_out_date]]-Table2[[#This Row],[check_in_date]]</f>
        <v>2</v>
      </c>
      <c r="P710">
        <f>Table2[[#This Row],[num_adults]]+Table2[[#This Row],[num_children]]</f>
        <v>3</v>
      </c>
      <c r="Q710" s="3">
        <f>IF(OR(Table2[[#This Row],[booking_status]]="confirmed",Table2[[#This Row],[booking_status]]="checked-out"),Table2[[#This Row],[room_rate_per_night]]*Table2[[#This Row],[Num_Nights]],0)</f>
        <v>482.84</v>
      </c>
      <c r="R710" t="str" cm="1">
        <f t="array" ref="R710">IFERROR(_xlfn.IFS(Table2[[#This Row],[booking_status]]="confirmed","Expected",Table2[[#This Row],[booking_status]]="checked-out","Actual"),"No Revenue")</f>
        <v>Expected</v>
      </c>
      <c r="S710" s="4">
        <f>Table2[[#This Row],[Revenue_Amount]]/Table2[[#This Row],[Num_Nights]]</f>
        <v>241.42</v>
      </c>
    </row>
    <row r="711" spans="1:19" hidden="1" x14ac:dyDescent="0.3">
      <c r="A711">
        <v>710</v>
      </c>
      <c r="B711" t="s">
        <v>37</v>
      </c>
      <c r="C711" s="9">
        <v>45276</v>
      </c>
      <c r="D711" s="9">
        <v>45287</v>
      </c>
      <c r="E711" s="10">
        <v>45220</v>
      </c>
      <c r="F711" t="s">
        <v>18</v>
      </c>
      <c r="G711">
        <v>312.69</v>
      </c>
      <c r="H711">
        <v>1</v>
      </c>
      <c r="I711">
        <v>0</v>
      </c>
      <c r="J711" t="s">
        <v>35</v>
      </c>
      <c r="K711" t="s">
        <v>99</v>
      </c>
      <c r="L711" t="s">
        <v>21</v>
      </c>
      <c r="M711" t="s">
        <v>36</v>
      </c>
      <c r="N711" t="s">
        <v>23</v>
      </c>
      <c r="O711">
        <f>Table2[[#This Row],[check_out_date]]-Table2[[#This Row],[check_in_date]]</f>
        <v>11</v>
      </c>
      <c r="P711">
        <f>Table2[[#This Row],[num_adults]]+Table2[[#This Row],[num_children]]</f>
        <v>1</v>
      </c>
      <c r="Q711" s="3">
        <f>IF(OR(Table2[[#This Row],[booking_status]]="confirmed",Table2[[#This Row],[booking_status]]="checked-out"),Table2[[#This Row],[room_rate_per_night]]*Table2[[#This Row],[Num_Nights]],0)</f>
        <v>3439.59</v>
      </c>
      <c r="R711" t="str" cm="1">
        <f t="array" ref="R711">IFERROR(_xlfn.IFS(Table2[[#This Row],[booking_status]]="confirmed","Expected",Table2[[#This Row],[booking_status]]="checked-out","Actual"),"No Revenue")</f>
        <v>Expected</v>
      </c>
      <c r="S711" s="4">
        <f>Table2[[#This Row],[Revenue_Amount]]/Table2[[#This Row],[Num_Nights]]</f>
        <v>312.69</v>
      </c>
    </row>
    <row r="712" spans="1:19" x14ac:dyDescent="0.3">
      <c r="A712">
        <v>711</v>
      </c>
      <c r="B712" t="s">
        <v>31</v>
      </c>
      <c r="C712" s="9">
        <v>45083</v>
      </c>
      <c r="D712" s="9">
        <v>45090</v>
      </c>
      <c r="E712" s="10">
        <v>45075</v>
      </c>
      <c r="F712" t="s">
        <v>18</v>
      </c>
      <c r="G712">
        <v>197.89</v>
      </c>
      <c r="H712">
        <v>1</v>
      </c>
      <c r="I712">
        <v>1</v>
      </c>
      <c r="J712" t="s">
        <v>28</v>
      </c>
      <c r="K712" t="s">
        <v>20</v>
      </c>
      <c r="L712" t="s">
        <v>21</v>
      </c>
      <c r="M712" t="s">
        <v>36</v>
      </c>
      <c r="N712" t="s">
        <v>41</v>
      </c>
      <c r="O712">
        <f>Table2[[#This Row],[check_out_date]]-Table2[[#This Row],[check_in_date]]</f>
        <v>7</v>
      </c>
      <c r="P712">
        <f>Table2[[#This Row],[num_adults]]+Table2[[#This Row],[num_children]]</f>
        <v>2</v>
      </c>
      <c r="Q712" s="3">
        <f>IF(OR(Table2[[#This Row],[booking_status]]="confirmed",Table2[[#This Row],[booking_status]]="checked-out"),Table2[[#This Row],[room_rate_per_night]]*Table2[[#This Row],[Num_Nights]],0)</f>
        <v>1385.23</v>
      </c>
      <c r="R712" t="str" cm="1">
        <f t="array" ref="R712">IFERROR(_xlfn.IFS(Table2[[#This Row],[booking_status]]="confirmed","Expected",Table2[[#This Row],[booking_status]]="checked-out","Actual"),"No Revenue")</f>
        <v>Expected</v>
      </c>
      <c r="S712" s="4">
        <f>Table2[[#This Row],[Revenue_Amount]]/Table2[[#This Row],[Num_Nights]]</f>
        <v>197.89000000000001</v>
      </c>
    </row>
    <row r="713" spans="1:19" x14ac:dyDescent="0.3">
      <c r="A713">
        <v>712</v>
      </c>
      <c r="B713" t="s">
        <v>14</v>
      </c>
      <c r="C713" s="9">
        <v>45066</v>
      </c>
      <c r="D713" s="9">
        <v>45070</v>
      </c>
      <c r="E713" s="10">
        <v>45015</v>
      </c>
      <c r="F713" t="s">
        <v>54</v>
      </c>
      <c r="G713">
        <v>384.19</v>
      </c>
      <c r="H713">
        <v>1</v>
      </c>
      <c r="I713">
        <v>0</v>
      </c>
      <c r="J713" t="s">
        <v>28</v>
      </c>
      <c r="K713" t="s">
        <v>44</v>
      </c>
      <c r="L713" t="s">
        <v>56</v>
      </c>
      <c r="M713" t="s">
        <v>36</v>
      </c>
      <c r="N713" t="s">
        <v>41</v>
      </c>
      <c r="O713">
        <f>Table2[[#This Row],[check_out_date]]-Table2[[#This Row],[check_in_date]]</f>
        <v>4</v>
      </c>
      <c r="P713">
        <f>Table2[[#This Row],[num_adults]]+Table2[[#This Row],[num_children]]</f>
        <v>1</v>
      </c>
      <c r="Q713" s="3">
        <f>IF(OR(Table2[[#This Row],[booking_status]]="confirmed",Table2[[#This Row],[booking_status]]="checked-out"),Table2[[#This Row],[room_rate_per_night]]*Table2[[#This Row],[Num_Nights]],0)</f>
        <v>1536.76</v>
      </c>
      <c r="R713" t="str" cm="1">
        <f t="array" ref="R713">IFERROR(_xlfn.IFS(Table2[[#This Row],[booking_status]]="confirmed","Expected",Table2[[#This Row],[booking_status]]="checked-out","Actual"),"No Revenue")</f>
        <v>Actual</v>
      </c>
      <c r="S713" s="4">
        <f>Table2[[#This Row],[Revenue_Amount]]/Table2[[#This Row],[Num_Nights]]</f>
        <v>384.19</v>
      </c>
    </row>
    <row r="714" spans="1:19" x14ac:dyDescent="0.3">
      <c r="A714">
        <v>713</v>
      </c>
      <c r="B714" t="s">
        <v>50</v>
      </c>
      <c r="C714" s="9">
        <v>45081</v>
      </c>
      <c r="D714" s="9">
        <v>45084</v>
      </c>
      <c r="E714" s="10">
        <v>45050</v>
      </c>
      <c r="F714" t="s">
        <v>18</v>
      </c>
      <c r="G714">
        <v>360</v>
      </c>
      <c r="H714">
        <v>1</v>
      </c>
      <c r="I714">
        <v>1</v>
      </c>
      <c r="J714" t="s">
        <v>28</v>
      </c>
      <c r="K714" t="s">
        <v>66</v>
      </c>
      <c r="L714" t="s">
        <v>56</v>
      </c>
      <c r="M714" t="s">
        <v>36</v>
      </c>
      <c r="N714" t="s">
        <v>41</v>
      </c>
      <c r="O714">
        <f>Table2[[#This Row],[check_out_date]]-Table2[[#This Row],[check_in_date]]</f>
        <v>3</v>
      </c>
      <c r="P714">
        <f>Table2[[#This Row],[num_adults]]+Table2[[#This Row],[num_children]]</f>
        <v>2</v>
      </c>
      <c r="Q714" s="3">
        <f>IF(OR(Table2[[#This Row],[booking_status]]="confirmed",Table2[[#This Row],[booking_status]]="checked-out"),Table2[[#This Row],[room_rate_per_night]]*Table2[[#This Row],[Num_Nights]],0)</f>
        <v>1080</v>
      </c>
      <c r="R714" t="str" cm="1">
        <f t="array" ref="R714">IFERROR(_xlfn.IFS(Table2[[#This Row],[booking_status]]="confirmed","Expected",Table2[[#This Row],[booking_status]]="checked-out","Actual"),"No Revenue")</f>
        <v>Actual</v>
      </c>
      <c r="S714" s="4">
        <f>Table2[[#This Row],[Revenue_Amount]]/Table2[[#This Row],[Num_Nights]]</f>
        <v>360</v>
      </c>
    </row>
    <row r="715" spans="1:19" x14ac:dyDescent="0.3">
      <c r="A715">
        <v>714</v>
      </c>
      <c r="B715" t="s">
        <v>14</v>
      </c>
      <c r="C715" s="9">
        <v>45238</v>
      </c>
      <c r="D715" s="9">
        <v>45245</v>
      </c>
      <c r="E715" s="10">
        <v>45198</v>
      </c>
      <c r="F715" t="s">
        <v>18</v>
      </c>
      <c r="G715">
        <v>159.77000000000001</v>
      </c>
      <c r="H715">
        <v>2</v>
      </c>
      <c r="I715">
        <v>0</v>
      </c>
      <c r="J715" t="s">
        <v>94</v>
      </c>
      <c r="K715" t="s">
        <v>29</v>
      </c>
      <c r="L715" t="s">
        <v>56</v>
      </c>
      <c r="M715" t="s">
        <v>22</v>
      </c>
      <c r="N715" t="s">
        <v>41</v>
      </c>
      <c r="O715">
        <f>Table2[[#This Row],[check_out_date]]-Table2[[#This Row],[check_in_date]]</f>
        <v>7</v>
      </c>
      <c r="P715">
        <f>Table2[[#This Row],[num_adults]]+Table2[[#This Row],[num_children]]</f>
        <v>2</v>
      </c>
      <c r="Q715" s="3">
        <f>IF(OR(Table2[[#This Row],[booking_status]]="confirmed",Table2[[#This Row],[booking_status]]="checked-out"),Table2[[#This Row],[room_rate_per_night]]*Table2[[#This Row],[Num_Nights]],0)</f>
        <v>1118.3900000000001</v>
      </c>
      <c r="R715" t="str" cm="1">
        <f t="array" ref="R715">IFERROR(_xlfn.IFS(Table2[[#This Row],[booking_status]]="confirmed","Expected",Table2[[#This Row],[booking_status]]="checked-out","Actual"),"No Revenue")</f>
        <v>Actual</v>
      </c>
      <c r="S715" s="4">
        <f>Table2[[#This Row],[Revenue_Amount]]/Table2[[#This Row],[Num_Nights]]</f>
        <v>159.77000000000001</v>
      </c>
    </row>
    <row r="716" spans="1:19" x14ac:dyDescent="0.3">
      <c r="A716">
        <v>715</v>
      </c>
      <c r="B716" t="s">
        <v>31</v>
      </c>
      <c r="C716" s="9">
        <v>45004</v>
      </c>
      <c r="D716" s="9">
        <v>45009</v>
      </c>
      <c r="E716" s="10">
        <v>44956</v>
      </c>
      <c r="F716" t="s">
        <v>18</v>
      </c>
      <c r="G716">
        <v>171.48</v>
      </c>
      <c r="H716">
        <v>2</v>
      </c>
      <c r="I716">
        <v>0</v>
      </c>
      <c r="J716" t="s">
        <v>55</v>
      </c>
      <c r="K716" t="s">
        <v>99</v>
      </c>
      <c r="L716" t="s">
        <v>21</v>
      </c>
      <c r="M716" t="s">
        <v>36</v>
      </c>
      <c r="N716" t="s">
        <v>30</v>
      </c>
      <c r="O716">
        <f>Table2[[#This Row],[check_out_date]]-Table2[[#This Row],[check_in_date]]</f>
        <v>5</v>
      </c>
      <c r="P716">
        <f>Table2[[#This Row],[num_adults]]+Table2[[#This Row],[num_children]]</f>
        <v>2</v>
      </c>
      <c r="Q716" s="3">
        <f>IF(OR(Table2[[#This Row],[booking_status]]="confirmed",Table2[[#This Row],[booking_status]]="checked-out"),Table2[[#This Row],[room_rate_per_night]]*Table2[[#This Row],[Num_Nights]],0)</f>
        <v>857.4</v>
      </c>
      <c r="R716" t="str" cm="1">
        <f t="array" ref="R716">IFERROR(_xlfn.IFS(Table2[[#This Row],[booking_status]]="confirmed","Expected",Table2[[#This Row],[booking_status]]="checked-out","Actual"),"No Revenue")</f>
        <v>Expected</v>
      </c>
      <c r="S716" s="4">
        <f>Table2[[#This Row],[Revenue_Amount]]/Table2[[#This Row],[Num_Nights]]</f>
        <v>171.48</v>
      </c>
    </row>
    <row r="717" spans="1:19" x14ac:dyDescent="0.3">
      <c r="A717">
        <v>716</v>
      </c>
      <c r="B717" t="s">
        <v>37</v>
      </c>
      <c r="C717" s="9">
        <v>45247</v>
      </c>
      <c r="D717" s="9">
        <v>45251</v>
      </c>
      <c r="E717" s="10">
        <v>45233</v>
      </c>
      <c r="F717" t="s">
        <v>49</v>
      </c>
      <c r="G717">
        <v>82.22</v>
      </c>
      <c r="H717">
        <v>1</v>
      </c>
      <c r="I717">
        <v>2</v>
      </c>
      <c r="J717" t="s">
        <v>55</v>
      </c>
      <c r="K717" t="s">
        <v>99</v>
      </c>
      <c r="L717" t="s">
        <v>21</v>
      </c>
      <c r="M717" t="s">
        <v>22</v>
      </c>
      <c r="N717" t="s">
        <v>41</v>
      </c>
      <c r="O717">
        <f>Table2[[#This Row],[check_out_date]]-Table2[[#This Row],[check_in_date]]</f>
        <v>4</v>
      </c>
      <c r="P717">
        <f>Table2[[#This Row],[num_adults]]+Table2[[#This Row],[num_children]]</f>
        <v>3</v>
      </c>
      <c r="Q717" s="3">
        <f>IF(OR(Table2[[#This Row],[booking_status]]="confirmed",Table2[[#This Row],[booking_status]]="checked-out"),Table2[[#This Row],[room_rate_per_night]]*Table2[[#This Row],[Num_Nights]],0)</f>
        <v>328.88</v>
      </c>
      <c r="R717" t="str" cm="1">
        <f t="array" ref="R717">IFERROR(_xlfn.IFS(Table2[[#This Row],[booking_status]]="confirmed","Expected",Table2[[#This Row],[booking_status]]="checked-out","Actual"),"No Revenue")</f>
        <v>Expected</v>
      </c>
      <c r="S717" s="4">
        <f>Table2[[#This Row],[Revenue_Amount]]/Table2[[#This Row],[Num_Nights]]</f>
        <v>82.22</v>
      </c>
    </row>
    <row r="718" spans="1:19" x14ac:dyDescent="0.3">
      <c r="A718">
        <v>717</v>
      </c>
      <c r="B718" t="s">
        <v>50</v>
      </c>
      <c r="C718" s="9">
        <v>44941</v>
      </c>
      <c r="D718" s="9">
        <v>44942</v>
      </c>
      <c r="E718" s="10">
        <v>44928</v>
      </c>
      <c r="F718" t="s">
        <v>27</v>
      </c>
      <c r="G718">
        <v>143.84</v>
      </c>
      <c r="H718">
        <v>2</v>
      </c>
      <c r="I718">
        <v>0</v>
      </c>
      <c r="J718" t="s">
        <v>28</v>
      </c>
      <c r="K718" t="s">
        <v>29</v>
      </c>
      <c r="L718" t="s">
        <v>21</v>
      </c>
      <c r="M718" t="s">
        <v>36</v>
      </c>
      <c r="N718" t="s">
        <v>41</v>
      </c>
      <c r="O718">
        <f>Table2[[#This Row],[check_out_date]]-Table2[[#This Row],[check_in_date]]</f>
        <v>1</v>
      </c>
      <c r="P718">
        <f>Table2[[#This Row],[num_adults]]+Table2[[#This Row],[num_children]]</f>
        <v>2</v>
      </c>
      <c r="Q718" s="3">
        <f>IF(OR(Table2[[#This Row],[booking_status]]="confirmed",Table2[[#This Row],[booking_status]]="checked-out"),Table2[[#This Row],[room_rate_per_night]]*Table2[[#This Row],[Num_Nights]],0)</f>
        <v>143.84</v>
      </c>
      <c r="R718" t="str" cm="1">
        <f t="array" ref="R718">IFERROR(_xlfn.IFS(Table2[[#This Row],[booking_status]]="confirmed","Expected",Table2[[#This Row],[booking_status]]="checked-out","Actual"),"No Revenue")</f>
        <v>Expected</v>
      </c>
      <c r="S718" s="4">
        <f>Table2[[#This Row],[Revenue_Amount]]/Table2[[#This Row],[Num_Nights]]</f>
        <v>143.84</v>
      </c>
    </row>
    <row r="719" spans="1:19" x14ac:dyDescent="0.3">
      <c r="A719">
        <v>718</v>
      </c>
      <c r="B719" t="s">
        <v>50</v>
      </c>
      <c r="C719" s="9">
        <v>45020</v>
      </c>
      <c r="D719" s="9">
        <v>45024</v>
      </c>
      <c r="E719" s="10">
        <v>45014</v>
      </c>
      <c r="F719" t="s">
        <v>49</v>
      </c>
      <c r="G719">
        <v>95.24</v>
      </c>
      <c r="H719">
        <v>1</v>
      </c>
      <c r="I719">
        <v>0</v>
      </c>
      <c r="J719" t="s">
        <v>55</v>
      </c>
      <c r="K719" t="s">
        <v>44</v>
      </c>
      <c r="L719" t="s">
        <v>21</v>
      </c>
      <c r="M719" t="s">
        <v>36</v>
      </c>
      <c r="N719" t="s">
        <v>23</v>
      </c>
      <c r="O719">
        <f>Table2[[#This Row],[check_out_date]]-Table2[[#This Row],[check_in_date]]</f>
        <v>4</v>
      </c>
      <c r="P719">
        <f>Table2[[#This Row],[num_adults]]+Table2[[#This Row],[num_children]]</f>
        <v>1</v>
      </c>
      <c r="Q719" s="3">
        <f>IF(OR(Table2[[#This Row],[booking_status]]="confirmed",Table2[[#This Row],[booking_status]]="checked-out"),Table2[[#This Row],[room_rate_per_night]]*Table2[[#This Row],[Num_Nights]],0)</f>
        <v>380.96</v>
      </c>
      <c r="R719" t="str" cm="1">
        <f t="array" ref="R719">IFERROR(_xlfn.IFS(Table2[[#This Row],[booking_status]]="confirmed","Expected",Table2[[#This Row],[booking_status]]="checked-out","Actual"),"No Revenue")</f>
        <v>Expected</v>
      </c>
      <c r="S719" s="4">
        <f>Table2[[#This Row],[Revenue_Amount]]/Table2[[#This Row],[Num_Nights]]</f>
        <v>95.24</v>
      </c>
    </row>
    <row r="720" spans="1:19" x14ac:dyDescent="0.3">
      <c r="A720">
        <v>719</v>
      </c>
      <c r="B720" t="s">
        <v>31</v>
      </c>
      <c r="C720" s="9">
        <v>45268</v>
      </c>
      <c r="D720" s="9">
        <v>45278</v>
      </c>
      <c r="E720" s="10">
        <v>45258</v>
      </c>
      <c r="F720" t="s">
        <v>49</v>
      </c>
      <c r="G720">
        <v>87.52</v>
      </c>
      <c r="H720">
        <v>1</v>
      </c>
      <c r="I720">
        <v>2</v>
      </c>
      <c r="J720" t="s">
        <v>94</v>
      </c>
      <c r="K720" t="s">
        <v>29</v>
      </c>
      <c r="L720" t="s">
        <v>21</v>
      </c>
      <c r="M720" t="s">
        <v>22</v>
      </c>
      <c r="N720" t="s">
        <v>23</v>
      </c>
      <c r="O720">
        <f>Table2[[#This Row],[check_out_date]]-Table2[[#This Row],[check_in_date]]</f>
        <v>10</v>
      </c>
      <c r="P720">
        <f>Table2[[#This Row],[num_adults]]+Table2[[#This Row],[num_children]]</f>
        <v>3</v>
      </c>
      <c r="Q720" s="3">
        <f>IF(OR(Table2[[#This Row],[booking_status]]="confirmed",Table2[[#This Row],[booking_status]]="checked-out"),Table2[[#This Row],[room_rate_per_night]]*Table2[[#This Row],[Num_Nights]],0)</f>
        <v>875.19999999999993</v>
      </c>
      <c r="R720" t="str" cm="1">
        <f t="array" ref="R720">IFERROR(_xlfn.IFS(Table2[[#This Row],[booking_status]]="confirmed","Expected",Table2[[#This Row],[booking_status]]="checked-out","Actual"),"No Revenue")</f>
        <v>Expected</v>
      </c>
      <c r="S720" s="4">
        <f>Table2[[#This Row],[Revenue_Amount]]/Table2[[#This Row],[Num_Nights]]</f>
        <v>87.52</v>
      </c>
    </row>
    <row r="721" spans="1:19" x14ac:dyDescent="0.3">
      <c r="A721">
        <v>720</v>
      </c>
      <c r="B721" t="s">
        <v>14</v>
      </c>
      <c r="C721" s="9">
        <v>45269</v>
      </c>
      <c r="D721" s="9">
        <v>45272</v>
      </c>
      <c r="E721" s="10">
        <v>45240</v>
      </c>
      <c r="F721" t="s">
        <v>49</v>
      </c>
      <c r="G721">
        <v>80.16</v>
      </c>
      <c r="H721">
        <v>2</v>
      </c>
      <c r="I721">
        <v>1</v>
      </c>
      <c r="J721" t="s">
        <v>28</v>
      </c>
      <c r="K721" t="s">
        <v>44</v>
      </c>
      <c r="L721" t="s">
        <v>56</v>
      </c>
      <c r="M721" t="s">
        <v>36</v>
      </c>
      <c r="N721" t="s">
        <v>23</v>
      </c>
      <c r="O721">
        <f>Table2[[#This Row],[check_out_date]]-Table2[[#This Row],[check_in_date]]</f>
        <v>3</v>
      </c>
      <c r="P721">
        <f>Table2[[#This Row],[num_adults]]+Table2[[#This Row],[num_children]]</f>
        <v>3</v>
      </c>
      <c r="Q721" s="3">
        <f>IF(OR(Table2[[#This Row],[booking_status]]="confirmed",Table2[[#This Row],[booking_status]]="checked-out"),Table2[[#This Row],[room_rate_per_night]]*Table2[[#This Row],[Num_Nights]],0)</f>
        <v>240.48</v>
      </c>
      <c r="R721" t="str" cm="1">
        <f t="array" ref="R721">IFERROR(_xlfn.IFS(Table2[[#This Row],[booking_status]]="confirmed","Expected",Table2[[#This Row],[booking_status]]="checked-out","Actual"),"No Revenue")</f>
        <v>Actual</v>
      </c>
      <c r="S721" s="4">
        <f>Table2[[#This Row],[Revenue_Amount]]/Table2[[#This Row],[Num_Nights]]</f>
        <v>80.16</v>
      </c>
    </row>
    <row r="722" spans="1:19" x14ac:dyDescent="0.3">
      <c r="A722">
        <v>721</v>
      </c>
      <c r="B722" t="s">
        <v>37</v>
      </c>
      <c r="C722" s="9">
        <v>45253</v>
      </c>
      <c r="D722" s="9">
        <v>45257</v>
      </c>
      <c r="E722" s="10">
        <v>45238</v>
      </c>
      <c r="F722" t="s">
        <v>49</v>
      </c>
      <c r="G722">
        <v>95.74</v>
      </c>
      <c r="H722">
        <v>2</v>
      </c>
      <c r="I722">
        <v>3</v>
      </c>
      <c r="J722" t="s">
        <v>94</v>
      </c>
      <c r="K722" t="s">
        <v>29</v>
      </c>
      <c r="L722" t="s">
        <v>21</v>
      </c>
      <c r="M722" t="s">
        <v>22</v>
      </c>
      <c r="N722" t="s">
        <v>41</v>
      </c>
      <c r="O722">
        <f>Table2[[#This Row],[check_out_date]]-Table2[[#This Row],[check_in_date]]</f>
        <v>4</v>
      </c>
      <c r="P722">
        <f>Table2[[#This Row],[num_adults]]+Table2[[#This Row],[num_children]]</f>
        <v>5</v>
      </c>
      <c r="Q722" s="3">
        <f>IF(OR(Table2[[#This Row],[booking_status]]="confirmed",Table2[[#This Row],[booking_status]]="checked-out"),Table2[[#This Row],[room_rate_per_night]]*Table2[[#This Row],[Num_Nights]],0)</f>
        <v>382.96</v>
      </c>
      <c r="R722" t="str" cm="1">
        <f t="array" ref="R722">IFERROR(_xlfn.IFS(Table2[[#This Row],[booking_status]]="confirmed","Expected",Table2[[#This Row],[booking_status]]="checked-out","Actual"),"No Revenue")</f>
        <v>Expected</v>
      </c>
      <c r="S722" s="4">
        <f>Table2[[#This Row],[Revenue_Amount]]/Table2[[#This Row],[Num_Nights]]</f>
        <v>95.74</v>
      </c>
    </row>
    <row r="723" spans="1:19" x14ac:dyDescent="0.3">
      <c r="A723">
        <v>722</v>
      </c>
      <c r="B723" t="s">
        <v>31</v>
      </c>
      <c r="C723" s="9">
        <v>44948</v>
      </c>
      <c r="D723" s="9">
        <v>44949</v>
      </c>
      <c r="E723" s="10">
        <v>44900</v>
      </c>
      <c r="F723" t="s">
        <v>54</v>
      </c>
      <c r="G723">
        <v>345.71</v>
      </c>
      <c r="H723">
        <v>2</v>
      </c>
      <c r="I723">
        <v>0</v>
      </c>
      <c r="J723" t="s">
        <v>28</v>
      </c>
      <c r="K723" t="s">
        <v>20</v>
      </c>
      <c r="L723" t="s">
        <v>60</v>
      </c>
      <c r="M723" t="s">
        <v>36</v>
      </c>
      <c r="N723" t="s">
        <v>45</v>
      </c>
      <c r="O723">
        <f>Table2[[#This Row],[check_out_date]]-Table2[[#This Row],[check_in_date]]</f>
        <v>1</v>
      </c>
      <c r="P723">
        <f>Table2[[#This Row],[num_adults]]+Table2[[#This Row],[num_children]]</f>
        <v>2</v>
      </c>
      <c r="Q723" s="3">
        <f>IF(OR(Table2[[#This Row],[booking_status]]="confirmed",Table2[[#This Row],[booking_status]]="checked-out"),Table2[[#This Row],[room_rate_per_night]]*Table2[[#This Row],[Num_Nights]],0)</f>
        <v>0</v>
      </c>
      <c r="R723" t="str" cm="1">
        <f t="array" ref="R723">IFERROR(_xlfn.IFS(Table2[[#This Row],[booking_status]]="confirmed","Expected",Table2[[#This Row],[booking_status]]="checked-out","Actual"),"No Revenue")</f>
        <v>No Revenue</v>
      </c>
      <c r="S723" s="4">
        <f>Table2[[#This Row],[Revenue_Amount]]/Table2[[#This Row],[Num_Nights]]</f>
        <v>0</v>
      </c>
    </row>
    <row r="724" spans="1:19" hidden="1" x14ac:dyDescent="0.3">
      <c r="A724">
        <v>723</v>
      </c>
      <c r="B724" t="s">
        <v>37</v>
      </c>
      <c r="C724" s="9">
        <v>45113</v>
      </c>
      <c r="D724" s="9">
        <v>45121</v>
      </c>
      <c r="E724" s="10">
        <v>45066</v>
      </c>
      <c r="F724" t="s">
        <v>49</v>
      </c>
      <c r="G724">
        <v>128.26</v>
      </c>
      <c r="H724">
        <v>2</v>
      </c>
      <c r="I724">
        <v>1</v>
      </c>
      <c r="J724" t="s">
        <v>35</v>
      </c>
      <c r="K724" t="s">
        <v>66</v>
      </c>
      <c r="L724" t="s">
        <v>60</v>
      </c>
      <c r="M724" t="s">
        <v>36</v>
      </c>
      <c r="N724" t="s">
        <v>41</v>
      </c>
      <c r="O724">
        <f>Table2[[#This Row],[check_out_date]]-Table2[[#This Row],[check_in_date]]</f>
        <v>8</v>
      </c>
      <c r="P724">
        <f>Table2[[#This Row],[num_adults]]+Table2[[#This Row],[num_children]]</f>
        <v>3</v>
      </c>
      <c r="Q724" s="3">
        <f>IF(OR(Table2[[#This Row],[booking_status]]="confirmed",Table2[[#This Row],[booking_status]]="checked-out"),Table2[[#This Row],[room_rate_per_night]]*Table2[[#This Row],[Num_Nights]],0)</f>
        <v>0</v>
      </c>
      <c r="R724" t="str" cm="1">
        <f t="array" ref="R724">IFERROR(_xlfn.IFS(Table2[[#This Row],[booking_status]]="confirmed","Expected",Table2[[#This Row],[booking_status]]="checked-out","Actual"),"No Revenue")</f>
        <v>No Revenue</v>
      </c>
      <c r="S724" s="4">
        <f>Table2[[#This Row],[Revenue_Amount]]/Table2[[#This Row],[Num_Nights]]</f>
        <v>0</v>
      </c>
    </row>
    <row r="725" spans="1:19" hidden="1" x14ac:dyDescent="0.3">
      <c r="A725">
        <v>724</v>
      </c>
      <c r="B725" t="s">
        <v>50</v>
      </c>
      <c r="C725" s="9">
        <v>45240</v>
      </c>
      <c r="D725" s="9">
        <v>45250</v>
      </c>
      <c r="E725" s="10">
        <v>45196</v>
      </c>
      <c r="F725" t="s">
        <v>49</v>
      </c>
      <c r="G725">
        <v>140.41</v>
      </c>
      <c r="H725">
        <v>2</v>
      </c>
      <c r="I725">
        <v>0</v>
      </c>
      <c r="J725" t="s">
        <v>35</v>
      </c>
      <c r="K725" t="s">
        <v>99</v>
      </c>
      <c r="L725" t="s">
        <v>60</v>
      </c>
      <c r="M725" t="s">
        <v>22</v>
      </c>
      <c r="N725" t="s">
        <v>41</v>
      </c>
      <c r="O725">
        <f>Table2[[#This Row],[check_out_date]]-Table2[[#This Row],[check_in_date]]</f>
        <v>10</v>
      </c>
      <c r="P725">
        <f>Table2[[#This Row],[num_adults]]+Table2[[#This Row],[num_children]]</f>
        <v>2</v>
      </c>
      <c r="Q725" s="3">
        <f>IF(OR(Table2[[#This Row],[booking_status]]="confirmed",Table2[[#This Row],[booking_status]]="checked-out"),Table2[[#This Row],[room_rate_per_night]]*Table2[[#This Row],[Num_Nights]],0)</f>
        <v>0</v>
      </c>
      <c r="R725" t="str" cm="1">
        <f t="array" ref="R725">IFERROR(_xlfn.IFS(Table2[[#This Row],[booking_status]]="confirmed","Expected",Table2[[#This Row],[booking_status]]="checked-out","Actual"),"No Revenue")</f>
        <v>No Revenue</v>
      </c>
      <c r="S725" s="4">
        <f>Table2[[#This Row],[Revenue_Amount]]/Table2[[#This Row],[Num_Nights]]</f>
        <v>0</v>
      </c>
    </row>
    <row r="726" spans="1:19" hidden="1" x14ac:dyDescent="0.3">
      <c r="A726">
        <v>725</v>
      </c>
      <c r="B726" t="s">
        <v>14</v>
      </c>
      <c r="C726" s="9">
        <v>45040</v>
      </c>
      <c r="D726" s="9">
        <v>45044</v>
      </c>
      <c r="E726" s="10">
        <v>44997</v>
      </c>
      <c r="F726" t="s">
        <v>18</v>
      </c>
      <c r="G726">
        <v>175.2</v>
      </c>
      <c r="H726">
        <v>4</v>
      </c>
      <c r="I726">
        <v>1</v>
      </c>
      <c r="J726" t="s">
        <v>35</v>
      </c>
      <c r="K726" t="s">
        <v>44</v>
      </c>
      <c r="L726" t="s">
        <v>56</v>
      </c>
      <c r="M726" t="s">
        <v>36</v>
      </c>
      <c r="N726" t="s">
        <v>30</v>
      </c>
      <c r="O726">
        <f>Table2[[#This Row],[check_out_date]]-Table2[[#This Row],[check_in_date]]</f>
        <v>4</v>
      </c>
      <c r="P726">
        <f>Table2[[#This Row],[num_adults]]+Table2[[#This Row],[num_children]]</f>
        <v>5</v>
      </c>
      <c r="Q726" s="3">
        <f>IF(OR(Table2[[#This Row],[booking_status]]="confirmed",Table2[[#This Row],[booking_status]]="checked-out"),Table2[[#This Row],[room_rate_per_night]]*Table2[[#This Row],[Num_Nights]],0)</f>
        <v>700.8</v>
      </c>
      <c r="R726" t="str" cm="1">
        <f t="array" ref="R726">IFERROR(_xlfn.IFS(Table2[[#This Row],[booking_status]]="confirmed","Expected",Table2[[#This Row],[booking_status]]="checked-out","Actual"),"No Revenue")</f>
        <v>Actual</v>
      </c>
      <c r="S726" s="4">
        <f>Table2[[#This Row],[Revenue_Amount]]/Table2[[#This Row],[Num_Nights]]</f>
        <v>175.2</v>
      </c>
    </row>
    <row r="727" spans="1:19" x14ac:dyDescent="0.3">
      <c r="A727">
        <v>726</v>
      </c>
      <c r="B727" t="s">
        <v>31</v>
      </c>
      <c r="C727" s="9">
        <v>45116</v>
      </c>
      <c r="D727" s="9">
        <v>45120</v>
      </c>
      <c r="E727" s="10">
        <v>45052</v>
      </c>
      <c r="F727" t="s">
        <v>27</v>
      </c>
      <c r="G727">
        <v>123.8</v>
      </c>
      <c r="H727">
        <v>4</v>
      </c>
      <c r="I727">
        <v>0</v>
      </c>
      <c r="J727" t="s">
        <v>28</v>
      </c>
      <c r="K727" t="s">
        <v>44</v>
      </c>
      <c r="L727" t="s">
        <v>56</v>
      </c>
      <c r="M727" t="s">
        <v>36</v>
      </c>
      <c r="N727" t="s">
        <v>41</v>
      </c>
      <c r="O727">
        <f>Table2[[#This Row],[check_out_date]]-Table2[[#This Row],[check_in_date]]</f>
        <v>4</v>
      </c>
      <c r="P727">
        <f>Table2[[#This Row],[num_adults]]+Table2[[#This Row],[num_children]]</f>
        <v>4</v>
      </c>
      <c r="Q727" s="3">
        <f>IF(OR(Table2[[#This Row],[booking_status]]="confirmed",Table2[[#This Row],[booking_status]]="checked-out"),Table2[[#This Row],[room_rate_per_night]]*Table2[[#This Row],[Num_Nights]],0)</f>
        <v>495.2</v>
      </c>
      <c r="R727" t="str" cm="1">
        <f t="array" ref="R727">IFERROR(_xlfn.IFS(Table2[[#This Row],[booking_status]]="confirmed","Expected",Table2[[#This Row],[booking_status]]="checked-out","Actual"),"No Revenue")</f>
        <v>Actual</v>
      </c>
      <c r="S727" s="4">
        <f>Table2[[#This Row],[Revenue_Amount]]/Table2[[#This Row],[Num_Nights]]</f>
        <v>123.8</v>
      </c>
    </row>
    <row r="728" spans="1:19" x14ac:dyDescent="0.3">
      <c r="A728">
        <v>727</v>
      </c>
      <c r="B728" t="s">
        <v>31</v>
      </c>
      <c r="C728" s="9">
        <v>45218</v>
      </c>
      <c r="D728" s="9">
        <v>45226</v>
      </c>
      <c r="E728" s="10">
        <v>45144</v>
      </c>
      <c r="F728" t="s">
        <v>49</v>
      </c>
      <c r="G728">
        <v>54.53</v>
      </c>
      <c r="H728">
        <v>4</v>
      </c>
      <c r="I728">
        <v>0</v>
      </c>
      <c r="J728" t="s">
        <v>94</v>
      </c>
      <c r="K728" t="s">
        <v>44</v>
      </c>
      <c r="L728" t="s">
        <v>70</v>
      </c>
      <c r="M728" t="s">
        <v>36</v>
      </c>
      <c r="N728" t="s">
        <v>23</v>
      </c>
      <c r="O728">
        <f>Table2[[#This Row],[check_out_date]]-Table2[[#This Row],[check_in_date]]</f>
        <v>8</v>
      </c>
      <c r="P728">
        <f>Table2[[#This Row],[num_adults]]+Table2[[#This Row],[num_children]]</f>
        <v>4</v>
      </c>
      <c r="Q728" s="3">
        <f>IF(OR(Table2[[#This Row],[booking_status]]="confirmed",Table2[[#This Row],[booking_status]]="checked-out"),Table2[[#This Row],[room_rate_per_night]]*Table2[[#This Row],[Num_Nights]],0)</f>
        <v>0</v>
      </c>
      <c r="R728" t="str" cm="1">
        <f t="array" ref="R728">IFERROR(_xlfn.IFS(Table2[[#This Row],[booking_status]]="confirmed","Expected",Table2[[#This Row],[booking_status]]="checked-out","Actual"),"No Revenue")</f>
        <v>No Revenue</v>
      </c>
      <c r="S728" s="4">
        <f>Table2[[#This Row],[Revenue_Amount]]/Table2[[#This Row],[Num_Nights]]</f>
        <v>0</v>
      </c>
    </row>
    <row r="729" spans="1:19" x14ac:dyDescent="0.3">
      <c r="A729">
        <v>728</v>
      </c>
      <c r="B729" t="s">
        <v>50</v>
      </c>
      <c r="C729" s="9">
        <v>45026</v>
      </c>
      <c r="D729" s="9">
        <v>45029</v>
      </c>
      <c r="E729" s="10">
        <v>45019</v>
      </c>
      <c r="F729" t="s">
        <v>49</v>
      </c>
      <c r="G729">
        <v>103.75</v>
      </c>
      <c r="H729">
        <v>2</v>
      </c>
      <c r="I729">
        <v>0</v>
      </c>
      <c r="J729" t="s">
        <v>28</v>
      </c>
      <c r="K729" t="s">
        <v>29</v>
      </c>
      <c r="L729" t="s">
        <v>21</v>
      </c>
      <c r="M729" t="s">
        <v>36</v>
      </c>
      <c r="N729" t="s">
        <v>41</v>
      </c>
      <c r="O729">
        <f>Table2[[#This Row],[check_out_date]]-Table2[[#This Row],[check_in_date]]</f>
        <v>3</v>
      </c>
      <c r="P729">
        <f>Table2[[#This Row],[num_adults]]+Table2[[#This Row],[num_children]]</f>
        <v>2</v>
      </c>
      <c r="Q729" s="3">
        <f>IF(OR(Table2[[#This Row],[booking_status]]="confirmed",Table2[[#This Row],[booking_status]]="checked-out"),Table2[[#This Row],[room_rate_per_night]]*Table2[[#This Row],[Num_Nights]],0)</f>
        <v>311.25</v>
      </c>
      <c r="R729" t="str" cm="1">
        <f t="array" ref="R729">IFERROR(_xlfn.IFS(Table2[[#This Row],[booking_status]]="confirmed","Expected",Table2[[#This Row],[booking_status]]="checked-out","Actual"),"No Revenue")</f>
        <v>Expected</v>
      </c>
      <c r="S729" s="4">
        <f>Table2[[#This Row],[Revenue_Amount]]/Table2[[#This Row],[Num_Nights]]</f>
        <v>103.75</v>
      </c>
    </row>
    <row r="730" spans="1:19" x14ac:dyDescent="0.3">
      <c r="A730">
        <v>729</v>
      </c>
      <c r="B730" t="s">
        <v>14</v>
      </c>
      <c r="C730" s="9">
        <v>44967</v>
      </c>
      <c r="D730" s="9">
        <v>44972</v>
      </c>
      <c r="E730" s="10">
        <v>44917</v>
      </c>
      <c r="F730" t="s">
        <v>54</v>
      </c>
      <c r="G730">
        <v>414.04</v>
      </c>
      <c r="H730">
        <v>1</v>
      </c>
      <c r="I730">
        <v>1</v>
      </c>
      <c r="J730" t="s">
        <v>19</v>
      </c>
      <c r="K730" t="s">
        <v>20</v>
      </c>
      <c r="L730" t="s">
        <v>21</v>
      </c>
      <c r="M730" t="s">
        <v>22</v>
      </c>
      <c r="N730" t="s">
        <v>95</v>
      </c>
      <c r="O730">
        <f>Table2[[#This Row],[check_out_date]]-Table2[[#This Row],[check_in_date]]</f>
        <v>5</v>
      </c>
      <c r="P730">
        <f>Table2[[#This Row],[num_adults]]+Table2[[#This Row],[num_children]]</f>
        <v>2</v>
      </c>
      <c r="Q730" s="3">
        <f>IF(OR(Table2[[#This Row],[booking_status]]="confirmed",Table2[[#This Row],[booking_status]]="checked-out"),Table2[[#This Row],[room_rate_per_night]]*Table2[[#This Row],[Num_Nights]],0)</f>
        <v>2070.2000000000003</v>
      </c>
      <c r="R730" t="str" cm="1">
        <f t="array" ref="R730">IFERROR(_xlfn.IFS(Table2[[#This Row],[booking_status]]="confirmed","Expected",Table2[[#This Row],[booking_status]]="checked-out","Actual"),"No Revenue")</f>
        <v>Expected</v>
      </c>
      <c r="S730" s="4">
        <f>Table2[[#This Row],[Revenue_Amount]]/Table2[[#This Row],[Num_Nights]]</f>
        <v>414.04000000000008</v>
      </c>
    </row>
    <row r="731" spans="1:19" x14ac:dyDescent="0.3">
      <c r="A731">
        <v>730</v>
      </c>
      <c r="B731" t="s">
        <v>37</v>
      </c>
      <c r="C731" s="9">
        <v>45038</v>
      </c>
      <c r="D731" s="9">
        <v>45042</v>
      </c>
      <c r="E731" s="10">
        <v>45000</v>
      </c>
      <c r="F731" t="s">
        <v>54</v>
      </c>
      <c r="G731">
        <v>530.89</v>
      </c>
      <c r="H731">
        <v>2</v>
      </c>
      <c r="I731">
        <v>0</v>
      </c>
      <c r="J731" t="s">
        <v>19</v>
      </c>
      <c r="K731" t="s">
        <v>66</v>
      </c>
      <c r="L731" t="s">
        <v>56</v>
      </c>
      <c r="M731" t="s">
        <v>22</v>
      </c>
      <c r="N731" t="s">
        <v>45</v>
      </c>
      <c r="O731">
        <f>Table2[[#This Row],[check_out_date]]-Table2[[#This Row],[check_in_date]]</f>
        <v>4</v>
      </c>
      <c r="P731">
        <f>Table2[[#This Row],[num_adults]]+Table2[[#This Row],[num_children]]</f>
        <v>2</v>
      </c>
      <c r="Q731" s="3">
        <f>IF(OR(Table2[[#This Row],[booking_status]]="confirmed",Table2[[#This Row],[booking_status]]="checked-out"),Table2[[#This Row],[room_rate_per_night]]*Table2[[#This Row],[Num_Nights]],0)</f>
        <v>2123.56</v>
      </c>
      <c r="R731" t="str" cm="1">
        <f t="array" ref="R731">IFERROR(_xlfn.IFS(Table2[[#This Row],[booking_status]]="confirmed","Expected",Table2[[#This Row],[booking_status]]="checked-out","Actual"),"No Revenue")</f>
        <v>Actual</v>
      </c>
      <c r="S731" s="4">
        <f>Table2[[#This Row],[Revenue_Amount]]/Table2[[#This Row],[Num_Nights]]</f>
        <v>530.89</v>
      </c>
    </row>
    <row r="732" spans="1:19" hidden="1" x14ac:dyDescent="0.3">
      <c r="A732">
        <v>731</v>
      </c>
      <c r="B732" t="s">
        <v>37</v>
      </c>
      <c r="C732" s="9">
        <v>45030</v>
      </c>
      <c r="D732" s="9">
        <v>45034</v>
      </c>
      <c r="E732" s="10">
        <v>44997</v>
      </c>
      <c r="F732" t="s">
        <v>49</v>
      </c>
      <c r="G732">
        <v>143.63</v>
      </c>
      <c r="H732">
        <v>2</v>
      </c>
      <c r="I732">
        <v>0</v>
      </c>
      <c r="J732" t="s">
        <v>35</v>
      </c>
      <c r="K732" t="s">
        <v>29</v>
      </c>
      <c r="L732" t="s">
        <v>21</v>
      </c>
      <c r="M732" t="s">
        <v>36</v>
      </c>
      <c r="N732" t="s">
        <v>23</v>
      </c>
      <c r="O732">
        <f>Table2[[#This Row],[check_out_date]]-Table2[[#This Row],[check_in_date]]</f>
        <v>4</v>
      </c>
      <c r="P732">
        <f>Table2[[#This Row],[num_adults]]+Table2[[#This Row],[num_children]]</f>
        <v>2</v>
      </c>
      <c r="Q732" s="3">
        <f>IF(OR(Table2[[#This Row],[booking_status]]="confirmed",Table2[[#This Row],[booking_status]]="checked-out"),Table2[[#This Row],[room_rate_per_night]]*Table2[[#This Row],[Num_Nights]],0)</f>
        <v>574.52</v>
      </c>
      <c r="R732" t="str" cm="1">
        <f t="array" ref="R732">IFERROR(_xlfn.IFS(Table2[[#This Row],[booking_status]]="confirmed","Expected",Table2[[#This Row],[booking_status]]="checked-out","Actual"),"No Revenue")</f>
        <v>Expected</v>
      </c>
      <c r="S732" s="4">
        <f>Table2[[#This Row],[Revenue_Amount]]/Table2[[#This Row],[Num_Nights]]</f>
        <v>143.63</v>
      </c>
    </row>
    <row r="733" spans="1:19" x14ac:dyDescent="0.3">
      <c r="A733">
        <v>732</v>
      </c>
      <c r="B733" t="s">
        <v>50</v>
      </c>
      <c r="C733" s="9">
        <v>45099</v>
      </c>
      <c r="D733" s="9">
        <v>45104</v>
      </c>
      <c r="E733" s="10">
        <v>45055</v>
      </c>
      <c r="F733" t="s">
        <v>27</v>
      </c>
      <c r="G733">
        <v>242.49</v>
      </c>
      <c r="H733">
        <v>2</v>
      </c>
      <c r="I733">
        <v>2</v>
      </c>
      <c r="J733" t="s">
        <v>28</v>
      </c>
      <c r="K733" t="s">
        <v>29</v>
      </c>
      <c r="L733" t="s">
        <v>21</v>
      </c>
      <c r="M733" t="s">
        <v>22</v>
      </c>
      <c r="N733" t="s">
        <v>95</v>
      </c>
      <c r="O733">
        <f>Table2[[#This Row],[check_out_date]]-Table2[[#This Row],[check_in_date]]</f>
        <v>5</v>
      </c>
      <c r="P733">
        <f>Table2[[#This Row],[num_adults]]+Table2[[#This Row],[num_children]]</f>
        <v>4</v>
      </c>
      <c r="Q733" s="3">
        <f>IF(OR(Table2[[#This Row],[booking_status]]="confirmed",Table2[[#This Row],[booking_status]]="checked-out"),Table2[[#This Row],[room_rate_per_night]]*Table2[[#This Row],[Num_Nights]],0)</f>
        <v>1212.45</v>
      </c>
      <c r="R733" t="str" cm="1">
        <f t="array" ref="R733">IFERROR(_xlfn.IFS(Table2[[#This Row],[booking_status]]="confirmed","Expected",Table2[[#This Row],[booking_status]]="checked-out","Actual"),"No Revenue")</f>
        <v>Expected</v>
      </c>
      <c r="S733" s="4">
        <f>Table2[[#This Row],[Revenue_Amount]]/Table2[[#This Row],[Num_Nights]]</f>
        <v>242.49</v>
      </c>
    </row>
    <row r="734" spans="1:19" x14ac:dyDescent="0.3">
      <c r="A734">
        <v>733</v>
      </c>
      <c r="B734" t="s">
        <v>31</v>
      </c>
      <c r="C734" s="9">
        <v>45218</v>
      </c>
      <c r="D734" s="9">
        <v>45220</v>
      </c>
      <c r="E734" s="10">
        <v>45188</v>
      </c>
      <c r="F734" t="s">
        <v>49</v>
      </c>
      <c r="G734">
        <v>107.24</v>
      </c>
      <c r="H734">
        <v>1</v>
      </c>
      <c r="I734">
        <v>1</v>
      </c>
      <c r="J734" t="s">
        <v>19</v>
      </c>
      <c r="K734" t="s">
        <v>44</v>
      </c>
      <c r="L734" t="s">
        <v>21</v>
      </c>
      <c r="M734" t="s">
        <v>22</v>
      </c>
      <c r="N734" t="s">
        <v>41</v>
      </c>
      <c r="O734">
        <f>Table2[[#This Row],[check_out_date]]-Table2[[#This Row],[check_in_date]]</f>
        <v>2</v>
      </c>
      <c r="P734">
        <f>Table2[[#This Row],[num_adults]]+Table2[[#This Row],[num_children]]</f>
        <v>2</v>
      </c>
      <c r="Q734" s="3">
        <f>IF(OR(Table2[[#This Row],[booking_status]]="confirmed",Table2[[#This Row],[booking_status]]="checked-out"),Table2[[#This Row],[room_rate_per_night]]*Table2[[#This Row],[Num_Nights]],0)</f>
        <v>214.48</v>
      </c>
      <c r="R734" t="str" cm="1">
        <f t="array" ref="R734">IFERROR(_xlfn.IFS(Table2[[#This Row],[booking_status]]="confirmed","Expected",Table2[[#This Row],[booking_status]]="checked-out","Actual"),"No Revenue")</f>
        <v>Expected</v>
      </c>
      <c r="S734" s="4">
        <f>Table2[[#This Row],[Revenue_Amount]]/Table2[[#This Row],[Num_Nights]]</f>
        <v>107.24</v>
      </c>
    </row>
    <row r="735" spans="1:19" x14ac:dyDescent="0.3">
      <c r="A735">
        <v>734</v>
      </c>
      <c r="B735" t="s">
        <v>31</v>
      </c>
      <c r="C735" s="9">
        <v>45251</v>
      </c>
      <c r="D735" s="9">
        <v>45257</v>
      </c>
      <c r="E735" s="10">
        <v>45242</v>
      </c>
      <c r="F735" t="s">
        <v>27</v>
      </c>
      <c r="G735">
        <v>145.94</v>
      </c>
      <c r="H735">
        <v>3</v>
      </c>
      <c r="I735">
        <v>0</v>
      </c>
      <c r="J735" t="s">
        <v>55</v>
      </c>
      <c r="K735" t="s">
        <v>44</v>
      </c>
      <c r="L735" t="s">
        <v>56</v>
      </c>
      <c r="M735" t="s">
        <v>22</v>
      </c>
      <c r="N735" t="s">
        <v>41</v>
      </c>
      <c r="O735">
        <f>Table2[[#This Row],[check_out_date]]-Table2[[#This Row],[check_in_date]]</f>
        <v>6</v>
      </c>
      <c r="P735">
        <f>Table2[[#This Row],[num_adults]]+Table2[[#This Row],[num_children]]</f>
        <v>3</v>
      </c>
      <c r="Q735" s="3">
        <f>IF(OR(Table2[[#This Row],[booking_status]]="confirmed",Table2[[#This Row],[booking_status]]="checked-out"),Table2[[#This Row],[room_rate_per_night]]*Table2[[#This Row],[Num_Nights]],0)</f>
        <v>875.64</v>
      </c>
      <c r="R735" t="str" cm="1">
        <f t="array" ref="R735">IFERROR(_xlfn.IFS(Table2[[#This Row],[booking_status]]="confirmed","Expected",Table2[[#This Row],[booking_status]]="checked-out","Actual"),"No Revenue")</f>
        <v>Actual</v>
      </c>
      <c r="S735" s="4">
        <f>Table2[[#This Row],[Revenue_Amount]]/Table2[[#This Row],[Num_Nights]]</f>
        <v>145.94</v>
      </c>
    </row>
    <row r="736" spans="1:19" x14ac:dyDescent="0.3">
      <c r="A736">
        <v>735</v>
      </c>
      <c r="B736" t="s">
        <v>14</v>
      </c>
      <c r="C736" s="9">
        <v>44981</v>
      </c>
      <c r="D736" s="9">
        <v>44983</v>
      </c>
      <c r="E736" s="10">
        <v>44907</v>
      </c>
      <c r="F736" t="s">
        <v>49</v>
      </c>
      <c r="G736">
        <v>81.760000000000005</v>
      </c>
      <c r="H736">
        <v>4</v>
      </c>
      <c r="I736">
        <v>0</v>
      </c>
      <c r="J736" t="s">
        <v>19</v>
      </c>
      <c r="K736" t="s">
        <v>99</v>
      </c>
      <c r="L736" t="s">
        <v>21</v>
      </c>
      <c r="M736" t="s">
        <v>22</v>
      </c>
      <c r="N736" t="s">
        <v>23</v>
      </c>
      <c r="O736">
        <f>Table2[[#This Row],[check_out_date]]-Table2[[#This Row],[check_in_date]]</f>
        <v>2</v>
      </c>
      <c r="P736">
        <f>Table2[[#This Row],[num_adults]]+Table2[[#This Row],[num_children]]</f>
        <v>4</v>
      </c>
      <c r="Q736" s="3">
        <f>IF(OR(Table2[[#This Row],[booking_status]]="confirmed",Table2[[#This Row],[booking_status]]="checked-out"),Table2[[#This Row],[room_rate_per_night]]*Table2[[#This Row],[Num_Nights]],0)</f>
        <v>163.52000000000001</v>
      </c>
      <c r="R736" t="str" cm="1">
        <f t="array" ref="R736">IFERROR(_xlfn.IFS(Table2[[#This Row],[booking_status]]="confirmed","Expected",Table2[[#This Row],[booking_status]]="checked-out","Actual"),"No Revenue")</f>
        <v>Expected</v>
      </c>
      <c r="S736" s="4">
        <f>Table2[[#This Row],[Revenue_Amount]]/Table2[[#This Row],[Num_Nights]]</f>
        <v>81.760000000000005</v>
      </c>
    </row>
    <row r="737" spans="1:19" x14ac:dyDescent="0.3">
      <c r="A737">
        <v>736</v>
      </c>
      <c r="B737" t="s">
        <v>37</v>
      </c>
      <c r="C737" s="9">
        <v>44961</v>
      </c>
      <c r="D737" s="9">
        <v>44963</v>
      </c>
      <c r="E737" s="10">
        <v>44945</v>
      </c>
      <c r="F737" t="s">
        <v>18</v>
      </c>
      <c r="G737">
        <v>238.85</v>
      </c>
      <c r="H737">
        <v>1</v>
      </c>
      <c r="I737">
        <v>0</v>
      </c>
      <c r="J737" t="s">
        <v>19</v>
      </c>
      <c r="K737" t="s">
        <v>99</v>
      </c>
      <c r="L737" t="s">
        <v>56</v>
      </c>
      <c r="M737" t="s">
        <v>36</v>
      </c>
      <c r="N737" t="s">
        <v>41</v>
      </c>
      <c r="O737">
        <f>Table2[[#This Row],[check_out_date]]-Table2[[#This Row],[check_in_date]]</f>
        <v>2</v>
      </c>
      <c r="P737">
        <f>Table2[[#This Row],[num_adults]]+Table2[[#This Row],[num_children]]</f>
        <v>1</v>
      </c>
      <c r="Q737" s="3">
        <f>IF(OR(Table2[[#This Row],[booking_status]]="confirmed",Table2[[#This Row],[booking_status]]="checked-out"),Table2[[#This Row],[room_rate_per_night]]*Table2[[#This Row],[Num_Nights]],0)</f>
        <v>477.7</v>
      </c>
      <c r="R737" t="str" cm="1">
        <f t="array" ref="R737">IFERROR(_xlfn.IFS(Table2[[#This Row],[booking_status]]="confirmed","Expected",Table2[[#This Row],[booking_status]]="checked-out","Actual"),"No Revenue")</f>
        <v>Actual</v>
      </c>
      <c r="S737" s="4">
        <f>Table2[[#This Row],[Revenue_Amount]]/Table2[[#This Row],[Num_Nights]]</f>
        <v>238.85</v>
      </c>
    </row>
    <row r="738" spans="1:19" x14ac:dyDescent="0.3">
      <c r="A738">
        <v>737</v>
      </c>
      <c r="B738" t="s">
        <v>37</v>
      </c>
      <c r="C738" s="9">
        <v>45252</v>
      </c>
      <c r="D738" s="9">
        <v>45259</v>
      </c>
      <c r="E738" s="10">
        <v>45226</v>
      </c>
      <c r="F738" t="s">
        <v>27</v>
      </c>
      <c r="G738">
        <v>180.85</v>
      </c>
      <c r="H738">
        <v>1</v>
      </c>
      <c r="I738">
        <v>2</v>
      </c>
      <c r="J738" t="s">
        <v>94</v>
      </c>
      <c r="K738" t="s">
        <v>99</v>
      </c>
      <c r="L738" t="s">
        <v>21</v>
      </c>
      <c r="M738" t="s">
        <v>36</v>
      </c>
      <c r="N738" t="s">
        <v>41</v>
      </c>
      <c r="O738">
        <f>Table2[[#This Row],[check_out_date]]-Table2[[#This Row],[check_in_date]]</f>
        <v>7</v>
      </c>
      <c r="P738">
        <f>Table2[[#This Row],[num_adults]]+Table2[[#This Row],[num_children]]</f>
        <v>3</v>
      </c>
      <c r="Q738" s="3">
        <f>IF(OR(Table2[[#This Row],[booking_status]]="confirmed",Table2[[#This Row],[booking_status]]="checked-out"),Table2[[#This Row],[room_rate_per_night]]*Table2[[#This Row],[Num_Nights]],0)</f>
        <v>1265.95</v>
      </c>
      <c r="R738" t="str" cm="1">
        <f t="array" ref="R738">IFERROR(_xlfn.IFS(Table2[[#This Row],[booking_status]]="confirmed","Expected",Table2[[#This Row],[booking_status]]="checked-out","Actual"),"No Revenue")</f>
        <v>Expected</v>
      </c>
      <c r="S738" s="4">
        <f>Table2[[#This Row],[Revenue_Amount]]/Table2[[#This Row],[Num_Nights]]</f>
        <v>180.85</v>
      </c>
    </row>
    <row r="739" spans="1:19" x14ac:dyDescent="0.3">
      <c r="A739">
        <v>738</v>
      </c>
      <c r="B739" t="s">
        <v>50</v>
      </c>
      <c r="C739" s="9">
        <v>45087</v>
      </c>
      <c r="D739" s="9">
        <v>45098</v>
      </c>
      <c r="E739" s="10">
        <v>45046</v>
      </c>
      <c r="F739" t="s">
        <v>27</v>
      </c>
      <c r="G739">
        <v>162.19999999999999</v>
      </c>
      <c r="H739">
        <v>2</v>
      </c>
      <c r="I739">
        <v>1</v>
      </c>
      <c r="J739" t="s">
        <v>19</v>
      </c>
      <c r="K739" t="s">
        <v>29</v>
      </c>
      <c r="L739" t="s">
        <v>21</v>
      </c>
      <c r="M739" t="s">
        <v>36</v>
      </c>
      <c r="N739" t="s">
        <v>41</v>
      </c>
      <c r="O739">
        <f>Table2[[#This Row],[check_out_date]]-Table2[[#This Row],[check_in_date]]</f>
        <v>11</v>
      </c>
      <c r="P739">
        <f>Table2[[#This Row],[num_adults]]+Table2[[#This Row],[num_children]]</f>
        <v>3</v>
      </c>
      <c r="Q739" s="3">
        <f>IF(OR(Table2[[#This Row],[booking_status]]="confirmed",Table2[[#This Row],[booking_status]]="checked-out"),Table2[[#This Row],[room_rate_per_night]]*Table2[[#This Row],[Num_Nights]],0)</f>
        <v>1784.1999999999998</v>
      </c>
      <c r="R739" t="str" cm="1">
        <f t="array" ref="R739">IFERROR(_xlfn.IFS(Table2[[#This Row],[booking_status]]="confirmed","Expected",Table2[[#This Row],[booking_status]]="checked-out","Actual"),"No Revenue")</f>
        <v>Expected</v>
      </c>
      <c r="S739" s="4">
        <f>Table2[[#This Row],[Revenue_Amount]]/Table2[[#This Row],[Num_Nights]]</f>
        <v>162.19999999999999</v>
      </c>
    </row>
    <row r="740" spans="1:19" x14ac:dyDescent="0.3">
      <c r="A740">
        <v>739</v>
      </c>
      <c r="B740" t="s">
        <v>50</v>
      </c>
      <c r="C740" s="9">
        <v>45065</v>
      </c>
      <c r="D740" s="9">
        <v>45071</v>
      </c>
      <c r="E740" s="10">
        <v>45046</v>
      </c>
      <c r="F740" t="s">
        <v>49</v>
      </c>
      <c r="G740">
        <v>160.54</v>
      </c>
      <c r="H740">
        <v>4</v>
      </c>
      <c r="I740">
        <v>0</v>
      </c>
      <c r="J740" t="s">
        <v>94</v>
      </c>
      <c r="K740" t="s">
        <v>66</v>
      </c>
      <c r="L740" t="s">
        <v>21</v>
      </c>
      <c r="M740" t="s">
        <v>22</v>
      </c>
      <c r="N740" t="s">
        <v>41</v>
      </c>
      <c r="O740">
        <f>Table2[[#This Row],[check_out_date]]-Table2[[#This Row],[check_in_date]]</f>
        <v>6</v>
      </c>
      <c r="P740">
        <f>Table2[[#This Row],[num_adults]]+Table2[[#This Row],[num_children]]</f>
        <v>4</v>
      </c>
      <c r="Q740" s="3">
        <f>IF(OR(Table2[[#This Row],[booking_status]]="confirmed",Table2[[#This Row],[booking_status]]="checked-out"),Table2[[#This Row],[room_rate_per_night]]*Table2[[#This Row],[Num_Nights]],0)</f>
        <v>963.24</v>
      </c>
      <c r="R740" t="str" cm="1">
        <f t="array" ref="R740">IFERROR(_xlfn.IFS(Table2[[#This Row],[booking_status]]="confirmed","Expected",Table2[[#This Row],[booking_status]]="checked-out","Actual"),"No Revenue")</f>
        <v>Expected</v>
      </c>
      <c r="S740" s="4">
        <f>Table2[[#This Row],[Revenue_Amount]]/Table2[[#This Row],[Num_Nights]]</f>
        <v>160.54</v>
      </c>
    </row>
    <row r="741" spans="1:19" x14ac:dyDescent="0.3">
      <c r="A741">
        <v>740</v>
      </c>
      <c r="B741" t="s">
        <v>50</v>
      </c>
      <c r="C741" s="9">
        <v>45237</v>
      </c>
      <c r="D741" s="9">
        <v>45244</v>
      </c>
      <c r="E741" s="10">
        <v>45216</v>
      </c>
      <c r="F741" t="s">
        <v>27</v>
      </c>
      <c r="G741">
        <v>150.41999999999999</v>
      </c>
      <c r="H741">
        <v>1</v>
      </c>
      <c r="I741">
        <v>1</v>
      </c>
      <c r="J741" t="s">
        <v>55</v>
      </c>
      <c r="K741" t="s">
        <v>29</v>
      </c>
      <c r="L741" t="s">
        <v>56</v>
      </c>
      <c r="M741" t="s">
        <v>36</v>
      </c>
      <c r="N741" t="s">
        <v>41</v>
      </c>
      <c r="O741">
        <f>Table2[[#This Row],[check_out_date]]-Table2[[#This Row],[check_in_date]]</f>
        <v>7</v>
      </c>
      <c r="P741">
        <f>Table2[[#This Row],[num_adults]]+Table2[[#This Row],[num_children]]</f>
        <v>2</v>
      </c>
      <c r="Q741" s="3">
        <f>IF(OR(Table2[[#This Row],[booking_status]]="confirmed",Table2[[#This Row],[booking_status]]="checked-out"),Table2[[#This Row],[room_rate_per_night]]*Table2[[#This Row],[Num_Nights]],0)</f>
        <v>1052.9399999999998</v>
      </c>
      <c r="R741" t="str" cm="1">
        <f t="array" ref="R741">IFERROR(_xlfn.IFS(Table2[[#This Row],[booking_status]]="confirmed","Expected",Table2[[#This Row],[booking_status]]="checked-out","Actual"),"No Revenue")</f>
        <v>Actual</v>
      </c>
      <c r="S741" s="4">
        <f>Table2[[#This Row],[Revenue_Amount]]/Table2[[#This Row],[Num_Nights]]</f>
        <v>150.41999999999999</v>
      </c>
    </row>
    <row r="742" spans="1:19" hidden="1" x14ac:dyDescent="0.3">
      <c r="A742">
        <v>741</v>
      </c>
      <c r="B742" t="s">
        <v>50</v>
      </c>
      <c r="C742" s="9">
        <v>45209</v>
      </c>
      <c r="D742" s="9">
        <v>45211</v>
      </c>
      <c r="E742" s="10">
        <v>45143</v>
      </c>
      <c r="F742" t="s">
        <v>27</v>
      </c>
      <c r="G742">
        <v>185.2</v>
      </c>
      <c r="H742">
        <v>2</v>
      </c>
      <c r="I742">
        <v>0</v>
      </c>
      <c r="J742" t="s">
        <v>35</v>
      </c>
      <c r="K742" t="s">
        <v>44</v>
      </c>
      <c r="L742" t="s">
        <v>21</v>
      </c>
      <c r="M742" t="s">
        <v>36</v>
      </c>
      <c r="N742" t="s">
        <v>23</v>
      </c>
      <c r="O742">
        <f>Table2[[#This Row],[check_out_date]]-Table2[[#This Row],[check_in_date]]</f>
        <v>2</v>
      </c>
      <c r="P742">
        <f>Table2[[#This Row],[num_adults]]+Table2[[#This Row],[num_children]]</f>
        <v>2</v>
      </c>
      <c r="Q742" s="3">
        <f>IF(OR(Table2[[#This Row],[booking_status]]="confirmed",Table2[[#This Row],[booking_status]]="checked-out"),Table2[[#This Row],[room_rate_per_night]]*Table2[[#This Row],[Num_Nights]],0)</f>
        <v>370.4</v>
      </c>
      <c r="R742" t="str" cm="1">
        <f t="array" ref="R742">IFERROR(_xlfn.IFS(Table2[[#This Row],[booking_status]]="confirmed","Expected",Table2[[#This Row],[booking_status]]="checked-out","Actual"),"No Revenue")</f>
        <v>Expected</v>
      </c>
      <c r="S742" s="4">
        <f>Table2[[#This Row],[Revenue_Amount]]/Table2[[#This Row],[Num_Nights]]</f>
        <v>185.2</v>
      </c>
    </row>
    <row r="743" spans="1:19" x14ac:dyDescent="0.3">
      <c r="A743">
        <v>742</v>
      </c>
      <c r="B743" t="s">
        <v>37</v>
      </c>
      <c r="C743" s="9">
        <v>45126</v>
      </c>
      <c r="D743" s="9">
        <v>45130</v>
      </c>
      <c r="E743" s="10">
        <v>45089</v>
      </c>
      <c r="F743" t="s">
        <v>49</v>
      </c>
      <c r="G743">
        <v>128</v>
      </c>
      <c r="H743">
        <v>1</v>
      </c>
      <c r="I743">
        <v>1</v>
      </c>
      <c r="J743" t="s">
        <v>19</v>
      </c>
      <c r="K743" t="s">
        <v>29</v>
      </c>
      <c r="L743" t="s">
        <v>21</v>
      </c>
      <c r="M743" t="s">
        <v>22</v>
      </c>
      <c r="N743" t="s">
        <v>45</v>
      </c>
      <c r="O743">
        <f>Table2[[#This Row],[check_out_date]]-Table2[[#This Row],[check_in_date]]</f>
        <v>4</v>
      </c>
      <c r="P743">
        <f>Table2[[#This Row],[num_adults]]+Table2[[#This Row],[num_children]]</f>
        <v>2</v>
      </c>
      <c r="Q743" s="3">
        <f>IF(OR(Table2[[#This Row],[booking_status]]="confirmed",Table2[[#This Row],[booking_status]]="checked-out"),Table2[[#This Row],[room_rate_per_night]]*Table2[[#This Row],[Num_Nights]],0)</f>
        <v>512</v>
      </c>
      <c r="R743" t="str" cm="1">
        <f t="array" ref="R743">IFERROR(_xlfn.IFS(Table2[[#This Row],[booking_status]]="confirmed","Expected",Table2[[#This Row],[booking_status]]="checked-out","Actual"),"No Revenue")</f>
        <v>Expected</v>
      </c>
      <c r="S743" s="4">
        <f>Table2[[#This Row],[Revenue_Amount]]/Table2[[#This Row],[Num_Nights]]</f>
        <v>128</v>
      </c>
    </row>
    <row r="744" spans="1:19" x14ac:dyDescent="0.3">
      <c r="A744">
        <v>743</v>
      </c>
      <c r="B744" t="s">
        <v>14</v>
      </c>
      <c r="C744" s="9">
        <v>45286</v>
      </c>
      <c r="D744" s="9">
        <v>45296</v>
      </c>
      <c r="E744" s="10">
        <v>45271</v>
      </c>
      <c r="F744" t="s">
        <v>18</v>
      </c>
      <c r="G744">
        <v>199.93</v>
      </c>
      <c r="H744">
        <v>4</v>
      </c>
      <c r="I744">
        <v>2</v>
      </c>
      <c r="J744" t="s">
        <v>28</v>
      </c>
      <c r="K744" t="s">
        <v>66</v>
      </c>
      <c r="L744" t="s">
        <v>21</v>
      </c>
      <c r="M744" t="s">
        <v>36</v>
      </c>
      <c r="N744" t="s">
        <v>41</v>
      </c>
      <c r="O744">
        <f>Table2[[#This Row],[check_out_date]]-Table2[[#This Row],[check_in_date]]</f>
        <v>10</v>
      </c>
      <c r="P744">
        <f>Table2[[#This Row],[num_adults]]+Table2[[#This Row],[num_children]]</f>
        <v>6</v>
      </c>
      <c r="Q744" s="3">
        <f>IF(OR(Table2[[#This Row],[booking_status]]="confirmed",Table2[[#This Row],[booking_status]]="checked-out"),Table2[[#This Row],[room_rate_per_night]]*Table2[[#This Row],[Num_Nights]],0)</f>
        <v>1999.3000000000002</v>
      </c>
      <c r="R744" t="str" cm="1">
        <f t="array" ref="R744">IFERROR(_xlfn.IFS(Table2[[#This Row],[booking_status]]="confirmed","Expected",Table2[[#This Row],[booking_status]]="checked-out","Actual"),"No Revenue")</f>
        <v>Expected</v>
      </c>
      <c r="S744" s="4">
        <f>Table2[[#This Row],[Revenue_Amount]]/Table2[[#This Row],[Num_Nights]]</f>
        <v>199.93</v>
      </c>
    </row>
    <row r="745" spans="1:19" x14ac:dyDescent="0.3">
      <c r="A745">
        <v>744</v>
      </c>
      <c r="B745" t="s">
        <v>14</v>
      </c>
      <c r="C745" s="9">
        <v>45219</v>
      </c>
      <c r="D745" s="9">
        <v>45220</v>
      </c>
      <c r="E745" s="10">
        <v>45181</v>
      </c>
      <c r="F745" t="s">
        <v>49</v>
      </c>
      <c r="G745">
        <v>108.91</v>
      </c>
      <c r="H745">
        <v>2</v>
      </c>
      <c r="I745">
        <v>3</v>
      </c>
      <c r="J745" t="s">
        <v>55</v>
      </c>
      <c r="K745" t="s">
        <v>99</v>
      </c>
      <c r="L745" t="s">
        <v>21</v>
      </c>
      <c r="M745" t="s">
        <v>36</v>
      </c>
      <c r="N745" t="s">
        <v>23</v>
      </c>
      <c r="O745">
        <f>Table2[[#This Row],[check_out_date]]-Table2[[#This Row],[check_in_date]]</f>
        <v>1</v>
      </c>
      <c r="P745">
        <f>Table2[[#This Row],[num_adults]]+Table2[[#This Row],[num_children]]</f>
        <v>5</v>
      </c>
      <c r="Q745" s="3">
        <f>IF(OR(Table2[[#This Row],[booking_status]]="confirmed",Table2[[#This Row],[booking_status]]="checked-out"),Table2[[#This Row],[room_rate_per_night]]*Table2[[#This Row],[Num_Nights]],0)</f>
        <v>108.91</v>
      </c>
      <c r="R745" t="str" cm="1">
        <f t="array" ref="R745">IFERROR(_xlfn.IFS(Table2[[#This Row],[booking_status]]="confirmed","Expected",Table2[[#This Row],[booking_status]]="checked-out","Actual"),"No Revenue")</f>
        <v>Expected</v>
      </c>
      <c r="S745" s="4">
        <f>Table2[[#This Row],[Revenue_Amount]]/Table2[[#This Row],[Num_Nights]]</f>
        <v>108.91</v>
      </c>
    </row>
    <row r="746" spans="1:19" x14ac:dyDescent="0.3">
      <c r="A746">
        <v>745</v>
      </c>
      <c r="B746" t="s">
        <v>14</v>
      </c>
      <c r="C746" s="9">
        <v>45009</v>
      </c>
      <c r="D746" s="9">
        <v>45017</v>
      </c>
      <c r="E746" s="10">
        <v>44997</v>
      </c>
      <c r="F746" t="s">
        <v>49</v>
      </c>
      <c r="G746">
        <v>61.7</v>
      </c>
      <c r="H746">
        <v>4</v>
      </c>
      <c r="I746">
        <v>0</v>
      </c>
      <c r="J746" t="s">
        <v>28</v>
      </c>
      <c r="K746" t="s">
        <v>99</v>
      </c>
      <c r="L746" t="s">
        <v>56</v>
      </c>
      <c r="M746" t="s">
        <v>36</v>
      </c>
      <c r="N746" t="s">
        <v>41</v>
      </c>
      <c r="O746">
        <f>Table2[[#This Row],[check_out_date]]-Table2[[#This Row],[check_in_date]]</f>
        <v>8</v>
      </c>
      <c r="P746">
        <f>Table2[[#This Row],[num_adults]]+Table2[[#This Row],[num_children]]</f>
        <v>4</v>
      </c>
      <c r="Q746" s="3">
        <f>IF(OR(Table2[[#This Row],[booking_status]]="confirmed",Table2[[#This Row],[booking_status]]="checked-out"),Table2[[#This Row],[room_rate_per_night]]*Table2[[#This Row],[Num_Nights]],0)</f>
        <v>493.6</v>
      </c>
      <c r="R746" t="str" cm="1">
        <f t="array" ref="R746">IFERROR(_xlfn.IFS(Table2[[#This Row],[booking_status]]="confirmed","Expected",Table2[[#This Row],[booking_status]]="checked-out","Actual"),"No Revenue")</f>
        <v>Actual</v>
      </c>
      <c r="S746" s="4">
        <f>Table2[[#This Row],[Revenue_Amount]]/Table2[[#This Row],[Num_Nights]]</f>
        <v>61.7</v>
      </c>
    </row>
    <row r="747" spans="1:19" x14ac:dyDescent="0.3">
      <c r="A747">
        <v>746</v>
      </c>
      <c r="B747" t="s">
        <v>50</v>
      </c>
      <c r="C747" s="9">
        <v>45110</v>
      </c>
      <c r="D747" s="9">
        <v>45117</v>
      </c>
      <c r="E747" s="10">
        <v>45089</v>
      </c>
      <c r="F747" t="s">
        <v>49</v>
      </c>
      <c r="G747">
        <v>96.88</v>
      </c>
      <c r="H747">
        <v>3</v>
      </c>
      <c r="I747">
        <v>0</v>
      </c>
      <c r="J747" t="s">
        <v>19</v>
      </c>
      <c r="K747" t="s">
        <v>44</v>
      </c>
      <c r="L747" t="s">
        <v>56</v>
      </c>
      <c r="M747" t="s">
        <v>36</v>
      </c>
      <c r="N747" t="s">
        <v>41</v>
      </c>
      <c r="O747">
        <f>Table2[[#This Row],[check_out_date]]-Table2[[#This Row],[check_in_date]]</f>
        <v>7</v>
      </c>
      <c r="P747">
        <f>Table2[[#This Row],[num_adults]]+Table2[[#This Row],[num_children]]</f>
        <v>3</v>
      </c>
      <c r="Q747" s="3">
        <f>IF(OR(Table2[[#This Row],[booking_status]]="confirmed",Table2[[#This Row],[booking_status]]="checked-out"),Table2[[#This Row],[room_rate_per_night]]*Table2[[#This Row],[Num_Nights]],0)</f>
        <v>678.16</v>
      </c>
      <c r="R747" t="str" cm="1">
        <f t="array" ref="R747">IFERROR(_xlfn.IFS(Table2[[#This Row],[booking_status]]="confirmed","Expected",Table2[[#This Row],[booking_status]]="checked-out","Actual"),"No Revenue")</f>
        <v>Actual</v>
      </c>
      <c r="S747" s="4">
        <f>Table2[[#This Row],[Revenue_Amount]]/Table2[[#This Row],[Num_Nights]]</f>
        <v>96.88</v>
      </c>
    </row>
    <row r="748" spans="1:19" x14ac:dyDescent="0.3">
      <c r="A748">
        <v>747</v>
      </c>
      <c r="B748" t="s">
        <v>31</v>
      </c>
      <c r="C748" s="9">
        <v>45166</v>
      </c>
      <c r="D748" s="9">
        <v>45168</v>
      </c>
      <c r="E748" s="10">
        <v>45159</v>
      </c>
      <c r="F748" t="s">
        <v>49</v>
      </c>
      <c r="G748">
        <v>85.42</v>
      </c>
      <c r="H748">
        <v>1</v>
      </c>
      <c r="I748">
        <v>0</v>
      </c>
      <c r="J748" t="s">
        <v>28</v>
      </c>
      <c r="K748" t="s">
        <v>66</v>
      </c>
      <c r="L748" t="s">
        <v>56</v>
      </c>
      <c r="M748" t="s">
        <v>36</v>
      </c>
      <c r="N748" t="s">
        <v>23</v>
      </c>
      <c r="O748">
        <f>Table2[[#This Row],[check_out_date]]-Table2[[#This Row],[check_in_date]]</f>
        <v>2</v>
      </c>
      <c r="P748">
        <f>Table2[[#This Row],[num_adults]]+Table2[[#This Row],[num_children]]</f>
        <v>1</v>
      </c>
      <c r="Q748" s="3">
        <f>IF(OR(Table2[[#This Row],[booking_status]]="confirmed",Table2[[#This Row],[booking_status]]="checked-out"),Table2[[#This Row],[room_rate_per_night]]*Table2[[#This Row],[Num_Nights]],0)</f>
        <v>170.84</v>
      </c>
      <c r="R748" t="str" cm="1">
        <f t="array" ref="R748">IFERROR(_xlfn.IFS(Table2[[#This Row],[booking_status]]="confirmed","Expected",Table2[[#This Row],[booking_status]]="checked-out","Actual"),"No Revenue")</f>
        <v>Actual</v>
      </c>
      <c r="S748" s="4">
        <f>Table2[[#This Row],[Revenue_Amount]]/Table2[[#This Row],[Num_Nights]]</f>
        <v>85.42</v>
      </c>
    </row>
    <row r="749" spans="1:19" x14ac:dyDescent="0.3">
      <c r="A749">
        <v>748</v>
      </c>
      <c r="B749" t="s">
        <v>14</v>
      </c>
      <c r="C749" s="9">
        <v>44954</v>
      </c>
      <c r="D749" s="9">
        <v>44957</v>
      </c>
      <c r="E749" s="10">
        <v>44942</v>
      </c>
      <c r="F749" t="s">
        <v>54</v>
      </c>
      <c r="G749">
        <v>464.32</v>
      </c>
      <c r="H749">
        <v>2</v>
      </c>
      <c r="I749">
        <v>0</v>
      </c>
      <c r="J749" t="s">
        <v>28</v>
      </c>
      <c r="K749" t="s">
        <v>20</v>
      </c>
      <c r="L749" t="s">
        <v>60</v>
      </c>
      <c r="M749" t="s">
        <v>36</v>
      </c>
      <c r="N749" t="s">
        <v>30</v>
      </c>
      <c r="O749">
        <f>Table2[[#This Row],[check_out_date]]-Table2[[#This Row],[check_in_date]]</f>
        <v>3</v>
      </c>
      <c r="P749">
        <f>Table2[[#This Row],[num_adults]]+Table2[[#This Row],[num_children]]</f>
        <v>2</v>
      </c>
      <c r="Q749" s="3">
        <f>IF(OR(Table2[[#This Row],[booking_status]]="confirmed",Table2[[#This Row],[booking_status]]="checked-out"),Table2[[#This Row],[room_rate_per_night]]*Table2[[#This Row],[Num_Nights]],0)</f>
        <v>0</v>
      </c>
      <c r="R749" t="str" cm="1">
        <f t="array" ref="R749">IFERROR(_xlfn.IFS(Table2[[#This Row],[booking_status]]="confirmed","Expected",Table2[[#This Row],[booking_status]]="checked-out","Actual"),"No Revenue")</f>
        <v>No Revenue</v>
      </c>
      <c r="S749" s="4">
        <f>Table2[[#This Row],[Revenue_Amount]]/Table2[[#This Row],[Num_Nights]]</f>
        <v>0</v>
      </c>
    </row>
    <row r="750" spans="1:19" x14ac:dyDescent="0.3">
      <c r="A750">
        <v>749</v>
      </c>
      <c r="B750" t="s">
        <v>31</v>
      </c>
      <c r="C750" s="9">
        <v>45140</v>
      </c>
      <c r="D750" s="9">
        <v>45143</v>
      </c>
      <c r="E750" s="10">
        <v>45120</v>
      </c>
      <c r="F750" t="s">
        <v>54</v>
      </c>
      <c r="G750">
        <v>237.29</v>
      </c>
      <c r="H750">
        <v>1</v>
      </c>
      <c r="I750">
        <v>2</v>
      </c>
      <c r="J750" t="s">
        <v>28</v>
      </c>
      <c r="K750" t="s">
        <v>20</v>
      </c>
      <c r="L750" t="s">
        <v>21</v>
      </c>
      <c r="M750" t="s">
        <v>22</v>
      </c>
      <c r="N750" t="s">
        <v>95</v>
      </c>
      <c r="O750">
        <f>Table2[[#This Row],[check_out_date]]-Table2[[#This Row],[check_in_date]]</f>
        <v>3</v>
      </c>
      <c r="P750">
        <f>Table2[[#This Row],[num_adults]]+Table2[[#This Row],[num_children]]</f>
        <v>3</v>
      </c>
      <c r="Q750" s="3">
        <f>IF(OR(Table2[[#This Row],[booking_status]]="confirmed",Table2[[#This Row],[booking_status]]="checked-out"),Table2[[#This Row],[room_rate_per_night]]*Table2[[#This Row],[Num_Nights]],0)</f>
        <v>711.87</v>
      </c>
      <c r="R750" t="str" cm="1">
        <f t="array" ref="R750">IFERROR(_xlfn.IFS(Table2[[#This Row],[booking_status]]="confirmed","Expected",Table2[[#This Row],[booking_status]]="checked-out","Actual"),"No Revenue")</f>
        <v>Expected</v>
      </c>
      <c r="S750" s="4">
        <f>Table2[[#This Row],[Revenue_Amount]]/Table2[[#This Row],[Num_Nights]]</f>
        <v>237.29</v>
      </c>
    </row>
    <row r="751" spans="1:19" x14ac:dyDescent="0.3">
      <c r="A751">
        <v>750</v>
      </c>
      <c r="B751" t="s">
        <v>31</v>
      </c>
      <c r="C751" s="9">
        <v>45283</v>
      </c>
      <c r="D751" s="9">
        <v>45291</v>
      </c>
      <c r="E751" s="10">
        <v>45228</v>
      </c>
      <c r="F751" t="s">
        <v>54</v>
      </c>
      <c r="G751">
        <v>421.63</v>
      </c>
      <c r="H751">
        <v>2</v>
      </c>
      <c r="I751">
        <v>1</v>
      </c>
      <c r="J751" t="s">
        <v>28</v>
      </c>
      <c r="K751" t="s">
        <v>44</v>
      </c>
      <c r="L751" t="s">
        <v>21</v>
      </c>
      <c r="M751" t="s">
        <v>22</v>
      </c>
      <c r="N751" t="s">
        <v>23</v>
      </c>
      <c r="O751">
        <f>Table2[[#This Row],[check_out_date]]-Table2[[#This Row],[check_in_date]]</f>
        <v>8</v>
      </c>
      <c r="P751">
        <f>Table2[[#This Row],[num_adults]]+Table2[[#This Row],[num_children]]</f>
        <v>3</v>
      </c>
      <c r="Q751" s="3">
        <f>IF(OR(Table2[[#This Row],[booking_status]]="confirmed",Table2[[#This Row],[booking_status]]="checked-out"),Table2[[#This Row],[room_rate_per_night]]*Table2[[#This Row],[Num_Nights]],0)</f>
        <v>3373.04</v>
      </c>
      <c r="R751" t="str" cm="1">
        <f t="array" ref="R751">IFERROR(_xlfn.IFS(Table2[[#This Row],[booking_status]]="confirmed","Expected",Table2[[#This Row],[booking_status]]="checked-out","Actual"),"No Revenue")</f>
        <v>Expected</v>
      </c>
      <c r="S751" s="4">
        <f>Table2[[#This Row],[Revenue_Amount]]/Table2[[#This Row],[Num_Nights]]</f>
        <v>421.63</v>
      </c>
    </row>
    <row r="752" spans="1:19" hidden="1" x14ac:dyDescent="0.3">
      <c r="A752">
        <v>751</v>
      </c>
      <c r="B752" t="s">
        <v>50</v>
      </c>
      <c r="C752" s="9">
        <v>44942</v>
      </c>
      <c r="D752" s="9">
        <v>44948</v>
      </c>
      <c r="E752" s="10">
        <v>44912</v>
      </c>
      <c r="F752" t="s">
        <v>27</v>
      </c>
      <c r="G752">
        <v>221.44</v>
      </c>
      <c r="H752">
        <v>3</v>
      </c>
      <c r="I752">
        <v>0</v>
      </c>
      <c r="J752" t="s">
        <v>35</v>
      </c>
      <c r="K752" t="s">
        <v>20</v>
      </c>
      <c r="L752" t="s">
        <v>56</v>
      </c>
      <c r="M752" t="s">
        <v>36</v>
      </c>
      <c r="N752" t="s">
        <v>41</v>
      </c>
      <c r="O752">
        <f>Table2[[#This Row],[check_out_date]]-Table2[[#This Row],[check_in_date]]</f>
        <v>6</v>
      </c>
      <c r="P752">
        <f>Table2[[#This Row],[num_adults]]+Table2[[#This Row],[num_children]]</f>
        <v>3</v>
      </c>
      <c r="Q752" s="3">
        <f>IF(OR(Table2[[#This Row],[booking_status]]="confirmed",Table2[[#This Row],[booking_status]]="checked-out"),Table2[[#This Row],[room_rate_per_night]]*Table2[[#This Row],[Num_Nights]],0)</f>
        <v>1328.6399999999999</v>
      </c>
      <c r="R752" t="str" cm="1">
        <f t="array" ref="R752">IFERROR(_xlfn.IFS(Table2[[#This Row],[booking_status]]="confirmed","Expected",Table2[[#This Row],[booking_status]]="checked-out","Actual"),"No Revenue")</f>
        <v>Actual</v>
      </c>
      <c r="S752" s="4">
        <f>Table2[[#This Row],[Revenue_Amount]]/Table2[[#This Row],[Num_Nights]]</f>
        <v>221.43999999999997</v>
      </c>
    </row>
    <row r="753" spans="1:19" x14ac:dyDescent="0.3">
      <c r="A753">
        <v>752</v>
      </c>
      <c r="B753" t="s">
        <v>50</v>
      </c>
      <c r="C753" s="9">
        <v>45252</v>
      </c>
      <c r="D753" s="9">
        <v>45253</v>
      </c>
      <c r="E753" s="10">
        <v>45210</v>
      </c>
      <c r="F753" t="s">
        <v>49</v>
      </c>
      <c r="G753">
        <v>147.68</v>
      </c>
      <c r="H753">
        <v>2</v>
      </c>
      <c r="I753">
        <v>0</v>
      </c>
      <c r="J753" t="s">
        <v>19</v>
      </c>
      <c r="K753" t="s">
        <v>99</v>
      </c>
      <c r="L753" t="s">
        <v>21</v>
      </c>
      <c r="M753" t="s">
        <v>22</v>
      </c>
      <c r="N753" t="s">
        <v>23</v>
      </c>
      <c r="O753">
        <f>Table2[[#This Row],[check_out_date]]-Table2[[#This Row],[check_in_date]]</f>
        <v>1</v>
      </c>
      <c r="P753">
        <f>Table2[[#This Row],[num_adults]]+Table2[[#This Row],[num_children]]</f>
        <v>2</v>
      </c>
      <c r="Q753" s="3">
        <f>IF(OR(Table2[[#This Row],[booking_status]]="confirmed",Table2[[#This Row],[booking_status]]="checked-out"),Table2[[#This Row],[room_rate_per_night]]*Table2[[#This Row],[Num_Nights]],0)</f>
        <v>147.68</v>
      </c>
      <c r="R753" t="str" cm="1">
        <f t="array" ref="R753">IFERROR(_xlfn.IFS(Table2[[#This Row],[booking_status]]="confirmed","Expected",Table2[[#This Row],[booking_status]]="checked-out","Actual"),"No Revenue")</f>
        <v>Expected</v>
      </c>
      <c r="S753" s="4">
        <f>Table2[[#This Row],[Revenue_Amount]]/Table2[[#This Row],[Num_Nights]]</f>
        <v>147.68</v>
      </c>
    </row>
    <row r="754" spans="1:19" hidden="1" x14ac:dyDescent="0.3">
      <c r="A754">
        <v>753</v>
      </c>
      <c r="B754" t="s">
        <v>37</v>
      </c>
      <c r="C754" s="9">
        <v>45272</v>
      </c>
      <c r="D754" s="9">
        <v>45277</v>
      </c>
      <c r="E754" s="10">
        <v>45259</v>
      </c>
      <c r="F754" t="s">
        <v>49</v>
      </c>
      <c r="G754">
        <v>76.41</v>
      </c>
      <c r="H754">
        <v>1</v>
      </c>
      <c r="I754">
        <v>0</v>
      </c>
      <c r="J754" t="s">
        <v>35</v>
      </c>
      <c r="K754" t="s">
        <v>44</v>
      </c>
      <c r="L754" t="s">
        <v>60</v>
      </c>
      <c r="M754" t="s">
        <v>36</v>
      </c>
      <c r="N754" t="s">
        <v>41</v>
      </c>
      <c r="O754">
        <f>Table2[[#This Row],[check_out_date]]-Table2[[#This Row],[check_in_date]]</f>
        <v>5</v>
      </c>
      <c r="P754">
        <f>Table2[[#This Row],[num_adults]]+Table2[[#This Row],[num_children]]</f>
        <v>1</v>
      </c>
      <c r="Q754" s="3">
        <f>IF(OR(Table2[[#This Row],[booking_status]]="confirmed",Table2[[#This Row],[booking_status]]="checked-out"),Table2[[#This Row],[room_rate_per_night]]*Table2[[#This Row],[Num_Nights]],0)</f>
        <v>0</v>
      </c>
      <c r="R754" t="str" cm="1">
        <f t="array" ref="R754">IFERROR(_xlfn.IFS(Table2[[#This Row],[booking_status]]="confirmed","Expected",Table2[[#This Row],[booking_status]]="checked-out","Actual"),"No Revenue")</f>
        <v>No Revenue</v>
      </c>
      <c r="S754" s="4">
        <f>Table2[[#This Row],[Revenue_Amount]]/Table2[[#This Row],[Num_Nights]]</f>
        <v>0</v>
      </c>
    </row>
    <row r="755" spans="1:19" x14ac:dyDescent="0.3">
      <c r="A755">
        <v>754</v>
      </c>
      <c r="B755" t="s">
        <v>50</v>
      </c>
      <c r="C755" s="9">
        <v>45196</v>
      </c>
      <c r="D755" s="9">
        <v>45198</v>
      </c>
      <c r="E755" s="10">
        <v>45189</v>
      </c>
      <c r="F755" t="s">
        <v>49</v>
      </c>
      <c r="G755">
        <v>81.98</v>
      </c>
      <c r="H755">
        <v>1</v>
      </c>
      <c r="I755">
        <v>1</v>
      </c>
      <c r="J755" t="s">
        <v>28</v>
      </c>
      <c r="K755" t="s">
        <v>66</v>
      </c>
      <c r="L755" t="s">
        <v>21</v>
      </c>
      <c r="M755" t="s">
        <v>36</v>
      </c>
      <c r="N755" t="s">
        <v>23</v>
      </c>
      <c r="O755">
        <f>Table2[[#This Row],[check_out_date]]-Table2[[#This Row],[check_in_date]]</f>
        <v>2</v>
      </c>
      <c r="P755">
        <f>Table2[[#This Row],[num_adults]]+Table2[[#This Row],[num_children]]</f>
        <v>2</v>
      </c>
      <c r="Q755" s="3">
        <f>IF(OR(Table2[[#This Row],[booking_status]]="confirmed",Table2[[#This Row],[booking_status]]="checked-out"),Table2[[#This Row],[room_rate_per_night]]*Table2[[#This Row],[Num_Nights]],0)</f>
        <v>163.96</v>
      </c>
      <c r="R755" t="str" cm="1">
        <f t="array" ref="R755">IFERROR(_xlfn.IFS(Table2[[#This Row],[booking_status]]="confirmed","Expected",Table2[[#This Row],[booking_status]]="checked-out","Actual"),"No Revenue")</f>
        <v>Expected</v>
      </c>
      <c r="S755" s="4">
        <f>Table2[[#This Row],[Revenue_Amount]]/Table2[[#This Row],[Num_Nights]]</f>
        <v>81.98</v>
      </c>
    </row>
    <row r="756" spans="1:19" x14ac:dyDescent="0.3">
      <c r="A756">
        <v>755</v>
      </c>
      <c r="B756" t="s">
        <v>50</v>
      </c>
      <c r="C756" s="9">
        <v>45141</v>
      </c>
      <c r="D756" s="9">
        <v>45146</v>
      </c>
      <c r="E756" s="10">
        <v>45125</v>
      </c>
      <c r="F756" t="s">
        <v>18</v>
      </c>
      <c r="G756">
        <v>332.47</v>
      </c>
      <c r="H756">
        <v>3</v>
      </c>
      <c r="I756">
        <v>2</v>
      </c>
      <c r="J756" t="s">
        <v>19</v>
      </c>
      <c r="K756" t="s">
        <v>66</v>
      </c>
      <c r="L756" t="s">
        <v>56</v>
      </c>
      <c r="M756" t="s">
        <v>36</v>
      </c>
      <c r="N756" t="s">
        <v>41</v>
      </c>
      <c r="O756">
        <f>Table2[[#This Row],[check_out_date]]-Table2[[#This Row],[check_in_date]]</f>
        <v>5</v>
      </c>
      <c r="P756">
        <f>Table2[[#This Row],[num_adults]]+Table2[[#This Row],[num_children]]</f>
        <v>5</v>
      </c>
      <c r="Q756" s="3">
        <f>IF(OR(Table2[[#This Row],[booking_status]]="confirmed",Table2[[#This Row],[booking_status]]="checked-out"),Table2[[#This Row],[room_rate_per_night]]*Table2[[#This Row],[Num_Nights]],0)</f>
        <v>1662.3500000000001</v>
      </c>
      <c r="R756" t="str" cm="1">
        <f t="array" ref="R756">IFERROR(_xlfn.IFS(Table2[[#This Row],[booking_status]]="confirmed","Expected",Table2[[#This Row],[booking_status]]="checked-out","Actual"),"No Revenue")</f>
        <v>Actual</v>
      </c>
      <c r="S756" s="4">
        <f>Table2[[#This Row],[Revenue_Amount]]/Table2[[#This Row],[Num_Nights]]</f>
        <v>332.47</v>
      </c>
    </row>
    <row r="757" spans="1:19" x14ac:dyDescent="0.3">
      <c r="A757">
        <v>756</v>
      </c>
      <c r="B757" t="s">
        <v>37</v>
      </c>
      <c r="C757" s="9">
        <v>45155</v>
      </c>
      <c r="D757" s="9">
        <v>45159</v>
      </c>
      <c r="E757" s="10">
        <v>45093</v>
      </c>
      <c r="F757" t="s">
        <v>49</v>
      </c>
      <c r="G757">
        <v>141.47999999999999</v>
      </c>
      <c r="H757">
        <v>2</v>
      </c>
      <c r="I757">
        <v>1</v>
      </c>
      <c r="J757" t="s">
        <v>28</v>
      </c>
      <c r="K757" t="s">
        <v>99</v>
      </c>
      <c r="L757" t="s">
        <v>56</v>
      </c>
      <c r="M757" t="s">
        <v>36</v>
      </c>
      <c r="N757" t="s">
        <v>41</v>
      </c>
      <c r="O757">
        <f>Table2[[#This Row],[check_out_date]]-Table2[[#This Row],[check_in_date]]</f>
        <v>4</v>
      </c>
      <c r="P757">
        <f>Table2[[#This Row],[num_adults]]+Table2[[#This Row],[num_children]]</f>
        <v>3</v>
      </c>
      <c r="Q757" s="3">
        <f>IF(OR(Table2[[#This Row],[booking_status]]="confirmed",Table2[[#This Row],[booking_status]]="checked-out"),Table2[[#This Row],[room_rate_per_night]]*Table2[[#This Row],[Num_Nights]],0)</f>
        <v>565.91999999999996</v>
      </c>
      <c r="R757" t="str" cm="1">
        <f t="array" ref="R757">IFERROR(_xlfn.IFS(Table2[[#This Row],[booking_status]]="confirmed","Expected",Table2[[#This Row],[booking_status]]="checked-out","Actual"),"No Revenue")</f>
        <v>Actual</v>
      </c>
      <c r="S757" s="4">
        <f>Table2[[#This Row],[Revenue_Amount]]/Table2[[#This Row],[Num_Nights]]</f>
        <v>141.47999999999999</v>
      </c>
    </row>
    <row r="758" spans="1:19" hidden="1" x14ac:dyDescent="0.3">
      <c r="A758">
        <v>757</v>
      </c>
      <c r="B758" t="s">
        <v>14</v>
      </c>
      <c r="C758" s="9">
        <v>45034</v>
      </c>
      <c r="D758" s="9">
        <v>45038</v>
      </c>
      <c r="E758" s="10">
        <v>45020</v>
      </c>
      <c r="F758" t="s">
        <v>49</v>
      </c>
      <c r="G758">
        <v>76.459999999999994</v>
      </c>
      <c r="H758">
        <v>2</v>
      </c>
      <c r="I758">
        <v>1</v>
      </c>
      <c r="J758" t="s">
        <v>35</v>
      </c>
      <c r="K758" t="s">
        <v>20</v>
      </c>
      <c r="L758" t="s">
        <v>21</v>
      </c>
      <c r="M758" t="s">
        <v>22</v>
      </c>
      <c r="N758" t="s">
        <v>41</v>
      </c>
      <c r="O758">
        <f>Table2[[#This Row],[check_out_date]]-Table2[[#This Row],[check_in_date]]</f>
        <v>4</v>
      </c>
      <c r="P758">
        <f>Table2[[#This Row],[num_adults]]+Table2[[#This Row],[num_children]]</f>
        <v>3</v>
      </c>
      <c r="Q758" s="3">
        <f>IF(OR(Table2[[#This Row],[booking_status]]="confirmed",Table2[[#This Row],[booking_status]]="checked-out"),Table2[[#This Row],[room_rate_per_night]]*Table2[[#This Row],[Num_Nights]],0)</f>
        <v>305.83999999999997</v>
      </c>
      <c r="R758" t="str" cm="1">
        <f t="array" ref="R758">IFERROR(_xlfn.IFS(Table2[[#This Row],[booking_status]]="confirmed","Expected",Table2[[#This Row],[booking_status]]="checked-out","Actual"),"No Revenue")</f>
        <v>Expected</v>
      </c>
      <c r="S758" s="4">
        <f>Table2[[#This Row],[Revenue_Amount]]/Table2[[#This Row],[Num_Nights]]</f>
        <v>76.459999999999994</v>
      </c>
    </row>
    <row r="759" spans="1:19" x14ac:dyDescent="0.3">
      <c r="A759">
        <v>758</v>
      </c>
      <c r="B759" t="s">
        <v>50</v>
      </c>
      <c r="C759" s="9">
        <v>45073</v>
      </c>
      <c r="D759" s="9">
        <v>45075</v>
      </c>
      <c r="E759" s="10">
        <v>44999</v>
      </c>
      <c r="F759" t="s">
        <v>27</v>
      </c>
      <c r="G759">
        <v>230.94</v>
      </c>
      <c r="H759">
        <v>2</v>
      </c>
      <c r="I759">
        <v>0</v>
      </c>
      <c r="J759" t="s">
        <v>28</v>
      </c>
      <c r="K759" t="s">
        <v>99</v>
      </c>
      <c r="L759" t="s">
        <v>60</v>
      </c>
      <c r="M759" t="s">
        <v>36</v>
      </c>
      <c r="N759" t="s">
        <v>23</v>
      </c>
      <c r="O759">
        <f>Table2[[#This Row],[check_out_date]]-Table2[[#This Row],[check_in_date]]</f>
        <v>2</v>
      </c>
      <c r="P759">
        <f>Table2[[#This Row],[num_adults]]+Table2[[#This Row],[num_children]]</f>
        <v>2</v>
      </c>
      <c r="Q759" s="3">
        <f>IF(OR(Table2[[#This Row],[booking_status]]="confirmed",Table2[[#This Row],[booking_status]]="checked-out"),Table2[[#This Row],[room_rate_per_night]]*Table2[[#This Row],[Num_Nights]],0)</f>
        <v>0</v>
      </c>
      <c r="R759" t="str" cm="1">
        <f t="array" ref="R759">IFERROR(_xlfn.IFS(Table2[[#This Row],[booking_status]]="confirmed","Expected",Table2[[#This Row],[booking_status]]="checked-out","Actual"),"No Revenue")</f>
        <v>No Revenue</v>
      </c>
      <c r="S759" s="4">
        <f>Table2[[#This Row],[Revenue_Amount]]/Table2[[#This Row],[Num_Nights]]</f>
        <v>0</v>
      </c>
    </row>
    <row r="760" spans="1:19" hidden="1" x14ac:dyDescent="0.3">
      <c r="A760">
        <v>759</v>
      </c>
      <c r="B760" t="s">
        <v>31</v>
      </c>
      <c r="C760" s="9">
        <v>44951</v>
      </c>
      <c r="D760" s="9">
        <v>44952</v>
      </c>
      <c r="E760" s="10">
        <v>44930</v>
      </c>
      <c r="F760" t="s">
        <v>54</v>
      </c>
      <c r="G760">
        <v>412.84</v>
      </c>
      <c r="H760">
        <v>3</v>
      </c>
      <c r="I760">
        <v>0</v>
      </c>
      <c r="J760" t="s">
        <v>35</v>
      </c>
      <c r="K760" t="s">
        <v>66</v>
      </c>
      <c r="L760" t="s">
        <v>56</v>
      </c>
      <c r="M760" t="s">
        <v>36</v>
      </c>
      <c r="N760" t="s">
        <v>45</v>
      </c>
      <c r="O760">
        <f>Table2[[#This Row],[check_out_date]]-Table2[[#This Row],[check_in_date]]</f>
        <v>1</v>
      </c>
      <c r="P760">
        <f>Table2[[#This Row],[num_adults]]+Table2[[#This Row],[num_children]]</f>
        <v>3</v>
      </c>
      <c r="Q760" s="3">
        <f>IF(OR(Table2[[#This Row],[booking_status]]="confirmed",Table2[[#This Row],[booking_status]]="checked-out"),Table2[[#This Row],[room_rate_per_night]]*Table2[[#This Row],[Num_Nights]],0)</f>
        <v>412.84</v>
      </c>
      <c r="R760" t="str" cm="1">
        <f t="array" ref="R760">IFERROR(_xlfn.IFS(Table2[[#This Row],[booking_status]]="confirmed","Expected",Table2[[#This Row],[booking_status]]="checked-out","Actual"),"No Revenue")</f>
        <v>Actual</v>
      </c>
      <c r="S760" s="4">
        <f>Table2[[#This Row],[Revenue_Amount]]/Table2[[#This Row],[Num_Nights]]</f>
        <v>412.84</v>
      </c>
    </row>
    <row r="761" spans="1:19" hidden="1" x14ac:dyDescent="0.3">
      <c r="A761">
        <v>760</v>
      </c>
      <c r="B761" t="s">
        <v>37</v>
      </c>
      <c r="C761" s="9">
        <v>45229</v>
      </c>
      <c r="D761" s="9">
        <v>45231</v>
      </c>
      <c r="E761" s="10">
        <v>45183</v>
      </c>
      <c r="F761" t="s">
        <v>27</v>
      </c>
      <c r="G761">
        <v>213.58</v>
      </c>
      <c r="H761">
        <v>4</v>
      </c>
      <c r="I761">
        <v>0</v>
      </c>
      <c r="J761" t="s">
        <v>35</v>
      </c>
      <c r="K761" t="s">
        <v>44</v>
      </c>
      <c r="L761" t="s">
        <v>21</v>
      </c>
      <c r="M761" t="s">
        <v>36</v>
      </c>
      <c r="N761" t="s">
        <v>23</v>
      </c>
      <c r="O761">
        <f>Table2[[#This Row],[check_out_date]]-Table2[[#This Row],[check_in_date]]</f>
        <v>2</v>
      </c>
      <c r="P761">
        <f>Table2[[#This Row],[num_adults]]+Table2[[#This Row],[num_children]]</f>
        <v>4</v>
      </c>
      <c r="Q761" s="3">
        <f>IF(OR(Table2[[#This Row],[booking_status]]="confirmed",Table2[[#This Row],[booking_status]]="checked-out"),Table2[[#This Row],[room_rate_per_night]]*Table2[[#This Row],[Num_Nights]],0)</f>
        <v>427.16</v>
      </c>
      <c r="R761" t="str" cm="1">
        <f t="array" ref="R761">IFERROR(_xlfn.IFS(Table2[[#This Row],[booking_status]]="confirmed","Expected",Table2[[#This Row],[booking_status]]="checked-out","Actual"),"No Revenue")</f>
        <v>Expected</v>
      </c>
      <c r="S761" s="4">
        <f>Table2[[#This Row],[Revenue_Amount]]/Table2[[#This Row],[Num_Nights]]</f>
        <v>213.58</v>
      </c>
    </row>
    <row r="762" spans="1:19" x14ac:dyDescent="0.3">
      <c r="A762">
        <v>761</v>
      </c>
      <c r="B762" t="s">
        <v>14</v>
      </c>
      <c r="C762" s="9">
        <v>45113</v>
      </c>
      <c r="D762" s="9">
        <v>45118</v>
      </c>
      <c r="E762" s="10">
        <v>45040</v>
      </c>
      <c r="F762" t="s">
        <v>49</v>
      </c>
      <c r="G762">
        <v>61.06</v>
      </c>
      <c r="H762">
        <v>3</v>
      </c>
      <c r="I762">
        <v>3</v>
      </c>
      <c r="J762" t="s">
        <v>28</v>
      </c>
      <c r="K762" t="s">
        <v>99</v>
      </c>
      <c r="L762" t="s">
        <v>56</v>
      </c>
      <c r="M762" t="s">
        <v>36</v>
      </c>
      <c r="N762" t="s">
        <v>23</v>
      </c>
      <c r="O762">
        <f>Table2[[#This Row],[check_out_date]]-Table2[[#This Row],[check_in_date]]</f>
        <v>5</v>
      </c>
      <c r="P762">
        <f>Table2[[#This Row],[num_adults]]+Table2[[#This Row],[num_children]]</f>
        <v>6</v>
      </c>
      <c r="Q762" s="3">
        <f>IF(OR(Table2[[#This Row],[booking_status]]="confirmed",Table2[[#This Row],[booking_status]]="checked-out"),Table2[[#This Row],[room_rate_per_night]]*Table2[[#This Row],[Num_Nights]],0)</f>
        <v>305.3</v>
      </c>
      <c r="R762" t="str" cm="1">
        <f t="array" ref="R762">IFERROR(_xlfn.IFS(Table2[[#This Row],[booking_status]]="confirmed","Expected",Table2[[#This Row],[booking_status]]="checked-out","Actual"),"No Revenue")</f>
        <v>Actual</v>
      </c>
      <c r="S762" s="4">
        <f>Table2[[#This Row],[Revenue_Amount]]/Table2[[#This Row],[Num_Nights]]</f>
        <v>61.06</v>
      </c>
    </row>
    <row r="763" spans="1:19" x14ac:dyDescent="0.3">
      <c r="A763">
        <v>762</v>
      </c>
      <c r="B763" t="s">
        <v>37</v>
      </c>
      <c r="C763" s="9">
        <v>44935</v>
      </c>
      <c r="D763" s="9">
        <v>44942</v>
      </c>
      <c r="E763" s="10">
        <v>44913</v>
      </c>
      <c r="F763" t="s">
        <v>49</v>
      </c>
      <c r="G763">
        <v>114.76</v>
      </c>
      <c r="H763">
        <v>1</v>
      </c>
      <c r="I763">
        <v>0</v>
      </c>
      <c r="J763" t="s">
        <v>28</v>
      </c>
      <c r="K763" t="s">
        <v>29</v>
      </c>
      <c r="L763" t="s">
        <v>21</v>
      </c>
      <c r="M763" t="s">
        <v>22</v>
      </c>
      <c r="N763" t="s">
        <v>41</v>
      </c>
      <c r="O763">
        <f>Table2[[#This Row],[check_out_date]]-Table2[[#This Row],[check_in_date]]</f>
        <v>7</v>
      </c>
      <c r="P763">
        <f>Table2[[#This Row],[num_adults]]+Table2[[#This Row],[num_children]]</f>
        <v>1</v>
      </c>
      <c r="Q763" s="3">
        <f>IF(OR(Table2[[#This Row],[booking_status]]="confirmed",Table2[[#This Row],[booking_status]]="checked-out"),Table2[[#This Row],[room_rate_per_night]]*Table2[[#This Row],[Num_Nights]],0)</f>
        <v>803.32</v>
      </c>
      <c r="R763" t="str" cm="1">
        <f t="array" ref="R763">IFERROR(_xlfn.IFS(Table2[[#This Row],[booking_status]]="confirmed","Expected",Table2[[#This Row],[booking_status]]="checked-out","Actual"),"No Revenue")</f>
        <v>Expected</v>
      </c>
      <c r="S763" s="4">
        <f>Table2[[#This Row],[Revenue_Amount]]/Table2[[#This Row],[Num_Nights]]</f>
        <v>114.76</v>
      </c>
    </row>
    <row r="764" spans="1:19" hidden="1" x14ac:dyDescent="0.3">
      <c r="A764">
        <v>763</v>
      </c>
      <c r="B764" t="s">
        <v>37</v>
      </c>
      <c r="C764" s="9">
        <v>45067</v>
      </c>
      <c r="D764" s="9">
        <v>45070</v>
      </c>
      <c r="E764" s="10">
        <v>45011</v>
      </c>
      <c r="F764" t="s">
        <v>27</v>
      </c>
      <c r="G764">
        <v>123.23</v>
      </c>
      <c r="H764">
        <v>3</v>
      </c>
      <c r="I764">
        <v>0</v>
      </c>
      <c r="J764" t="s">
        <v>35</v>
      </c>
      <c r="K764" t="s">
        <v>29</v>
      </c>
      <c r="L764" t="s">
        <v>21</v>
      </c>
      <c r="M764" t="s">
        <v>36</v>
      </c>
      <c r="N764" t="s">
        <v>41</v>
      </c>
      <c r="O764">
        <f>Table2[[#This Row],[check_out_date]]-Table2[[#This Row],[check_in_date]]</f>
        <v>3</v>
      </c>
      <c r="P764">
        <f>Table2[[#This Row],[num_adults]]+Table2[[#This Row],[num_children]]</f>
        <v>3</v>
      </c>
      <c r="Q764" s="3">
        <f>IF(OR(Table2[[#This Row],[booking_status]]="confirmed",Table2[[#This Row],[booking_status]]="checked-out"),Table2[[#This Row],[room_rate_per_night]]*Table2[[#This Row],[Num_Nights]],0)</f>
        <v>369.69</v>
      </c>
      <c r="R764" t="str" cm="1">
        <f t="array" ref="R764">IFERROR(_xlfn.IFS(Table2[[#This Row],[booking_status]]="confirmed","Expected",Table2[[#This Row],[booking_status]]="checked-out","Actual"),"No Revenue")</f>
        <v>Expected</v>
      </c>
      <c r="S764" s="4">
        <f>Table2[[#This Row],[Revenue_Amount]]/Table2[[#This Row],[Num_Nights]]</f>
        <v>123.23</v>
      </c>
    </row>
    <row r="765" spans="1:19" x14ac:dyDescent="0.3">
      <c r="A765">
        <v>764</v>
      </c>
      <c r="B765" t="s">
        <v>37</v>
      </c>
      <c r="C765" s="9">
        <v>45235</v>
      </c>
      <c r="D765" s="9">
        <v>45238</v>
      </c>
      <c r="E765" s="10">
        <v>45220</v>
      </c>
      <c r="F765" t="s">
        <v>49</v>
      </c>
      <c r="G765">
        <v>121.7</v>
      </c>
      <c r="H765">
        <v>1</v>
      </c>
      <c r="I765">
        <v>0</v>
      </c>
      <c r="J765" t="s">
        <v>19</v>
      </c>
      <c r="K765" t="s">
        <v>66</v>
      </c>
      <c r="L765" t="s">
        <v>21</v>
      </c>
      <c r="M765" t="s">
        <v>36</v>
      </c>
      <c r="N765" t="s">
        <v>41</v>
      </c>
      <c r="O765">
        <f>Table2[[#This Row],[check_out_date]]-Table2[[#This Row],[check_in_date]]</f>
        <v>3</v>
      </c>
      <c r="P765">
        <f>Table2[[#This Row],[num_adults]]+Table2[[#This Row],[num_children]]</f>
        <v>1</v>
      </c>
      <c r="Q765" s="3">
        <f>IF(OR(Table2[[#This Row],[booking_status]]="confirmed",Table2[[#This Row],[booking_status]]="checked-out"),Table2[[#This Row],[room_rate_per_night]]*Table2[[#This Row],[Num_Nights]],0)</f>
        <v>365.1</v>
      </c>
      <c r="R765" t="str" cm="1">
        <f t="array" ref="R765">IFERROR(_xlfn.IFS(Table2[[#This Row],[booking_status]]="confirmed","Expected",Table2[[#This Row],[booking_status]]="checked-out","Actual"),"No Revenue")</f>
        <v>Expected</v>
      </c>
      <c r="S765" s="4">
        <f>Table2[[#This Row],[Revenue_Amount]]/Table2[[#This Row],[Num_Nights]]</f>
        <v>121.7</v>
      </c>
    </row>
    <row r="766" spans="1:19" x14ac:dyDescent="0.3">
      <c r="A766">
        <v>765</v>
      </c>
      <c r="B766" t="s">
        <v>31</v>
      </c>
      <c r="C766" s="9">
        <v>45178</v>
      </c>
      <c r="D766" s="9">
        <v>45179</v>
      </c>
      <c r="E766" s="10">
        <v>45102</v>
      </c>
      <c r="F766" t="s">
        <v>27</v>
      </c>
      <c r="G766">
        <v>93.62</v>
      </c>
      <c r="H766">
        <v>1</v>
      </c>
      <c r="I766">
        <v>0</v>
      </c>
      <c r="J766" t="s">
        <v>55</v>
      </c>
      <c r="K766" t="s">
        <v>20</v>
      </c>
      <c r="L766" t="s">
        <v>21</v>
      </c>
      <c r="M766" t="s">
        <v>22</v>
      </c>
      <c r="N766" t="s">
        <v>41</v>
      </c>
      <c r="O766">
        <f>Table2[[#This Row],[check_out_date]]-Table2[[#This Row],[check_in_date]]</f>
        <v>1</v>
      </c>
      <c r="P766">
        <f>Table2[[#This Row],[num_adults]]+Table2[[#This Row],[num_children]]</f>
        <v>1</v>
      </c>
      <c r="Q766" s="3">
        <f>IF(OR(Table2[[#This Row],[booking_status]]="confirmed",Table2[[#This Row],[booking_status]]="checked-out"),Table2[[#This Row],[room_rate_per_night]]*Table2[[#This Row],[Num_Nights]],0)</f>
        <v>93.62</v>
      </c>
      <c r="R766" t="str" cm="1">
        <f t="array" ref="R766">IFERROR(_xlfn.IFS(Table2[[#This Row],[booking_status]]="confirmed","Expected",Table2[[#This Row],[booking_status]]="checked-out","Actual"),"No Revenue")</f>
        <v>Expected</v>
      </c>
      <c r="S766" s="4">
        <f>Table2[[#This Row],[Revenue_Amount]]/Table2[[#This Row],[Num_Nights]]</f>
        <v>93.62</v>
      </c>
    </row>
    <row r="767" spans="1:19" x14ac:dyDescent="0.3">
      <c r="A767">
        <v>766</v>
      </c>
      <c r="B767" t="s">
        <v>50</v>
      </c>
      <c r="C767" s="9">
        <v>45073</v>
      </c>
      <c r="D767" s="9">
        <v>45075</v>
      </c>
      <c r="E767" s="10">
        <v>45031</v>
      </c>
      <c r="F767" t="s">
        <v>54</v>
      </c>
      <c r="G767">
        <v>367.78</v>
      </c>
      <c r="H767">
        <v>1</v>
      </c>
      <c r="I767">
        <v>1</v>
      </c>
      <c r="J767" t="s">
        <v>28</v>
      </c>
      <c r="K767" t="s">
        <v>29</v>
      </c>
      <c r="L767" t="s">
        <v>56</v>
      </c>
      <c r="M767" t="s">
        <v>36</v>
      </c>
      <c r="N767" t="s">
        <v>95</v>
      </c>
      <c r="O767">
        <f>Table2[[#This Row],[check_out_date]]-Table2[[#This Row],[check_in_date]]</f>
        <v>2</v>
      </c>
      <c r="P767">
        <f>Table2[[#This Row],[num_adults]]+Table2[[#This Row],[num_children]]</f>
        <v>2</v>
      </c>
      <c r="Q767" s="3">
        <f>IF(OR(Table2[[#This Row],[booking_status]]="confirmed",Table2[[#This Row],[booking_status]]="checked-out"),Table2[[#This Row],[room_rate_per_night]]*Table2[[#This Row],[Num_Nights]],0)</f>
        <v>735.56</v>
      </c>
      <c r="R767" t="str" cm="1">
        <f t="array" ref="R767">IFERROR(_xlfn.IFS(Table2[[#This Row],[booking_status]]="confirmed","Expected",Table2[[#This Row],[booking_status]]="checked-out","Actual"),"No Revenue")</f>
        <v>Actual</v>
      </c>
      <c r="S767" s="4">
        <f>Table2[[#This Row],[Revenue_Amount]]/Table2[[#This Row],[Num_Nights]]</f>
        <v>367.78</v>
      </c>
    </row>
    <row r="768" spans="1:19" x14ac:dyDescent="0.3">
      <c r="A768">
        <v>767</v>
      </c>
      <c r="B768" t="s">
        <v>14</v>
      </c>
      <c r="C768" s="9">
        <v>45017</v>
      </c>
      <c r="D768" s="9">
        <v>45019</v>
      </c>
      <c r="E768" s="10">
        <v>45005</v>
      </c>
      <c r="F768" t="s">
        <v>54</v>
      </c>
      <c r="G768">
        <v>255.87</v>
      </c>
      <c r="H768">
        <v>2</v>
      </c>
      <c r="I768">
        <v>2</v>
      </c>
      <c r="J768" t="s">
        <v>55</v>
      </c>
      <c r="K768" t="s">
        <v>44</v>
      </c>
      <c r="L768" t="s">
        <v>56</v>
      </c>
      <c r="M768" t="s">
        <v>36</v>
      </c>
      <c r="N768" t="s">
        <v>95</v>
      </c>
      <c r="O768">
        <f>Table2[[#This Row],[check_out_date]]-Table2[[#This Row],[check_in_date]]</f>
        <v>2</v>
      </c>
      <c r="P768">
        <f>Table2[[#This Row],[num_adults]]+Table2[[#This Row],[num_children]]</f>
        <v>4</v>
      </c>
      <c r="Q768" s="3">
        <f>IF(OR(Table2[[#This Row],[booking_status]]="confirmed",Table2[[#This Row],[booking_status]]="checked-out"),Table2[[#This Row],[room_rate_per_night]]*Table2[[#This Row],[Num_Nights]],0)</f>
        <v>511.74</v>
      </c>
      <c r="R768" t="str" cm="1">
        <f t="array" ref="R768">IFERROR(_xlfn.IFS(Table2[[#This Row],[booking_status]]="confirmed","Expected",Table2[[#This Row],[booking_status]]="checked-out","Actual"),"No Revenue")</f>
        <v>Actual</v>
      </c>
      <c r="S768" s="4">
        <f>Table2[[#This Row],[Revenue_Amount]]/Table2[[#This Row],[Num_Nights]]</f>
        <v>255.87</v>
      </c>
    </row>
    <row r="769" spans="1:19" hidden="1" x14ac:dyDescent="0.3">
      <c r="A769">
        <v>768</v>
      </c>
      <c r="B769" t="s">
        <v>50</v>
      </c>
      <c r="C769" s="9">
        <v>45065</v>
      </c>
      <c r="D769" s="9">
        <v>45072</v>
      </c>
      <c r="E769" s="10">
        <v>45060</v>
      </c>
      <c r="F769" t="s">
        <v>18</v>
      </c>
      <c r="G769">
        <v>304.72000000000003</v>
      </c>
      <c r="H769">
        <v>4</v>
      </c>
      <c r="I769">
        <v>3</v>
      </c>
      <c r="J769" t="s">
        <v>35</v>
      </c>
      <c r="K769" t="s">
        <v>44</v>
      </c>
      <c r="L769" t="s">
        <v>21</v>
      </c>
      <c r="M769" t="s">
        <v>36</v>
      </c>
      <c r="N769" t="s">
        <v>41</v>
      </c>
      <c r="O769">
        <f>Table2[[#This Row],[check_out_date]]-Table2[[#This Row],[check_in_date]]</f>
        <v>7</v>
      </c>
      <c r="P769">
        <f>Table2[[#This Row],[num_adults]]+Table2[[#This Row],[num_children]]</f>
        <v>7</v>
      </c>
      <c r="Q769" s="3">
        <f>IF(OR(Table2[[#This Row],[booking_status]]="confirmed",Table2[[#This Row],[booking_status]]="checked-out"),Table2[[#This Row],[room_rate_per_night]]*Table2[[#This Row],[Num_Nights]],0)</f>
        <v>2133.04</v>
      </c>
      <c r="R769" t="str" cm="1">
        <f t="array" ref="R769">IFERROR(_xlfn.IFS(Table2[[#This Row],[booking_status]]="confirmed","Expected",Table2[[#This Row],[booking_status]]="checked-out","Actual"),"No Revenue")</f>
        <v>Expected</v>
      </c>
      <c r="S769" s="4">
        <f>Table2[[#This Row],[Revenue_Amount]]/Table2[[#This Row],[Num_Nights]]</f>
        <v>304.71999999999997</v>
      </c>
    </row>
    <row r="770" spans="1:19" x14ac:dyDescent="0.3">
      <c r="A770">
        <v>769</v>
      </c>
      <c r="B770" t="s">
        <v>37</v>
      </c>
      <c r="C770" s="9">
        <v>45101</v>
      </c>
      <c r="D770" s="9">
        <v>45110</v>
      </c>
      <c r="E770" s="10">
        <v>45091</v>
      </c>
      <c r="F770" t="s">
        <v>27</v>
      </c>
      <c r="G770">
        <v>183.23</v>
      </c>
      <c r="H770">
        <v>2</v>
      </c>
      <c r="I770">
        <v>0</v>
      </c>
      <c r="J770" t="s">
        <v>28</v>
      </c>
      <c r="K770" t="s">
        <v>44</v>
      </c>
      <c r="L770" t="s">
        <v>21</v>
      </c>
      <c r="M770" t="s">
        <v>22</v>
      </c>
      <c r="N770" t="s">
        <v>41</v>
      </c>
      <c r="O770">
        <f>Table2[[#This Row],[check_out_date]]-Table2[[#This Row],[check_in_date]]</f>
        <v>9</v>
      </c>
      <c r="P770">
        <f>Table2[[#This Row],[num_adults]]+Table2[[#This Row],[num_children]]</f>
        <v>2</v>
      </c>
      <c r="Q770" s="3">
        <f>IF(OR(Table2[[#This Row],[booking_status]]="confirmed",Table2[[#This Row],[booking_status]]="checked-out"),Table2[[#This Row],[room_rate_per_night]]*Table2[[#This Row],[Num_Nights]],0)</f>
        <v>1649.07</v>
      </c>
      <c r="R770" t="str" cm="1">
        <f t="array" ref="R770">IFERROR(_xlfn.IFS(Table2[[#This Row],[booking_status]]="confirmed","Expected",Table2[[#This Row],[booking_status]]="checked-out","Actual"),"No Revenue")</f>
        <v>Expected</v>
      </c>
      <c r="S770" s="4">
        <f>Table2[[#This Row],[Revenue_Amount]]/Table2[[#This Row],[Num_Nights]]</f>
        <v>183.23</v>
      </c>
    </row>
    <row r="771" spans="1:19" x14ac:dyDescent="0.3">
      <c r="A771">
        <v>770</v>
      </c>
      <c r="B771" t="s">
        <v>37</v>
      </c>
      <c r="C771" s="9">
        <v>45211</v>
      </c>
      <c r="D771" s="9">
        <v>45215</v>
      </c>
      <c r="E771" s="10">
        <v>45196</v>
      </c>
      <c r="F771" t="s">
        <v>18</v>
      </c>
      <c r="G771">
        <v>239.03</v>
      </c>
      <c r="H771">
        <v>4</v>
      </c>
      <c r="I771">
        <v>0</v>
      </c>
      <c r="J771" t="s">
        <v>28</v>
      </c>
      <c r="K771" t="s">
        <v>44</v>
      </c>
      <c r="L771" t="s">
        <v>21</v>
      </c>
      <c r="M771" t="s">
        <v>36</v>
      </c>
      <c r="N771" t="s">
        <v>23</v>
      </c>
      <c r="O771">
        <f>Table2[[#This Row],[check_out_date]]-Table2[[#This Row],[check_in_date]]</f>
        <v>4</v>
      </c>
      <c r="P771">
        <f>Table2[[#This Row],[num_adults]]+Table2[[#This Row],[num_children]]</f>
        <v>4</v>
      </c>
      <c r="Q771" s="3">
        <f>IF(OR(Table2[[#This Row],[booking_status]]="confirmed",Table2[[#This Row],[booking_status]]="checked-out"),Table2[[#This Row],[room_rate_per_night]]*Table2[[#This Row],[Num_Nights]],0)</f>
        <v>956.12</v>
      </c>
      <c r="R771" t="str" cm="1">
        <f t="array" ref="R771">IFERROR(_xlfn.IFS(Table2[[#This Row],[booking_status]]="confirmed","Expected",Table2[[#This Row],[booking_status]]="checked-out","Actual"),"No Revenue")</f>
        <v>Expected</v>
      </c>
      <c r="S771" s="4">
        <f>Table2[[#This Row],[Revenue_Amount]]/Table2[[#This Row],[Num_Nights]]</f>
        <v>239.03</v>
      </c>
    </row>
    <row r="772" spans="1:19" x14ac:dyDescent="0.3">
      <c r="A772">
        <v>771</v>
      </c>
      <c r="B772" t="s">
        <v>14</v>
      </c>
      <c r="C772" s="9">
        <v>45153</v>
      </c>
      <c r="D772" s="9">
        <v>45156</v>
      </c>
      <c r="E772" s="10">
        <v>45103</v>
      </c>
      <c r="F772" t="s">
        <v>54</v>
      </c>
      <c r="G772">
        <v>306.33999999999997</v>
      </c>
      <c r="H772">
        <v>4</v>
      </c>
      <c r="I772">
        <v>1</v>
      </c>
      <c r="J772" t="s">
        <v>94</v>
      </c>
      <c r="K772" t="s">
        <v>44</v>
      </c>
      <c r="L772" t="s">
        <v>21</v>
      </c>
      <c r="M772" t="s">
        <v>36</v>
      </c>
      <c r="N772" t="s">
        <v>41</v>
      </c>
      <c r="O772">
        <f>Table2[[#This Row],[check_out_date]]-Table2[[#This Row],[check_in_date]]</f>
        <v>3</v>
      </c>
      <c r="P772">
        <f>Table2[[#This Row],[num_adults]]+Table2[[#This Row],[num_children]]</f>
        <v>5</v>
      </c>
      <c r="Q772" s="3">
        <f>IF(OR(Table2[[#This Row],[booking_status]]="confirmed",Table2[[#This Row],[booking_status]]="checked-out"),Table2[[#This Row],[room_rate_per_night]]*Table2[[#This Row],[Num_Nights]],0)</f>
        <v>919.02</v>
      </c>
      <c r="R772" t="str" cm="1">
        <f t="array" ref="R772">IFERROR(_xlfn.IFS(Table2[[#This Row],[booking_status]]="confirmed","Expected",Table2[[#This Row],[booking_status]]="checked-out","Actual"),"No Revenue")</f>
        <v>Expected</v>
      </c>
      <c r="S772" s="4">
        <f>Table2[[#This Row],[Revenue_Amount]]/Table2[[#This Row],[Num_Nights]]</f>
        <v>306.33999999999997</v>
      </c>
    </row>
    <row r="773" spans="1:19" x14ac:dyDescent="0.3">
      <c r="A773">
        <v>772</v>
      </c>
      <c r="B773" t="s">
        <v>50</v>
      </c>
      <c r="C773" s="9">
        <v>44940</v>
      </c>
      <c r="D773" s="9">
        <v>44942</v>
      </c>
      <c r="E773" s="10">
        <v>44910</v>
      </c>
      <c r="F773" t="s">
        <v>27</v>
      </c>
      <c r="G773">
        <v>220.4</v>
      </c>
      <c r="H773">
        <v>3</v>
      </c>
      <c r="I773">
        <v>2</v>
      </c>
      <c r="J773" t="s">
        <v>28</v>
      </c>
      <c r="K773" t="s">
        <v>20</v>
      </c>
      <c r="L773" t="s">
        <v>21</v>
      </c>
      <c r="M773" t="s">
        <v>36</v>
      </c>
      <c r="N773" t="s">
        <v>23</v>
      </c>
      <c r="O773">
        <f>Table2[[#This Row],[check_out_date]]-Table2[[#This Row],[check_in_date]]</f>
        <v>2</v>
      </c>
      <c r="P773">
        <f>Table2[[#This Row],[num_adults]]+Table2[[#This Row],[num_children]]</f>
        <v>5</v>
      </c>
      <c r="Q773" s="3">
        <f>IF(OR(Table2[[#This Row],[booking_status]]="confirmed",Table2[[#This Row],[booking_status]]="checked-out"),Table2[[#This Row],[room_rate_per_night]]*Table2[[#This Row],[Num_Nights]],0)</f>
        <v>440.8</v>
      </c>
      <c r="R773" t="str" cm="1">
        <f t="array" ref="R773">IFERROR(_xlfn.IFS(Table2[[#This Row],[booking_status]]="confirmed","Expected",Table2[[#This Row],[booking_status]]="checked-out","Actual"),"No Revenue")</f>
        <v>Expected</v>
      </c>
      <c r="S773" s="4">
        <f>Table2[[#This Row],[Revenue_Amount]]/Table2[[#This Row],[Num_Nights]]</f>
        <v>220.4</v>
      </c>
    </row>
    <row r="774" spans="1:19" x14ac:dyDescent="0.3">
      <c r="A774">
        <v>773</v>
      </c>
      <c r="B774" t="s">
        <v>50</v>
      </c>
      <c r="C774" s="9">
        <v>45081</v>
      </c>
      <c r="D774" s="9">
        <v>45082</v>
      </c>
      <c r="E774" s="10">
        <v>45071</v>
      </c>
      <c r="F774" t="s">
        <v>49</v>
      </c>
      <c r="G774">
        <v>93.19</v>
      </c>
      <c r="H774">
        <v>1</v>
      </c>
      <c r="I774">
        <v>0</v>
      </c>
      <c r="J774" t="s">
        <v>55</v>
      </c>
      <c r="K774" t="s">
        <v>29</v>
      </c>
      <c r="L774" t="s">
        <v>56</v>
      </c>
      <c r="M774" t="s">
        <v>36</v>
      </c>
      <c r="N774" t="s">
        <v>41</v>
      </c>
      <c r="O774">
        <f>Table2[[#This Row],[check_out_date]]-Table2[[#This Row],[check_in_date]]</f>
        <v>1</v>
      </c>
      <c r="P774">
        <f>Table2[[#This Row],[num_adults]]+Table2[[#This Row],[num_children]]</f>
        <v>1</v>
      </c>
      <c r="Q774" s="3">
        <f>IF(OR(Table2[[#This Row],[booking_status]]="confirmed",Table2[[#This Row],[booking_status]]="checked-out"),Table2[[#This Row],[room_rate_per_night]]*Table2[[#This Row],[Num_Nights]],0)</f>
        <v>93.19</v>
      </c>
      <c r="R774" t="str" cm="1">
        <f t="array" ref="R774">IFERROR(_xlfn.IFS(Table2[[#This Row],[booking_status]]="confirmed","Expected",Table2[[#This Row],[booking_status]]="checked-out","Actual"),"No Revenue")</f>
        <v>Actual</v>
      </c>
      <c r="S774" s="4">
        <f>Table2[[#This Row],[Revenue_Amount]]/Table2[[#This Row],[Num_Nights]]</f>
        <v>93.19</v>
      </c>
    </row>
    <row r="775" spans="1:19" x14ac:dyDescent="0.3">
      <c r="A775">
        <v>774</v>
      </c>
      <c r="B775" t="s">
        <v>31</v>
      </c>
      <c r="C775" s="9">
        <v>45130</v>
      </c>
      <c r="D775" s="9">
        <v>45134</v>
      </c>
      <c r="E775" s="10">
        <v>45112</v>
      </c>
      <c r="F775" t="s">
        <v>27</v>
      </c>
      <c r="G775">
        <v>139.94999999999999</v>
      </c>
      <c r="H775">
        <v>4</v>
      </c>
      <c r="I775">
        <v>0</v>
      </c>
      <c r="J775" t="s">
        <v>94</v>
      </c>
      <c r="K775" t="s">
        <v>66</v>
      </c>
      <c r="L775" t="s">
        <v>56</v>
      </c>
      <c r="M775" t="s">
        <v>36</v>
      </c>
      <c r="N775" t="s">
        <v>23</v>
      </c>
      <c r="O775">
        <f>Table2[[#This Row],[check_out_date]]-Table2[[#This Row],[check_in_date]]</f>
        <v>4</v>
      </c>
      <c r="P775">
        <f>Table2[[#This Row],[num_adults]]+Table2[[#This Row],[num_children]]</f>
        <v>4</v>
      </c>
      <c r="Q775" s="3">
        <f>IF(OR(Table2[[#This Row],[booking_status]]="confirmed",Table2[[#This Row],[booking_status]]="checked-out"),Table2[[#This Row],[room_rate_per_night]]*Table2[[#This Row],[Num_Nights]],0)</f>
        <v>559.79999999999995</v>
      </c>
      <c r="R775" t="str" cm="1">
        <f t="array" ref="R775">IFERROR(_xlfn.IFS(Table2[[#This Row],[booking_status]]="confirmed","Expected",Table2[[#This Row],[booking_status]]="checked-out","Actual"),"No Revenue")</f>
        <v>Actual</v>
      </c>
      <c r="S775" s="4">
        <f>Table2[[#This Row],[Revenue_Amount]]/Table2[[#This Row],[Num_Nights]]</f>
        <v>139.94999999999999</v>
      </c>
    </row>
    <row r="776" spans="1:19" x14ac:dyDescent="0.3">
      <c r="A776">
        <v>775</v>
      </c>
      <c r="B776" t="s">
        <v>14</v>
      </c>
      <c r="C776" s="9">
        <v>45213</v>
      </c>
      <c r="D776" s="9">
        <v>45218</v>
      </c>
      <c r="E776" s="10">
        <v>45195</v>
      </c>
      <c r="F776" t="s">
        <v>18</v>
      </c>
      <c r="G776">
        <v>244.08</v>
      </c>
      <c r="H776">
        <v>2</v>
      </c>
      <c r="I776">
        <v>2</v>
      </c>
      <c r="J776" t="s">
        <v>55</v>
      </c>
      <c r="K776" t="s">
        <v>99</v>
      </c>
      <c r="L776" t="s">
        <v>56</v>
      </c>
      <c r="M776" t="s">
        <v>36</v>
      </c>
      <c r="N776" t="s">
        <v>41</v>
      </c>
      <c r="O776">
        <f>Table2[[#This Row],[check_out_date]]-Table2[[#This Row],[check_in_date]]</f>
        <v>5</v>
      </c>
      <c r="P776">
        <f>Table2[[#This Row],[num_adults]]+Table2[[#This Row],[num_children]]</f>
        <v>4</v>
      </c>
      <c r="Q776" s="3">
        <f>IF(OR(Table2[[#This Row],[booking_status]]="confirmed",Table2[[#This Row],[booking_status]]="checked-out"),Table2[[#This Row],[room_rate_per_night]]*Table2[[#This Row],[Num_Nights]],0)</f>
        <v>1220.4000000000001</v>
      </c>
      <c r="R776" t="str" cm="1">
        <f t="array" ref="R776">IFERROR(_xlfn.IFS(Table2[[#This Row],[booking_status]]="confirmed","Expected",Table2[[#This Row],[booking_status]]="checked-out","Actual"),"No Revenue")</f>
        <v>Actual</v>
      </c>
      <c r="S776" s="4">
        <f>Table2[[#This Row],[Revenue_Amount]]/Table2[[#This Row],[Num_Nights]]</f>
        <v>244.08</v>
      </c>
    </row>
    <row r="777" spans="1:19" x14ac:dyDescent="0.3">
      <c r="A777">
        <v>776</v>
      </c>
      <c r="B777" t="s">
        <v>31</v>
      </c>
      <c r="C777" s="9">
        <v>45151</v>
      </c>
      <c r="D777" s="9">
        <v>45154</v>
      </c>
      <c r="E777" s="10">
        <v>45131</v>
      </c>
      <c r="F777" t="s">
        <v>54</v>
      </c>
      <c r="G777">
        <v>245.06</v>
      </c>
      <c r="H777">
        <v>1</v>
      </c>
      <c r="I777">
        <v>0</v>
      </c>
      <c r="J777" t="s">
        <v>55</v>
      </c>
      <c r="K777" t="s">
        <v>44</v>
      </c>
      <c r="L777" t="s">
        <v>60</v>
      </c>
      <c r="M777" t="s">
        <v>36</v>
      </c>
      <c r="N777" t="s">
        <v>41</v>
      </c>
      <c r="O777">
        <f>Table2[[#This Row],[check_out_date]]-Table2[[#This Row],[check_in_date]]</f>
        <v>3</v>
      </c>
      <c r="P777">
        <f>Table2[[#This Row],[num_adults]]+Table2[[#This Row],[num_children]]</f>
        <v>1</v>
      </c>
      <c r="Q777" s="3">
        <f>IF(OR(Table2[[#This Row],[booking_status]]="confirmed",Table2[[#This Row],[booking_status]]="checked-out"),Table2[[#This Row],[room_rate_per_night]]*Table2[[#This Row],[Num_Nights]],0)</f>
        <v>0</v>
      </c>
      <c r="R777" t="str" cm="1">
        <f t="array" ref="R777">IFERROR(_xlfn.IFS(Table2[[#This Row],[booking_status]]="confirmed","Expected",Table2[[#This Row],[booking_status]]="checked-out","Actual"),"No Revenue")</f>
        <v>No Revenue</v>
      </c>
      <c r="S777" s="4">
        <f>Table2[[#This Row],[Revenue_Amount]]/Table2[[#This Row],[Num_Nights]]</f>
        <v>0</v>
      </c>
    </row>
    <row r="778" spans="1:19" x14ac:dyDescent="0.3">
      <c r="A778">
        <v>777</v>
      </c>
      <c r="B778" t="s">
        <v>37</v>
      </c>
      <c r="C778" s="9">
        <v>45057</v>
      </c>
      <c r="D778" s="9">
        <v>45068</v>
      </c>
      <c r="E778" s="10">
        <v>45009</v>
      </c>
      <c r="F778" t="s">
        <v>18</v>
      </c>
      <c r="G778">
        <v>282.33</v>
      </c>
      <c r="H778">
        <v>4</v>
      </c>
      <c r="I778">
        <v>0</v>
      </c>
      <c r="J778" t="s">
        <v>55</v>
      </c>
      <c r="K778" t="s">
        <v>44</v>
      </c>
      <c r="L778" t="s">
        <v>56</v>
      </c>
      <c r="M778" t="s">
        <v>36</v>
      </c>
      <c r="N778" t="s">
        <v>41</v>
      </c>
      <c r="O778">
        <f>Table2[[#This Row],[check_out_date]]-Table2[[#This Row],[check_in_date]]</f>
        <v>11</v>
      </c>
      <c r="P778">
        <f>Table2[[#This Row],[num_adults]]+Table2[[#This Row],[num_children]]</f>
        <v>4</v>
      </c>
      <c r="Q778" s="3">
        <f>IF(OR(Table2[[#This Row],[booking_status]]="confirmed",Table2[[#This Row],[booking_status]]="checked-out"),Table2[[#This Row],[room_rate_per_night]]*Table2[[#This Row],[Num_Nights]],0)</f>
        <v>3105.6299999999997</v>
      </c>
      <c r="R778" t="str" cm="1">
        <f t="array" ref="R778">IFERROR(_xlfn.IFS(Table2[[#This Row],[booking_status]]="confirmed","Expected",Table2[[#This Row],[booking_status]]="checked-out","Actual"),"No Revenue")</f>
        <v>Actual</v>
      </c>
      <c r="S778" s="4">
        <f>Table2[[#This Row],[Revenue_Amount]]/Table2[[#This Row],[Num_Nights]]</f>
        <v>282.33</v>
      </c>
    </row>
    <row r="779" spans="1:19" hidden="1" x14ac:dyDescent="0.3">
      <c r="A779">
        <v>778</v>
      </c>
      <c r="B779" t="s">
        <v>14</v>
      </c>
      <c r="C779" s="9">
        <v>44967</v>
      </c>
      <c r="D779" s="9">
        <v>44972</v>
      </c>
      <c r="E779" s="10">
        <v>44950</v>
      </c>
      <c r="F779" t="s">
        <v>49</v>
      </c>
      <c r="G779">
        <v>124.24</v>
      </c>
      <c r="H779">
        <v>4</v>
      </c>
      <c r="I779">
        <v>1</v>
      </c>
      <c r="J779" t="s">
        <v>35</v>
      </c>
      <c r="K779" t="s">
        <v>66</v>
      </c>
      <c r="L779" t="s">
        <v>21</v>
      </c>
      <c r="M779" t="s">
        <v>22</v>
      </c>
      <c r="N779" t="s">
        <v>45</v>
      </c>
      <c r="O779">
        <f>Table2[[#This Row],[check_out_date]]-Table2[[#This Row],[check_in_date]]</f>
        <v>5</v>
      </c>
      <c r="P779">
        <f>Table2[[#This Row],[num_adults]]+Table2[[#This Row],[num_children]]</f>
        <v>5</v>
      </c>
      <c r="Q779" s="3">
        <f>IF(OR(Table2[[#This Row],[booking_status]]="confirmed",Table2[[#This Row],[booking_status]]="checked-out"),Table2[[#This Row],[room_rate_per_night]]*Table2[[#This Row],[Num_Nights]],0)</f>
        <v>621.19999999999993</v>
      </c>
      <c r="R779" t="str" cm="1">
        <f t="array" ref="R779">IFERROR(_xlfn.IFS(Table2[[#This Row],[booking_status]]="confirmed","Expected",Table2[[#This Row],[booking_status]]="checked-out","Actual"),"No Revenue")</f>
        <v>Expected</v>
      </c>
      <c r="S779" s="4">
        <f>Table2[[#This Row],[Revenue_Amount]]/Table2[[#This Row],[Num_Nights]]</f>
        <v>124.23999999999998</v>
      </c>
    </row>
    <row r="780" spans="1:19" hidden="1" x14ac:dyDescent="0.3">
      <c r="A780">
        <v>779</v>
      </c>
      <c r="B780" t="s">
        <v>14</v>
      </c>
      <c r="C780" s="9">
        <v>45200</v>
      </c>
      <c r="D780" s="9">
        <v>45202</v>
      </c>
      <c r="E780" s="10">
        <v>45164</v>
      </c>
      <c r="F780" t="s">
        <v>49</v>
      </c>
      <c r="G780">
        <v>118.28</v>
      </c>
      <c r="H780">
        <v>1</v>
      </c>
      <c r="I780">
        <v>0</v>
      </c>
      <c r="J780" t="s">
        <v>35</v>
      </c>
      <c r="K780" t="s">
        <v>44</v>
      </c>
      <c r="L780" t="s">
        <v>21</v>
      </c>
      <c r="M780" t="s">
        <v>36</v>
      </c>
      <c r="N780" t="s">
        <v>41</v>
      </c>
      <c r="O780">
        <f>Table2[[#This Row],[check_out_date]]-Table2[[#This Row],[check_in_date]]</f>
        <v>2</v>
      </c>
      <c r="P780">
        <f>Table2[[#This Row],[num_adults]]+Table2[[#This Row],[num_children]]</f>
        <v>1</v>
      </c>
      <c r="Q780" s="3">
        <f>IF(OR(Table2[[#This Row],[booking_status]]="confirmed",Table2[[#This Row],[booking_status]]="checked-out"),Table2[[#This Row],[room_rate_per_night]]*Table2[[#This Row],[Num_Nights]],0)</f>
        <v>236.56</v>
      </c>
      <c r="R780" t="str" cm="1">
        <f t="array" ref="R780">IFERROR(_xlfn.IFS(Table2[[#This Row],[booking_status]]="confirmed","Expected",Table2[[#This Row],[booking_status]]="checked-out","Actual"),"No Revenue")</f>
        <v>Expected</v>
      </c>
      <c r="S780" s="4">
        <f>Table2[[#This Row],[Revenue_Amount]]/Table2[[#This Row],[Num_Nights]]</f>
        <v>118.28</v>
      </c>
    </row>
    <row r="781" spans="1:19" hidden="1" x14ac:dyDescent="0.3">
      <c r="A781">
        <v>780</v>
      </c>
      <c r="B781" t="s">
        <v>37</v>
      </c>
      <c r="C781" s="9">
        <v>45107</v>
      </c>
      <c r="D781" s="9">
        <v>45114</v>
      </c>
      <c r="E781" s="10">
        <v>45098</v>
      </c>
      <c r="F781" t="s">
        <v>27</v>
      </c>
      <c r="G781">
        <v>159.74</v>
      </c>
      <c r="H781">
        <v>1</v>
      </c>
      <c r="I781">
        <v>2</v>
      </c>
      <c r="J781" t="s">
        <v>35</v>
      </c>
      <c r="K781" t="s">
        <v>20</v>
      </c>
      <c r="L781" t="s">
        <v>70</v>
      </c>
      <c r="M781" t="s">
        <v>36</v>
      </c>
      <c r="N781" t="s">
        <v>23</v>
      </c>
      <c r="O781">
        <f>Table2[[#This Row],[check_out_date]]-Table2[[#This Row],[check_in_date]]</f>
        <v>7</v>
      </c>
      <c r="P781">
        <f>Table2[[#This Row],[num_adults]]+Table2[[#This Row],[num_children]]</f>
        <v>3</v>
      </c>
      <c r="Q781" s="3">
        <f>IF(OR(Table2[[#This Row],[booking_status]]="confirmed",Table2[[#This Row],[booking_status]]="checked-out"),Table2[[#This Row],[room_rate_per_night]]*Table2[[#This Row],[Num_Nights]],0)</f>
        <v>0</v>
      </c>
      <c r="R781" t="str" cm="1">
        <f t="array" ref="R781">IFERROR(_xlfn.IFS(Table2[[#This Row],[booking_status]]="confirmed","Expected",Table2[[#This Row],[booking_status]]="checked-out","Actual"),"No Revenue")</f>
        <v>No Revenue</v>
      </c>
      <c r="S781" s="4">
        <f>Table2[[#This Row],[Revenue_Amount]]/Table2[[#This Row],[Num_Nights]]</f>
        <v>0</v>
      </c>
    </row>
    <row r="782" spans="1:19" x14ac:dyDescent="0.3">
      <c r="A782">
        <v>781</v>
      </c>
      <c r="B782" t="s">
        <v>31</v>
      </c>
      <c r="C782" s="9">
        <v>44988</v>
      </c>
      <c r="D782" s="9">
        <v>44993</v>
      </c>
      <c r="E782" s="10">
        <v>44968</v>
      </c>
      <c r="F782" t="s">
        <v>27</v>
      </c>
      <c r="G782">
        <v>149.58000000000001</v>
      </c>
      <c r="H782">
        <v>2</v>
      </c>
      <c r="I782">
        <v>0</v>
      </c>
      <c r="J782" t="s">
        <v>94</v>
      </c>
      <c r="K782" t="s">
        <v>20</v>
      </c>
      <c r="L782" t="s">
        <v>21</v>
      </c>
      <c r="M782" t="s">
        <v>36</v>
      </c>
      <c r="N782" t="s">
        <v>45</v>
      </c>
      <c r="O782">
        <f>Table2[[#This Row],[check_out_date]]-Table2[[#This Row],[check_in_date]]</f>
        <v>5</v>
      </c>
      <c r="P782">
        <f>Table2[[#This Row],[num_adults]]+Table2[[#This Row],[num_children]]</f>
        <v>2</v>
      </c>
      <c r="Q782" s="3">
        <f>IF(OR(Table2[[#This Row],[booking_status]]="confirmed",Table2[[#This Row],[booking_status]]="checked-out"),Table2[[#This Row],[room_rate_per_night]]*Table2[[#This Row],[Num_Nights]],0)</f>
        <v>747.90000000000009</v>
      </c>
      <c r="R782" t="str" cm="1">
        <f t="array" ref="R782">IFERROR(_xlfn.IFS(Table2[[#This Row],[booking_status]]="confirmed","Expected",Table2[[#This Row],[booking_status]]="checked-out","Actual"),"No Revenue")</f>
        <v>Expected</v>
      </c>
      <c r="S782" s="4">
        <f>Table2[[#This Row],[Revenue_Amount]]/Table2[[#This Row],[Num_Nights]]</f>
        <v>149.58000000000001</v>
      </c>
    </row>
    <row r="783" spans="1:19" hidden="1" x14ac:dyDescent="0.3">
      <c r="A783">
        <v>782</v>
      </c>
      <c r="B783" t="s">
        <v>37</v>
      </c>
      <c r="C783" s="9">
        <v>45073</v>
      </c>
      <c r="D783" s="9">
        <v>45082</v>
      </c>
      <c r="E783" s="10">
        <v>45040</v>
      </c>
      <c r="F783" t="s">
        <v>54</v>
      </c>
      <c r="G783">
        <v>453.42</v>
      </c>
      <c r="H783">
        <v>1</v>
      </c>
      <c r="I783">
        <v>0</v>
      </c>
      <c r="J783" t="s">
        <v>35</v>
      </c>
      <c r="K783" t="s">
        <v>99</v>
      </c>
      <c r="L783" t="s">
        <v>60</v>
      </c>
      <c r="M783" t="s">
        <v>36</v>
      </c>
      <c r="N783" t="s">
        <v>41</v>
      </c>
      <c r="O783">
        <f>Table2[[#This Row],[check_out_date]]-Table2[[#This Row],[check_in_date]]</f>
        <v>9</v>
      </c>
      <c r="P783">
        <f>Table2[[#This Row],[num_adults]]+Table2[[#This Row],[num_children]]</f>
        <v>1</v>
      </c>
      <c r="Q783" s="3">
        <f>IF(OR(Table2[[#This Row],[booking_status]]="confirmed",Table2[[#This Row],[booking_status]]="checked-out"),Table2[[#This Row],[room_rate_per_night]]*Table2[[#This Row],[Num_Nights]],0)</f>
        <v>0</v>
      </c>
      <c r="R783" t="str" cm="1">
        <f t="array" ref="R783">IFERROR(_xlfn.IFS(Table2[[#This Row],[booking_status]]="confirmed","Expected",Table2[[#This Row],[booking_status]]="checked-out","Actual"),"No Revenue")</f>
        <v>No Revenue</v>
      </c>
      <c r="S783" s="4">
        <f>Table2[[#This Row],[Revenue_Amount]]/Table2[[#This Row],[Num_Nights]]</f>
        <v>0</v>
      </c>
    </row>
    <row r="784" spans="1:19" x14ac:dyDescent="0.3">
      <c r="A784">
        <v>783</v>
      </c>
      <c r="B784" t="s">
        <v>37</v>
      </c>
      <c r="C784" s="9">
        <v>45254</v>
      </c>
      <c r="D784" s="9">
        <v>45256</v>
      </c>
      <c r="E784" s="10">
        <v>45225</v>
      </c>
      <c r="F784" t="s">
        <v>54</v>
      </c>
      <c r="G784">
        <v>514.22</v>
      </c>
      <c r="H784">
        <v>2</v>
      </c>
      <c r="I784">
        <v>0</v>
      </c>
      <c r="J784" t="s">
        <v>28</v>
      </c>
      <c r="K784" t="s">
        <v>44</v>
      </c>
      <c r="L784" t="s">
        <v>60</v>
      </c>
      <c r="M784" t="s">
        <v>36</v>
      </c>
      <c r="N784" t="s">
        <v>41</v>
      </c>
      <c r="O784">
        <f>Table2[[#This Row],[check_out_date]]-Table2[[#This Row],[check_in_date]]</f>
        <v>2</v>
      </c>
      <c r="P784">
        <f>Table2[[#This Row],[num_adults]]+Table2[[#This Row],[num_children]]</f>
        <v>2</v>
      </c>
      <c r="Q784" s="3">
        <f>IF(OR(Table2[[#This Row],[booking_status]]="confirmed",Table2[[#This Row],[booking_status]]="checked-out"),Table2[[#This Row],[room_rate_per_night]]*Table2[[#This Row],[Num_Nights]],0)</f>
        <v>0</v>
      </c>
      <c r="R784" t="str" cm="1">
        <f t="array" ref="R784">IFERROR(_xlfn.IFS(Table2[[#This Row],[booking_status]]="confirmed","Expected",Table2[[#This Row],[booking_status]]="checked-out","Actual"),"No Revenue")</f>
        <v>No Revenue</v>
      </c>
      <c r="S784" s="4">
        <f>Table2[[#This Row],[Revenue_Amount]]/Table2[[#This Row],[Num_Nights]]</f>
        <v>0</v>
      </c>
    </row>
    <row r="785" spans="1:19" x14ac:dyDescent="0.3">
      <c r="A785">
        <v>784</v>
      </c>
      <c r="B785" t="s">
        <v>31</v>
      </c>
      <c r="C785" s="9">
        <v>45189</v>
      </c>
      <c r="D785" s="9">
        <v>45195</v>
      </c>
      <c r="E785" s="10">
        <v>45166</v>
      </c>
      <c r="F785" t="s">
        <v>27</v>
      </c>
      <c r="G785">
        <v>143.21</v>
      </c>
      <c r="H785">
        <v>1</v>
      </c>
      <c r="I785">
        <v>0</v>
      </c>
      <c r="J785" t="s">
        <v>28</v>
      </c>
      <c r="K785" t="s">
        <v>66</v>
      </c>
      <c r="L785" t="s">
        <v>60</v>
      </c>
      <c r="M785" t="s">
        <v>36</v>
      </c>
      <c r="N785" t="s">
        <v>23</v>
      </c>
      <c r="O785">
        <f>Table2[[#This Row],[check_out_date]]-Table2[[#This Row],[check_in_date]]</f>
        <v>6</v>
      </c>
      <c r="P785">
        <f>Table2[[#This Row],[num_adults]]+Table2[[#This Row],[num_children]]</f>
        <v>1</v>
      </c>
      <c r="Q785" s="3">
        <f>IF(OR(Table2[[#This Row],[booking_status]]="confirmed",Table2[[#This Row],[booking_status]]="checked-out"),Table2[[#This Row],[room_rate_per_night]]*Table2[[#This Row],[Num_Nights]],0)</f>
        <v>0</v>
      </c>
      <c r="R785" t="str" cm="1">
        <f t="array" ref="R785">IFERROR(_xlfn.IFS(Table2[[#This Row],[booking_status]]="confirmed","Expected",Table2[[#This Row],[booking_status]]="checked-out","Actual"),"No Revenue")</f>
        <v>No Revenue</v>
      </c>
      <c r="S785" s="4">
        <f>Table2[[#This Row],[Revenue_Amount]]/Table2[[#This Row],[Num_Nights]]</f>
        <v>0</v>
      </c>
    </row>
    <row r="786" spans="1:19" x14ac:dyDescent="0.3">
      <c r="A786">
        <v>785</v>
      </c>
      <c r="B786" t="s">
        <v>37</v>
      </c>
      <c r="C786" s="9">
        <v>45156</v>
      </c>
      <c r="D786" s="9">
        <v>45158</v>
      </c>
      <c r="E786" s="10">
        <v>45128</v>
      </c>
      <c r="F786" t="s">
        <v>54</v>
      </c>
      <c r="G786">
        <v>524.71</v>
      </c>
      <c r="H786">
        <v>3</v>
      </c>
      <c r="I786">
        <v>0</v>
      </c>
      <c r="J786" t="s">
        <v>19</v>
      </c>
      <c r="K786" t="s">
        <v>99</v>
      </c>
      <c r="L786" t="s">
        <v>60</v>
      </c>
      <c r="M786" t="s">
        <v>22</v>
      </c>
      <c r="N786" t="s">
        <v>41</v>
      </c>
      <c r="O786">
        <f>Table2[[#This Row],[check_out_date]]-Table2[[#This Row],[check_in_date]]</f>
        <v>2</v>
      </c>
      <c r="P786">
        <f>Table2[[#This Row],[num_adults]]+Table2[[#This Row],[num_children]]</f>
        <v>3</v>
      </c>
      <c r="Q786" s="3">
        <f>IF(OR(Table2[[#This Row],[booking_status]]="confirmed",Table2[[#This Row],[booking_status]]="checked-out"),Table2[[#This Row],[room_rate_per_night]]*Table2[[#This Row],[Num_Nights]],0)</f>
        <v>0</v>
      </c>
      <c r="R786" t="str" cm="1">
        <f t="array" ref="R786">IFERROR(_xlfn.IFS(Table2[[#This Row],[booking_status]]="confirmed","Expected",Table2[[#This Row],[booking_status]]="checked-out","Actual"),"No Revenue")</f>
        <v>No Revenue</v>
      </c>
      <c r="S786" s="4">
        <f>Table2[[#This Row],[Revenue_Amount]]/Table2[[#This Row],[Num_Nights]]</f>
        <v>0</v>
      </c>
    </row>
    <row r="787" spans="1:19" x14ac:dyDescent="0.3">
      <c r="A787">
        <v>786</v>
      </c>
      <c r="B787" t="s">
        <v>14</v>
      </c>
      <c r="C787" s="9">
        <v>45050</v>
      </c>
      <c r="D787" s="9">
        <v>45054</v>
      </c>
      <c r="E787" s="10">
        <v>45029</v>
      </c>
      <c r="F787" t="s">
        <v>18</v>
      </c>
      <c r="G787">
        <v>212.89</v>
      </c>
      <c r="H787">
        <v>3</v>
      </c>
      <c r="I787">
        <v>0</v>
      </c>
      <c r="J787" t="s">
        <v>19</v>
      </c>
      <c r="K787" t="s">
        <v>99</v>
      </c>
      <c r="L787" t="s">
        <v>21</v>
      </c>
      <c r="M787" t="s">
        <v>36</v>
      </c>
      <c r="N787" t="s">
        <v>41</v>
      </c>
      <c r="O787">
        <f>Table2[[#This Row],[check_out_date]]-Table2[[#This Row],[check_in_date]]</f>
        <v>4</v>
      </c>
      <c r="P787">
        <f>Table2[[#This Row],[num_adults]]+Table2[[#This Row],[num_children]]</f>
        <v>3</v>
      </c>
      <c r="Q787" s="3">
        <f>IF(OR(Table2[[#This Row],[booking_status]]="confirmed",Table2[[#This Row],[booking_status]]="checked-out"),Table2[[#This Row],[room_rate_per_night]]*Table2[[#This Row],[Num_Nights]],0)</f>
        <v>851.56</v>
      </c>
      <c r="R787" t="str" cm="1">
        <f t="array" ref="R787">IFERROR(_xlfn.IFS(Table2[[#This Row],[booking_status]]="confirmed","Expected",Table2[[#This Row],[booking_status]]="checked-out","Actual"),"No Revenue")</f>
        <v>Expected</v>
      </c>
      <c r="S787" s="4">
        <f>Table2[[#This Row],[Revenue_Amount]]/Table2[[#This Row],[Num_Nights]]</f>
        <v>212.89</v>
      </c>
    </row>
    <row r="788" spans="1:19" x14ac:dyDescent="0.3">
      <c r="A788">
        <v>787</v>
      </c>
      <c r="B788" t="s">
        <v>31</v>
      </c>
      <c r="C788" s="9">
        <v>45244</v>
      </c>
      <c r="D788" s="9">
        <v>45252</v>
      </c>
      <c r="E788" s="10">
        <v>45237</v>
      </c>
      <c r="F788" t="s">
        <v>18</v>
      </c>
      <c r="G788">
        <v>183.11</v>
      </c>
      <c r="H788">
        <v>3</v>
      </c>
      <c r="I788">
        <v>0</v>
      </c>
      <c r="J788" t="s">
        <v>28</v>
      </c>
      <c r="K788" t="s">
        <v>20</v>
      </c>
      <c r="L788" t="s">
        <v>21</v>
      </c>
      <c r="M788" t="s">
        <v>36</v>
      </c>
      <c r="N788" t="s">
        <v>41</v>
      </c>
      <c r="O788">
        <f>Table2[[#This Row],[check_out_date]]-Table2[[#This Row],[check_in_date]]</f>
        <v>8</v>
      </c>
      <c r="P788">
        <f>Table2[[#This Row],[num_adults]]+Table2[[#This Row],[num_children]]</f>
        <v>3</v>
      </c>
      <c r="Q788" s="3">
        <f>IF(OR(Table2[[#This Row],[booking_status]]="confirmed",Table2[[#This Row],[booking_status]]="checked-out"),Table2[[#This Row],[room_rate_per_night]]*Table2[[#This Row],[Num_Nights]],0)</f>
        <v>1464.88</v>
      </c>
      <c r="R788" t="str" cm="1">
        <f t="array" ref="R788">IFERROR(_xlfn.IFS(Table2[[#This Row],[booking_status]]="confirmed","Expected",Table2[[#This Row],[booking_status]]="checked-out","Actual"),"No Revenue")</f>
        <v>Expected</v>
      </c>
      <c r="S788" s="4">
        <f>Table2[[#This Row],[Revenue_Amount]]/Table2[[#This Row],[Num_Nights]]</f>
        <v>183.11</v>
      </c>
    </row>
    <row r="789" spans="1:19" x14ac:dyDescent="0.3">
      <c r="A789">
        <v>788</v>
      </c>
      <c r="B789" t="s">
        <v>14</v>
      </c>
      <c r="C789" s="9">
        <v>45240</v>
      </c>
      <c r="D789" s="9">
        <v>45243</v>
      </c>
      <c r="E789" s="10">
        <v>45214</v>
      </c>
      <c r="F789" t="s">
        <v>27</v>
      </c>
      <c r="G789">
        <v>170.16</v>
      </c>
      <c r="H789">
        <v>1</v>
      </c>
      <c r="I789">
        <v>3</v>
      </c>
      <c r="J789" t="s">
        <v>55</v>
      </c>
      <c r="K789" t="s">
        <v>99</v>
      </c>
      <c r="L789" t="s">
        <v>60</v>
      </c>
      <c r="M789" t="s">
        <v>22</v>
      </c>
      <c r="N789" t="s">
        <v>23</v>
      </c>
      <c r="O789">
        <f>Table2[[#This Row],[check_out_date]]-Table2[[#This Row],[check_in_date]]</f>
        <v>3</v>
      </c>
      <c r="P789">
        <f>Table2[[#This Row],[num_adults]]+Table2[[#This Row],[num_children]]</f>
        <v>4</v>
      </c>
      <c r="Q789" s="3">
        <f>IF(OR(Table2[[#This Row],[booking_status]]="confirmed",Table2[[#This Row],[booking_status]]="checked-out"),Table2[[#This Row],[room_rate_per_night]]*Table2[[#This Row],[Num_Nights]],0)</f>
        <v>0</v>
      </c>
      <c r="R789" t="str" cm="1">
        <f t="array" ref="R789">IFERROR(_xlfn.IFS(Table2[[#This Row],[booking_status]]="confirmed","Expected",Table2[[#This Row],[booking_status]]="checked-out","Actual"),"No Revenue")</f>
        <v>No Revenue</v>
      </c>
      <c r="S789" s="4">
        <f>Table2[[#This Row],[Revenue_Amount]]/Table2[[#This Row],[Num_Nights]]</f>
        <v>0</v>
      </c>
    </row>
    <row r="790" spans="1:19" x14ac:dyDescent="0.3">
      <c r="A790">
        <v>789</v>
      </c>
      <c r="B790" t="s">
        <v>31</v>
      </c>
      <c r="C790" s="9">
        <v>45233</v>
      </c>
      <c r="D790" s="9">
        <v>45237</v>
      </c>
      <c r="E790" s="10">
        <v>45183</v>
      </c>
      <c r="F790" t="s">
        <v>18</v>
      </c>
      <c r="G790">
        <v>199.69</v>
      </c>
      <c r="H790">
        <v>2</v>
      </c>
      <c r="I790">
        <v>0</v>
      </c>
      <c r="J790" t="s">
        <v>19</v>
      </c>
      <c r="K790" t="s">
        <v>99</v>
      </c>
      <c r="L790" t="s">
        <v>70</v>
      </c>
      <c r="M790" t="s">
        <v>36</v>
      </c>
      <c r="N790" t="s">
        <v>41</v>
      </c>
      <c r="O790">
        <f>Table2[[#This Row],[check_out_date]]-Table2[[#This Row],[check_in_date]]</f>
        <v>4</v>
      </c>
      <c r="P790">
        <f>Table2[[#This Row],[num_adults]]+Table2[[#This Row],[num_children]]</f>
        <v>2</v>
      </c>
      <c r="Q790" s="3">
        <f>IF(OR(Table2[[#This Row],[booking_status]]="confirmed",Table2[[#This Row],[booking_status]]="checked-out"),Table2[[#This Row],[room_rate_per_night]]*Table2[[#This Row],[Num_Nights]],0)</f>
        <v>0</v>
      </c>
      <c r="R790" t="str" cm="1">
        <f t="array" ref="R790">IFERROR(_xlfn.IFS(Table2[[#This Row],[booking_status]]="confirmed","Expected",Table2[[#This Row],[booking_status]]="checked-out","Actual"),"No Revenue")</f>
        <v>No Revenue</v>
      </c>
      <c r="S790" s="4">
        <f>Table2[[#This Row],[Revenue_Amount]]/Table2[[#This Row],[Num_Nights]]</f>
        <v>0</v>
      </c>
    </row>
    <row r="791" spans="1:19" hidden="1" x14ac:dyDescent="0.3">
      <c r="A791">
        <v>790</v>
      </c>
      <c r="B791" t="s">
        <v>31</v>
      </c>
      <c r="C791" s="9">
        <v>45179</v>
      </c>
      <c r="D791" s="9">
        <v>45189</v>
      </c>
      <c r="E791" s="10">
        <v>45127</v>
      </c>
      <c r="F791" t="s">
        <v>27</v>
      </c>
      <c r="G791">
        <v>134.79</v>
      </c>
      <c r="H791">
        <v>1</v>
      </c>
      <c r="I791">
        <v>0</v>
      </c>
      <c r="J791" t="s">
        <v>35</v>
      </c>
      <c r="K791" t="s">
        <v>44</v>
      </c>
      <c r="L791" t="s">
        <v>21</v>
      </c>
      <c r="M791" t="s">
        <v>36</v>
      </c>
      <c r="N791" t="s">
        <v>41</v>
      </c>
      <c r="O791">
        <f>Table2[[#This Row],[check_out_date]]-Table2[[#This Row],[check_in_date]]</f>
        <v>10</v>
      </c>
      <c r="P791">
        <f>Table2[[#This Row],[num_adults]]+Table2[[#This Row],[num_children]]</f>
        <v>1</v>
      </c>
      <c r="Q791" s="3">
        <f>IF(OR(Table2[[#This Row],[booking_status]]="confirmed",Table2[[#This Row],[booking_status]]="checked-out"),Table2[[#This Row],[room_rate_per_night]]*Table2[[#This Row],[Num_Nights]],0)</f>
        <v>1347.8999999999999</v>
      </c>
      <c r="R791" t="str" cm="1">
        <f t="array" ref="R791">IFERROR(_xlfn.IFS(Table2[[#This Row],[booking_status]]="confirmed","Expected",Table2[[#This Row],[booking_status]]="checked-out","Actual"),"No Revenue")</f>
        <v>Expected</v>
      </c>
      <c r="S791" s="4">
        <f>Table2[[#This Row],[Revenue_Amount]]/Table2[[#This Row],[Num_Nights]]</f>
        <v>134.79</v>
      </c>
    </row>
    <row r="792" spans="1:19" x14ac:dyDescent="0.3">
      <c r="A792">
        <v>791</v>
      </c>
      <c r="B792" t="s">
        <v>14</v>
      </c>
      <c r="C792" s="9">
        <v>44967</v>
      </c>
      <c r="D792" s="9">
        <v>44973</v>
      </c>
      <c r="E792" s="10">
        <v>44963</v>
      </c>
      <c r="F792" t="s">
        <v>49</v>
      </c>
      <c r="G792">
        <v>112.49</v>
      </c>
      <c r="H792">
        <v>3</v>
      </c>
      <c r="I792">
        <v>0</v>
      </c>
      <c r="J792" t="s">
        <v>19</v>
      </c>
      <c r="K792" t="s">
        <v>66</v>
      </c>
      <c r="L792" t="s">
        <v>56</v>
      </c>
      <c r="M792" t="s">
        <v>22</v>
      </c>
      <c r="N792" t="s">
        <v>41</v>
      </c>
      <c r="O792">
        <f>Table2[[#This Row],[check_out_date]]-Table2[[#This Row],[check_in_date]]</f>
        <v>6</v>
      </c>
      <c r="P792">
        <f>Table2[[#This Row],[num_adults]]+Table2[[#This Row],[num_children]]</f>
        <v>3</v>
      </c>
      <c r="Q792" s="3">
        <f>IF(OR(Table2[[#This Row],[booking_status]]="confirmed",Table2[[#This Row],[booking_status]]="checked-out"),Table2[[#This Row],[room_rate_per_night]]*Table2[[#This Row],[Num_Nights]],0)</f>
        <v>674.93999999999994</v>
      </c>
      <c r="R792" t="str" cm="1">
        <f t="array" ref="R792">IFERROR(_xlfn.IFS(Table2[[#This Row],[booking_status]]="confirmed","Expected",Table2[[#This Row],[booking_status]]="checked-out","Actual"),"No Revenue")</f>
        <v>Actual</v>
      </c>
      <c r="S792" s="4">
        <f>Table2[[#This Row],[Revenue_Amount]]/Table2[[#This Row],[Num_Nights]]</f>
        <v>112.49</v>
      </c>
    </row>
    <row r="793" spans="1:19" hidden="1" x14ac:dyDescent="0.3">
      <c r="A793">
        <v>792</v>
      </c>
      <c r="B793" t="s">
        <v>14</v>
      </c>
      <c r="C793" s="9">
        <v>45193</v>
      </c>
      <c r="D793" s="9">
        <v>45194</v>
      </c>
      <c r="E793" s="10">
        <v>45168</v>
      </c>
      <c r="F793" t="s">
        <v>49</v>
      </c>
      <c r="G793">
        <v>101.17</v>
      </c>
      <c r="H793">
        <v>2</v>
      </c>
      <c r="I793">
        <v>2</v>
      </c>
      <c r="J793" t="s">
        <v>35</v>
      </c>
      <c r="K793" t="s">
        <v>66</v>
      </c>
      <c r="L793" t="s">
        <v>21</v>
      </c>
      <c r="M793" t="s">
        <v>36</v>
      </c>
      <c r="N793" t="s">
        <v>41</v>
      </c>
      <c r="O793">
        <f>Table2[[#This Row],[check_out_date]]-Table2[[#This Row],[check_in_date]]</f>
        <v>1</v>
      </c>
      <c r="P793">
        <f>Table2[[#This Row],[num_adults]]+Table2[[#This Row],[num_children]]</f>
        <v>4</v>
      </c>
      <c r="Q793" s="3">
        <f>IF(OR(Table2[[#This Row],[booking_status]]="confirmed",Table2[[#This Row],[booking_status]]="checked-out"),Table2[[#This Row],[room_rate_per_night]]*Table2[[#This Row],[Num_Nights]],0)</f>
        <v>101.17</v>
      </c>
      <c r="R793" t="str" cm="1">
        <f t="array" ref="R793">IFERROR(_xlfn.IFS(Table2[[#This Row],[booking_status]]="confirmed","Expected",Table2[[#This Row],[booking_status]]="checked-out","Actual"),"No Revenue")</f>
        <v>Expected</v>
      </c>
      <c r="S793" s="4">
        <f>Table2[[#This Row],[Revenue_Amount]]/Table2[[#This Row],[Num_Nights]]</f>
        <v>101.17</v>
      </c>
    </row>
    <row r="794" spans="1:19" x14ac:dyDescent="0.3">
      <c r="A794">
        <v>793</v>
      </c>
      <c r="B794" t="s">
        <v>50</v>
      </c>
      <c r="C794" s="9">
        <v>45081</v>
      </c>
      <c r="D794" s="9">
        <v>45087</v>
      </c>
      <c r="E794" s="10">
        <v>45064</v>
      </c>
      <c r="F794" t="s">
        <v>27</v>
      </c>
      <c r="G794">
        <v>180.26</v>
      </c>
      <c r="H794">
        <v>1</v>
      </c>
      <c r="I794">
        <v>0</v>
      </c>
      <c r="J794" t="s">
        <v>28</v>
      </c>
      <c r="K794" t="s">
        <v>66</v>
      </c>
      <c r="L794" t="s">
        <v>56</v>
      </c>
      <c r="M794" t="s">
        <v>36</v>
      </c>
      <c r="N794" t="s">
        <v>41</v>
      </c>
      <c r="O794">
        <f>Table2[[#This Row],[check_out_date]]-Table2[[#This Row],[check_in_date]]</f>
        <v>6</v>
      </c>
      <c r="P794">
        <f>Table2[[#This Row],[num_adults]]+Table2[[#This Row],[num_children]]</f>
        <v>1</v>
      </c>
      <c r="Q794" s="3">
        <f>IF(OR(Table2[[#This Row],[booking_status]]="confirmed",Table2[[#This Row],[booking_status]]="checked-out"),Table2[[#This Row],[room_rate_per_night]]*Table2[[#This Row],[Num_Nights]],0)</f>
        <v>1081.56</v>
      </c>
      <c r="R794" t="str" cm="1">
        <f t="array" ref="R794">IFERROR(_xlfn.IFS(Table2[[#This Row],[booking_status]]="confirmed","Expected",Table2[[#This Row],[booking_status]]="checked-out","Actual"),"No Revenue")</f>
        <v>Actual</v>
      </c>
      <c r="S794" s="4">
        <f>Table2[[#This Row],[Revenue_Amount]]/Table2[[#This Row],[Num_Nights]]</f>
        <v>180.26</v>
      </c>
    </row>
    <row r="795" spans="1:19" x14ac:dyDescent="0.3">
      <c r="A795">
        <v>794</v>
      </c>
      <c r="B795" t="s">
        <v>37</v>
      </c>
      <c r="C795" s="9">
        <v>44942</v>
      </c>
      <c r="D795" s="9">
        <v>44953</v>
      </c>
      <c r="E795" s="10">
        <v>44897</v>
      </c>
      <c r="F795" t="s">
        <v>27</v>
      </c>
      <c r="G795">
        <v>174.81</v>
      </c>
      <c r="H795">
        <v>1</v>
      </c>
      <c r="I795">
        <v>1</v>
      </c>
      <c r="J795" t="s">
        <v>19</v>
      </c>
      <c r="K795" t="s">
        <v>29</v>
      </c>
      <c r="L795" t="s">
        <v>60</v>
      </c>
      <c r="M795" t="s">
        <v>36</v>
      </c>
      <c r="N795" t="s">
        <v>41</v>
      </c>
      <c r="O795">
        <f>Table2[[#This Row],[check_out_date]]-Table2[[#This Row],[check_in_date]]</f>
        <v>11</v>
      </c>
      <c r="P795">
        <f>Table2[[#This Row],[num_adults]]+Table2[[#This Row],[num_children]]</f>
        <v>2</v>
      </c>
      <c r="Q795" s="3">
        <f>IF(OR(Table2[[#This Row],[booking_status]]="confirmed",Table2[[#This Row],[booking_status]]="checked-out"),Table2[[#This Row],[room_rate_per_night]]*Table2[[#This Row],[Num_Nights]],0)</f>
        <v>0</v>
      </c>
      <c r="R795" t="str" cm="1">
        <f t="array" ref="R795">IFERROR(_xlfn.IFS(Table2[[#This Row],[booking_status]]="confirmed","Expected",Table2[[#This Row],[booking_status]]="checked-out","Actual"),"No Revenue")</f>
        <v>No Revenue</v>
      </c>
      <c r="S795" s="4">
        <f>Table2[[#This Row],[Revenue_Amount]]/Table2[[#This Row],[Num_Nights]]</f>
        <v>0</v>
      </c>
    </row>
    <row r="796" spans="1:19" x14ac:dyDescent="0.3">
      <c r="A796">
        <v>795</v>
      </c>
      <c r="B796" t="s">
        <v>50</v>
      </c>
      <c r="C796" s="9">
        <v>45233</v>
      </c>
      <c r="D796" s="9">
        <v>45236</v>
      </c>
      <c r="E796" s="10">
        <v>45224</v>
      </c>
      <c r="F796" t="s">
        <v>27</v>
      </c>
      <c r="G796">
        <v>139.81</v>
      </c>
      <c r="H796">
        <v>2</v>
      </c>
      <c r="I796">
        <v>2</v>
      </c>
      <c r="J796" t="s">
        <v>55</v>
      </c>
      <c r="K796" t="s">
        <v>44</v>
      </c>
      <c r="L796" t="s">
        <v>56</v>
      </c>
      <c r="M796" t="s">
        <v>22</v>
      </c>
      <c r="N796" t="s">
        <v>41</v>
      </c>
      <c r="O796">
        <f>Table2[[#This Row],[check_out_date]]-Table2[[#This Row],[check_in_date]]</f>
        <v>3</v>
      </c>
      <c r="P796">
        <f>Table2[[#This Row],[num_adults]]+Table2[[#This Row],[num_children]]</f>
        <v>4</v>
      </c>
      <c r="Q796" s="3">
        <f>IF(OR(Table2[[#This Row],[booking_status]]="confirmed",Table2[[#This Row],[booking_status]]="checked-out"),Table2[[#This Row],[room_rate_per_night]]*Table2[[#This Row],[Num_Nights]],0)</f>
        <v>419.43</v>
      </c>
      <c r="R796" t="str" cm="1">
        <f t="array" ref="R796">IFERROR(_xlfn.IFS(Table2[[#This Row],[booking_status]]="confirmed","Expected",Table2[[#This Row],[booking_status]]="checked-out","Actual"),"No Revenue")</f>
        <v>Actual</v>
      </c>
      <c r="S796" s="4">
        <f>Table2[[#This Row],[Revenue_Amount]]/Table2[[#This Row],[Num_Nights]]</f>
        <v>139.81</v>
      </c>
    </row>
    <row r="797" spans="1:19" x14ac:dyDescent="0.3">
      <c r="A797">
        <v>796</v>
      </c>
      <c r="B797" t="s">
        <v>31</v>
      </c>
      <c r="C797" s="9">
        <v>45101</v>
      </c>
      <c r="D797" s="9">
        <v>45103</v>
      </c>
      <c r="E797" s="10">
        <v>45081</v>
      </c>
      <c r="F797" t="s">
        <v>18</v>
      </c>
      <c r="G797">
        <v>205.05</v>
      </c>
      <c r="H797">
        <v>3</v>
      </c>
      <c r="I797">
        <v>0</v>
      </c>
      <c r="J797" t="s">
        <v>28</v>
      </c>
      <c r="K797" t="s">
        <v>44</v>
      </c>
      <c r="L797" t="s">
        <v>56</v>
      </c>
      <c r="M797" t="s">
        <v>36</v>
      </c>
      <c r="N797" t="s">
        <v>41</v>
      </c>
      <c r="O797">
        <f>Table2[[#This Row],[check_out_date]]-Table2[[#This Row],[check_in_date]]</f>
        <v>2</v>
      </c>
      <c r="P797">
        <f>Table2[[#This Row],[num_adults]]+Table2[[#This Row],[num_children]]</f>
        <v>3</v>
      </c>
      <c r="Q797" s="3">
        <f>IF(OR(Table2[[#This Row],[booking_status]]="confirmed",Table2[[#This Row],[booking_status]]="checked-out"),Table2[[#This Row],[room_rate_per_night]]*Table2[[#This Row],[Num_Nights]],0)</f>
        <v>410.1</v>
      </c>
      <c r="R797" t="str" cm="1">
        <f t="array" ref="R797">IFERROR(_xlfn.IFS(Table2[[#This Row],[booking_status]]="confirmed","Expected",Table2[[#This Row],[booking_status]]="checked-out","Actual"),"No Revenue")</f>
        <v>Actual</v>
      </c>
      <c r="S797" s="4">
        <f>Table2[[#This Row],[Revenue_Amount]]/Table2[[#This Row],[Num_Nights]]</f>
        <v>205.05</v>
      </c>
    </row>
    <row r="798" spans="1:19" x14ac:dyDescent="0.3">
      <c r="A798">
        <v>797</v>
      </c>
      <c r="B798" t="s">
        <v>37</v>
      </c>
      <c r="C798" s="9">
        <v>45149</v>
      </c>
      <c r="D798" s="9">
        <v>45154</v>
      </c>
      <c r="E798" s="10">
        <v>45122</v>
      </c>
      <c r="F798" t="s">
        <v>54</v>
      </c>
      <c r="G798">
        <v>400.1</v>
      </c>
      <c r="H798">
        <v>1</v>
      </c>
      <c r="I798">
        <v>0</v>
      </c>
      <c r="J798" t="s">
        <v>28</v>
      </c>
      <c r="K798" t="s">
        <v>44</v>
      </c>
      <c r="L798" t="s">
        <v>56</v>
      </c>
      <c r="M798" t="s">
        <v>22</v>
      </c>
      <c r="N798" t="s">
        <v>41</v>
      </c>
      <c r="O798">
        <f>Table2[[#This Row],[check_out_date]]-Table2[[#This Row],[check_in_date]]</f>
        <v>5</v>
      </c>
      <c r="P798">
        <f>Table2[[#This Row],[num_adults]]+Table2[[#This Row],[num_children]]</f>
        <v>1</v>
      </c>
      <c r="Q798" s="3">
        <f>IF(OR(Table2[[#This Row],[booking_status]]="confirmed",Table2[[#This Row],[booking_status]]="checked-out"),Table2[[#This Row],[room_rate_per_night]]*Table2[[#This Row],[Num_Nights]],0)</f>
        <v>2000.5</v>
      </c>
      <c r="R798" t="str" cm="1">
        <f t="array" ref="R798">IFERROR(_xlfn.IFS(Table2[[#This Row],[booking_status]]="confirmed","Expected",Table2[[#This Row],[booking_status]]="checked-out","Actual"),"No Revenue")</f>
        <v>Actual</v>
      </c>
      <c r="S798" s="4">
        <f>Table2[[#This Row],[Revenue_Amount]]/Table2[[#This Row],[Num_Nights]]</f>
        <v>400.1</v>
      </c>
    </row>
    <row r="799" spans="1:19" x14ac:dyDescent="0.3">
      <c r="A799">
        <v>798</v>
      </c>
      <c r="B799" t="s">
        <v>50</v>
      </c>
      <c r="C799" s="9">
        <v>45262</v>
      </c>
      <c r="D799" s="9">
        <v>45267</v>
      </c>
      <c r="E799" s="10">
        <v>45201</v>
      </c>
      <c r="F799" t="s">
        <v>49</v>
      </c>
      <c r="G799">
        <v>157.55000000000001</v>
      </c>
      <c r="H799">
        <v>2</v>
      </c>
      <c r="I799">
        <v>0</v>
      </c>
      <c r="J799" t="s">
        <v>28</v>
      </c>
      <c r="K799" t="s">
        <v>66</v>
      </c>
      <c r="L799" t="s">
        <v>56</v>
      </c>
      <c r="M799" t="s">
        <v>36</v>
      </c>
      <c r="N799" t="s">
        <v>41</v>
      </c>
      <c r="O799">
        <f>Table2[[#This Row],[check_out_date]]-Table2[[#This Row],[check_in_date]]</f>
        <v>5</v>
      </c>
      <c r="P799">
        <f>Table2[[#This Row],[num_adults]]+Table2[[#This Row],[num_children]]</f>
        <v>2</v>
      </c>
      <c r="Q799" s="3">
        <f>IF(OR(Table2[[#This Row],[booking_status]]="confirmed",Table2[[#This Row],[booking_status]]="checked-out"),Table2[[#This Row],[room_rate_per_night]]*Table2[[#This Row],[Num_Nights]],0)</f>
        <v>787.75</v>
      </c>
      <c r="R799" t="str" cm="1">
        <f t="array" ref="R799">IFERROR(_xlfn.IFS(Table2[[#This Row],[booking_status]]="confirmed","Expected",Table2[[#This Row],[booking_status]]="checked-out","Actual"),"No Revenue")</f>
        <v>Actual</v>
      </c>
      <c r="S799" s="4">
        <f>Table2[[#This Row],[Revenue_Amount]]/Table2[[#This Row],[Num_Nights]]</f>
        <v>157.55000000000001</v>
      </c>
    </row>
    <row r="800" spans="1:19" x14ac:dyDescent="0.3">
      <c r="A800">
        <v>799</v>
      </c>
      <c r="B800" t="s">
        <v>14</v>
      </c>
      <c r="C800" s="9">
        <v>45075</v>
      </c>
      <c r="D800" s="9">
        <v>45081</v>
      </c>
      <c r="E800" s="10">
        <v>45053</v>
      </c>
      <c r="F800" t="s">
        <v>49</v>
      </c>
      <c r="G800">
        <v>107.95</v>
      </c>
      <c r="H800">
        <v>3</v>
      </c>
      <c r="I800">
        <v>3</v>
      </c>
      <c r="J800" t="s">
        <v>19</v>
      </c>
      <c r="K800" t="s">
        <v>44</v>
      </c>
      <c r="L800" t="s">
        <v>21</v>
      </c>
      <c r="M800" t="s">
        <v>36</v>
      </c>
      <c r="N800" t="s">
        <v>95</v>
      </c>
      <c r="O800">
        <f>Table2[[#This Row],[check_out_date]]-Table2[[#This Row],[check_in_date]]</f>
        <v>6</v>
      </c>
      <c r="P800">
        <f>Table2[[#This Row],[num_adults]]+Table2[[#This Row],[num_children]]</f>
        <v>6</v>
      </c>
      <c r="Q800" s="3">
        <f>IF(OR(Table2[[#This Row],[booking_status]]="confirmed",Table2[[#This Row],[booking_status]]="checked-out"),Table2[[#This Row],[room_rate_per_night]]*Table2[[#This Row],[Num_Nights]],0)</f>
        <v>647.70000000000005</v>
      </c>
      <c r="R800" t="str" cm="1">
        <f t="array" ref="R800">IFERROR(_xlfn.IFS(Table2[[#This Row],[booking_status]]="confirmed","Expected",Table2[[#This Row],[booking_status]]="checked-out","Actual"),"No Revenue")</f>
        <v>Expected</v>
      </c>
      <c r="S800" s="4">
        <f>Table2[[#This Row],[Revenue_Amount]]/Table2[[#This Row],[Num_Nights]]</f>
        <v>107.95</v>
      </c>
    </row>
    <row r="801" spans="1:19" x14ac:dyDescent="0.3">
      <c r="A801">
        <v>800</v>
      </c>
      <c r="B801" t="s">
        <v>14</v>
      </c>
      <c r="C801" s="9">
        <v>45284</v>
      </c>
      <c r="D801" s="9">
        <v>45294</v>
      </c>
      <c r="E801" s="10">
        <v>45200</v>
      </c>
      <c r="F801" t="s">
        <v>27</v>
      </c>
      <c r="G801">
        <v>174.65</v>
      </c>
      <c r="H801">
        <v>1</v>
      </c>
      <c r="I801">
        <v>0</v>
      </c>
      <c r="J801" t="s">
        <v>28</v>
      </c>
      <c r="K801" t="s">
        <v>20</v>
      </c>
      <c r="L801" t="s">
        <v>70</v>
      </c>
      <c r="M801" t="s">
        <v>22</v>
      </c>
      <c r="N801" t="s">
        <v>23</v>
      </c>
      <c r="O801">
        <f>Table2[[#This Row],[check_out_date]]-Table2[[#This Row],[check_in_date]]</f>
        <v>10</v>
      </c>
      <c r="P801">
        <f>Table2[[#This Row],[num_adults]]+Table2[[#This Row],[num_children]]</f>
        <v>1</v>
      </c>
      <c r="Q801" s="3">
        <f>IF(OR(Table2[[#This Row],[booking_status]]="confirmed",Table2[[#This Row],[booking_status]]="checked-out"),Table2[[#This Row],[room_rate_per_night]]*Table2[[#This Row],[Num_Nights]],0)</f>
        <v>0</v>
      </c>
      <c r="R801" t="str" cm="1">
        <f t="array" ref="R801">IFERROR(_xlfn.IFS(Table2[[#This Row],[booking_status]]="confirmed","Expected",Table2[[#This Row],[booking_status]]="checked-out","Actual"),"No Revenue")</f>
        <v>No Revenue</v>
      </c>
      <c r="S801" s="4">
        <f>Table2[[#This Row],[Revenue_Amount]]/Table2[[#This Row],[Num_Nights]]</f>
        <v>0</v>
      </c>
    </row>
    <row r="802" spans="1:19" hidden="1" x14ac:dyDescent="0.3">
      <c r="A802">
        <v>801</v>
      </c>
      <c r="B802" t="s">
        <v>37</v>
      </c>
      <c r="C802" s="9">
        <v>44989</v>
      </c>
      <c r="D802" s="9">
        <v>44993</v>
      </c>
      <c r="E802" s="10">
        <v>44957</v>
      </c>
      <c r="F802" t="s">
        <v>27</v>
      </c>
      <c r="G802">
        <v>176.53</v>
      </c>
      <c r="H802">
        <v>1</v>
      </c>
      <c r="I802">
        <v>1</v>
      </c>
      <c r="J802" t="s">
        <v>35</v>
      </c>
      <c r="K802" t="s">
        <v>66</v>
      </c>
      <c r="L802" t="s">
        <v>60</v>
      </c>
      <c r="M802" t="s">
        <v>36</v>
      </c>
      <c r="N802" t="s">
        <v>41</v>
      </c>
      <c r="O802">
        <f>Table2[[#This Row],[check_out_date]]-Table2[[#This Row],[check_in_date]]</f>
        <v>4</v>
      </c>
      <c r="P802">
        <f>Table2[[#This Row],[num_adults]]+Table2[[#This Row],[num_children]]</f>
        <v>2</v>
      </c>
      <c r="Q802" s="3">
        <f>IF(OR(Table2[[#This Row],[booking_status]]="confirmed",Table2[[#This Row],[booking_status]]="checked-out"),Table2[[#This Row],[room_rate_per_night]]*Table2[[#This Row],[Num_Nights]],0)</f>
        <v>0</v>
      </c>
      <c r="R802" t="str" cm="1">
        <f t="array" ref="R802">IFERROR(_xlfn.IFS(Table2[[#This Row],[booking_status]]="confirmed","Expected",Table2[[#This Row],[booking_status]]="checked-out","Actual"),"No Revenue")</f>
        <v>No Revenue</v>
      </c>
      <c r="S802" s="4">
        <f>Table2[[#This Row],[Revenue_Amount]]/Table2[[#This Row],[Num_Nights]]</f>
        <v>0</v>
      </c>
    </row>
    <row r="803" spans="1:19" x14ac:dyDescent="0.3">
      <c r="A803">
        <v>802</v>
      </c>
      <c r="B803" t="s">
        <v>31</v>
      </c>
      <c r="C803" s="9">
        <v>45258</v>
      </c>
      <c r="D803" s="9">
        <v>45265</v>
      </c>
      <c r="E803" s="10">
        <v>45233</v>
      </c>
      <c r="F803" t="s">
        <v>27</v>
      </c>
      <c r="G803">
        <v>122.66</v>
      </c>
      <c r="H803">
        <v>1</v>
      </c>
      <c r="I803">
        <v>0</v>
      </c>
      <c r="J803" t="s">
        <v>94</v>
      </c>
      <c r="K803" t="s">
        <v>20</v>
      </c>
      <c r="L803" t="s">
        <v>60</v>
      </c>
      <c r="M803" t="s">
        <v>22</v>
      </c>
      <c r="N803" t="s">
        <v>41</v>
      </c>
      <c r="O803">
        <f>Table2[[#This Row],[check_out_date]]-Table2[[#This Row],[check_in_date]]</f>
        <v>7</v>
      </c>
      <c r="P803">
        <f>Table2[[#This Row],[num_adults]]+Table2[[#This Row],[num_children]]</f>
        <v>1</v>
      </c>
      <c r="Q803" s="3">
        <f>IF(OR(Table2[[#This Row],[booking_status]]="confirmed",Table2[[#This Row],[booking_status]]="checked-out"),Table2[[#This Row],[room_rate_per_night]]*Table2[[#This Row],[Num_Nights]],0)</f>
        <v>0</v>
      </c>
      <c r="R803" t="str" cm="1">
        <f t="array" ref="R803">IFERROR(_xlfn.IFS(Table2[[#This Row],[booking_status]]="confirmed","Expected",Table2[[#This Row],[booking_status]]="checked-out","Actual"),"No Revenue")</f>
        <v>No Revenue</v>
      </c>
      <c r="S803" s="4">
        <f>Table2[[#This Row],[Revenue_Amount]]/Table2[[#This Row],[Num_Nights]]</f>
        <v>0</v>
      </c>
    </row>
    <row r="804" spans="1:19" hidden="1" x14ac:dyDescent="0.3">
      <c r="A804">
        <v>803</v>
      </c>
      <c r="B804" t="s">
        <v>50</v>
      </c>
      <c r="C804" s="9">
        <v>45004</v>
      </c>
      <c r="D804" s="9">
        <v>45012</v>
      </c>
      <c r="E804" s="10">
        <v>44995</v>
      </c>
      <c r="F804" t="s">
        <v>49</v>
      </c>
      <c r="G804">
        <v>148.25</v>
      </c>
      <c r="H804">
        <v>2</v>
      </c>
      <c r="I804">
        <v>0</v>
      </c>
      <c r="J804" t="s">
        <v>35</v>
      </c>
      <c r="K804" t="s">
        <v>44</v>
      </c>
      <c r="L804" t="s">
        <v>60</v>
      </c>
      <c r="M804" t="s">
        <v>36</v>
      </c>
      <c r="N804" t="s">
        <v>41</v>
      </c>
      <c r="O804">
        <f>Table2[[#This Row],[check_out_date]]-Table2[[#This Row],[check_in_date]]</f>
        <v>8</v>
      </c>
      <c r="P804">
        <f>Table2[[#This Row],[num_adults]]+Table2[[#This Row],[num_children]]</f>
        <v>2</v>
      </c>
      <c r="Q804" s="3">
        <f>IF(OR(Table2[[#This Row],[booking_status]]="confirmed",Table2[[#This Row],[booking_status]]="checked-out"),Table2[[#This Row],[room_rate_per_night]]*Table2[[#This Row],[Num_Nights]],0)</f>
        <v>0</v>
      </c>
      <c r="R804" t="str" cm="1">
        <f t="array" ref="R804">IFERROR(_xlfn.IFS(Table2[[#This Row],[booking_status]]="confirmed","Expected",Table2[[#This Row],[booking_status]]="checked-out","Actual"),"No Revenue")</f>
        <v>No Revenue</v>
      </c>
      <c r="S804" s="4">
        <f>Table2[[#This Row],[Revenue_Amount]]/Table2[[#This Row],[Num_Nights]]</f>
        <v>0</v>
      </c>
    </row>
    <row r="805" spans="1:19" hidden="1" x14ac:dyDescent="0.3">
      <c r="A805">
        <v>804</v>
      </c>
      <c r="B805" t="s">
        <v>14</v>
      </c>
      <c r="C805" s="9">
        <v>45206</v>
      </c>
      <c r="D805" s="9">
        <v>45214</v>
      </c>
      <c r="E805" s="10">
        <v>45197</v>
      </c>
      <c r="F805" t="s">
        <v>49</v>
      </c>
      <c r="G805">
        <v>93.28</v>
      </c>
      <c r="H805">
        <v>1</v>
      </c>
      <c r="I805">
        <v>0</v>
      </c>
      <c r="J805" t="s">
        <v>35</v>
      </c>
      <c r="K805" t="s">
        <v>99</v>
      </c>
      <c r="L805" t="s">
        <v>21</v>
      </c>
      <c r="M805" t="s">
        <v>36</v>
      </c>
      <c r="N805" t="s">
        <v>23</v>
      </c>
      <c r="O805">
        <f>Table2[[#This Row],[check_out_date]]-Table2[[#This Row],[check_in_date]]</f>
        <v>8</v>
      </c>
      <c r="P805">
        <f>Table2[[#This Row],[num_adults]]+Table2[[#This Row],[num_children]]</f>
        <v>1</v>
      </c>
      <c r="Q805" s="3">
        <f>IF(OR(Table2[[#This Row],[booking_status]]="confirmed",Table2[[#This Row],[booking_status]]="checked-out"),Table2[[#This Row],[room_rate_per_night]]*Table2[[#This Row],[Num_Nights]],0)</f>
        <v>746.24</v>
      </c>
      <c r="R805" t="str" cm="1">
        <f t="array" ref="R805">IFERROR(_xlfn.IFS(Table2[[#This Row],[booking_status]]="confirmed","Expected",Table2[[#This Row],[booking_status]]="checked-out","Actual"),"No Revenue")</f>
        <v>Expected</v>
      </c>
      <c r="S805" s="4">
        <f>Table2[[#This Row],[Revenue_Amount]]/Table2[[#This Row],[Num_Nights]]</f>
        <v>93.28</v>
      </c>
    </row>
    <row r="806" spans="1:19" x14ac:dyDescent="0.3">
      <c r="A806">
        <v>805</v>
      </c>
      <c r="B806" t="s">
        <v>50</v>
      </c>
      <c r="C806" s="9">
        <v>45063</v>
      </c>
      <c r="D806" s="9">
        <v>45066</v>
      </c>
      <c r="E806" s="10">
        <v>45015</v>
      </c>
      <c r="F806" t="s">
        <v>27</v>
      </c>
      <c r="G806">
        <v>175.11</v>
      </c>
      <c r="H806">
        <v>2</v>
      </c>
      <c r="I806">
        <v>0</v>
      </c>
      <c r="J806" t="s">
        <v>55</v>
      </c>
      <c r="K806" t="s">
        <v>44</v>
      </c>
      <c r="L806" t="s">
        <v>21</v>
      </c>
      <c r="M806" t="s">
        <v>36</v>
      </c>
      <c r="N806" t="s">
        <v>41</v>
      </c>
      <c r="O806">
        <f>Table2[[#This Row],[check_out_date]]-Table2[[#This Row],[check_in_date]]</f>
        <v>3</v>
      </c>
      <c r="P806">
        <f>Table2[[#This Row],[num_adults]]+Table2[[#This Row],[num_children]]</f>
        <v>2</v>
      </c>
      <c r="Q806" s="3">
        <f>IF(OR(Table2[[#This Row],[booking_status]]="confirmed",Table2[[#This Row],[booking_status]]="checked-out"),Table2[[#This Row],[room_rate_per_night]]*Table2[[#This Row],[Num_Nights]],0)</f>
        <v>525.33000000000004</v>
      </c>
      <c r="R806" t="str" cm="1">
        <f t="array" ref="R806">IFERROR(_xlfn.IFS(Table2[[#This Row],[booking_status]]="confirmed","Expected",Table2[[#This Row],[booking_status]]="checked-out","Actual"),"No Revenue")</f>
        <v>Expected</v>
      </c>
      <c r="S806" s="4">
        <f>Table2[[#This Row],[Revenue_Amount]]/Table2[[#This Row],[Num_Nights]]</f>
        <v>175.11</v>
      </c>
    </row>
    <row r="807" spans="1:19" x14ac:dyDescent="0.3">
      <c r="A807">
        <v>806</v>
      </c>
      <c r="B807" t="s">
        <v>50</v>
      </c>
      <c r="C807" s="9">
        <v>44978</v>
      </c>
      <c r="D807" s="9">
        <v>44985</v>
      </c>
      <c r="E807" s="10">
        <v>44923</v>
      </c>
      <c r="F807" t="s">
        <v>27</v>
      </c>
      <c r="G807">
        <v>187.34</v>
      </c>
      <c r="H807">
        <v>3</v>
      </c>
      <c r="I807">
        <v>1</v>
      </c>
      <c r="J807" t="s">
        <v>55</v>
      </c>
      <c r="K807" t="s">
        <v>29</v>
      </c>
      <c r="L807" t="s">
        <v>60</v>
      </c>
      <c r="M807" t="s">
        <v>22</v>
      </c>
      <c r="N807" t="s">
        <v>45</v>
      </c>
      <c r="O807">
        <f>Table2[[#This Row],[check_out_date]]-Table2[[#This Row],[check_in_date]]</f>
        <v>7</v>
      </c>
      <c r="P807">
        <f>Table2[[#This Row],[num_adults]]+Table2[[#This Row],[num_children]]</f>
        <v>4</v>
      </c>
      <c r="Q807" s="3">
        <f>IF(OR(Table2[[#This Row],[booking_status]]="confirmed",Table2[[#This Row],[booking_status]]="checked-out"),Table2[[#This Row],[room_rate_per_night]]*Table2[[#This Row],[Num_Nights]],0)</f>
        <v>0</v>
      </c>
      <c r="R807" t="str" cm="1">
        <f t="array" ref="R807">IFERROR(_xlfn.IFS(Table2[[#This Row],[booking_status]]="confirmed","Expected",Table2[[#This Row],[booking_status]]="checked-out","Actual"),"No Revenue")</f>
        <v>No Revenue</v>
      </c>
      <c r="S807" s="4">
        <f>Table2[[#This Row],[Revenue_Amount]]/Table2[[#This Row],[Num_Nights]]</f>
        <v>0</v>
      </c>
    </row>
    <row r="808" spans="1:19" x14ac:dyDescent="0.3">
      <c r="A808">
        <v>807</v>
      </c>
      <c r="B808" t="s">
        <v>14</v>
      </c>
      <c r="C808" s="9">
        <v>45255</v>
      </c>
      <c r="D808" s="9">
        <v>45262</v>
      </c>
      <c r="E808" s="10">
        <v>45214</v>
      </c>
      <c r="F808" t="s">
        <v>27</v>
      </c>
      <c r="G808">
        <v>178.87</v>
      </c>
      <c r="H808">
        <v>4</v>
      </c>
      <c r="I808">
        <v>0</v>
      </c>
      <c r="J808" t="s">
        <v>19</v>
      </c>
      <c r="K808" t="s">
        <v>20</v>
      </c>
      <c r="L808" t="s">
        <v>21</v>
      </c>
      <c r="M808" t="s">
        <v>36</v>
      </c>
      <c r="N808" t="s">
        <v>41</v>
      </c>
      <c r="O808">
        <f>Table2[[#This Row],[check_out_date]]-Table2[[#This Row],[check_in_date]]</f>
        <v>7</v>
      </c>
      <c r="P808">
        <f>Table2[[#This Row],[num_adults]]+Table2[[#This Row],[num_children]]</f>
        <v>4</v>
      </c>
      <c r="Q808" s="3">
        <f>IF(OR(Table2[[#This Row],[booking_status]]="confirmed",Table2[[#This Row],[booking_status]]="checked-out"),Table2[[#This Row],[room_rate_per_night]]*Table2[[#This Row],[Num_Nights]],0)</f>
        <v>1252.0900000000001</v>
      </c>
      <c r="R808" t="str" cm="1">
        <f t="array" ref="R808">IFERROR(_xlfn.IFS(Table2[[#This Row],[booking_status]]="confirmed","Expected",Table2[[#This Row],[booking_status]]="checked-out","Actual"),"No Revenue")</f>
        <v>Expected</v>
      </c>
      <c r="S808" s="4">
        <f>Table2[[#This Row],[Revenue_Amount]]/Table2[[#This Row],[Num_Nights]]</f>
        <v>178.87000000000003</v>
      </c>
    </row>
    <row r="809" spans="1:19" x14ac:dyDescent="0.3">
      <c r="A809">
        <v>808</v>
      </c>
      <c r="B809" t="s">
        <v>31</v>
      </c>
      <c r="C809" s="9">
        <v>45118</v>
      </c>
      <c r="D809" s="9">
        <v>45122</v>
      </c>
      <c r="E809" s="10">
        <v>45109</v>
      </c>
      <c r="F809" t="s">
        <v>27</v>
      </c>
      <c r="G809">
        <v>91.05</v>
      </c>
      <c r="H809">
        <v>1</v>
      </c>
      <c r="I809">
        <v>1</v>
      </c>
      <c r="J809" t="s">
        <v>55</v>
      </c>
      <c r="K809" t="s">
        <v>29</v>
      </c>
      <c r="L809" t="s">
        <v>21</v>
      </c>
      <c r="M809" t="s">
        <v>36</v>
      </c>
      <c r="N809" t="s">
        <v>41</v>
      </c>
      <c r="O809">
        <f>Table2[[#This Row],[check_out_date]]-Table2[[#This Row],[check_in_date]]</f>
        <v>4</v>
      </c>
      <c r="P809">
        <f>Table2[[#This Row],[num_adults]]+Table2[[#This Row],[num_children]]</f>
        <v>2</v>
      </c>
      <c r="Q809" s="3">
        <f>IF(OR(Table2[[#This Row],[booking_status]]="confirmed",Table2[[#This Row],[booking_status]]="checked-out"),Table2[[#This Row],[room_rate_per_night]]*Table2[[#This Row],[Num_Nights]],0)</f>
        <v>364.2</v>
      </c>
      <c r="R809" t="str" cm="1">
        <f t="array" ref="R809">IFERROR(_xlfn.IFS(Table2[[#This Row],[booking_status]]="confirmed","Expected",Table2[[#This Row],[booking_status]]="checked-out","Actual"),"No Revenue")</f>
        <v>Expected</v>
      </c>
      <c r="S809" s="4">
        <f>Table2[[#This Row],[Revenue_Amount]]/Table2[[#This Row],[Num_Nights]]</f>
        <v>91.05</v>
      </c>
    </row>
    <row r="810" spans="1:19" hidden="1" x14ac:dyDescent="0.3">
      <c r="A810">
        <v>809</v>
      </c>
      <c r="B810" t="s">
        <v>50</v>
      </c>
      <c r="C810" s="9">
        <v>45157</v>
      </c>
      <c r="D810" s="9">
        <v>45166</v>
      </c>
      <c r="E810" s="10">
        <v>45103</v>
      </c>
      <c r="F810" t="s">
        <v>54</v>
      </c>
      <c r="G810">
        <v>514.04</v>
      </c>
      <c r="H810">
        <v>2</v>
      </c>
      <c r="I810">
        <v>0</v>
      </c>
      <c r="J810" t="s">
        <v>35</v>
      </c>
      <c r="K810" t="s">
        <v>44</v>
      </c>
      <c r="L810" t="s">
        <v>56</v>
      </c>
      <c r="M810" t="s">
        <v>22</v>
      </c>
      <c r="N810" t="s">
        <v>41</v>
      </c>
      <c r="O810">
        <f>Table2[[#This Row],[check_out_date]]-Table2[[#This Row],[check_in_date]]</f>
        <v>9</v>
      </c>
      <c r="P810">
        <f>Table2[[#This Row],[num_adults]]+Table2[[#This Row],[num_children]]</f>
        <v>2</v>
      </c>
      <c r="Q810" s="3">
        <f>IF(OR(Table2[[#This Row],[booking_status]]="confirmed",Table2[[#This Row],[booking_status]]="checked-out"),Table2[[#This Row],[room_rate_per_night]]*Table2[[#This Row],[Num_Nights]],0)</f>
        <v>4626.3599999999997</v>
      </c>
      <c r="R810" t="str" cm="1">
        <f t="array" ref="R810">IFERROR(_xlfn.IFS(Table2[[#This Row],[booking_status]]="confirmed","Expected",Table2[[#This Row],[booking_status]]="checked-out","Actual"),"No Revenue")</f>
        <v>Actual</v>
      </c>
      <c r="S810" s="4">
        <f>Table2[[#This Row],[Revenue_Amount]]/Table2[[#This Row],[Num_Nights]]</f>
        <v>514.04</v>
      </c>
    </row>
    <row r="811" spans="1:19" x14ac:dyDescent="0.3">
      <c r="A811">
        <v>810</v>
      </c>
      <c r="B811" t="s">
        <v>14</v>
      </c>
      <c r="C811" s="9">
        <v>45265</v>
      </c>
      <c r="D811" s="9">
        <v>45268</v>
      </c>
      <c r="E811" s="10">
        <v>45222</v>
      </c>
      <c r="F811" t="s">
        <v>49</v>
      </c>
      <c r="G811">
        <v>118.38</v>
      </c>
      <c r="H811">
        <v>1</v>
      </c>
      <c r="I811">
        <v>0</v>
      </c>
      <c r="J811" t="s">
        <v>94</v>
      </c>
      <c r="K811" t="s">
        <v>66</v>
      </c>
      <c r="L811" t="s">
        <v>21</v>
      </c>
      <c r="M811" t="s">
        <v>36</v>
      </c>
      <c r="N811" t="s">
        <v>30</v>
      </c>
      <c r="O811">
        <f>Table2[[#This Row],[check_out_date]]-Table2[[#This Row],[check_in_date]]</f>
        <v>3</v>
      </c>
      <c r="P811">
        <f>Table2[[#This Row],[num_adults]]+Table2[[#This Row],[num_children]]</f>
        <v>1</v>
      </c>
      <c r="Q811" s="3">
        <f>IF(OR(Table2[[#This Row],[booking_status]]="confirmed",Table2[[#This Row],[booking_status]]="checked-out"),Table2[[#This Row],[room_rate_per_night]]*Table2[[#This Row],[Num_Nights]],0)</f>
        <v>355.14</v>
      </c>
      <c r="R811" t="str" cm="1">
        <f t="array" ref="R811">IFERROR(_xlfn.IFS(Table2[[#This Row],[booking_status]]="confirmed","Expected",Table2[[#This Row],[booking_status]]="checked-out","Actual"),"No Revenue")</f>
        <v>Expected</v>
      </c>
      <c r="S811" s="4">
        <f>Table2[[#This Row],[Revenue_Amount]]/Table2[[#This Row],[Num_Nights]]</f>
        <v>118.38</v>
      </c>
    </row>
    <row r="812" spans="1:19" x14ac:dyDescent="0.3">
      <c r="A812">
        <v>811</v>
      </c>
      <c r="B812" t="s">
        <v>31</v>
      </c>
      <c r="C812" s="9">
        <v>45005</v>
      </c>
      <c r="D812" s="9">
        <v>45009</v>
      </c>
      <c r="E812" s="10">
        <v>44959</v>
      </c>
      <c r="F812" t="s">
        <v>54</v>
      </c>
      <c r="G812">
        <v>260.02999999999997</v>
      </c>
      <c r="H812">
        <v>4</v>
      </c>
      <c r="I812">
        <v>1</v>
      </c>
      <c r="J812" t="s">
        <v>19</v>
      </c>
      <c r="K812" t="s">
        <v>20</v>
      </c>
      <c r="L812" t="s">
        <v>56</v>
      </c>
      <c r="M812" t="s">
        <v>36</v>
      </c>
      <c r="N812" t="s">
        <v>45</v>
      </c>
      <c r="O812">
        <f>Table2[[#This Row],[check_out_date]]-Table2[[#This Row],[check_in_date]]</f>
        <v>4</v>
      </c>
      <c r="P812">
        <f>Table2[[#This Row],[num_adults]]+Table2[[#This Row],[num_children]]</f>
        <v>5</v>
      </c>
      <c r="Q812" s="3">
        <f>IF(OR(Table2[[#This Row],[booking_status]]="confirmed",Table2[[#This Row],[booking_status]]="checked-out"),Table2[[#This Row],[room_rate_per_night]]*Table2[[#This Row],[Num_Nights]],0)</f>
        <v>1040.1199999999999</v>
      </c>
      <c r="R812" t="str" cm="1">
        <f t="array" ref="R812">IFERROR(_xlfn.IFS(Table2[[#This Row],[booking_status]]="confirmed","Expected",Table2[[#This Row],[booking_status]]="checked-out","Actual"),"No Revenue")</f>
        <v>Actual</v>
      </c>
      <c r="S812" s="4">
        <f>Table2[[#This Row],[Revenue_Amount]]/Table2[[#This Row],[Num_Nights]]</f>
        <v>260.02999999999997</v>
      </c>
    </row>
    <row r="813" spans="1:19" x14ac:dyDescent="0.3">
      <c r="A813">
        <v>812</v>
      </c>
      <c r="B813" t="s">
        <v>14</v>
      </c>
      <c r="C813" s="9">
        <v>45172</v>
      </c>
      <c r="D813" s="9">
        <v>45180</v>
      </c>
      <c r="E813" s="10">
        <v>45159</v>
      </c>
      <c r="F813" t="s">
        <v>18</v>
      </c>
      <c r="G813">
        <v>160.91999999999999</v>
      </c>
      <c r="H813">
        <v>2</v>
      </c>
      <c r="I813">
        <v>0</v>
      </c>
      <c r="J813" t="s">
        <v>28</v>
      </c>
      <c r="K813" t="s">
        <v>44</v>
      </c>
      <c r="L813" t="s">
        <v>21</v>
      </c>
      <c r="M813" t="s">
        <v>36</v>
      </c>
      <c r="N813" t="s">
        <v>45</v>
      </c>
      <c r="O813">
        <f>Table2[[#This Row],[check_out_date]]-Table2[[#This Row],[check_in_date]]</f>
        <v>8</v>
      </c>
      <c r="P813">
        <f>Table2[[#This Row],[num_adults]]+Table2[[#This Row],[num_children]]</f>
        <v>2</v>
      </c>
      <c r="Q813" s="3">
        <f>IF(OR(Table2[[#This Row],[booking_status]]="confirmed",Table2[[#This Row],[booking_status]]="checked-out"),Table2[[#This Row],[room_rate_per_night]]*Table2[[#This Row],[Num_Nights]],0)</f>
        <v>1287.3599999999999</v>
      </c>
      <c r="R813" t="str" cm="1">
        <f t="array" ref="R813">IFERROR(_xlfn.IFS(Table2[[#This Row],[booking_status]]="confirmed","Expected",Table2[[#This Row],[booking_status]]="checked-out","Actual"),"No Revenue")</f>
        <v>Expected</v>
      </c>
      <c r="S813" s="4">
        <f>Table2[[#This Row],[Revenue_Amount]]/Table2[[#This Row],[Num_Nights]]</f>
        <v>160.91999999999999</v>
      </c>
    </row>
    <row r="814" spans="1:19" x14ac:dyDescent="0.3">
      <c r="A814">
        <v>813</v>
      </c>
      <c r="B814" t="s">
        <v>31</v>
      </c>
      <c r="C814" s="9">
        <v>45270</v>
      </c>
      <c r="D814" s="9">
        <v>45274</v>
      </c>
      <c r="E814" s="10">
        <v>45253</v>
      </c>
      <c r="F814" t="s">
        <v>27</v>
      </c>
      <c r="G814">
        <v>157.72</v>
      </c>
      <c r="H814">
        <v>1</v>
      </c>
      <c r="I814">
        <v>2</v>
      </c>
      <c r="J814" t="s">
        <v>28</v>
      </c>
      <c r="K814" t="s">
        <v>20</v>
      </c>
      <c r="L814" t="s">
        <v>21</v>
      </c>
      <c r="M814" t="s">
        <v>22</v>
      </c>
      <c r="N814" t="s">
        <v>41</v>
      </c>
      <c r="O814">
        <f>Table2[[#This Row],[check_out_date]]-Table2[[#This Row],[check_in_date]]</f>
        <v>4</v>
      </c>
      <c r="P814">
        <f>Table2[[#This Row],[num_adults]]+Table2[[#This Row],[num_children]]</f>
        <v>3</v>
      </c>
      <c r="Q814" s="3">
        <f>IF(OR(Table2[[#This Row],[booking_status]]="confirmed",Table2[[#This Row],[booking_status]]="checked-out"),Table2[[#This Row],[room_rate_per_night]]*Table2[[#This Row],[Num_Nights]],0)</f>
        <v>630.88</v>
      </c>
      <c r="R814" t="str" cm="1">
        <f t="array" ref="R814">IFERROR(_xlfn.IFS(Table2[[#This Row],[booking_status]]="confirmed","Expected",Table2[[#This Row],[booking_status]]="checked-out","Actual"),"No Revenue")</f>
        <v>Expected</v>
      </c>
      <c r="S814" s="4">
        <f>Table2[[#This Row],[Revenue_Amount]]/Table2[[#This Row],[Num_Nights]]</f>
        <v>157.72</v>
      </c>
    </row>
    <row r="815" spans="1:19" x14ac:dyDescent="0.3">
      <c r="A815">
        <v>814</v>
      </c>
      <c r="B815" t="s">
        <v>14</v>
      </c>
      <c r="C815" s="9">
        <v>45139</v>
      </c>
      <c r="D815" s="9">
        <v>45147</v>
      </c>
      <c r="E815" s="10">
        <v>45090</v>
      </c>
      <c r="F815" t="s">
        <v>27</v>
      </c>
      <c r="G815">
        <v>141.43</v>
      </c>
      <c r="H815">
        <v>3</v>
      </c>
      <c r="I815">
        <v>2</v>
      </c>
      <c r="J815" t="s">
        <v>28</v>
      </c>
      <c r="K815" t="s">
        <v>99</v>
      </c>
      <c r="L815" t="s">
        <v>56</v>
      </c>
      <c r="M815" t="s">
        <v>36</v>
      </c>
      <c r="N815" t="s">
        <v>41</v>
      </c>
      <c r="O815">
        <f>Table2[[#This Row],[check_out_date]]-Table2[[#This Row],[check_in_date]]</f>
        <v>8</v>
      </c>
      <c r="P815">
        <f>Table2[[#This Row],[num_adults]]+Table2[[#This Row],[num_children]]</f>
        <v>5</v>
      </c>
      <c r="Q815" s="3">
        <f>IF(OR(Table2[[#This Row],[booking_status]]="confirmed",Table2[[#This Row],[booking_status]]="checked-out"),Table2[[#This Row],[room_rate_per_night]]*Table2[[#This Row],[Num_Nights]],0)</f>
        <v>1131.44</v>
      </c>
      <c r="R815" t="str" cm="1">
        <f t="array" ref="R815">IFERROR(_xlfn.IFS(Table2[[#This Row],[booking_status]]="confirmed","Expected",Table2[[#This Row],[booking_status]]="checked-out","Actual"),"No Revenue")</f>
        <v>Actual</v>
      </c>
      <c r="S815" s="4">
        <f>Table2[[#This Row],[Revenue_Amount]]/Table2[[#This Row],[Num_Nights]]</f>
        <v>141.43</v>
      </c>
    </row>
    <row r="816" spans="1:19" hidden="1" x14ac:dyDescent="0.3">
      <c r="A816">
        <v>815</v>
      </c>
      <c r="B816" t="s">
        <v>31</v>
      </c>
      <c r="C816" s="9">
        <v>45056</v>
      </c>
      <c r="D816" s="9">
        <v>45058</v>
      </c>
      <c r="E816" s="10">
        <v>45043</v>
      </c>
      <c r="F816" t="s">
        <v>27</v>
      </c>
      <c r="G816">
        <v>157.66</v>
      </c>
      <c r="H816">
        <v>1</v>
      </c>
      <c r="I816">
        <v>0</v>
      </c>
      <c r="J816" t="s">
        <v>35</v>
      </c>
      <c r="K816" t="s">
        <v>66</v>
      </c>
      <c r="L816" t="s">
        <v>60</v>
      </c>
      <c r="M816" t="s">
        <v>36</v>
      </c>
      <c r="N816" t="s">
        <v>41</v>
      </c>
      <c r="O816">
        <f>Table2[[#This Row],[check_out_date]]-Table2[[#This Row],[check_in_date]]</f>
        <v>2</v>
      </c>
      <c r="P816">
        <f>Table2[[#This Row],[num_adults]]+Table2[[#This Row],[num_children]]</f>
        <v>1</v>
      </c>
      <c r="Q816" s="3">
        <f>IF(OR(Table2[[#This Row],[booking_status]]="confirmed",Table2[[#This Row],[booking_status]]="checked-out"),Table2[[#This Row],[room_rate_per_night]]*Table2[[#This Row],[Num_Nights]],0)</f>
        <v>0</v>
      </c>
      <c r="R816" t="str" cm="1">
        <f t="array" ref="R816">IFERROR(_xlfn.IFS(Table2[[#This Row],[booking_status]]="confirmed","Expected",Table2[[#This Row],[booking_status]]="checked-out","Actual"),"No Revenue")</f>
        <v>No Revenue</v>
      </c>
      <c r="S816" s="4">
        <f>Table2[[#This Row],[Revenue_Amount]]/Table2[[#This Row],[Num_Nights]]</f>
        <v>0</v>
      </c>
    </row>
    <row r="817" spans="1:19" x14ac:dyDescent="0.3">
      <c r="A817">
        <v>816</v>
      </c>
      <c r="B817" t="s">
        <v>14</v>
      </c>
      <c r="C817" s="9">
        <v>45119</v>
      </c>
      <c r="D817" s="9">
        <v>45124</v>
      </c>
      <c r="E817" s="10">
        <v>45070</v>
      </c>
      <c r="F817" t="s">
        <v>49</v>
      </c>
      <c r="G817">
        <v>118.43</v>
      </c>
      <c r="H817">
        <v>2</v>
      </c>
      <c r="I817">
        <v>0</v>
      </c>
      <c r="J817" t="s">
        <v>28</v>
      </c>
      <c r="K817" t="s">
        <v>29</v>
      </c>
      <c r="L817" t="s">
        <v>21</v>
      </c>
      <c r="M817" t="s">
        <v>36</v>
      </c>
      <c r="N817" t="s">
        <v>45</v>
      </c>
      <c r="O817">
        <f>Table2[[#This Row],[check_out_date]]-Table2[[#This Row],[check_in_date]]</f>
        <v>5</v>
      </c>
      <c r="P817">
        <f>Table2[[#This Row],[num_adults]]+Table2[[#This Row],[num_children]]</f>
        <v>2</v>
      </c>
      <c r="Q817" s="3">
        <f>IF(OR(Table2[[#This Row],[booking_status]]="confirmed",Table2[[#This Row],[booking_status]]="checked-out"),Table2[[#This Row],[room_rate_per_night]]*Table2[[#This Row],[Num_Nights]],0)</f>
        <v>592.15000000000009</v>
      </c>
      <c r="R817" t="str" cm="1">
        <f t="array" ref="R817">IFERROR(_xlfn.IFS(Table2[[#This Row],[booking_status]]="confirmed","Expected",Table2[[#This Row],[booking_status]]="checked-out","Actual"),"No Revenue")</f>
        <v>Expected</v>
      </c>
      <c r="S817" s="4">
        <f>Table2[[#This Row],[Revenue_Amount]]/Table2[[#This Row],[Num_Nights]]</f>
        <v>118.43000000000002</v>
      </c>
    </row>
    <row r="818" spans="1:19" x14ac:dyDescent="0.3">
      <c r="A818">
        <v>817</v>
      </c>
      <c r="B818" t="s">
        <v>31</v>
      </c>
      <c r="C818" s="9">
        <v>45008</v>
      </c>
      <c r="D818" s="9">
        <v>45013</v>
      </c>
      <c r="E818" s="10">
        <v>44934</v>
      </c>
      <c r="F818" t="s">
        <v>49</v>
      </c>
      <c r="G818">
        <v>102.72</v>
      </c>
      <c r="H818">
        <v>1</v>
      </c>
      <c r="I818">
        <v>0</v>
      </c>
      <c r="J818" t="s">
        <v>28</v>
      </c>
      <c r="K818" t="s">
        <v>20</v>
      </c>
      <c r="L818" t="s">
        <v>21</v>
      </c>
      <c r="M818" t="s">
        <v>36</v>
      </c>
      <c r="N818" t="s">
        <v>41</v>
      </c>
      <c r="O818">
        <f>Table2[[#This Row],[check_out_date]]-Table2[[#This Row],[check_in_date]]</f>
        <v>5</v>
      </c>
      <c r="P818">
        <f>Table2[[#This Row],[num_adults]]+Table2[[#This Row],[num_children]]</f>
        <v>1</v>
      </c>
      <c r="Q818" s="3">
        <f>IF(OR(Table2[[#This Row],[booking_status]]="confirmed",Table2[[#This Row],[booking_status]]="checked-out"),Table2[[#This Row],[room_rate_per_night]]*Table2[[#This Row],[Num_Nights]],0)</f>
        <v>513.6</v>
      </c>
      <c r="R818" t="str" cm="1">
        <f t="array" ref="R818">IFERROR(_xlfn.IFS(Table2[[#This Row],[booking_status]]="confirmed","Expected",Table2[[#This Row],[booking_status]]="checked-out","Actual"),"No Revenue")</f>
        <v>Expected</v>
      </c>
      <c r="S818" s="4">
        <f>Table2[[#This Row],[Revenue_Amount]]/Table2[[#This Row],[Num_Nights]]</f>
        <v>102.72</v>
      </c>
    </row>
    <row r="819" spans="1:19" x14ac:dyDescent="0.3">
      <c r="A819">
        <v>818</v>
      </c>
      <c r="B819" t="s">
        <v>37</v>
      </c>
      <c r="C819" s="9">
        <v>45088</v>
      </c>
      <c r="D819" s="9">
        <v>45092</v>
      </c>
      <c r="E819" s="10">
        <v>45066</v>
      </c>
      <c r="F819" t="s">
        <v>49</v>
      </c>
      <c r="G819">
        <v>77.42</v>
      </c>
      <c r="H819">
        <v>2</v>
      </c>
      <c r="I819">
        <v>2</v>
      </c>
      <c r="J819" t="s">
        <v>28</v>
      </c>
      <c r="K819" t="s">
        <v>29</v>
      </c>
      <c r="L819" t="s">
        <v>21</v>
      </c>
      <c r="M819" t="s">
        <v>36</v>
      </c>
      <c r="N819" t="s">
        <v>41</v>
      </c>
      <c r="O819">
        <f>Table2[[#This Row],[check_out_date]]-Table2[[#This Row],[check_in_date]]</f>
        <v>4</v>
      </c>
      <c r="P819">
        <f>Table2[[#This Row],[num_adults]]+Table2[[#This Row],[num_children]]</f>
        <v>4</v>
      </c>
      <c r="Q819" s="3">
        <f>IF(OR(Table2[[#This Row],[booking_status]]="confirmed",Table2[[#This Row],[booking_status]]="checked-out"),Table2[[#This Row],[room_rate_per_night]]*Table2[[#This Row],[Num_Nights]],0)</f>
        <v>309.68</v>
      </c>
      <c r="R819" t="str" cm="1">
        <f t="array" ref="R819">IFERROR(_xlfn.IFS(Table2[[#This Row],[booking_status]]="confirmed","Expected",Table2[[#This Row],[booking_status]]="checked-out","Actual"),"No Revenue")</f>
        <v>Expected</v>
      </c>
      <c r="S819" s="4">
        <f>Table2[[#This Row],[Revenue_Amount]]/Table2[[#This Row],[Num_Nights]]</f>
        <v>77.42</v>
      </c>
    </row>
    <row r="820" spans="1:19" x14ac:dyDescent="0.3">
      <c r="A820">
        <v>819</v>
      </c>
      <c r="B820" t="s">
        <v>37</v>
      </c>
      <c r="C820" s="9">
        <v>45270</v>
      </c>
      <c r="D820" s="9">
        <v>45275</v>
      </c>
      <c r="E820" s="10">
        <v>45258</v>
      </c>
      <c r="F820" t="s">
        <v>27</v>
      </c>
      <c r="G820">
        <v>178.82</v>
      </c>
      <c r="H820">
        <v>2</v>
      </c>
      <c r="I820">
        <v>1</v>
      </c>
      <c r="J820" t="s">
        <v>94</v>
      </c>
      <c r="K820" t="s">
        <v>29</v>
      </c>
      <c r="L820" t="s">
        <v>56</v>
      </c>
      <c r="M820" t="s">
        <v>36</v>
      </c>
      <c r="N820" t="s">
        <v>41</v>
      </c>
      <c r="O820">
        <f>Table2[[#This Row],[check_out_date]]-Table2[[#This Row],[check_in_date]]</f>
        <v>5</v>
      </c>
      <c r="P820">
        <f>Table2[[#This Row],[num_adults]]+Table2[[#This Row],[num_children]]</f>
        <v>3</v>
      </c>
      <c r="Q820" s="3">
        <f>IF(OR(Table2[[#This Row],[booking_status]]="confirmed",Table2[[#This Row],[booking_status]]="checked-out"),Table2[[#This Row],[room_rate_per_night]]*Table2[[#This Row],[Num_Nights]],0)</f>
        <v>894.09999999999991</v>
      </c>
      <c r="R820" t="str" cm="1">
        <f t="array" ref="R820">IFERROR(_xlfn.IFS(Table2[[#This Row],[booking_status]]="confirmed","Expected",Table2[[#This Row],[booking_status]]="checked-out","Actual"),"No Revenue")</f>
        <v>Actual</v>
      </c>
      <c r="S820" s="4">
        <f>Table2[[#This Row],[Revenue_Amount]]/Table2[[#This Row],[Num_Nights]]</f>
        <v>178.82</v>
      </c>
    </row>
    <row r="821" spans="1:19" hidden="1" x14ac:dyDescent="0.3">
      <c r="A821">
        <v>820</v>
      </c>
      <c r="B821" t="s">
        <v>14</v>
      </c>
      <c r="C821" s="9">
        <v>45068</v>
      </c>
      <c r="D821" s="9">
        <v>45070</v>
      </c>
      <c r="E821" s="10">
        <v>45044</v>
      </c>
      <c r="F821" t="s">
        <v>18</v>
      </c>
      <c r="G821">
        <v>267.11</v>
      </c>
      <c r="H821">
        <v>2</v>
      </c>
      <c r="I821">
        <v>0</v>
      </c>
      <c r="J821" t="s">
        <v>35</v>
      </c>
      <c r="K821" t="s">
        <v>44</v>
      </c>
      <c r="L821" t="s">
        <v>21</v>
      </c>
      <c r="M821" t="s">
        <v>22</v>
      </c>
      <c r="N821" t="s">
        <v>41</v>
      </c>
      <c r="O821">
        <f>Table2[[#This Row],[check_out_date]]-Table2[[#This Row],[check_in_date]]</f>
        <v>2</v>
      </c>
      <c r="P821">
        <f>Table2[[#This Row],[num_adults]]+Table2[[#This Row],[num_children]]</f>
        <v>2</v>
      </c>
      <c r="Q821" s="3">
        <f>IF(OR(Table2[[#This Row],[booking_status]]="confirmed",Table2[[#This Row],[booking_status]]="checked-out"),Table2[[#This Row],[room_rate_per_night]]*Table2[[#This Row],[Num_Nights]],0)</f>
        <v>534.22</v>
      </c>
      <c r="R821" t="str" cm="1">
        <f t="array" ref="R821">IFERROR(_xlfn.IFS(Table2[[#This Row],[booking_status]]="confirmed","Expected",Table2[[#This Row],[booking_status]]="checked-out","Actual"),"No Revenue")</f>
        <v>Expected</v>
      </c>
      <c r="S821" s="4">
        <f>Table2[[#This Row],[Revenue_Amount]]/Table2[[#This Row],[Num_Nights]]</f>
        <v>267.11</v>
      </c>
    </row>
    <row r="822" spans="1:19" hidden="1" x14ac:dyDescent="0.3">
      <c r="A822">
        <v>821</v>
      </c>
      <c r="B822" t="s">
        <v>14</v>
      </c>
      <c r="C822" s="9">
        <v>45289</v>
      </c>
      <c r="D822" s="9">
        <v>45296</v>
      </c>
      <c r="E822" s="10">
        <v>45253</v>
      </c>
      <c r="F822" t="s">
        <v>54</v>
      </c>
      <c r="G822">
        <v>380.64</v>
      </c>
      <c r="H822">
        <v>1</v>
      </c>
      <c r="I822">
        <v>1</v>
      </c>
      <c r="J822" t="s">
        <v>35</v>
      </c>
      <c r="K822" t="s">
        <v>20</v>
      </c>
      <c r="L822" t="s">
        <v>70</v>
      </c>
      <c r="M822" t="s">
        <v>36</v>
      </c>
      <c r="N822" t="s">
        <v>45</v>
      </c>
      <c r="O822">
        <f>Table2[[#This Row],[check_out_date]]-Table2[[#This Row],[check_in_date]]</f>
        <v>7</v>
      </c>
      <c r="P822">
        <f>Table2[[#This Row],[num_adults]]+Table2[[#This Row],[num_children]]</f>
        <v>2</v>
      </c>
      <c r="Q822" s="3">
        <f>IF(OR(Table2[[#This Row],[booking_status]]="confirmed",Table2[[#This Row],[booking_status]]="checked-out"),Table2[[#This Row],[room_rate_per_night]]*Table2[[#This Row],[Num_Nights]],0)</f>
        <v>0</v>
      </c>
      <c r="R822" t="str" cm="1">
        <f t="array" ref="R822">IFERROR(_xlfn.IFS(Table2[[#This Row],[booking_status]]="confirmed","Expected",Table2[[#This Row],[booking_status]]="checked-out","Actual"),"No Revenue")</f>
        <v>No Revenue</v>
      </c>
      <c r="S822" s="4">
        <f>Table2[[#This Row],[Revenue_Amount]]/Table2[[#This Row],[Num_Nights]]</f>
        <v>0</v>
      </c>
    </row>
    <row r="823" spans="1:19" hidden="1" x14ac:dyDescent="0.3">
      <c r="A823">
        <v>822</v>
      </c>
      <c r="B823" t="s">
        <v>14</v>
      </c>
      <c r="C823" s="9">
        <v>45245</v>
      </c>
      <c r="D823" s="9">
        <v>45250</v>
      </c>
      <c r="E823" s="10">
        <v>45221</v>
      </c>
      <c r="F823" t="s">
        <v>49</v>
      </c>
      <c r="G823">
        <v>72.040000000000006</v>
      </c>
      <c r="H823">
        <v>1</v>
      </c>
      <c r="I823">
        <v>0</v>
      </c>
      <c r="J823" t="s">
        <v>35</v>
      </c>
      <c r="K823" t="s">
        <v>29</v>
      </c>
      <c r="L823" t="s">
        <v>21</v>
      </c>
      <c r="M823" t="s">
        <v>22</v>
      </c>
      <c r="N823" t="s">
        <v>23</v>
      </c>
      <c r="O823">
        <f>Table2[[#This Row],[check_out_date]]-Table2[[#This Row],[check_in_date]]</f>
        <v>5</v>
      </c>
      <c r="P823">
        <f>Table2[[#This Row],[num_adults]]+Table2[[#This Row],[num_children]]</f>
        <v>1</v>
      </c>
      <c r="Q823" s="3">
        <f>IF(OR(Table2[[#This Row],[booking_status]]="confirmed",Table2[[#This Row],[booking_status]]="checked-out"),Table2[[#This Row],[room_rate_per_night]]*Table2[[#This Row],[Num_Nights]],0)</f>
        <v>360.20000000000005</v>
      </c>
      <c r="R823" t="str" cm="1">
        <f t="array" ref="R823">IFERROR(_xlfn.IFS(Table2[[#This Row],[booking_status]]="confirmed","Expected",Table2[[#This Row],[booking_status]]="checked-out","Actual"),"No Revenue")</f>
        <v>Expected</v>
      </c>
      <c r="S823" s="4">
        <f>Table2[[#This Row],[Revenue_Amount]]/Table2[[#This Row],[Num_Nights]]</f>
        <v>72.040000000000006</v>
      </c>
    </row>
    <row r="824" spans="1:19" x14ac:dyDescent="0.3">
      <c r="A824">
        <v>823</v>
      </c>
      <c r="B824" t="s">
        <v>37</v>
      </c>
      <c r="C824" s="9">
        <v>45242</v>
      </c>
      <c r="D824" s="9">
        <v>45245</v>
      </c>
      <c r="E824" s="10">
        <v>45240</v>
      </c>
      <c r="F824" t="s">
        <v>27</v>
      </c>
      <c r="G824">
        <v>186.08</v>
      </c>
      <c r="H824">
        <v>2</v>
      </c>
      <c r="I824">
        <v>2</v>
      </c>
      <c r="J824" t="s">
        <v>94</v>
      </c>
      <c r="K824" t="s">
        <v>29</v>
      </c>
      <c r="L824" t="s">
        <v>56</v>
      </c>
      <c r="M824" t="s">
        <v>36</v>
      </c>
      <c r="N824" t="s">
        <v>41</v>
      </c>
      <c r="O824">
        <f>Table2[[#This Row],[check_out_date]]-Table2[[#This Row],[check_in_date]]</f>
        <v>3</v>
      </c>
      <c r="P824">
        <f>Table2[[#This Row],[num_adults]]+Table2[[#This Row],[num_children]]</f>
        <v>4</v>
      </c>
      <c r="Q824" s="3">
        <f>IF(OR(Table2[[#This Row],[booking_status]]="confirmed",Table2[[#This Row],[booking_status]]="checked-out"),Table2[[#This Row],[room_rate_per_night]]*Table2[[#This Row],[Num_Nights]],0)</f>
        <v>558.24</v>
      </c>
      <c r="R824" t="str" cm="1">
        <f t="array" ref="R824">IFERROR(_xlfn.IFS(Table2[[#This Row],[booking_status]]="confirmed","Expected",Table2[[#This Row],[booking_status]]="checked-out","Actual"),"No Revenue")</f>
        <v>Actual</v>
      </c>
      <c r="S824" s="4">
        <f>Table2[[#This Row],[Revenue_Amount]]/Table2[[#This Row],[Num_Nights]]</f>
        <v>186.08</v>
      </c>
    </row>
    <row r="825" spans="1:19" x14ac:dyDescent="0.3">
      <c r="A825">
        <v>824</v>
      </c>
      <c r="B825" t="s">
        <v>31</v>
      </c>
      <c r="C825" s="9">
        <v>44982</v>
      </c>
      <c r="D825" s="9">
        <v>44986</v>
      </c>
      <c r="E825" s="10">
        <v>44914</v>
      </c>
      <c r="F825" t="s">
        <v>54</v>
      </c>
      <c r="G825">
        <v>394.7</v>
      </c>
      <c r="H825">
        <v>2</v>
      </c>
      <c r="I825">
        <v>0</v>
      </c>
      <c r="J825" t="s">
        <v>19</v>
      </c>
      <c r="K825" t="s">
        <v>20</v>
      </c>
      <c r="L825" t="s">
        <v>21</v>
      </c>
      <c r="M825" t="s">
        <v>36</v>
      </c>
      <c r="N825" t="s">
        <v>30</v>
      </c>
      <c r="O825">
        <f>Table2[[#This Row],[check_out_date]]-Table2[[#This Row],[check_in_date]]</f>
        <v>4</v>
      </c>
      <c r="P825">
        <f>Table2[[#This Row],[num_adults]]+Table2[[#This Row],[num_children]]</f>
        <v>2</v>
      </c>
      <c r="Q825" s="3">
        <f>IF(OR(Table2[[#This Row],[booking_status]]="confirmed",Table2[[#This Row],[booking_status]]="checked-out"),Table2[[#This Row],[room_rate_per_night]]*Table2[[#This Row],[Num_Nights]],0)</f>
        <v>1578.8</v>
      </c>
      <c r="R825" t="str" cm="1">
        <f t="array" ref="R825">IFERROR(_xlfn.IFS(Table2[[#This Row],[booking_status]]="confirmed","Expected",Table2[[#This Row],[booking_status]]="checked-out","Actual"),"No Revenue")</f>
        <v>Expected</v>
      </c>
      <c r="S825" s="4">
        <f>Table2[[#This Row],[Revenue_Amount]]/Table2[[#This Row],[Num_Nights]]</f>
        <v>394.7</v>
      </c>
    </row>
    <row r="826" spans="1:19" x14ac:dyDescent="0.3">
      <c r="A826">
        <v>825</v>
      </c>
      <c r="B826" t="s">
        <v>31</v>
      </c>
      <c r="C826" s="9">
        <v>44955</v>
      </c>
      <c r="D826" s="9">
        <v>44963</v>
      </c>
      <c r="E826" s="10">
        <v>44919</v>
      </c>
      <c r="F826" t="s">
        <v>27</v>
      </c>
      <c r="G826">
        <v>130.62</v>
      </c>
      <c r="H826">
        <v>1</v>
      </c>
      <c r="I826">
        <v>0</v>
      </c>
      <c r="J826" t="s">
        <v>19</v>
      </c>
      <c r="K826" t="s">
        <v>20</v>
      </c>
      <c r="L826" t="s">
        <v>60</v>
      </c>
      <c r="M826" t="s">
        <v>22</v>
      </c>
      <c r="N826" t="s">
        <v>41</v>
      </c>
      <c r="O826">
        <f>Table2[[#This Row],[check_out_date]]-Table2[[#This Row],[check_in_date]]</f>
        <v>8</v>
      </c>
      <c r="P826">
        <f>Table2[[#This Row],[num_adults]]+Table2[[#This Row],[num_children]]</f>
        <v>1</v>
      </c>
      <c r="Q826" s="3">
        <f>IF(OR(Table2[[#This Row],[booking_status]]="confirmed",Table2[[#This Row],[booking_status]]="checked-out"),Table2[[#This Row],[room_rate_per_night]]*Table2[[#This Row],[Num_Nights]],0)</f>
        <v>0</v>
      </c>
      <c r="R826" t="str" cm="1">
        <f t="array" ref="R826">IFERROR(_xlfn.IFS(Table2[[#This Row],[booking_status]]="confirmed","Expected",Table2[[#This Row],[booking_status]]="checked-out","Actual"),"No Revenue")</f>
        <v>No Revenue</v>
      </c>
      <c r="S826" s="4">
        <f>Table2[[#This Row],[Revenue_Amount]]/Table2[[#This Row],[Num_Nights]]</f>
        <v>0</v>
      </c>
    </row>
    <row r="827" spans="1:19" x14ac:dyDescent="0.3">
      <c r="A827">
        <v>826</v>
      </c>
      <c r="B827" t="s">
        <v>14</v>
      </c>
      <c r="C827" s="9">
        <v>44999</v>
      </c>
      <c r="D827" s="9">
        <v>45003</v>
      </c>
      <c r="E827" s="10">
        <v>44990</v>
      </c>
      <c r="F827" t="s">
        <v>27</v>
      </c>
      <c r="G827">
        <v>125.65</v>
      </c>
      <c r="H827">
        <v>2</v>
      </c>
      <c r="I827">
        <v>2</v>
      </c>
      <c r="J827" t="s">
        <v>28</v>
      </c>
      <c r="K827" t="s">
        <v>29</v>
      </c>
      <c r="L827" t="s">
        <v>21</v>
      </c>
      <c r="M827" t="s">
        <v>36</v>
      </c>
      <c r="N827" t="s">
        <v>41</v>
      </c>
      <c r="O827">
        <f>Table2[[#This Row],[check_out_date]]-Table2[[#This Row],[check_in_date]]</f>
        <v>4</v>
      </c>
      <c r="P827">
        <f>Table2[[#This Row],[num_adults]]+Table2[[#This Row],[num_children]]</f>
        <v>4</v>
      </c>
      <c r="Q827" s="3">
        <f>IF(OR(Table2[[#This Row],[booking_status]]="confirmed",Table2[[#This Row],[booking_status]]="checked-out"),Table2[[#This Row],[room_rate_per_night]]*Table2[[#This Row],[Num_Nights]],0)</f>
        <v>502.6</v>
      </c>
      <c r="R827" t="str" cm="1">
        <f t="array" ref="R827">IFERROR(_xlfn.IFS(Table2[[#This Row],[booking_status]]="confirmed","Expected",Table2[[#This Row],[booking_status]]="checked-out","Actual"),"No Revenue")</f>
        <v>Expected</v>
      </c>
      <c r="S827" s="4">
        <f>Table2[[#This Row],[Revenue_Amount]]/Table2[[#This Row],[Num_Nights]]</f>
        <v>125.65</v>
      </c>
    </row>
    <row r="828" spans="1:19" x14ac:dyDescent="0.3">
      <c r="A828">
        <v>827</v>
      </c>
      <c r="B828" t="s">
        <v>37</v>
      </c>
      <c r="C828" s="9">
        <v>44952</v>
      </c>
      <c r="D828" s="9">
        <v>44959</v>
      </c>
      <c r="E828" s="10">
        <v>44944</v>
      </c>
      <c r="F828" t="s">
        <v>18</v>
      </c>
      <c r="G828">
        <v>232.97</v>
      </c>
      <c r="H828">
        <v>3</v>
      </c>
      <c r="I828">
        <v>0</v>
      </c>
      <c r="J828" t="s">
        <v>28</v>
      </c>
      <c r="K828" t="s">
        <v>44</v>
      </c>
      <c r="L828" t="s">
        <v>21</v>
      </c>
      <c r="M828" t="s">
        <v>36</v>
      </c>
      <c r="N828" t="s">
        <v>41</v>
      </c>
      <c r="O828">
        <f>Table2[[#This Row],[check_out_date]]-Table2[[#This Row],[check_in_date]]</f>
        <v>7</v>
      </c>
      <c r="P828">
        <f>Table2[[#This Row],[num_adults]]+Table2[[#This Row],[num_children]]</f>
        <v>3</v>
      </c>
      <c r="Q828" s="3">
        <f>IF(OR(Table2[[#This Row],[booking_status]]="confirmed",Table2[[#This Row],[booking_status]]="checked-out"),Table2[[#This Row],[room_rate_per_night]]*Table2[[#This Row],[Num_Nights]],0)</f>
        <v>1630.79</v>
      </c>
      <c r="R828" t="str" cm="1">
        <f t="array" ref="R828">IFERROR(_xlfn.IFS(Table2[[#This Row],[booking_status]]="confirmed","Expected",Table2[[#This Row],[booking_status]]="checked-out","Actual"),"No Revenue")</f>
        <v>Expected</v>
      </c>
      <c r="S828" s="4">
        <f>Table2[[#This Row],[Revenue_Amount]]/Table2[[#This Row],[Num_Nights]]</f>
        <v>232.97</v>
      </c>
    </row>
    <row r="829" spans="1:19" x14ac:dyDescent="0.3">
      <c r="A829">
        <v>828</v>
      </c>
      <c r="B829" t="s">
        <v>50</v>
      </c>
      <c r="C829" s="9">
        <v>45273</v>
      </c>
      <c r="D829" s="9">
        <v>45275</v>
      </c>
      <c r="E829" s="10">
        <v>45248</v>
      </c>
      <c r="F829" t="s">
        <v>49</v>
      </c>
      <c r="G829">
        <v>135.69999999999999</v>
      </c>
      <c r="H829">
        <v>2</v>
      </c>
      <c r="I829">
        <v>2</v>
      </c>
      <c r="J829" t="s">
        <v>19</v>
      </c>
      <c r="K829" t="s">
        <v>66</v>
      </c>
      <c r="L829" t="s">
        <v>56</v>
      </c>
      <c r="M829" t="s">
        <v>36</v>
      </c>
      <c r="N829" t="s">
        <v>45</v>
      </c>
      <c r="O829">
        <f>Table2[[#This Row],[check_out_date]]-Table2[[#This Row],[check_in_date]]</f>
        <v>2</v>
      </c>
      <c r="P829">
        <f>Table2[[#This Row],[num_adults]]+Table2[[#This Row],[num_children]]</f>
        <v>4</v>
      </c>
      <c r="Q829" s="3">
        <f>IF(OR(Table2[[#This Row],[booking_status]]="confirmed",Table2[[#This Row],[booking_status]]="checked-out"),Table2[[#This Row],[room_rate_per_night]]*Table2[[#This Row],[Num_Nights]],0)</f>
        <v>271.39999999999998</v>
      </c>
      <c r="R829" t="str" cm="1">
        <f t="array" ref="R829">IFERROR(_xlfn.IFS(Table2[[#This Row],[booking_status]]="confirmed","Expected",Table2[[#This Row],[booking_status]]="checked-out","Actual"),"No Revenue")</f>
        <v>Actual</v>
      </c>
      <c r="S829" s="4">
        <f>Table2[[#This Row],[Revenue_Amount]]/Table2[[#This Row],[Num_Nights]]</f>
        <v>135.69999999999999</v>
      </c>
    </row>
    <row r="830" spans="1:19" x14ac:dyDescent="0.3">
      <c r="A830">
        <v>829</v>
      </c>
      <c r="B830" t="s">
        <v>50</v>
      </c>
      <c r="C830" s="9">
        <v>45264</v>
      </c>
      <c r="D830" s="9">
        <v>45276</v>
      </c>
      <c r="E830" s="10">
        <v>45214</v>
      </c>
      <c r="F830" t="s">
        <v>54</v>
      </c>
      <c r="G830">
        <v>348.92</v>
      </c>
      <c r="H830">
        <v>1</v>
      </c>
      <c r="I830">
        <v>2</v>
      </c>
      <c r="J830" t="s">
        <v>94</v>
      </c>
      <c r="K830" t="s">
        <v>66</v>
      </c>
      <c r="L830" t="s">
        <v>21</v>
      </c>
      <c r="M830" t="s">
        <v>36</v>
      </c>
      <c r="N830" t="s">
        <v>23</v>
      </c>
      <c r="O830">
        <f>Table2[[#This Row],[check_out_date]]-Table2[[#This Row],[check_in_date]]</f>
        <v>12</v>
      </c>
      <c r="P830">
        <f>Table2[[#This Row],[num_adults]]+Table2[[#This Row],[num_children]]</f>
        <v>3</v>
      </c>
      <c r="Q830" s="3">
        <f>IF(OR(Table2[[#This Row],[booking_status]]="confirmed",Table2[[#This Row],[booking_status]]="checked-out"),Table2[[#This Row],[room_rate_per_night]]*Table2[[#This Row],[Num_Nights]],0)</f>
        <v>4187.04</v>
      </c>
      <c r="R830" t="str" cm="1">
        <f t="array" ref="R830">IFERROR(_xlfn.IFS(Table2[[#This Row],[booking_status]]="confirmed","Expected",Table2[[#This Row],[booking_status]]="checked-out","Actual"),"No Revenue")</f>
        <v>Expected</v>
      </c>
      <c r="S830" s="4">
        <f>Table2[[#This Row],[Revenue_Amount]]/Table2[[#This Row],[Num_Nights]]</f>
        <v>348.92</v>
      </c>
    </row>
    <row r="831" spans="1:19" x14ac:dyDescent="0.3">
      <c r="A831">
        <v>830</v>
      </c>
      <c r="B831" t="s">
        <v>50</v>
      </c>
      <c r="C831" s="9">
        <v>45079</v>
      </c>
      <c r="D831" s="9">
        <v>45081</v>
      </c>
      <c r="E831" s="10">
        <v>45052</v>
      </c>
      <c r="F831" t="s">
        <v>27</v>
      </c>
      <c r="G831">
        <v>135.86000000000001</v>
      </c>
      <c r="H831">
        <v>2</v>
      </c>
      <c r="I831">
        <v>0</v>
      </c>
      <c r="J831" t="s">
        <v>19</v>
      </c>
      <c r="K831" t="s">
        <v>66</v>
      </c>
      <c r="L831" t="s">
        <v>56</v>
      </c>
      <c r="M831" t="s">
        <v>22</v>
      </c>
      <c r="N831" t="s">
        <v>41</v>
      </c>
      <c r="O831">
        <f>Table2[[#This Row],[check_out_date]]-Table2[[#This Row],[check_in_date]]</f>
        <v>2</v>
      </c>
      <c r="P831">
        <f>Table2[[#This Row],[num_adults]]+Table2[[#This Row],[num_children]]</f>
        <v>2</v>
      </c>
      <c r="Q831" s="3">
        <f>IF(OR(Table2[[#This Row],[booking_status]]="confirmed",Table2[[#This Row],[booking_status]]="checked-out"),Table2[[#This Row],[room_rate_per_night]]*Table2[[#This Row],[Num_Nights]],0)</f>
        <v>271.72000000000003</v>
      </c>
      <c r="R831" t="str" cm="1">
        <f t="array" ref="R831">IFERROR(_xlfn.IFS(Table2[[#This Row],[booking_status]]="confirmed","Expected",Table2[[#This Row],[booking_status]]="checked-out","Actual"),"No Revenue")</f>
        <v>Actual</v>
      </c>
      <c r="S831" s="4">
        <f>Table2[[#This Row],[Revenue_Amount]]/Table2[[#This Row],[Num_Nights]]</f>
        <v>135.86000000000001</v>
      </c>
    </row>
    <row r="832" spans="1:19" x14ac:dyDescent="0.3">
      <c r="A832">
        <v>831</v>
      </c>
      <c r="B832" t="s">
        <v>37</v>
      </c>
      <c r="C832" s="9">
        <v>45030</v>
      </c>
      <c r="D832" s="9">
        <v>45034</v>
      </c>
      <c r="E832" s="10">
        <v>45027</v>
      </c>
      <c r="F832" t="s">
        <v>27</v>
      </c>
      <c r="G832">
        <v>151.97</v>
      </c>
      <c r="H832">
        <v>1</v>
      </c>
      <c r="I832">
        <v>1</v>
      </c>
      <c r="J832" t="s">
        <v>28</v>
      </c>
      <c r="K832" t="s">
        <v>20</v>
      </c>
      <c r="L832" t="s">
        <v>21</v>
      </c>
      <c r="M832" t="s">
        <v>22</v>
      </c>
      <c r="N832" t="s">
        <v>41</v>
      </c>
      <c r="O832">
        <f>Table2[[#This Row],[check_out_date]]-Table2[[#This Row],[check_in_date]]</f>
        <v>4</v>
      </c>
      <c r="P832">
        <f>Table2[[#This Row],[num_adults]]+Table2[[#This Row],[num_children]]</f>
        <v>2</v>
      </c>
      <c r="Q832" s="3">
        <f>IF(OR(Table2[[#This Row],[booking_status]]="confirmed",Table2[[#This Row],[booking_status]]="checked-out"),Table2[[#This Row],[room_rate_per_night]]*Table2[[#This Row],[Num_Nights]],0)</f>
        <v>607.88</v>
      </c>
      <c r="R832" t="str" cm="1">
        <f t="array" ref="R832">IFERROR(_xlfn.IFS(Table2[[#This Row],[booking_status]]="confirmed","Expected",Table2[[#This Row],[booking_status]]="checked-out","Actual"),"No Revenue")</f>
        <v>Expected</v>
      </c>
      <c r="S832" s="4">
        <f>Table2[[#This Row],[Revenue_Amount]]/Table2[[#This Row],[Num_Nights]]</f>
        <v>151.97</v>
      </c>
    </row>
    <row r="833" spans="1:19" x14ac:dyDescent="0.3">
      <c r="A833">
        <v>832</v>
      </c>
      <c r="B833" t="s">
        <v>14</v>
      </c>
      <c r="C833" s="9">
        <v>45106</v>
      </c>
      <c r="D833" s="9">
        <v>45117</v>
      </c>
      <c r="E833" s="10">
        <v>45089</v>
      </c>
      <c r="F833" t="s">
        <v>54</v>
      </c>
      <c r="G833">
        <v>457.82</v>
      </c>
      <c r="H833">
        <v>4</v>
      </c>
      <c r="I833">
        <v>2</v>
      </c>
      <c r="J833" t="s">
        <v>55</v>
      </c>
      <c r="K833" t="s">
        <v>20</v>
      </c>
      <c r="L833" t="s">
        <v>21</v>
      </c>
      <c r="M833" t="s">
        <v>36</v>
      </c>
      <c r="N833" t="s">
        <v>41</v>
      </c>
      <c r="O833">
        <f>Table2[[#This Row],[check_out_date]]-Table2[[#This Row],[check_in_date]]</f>
        <v>11</v>
      </c>
      <c r="P833">
        <f>Table2[[#This Row],[num_adults]]+Table2[[#This Row],[num_children]]</f>
        <v>6</v>
      </c>
      <c r="Q833" s="3">
        <f>IF(OR(Table2[[#This Row],[booking_status]]="confirmed",Table2[[#This Row],[booking_status]]="checked-out"),Table2[[#This Row],[room_rate_per_night]]*Table2[[#This Row],[Num_Nights]],0)</f>
        <v>5036.0199999999995</v>
      </c>
      <c r="R833" t="str" cm="1">
        <f t="array" ref="R833">IFERROR(_xlfn.IFS(Table2[[#This Row],[booking_status]]="confirmed","Expected",Table2[[#This Row],[booking_status]]="checked-out","Actual"),"No Revenue")</f>
        <v>Expected</v>
      </c>
      <c r="S833" s="4">
        <f>Table2[[#This Row],[Revenue_Amount]]/Table2[[#This Row],[Num_Nights]]</f>
        <v>457.81999999999994</v>
      </c>
    </row>
    <row r="834" spans="1:19" x14ac:dyDescent="0.3">
      <c r="A834">
        <v>833</v>
      </c>
      <c r="B834" t="s">
        <v>37</v>
      </c>
      <c r="C834" s="9">
        <v>45281</v>
      </c>
      <c r="D834" s="9">
        <v>45283</v>
      </c>
      <c r="E834" s="10">
        <v>45228</v>
      </c>
      <c r="F834" t="s">
        <v>49</v>
      </c>
      <c r="G834">
        <v>120.26</v>
      </c>
      <c r="H834">
        <v>1</v>
      </c>
      <c r="I834">
        <v>0</v>
      </c>
      <c r="J834" t="s">
        <v>28</v>
      </c>
      <c r="K834" t="s">
        <v>66</v>
      </c>
      <c r="L834" t="s">
        <v>56</v>
      </c>
      <c r="M834" t="s">
        <v>36</v>
      </c>
      <c r="N834" t="s">
        <v>41</v>
      </c>
      <c r="O834">
        <f>Table2[[#This Row],[check_out_date]]-Table2[[#This Row],[check_in_date]]</f>
        <v>2</v>
      </c>
      <c r="P834">
        <f>Table2[[#This Row],[num_adults]]+Table2[[#This Row],[num_children]]</f>
        <v>1</v>
      </c>
      <c r="Q834" s="3">
        <f>IF(OR(Table2[[#This Row],[booking_status]]="confirmed",Table2[[#This Row],[booking_status]]="checked-out"),Table2[[#This Row],[room_rate_per_night]]*Table2[[#This Row],[Num_Nights]],0)</f>
        <v>240.52</v>
      </c>
      <c r="R834" t="str" cm="1">
        <f t="array" ref="R834">IFERROR(_xlfn.IFS(Table2[[#This Row],[booking_status]]="confirmed","Expected",Table2[[#This Row],[booking_status]]="checked-out","Actual"),"No Revenue")</f>
        <v>Actual</v>
      </c>
      <c r="S834" s="4">
        <f>Table2[[#This Row],[Revenue_Amount]]/Table2[[#This Row],[Num_Nights]]</f>
        <v>120.26</v>
      </c>
    </row>
    <row r="835" spans="1:19" x14ac:dyDescent="0.3">
      <c r="A835">
        <v>834</v>
      </c>
      <c r="B835" t="s">
        <v>31</v>
      </c>
      <c r="C835" s="9">
        <v>45291</v>
      </c>
      <c r="D835" s="9">
        <v>45294</v>
      </c>
      <c r="E835" s="10">
        <v>45281</v>
      </c>
      <c r="F835" t="s">
        <v>54</v>
      </c>
      <c r="G835">
        <v>352.43</v>
      </c>
      <c r="H835">
        <v>2</v>
      </c>
      <c r="I835">
        <v>1</v>
      </c>
      <c r="J835" t="s">
        <v>94</v>
      </c>
      <c r="K835" t="s">
        <v>20</v>
      </c>
      <c r="L835" t="s">
        <v>21</v>
      </c>
      <c r="M835" t="s">
        <v>36</v>
      </c>
      <c r="N835" t="s">
        <v>45</v>
      </c>
      <c r="O835">
        <f>Table2[[#This Row],[check_out_date]]-Table2[[#This Row],[check_in_date]]</f>
        <v>3</v>
      </c>
      <c r="P835">
        <f>Table2[[#This Row],[num_adults]]+Table2[[#This Row],[num_children]]</f>
        <v>3</v>
      </c>
      <c r="Q835" s="3">
        <f>IF(OR(Table2[[#This Row],[booking_status]]="confirmed",Table2[[#This Row],[booking_status]]="checked-out"),Table2[[#This Row],[room_rate_per_night]]*Table2[[#This Row],[Num_Nights]],0)</f>
        <v>1057.29</v>
      </c>
      <c r="R835" t="str" cm="1">
        <f t="array" ref="R835">IFERROR(_xlfn.IFS(Table2[[#This Row],[booking_status]]="confirmed","Expected",Table2[[#This Row],[booking_status]]="checked-out","Actual"),"No Revenue")</f>
        <v>Expected</v>
      </c>
      <c r="S835" s="4">
        <f>Table2[[#This Row],[Revenue_Amount]]/Table2[[#This Row],[Num_Nights]]</f>
        <v>352.43</v>
      </c>
    </row>
    <row r="836" spans="1:19" x14ac:dyDescent="0.3">
      <c r="A836">
        <v>835</v>
      </c>
      <c r="B836" t="s">
        <v>37</v>
      </c>
      <c r="C836" s="9">
        <v>45101</v>
      </c>
      <c r="D836" s="9">
        <v>45104</v>
      </c>
      <c r="E836" s="10">
        <v>45059</v>
      </c>
      <c r="F836" t="s">
        <v>27</v>
      </c>
      <c r="G836">
        <v>209.16</v>
      </c>
      <c r="H836">
        <v>2</v>
      </c>
      <c r="I836">
        <v>0</v>
      </c>
      <c r="J836" t="s">
        <v>19</v>
      </c>
      <c r="K836" t="s">
        <v>20</v>
      </c>
      <c r="L836" t="s">
        <v>56</v>
      </c>
      <c r="M836" t="s">
        <v>36</v>
      </c>
      <c r="N836" t="s">
        <v>41</v>
      </c>
      <c r="O836">
        <f>Table2[[#This Row],[check_out_date]]-Table2[[#This Row],[check_in_date]]</f>
        <v>3</v>
      </c>
      <c r="P836">
        <f>Table2[[#This Row],[num_adults]]+Table2[[#This Row],[num_children]]</f>
        <v>2</v>
      </c>
      <c r="Q836" s="3">
        <f>IF(OR(Table2[[#This Row],[booking_status]]="confirmed",Table2[[#This Row],[booking_status]]="checked-out"),Table2[[#This Row],[room_rate_per_night]]*Table2[[#This Row],[Num_Nights]],0)</f>
        <v>627.48</v>
      </c>
      <c r="R836" t="str" cm="1">
        <f t="array" ref="R836">IFERROR(_xlfn.IFS(Table2[[#This Row],[booking_status]]="confirmed","Expected",Table2[[#This Row],[booking_status]]="checked-out","Actual"),"No Revenue")</f>
        <v>Actual</v>
      </c>
      <c r="S836" s="4">
        <f>Table2[[#This Row],[Revenue_Amount]]/Table2[[#This Row],[Num_Nights]]</f>
        <v>209.16</v>
      </c>
    </row>
    <row r="837" spans="1:19" x14ac:dyDescent="0.3">
      <c r="A837">
        <v>836</v>
      </c>
      <c r="B837" t="s">
        <v>14</v>
      </c>
      <c r="C837" s="9">
        <v>45103</v>
      </c>
      <c r="D837" s="9">
        <v>45107</v>
      </c>
      <c r="E837" s="10">
        <v>45027</v>
      </c>
      <c r="F837" t="s">
        <v>49</v>
      </c>
      <c r="G837">
        <v>109.63</v>
      </c>
      <c r="H837">
        <v>1</v>
      </c>
      <c r="I837">
        <v>1</v>
      </c>
      <c r="J837" t="s">
        <v>94</v>
      </c>
      <c r="K837" t="s">
        <v>44</v>
      </c>
      <c r="L837" t="s">
        <v>56</v>
      </c>
      <c r="M837" t="s">
        <v>36</v>
      </c>
      <c r="N837" t="s">
        <v>23</v>
      </c>
      <c r="O837">
        <f>Table2[[#This Row],[check_out_date]]-Table2[[#This Row],[check_in_date]]</f>
        <v>4</v>
      </c>
      <c r="P837">
        <f>Table2[[#This Row],[num_adults]]+Table2[[#This Row],[num_children]]</f>
        <v>2</v>
      </c>
      <c r="Q837" s="3">
        <f>IF(OR(Table2[[#This Row],[booking_status]]="confirmed",Table2[[#This Row],[booking_status]]="checked-out"),Table2[[#This Row],[room_rate_per_night]]*Table2[[#This Row],[Num_Nights]],0)</f>
        <v>438.52</v>
      </c>
      <c r="R837" t="str" cm="1">
        <f t="array" ref="R837">IFERROR(_xlfn.IFS(Table2[[#This Row],[booking_status]]="confirmed","Expected",Table2[[#This Row],[booking_status]]="checked-out","Actual"),"No Revenue")</f>
        <v>Actual</v>
      </c>
      <c r="S837" s="4">
        <f>Table2[[#This Row],[Revenue_Amount]]/Table2[[#This Row],[Num_Nights]]</f>
        <v>109.63</v>
      </c>
    </row>
    <row r="838" spans="1:19" x14ac:dyDescent="0.3">
      <c r="A838">
        <v>837</v>
      </c>
      <c r="B838" t="s">
        <v>31</v>
      </c>
      <c r="C838" s="9">
        <v>45059</v>
      </c>
      <c r="D838" s="9">
        <v>45065</v>
      </c>
      <c r="E838" s="10">
        <v>45031</v>
      </c>
      <c r="F838" t="s">
        <v>49</v>
      </c>
      <c r="G838">
        <v>75.819999999999993</v>
      </c>
      <c r="H838">
        <v>2</v>
      </c>
      <c r="I838">
        <v>0</v>
      </c>
      <c r="J838" t="s">
        <v>94</v>
      </c>
      <c r="K838" t="s">
        <v>99</v>
      </c>
      <c r="L838" t="s">
        <v>21</v>
      </c>
      <c r="M838" t="s">
        <v>22</v>
      </c>
      <c r="N838" t="s">
        <v>41</v>
      </c>
      <c r="O838">
        <f>Table2[[#This Row],[check_out_date]]-Table2[[#This Row],[check_in_date]]</f>
        <v>6</v>
      </c>
      <c r="P838">
        <f>Table2[[#This Row],[num_adults]]+Table2[[#This Row],[num_children]]</f>
        <v>2</v>
      </c>
      <c r="Q838" s="3">
        <f>IF(OR(Table2[[#This Row],[booking_status]]="confirmed",Table2[[#This Row],[booking_status]]="checked-out"),Table2[[#This Row],[room_rate_per_night]]*Table2[[#This Row],[Num_Nights]],0)</f>
        <v>454.91999999999996</v>
      </c>
      <c r="R838" t="str" cm="1">
        <f t="array" ref="R838">IFERROR(_xlfn.IFS(Table2[[#This Row],[booking_status]]="confirmed","Expected",Table2[[#This Row],[booking_status]]="checked-out","Actual"),"No Revenue")</f>
        <v>Expected</v>
      </c>
      <c r="S838" s="4">
        <f>Table2[[#This Row],[Revenue_Amount]]/Table2[[#This Row],[Num_Nights]]</f>
        <v>75.819999999999993</v>
      </c>
    </row>
    <row r="839" spans="1:19" x14ac:dyDescent="0.3">
      <c r="A839">
        <v>838</v>
      </c>
      <c r="B839" t="s">
        <v>50</v>
      </c>
      <c r="C839" s="9">
        <v>45068</v>
      </c>
      <c r="D839" s="9">
        <v>45079</v>
      </c>
      <c r="E839" s="10">
        <v>45011</v>
      </c>
      <c r="F839" t="s">
        <v>27</v>
      </c>
      <c r="G839">
        <v>170.4</v>
      </c>
      <c r="H839">
        <v>1</v>
      </c>
      <c r="I839">
        <v>3</v>
      </c>
      <c r="J839" t="s">
        <v>19</v>
      </c>
      <c r="K839" t="s">
        <v>66</v>
      </c>
      <c r="L839" t="s">
        <v>56</v>
      </c>
      <c r="M839" t="s">
        <v>36</v>
      </c>
      <c r="N839" t="s">
        <v>41</v>
      </c>
      <c r="O839">
        <f>Table2[[#This Row],[check_out_date]]-Table2[[#This Row],[check_in_date]]</f>
        <v>11</v>
      </c>
      <c r="P839">
        <f>Table2[[#This Row],[num_adults]]+Table2[[#This Row],[num_children]]</f>
        <v>4</v>
      </c>
      <c r="Q839" s="3">
        <f>IF(OR(Table2[[#This Row],[booking_status]]="confirmed",Table2[[#This Row],[booking_status]]="checked-out"),Table2[[#This Row],[room_rate_per_night]]*Table2[[#This Row],[Num_Nights]],0)</f>
        <v>1874.4</v>
      </c>
      <c r="R839" t="str" cm="1">
        <f t="array" ref="R839">IFERROR(_xlfn.IFS(Table2[[#This Row],[booking_status]]="confirmed","Expected",Table2[[#This Row],[booking_status]]="checked-out","Actual"),"No Revenue")</f>
        <v>Actual</v>
      </c>
      <c r="S839" s="4">
        <f>Table2[[#This Row],[Revenue_Amount]]/Table2[[#This Row],[Num_Nights]]</f>
        <v>170.4</v>
      </c>
    </row>
    <row r="840" spans="1:19" x14ac:dyDescent="0.3">
      <c r="A840">
        <v>839</v>
      </c>
      <c r="B840" t="s">
        <v>50</v>
      </c>
      <c r="C840" s="9">
        <v>44976</v>
      </c>
      <c r="D840" s="9">
        <v>44980</v>
      </c>
      <c r="E840" s="10">
        <v>44964</v>
      </c>
      <c r="F840" t="s">
        <v>27</v>
      </c>
      <c r="G840">
        <v>219.5</v>
      </c>
      <c r="H840">
        <v>3</v>
      </c>
      <c r="I840">
        <v>0</v>
      </c>
      <c r="J840" t="s">
        <v>94</v>
      </c>
      <c r="K840" t="s">
        <v>99</v>
      </c>
      <c r="L840" t="s">
        <v>21</v>
      </c>
      <c r="M840" t="s">
        <v>36</v>
      </c>
      <c r="N840" t="s">
        <v>41</v>
      </c>
      <c r="O840">
        <f>Table2[[#This Row],[check_out_date]]-Table2[[#This Row],[check_in_date]]</f>
        <v>4</v>
      </c>
      <c r="P840">
        <f>Table2[[#This Row],[num_adults]]+Table2[[#This Row],[num_children]]</f>
        <v>3</v>
      </c>
      <c r="Q840" s="3">
        <f>IF(OR(Table2[[#This Row],[booking_status]]="confirmed",Table2[[#This Row],[booking_status]]="checked-out"),Table2[[#This Row],[room_rate_per_night]]*Table2[[#This Row],[Num_Nights]],0)</f>
        <v>878</v>
      </c>
      <c r="R840" t="str" cm="1">
        <f t="array" ref="R840">IFERROR(_xlfn.IFS(Table2[[#This Row],[booking_status]]="confirmed","Expected",Table2[[#This Row],[booking_status]]="checked-out","Actual"),"No Revenue")</f>
        <v>Expected</v>
      </c>
      <c r="S840" s="4">
        <f>Table2[[#This Row],[Revenue_Amount]]/Table2[[#This Row],[Num_Nights]]</f>
        <v>219.5</v>
      </c>
    </row>
    <row r="841" spans="1:19" x14ac:dyDescent="0.3">
      <c r="A841">
        <v>840</v>
      </c>
      <c r="B841" t="s">
        <v>37</v>
      </c>
      <c r="C841" s="9">
        <v>45264</v>
      </c>
      <c r="D841" s="9">
        <v>45267</v>
      </c>
      <c r="E841" s="10">
        <v>45255</v>
      </c>
      <c r="F841" t="s">
        <v>27</v>
      </c>
      <c r="G841">
        <v>133.49</v>
      </c>
      <c r="H841">
        <v>1</v>
      </c>
      <c r="I841">
        <v>1</v>
      </c>
      <c r="J841" t="s">
        <v>94</v>
      </c>
      <c r="K841" t="s">
        <v>29</v>
      </c>
      <c r="L841" t="s">
        <v>60</v>
      </c>
      <c r="M841" t="s">
        <v>36</v>
      </c>
      <c r="N841" t="s">
        <v>41</v>
      </c>
      <c r="O841">
        <f>Table2[[#This Row],[check_out_date]]-Table2[[#This Row],[check_in_date]]</f>
        <v>3</v>
      </c>
      <c r="P841">
        <f>Table2[[#This Row],[num_adults]]+Table2[[#This Row],[num_children]]</f>
        <v>2</v>
      </c>
      <c r="Q841" s="3">
        <f>IF(OR(Table2[[#This Row],[booking_status]]="confirmed",Table2[[#This Row],[booking_status]]="checked-out"),Table2[[#This Row],[room_rate_per_night]]*Table2[[#This Row],[Num_Nights]],0)</f>
        <v>0</v>
      </c>
      <c r="R841" t="str" cm="1">
        <f t="array" ref="R841">IFERROR(_xlfn.IFS(Table2[[#This Row],[booking_status]]="confirmed","Expected",Table2[[#This Row],[booking_status]]="checked-out","Actual"),"No Revenue")</f>
        <v>No Revenue</v>
      </c>
      <c r="S841" s="4">
        <f>Table2[[#This Row],[Revenue_Amount]]/Table2[[#This Row],[Num_Nights]]</f>
        <v>0</v>
      </c>
    </row>
    <row r="842" spans="1:19" x14ac:dyDescent="0.3">
      <c r="A842">
        <v>841</v>
      </c>
      <c r="B842" t="s">
        <v>37</v>
      </c>
      <c r="C842" s="9">
        <v>45269</v>
      </c>
      <c r="D842" s="9">
        <v>45273</v>
      </c>
      <c r="E842" s="10">
        <v>45250</v>
      </c>
      <c r="F842" t="s">
        <v>18</v>
      </c>
      <c r="G842">
        <v>275.18</v>
      </c>
      <c r="H842">
        <v>2</v>
      </c>
      <c r="I842">
        <v>1</v>
      </c>
      <c r="J842" t="s">
        <v>55</v>
      </c>
      <c r="K842" t="s">
        <v>44</v>
      </c>
      <c r="L842" t="s">
        <v>21</v>
      </c>
      <c r="M842" t="s">
        <v>36</v>
      </c>
      <c r="N842" t="s">
        <v>41</v>
      </c>
      <c r="O842">
        <f>Table2[[#This Row],[check_out_date]]-Table2[[#This Row],[check_in_date]]</f>
        <v>4</v>
      </c>
      <c r="P842">
        <f>Table2[[#This Row],[num_adults]]+Table2[[#This Row],[num_children]]</f>
        <v>3</v>
      </c>
      <c r="Q842" s="3">
        <f>IF(OR(Table2[[#This Row],[booking_status]]="confirmed",Table2[[#This Row],[booking_status]]="checked-out"),Table2[[#This Row],[room_rate_per_night]]*Table2[[#This Row],[Num_Nights]],0)</f>
        <v>1100.72</v>
      </c>
      <c r="R842" t="str" cm="1">
        <f t="array" ref="R842">IFERROR(_xlfn.IFS(Table2[[#This Row],[booking_status]]="confirmed","Expected",Table2[[#This Row],[booking_status]]="checked-out","Actual"),"No Revenue")</f>
        <v>Expected</v>
      </c>
      <c r="S842" s="4">
        <f>Table2[[#This Row],[Revenue_Amount]]/Table2[[#This Row],[Num_Nights]]</f>
        <v>275.18</v>
      </c>
    </row>
    <row r="843" spans="1:19" x14ac:dyDescent="0.3">
      <c r="A843">
        <v>842</v>
      </c>
      <c r="B843" t="s">
        <v>14</v>
      </c>
      <c r="C843" s="9">
        <v>45104</v>
      </c>
      <c r="D843" s="9">
        <v>45107</v>
      </c>
      <c r="E843" s="10">
        <v>45038</v>
      </c>
      <c r="F843" t="s">
        <v>27</v>
      </c>
      <c r="G843">
        <v>100.3</v>
      </c>
      <c r="H843">
        <v>3</v>
      </c>
      <c r="I843">
        <v>1</v>
      </c>
      <c r="J843" t="s">
        <v>94</v>
      </c>
      <c r="K843" t="s">
        <v>20</v>
      </c>
      <c r="L843" t="s">
        <v>21</v>
      </c>
      <c r="M843" t="s">
        <v>36</v>
      </c>
      <c r="N843" t="s">
        <v>30</v>
      </c>
      <c r="O843">
        <f>Table2[[#This Row],[check_out_date]]-Table2[[#This Row],[check_in_date]]</f>
        <v>3</v>
      </c>
      <c r="P843">
        <f>Table2[[#This Row],[num_adults]]+Table2[[#This Row],[num_children]]</f>
        <v>4</v>
      </c>
      <c r="Q843" s="3">
        <f>IF(OR(Table2[[#This Row],[booking_status]]="confirmed",Table2[[#This Row],[booking_status]]="checked-out"),Table2[[#This Row],[room_rate_per_night]]*Table2[[#This Row],[Num_Nights]],0)</f>
        <v>300.89999999999998</v>
      </c>
      <c r="R843" t="str" cm="1">
        <f t="array" ref="R843">IFERROR(_xlfn.IFS(Table2[[#This Row],[booking_status]]="confirmed","Expected",Table2[[#This Row],[booking_status]]="checked-out","Actual"),"No Revenue")</f>
        <v>Expected</v>
      </c>
      <c r="S843" s="4">
        <f>Table2[[#This Row],[Revenue_Amount]]/Table2[[#This Row],[Num_Nights]]</f>
        <v>100.3</v>
      </c>
    </row>
    <row r="844" spans="1:19" x14ac:dyDescent="0.3">
      <c r="A844">
        <v>843</v>
      </c>
      <c r="B844" t="s">
        <v>37</v>
      </c>
      <c r="C844" s="9">
        <v>45067</v>
      </c>
      <c r="D844" s="9">
        <v>45070</v>
      </c>
      <c r="E844" s="10">
        <v>45062</v>
      </c>
      <c r="F844" t="s">
        <v>27</v>
      </c>
      <c r="G844">
        <v>190.78</v>
      </c>
      <c r="H844">
        <v>4</v>
      </c>
      <c r="I844">
        <v>0</v>
      </c>
      <c r="J844" t="s">
        <v>28</v>
      </c>
      <c r="K844" t="s">
        <v>44</v>
      </c>
      <c r="L844" t="s">
        <v>60</v>
      </c>
      <c r="M844" t="s">
        <v>36</v>
      </c>
      <c r="N844" t="s">
        <v>30</v>
      </c>
      <c r="O844">
        <f>Table2[[#This Row],[check_out_date]]-Table2[[#This Row],[check_in_date]]</f>
        <v>3</v>
      </c>
      <c r="P844">
        <f>Table2[[#This Row],[num_adults]]+Table2[[#This Row],[num_children]]</f>
        <v>4</v>
      </c>
      <c r="Q844" s="3">
        <f>IF(OR(Table2[[#This Row],[booking_status]]="confirmed",Table2[[#This Row],[booking_status]]="checked-out"),Table2[[#This Row],[room_rate_per_night]]*Table2[[#This Row],[Num_Nights]],0)</f>
        <v>0</v>
      </c>
      <c r="R844" t="str" cm="1">
        <f t="array" ref="R844">IFERROR(_xlfn.IFS(Table2[[#This Row],[booking_status]]="confirmed","Expected",Table2[[#This Row],[booking_status]]="checked-out","Actual"),"No Revenue")</f>
        <v>No Revenue</v>
      </c>
      <c r="S844" s="4">
        <f>Table2[[#This Row],[Revenue_Amount]]/Table2[[#This Row],[Num_Nights]]</f>
        <v>0</v>
      </c>
    </row>
    <row r="845" spans="1:19" x14ac:dyDescent="0.3">
      <c r="A845">
        <v>844</v>
      </c>
      <c r="B845" t="s">
        <v>14</v>
      </c>
      <c r="C845" s="9">
        <v>44946</v>
      </c>
      <c r="D845" s="9">
        <v>44952</v>
      </c>
      <c r="E845" s="10">
        <v>44885</v>
      </c>
      <c r="F845" t="s">
        <v>54</v>
      </c>
      <c r="G845">
        <v>287.12</v>
      </c>
      <c r="H845">
        <v>2</v>
      </c>
      <c r="I845">
        <v>2</v>
      </c>
      <c r="J845" t="s">
        <v>28</v>
      </c>
      <c r="K845" t="s">
        <v>99</v>
      </c>
      <c r="L845" t="s">
        <v>21</v>
      </c>
      <c r="M845" t="s">
        <v>36</v>
      </c>
      <c r="N845" t="s">
        <v>95</v>
      </c>
      <c r="O845">
        <f>Table2[[#This Row],[check_out_date]]-Table2[[#This Row],[check_in_date]]</f>
        <v>6</v>
      </c>
      <c r="P845">
        <f>Table2[[#This Row],[num_adults]]+Table2[[#This Row],[num_children]]</f>
        <v>4</v>
      </c>
      <c r="Q845" s="3">
        <f>IF(OR(Table2[[#This Row],[booking_status]]="confirmed",Table2[[#This Row],[booking_status]]="checked-out"),Table2[[#This Row],[room_rate_per_night]]*Table2[[#This Row],[Num_Nights]],0)</f>
        <v>1722.72</v>
      </c>
      <c r="R845" t="str" cm="1">
        <f t="array" ref="R845">IFERROR(_xlfn.IFS(Table2[[#This Row],[booking_status]]="confirmed","Expected",Table2[[#This Row],[booking_status]]="checked-out","Actual"),"No Revenue")</f>
        <v>Expected</v>
      </c>
      <c r="S845" s="4">
        <f>Table2[[#This Row],[Revenue_Amount]]/Table2[[#This Row],[Num_Nights]]</f>
        <v>287.12</v>
      </c>
    </row>
    <row r="846" spans="1:19" x14ac:dyDescent="0.3">
      <c r="A846">
        <v>845</v>
      </c>
      <c r="B846" t="s">
        <v>50</v>
      </c>
      <c r="C846" s="9">
        <v>45000</v>
      </c>
      <c r="D846" s="9">
        <v>45007</v>
      </c>
      <c r="E846" s="10">
        <v>44973</v>
      </c>
      <c r="F846" t="s">
        <v>54</v>
      </c>
      <c r="G846">
        <v>563.23</v>
      </c>
      <c r="H846">
        <v>4</v>
      </c>
      <c r="I846">
        <v>0</v>
      </c>
      <c r="J846" t="s">
        <v>28</v>
      </c>
      <c r="K846" t="s">
        <v>44</v>
      </c>
      <c r="L846" t="s">
        <v>56</v>
      </c>
      <c r="M846" t="s">
        <v>36</v>
      </c>
      <c r="N846" t="s">
        <v>95</v>
      </c>
      <c r="O846">
        <f>Table2[[#This Row],[check_out_date]]-Table2[[#This Row],[check_in_date]]</f>
        <v>7</v>
      </c>
      <c r="P846">
        <f>Table2[[#This Row],[num_adults]]+Table2[[#This Row],[num_children]]</f>
        <v>4</v>
      </c>
      <c r="Q846" s="3">
        <f>IF(OR(Table2[[#This Row],[booking_status]]="confirmed",Table2[[#This Row],[booking_status]]="checked-out"),Table2[[#This Row],[room_rate_per_night]]*Table2[[#This Row],[Num_Nights]],0)</f>
        <v>3942.61</v>
      </c>
      <c r="R846" t="str" cm="1">
        <f t="array" ref="R846">IFERROR(_xlfn.IFS(Table2[[#This Row],[booking_status]]="confirmed","Expected",Table2[[#This Row],[booking_status]]="checked-out","Actual"),"No Revenue")</f>
        <v>Actual</v>
      </c>
      <c r="S846" s="4">
        <f>Table2[[#This Row],[Revenue_Amount]]/Table2[[#This Row],[Num_Nights]]</f>
        <v>563.23</v>
      </c>
    </row>
    <row r="847" spans="1:19" x14ac:dyDescent="0.3">
      <c r="A847">
        <v>846</v>
      </c>
      <c r="B847" t="s">
        <v>37</v>
      </c>
      <c r="C847" s="9">
        <v>45040</v>
      </c>
      <c r="D847" s="9">
        <v>45041</v>
      </c>
      <c r="E847" s="10">
        <v>44967</v>
      </c>
      <c r="F847" t="s">
        <v>18</v>
      </c>
      <c r="G847">
        <v>233.25</v>
      </c>
      <c r="H847">
        <v>2</v>
      </c>
      <c r="I847">
        <v>0</v>
      </c>
      <c r="J847" t="s">
        <v>19</v>
      </c>
      <c r="K847" t="s">
        <v>29</v>
      </c>
      <c r="L847" t="s">
        <v>70</v>
      </c>
      <c r="M847" t="s">
        <v>36</v>
      </c>
      <c r="N847" t="s">
        <v>41</v>
      </c>
      <c r="O847">
        <f>Table2[[#This Row],[check_out_date]]-Table2[[#This Row],[check_in_date]]</f>
        <v>1</v>
      </c>
      <c r="P847">
        <f>Table2[[#This Row],[num_adults]]+Table2[[#This Row],[num_children]]</f>
        <v>2</v>
      </c>
      <c r="Q847" s="3">
        <f>IF(OR(Table2[[#This Row],[booking_status]]="confirmed",Table2[[#This Row],[booking_status]]="checked-out"),Table2[[#This Row],[room_rate_per_night]]*Table2[[#This Row],[Num_Nights]],0)</f>
        <v>0</v>
      </c>
      <c r="R847" t="str" cm="1">
        <f t="array" ref="R847">IFERROR(_xlfn.IFS(Table2[[#This Row],[booking_status]]="confirmed","Expected",Table2[[#This Row],[booking_status]]="checked-out","Actual"),"No Revenue")</f>
        <v>No Revenue</v>
      </c>
      <c r="S847" s="4">
        <f>Table2[[#This Row],[Revenue_Amount]]/Table2[[#This Row],[Num_Nights]]</f>
        <v>0</v>
      </c>
    </row>
    <row r="848" spans="1:19" hidden="1" x14ac:dyDescent="0.3">
      <c r="A848">
        <v>847</v>
      </c>
      <c r="B848" t="s">
        <v>37</v>
      </c>
      <c r="C848" s="9">
        <v>45189</v>
      </c>
      <c r="D848" s="9">
        <v>45194</v>
      </c>
      <c r="E848" s="10">
        <v>45150</v>
      </c>
      <c r="F848" t="s">
        <v>27</v>
      </c>
      <c r="G848">
        <v>200.67</v>
      </c>
      <c r="H848">
        <v>1</v>
      </c>
      <c r="I848">
        <v>2</v>
      </c>
      <c r="J848" t="s">
        <v>35</v>
      </c>
      <c r="K848" t="s">
        <v>20</v>
      </c>
      <c r="L848" t="s">
        <v>21</v>
      </c>
      <c r="M848" t="s">
        <v>36</v>
      </c>
      <c r="N848" t="s">
        <v>41</v>
      </c>
      <c r="O848">
        <f>Table2[[#This Row],[check_out_date]]-Table2[[#This Row],[check_in_date]]</f>
        <v>5</v>
      </c>
      <c r="P848">
        <f>Table2[[#This Row],[num_adults]]+Table2[[#This Row],[num_children]]</f>
        <v>3</v>
      </c>
      <c r="Q848" s="3">
        <f>IF(OR(Table2[[#This Row],[booking_status]]="confirmed",Table2[[#This Row],[booking_status]]="checked-out"),Table2[[#This Row],[room_rate_per_night]]*Table2[[#This Row],[Num_Nights]],0)</f>
        <v>1003.3499999999999</v>
      </c>
      <c r="R848" t="str" cm="1">
        <f t="array" ref="R848">IFERROR(_xlfn.IFS(Table2[[#This Row],[booking_status]]="confirmed","Expected",Table2[[#This Row],[booking_status]]="checked-out","Actual"),"No Revenue")</f>
        <v>Expected</v>
      </c>
      <c r="S848" s="4">
        <f>Table2[[#This Row],[Revenue_Amount]]/Table2[[#This Row],[Num_Nights]]</f>
        <v>200.67</v>
      </c>
    </row>
    <row r="849" spans="1:19" x14ac:dyDescent="0.3">
      <c r="A849">
        <v>848</v>
      </c>
      <c r="B849" t="s">
        <v>31</v>
      </c>
      <c r="C849" s="9">
        <v>45152</v>
      </c>
      <c r="D849" s="9">
        <v>45154</v>
      </c>
      <c r="E849" s="10">
        <v>45102</v>
      </c>
      <c r="F849" t="s">
        <v>18</v>
      </c>
      <c r="G849">
        <v>202.84</v>
      </c>
      <c r="H849">
        <v>3</v>
      </c>
      <c r="I849">
        <v>1</v>
      </c>
      <c r="J849" t="s">
        <v>19</v>
      </c>
      <c r="K849" t="s">
        <v>66</v>
      </c>
      <c r="L849" t="s">
        <v>21</v>
      </c>
      <c r="M849" t="s">
        <v>22</v>
      </c>
      <c r="N849" t="s">
        <v>41</v>
      </c>
      <c r="O849">
        <f>Table2[[#This Row],[check_out_date]]-Table2[[#This Row],[check_in_date]]</f>
        <v>2</v>
      </c>
      <c r="P849">
        <f>Table2[[#This Row],[num_adults]]+Table2[[#This Row],[num_children]]</f>
        <v>4</v>
      </c>
      <c r="Q849" s="3">
        <f>IF(OR(Table2[[#This Row],[booking_status]]="confirmed",Table2[[#This Row],[booking_status]]="checked-out"),Table2[[#This Row],[room_rate_per_night]]*Table2[[#This Row],[Num_Nights]],0)</f>
        <v>405.68</v>
      </c>
      <c r="R849" t="str" cm="1">
        <f t="array" ref="R849">IFERROR(_xlfn.IFS(Table2[[#This Row],[booking_status]]="confirmed","Expected",Table2[[#This Row],[booking_status]]="checked-out","Actual"),"No Revenue")</f>
        <v>Expected</v>
      </c>
      <c r="S849" s="4">
        <f>Table2[[#This Row],[Revenue_Amount]]/Table2[[#This Row],[Num_Nights]]</f>
        <v>202.84</v>
      </c>
    </row>
    <row r="850" spans="1:19" x14ac:dyDescent="0.3">
      <c r="A850">
        <v>849</v>
      </c>
      <c r="B850" t="s">
        <v>50</v>
      </c>
      <c r="C850" s="9">
        <v>45027</v>
      </c>
      <c r="D850" s="9">
        <v>45029</v>
      </c>
      <c r="E850" s="10">
        <v>44988</v>
      </c>
      <c r="F850" t="s">
        <v>18</v>
      </c>
      <c r="G850">
        <v>322.93</v>
      </c>
      <c r="H850">
        <v>1</v>
      </c>
      <c r="I850">
        <v>1</v>
      </c>
      <c r="J850" t="s">
        <v>28</v>
      </c>
      <c r="K850" t="s">
        <v>29</v>
      </c>
      <c r="L850" t="s">
        <v>60</v>
      </c>
      <c r="M850" t="s">
        <v>36</v>
      </c>
      <c r="N850" t="s">
        <v>23</v>
      </c>
      <c r="O850">
        <f>Table2[[#This Row],[check_out_date]]-Table2[[#This Row],[check_in_date]]</f>
        <v>2</v>
      </c>
      <c r="P850">
        <f>Table2[[#This Row],[num_adults]]+Table2[[#This Row],[num_children]]</f>
        <v>2</v>
      </c>
      <c r="Q850" s="3">
        <f>IF(OR(Table2[[#This Row],[booking_status]]="confirmed",Table2[[#This Row],[booking_status]]="checked-out"),Table2[[#This Row],[room_rate_per_night]]*Table2[[#This Row],[Num_Nights]],0)</f>
        <v>0</v>
      </c>
      <c r="R850" t="str" cm="1">
        <f t="array" ref="R850">IFERROR(_xlfn.IFS(Table2[[#This Row],[booking_status]]="confirmed","Expected",Table2[[#This Row],[booking_status]]="checked-out","Actual"),"No Revenue")</f>
        <v>No Revenue</v>
      </c>
      <c r="S850" s="4">
        <f>Table2[[#This Row],[Revenue_Amount]]/Table2[[#This Row],[Num_Nights]]</f>
        <v>0</v>
      </c>
    </row>
    <row r="851" spans="1:19" x14ac:dyDescent="0.3">
      <c r="A851">
        <v>850</v>
      </c>
      <c r="B851" t="s">
        <v>31</v>
      </c>
      <c r="C851" s="9">
        <v>45204</v>
      </c>
      <c r="D851" s="9">
        <v>45205</v>
      </c>
      <c r="E851" s="10">
        <v>45173</v>
      </c>
      <c r="F851" t="s">
        <v>27</v>
      </c>
      <c r="G851">
        <v>147.82</v>
      </c>
      <c r="H851">
        <v>1</v>
      </c>
      <c r="I851">
        <v>1</v>
      </c>
      <c r="J851" t="s">
        <v>55</v>
      </c>
      <c r="K851" t="s">
        <v>66</v>
      </c>
      <c r="L851" t="s">
        <v>21</v>
      </c>
      <c r="M851" t="s">
        <v>36</v>
      </c>
      <c r="N851" t="s">
        <v>41</v>
      </c>
      <c r="O851">
        <f>Table2[[#This Row],[check_out_date]]-Table2[[#This Row],[check_in_date]]</f>
        <v>1</v>
      </c>
      <c r="P851">
        <f>Table2[[#This Row],[num_adults]]+Table2[[#This Row],[num_children]]</f>
        <v>2</v>
      </c>
      <c r="Q851" s="3">
        <f>IF(OR(Table2[[#This Row],[booking_status]]="confirmed",Table2[[#This Row],[booking_status]]="checked-out"),Table2[[#This Row],[room_rate_per_night]]*Table2[[#This Row],[Num_Nights]],0)</f>
        <v>147.82</v>
      </c>
      <c r="R851" t="str" cm="1">
        <f t="array" ref="R851">IFERROR(_xlfn.IFS(Table2[[#This Row],[booking_status]]="confirmed","Expected",Table2[[#This Row],[booking_status]]="checked-out","Actual"),"No Revenue")</f>
        <v>Expected</v>
      </c>
      <c r="S851" s="4">
        <f>Table2[[#This Row],[Revenue_Amount]]/Table2[[#This Row],[Num_Nights]]</f>
        <v>147.82</v>
      </c>
    </row>
    <row r="852" spans="1:19" x14ac:dyDescent="0.3">
      <c r="A852">
        <v>851</v>
      </c>
      <c r="B852" t="s">
        <v>50</v>
      </c>
      <c r="C852" s="9">
        <v>45222</v>
      </c>
      <c r="D852" s="9">
        <v>45228</v>
      </c>
      <c r="E852" s="10">
        <v>45212</v>
      </c>
      <c r="F852" t="s">
        <v>49</v>
      </c>
      <c r="G852">
        <v>98.74</v>
      </c>
      <c r="H852">
        <v>3</v>
      </c>
      <c r="I852">
        <v>0</v>
      </c>
      <c r="J852" t="s">
        <v>28</v>
      </c>
      <c r="K852" t="s">
        <v>20</v>
      </c>
      <c r="L852" t="s">
        <v>21</v>
      </c>
      <c r="M852" t="s">
        <v>36</v>
      </c>
      <c r="N852" t="s">
        <v>23</v>
      </c>
      <c r="O852">
        <f>Table2[[#This Row],[check_out_date]]-Table2[[#This Row],[check_in_date]]</f>
        <v>6</v>
      </c>
      <c r="P852">
        <f>Table2[[#This Row],[num_adults]]+Table2[[#This Row],[num_children]]</f>
        <v>3</v>
      </c>
      <c r="Q852" s="3">
        <f>IF(OR(Table2[[#This Row],[booking_status]]="confirmed",Table2[[#This Row],[booking_status]]="checked-out"),Table2[[#This Row],[room_rate_per_night]]*Table2[[#This Row],[Num_Nights]],0)</f>
        <v>592.43999999999994</v>
      </c>
      <c r="R852" t="str" cm="1">
        <f t="array" ref="R852">IFERROR(_xlfn.IFS(Table2[[#This Row],[booking_status]]="confirmed","Expected",Table2[[#This Row],[booking_status]]="checked-out","Actual"),"No Revenue")</f>
        <v>Expected</v>
      </c>
      <c r="S852" s="4">
        <f>Table2[[#This Row],[Revenue_Amount]]/Table2[[#This Row],[Num_Nights]]</f>
        <v>98.74</v>
      </c>
    </row>
    <row r="853" spans="1:19" x14ac:dyDescent="0.3">
      <c r="A853">
        <v>852</v>
      </c>
      <c r="B853" t="s">
        <v>31</v>
      </c>
      <c r="C853" s="9">
        <v>45273</v>
      </c>
      <c r="D853" s="9">
        <v>45283</v>
      </c>
      <c r="E853" s="10">
        <v>45245</v>
      </c>
      <c r="F853" t="s">
        <v>27</v>
      </c>
      <c r="G853">
        <v>137.56</v>
      </c>
      <c r="H853">
        <v>2</v>
      </c>
      <c r="I853">
        <v>0</v>
      </c>
      <c r="J853" t="s">
        <v>19</v>
      </c>
      <c r="K853" t="s">
        <v>29</v>
      </c>
      <c r="L853" t="s">
        <v>60</v>
      </c>
      <c r="M853" t="s">
        <v>36</v>
      </c>
      <c r="N853" t="s">
        <v>41</v>
      </c>
      <c r="O853">
        <f>Table2[[#This Row],[check_out_date]]-Table2[[#This Row],[check_in_date]]</f>
        <v>10</v>
      </c>
      <c r="P853">
        <f>Table2[[#This Row],[num_adults]]+Table2[[#This Row],[num_children]]</f>
        <v>2</v>
      </c>
      <c r="Q853" s="3">
        <f>IF(OR(Table2[[#This Row],[booking_status]]="confirmed",Table2[[#This Row],[booking_status]]="checked-out"),Table2[[#This Row],[room_rate_per_night]]*Table2[[#This Row],[Num_Nights]],0)</f>
        <v>0</v>
      </c>
      <c r="R853" t="str" cm="1">
        <f t="array" ref="R853">IFERROR(_xlfn.IFS(Table2[[#This Row],[booking_status]]="confirmed","Expected",Table2[[#This Row],[booking_status]]="checked-out","Actual"),"No Revenue")</f>
        <v>No Revenue</v>
      </c>
      <c r="S853" s="4">
        <f>Table2[[#This Row],[Revenue_Amount]]/Table2[[#This Row],[Num_Nights]]</f>
        <v>0</v>
      </c>
    </row>
    <row r="854" spans="1:19" x14ac:dyDescent="0.3">
      <c r="A854">
        <v>853</v>
      </c>
      <c r="B854" t="s">
        <v>31</v>
      </c>
      <c r="C854" s="9">
        <v>45090</v>
      </c>
      <c r="D854" s="9">
        <v>45101</v>
      </c>
      <c r="E854" s="10">
        <v>45087</v>
      </c>
      <c r="F854" t="s">
        <v>49</v>
      </c>
      <c r="G854">
        <v>67.010000000000005</v>
      </c>
      <c r="H854">
        <v>1</v>
      </c>
      <c r="I854">
        <v>1</v>
      </c>
      <c r="J854" t="s">
        <v>94</v>
      </c>
      <c r="K854" t="s">
        <v>20</v>
      </c>
      <c r="L854" t="s">
        <v>60</v>
      </c>
      <c r="M854" t="s">
        <v>36</v>
      </c>
      <c r="N854" t="s">
        <v>41</v>
      </c>
      <c r="O854">
        <f>Table2[[#This Row],[check_out_date]]-Table2[[#This Row],[check_in_date]]</f>
        <v>11</v>
      </c>
      <c r="P854">
        <f>Table2[[#This Row],[num_adults]]+Table2[[#This Row],[num_children]]</f>
        <v>2</v>
      </c>
      <c r="Q854" s="3">
        <f>IF(OR(Table2[[#This Row],[booking_status]]="confirmed",Table2[[#This Row],[booking_status]]="checked-out"),Table2[[#This Row],[room_rate_per_night]]*Table2[[#This Row],[Num_Nights]],0)</f>
        <v>0</v>
      </c>
      <c r="R854" t="str" cm="1">
        <f t="array" ref="R854">IFERROR(_xlfn.IFS(Table2[[#This Row],[booking_status]]="confirmed","Expected",Table2[[#This Row],[booking_status]]="checked-out","Actual"),"No Revenue")</f>
        <v>No Revenue</v>
      </c>
      <c r="S854" s="4">
        <f>Table2[[#This Row],[Revenue_Amount]]/Table2[[#This Row],[Num_Nights]]</f>
        <v>0</v>
      </c>
    </row>
    <row r="855" spans="1:19" hidden="1" x14ac:dyDescent="0.3">
      <c r="A855">
        <v>854</v>
      </c>
      <c r="B855" t="s">
        <v>14</v>
      </c>
      <c r="C855" s="9">
        <v>45290</v>
      </c>
      <c r="D855" s="9">
        <v>45297</v>
      </c>
      <c r="E855" s="10">
        <v>45287</v>
      </c>
      <c r="F855" t="s">
        <v>18</v>
      </c>
      <c r="G855">
        <v>197.26</v>
      </c>
      <c r="H855">
        <v>1</v>
      </c>
      <c r="I855">
        <v>1</v>
      </c>
      <c r="J855" t="s">
        <v>35</v>
      </c>
      <c r="K855" t="s">
        <v>44</v>
      </c>
      <c r="L855" t="s">
        <v>21</v>
      </c>
      <c r="M855" t="s">
        <v>36</v>
      </c>
      <c r="N855" t="s">
        <v>41</v>
      </c>
      <c r="O855">
        <f>Table2[[#This Row],[check_out_date]]-Table2[[#This Row],[check_in_date]]</f>
        <v>7</v>
      </c>
      <c r="P855">
        <f>Table2[[#This Row],[num_adults]]+Table2[[#This Row],[num_children]]</f>
        <v>2</v>
      </c>
      <c r="Q855" s="3">
        <f>IF(OR(Table2[[#This Row],[booking_status]]="confirmed",Table2[[#This Row],[booking_status]]="checked-out"),Table2[[#This Row],[room_rate_per_night]]*Table2[[#This Row],[Num_Nights]],0)</f>
        <v>1380.82</v>
      </c>
      <c r="R855" t="str" cm="1">
        <f t="array" ref="R855">IFERROR(_xlfn.IFS(Table2[[#This Row],[booking_status]]="confirmed","Expected",Table2[[#This Row],[booking_status]]="checked-out","Actual"),"No Revenue")</f>
        <v>Expected</v>
      </c>
      <c r="S855" s="4">
        <f>Table2[[#This Row],[Revenue_Amount]]/Table2[[#This Row],[Num_Nights]]</f>
        <v>197.26</v>
      </c>
    </row>
    <row r="856" spans="1:19" x14ac:dyDescent="0.3">
      <c r="A856">
        <v>855</v>
      </c>
      <c r="B856" t="s">
        <v>50</v>
      </c>
      <c r="C856" s="9">
        <v>45227</v>
      </c>
      <c r="D856" s="9">
        <v>45235</v>
      </c>
      <c r="E856" s="10">
        <v>45219</v>
      </c>
      <c r="F856" t="s">
        <v>27</v>
      </c>
      <c r="G856">
        <v>159.01</v>
      </c>
      <c r="H856">
        <v>1</v>
      </c>
      <c r="I856">
        <v>1</v>
      </c>
      <c r="J856" t="s">
        <v>94</v>
      </c>
      <c r="K856" t="s">
        <v>99</v>
      </c>
      <c r="L856" t="s">
        <v>21</v>
      </c>
      <c r="M856" t="s">
        <v>36</v>
      </c>
      <c r="N856" t="s">
        <v>41</v>
      </c>
      <c r="O856">
        <f>Table2[[#This Row],[check_out_date]]-Table2[[#This Row],[check_in_date]]</f>
        <v>8</v>
      </c>
      <c r="P856">
        <f>Table2[[#This Row],[num_adults]]+Table2[[#This Row],[num_children]]</f>
        <v>2</v>
      </c>
      <c r="Q856" s="3">
        <f>IF(OR(Table2[[#This Row],[booking_status]]="confirmed",Table2[[#This Row],[booking_status]]="checked-out"),Table2[[#This Row],[room_rate_per_night]]*Table2[[#This Row],[Num_Nights]],0)</f>
        <v>1272.08</v>
      </c>
      <c r="R856" t="str" cm="1">
        <f t="array" ref="R856">IFERROR(_xlfn.IFS(Table2[[#This Row],[booking_status]]="confirmed","Expected",Table2[[#This Row],[booking_status]]="checked-out","Actual"),"No Revenue")</f>
        <v>Expected</v>
      </c>
      <c r="S856" s="4">
        <f>Table2[[#This Row],[Revenue_Amount]]/Table2[[#This Row],[Num_Nights]]</f>
        <v>159.01</v>
      </c>
    </row>
    <row r="857" spans="1:19" x14ac:dyDescent="0.3">
      <c r="A857">
        <v>856</v>
      </c>
      <c r="B857" t="s">
        <v>14</v>
      </c>
      <c r="C857" s="9">
        <v>45269</v>
      </c>
      <c r="D857" s="9">
        <v>45271</v>
      </c>
      <c r="E857" s="10">
        <v>45236</v>
      </c>
      <c r="F857" t="s">
        <v>18</v>
      </c>
      <c r="G857">
        <v>269.27</v>
      </c>
      <c r="H857">
        <v>4</v>
      </c>
      <c r="I857">
        <v>0</v>
      </c>
      <c r="J857" t="s">
        <v>28</v>
      </c>
      <c r="K857" t="s">
        <v>99</v>
      </c>
      <c r="L857" t="s">
        <v>21</v>
      </c>
      <c r="M857" t="s">
        <v>36</v>
      </c>
      <c r="N857" t="s">
        <v>23</v>
      </c>
      <c r="O857">
        <f>Table2[[#This Row],[check_out_date]]-Table2[[#This Row],[check_in_date]]</f>
        <v>2</v>
      </c>
      <c r="P857">
        <f>Table2[[#This Row],[num_adults]]+Table2[[#This Row],[num_children]]</f>
        <v>4</v>
      </c>
      <c r="Q857" s="3">
        <f>IF(OR(Table2[[#This Row],[booking_status]]="confirmed",Table2[[#This Row],[booking_status]]="checked-out"),Table2[[#This Row],[room_rate_per_night]]*Table2[[#This Row],[Num_Nights]],0)</f>
        <v>538.54</v>
      </c>
      <c r="R857" t="str" cm="1">
        <f t="array" ref="R857">IFERROR(_xlfn.IFS(Table2[[#This Row],[booking_status]]="confirmed","Expected",Table2[[#This Row],[booking_status]]="checked-out","Actual"),"No Revenue")</f>
        <v>Expected</v>
      </c>
      <c r="S857" s="4">
        <f>Table2[[#This Row],[Revenue_Amount]]/Table2[[#This Row],[Num_Nights]]</f>
        <v>269.27</v>
      </c>
    </row>
    <row r="858" spans="1:19" x14ac:dyDescent="0.3">
      <c r="A858">
        <v>857</v>
      </c>
      <c r="B858" t="s">
        <v>37</v>
      </c>
      <c r="C858" s="9">
        <v>45095</v>
      </c>
      <c r="D858" s="9">
        <v>45097</v>
      </c>
      <c r="E858" s="10">
        <v>45035</v>
      </c>
      <c r="F858" t="s">
        <v>49</v>
      </c>
      <c r="G858">
        <v>78.37</v>
      </c>
      <c r="H858">
        <v>1</v>
      </c>
      <c r="I858">
        <v>0</v>
      </c>
      <c r="J858" t="s">
        <v>55</v>
      </c>
      <c r="K858" t="s">
        <v>99</v>
      </c>
      <c r="L858" t="s">
        <v>60</v>
      </c>
      <c r="M858" t="s">
        <v>36</v>
      </c>
      <c r="N858" t="s">
        <v>41</v>
      </c>
      <c r="O858">
        <f>Table2[[#This Row],[check_out_date]]-Table2[[#This Row],[check_in_date]]</f>
        <v>2</v>
      </c>
      <c r="P858">
        <f>Table2[[#This Row],[num_adults]]+Table2[[#This Row],[num_children]]</f>
        <v>1</v>
      </c>
      <c r="Q858" s="3">
        <f>IF(OR(Table2[[#This Row],[booking_status]]="confirmed",Table2[[#This Row],[booking_status]]="checked-out"),Table2[[#This Row],[room_rate_per_night]]*Table2[[#This Row],[Num_Nights]],0)</f>
        <v>0</v>
      </c>
      <c r="R858" t="str" cm="1">
        <f t="array" ref="R858">IFERROR(_xlfn.IFS(Table2[[#This Row],[booking_status]]="confirmed","Expected",Table2[[#This Row],[booking_status]]="checked-out","Actual"),"No Revenue")</f>
        <v>No Revenue</v>
      </c>
      <c r="S858" s="4">
        <f>Table2[[#This Row],[Revenue_Amount]]/Table2[[#This Row],[Num_Nights]]</f>
        <v>0</v>
      </c>
    </row>
    <row r="859" spans="1:19" x14ac:dyDescent="0.3">
      <c r="A859">
        <v>858</v>
      </c>
      <c r="B859" t="s">
        <v>14</v>
      </c>
      <c r="C859" s="9">
        <v>45106</v>
      </c>
      <c r="D859" s="9">
        <v>45115</v>
      </c>
      <c r="E859" s="10">
        <v>45096</v>
      </c>
      <c r="F859" t="s">
        <v>27</v>
      </c>
      <c r="G859">
        <v>157.13999999999999</v>
      </c>
      <c r="H859">
        <v>3</v>
      </c>
      <c r="I859">
        <v>3</v>
      </c>
      <c r="J859" t="s">
        <v>28</v>
      </c>
      <c r="K859" t="s">
        <v>29</v>
      </c>
      <c r="L859" t="s">
        <v>60</v>
      </c>
      <c r="M859" t="s">
        <v>36</v>
      </c>
      <c r="N859" t="s">
        <v>41</v>
      </c>
      <c r="O859">
        <f>Table2[[#This Row],[check_out_date]]-Table2[[#This Row],[check_in_date]]</f>
        <v>9</v>
      </c>
      <c r="P859">
        <f>Table2[[#This Row],[num_adults]]+Table2[[#This Row],[num_children]]</f>
        <v>6</v>
      </c>
      <c r="Q859" s="3">
        <f>IF(OR(Table2[[#This Row],[booking_status]]="confirmed",Table2[[#This Row],[booking_status]]="checked-out"),Table2[[#This Row],[room_rate_per_night]]*Table2[[#This Row],[Num_Nights]],0)</f>
        <v>0</v>
      </c>
      <c r="R859" t="str" cm="1">
        <f t="array" ref="R859">IFERROR(_xlfn.IFS(Table2[[#This Row],[booking_status]]="confirmed","Expected",Table2[[#This Row],[booking_status]]="checked-out","Actual"),"No Revenue")</f>
        <v>No Revenue</v>
      </c>
      <c r="S859" s="4">
        <f>Table2[[#This Row],[Revenue_Amount]]/Table2[[#This Row],[Num_Nights]]</f>
        <v>0</v>
      </c>
    </row>
    <row r="860" spans="1:19" x14ac:dyDescent="0.3">
      <c r="A860">
        <v>859</v>
      </c>
      <c r="B860" t="s">
        <v>31</v>
      </c>
      <c r="C860" s="9">
        <v>45094</v>
      </c>
      <c r="D860" s="9">
        <v>45100</v>
      </c>
      <c r="E860" s="10">
        <v>45076</v>
      </c>
      <c r="F860" t="s">
        <v>54</v>
      </c>
      <c r="G860">
        <v>276.55</v>
      </c>
      <c r="H860">
        <v>1</v>
      </c>
      <c r="I860">
        <v>0</v>
      </c>
      <c r="J860" t="s">
        <v>28</v>
      </c>
      <c r="K860" t="s">
        <v>29</v>
      </c>
      <c r="L860" t="s">
        <v>21</v>
      </c>
      <c r="M860" t="s">
        <v>36</v>
      </c>
      <c r="N860" t="s">
        <v>41</v>
      </c>
      <c r="O860">
        <f>Table2[[#This Row],[check_out_date]]-Table2[[#This Row],[check_in_date]]</f>
        <v>6</v>
      </c>
      <c r="P860">
        <f>Table2[[#This Row],[num_adults]]+Table2[[#This Row],[num_children]]</f>
        <v>1</v>
      </c>
      <c r="Q860" s="3">
        <f>IF(OR(Table2[[#This Row],[booking_status]]="confirmed",Table2[[#This Row],[booking_status]]="checked-out"),Table2[[#This Row],[room_rate_per_night]]*Table2[[#This Row],[Num_Nights]],0)</f>
        <v>1659.3000000000002</v>
      </c>
      <c r="R860" t="str" cm="1">
        <f t="array" ref="R860">IFERROR(_xlfn.IFS(Table2[[#This Row],[booking_status]]="confirmed","Expected",Table2[[#This Row],[booking_status]]="checked-out","Actual"),"No Revenue")</f>
        <v>Expected</v>
      </c>
      <c r="S860" s="4">
        <f>Table2[[#This Row],[Revenue_Amount]]/Table2[[#This Row],[Num_Nights]]</f>
        <v>276.55</v>
      </c>
    </row>
    <row r="861" spans="1:19" hidden="1" x14ac:dyDescent="0.3">
      <c r="A861">
        <v>860</v>
      </c>
      <c r="B861" t="s">
        <v>14</v>
      </c>
      <c r="C861" s="9">
        <v>44955</v>
      </c>
      <c r="D861" s="9">
        <v>44960</v>
      </c>
      <c r="E861" s="10">
        <v>44879</v>
      </c>
      <c r="F861" t="s">
        <v>49</v>
      </c>
      <c r="G861">
        <v>113.23</v>
      </c>
      <c r="H861">
        <v>2</v>
      </c>
      <c r="I861">
        <v>0</v>
      </c>
      <c r="J861" t="s">
        <v>35</v>
      </c>
      <c r="K861" t="s">
        <v>66</v>
      </c>
      <c r="L861" t="s">
        <v>60</v>
      </c>
      <c r="M861" t="s">
        <v>36</v>
      </c>
      <c r="N861" t="s">
        <v>41</v>
      </c>
      <c r="O861">
        <f>Table2[[#This Row],[check_out_date]]-Table2[[#This Row],[check_in_date]]</f>
        <v>5</v>
      </c>
      <c r="P861">
        <f>Table2[[#This Row],[num_adults]]+Table2[[#This Row],[num_children]]</f>
        <v>2</v>
      </c>
      <c r="Q861" s="3">
        <f>IF(OR(Table2[[#This Row],[booking_status]]="confirmed",Table2[[#This Row],[booking_status]]="checked-out"),Table2[[#This Row],[room_rate_per_night]]*Table2[[#This Row],[Num_Nights]],0)</f>
        <v>0</v>
      </c>
      <c r="R861" t="str" cm="1">
        <f t="array" ref="R861">IFERROR(_xlfn.IFS(Table2[[#This Row],[booking_status]]="confirmed","Expected",Table2[[#This Row],[booking_status]]="checked-out","Actual"),"No Revenue")</f>
        <v>No Revenue</v>
      </c>
      <c r="S861" s="4">
        <f>Table2[[#This Row],[Revenue_Amount]]/Table2[[#This Row],[Num_Nights]]</f>
        <v>0</v>
      </c>
    </row>
    <row r="862" spans="1:19" x14ac:dyDescent="0.3">
      <c r="A862">
        <v>861</v>
      </c>
      <c r="B862" t="s">
        <v>31</v>
      </c>
      <c r="C862" s="9">
        <v>45224</v>
      </c>
      <c r="D862" s="9">
        <v>45228</v>
      </c>
      <c r="E862" s="10">
        <v>45209</v>
      </c>
      <c r="F862" t="s">
        <v>49</v>
      </c>
      <c r="G862">
        <v>87.42</v>
      </c>
      <c r="H862">
        <v>1</v>
      </c>
      <c r="I862">
        <v>0</v>
      </c>
      <c r="J862" t="s">
        <v>55</v>
      </c>
      <c r="K862" t="s">
        <v>44</v>
      </c>
      <c r="L862" t="s">
        <v>60</v>
      </c>
      <c r="M862" t="s">
        <v>36</v>
      </c>
      <c r="N862" t="s">
        <v>41</v>
      </c>
      <c r="O862">
        <f>Table2[[#This Row],[check_out_date]]-Table2[[#This Row],[check_in_date]]</f>
        <v>4</v>
      </c>
      <c r="P862">
        <f>Table2[[#This Row],[num_adults]]+Table2[[#This Row],[num_children]]</f>
        <v>1</v>
      </c>
      <c r="Q862" s="3">
        <f>IF(OR(Table2[[#This Row],[booking_status]]="confirmed",Table2[[#This Row],[booking_status]]="checked-out"),Table2[[#This Row],[room_rate_per_night]]*Table2[[#This Row],[Num_Nights]],0)</f>
        <v>0</v>
      </c>
      <c r="R862" t="str" cm="1">
        <f t="array" ref="R862">IFERROR(_xlfn.IFS(Table2[[#This Row],[booking_status]]="confirmed","Expected",Table2[[#This Row],[booking_status]]="checked-out","Actual"),"No Revenue")</f>
        <v>No Revenue</v>
      </c>
      <c r="S862" s="4">
        <f>Table2[[#This Row],[Revenue_Amount]]/Table2[[#This Row],[Num_Nights]]</f>
        <v>0</v>
      </c>
    </row>
    <row r="863" spans="1:19" x14ac:dyDescent="0.3">
      <c r="A863">
        <v>862</v>
      </c>
      <c r="B863" t="s">
        <v>14</v>
      </c>
      <c r="C863" s="9">
        <v>45052</v>
      </c>
      <c r="D863" s="9">
        <v>45058</v>
      </c>
      <c r="E863" s="10">
        <v>44995</v>
      </c>
      <c r="F863" t="s">
        <v>49</v>
      </c>
      <c r="G863">
        <v>96.15</v>
      </c>
      <c r="H863">
        <v>2</v>
      </c>
      <c r="I863">
        <v>0</v>
      </c>
      <c r="J863" t="s">
        <v>19</v>
      </c>
      <c r="K863" t="s">
        <v>66</v>
      </c>
      <c r="L863" t="s">
        <v>21</v>
      </c>
      <c r="M863" t="s">
        <v>36</v>
      </c>
      <c r="N863" t="s">
        <v>95</v>
      </c>
      <c r="O863">
        <f>Table2[[#This Row],[check_out_date]]-Table2[[#This Row],[check_in_date]]</f>
        <v>6</v>
      </c>
      <c r="P863">
        <f>Table2[[#This Row],[num_adults]]+Table2[[#This Row],[num_children]]</f>
        <v>2</v>
      </c>
      <c r="Q863" s="3">
        <f>IF(OR(Table2[[#This Row],[booking_status]]="confirmed",Table2[[#This Row],[booking_status]]="checked-out"),Table2[[#This Row],[room_rate_per_night]]*Table2[[#This Row],[Num_Nights]],0)</f>
        <v>576.90000000000009</v>
      </c>
      <c r="R863" t="str" cm="1">
        <f t="array" ref="R863">IFERROR(_xlfn.IFS(Table2[[#This Row],[booking_status]]="confirmed","Expected",Table2[[#This Row],[booking_status]]="checked-out","Actual"),"No Revenue")</f>
        <v>Expected</v>
      </c>
      <c r="S863" s="4">
        <f>Table2[[#This Row],[Revenue_Amount]]/Table2[[#This Row],[Num_Nights]]</f>
        <v>96.15000000000002</v>
      </c>
    </row>
    <row r="864" spans="1:19" hidden="1" x14ac:dyDescent="0.3">
      <c r="A864">
        <v>863</v>
      </c>
      <c r="B864" t="s">
        <v>31</v>
      </c>
      <c r="C864" s="9">
        <v>45242</v>
      </c>
      <c r="D864" s="9">
        <v>45246</v>
      </c>
      <c r="E864" s="10">
        <v>45231</v>
      </c>
      <c r="F864" t="s">
        <v>18</v>
      </c>
      <c r="G864">
        <v>171.9</v>
      </c>
      <c r="H864">
        <v>1</v>
      </c>
      <c r="I864">
        <v>0</v>
      </c>
      <c r="J864" t="s">
        <v>35</v>
      </c>
      <c r="K864" t="s">
        <v>20</v>
      </c>
      <c r="L864" t="s">
        <v>56</v>
      </c>
      <c r="M864" t="s">
        <v>36</v>
      </c>
      <c r="N864" t="s">
        <v>30</v>
      </c>
      <c r="O864">
        <f>Table2[[#This Row],[check_out_date]]-Table2[[#This Row],[check_in_date]]</f>
        <v>4</v>
      </c>
      <c r="P864">
        <f>Table2[[#This Row],[num_adults]]+Table2[[#This Row],[num_children]]</f>
        <v>1</v>
      </c>
      <c r="Q864" s="3">
        <f>IF(OR(Table2[[#This Row],[booking_status]]="confirmed",Table2[[#This Row],[booking_status]]="checked-out"),Table2[[#This Row],[room_rate_per_night]]*Table2[[#This Row],[Num_Nights]],0)</f>
        <v>687.6</v>
      </c>
      <c r="R864" t="str" cm="1">
        <f t="array" ref="R864">IFERROR(_xlfn.IFS(Table2[[#This Row],[booking_status]]="confirmed","Expected",Table2[[#This Row],[booking_status]]="checked-out","Actual"),"No Revenue")</f>
        <v>Actual</v>
      </c>
      <c r="S864" s="4">
        <f>Table2[[#This Row],[Revenue_Amount]]/Table2[[#This Row],[Num_Nights]]</f>
        <v>171.9</v>
      </c>
    </row>
    <row r="865" spans="1:19" x14ac:dyDescent="0.3">
      <c r="A865">
        <v>864</v>
      </c>
      <c r="B865" t="s">
        <v>31</v>
      </c>
      <c r="C865" s="9">
        <v>45072</v>
      </c>
      <c r="D865" s="9">
        <v>45077</v>
      </c>
      <c r="E865" s="10">
        <v>45061</v>
      </c>
      <c r="F865" t="s">
        <v>49</v>
      </c>
      <c r="G865">
        <v>98.37</v>
      </c>
      <c r="H865">
        <v>1</v>
      </c>
      <c r="I865">
        <v>1</v>
      </c>
      <c r="J865" t="s">
        <v>28</v>
      </c>
      <c r="K865" t="s">
        <v>66</v>
      </c>
      <c r="L865" t="s">
        <v>21</v>
      </c>
      <c r="M865" t="s">
        <v>36</v>
      </c>
      <c r="N865" t="s">
        <v>41</v>
      </c>
      <c r="O865">
        <f>Table2[[#This Row],[check_out_date]]-Table2[[#This Row],[check_in_date]]</f>
        <v>5</v>
      </c>
      <c r="P865">
        <f>Table2[[#This Row],[num_adults]]+Table2[[#This Row],[num_children]]</f>
        <v>2</v>
      </c>
      <c r="Q865" s="3">
        <f>IF(OR(Table2[[#This Row],[booking_status]]="confirmed",Table2[[#This Row],[booking_status]]="checked-out"),Table2[[#This Row],[room_rate_per_night]]*Table2[[#This Row],[Num_Nights]],0)</f>
        <v>491.85</v>
      </c>
      <c r="R865" t="str" cm="1">
        <f t="array" ref="R865">IFERROR(_xlfn.IFS(Table2[[#This Row],[booking_status]]="confirmed","Expected",Table2[[#This Row],[booking_status]]="checked-out","Actual"),"No Revenue")</f>
        <v>Expected</v>
      </c>
      <c r="S865" s="4">
        <f>Table2[[#This Row],[Revenue_Amount]]/Table2[[#This Row],[Num_Nights]]</f>
        <v>98.37</v>
      </c>
    </row>
    <row r="866" spans="1:19" x14ac:dyDescent="0.3">
      <c r="A866">
        <v>865</v>
      </c>
      <c r="B866" t="s">
        <v>50</v>
      </c>
      <c r="C866" s="9">
        <v>45131</v>
      </c>
      <c r="D866" s="9">
        <v>45134</v>
      </c>
      <c r="E866" s="10">
        <v>45117</v>
      </c>
      <c r="F866" t="s">
        <v>54</v>
      </c>
      <c r="G866">
        <v>356.94</v>
      </c>
      <c r="H866">
        <v>1</v>
      </c>
      <c r="I866">
        <v>0</v>
      </c>
      <c r="J866" t="s">
        <v>19</v>
      </c>
      <c r="K866" t="s">
        <v>44</v>
      </c>
      <c r="L866" t="s">
        <v>21</v>
      </c>
      <c r="M866" t="s">
        <v>36</v>
      </c>
      <c r="N866" t="s">
        <v>41</v>
      </c>
      <c r="O866">
        <f>Table2[[#This Row],[check_out_date]]-Table2[[#This Row],[check_in_date]]</f>
        <v>3</v>
      </c>
      <c r="P866">
        <f>Table2[[#This Row],[num_adults]]+Table2[[#This Row],[num_children]]</f>
        <v>1</v>
      </c>
      <c r="Q866" s="3">
        <f>IF(OR(Table2[[#This Row],[booking_status]]="confirmed",Table2[[#This Row],[booking_status]]="checked-out"),Table2[[#This Row],[room_rate_per_night]]*Table2[[#This Row],[Num_Nights]],0)</f>
        <v>1070.82</v>
      </c>
      <c r="R866" t="str" cm="1">
        <f t="array" ref="R866">IFERROR(_xlfn.IFS(Table2[[#This Row],[booking_status]]="confirmed","Expected",Table2[[#This Row],[booking_status]]="checked-out","Actual"),"No Revenue")</f>
        <v>Expected</v>
      </c>
      <c r="S866" s="4">
        <f>Table2[[#This Row],[Revenue_Amount]]/Table2[[#This Row],[Num_Nights]]</f>
        <v>356.94</v>
      </c>
    </row>
    <row r="867" spans="1:19" x14ac:dyDescent="0.3">
      <c r="A867">
        <v>866</v>
      </c>
      <c r="B867" t="s">
        <v>14</v>
      </c>
      <c r="C867" s="9">
        <v>45161</v>
      </c>
      <c r="D867" s="9">
        <v>45168</v>
      </c>
      <c r="E867" s="10">
        <v>45089</v>
      </c>
      <c r="F867" t="s">
        <v>49</v>
      </c>
      <c r="G867">
        <v>102.47</v>
      </c>
      <c r="H867">
        <v>2</v>
      </c>
      <c r="I867">
        <v>0</v>
      </c>
      <c r="J867" t="s">
        <v>55</v>
      </c>
      <c r="K867" t="s">
        <v>66</v>
      </c>
      <c r="L867" t="s">
        <v>21</v>
      </c>
      <c r="M867" t="s">
        <v>36</v>
      </c>
      <c r="N867" t="s">
        <v>41</v>
      </c>
      <c r="O867">
        <f>Table2[[#This Row],[check_out_date]]-Table2[[#This Row],[check_in_date]]</f>
        <v>7</v>
      </c>
      <c r="P867">
        <f>Table2[[#This Row],[num_adults]]+Table2[[#This Row],[num_children]]</f>
        <v>2</v>
      </c>
      <c r="Q867" s="3">
        <f>IF(OR(Table2[[#This Row],[booking_status]]="confirmed",Table2[[#This Row],[booking_status]]="checked-out"),Table2[[#This Row],[room_rate_per_night]]*Table2[[#This Row],[Num_Nights]],0)</f>
        <v>717.29</v>
      </c>
      <c r="R867" t="str" cm="1">
        <f t="array" ref="R867">IFERROR(_xlfn.IFS(Table2[[#This Row],[booking_status]]="confirmed","Expected",Table2[[#This Row],[booking_status]]="checked-out","Actual"),"No Revenue")</f>
        <v>Expected</v>
      </c>
      <c r="S867" s="4">
        <f>Table2[[#This Row],[Revenue_Amount]]/Table2[[#This Row],[Num_Nights]]</f>
        <v>102.47</v>
      </c>
    </row>
    <row r="868" spans="1:19" x14ac:dyDescent="0.3">
      <c r="A868">
        <v>867</v>
      </c>
      <c r="B868" t="s">
        <v>50</v>
      </c>
      <c r="C868" s="9">
        <v>45106</v>
      </c>
      <c r="D868" s="9">
        <v>45110</v>
      </c>
      <c r="E868" s="10">
        <v>45059</v>
      </c>
      <c r="F868" t="s">
        <v>18</v>
      </c>
      <c r="G868">
        <v>342.7</v>
      </c>
      <c r="H868">
        <v>2</v>
      </c>
      <c r="I868">
        <v>0</v>
      </c>
      <c r="J868" t="s">
        <v>55</v>
      </c>
      <c r="K868" t="s">
        <v>29</v>
      </c>
      <c r="L868" t="s">
        <v>21</v>
      </c>
      <c r="M868" t="s">
        <v>36</v>
      </c>
      <c r="N868" t="s">
        <v>45</v>
      </c>
      <c r="O868">
        <f>Table2[[#This Row],[check_out_date]]-Table2[[#This Row],[check_in_date]]</f>
        <v>4</v>
      </c>
      <c r="P868">
        <f>Table2[[#This Row],[num_adults]]+Table2[[#This Row],[num_children]]</f>
        <v>2</v>
      </c>
      <c r="Q868" s="3">
        <f>IF(OR(Table2[[#This Row],[booking_status]]="confirmed",Table2[[#This Row],[booking_status]]="checked-out"),Table2[[#This Row],[room_rate_per_night]]*Table2[[#This Row],[Num_Nights]],0)</f>
        <v>1370.8</v>
      </c>
      <c r="R868" t="str" cm="1">
        <f t="array" ref="R868">IFERROR(_xlfn.IFS(Table2[[#This Row],[booking_status]]="confirmed","Expected",Table2[[#This Row],[booking_status]]="checked-out","Actual"),"No Revenue")</f>
        <v>Expected</v>
      </c>
      <c r="S868" s="4">
        <f>Table2[[#This Row],[Revenue_Amount]]/Table2[[#This Row],[Num_Nights]]</f>
        <v>342.7</v>
      </c>
    </row>
    <row r="869" spans="1:19" x14ac:dyDescent="0.3">
      <c r="A869">
        <v>868</v>
      </c>
      <c r="B869" t="s">
        <v>14</v>
      </c>
      <c r="C869" s="9">
        <v>45033</v>
      </c>
      <c r="D869" s="9">
        <v>45040</v>
      </c>
      <c r="E869" s="10">
        <v>44980</v>
      </c>
      <c r="F869" t="s">
        <v>18</v>
      </c>
      <c r="G869">
        <v>158.84</v>
      </c>
      <c r="H869">
        <v>3</v>
      </c>
      <c r="I869">
        <v>1</v>
      </c>
      <c r="J869" t="s">
        <v>28</v>
      </c>
      <c r="K869" t="s">
        <v>66</v>
      </c>
      <c r="L869" t="s">
        <v>56</v>
      </c>
      <c r="M869" t="s">
        <v>36</v>
      </c>
      <c r="N869" t="s">
        <v>95</v>
      </c>
      <c r="O869">
        <f>Table2[[#This Row],[check_out_date]]-Table2[[#This Row],[check_in_date]]</f>
        <v>7</v>
      </c>
      <c r="P869">
        <f>Table2[[#This Row],[num_adults]]+Table2[[#This Row],[num_children]]</f>
        <v>4</v>
      </c>
      <c r="Q869" s="3">
        <f>IF(OR(Table2[[#This Row],[booking_status]]="confirmed",Table2[[#This Row],[booking_status]]="checked-out"),Table2[[#This Row],[room_rate_per_night]]*Table2[[#This Row],[Num_Nights]],0)</f>
        <v>1111.8800000000001</v>
      </c>
      <c r="R869" t="str" cm="1">
        <f t="array" ref="R869">IFERROR(_xlfn.IFS(Table2[[#This Row],[booking_status]]="confirmed","Expected",Table2[[#This Row],[booking_status]]="checked-out","Actual"),"No Revenue")</f>
        <v>Actual</v>
      </c>
      <c r="S869" s="4">
        <f>Table2[[#This Row],[Revenue_Amount]]/Table2[[#This Row],[Num_Nights]]</f>
        <v>158.84</v>
      </c>
    </row>
    <row r="870" spans="1:19" x14ac:dyDescent="0.3">
      <c r="A870">
        <v>869</v>
      </c>
      <c r="B870" t="s">
        <v>14</v>
      </c>
      <c r="C870" s="9">
        <v>45000</v>
      </c>
      <c r="D870" s="9">
        <v>45004</v>
      </c>
      <c r="E870" s="10">
        <v>44985</v>
      </c>
      <c r="F870" t="s">
        <v>18</v>
      </c>
      <c r="G870">
        <v>241.53</v>
      </c>
      <c r="H870">
        <v>1</v>
      </c>
      <c r="I870">
        <v>1</v>
      </c>
      <c r="J870" t="s">
        <v>28</v>
      </c>
      <c r="K870" t="s">
        <v>20</v>
      </c>
      <c r="L870" t="s">
        <v>60</v>
      </c>
      <c r="M870" t="s">
        <v>36</v>
      </c>
      <c r="N870" t="s">
        <v>45</v>
      </c>
      <c r="O870">
        <f>Table2[[#This Row],[check_out_date]]-Table2[[#This Row],[check_in_date]]</f>
        <v>4</v>
      </c>
      <c r="P870">
        <f>Table2[[#This Row],[num_adults]]+Table2[[#This Row],[num_children]]</f>
        <v>2</v>
      </c>
      <c r="Q870" s="3">
        <f>IF(OR(Table2[[#This Row],[booking_status]]="confirmed",Table2[[#This Row],[booking_status]]="checked-out"),Table2[[#This Row],[room_rate_per_night]]*Table2[[#This Row],[Num_Nights]],0)</f>
        <v>0</v>
      </c>
      <c r="R870" t="str" cm="1">
        <f t="array" ref="R870">IFERROR(_xlfn.IFS(Table2[[#This Row],[booking_status]]="confirmed","Expected",Table2[[#This Row],[booking_status]]="checked-out","Actual"),"No Revenue")</f>
        <v>No Revenue</v>
      </c>
      <c r="S870" s="4">
        <f>Table2[[#This Row],[Revenue_Amount]]/Table2[[#This Row],[Num_Nights]]</f>
        <v>0</v>
      </c>
    </row>
    <row r="871" spans="1:19" hidden="1" x14ac:dyDescent="0.3">
      <c r="A871">
        <v>870</v>
      </c>
      <c r="B871" t="s">
        <v>31</v>
      </c>
      <c r="C871" s="9">
        <v>45226</v>
      </c>
      <c r="D871" s="9">
        <v>45236</v>
      </c>
      <c r="E871" s="10">
        <v>45195</v>
      </c>
      <c r="F871" t="s">
        <v>49</v>
      </c>
      <c r="G871">
        <v>81.540000000000006</v>
      </c>
      <c r="H871">
        <v>1</v>
      </c>
      <c r="I871">
        <v>0</v>
      </c>
      <c r="J871" t="s">
        <v>35</v>
      </c>
      <c r="K871" t="s">
        <v>44</v>
      </c>
      <c r="L871" t="s">
        <v>21</v>
      </c>
      <c r="M871" t="s">
        <v>36</v>
      </c>
      <c r="N871" t="s">
        <v>23</v>
      </c>
      <c r="O871">
        <f>Table2[[#This Row],[check_out_date]]-Table2[[#This Row],[check_in_date]]</f>
        <v>10</v>
      </c>
      <c r="P871">
        <f>Table2[[#This Row],[num_adults]]+Table2[[#This Row],[num_children]]</f>
        <v>1</v>
      </c>
      <c r="Q871" s="3">
        <f>IF(OR(Table2[[#This Row],[booking_status]]="confirmed",Table2[[#This Row],[booking_status]]="checked-out"),Table2[[#This Row],[room_rate_per_night]]*Table2[[#This Row],[Num_Nights]],0)</f>
        <v>815.40000000000009</v>
      </c>
      <c r="R871" t="str" cm="1">
        <f t="array" ref="R871">IFERROR(_xlfn.IFS(Table2[[#This Row],[booking_status]]="confirmed","Expected",Table2[[#This Row],[booking_status]]="checked-out","Actual"),"No Revenue")</f>
        <v>Expected</v>
      </c>
      <c r="S871" s="4">
        <f>Table2[[#This Row],[Revenue_Amount]]/Table2[[#This Row],[Num_Nights]]</f>
        <v>81.540000000000006</v>
      </c>
    </row>
    <row r="872" spans="1:19" hidden="1" x14ac:dyDescent="0.3">
      <c r="A872">
        <v>871</v>
      </c>
      <c r="B872" t="s">
        <v>37</v>
      </c>
      <c r="C872" s="9">
        <v>45218</v>
      </c>
      <c r="D872" s="9">
        <v>45224</v>
      </c>
      <c r="E872" s="10">
        <v>45209</v>
      </c>
      <c r="F872" t="s">
        <v>27</v>
      </c>
      <c r="G872">
        <v>197.65</v>
      </c>
      <c r="H872">
        <v>3</v>
      </c>
      <c r="I872">
        <v>0</v>
      </c>
      <c r="J872" t="s">
        <v>35</v>
      </c>
      <c r="K872" t="s">
        <v>44</v>
      </c>
      <c r="L872" t="s">
        <v>60</v>
      </c>
      <c r="M872" t="s">
        <v>22</v>
      </c>
      <c r="N872" t="s">
        <v>41</v>
      </c>
      <c r="O872">
        <f>Table2[[#This Row],[check_out_date]]-Table2[[#This Row],[check_in_date]]</f>
        <v>6</v>
      </c>
      <c r="P872">
        <f>Table2[[#This Row],[num_adults]]+Table2[[#This Row],[num_children]]</f>
        <v>3</v>
      </c>
      <c r="Q872" s="3">
        <f>IF(OR(Table2[[#This Row],[booking_status]]="confirmed",Table2[[#This Row],[booking_status]]="checked-out"),Table2[[#This Row],[room_rate_per_night]]*Table2[[#This Row],[Num_Nights]],0)</f>
        <v>0</v>
      </c>
      <c r="R872" t="str" cm="1">
        <f t="array" ref="R872">IFERROR(_xlfn.IFS(Table2[[#This Row],[booking_status]]="confirmed","Expected",Table2[[#This Row],[booking_status]]="checked-out","Actual"),"No Revenue")</f>
        <v>No Revenue</v>
      </c>
      <c r="S872" s="4">
        <f>Table2[[#This Row],[Revenue_Amount]]/Table2[[#This Row],[Num_Nights]]</f>
        <v>0</v>
      </c>
    </row>
    <row r="873" spans="1:19" x14ac:dyDescent="0.3">
      <c r="A873">
        <v>872</v>
      </c>
      <c r="B873" t="s">
        <v>14</v>
      </c>
      <c r="C873" s="9">
        <v>45196</v>
      </c>
      <c r="D873" s="9">
        <v>45201</v>
      </c>
      <c r="E873" s="10">
        <v>45179</v>
      </c>
      <c r="F873" t="s">
        <v>18</v>
      </c>
      <c r="G873">
        <v>159.49</v>
      </c>
      <c r="H873">
        <v>2</v>
      </c>
      <c r="I873">
        <v>0</v>
      </c>
      <c r="J873" t="s">
        <v>55</v>
      </c>
      <c r="K873" t="s">
        <v>29</v>
      </c>
      <c r="L873" t="s">
        <v>56</v>
      </c>
      <c r="M873" t="s">
        <v>36</v>
      </c>
      <c r="N873" t="s">
        <v>41</v>
      </c>
      <c r="O873">
        <f>Table2[[#This Row],[check_out_date]]-Table2[[#This Row],[check_in_date]]</f>
        <v>5</v>
      </c>
      <c r="P873">
        <f>Table2[[#This Row],[num_adults]]+Table2[[#This Row],[num_children]]</f>
        <v>2</v>
      </c>
      <c r="Q873" s="3">
        <f>IF(OR(Table2[[#This Row],[booking_status]]="confirmed",Table2[[#This Row],[booking_status]]="checked-out"),Table2[[#This Row],[room_rate_per_night]]*Table2[[#This Row],[Num_Nights]],0)</f>
        <v>797.45</v>
      </c>
      <c r="R873" t="str" cm="1">
        <f t="array" ref="R873">IFERROR(_xlfn.IFS(Table2[[#This Row],[booking_status]]="confirmed","Expected",Table2[[#This Row],[booking_status]]="checked-out","Actual"),"No Revenue")</f>
        <v>Actual</v>
      </c>
      <c r="S873" s="4">
        <f>Table2[[#This Row],[Revenue_Amount]]/Table2[[#This Row],[Num_Nights]]</f>
        <v>159.49</v>
      </c>
    </row>
    <row r="874" spans="1:19" x14ac:dyDescent="0.3">
      <c r="A874">
        <v>873</v>
      </c>
      <c r="B874" t="s">
        <v>50</v>
      </c>
      <c r="C874" s="9">
        <v>45151</v>
      </c>
      <c r="D874" s="9">
        <v>45154</v>
      </c>
      <c r="E874" s="10">
        <v>45147</v>
      </c>
      <c r="F874" t="s">
        <v>49</v>
      </c>
      <c r="G874">
        <v>155.86000000000001</v>
      </c>
      <c r="H874">
        <v>2</v>
      </c>
      <c r="I874">
        <v>1</v>
      </c>
      <c r="J874" t="s">
        <v>55</v>
      </c>
      <c r="K874" t="s">
        <v>99</v>
      </c>
      <c r="L874" t="s">
        <v>56</v>
      </c>
      <c r="M874" t="s">
        <v>36</v>
      </c>
      <c r="N874" t="s">
        <v>41</v>
      </c>
      <c r="O874">
        <f>Table2[[#This Row],[check_out_date]]-Table2[[#This Row],[check_in_date]]</f>
        <v>3</v>
      </c>
      <c r="P874">
        <f>Table2[[#This Row],[num_adults]]+Table2[[#This Row],[num_children]]</f>
        <v>3</v>
      </c>
      <c r="Q874" s="3">
        <f>IF(OR(Table2[[#This Row],[booking_status]]="confirmed",Table2[[#This Row],[booking_status]]="checked-out"),Table2[[#This Row],[room_rate_per_night]]*Table2[[#This Row],[Num_Nights]],0)</f>
        <v>467.58000000000004</v>
      </c>
      <c r="R874" t="str" cm="1">
        <f t="array" ref="R874">IFERROR(_xlfn.IFS(Table2[[#This Row],[booking_status]]="confirmed","Expected",Table2[[#This Row],[booking_status]]="checked-out","Actual"),"No Revenue")</f>
        <v>Actual</v>
      </c>
      <c r="S874" s="4">
        <f>Table2[[#This Row],[Revenue_Amount]]/Table2[[#This Row],[Num_Nights]]</f>
        <v>155.86000000000001</v>
      </c>
    </row>
    <row r="875" spans="1:19" hidden="1" x14ac:dyDescent="0.3">
      <c r="A875">
        <v>874</v>
      </c>
      <c r="B875" t="s">
        <v>14</v>
      </c>
      <c r="C875" s="9">
        <v>45288</v>
      </c>
      <c r="D875" s="9">
        <v>45291</v>
      </c>
      <c r="E875" s="10">
        <v>45254</v>
      </c>
      <c r="F875" t="s">
        <v>49</v>
      </c>
      <c r="G875">
        <v>72.709999999999994</v>
      </c>
      <c r="H875">
        <v>1</v>
      </c>
      <c r="I875">
        <v>1</v>
      </c>
      <c r="J875" t="s">
        <v>35</v>
      </c>
      <c r="K875" t="s">
        <v>99</v>
      </c>
      <c r="L875" t="s">
        <v>21</v>
      </c>
      <c r="M875" t="s">
        <v>36</v>
      </c>
      <c r="N875" t="s">
        <v>41</v>
      </c>
      <c r="O875">
        <f>Table2[[#This Row],[check_out_date]]-Table2[[#This Row],[check_in_date]]</f>
        <v>3</v>
      </c>
      <c r="P875">
        <f>Table2[[#This Row],[num_adults]]+Table2[[#This Row],[num_children]]</f>
        <v>2</v>
      </c>
      <c r="Q875" s="3">
        <f>IF(OR(Table2[[#This Row],[booking_status]]="confirmed",Table2[[#This Row],[booking_status]]="checked-out"),Table2[[#This Row],[room_rate_per_night]]*Table2[[#This Row],[Num_Nights]],0)</f>
        <v>218.13</v>
      </c>
      <c r="R875" t="str" cm="1">
        <f t="array" ref="R875">IFERROR(_xlfn.IFS(Table2[[#This Row],[booking_status]]="confirmed","Expected",Table2[[#This Row],[booking_status]]="checked-out","Actual"),"No Revenue")</f>
        <v>Expected</v>
      </c>
      <c r="S875" s="4">
        <f>Table2[[#This Row],[Revenue_Amount]]/Table2[[#This Row],[Num_Nights]]</f>
        <v>72.709999999999994</v>
      </c>
    </row>
    <row r="876" spans="1:19" x14ac:dyDescent="0.3">
      <c r="A876">
        <v>875</v>
      </c>
      <c r="B876" t="s">
        <v>14</v>
      </c>
      <c r="C876" s="9">
        <v>45054</v>
      </c>
      <c r="D876" s="9">
        <v>45057</v>
      </c>
      <c r="E876" s="10">
        <v>45014</v>
      </c>
      <c r="F876" t="s">
        <v>27</v>
      </c>
      <c r="G876">
        <v>124.4</v>
      </c>
      <c r="H876">
        <v>4</v>
      </c>
      <c r="I876">
        <v>0</v>
      </c>
      <c r="J876" t="s">
        <v>19</v>
      </c>
      <c r="K876" t="s">
        <v>99</v>
      </c>
      <c r="L876" t="s">
        <v>56</v>
      </c>
      <c r="M876" t="s">
        <v>36</v>
      </c>
      <c r="N876" t="s">
        <v>41</v>
      </c>
      <c r="O876">
        <f>Table2[[#This Row],[check_out_date]]-Table2[[#This Row],[check_in_date]]</f>
        <v>3</v>
      </c>
      <c r="P876">
        <f>Table2[[#This Row],[num_adults]]+Table2[[#This Row],[num_children]]</f>
        <v>4</v>
      </c>
      <c r="Q876" s="3">
        <f>IF(OR(Table2[[#This Row],[booking_status]]="confirmed",Table2[[#This Row],[booking_status]]="checked-out"),Table2[[#This Row],[room_rate_per_night]]*Table2[[#This Row],[Num_Nights]],0)</f>
        <v>373.20000000000005</v>
      </c>
      <c r="R876" t="str" cm="1">
        <f t="array" ref="R876">IFERROR(_xlfn.IFS(Table2[[#This Row],[booking_status]]="confirmed","Expected",Table2[[#This Row],[booking_status]]="checked-out","Actual"),"No Revenue")</f>
        <v>Actual</v>
      </c>
      <c r="S876" s="4">
        <f>Table2[[#This Row],[Revenue_Amount]]/Table2[[#This Row],[Num_Nights]]</f>
        <v>124.40000000000002</v>
      </c>
    </row>
    <row r="877" spans="1:19" x14ac:dyDescent="0.3">
      <c r="A877">
        <v>876</v>
      </c>
      <c r="B877" t="s">
        <v>14</v>
      </c>
      <c r="C877" s="9">
        <v>45261</v>
      </c>
      <c r="D877" s="9">
        <v>45268</v>
      </c>
      <c r="E877" s="10">
        <v>45235</v>
      </c>
      <c r="F877" t="s">
        <v>27</v>
      </c>
      <c r="G877">
        <v>140.21</v>
      </c>
      <c r="H877">
        <v>2</v>
      </c>
      <c r="I877">
        <v>0</v>
      </c>
      <c r="J877" t="s">
        <v>19</v>
      </c>
      <c r="K877" t="s">
        <v>20</v>
      </c>
      <c r="L877" t="s">
        <v>21</v>
      </c>
      <c r="M877" t="s">
        <v>22</v>
      </c>
      <c r="N877" t="s">
        <v>95</v>
      </c>
      <c r="O877">
        <f>Table2[[#This Row],[check_out_date]]-Table2[[#This Row],[check_in_date]]</f>
        <v>7</v>
      </c>
      <c r="P877">
        <f>Table2[[#This Row],[num_adults]]+Table2[[#This Row],[num_children]]</f>
        <v>2</v>
      </c>
      <c r="Q877" s="3">
        <f>IF(OR(Table2[[#This Row],[booking_status]]="confirmed",Table2[[#This Row],[booking_status]]="checked-out"),Table2[[#This Row],[room_rate_per_night]]*Table2[[#This Row],[Num_Nights]],0)</f>
        <v>981.47</v>
      </c>
      <c r="R877" t="str" cm="1">
        <f t="array" ref="R877">IFERROR(_xlfn.IFS(Table2[[#This Row],[booking_status]]="confirmed","Expected",Table2[[#This Row],[booking_status]]="checked-out","Actual"),"No Revenue")</f>
        <v>Expected</v>
      </c>
      <c r="S877" s="4">
        <f>Table2[[#This Row],[Revenue_Amount]]/Table2[[#This Row],[Num_Nights]]</f>
        <v>140.21</v>
      </c>
    </row>
    <row r="878" spans="1:19" x14ac:dyDescent="0.3">
      <c r="A878">
        <v>877</v>
      </c>
      <c r="B878" t="s">
        <v>50</v>
      </c>
      <c r="C878" s="9">
        <v>45173</v>
      </c>
      <c r="D878" s="9">
        <v>45176</v>
      </c>
      <c r="E878" s="10">
        <v>45161</v>
      </c>
      <c r="F878" t="s">
        <v>18</v>
      </c>
      <c r="G878">
        <v>255.57</v>
      </c>
      <c r="H878">
        <v>4</v>
      </c>
      <c r="I878">
        <v>0</v>
      </c>
      <c r="J878" t="s">
        <v>28</v>
      </c>
      <c r="K878" t="s">
        <v>20</v>
      </c>
      <c r="L878" t="s">
        <v>56</v>
      </c>
      <c r="M878" t="s">
        <v>36</v>
      </c>
      <c r="N878" t="s">
        <v>41</v>
      </c>
      <c r="O878">
        <f>Table2[[#This Row],[check_out_date]]-Table2[[#This Row],[check_in_date]]</f>
        <v>3</v>
      </c>
      <c r="P878">
        <f>Table2[[#This Row],[num_adults]]+Table2[[#This Row],[num_children]]</f>
        <v>4</v>
      </c>
      <c r="Q878" s="3">
        <f>IF(OR(Table2[[#This Row],[booking_status]]="confirmed",Table2[[#This Row],[booking_status]]="checked-out"),Table2[[#This Row],[room_rate_per_night]]*Table2[[#This Row],[Num_Nights]],0)</f>
        <v>766.71</v>
      </c>
      <c r="R878" t="str" cm="1">
        <f t="array" ref="R878">IFERROR(_xlfn.IFS(Table2[[#This Row],[booking_status]]="confirmed","Expected",Table2[[#This Row],[booking_status]]="checked-out","Actual"),"No Revenue")</f>
        <v>Actual</v>
      </c>
      <c r="S878" s="4">
        <f>Table2[[#This Row],[Revenue_Amount]]/Table2[[#This Row],[Num_Nights]]</f>
        <v>255.57000000000002</v>
      </c>
    </row>
    <row r="879" spans="1:19" hidden="1" x14ac:dyDescent="0.3">
      <c r="A879">
        <v>878</v>
      </c>
      <c r="B879" t="s">
        <v>50</v>
      </c>
      <c r="C879" s="9">
        <v>44941</v>
      </c>
      <c r="D879" s="9">
        <v>44945</v>
      </c>
      <c r="E879" s="10">
        <v>44938</v>
      </c>
      <c r="F879" t="s">
        <v>27</v>
      </c>
      <c r="G879">
        <v>230.33</v>
      </c>
      <c r="H879">
        <v>2</v>
      </c>
      <c r="I879">
        <v>2</v>
      </c>
      <c r="J879" t="s">
        <v>35</v>
      </c>
      <c r="K879" t="s">
        <v>29</v>
      </c>
      <c r="L879" t="s">
        <v>56</v>
      </c>
      <c r="M879" t="s">
        <v>36</v>
      </c>
      <c r="N879" t="s">
        <v>41</v>
      </c>
      <c r="O879">
        <f>Table2[[#This Row],[check_out_date]]-Table2[[#This Row],[check_in_date]]</f>
        <v>4</v>
      </c>
      <c r="P879">
        <f>Table2[[#This Row],[num_adults]]+Table2[[#This Row],[num_children]]</f>
        <v>4</v>
      </c>
      <c r="Q879" s="3">
        <f>IF(OR(Table2[[#This Row],[booking_status]]="confirmed",Table2[[#This Row],[booking_status]]="checked-out"),Table2[[#This Row],[room_rate_per_night]]*Table2[[#This Row],[Num_Nights]],0)</f>
        <v>921.32</v>
      </c>
      <c r="R879" t="str" cm="1">
        <f t="array" ref="R879">IFERROR(_xlfn.IFS(Table2[[#This Row],[booking_status]]="confirmed","Expected",Table2[[#This Row],[booking_status]]="checked-out","Actual"),"No Revenue")</f>
        <v>Actual</v>
      </c>
      <c r="S879" s="4">
        <f>Table2[[#This Row],[Revenue_Amount]]/Table2[[#This Row],[Num_Nights]]</f>
        <v>230.33</v>
      </c>
    </row>
    <row r="880" spans="1:19" x14ac:dyDescent="0.3">
      <c r="A880">
        <v>879</v>
      </c>
      <c r="B880" t="s">
        <v>50</v>
      </c>
      <c r="C880" s="9">
        <v>45190</v>
      </c>
      <c r="D880" s="9">
        <v>45194</v>
      </c>
      <c r="E880" s="10">
        <v>45151</v>
      </c>
      <c r="F880" t="s">
        <v>49</v>
      </c>
      <c r="G880">
        <v>165.75</v>
      </c>
      <c r="H880">
        <v>2</v>
      </c>
      <c r="I880">
        <v>2</v>
      </c>
      <c r="J880" t="s">
        <v>28</v>
      </c>
      <c r="K880" t="s">
        <v>99</v>
      </c>
      <c r="L880" t="s">
        <v>21</v>
      </c>
      <c r="M880" t="s">
        <v>22</v>
      </c>
      <c r="N880" t="s">
        <v>41</v>
      </c>
      <c r="O880">
        <f>Table2[[#This Row],[check_out_date]]-Table2[[#This Row],[check_in_date]]</f>
        <v>4</v>
      </c>
      <c r="P880">
        <f>Table2[[#This Row],[num_adults]]+Table2[[#This Row],[num_children]]</f>
        <v>4</v>
      </c>
      <c r="Q880" s="3">
        <f>IF(OR(Table2[[#This Row],[booking_status]]="confirmed",Table2[[#This Row],[booking_status]]="checked-out"),Table2[[#This Row],[room_rate_per_night]]*Table2[[#This Row],[Num_Nights]],0)</f>
        <v>663</v>
      </c>
      <c r="R880" t="str" cm="1">
        <f t="array" ref="R880">IFERROR(_xlfn.IFS(Table2[[#This Row],[booking_status]]="confirmed","Expected",Table2[[#This Row],[booking_status]]="checked-out","Actual"),"No Revenue")</f>
        <v>Expected</v>
      </c>
      <c r="S880" s="4">
        <f>Table2[[#This Row],[Revenue_Amount]]/Table2[[#This Row],[Num_Nights]]</f>
        <v>165.75</v>
      </c>
    </row>
    <row r="881" spans="1:19" x14ac:dyDescent="0.3">
      <c r="A881">
        <v>880</v>
      </c>
      <c r="B881" t="s">
        <v>14</v>
      </c>
      <c r="C881" s="9">
        <v>44973</v>
      </c>
      <c r="D881" s="9">
        <v>44975</v>
      </c>
      <c r="E881" s="10">
        <v>44925</v>
      </c>
      <c r="F881" t="s">
        <v>54</v>
      </c>
      <c r="G881">
        <v>402.02</v>
      </c>
      <c r="H881">
        <v>2</v>
      </c>
      <c r="I881">
        <v>0</v>
      </c>
      <c r="J881" t="s">
        <v>28</v>
      </c>
      <c r="K881" t="s">
        <v>99</v>
      </c>
      <c r="L881" t="s">
        <v>21</v>
      </c>
      <c r="M881" t="s">
        <v>36</v>
      </c>
      <c r="N881" t="s">
        <v>41</v>
      </c>
      <c r="O881">
        <f>Table2[[#This Row],[check_out_date]]-Table2[[#This Row],[check_in_date]]</f>
        <v>2</v>
      </c>
      <c r="P881">
        <f>Table2[[#This Row],[num_adults]]+Table2[[#This Row],[num_children]]</f>
        <v>2</v>
      </c>
      <c r="Q881" s="3">
        <f>IF(OR(Table2[[#This Row],[booking_status]]="confirmed",Table2[[#This Row],[booking_status]]="checked-out"),Table2[[#This Row],[room_rate_per_night]]*Table2[[#This Row],[Num_Nights]],0)</f>
        <v>804.04</v>
      </c>
      <c r="R881" t="str" cm="1">
        <f t="array" ref="R881">IFERROR(_xlfn.IFS(Table2[[#This Row],[booking_status]]="confirmed","Expected",Table2[[#This Row],[booking_status]]="checked-out","Actual"),"No Revenue")</f>
        <v>Expected</v>
      </c>
      <c r="S881" s="4">
        <f>Table2[[#This Row],[Revenue_Amount]]/Table2[[#This Row],[Num_Nights]]</f>
        <v>402.02</v>
      </c>
    </row>
    <row r="882" spans="1:19" x14ac:dyDescent="0.3">
      <c r="A882">
        <v>881</v>
      </c>
      <c r="B882" t="s">
        <v>37</v>
      </c>
      <c r="C882" s="9">
        <v>45252</v>
      </c>
      <c r="D882" s="9">
        <v>45261</v>
      </c>
      <c r="E882" s="10">
        <v>45239</v>
      </c>
      <c r="F882" t="s">
        <v>18</v>
      </c>
      <c r="G882">
        <v>176.98</v>
      </c>
      <c r="H882">
        <v>1</v>
      </c>
      <c r="I882">
        <v>0</v>
      </c>
      <c r="J882" t="s">
        <v>19</v>
      </c>
      <c r="K882" t="s">
        <v>66</v>
      </c>
      <c r="L882" t="s">
        <v>60</v>
      </c>
      <c r="M882" t="s">
        <v>22</v>
      </c>
      <c r="N882" t="s">
        <v>41</v>
      </c>
      <c r="O882">
        <f>Table2[[#This Row],[check_out_date]]-Table2[[#This Row],[check_in_date]]</f>
        <v>9</v>
      </c>
      <c r="P882">
        <f>Table2[[#This Row],[num_adults]]+Table2[[#This Row],[num_children]]</f>
        <v>1</v>
      </c>
      <c r="Q882" s="3">
        <f>IF(OR(Table2[[#This Row],[booking_status]]="confirmed",Table2[[#This Row],[booking_status]]="checked-out"),Table2[[#This Row],[room_rate_per_night]]*Table2[[#This Row],[Num_Nights]],0)</f>
        <v>0</v>
      </c>
      <c r="R882" t="str" cm="1">
        <f t="array" ref="R882">IFERROR(_xlfn.IFS(Table2[[#This Row],[booking_status]]="confirmed","Expected",Table2[[#This Row],[booking_status]]="checked-out","Actual"),"No Revenue")</f>
        <v>No Revenue</v>
      </c>
      <c r="S882" s="4">
        <f>Table2[[#This Row],[Revenue_Amount]]/Table2[[#This Row],[Num_Nights]]</f>
        <v>0</v>
      </c>
    </row>
    <row r="883" spans="1:19" x14ac:dyDescent="0.3">
      <c r="A883">
        <v>882</v>
      </c>
      <c r="B883" t="s">
        <v>50</v>
      </c>
      <c r="C883" s="9">
        <v>44942</v>
      </c>
      <c r="D883" s="9">
        <v>44951</v>
      </c>
      <c r="E883" s="10">
        <v>44937</v>
      </c>
      <c r="F883" t="s">
        <v>49</v>
      </c>
      <c r="G883">
        <v>112.31</v>
      </c>
      <c r="H883">
        <v>2</v>
      </c>
      <c r="I883">
        <v>0</v>
      </c>
      <c r="J883" t="s">
        <v>28</v>
      </c>
      <c r="K883" t="s">
        <v>20</v>
      </c>
      <c r="L883" t="s">
        <v>21</v>
      </c>
      <c r="M883" t="s">
        <v>22</v>
      </c>
      <c r="N883" t="s">
        <v>41</v>
      </c>
      <c r="O883">
        <f>Table2[[#This Row],[check_out_date]]-Table2[[#This Row],[check_in_date]]</f>
        <v>9</v>
      </c>
      <c r="P883">
        <f>Table2[[#This Row],[num_adults]]+Table2[[#This Row],[num_children]]</f>
        <v>2</v>
      </c>
      <c r="Q883" s="3">
        <f>IF(OR(Table2[[#This Row],[booking_status]]="confirmed",Table2[[#This Row],[booking_status]]="checked-out"),Table2[[#This Row],[room_rate_per_night]]*Table2[[#This Row],[Num_Nights]],0)</f>
        <v>1010.79</v>
      </c>
      <c r="R883" t="str" cm="1">
        <f t="array" ref="R883">IFERROR(_xlfn.IFS(Table2[[#This Row],[booking_status]]="confirmed","Expected",Table2[[#This Row],[booking_status]]="checked-out","Actual"),"No Revenue")</f>
        <v>Expected</v>
      </c>
      <c r="S883" s="4">
        <f>Table2[[#This Row],[Revenue_Amount]]/Table2[[#This Row],[Num_Nights]]</f>
        <v>112.31</v>
      </c>
    </row>
    <row r="884" spans="1:19" x14ac:dyDescent="0.3">
      <c r="A884">
        <v>883</v>
      </c>
      <c r="B884" t="s">
        <v>50</v>
      </c>
      <c r="C884" s="9">
        <v>44957</v>
      </c>
      <c r="D884" s="9">
        <v>44969</v>
      </c>
      <c r="E884" s="10">
        <v>44929</v>
      </c>
      <c r="F884" t="s">
        <v>49</v>
      </c>
      <c r="G884">
        <v>132.9</v>
      </c>
      <c r="H884">
        <v>2</v>
      </c>
      <c r="I884">
        <v>0</v>
      </c>
      <c r="J884" t="s">
        <v>19</v>
      </c>
      <c r="K884" t="s">
        <v>66</v>
      </c>
      <c r="L884" t="s">
        <v>21</v>
      </c>
      <c r="M884" t="s">
        <v>36</v>
      </c>
      <c r="N884" t="s">
        <v>41</v>
      </c>
      <c r="O884">
        <f>Table2[[#This Row],[check_out_date]]-Table2[[#This Row],[check_in_date]]</f>
        <v>12</v>
      </c>
      <c r="P884">
        <f>Table2[[#This Row],[num_adults]]+Table2[[#This Row],[num_children]]</f>
        <v>2</v>
      </c>
      <c r="Q884" s="3">
        <f>IF(OR(Table2[[#This Row],[booking_status]]="confirmed",Table2[[#This Row],[booking_status]]="checked-out"),Table2[[#This Row],[room_rate_per_night]]*Table2[[#This Row],[Num_Nights]],0)</f>
        <v>1594.8000000000002</v>
      </c>
      <c r="R884" t="str" cm="1">
        <f t="array" ref="R884">IFERROR(_xlfn.IFS(Table2[[#This Row],[booking_status]]="confirmed","Expected",Table2[[#This Row],[booking_status]]="checked-out","Actual"),"No Revenue")</f>
        <v>Expected</v>
      </c>
      <c r="S884" s="4">
        <f>Table2[[#This Row],[Revenue_Amount]]/Table2[[#This Row],[Num_Nights]]</f>
        <v>132.9</v>
      </c>
    </row>
    <row r="885" spans="1:19" x14ac:dyDescent="0.3">
      <c r="A885">
        <v>884</v>
      </c>
      <c r="B885" t="s">
        <v>14</v>
      </c>
      <c r="C885" s="9">
        <v>45161</v>
      </c>
      <c r="D885" s="9">
        <v>45166</v>
      </c>
      <c r="E885" s="10">
        <v>45152</v>
      </c>
      <c r="F885" t="s">
        <v>49</v>
      </c>
      <c r="G885">
        <v>96.03</v>
      </c>
      <c r="H885">
        <v>3</v>
      </c>
      <c r="I885">
        <v>0</v>
      </c>
      <c r="J885" t="s">
        <v>94</v>
      </c>
      <c r="K885" t="s">
        <v>20</v>
      </c>
      <c r="L885" t="s">
        <v>56</v>
      </c>
      <c r="M885" t="s">
        <v>36</v>
      </c>
      <c r="N885" t="s">
        <v>23</v>
      </c>
      <c r="O885">
        <f>Table2[[#This Row],[check_out_date]]-Table2[[#This Row],[check_in_date]]</f>
        <v>5</v>
      </c>
      <c r="P885">
        <f>Table2[[#This Row],[num_adults]]+Table2[[#This Row],[num_children]]</f>
        <v>3</v>
      </c>
      <c r="Q885" s="3">
        <f>IF(OR(Table2[[#This Row],[booking_status]]="confirmed",Table2[[#This Row],[booking_status]]="checked-out"),Table2[[#This Row],[room_rate_per_night]]*Table2[[#This Row],[Num_Nights]],0)</f>
        <v>480.15</v>
      </c>
      <c r="R885" t="str" cm="1">
        <f t="array" ref="R885">IFERROR(_xlfn.IFS(Table2[[#This Row],[booking_status]]="confirmed","Expected",Table2[[#This Row],[booking_status]]="checked-out","Actual"),"No Revenue")</f>
        <v>Actual</v>
      </c>
      <c r="S885" s="4">
        <f>Table2[[#This Row],[Revenue_Amount]]/Table2[[#This Row],[Num_Nights]]</f>
        <v>96.03</v>
      </c>
    </row>
    <row r="886" spans="1:19" hidden="1" x14ac:dyDescent="0.3">
      <c r="A886">
        <v>885</v>
      </c>
      <c r="B886" t="s">
        <v>31</v>
      </c>
      <c r="C886" s="9">
        <v>45025</v>
      </c>
      <c r="D886" s="9">
        <v>45032</v>
      </c>
      <c r="E886" s="10">
        <v>45012</v>
      </c>
      <c r="F886" t="s">
        <v>18</v>
      </c>
      <c r="G886">
        <v>189.07</v>
      </c>
      <c r="H886">
        <v>2</v>
      </c>
      <c r="I886">
        <v>0</v>
      </c>
      <c r="J886" t="s">
        <v>35</v>
      </c>
      <c r="K886" t="s">
        <v>66</v>
      </c>
      <c r="L886" t="s">
        <v>56</v>
      </c>
      <c r="M886" t="s">
        <v>22</v>
      </c>
      <c r="N886" t="s">
        <v>41</v>
      </c>
      <c r="O886">
        <f>Table2[[#This Row],[check_out_date]]-Table2[[#This Row],[check_in_date]]</f>
        <v>7</v>
      </c>
      <c r="P886">
        <f>Table2[[#This Row],[num_adults]]+Table2[[#This Row],[num_children]]</f>
        <v>2</v>
      </c>
      <c r="Q886" s="3">
        <f>IF(OR(Table2[[#This Row],[booking_status]]="confirmed",Table2[[#This Row],[booking_status]]="checked-out"),Table2[[#This Row],[room_rate_per_night]]*Table2[[#This Row],[Num_Nights]],0)</f>
        <v>1323.49</v>
      </c>
      <c r="R886" t="str" cm="1">
        <f t="array" ref="R886">IFERROR(_xlfn.IFS(Table2[[#This Row],[booking_status]]="confirmed","Expected",Table2[[#This Row],[booking_status]]="checked-out","Actual"),"No Revenue")</f>
        <v>Actual</v>
      </c>
      <c r="S886" s="4">
        <f>Table2[[#This Row],[Revenue_Amount]]/Table2[[#This Row],[Num_Nights]]</f>
        <v>189.07</v>
      </c>
    </row>
    <row r="887" spans="1:19" x14ac:dyDescent="0.3">
      <c r="A887">
        <v>886</v>
      </c>
      <c r="B887" t="s">
        <v>50</v>
      </c>
      <c r="C887" s="9">
        <v>45157</v>
      </c>
      <c r="D887" s="9">
        <v>45166</v>
      </c>
      <c r="E887" s="10">
        <v>45111</v>
      </c>
      <c r="F887" t="s">
        <v>27</v>
      </c>
      <c r="G887">
        <v>222.92</v>
      </c>
      <c r="H887">
        <v>4</v>
      </c>
      <c r="I887">
        <v>0</v>
      </c>
      <c r="J887" t="s">
        <v>55</v>
      </c>
      <c r="K887" t="s">
        <v>99</v>
      </c>
      <c r="L887" t="s">
        <v>21</v>
      </c>
      <c r="M887" t="s">
        <v>36</v>
      </c>
      <c r="N887" t="s">
        <v>23</v>
      </c>
      <c r="O887">
        <f>Table2[[#This Row],[check_out_date]]-Table2[[#This Row],[check_in_date]]</f>
        <v>9</v>
      </c>
      <c r="P887">
        <f>Table2[[#This Row],[num_adults]]+Table2[[#This Row],[num_children]]</f>
        <v>4</v>
      </c>
      <c r="Q887" s="3">
        <f>IF(OR(Table2[[#This Row],[booking_status]]="confirmed",Table2[[#This Row],[booking_status]]="checked-out"),Table2[[#This Row],[room_rate_per_night]]*Table2[[#This Row],[Num_Nights]],0)</f>
        <v>2006.28</v>
      </c>
      <c r="R887" t="str" cm="1">
        <f t="array" ref="R887">IFERROR(_xlfn.IFS(Table2[[#This Row],[booking_status]]="confirmed","Expected",Table2[[#This Row],[booking_status]]="checked-out","Actual"),"No Revenue")</f>
        <v>Expected</v>
      </c>
      <c r="S887" s="4">
        <f>Table2[[#This Row],[Revenue_Amount]]/Table2[[#This Row],[Num_Nights]]</f>
        <v>222.92</v>
      </c>
    </row>
    <row r="888" spans="1:19" x14ac:dyDescent="0.3">
      <c r="A888">
        <v>887</v>
      </c>
      <c r="B888" t="s">
        <v>50</v>
      </c>
      <c r="C888" s="9">
        <v>45089</v>
      </c>
      <c r="D888" s="9">
        <v>45098</v>
      </c>
      <c r="E888" s="10">
        <v>45076</v>
      </c>
      <c r="F888" t="s">
        <v>27</v>
      </c>
      <c r="G888">
        <v>155.13999999999999</v>
      </c>
      <c r="H888">
        <v>2</v>
      </c>
      <c r="I888">
        <v>0</v>
      </c>
      <c r="J888" t="s">
        <v>28</v>
      </c>
      <c r="K888" t="s">
        <v>66</v>
      </c>
      <c r="L888" t="s">
        <v>60</v>
      </c>
      <c r="M888" t="s">
        <v>36</v>
      </c>
      <c r="N888" t="s">
        <v>41</v>
      </c>
      <c r="O888">
        <f>Table2[[#This Row],[check_out_date]]-Table2[[#This Row],[check_in_date]]</f>
        <v>9</v>
      </c>
      <c r="P888">
        <f>Table2[[#This Row],[num_adults]]+Table2[[#This Row],[num_children]]</f>
        <v>2</v>
      </c>
      <c r="Q888" s="3">
        <f>IF(OR(Table2[[#This Row],[booking_status]]="confirmed",Table2[[#This Row],[booking_status]]="checked-out"),Table2[[#This Row],[room_rate_per_night]]*Table2[[#This Row],[Num_Nights]],0)</f>
        <v>0</v>
      </c>
      <c r="R888" t="str" cm="1">
        <f t="array" ref="R888">IFERROR(_xlfn.IFS(Table2[[#This Row],[booking_status]]="confirmed","Expected",Table2[[#This Row],[booking_status]]="checked-out","Actual"),"No Revenue")</f>
        <v>No Revenue</v>
      </c>
      <c r="S888" s="4">
        <f>Table2[[#This Row],[Revenue_Amount]]/Table2[[#This Row],[Num_Nights]]</f>
        <v>0</v>
      </c>
    </row>
    <row r="889" spans="1:19" hidden="1" x14ac:dyDescent="0.3">
      <c r="A889">
        <v>888</v>
      </c>
      <c r="B889" t="s">
        <v>50</v>
      </c>
      <c r="C889" s="9">
        <v>45266</v>
      </c>
      <c r="D889" s="9">
        <v>45274</v>
      </c>
      <c r="E889" s="10">
        <v>45250</v>
      </c>
      <c r="F889" t="s">
        <v>18</v>
      </c>
      <c r="G889">
        <v>272.12</v>
      </c>
      <c r="H889">
        <v>1</v>
      </c>
      <c r="I889">
        <v>2</v>
      </c>
      <c r="J889" t="s">
        <v>35</v>
      </c>
      <c r="K889" t="s">
        <v>66</v>
      </c>
      <c r="L889" t="s">
        <v>21</v>
      </c>
      <c r="M889" t="s">
        <v>36</v>
      </c>
      <c r="N889" t="s">
        <v>23</v>
      </c>
      <c r="O889">
        <f>Table2[[#This Row],[check_out_date]]-Table2[[#This Row],[check_in_date]]</f>
        <v>8</v>
      </c>
      <c r="P889">
        <f>Table2[[#This Row],[num_adults]]+Table2[[#This Row],[num_children]]</f>
        <v>3</v>
      </c>
      <c r="Q889" s="3">
        <f>IF(OR(Table2[[#This Row],[booking_status]]="confirmed",Table2[[#This Row],[booking_status]]="checked-out"),Table2[[#This Row],[room_rate_per_night]]*Table2[[#This Row],[Num_Nights]],0)</f>
        <v>2176.96</v>
      </c>
      <c r="R889" t="str" cm="1">
        <f t="array" ref="R889">IFERROR(_xlfn.IFS(Table2[[#This Row],[booking_status]]="confirmed","Expected",Table2[[#This Row],[booking_status]]="checked-out","Actual"),"No Revenue")</f>
        <v>Expected</v>
      </c>
      <c r="S889" s="4">
        <f>Table2[[#This Row],[Revenue_Amount]]/Table2[[#This Row],[Num_Nights]]</f>
        <v>272.12</v>
      </c>
    </row>
    <row r="890" spans="1:19" x14ac:dyDescent="0.3">
      <c r="A890">
        <v>889</v>
      </c>
      <c r="B890" t="s">
        <v>37</v>
      </c>
      <c r="C890" s="9">
        <v>45265</v>
      </c>
      <c r="D890" s="9">
        <v>45277</v>
      </c>
      <c r="E890" s="10">
        <v>45256</v>
      </c>
      <c r="F890" t="s">
        <v>49</v>
      </c>
      <c r="G890">
        <v>126.37</v>
      </c>
      <c r="H890">
        <v>1</v>
      </c>
      <c r="I890">
        <v>0</v>
      </c>
      <c r="J890" t="s">
        <v>19</v>
      </c>
      <c r="K890" t="s">
        <v>44</v>
      </c>
      <c r="L890" t="s">
        <v>70</v>
      </c>
      <c r="M890" t="s">
        <v>22</v>
      </c>
      <c r="N890" t="s">
        <v>45</v>
      </c>
      <c r="O890">
        <f>Table2[[#This Row],[check_out_date]]-Table2[[#This Row],[check_in_date]]</f>
        <v>12</v>
      </c>
      <c r="P890">
        <f>Table2[[#This Row],[num_adults]]+Table2[[#This Row],[num_children]]</f>
        <v>1</v>
      </c>
      <c r="Q890" s="3">
        <f>IF(OR(Table2[[#This Row],[booking_status]]="confirmed",Table2[[#This Row],[booking_status]]="checked-out"),Table2[[#This Row],[room_rate_per_night]]*Table2[[#This Row],[Num_Nights]],0)</f>
        <v>0</v>
      </c>
      <c r="R890" t="str" cm="1">
        <f t="array" ref="R890">IFERROR(_xlfn.IFS(Table2[[#This Row],[booking_status]]="confirmed","Expected",Table2[[#This Row],[booking_status]]="checked-out","Actual"),"No Revenue")</f>
        <v>No Revenue</v>
      </c>
      <c r="S890" s="4">
        <f>Table2[[#This Row],[Revenue_Amount]]/Table2[[#This Row],[Num_Nights]]</f>
        <v>0</v>
      </c>
    </row>
    <row r="891" spans="1:19" x14ac:dyDescent="0.3">
      <c r="A891">
        <v>890</v>
      </c>
      <c r="B891" t="s">
        <v>14</v>
      </c>
      <c r="C891" s="9">
        <v>45090</v>
      </c>
      <c r="D891" s="9">
        <v>45099</v>
      </c>
      <c r="E891" s="10">
        <v>45036</v>
      </c>
      <c r="F891" t="s">
        <v>49</v>
      </c>
      <c r="G891">
        <v>107.64</v>
      </c>
      <c r="H891">
        <v>3</v>
      </c>
      <c r="I891">
        <v>0</v>
      </c>
      <c r="J891" t="s">
        <v>94</v>
      </c>
      <c r="K891" t="s">
        <v>44</v>
      </c>
      <c r="L891" t="s">
        <v>60</v>
      </c>
      <c r="M891" t="s">
        <v>22</v>
      </c>
      <c r="N891" t="s">
        <v>45</v>
      </c>
      <c r="O891">
        <f>Table2[[#This Row],[check_out_date]]-Table2[[#This Row],[check_in_date]]</f>
        <v>9</v>
      </c>
      <c r="P891">
        <f>Table2[[#This Row],[num_adults]]+Table2[[#This Row],[num_children]]</f>
        <v>3</v>
      </c>
      <c r="Q891" s="3">
        <f>IF(OR(Table2[[#This Row],[booking_status]]="confirmed",Table2[[#This Row],[booking_status]]="checked-out"),Table2[[#This Row],[room_rate_per_night]]*Table2[[#This Row],[Num_Nights]],0)</f>
        <v>0</v>
      </c>
      <c r="R891" t="str" cm="1">
        <f t="array" ref="R891">IFERROR(_xlfn.IFS(Table2[[#This Row],[booking_status]]="confirmed","Expected",Table2[[#This Row],[booking_status]]="checked-out","Actual"),"No Revenue")</f>
        <v>No Revenue</v>
      </c>
      <c r="S891" s="4">
        <f>Table2[[#This Row],[Revenue_Amount]]/Table2[[#This Row],[Num_Nights]]</f>
        <v>0</v>
      </c>
    </row>
    <row r="892" spans="1:19" x14ac:dyDescent="0.3">
      <c r="A892">
        <v>891</v>
      </c>
      <c r="B892" t="s">
        <v>14</v>
      </c>
      <c r="C892" s="9">
        <v>45133</v>
      </c>
      <c r="D892" s="9">
        <v>45138</v>
      </c>
      <c r="E892" s="10">
        <v>45101</v>
      </c>
      <c r="F892" t="s">
        <v>27</v>
      </c>
      <c r="G892">
        <v>109.01</v>
      </c>
      <c r="H892">
        <v>1</v>
      </c>
      <c r="I892">
        <v>1</v>
      </c>
      <c r="J892" t="s">
        <v>55</v>
      </c>
      <c r="K892" t="s">
        <v>99</v>
      </c>
      <c r="L892" t="s">
        <v>21</v>
      </c>
      <c r="M892" t="s">
        <v>36</v>
      </c>
      <c r="N892" t="s">
        <v>41</v>
      </c>
      <c r="O892">
        <f>Table2[[#This Row],[check_out_date]]-Table2[[#This Row],[check_in_date]]</f>
        <v>5</v>
      </c>
      <c r="P892">
        <f>Table2[[#This Row],[num_adults]]+Table2[[#This Row],[num_children]]</f>
        <v>2</v>
      </c>
      <c r="Q892" s="3">
        <f>IF(OR(Table2[[#This Row],[booking_status]]="confirmed",Table2[[#This Row],[booking_status]]="checked-out"),Table2[[#This Row],[room_rate_per_night]]*Table2[[#This Row],[Num_Nights]],0)</f>
        <v>545.05000000000007</v>
      </c>
      <c r="R892" t="str" cm="1">
        <f t="array" ref="R892">IFERROR(_xlfn.IFS(Table2[[#This Row],[booking_status]]="confirmed","Expected",Table2[[#This Row],[booking_status]]="checked-out","Actual"),"No Revenue")</f>
        <v>Expected</v>
      </c>
      <c r="S892" s="4">
        <f>Table2[[#This Row],[Revenue_Amount]]/Table2[[#This Row],[Num_Nights]]</f>
        <v>109.01000000000002</v>
      </c>
    </row>
    <row r="893" spans="1:19" x14ac:dyDescent="0.3">
      <c r="A893">
        <v>892</v>
      </c>
      <c r="B893" t="s">
        <v>31</v>
      </c>
      <c r="C893" s="9">
        <v>44987</v>
      </c>
      <c r="D893" s="9">
        <v>44998</v>
      </c>
      <c r="E893" s="10">
        <v>44915</v>
      </c>
      <c r="F893" t="s">
        <v>27</v>
      </c>
      <c r="G893">
        <v>132.26</v>
      </c>
      <c r="H893">
        <v>2</v>
      </c>
      <c r="I893">
        <v>0</v>
      </c>
      <c r="J893" t="s">
        <v>28</v>
      </c>
      <c r="K893" t="s">
        <v>66</v>
      </c>
      <c r="L893" t="s">
        <v>21</v>
      </c>
      <c r="M893" t="s">
        <v>36</v>
      </c>
      <c r="N893" t="s">
        <v>23</v>
      </c>
      <c r="O893">
        <f>Table2[[#This Row],[check_out_date]]-Table2[[#This Row],[check_in_date]]</f>
        <v>11</v>
      </c>
      <c r="P893">
        <f>Table2[[#This Row],[num_adults]]+Table2[[#This Row],[num_children]]</f>
        <v>2</v>
      </c>
      <c r="Q893" s="3">
        <f>IF(OR(Table2[[#This Row],[booking_status]]="confirmed",Table2[[#This Row],[booking_status]]="checked-out"),Table2[[#This Row],[room_rate_per_night]]*Table2[[#This Row],[Num_Nights]],0)</f>
        <v>1454.86</v>
      </c>
      <c r="R893" t="str" cm="1">
        <f t="array" ref="R893">IFERROR(_xlfn.IFS(Table2[[#This Row],[booking_status]]="confirmed","Expected",Table2[[#This Row],[booking_status]]="checked-out","Actual"),"No Revenue")</f>
        <v>Expected</v>
      </c>
      <c r="S893" s="4">
        <f>Table2[[#This Row],[Revenue_Amount]]/Table2[[#This Row],[Num_Nights]]</f>
        <v>132.26</v>
      </c>
    </row>
    <row r="894" spans="1:19" hidden="1" x14ac:dyDescent="0.3">
      <c r="A894">
        <v>893</v>
      </c>
      <c r="B894" t="s">
        <v>37</v>
      </c>
      <c r="C894" s="9">
        <v>45046</v>
      </c>
      <c r="D894" s="9">
        <v>45052</v>
      </c>
      <c r="E894" s="10">
        <v>45000</v>
      </c>
      <c r="F894" t="s">
        <v>49</v>
      </c>
      <c r="G894">
        <v>102.04</v>
      </c>
      <c r="H894">
        <v>1</v>
      </c>
      <c r="I894">
        <v>2</v>
      </c>
      <c r="J894" t="s">
        <v>35</v>
      </c>
      <c r="K894" t="s">
        <v>99</v>
      </c>
      <c r="L894" t="s">
        <v>21</v>
      </c>
      <c r="M894" t="s">
        <v>22</v>
      </c>
      <c r="N894" t="s">
        <v>41</v>
      </c>
      <c r="O894">
        <f>Table2[[#This Row],[check_out_date]]-Table2[[#This Row],[check_in_date]]</f>
        <v>6</v>
      </c>
      <c r="P894">
        <f>Table2[[#This Row],[num_adults]]+Table2[[#This Row],[num_children]]</f>
        <v>3</v>
      </c>
      <c r="Q894" s="3">
        <f>IF(OR(Table2[[#This Row],[booking_status]]="confirmed",Table2[[#This Row],[booking_status]]="checked-out"),Table2[[#This Row],[room_rate_per_night]]*Table2[[#This Row],[Num_Nights]],0)</f>
        <v>612.24</v>
      </c>
      <c r="R894" t="str" cm="1">
        <f t="array" ref="R894">IFERROR(_xlfn.IFS(Table2[[#This Row],[booking_status]]="confirmed","Expected",Table2[[#This Row],[booking_status]]="checked-out","Actual"),"No Revenue")</f>
        <v>Expected</v>
      </c>
      <c r="S894" s="4">
        <f>Table2[[#This Row],[Revenue_Amount]]/Table2[[#This Row],[Num_Nights]]</f>
        <v>102.04</v>
      </c>
    </row>
    <row r="895" spans="1:19" x14ac:dyDescent="0.3">
      <c r="A895">
        <v>894</v>
      </c>
      <c r="B895" t="s">
        <v>31</v>
      </c>
      <c r="C895" s="9">
        <v>45115</v>
      </c>
      <c r="D895" s="9">
        <v>45117</v>
      </c>
      <c r="E895" s="10">
        <v>45060</v>
      </c>
      <c r="F895" t="s">
        <v>49</v>
      </c>
      <c r="G895">
        <v>79.290000000000006</v>
      </c>
      <c r="H895">
        <v>2</v>
      </c>
      <c r="I895">
        <v>0</v>
      </c>
      <c r="J895" t="s">
        <v>94</v>
      </c>
      <c r="K895" t="s">
        <v>99</v>
      </c>
      <c r="L895" t="s">
        <v>21</v>
      </c>
      <c r="M895" t="s">
        <v>36</v>
      </c>
      <c r="N895" t="s">
        <v>45</v>
      </c>
      <c r="O895">
        <f>Table2[[#This Row],[check_out_date]]-Table2[[#This Row],[check_in_date]]</f>
        <v>2</v>
      </c>
      <c r="P895">
        <f>Table2[[#This Row],[num_adults]]+Table2[[#This Row],[num_children]]</f>
        <v>2</v>
      </c>
      <c r="Q895" s="3">
        <f>IF(OR(Table2[[#This Row],[booking_status]]="confirmed",Table2[[#This Row],[booking_status]]="checked-out"),Table2[[#This Row],[room_rate_per_night]]*Table2[[#This Row],[Num_Nights]],0)</f>
        <v>158.58000000000001</v>
      </c>
      <c r="R895" t="str" cm="1">
        <f t="array" ref="R895">IFERROR(_xlfn.IFS(Table2[[#This Row],[booking_status]]="confirmed","Expected",Table2[[#This Row],[booking_status]]="checked-out","Actual"),"No Revenue")</f>
        <v>Expected</v>
      </c>
      <c r="S895" s="4">
        <f>Table2[[#This Row],[Revenue_Amount]]/Table2[[#This Row],[Num_Nights]]</f>
        <v>79.290000000000006</v>
      </c>
    </row>
    <row r="896" spans="1:19" x14ac:dyDescent="0.3">
      <c r="A896">
        <v>895</v>
      </c>
      <c r="B896" t="s">
        <v>50</v>
      </c>
      <c r="C896" s="9">
        <v>44930</v>
      </c>
      <c r="D896" s="9">
        <v>44935</v>
      </c>
      <c r="E896" s="10">
        <v>44899</v>
      </c>
      <c r="F896" t="s">
        <v>49</v>
      </c>
      <c r="G896">
        <v>117.88</v>
      </c>
      <c r="H896">
        <v>3</v>
      </c>
      <c r="I896">
        <v>0</v>
      </c>
      <c r="J896" t="s">
        <v>55</v>
      </c>
      <c r="K896" t="s">
        <v>99</v>
      </c>
      <c r="L896" t="s">
        <v>21</v>
      </c>
      <c r="M896" t="s">
        <v>36</v>
      </c>
      <c r="N896" t="s">
        <v>95</v>
      </c>
      <c r="O896">
        <f>Table2[[#This Row],[check_out_date]]-Table2[[#This Row],[check_in_date]]</f>
        <v>5</v>
      </c>
      <c r="P896">
        <f>Table2[[#This Row],[num_adults]]+Table2[[#This Row],[num_children]]</f>
        <v>3</v>
      </c>
      <c r="Q896" s="3">
        <f>IF(OR(Table2[[#This Row],[booking_status]]="confirmed",Table2[[#This Row],[booking_status]]="checked-out"),Table2[[#This Row],[room_rate_per_night]]*Table2[[#This Row],[Num_Nights]],0)</f>
        <v>589.4</v>
      </c>
      <c r="R896" t="str" cm="1">
        <f t="array" ref="R896">IFERROR(_xlfn.IFS(Table2[[#This Row],[booking_status]]="confirmed","Expected",Table2[[#This Row],[booking_status]]="checked-out","Actual"),"No Revenue")</f>
        <v>Expected</v>
      </c>
      <c r="S896" s="4">
        <f>Table2[[#This Row],[Revenue_Amount]]/Table2[[#This Row],[Num_Nights]]</f>
        <v>117.88</v>
      </c>
    </row>
    <row r="897" spans="1:19" x14ac:dyDescent="0.3">
      <c r="A897">
        <v>896</v>
      </c>
      <c r="B897" t="s">
        <v>31</v>
      </c>
      <c r="C897" s="9">
        <v>45055</v>
      </c>
      <c r="D897" s="9">
        <v>45057</v>
      </c>
      <c r="E897" s="10">
        <v>44985</v>
      </c>
      <c r="F897" t="s">
        <v>49</v>
      </c>
      <c r="G897">
        <v>83.39</v>
      </c>
      <c r="H897">
        <v>2</v>
      </c>
      <c r="I897">
        <v>2</v>
      </c>
      <c r="J897" t="s">
        <v>94</v>
      </c>
      <c r="K897" t="s">
        <v>29</v>
      </c>
      <c r="L897" t="s">
        <v>56</v>
      </c>
      <c r="M897" t="s">
        <v>22</v>
      </c>
      <c r="N897" t="s">
        <v>41</v>
      </c>
      <c r="O897">
        <f>Table2[[#This Row],[check_out_date]]-Table2[[#This Row],[check_in_date]]</f>
        <v>2</v>
      </c>
      <c r="P897">
        <f>Table2[[#This Row],[num_adults]]+Table2[[#This Row],[num_children]]</f>
        <v>4</v>
      </c>
      <c r="Q897" s="3">
        <f>IF(OR(Table2[[#This Row],[booking_status]]="confirmed",Table2[[#This Row],[booking_status]]="checked-out"),Table2[[#This Row],[room_rate_per_night]]*Table2[[#This Row],[Num_Nights]],0)</f>
        <v>166.78</v>
      </c>
      <c r="R897" t="str" cm="1">
        <f t="array" ref="R897">IFERROR(_xlfn.IFS(Table2[[#This Row],[booking_status]]="confirmed","Expected",Table2[[#This Row],[booking_status]]="checked-out","Actual"),"No Revenue")</f>
        <v>Actual</v>
      </c>
      <c r="S897" s="4">
        <f>Table2[[#This Row],[Revenue_Amount]]/Table2[[#This Row],[Num_Nights]]</f>
        <v>83.39</v>
      </c>
    </row>
    <row r="898" spans="1:19" x14ac:dyDescent="0.3">
      <c r="A898">
        <v>897</v>
      </c>
      <c r="B898" t="s">
        <v>14</v>
      </c>
      <c r="C898" s="9">
        <v>45280</v>
      </c>
      <c r="D898" s="9">
        <v>45289</v>
      </c>
      <c r="E898" s="10">
        <v>45208</v>
      </c>
      <c r="F898" t="s">
        <v>54</v>
      </c>
      <c r="G898">
        <v>402.93</v>
      </c>
      <c r="H898">
        <v>3</v>
      </c>
      <c r="I898">
        <v>3</v>
      </c>
      <c r="J898" t="s">
        <v>19</v>
      </c>
      <c r="K898" t="s">
        <v>20</v>
      </c>
      <c r="L898" t="s">
        <v>56</v>
      </c>
      <c r="M898" t="s">
        <v>36</v>
      </c>
      <c r="N898" t="s">
        <v>23</v>
      </c>
      <c r="O898">
        <f>Table2[[#This Row],[check_out_date]]-Table2[[#This Row],[check_in_date]]</f>
        <v>9</v>
      </c>
      <c r="P898">
        <f>Table2[[#This Row],[num_adults]]+Table2[[#This Row],[num_children]]</f>
        <v>6</v>
      </c>
      <c r="Q898" s="3">
        <f>IF(OR(Table2[[#This Row],[booking_status]]="confirmed",Table2[[#This Row],[booking_status]]="checked-out"),Table2[[#This Row],[room_rate_per_night]]*Table2[[#This Row],[Num_Nights]],0)</f>
        <v>3626.37</v>
      </c>
      <c r="R898" t="str" cm="1">
        <f t="array" ref="R898">IFERROR(_xlfn.IFS(Table2[[#This Row],[booking_status]]="confirmed","Expected",Table2[[#This Row],[booking_status]]="checked-out","Actual"),"No Revenue")</f>
        <v>Actual</v>
      </c>
      <c r="S898" s="4">
        <f>Table2[[#This Row],[Revenue_Amount]]/Table2[[#This Row],[Num_Nights]]</f>
        <v>402.93</v>
      </c>
    </row>
    <row r="899" spans="1:19" x14ac:dyDescent="0.3">
      <c r="A899">
        <v>898</v>
      </c>
      <c r="B899" t="s">
        <v>31</v>
      </c>
      <c r="C899" s="9">
        <v>45025</v>
      </c>
      <c r="D899" s="9">
        <v>45029</v>
      </c>
      <c r="E899" s="10">
        <v>44986</v>
      </c>
      <c r="F899" t="s">
        <v>54</v>
      </c>
      <c r="G899">
        <v>242.2</v>
      </c>
      <c r="H899">
        <v>1</v>
      </c>
      <c r="I899">
        <v>2</v>
      </c>
      <c r="J899" t="s">
        <v>28</v>
      </c>
      <c r="K899" t="s">
        <v>29</v>
      </c>
      <c r="L899" t="s">
        <v>21</v>
      </c>
      <c r="M899" t="s">
        <v>36</v>
      </c>
      <c r="N899" t="s">
        <v>41</v>
      </c>
      <c r="O899">
        <f>Table2[[#This Row],[check_out_date]]-Table2[[#This Row],[check_in_date]]</f>
        <v>4</v>
      </c>
      <c r="P899">
        <f>Table2[[#This Row],[num_adults]]+Table2[[#This Row],[num_children]]</f>
        <v>3</v>
      </c>
      <c r="Q899" s="3">
        <f>IF(OR(Table2[[#This Row],[booking_status]]="confirmed",Table2[[#This Row],[booking_status]]="checked-out"),Table2[[#This Row],[room_rate_per_night]]*Table2[[#This Row],[Num_Nights]],0)</f>
        <v>968.8</v>
      </c>
      <c r="R899" t="str" cm="1">
        <f t="array" ref="R899">IFERROR(_xlfn.IFS(Table2[[#This Row],[booking_status]]="confirmed","Expected",Table2[[#This Row],[booking_status]]="checked-out","Actual"),"No Revenue")</f>
        <v>Expected</v>
      </c>
      <c r="S899" s="4">
        <f>Table2[[#This Row],[Revenue_Amount]]/Table2[[#This Row],[Num_Nights]]</f>
        <v>242.2</v>
      </c>
    </row>
    <row r="900" spans="1:19" x14ac:dyDescent="0.3">
      <c r="A900">
        <v>899</v>
      </c>
      <c r="B900" t="s">
        <v>50</v>
      </c>
      <c r="C900" s="9">
        <v>45287</v>
      </c>
      <c r="D900" s="9">
        <v>45293</v>
      </c>
      <c r="E900" s="10">
        <v>45243</v>
      </c>
      <c r="F900" t="s">
        <v>27</v>
      </c>
      <c r="G900">
        <v>231.84</v>
      </c>
      <c r="H900">
        <v>2</v>
      </c>
      <c r="I900">
        <v>0</v>
      </c>
      <c r="J900" t="s">
        <v>28</v>
      </c>
      <c r="K900" t="s">
        <v>20</v>
      </c>
      <c r="L900" t="s">
        <v>60</v>
      </c>
      <c r="M900" t="s">
        <v>22</v>
      </c>
      <c r="N900" t="s">
        <v>45</v>
      </c>
      <c r="O900">
        <f>Table2[[#This Row],[check_out_date]]-Table2[[#This Row],[check_in_date]]</f>
        <v>6</v>
      </c>
      <c r="P900">
        <f>Table2[[#This Row],[num_adults]]+Table2[[#This Row],[num_children]]</f>
        <v>2</v>
      </c>
      <c r="Q900" s="3">
        <f>IF(OR(Table2[[#This Row],[booking_status]]="confirmed",Table2[[#This Row],[booking_status]]="checked-out"),Table2[[#This Row],[room_rate_per_night]]*Table2[[#This Row],[Num_Nights]],0)</f>
        <v>0</v>
      </c>
      <c r="R900" t="str" cm="1">
        <f t="array" ref="R900">IFERROR(_xlfn.IFS(Table2[[#This Row],[booking_status]]="confirmed","Expected",Table2[[#This Row],[booking_status]]="checked-out","Actual"),"No Revenue")</f>
        <v>No Revenue</v>
      </c>
      <c r="S900" s="4">
        <f>Table2[[#This Row],[Revenue_Amount]]/Table2[[#This Row],[Num_Nights]]</f>
        <v>0</v>
      </c>
    </row>
    <row r="901" spans="1:19" x14ac:dyDescent="0.3">
      <c r="A901">
        <v>900</v>
      </c>
      <c r="B901" t="s">
        <v>50</v>
      </c>
      <c r="C901" s="9">
        <v>45068</v>
      </c>
      <c r="D901" s="9">
        <v>45074</v>
      </c>
      <c r="E901" s="10">
        <v>45024</v>
      </c>
      <c r="F901" t="s">
        <v>18</v>
      </c>
      <c r="G901">
        <v>201.74</v>
      </c>
      <c r="H901">
        <v>2</v>
      </c>
      <c r="I901">
        <v>0</v>
      </c>
      <c r="J901" t="s">
        <v>19</v>
      </c>
      <c r="K901" t="s">
        <v>44</v>
      </c>
      <c r="L901" t="s">
        <v>21</v>
      </c>
      <c r="M901" t="s">
        <v>36</v>
      </c>
      <c r="N901" t="s">
        <v>45</v>
      </c>
      <c r="O901">
        <f>Table2[[#This Row],[check_out_date]]-Table2[[#This Row],[check_in_date]]</f>
        <v>6</v>
      </c>
      <c r="P901">
        <f>Table2[[#This Row],[num_adults]]+Table2[[#This Row],[num_children]]</f>
        <v>2</v>
      </c>
      <c r="Q901" s="3">
        <f>IF(OR(Table2[[#This Row],[booking_status]]="confirmed",Table2[[#This Row],[booking_status]]="checked-out"),Table2[[#This Row],[room_rate_per_night]]*Table2[[#This Row],[Num_Nights]],0)</f>
        <v>1210.44</v>
      </c>
      <c r="R901" t="str" cm="1">
        <f t="array" ref="R901">IFERROR(_xlfn.IFS(Table2[[#This Row],[booking_status]]="confirmed","Expected",Table2[[#This Row],[booking_status]]="checked-out","Actual"),"No Revenue")</f>
        <v>Expected</v>
      </c>
      <c r="S901" s="4">
        <f>Table2[[#This Row],[Revenue_Amount]]/Table2[[#This Row],[Num_Nights]]</f>
        <v>201.74</v>
      </c>
    </row>
    <row r="902" spans="1:19" hidden="1" x14ac:dyDescent="0.3">
      <c r="A902">
        <v>901</v>
      </c>
      <c r="B902" t="s">
        <v>14</v>
      </c>
      <c r="C902" s="9">
        <v>45213</v>
      </c>
      <c r="D902" s="9">
        <v>45214</v>
      </c>
      <c r="E902" s="10">
        <v>45172</v>
      </c>
      <c r="F902" t="s">
        <v>49</v>
      </c>
      <c r="G902">
        <v>126.22</v>
      </c>
      <c r="H902">
        <v>1</v>
      </c>
      <c r="I902">
        <v>2</v>
      </c>
      <c r="J902" t="s">
        <v>35</v>
      </c>
      <c r="K902" t="s">
        <v>29</v>
      </c>
      <c r="L902" t="s">
        <v>56</v>
      </c>
      <c r="M902" t="s">
        <v>36</v>
      </c>
      <c r="N902" t="s">
        <v>45</v>
      </c>
      <c r="O902">
        <f>Table2[[#This Row],[check_out_date]]-Table2[[#This Row],[check_in_date]]</f>
        <v>1</v>
      </c>
      <c r="P902">
        <f>Table2[[#This Row],[num_adults]]+Table2[[#This Row],[num_children]]</f>
        <v>3</v>
      </c>
      <c r="Q902" s="3">
        <f>IF(OR(Table2[[#This Row],[booking_status]]="confirmed",Table2[[#This Row],[booking_status]]="checked-out"),Table2[[#This Row],[room_rate_per_night]]*Table2[[#This Row],[Num_Nights]],0)</f>
        <v>126.22</v>
      </c>
      <c r="R902" t="str" cm="1">
        <f t="array" ref="R902">IFERROR(_xlfn.IFS(Table2[[#This Row],[booking_status]]="confirmed","Expected",Table2[[#This Row],[booking_status]]="checked-out","Actual"),"No Revenue")</f>
        <v>Actual</v>
      </c>
      <c r="S902" s="4">
        <f>Table2[[#This Row],[Revenue_Amount]]/Table2[[#This Row],[Num_Nights]]</f>
        <v>126.22</v>
      </c>
    </row>
    <row r="903" spans="1:19" x14ac:dyDescent="0.3">
      <c r="A903">
        <v>902</v>
      </c>
      <c r="B903" t="s">
        <v>37</v>
      </c>
      <c r="C903" s="9">
        <v>45077</v>
      </c>
      <c r="D903" s="9">
        <v>45082</v>
      </c>
      <c r="E903" s="10">
        <v>45061</v>
      </c>
      <c r="F903" t="s">
        <v>49</v>
      </c>
      <c r="G903">
        <v>125.28</v>
      </c>
      <c r="H903">
        <v>2</v>
      </c>
      <c r="I903">
        <v>1</v>
      </c>
      <c r="J903" t="s">
        <v>28</v>
      </c>
      <c r="K903" t="s">
        <v>44</v>
      </c>
      <c r="L903" t="s">
        <v>56</v>
      </c>
      <c r="M903" t="s">
        <v>36</v>
      </c>
      <c r="N903" t="s">
        <v>41</v>
      </c>
      <c r="O903">
        <f>Table2[[#This Row],[check_out_date]]-Table2[[#This Row],[check_in_date]]</f>
        <v>5</v>
      </c>
      <c r="P903">
        <f>Table2[[#This Row],[num_adults]]+Table2[[#This Row],[num_children]]</f>
        <v>3</v>
      </c>
      <c r="Q903" s="3">
        <f>IF(OR(Table2[[#This Row],[booking_status]]="confirmed",Table2[[#This Row],[booking_status]]="checked-out"),Table2[[#This Row],[room_rate_per_night]]*Table2[[#This Row],[Num_Nights]],0)</f>
        <v>626.4</v>
      </c>
      <c r="R903" t="str" cm="1">
        <f t="array" ref="R903">IFERROR(_xlfn.IFS(Table2[[#This Row],[booking_status]]="confirmed","Expected",Table2[[#This Row],[booking_status]]="checked-out","Actual"),"No Revenue")</f>
        <v>Actual</v>
      </c>
      <c r="S903" s="4">
        <f>Table2[[#This Row],[Revenue_Amount]]/Table2[[#This Row],[Num_Nights]]</f>
        <v>125.28</v>
      </c>
    </row>
    <row r="904" spans="1:19" hidden="1" x14ac:dyDescent="0.3">
      <c r="A904">
        <v>903</v>
      </c>
      <c r="B904" t="s">
        <v>50</v>
      </c>
      <c r="C904" s="9">
        <v>45058</v>
      </c>
      <c r="D904" s="9">
        <v>45061</v>
      </c>
      <c r="E904" s="10">
        <v>45008</v>
      </c>
      <c r="F904" t="s">
        <v>54</v>
      </c>
      <c r="G904">
        <v>424.8</v>
      </c>
      <c r="H904">
        <v>2</v>
      </c>
      <c r="I904">
        <v>1</v>
      </c>
      <c r="J904" t="s">
        <v>35</v>
      </c>
      <c r="K904" t="s">
        <v>99</v>
      </c>
      <c r="L904" t="s">
        <v>21</v>
      </c>
      <c r="M904" t="s">
        <v>36</v>
      </c>
      <c r="N904" t="s">
        <v>95</v>
      </c>
      <c r="O904">
        <f>Table2[[#This Row],[check_out_date]]-Table2[[#This Row],[check_in_date]]</f>
        <v>3</v>
      </c>
      <c r="P904">
        <f>Table2[[#This Row],[num_adults]]+Table2[[#This Row],[num_children]]</f>
        <v>3</v>
      </c>
      <c r="Q904" s="3">
        <f>IF(OR(Table2[[#This Row],[booking_status]]="confirmed",Table2[[#This Row],[booking_status]]="checked-out"),Table2[[#This Row],[room_rate_per_night]]*Table2[[#This Row],[Num_Nights]],0)</f>
        <v>1274.4000000000001</v>
      </c>
      <c r="R904" t="str" cm="1">
        <f t="array" ref="R904">IFERROR(_xlfn.IFS(Table2[[#This Row],[booking_status]]="confirmed","Expected",Table2[[#This Row],[booking_status]]="checked-out","Actual"),"No Revenue")</f>
        <v>Expected</v>
      </c>
      <c r="S904" s="4">
        <f>Table2[[#This Row],[Revenue_Amount]]/Table2[[#This Row],[Num_Nights]]</f>
        <v>424.8</v>
      </c>
    </row>
    <row r="905" spans="1:19" x14ac:dyDescent="0.3">
      <c r="A905">
        <v>904</v>
      </c>
      <c r="B905" t="s">
        <v>14</v>
      </c>
      <c r="C905" s="9">
        <v>44939</v>
      </c>
      <c r="D905" s="9">
        <v>44944</v>
      </c>
      <c r="E905" s="10">
        <v>44920</v>
      </c>
      <c r="F905" t="s">
        <v>18</v>
      </c>
      <c r="G905">
        <v>176.28</v>
      </c>
      <c r="H905">
        <v>3</v>
      </c>
      <c r="I905">
        <v>0</v>
      </c>
      <c r="J905" t="s">
        <v>28</v>
      </c>
      <c r="K905" t="s">
        <v>29</v>
      </c>
      <c r="L905" t="s">
        <v>56</v>
      </c>
      <c r="M905" t="s">
        <v>36</v>
      </c>
      <c r="N905" t="s">
        <v>30</v>
      </c>
      <c r="O905">
        <f>Table2[[#This Row],[check_out_date]]-Table2[[#This Row],[check_in_date]]</f>
        <v>5</v>
      </c>
      <c r="P905">
        <f>Table2[[#This Row],[num_adults]]+Table2[[#This Row],[num_children]]</f>
        <v>3</v>
      </c>
      <c r="Q905" s="3">
        <f>IF(OR(Table2[[#This Row],[booking_status]]="confirmed",Table2[[#This Row],[booking_status]]="checked-out"),Table2[[#This Row],[room_rate_per_night]]*Table2[[#This Row],[Num_Nights]],0)</f>
        <v>881.4</v>
      </c>
      <c r="R905" t="str" cm="1">
        <f t="array" ref="R905">IFERROR(_xlfn.IFS(Table2[[#This Row],[booking_status]]="confirmed","Expected",Table2[[#This Row],[booking_status]]="checked-out","Actual"),"No Revenue")</f>
        <v>Actual</v>
      </c>
      <c r="S905" s="4">
        <f>Table2[[#This Row],[Revenue_Amount]]/Table2[[#This Row],[Num_Nights]]</f>
        <v>176.28</v>
      </c>
    </row>
    <row r="906" spans="1:19" x14ac:dyDescent="0.3">
      <c r="A906">
        <v>905</v>
      </c>
      <c r="B906" t="s">
        <v>31</v>
      </c>
      <c r="C906" s="9">
        <v>45050</v>
      </c>
      <c r="D906" s="9">
        <v>45054</v>
      </c>
      <c r="E906" s="10">
        <v>45037</v>
      </c>
      <c r="F906" t="s">
        <v>18</v>
      </c>
      <c r="G906">
        <v>197.98</v>
      </c>
      <c r="H906">
        <v>2</v>
      </c>
      <c r="I906">
        <v>1</v>
      </c>
      <c r="J906" t="s">
        <v>28</v>
      </c>
      <c r="K906" t="s">
        <v>20</v>
      </c>
      <c r="L906" t="s">
        <v>56</v>
      </c>
      <c r="M906" t="s">
        <v>36</v>
      </c>
      <c r="N906" t="s">
        <v>23</v>
      </c>
      <c r="O906">
        <f>Table2[[#This Row],[check_out_date]]-Table2[[#This Row],[check_in_date]]</f>
        <v>4</v>
      </c>
      <c r="P906">
        <f>Table2[[#This Row],[num_adults]]+Table2[[#This Row],[num_children]]</f>
        <v>3</v>
      </c>
      <c r="Q906" s="3">
        <f>IF(OR(Table2[[#This Row],[booking_status]]="confirmed",Table2[[#This Row],[booking_status]]="checked-out"),Table2[[#This Row],[room_rate_per_night]]*Table2[[#This Row],[Num_Nights]],0)</f>
        <v>791.92</v>
      </c>
      <c r="R906" t="str" cm="1">
        <f t="array" ref="R906">IFERROR(_xlfn.IFS(Table2[[#This Row],[booking_status]]="confirmed","Expected",Table2[[#This Row],[booking_status]]="checked-out","Actual"),"No Revenue")</f>
        <v>Actual</v>
      </c>
      <c r="S906" s="4">
        <f>Table2[[#This Row],[Revenue_Amount]]/Table2[[#This Row],[Num_Nights]]</f>
        <v>197.98</v>
      </c>
    </row>
    <row r="907" spans="1:19" hidden="1" x14ac:dyDescent="0.3">
      <c r="A907">
        <v>906</v>
      </c>
      <c r="B907" t="s">
        <v>50</v>
      </c>
      <c r="C907" s="9">
        <v>45235</v>
      </c>
      <c r="D907" s="9">
        <v>45240</v>
      </c>
      <c r="E907" s="10">
        <v>45191</v>
      </c>
      <c r="F907" t="s">
        <v>49</v>
      </c>
      <c r="G907">
        <v>113.06</v>
      </c>
      <c r="H907">
        <v>3</v>
      </c>
      <c r="I907">
        <v>1</v>
      </c>
      <c r="J907" t="s">
        <v>35</v>
      </c>
      <c r="K907" t="s">
        <v>66</v>
      </c>
      <c r="L907" t="s">
        <v>60</v>
      </c>
      <c r="M907" t="s">
        <v>36</v>
      </c>
      <c r="N907" t="s">
        <v>41</v>
      </c>
      <c r="O907">
        <f>Table2[[#This Row],[check_out_date]]-Table2[[#This Row],[check_in_date]]</f>
        <v>5</v>
      </c>
      <c r="P907">
        <f>Table2[[#This Row],[num_adults]]+Table2[[#This Row],[num_children]]</f>
        <v>4</v>
      </c>
      <c r="Q907" s="3">
        <f>IF(OR(Table2[[#This Row],[booking_status]]="confirmed",Table2[[#This Row],[booking_status]]="checked-out"),Table2[[#This Row],[room_rate_per_night]]*Table2[[#This Row],[Num_Nights]],0)</f>
        <v>0</v>
      </c>
      <c r="R907" t="str" cm="1">
        <f t="array" ref="R907">IFERROR(_xlfn.IFS(Table2[[#This Row],[booking_status]]="confirmed","Expected",Table2[[#This Row],[booking_status]]="checked-out","Actual"),"No Revenue")</f>
        <v>No Revenue</v>
      </c>
      <c r="S907" s="4">
        <f>Table2[[#This Row],[Revenue_Amount]]/Table2[[#This Row],[Num_Nights]]</f>
        <v>0</v>
      </c>
    </row>
    <row r="908" spans="1:19" hidden="1" x14ac:dyDescent="0.3">
      <c r="A908">
        <v>907</v>
      </c>
      <c r="B908" t="s">
        <v>31</v>
      </c>
      <c r="C908" s="9">
        <v>45012</v>
      </c>
      <c r="D908" s="9">
        <v>45017</v>
      </c>
      <c r="E908" s="10">
        <v>45006</v>
      </c>
      <c r="F908" t="s">
        <v>49</v>
      </c>
      <c r="G908">
        <v>68.14</v>
      </c>
      <c r="H908">
        <v>2</v>
      </c>
      <c r="I908">
        <v>0</v>
      </c>
      <c r="J908" t="s">
        <v>35</v>
      </c>
      <c r="K908" t="s">
        <v>29</v>
      </c>
      <c r="L908" t="s">
        <v>60</v>
      </c>
      <c r="M908" t="s">
        <v>22</v>
      </c>
      <c r="N908" t="s">
        <v>41</v>
      </c>
      <c r="O908">
        <f>Table2[[#This Row],[check_out_date]]-Table2[[#This Row],[check_in_date]]</f>
        <v>5</v>
      </c>
      <c r="P908">
        <f>Table2[[#This Row],[num_adults]]+Table2[[#This Row],[num_children]]</f>
        <v>2</v>
      </c>
      <c r="Q908" s="3">
        <f>IF(OR(Table2[[#This Row],[booking_status]]="confirmed",Table2[[#This Row],[booking_status]]="checked-out"),Table2[[#This Row],[room_rate_per_night]]*Table2[[#This Row],[Num_Nights]],0)</f>
        <v>0</v>
      </c>
      <c r="R908" t="str" cm="1">
        <f t="array" ref="R908">IFERROR(_xlfn.IFS(Table2[[#This Row],[booking_status]]="confirmed","Expected",Table2[[#This Row],[booking_status]]="checked-out","Actual"),"No Revenue")</f>
        <v>No Revenue</v>
      </c>
      <c r="S908" s="4">
        <f>Table2[[#This Row],[Revenue_Amount]]/Table2[[#This Row],[Num_Nights]]</f>
        <v>0</v>
      </c>
    </row>
    <row r="909" spans="1:19" hidden="1" x14ac:dyDescent="0.3">
      <c r="A909">
        <v>908</v>
      </c>
      <c r="B909" t="s">
        <v>50</v>
      </c>
      <c r="C909" s="9">
        <v>45017</v>
      </c>
      <c r="D909" s="9">
        <v>45022</v>
      </c>
      <c r="E909" s="10">
        <v>44960</v>
      </c>
      <c r="F909" t="s">
        <v>27</v>
      </c>
      <c r="G909">
        <v>194.49</v>
      </c>
      <c r="H909">
        <v>2</v>
      </c>
      <c r="I909">
        <v>0</v>
      </c>
      <c r="J909" t="s">
        <v>35</v>
      </c>
      <c r="K909" t="s">
        <v>44</v>
      </c>
      <c r="L909" t="s">
        <v>21</v>
      </c>
      <c r="M909" t="s">
        <v>36</v>
      </c>
      <c r="N909" t="s">
        <v>95</v>
      </c>
      <c r="O909">
        <f>Table2[[#This Row],[check_out_date]]-Table2[[#This Row],[check_in_date]]</f>
        <v>5</v>
      </c>
      <c r="P909">
        <f>Table2[[#This Row],[num_adults]]+Table2[[#This Row],[num_children]]</f>
        <v>2</v>
      </c>
      <c r="Q909" s="3">
        <f>IF(OR(Table2[[#This Row],[booking_status]]="confirmed",Table2[[#This Row],[booking_status]]="checked-out"),Table2[[#This Row],[room_rate_per_night]]*Table2[[#This Row],[Num_Nights]],0)</f>
        <v>972.45</v>
      </c>
      <c r="R909" t="str" cm="1">
        <f t="array" ref="R909">IFERROR(_xlfn.IFS(Table2[[#This Row],[booking_status]]="confirmed","Expected",Table2[[#This Row],[booking_status]]="checked-out","Actual"),"No Revenue")</f>
        <v>Expected</v>
      </c>
      <c r="S909" s="4">
        <f>Table2[[#This Row],[Revenue_Amount]]/Table2[[#This Row],[Num_Nights]]</f>
        <v>194.49</v>
      </c>
    </row>
    <row r="910" spans="1:19" x14ac:dyDescent="0.3">
      <c r="A910">
        <v>909</v>
      </c>
      <c r="B910" t="s">
        <v>31</v>
      </c>
      <c r="C910" s="9">
        <v>45055</v>
      </c>
      <c r="D910" s="9">
        <v>45067</v>
      </c>
      <c r="E910" s="10">
        <v>45011</v>
      </c>
      <c r="F910" t="s">
        <v>27</v>
      </c>
      <c r="G910">
        <v>119.53</v>
      </c>
      <c r="H910">
        <v>4</v>
      </c>
      <c r="I910">
        <v>0</v>
      </c>
      <c r="J910" t="s">
        <v>55</v>
      </c>
      <c r="K910" t="s">
        <v>20</v>
      </c>
      <c r="L910" t="s">
        <v>70</v>
      </c>
      <c r="M910" t="s">
        <v>22</v>
      </c>
      <c r="N910" t="s">
        <v>45</v>
      </c>
      <c r="O910">
        <f>Table2[[#This Row],[check_out_date]]-Table2[[#This Row],[check_in_date]]</f>
        <v>12</v>
      </c>
      <c r="P910">
        <f>Table2[[#This Row],[num_adults]]+Table2[[#This Row],[num_children]]</f>
        <v>4</v>
      </c>
      <c r="Q910" s="3">
        <f>IF(OR(Table2[[#This Row],[booking_status]]="confirmed",Table2[[#This Row],[booking_status]]="checked-out"),Table2[[#This Row],[room_rate_per_night]]*Table2[[#This Row],[Num_Nights]],0)</f>
        <v>0</v>
      </c>
      <c r="R910" t="str" cm="1">
        <f t="array" ref="R910">IFERROR(_xlfn.IFS(Table2[[#This Row],[booking_status]]="confirmed","Expected",Table2[[#This Row],[booking_status]]="checked-out","Actual"),"No Revenue")</f>
        <v>No Revenue</v>
      </c>
      <c r="S910" s="4">
        <f>Table2[[#This Row],[Revenue_Amount]]/Table2[[#This Row],[Num_Nights]]</f>
        <v>0</v>
      </c>
    </row>
    <row r="911" spans="1:19" x14ac:dyDescent="0.3">
      <c r="A911">
        <v>910</v>
      </c>
      <c r="B911" t="s">
        <v>37</v>
      </c>
      <c r="C911" s="9">
        <v>45268</v>
      </c>
      <c r="D911" s="9">
        <v>45274</v>
      </c>
      <c r="E911" s="10">
        <v>45217</v>
      </c>
      <c r="F911" t="s">
        <v>54</v>
      </c>
      <c r="G911">
        <v>494.93</v>
      </c>
      <c r="H911">
        <v>2</v>
      </c>
      <c r="I911">
        <v>0</v>
      </c>
      <c r="J911" t="s">
        <v>28</v>
      </c>
      <c r="K911" t="s">
        <v>44</v>
      </c>
      <c r="L911" t="s">
        <v>21</v>
      </c>
      <c r="M911" t="s">
        <v>36</v>
      </c>
      <c r="N911" t="s">
        <v>23</v>
      </c>
      <c r="O911">
        <f>Table2[[#This Row],[check_out_date]]-Table2[[#This Row],[check_in_date]]</f>
        <v>6</v>
      </c>
      <c r="P911">
        <f>Table2[[#This Row],[num_adults]]+Table2[[#This Row],[num_children]]</f>
        <v>2</v>
      </c>
      <c r="Q911" s="3">
        <f>IF(OR(Table2[[#This Row],[booking_status]]="confirmed",Table2[[#This Row],[booking_status]]="checked-out"),Table2[[#This Row],[room_rate_per_night]]*Table2[[#This Row],[Num_Nights]],0)</f>
        <v>2969.58</v>
      </c>
      <c r="R911" t="str" cm="1">
        <f t="array" ref="R911">IFERROR(_xlfn.IFS(Table2[[#This Row],[booking_status]]="confirmed","Expected",Table2[[#This Row],[booking_status]]="checked-out","Actual"),"No Revenue")</f>
        <v>Expected</v>
      </c>
      <c r="S911" s="4">
        <f>Table2[[#This Row],[Revenue_Amount]]/Table2[[#This Row],[Num_Nights]]</f>
        <v>494.93</v>
      </c>
    </row>
    <row r="912" spans="1:19" hidden="1" x14ac:dyDescent="0.3">
      <c r="A912">
        <v>911</v>
      </c>
      <c r="B912" t="s">
        <v>37</v>
      </c>
      <c r="C912" s="9">
        <v>45287</v>
      </c>
      <c r="D912" s="9">
        <v>45292</v>
      </c>
      <c r="E912" s="10">
        <v>45208</v>
      </c>
      <c r="F912" t="s">
        <v>27</v>
      </c>
      <c r="G912">
        <v>160.32</v>
      </c>
      <c r="H912">
        <v>2</v>
      </c>
      <c r="I912">
        <v>0</v>
      </c>
      <c r="J912" t="s">
        <v>35</v>
      </c>
      <c r="K912" t="s">
        <v>20</v>
      </c>
      <c r="L912" t="s">
        <v>60</v>
      </c>
      <c r="M912" t="s">
        <v>36</v>
      </c>
      <c r="N912" t="s">
        <v>41</v>
      </c>
      <c r="O912">
        <f>Table2[[#This Row],[check_out_date]]-Table2[[#This Row],[check_in_date]]</f>
        <v>5</v>
      </c>
      <c r="P912">
        <f>Table2[[#This Row],[num_adults]]+Table2[[#This Row],[num_children]]</f>
        <v>2</v>
      </c>
      <c r="Q912" s="3">
        <f>IF(OR(Table2[[#This Row],[booking_status]]="confirmed",Table2[[#This Row],[booking_status]]="checked-out"),Table2[[#This Row],[room_rate_per_night]]*Table2[[#This Row],[Num_Nights]],0)</f>
        <v>0</v>
      </c>
      <c r="R912" t="str" cm="1">
        <f t="array" ref="R912">IFERROR(_xlfn.IFS(Table2[[#This Row],[booking_status]]="confirmed","Expected",Table2[[#This Row],[booking_status]]="checked-out","Actual"),"No Revenue")</f>
        <v>No Revenue</v>
      </c>
      <c r="S912" s="4">
        <f>Table2[[#This Row],[Revenue_Amount]]/Table2[[#This Row],[Num_Nights]]</f>
        <v>0</v>
      </c>
    </row>
    <row r="913" spans="1:19" x14ac:dyDescent="0.3">
      <c r="A913">
        <v>912</v>
      </c>
      <c r="B913" t="s">
        <v>31</v>
      </c>
      <c r="C913" s="9">
        <v>45074</v>
      </c>
      <c r="D913" s="9">
        <v>45076</v>
      </c>
      <c r="E913" s="10">
        <v>45030</v>
      </c>
      <c r="F913" t="s">
        <v>49</v>
      </c>
      <c r="G913">
        <v>99.29</v>
      </c>
      <c r="H913">
        <v>2</v>
      </c>
      <c r="I913">
        <v>2</v>
      </c>
      <c r="J913" t="s">
        <v>94</v>
      </c>
      <c r="K913" t="s">
        <v>44</v>
      </c>
      <c r="L913" t="s">
        <v>21</v>
      </c>
      <c r="M913" t="s">
        <v>36</v>
      </c>
      <c r="N913" t="s">
        <v>95</v>
      </c>
      <c r="O913">
        <f>Table2[[#This Row],[check_out_date]]-Table2[[#This Row],[check_in_date]]</f>
        <v>2</v>
      </c>
      <c r="P913">
        <f>Table2[[#This Row],[num_adults]]+Table2[[#This Row],[num_children]]</f>
        <v>4</v>
      </c>
      <c r="Q913" s="3">
        <f>IF(OR(Table2[[#This Row],[booking_status]]="confirmed",Table2[[#This Row],[booking_status]]="checked-out"),Table2[[#This Row],[room_rate_per_night]]*Table2[[#This Row],[Num_Nights]],0)</f>
        <v>198.58</v>
      </c>
      <c r="R913" t="str" cm="1">
        <f t="array" ref="R913">IFERROR(_xlfn.IFS(Table2[[#This Row],[booking_status]]="confirmed","Expected",Table2[[#This Row],[booking_status]]="checked-out","Actual"),"No Revenue")</f>
        <v>Expected</v>
      </c>
      <c r="S913" s="4">
        <f>Table2[[#This Row],[Revenue_Amount]]/Table2[[#This Row],[Num_Nights]]</f>
        <v>99.29</v>
      </c>
    </row>
    <row r="914" spans="1:19" x14ac:dyDescent="0.3">
      <c r="A914">
        <v>913</v>
      </c>
      <c r="B914" t="s">
        <v>31</v>
      </c>
      <c r="C914" s="9">
        <v>45267</v>
      </c>
      <c r="D914" s="9">
        <v>45271</v>
      </c>
      <c r="E914" s="10">
        <v>45227</v>
      </c>
      <c r="F914" t="s">
        <v>49</v>
      </c>
      <c r="G914">
        <v>89.9</v>
      </c>
      <c r="H914">
        <v>3</v>
      </c>
      <c r="I914">
        <v>2</v>
      </c>
      <c r="J914" t="s">
        <v>28</v>
      </c>
      <c r="K914" t="s">
        <v>44</v>
      </c>
      <c r="L914" t="s">
        <v>70</v>
      </c>
      <c r="M914" t="s">
        <v>36</v>
      </c>
      <c r="N914" t="s">
        <v>45</v>
      </c>
      <c r="O914">
        <f>Table2[[#This Row],[check_out_date]]-Table2[[#This Row],[check_in_date]]</f>
        <v>4</v>
      </c>
      <c r="P914">
        <f>Table2[[#This Row],[num_adults]]+Table2[[#This Row],[num_children]]</f>
        <v>5</v>
      </c>
      <c r="Q914" s="3">
        <f>IF(OR(Table2[[#This Row],[booking_status]]="confirmed",Table2[[#This Row],[booking_status]]="checked-out"),Table2[[#This Row],[room_rate_per_night]]*Table2[[#This Row],[Num_Nights]],0)</f>
        <v>0</v>
      </c>
      <c r="R914" t="str" cm="1">
        <f t="array" ref="R914">IFERROR(_xlfn.IFS(Table2[[#This Row],[booking_status]]="confirmed","Expected",Table2[[#This Row],[booking_status]]="checked-out","Actual"),"No Revenue")</f>
        <v>No Revenue</v>
      </c>
      <c r="S914" s="4">
        <f>Table2[[#This Row],[Revenue_Amount]]/Table2[[#This Row],[Num_Nights]]</f>
        <v>0</v>
      </c>
    </row>
    <row r="915" spans="1:19" x14ac:dyDescent="0.3">
      <c r="A915">
        <v>914</v>
      </c>
      <c r="B915" t="s">
        <v>37</v>
      </c>
      <c r="C915" s="9">
        <v>45262</v>
      </c>
      <c r="D915" s="9">
        <v>45266</v>
      </c>
      <c r="E915" s="10">
        <v>45218</v>
      </c>
      <c r="F915" t="s">
        <v>18</v>
      </c>
      <c r="G915">
        <v>183.12</v>
      </c>
      <c r="H915">
        <v>1</v>
      </c>
      <c r="I915">
        <v>0</v>
      </c>
      <c r="J915" t="s">
        <v>28</v>
      </c>
      <c r="K915" t="s">
        <v>99</v>
      </c>
      <c r="L915" t="s">
        <v>21</v>
      </c>
      <c r="M915" t="s">
        <v>36</v>
      </c>
      <c r="N915" t="s">
        <v>45</v>
      </c>
      <c r="O915">
        <f>Table2[[#This Row],[check_out_date]]-Table2[[#This Row],[check_in_date]]</f>
        <v>4</v>
      </c>
      <c r="P915">
        <f>Table2[[#This Row],[num_adults]]+Table2[[#This Row],[num_children]]</f>
        <v>1</v>
      </c>
      <c r="Q915" s="3">
        <f>IF(OR(Table2[[#This Row],[booking_status]]="confirmed",Table2[[#This Row],[booking_status]]="checked-out"),Table2[[#This Row],[room_rate_per_night]]*Table2[[#This Row],[Num_Nights]],0)</f>
        <v>732.48</v>
      </c>
      <c r="R915" t="str" cm="1">
        <f t="array" ref="R915">IFERROR(_xlfn.IFS(Table2[[#This Row],[booking_status]]="confirmed","Expected",Table2[[#This Row],[booking_status]]="checked-out","Actual"),"No Revenue")</f>
        <v>Expected</v>
      </c>
      <c r="S915" s="4">
        <f>Table2[[#This Row],[Revenue_Amount]]/Table2[[#This Row],[Num_Nights]]</f>
        <v>183.12</v>
      </c>
    </row>
    <row r="916" spans="1:19" x14ac:dyDescent="0.3">
      <c r="A916">
        <v>915</v>
      </c>
      <c r="B916" t="s">
        <v>37</v>
      </c>
      <c r="C916" s="9">
        <v>44991</v>
      </c>
      <c r="D916" s="9">
        <v>45001</v>
      </c>
      <c r="E916" s="10">
        <v>44986</v>
      </c>
      <c r="F916" t="s">
        <v>49</v>
      </c>
      <c r="G916">
        <v>76.58</v>
      </c>
      <c r="H916">
        <v>2</v>
      </c>
      <c r="I916">
        <v>1</v>
      </c>
      <c r="J916" t="s">
        <v>94</v>
      </c>
      <c r="K916" t="s">
        <v>29</v>
      </c>
      <c r="L916" t="s">
        <v>21</v>
      </c>
      <c r="M916" t="s">
        <v>36</v>
      </c>
      <c r="N916" t="s">
        <v>45</v>
      </c>
      <c r="O916">
        <f>Table2[[#This Row],[check_out_date]]-Table2[[#This Row],[check_in_date]]</f>
        <v>10</v>
      </c>
      <c r="P916">
        <f>Table2[[#This Row],[num_adults]]+Table2[[#This Row],[num_children]]</f>
        <v>3</v>
      </c>
      <c r="Q916" s="3">
        <f>IF(OR(Table2[[#This Row],[booking_status]]="confirmed",Table2[[#This Row],[booking_status]]="checked-out"),Table2[[#This Row],[room_rate_per_night]]*Table2[[#This Row],[Num_Nights]],0)</f>
        <v>765.8</v>
      </c>
      <c r="R916" t="str" cm="1">
        <f t="array" ref="R916">IFERROR(_xlfn.IFS(Table2[[#This Row],[booking_status]]="confirmed","Expected",Table2[[#This Row],[booking_status]]="checked-out","Actual"),"No Revenue")</f>
        <v>Expected</v>
      </c>
      <c r="S916" s="4">
        <f>Table2[[#This Row],[Revenue_Amount]]/Table2[[#This Row],[Num_Nights]]</f>
        <v>76.58</v>
      </c>
    </row>
    <row r="917" spans="1:19" hidden="1" x14ac:dyDescent="0.3">
      <c r="A917">
        <v>916</v>
      </c>
      <c r="B917" t="s">
        <v>31</v>
      </c>
      <c r="C917" s="9">
        <v>44995</v>
      </c>
      <c r="D917" s="9">
        <v>45002</v>
      </c>
      <c r="E917" s="10">
        <v>44974</v>
      </c>
      <c r="F917" t="s">
        <v>27</v>
      </c>
      <c r="G917">
        <v>104.95</v>
      </c>
      <c r="H917">
        <v>2</v>
      </c>
      <c r="I917">
        <v>0</v>
      </c>
      <c r="J917" t="s">
        <v>35</v>
      </c>
      <c r="K917" t="s">
        <v>20</v>
      </c>
      <c r="L917" t="s">
        <v>21</v>
      </c>
      <c r="M917" t="s">
        <v>36</v>
      </c>
      <c r="N917" t="s">
        <v>41</v>
      </c>
      <c r="O917">
        <f>Table2[[#This Row],[check_out_date]]-Table2[[#This Row],[check_in_date]]</f>
        <v>7</v>
      </c>
      <c r="P917">
        <f>Table2[[#This Row],[num_adults]]+Table2[[#This Row],[num_children]]</f>
        <v>2</v>
      </c>
      <c r="Q917" s="3">
        <f>IF(OR(Table2[[#This Row],[booking_status]]="confirmed",Table2[[#This Row],[booking_status]]="checked-out"),Table2[[#This Row],[room_rate_per_night]]*Table2[[#This Row],[Num_Nights]],0)</f>
        <v>734.65</v>
      </c>
      <c r="R917" t="str" cm="1">
        <f t="array" ref="R917">IFERROR(_xlfn.IFS(Table2[[#This Row],[booking_status]]="confirmed","Expected",Table2[[#This Row],[booking_status]]="checked-out","Actual"),"No Revenue")</f>
        <v>Expected</v>
      </c>
      <c r="S917" s="4">
        <f>Table2[[#This Row],[Revenue_Amount]]/Table2[[#This Row],[Num_Nights]]</f>
        <v>104.95</v>
      </c>
    </row>
    <row r="918" spans="1:19" x14ac:dyDescent="0.3">
      <c r="A918">
        <v>917</v>
      </c>
      <c r="B918" t="s">
        <v>31</v>
      </c>
      <c r="C918" s="9">
        <v>44946</v>
      </c>
      <c r="D918" s="9">
        <v>44952</v>
      </c>
      <c r="E918" s="10">
        <v>44939</v>
      </c>
      <c r="F918" t="s">
        <v>49</v>
      </c>
      <c r="G918">
        <v>54.11</v>
      </c>
      <c r="H918">
        <v>4</v>
      </c>
      <c r="I918">
        <v>0</v>
      </c>
      <c r="J918" t="s">
        <v>28</v>
      </c>
      <c r="K918" t="s">
        <v>66</v>
      </c>
      <c r="L918" t="s">
        <v>21</v>
      </c>
      <c r="M918" t="s">
        <v>36</v>
      </c>
      <c r="N918" t="s">
        <v>23</v>
      </c>
      <c r="O918">
        <f>Table2[[#This Row],[check_out_date]]-Table2[[#This Row],[check_in_date]]</f>
        <v>6</v>
      </c>
      <c r="P918">
        <f>Table2[[#This Row],[num_adults]]+Table2[[#This Row],[num_children]]</f>
        <v>4</v>
      </c>
      <c r="Q918" s="3">
        <f>IF(OR(Table2[[#This Row],[booking_status]]="confirmed",Table2[[#This Row],[booking_status]]="checked-out"),Table2[[#This Row],[room_rate_per_night]]*Table2[[#This Row],[Num_Nights]],0)</f>
        <v>324.65999999999997</v>
      </c>
      <c r="R918" t="str" cm="1">
        <f t="array" ref="R918">IFERROR(_xlfn.IFS(Table2[[#This Row],[booking_status]]="confirmed","Expected",Table2[[#This Row],[booking_status]]="checked-out","Actual"),"No Revenue")</f>
        <v>Expected</v>
      </c>
      <c r="S918" s="4">
        <f>Table2[[#This Row],[Revenue_Amount]]/Table2[[#This Row],[Num_Nights]]</f>
        <v>54.109999999999992</v>
      </c>
    </row>
    <row r="919" spans="1:19" x14ac:dyDescent="0.3">
      <c r="A919">
        <v>918</v>
      </c>
      <c r="B919" t="s">
        <v>14</v>
      </c>
      <c r="C919" s="9">
        <v>45236</v>
      </c>
      <c r="D919" s="9">
        <v>45242</v>
      </c>
      <c r="E919" s="10">
        <v>45223</v>
      </c>
      <c r="F919" t="s">
        <v>27</v>
      </c>
      <c r="G919">
        <v>187.82</v>
      </c>
      <c r="H919">
        <v>1</v>
      </c>
      <c r="I919">
        <v>1</v>
      </c>
      <c r="J919" t="s">
        <v>28</v>
      </c>
      <c r="K919" t="s">
        <v>66</v>
      </c>
      <c r="L919" t="s">
        <v>60</v>
      </c>
      <c r="M919" t="s">
        <v>36</v>
      </c>
      <c r="N919" t="s">
        <v>23</v>
      </c>
      <c r="O919">
        <f>Table2[[#This Row],[check_out_date]]-Table2[[#This Row],[check_in_date]]</f>
        <v>6</v>
      </c>
      <c r="P919">
        <f>Table2[[#This Row],[num_adults]]+Table2[[#This Row],[num_children]]</f>
        <v>2</v>
      </c>
      <c r="Q919" s="3">
        <f>IF(OR(Table2[[#This Row],[booking_status]]="confirmed",Table2[[#This Row],[booking_status]]="checked-out"),Table2[[#This Row],[room_rate_per_night]]*Table2[[#This Row],[Num_Nights]],0)</f>
        <v>0</v>
      </c>
      <c r="R919" t="str" cm="1">
        <f t="array" ref="R919">IFERROR(_xlfn.IFS(Table2[[#This Row],[booking_status]]="confirmed","Expected",Table2[[#This Row],[booking_status]]="checked-out","Actual"),"No Revenue")</f>
        <v>No Revenue</v>
      </c>
      <c r="S919" s="4">
        <f>Table2[[#This Row],[Revenue_Amount]]/Table2[[#This Row],[Num_Nights]]</f>
        <v>0</v>
      </c>
    </row>
    <row r="920" spans="1:19" hidden="1" x14ac:dyDescent="0.3">
      <c r="A920">
        <v>919</v>
      </c>
      <c r="B920" t="s">
        <v>50</v>
      </c>
      <c r="C920" s="9">
        <v>45266</v>
      </c>
      <c r="D920" s="9">
        <v>45274</v>
      </c>
      <c r="E920" s="10">
        <v>45236</v>
      </c>
      <c r="F920" t="s">
        <v>49</v>
      </c>
      <c r="G920">
        <v>81.53</v>
      </c>
      <c r="H920">
        <v>2</v>
      </c>
      <c r="I920">
        <v>3</v>
      </c>
      <c r="J920" t="s">
        <v>35</v>
      </c>
      <c r="K920" t="s">
        <v>66</v>
      </c>
      <c r="L920" t="s">
        <v>56</v>
      </c>
      <c r="M920" t="s">
        <v>22</v>
      </c>
      <c r="N920" t="s">
        <v>23</v>
      </c>
      <c r="O920">
        <f>Table2[[#This Row],[check_out_date]]-Table2[[#This Row],[check_in_date]]</f>
        <v>8</v>
      </c>
      <c r="P920">
        <f>Table2[[#This Row],[num_adults]]+Table2[[#This Row],[num_children]]</f>
        <v>5</v>
      </c>
      <c r="Q920" s="3">
        <f>IF(OR(Table2[[#This Row],[booking_status]]="confirmed",Table2[[#This Row],[booking_status]]="checked-out"),Table2[[#This Row],[room_rate_per_night]]*Table2[[#This Row],[Num_Nights]],0)</f>
        <v>652.24</v>
      </c>
      <c r="R920" t="str" cm="1">
        <f t="array" ref="R920">IFERROR(_xlfn.IFS(Table2[[#This Row],[booking_status]]="confirmed","Expected",Table2[[#This Row],[booking_status]]="checked-out","Actual"),"No Revenue")</f>
        <v>Actual</v>
      </c>
      <c r="S920" s="4">
        <f>Table2[[#This Row],[Revenue_Amount]]/Table2[[#This Row],[Num_Nights]]</f>
        <v>81.53</v>
      </c>
    </row>
    <row r="921" spans="1:19" x14ac:dyDescent="0.3">
      <c r="A921">
        <v>920</v>
      </c>
      <c r="B921" t="s">
        <v>14</v>
      </c>
      <c r="C921" s="9">
        <v>45113</v>
      </c>
      <c r="D921" s="9">
        <v>45118</v>
      </c>
      <c r="E921" s="10">
        <v>45050</v>
      </c>
      <c r="F921" t="s">
        <v>54</v>
      </c>
      <c r="G921">
        <v>461.6</v>
      </c>
      <c r="H921">
        <v>4</v>
      </c>
      <c r="I921">
        <v>2</v>
      </c>
      <c r="J921" t="s">
        <v>55</v>
      </c>
      <c r="K921" t="s">
        <v>29</v>
      </c>
      <c r="L921" t="s">
        <v>56</v>
      </c>
      <c r="M921" t="s">
        <v>36</v>
      </c>
      <c r="N921" t="s">
        <v>23</v>
      </c>
      <c r="O921">
        <f>Table2[[#This Row],[check_out_date]]-Table2[[#This Row],[check_in_date]]</f>
        <v>5</v>
      </c>
      <c r="P921">
        <f>Table2[[#This Row],[num_adults]]+Table2[[#This Row],[num_children]]</f>
        <v>6</v>
      </c>
      <c r="Q921" s="3">
        <f>IF(OR(Table2[[#This Row],[booking_status]]="confirmed",Table2[[#This Row],[booking_status]]="checked-out"),Table2[[#This Row],[room_rate_per_night]]*Table2[[#This Row],[Num_Nights]],0)</f>
        <v>2308</v>
      </c>
      <c r="R921" t="str" cm="1">
        <f t="array" ref="R921">IFERROR(_xlfn.IFS(Table2[[#This Row],[booking_status]]="confirmed","Expected",Table2[[#This Row],[booking_status]]="checked-out","Actual"),"No Revenue")</f>
        <v>Actual</v>
      </c>
      <c r="S921" s="4">
        <f>Table2[[#This Row],[Revenue_Amount]]/Table2[[#This Row],[Num_Nights]]</f>
        <v>461.6</v>
      </c>
    </row>
    <row r="922" spans="1:19" hidden="1" x14ac:dyDescent="0.3">
      <c r="A922">
        <v>921</v>
      </c>
      <c r="B922" t="s">
        <v>50</v>
      </c>
      <c r="C922" s="9">
        <v>44934</v>
      </c>
      <c r="D922" s="9">
        <v>44937</v>
      </c>
      <c r="E922" s="10">
        <v>44912</v>
      </c>
      <c r="F922" t="s">
        <v>49</v>
      </c>
      <c r="G922">
        <v>114.79</v>
      </c>
      <c r="H922">
        <v>2</v>
      </c>
      <c r="I922">
        <v>2</v>
      </c>
      <c r="J922" t="s">
        <v>35</v>
      </c>
      <c r="K922" t="s">
        <v>44</v>
      </c>
      <c r="L922" t="s">
        <v>21</v>
      </c>
      <c r="M922" t="s">
        <v>36</v>
      </c>
      <c r="N922" t="s">
        <v>23</v>
      </c>
      <c r="O922">
        <f>Table2[[#This Row],[check_out_date]]-Table2[[#This Row],[check_in_date]]</f>
        <v>3</v>
      </c>
      <c r="P922">
        <f>Table2[[#This Row],[num_adults]]+Table2[[#This Row],[num_children]]</f>
        <v>4</v>
      </c>
      <c r="Q922" s="3">
        <f>IF(OR(Table2[[#This Row],[booking_status]]="confirmed",Table2[[#This Row],[booking_status]]="checked-out"),Table2[[#This Row],[room_rate_per_night]]*Table2[[#This Row],[Num_Nights]],0)</f>
        <v>344.37</v>
      </c>
      <c r="R922" t="str" cm="1">
        <f t="array" ref="R922">IFERROR(_xlfn.IFS(Table2[[#This Row],[booking_status]]="confirmed","Expected",Table2[[#This Row],[booking_status]]="checked-out","Actual"),"No Revenue")</f>
        <v>Expected</v>
      </c>
      <c r="S922" s="4">
        <f>Table2[[#This Row],[Revenue_Amount]]/Table2[[#This Row],[Num_Nights]]</f>
        <v>114.79</v>
      </c>
    </row>
    <row r="923" spans="1:19" hidden="1" x14ac:dyDescent="0.3">
      <c r="A923">
        <v>922</v>
      </c>
      <c r="B923" t="s">
        <v>50</v>
      </c>
      <c r="C923" s="9">
        <v>45063</v>
      </c>
      <c r="D923" s="9">
        <v>45070</v>
      </c>
      <c r="E923" s="10">
        <v>45030</v>
      </c>
      <c r="F923" t="s">
        <v>18</v>
      </c>
      <c r="G923">
        <v>303.7</v>
      </c>
      <c r="H923">
        <v>1</v>
      </c>
      <c r="I923">
        <v>0</v>
      </c>
      <c r="J923" t="s">
        <v>35</v>
      </c>
      <c r="K923" t="s">
        <v>66</v>
      </c>
      <c r="L923" t="s">
        <v>56</v>
      </c>
      <c r="M923" t="s">
        <v>36</v>
      </c>
      <c r="N923" t="s">
        <v>41</v>
      </c>
      <c r="O923">
        <f>Table2[[#This Row],[check_out_date]]-Table2[[#This Row],[check_in_date]]</f>
        <v>7</v>
      </c>
      <c r="P923">
        <f>Table2[[#This Row],[num_adults]]+Table2[[#This Row],[num_children]]</f>
        <v>1</v>
      </c>
      <c r="Q923" s="3">
        <f>IF(OR(Table2[[#This Row],[booking_status]]="confirmed",Table2[[#This Row],[booking_status]]="checked-out"),Table2[[#This Row],[room_rate_per_night]]*Table2[[#This Row],[Num_Nights]],0)</f>
        <v>2125.9</v>
      </c>
      <c r="R923" t="str" cm="1">
        <f t="array" ref="R923">IFERROR(_xlfn.IFS(Table2[[#This Row],[booking_status]]="confirmed","Expected",Table2[[#This Row],[booking_status]]="checked-out","Actual"),"No Revenue")</f>
        <v>Actual</v>
      </c>
      <c r="S923" s="4">
        <f>Table2[[#This Row],[Revenue_Amount]]/Table2[[#This Row],[Num_Nights]]</f>
        <v>303.7</v>
      </c>
    </row>
    <row r="924" spans="1:19" hidden="1" x14ac:dyDescent="0.3">
      <c r="A924">
        <v>923</v>
      </c>
      <c r="B924" t="s">
        <v>50</v>
      </c>
      <c r="C924" s="9">
        <v>44927</v>
      </c>
      <c r="D924" s="9">
        <v>44931</v>
      </c>
      <c r="E924" s="10">
        <v>44898</v>
      </c>
      <c r="F924" t="s">
        <v>27</v>
      </c>
      <c r="G924">
        <v>165.79</v>
      </c>
      <c r="H924">
        <v>4</v>
      </c>
      <c r="I924">
        <v>1</v>
      </c>
      <c r="J924" t="s">
        <v>35</v>
      </c>
      <c r="K924" t="s">
        <v>20</v>
      </c>
      <c r="L924" t="s">
        <v>21</v>
      </c>
      <c r="M924" t="s">
        <v>22</v>
      </c>
      <c r="N924" t="s">
        <v>95</v>
      </c>
      <c r="O924">
        <f>Table2[[#This Row],[check_out_date]]-Table2[[#This Row],[check_in_date]]</f>
        <v>4</v>
      </c>
      <c r="P924">
        <f>Table2[[#This Row],[num_adults]]+Table2[[#This Row],[num_children]]</f>
        <v>5</v>
      </c>
      <c r="Q924" s="3">
        <f>IF(OR(Table2[[#This Row],[booking_status]]="confirmed",Table2[[#This Row],[booking_status]]="checked-out"),Table2[[#This Row],[room_rate_per_night]]*Table2[[#This Row],[Num_Nights]],0)</f>
        <v>663.16</v>
      </c>
      <c r="R924" t="str" cm="1">
        <f t="array" ref="R924">IFERROR(_xlfn.IFS(Table2[[#This Row],[booking_status]]="confirmed","Expected",Table2[[#This Row],[booking_status]]="checked-out","Actual"),"No Revenue")</f>
        <v>Expected</v>
      </c>
      <c r="S924" s="4">
        <f>Table2[[#This Row],[Revenue_Amount]]/Table2[[#This Row],[Num_Nights]]</f>
        <v>165.79</v>
      </c>
    </row>
    <row r="925" spans="1:19" x14ac:dyDescent="0.3">
      <c r="A925">
        <v>924</v>
      </c>
      <c r="B925" t="s">
        <v>14</v>
      </c>
      <c r="C925" s="9">
        <v>45035</v>
      </c>
      <c r="D925" s="9">
        <v>45041</v>
      </c>
      <c r="E925" s="10">
        <v>44988</v>
      </c>
      <c r="F925" t="s">
        <v>27</v>
      </c>
      <c r="G925">
        <v>166.53</v>
      </c>
      <c r="H925">
        <v>2</v>
      </c>
      <c r="I925">
        <v>0</v>
      </c>
      <c r="J925" t="s">
        <v>28</v>
      </c>
      <c r="K925" t="s">
        <v>99</v>
      </c>
      <c r="L925" t="s">
        <v>21</v>
      </c>
      <c r="M925" t="s">
        <v>36</v>
      </c>
      <c r="N925" t="s">
        <v>45</v>
      </c>
      <c r="O925">
        <f>Table2[[#This Row],[check_out_date]]-Table2[[#This Row],[check_in_date]]</f>
        <v>6</v>
      </c>
      <c r="P925">
        <f>Table2[[#This Row],[num_adults]]+Table2[[#This Row],[num_children]]</f>
        <v>2</v>
      </c>
      <c r="Q925" s="3">
        <f>IF(OR(Table2[[#This Row],[booking_status]]="confirmed",Table2[[#This Row],[booking_status]]="checked-out"),Table2[[#This Row],[room_rate_per_night]]*Table2[[#This Row],[Num_Nights]],0)</f>
        <v>999.18000000000006</v>
      </c>
      <c r="R925" t="str" cm="1">
        <f t="array" ref="R925">IFERROR(_xlfn.IFS(Table2[[#This Row],[booking_status]]="confirmed","Expected",Table2[[#This Row],[booking_status]]="checked-out","Actual"),"No Revenue")</f>
        <v>Expected</v>
      </c>
      <c r="S925" s="4">
        <f>Table2[[#This Row],[Revenue_Amount]]/Table2[[#This Row],[Num_Nights]]</f>
        <v>166.53</v>
      </c>
    </row>
    <row r="926" spans="1:19" x14ac:dyDescent="0.3">
      <c r="A926">
        <v>925</v>
      </c>
      <c r="B926" t="s">
        <v>14</v>
      </c>
      <c r="C926" s="9">
        <v>45183</v>
      </c>
      <c r="D926" s="9">
        <v>45188</v>
      </c>
      <c r="E926" s="10">
        <v>45137</v>
      </c>
      <c r="F926" t="s">
        <v>27</v>
      </c>
      <c r="G926">
        <v>161.30000000000001</v>
      </c>
      <c r="H926">
        <v>1</v>
      </c>
      <c r="I926">
        <v>0</v>
      </c>
      <c r="J926" t="s">
        <v>19</v>
      </c>
      <c r="K926" t="s">
        <v>99</v>
      </c>
      <c r="L926" t="s">
        <v>56</v>
      </c>
      <c r="M926" t="s">
        <v>36</v>
      </c>
      <c r="N926" t="s">
        <v>41</v>
      </c>
      <c r="O926">
        <f>Table2[[#This Row],[check_out_date]]-Table2[[#This Row],[check_in_date]]</f>
        <v>5</v>
      </c>
      <c r="P926">
        <f>Table2[[#This Row],[num_adults]]+Table2[[#This Row],[num_children]]</f>
        <v>1</v>
      </c>
      <c r="Q926" s="3">
        <f>IF(OR(Table2[[#This Row],[booking_status]]="confirmed",Table2[[#This Row],[booking_status]]="checked-out"),Table2[[#This Row],[room_rate_per_night]]*Table2[[#This Row],[Num_Nights]],0)</f>
        <v>806.5</v>
      </c>
      <c r="R926" t="str" cm="1">
        <f t="array" ref="R926">IFERROR(_xlfn.IFS(Table2[[#This Row],[booking_status]]="confirmed","Expected",Table2[[#This Row],[booking_status]]="checked-out","Actual"),"No Revenue")</f>
        <v>Actual</v>
      </c>
      <c r="S926" s="4">
        <f>Table2[[#This Row],[Revenue_Amount]]/Table2[[#This Row],[Num_Nights]]</f>
        <v>161.30000000000001</v>
      </c>
    </row>
    <row r="927" spans="1:19" x14ac:dyDescent="0.3">
      <c r="A927">
        <v>926</v>
      </c>
      <c r="B927" t="s">
        <v>37</v>
      </c>
      <c r="C927" s="9">
        <v>44992</v>
      </c>
      <c r="D927" s="9">
        <v>44998</v>
      </c>
      <c r="E927" s="10">
        <v>44958</v>
      </c>
      <c r="F927" t="s">
        <v>54</v>
      </c>
      <c r="G927">
        <v>341.99</v>
      </c>
      <c r="H927">
        <v>2</v>
      </c>
      <c r="I927">
        <v>2</v>
      </c>
      <c r="J927" t="s">
        <v>28</v>
      </c>
      <c r="K927" t="s">
        <v>99</v>
      </c>
      <c r="L927" t="s">
        <v>60</v>
      </c>
      <c r="M927" t="s">
        <v>36</v>
      </c>
      <c r="N927" t="s">
        <v>41</v>
      </c>
      <c r="O927">
        <f>Table2[[#This Row],[check_out_date]]-Table2[[#This Row],[check_in_date]]</f>
        <v>6</v>
      </c>
      <c r="P927">
        <f>Table2[[#This Row],[num_adults]]+Table2[[#This Row],[num_children]]</f>
        <v>4</v>
      </c>
      <c r="Q927" s="3">
        <f>IF(OR(Table2[[#This Row],[booking_status]]="confirmed",Table2[[#This Row],[booking_status]]="checked-out"),Table2[[#This Row],[room_rate_per_night]]*Table2[[#This Row],[Num_Nights]],0)</f>
        <v>0</v>
      </c>
      <c r="R927" t="str" cm="1">
        <f t="array" ref="R927">IFERROR(_xlfn.IFS(Table2[[#This Row],[booking_status]]="confirmed","Expected",Table2[[#This Row],[booking_status]]="checked-out","Actual"),"No Revenue")</f>
        <v>No Revenue</v>
      </c>
      <c r="S927" s="4">
        <f>Table2[[#This Row],[Revenue_Amount]]/Table2[[#This Row],[Num_Nights]]</f>
        <v>0</v>
      </c>
    </row>
    <row r="928" spans="1:19" hidden="1" x14ac:dyDescent="0.3">
      <c r="A928">
        <v>927</v>
      </c>
      <c r="B928" t="s">
        <v>50</v>
      </c>
      <c r="C928" s="9">
        <v>44970</v>
      </c>
      <c r="D928" s="9">
        <v>44974</v>
      </c>
      <c r="E928" s="10">
        <v>44916</v>
      </c>
      <c r="F928" t="s">
        <v>49</v>
      </c>
      <c r="G928">
        <v>90.89</v>
      </c>
      <c r="H928">
        <v>1</v>
      </c>
      <c r="I928">
        <v>1</v>
      </c>
      <c r="J928" t="s">
        <v>35</v>
      </c>
      <c r="K928" t="s">
        <v>29</v>
      </c>
      <c r="L928" t="s">
        <v>60</v>
      </c>
      <c r="M928" t="s">
        <v>36</v>
      </c>
      <c r="N928" t="s">
        <v>95</v>
      </c>
      <c r="O928">
        <f>Table2[[#This Row],[check_out_date]]-Table2[[#This Row],[check_in_date]]</f>
        <v>4</v>
      </c>
      <c r="P928">
        <f>Table2[[#This Row],[num_adults]]+Table2[[#This Row],[num_children]]</f>
        <v>2</v>
      </c>
      <c r="Q928" s="3">
        <f>IF(OR(Table2[[#This Row],[booking_status]]="confirmed",Table2[[#This Row],[booking_status]]="checked-out"),Table2[[#This Row],[room_rate_per_night]]*Table2[[#This Row],[Num_Nights]],0)</f>
        <v>0</v>
      </c>
      <c r="R928" t="str" cm="1">
        <f t="array" ref="R928">IFERROR(_xlfn.IFS(Table2[[#This Row],[booking_status]]="confirmed","Expected",Table2[[#This Row],[booking_status]]="checked-out","Actual"),"No Revenue")</f>
        <v>No Revenue</v>
      </c>
      <c r="S928" s="4">
        <f>Table2[[#This Row],[Revenue_Amount]]/Table2[[#This Row],[Num_Nights]]</f>
        <v>0</v>
      </c>
    </row>
    <row r="929" spans="1:19" hidden="1" x14ac:dyDescent="0.3">
      <c r="A929">
        <v>928</v>
      </c>
      <c r="B929" t="s">
        <v>50</v>
      </c>
      <c r="C929" s="9">
        <v>45045</v>
      </c>
      <c r="D929" s="9">
        <v>45055</v>
      </c>
      <c r="E929" s="10">
        <v>45005</v>
      </c>
      <c r="F929" t="s">
        <v>18</v>
      </c>
      <c r="G929">
        <v>265.27999999999997</v>
      </c>
      <c r="H929">
        <v>2</v>
      </c>
      <c r="I929">
        <v>0</v>
      </c>
      <c r="J929" t="s">
        <v>35</v>
      </c>
      <c r="K929" t="s">
        <v>29</v>
      </c>
      <c r="L929" t="s">
        <v>21</v>
      </c>
      <c r="M929" t="s">
        <v>22</v>
      </c>
      <c r="N929" t="s">
        <v>23</v>
      </c>
      <c r="O929">
        <f>Table2[[#This Row],[check_out_date]]-Table2[[#This Row],[check_in_date]]</f>
        <v>10</v>
      </c>
      <c r="P929">
        <f>Table2[[#This Row],[num_adults]]+Table2[[#This Row],[num_children]]</f>
        <v>2</v>
      </c>
      <c r="Q929" s="3">
        <f>IF(OR(Table2[[#This Row],[booking_status]]="confirmed",Table2[[#This Row],[booking_status]]="checked-out"),Table2[[#This Row],[room_rate_per_night]]*Table2[[#This Row],[Num_Nights]],0)</f>
        <v>2652.7999999999997</v>
      </c>
      <c r="R929" t="str" cm="1">
        <f t="array" ref="R929">IFERROR(_xlfn.IFS(Table2[[#This Row],[booking_status]]="confirmed","Expected",Table2[[#This Row],[booking_status]]="checked-out","Actual"),"No Revenue")</f>
        <v>Expected</v>
      </c>
      <c r="S929" s="4">
        <f>Table2[[#This Row],[Revenue_Amount]]/Table2[[#This Row],[Num_Nights]]</f>
        <v>265.27999999999997</v>
      </c>
    </row>
    <row r="930" spans="1:19" x14ac:dyDescent="0.3">
      <c r="A930">
        <v>929</v>
      </c>
      <c r="B930" t="s">
        <v>14</v>
      </c>
      <c r="C930" s="9">
        <v>44951</v>
      </c>
      <c r="D930" s="9">
        <v>44958</v>
      </c>
      <c r="E930" s="10">
        <v>44924</v>
      </c>
      <c r="F930" t="s">
        <v>49</v>
      </c>
      <c r="G930">
        <v>68.010000000000005</v>
      </c>
      <c r="H930">
        <v>1</v>
      </c>
      <c r="I930">
        <v>1</v>
      </c>
      <c r="J930" t="s">
        <v>28</v>
      </c>
      <c r="K930" t="s">
        <v>44</v>
      </c>
      <c r="L930" t="s">
        <v>21</v>
      </c>
      <c r="M930" t="s">
        <v>36</v>
      </c>
      <c r="N930" t="s">
        <v>41</v>
      </c>
      <c r="O930">
        <f>Table2[[#This Row],[check_out_date]]-Table2[[#This Row],[check_in_date]]</f>
        <v>7</v>
      </c>
      <c r="P930">
        <f>Table2[[#This Row],[num_adults]]+Table2[[#This Row],[num_children]]</f>
        <v>2</v>
      </c>
      <c r="Q930" s="3">
        <f>IF(OR(Table2[[#This Row],[booking_status]]="confirmed",Table2[[#This Row],[booking_status]]="checked-out"),Table2[[#This Row],[room_rate_per_night]]*Table2[[#This Row],[Num_Nights]],0)</f>
        <v>476.07000000000005</v>
      </c>
      <c r="R930" t="str" cm="1">
        <f t="array" ref="R930">IFERROR(_xlfn.IFS(Table2[[#This Row],[booking_status]]="confirmed","Expected",Table2[[#This Row],[booking_status]]="checked-out","Actual"),"No Revenue")</f>
        <v>Expected</v>
      </c>
      <c r="S930" s="4">
        <f>Table2[[#This Row],[Revenue_Amount]]/Table2[[#This Row],[Num_Nights]]</f>
        <v>68.010000000000005</v>
      </c>
    </row>
    <row r="931" spans="1:19" hidden="1" x14ac:dyDescent="0.3">
      <c r="A931">
        <v>930</v>
      </c>
      <c r="B931" t="s">
        <v>31</v>
      </c>
      <c r="C931" s="9">
        <v>45199</v>
      </c>
      <c r="D931" s="9">
        <v>45202</v>
      </c>
      <c r="E931" s="10">
        <v>45156</v>
      </c>
      <c r="F931" t="s">
        <v>49</v>
      </c>
      <c r="G931">
        <v>89.92</v>
      </c>
      <c r="H931">
        <v>1</v>
      </c>
      <c r="I931">
        <v>0</v>
      </c>
      <c r="J931" t="s">
        <v>35</v>
      </c>
      <c r="K931" t="s">
        <v>99</v>
      </c>
      <c r="L931" t="s">
        <v>70</v>
      </c>
      <c r="M931" t="s">
        <v>36</v>
      </c>
      <c r="N931" t="s">
        <v>41</v>
      </c>
      <c r="O931">
        <f>Table2[[#This Row],[check_out_date]]-Table2[[#This Row],[check_in_date]]</f>
        <v>3</v>
      </c>
      <c r="P931">
        <f>Table2[[#This Row],[num_adults]]+Table2[[#This Row],[num_children]]</f>
        <v>1</v>
      </c>
      <c r="Q931" s="3">
        <f>IF(OR(Table2[[#This Row],[booking_status]]="confirmed",Table2[[#This Row],[booking_status]]="checked-out"),Table2[[#This Row],[room_rate_per_night]]*Table2[[#This Row],[Num_Nights]],0)</f>
        <v>0</v>
      </c>
      <c r="R931" t="str" cm="1">
        <f t="array" ref="R931">IFERROR(_xlfn.IFS(Table2[[#This Row],[booking_status]]="confirmed","Expected",Table2[[#This Row],[booking_status]]="checked-out","Actual"),"No Revenue")</f>
        <v>No Revenue</v>
      </c>
      <c r="S931" s="4">
        <f>Table2[[#This Row],[Revenue_Amount]]/Table2[[#This Row],[Num_Nights]]</f>
        <v>0</v>
      </c>
    </row>
    <row r="932" spans="1:19" x14ac:dyDescent="0.3">
      <c r="A932">
        <v>931</v>
      </c>
      <c r="B932" t="s">
        <v>14</v>
      </c>
      <c r="C932" s="9">
        <v>44959</v>
      </c>
      <c r="D932" s="9">
        <v>44961</v>
      </c>
      <c r="E932" s="10">
        <v>44931</v>
      </c>
      <c r="F932" t="s">
        <v>49</v>
      </c>
      <c r="G932">
        <v>87.16</v>
      </c>
      <c r="H932">
        <v>1</v>
      </c>
      <c r="I932">
        <v>1</v>
      </c>
      <c r="J932" t="s">
        <v>28</v>
      </c>
      <c r="K932" t="s">
        <v>29</v>
      </c>
      <c r="L932" t="s">
        <v>60</v>
      </c>
      <c r="M932" t="s">
        <v>36</v>
      </c>
      <c r="N932" t="s">
        <v>41</v>
      </c>
      <c r="O932">
        <f>Table2[[#This Row],[check_out_date]]-Table2[[#This Row],[check_in_date]]</f>
        <v>2</v>
      </c>
      <c r="P932">
        <f>Table2[[#This Row],[num_adults]]+Table2[[#This Row],[num_children]]</f>
        <v>2</v>
      </c>
      <c r="Q932" s="3">
        <f>IF(OR(Table2[[#This Row],[booking_status]]="confirmed",Table2[[#This Row],[booking_status]]="checked-out"),Table2[[#This Row],[room_rate_per_night]]*Table2[[#This Row],[Num_Nights]],0)</f>
        <v>0</v>
      </c>
      <c r="R932" t="str" cm="1">
        <f t="array" ref="R932">IFERROR(_xlfn.IFS(Table2[[#This Row],[booking_status]]="confirmed","Expected",Table2[[#This Row],[booking_status]]="checked-out","Actual"),"No Revenue")</f>
        <v>No Revenue</v>
      </c>
      <c r="S932" s="4">
        <f>Table2[[#This Row],[Revenue_Amount]]/Table2[[#This Row],[Num_Nights]]</f>
        <v>0</v>
      </c>
    </row>
    <row r="933" spans="1:19" x14ac:dyDescent="0.3">
      <c r="A933">
        <v>932</v>
      </c>
      <c r="B933" t="s">
        <v>14</v>
      </c>
      <c r="C933" s="9">
        <v>45140</v>
      </c>
      <c r="D933" s="9">
        <v>45145</v>
      </c>
      <c r="E933" s="10">
        <v>45100</v>
      </c>
      <c r="F933" t="s">
        <v>18</v>
      </c>
      <c r="G933">
        <v>244.24</v>
      </c>
      <c r="H933">
        <v>1</v>
      </c>
      <c r="I933">
        <v>0</v>
      </c>
      <c r="J933" t="s">
        <v>28</v>
      </c>
      <c r="K933" t="s">
        <v>66</v>
      </c>
      <c r="L933" t="s">
        <v>56</v>
      </c>
      <c r="M933" t="s">
        <v>36</v>
      </c>
      <c r="N933" t="s">
        <v>41</v>
      </c>
      <c r="O933">
        <f>Table2[[#This Row],[check_out_date]]-Table2[[#This Row],[check_in_date]]</f>
        <v>5</v>
      </c>
      <c r="P933">
        <f>Table2[[#This Row],[num_adults]]+Table2[[#This Row],[num_children]]</f>
        <v>1</v>
      </c>
      <c r="Q933" s="3">
        <f>IF(OR(Table2[[#This Row],[booking_status]]="confirmed",Table2[[#This Row],[booking_status]]="checked-out"),Table2[[#This Row],[room_rate_per_night]]*Table2[[#This Row],[Num_Nights]],0)</f>
        <v>1221.2</v>
      </c>
      <c r="R933" t="str" cm="1">
        <f t="array" ref="R933">IFERROR(_xlfn.IFS(Table2[[#This Row],[booking_status]]="confirmed","Expected",Table2[[#This Row],[booking_status]]="checked-out","Actual"),"No Revenue")</f>
        <v>Actual</v>
      </c>
      <c r="S933" s="4">
        <f>Table2[[#This Row],[Revenue_Amount]]/Table2[[#This Row],[Num_Nights]]</f>
        <v>244.24</v>
      </c>
    </row>
    <row r="934" spans="1:19" x14ac:dyDescent="0.3">
      <c r="A934">
        <v>933</v>
      </c>
      <c r="B934" t="s">
        <v>37</v>
      </c>
      <c r="C934" s="9">
        <v>45151</v>
      </c>
      <c r="D934" s="9">
        <v>45162</v>
      </c>
      <c r="E934" s="10">
        <v>45128</v>
      </c>
      <c r="F934" t="s">
        <v>49</v>
      </c>
      <c r="G934">
        <v>119.49</v>
      </c>
      <c r="H934">
        <v>1</v>
      </c>
      <c r="I934">
        <v>1</v>
      </c>
      <c r="J934" t="s">
        <v>28</v>
      </c>
      <c r="K934" t="s">
        <v>29</v>
      </c>
      <c r="L934" t="s">
        <v>21</v>
      </c>
      <c r="M934" t="s">
        <v>22</v>
      </c>
      <c r="N934" t="s">
        <v>41</v>
      </c>
      <c r="O934">
        <f>Table2[[#This Row],[check_out_date]]-Table2[[#This Row],[check_in_date]]</f>
        <v>11</v>
      </c>
      <c r="P934">
        <f>Table2[[#This Row],[num_adults]]+Table2[[#This Row],[num_children]]</f>
        <v>2</v>
      </c>
      <c r="Q934" s="3">
        <f>IF(OR(Table2[[#This Row],[booking_status]]="confirmed",Table2[[#This Row],[booking_status]]="checked-out"),Table2[[#This Row],[room_rate_per_night]]*Table2[[#This Row],[Num_Nights]],0)</f>
        <v>1314.3899999999999</v>
      </c>
      <c r="R934" t="str" cm="1">
        <f t="array" ref="R934">IFERROR(_xlfn.IFS(Table2[[#This Row],[booking_status]]="confirmed","Expected",Table2[[#This Row],[booking_status]]="checked-out","Actual"),"No Revenue")</f>
        <v>Expected</v>
      </c>
      <c r="S934" s="4">
        <f>Table2[[#This Row],[Revenue_Amount]]/Table2[[#This Row],[Num_Nights]]</f>
        <v>119.49</v>
      </c>
    </row>
    <row r="935" spans="1:19" x14ac:dyDescent="0.3">
      <c r="A935">
        <v>934</v>
      </c>
      <c r="B935" t="s">
        <v>37</v>
      </c>
      <c r="C935" s="9">
        <v>45112</v>
      </c>
      <c r="D935" s="9">
        <v>45116</v>
      </c>
      <c r="E935" s="10">
        <v>45080</v>
      </c>
      <c r="F935" t="s">
        <v>18</v>
      </c>
      <c r="G935">
        <v>233.78</v>
      </c>
      <c r="H935">
        <v>2</v>
      </c>
      <c r="I935">
        <v>1</v>
      </c>
      <c r="J935" t="s">
        <v>28</v>
      </c>
      <c r="K935" t="s">
        <v>66</v>
      </c>
      <c r="L935" t="s">
        <v>21</v>
      </c>
      <c r="M935" t="s">
        <v>22</v>
      </c>
      <c r="N935" t="s">
        <v>41</v>
      </c>
      <c r="O935">
        <f>Table2[[#This Row],[check_out_date]]-Table2[[#This Row],[check_in_date]]</f>
        <v>4</v>
      </c>
      <c r="P935">
        <f>Table2[[#This Row],[num_adults]]+Table2[[#This Row],[num_children]]</f>
        <v>3</v>
      </c>
      <c r="Q935" s="3">
        <f>IF(OR(Table2[[#This Row],[booking_status]]="confirmed",Table2[[#This Row],[booking_status]]="checked-out"),Table2[[#This Row],[room_rate_per_night]]*Table2[[#This Row],[Num_Nights]],0)</f>
        <v>935.12</v>
      </c>
      <c r="R935" t="str" cm="1">
        <f t="array" ref="R935">IFERROR(_xlfn.IFS(Table2[[#This Row],[booking_status]]="confirmed","Expected",Table2[[#This Row],[booking_status]]="checked-out","Actual"),"No Revenue")</f>
        <v>Expected</v>
      </c>
      <c r="S935" s="4">
        <f>Table2[[#This Row],[Revenue_Amount]]/Table2[[#This Row],[Num_Nights]]</f>
        <v>233.78</v>
      </c>
    </row>
    <row r="936" spans="1:19" x14ac:dyDescent="0.3">
      <c r="A936">
        <v>935</v>
      </c>
      <c r="B936" t="s">
        <v>50</v>
      </c>
      <c r="C936" s="9">
        <v>44998</v>
      </c>
      <c r="D936" s="9">
        <v>45000</v>
      </c>
      <c r="E936" s="10">
        <v>44997</v>
      </c>
      <c r="F936" t="s">
        <v>18</v>
      </c>
      <c r="G936">
        <v>215.22</v>
      </c>
      <c r="H936">
        <v>1</v>
      </c>
      <c r="I936">
        <v>1</v>
      </c>
      <c r="J936" t="s">
        <v>55</v>
      </c>
      <c r="K936" t="s">
        <v>20</v>
      </c>
      <c r="L936" t="s">
        <v>21</v>
      </c>
      <c r="M936" t="s">
        <v>36</v>
      </c>
      <c r="N936" t="s">
        <v>41</v>
      </c>
      <c r="O936">
        <f>Table2[[#This Row],[check_out_date]]-Table2[[#This Row],[check_in_date]]</f>
        <v>2</v>
      </c>
      <c r="P936">
        <f>Table2[[#This Row],[num_adults]]+Table2[[#This Row],[num_children]]</f>
        <v>2</v>
      </c>
      <c r="Q936" s="3">
        <f>IF(OR(Table2[[#This Row],[booking_status]]="confirmed",Table2[[#This Row],[booking_status]]="checked-out"),Table2[[#This Row],[room_rate_per_night]]*Table2[[#This Row],[Num_Nights]],0)</f>
        <v>430.44</v>
      </c>
      <c r="R936" t="str" cm="1">
        <f t="array" ref="R936">IFERROR(_xlfn.IFS(Table2[[#This Row],[booking_status]]="confirmed","Expected",Table2[[#This Row],[booking_status]]="checked-out","Actual"),"No Revenue")</f>
        <v>Expected</v>
      </c>
      <c r="S936" s="4">
        <f>Table2[[#This Row],[Revenue_Amount]]/Table2[[#This Row],[Num_Nights]]</f>
        <v>215.22</v>
      </c>
    </row>
    <row r="937" spans="1:19" hidden="1" x14ac:dyDescent="0.3">
      <c r="A937">
        <v>936</v>
      </c>
      <c r="B937" t="s">
        <v>50</v>
      </c>
      <c r="C937" s="9">
        <v>45120</v>
      </c>
      <c r="D937" s="9">
        <v>45126</v>
      </c>
      <c r="E937" s="10">
        <v>45102</v>
      </c>
      <c r="F937" t="s">
        <v>54</v>
      </c>
      <c r="G937">
        <v>396.06</v>
      </c>
      <c r="H937">
        <v>2</v>
      </c>
      <c r="I937">
        <v>0</v>
      </c>
      <c r="J937" t="s">
        <v>35</v>
      </c>
      <c r="K937" t="s">
        <v>29</v>
      </c>
      <c r="L937" t="s">
        <v>21</v>
      </c>
      <c r="M937" t="s">
        <v>36</v>
      </c>
      <c r="N937" t="s">
        <v>41</v>
      </c>
      <c r="O937">
        <f>Table2[[#This Row],[check_out_date]]-Table2[[#This Row],[check_in_date]]</f>
        <v>6</v>
      </c>
      <c r="P937">
        <f>Table2[[#This Row],[num_adults]]+Table2[[#This Row],[num_children]]</f>
        <v>2</v>
      </c>
      <c r="Q937" s="3">
        <f>IF(OR(Table2[[#This Row],[booking_status]]="confirmed",Table2[[#This Row],[booking_status]]="checked-out"),Table2[[#This Row],[room_rate_per_night]]*Table2[[#This Row],[Num_Nights]],0)</f>
        <v>2376.36</v>
      </c>
      <c r="R937" t="str" cm="1">
        <f t="array" ref="R937">IFERROR(_xlfn.IFS(Table2[[#This Row],[booking_status]]="confirmed","Expected",Table2[[#This Row],[booking_status]]="checked-out","Actual"),"No Revenue")</f>
        <v>Expected</v>
      </c>
      <c r="S937" s="4">
        <f>Table2[[#This Row],[Revenue_Amount]]/Table2[[#This Row],[Num_Nights]]</f>
        <v>396.06</v>
      </c>
    </row>
    <row r="938" spans="1:19" x14ac:dyDescent="0.3">
      <c r="A938">
        <v>937</v>
      </c>
      <c r="B938" t="s">
        <v>14</v>
      </c>
      <c r="C938" s="9">
        <v>45268</v>
      </c>
      <c r="D938" s="9">
        <v>45274</v>
      </c>
      <c r="E938" s="10">
        <v>45257</v>
      </c>
      <c r="F938" t="s">
        <v>54</v>
      </c>
      <c r="G938">
        <v>339.34</v>
      </c>
      <c r="H938">
        <v>1</v>
      </c>
      <c r="I938">
        <v>0</v>
      </c>
      <c r="J938" t="s">
        <v>94</v>
      </c>
      <c r="K938" t="s">
        <v>29</v>
      </c>
      <c r="L938" t="s">
        <v>56</v>
      </c>
      <c r="M938" t="s">
        <v>22</v>
      </c>
      <c r="N938" t="s">
        <v>41</v>
      </c>
      <c r="O938">
        <f>Table2[[#This Row],[check_out_date]]-Table2[[#This Row],[check_in_date]]</f>
        <v>6</v>
      </c>
      <c r="P938">
        <f>Table2[[#This Row],[num_adults]]+Table2[[#This Row],[num_children]]</f>
        <v>1</v>
      </c>
      <c r="Q938" s="3">
        <f>IF(OR(Table2[[#This Row],[booking_status]]="confirmed",Table2[[#This Row],[booking_status]]="checked-out"),Table2[[#This Row],[room_rate_per_night]]*Table2[[#This Row],[Num_Nights]],0)</f>
        <v>2036.04</v>
      </c>
      <c r="R938" t="str" cm="1">
        <f t="array" ref="R938">IFERROR(_xlfn.IFS(Table2[[#This Row],[booking_status]]="confirmed","Expected",Table2[[#This Row],[booking_status]]="checked-out","Actual"),"No Revenue")</f>
        <v>Actual</v>
      </c>
      <c r="S938" s="4">
        <f>Table2[[#This Row],[Revenue_Amount]]/Table2[[#This Row],[Num_Nights]]</f>
        <v>339.34</v>
      </c>
    </row>
    <row r="939" spans="1:19" x14ac:dyDescent="0.3">
      <c r="A939">
        <v>938</v>
      </c>
      <c r="B939" t="s">
        <v>14</v>
      </c>
      <c r="C939" s="9">
        <v>45187</v>
      </c>
      <c r="D939" s="9">
        <v>45199</v>
      </c>
      <c r="E939" s="10">
        <v>45130</v>
      </c>
      <c r="F939" t="s">
        <v>18</v>
      </c>
      <c r="G939">
        <v>195.88</v>
      </c>
      <c r="H939">
        <v>4</v>
      </c>
      <c r="I939">
        <v>0</v>
      </c>
      <c r="J939" t="s">
        <v>19</v>
      </c>
      <c r="K939" t="s">
        <v>29</v>
      </c>
      <c r="L939" t="s">
        <v>21</v>
      </c>
      <c r="M939" t="s">
        <v>36</v>
      </c>
      <c r="N939" t="s">
        <v>41</v>
      </c>
      <c r="O939">
        <f>Table2[[#This Row],[check_out_date]]-Table2[[#This Row],[check_in_date]]</f>
        <v>12</v>
      </c>
      <c r="P939">
        <f>Table2[[#This Row],[num_adults]]+Table2[[#This Row],[num_children]]</f>
        <v>4</v>
      </c>
      <c r="Q939" s="3">
        <f>IF(OR(Table2[[#This Row],[booking_status]]="confirmed",Table2[[#This Row],[booking_status]]="checked-out"),Table2[[#This Row],[room_rate_per_night]]*Table2[[#This Row],[Num_Nights]],0)</f>
        <v>2350.56</v>
      </c>
      <c r="R939" t="str" cm="1">
        <f t="array" ref="R939">IFERROR(_xlfn.IFS(Table2[[#This Row],[booking_status]]="confirmed","Expected",Table2[[#This Row],[booking_status]]="checked-out","Actual"),"No Revenue")</f>
        <v>Expected</v>
      </c>
      <c r="S939" s="4">
        <f>Table2[[#This Row],[Revenue_Amount]]/Table2[[#This Row],[Num_Nights]]</f>
        <v>195.88</v>
      </c>
    </row>
    <row r="940" spans="1:19" x14ac:dyDescent="0.3">
      <c r="A940">
        <v>939</v>
      </c>
      <c r="B940" t="s">
        <v>14</v>
      </c>
      <c r="C940" s="9">
        <v>45059</v>
      </c>
      <c r="D940" s="9">
        <v>45064</v>
      </c>
      <c r="E940" s="10">
        <v>45049</v>
      </c>
      <c r="F940" t="s">
        <v>49</v>
      </c>
      <c r="G940">
        <v>73.37</v>
      </c>
      <c r="H940">
        <v>1</v>
      </c>
      <c r="I940">
        <v>2</v>
      </c>
      <c r="J940" t="s">
        <v>94</v>
      </c>
      <c r="K940" t="s">
        <v>44</v>
      </c>
      <c r="L940" t="s">
        <v>21</v>
      </c>
      <c r="M940" t="s">
        <v>36</v>
      </c>
      <c r="N940" t="s">
        <v>45</v>
      </c>
      <c r="O940">
        <f>Table2[[#This Row],[check_out_date]]-Table2[[#This Row],[check_in_date]]</f>
        <v>5</v>
      </c>
      <c r="P940">
        <f>Table2[[#This Row],[num_adults]]+Table2[[#This Row],[num_children]]</f>
        <v>3</v>
      </c>
      <c r="Q940" s="3">
        <f>IF(OR(Table2[[#This Row],[booking_status]]="confirmed",Table2[[#This Row],[booking_status]]="checked-out"),Table2[[#This Row],[room_rate_per_night]]*Table2[[#This Row],[Num_Nights]],0)</f>
        <v>366.85</v>
      </c>
      <c r="R940" t="str" cm="1">
        <f t="array" ref="R940">IFERROR(_xlfn.IFS(Table2[[#This Row],[booking_status]]="confirmed","Expected",Table2[[#This Row],[booking_status]]="checked-out","Actual"),"No Revenue")</f>
        <v>Expected</v>
      </c>
      <c r="S940" s="4">
        <f>Table2[[#This Row],[Revenue_Amount]]/Table2[[#This Row],[Num_Nights]]</f>
        <v>73.37</v>
      </c>
    </row>
    <row r="941" spans="1:19" hidden="1" x14ac:dyDescent="0.3">
      <c r="A941">
        <v>940</v>
      </c>
      <c r="B941" t="s">
        <v>14</v>
      </c>
      <c r="C941" s="9">
        <v>45211</v>
      </c>
      <c r="D941" s="9">
        <v>45214</v>
      </c>
      <c r="E941" s="10">
        <v>45172</v>
      </c>
      <c r="F941" t="s">
        <v>27</v>
      </c>
      <c r="G941">
        <v>148.85</v>
      </c>
      <c r="H941">
        <v>2</v>
      </c>
      <c r="I941">
        <v>2</v>
      </c>
      <c r="J941" t="s">
        <v>35</v>
      </c>
      <c r="K941" t="s">
        <v>44</v>
      </c>
      <c r="L941" t="s">
        <v>21</v>
      </c>
      <c r="M941" t="s">
        <v>22</v>
      </c>
      <c r="N941" t="s">
        <v>41</v>
      </c>
      <c r="O941">
        <f>Table2[[#This Row],[check_out_date]]-Table2[[#This Row],[check_in_date]]</f>
        <v>3</v>
      </c>
      <c r="P941">
        <f>Table2[[#This Row],[num_adults]]+Table2[[#This Row],[num_children]]</f>
        <v>4</v>
      </c>
      <c r="Q941" s="3">
        <f>IF(OR(Table2[[#This Row],[booking_status]]="confirmed",Table2[[#This Row],[booking_status]]="checked-out"),Table2[[#This Row],[room_rate_per_night]]*Table2[[#This Row],[Num_Nights]],0)</f>
        <v>446.54999999999995</v>
      </c>
      <c r="R941" t="str" cm="1">
        <f t="array" ref="R941">IFERROR(_xlfn.IFS(Table2[[#This Row],[booking_status]]="confirmed","Expected",Table2[[#This Row],[booking_status]]="checked-out","Actual"),"No Revenue")</f>
        <v>Expected</v>
      </c>
      <c r="S941" s="4">
        <f>Table2[[#This Row],[Revenue_Amount]]/Table2[[#This Row],[Num_Nights]]</f>
        <v>148.85</v>
      </c>
    </row>
    <row r="942" spans="1:19" x14ac:dyDescent="0.3">
      <c r="A942">
        <v>941</v>
      </c>
      <c r="B942" t="s">
        <v>14</v>
      </c>
      <c r="C942" s="9">
        <v>45282</v>
      </c>
      <c r="D942" s="9">
        <v>45287</v>
      </c>
      <c r="E942" s="10">
        <v>45259</v>
      </c>
      <c r="F942" t="s">
        <v>54</v>
      </c>
      <c r="G942">
        <v>255.48</v>
      </c>
      <c r="H942">
        <v>1</v>
      </c>
      <c r="I942">
        <v>0</v>
      </c>
      <c r="J942" t="s">
        <v>28</v>
      </c>
      <c r="K942" t="s">
        <v>44</v>
      </c>
      <c r="L942" t="s">
        <v>56</v>
      </c>
      <c r="M942" t="s">
        <v>36</v>
      </c>
      <c r="N942" t="s">
        <v>23</v>
      </c>
      <c r="O942">
        <f>Table2[[#This Row],[check_out_date]]-Table2[[#This Row],[check_in_date]]</f>
        <v>5</v>
      </c>
      <c r="P942">
        <f>Table2[[#This Row],[num_adults]]+Table2[[#This Row],[num_children]]</f>
        <v>1</v>
      </c>
      <c r="Q942" s="3">
        <f>IF(OR(Table2[[#This Row],[booking_status]]="confirmed",Table2[[#This Row],[booking_status]]="checked-out"),Table2[[#This Row],[room_rate_per_night]]*Table2[[#This Row],[Num_Nights]],0)</f>
        <v>1277.3999999999999</v>
      </c>
      <c r="R942" t="str" cm="1">
        <f t="array" ref="R942">IFERROR(_xlfn.IFS(Table2[[#This Row],[booking_status]]="confirmed","Expected",Table2[[#This Row],[booking_status]]="checked-out","Actual"),"No Revenue")</f>
        <v>Actual</v>
      </c>
      <c r="S942" s="4">
        <f>Table2[[#This Row],[Revenue_Amount]]/Table2[[#This Row],[Num_Nights]]</f>
        <v>255.47999999999996</v>
      </c>
    </row>
    <row r="943" spans="1:19" x14ac:dyDescent="0.3">
      <c r="A943">
        <v>942</v>
      </c>
      <c r="B943" t="s">
        <v>14</v>
      </c>
      <c r="C943" s="9">
        <v>45204</v>
      </c>
      <c r="D943" s="9">
        <v>45209</v>
      </c>
      <c r="E943" s="10">
        <v>45180</v>
      </c>
      <c r="F943" t="s">
        <v>18</v>
      </c>
      <c r="G943">
        <v>213.27</v>
      </c>
      <c r="H943">
        <v>2</v>
      </c>
      <c r="I943">
        <v>1</v>
      </c>
      <c r="J943" t="s">
        <v>55</v>
      </c>
      <c r="K943" t="s">
        <v>20</v>
      </c>
      <c r="L943" t="s">
        <v>60</v>
      </c>
      <c r="M943" t="s">
        <v>36</v>
      </c>
      <c r="N943" t="s">
        <v>41</v>
      </c>
      <c r="O943">
        <f>Table2[[#This Row],[check_out_date]]-Table2[[#This Row],[check_in_date]]</f>
        <v>5</v>
      </c>
      <c r="P943">
        <f>Table2[[#This Row],[num_adults]]+Table2[[#This Row],[num_children]]</f>
        <v>3</v>
      </c>
      <c r="Q943" s="3">
        <f>IF(OR(Table2[[#This Row],[booking_status]]="confirmed",Table2[[#This Row],[booking_status]]="checked-out"),Table2[[#This Row],[room_rate_per_night]]*Table2[[#This Row],[Num_Nights]],0)</f>
        <v>0</v>
      </c>
      <c r="R943" t="str" cm="1">
        <f t="array" ref="R943">IFERROR(_xlfn.IFS(Table2[[#This Row],[booking_status]]="confirmed","Expected",Table2[[#This Row],[booking_status]]="checked-out","Actual"),"No Revenue")</f>
        <v>No Revenue</v>
      </c>
      <c r="S943" s="4">
        <f>Table2[[#This Row],[Revenue_Amount]]/Table2[[#This Row],[Num_Nights]]</f>
        <v>0</v>
      </c>
    </row>
    <row r="944" spans="1:19" x14ac:dyDescent="0.3">
      <c r="A944">
        <v>943</v>
      </c>
      <c r="B944" t="s">
        <v>37</v>
      </c>
      <c r="C944" s="9">
        <v>44954</v>
      </c>
      <c r="D944" s="9">
        <v>44958</v>
      </c>
      <c r="E944" s="10">
        <v>44895</v>
      </c>
      <c r="F944" t="s">
        <v>49</v>
      </c>
      <c r="G944">
        <v>141.6</v>
      </c>
      <c r="H944">
        <v>1</v>
      </c>
      <c r="I944">
        <v>0</v>
      </c>
      <c r="J944" t="s">
        <v>28</v>
      </c>
      <c r="K944" t="s">
        <v>20</v>
      </c>
      <c r="L944" t="s">
        <v>21</v>
      </c>
      <c r="M944" t="s">
        <v>36</v>
      </c>
      <c r="N944" t="s">
        <v>23</v>
      </c>
      <c r="O944">
        <f>Table2[[#This Row],[check_out_date]]-Table2[[#This Row],[check_in_date]]</f>
        <v>4</v>
      </c>
      <c r="P944">
        <f>Table2[[#This Row],[num_adults]]+Table2[[#This Row],[num_children]]</f>
        <v>1</v>
      </c>
      <c r="Q944" s="3">
        <f>IF(OR(Table2[[#This Row],[booking_status]]="confirmed",Table2[[#This Row],[booking_status]]="checked-out"),Table2[[#This Row],[room_rate_per_night]]*Table2[[#This Row],[Num_Nights]],0)</f>
        <v>566.4</v>
      </c>
      <c r="R944" t="str" cm="1">
        <f t="array" ref="R944">IFERROR(_xlfn.IFS(Table2[[#This Row],[booking_status]]="confirmed","Expected",Table2[[#This Row],[booking_status]]="checked-out","Actual"),"No Revenue")</f>
        <v>Expected</v>
      </c>
      <c r="S944" s="4">
        <f>Table2[[#This Row],[Revenue_Amount]]/Table2[[#This Row],[Num_Nights]]</f>
        <v>141.6</v>
      </c>
    </row>
    <row r="945" spans="1:19" x14ac:dyDescent="0.3">
      <c r="A945">
        <v>944</v>
      </c>
      <c r="B945" t="s">
        <v>31</v>
      </c>
      <c r="C945" s="9">
        <v>45246</v>
      </c>
      <c r="D945" s="9">
        <v>45249</v>
      </c>
      <c r="E945" s="10">
        <v>45226</v>
      </c>
      <c r="F945" t="s">
        <v>49</v>
      </c>
      <c r="G945">
        <v>89.4</v>
      </c>
      <c r="H945">
        <v>4</v>
      </c>
      <c r="I945">
        <v>0</v>
      </c>
      <c r="J945" t="s">
        <v>19</v>
      </c>
      <c r="K945" t="s">
        <v>44</v>
      </c>
      <c r="L945" t="s">
        <v>56</v>
      </c>
      <c r="M945" t="s">
        <v>36</v>
      </c>
      <c r="N945" t="s">
        <v>23</v>
      </c>
      <c r="O945">
        <f>Table2[[#This Row],[check_out_date]]-Table2[[#This Row],[check_in_date]]</f>
        <v>3</v>
      </c>
      <c r="P945">
        <f>Table2[[#This Row],[num_adults]]+Table2[[#This Row],[num_children]]</f>
        <v>4</v>
      </c>
      <c r="Q945" s="3">
        <f>IF(OR(Table2[[#This Row],[booking_status]]="confirmed",Table2[[#This Row],[booking_status]]="checked-out"),Table2[[#This Row],[room_rate_per_night]]*Table2[[#This Row],[Num_Nights]],0)</f>
        <v>268.20000000000005</v>
      </c>
      <c r="R945" t="str" cm="1">
        <f t="array" ref="R945">IFERROR(_xlfn.IFS(Table2[[#This Row],[booking_status]]="confirmed","Expected",Table2[[#This Row],[booking_status]]="checked-out","Actual"),"No Revenue")</f>
        <v>Actual</v>
      </c>
      <c r="S945" s="4">
        <f>Table2[[#This Row],[Revenue_Amount]]/Table2[[#This Row],[Num_Nights]]</f>
        <v>89.40000000000002</v>
      </c>
    </row>
    <row r="946" spans="1:19" hidden="1" x14ac:dyDescent="0.3">
      <c r="A946">
        <v>945</v>
      </c>
      <c r="B946" t="s">
        <v>14</v>
      </c>
      <c r="C946" s="9">
        <v>45161</v>
      </c>
      <c r="D946" s="9">
        <v>45168</v>
      </c>
      <c r="E946" s="10">
        <v>45082</v>
      </c>
      <c r="F946" t="s">
        <v>54</v>
      </c>
      <c r="G946">
        <v>402.69</v>
      </c>
      <c r="H946">
        <v>1</v>
      </c>
      <c r="I946">
        <v>0</v>
      </c>
      <c r="J946" t="s">
        <v>35</v>
      </c>
      <c r="K946" t="s">
        <v>99</v>
      </c>
      <c r="L946" t="s">
        <v>56</v>
      </c>
      <c r="M946" t="s">
        <v>36</v>
      </c>
      <c r="N946" t="s">
        <v>41</v>
      </c>
      <c r="O946">
        <f>Table2[[#This Row],[check_out_date]]-Table2[[#This Row],[check_in_date]]</f>
        <v>7</v>
      </c>
      <c r="P946">
        <f>Table2[[#This Row],[num_adults]]+Table2[[#This Row],[num_children]]</f>
        <v>1</v>
      </c>
      <c r="Q946" s="3">
        <f>IF(OR(Table2[[#This Row],[booking_status]]="confirmed",Table2[[#This Row],[booking_status]]="checked-out"),Table2[[#This Row],[room_rate_per_night]]*Table2[[#This Row],[Num_Nights]],0)</f>
        <v>2818.83</v>
      </c>
      <c r="R946" t="str" cm="1">
        <f t="array" ref="R946">IFERROR(_xlfn.IFS(Table2[[#This Row],[booking_status]]="confirmed","Expected",Table2[[#This Row],[booking_status]]="checked-out","Actual"),"No Revenue")</f>
        <v>Actual</v>
      </c>
      <c r="S946" s="4">
        <f>Table2[[#This Row],[Revenue_Amount]]/Table2[[#This Row],[Num_Nights]]</f>
        <v>402.69</v>
      </c>
    </row>
    <row r="947" spans="1:19" hidden="1" x14ac:dyDescent="0.3">
      <c r="A947">
        <v>946</v>
      </c>
      <c r="B947" t="s">
        <v>50</v>
      </c>
      <c r="C947" s="9">
        <v>45218</v>
      </c>
      <c r="D947" s="9">
        <v>45226</v>
      </c>
      <c r="E947" s="10">
        <v>45176</v>
      </c>
      <c r="F947" t="s">
        <v>27</v>
      </c>
      <c r="G947">
        <v>151.27000000000001</v>
      </c>
      <c r="H947">
        <v>3</v>
      </c>
      <c r="I947">
        <v>3</v>
      </c>
      <c r="J947" t="s">
        <v>35</v>
      </c>
      <c r="K947" t="s">
        <v>44</v>
      </c>
      <c r="L947" t="s">
        <v>21</v>
      </c>
      <c r="M947" t="s">
        <v>36</v>
      </c>
      <c r="N947" t="s">
        <v>41</v>
      </c>
      <c r="O947">
        <f>Table2[[#This Row],[check_out_date]]-Table2[[#This Row],[check_in_date]]</f>
        <v>8</v>
      </c>
      <c r="P947">
        <f>Table2[[#This Row],[num_adults]]+Table2[[#This Row],[num_children]]</f>
        <v>6</v>
      </c>
      <c r="Q947" s="3">
        <f>IF(OR(Table2[[#This Row],[booking_status]]="confirmed",Table2[[#This Row],[booking_status]]="checked-out"),Table2[[#This Row],[room_rate_per_night]]*Table2[[#This Row],[Num_Nights]],0)</f>
        <v>1210.1600000000001</v>
      </c>
      <c r="R947" t="str" cm="1">
        <f t="array" ref="R947">IFERROR(_xlfn.IFS(Table2[[#This Row],[booking_status]]="confirmed","Expected",Table2[[#This Row],[booking_status]]="checked-out","Actual"),"No Revenue")</f>
        <v>Expected</v>
      </c>
      <c r="S947" s="4">
        <f>Table2[[#This Row],[Revenue_Amount]]/Table2[[#This Row],[Num_Nights]]</f>
        <v>151.27000000000001</v>
      </c>
    </row>
    <row r="948" spans="1:19" x14ac:dyDescent="0.3">
      <c r="A948">
        <v>947</v>
      </c>
      <c r="B948" t="s">
        <v>50</v>
      </c>
      <c r="C948" s="9">
        <v>45052</v>
      </c>
      <c r="D948" s="9">
        <v>45055</v>
      </c>
      <c r="E948" s="10">
        <v>45041</v>
      </c>
      <c r="F948" t="s">
        <v>54</v>
      </c>
      <c r="G948">
        <v>358.18</v>
      </c>
      <c r="H948">
        <v>4</v>
      </c>
      <c r="I948">
        <v>3</v>
      </c>
      <c r="J948" t="s">
        <v>28</v>
      </c>
      <c r="K948" t="s">
        <v>66</v>
      </c>
      <c r="L948" t="s">
        <v>21</v>
      </c>
      <c r="M948" t="s">
        <v>36</v>
      </c>
      <c r="N948" t="s">
        <v>45</v>
      </c>
      <c r="O948">
        <f>Table2[[#This Row],[check_out_date]]-Table2[[#This Row],[check_in_date]]</f>
        <v>3</v>
      </c>
      <c r="P948">
        <f>Table2[[#This Row],[num_adults]]+Table2[[#This Row],[num_children]]</f>
        <v>7</v>
      </c>
      <c r="Q948" s="3">
        <f>IF(OR(Table2[[#This Row],[booking_status]]="confirmed",Table2[[#This Row],[booking_status]]="checked-out"),Table2[[#This Row],[room_rate_per_night]]*Table2[[#This Row],[Num_Nights]],0)</f>
        <v>1074.54</v>
      </c>
      <c r="R948" t="str" cm="1">
        <f t="array" ref="R948">IFERROR(_xlfn.IFS(Table2[[#This Row],[booking_status]]="confirmed","Expected",Table2[[#This Row],[booking_status]]="checked-out","Actual"),"No Revenue")</f>
        <v>Expected</v>
      </c>
      <c r="S948" s="4">
        <f>Table2[[#This Row],[Revenue_Amount]]/Table2[[#This Row],[Num_Nights]]</f>
        <v>358.18</v>
      </c>
    </row>
    <row r="949" spans="1:19" hidden="1" x14ac:dyDescent="0.3">
      <c r="A949">
        <v>948</v>
      </c>
      <c r="B949" t="s">
        <v>50</v>
      </c>
      <c r="C949" s="9">
        <v>45072</v>
      </c>
      <c r="D949" s="9">
        <v>45078</v>
      </c>
      <c r="E949" s="10">
        <v>45043</v>
      </c>
      <c r="F949" t="s">
        <v>54</v>
      </c>
      <c r="G949">
        <v>434.2</v>
      </c>
      <c r="H949">
        <v>1</v>
      </c>
      <c r="I949">
        <v>0</v>
      </c>
      <c r="J949" t="s">
        <v>35</v>
      </c>
      <c r="K949" t="s">
        <v>20</v>
      </c>
      <c r="L949" t="s">
        <v>21</v>
      </c>
      <c r="M949" t="s">
        <v>36</v>
      </c>
      <c r="N949" t="s">
        <v>41</v>
      </c>
      <c r="O949">
        <f>Table2[[#This Row],[check_out_date]]-Table2[[#This Row],[check_in_date]]</f>
        <v>6</v>
      </c>
      <c r="P949">
        <f>Table2[[#This Row],[num_adults]]+Table2[[#This Row],[num_children]]</f>
        <v>1</v>
      </c>
      <c r="Q949" s="3">
        <f>IF(OR(Table2[[#This Row],[booking_status]]="confirmed",Table2[[#This Row],[booking_status]]="checked-out"),Table2[[#This Row],[room_rate_per_night]]*Table2[[#This Row],[Num_Nights]],0)</f>
        <v>2605.1999999999998</v>
      </c>
      <c r="R949" t="str" cm="1">
        <f t="array" ref="R949">IFERROR(_xlfn.IFS(Table2[[#This Row],[booking_status]]="confirmed","Expected",Table2[[#This Row],[booking_status]]="checked-out","Actual"),"No Revenue")</f>
        <v>Expected</v>
      </c>
      <c r="S949" s="4">
        <f>Table2[[#This Row],[Revenue_Amount]]/Table2[[#This Row],[Num_Nights]]</f>
        <v>434.2</v>
      </c>
    </row>
    <row r="950" spans="1:19" x14ac:dyDescent="0.3">
      <c r="A950">
        <v>949</v>
      </c>
      <c r="B950" t="s">
        <v>31</v>
      </c>
      <c r="C950" s="9">
        <v>44995</v>
      </c>
      <c r="D950" s="9">
        <v>45008</v>
      </c>
      <c r="E950" s="10">
        <v>44978</v>
      </c>
      <c r="F950" t="s">
        <v>49</v>
      </c>
      <c r="G950">
        <v>101.25</v>
      </c>
      <c r="H950">
        <v>3</v>
      </c>
      <c r="I950">
        <v>0</v>
      </c>
      <c r="J950" t="s">
        <v>28</v>
      </c>
      <c r="K950" t="s">
        <v>44</v>
      </c>
      <c r="L950" t="s">
        <v>21</v>
      </c>
      <c r="M950" t="s">
        <v>36</v>
      </c>
      <c r="N950" t="s">
        <v>95</v>
      </c>
      <c r="O950">
        <f>Table2[[#This Row],[check_out_date]]-Table2[[#This Row],[check_in_date]]</f>
        <v>13</v>
      </c>
      <c r="P950">
        <f>Table2[[#This Row],[num_adults]]+Table2[[#This Row],[num_children]]</f>
        <v>3</v>
      </c>
      <c r="Q950" s="3">
        <f>IF(OR(Table2[[#This Row],[booking_status]]="confirmed",Table2[[#This Row],[booking_status]]="checked-out"),Table2[[#This Row],[room_rate_per_night]]*Table2[[#This Row],[Num_Nights]],0)</f>
        <v>1316.25</v>
      </c>
      <c r="R950" t="str" cm="1">
        <f t="array" ref="R950">IFERROR(_xlfn.IFS(Table2[[#This Row],[booking_status]]="confirmed","Expected",Table2[[#This Row],[booking_status]]="checked-out","Actual"),"No Revenue")</f>
        <v>Expected</v>
      </c>
      <c r="S950" s="4">
        <f>Table2[[#This Row],[Revenue_Amount]]/Table2[[#This Row],[Num_Nights]]</f>
        <v>101.25</v>
      </c>
    </row>
    <row r="951" spans="1:19" x14ac:dyDescent="0.3">
      <c r="A951">
        <v>950</v>
      </c>
      <c r="B951" t="s">
        <v>50</v>
      </c>
      <c r="C951" s="9">
        <v>44945</v>
      </c>
      <c r="D951" s="9">
        <v>44949</v>
      </c>
      <c r="E951" s="10">
        <v>44941</v>
      </c>
      <c r="F951" t="s">
        <v>27</v>
      </c>
      <c r="G951">
        <v>134.21</v>
      </c>
      <c r="H951">
        <v>2</v>
      </c>
      <c r="I951">
        <v>1</v>
      </c>
      <c r="J951" t="s">
        <v>28</v>
      </c>
      <c r="K951" t="s">
        <v>44</v>
      </c>
      <c r="L951" t="s">
        <v>56</v>
      </c>
      <c r="M951" t="s">
        <v>36</v>
      </c>
      <c r="N951" t="s">
        <v>41</v>
      </c>
      <c r="O951">
        <f>Table2[[#This Row],[check_out_date]]-Table2[[#This Row],[check_in_date]]</f>
        <v>4</v>
      </c>
      <c r="P951">
        <f>Table2[[#This Row],[num_adults]]+Table2[[#This Row],[num_children]]</f>
        <v>3</v>
      </c>
      <c r="Q951" s="3">
        <f>IF(OR(Table2[[#This Row],[booking_status]]="confirmed",Table2[[#This Row],[booking_status]]="checked-out"),Table2[[#This Row],[room_rate_per_night]]*Table2[[#This Row],[Num_Nights]],0)</f>
        <v>536.84</v>
      </c>
      <c r="R951" t="str" cm="1">
        <f t="array" ref="R951">IFERROR(_xlfn.IFS(Table2[[#This Row],[booking_status]]="confirmed","Expected",Table2[[#This Row],[booking_status]]="checked-out","Actual"),"No Revenue")</f>
        <v>Actual</v>
      </c>
      <c r="S951" s="4">
        <f>Table2[[#This Row],[Revenue_Amount]]/Table2[[#This Row],[Num_Nights]]</f>
        <v>134.21</v>
      </c>
    </row>
    <row r="952" spans="1:19" x14ac:dyDescent="0.3">
      <c r="A952">
        <v>951</v>
      </c>
      <c r="B952" t="s">
        <v>14</v>
      </c>
      <c r="C952" s="9">
        <v>45077</v>
      </c>
      <c r="D952" s="9">
        <v>45080</v>
      </c>
      <c r="E952" s="10">
        <v>45056</v>
      </c>
      <c r="F952" t="s">
        <v>27</v>
      </c>
      <c r="G952">
        <v>124</v>
      </c>
      <c r="H952">
        <v>4</v>
      </c>
      <c r="I952">
        <v>2</v>
      </c>
      <c r="J952" t="s">
        <v>28</v>
      </c>
      <c r="K952" t="s">
        <v>66</v>
      </c>
      <c r="L952" t="s">
        <v>56</v>
      </c>
      <c r="M952" t="s">
        <v>36</v>
      </c>
      <c r="N952" t="s">
        <v>41</v>
      </c>
      <c r="O952">
        <f>Table2[[#This Row],[check_out_date]]-Table2[[#This Row],[check_in_date]]</f>
        <v>3</v>
      </c>
      <c r="P952">
        <f>Table2[[#This Row],[num_adults]]+Table2[[#This Row],[num_children]]</f>
        <v>6</v>
      </c>
      <c r="Q952" s="3">
        <f>IF(OR(Table2[[#This Row],[booking_status]]="confirmed",Table2[[#This Row],[booking_status]]="checked-out"),Table2[[#This Row],[room_rate_per_night]]*Table2[[#This Row],[Num_Nights]],0)</f>
        <v>372</v>
      </c>
      <c r="R952" t="str" cm="1">
        <f t="array" ref="R952">IFERROR(_xlfn.IFS(Table2[[#This Row],[booking_status]]="confirmed","Expected",Table2[[#This Row],[booking_status]]="checked-out","Actual"),"No Revenue")</f>
        <v>Actual</v>
      </c>
      <c r="S952" s="4">
        <f>Table2[[#This Row],[Revenue_Amount]]/Table2[[#This Row],[Num_Nights]]</f>
        <v>124</v>
      </c>
    </row>
    <row r="953" spans="1:19" x14ac:dyDescent="0.3">
      <c r="A953">
        <v>952</v>
      </c>
      <c r="B953" t="s">
        <v>31</v>
      </c>
      <c r="C953" s="9">
        <v>44982</v>
      </c>
      <c r="D953" s="9">
        <v>44984</v>
      </c>
      <c r="E953" s="10">
        <v>44973</v>
      </c>
      <c r="F953" t="s">
        <v>49</v>
      </c>
      <c r="G953">
        <v>90.03</v>
      </c>
      <c r="H953">
        <v>1</v>
      </c>
      <c r="I953">
        <v>0</v>
      </c>
      <c r="J953" t="s">
        <v>28</v>
      </c>
      <c r="K953" t="s">
        <v>20</v>
      </c>
      <c r="L953" t="s">
        <v>56</v>
      </c>
      <c r="M953" t="s">
        <v>36</v>
      </c>
      <c r="N953" t="s">
        <v>95</v>
      </c>
      <c r="O953">
        <f>Table2[[#This Row],[check_out_date]]-Table2[[#This Row],[check_in_date]]</f>
        <v>2</v>
      </c>
      <c r="P953">
        <f>Table2[[#This Row],[num_adults]]+Table2[[#This Row],[num_children]]</f>
        <v>1</v>
      </c>
      <c r="Q953" s="3">
        <f>IF(OR(Table2[[#This Row],[booking_status]]="confirmed",Table2[[#This Row],[booking_status]]="checked-out"),Table2[[#This Row],[room_rate_per_night]]*Table2[[#This Row],[Num_Nights]],0)</f>
        <v>180.06</v>
      </c>
      <c r="R953" t="str" cm="1">
        <f t="array" ref="R953">IFERROR(_xlfn.IFS(Table2[[#This Row],[booking_status]]="confirmed","Expected",Table2[[#This Row],[booking_status]]="checked-out","Actual"),"No Revenue")</f>
        <v>Actual</v>
      </c>
      <c r="S953" s="4">
        <f>Table2[[#This Row],[Revenue_Amount]]/Table2[[#This Row],[Num_Nights]]</f>
        <v>90.03</v>
      </c>
    </row>
    <row r="954" spans="1:19" x14ac:dyDescent="0.3">
      <c r="A954">
        <v>953</v>
      </c>
      <c r="B954" t="s">
        <v>50</v>
      </c>
      <c r="C954" s="9">
        <v>44945</v>
      </c>
      <c r="D954" s="9">
        <v>44954</v>
      </c>
      <c r="E954" s="10">
        <v>44907</v>
      </c>
      <c r="F954" t="s">
        <v>27</v>
      </c>
      <c r="G954">
        <v>168.72</v>
      </c>
      <c r="H954">
        <v>2</v>
      </c>
      <c r="I954">
        <v>1</v>
      </c>
      <c r="J954" t="s">
        <v>28</v>
      </c>
      <c r="K954" t="s">
        <v>99</v>
      </c>
      <c r="L954" t="s">
        <v>21</v>
      </c>
      <c r="M954" t="s">
        <v>36</v>
      </c>
      <c r="N954" t="s">
        <v>41</v>
      </c>
      <c r="O954">
        <f>Table2[[#This Row],[check_out_date]]-Table2[[#This Row],[check_in_date]]</f>
        <v>9</v>
      </c>
      <c r="P954">
        <f>Table2[[#This Row],[num_adults]]+Table2[[#This Row],[num_children]]</f>
        <v>3</v>
      </c>
      <c r="Q954" s="3">
        <f>IF(OR(Table2[[#This Row],[booking_status]]="confirmed",Table2[[#This Row],[booking_status]]="checked-out"),Table2[[#This Row],[room_rate_per_night]]*Table2[[#This Row],[Num_Nights]],0)</f>
        <v>1518.48</v>
      </c>
      <c r="R954" t="str" cm="1">
        <f t="array" ref="R954">IFERROR(_xlfn.IFS(Table2[[#This Row],[booking_status]]="confirmed","Expected",Table2[[#This Row],[booking_status]]="checked-out","Actual"),"No Revenue")</f>
        <v>Expected</v>
      </c>
      <c r="S954" s="4">
        <f>Table2[[#This Row],[Revenue_Amount]]/Table2[[#This Row],[Num_Nights]]</f>
        <v>168.72</v>
      </c>
    </row>
    <row r="955" spans="1:19" x14ac:dyDescent="0.3">
      <c r="A955">
        <v>954</v>
      </c>
      <c r="B955" t="s">
        <v>14</v>
      </c>
      <c r="C955" s="9">
        <v>44957</v>
      </c>
      <c r="D955" s="9">
        <v>44961</v>
      </c>
      <c r="E955" s="10">
        <v>44948</v>
      </c>
      <c r="F955" t="s">
        <v>49</v>
      </c>
      <c r="G955">
        <v>110.19</v>
      </c>
      <c r="H955">
        <v>2</v>
      </c>
      <c r="I955">
        <v>1</v>
      </c>
      <c r="J955" t="s">
        <v>28</v>
      </c>
      <c r="K955" t="s">
        <v>99</v>
      </c>
      <c r="L955" t="s">
        <v>56</v>
      </c>
      <c r="M955" t="s">
        <v>36</v>
      </c>
      <c r="N955" t="s">
        <v>23</v>
      </c>
      <c r="O955">
        <f>Table2[[#This Row],[check_out_date]]-Table2[[#This Row],[check_in_date]]</f>
        <v>4</v>
      </c>
      <c r="P955">
        <f>Table2[[#This Row],[num_adults]]+Table2[[#This Row],[num_children]]</f>
        <v>3</v>
      </c>
      <c r="Q955" s="3">
        <f>IF(OR(Table2[[#This Row],[booking_status]]="confirmed",Table2[[#This Row],[booking_status]]="checked-out"),Table2[[#This Row],[room_rate_per_night]]*Table2[[#This Row],[Num_Nights]],0)</f>
        <v>440.76</v>
      </c>
      <c r="R955" t="str" cm="1">
        <f t="array" ref="R955">IFERROR(_xlfn.IFS(Table2[[#This Row],[booking_status]]="confirmed","Expected",Table2[[#This Row],[booking_status]]="checked-out","Actual"),"No Revenue")</f>
        <v>Actual</v>
      </c>
      <c r="S955" s="4">
        <f>Table2[[#This Row],[Revenue_Amount]]/Table2[[#This Row],[Num_Nights]]</f>
        <v>110.19</v>
      </c>
    </row>
    <row r="956" spans="1:19" x14ac:dyDescent="0.3">
      <c r="A956">
        <v>955</v>
      </c>
      <c r="B956" t="s">
        <v>37</v>
      </c>
      <c r="C956" s="9">
        <v>45101</v>
      </c>
      <c r="D956" s="9">
        <v>45110</v>
      </c>
      <c r="E956" s="10">
        <v>45060</v>
      </c>
      <c r="F956" t="s">
        <v>27</v>
      </c>
      <c r="G956">
        <v>167.53</v>
      </c>
      <c r="H956">
        <v>1</v>
      </c>
      <c r="I956">
        <v>3</v>
      </c>
      <c r="J956" t="s">
        <v>28</v>
      </c>
      <c r="K956" t="s">
        <v>44</v>
      </c>
      <c r="L956" t="s">
        <v>60</v>
      </c>
      <c r="M956" t="s">
        <v>22</v>
      </c>
      <c r="N956" t="s">
        <v>41</v>
      </c>
      <c r="O956">
        <f>Table2[[#This Row],[check_out_date]]-Table2[[#This Row],[check_in_date]]</f>
        <v>9</v>
      </c>
      <c r="P956">
        <f>Table2[[#This Row],[num_adults]]+Table2[[#This Row],[num_children]]</f>
        <v>4</v>
      </c>
      <c r="Q956" s="3">
        <f>IF(OR(Table2[[#This Row],[booking_status]]="confirmed",Table2[[#This Row],[booking_status]]="checked-out"),Table2[[#This Row],[room_rate_per_night]]*Table2[[#This Row],[Num_Nights]],0)</f>
        <v>0</v>
      </c>
      <c r="R956" t="str" cm="1">
        <f t="array" ref="R956">IFERROR(_xlfn.IFS(Table2[[#This Row],[booking_status]]="confirmed","Expected",Table2[[#This Row],[booking_status]]="checked-out","Actual"),"No Revenue")</f>
        <v>No Revenue</v>
      </c>
      <c r="S956" s="4">
        <f>Table2[[#This Row],[Revenue_Amount]]/Table2[[#This Row],[Num_Nights]]</f>
        <v>0</v>
      </c>
    </row>
    <row r="957" spans="1:19" x14ac:dyDescent="0.3">
      <c r="A957">
        <v>956</v>
      </c>
      <c r="B957" t="s">
        <v>14</v>
      </c>
      <c r="C957" s="9">
        <v>45206</v>
      </c>
      <c r="D957" s="9">
        <v>45210</v>
      </c>
      <c r="E957" s="10">
        <v>45193</v>
      </c>
      <c r="F957" t="s">
        <v>49</v>
      </c>
      <c r="G957">
        <v>104.47</v>
      </c>
      <c r="H957">
        <v>2</v>
      </c>
      <c r="I957">
        <v>1</v>
      </c>
      <c r="J957" t="s">
        <v>55</v>
      </c>
      <c r="K957" t="s">
        <v>66</v>
      </c>
      <c r="L957" t="s">
        <v>21</v>
      </c>
      <c r="M957" t="s">
        <v>36</v>
      </c>
      <c r="N957" t="s">
        <v>41</v>
      </c>
      <c r="O957">
        <f>Table2[[#This Row],[check_out_date]]-Table2[[#This Row],[check_in_date]]</f>
        <v>4</v>
      </c>
      <c r="P957">
        <f>Table2[[#This Row],[num_adults]]+Table2[[#This Row],[num_children]]</f>
        <v>3</v>
      </c>
      <c r="Q957" s="3">
        <f>IF(OR(Table2[[#This Row],[booking_status]]="confirmed",Table2[[#This Row],[booking_status]]="checked-out"),Table2[[#This Row],[room_rate_per_night]]*Table2[[#This Row],[Num_Nights]],0)</f>
        <v>417.88</v>
      </c>
      <c r="R957" t="str" cm="1">
        <f t="array" ref="R957">IFERROR(_xlfn.IFS(Table2[[#This Row],[booking_status]]="confirmed","Expected",Table2[[#This Row],[booking_status]]="checked-out","Actual"),"No Revenue")</f>
        <v>Expected</v>
      </c>
      <c r="S957" s="4">
        <f>Table2[[#This Row],[Revenue_Amount]]/Table2[[#This Row],[Num_Nights]]</f>
        <v>104.47</v>
      </c>
    </row>
    <row r="958" spans="1:19" hidden="1" x14ac:dyDescent="0.3">
      <c r="A958">
        <v>957</v>
      </c>
      <c r="B958" t="s">
        <v>31</v>
      </c>
      <c r="C958" s="9">
        <v>44986</v>
      </c>
      <c r="D958" s="9">
        <v>44997</v>
      </c>
      <c r="E958" s="10">
        <v>44946</v>
      </c>
      <c r="F958" t="s">
        <v>49</v>
      </c>
      <c r="G958">
        <v>64.16</v>
      </c>
      <c r="H958">
        <v>1</v>
      </c>
      <c r="I958">
        <v>0</v>
      </c>
      <c r="J958" t="s">
        <v>35</v>
      </c>
      <c r="K958" t="s">
        <v>20</v>
      </c>
      <c r="L958" t="s">
        <v>60</v>
      </c>
      <c r="M958" t="s">
        <v>36</v>
      </c>
      <c r="N958" t="s">
        <v>41</v>
      </c>
      <c r="O958">
        <f>Table2[[#This Row],[check_out_date]]-Table2[[#This Row],[check_in_date]]</f>
        <v>11</v>
      </c>
      <c r="P958">
        <f>Table2[[#This Row],[num_adults]]+Table2[[#This Row],[num_children]]</f>
        <v>1</v>
      </c>
      <c r="Q958" s="3">
        <f>IF(OR(Table2[[#This Row],[booking_status]]="confirmed",Table2[[#This Row],[booking_status]]="checked-out"),Table2[[#This Row],[room_rate_per_night]]*Table2[[#This Row],[Num_Nights]],0)</f>
        <v>0</v>
      </c>
      <c r="R958" t="str" cm="1">
        <f t="array" ref="R958">IFERROR(_xlfn.IFS(Table2[[#This Row],[booking_status]]="confirmed","Expected",Table2[[#This Row],[booking_status]]="checked-out","Actual"),"No Revenue")</f>
        <v>No Revenue</v>
      </c>
      <c r="S958" s="4">
        <f>Table2[[#This Row],[Revenue_Amount]]/Table2[[#This Row],[Num_Nights]]</f>
        <v>0</v>
      </c>
    </row>
    <row r="959" spans="1:19" x14ac:dyDescent="0.3">
      <c r="A959">
        <v>958</v>
      </c>
      <c r="B959" t="s">
        <v>37</v>
      </c>
      <c r="C959" s="9">
        <v>45222</v>
      </c>
      <c r="D959" s="9">
        <v>45234</v>
      </c>
      <c r="E959" s="10">
        <v>45196</v>
      </c>
      <c r="F959" t="s">
        <v>49</v>
      </c>
      <c r="G959">
        <v>131.1</v>
      </c>
      <c r="H959">
        <v>4</v>
      </c>
      <c r="I959">
        <v>1</v>
      </c>
      <c r="J959" t="s">
        <v>55</v>
      </c>
      <c r="K959" t="s">
        <v>20</v>
      </c>
      <c r="L959" t="s">
        <v>60</v>
      </c>
      <c r="M959" t="s">
        <v>36</v>
      </c>
      <c r="N959" t="s">
        <v>41</v>
      </c>
      <c r="O959">
        <f>Table2[[#This Row],[check_out_date]]-Table2[[#This Row],[check_in_date]]</f>
        <v>12</v>
      </c>
      <c r="P959">
        <f>Table2[[#This Row],[num_adults]]+Table2[[#This Row],[num_children]]</f>
        <v>5</v>
      </c>
      <c r="Q959" s="3">
        <f>IF(OR(Table2[[#This Row],[booking_status]]="confirmed",Table2[[#This Row],[booking_status]]="checked-out"),Table2[[#This Row],[room_rate_per_night]]*Table2[[#This Row],[Num_Nights]],0)</f>
        <v>0</v>
      </c>
      <c r="R959" t="str" cm="1">
        <f t="array" ref="R959">IFERROR(_xlfn.IFS(Table2[[#This Row],[booking_status]]="confirmed","Expected",Table2[[#This Row],[booking_status]]="checked-out","Actual"),"No Revenue")</f>
        <v>No Revenue</v>
      </c>
      <c r="S959" s="4">
        <f>Table2[[#This Row],[Revenue_Amount]]/Table2[[#This Row],[Num_Nights]]</f>
        <v>0</v>
      </c>
    </row>
    <row r="960" spans="1:19" x14ac:dyDescent="0.3">
      <c r="A960">
        <v>959</v>
      </c>
      <c r="B960" t="s">
        <v>50</v>
      </c>
      <c r="C960" s="9">
        <v>45072</v>
      </c>
      <c r="D960" s="9">
        <v>45077</v>
      </c>
      <c r="E960" s="10">
        <v>45044</v>
      </c>
      <c r="F960" t="s">
        <v>49</v>
      </c>
      <c r="G960">
        <v>168.92</v>
      </c>
      <c r="H960">
        <v>1</v>
      </c>
      <c r="I960">
        <v>0</v>
      </c>
      <c r="J960" t="s">
        <v>28</v>
      </c>
      <c r="K960" t="s">
        <v>66</v>
      </c>
      <c r="L960" t="s">
        <v>21</v>
      </c>
      <c r="M960" t="s">
        <v>36</v>
      </c>
      <c r="N960" t="s">
        <v>41</v>
      </c>
      <c r="O960">
        <f>Table2[[#This Row],[check_out_date]]-Table2[[#This Row],[check_in_date]]</f>
        <v>5</v>
      </c>
      <c r="P960">
        <f>Table2[[#This Row],[num_adults]]+Table2[[#This Row],[num_children]]</f>
        <v>1</v>
      </c>
      <c r="Q960" s="3">
        <f>IF(OR(Table2[[#This Row],[booking_status]]="confirmed",Table2[[#This Row],[booking_status]]="checked-out"),Table2[[#This Row],[room_rate_per_night]]*Table2[[#This Row],[Num_Nights]],0)</f>
        <v>844.59999999999991</v>
      </c>
      <c r="R960" t="str" cm="1">
        <f t="array" ref="R960">IFERROR(_xlfn.IFS(Table2[[#This Row],[booking_status]]="confirmed","Expected",Table2[[#This Row],[booking_status]]="checked-out","Actual"),"No Revenue")</f>
        <v>Expected</v>
      </c>
      <c r="S960" s="4">
        <f>Table2[[#This Row],[Revenue_Amount]]/Table2[[#This Row],[Num_Nights]]</f>
        <v>168.92</v>
      </c>
    </row>
    <row r="961" spans="1:19" x14ac:dyDescent="0.3">
      <c r="A961">
        <v>960</v>
      </c>
      <c r="B961" t="s">
        <v>50</v>
      </c>
      <c r="C961" s="9">
        <v>45230</v>
      </c>
      <c r="D961" s="9">
        <v>45235</v>
      </c>
      <c r="E961" s="10">
        <v>45155</v>
      </c>
      <c r="F961" t="s">
        <v>27</v>
      </c>
      <c r="G961">
        <v>146.62</v>
      </c>
      <c r="H961">
        <v>3</v>
      </c>
      <c r="I961">
        <v>0</v>
      </c>
      <c r="J961" t="s">
        <v>28</v>
      </c>
      <c r="K961" t="s">
        <v>99</v>
      </c>
      <c r="L961" t="s">
        <v>56</v>
      </c>
      <c r="M961" t="s">
        <v>36</v>
      </c>
      <c r="N961" t="s">
        <v>95</v>
      </c>
      <c r="O961">
        <f>Table2[[#This Row],[check_out_date]]-Table2[[#This Row],[check_in_date]]</f>
        <v>5</v>
      </c>
      <c r="P961">
        <f>Table2[[#This Row],[num_adults]]+Table2[[#This Row],[num_children]]</f>
        <v>3</v>
      </c>
      <c r="Q961" s="3">
        <f>IF(OR(Table2[[#This Row],[booking_status]]="confirmed",Table2[[#This Row],[booking_status]]="checked-out"),Table2[[#This Row],[room_rate_per_night]]*Table2[[#This Row],[Num_Nights]],0)</f>
        <v>733.1</v>
      </c>
      <c r="R961" t="str" cm="1">
        <f t="array" ref="R961">IFERROR(_xlfn.IFS(Table2[[#This Row],[booking_status]]="confirmed","Expected",Table2[[#This Row],[booking_status]]="checked-out","Actual"),"No Revenue")</f>
        <v>Actual</v>
      </c>
      <c r="S961" s="4">
        <f>Table2[[#This Row],[Revenue_Amount]]/Table2[[#This Row],[Num_Nights]]</f>
        <v>146.62</v>
      </c>
    </row>
    <row r="962" spans="1:19" x14ac:dyDescent="0.3">
      <c r="A962">
        <v>961</v>
      </c>
      <c r="B962" t="s">
        <v>14</v>
      </c>
      <c r="C962" s="9">
        <v>44969</v>
      </c>
      <c r="D962" s="9">
        <v>44977</v>
      </c>
      <c r="E962" s="10">
        <v>44966</v>
      </c>
      <c r="F962" t="s">
        <v>49</v>
      </c>
      <c r="G962">
        <v>126.22</v>
      </c>
      <c r="H962">
        <v>1</v>
      </c>
      <c r="I962">
        <v>0</v>
      </c>
      <c r="J962" t="s">
        <v>19</v>
      </c>
      <c r="K962" t="s">
        <v>66</v>
      </c>
      <c r="L962" t="s">
        <v>21</v>
      </c>
      <c r="M962" t="s">
        <v>22</v>
      </c>
      <c r="N962" t="s">
        <v>41</v>
      </c>
      <c r="O962">
        <f>Table2[[#This Row],[check_out_date]]-Table2[[#This Row],[check_in_date]]</f>
        <v>8</v>
      </c>
      <c r="P962">
        <f>Table2[[#This Row],[num_adults]]+Table2[[#This Row],[num_children]]</f>
        <v>1</v>
      </c>
      <c r="Q962" s="3">
        <f>IF(OR(Table2[[#This Row],[booking_status]]="confirmed",Table2[[#This Row],[booking_status]]="checked-out"),Table2[[#This Row],[room_rate_per_night]]*Table2[[#This Row],[Num_Nights]],0)</f>
        <v>1009.76</v>
      </c>
      <c r="R962" t="str" cm="1">
        <f t="array" ref="R962">IFERROR(_xlfn.IFS(Table2[[#This Row],[booking_status]]="confirmed","Expected",Table2[[#This Row],[booking_status]]="checked-out","Actual"),"No Revenue")</f>
        <v>Expected</v>
      </c>
      <c r="S962" s="4">
        <f>Table2[[#This Row],[Revenue_Amount]]/Table2[[#This Row],[Num_Nights]]</f>
        <v>126.22</v>
      </c>
    </row>
    <row r="963" spans="1:19" x14ac:dyDescent="0.3">
      <c r="A963">
        <v>962</v>
      </c>
      <c r="B963" t="s">
        <v>50</v>
      </c>
      <c r="C963" s="9">
        <v>45044</v>
      </c>
      <c r="D963" s="9">
        <v>45047</v>
      </c>
      <c r="E963" s="10">
        <v>45011</v>
      </c>
      <c r="F963" t="s">
        <v>27</v>
      </c>
      <c r="G963">
        <v>188.4</v>
      </c>
      <c r="H963">
        <v>2</v>
      </c>
      <c r="I963">
        <v>2</v>
      </c>
      <c r="J963" t="s">
        <v>19</v>
      </c>
      <c r="K963" t="s">
        <v>20</v>
      </c>
      <c r="L963" t="s">
        <v>21</v>
      </c>
      <c r="M963" t="s">
        <v>22</v>
      </c>
      <c r="N963" t="s">
        <v>30</v>
      </c>
      <c r="O963">
        <f>Table2[[#This Row],[check_out_date]]-Table2[[#This Row],[check_in_date]]</f>
        <v>3</v>
      </c>
      <c r="P963">
        <f>Table2[[#This Row],[num_adults]]+Table2[[#This Row],[num_children]]</f>
        <v>4</v>
      </c>
      <c r="Q963" s="3">
        <f>IF(OR(Table2[[#This Row],[booking_status]]="confirmed",Table2[[#This Row],[booking_status]]="checked-out"),Table2[[#This Row],[room_rate_per_night]]*Table2[[#This Row],[Num_Nights]],0)</f>
        <v>565.20000000000005</v>
      </c>
      <c r="R963" t="str" cm="1">
        <f t="array" ref="R963">IFERROR(_xlfn.IFS(Table2[[#This Row],[booking_status]]="confirmed","Expected",Table2[[#This Row],[booking_status]]="checked-out","Actual"),"No Revenue")</f>
        <v>Expected</v>
      </c>
      <c r="S963" s="4">
        <f>Table2[[#This Row],[Revenue_Amount]]/Table2[[#This Row],[Num_Nights]]</f>
        <v>188.4</v>
      </c>
    </row>
    <row r="964" spans="1:19" x14ac:dyDescent="0.3">
      <c r="A964">
        <v>963</v>
      </c>
      <c r="B964" t="s">
        <v>50</v>
      </c>
      <c r="C964" s="9">
        <v>45189</v>
      </c>
      <c r="D964" s="9">
        <v>45192</v>
      </c>
      <c r="E964" s="10">
        <v>45171</v>
      </c>
      <c r="F964" t="s">
        <v>18</v>
      </c>
      <c r="G964">
        <v>265.36</v>
      </c>
      <c r="H964">
        <v>1</v>
      </c>
      <c r="I964">
        <v>0</v>
      </c>
      <c r="J964" t="s">
        <v>28</v>
      </c>
      <c r="K964" t="s">
        <v>66</v>
      </c>
      <c r="L964" t="s">
        <v>60</v>
      </c>
      <c r="M964" t="s">
        <v>36</v>
      </c>
      <c r="N964" t="s">
        <v>41</v>
      </c>
      <c r="O964">
        <f>Table2[[#This Row],[check_out_date]]-Table2[[#This Row],[check_in_date]]</f>
        <v>3</v>
      </c>
      <c r="P964">
        <f>Table2[[#This Row],[num_adults]]+Table2[[#This Row],[num_children]]</f>
        <v>1</v>
      </c>
      <c r="Q964" s="3">
        <f>IF(OR(Table2[[#This Row],[booking_status]]="confirmed",Table2[[#This Row],[booking_status]]="checked-out"),Table2[[#This Row],[room_rate_per_night]]*Table2[[#This Row],[Num_Nights]],0)</f>
        <v>0</v>
      </c>
      <c r="R964" t="str" cm="1">
        <f t="array" ref="R964">IFERROR(_xlfn.IFS(Table2[[#This Row],[booking_status]]="confirmed","Expected",Table2[[#This Row],[booking_status]]="checked-out","Actual"),"No Revenue")</f>
        <v>No Revenue</v>
      </c>
      <c r="S964" s="4">
        <f>Table2[[#This Row],[Revenue_Amount]]/Table2[[#This Row],[Num_Nights]]</f>
        <v>0</v>
      </c>
    </row>
    <row r="965" spans="1:19" x14ac:dyDescent="0.3">
      <c r="A965">
        <v>964</v>
      </c>
      <c r="B965" t="s">
        <v>14</v>
      </c>
      <c r="C965" s="9">
        <v>44967</v>
      </c>
      <c r="D965" s="9">
        <v>44971</v>
      </c>
      <c r="E965" s="10">
        <v>44946</v>
      </c>
      <c r="F965" t="s">
        <v>27</v>
      </c>
      <c r="G965">
        <v>187.34</v>
      </c>
      <c r="H965">
        <v>1</v>
      </c>
      <c r="I965">
        <v>0</v>
      </c>
      <c r="J965" t="s">
        <v>19</v>
      </c>
      <c r="K965" t="s">
        <v>99</v>
      </c>
      <c r="L965" t="s">
        <v>56</v>
      </c>
      <c r="M965" t="s">
        <v>36</v>
      </c>
      <c r="N965" t="s">
        <v>95</v>
      </c>
      <c r="O965">
        <f>Table2[[#This Row],[check_out_date]]-Table2[[#This Row],[check_in_date]]</f>
        <v>4</v>
      </c>
      <c r="P965">
        <f>Table2[[#This Row],[num_adults]]+Table2[[#This Row],[num_children]]</f>
        <v>1</v>
      </c>
      <c r="Q965" s="3">
        <f>IF(OR(Table2[[#This Row],[booking_status]]="confirmed",Table2[[#This Row],[booking_status]]="checked-out"),Table2[[#This Row],[room_rate_per_night]]*Table2[[#This Row],[Num_Nights]],0)</f>
        <v>749.36</v>
      </c>
      <c r="R965" t="str" cm="1">
        <f t="array" ref="R965">IFERROR(_xlfn.IFS(Table2[[#This Row],[booking_status]]="confirmed","Expected",Table2[[#This Row],[booking_status]]="checked-out","Actual"),"No Revenue")</f>
        <v>Actual</v>
      </c>
      <c r="S965" s="4">
        <f>Table2[[#This Row],[Revenue_Amount]]/Table2[[#This Row],[Num_Nights]]</f>
        <v>187.34</v>
      </c>
    </row>
    <row r="966" spans="1:19" x14ac:dyDescent="0.3">
      <c r="A966">
        <v>965</v>
      </c>
      <c r="B966" t="s">
        <v>31</v>
      </c>
      <c r="C966" s="9">
        <v>45281</v>
      </c>
      <c r="D966" s="9">
        <v>45293</v>
      </c>
      <c r="E966" s="10">
        <v>45216</v>
      </c>
      <c r="F966" t="s">
        <v>27</v>
      </c>
      <c r="G966">
        <v>136.75</v>
      </c>
      <c r="H966">
        <v>1</v>
      </c>
      <c r="I966">
        <v>0</v>
      </c>
      <c r="J966" t="s">
        <v>28</v>
      </c>
      <c r="K966" t="s">
        <v>66</v>
      </c>
      <c r="L966" t="s">
        <v>56</v>
      </c>
      <c r="M966" t="s">
        <v>36</v>
      </c>
      <c r="N966" t="s">
        <v>95</v>
      </c>
      <c r="O966">
        <f>Table2[[#This Row],[check_out_date]]-Table2[[#This Row],[check_in_date]]</f>
        <v>12</v>
      </c>
      <c r="P966">
        <f>Table2[[#This Row],[num_adults]]+Table2[[#This Row],[num_children]]</f>
        <v>1</v>
      </c>
      <c r="Q966" s="3">
        <f>IF(OR(Table2[[#This Row],[booking_status]]="confirmed",Table2[[#This Row],[booking_status]]="checked-out"),Table2[[#This Row],[room_rate_per_night]]*Table2[[#This Row],[Num_Nights]],0)</f>
        <v>1641</v>
      </c>
      <c r="R966" t="str" cm="1">
        <f t="array" ref="R966">IFERROR(_xlfn.IFS(Table2[[#This Row],[booking_status]]="confirmed","Expected",Table2[[#This Row],[booking_status]]="checked-out","Actual"),"No Revenue")</f>
        <v>Actual</v>
      </c>
      <c r="S966" s="4">
        <f>Table2[[#This Row],[Revenue_Amount]]/Table2[[#This Row],[Num_Nights]]</f>
        <v>136.75</v>
      </c>
    </row>
    <row r="967" spans="1:19" x14ac:dyDescent="0.3">
      <c r="A967">
        <v>966</v>
      </c>
      <c r="B967" t="s">
        <v>50</v>
      </c>
      <c r="C967" s="9">
        <v>45189</v>
      </c>
      <c r="D967" s="9">
        <v>45197</v>
      </c>
      <c r="E967" s="10">
        <v>45174</v>
      </c>
      <c r="F967" t="s">
        <v>27</v>
      </c>
      <c r="G967">
        <v>234.2</v>
      </c>
      <c r="H967">
        <v>1</v>
      </c>
      <c r="I967">
        <v>2</v>
      </c>
      <c r="J967" t="s">
        <v>19</v>
      </c>
      <c r="K967" t="s">
        <v>99</v>
      </c>
      <c r="L967" t="s">
        <v>60</v>
      </c>
      <c r="M967" t="s">
        <v>22</v>
      </c>
      <c r="N967" t="s">
        <v>41</v>
      </c>
      <c r="O967">
        <f>Table2[[#This Row],[check_out_date]]-Table2[[#This Row],[check_in_date]]</f>
        <v>8</v>
      </c>
      <c r="P967">
        <f>Table2[[#This Row],[num_adults]]+Table2[[#This Row],[num_children]]</f>
        <v>3</v>
      </c>
      <c r="Q967" s="3">
        <f>IF(OR(Table2[[#This Row],[booking_status]]="confirmed",Table2[[#This Row],[booking_status]]="checked-out"),Table2[[#This Row],[room_rate_per_night]]*Table2[[#This Row],[Num_Nights]],0)</f>
        <v>0</v>
      </c>
      <c r="R967" t="str" cm="1">
        <f t="array" ref="R967">IFERROR(_xlfn.IFS(Table2[[#This Row],[booking_status]]="confirmed","Expected",Table2[[#This Row],[booking_status]]="checked-out","Actual"),"No Revenue")</f>
        <v>No Revenue</v>
      </c>
      <c r="S967" s="4">
        <f>Table2[[#This Row],[Revenue_Amount]]/Table2[[#This Row],[Num_Nights]]</f>
        <v>0</v>
      </c>
    </row>
    <row r="968" spans="1:19" x14ac:dyDescent="0.3">
      <c r="A968">
        <v>967</v>
      </c>
      <c r="B968" t="s">
        <v>37</v>
      </c>
      <c r="C968" s="9">
        <v>45167</v>
      </c>
      <c r="D968" s="9">
        <v>45174</v>
      </c>
      <c r="E968" s="10">
        <v>45097</v>
      </c>
      <c r="F968" t="s">
        <v>27</v>
      </c>
      <c r="G968">
        <v>195.46</v>
      </c>
      <c r="H968">
        <v>3</v>
      </c>
      <c r="I968">
        <v>0</v>
      </c>
      <c r="J968" t="s">
        <v>28</v>
      </c>
      <c r="K968" t="s">
        <v>20</v>
      </c>
      <c r="L968" t="s">
        <v>21</v>
      </c>
      <c r="M968" t="s">
        <v>22</v>
      </c>
      <c r="N968" t="s">
        <v>41</v>
      </c>
      <c r="O968">
        <f>Table2[[#This Row],[check_out_date]]-Table2[[#This Row],[check_in_date]]</f>
        <v>7</v>
      </c>
      <c r="P968">
        <f>Table2[[#This Row],[num_adults]]+Table2[[#This Row],[num_children]]</f>
        <v>3</v>
      </c>
      <c r="Q968" s="3">
        <f>IF(OR(Table2[[#This Row],[booking_status]]="confirmed",Table2[[#This Row],[booking_status]]="checked-out"),Table2[[#This Row],[room_rate_per_night]]*Table2[[#This Row],[Num_Nights]],0)</f>
        <v>1368.22</v>
      </c>
      <c r="R968" t="str" cm="1">
        <f t="array" ref="R968">IFERROR(_xlfn.IFS(Table2[[#This Row],[booking_status]]="confirmed","Expected",Table2[[#This Row],[booking_status]]="checked-out","Actual"),"No Revenue")</f>
        <v>Expected</v>
      </c>
      <c r="S968" s="4">
        <f>Table2[[#This Row],[Revenue_Amount]]/Table2[[#This Row],[Num_Nights]]</f>
        <v>195.46</v>
      </c>
    </row>
    <row r="969" spans="1:19" x14ac:dyDescent="0.3">
      <c r="A969">
        <v>968</v>
      </c>
      <c r="B969" t="s">
        <v>31</v>
      </c>
      <c r="C969" s="9">
        <v>45066</v>
      </c>
      <c r="D969" s="9">
        <v>45068</v>
      </c>
      <c r="E969" s="10">
        <v>45038</v>
      </c>
      <c r="F969" t="s">
        <v>54</v>
      </c>
      <c r="G969">
        <v>325.33</v>
      </c>
      <c r="H969">
        <v>1</v>
      </c>
      <c r="I969">
        <v>2</v>
      </c>
      <c r="J969" t="s">
        <v>28</v>
      </c>
      <c r="K969" t="s">
        <v>99</v>
      </c>
      <c r="L969" t="s">
        <v>70</v>
      </c>
      <c r="M969" t="s">
        <v>36</v>
      </c>
      <c r="N969" t="s">
        <v>41</v>
      </c>
      <c r="O969">
        <f>Table2[[#This Row],[check_out_date]]-Table2[[#This Row],[check_in_date]]</f>
        <v>2</v>
      </c>
      <c r="P969">
        <f>Table2[[#This Row],[num_adults]]+Table2[[#This Row],[num_children]]</f>
        <v>3</v>
      </c>
      <c r="Q969" s="3">
        <f>IF(OR(Table2[[#This Row],[booking_status]]="confirmed",Table2[[#This Row],[booking_status]]="checked-out"),Table2[[#This Row],[room_rate_per_night]]*Table2[[#This Row],[Num_Nights]],0)</f>
        <v>0</v>
      </c>
      <c r="R969" t="str" cm="1">
        <f t="array" ref="R969">IFERROR(_xlfn.IFS(Table2[[#This Row],[booking_status]]="confirmed","Expected",Table2[[#This Row],[booking_status]]="checked-out","Actual"),"No Revenue")</f>
        <v>No Revenue</v>
      </c>
      <c r="S969" s="4">
        <f>Table2[[#This Row],[Revenue_Amount]]/Table2[[#This Row],[Num_Nights]]</f>
        <v>0</v>
      </c>
    </row>
    <row r="970" spans="1:19" x14ac:dyDescent="0.3">
      <c r="A970">
        <v>969</v>
      </c>
      <c r="B970" t="s">
        <v>31</v>
      </c>
      <c r="C970" s="9">
        <v>45223</v>
      </c>
      <c r="D970" s="9">
        <v>45228</v>
      </c>
      <c r="E970" s="10">
        <v>45162</v>
      </c>
      <c r="F970" t="s">
        <v>49</v>
      </c>
      <c r="G970">
        <v>77.69</v>
      </c>
      <c r="H970">
        <v>2</v>
      </c>
      <c r="I970">
        <v>2</v>
      </c>
      <c r="J970" t="s">
        <v>28</v>
      </c>
      <c r="K970" t="s">
        <v>99</v>
      </c>
      <c r="L970" t="s">
        <v>21</v>
      </c>
      <c r="M970" t="s">
        <v>22</v>
      </c>
      <c r="N970" t="s">
        <v>23</v>
      </c>
      <c r="O970">
        <f>Table2[[#This Row],[check_out_date]]-Table2[[#This Row],[check_in_date]]</f>
        <v>5</v>
      </c>
      <c r="P970">
        <f>Table2[[#This Row],[num_adults]]+Table2[[#This Row],[num_children]]</f>
        <v>4</v>
      </c>
      <c r="Q970" s="3">
        <f>IF(OR(Table2[[#This Row],[booking_status]]="confirmed",Table2[[#This Row],[booking_status]]="checked-out"),Table2[[#This Row],[room_rate_per_night]]*Table2[[#This Row],[Num_Nights]],0)</f>
        <v>388.45</v>
      </c>
      <c r="R970" t="str" cm="1">
        <f t="array" ref="R970">IFERROR(_xlfn.IFS(Table2[[#This Row],[booking_status]]="confirmed","Expected",Table2[[#This Row],[booking_status]]="checked-out","Actual"),"No Revenue")</f>
        <v>Expected</v>
      </c>
      <c r="S970" s="4">
        <f>Table2[[#This Row],[Revenue_Amount]]/Table2[[#This Row],[Num_Nights]]</f>
        <v>77.69</v>
      </c>
    </row>
    <row r="971" spans="1:19" x14ac:dyDescent="0.3">
      <c r="A971">
        <v>970</v>
      </c>
      <c r="B971" t="s">
        <v>14</v>
      </c>
      <c r="C971" s="9">
        <v>45202</v>
      </c>
      <c r="D971" s="9">
        <v>45210</v>
      </c>
      <c r="E971" s="10">
        <v>45180</v>
      </c>
      <c r="F971" t="s">
        <v>27</v>
      </c>
      <c r="G971">
        <v>134.38</v>
      </c>
      <c r="H971">
        <v>1</v>
      </c>
      <c r="I971">
        <v>0</v>
      </c>
      <c r="J971" t="s">
        <v>28</v>
      </c>
      <c r="K971" t="s">
        <v>66</v>
      </c>
      <c r="L971" t="s">
        <v>21</v>
      </c>
      <c r="M971" t="s">
        <v>22</v>
      </c>
      <c r="N971" t="s">
        <v>23</v>
      </c>
      <c r="O971">
        <f>Table2[[#This Row],[check_out_date]]-Table2[[#This Row],[check_in_date]]</f>
        <v>8</v>
      </c>
      <c r="P971">
        <f>Table2[[#This Row],[num_adults]]+Table2[[#This Row],[num_children]]</f>
        <v>1</v>
      </c>
      <c r="Q971" s="3">
        <f>IF(OR(Table2[[#This Row],[booking_status]]="confirmed",Table2[[#This Row],[booking_status]]="checked-out"),Table2[[#This Row],[room_rate_per_night]]*Table2[[#This Row],[Num_Nights]],0)</f>
        <v>1075.04</v>
      </c>
      <c r="R971" t="str" cm="1">
        <f t="array" ref="R971">IFERROR(_xlfn.IFS(Table2[[#This Row],[booking_status]]="confirmed","Expected",Table2[[#This Row],[booking_status]]="checked-out","Actual"),"No Revenue")</f>
        <v>Expected</v>
      </c>
      <c r="S971" s="4">
        <f>Table2[[#This Row],[Revenue_Amount]]/Table2[[#This Row],[Num_Nights]]</f>
        <v>134.38</v>
      </c>
    </row>
    <row r="972" spans="1:19" hidden="1" x14ac:dyDescent="0.3">
      <c r="A972">
        <v>971</v>
      </c>
      <c r="B972" t="s">
        <v>37</v>
      </c>
      <c r="C972" s="9">
        <v>45035</v>
      </c>
      <c r="D972" s="9">
        <v>45046</v>
      </c>
      <c r="E972" s="10">
        <v>45025</v>
      </c>
      <c r="F972" t="s">
        <v>49</v>
      </c>
      <c r="G972">
        <v>95.29</v>
      </c>
      <c r="H972">
        <v>2</v>
      </c>
      <c r="I972">
        <v>0</v>
      </c>
      <c r="J972" t="s">
        <v>35</v>
      </c>
      <c r="K972" t="s">
        <v>29</v>
      </c>
      <c r="L972" t="s">
        <v>60</v>
      </c>
      <c r="M972" t="s">
        <v>36</v>
      </c>
      <c r="N972" t="s">
        <v>23</v>
      </c>
      <c r="O972">
        <f>Table2[[#This Row],[check_out_date]]-Table2[[#This Row],[check_in_date]]</f>
        <v>11</v>
      </c>
      <c r="P972">
        <f>Table2[[#This Row],[num_adults]]+Table2[[#This Row],[num_children]]</f>
        <v>2</v>
      </c>
      <c r="Q972" s="3">
        <f>IF(OR(Table2[[#This Row],[booking_status]]="confirmed",Table2[[#This Row],[booking_status]]="checked-out"),Table2[[#This Row],[room_rate_per_night]]*Table2[[#This Row],[Num_Nights]],0)</f>
        <v>0</v>
      </c>
      <c r="R972" t="str" cm="1">
        <f t="array" ref="R972">IFERROR(_xlfn.IFS(Table2[[#This Row],[booking_status]]="confirmed","Expected",Table2[[#This Row],[booking_status]]="checked-out","Actual"),"No Revenue")</f>
        <v>No Revenue</v>
      </c>
      <c r="S972" s="4">
        <f>Table2[[#This Row],[Revenue_Amount]]/Table2[[#This Row],[Num_Nights]]</f>
        <v>0</v>
      </c>
    </row>
    <row r="973" spans="1:19" x14ac:dyDescent="0.3">
      <c r="A973">
        <v>972</v>
      </c>
      <c r="B973" t="s">
        <v>31</v>
      </c>
      <c r="C973" s="9">
        <v>45057</v>
      </c>
      <c r="D973" s="9">
        <v>45065</v>
      </c>
      <c r="E973" s="10">
        <v>45020</v>
      </c>
      <c r="F973" t="s">
        <v>49</v>
      </c>
      <c r="G973">
        <v>101.66</v>
      </c>
      <c r="H973">
        <v>1</v>
      </c>
      <c r="I973">
        <v>0</v>
      </c>
      <c r="J973" t="s">
        <v>94</v>
      </c>
      <c r="K973" t="s">
        <v>99</v>
      </c>
      <c r="L973" t="s">
        <v>21</v>
      </c>
      <c r="M973" t="s">
        <v>36</v>
      </c>
      <c r="N973" t="s">
        <v>41</v>
      </c>
      <c r="O973">
        <f>Table2[[#This Row],[check_out_date]]-Table2[[#This Row],[check_in_date]]</f>
        <v>8</v>
      </c>
      <c r="P973">
        <f>Table2[[#This Row],[num_adults]]+Table2[[#This Row],[num_children]]</f>
        <v>1</v>
      </c>
      <c r="Q973" s="3">
        <f>IF(OR(Table2[[#This Row],[booking_status]]="confirmed",Table2[[#This Row],[booking_status]]="checked-out"),Table2[[#This Row],[room_rate_per_night]]*Table2[[#This Row],[Num_Nights]],0)</f>
        <v>813.28</v>
      </c>
      <c r="R973" t="str" cm="1">
        <f t="array" ref="R973">IFERROR(_xlfn.IFS(Table2[[#This Row],[booking_status]]="confirmed","Expected",Table2[[#This Row],[booking_status]]="checked-out","Actual"),"No Revenue")</f>
        <v>Expected</v>
      </c>
      <c r="S973" s="4">
        <f>Table2[[#This Row],[Revenue_Amount]]/Table2[[#This Row],[Num_Nights]]</f>
        <v>101.66</v>
      </c>
    </row>
    <row r="974" spans="1:19" x14ac:dyDescent="0.3">
      <c r="A974">
        <v>973</v>
      </c>
      <c r="B974" t="s">
        <v>31</v>
      </c>
      <c r="C974" s="9">
        <v>44932</v>
      </c>
      <c r="D974" s="9">
        <v>44935</v>
      </c>
      <c r="E974" s="10">
        <v>44863</v>
      </c>
      <c r="F974" t="s">
        <v>54</v>
      </c>
      <c r="G974">
        <v>295</v>
      </c>
      <c r="H974">
        <v>2</v>
      </c>
      <c r="I974">
        <v>1</v>
      </c>
      <c r="J974" t="s">
        <v>19</v>
      </c>
      <c r="K974" t="s">
        <v>44</v>
      </c>
      <c r="L974" t="s">
        <v>21</v>
      </c>
      <c r="M974" t="s">
        <v>36</v>
      </c>
      <c r="N974" t="s">
        <v>45</v>
      </c>
      <c r="O974">
        <f>Table2[[#This Row],[check_out_date]]-Table2[[#This Row],[check_in_date]]</f>
        <v>3</v>
      </c>
      <c r="P974">
        <f>Table2[[#This Row],[num_adults]]+Table2[[#This Row],[num_children]]</f>
        <v>3</v>
      </c>
      <c r="Q974" s="3">
        <f>IF(OR(Table2[[#This Row],[booking_status]]="confirmed",Table2[[#This Row],[booking_status]]="checked-out"),Table2[[#This Row],[room_rate_per_night]]*Table2[[#This Row],[Num_Nights]],0)</f>
        <v>885</v>
      </c>
      <c r="R974" t="str" cm="1">
        <f t="array" ref="R974">IFERROR(_xlfn.IFS(Table2[[#This Row],[booking_status]]="confirmed","Expected",Table2[[#This Row],[booking_status]]="checked-out","Actual"),"No Revenue")</f>
        <v>Expected</v>
      </c>
      <c r="S974" s="4">
        <f>Table2[[#This Row],[Revenue_Amount]]/Table2[[#This Row],[Num_Nights]]</f>
        <v>295</v>
      </c>
    </row>
    <row r="975" spans="1:19" x14ac:dyDescent="0.3">
      <c r="A975">
        <v>974</v>
      </c>
      <c r="B975" t="s">
        <v>50</v>
      </c>
      <c r="C975" s="9">
        <v>45187</v>
      </c>
      <c r="D975" s="9">
        <v>45195</v>
      </c>
      <c r="E975" s="10">
        <v>45133</v>
      </c>
      <c r="F975" t="s">
        <v>49</v>
      </c>
      <c r="G975">
        <v>147.41</v>
      </c>
      <c r="H975">
        <v>3</v>
      </c>
      <c r="I975">
        <v>0</v>
      </c>
      <c r="J975" t="s">
        <v>28</v>
      </c>
      <c r="K975" t="s">
        <v>44</v>
      </c>
      <c r="L975" t="s">
        <v>21</v>
      </c>
      <c r="M975" t="s">
        <v>36</v>
      </c>
      <c r="N975" t="s">
        <v>23</v>
      </c>
      <c r="O975">
        <f>Table2[[#This Row],[check_out_date]]-Table2[[#This Row],[check_in_date]]</f>
        <v>8</v>
      </c>
      <c r="P975">
        <f>Table2[[#This Row],[num_adults]]+Table2[[#This Row],[num_children]]</f>
        <v>3</v>
      </c>
      <c r="Q975" s="3">
        <f>IF(OR(Table2[[#This Row],[booking_status]]="confirmed",Table2[[#This Row],[booking_status]]="checked-out"),Table2[[#This Row],[room_rate_per_night]]*Table2[[#This Row],[Num_Nights]],0)</f>
        <v>1179.28</v>
      </c>
      <c r="R975" t="str" cm="1">
        <f t="array" ref="R975">IFERROR(_xlfn.IFS(Table2[[#This Row],[booking_status]]="confirmed","Expected",Table2[[#This Row],[booking_status]]="checked-out","Actual"),"No Revenue")</f>
        <v>Expected</v>
      </c>
      <c r="S975" s="4">
        <f>Table2[[#This Row],[Revenue_Amount]]/Table2[[#This Row],[Num_Nights]]</f>
        <v>147.41</v>
      </c>
    </row>
    <row r="976" spans="1:19" x14ac:dyDescent="0.3">
      <c r="A976">
        <v>975</v>
      </c>
      <c r="B976" t="s">
        <v>14</v>
      </c>
      <c r="C976" s="9">
        <v>45079</v>
      </c>
      <c r="D976" s="9">
        <v>45082</v>
      </c>
      <c r="E976" s="10">
        <v>45064</v>
      </c>
      <c r="F976" t="s">
        <v>54</v>
      </c>
      <c r="G976">
        <v>281.66000000000003</v>
      </c>
      <c r="H976">
        <v>1</v>
      </c>
      <c r="I976">
        <v>0</v>
      </c>
      <c r="J976" t="s">
        <v>55</v>
      </c>
      <c r="K976" t="s">
        <v>29</v>
      </c>
      <c r="L976" t="s">
        <v>21</v>
      </c>
      <c r="M976" t="s">
        <v>36</v>
      </c>
      <c r="N976" t="s">
        <v>41</v>
      </c>
      <c r="O976">
        <f>Table2[[#This Row],[check_out_date]]-Table2[[#This Row],[check_in_date]]</f>
        <v>3</v>
      </c>
      <c r="P976">
        <f>Table2[[#This Row],[num_adults]]+Table2[[#This Row],[num_children]]</f>
        <v>1</v>
      </c>
      <c r="Q976" s="3">
        <f>IF(OR(Table2[[#This Row],[booking_status]]="confirmed",Table2[[#This Row],[booking_status]]="checked-out"),Table2[[#This Row],[room_rate_per_night]]*Table2[[#This Row],[Num_Nights]],0)</f>
        <v>844.98</v>
      </c>
      <c r="R976" t="str" cm="1">
        <f t="array" ref="R976">IFERROR(_xlfn.IFS(Table2[[#This Row],[booking_status]]="confirmed","Expected",Table2[[#This Row],[booking_status]]="checked-out","Actual"),"No Revenue")</f>
        <v>Expected</v>
      </c>
      <c r="S976" s="4">
        <f>Table2[[#This Row],[Revenue_Amount]]/Table2[[#This Row],[Num_Nights]]</f>
        <v>281.66000000000003</v>
      </c>
    </row>
    <row r="977" spans="1:19" x14ac:dyDescent="0.3">
      <c r="A977">
        <v>976</v>
      </c>
      <c r="B977" t="s">
        <v>14</v>
      </c>
      <c r="C977" s="9">
        <v>45192</v>
      </c>
      <c r="D977" s="9">
        <v>45194</v>
      </c>
      <c r="E977" s="10">
        <v>45167</v>
      </c>
      <c r="F977" t="s">
        <v>27</v>
      </c>
      <c r="G977">
        <v>118.8</v>
      </c>
      <c r="H977">
        <v>2</v>
      </c>
      <c r="I977">
        <v>0</v>
      </c>
      <c r="J977" t="s">
        <v>94</v>
      </c>
      <c r="K977" t="s">
        <v>44</v>
      </c>
      <c r="L977" t="s">
        <v>56</v>
      </c>
      <c r="M977" t="s">
        <v>36</v>
      </c>
      <c r="N977" t="s">
        <v>45</v>
      </c>
      <c r="O977">
        <f>Table2[[#This Row],[check_out_date]]-Table2[[#This Row],[check_in_date]]</f>
        <v>2</v>
      </c>
      <c r="P977">
        <f>Table2[[#This Row],[num_adults]]+Table2[[#This Row],[num_children]]</f>
        <v>2</v>
      </c>
      <c r="Q977" s="3">
        <f>IF(OR(Table2[[#This Row],[booking_status]]="confirmed",Table2[[#This Row],[booking_status]]="checked-out"),Table2[[#This Row],[room_rate_per_night]]*Table2[[#This Row],[Num_Nights]],0)</f>
        <v>237.6</v>
      </c>
      <c r="R977" t="str" cm="1">
        <f t="array" ref="R977">IFERROR(_xlfn.IFS(Table2[[#This Row],[booking_status]]="confirmed","Expected",Table2[[#This Row],[booking_status]]="checked-out","Actual"),"No Revenue")</f>
        <v>Actual</v>
      </c>
      <c r="S977" s="4">
        <f>Table2[[#This Row],[Revenue_Amount]]/Table2[[#This Row],[Num_Nights]]</f>
        <v>118.8</v>
      </c>
    </row>
    <row r="978" spans="1:19" hidden="1" x14ac:dyDescent="0.3">
      <c r="A978">
        <v>977</v>
      </c>
      <c r="B978" t="s">
        <v>31</v>
      </c>
      <c r="C978" s="9">
        <v>45051</v>
      </c>
      <c r="D978" s="9">
        <v>45061</v>
      </c>
      <c r="E978" s="10">
        <v>45019</v>
      </c>
      <c r="F978" t="s">
        <v>49</v>
      </c>
      <c r="G978">
        <v>77.58</v>
      </c>
      <c r="H978">
        <v>2</v>
      </c>
      <c r="I978">
        <v>2</v>
      </c>
      <c r="J978" t="s">
        <v>35</v>
      </c>
      <c r="K978" t="s">
        <v>66</v>
      </c>
      <c r="L978" t="s">
        <v>21</v>
      </c>
      <c r="M978" t="s">
        <v>36</v>
      </c>
      <c r="N978" t="s">
        <v>41</v>
      </c>
      <c r="O978">
        <f>Table2[[#This Row],[check_out_date]]-Table2[[#This Row],[check_in_date]]</f>
        <v>10</v>
      </c>
      <c r="P978">
        <f>Table2[[#This Row],[num_adults]]+Table2[[#This Row],[num_children]]</f>
        <v>4</v>
      </c>
      <c r="Q978" s="3">
        <f>IF(OR(Table2[[#This Row],[booking_status]]="confirmed",Table2[[#This Row],[booking_status]]="checked-out"),Table2[[#This Row],[room_rate_per_night]]*Table2[[#This Row],[Num_Nights]],0)</f>
        <v>775.8</v>
      </c>
      <c r="R978" t="str" cm="1">
        <f t="array" ref="R978">IFERROR(_xlfn.IFS(Table2[[#This Row],[booking_status]]="confirmed","Expected",Table2[[#This Row],[booking_status]]="checked-out","Actual"),"No Revenue")</f>
        <v>Expected</v>
      </c>
      <c r="S978" s="4">
        <f>Table2[[#This Row],[Revenue_Amount]]/Table2[[#This Row],[Num_Nights]]</f>
        <v>77.58</v>
      </c>
    </row>
    <row r="979" spans="1:19" hidden="1" x14ac:dyDescent="0.3">
      <c r="A979">
        <v>978</v>
      </c>
      <c r="B979" t="s">
        <v>50</v>
      </c>
      <c r="C979" s="9">
        <v>44967</v>
      </c>
      <c r="D979" s="9">
        <v>44972</v>
      </c>
      <c r="E979" s="10">
        <v>44940</v>
      </c>
      <c r="F979" t="s">
        <v>49</v>
      </c>
      <c r="G979">
        <v>88.26</v>
      </c>
      <c r="H979">
        <v>2</v>
      </c>
      <c r="I979">
        <v>0</v>
      </c>
      <c r="J979" t="s">
        <v>35</v>
      </c>
      <c r="K979" t="s">
        <v>99</v>
      </c>
      <c r="L979" t="s">
        <v>21</v>
      </c>
      <c r="M979" t="s">
        <v>36</v>
      </c>
      <c r="N979" t="s">
        <v>23</v>
      </c>
      <c r="O979">
        <f>Table2[[#This Row],[check_out_date]]-Table2[[#This Row],[check_in_date]]</f>
        <v>5</v>
      </c>
      <c r="P979">
        <f>Table2[[#This Row],[num_adults]]+Table2[[#This Row],[num_children]]</f>
        <v>2</v>
      </c>
      <c r="Q979" s="3">
        <f>IF(OR(Table2[[#This Row],[booking_status]]="confirmed",Table2[[#This Row],[booking_status]]="checked-out"),Table2[[#This Row],[room_rate_per_night]]*Table2[[#This Row],[Num_Nights]],0)</f>
        <v>441.3</v>
      </c>
      <c r="R979" t="str" cm="1">
        <f t="array" ref="R979">IFERROR(_xlfn.IFS(Table2[[#This Row],[booking_status]]="confirmed","Expected",Table2[[#This Row],[booking_status]]="checked-out","Actual"),"No Revenue")</f>
        <v>Expected</v>
      </c>
      <c r="S979" s="4">
        <f>Table2[[#This Row],[Revenue_Amount]]/Table2[[#This Row],[Num_Nights]]</f>
        <v>88.26</v>
      </c>
    </row>
    <row r="980" spans="1:19" hidden="1" x14ac:dyDescent="0.3">
      <c r="A980">
        <v>979</v>
      </c>
      <c r="B980" t="s">
        <v>31</v>
      </c>
      <c r="C980" s="9">
        <v>45252</v>
      </c>
      <c r="D980" s="9">
        <v>45258</v>
      </c>
      <c r="E980" s="10">
        <v>45238</v>
      </c>
      <c r="F980" t="s">
        <v>27</v>
      </c>
      <c r="G980">
        <v>94.4</v>
      </c>
      <c r="H980">
        <v>2</v>
      </c>
      <c r="I980">
        <v>0</v>
      </c>
      <c r="J980" t="s">
        <v>35</v>
      </c>
      <c r="K980" t="s">
        <v>66</v>
      </c>
      <c r="L980" t="s">
        <v>21</v>
      </c>
      <c r="M980" t="s">
        <v>22</v>
      </c>
      <c r="N980" t="s">
        <v>41</v>
      </c>
      <c r="O980">
        <f>Table2[[#This Row],[check_out_date]]-Table2[[#This Row],[check_in_date]]</f>
        <v>6</v>
      </c>
      <c r="P980">
        <f>Table2[[#This Row],[num_adults]]+Table2[[#This Row],[num_children]]</f>
        <v>2</v>
      </c>
      <c r="Q980" s="3">
        <f>IF(OR(Table2[[#This Row],[booking_status]]="confirmed",Table2[[#This Row],[booking_status]]="checked-out"),Table2[[#This Row],[room_rate_per_night]]*Table2[[#This Row],[Num_Nights]],0)</f>
        <v>566.40000000000009</v>
      </c>
      <c r="R980" t="str" cm="1">
        <f t="array" ref="R980">IFERROR(_xlfn.IFS(Table2[[#This Row],[booking_status]]="confirmed","Expected",Table2[[#This Row],[booking_status]]="checked-out","Actual"),"No Revenue")</f>
        <v>Expected</v>
      </c>
      <c r="S980" s="4">
        <f>Table2[[#This Row],[Revenue_Amount]]/Table2[[#This Row],[Num_Nights]]</f>
        <v>94.40000000000002</v>
      </c>
    </row>
    <row r="981" spans="1:19" hidden="1" x14ac:dyDescent="0.3">
      <c r="A981">
        <v>980</v>
      </c>
      <c r="B981" t="s">
        <v>50</v>
      </c>
      <c r="C981" s="9">
        <v>45258</v>
      </c>
      <c r="D981" s="9">
        <v>45263</v>
      </c>
      <c r="E981" s="10">
        <v>45238</v>
      </c>
      <c r="F981" t="s">
        <v>18</v>
      </c>
      <c r="G981">
        <v>272.38</v>
      </c>
      <c r="H981">
        <v>2</v>
      </c>
      <c r="I981">
        <v>1</v>
      </c>
      <c r="J981" t="s">
        <v>35</v>
      </c>
      <c r="K981" t="s">
        <v>29</v>
      </c>
      <c r="L981" t="s">
        <v>60</v>
      </c>
      <c r="M981" t="s">
        <v>36</v>
      </c>
      <c r="N981" t="s">
        <v>30</v>
      </c>
      <c r="O981">
        <f>Table2[[#This Row],[check_out_date]]-Table2[[#This Row],[check_in_date]]</f>
        <v>5</v>
      </c>
      <c r="P981">
        <f>Table2[[#This Row],[num_adults]]+Table2[[#This Row],[num_children]]</f>
        <v>3</v>
      </c>
      <c r="Q981" s="3">
        <f>IF(OR(Table2[[#This Row],[booking_status]]="confirmed",Table2[[#This Row],[booking_status]]="checked-out"),Table2[[#This Row],[room_rate_per_night]]*Table2[[#This Row],[Num_Nights]],0)</f>
        <v>0</v>
      </c>
      <c r="R981" t="str" cm="1">
        <f t="array" ref="R981">IFERROR(_xlfn.IFS(Table2[[#This Row],[booking_status]]="confirmed","Expected",Table2[[#This Row],[booking_status]]="checked-out","Actual"),"No Revenue")</f>
        <v>No Revenue</v>
      </c>
      <c r="S981" s="4">
        <f>Table2[[#This Row],[Revenue_Amount]]/Table2[[#This Row],[Num_Nights]]</f>
        <v>0</v>
      </c>
    </row>
    <row r="982" spans="1:19" hidden="1" x14ac:dyDescent="0.3">
      <c r="A982">
        <v>981</v>
      </c>
      <c r="B982" t="s">
        <v>37</v>
      </c>
      <c r="C982" s="9">
        <v>45238</v>
      </c>
      <c r="D982" s="9">
        <v>45240</v>
      </c>
      <c r="E982" s="10">
        <v>45230</v>
      </c>
      <c r="F982" t="s">
        <v>54</v>
      </c>
      <c r="G982">
        <v>451.3</v>
      </c>
      <c r="H982">
        <v>3</v>
      </c>
      <c r="I982">
        <v>2</v>
      </c>
      <c r="J982" t="s">
        <v>35</v>
      </c>
      <c r="K982" t="s">
        <v>66</v>
      </c>
      <c r="L982" t="s">
        <v>21</v>
      </c>
      <c r="M982" t="s">
        <v>36</v>
      </c>
      <c r="N982" t="s">
        <v>30</v>
      </c>
      <c r="O982">
        <f>Table2[[#This Row],[check_out_date]]-Table2[[#This Row],[check_in_date]]</f>
        <v>2</v>
      </c>
      <c r="P982">
        <f>Table2[[#This Row],[num_adults]]+Table2[[#This Row],[num_children]]</f>
        <v>5</v>
      </c>
      <c r="Q982" s="3">
        <f>IF(OR(Table2[[#This Row],[booking_status]]="confirmed",Table2[[#This Row],[booking_status]]="checked-out"),Table2[[#This Row],[room_rate_per_night]]*Table2[[#This Row],[Num_Nights]],0)</f>
        <v>902.6</v>
      </c>
      <c r="R982" t="str" cm="1">
        <f t="array" ref="R982">IFERROR(_xlfn.IFS(Table2[[#This Row],[booking_status]]="confirmed","Expected",Table2[[#This Row],[booking_status]]="checked-out","Actual"),"No Revenue")</f>
        <v>Expected</v>
      </c>
      <c r="S982" s="4">
        <f>Table2[[#This Row],[Revenue_Amount]]/Table2[[#This Row],[Num_Nights]]</f>
        <v>451.3</v>
      </c>
    </row>
    <row r="983" spans="1:19" x14ac:dyDescent="0.3">
      <c r="A983">
        <v>982</v>
      </c>
      <c r="B983" t="s">
        <v>50</v>
      </c>
      <c r="C983" s="9">
        <v>44938</v>
      </c>
      <c r="D983" s="9">
        <v>44941</v>
      </c>
      <c r="E983" s="10">
        <v>44924</v>
      </c>
      <c r="F983" t="s">
        <v>18</v>
      </c>
      <c r="G983">
        <v>258.01</v>
      </c>
      <c r="H983">
        <v>1</v>
      </c>
      <c r="I983">
        <v>1</v>
      </c>
      <c r="J983" t="s">
        <v>28</v>
      </c>
      <c r="K983" t="s">
        <v>20</v>
      </c>
      <c r="L983" t="s">
        <v>56</v>
      </c>
      <c r="M983" t="s">
        <v>36</v>
      </c>
      <c r="N983" t="s">
        <v>41</v>
      </c>
      <c r="O983">
        <f>Table2[[#This Row],[check_out_date]]-Table2[[#This Row],[check_in_date]]</f>
        <v>3</v>
      </c>
      <c r="P983">
        <f>Table2[[#This Row],[num_adults]]+Table2[[#This Row],[num_children]]</f>
        <v>2</v>
      </c>
      <c r="Q983" s="3">
        <f>IF(OR(Table2[[#This Row],[booking_status]]="confirmed",Table2[[#This Row],[booking_status]]="checked-out"),Table2[[#This Row],[room_rate_per_night]]*Table2[[#This Row],[Num_Nights]],0)</f>
        <v>774.03</v>
      </c>
      <c r="R983" t="str" cm="1">
        <f t="array" ref="R983">IFERROR(_xlfn.IFS(Table2[[#This Row],[booking_status]]="confirmed","Expected",Table2[[#This Row],[booking_status]]="checked-out","Actual"),"No Revenue")</f>
        <v>Actual</v>
      </c>
      <c r="S983" s="4">
        <f>Table2[[#This Row],[Revenue_Amount]]/Table2[[#This Row],[Num_Nights]]</f>
        <v>258.01</v>
      </c>
    </row>
    <row r="984" spans="1:19" hidden="1" x14ac:dyDescent="0.3">
      <c r="A984">
        <v>983</v>
      </c>
      <c r="B984" t="s">
        <v>37</v>
      </c>
      <c r="C984" s="9">
        <v>45289</v>
      </c>
      <c r="D984" s="9">
        <v>45299</v>
      </c>
      <c r="E984" s="10">
        <v>45210</v>
      </c>
      <c r="F984" t="s">
        <v>54</v>
      </c>
      <c r="G984">
        <v>484.36</v>
      </c>
      <c r="H984">
        <v>2</v>
      </c>
      <c r="I984">
        <v>0</v>
      </c>
      <c r="J984" t="s">
        <v>35</v>
      </c>
      <c r="K984" t="s">
        <v>29</v>
      </c>
      <c r="L984" t="s">
        <v>21</v>
      </c>
      <c r="M984" t="s">
        <v>22</v>
      </c>
      <c r="N984" t="s">
        <v>23</v>
      </c>
      <c r="O984">
        <f>Table2[[#This Row],[check_out_date]]-Table2[[#This Row],[check_in_date]]</f>
        <v>10</v>
      </c>
      <c r="P984">
        <f>Table2[[#This Row],[num_adults]]+Table2[[#This Row],[num_children]]</f>
        <v>2</v>
      </c>
      <c r="Q984" s="3">
        <f>IF(OR(Table2[[#This Row],[booking_status]]="confirmed",Table2[[#This Row],[booking_status]]="checked-out"),Table2[[#This Row],[room_rate_per_night]]*Table2[[#This Row],[Num_Nights]],0)</f>
        <v>4843.6000000000004</v>
      </c>
      <c r="R984" t="str" cm="1">
        <f t="array" ref="R984">IFERROR(_xlfn.IFS(Table2[[#This Row],[booking_status]]="confirmed","Expected",Table2[[#This Row],[booking_status]]="checked-out","Actual"),"No Revenue")</f>
        <v>Expected</v>
      </c>
      <c r="S984" s="4">
        <f>Table2[[#This Row],[Revenue_Amount]]/Table2[[#This Row],[Num_Nights]]</f>
        <v>484.36</v>
      </c>
    </row>
    <row r="985" spans="1:19" x14ac:dyDescent="0.3">
      <c r="A985">
        <v>984</v>
      </c>
      <c r="B985" t="s">
        <v>31</v>
      </c>
      <c r="C985" s="9">
        <v>45106</v>
      </c>
      <c r="D985" s="9">
        <v>45112</v>
      </c>
      <c r="E985" s="10">
        <v>45072</v>
      </c>
      <c r="F985" t="s">
        <v>49</v>
      </c>
      <c r="G985">
        <v>89.48</v>
      </c>
      <c r="H985">
        <v>1</v>
      </c>
      <c r="I985">
        <v>1</v>
      </c>
      <c r="J985" t="s">
        <v>28</v>
      </c>
      <c r="K985" t="s">
        <v>29</v>
      </c>
      <c r="L985" t="s">
        <v>60</v>
      </c>
      <c r="M985" t="s">
        <v>22</v>
      </c>
      <c r="N985" t="s">
        <v>41</v>
      </c>
      <c r="O985">
        <f>Table2[[#This Row],[check_out_date]]-Table2[[#This Row],[check_in_date]]</f>
        <v>6</v>
      </c>
      <c r="P985">
        <f>Table2[[#This Row],[num_adults]]+Table2[[#This Row],[num_children]]</f>
        <v>2</v>
      </c>
      <c r="Q985" s="3">
        <f>IF(OR(Table2[[#This Row],[booking_status]]="confirmed",Table2[[#This Row],[booking_status]]="checked-out"),Table2[[#This Row],[room_rate_per_night]]*Table2[[#This Row],[Num_Nights]],0)</f>
        <v>0</v>
      </c>
      <c r="R985" t="str" cm="1">
        <f t="array" ref="R985">IFERROR(_xlfn.IFS(Table2[[#This Row],[booking_status]]="confirmed","Expected",Table2[[#This Row],[booking_status]]="checked-out","Actual"),"No Revenue")</f>
        <v>No Revenue</v>
      </c>
      <c r="S985" s="4">
        <f>Table2[[#This Row],[Revenue_Amount]]/Table2[[#This Row],[Num_Nights]]</f>
        <v>0</v>
      </c>
    </row>
    <row r="986" spans="1:19" x14ac:dyDescent="0.3">
      <c r="A986">
        <v>985</v>
      </c>
      <c r="B986" t="s">
        <v>37</v>
      </c>
      <c r="C986" s="9">
        <v>45244</v>
      </c>
      <c r="D986" s="9">
        <v>45245</v>
      </c>
      <c r="E986" s="10">
        <v>45232</v>
      </c>
      <c r="F986" t="s">
        <v>18</v>
      </c>
      <c r="G986">
        <v>315.93</v>
      </c>
      <c r="H986">
        <v>3</v>
      </c>
      <c r="I986">
        <v>1</v>
      </c>
      <c r="J986" t="s">
        <v>94</v>
      </c>
      <c r="K986" t="s">
        <v>99</v>
      </c>
      <c r="L986" t="s">
        <v>56</v>
      </c>
      <c r="M986" t="s">
        <v>22</v>
      </c>
      <c r="N986" t="s">
        <v>41</v>
      </c>
      <c r="O986">
        <f>Table2[[#This Row],[check_out_date]]-Table2[[#This Row],[check_in_date]]</f>
        <v>1</v>
      </c>
      <c r="P986">
        <f>Table2[[#This Row],[num_adults]]+Table2[[#This Row],[num_children]]</f>
        <v>4</v>
      </c>
      <c r="Q986" s="3">
        <f>IF(OR(Table2[[#This Row],[booking_status]]="confirmed",Table2[[#This Row],[booking_status]]="checked-out"),Table2[[#This Row],[room_rate_per_night]]*Table2[[#This Row],[Num_Nights]],0)</f>
        <v>315.93</v>
      </c>
      <c r="R986" t="str" cm="1">
        <f t="array" ref="R986">IFERROR(_xlfn.IFS(Table2[[#This Row],[booking_status]]="confirmed","Expected",Table2[[#This Row],[booking_status]]="checked-out","Actual"),"No Revenue")</f>
        <v>Actual</v>
      </c>
      <c r="S986" s="4">
        <f>Table2[[#This Row],[Revenue_Amount]]/Table2[[#This Row],[Num_Nights]]</f>
        <v>315.93</v>
      </c>
    </row>
    <row r="987" spans="1:19" x14ac:dyDescent="0.3">
      <c r="A987">
        <v>986</v>
      </c>
      <c r="B987" t="s">
        <v>37</v>
      </c>
      <c r="C987" s="9">
        <v>45238</v>
      </c>
      <c r="D987" s="9">
        <v>45246</v>
      </c>
      <c r="E987" s="10">
        <v>45196</v>
      </c>
      <c r="F987" t="s">
        <v>54</v>
      </c>
      <c r="G987">
        <v>508.46</v>
      </c>
      <c r="H987">
        <v>2</v>
      </c>
      <c r="I987">
        <v>3</v>
      </c>
      <c r="J987" t="s">
        <v>19</v>
      </c>
      <c r="K987" t="s">
        <v>99</v>
      </c>
      <c r="L987" t="s">
        <v>56</v>
      </c>
      <c r="M987" t="s">
        <v>36</v>
      </c>
      <c r="N987" t="s">
        <v>41</v>
      </c>
      <c r="O987">
        <f>Table2[[#This Row],[check_out_date]]-Table2[[#This Row],[check_in_date]]</f>
        <v>8</v>
      </c>
      <c r="P987">
        <f>Table2[[#This Row],[num_adults]]+Table2[[#This Row],[num_children]]</f>
        <v>5</v>
      </c>
      <c r="Q987" s="3">
        <f>IF(OR(Table2[[#This Row],[booking_status]]="confirmed",Table2[[#This Row],[booking_status]]="checked-out"),Table2[[#This Row],[room_rate_per_night]]*Table2[[#This Row],[Num_Nights]],0)</f>
        <v>4067.68</v>
      </c>
      <c r="R987" t="str" cm="1">
        <f t="array" ref="R987">IFERROR(_xlfn.IFS(Table2[[#This Row],[booking_status]]="confirmed","Expected",Table2[[#This Row],[booking_status]]="checked-out","Actual"),"No Revenue")</f>
        <v>Actual</v>
      </c>
      <c r="S987" s="4">
        <f>Table2[[#This Row],[Revenue_Amount]]/Table2[[#This Row],[Num_Nights]]</f>
        <v>508.46</v>
      </c>
    </row>
    <row r="988" spans="1:19" x14ac:dyDescent="0.3">
      <c r="A988">
        <v>987</v>
      </c>
      <c r="B988" t="s">
        <v>14</v>
      </c>
      <c r="C988" s="9">
        <v>44938</v>
      </c>
      <c r="D988" s="9">
        <v>44943</v>
      </c>
      <c r="E988" s="10">
        <v>44911</v>
      </c>
      <c r="F988" t="s">
        <v>27</v>
      </c>
      <c r="G988">
        <v>181.16</v>
      </c>
      <c r="H988">
        <v>2</v>
      </c>
      <c r="I988">
        <v>0</v>
      </c>
      <c r="J988" t="s">
        <v>28</v>
      </c>
      <c r="K988" t="s">
        <v>66</v>
      </c>
      <c r="L988" t="s">
        <v>21</v>
      </c>
      <c r="M988" t="s">
        <v>36</v>
      </c>
      <c r="N988" t="s">
        <v>41</v>
      </c>
      <c r="O988">
        <f>Table2[[#This Row],[check_out_date]]-Table2[[#This Row],[check_in_date]]</f>
        <v>5</v>
      </c>
      <c r="P988">
        <f>Table2[[#This Row],[num_adults]]+Table2[[#This Row],[num_children]]</f>
        <v>2</v>
      </c>
      <c r="Q988" s="3">
        <f>IF(OR(Table2[[#This Row],[booking_status]]="confirmed",Table2[[#This Row],[booking_status]]="checked-out"),Table2[[#This Row],[room_rate_per_night]]*Table2[[#This Row],[Num_Nights]],0)</f>
        <v>905.8</v>
      </c>
      <c r="R988" t="str" cm="1">
        <f t="array" ref="R988">IFERROR(_xlfn.IFS(Table2[[#This Row],[booking_status]]="confirmed","Expected",Table2[[#This Row],[booking_status]]="checked-out","Actual"),"No Revenue")</f>
        <v>Expected</v>
      </c>
      <c r="S988" s="4">
        <f>Table2[[#This Row],[Revenue_Amount]]/Table2[[#This Row],[Num_Nights]]</f>
        <v>181.16</v>
      </c>
    </row>
    <row r="989" spans="1:19" x14ac:dyDescent="0.3">
      <c r="A989">
        <v>988</v>
      </c>
      <c r="B989" t="s">
        <v>50</v>
      </c>
      <c r="C989" s="9">
        <v>45285</v>
      </c>
      <c r="D989" s="9">
        <v>45293</v>
      </c>
      <c r="E989" s="10">
        <v>45267</v>
      </c>
      <c r="F989" t="s">
        <v>18</v>
      </c>
      <c r="G989">
        <v>263.92</v>
      </c>
      <c r="H989">
        <v>4</v>
      </c>
      <c r="I989">
        <v>0</v>
      </c>
      <c r="J989" t="s">
        <v>28</v>
      </c>
      <c r="K989" t="s">
        <v>99</v>
      </c>
      <c r="L989" t="s">
        <v>21</v>
      </c>
      <c r="M989" t="s">
        <v>36</v>
      </c>
      <c r="N989" t="s">
        <v>41</v>
      </c>
      <c r="O989">
        <f>Table2[[#This Row],[check_out_date]]-Table2[[#This Row],[check_in_date]]</f>
        <v>8</v>
      </c>
      <c r="P989">
        <f>Table2[[#This Row],[num_adults]]+Table2[[#This Row],[num_children]]</f>
        <v>4</v>
      </c>
      <c r="Q989" s="3">
        <f>IF(OR(Table2[[#This Row],[booking_status]]="confirmed",Table2[[#This Row],[booking_status]]="checked-out"),Table2[[#This Row],[room_rate_per_night]]*Table2[[#This Row],[Num_Nights]],0)</f>
        <v>2111.36</v>
      </c>
      <c r="R989" t="str" cm="1">
        <f t="array" ref="R989">IFERROR(_xlfn.IFS(Table2[[#This Row],[booking_status]]="confirmed","Expected",Table2[[#This Row],[booking_status]]="checked-out","Actual"),"No Revenue")</f>
        <v>Expected</v>
      </c>
      <c r="S989" s="4">
        <f>Table2[[#This Row],[Revenue_Amount]]/Table2[[#This Row],[Num_Nights]]</f>
        <v>263.92</v>
      </c>
    </row>
    <row r="990" spans="1:19" x14ac:dyDescent="0.3">
      <c r="A990">
        <v>989</v>
      </c>
      <c r="B990" t="s">
        <v>31</v>
      </c>
      <c r="C990" s="9">
        <v>45227</v>
      </c>
      <c r="D990" s="9">
        <v>45237</v>
      </c>
      <c r="E990" s="10">
        <v>45185</v>
      </c>
      <c r="F990" t="s">
        <v>27</v>
      </c>
      <c r="G990">
        <v>159.63999999999999</v>
      </c>
      <c r="H990">
        <v>2</v>
      </c>
      <c r="I990">
        <v>0</v>
      </c>
      <c r="J990" t="s">
        <v>55</v>
      </c>
      <c r="K990" t="s">
        <v>99</v>
      </c>
      <c r="L990" t="s">
        <v>56</v>
      </c>
      <c r="M990" t="s">
        <v>36</v>
      </c>
      <c r="N990" t="s">
        <v>30</v>
      </c>
      <c r="O990">
        <f>Table2[[#This Row],[check_out_date]]-Table2[[#This Row],[check_in_date]]</f>
        <v>10</v>
      </c>
      <c r="P990">
        <f>Table2[[#This Row],[num_adults]]+Table2[[#This Row],[num_children]]</f>
        <v>2</v>
      </c>
      <c r="Q990" s="3">
        <f>IF(OR(Table2[[#This Row],[booking_status]]="confirmed",Table2[[#This Row],[booking_status]]="checked-out"),Table2[[#This Row],[room_rate_per_night]]*Table2[[#This Row],[Num_Nights]],0)</f>
        <v>1596.3999999999999</v>
      </c>
      <c r="R990" t="str" cm="1">
        <f t="array" ref="R990">IFERROR(_xlfn.IFS(Table2[[#This Row],[booking_status]]="confirmed","Expected",Table2[[#This Row],[booking_status]]="checked-out","Actual"),"No Revenue")</f>
        <v>Actual</v>
      </c>
      <c r="S990" s="4">
        <f>Table2[[#This Row],[Revenue_Amount]]/Table2[[#This Row],[Num_Nights]]</f>
        <v>159.63999999999999</v>
      </c>
    </row>
    <row r="991" spans="1:19" x14ac:dyDescent="0.3">
      <c r="A991">
        <v>990</v>
      </c>
      <c r="B991" t="s">
        <v>50</v>
      </c>
      <c r="C991" s="9">
        <v>45226</v>
      </c>
      <c r="D991" s="9">
        <v>45228</v>
      </c>
      <c r="E991" s="10">
        <v>45183</v>
      </c>
      <c r="F991" t="s">
        <v>54</v>
      </c>
      <c r="G991">
        <v>621.16</v>
      </c>
      <c r="H991">
        <v>2</v>
      </c>
      <c r="I991">
        <v>0</v>
      </c>
      <c r="J991" t="s">
        <v>55</v>
      </c>
      <c r="K991" t="s">
        <v>66</v>
      </c>
      <c r="L991" t="s">
        <v>56</v>
      </c>
      <c r="M991" t="s">
        <v>36</v>
      </c>
      <c r="N991" t="s">
        <v>41</v>
      </c>
      <c r="O991">
        <f>Table2[[#This Row],[check_out_date]]-Table2[[#This Row],[check_in_date]]</f>
        <v>2</v>
      </c>
      <c r="P991">
        <f>Table2[[#This Row],[num_adults]]+Table2[[#This Row],[num_children]]</f>
        <v>2</v>
      </c>
      <c r="Q991" s="3">
        <f>IF(OR(Table2[[#This Row],[booking_status]]="confirmed",Table2[[#This Row],[booking_status]]="checked-out"),Table2[[#This Row],[room_rate_per_night]]*Table2[[#This Row],[Num_Nights]],0)</f>
        <v>1242.32</v>
      </c>
      <c r="R991" t="str" cm="1">
        <f t="array" ref="R991">IFERROR(_xlfn.IFS(Table2[[#This Row],[booking_status]]="confirmed","Expected",Table2[[#This Row],[booking_status]]="checked-out","Actual"),"No Revenue")</f>
        <v>Actual</v>
      </c>
      <c r="S991" s="4">
        <f>Table2[[#This Row],[Revenue_Amount]]/Table2[[#This Row],[Num_Nights]]</f>
        <v>621.16</v>
      </c>
    </row>
    <row r="992" spans="1:19" x14ac:dyDescent="0.3">
      <c r="A992">
        <v>991</v>
      </c>
      <c r="B992" t="s">
        <v>31</v>
      </c>
      <c r="C992" s="9">
        <v>45008</v>
      </c>
      <c r="D992" s="9">
        <v>45013</v>
      </c>
      <c r="E992" s="10">
        <v>44958</v>
      </c>
      <c r="F992" t="s">
        <v>18</v>
      </c>
      <c r="G992">
        <v>228.24</v>
      </c>
      <c r="H992">
        <v>2</v>
      </c>
      <c r="I992">
        <v>0</v>
      </c>
      <c r="J992" t="s">
        <v>94</v>
      </c>
      <c r="K992" t="s">
        <v>29</v>
      </c>
      <c r="L992" t="s">
        <v>21</v>
      </c>
      <c r="M992" t="s">
        <v>36</v>
      </c>
      <c r="N992" t="s">
        <v>41</v>
      </c>
      <c r="O992">
        <f>Table2[[#This Row],[check_out_date]]-Table2[[#This Row],[check_in_date]]</f>
        <v>5</v>
      </c>
      <c r="P992">
        <f>Table2[[#This Row],[num_adults]]+Table2[[#This Row],[num_children]]</f>
        <v>2</v>
      </c>
      <c r="Q992" s="3">
        <f>IF(OR(Table2[[#This Row],[booking_status]]="confirmed",Table2[[#This Row],[booking_status]]="checked-out"),Table2[[#This Row],[room_rate_per_night]]*Table2[[#This Row],[Num_Nights]],0)</f>
        <v>1141.2</v>
      </c>
      <c r="R992" t="str" cm="1">
        <f t="array" ref="R992">IFERROR(_xlfn.IFS(Table2[[#This Row],[booking_status]]="confirmed","Expected",Table2[[#This Row],[booking_status]]="checked-out","Actual"),"No Revenue")</f>
        <v>Expected</v>
      </c>
      <c r="S992" s="4">
        <f>Table2[[#This Row],[Revenue_Amount]]/Table2[[#This Row],[Num_Nights]]</f>
        <v>228.24</v>
      </c>
    </row>
    <row r="993" spans="1:19" hidden="1" x14ac:dyDescent="0.3">
      <c r="A993">
        <v>992</v>
      </c>
      <c r="B993" t="s">
        <v>14</v>
      </c>
      <c r="C993" s="9">
        <v>45203</v>
      </c>
      <c r="D993" s="9">
        <v>45209</v>
      </c>
      <c r="E993" s="10">
        <v>45188</v>
      </c>
      <c r="F993" t="s">
        <v>18</v>
      </c>
      <c r="G993">
        <v>266.38</v>
      </c>
      <c r="H993">
        <v>1</v>
      </c>
      <c r="I993">
        <v>0</v>
      </c>
      <c r="J993" t="s">
        <v>35</v>
      </c>
      <c r="K993" t="s">
        <v>44</v>
      </c>
      <c r="L993" t="s">
        <v>56</v>
      </c>
      <c r="M993" t="s">
        <v>36</v>
      </c>
      <c r="N993" t="s">
        <v>95</v>
      </c>
      <c r="O993">
        <f>Table2[[#This Row],[check_out_date]]-Table2[[#This Row],[check_in_date]]</f>
        <v>6</v>
      </c>
      <c r="P993">
        <f>Table2[[#This Row],[num_adults]]+Table2[[#This Row],[num_children]]</f>
        <v>1</v>
      </c>
      <c r="Q993" s="3">
        <f>IF(OR(Table2[[#This Row],[booking_status]]="confirmed",Table2[[#This Row],[booking_status]]="checked-out"),Table2[[#This Row],[room_rate_per_night]]*Table2[[#This Row],[Num_Nights]],0)</f>
        <v>1598.28</v>
      </c>
      <c r="R993" t="str" cm="1">
        <f t="array" ref="R993">IFERROR(_xlfn.IFS(Table2[[#This Row],[booking_status]]="confirmed","Expected",Table2[[#This Row],[booking_status]]="checked-out","Actual"),"No Revenue")</f>
        <v>Actual</v>
      </c>
      <c r="S993" s="4">
        <f>Table2[[#This Row],[Revenue_Amount]]/Table2[[#This Row],[Num_Nights]]</f>
        <v>266.38</v>
      </c>
    </row>
    <row r="994" spans="1:19" x14ac:dyDescent="0.3">
      <c r="A994">
        <v>993</v>
      </c>
      <c r="B994" t="s">
        <v>14</v>
      </c>
      <c r="C994" s="9">
        <v>45179</v>
      </c>
      <c r="D994" s="9">
        <v>45183</v>
      </c>
      <c r="E994" s="10">
        <v>45163</v>
      </c>
      <c r="F994" t="s">
        <v>27</v>
      </c>
      <c r="G994">
        <v>108.69</v>
      </c>
      <c r="H994">
        <v>3</v>
      </c>
      <c r="I994">
        <v>0</v>
      </c>
      <c r="J994" t="s">
        <v>28</v>
      </c>
      <c r="K994" t="s">
        <v>20</v>
      </c>
      <c r="L994" t="s">
        <v>21</v>
      </c>
      <c r="M994" t="s">
        <v>36</v>
      </c>
      <c r="N994" t="s">
        <v>23</v>
      </c>
      <c r="O994">
        <f>Table2[[#This Row],[check_out_date]]-Table2[[#This Row],[check_in_date]]</f>
        <v>4</v>
      </c>
      <c r="P994">
        <f>Table2[[#This Row],[num_adults]]+Table2[[#This Row],[num_children]]</f>
        <v>3</v>
      </c>
      <c r="Q994" s="3">
        <f>IF(OR(Table2[[#This Row],[booking_status]]="confirmed",Table2[[#This Row],[booking_status]]="checked-out"),Table2[[#This Row],[room_rate_per_night]]*Table2[[#This Row],[Num_Nights]],0)</f>
        <v>434.76</v>
      </c>
      <c r="R994" t="str" cm="1">
        <f t="array" ref="R994">IFERROR(_xlfn.IFS(Table2[[#This Row],[booking_status]]="confirmed","Expected",Table2[[#This Row],[booking_status]]="checked-out","Actual"),"No Revenue")</f>
        <v>Expected</v>
      </c>
      <c r="S994" s="4">
        <f>Table2[[#This Row],[Revenue_Amount]]/Table2[[#This Row],[Num_Nights]]</f>
        <v>108.69</v>
      </c>
    </row>
    <row r="995" spans="1:19" x14ac:dyDescent="0.3">
      <c r="A995">
        <v>994</v>
      </c>
      <c r="B995" t="s">
        <v>31</v>
      </c>
      <c r="C995" s="9">
        <v>44941</v>
      </c>
      <c r="D995" s="9">
        <v>44945</v>
      </c>
      <c r="E995" s="10">
        <v>44870</v>
      </c>
      <c r="F995" t="s">
        <v>18</v>
      </c>
      <c r="G995">
        <v>136.24</v>
      </c>
      <c r="H995">
        <v>2</v>
      </c>
      <c r="I995">
        <v>0</v>
      </c>
      <c r="J995" t="s">
        <v>19</v>
      </c>
      <c r="K995" t="s">
        <v>66</v>
      </c>
      <c r="L995" t="s">
        <v>21</v>
      </c>
      <c r="M995" t="s">
        <v>36</v>
      </c>
      <c r="N995" t="s">
        <v>41</v>
      </c>
      <c r="O995">
        <f>Table2[[#This Row],[check_out_date]]-Table2[[#This Row],[check_in_date]]</f>
        <v>4</v>
      </c>
      <c r="P995">
        <f>Table2[[#This Row],[num_adults]]+Table2[[#This Row],[num_children]]</f>
        <v>2</v>
      </c>
      <c r="Q995" s="3">
        <f>IF(OR(Table2[[#This Row],[booking_status]]="confirmed",Table2[[#This Row],[booking_status]]="checked-out"),Table2[[#This Row],[room_rate_per_night]]*Table2[[#This Row],[Num_Nights]],0)</f>
        <v>544.96</v>
      </c>
      <c r="R995" t="str" cm="1">
        <f t="array" ref="R995">IFERROR(_xlfn.IFS(Table2[[#This Row],[booking_status]]="confirmed","Expected",Table2[[#This Row],[booking_status]]="checked-out","Actual"),"No Revenue")</f>
        <v>Expected</v>
      </c>
      <c r="S995" s="4">
        <f>Table2[[#This Row],[Revenue_Amount]]/Table2[[#This Row],[Num_Nights]]</f>
        <v>136.24</v>
      </c>
    </row>
    <row r="996" spans="1:19" x14ac:dyDescent="0.3">
      <c r="A996">
        <v>995</v>
      </c>
      <c r="B996" t="s">
        <v>50</v>
      </c>
      <c r="C996" s="9">
        <v>45140</v>
      </c>
      <c r="D996" s="9">
        <v>45152</v>
      </c>
      <c r="E996" s="10">
        <v>45099</v>
      </c>
      <c r="F996" t="s">
        <v>49</v>
      </c>
      <c r="G996">
        <v>80.819999999999993</v>
      </c>
      <c r="H996">
        <v>2</v>
      </c>
      <c r="I996">
        <v>2</v>
      </c>
      <c r="J996" t="s">
        <v>19</v>
      </c>
      <c r="K996" t="s">
        <v>44</v>
      </c>
      <c r="L996" t="s">
        <v>56</v>
      </c>
      <c r="M996" t="s">
        <v>36</v>
      </c>
      <c r="N996" t="s">
        <v>23</v>
      </c>
      <c r="O996">
        <f>Table2[[#This Row],[check_out_date]]-Table2[[#This Row],[check_in_date]]</f>
        <v>12</v>
      </c>
      <c r="P996">
        <f>Table2[[#This Row],[num_adults]]+Table2[[#This Row],[num_children]]</f>
        <v>4</v>
      </c>
      <c r="Q996" s="3">
        <f>IF(OR(Table2[[#This Row],[booking_status]]="confirmed",Table2[[#This Row],[booking_status]]="checked-out"),Table2[[#This Row],[room_rate_per_night]]*Table2[[#This Row],[Num_Nights]],0)</f>
        <v>969.83999999999992</v>
      </c>
      <c r="R996" t="str" cm="1">
        <f t="array" ref="R996">IFERROR(_xlfn.IFS(Table2[[#This Row],[booking_status]]="confirmed","Expected",Table2[[#This Row],[booking_status]]="checked-out","Actual"),"No Revenue")</f>
        <v>Actual</v>
      </c>
      <c r="S996" s="4">
        <f>Table2[[#This Row],[Revenue_Amount]]/Table2[[#This Row],[Num_Nights]]</f>
        <v>80.819999999999993</v>
      </c>
    </row>
    <row r="997" spans="1:19" x14ac:dyDescent="0.3">
      <c r="A997">
        <v>996</v>
      </c>
      <c r="B997" t="s">
        <v>37</v>
      </c>
      <c r="C997" s="9">
        <v>45291</v>
      </c>
      <c r="D997" s="9">
        <v>45296</v>
      </c>
      <c r="E997" s="10">
        <v>45216</v>
      </c>
      <c r="F997" t="s">
        <v>27</v>
      </c>
      <c r="G997">
        <v>214.65</v>
      </c>
      <c r="H997">
        <v>3</v>
      </c>
      <c r="I997">
        <v>0</v>
      </c>
      <c r="J997" t="s">
        <v>28</v>
      </c>
      <c r="K997" t="s">
        <v>20</v>
      </c>
      <c r="L997" t="s">
        <v>21</v>
      </c>
      <c r="M997" t="s">
        <v>36</v>
      </c>
      <c r="N997" t="s">
        <v>23</v>
      </c>
      <c r="O997">
        <f>Table2[[#This Row],[check_out_date]]-Table2[[#This Row],[check_in_date]]</f>
        <v>5</v>
      </c>
      <c r="P997">
        <f>Table2[[#This Row],[num_adults]]+Table2[[#This Row],[num_children]]</f>
        <v>3</v>
      </c>
      <c r="Q997" s="3">
        <f>IF(OR(Table2[[#This Row],[booking_status]]="confirmed",Table2[[#This Row],[booking_status]]="checked-out"),Table2[[#This Row],[room_rate_per_night]]*Table2[[#This Row],[Num_Nights]],0)</f>
        <v>1073.25</v>
      </c>
      <c r="R997" t="str" cm="1">
        <f t="array" ref="R997">IFERROR(_xlfn.IFS(Table2[[#This Row],[booking_status]]="confirmed","Expected",Table2[[#This Row],[booking_status]]="checked-out","Actual"),"No Revenue")</f>
        <v>Expected</v>
      </c>
      <c r="S997" s="4">
        <f>Table2[[#This Row],[Revenue_Amount]]/Table2[[#This Row],[Num_Nights]]</f>
        <v>214.65</v>
      </c>
    </row>
    <row r="998" spans="1:19" x14ac:dyDescent="0.3">
      <c r="A998">
        <v>997</v>
      </c>
      <c r="B998" t="s">
        <v>50</v>
      </c>
      <c r="C998" s="9">
        <v>45275</v>
      </c>
      <c r="D998" s="9">
        <v>45279</v>
      </c>
      <c r="E998" s="10">
        <v>45252</v>
      </c>
      <c r="F998" t="s">
        <v>49</v>
      </c>
      <c r="G998">
        <v>106.19</v>
      </c>
      <c r="H998">
        <v>3</v>
      </c>
      <c r="I998">
        <v>2</v>
      </c>
      <c r="J998" t="s">
        <v>28</v>
      </c>
      <c r="K998" t="s">
        <v>29</v>
      </c>
      <c r="L998" t="s">
        <v>21</v>
      </c>
      <c r="M998" t="s">
        <v>36</v>
      </c>
      <c r="N998" t="s">
        <v>23</v>
      </c>
      <c r="O998">
        <f>Table2[[#This Row],[check_out_date]]-Table2[[#This Row],[check_in_date]]</f>
        <v>4</v>
      </c>
      <c r="P998">
        <f>Table2[[#This Row],[num_adults]]+Table2[[#This Row],[num_children]]</f>
        <v>5</v>
      </c>
      <c r="Q998" s="3">
        <f>IF(OR(Table2[[#This Row],[booking_status]]="confirmed",Table2[[#This Row],[booking_status]]="checked-out"),Table2[[#This Row],[room_rate_per_night]]*Table2[[#This Row],[Num_Nights]],0)</f>
        <v>424.76</v>
      </c>
      <c r="R998" t="str" cm="1">
        <f t="array" ref="R998">IFERROR(_xlfn.IFS(Table2[[#This Row],[booking_status]]="confirmed","Expected",Table2[[#This Row],[booking_status]]="checked-out","Actual"),"No Revenue")</f>
        <v>Expected</v>
      </c>
      <c r="S998" s="4">
        <f>Table2[[#This Row],[Revenue_Amount]]/Table2[[#This Row],[Num_Nights]]</f>
        <v>106.19</v>
      </c>
    </row>
    <row r="999" spans="1:19" x14ac:dyDescent="0.3">
      <c r="A999">
        <v>998</v>
      </c>
      <c r="B999" t="s">
        <v>14</v>
      </c>
      <c r="C999" s="9">
        <v>45170</v>
      </c>
      <c r="D999" s="9">
        <v>45175</v>
      </c>
      <c r="E999" s="10">
        <v>45102</v>
      </c>
      <c r="F999" t="s">
        <v>27</v>
      </c>
      <c r="G999">
        <v>162.74</v>
      </c>
      <c r="H999">
        <v>2</v>
      </c>
      <c r="I999">
        <v>2</v>
      </c>
      <c r="J999" t="s">
        <v>94</v>
      </c>
      <c r="K999" t="s">
        <v>20</v>
      </c>
      <c r="L999" t="s">
        <v>21</v>
      </c>
      <c r="M999" t="s">
        <v>22</v>
      </c>
      <c r="N999" t="s">
        <v>41</v>
      </c>
      <c r="O999">
        <f>Table2[[#This Row],[check_out_date]]-Table2[[#This Row],[check_in_date]]</f>
        <v>5</v>
      </c>
      <c r="P999">
        <f>Table2[[#This Row],[num_adults]]+Table2[[#This Row],[num_children]]</f>
        <v>4</v>
      </c>
      <c r="Q999" s="3">
        <f>IF(OR(Table2[[#This Row],[booking_status]]="confirmed",Table2[[#This Row],[booking_status]]="checked-out"),Table2[[#This Row],[room_rate_per_night]]*Table2[[#This Row],[Num_Nights]],0)</f>
        <v>813.7</v>
      </c>
      <c r="R999" t="str" cm="1">
        <f t="array" ref="R999">IFERROR(_xlfn.IFS(Table2[[#This Row],[booking_status]]="confirmed","Expected",Table2[[#This Row],[booking_status]]="checked-out","Actual"),"No Revenue")</f>
        <v>Expected</v>
      </c>
      <c r="S999" s="4">
        <f>Table2[[#This Row],[Revenue_Amount]]/Table2[[#This Row],[Num_Nights]]</f>
        <v>162.74</v>
      </c>
    </row>
    <row r="1000" spans="1:19" x14ac:dyDescent="0.3">
      <c r="A1000">
        <v>999</v>
      </c>
      <c r="B1000" t="s">
        <v>31</v>
      </c>
      <c r="C1000" s="9">
        <v>44972</v>
      </c>
      <c r="D1000" s="9">
        <v>44975</v>
      </c>
      <c r="E1000" s="10">
        <v>44954</v>
      </c>
      <c r="F1000" t="s">
        <v>27</v>
      </c>
      <c r="G1000">
        <v>124.57</v>
      </c>
      <c r="H1000">
        <v>2</v>
      </c>
      <c r="I1000">
        <v>3</v>
      </c>
      <c r="J1000" t="s">
        <v>28</v>
      </c>
      <c r="K1000" t="s">
        <v>29</v>
      </c>
      <c r="L1000" t="s">
        <v>21</v>
      </c>
      <c r="M1000" t="s">
        <v>22</v>
      </c>
      <c r="N1000" t="s">
        <v>45</v>
      </c>
      <c r="O1000">
        <f>Table2[[#This Row],[check_out_date]]-Table2[[#This Row],[check_in_date]]</f>
        <v>3</v>
      </c>
      <c r="P1000">
        <f>Table2[[#This Row],[num_adults]]+Table2[[#This Row],[num_children]]</f>
        <v>5</v>
      </c>
      <c r="Q1000" s="3">
        <f>IF(OR(Table2[[#This Row],[booking_status]]="confirmed",Table2[[#This Row],[booking_status]]="checked-out"),Table2[[#This Row],[room_rate_per_night]]*Table2[[#This Row],[Num_Nights]],0)</f>
        <v>373.71</v>
      </c>
      <c r="R1000" t="str" cm="1">
        <f t="array" ref="R1000">IFERROR(_xlfn.IFS(Table2[[#This Row],[booking_status]]="confirmed","Expected",Table2[[#This Row],[booking_status]]="checked-out","Actual"),"No Revenue")</f>
        <v>Expected</v>
      </c>
      <c r="S1000" s="4">
        <f>Table2[[#This Row],[Revenue_Amount]]/Table2[[#This Row],[Num_Nights]]</f>
        <v>124.57</v>
      </c>
    </row>
    <row r="1001" spans="1:19" x14ac:dyDescent="0.3">
      <c r="A1001">
        <v>1000</v>
      </c>
      <c r="B1001" t="s">
        <v>31</v>
      </c>
      <c r="C1001" s="9">
        <v>45259</v>
      </c>
      <c r="D1001" s="9">
        <v>45263</v>
      </c>
      <c r="E1001" s="10">
        <v>45246</v>
      </c>
      <c r="F1001" t="s">
        <v>49</v>
      </c>
      <c r="G1001">
        <v>75.42</v>
      </c>
      <c r="H1001">
        <v>2</v>
      </c>
      <c r="I1001">
        <v>2</v>
      </c>
      <c r="J1001" t="s">
        <v>28</v>
      </c>
      <c r="K1001" t="s">
        <v>29</v>
      </c>
      <c r="L1001" t="s">
        <v>56</v>
      </c>
      <c r="M1001" t="s">
        <v>36</v>
      </c>
      <c r="N1001" t="s">
        <v>41</v>
      </c>
      <c r="O1001">
        <f>Table2[[#This Row],[check_out_date]]-Table2[[#This Row],[check_in_date]]</f>
        <v>4</v>
      </c>
      <c r="P1001">
        <f>Table2[[#This Row],[num_adults]]+Table2[[#This Row],[num_children]]</f>
        <v>4</v>
      </c>
      <c r="Q1001" s="3">
        <f>IF(OR(Table2[[#This Row],[booking_status]]="confirmed",Table2[[#This Row],[booking_status]]="checked-out"),Table2[[#This Row],[room_rate_per_night]]*Table2[[#This Row],[Num_Nights]],0)</f>
        <v>301.68</v>
      </c>
      <c r="R1001" t="str" cm="1">
        <f t="array" ref="R1001">IFERROR(_xlfn.IFS(Table2[[#This Row],[booking_status]]="confirmed","Expected",Table2[[#This Row],[booking_status]]="checked-out","Actual"),"No Revenue")</f>
        <v>Actual</v>
      </c>
      <c r="S1001" s="4">
        <f>Table2[[#This Row],[Revenue_Amount]]/Table2[[#This Row],[Num_Nights]]</f>
        <v>75.42</v>
      </c>
    </row>
    <row r="1002" spans="1:19" x14ac:dyDescent="0.3">
      <c r="A1002">
        <v>1001</v>
      </c>
      <c r="B1002" t="s">
        <v>37</v>
      </c>
      <c r="C1002" s="9">
        <v>44962</v>
      </c>
      <c r="D1002" s="9">
        <v>44973</v>
      </c>
      <c r="E1002" s="10">
        <v>44916</v>
      </c>
      <c r="F1002" t="s">
        <v>27</v>
      </c>
      <c r="G1002">
        <v>152.94999999999999</v>
      </c>
      <c r="H1002">
        <v>2</v>
      </c>
      <c r="I1002">
        <v>0</v>
      </c>
      <c r="J1002" t="s">
        <v>55</v>
      </c>
      <c r="K1002" t="s">
        <v>66</v>
      </c>
      <c r="L1002" t="s">
        <v>60</v>
      </c>
      <c r="M1002" t="s">
        <v>22</v>
      </c>
      <c r="N1002" t="s">
        <v>41</v>
      </c>
      <c r="O1002">
        <f>Table2[[#This Row],[check_out_date]]-Table2[[#This Row],[check_in_date]]</f>
        <v>11</v>
      </c>
      <c r="P1002">
        <f>Table2[[#This Row],[num_adults]]+Table2[[#This Row],[num_children]]</f>
        <v>2</v>
      </c>
      <c r="Q1002" s="3">
        <f>IF(OR(Table2[[#This Row],[booking_status]]="confirmed",Table2[[#This Row],[booking_status]]="checked-out"),Table2[[#This Row],[room_rate_per_night]]*Table2[[#This Row],[Num_Nights]],0)</f>
        <v>0</v>
      </c>
      <c r="R1002" t="str" cm="1">
        <f t="array" ref="R1002">IFERROR(_xlfn.IFS(Table2[[#This Row],[booking_status]]="confirmed","Expected",Table2[[#This Row],[booking_status]]="checked-out","Actual"),"No Revenue")</f>
        <v>No Revenue</v>
      </c>
      <c r="S1002" s="4">
        <f>Table2[[#This Row],[Revenue_Amount]]/Table2[[#This Row],[Num_Nights]]</f>
        <v>0</v>
      </c>
    </row>
    <row r="1003" spans="1:19" hidden="1" x14ac:dyDescent="0.3">
      <c r="A1003">
        <v>1002</v>
      </c>
      <c r="B1003" t="s">
        <v>37</v>
      </c>
      <c r="C1003" s="9">
        <v>45034</v>
      </c>
      <c r="D1003" s="9">
        <v>45036</v>
      </c>
      <c r="E1003" s="10">
        <v>44991</v>
      </c>
      <c r="F1003" t="s">
        <v>49</v>
      </c>
      <c r="G1003">
        <v>145.37</v>
      </c>
      <c r="H1003">
        <v>2</v>
      </c>
      <c r="I1003">
        <v>0</v>
      </c>
      <c r="J1003" t="s">
        <v>35</v>
      </c>
      <c r="K1003" t="s">
        <v>99</v>
      </c>
      <c r="L1003" t="s">
        <v>21</v>
      </c>
      <c r="M1003" t="s">
        <v>22</v>
      </c>
      <c r="N1003" t="s">
        <v>23</v>
      </c>
      <c r="O1003">
        <f>Table2[[#This Row],[check_out_date]]-Table2[[#This Row],[check_in_date]]</f>
        <v>2</v>
      </c>
      <c r="P1003">
        <f>Table2[[#This Row],[num_adults]]+Table2[[#This Row],[num_children]]</f>
        <v>2</v>
      </c>
      <c r="Q1003" s="3">
        <f>IF(OR(Table2[[#This Row],[booking_status]]="confirmed",Table2[[#This Row],[booking_status]]="checked-out"),Table2[[#This Row],[room_rate_per_night]]*Table2[[#This Row],[Num_Nights]],0)</f>
        <v>290.74</v>
      </c>
      <c r="R1003" t="str" cm="1">
        <f t="array" ref="R1003">IFERROR(_xlfn.IFS(Table2[[#This Row],[booking_status]]="confirmed","Expected",Table2[[#This Row],[booking_status]]="checked-out","Actual"),"No Revenue")</f>
        <v>Expected</v>
      </c>
      <c r="S1003" s="4">
        <f>Table2[[#This Row],[Revenue_Amount]]/Table2[[#This Row],[Num_Nights]]</f>
        <v>145.37</v>
      </c>
    </row>
    <row r="1004" spans="1:19" x14ac:dyDescent="0.3">
      <c r="A1004">
        <v>1003</v>
      </c>
      <c r="B1004" t="s">
        <v>31</v>
      </c>
      <c r="C1004" s="9">
        <v>45153</v>
      </c>
      <c r="D1004" s="9">
        <v>45158</v>
      </c>
      <c r="E1004" s="10">
        <v>45113</v>
      </c>
      <c r="F1004" t="s">
        <v>27</v>
      </c>
      <c r="G1004">
        <v>168.64</v>
      </c>
      <c r="H1004">
        <v>2</v>
      </c>
      <c r="I1004">
        <v>0</v>
      </c>
      <c r="J1004" t="s">
        <v>28</v>
      </c>
      <c r="K1004" t="s">
        <v>20</v>
      </c>
      <c r="L1004" t="s">
        <v>21</v>
      </c>
      <c r="M1004" t="s">
        <v>22</v>
      </c>
      <c r="N1004" t="s">
        <v>41</v>
      </c>
      <c r="O1004">
        <f>Table2[[#This Row],[check_out_date]]-Table2[[#This Row],[check_in_date]]</f>
        <v>5</v>
      </c>
      <c r="P1004">
        <f>Table2[[#This Row],[num_adults]]+Table2[[#This Row],[num_children]]</f>
        <v>2</v>
      </c>
      <c r="Q1004" s="3">
        <f>IF(OR(Table2[[#This Row],[booking_status]]="confirmed",Table2[[#This Row],[booking_status]]="checked-out"),Table2[[#This Row],[room_rate_per_night]]*Table2[[#This Row],[Num_Nights]],0)</f>
        <v>843.19999999999993</v>
      </c>
      <c r="R1004" t="str" cm="1">
        <f t="array" ref="R1004">IFERROR(_xlfn.IFS(Table2[[#This Row],[booking_status]]="confirmed","Expected",Table2[[#This Row],[booking_status]]="checked-out","Actual"),"No Revenue")</f>
        <v>Expected</v>
      </c>
      <c r="S1004" s="4">
        <f>Table2[[#This Row],[Revenue_Amount]]/Table2[[#This Row],[Num_Nights]]</f>
        <v>168.64</v>
      </c>
    </row>
    <row r="1005" spans="1:19" hidden="1" x14ac:dyDescent="0.3">
      <c r="A1005">
        <v>1004</v>
      </c>
      <c r="B1005" t="s">
        <v>37</v>
      </c>
      <c r="C1005" s="9">
        <v>45170</v>
      </c>
      <c r="D1005" s="9">
        <v>45175</v>
      </c>
      <c r="E1005" s="10">
        <v>45148</v>
      </c>
      <c r="F1005" t="s">
        <v>49</v>
      </c>
      <c r="G1005">
        <v>122.61</v>
      </c>
      <c r="H1005">
        <v>2</v>
      </c>
      <c r="I1005">
        <v>0</v>
      </c>
      <c r="J1005" t="s">
        <v>35</v>
      </c>
      <c r="K1005" t="s">
        <v>99</v>
      </c>
      <c r="L1005" t="s">
        <v>21</v>
      </c>
      <c r="M1005" t="s">
        <v>22</v>
      </c>
      <c r="N1005" t="s">
        <v>41</v>
      </c>
      <c r="O1005">
        <f>Table2[[#This Row],[check_out_date]]-Table2[[#This Row],[check_in_date]]</f>
        <v>5</v>
      </c>
      <c r="P1005">
        <f>Table2[[#This Row],[num_adults]]+Table2[[#This Row],[num_children]]</f>
        <v>2</v>
      </c>
      <c r="Q1005" s="3">
        <f>IF(OR(Table2[[#This Row],[booking_status]]="confirmed",Table2[[#This Row],[booking_status]]="checked-out"),Table2[[#This Row],[room_rate_per_night]]*Table2[[#This Row],[Num_Nights]],0)</f>
        <v>613.04999999999995</v>
      </c>
      <c r="R1005" t="str" cm="1">
        <f t="array" ref="R1005">IFERROR(_xlfn.IFS(Table2[[#This Row],[booking_status]]="confirmed","Expected",Table2[[#This Row],[booking_status]]="checked-out","Actual"),"No Revenue")</f>
        <v>Expected</v>
      </c>
      <c r="S1005" s="4">
        <f>Table2[[#This Row],[Revenue_Amount]]/Table2[[#This Row],[Num_Nights]]</f>
        <v>122.60999999999999</v>
      </c>
    </row>
    <row r="1006" spans="1:19" x14ac:dyDescent="0.3">
      <c r="A1006">
        <v>1005</v>
      </c>
      <c r="B1006" t="s">
        <v>37</v>
      </c>
      <c r="C1006" s="9">
        <v>45007</v>
      </c>
      <c r="D1006" s="9">
        <v>45012</v>
      </c>
      <c r="E1006" s="10">
        <v>44979</v>
      </c>
      <c r="F1006" t="s">
        <v>49</v>
      </c>
      <c r="G1006">
        <v>113.52</v>
      </c>
      <c r="H1006">
        <v>2</v>
      </c>
      <c r="I1006">
        <v>2</v>
      </c>
      <c r="J1006" t="s">
        <v>28</v>
      </c>
      <c r="K1006" t="s">
        <v>99</v>
      </c>
      <c r="L1006" t="s">
        <v>56</v>
      </c>
      <c r="M1006" t="s">
        <v>22</v>
      </c>
      <c r="N1006" t="s">
        <v>45</v>
      </c>
      <c r="O1006">
        <f>Table2[[#This Row],[check_out_date]]-Table2[[#This Row],[check_in_date]]</f>
        <v>5</v>
      </c>
      <c r="P1006">
        <f>Table2[[#This Row],[num_adults]]+Table2[[#This Row],[num_children]]</f>
        <v>4</v>
      </c>
      <c r="Q1006" s="3">
        <f>IF(OR(Table2[[#This Row],[booking_status]]="confirmed",Table2[[#This Row],[booking_status]]="checked-out"),Table2[[#This Row],[room_rate_per_night]]*Table2[[#This Row],[Num_Nights]],0)</f>
        <v>567.6</v>
      </c>
      <c r="R1006" t="str" cm="1">
        <f t="array" ref="R1006">IFERROR(_xlfn.IFS(Table2[[#This Row],[booking_status]]="confirmed","Expected",Table2[[#This Row],[booking_status]]="checked-out","Actual"),"No Revenue")</f>
        <v>Actual</v>
      </c>
      <c r="S1006" s="4">
        <f>Table2[[#This Row],[Revenue_Amount]]/Table2[[#This Row],[Num_Nights]]</f>
        <v>113.52000000000001</v>
      </c>
    </row>
    <row r="1007" spans="1:19" x14ac:dyDescent="0.3">
      <c r="A1007">
        <v>1006</v>
      </c>
      <c r="B1007" t="s">
        <v>50</v>
      </c>
      <c r="C1007" s="9">
        <v>45080</v>
      </c>
      <c r="D1007" s="9">
        <v>45083</v>
      </c>
      <c r="E1007" s="10">
        <v>45046</v>
      </c>
      <c r="F1007" t="s">
        <v>18</v>
      </c>
      <c r="G1007">
        <v>256.13</v>
      </c>
      <c r="H1007">
        <v>1</v>
      </c>
      <c r="I1007">
        <v>0</v>
      </c>
      <c r="J1007" t="s">
        <v>28</v>
      </c>
      <c r="K1007" t="s">
        <v>29</v>
      </c>
      <c r="L1007" t="s">
        <v>21</v>
      </c>
      <c r="M1007" t="s">
        <v>36</v>
      </c>
      <c r="N1007" t="s">
        <v>41</v>
      </c>
      <c r="O1007">
        <f>Table2[[#This Row],[check_out_date]]-Table2[[#This Row],[check_in_date]]</f>
        <v>3</v>
      </c>
      <c r="P1007">
        <f>Table2[[#This Row],[num_adults]]+Table2[[#This Row],[num_children]]</f>
        <v>1</v>
      </c>
      <c r="Q1007" s="3">
        <f>IF(OR(Table2[[#This Row],[booking_status]]="confirmed",Table2[[#This Row],[booking_status]]="checked-out"),Table2[[#This Row],[room_rate_per_night]]*Table2[[#This Row],[Num_Nights]],0)</f>
        <v>768.39</v>
      </c>
      <c r="R1007" t="str" cm="1">
        <f t="array" ref="R1007">IFERROR(_xlfn.IFS(Table2[[#This Row],[booking_status]]="confirmed","Expected",Table2[[#This Row],[booking_status]]="checked-out","Actual"),"No Revenue")</f>
        <v>Expected</v>
      </c>
      <c r="S1007" s="4">
        <f>Table2[[#This Row],[Revenue_Amount]]/Table2[[#This Row],[Num_Nights]]</f>
        <v>256.13</v>
      </c>
    </row>
    <row r="1008" spans="1:19" hidden="1" x14ac:dyDescent="0.3">
      <c r="A1008">
        <v>1007</v>
      </c>
      <c r="B1008" t="s">
        <v>14</v>
      </c>
      <c r="C1008" s="9">
        <v>45009</v>
      </c>
      <c r="D1008" s="9">
        <v>45013</v>
      </c>
      <c r="E1008" s="10">
        <v>44942</v>
      </c>
      <c r="F1008" t="s">
        <v>18</v>
      </c>
      <c r="G1008">
        <v>166.55</v>
      </c>
      <c r="H1008">
        <v>2</v>
      </c>
      <c r="I1008">
        <v>1</v>
      </c>
      <c r="J1008" t="s">
        <v>35</v>
      </c>
      <c r="K1008" t="s">
        <v>99</v>
      </c>
      <c r="L1008" t="s">
        <v>21</v>
      </c>
      <c r="M1008" t="s">
        <v>36</v>
      </c>
      <c r="N1008" t="s">
        <v>41</v>
      </c>
      <c r="O1008">
        <f>Table2[[#This Row],[check_out_date]]-Table2[[#This Row],[check_in_date]]</f>
        <v>4</v>
      </c>
      <c r="P1008">
        <f>Table2[[#This Row],[num_adults]]+Table2[[#This Row],[num_children]]</f>
        <v>3</v>
      </c>
      <c r="Q1008" s="3">
        <f>IF(OR(Table2[[#This Row],[booking_status]]="confirmed",Table2[[#This Row],[booking_status]]="checked-out"),Table2[[#This Row],[room_rate_per_night]]*Table2[[#This Row],[Num_Nights]],0)</f>
        <v>666.2</v>
      </c>
      <c r="R1008" t="str" cm="1">
        <f t="array" ref="R1008">IFERROR(_xlfn.IFS(Table2[[#This Row],[booking_status]]="confirmed","Expected",Table2[[#This Row],[booking_status]]="checked-out","Actual"),"No Revenue")</f>
        <v>Expected</v>
      </c>
      <c r="S1008" s="4">
        <f>Table2[[#This Row],[Revenue_Amount]]/Table2[[#This Row],[Num_Nights]]</f>
        <v>166.55</v>
      </c>
    </row>
    <row r="1009" spans="1:19" x14ac:dyDescent="0.3">
      <c r="A1009">
        <v>1008</v>
      </c>
      <c r="B1009" t="s">
        <v>37</v>
      </c>
      <c r="C1009" s="9">
        <v>44946</v>
      </c>
      <c r="D1009" s="9">
        <v>44948</v>
      </c>
      <c r="E1009" s="10">
        <v>44941</v>
      </c>
      <c r="F1009" t="s">
        <v>18</v>
      </c>
      <c r="G1009">
        <v>288.67</v>
      </c>
      <c r="H1009">
        <v>3</v>
      </c>
      <c r="I1009">
        <v>0</v>
      </c>
      <c r="J1009" t="s">
        <v>28</v>
      </c>
      <c r="K1009" t="s">
        <v>66</v>
      </c>
      <c r="L1009" t="s">
        <v>21</v>
      </c>
      <c r="M1009" t="s">
        <v>36</v>
      </c>
      <c r="N1009" t="s">
        <v>95</v>
      </c>
      <c r="O1009">
        <f>Table2[[#This Row],[check_out_date]]-Table2[[#This Row],[check_in_date]]</f>
        <v>2</v>
      </c>
      <c r="P1009">
        <f>Table2[[#This Row],[num_adults]]+Table2[[#This Row],[num_children]]</f>
        <v>3</v>
      </c>
      <c r="Q1009" s="3">
        <f>IF(OR(Table2[[#This Row],[booking_status]]="confirmed",Table2[[#This Row],[booking_status]]="checked-out"),Table2[[#This Row],[room_rate_per_night]]*Table2[[#This Row],[Num_Nights]],0)</f>
        <v>577.34</v>
      </c>
      <c r="R1009" t="str" cm="1">
        <f t="array" ref="R1009">IFERROR(_xlfn.IFS(Table2[[#This Row],[booking_status]]="confirmed","Expected",Table2[[#This Row],[booking_status]]="checked-out","Actual"),"No Revenue")</f>
        <v>Expected</v>
      </c>
      <c r="S1009" s="4">
        <f>Table2[[#This Row],[Revenue_Amount]]/Table2[[#This Row],[Num_Nights]]</f>
        <v>288.67</v>
      </c>
    </row>
    <row r="1010" spans="1:19" x14ac:dyDescent="0.3">
      <c r="A1010">
        <v>1009</v>
      </c>
      <c r="B1010" t="s">
        <v>50</v>
      </c>
      <c r="C1010" s="9">
        <v>45034</v>
      </c>
      <c r="D1010" s="9">
        <v>45044</v>
      </c>
      <c r="E1010" s="10">
        <v>44998</v>
      </c>
      <c r="F1010" t="s">
        <v>27</v>
      </c>
      <c r="G1010">
        <v>175.17</v>
      </c>
      <c r="H1010">
        <v>3</v>
      </c>
      <c r="I1010">
        <v>1</v>
      </c>
      <c r="J1010" t="s">
        <v>94</v>
      </c>
      <c r="K1010" t="s">
        <v>44</v>
      </c>
      <c r="L1010" t="s">
        <v>60</v>
      </c>
      <c r="M1010" t="s">
        <v>36</v>
      </c>
      <c r="N1010" t="s">
        <v>41</v>
      </c>
      <c r="O1010">
        <f>Table2[[#This Row],[check_out_date]]-Table2[[#This Row],[check_in_date]]</f>
        <v>10</v>
      </c>
      <c r="P1010">
        <f>Table2[[#This Row],[num_adults]]+Table2[[#This Row],[num_children]]</f>
        <v>4</v>
      </c>
      <c r="Q1010" s="3">
        <f>IF(OR(Table2[[#This Row],[booking_status]]="confirmed",Table2[[#This Row],[booking_status]]="checked-out"),Table2[[#This Row],[room_rate_per_night]]*Table2[[#This Row],[Num_Nights]],0)</f>
        <v>0</v>
      </c>
      <c r="R1010" t="str" cm="1">
        <f t="array" ref="R1010">IFERROR(_xlfn.IFS(Table2[[#This Row],[booking_status]]="confirmed","Expected",Table2[[#This Row],[booking_status]]="checked-out","Actual"),"No Revenue")</f>
        <v>No Revenue</v>
      </c>
      <c r="S1010" s="4">
        <f>Table2[[#This Row],[Revenue_Amount]]/Table2[[#This Row],[Num_Nights]]</f>
        <v>0</v>
      </c>
    </row>
    <row r="1011" spans="1:19" x14ac:dyDescent="0.3">
      <c r="A1011">
        <v>1010</v>
      </c>
      <c r="B1011" t="s">
        <v>37</v>
      </c>
      <c r="C1011" s="9">
        <v>45069</v>
      </c>
      <c r="D1011" s="9">
        <v>45073</v>
      </c>
      <c r="E1011" s="10">
        <v>45040</v>
      </c>
      <c r="F1011" t="s">
        <v>49</v>
      </c>
      <c r="G1011">
        <v>90.59</v>
      </c>
      <c r="H1011">
        <v>1</v>
      </c>
      <c r="I1011">
        <v>0</v>
      </c>
      <c r="J1011" t="s">
        <v>55</v>
      </c>
      <c r="K1011" t="s">
        <v>66</v>
      </c>
      <c r="L1011" t="s">
        <v>56</v>
      </c>
      <c r="M1011" t="s">
        <v>36</v>
      </c>
      <c r="N1011" t="s">
        <v>41</v>
      </c>
      <c r="O1011">
        <f>Table2[[#This Row],[check_out_date]]-Table2[[#This Row],[check_in_date]]</f>
        <v>4</v>
      </c>
      <c r="P1011">
        <f>Table2[[#This Row],[num_adults]]+Table2[[#This Row],[num_children]]</f>
        <v>1</v>
      </c>
      <c r="Q1011" s="3">
        <f>IF(OR(Table2[[#This Row],[booking_status]]="confirmed",Table2[[#This Row],[booking_status]]="checked-out"),Table2[[#This Row],[room_rate_per_night]]*Table2[[#This Row],[Num_Nights]],0)</f>
        <v>362.36</v>
      </c>
      <c r="R1011" t="str" cm="1">
        <f t="array" ref="R1011">IFERROR(_xlfn.IFS(Table2[[#This Row],[booking_status]]="confirmed","Expected",Table2[[#This Row],[booking_status]]="checked-out","Actual"),"No Revenue")</f>
        <v>Actual</v>
      </c>
      <c r="S1011" s="4">
        <f>Table2[[#This Row],[Revenue_Amount]]/Table2[[#This Row],[Num_Nights]]</f>
        <v>90.59</v>
      </c>
    </row>
    <row r="1012" spans="1:19" x14ac:dyDescent="0.3">
      <c r="A1012">
        <v>1011</v>
      </c>
      <c r="B1012" t="s">
        <v>50</v>
      </c>
      <c r="C1012" s="9">
        <v>44995</v>
      </c>
      <c r="D1012" s="9">
        <v>44999</v>
      </c>
      <c r="E1012" s="10">
        <v>44982</v>
      </c>
      <c r="F1012" t="s">
        <v>49</v>
      </c>
      <c r="G1012">
        <v>132.4</v>
      </c>
      <c r="H1012">
        <v>2</v>
      </c>
      <c r="I1012">
        <v>0</v>
      </c>
      <c r="J1012" t="s">
        <v>55</v>
      </c>
      <c r="K1012" t="s">
        <v>99</v>
      </c>
      <c r="L1012" t="s">
        <v>56</v>
      </c>
      <c r="M1012" t="s">
        <v>36</v>
      </c>
      <c r="N1012" t="s">
        <v>41</v>
      </c>
      <c r="O1012">
        <f>Table2[[#This Row],[check_out_date]]-Table2[[#This Row],[check_in_date]]</f>
        <v>4</v>
      </c>
      <c r="P1012">
        <f>Table2[[#This Row],[num_adults]]+Table2[[#This Row],[num_children]]</f>
        <v>2</v>
      </c>
      <c r="Q1012" s="3">
        <f>IF(OR(Table2[[#This Row],[booking_status]]="confirmed",Table2[[#This Row],[booking_status]]="checked-out"),Table2[[#This Row],[room_rate_per_night]]*Table2[[#This Row],[Num_Nights]],0)</f>
        <v>529.6</v>
      </c>
      <c r="R1012" t="str" cm="1">
        <f t="array" ref="R1012">IFERROR(_xlfn.IFS(Table2[[#This Row],[booking_status]]="confirmed","Expected",Table2[[#This Row],[booking_status]]="checked-out","Actual"),"No Revenue")</f>
        <v>Actual</v>
      </c>
      <c r="S1012" s="4">
        <f>Table2[[#This Row],[Revenue_Amount]]/Table2[[#This Row],[Num_Nights]]</f>
        <v>132.4</v>
      </c>
    </row>
    <row r="1013" spans="1:19" x14ac:dyDescent="0.3">
      <c r="A1013">
        <v>1012</v>
      </c>
      <c r="B1013" t="s">
        <v>50</v>
      </c>
      <c r="C1013" s="9">
        <v>45192</v>
      </c>
      <c r="D1013" s="9">
        <v>45196</v>
      </c>
      <c r="E1013" s="10">
        <v>45160</v>
      </c>
      <c r="F1013" t="s">
        <v>27</v>
      </c>
      <c r="G1013">
        <v>150.29</v>
      </c>
      <c r="H1013">
        <v>2</v>
      </c>
      <c r="I1013">
        <v>2</v>
      </c>
      <c r="J1013" t="s">
        <v>55</v>
      </c>
      <c r="K1013" t="s">
        <v>99</v>
      </c>
      <c r="L1013" t="s">
        <v>60</v>
      </c>
      <c r="M1013" t="s">
        <v>36</v>
      </c>
      <c r="N1013" t="s">
        <v>41</v>
      </c>
      <c r="O1013">
        <f>Table2[[#This Row],[check_out_date]]-Table2[[#This Row],[check_in_date]]</f>
        <v>4</v>
      </c>
      <c r="P1013">
        <f>Table2[[#This Row],[num_adults]]+Table2[[#This Row],[num_children]]</f>
        <v>4</v>
      </c>
      <c r="Q1013" s="3">
        <f>IF(OR(Table2[[#This Row],[booking_status]]="confirmed",Table2[[#This Row],[booking_status]]="checked-out"),Table2[[#This Row],[room_rate_per_night]]*Table2[[#This Row],[Num_Nights]],0)</f>
        <v>0</v>
      </c>
      <c r="R1013" t="str" cm="1">
        <f t="array" ref="R1013">IFERROR(_xlfn.IFS(Table2[[#This Row],[booking_status]]="confirmed","Expected",Table2[[#This Row],[booking_status]]="checked-out","Actual"),"No Revenue")</f>
        <v>No Revenue</v>
      </c>
      <c r="S1013" s="4">
        <f>Table2[[#This Row],[Revenue_Amount]]/Table2[[#This Row],[Num_Nights]]</f>
        <v>0</v>
      </c>
    </row>
    <row r="1014" spans="1:19" x14ac:dyDescent="0.3">
      <c r="A1014">
        <v>1013</v>
      </c>
      <c r="B1014" t="s">
        <v>50</v>
      </c>
      <c r="C1014" s="9">
        <v>45286</v>
      </c>
      <c r="D1014" s="9">
        <v>45289</v>
      </c>
      <c r="E1014" s="10">
        <v>45257</v>
      </c>
      <c r="F1014" t="s">
        <v>18</v>
      </c>
      <c r="G1014">
        <v>352.59</v>
      </c>
      <c r="H1014">
        <v>2</v>
      </c>
      <c r="I1014">
        <v>0</v>
      </c>
      <c r="J1014" t="s">
        <v>28</v>
      </c>
      <c r="K1014" t="s">
        <v>20</v>
      </c>
      <c r="L1014" t="s">
        <v>21</v>
      </c>
      <c r="M1014" t="s">
        <v>36</v>
      </c>
      <c r="N1014" t="s">
        <v>45</v>
      </c>
      <c r="O1014">
        <f>Table2[[#This Row],[check_out_date]]-Table2[[#This Row],[check_in_date]]</f>
        <v>3</v>
      </c>
      <c r="P1014">
        <f>Table2[[#This Row],[num_adults]]+Table2[[#This Row],[num_children]]</f>
        <v>2</v>
      </c>
      <c r="Q1014" s="3">
        <f>IF(OR(Table2[[#This Row],[booking_status]]="confirmed",Table2[[#This Row],[booking_status]]="checked-out"),Table2[[#This Row],[room_rate_per_night]]*Table2[[#This Row],[Num_Nights]],0)</f>
        <v>1057.77</v>
      </c>
      <c r="R1014" t="str" cm="1">
        <f t="array" ref="R1014">IFERROR(_xlfn.IFS(Table2[[#This Row],[booking_status]]="confirmed","Expected",Table2[[#This Row],[booking_status]]="checked-out","Actual"),"No Revenue")</f>
        <v>Expected</v>
      </c>
      <c r="S1014" s="4">
        <f>Table2[[#This Row],[Revenue_Amount]]/Table2[[#This Row],[Num_Nights]]</f>
        <v>352.59</v>
      </c>
    </row>
    <row r="1015" spans="1:19" x14ac:dyDescent="0.3">
      <c r="A1015">
        <v>1014</v>
      </c>
      <c r="B1015" t="s">
        <v>31</v>
      </c>
      <c r="C1015" s="9">
        <v>45261</v>
      </c>
      <c r="D1015" s="9">
        <v>45269</v>
      </c>
      <c r="E1015" s="10">
        <v>45254</v>
      </c>
      <c r="F1015" t="s">
        <v>54</v>
      </c>
      <c r="G1015">
        <v>319.14</v>
      </c>
      <c r="H1015">
        <v>4</v>
      </c>
      <c r="I1015">
        <v>0</v>
      </c>
      <c r="J1015" t="s">
        <v>28</v>
      </c>
      <c r="K1015" t="s">
        <v>44</v>
      </c>
      <c r="L1015" t="s">
        <v>21</v>
      </c>
      <c r="M1015" t="s">
        <v>36</v>
      </c>
      <c r="N1015" t="s">
        <v>30</v>
      </c>
      <c r="O1015">
        <f>Table2[[#This Row],[check_out_date]]-Table2[[#This Row],[check_in_date]]</f>
        <v>8</v>
      </c>
      <c r="P1015">
        <f>Table2[[#This Row],[num_adults]]+Table2[[#This Row],[num_children]]</f>
        <v>4</v>
      </c>
      <c r="Q1015" s="3">
        <f>IF(OR(Table2[[#This Row],[booking_status]]="confirmed",Table2[[#This Row],[booking_status]]="checked-out"),Table2[[#This Row],[room_rate_per_night]]*Table2[[#This Row],[Num_Nights]],0)</f>
        <v>2553.12</v>
      </c>
      <c r="R1015" t="str" cm="1">
        <f t="array" ref="R1015">IFERROR(_xlfn.IFS(Table2[[#This Row],[booking_status]]="confirmed","Expected",Table2[[#This Row],[booking_status]]="checked-out","Actual"),"No Revenue")</f>
        <v>Expected</v>
      </c>
      <c r="S1015" s="4">
        <f>Table2[[#This Row],[Revenue_Amount]]/Table2[[#This Row],[Num_Nights]]</f>
        <v>319.14</v>
      </c>
    </row>
    <row r="1016" spans="1:19" hidden="1" x14ac:dyDescent="0.3">
      <c r="A1016">
        <v>1015</v>
      </c>
      <c r="B1016" t="s">
        <v>50</v>
      </c>
      <c r="C1016" s="9">
        <v>45154</v>
      </c>
      <c r="D1016" s="9">
        <v>45159</v>
      </c>
      <c r="E1016" s="10">
        <v>45118</v>
      </c>
      <c r="F1016" t="s">
        <v>49</v>
      </c>
      <c r="G1016">
        <v>90.72</v>
      </c>
      <c r="H1016">
        <v>1</v>
      </c>
      <c r="I1016">
        <v>1</v>
      </c>
      <c r="J1016" t="s">
        <v>35</v>
      </c>
      <c r="K1016" t="s">
        <v>20</v>
      </c>
      <c r="L1016" t="s">
        <v>56</v>
      </c>
      <c r="M1016" t="s">
        <v>36</v>
      </c>
      <c r="N1016" t="s">
        <v>41</v>
      </c>
      <c r="O1016">
        <f>Table2[[#This Row],[check_out_date]]-Table2[[#This Row],[check_in_date]]</f>
        <v>5</v>
      </c>
      <c r="P1016">
        <f>Table2[[#This Row],[num_adults]]+Table2[[#This Row],[num_children]]</f>
        <v>2</v>
      </c>
      <c r="Q1016" s="3">
        <f>IF(OR(Table2[[#This Row],[booking_status]]="confirmed",Table2[[#This Row],[booking_status]]="checked-out"),Table2[[#This Row],[room_rate_per_night]]*Table2[[#This Row],[Num_Nights]],0)</f>
        <v>453.6</v>
      </c>
      <c r="R1016" t="str" cm="1">
        <f t="array" ref="R1016">IFERROR(_xlfn.IFS(Table2[[#This Row],[booking_status]]="confirmed","Expected",Table2[[#This Row],[booking_status]]="checked-out","Actual"),"No Revenue")</f>
        <v>Actual</v>
      </c>
      <c r="S1016" s="4">
        <f>Table2[[#This Row],[Revenue_Amount]]/Table2[[#This Row],[Num_Nights]]</f>
        <v>90.72</v>
      </c>
    </row>
    <row r="1017" spans="1:19" x14ac:dyDescent="0.3">
      <c r="A1017">
        <v>1016</v>
      </c>
      <c r="B1017" t="s">
        <v>50</v>
      </c>
      <c r="C1017" s="9">
        <v>45042</v>
      </c>
      <c r="D1017" s="9">
        <v>45049</v>
      </c>
      <c r="E1017" s="10">
        <v>45033</v>
      </c>
      <c r="F1017" t="s">
        <v>49</v>
      </c>
      <c r="G1017">
        <v>159.11000000000001</v>
      </c>
      <c r="H1017">
        <v>2</v>
      </c>
      <c r="I1017">
        <v>0</v>
      </c>
      <c r="J1017" t="s">
        <v>28</v>
      </c>
      <c r="K1017" t="s">
        <v>44</v>
      </c>
      <c r="L1017" t="s">
        <v>56</v>
      </c>
      <c r="M1017" t="s">
        <v>36</v>
      </c>
      <c r="N1017" t="s">
        <v>41</v>
      </c>
      <c r="O1017">
        <f>Table2[[#This Row],[check_out_date]]-Table2[[#This Row],[check_in_date]]</f>
        <v>7</v>
      </c>
      <c r="P1017">
        <f>Table2[[#This Row],[num_adults]]+Table2[[#This Row],[num_children]]</f>
        <v>2</v>
      </c>
      <c r="Q1017" s="3">
        <f>IF(OR(Table2[[#This Row],[booking_status]]="confirmed",Table2[[#This Row],[booking_status]]="checked-out"),Table2[[#This Row],[room_rate_per_night]]*Table2[[#This Row],[Num_Nights]],0)</f>
        <v>1113.77</v>
      </c>
      <c r="R1017" t="str" cm="1">
        <f t="array" ref="R1017">IFERROR(_xlfn.IFS(Table2[[#This Row],[booking_status]]="confirmed","Expected",Table2[[#This Row],[booking_status]]="checked-out","Actual"),"No Revenue")</f>
        <v>Actual</v>
      </c>
      <c r="S1017" s="4">
        <f>Table2[[#This Row],[Revenue_Amount]]/Table2[[#This Row],[Num_Nights]]</f>
        <v>159.10999999999999</v>
      </c>
    </row>
    <row r="1018" spans="1:19" x14ac:dyDescent="0.3">
      <c r="A1018">
        <v>1017</v>
      </c>
      <c r="B1018" t="s">
        <v>31</v>
      </c>
      <c r="C1018" s="9">
        <v>45005</v>
      </c>
      <c r="D1018" s="9">
        <v>45008</v>
      </c>
      <c r="E1018" s="10">
        <v>44971</v>
      </c>
      <c r="F1018" t="s">
        <v>18</v>
      </c>
      <c r="G1018">
        <v>152.75</v>
      </c>
      <c r="H1018">
        <v>2</v>
      </c>
      <c r="I1018">
        <v>0</v>
      </c>
      <c r="J1018" t="s">
        <v>28</v>
      </c>
      <c r="K1018" t="s">
        <v>29</v>
      </c>
      <c r="L1018" t="s">
        <v>21</v>
      </c>
      <c r="M1018" t="s">
        <v>36</v>
      </c>
      <c r="N1018" t="s">
        <v>30</v>
      </c>
      <c r="O1018">
        <f>Table2[[#This Row],[check_out_date]]-Table2[[#This Row],[check_in_date]]</f>
        <v>3</v>
      </c>
      <c r="P1018">
        <f>Table2[[#This Row],[num_adults]]+Table2[[#This Row],[num_children]]</f>
        <v>2</v>
      </c>
      <c r="Q1018" s="3">
        <f>IF(OR(Table2[[#This Row],[booking_status]]="confirmed",Table2[[#This Row],[booking_status]]="checked-out"),Table2[[#This Row],[room_rate_per_night]]*Table2[[#This Row],[Num_Nights]],0)</f>
        <v>458.25</v>
      </c>
      <c r="R1018" t="str" cm="1">
        <f t="array" ref="R1018">IFERROR(_xlfn.IFS(Table2[[#This Row],[booking_status]]="confirmed","Expected",Table2[[#This Row],[booking_status]]="checked-out","Actual"),"No Revenue")</f>
        <v>Expected</v>
      </c>
      <c r="S1018" s="4">
        <f>Table2[[#This Row],[Revenue_Amount]]/Table2[[#This Row],[Num_Nights]]</f>
        <v>152.75</v>
      </c>
    </row>
    <row r="1019" spans="1:19" x14ac:dyDescent="0.3">
      <c r="A1019">
        <v>1018</v>
      </c>
      <c r="B1019" t="s">
        <v>50</v>
      </c>
      <c r="C1019" s="9">
        <v>44950</v>
      </c>
      <c r="D1019" s="9">
        <v>44962</v>
      </c>
      <c r="E1019" s="10">
        <v>44913</v>
      </c>
      <c r="F1019" t="s">
        <v>49</v>
      </c>
      <c r="G1019">
        <v>100.4</v>
      </c>
      <c r="H1019">
        <v>2</v>
      </c>
      <c r="I1019">
        <v>0</v>
      </c>
      <c r="J1019" t="s">
        <v>55</v>
      </c>
      <c r="K1019" t="s">
        <v>99</v>
      </c>
      <c r="L1019" t="s">
        <v>56</v>
      </c>
      <c r="M1019" t="s">
        <v>36</v>
      </c>
      <c r="N1019" t="s">
        <v>41</v>
      </c>
      <c r="O1019">
        <f>Table2[[#This Row],[check_out_date]]-Table2[[#This Row],[check_in_date]]</f>
        <v>12</v>
      </c>
      <c r="P1019">
        <f>Table2[[#This Row],[num_adults]]+Table2[[#This Row],[num_children]]</f>
        <v>2</v>
      </c>
      <c r="Q1019" s="3">
        <f>IF(OR(Table2[[#This Row],[booking_status]]="confirmed",Table2[[#This Row],[booking_status]]="checked-out"),Table2[[#This Row],[room_rate_per_night]]*Table2[[#This Row],[Num_Nights]],0)</f>
        <v>1204.8000000000002</v>
      </c>
      <c r="R1019" t="str" cm="1">
        <f t="array" ref="R1019">IFERROR(_xlfn.IFS(Table2[[#This Row],[booking_status]]="confirmed","Expected",Table2[[#This Row],[booking_status]]="checked-out","Actual"),"No Revenue")</f>
        <v>Actual</v>
      </c>
      <c r="S1019" s="4">
        <f>Table2[[#This Row],[Revenue_Amount]]/Table2[[#This Row],[Num_Nights]]</f>
        <v>100.40000000000002</v>
      </c>
    </row>
    <row r="1020" spans="1:19" x14ac:dyDescent="0.3">
      <c r="A1020">
        <v>1019</v>
      </c>
      <c r="B1020" t="s">
        <v>50</v>
      </c>
      <c r="C1020" s="9">
        <v>45183</v>
      </c>
      <c r="D1020" s="9">
        <v>45189</v>
      </c>
      <c r="E1020" s="10">
        <v>45149</v>
      </c>
      <c r="F1020" t="s">
        <v>27</v>
      </c>
      <c r="G1020">
        <v>157.16999999999999</v>
      </c>
      <c r="H1020">
        <v>3</v>
      </c>
      <c r="I1020">
        <v>0</v>
      </c>
      <c r="J1020" t="s">
        <v>19</v>
      </c>
      <c r="K1020" t="s">
        <v>99</v>
      </c>
      <c r="L1020" t="s">
        <v>56</v>
      </c>
      <c r="M1020" t="s">
        <v>36</v>
      </c>
      <c r="N1020" t="s">
        <v>23</v>
      </c>
      <c r="O1020">
        <f>Table2[[#This Row],[check_out_date]]-Table2[[#This Row],[check_in_date]]</f>
        <v>6</v>
      </c>
      <c r="P1020">
        <f>Table2[[#This Row],[num_adults]]+Table2[[#This Row],[num_children]]</f>
        <v>3</v>
      </c>
      <c r="Q1020" s="3">
        <f>IF(OR(Table2[[#This Row],[booking_status]]="confirmed",Table2[[#This Row],[booking_status]]="checked-out"),Table2[[#This Row],[room_rate_per_night]]*Table2[[#This Row],[Num_Nights]],0)</f>
        <v>943.02</v>
      </c>
      <c r="R1020" t="str" cm="1">
        <f t="array" ref="R1020">IFERROR(_xlfn.IFS(Table2[[#This Row],[booking_status]]="confirmed","Expected",Table2[[#This Row],[booking_status]]="checked-out","Actual"),"No Revenue")</f>
        <v>Actual</v>
      </c>
      <c r="S1020" s="4">
        <f>Table2[[#This Row],[Revenue_Amount]]/Table2[[#This Row],[Num_Nights]]</f>
        <v>157.16999999999999</v>
      </c>
    </row>
    <row r="1021" spans="1:19" x14ac:dyDescent="0.3">
      <c r="A1021">
        <v>1020</v>
      </c>
      <c r="B1021" t="s">
        <v>50</v>
      </c>
      <c r="C1021" s="9">
        <v>45064</v>
      </c>
      <c r="D1021" s="9">
        <v>45067</v>
      </c>
      <c r="E1021" s="10">
        <v>45016</v>
      </c>
      <c r="F1021" t="s">
        <v>27</v>
      </c>
      <c r="G1021">
        <v>232.39</v>
      </c>
      <c r="H1021">
        <v>1</v>
      </c>
      <c r="I1021">
        <v>0</v>
      </c>
      <c r="J1021" t="s">
        <v>55</v>
      </c>
      <c r="K1021" t="s">
        <v>29</v>
      </c>
      <c r="L1021" t="s">
        <v>56</v>
      </c>
      <c r="M1021" t="s">
        <v>36</v>
      </c>
      <c r="N1021" t="s">
        <v>41</v>
      </c>
      <c r="O1021">
        <f>Table2[[#This Row],[check_out_date]]-Table2[[#This Row],[check_in_date]]</f>
        <v>3</v>
      </c>
      <c r="P1021">
        <f>Table2[[#This Row],[num_adults]]+Table2[[#This Row],[num_children]]</f>
        <v>1</v>
      </c>
      <c r="Q1021" s="3">
        <f>IF(OR(Table2[[#This Row],[booking_status]]="confirmed",Table2[[#This Row],[booking_status]]="checked-out"),Table2[[#This Row],[room_rate_per_night]]*Table2[[#This Row],[Num_Nights]],0)</f>
        <v>697.17</v>
      </c>
      <c r="R1021" t="str" cm="1">
        <f t="array" ref="R1021">IFERROR(_xlfn.IFS(Table2[[#This Row],[booking_status]]="confirmed","Expected",Table2[[#This Row],[booking_status]]="checked-out","Actual"),"No Revenue")</f>
        <v>Actual</v>
      </c>
      <c r="S1021" s="4">
        <f>Table2[[#This Row],[Revenue_Amount]]/Table2[[#This Row],[Num_Nights]]</f>
        <v>232.39</v>
      </c>
    </row>
    <row r="1022" spans="1:19" x14ac:dyDescent="0.3">
      <c r="A1022">
        <v>1021</v>
      </c>
      <c r="B1022" t="s">
        <v>14</v>
      </c>
      <c r="C1022" s="9">
        <v>45189</v>
      </c>
      <c r="D1022" s="9">
        <v>45196</v>
      </c>
      <c r="E1022" s="10">
        <v>45134</v>
      </c>
      <c r="F1022" t="s">
        <v>18</v>
      </c>
      <c r="G1022">
        <v>176.93</v>
      </c>
      <c r="H1022">
        <v>1</v>
      </c>
      <c r="I1022">
        <v>0</v>
      </c>
      <c r="J1022" t="s">
        <v>28</v>
      </c>
      <c r="K1022" t="s">
        <v>66</v>
      </c>
      <c r="L1022" t="s">
        <v>56</v>
      </c>
      <c r="M1022" t="s">
        <v>36</v>
      </c>
      <c r="N1022" t="s">
        <v>95</v>
      </c>
      <c r="O1022">
        <f>Table2[[#This Row],[check_out_date]]-Table2[[#This Row],[check_in_date]]</f>
        <v>7</v>
      </c>
      <c r="P1022">
        <f>Table2[[#This Row],[num_adults]]+Table2[[#This Row],[num_children]]</f>
        <v>1</v>
      </c>
      <c r="Q1022" s="3">
        <f>IF(OR(Table2[[#This Row],[booking_status]]="confirmed",Table2[[#This Row],[booking_status]]="checked-out"),Table2[[#This Row],[room_rate_per_night]]*Table2[[#This Row],[Num_Nights]],0)</f>
        <v>1238.51</v>
      </c>
      <c r="R1022" t="str" cm="1">
        <f t="array" ref="R1022">IFERROR(_xlfn.IFS(Table2[[#This Row],[booking_status]]="confirmed","Expected",Table2[[#This Row],[booking_status]]="checked-out","Actual"),"No Revenue")</f>
        <v>Actual</v>
      </c>
      <c r="S1022" s="4">
        <f>Table2[[#This Row],[Revenue_Amount]]/Table2[[#This Row],[Num_Nights]]</f>
        <v>176.93</v>
      </c>
    </row>
    <row r="1023" spans="1:19" x14ac:dyDescent="0.3">
      <c r="A1023">
        <v>1022</v>
      </c>
      <c r="B1023" t="s">
        <v>37</v>
      </c>
      <c r="C1023" s="9">
        <v>45282</v>
      </c>
      <c r="D1023" s="9">
        <v>45285</v>
      </c>
      <c r="E1023" s="10">
        <v>45214</v>
      </c>
      <c r="F1023" t="s">
        <v>27</v>
      </c>
      <c r="G1023">
        <v>197.81</v>
      </c>
      <c r="H1023">
        <v>2</v>
      </c>
      <c r="I1023">
        <v>0</v>
      </c>
      <c r="J1023" t="s">
        <v>19</v>
      </c>
      <c r="K1023" t="s">
        <v>29</v>
      </c>
      <c r="L1023" t="s">
        <v>21</v>
      </c>
      <c r="M1023" t="s">
        <v>36</v>
      </c>
      <c r="N1023" t="s">
        <v>41</v>
      </c>
      <c r="O1023">
        <f>Table2[[#This Row],[check_out_date]]-Table2[[#This Row],[check_in_date]]</f>
        <v>3</v>
      </c>
      <c r="P1023">
        <f>Table2[[#This Row],[num_adults]]+Table2[[#This Row],[num_children]]</f>
        <v>2</v>
      </c>
      <c r="Q1023" s="3">
        <f>IF(OR(Table2[[#This Row],[booking_status]]="confirmed",Table2[[#This Row],[booking_status]]="checked-out"),Table2[[#This Row],[room_rate_per_night]]*Table2[[#This Row],[Num_Nights]],0)</f>
        <v>593.43000000000006</v>
      </c>
      <c r="R1023" t="str" cm="1">
        <f t="array" ref="R1023">IFERROR(_xlfn.IFS(Table2[[#This Row],[booking_status]]="confirmed","Expected",Table2[[#This Row],[booking_status]]="checked-out","Actual"),"No Revenue")</f>
        <v>Expected</v>
      </c>
      <c r="S1023" s="4">
        <f>Table2[[#This Row],[Revenue_Amount]]/Table2[[#This Row],[Num_Nights]]</f>
        <v>197.81000000000003</v>
      </c>
    </row>
    <row r="1024" spans="1:19" x14ac:dyDescent="0.3">
      <c r="A1024">
        <v>1023</v>
      </c>
      <c r="B1024" t="s">
        <v>31</v>
      </c>
      <c r="C1024" s="9">
        <v>45089</v>
      </c>
      <c r="D1024" s="9">
        <v>45093</v>
      </c>
      <c r="E1024" s="10">
        <v>45074</v>
      </c>
      <c r="F1024" t="s">
        <v>27</v>
      </c>
      <c r="G1024">
        <v>103.65</v>
      </c>
      <c r="H1024">
        <v>3</v>
      </c>
      <c r="I1024">
        <v>1</v>
      </c>
      <c r="J1024" t="s">
        <v>55</v>
      </c>
      <c r="K1024" t="s">
        <v>99</v>
      </c>
      <c r="L1024" t="s">
        <v>56</v>
      </c>
      <c r="M1024" t="s">
        <v>36</v>
      </c>
      <c r="N1024" t="s">
        <v>41</v>
      </c>
      <c r="O1024">
        <f>Table2[[#This Row],[check_out_date]]-Table2[[#This Row],[check_in_date]]</f>
        <v>4</v>
      </c>
      <c r="P1024">
        <f>Table2[[#This Row],[num_adults]]+Table2[[#This Row],[num_children]]</f>
        <v>4</v>
      </c>
      <c r="Q1024" s="3">
        <f>IF(OR(Table2[[#This Row],[booking_status]]="confirmed",Table2[[#This Row],[booking_status]]="checked-out"),Table2[[#This Row],[room_rate_per_night]]*Table2[[#This Row],[Num_Nights]],0)</f>
        <v>414.6</v>
      </c>
      <c r="R1024" t="str" cm="1">
        <f t="array" ref="R1024">IFERROR(_xlfn.IFS(Table2[[#This Row],[booking_status]]="confirmed","Expected",Table2[[#This Row],[booking_status]]="checked-out","Actual"),"No Revenue")</f>
        <v>Actual</v>
      </c>
      <c r="S1024" s="4">
        <f>Table2[[#This Row],[Revenue_Amount]]/Table2[[#This Row],[Num_Nights]]</f>
        <v>103.65</v>
      </c>
    </row>
    <row r="1025" spans="1:19" x14ac:dyDescent="0.3">
      <c r="A1025">
        <v>1024</v>
      </c>
      <c r="B1025" t="s">
        <v>37</v>
      </c>
      <c r="C1025" s="9">
        <v>45202</v>
      </c>
      <c r="D1025" s="9">
        <v>45205</v>
      </c>
      <c r="E1025" s="10">
        <v>45158</v>
      </c>
      <c r="F1025" t="s">
        <v>49</v>
      </c>
      <c r="G1025">
        <v>111.28</v>
      </c>
      <c r="H1025">
        <v>1</v>
      </c>
      <c r="I1025">
        <v>0</v>
      </c>
      <c r="J1025" t="s">
        <v>28</v>
      </c>
      <c r="K1025" t="s">
        <v>29</v>
      </c>
      <c r="L1025" t="s">
        <v>21</v>
      </c>
      <c r="M1025" t="s">
        <v>36</v>
      </c>
      <c r="N1025" t="s">
        <v>41</v>
      </c>
      <c r="O1025">
        <f>Table2[[#This Row],[check_out_date]]-Table2[[#This Row],[check_in_date]]</f>
        <v>3</v>
      </c>
      <c r="P1025">
        <f>Table2[[#This Row],[num_adults]]+Table2[[#This Row],[num_children]]</f>
        <v>1</v>
      </c>
      <c r="Q1025" s="3">
        <f>IF(OR(Table2[[#This Row],[booking_status]]="confirmed",Table2[[#This Row],[booking_status]]="checked-out"),Table2[[#This Row],[room_rate_per_night]]*Table2[[#This Row],[Num_Nights]],0)</f>
        <v>333.84000000000003</v>
      </c>
      <c r="R1025" t="str" cm="1">
        <f t="array" ref="R1025">IFERROR(_xlfn.IFS(Table2[[#This Row],[booking_status]]="confirmed","Expected",Table2[[#This Row],[booking_status]]="checked-out","Actual"),"No Revenue")</f>
        <v>Expected</v>
      </c>
      <c r="S1025" s="4">
        <f>Table2[[#This Row],[Revenue_Amount]]/Table2[[#This Row],[Num_Nights]]</f>
        <v>111.28000000000002</v>
      </c>
    </row>
    <row r="1026" spans="1:19" x14ac:dyDescent="0.3">
      <c r="A1026">
        <v>1025</v>
      </c>
      <c r="B1026" t="s">
        <v>37</v>
      </c>
      <c r="C1026" s="9">
        <v>45033</v>
      </c>
      <c r="D1026" s="9">
        <v>45042</v>
      </c>
      <c r="E1026" s="10">
        <v>45026</v>
      </c>
      <c r="F1026" t="s">
        <v>27</v>
      </c>
      <c r="G1026">
        <v>196.05</v>
      </c>
      <c r="H1026">
        <v>3</v>
      </c>
      <c r="I1026">
        <v>2</v>
      </c>
      <c r="J1026" t="s">
        <v>94</v>
      </c>
      <c r="K1026" t="s">
        <v>66</v>
      </c>
      <c r="L1026" t="s">
        <v>21</v>
      </c>
      <c r="M1026" t="s">
        <v>36</v>
      </c>
      <c r="N1026" t="s">
        <v>95</v>
      </c>
      <c r="O1026">
        <f>Table2[[#This Row],[check_out_date]]-Table2[[#This Row],[check_in_date]]</f>
        <v>9</v>
      </c>
      <c r="P1026">
        <f>Table2[[#This Row],[num_adults]]+Table2[[#This Row],[num_children]]</f>
        <v>5</v>
      </c>
      <c r="Q1026" s="3">
        <f>IF(OR(Table2[[#This Row],[booking_status]]="confirmed",Table2[[#This Row],[booking_status]]="checked-out"),Table2[[#This Row],[room_rate_per_night]]*Table2[[#This Row],[Num_Nights]],0)</f>
        <v>1764.45</v>
      </c>
      <c r="R1026" t="str" cm="1">
        <f t="array" ref="R1026">IFERROR(_xlfn.IFS(Table2[[#This Row],[booking_status]]="confirmed","Expected",Table2[[#This Row],[booking_status]]="checked-out","Actual"),"No Revenue")</f>
        <v>Expected</v>
      </c>
      <c r="S1026" s="4">
        <f>Table2[[#This Row],[Revenue_Amount]]/Table2[[#This Row],[Num_Nights]]</f>
        <v>196.05</v>
      </c>
    </row>
    <row r="1027" spans="1:19" x14ac:dyDescent="0.3">
      <c r="A1027">
        <v>1026</v>
      </c>
      <c r="B1027" t="s">
        <v>37</v>
      </c>
      <c r="C1027" s="9">
        <v>45011</v>
      </c>
      <c r="D1027" s="9">
        <v>45017</v>
      </c>
      <c r="E1027" s="10">
        <v>44938</v>
      </c>
      <c r="F1027" t="s">
        <v>49</v>
      </c>
      <c r="G1027">
        <v>77.17</v>
      </c>
      <c r="H1027">
        <v>3</v>
      </c>
      <c r="I1027">
        <v>0</v>
      </c>
      <c r="J1027" t="s">
        <v>28</v>
      </c>
      <c r="K1027" t="s">
        <v>29</v>
      </c>
      <c r="L1027" t="s">
        <v>60</v>
      </c>
      <c r="M1027" t="s">
        <v>36</v>
      </c>
      <c r="N1027" t="s">
        <v>41</v>
      </c>
      <c r="O1027">
        <f>Table2[[#This Row],[check_out_date]]-Table2[[#This Row],[check_in_date]]</f>
        <v>6</v>
      </c>
      <c r="P1027">
        <f>Table2[[#This Row],[num_adults]]+Table2[[#This Row],[num_children]]</f>
        <v>3</v>
      </c>
      <c r="Q1027" s="3">
        <f>IF(OR(Table2[[#This Row],[booking_status]]="confirmed",Table2[[#This Row],[booking_status]]="checked-out"),Table2[[#This Row],[room_rate_per_night]]*Table2[[#This Row],[Num_Nights]],0)</f>
        <v>0</v>
      </c>
      <c r="R1027" t="str" cm="1">
        <f t="array" ref="R1027">IFERROR(_xlfn.IFS(Table2[[#This Row],[booking_status]]="confirmed","Expected",Table2[[#This Row],[booking_status]]="checked-out","Actual"),"No Revenue")</f>
        <v>No Revenue</v>
      </c>
      <c r="S1027" s="4">
        <f>Table2[[#This Row],[Revenue_Amount]]/Table2[[#This Row],[Num_Nights]]</f>
        <v>0</v>
      </c>
    </row>
    <row r="1028" spans="1:19" x14ac:dyDescent="0.3">
      <c r="A1028">
        <v>1027</v>
      </c>
      <c r="B1028" t="s">
        <v>14</v>
      </c>
      <c r="C1028" s="9">
        <v>45113</v>
      </c>
      <c r="D1028" s="9">
        <v>45114</v>
      </c>
      <c r="E1028" s="10">
        <v>45097</v>
      </c>
      <c r="F1028" t="s">
        <v>18</v>
      </c>
      <c r="G1028">
        <v>216.72</v>
      </c>
      <c r="H1028">
        <v>1</v>
      </c>
      <c r="I1028">
        <v>0</v>
      </c>
      <c r="J1028" t="s">
        <v>28</v>
      </c>
      <c r="K1028" t="s">
        <v>99</v>
      </c>
      <c r="L1028" t="s">
        <v>21</v>
      </c>
      <c r="M1028" t="s">
        <v>36</v>
      </c>
      <c r="N1028" t="s">
        <v>45</v>
      </c>
      <c r="O1028">
        <f>Table2[[#This Row],[check_out_date]]-Table2[[#This Row],[check_in_date]]</f>
        <v>1</v>
      </c>
      <c r="P1028">
        <f>Table2[[#This Row],[num_adults]]+Table2[[#This Row],[num_children]]</f>
        <v>1</v>
      </c>
      <c r="Q1028" s="3">
        <f>IF(OR(Table2[[#This Row],[booking_status]]="confirmed",Table2[[#This Row],[booking_status]]="checked-out"),Table2[[#This Row],[room_rate_per_night]]*Table2[[#This Row],[Num_Nights]],0)</f>
        <v>216.72</v>
      </c>
      <c r="R1028" t="str" cm="1">
        <f t="array" ref="R1028">IFERROR(_xlfn.IFS(Table2[[#This Row],[booking_status]]="confirmed","Expected",Table2[[#This Row],[booking_status]]="checked-out","Actual"),"No Revenue")</f>
        <v>Expected</v>
      </c>
      <c r="S1028" s="4">
        <f>Table2[[#This Row],[Revenue_Amount]]/Table2[[#This Row],[Num_Nights]]</f>
        <v>216.72</v>
      </c>
    </row>
    <row r="1029" spans="1:19" x14ac:dyDescent="0.3">
      <c r="A1029">
        <v>1028</v>
      </c>
      <c r="B1029" t="s">
        <v>31</v>
      </c>
      <c r="C1029" s="9">
        <v>45036</v>
      </c>
      <c r="D1029" s="9">
        <v>45042</v>
      </c>
      <c r="E1029" s="10">
        <v>44981</v>
      </c>
      <c r="F1029" t="s">
        <v>27</v>
      </c>
      <c r="G1029">
        <v>126.85</v>
      </c>
      <c r="H1029">
        <v>2</v>
      </c>
      <c r="I1029">
        <v>1</v>
      </c>
      <c r="J1029" t="s">
        <v>28</v>
      </c>
      <c r="K1029" t="s">
        <v>44</v>
      </c>
      <c r="L1029" t="s">
        <v>56</v>
      </c>
      <c r="M1029" t="s">
        <v>22</v>
      </c>
      <c r="N1029" t="s">
        <v>41</v>
      </c>
      <c r="O1029">
        <f>Table2[[#This Row],[check_out_date]]-Table2[[#This Row],[check_in_date]]</f>
        <v>6</v>
      </c>
      <c r="P1029">
        <f>Table2[[#This Row],[num_adults]]+Table2[[#This Row],[num_children]]</f>
        <v>3</v>
      </c>
      <c r="Q1029" s="3">
        <f>IF(OR(Table2[[#This Row],[booking_status]]="confirmed",Table2[[#This Row],[booking_status]]="checked-out"),Table2[[#This Row],[room_rate_per_night]]*Table2[[#This Row],[Num_Nights]],0)</f>
        <v>761.09999999999991</v>
      </c>
      <c r="R1029" t="str" cm="1">
        <f t="array" ref="R1029">IFERROR(_xlfn.IFS(Table2[[#This Row],[booking_status]]="confirmed","Expected",Table2[[#This Row],[booking_status]]="checked-out","Actual"),"No Revenue")</f>
        <v>Actual</v>
      </c>
      <c r="S1029" s="4">
        <f>Table2[[#This Row],[Revenue_Amount]]/Table2[[#This Row],[Num_Nights]]</f>
        <v>126.84999999999998</v>
      </c>
    </row>
    <row r="1030" spans="1:19" x14ac:dyDescent="0.3">
      <c r="A1030">
        <v>1029</v>
      </c>
      <c r="B1030" t="s">
        <v>50</v>
      </c>
      <c r="C1030" s="9">
        <v>44941</v>
      </c>
      <c r="D1030" s="9">
        <v>44946</v>
      </c>
      <c r="E1030" s="10">
        <v>44910</v>
      </c>
      <c r="F1030" t="s">
        <v>27</v>
      </c>
      <c r="G1030">
        <v>214.97</v>
      </c>
      <c r="H1030">
        <v>3</v>
      </c>
      <c r="I1030">
        <v>0</v>
      </c>
      <c r="J1030" t="s">
        <v>55</v>
      </c>
      <c r="K1030" t="s">
        <v>44</v>
      </c>
      <c r="L1030" t="s">
        <v>21</v>
      </c>
      <c r="M1030" t="s">
        <v>36</v>
      </c>
      <c r="N1030" t="s">
        <v>23</v>
      </c>
      <c r="O1030">
        <f>Table2[[#This Row],[check_out_date]]-Table2[[#This Row],[check_in_date]]</f>
        <v>5</v>
      </c>
      <c r="P1030">
        <f>Table2[[#This Row],[num_adults]]+Table2[[#This Row],[num_children]]</f>
        <v>3</v>
      </c>
      <c r="Q1030" s="3">
        <f>IF(OR(Table2[[#This Row],[booking_status]]="confirmed",Table2[[#This Row],[booking_status]]="checked-out"),Table2[[#This Row],[room_rate_per_night]]*Table2[[#This Row],[Num_Nights]],0)</f>
        <v>1074.8499999999999</v>
      </c>
      <c r="R1030" t="str" cm="1">
        <f t="array" ref="R1030">IFERROR(_xlfn.IFS(Table2[[#This Row],[booking_status]]="confirmed","Expected",Table2[[#This Row],[booking_status]]="checked-out","Actual"),"No Revenue")</f>
        <v>Expected</v>
      </c>
      <c r="S1030" s="4">
        <f>Table2[[#This Row],[Revenue_Amount]]/Table2[[#This Row],[Num_Nights]]</f>
        <v>214.96999999999997</v>
      </c>
    </row>
    <row r="1031" spans="1:19" x14ac:dyDescent="0.3">
      <c r="A1031">
        <v>1030</v>
      </c>
      <c r="B1031" t="s">
        <v>14</v>
      </c>
      <c r="C1031" s="9">
        <v>45224</v>
      </c>
      <c r="D1031" s="9">
        <v>45234</v>
      </c>
      <c r="E1031" s="10">
        <v>45208</v>
      </c>
      <c r="F1031" t="s">
        <v>27</v>
      </c>
      <c r="G1031">
        <v>144.97999999999999</v>
      </c>
      <c r="H1031">
        <v>3</v>
      </c>
      <c r="I1031">
        <v>0</v>
      </c>
      <c r="J1031" t="s">
        <v>55</v>
      </c>
      <c r="K1031" t="s">
        <v>66</v>
      </c>
      <c r="L1031" t="s">
        <v>56</v>
      </c>
      <c r="M1031" t="s">
        <v>22</v>
      </c>
      <c r="N1031" t="s">
        <v>95</v>
      </c>
      <c r="O1031">
        <f>Table2[[#This Row],[check_out_date]]-Table2[[#This Row],[check_in_date]]</f>
        <v>10</v>
      </c>
      <c r="P1031">
        <f>Table2[[#This Row],[num_adults]]+Table2[[#This Row],[num_children]]</f>
        <v>3</v>
      </c>
      <c r="Q1031" s="3">
        <f>IF(OR(Table2[[#This Row],[booking_status]]="confirmed",Table2[[#This Row],[booking_status]]="checked-out"),Table2[[#This Row],[room_rate_per_night]]*Table2[[#This Row],[Num_Nights]],0)</f>
        <v>1449.8</v>
      </c>
      <c r="R1031" t="str" cm="1">
        <f t="array" ref="R1031">IFERROR(_xlfn.IFS(Table2[[#This Row],[booking_status]]="confirmed","Expected",Table2[[#This Row],[booking_status]]="checked-out","Actual"),"No Revenue")</f>
        <v>Actual</v>
      </c>
      <c r="S1031" s="4">
        <f>Table2[[#This Row],[Revenue_Amount]]/Table2[[#This Row],[Num_Nights]]</f>
        <v>144.97999999999999</v>
      </c>
    </row>
    <row r="1032" spans="1:19" x14ac:dyDescent="0.3">
      <c r="A1032">
        <v>1031</v>
      </c>
      <c r="B1032" t="s">
        <v>14</v>
      </c>
      <c r="C1032" s="9">
        <v>45056</v>
      </c>
      <c r="D1032" s="9">
        <v>45060</v>
      </c>
      <c r="E1032" s="10">
        <v>45034</v>
      </c>
      <c r="F1032" t="s">
        <v>18</v>
      </c>
      <c r="G1032">
        <v>178.02</v>
      </c>
      <c r="H1032">
        <v>3</v>
      </c>
      <c r="I1032">
        <v>1</v>
      </c>
      <c r="J1032" t="s">
        <v>19</v>
      </c>
      <c r="K1032" t="s">
        <v>44</v>
      </c>
      <c r="L1032" t="s">
        <v>56</v>
      </c>
      <c r="M1032" t="s">
        <v>36</v>
      </c>
      <c r="N1032" t="s">
        <v>23</v>
      </c>
      <c r="O1032">
        <f>Table2[[#This Row],[check_out_date]]-Table2[[#This Row],[check_in_date]]</f>
        <v>4</v>
      </c>
      <c r="P1032">
        <f>Table2[[#This Row],[num_adults]]+Table2[[#This Row],[num_children]]</f>
        <v>4</v>
      </c>
      <c r="Q1032" s="3">
        <f>IF(OR(Table2[[#This Row],[booking_status]]="confirmed",Table2[[#This Row],[booking_status]]="checked-out"),Table2[[#This Row],[room_rate_per_night]]*Table2[[#This Row],[Num_Nights]],0)</f>
        <v>712.08</v>
      </c>
      <c r="R1032" t="str" cm="1">
        <f t="array" ref="R1032">IFERROR(_xlfn.IFS(Table2[[#This Row],[booking_status]]="confirmed","Expected",Table2[[#This Row],[booking_status]]="checked-out","Actual"),"No Revenue")</f>
        <v>Actual</v>
      </c>
      <c r="S1032" s="4">
        <f>Table2[[#This Row],[Revenue_Amount]]/Table2[[#This Row],[Num_Nights]]</f>
        <v>178.02</v>
      </c>
    </row>
    <row r="1033" spans="1:19" x14ac:dyDescent="0.3">
      <c r="A1033">
        <v>1032</v>
      </c>
      <c r="B1033" t="s">
        <v>50</v>
      </c>
      <c r="C1033" s="9">
        <v>45024</v>
      </c>
      <c r="D1033" s="9">
        <v>45034</v>
      </c>
      <c r="E1033" s="10">
        <v>45013</v>
      </c>
      <c r="F1033" t="s">
        <v>49</v>
      </c>
      <c r="G1033">
        <v>114.33</v>
      </c>
      <c r="H1033">
        <v>2</v>
      </c>
      <c r="I1033">
        <v>0</v>
      </c>
      <c r="J1033" t="s">
        <v>28</v>
      </c>
      <c r="K1033" t="s">
        <v>99</v>
      </c>
      <c r="L1033" t="s">
        <v>21</v>
      </c>
      <c r="M1033" t="s">
        <v>22</v>
      </c>
      <c r="N1033" t="s">
        <v>95</v>
      </c>
      <c r="O1033">
        <f>Table2[[#This Row],[check_out_date]]-Table2[[#This Row],[check_in_date]]</f>
        <v>10</v>
      </c>
      <c r="P1033">
        <f>Table2[[#This Row],[num_adults]]+Table2[[#This Row],[num_children]]</f>
        <v>2</v>
      </c>
      <c r="Q1033" s="3">
        <f>IF(OR(Table2[[#This Row],[booking_status]]="confirmed",Table2[[#This Row],[booking_status]]="checked-out"),Table2[[#This Row],[room_rate_per_night]]*Table2[[#This Row],[Num_Nights]],0)</f>
        <v>1143.3</v>
      </c>
      <c r="R1033" t="str" cm="1">
        <f t="array" ref="R1033">IFERROR(_xlfn.IFS(Table2[[#This Row],[booking_status]]="confirmed","Expected",Table2[[#This Row],[booking_status]]="checked-out","Actual"),"No Revenue")</f>
        <v>Expected</v>
      </c>
      <c r="S1033" s="4">
        <f>Table2[[#This Row],[Revenue_Amount]]/Table2[[#This Row],[Num_Nights]]</f>
        <v>114.33</v>
      </c>
    </row>
    <row r="1034" spans="1:19" x14ac:dyDescent="0.3">
      <c r="A1034">
        <v>1033</v>
      </c>
      <c r="B1034" t="s">
        <v>31</v>
      </c>
      <c r="C1034" s="9">
        <v>45290</v>
      </c>
      <c r="D1034" s="9">
        <v>45294</v>
      </c>
      <c r="E1034" s="10">
        <v>45281</v>
      </c>
      <c r="F1034" t="s">
        <v>27</v>
      </c>
      <c r="G1034">
        <v>121.31</v>
      </c>
      <c r="H1034">
        <v>2</v>
      </c>
      <c r="I1034">
        <v>0</v>
      </c>
      <c r="J1034" t="s">
        <v>55</v>
      </c>
      <c r="K1034" t="s">
        <v>66</v>
      </c>
      <c r="L1034" t="s">
        <v>56</v>
      </c>
      <c r="M1034" t="s">
        <v>36</v>
      </c>
      <c r="N1034" t="s">
        <v>41</v>
      </c>
      <c r="O1034">
        <f>Table2[[#This Row],[check_out_date]]-Table2[[#This Row],[check_in_date]]</f>
        <v>4</v>
      </c>
      <c r="P1034">
        <f>Table2[[#This Row],[num_adults]]+Table2[[#This Row],[num_children]]</f>
        <v>2</v>
      </c>
      <c r="Q1034" s="3">
        <f>IF(OR(Table2[[#This Row],[booking_status]]="confirmed",Table2[[#This Row],[booking_status]]="checked-out"),Table2[[#This Row],[room_rate_per_night]]*Table2[[#This Row],[Num_Nights]],0)</f>
        <v>485.24</v>
      </c>
      <c r="R1034" t="str" cm="1">
        <f t="array" ref="R1034">IFERROR(_xlfn.IFS(Table2[[#This Row],[booking_status]]="confirmed","Expected",Table2[[#This Row],[booking_status]]="checked-out","Actual"),"No Revenue")</f>
        <v>Actual</v>
      </c>
      <c r="S1034" s="4">
        <f>Table2[[#This Row],[Revenue_Amount]]/Table2[[#This Row],[Num_Nights]]</f>
        <v>121.31</v>
      </c>
    </row>
    <row r="1035" spans="1:19" x14ac:dyDescent="0.3">
      <c r="A1035">
        <v>1034</v>
      </c>
      <c r="B1035" t="s">
        <v>14</v>
      </c>
      <c r="C1035" s="9">
        <v>45288</v>
      </c>
      <c r="D1035" s="9">
        <v>45292</v>
      </c>
      <c r="E1035" s="10">
        <v>45260</v>
      </c>
      <c r="F1035" t="s">
        <v>49</v>
      </c>
      <c r="G1035">
        <v>95.47</v>
      </c>
      <c r="H1035">
        <v>1</v>
      </c>
      <c r="I1035">
        <v>0</v>
      </c>
      <c r="J1035" t="s">
        <v>94</v>
      </c>
      <c r="K1035" t="s">
        <v>44</v>
      </c>
      <c r="L1035" t="s">
        <v>21</v>
      </c>
      <c r="M1035" t="s">
        <v>22</v>
      </c>
      <c r="N1035" t="s">
        <v>41</v>
      </c>
      <c r="O1035">
        <f>Table2[[#This Row],[check_out_date]]-Table2[[#This Row],[check_in_date]]</f>
        <v>4</v>
      </c>
      <c r="P1035">
        <f>Table2[[#This Row],[num_adults]]+Table2[[#This Row],[num_children]]</f>
        <v>1</v>
      </c>
      <c r="Q1035" s="3">
        <f>IF(OR(Table2[[#This Row],[booking_status]]="confirmed",Table2[[#This Row],[booking_status]]="checked-out"),Table2[[#This Row],[room_rate_per_night]]*Table2[[#This Row],[Num_Nights]],0)</f>
        <v>381.88</v>
      </c>
      <c r="R1035" t="str" cm="1">
        <f t="array" ref="R1035">IFERROR(_xlfn.IFS(Table2[[#This Row],[booking_status]]="confirmed","Expected",Table2[[#This Row],[booking_status]]="checked-out","Actual"),"No Revenue")</f>
        <v>Expected</v>
      </c>
      <c r="S1035" s="4">
        <f>Table2[[#This Row],[Revenue_Amount]]/Table2[[#This Row],[Num_Nights]]</f>
        <v>95.47</v>
      </c>
    </row>
    <row r="1036" spans="1:19" x14ac:dyDescent="0.3">
      <c r="A1036">
        <v>1035</v>
      </c>
      <c r="B1036" t="s">
        <v>50</v>
      </c>
      <c r="C1036" s="9">
        <v>45108</v>
      </c>
      <c r="D1036" s="9">
        <v>45112</v>
      </c>
      <c r="E1036" s="10">
        <v>45082</v>
      </c>
      <c r="F1036" t="s">
        <v>49</v>
      </c>
      <c r="G1036">
        <v>107.72</v>
      </c>
      <c r="H1036">
        <v>2</v>
      </c>
      <c r="I1036">
        <v>2</v>
      </c>
      <c r="J1036" t="s">
        <v>55</v>
      </c>
      <c r="K1036" t="s">
        <v>29</v>
      </c>
      <c r="L1036" t="s">
        <v>56</v>
      </c>
      <c r="M1036" t="s">
        <v>36</v>
      </c>
      <c r="N1036" t="s">
        <v>41</v>
      </c>
      <c r="O1036">
        <f>Table2[[#This Row],[check_out_date]]-Table2[[#This Row],[check_in_date]]</f>
        <v>4</v>
      </c>
      <c r="P1036">
        <f>Table2[[#This Row],[num_adults]]+Table2[[#This Row],[num_children]]</f>
        <v>4</v>
      </c>
      <c r="Q1036" s="3">
        <f>IF(OR(Table2[[#This Row],[booking_status]]="confirmed",Table2[[#This Row],[booking_status]]="checked-out"),Table2[[#This Row],[room_rate_per_night]]*Table2[[#This Row],[Num_Nights]],0)</f>
        <v>430.88</v>
      </c>
      <c r="R1036" t="str" cm="1">
        <f t="array" ref="R1036">IFERROR(_xlfn.IFS(Table2[[#This Row],[booking_status]]="confirmed","Expected",Table2[[#This Row],[booking_status]]="checked-out","Actual"),"No Revenue")</f>
        <v>Actual</v>
      </c>
      <c r="S1036" s="4">
        <f>Table2[[#This Row],[Revenue_Amount]]/Table2[[#This Row],[Num_Nights]]</f>
        <v>107.72</v>
      </c>
    </row>
    <row r="1037" spans="1:19" x14ac:dyDescent="0.3">
      <c r="A1037">
        <v>1036</v>
      </c>
      <c r="B1037" t="s">
        <v>37</v>
      </c>
      <c r="C1037" s="9">
        <v>45156</v>
      </c>
      <c r="D1037" s="9">
        <v>45162</v>
      </c>
      <c r="E1037" s="10">
        <v>45111</v>
      </c>
      <c r="F1037" t="s">
        <v>54</v>
      </c>
      <c r="G1037">
        <v>328.06</v>
      </c>
      <c r="H1037">
        <v>3</v>
      </c>
      <c r="I1037">
        <v>0</v>
      </c>
      <c r="J1037" t="s">
        <v>94</v>
      </c>
      <c r="K1037" t="s">
        <v>66</v>
      </c>
      <c r="L1037" t="s">
        <v>21</v>
      </c>
      <c r="M1037" t="s">
        <v>36</v>
      </c>
      <c r="N1037" t="s">
        <v>41</v>
      </c>
      <c r="O1037">
        <f>Table2[[#This Row],[check_out_date]]-Table2[[#This Row],[check_in_date]]</f>
        <v>6</v>
      </c>
      <c r="P1037">
        <f>Table2[[#This Row],[num_adults]]+Table2[[#This Row],[num_children]]</f>
        <v>3</v>
      </c>
      <c r="Q1037" s="3">
        <f>IF(OR(Table2[[#This Row],[booking_status]]="confirmed",Table2[[#This Row],[booking_status]]="checked-out"),Table2[[#This Row],[room_rate_per_night]]*Table2[[#This Row],[Num_Nights]],0)</f>
        <v>1968.3600000000001</v>
      </c>
      <c r="R1037" t="str" cm="1">
        <f t="array" ref="R1037">IFERROR(_xlfn.IFS(Table2[[#This Row],[booking_status]]="confirmed","Expected",Table2[[#This Row],[booking_status]]="checked-out","Actual"),"No Revenue")</f>
        <v>Expected</v>
      </c>
      <c r="S1037" s="4">
        <f>Table2[[#This Row],[Revenue_Amount]]/Table2[[#This Row],[Num_Nights]]</f>
        <v>328.06</v>
      </c>
    </row>
    <row r="1038" spans="1:19" hidden="1" x14ac:dyDescent="0.3">
      <c r="A1038">
        <v>1037</v>
      </c>
      <c r="B1038" t="s">
        <v>31</v>
      </c>
      <c r="C1038" s="9">
        <v>45147</v>
      </c>
      <c r="D1038" s="9">
        <v>45149</v>
      </c>
      <c r="E1038" s="10">
        <v>45124</v>
      </c>
      <c r="F1038" t="s">
        <v>49</v>
      </c>
      <c r="G1038">
        <v>62.38</v>
      </c>
      <c r="H1038">
        <v>2</v>
      </c>
      <c r="I1038">
        <v>0</v>
      </c>
      <c r="J1038" t="s">
        <v>35</v>
      </c>
      <c r="K1038" t="s">
        <v>99</v>
      </c>
      <c r="L1038" t="s">
        <v>21</v>
      </c>
      <c r="M1038" t="s">
        <v>36</v>
      </c>
      <c r="N1038" t="s">
        <v>30</v>
      </c>
      <c r="O1038">
        <f>Table2[[#This Row],[check_out_date]]-Table2[[#This Row],[check_in_date]]</f>
        <v>2</v>
      </c>
      <c r="P1038">
        <f>Table2[[#This Row],[num_adults]]+Table2[[#This Row],[num_children]]</f>
        <v>2</v>
      </c>
      <c r="Q1038" s="3">
        <f>IF(OR(Table2[[#This Row],[booking_status]]="confirmed",Table2[[#This Row],[booking_status]]="checked-out"),Table2[[#This Row],[room_rate_per_night]]*Table2[[#This Row],[Num_Nights]],0)</f>
        <v>124.76</v>
      </c>
      <c r="R1038" t="str" cm="1">
        <f t="array" ref="R1038">IFERROR(_xlfn.IFS(Table2[[#This Row],[booking_status]]="confirmed","Expected",Table2[[#This Row],[booking_status]]="checked-out","Actual"),"No Revenue")</f>
        <v>Expected</v>
      </c>
      <c r="S1038" s="4">
        <f>Table2[[#This Row],[Revenue_Amount]]/Table2[[#This Row],[Num_Nights]]</f>
        <v>62.38</v>
      </c>
    </row>
    <row r="1039" spans="1:19" x14ac:dyDescent="0.3">
      <c r="A1039">
        <v>1038</v>
      </c>
      <c r="B1039" t="s">
        <v>50</v>
      </c>
      <c r="C1039" s="9">
        <v>44988</v>
      </c>
      <c r="D1039" s="9">
        <v>44989</v>
      </c>
      <c r="E1039" s="10">
        <v>44976</v>
      </c>
      <c r="F1039" t="s">
        <v>18</v>
      </c>
      <c r="G1039">
        <v>232.03</v>
      </c>
      <c r="H1039">
        <v>4</v>
      </c>
      <c r="I1039">
        <v>0</v>
      </c>
      <c r="J1039" t="s">
        <v>94</v>
      </c>
      <c r="K1039" t="s">
        <v>20</v>
      </c>
      <c r="L1039" t="s">
        <v>21</v>
      </c>
      <c r="M1039" t="s">
        <v>36</v>
      </c>
      <c r="N1039" t="s">
        <v>95</v>
      </c>
      <c r="O1039">
        <f>Table2[[#This Row],[check_out_date]]-Table2[[#This Row],[check_in_date]]</f>
        <v>1</v>
      </c>
      <c r="P1039">
        <f>Table2[[#This Row],[num_adults]]+Table2[[#This Row],[num_children]]</f>
        <v>4</v>
      </c>
      <c r="Q1039" s="3">
        <f>IF(OR(Table2[[#This Row],[booking_status]]="confirmed",Table2[[#This Row],[booking_status]]="checked-out"),Table2[[#This Row],[room_rate_per_night]]*Table2[[#This Row],[Num_Nights]],0)</f>
        <v>232.03</v>
      </c>
      <c r="R1039" t="str" cm="1">
        <f t="array" ref="R1039">IFERROR(_xlfn.IFS(Table2[[#This Row],[booking_status]]="confirmed","Expected",Table2[[#This Row],[booking_status]]="checked-out","Actual"),"No Revenue")</f>
        <v>Expected</v>
      </c>
      <c r="S1039" s="4">
        <f>Table2[[#This Row],[Revenue_Amount]]/Table2[[#This Row],[Num_Nights]]</f>
        <v>232.03</v>
      </c>
    </row>
    <row r="1040" spans="1:19" x14ac:dyDescent="0.3">
      <c r="A1040">
        <v>1039</v>
      </c>
      <c r="B1040" t="s">
        <v>31</v>
      </c>
      <c r="C1040" s="9">
        <v>45150</v>
      </c>
      <c r="D1040" s="9">
        <v>45161</v>
      </c>
      <c r="E1040" s="10">
        <v>45093</v>
      </c>
      <c r="F1040" t="s">
        <v>27</v>
      </c>
      <c r="G1040">
        <v>134.38</v>
      </c>
      <c r="H1040">
        <v>4</v>
      </c>
      <c r="I1040">
        <v>1</v>
      </c>
      <c r="J1040" t="s">
        <v>55</v>
      </c>
      <c r="K1040" t="s">
        <v>66</v>
      </c>
      <c r="L1040" t="s">
        <v>21</v>
      </c>
      <c r="M1040" t="s">
        <v>36</v>
      </c>
      <c r="N1040" t="s">
        <v>45</v>
      </c>
      <c r="O1040">
        <f>Table2[[#This Row],[check_out_date]]-Table2[[#This Row],[check_in_date]]</f>
        <v>11</v>
      </c>
      <c r="P1040">
        <f>Table2[[#This Row],[num_adults]]+Table2[[#This Row],[num_children]]</f>
        <v>5</v>
      </c>
      <c r="Q1040" s="3">
        <f>IF(OR(Table2[[#This Row],[booking_status]]="confirmed",Table2[[#This Row],[booking_status]]="checked-out"),Table2[[#This Row],[room_rate_per_night]]*Table2[[#This Row],[Num_Nights]],0)</f>
        <v>1478.1799999999998</v>
      </c>
      <c r="R1040" t="str" cm="1">
        <f t="array" ref="R1040">IFERROR(_xlfn.IFS(Table2[[#This Row],[booking_status]]="confirmed","Expected",Table2[[#This Row],[booking_status]]="checked-out","Actual"),"No Revenue")</f>
        <v>Expected</v>
      </c>
      <c r="S1040" s="4">
        <f>Table2[[#This Row],[Revenue_Amount]]/Table2[[#This Row],[Num_Nights]]</f>
        <v>134.38</v>
      </c>
    </row>
    <row r="1041" spans="1:19" x14ac:dyDescent="0.3">
      <c r="A1041">
        <v>1040</v>
      </c>
      <c r="B1041" t="s">
        <v>14</v>
      </c>
      <c r="C1041" s="9">
        <v>45129</v>
      </c>
      <c r="D1041" s="9">
        <v>45135</v>
      </c>
      <c r="E1041" s="10">
        <v>45112</v>
      </c>
      <c r="F1041" t="s">
        <v>49</v>
      </c>
      <c r="G1041">
        <v>61.56</v>
      </c>
      <c r="H1041">
        <v>2</v>
      </c>
      <c r="I1041">
        <v>0</v>
      </c>
      <c r="J1041" t="s">
        <v>55</v>
      </c>
      <c r="K1041" t="s">
        <v>29</v>
      </c>
      <c r="L1041" t="s">
        <v>70</v>
      </c>
      <c r="M1041" t="s">
        <v>36</v>
      </c>
      <c r="N1041" t="s">
        <v>41</v>
      </c>
      <c r="O1041">
        <f>Table2[[#This Row],[check_out_date]]-Table2[[#This Row],[check_in_date]]</f>
        <v>6</v>
      </c>
      <c r="P1041">
        <f>Table2[[#This Row],[num_adults]]+Table2[[#This Row],[num_children]]</f>
        <v>2</v>
      </c>
      <c r="Q1041" s="3">
        <f>IF(OR(Table2[[#This Row],[booking_status]]="confirmed",Table2[[#This Row],[booking_status]]="checked-out"),Table2[[#This Row],[room_rate_per_night]]*Table2[[#This Row],[Num_Nights]],0)</f>
        <v>0</v>
      </c>
      <c r="R1041" t="str" cm="1">
        <f t="array" ref="R1041">IFERROR(_xlfn.IFS(Table2[[#This Row],[booking_status]]="confirmed","Expected",Table2[[#This Row],[booking_status]]="checked-out","Actual"),"No Revenue")</f>
        <v>No Revenue</v>
      </c>
      <c r="S1041" s="4">
        <f>Table2[[#This Row],[Revenue_Amount]]/Table2[[#This Row],[Num_Nights]]</f>
        <v>0</v>
      </c>
    </row>
    <row r="1042" spans="1:19" x14ac:dyDescent="0.3">
      <c r="A1042">
        <v>1041</v>
      </c>
      <c r="B1042" t="s">
        <v>14</v>
      </c>
      <c r="C1042" s="9">
        <v>45133</v>
      </c>
      <c r="D1042" s="9">
        <v>45135</v>
      </c>
      <c r="E1042" s="10">
        <v>45075</v>
      </c>
      <c r="F1042" t="s">
        <v>27</v>
      </c>
      <c r="G1042">
        <v>176</v>
      </c>
      <c r="H1042">
        <v>1</v>
      </c>
      <c r="I1042">
        <v>3</v>
      </c>
      <c r="J1042" t="s">
        <v>19</v>
      </c>
      <c r="K1042" t="s">
        <v>99</v>
      </c>
      <c r="L1042" t="s">
        <v>56</v>
      </c>
      <c r="M1042" t="s">
        <v>36</v>
      </c>
      <c r="N1042" t="s">
        <v>41</v>
      </c>
      <c r="O1042">
        <f>Table2[[#This Row],[check_out_date]]-Table2[[#This Row],[check_in_date]]</f>
        <v>2</v>
      </c>
      <c r="P1042">
        <f>Table2[[#This Row],[num_adults]]+Table2[[#This Row],[num_children]]</f>
        <v>4</v>
      </c>
      <c r="Q1042" s="3">
        <f>IF(OR(Table2[[#This Row],[booking_status]]="confirmed",Table2[[#This Row],[booking_status]]="checked-out"),Table2[[#This Row],[room_rate_per_night]]*Table2[[#This Row],[Num_Nights]],0)</f>
        <v>352</v>
      </c>
      <c r="R1042" t="str" cm="1">
        <f t="array" ref="R1042">IFERROR(_xlfn.IFS(Table2[[#This Row],[booking_status]]="confirmed","Expected",Table2[[#This Row],[booking_status]]="checked-out","Actual"),"No Revenue")</f>
        <v>Actual</v>
      </c>
      <c r="S1042" s="4">
        <f>Table2[[#This Row],[Revenue_Amount]]/Table2[[#This Row],[Num_Nights]]</f>
        <v>176</v>
      </c>
    </row>
    <row r="1043" spans="1:19" hidden="1" x14ac:dyDescent="0.3">
      <c r="A1043">
        <v>1042</v>
      </c>
      <c r="B1043" t="s">
        <v>37</v>
      </c>
      <c r="C1043" s="9">
        <v>45090</v>
      </c>
      <c r="D1043" s="9">
        <v>45094</v>
      </c>
      <c r="E1043" s="10">
        <v>45065</v>
      </c>
      <c r="F1043" t="s">
        <v>49</v>
      </c>
      <c r="G1043">
        <v>119.16</v>
      </c>
      <c r="H1043">
        <v>4</v>
      </c>
      <c r="I1043">
        <v>1</v>
      </c>
      <c r="J1043" t="s">
        <v>35</v>
      </c>
      <c r="K1043" t="s">
        <v>20</v>
      </c>
      <c r="L1043" t="s">
        <v>21</v>
      </c>
      <c r="M1043" t="s">
        <v>36</v>
      </c>
      <c r="N1043" t="s">
        <v>41</v>
      </c>
      <c r="O1043">
        <f>Table2[[#This Row],[check_out_date]]-Table2[[#This Row],[check_in_date]]</f>
        <v>4</v>
      </c>
      <c r="P1043">
        <f>Table2[[#This Row],[num_adults]]+Table2[[#This Row],[num_children]]</f>
        <v>5</v>
      </c>
      <c r="Q1043" s="3">
        <f>IF(OR(Table2[[#This Row],[booking_status]]="confirmed",Table2[[#This Row],[booking_status]]="checked-out"),Table2[[#This Row],[room_rate_per_night]]*Table2[[#This Row],[Num_Nights]],0)</f>
        <v>476.64</v>
      </c>
      <c r="R1043" t="str" cm="1">
        <f t="array" ref="R1043">IFERROR(_xlfn.IFS(Table2[[#This Row],[booking_status]]="confirmed","Expected",Table2[[#This Row],[booking_status]]="checked-out","Actual"),"No Revenue")</f>
        <v>Expected</v>
      </c>
      <c r="S1043" s="4">
        <f>Table2[[#This Row],[Revenue_Amount]]/Table2[[#This Row],[Num_Nights]]</f>
        <v>119.16</v>
      </c>
    </row>
    <row r="1044" spans="1:19" x14ac:dyDescent="0.3">
      <c r="A1044">
        <v>1043</v>
      </c>
      <c r="B1044" t="s">
        <v>31</v>
      </c>
      <c r="C1044" s="9">
        <v>45078</v>
      </c>
      <c r="D1044" s="9">
        <v>45082</v>
      </c>
      <c r="E1044" s="10">
        <v>45058</v>
      </c>
      <c r="F1044" t="s">
        <v>49</v>
      </c>
      <c r="G1044">
        <v>109.38</v>
      </c>
      <c r="H1044">
        <v>2</v>
      </c>
      <c r="I1044">
        <v>3</v>
      </c>
      <c r="J1044" t="s">
        <v>55</v>
      </c>
      <c r="K1044" t="s">
        <v>29</v>
      </c>
      <c r="L1044" t="s">
        <v>21</v>
      </c>
      <c r="M1044" t="s">
        <v>22</v>
      </c>
      <c r="N1044" t="s">
        <v>41</v>
      </c>
      <c r="O1044">
        <f>Table2[[#This Row],[check_out_date]]-Table2[[#This Row],[check_in_date]]</f>
        <v>4</v>
      </c>
      <c r="P1044">
        <f>Table2[[#This Row],[num_adults]]+Table2[[#This Row],[num_children]]</f>
        <v>5</v>
      </c>
      <c r="Q1044" s="3">
        <f>IF(OR(Table2[[#This Row],[booking_status]]="confirmed",Table2[[#This Row],[booking_status]]="checked-out"),Table2[[#This Row],[room_rate_per_night]]*Table2[[#This Row],[Num_Nights]],0)</f>
        <v>437.52</v>
      </c>
      <c r="R1044" t="str" cm="1">
        <f t="array" ref="R1044">IFERROR(_xlfn.IFS(Table2[[#This Row],[booking_status]]="confirmed","Expected",Table2[[#This Row],[booking_status]]="checked-out","Actual"),"No Revenue")</f>
        <v>Expected</v>
      </c>
      <c r="S1044" s="4">
        <f>Table2[[#This Row],[Revenue_Amount]]/Table2[[#This Row],[Num_Nights]]</f>
        <v>109.38</v>
      </c>
    </row>
    <row r="1045" spans="1:19" x14ac:dyDescent="0.3">
      <c r="A1045">
        <v>1044</v>
      </c>
      <c r="B1045" t="s">
        <v>50</v>
      </c>
      <c r="C1045" s="9">
        <v>45241</v>
      </c>
      <c r="D1045" s="9">
        <v>45245</v>
      </c>
      <c r="E1045" s="10">
        <v>45229</v>
      </c>
      <c r="F1045" t="s">
        <v>54</v>
      </c>
      <c r="G1045">
        <v>355.1</v>
      </c>
      <c r="H1045">
        <v>1</v>
      </c>
      <c r="I1045">
        <v>1</v>
      </c>
      <c r="J1045" t="s">
        <v>28</v>
      </c>
      <c r="K1045" t="s">
        <v>29</v>
      </c>
      <c r="L1045" t="s">
        <v>21</v>
      </c>
      <c r="M1045" t="s">
        <v>22</v>
      </c>
      <c r="N1045" t="s">
        <v>30</v>
      </c>
      <c r="O1045">
        <f>Table2[[#This Row],[check_out_date]]-Table2[[#This Row],[check_in_date]]</f>
        <v>4</v>
      </c>
      <c r="P1045">
        <f>Table2[[#This Row],[num_adults]]+Table2[[#This Row],[num_children]]</f>
        <v>2</v>
      </c>
      <c r="Q1045" s="3">
        <f>IF(OR(Table2[[#This Row],[booking_status]]="confirmed",Table2[[#This Row],[booking_status]]="checked-out"),Table2[[#This Row],[room_rate_per_night]]*Table2[[#This Row],[Num_Nights]],0)</f>
        <v>1420.4</v>
      </c>
      <c r="R1045" t="str" cm="1">
        <f t="array" ref="R1045">IFERROR(_xlfn.IFS(Table2[[#This Row],[booking_status]]="confirmed","Expected",Table2[[#This Row],[booking_status]]="checked-out","Actual"),"No Revenue")</f>
        <v>Expected</v>
      </c>
      <c r="S1045" s="4">
        <f>Table2[[#This Row],[Revenue_Amount]]/Table2[[#This Row],[Num_Nights]]</f>
        <v>355.1</v>
      </c>
    </row>
    <row r="1046" spans="1:19" x14ac:dyDescent="0.3">
      <c r="A1046">
        <v>1045</v>
      </c>
      <c r="B1046" t="s">
        <v>50</v>
      </c>
      <c r="C1046" s="9">
        <v>45251</v>
      </c>
      <c r="D1046" s="9">
        <v>45253</v>
      </c>
      <c r="E1046" s="10">
        <v>45240</v>
      </c>
      <c r="F1046" t="s">
        <v>49</v>
      </c>
      <c r="G1046">
        <v>90.15</v>
      </c>
      <c r="H1046">
        <v>4</v>
      </c>
      <c r="I1046">
        <v>0</v>
      </c>
      <c r="J1046" t="s">
        <v>94</v>
      </c>
      <c r="K1046" t="s">
        <v>66</v>
      </c>
      <c r="L1046" t="s">
        <v>60</v>
      </c>
      <c r="M1046" t="s">
        <v>22</v>
      </c>
      <c r="N1046" t="s">
        <v>41</v>
      </c>
      <c r="O1046">
        <f>Table2[[#This Row],[check_out_date]]-Table2[[#This Row],[check_in_date]]</f>
        <v>2</v>
      </c>
      <c r="P1046">
        <f>Table2[[#This Row],[num_adults]]+Table2[[#This Row],[num_children]]</f>
        <v>4</v>
      </c>
      <c r="Q1046" s="3">
        <f>IF(OR(Table2[[#This Row],[booking_status]]="confirmed",Table2[[#This Row],[booking_status]]="checked-out"),Table2[[#This Row],[room_rate_per_night]]*Table2[[#This Row],[Num_Nights]],0)</f>
        <v>0</v>
      </c>
      <c r="R1046" t="str" cm="1">
        <f t="array" ref="R1046">IFERROR(_xlfn.IFS(Table2[[#This Row],[booking_status]]="confirmed","Expected",Table2[[#This Row],[booking_status]]="checked-out","Actual"),"No Revenue")</f>
        <v>No Revenue</v>
      </c>
      <c r="S1046" s="4">
        <f>Table2[[#This Row],[Revenue_Amount]]/Table2[[#This Row],[Num_Nights]]</f>
        <v>0</v>
      </c>
    </row>
    <row r="1047" spans="1:19" x14ac:dyDescent="0.3">
      <c r="A1047">
        <v>1046</v>
      </c>
      <c r="B1047" t="s">
        <v>37</v>
      </c>
      <c r="C1047" s="9">
        <v>45020</v>
      </c>
      <c r="D1047" s="9">
        <v>45026</v>
      </c>
      <c r="E1047" s="10">
        <v>45015</v>
      </c>
      <c r="F1047" t="s">
        <v>27</v>
      </c>
      <c r="G1047">
        <v>200.02</v>
      </c>
      <c r="H1047">
        <v>1</v>
      </c>
      <c r="I1047">
        <v>0</v>
      </c>
      <c r="J1047" t="s">
        <v>19</v>
      </c>
      <c r="K1047" t="s">
        <v>29</v>
      </c>
      <c r="L1047" t="s">
        <v>21</v>
      </c>
      <c r="M1047" t="s">
        <v>36</v>
      </c>
      <c r="N1047" t="s">
        <v>23</v>
      </c>
      <c r="O1047">
        <f>Table2[[#This Row],[check_out_date]]-Table2[[#This Row],[check_in_date]]</f>
        <v>6</v>
      </c>
      <c r="P1047">
        <f>Table2[[#This Row],[num_adults]]+Table2[[#This Row],[num_children]]</f>
        <v>1</v>
      </c>
      <c r="Q1047" s="3">
        <f>IF(OR(Table2[[#This Row],[booking_status]]="confirmed",Table2[[#This Row],[booking_status]]="checked-out"),Table2[[#This Row],[room_rate_per_night]]*Table2[[#This Row],[Num_Nights]],0)</f>
        <v>1200.1200000000001</v>
      </c>
      <c r="R1047" t="str" cm="1">
        <f t="array" ref="R1047">IFERROR(_xlfn.IFS(Table2[[#This Row],[booking_status]]="confirmed","Expected",Table2[[#This Row],[booking_status]]="checked-out","Actual"),"No Revenue")</f>
        <v>Expected</v>
      </c>
      <c r="S1047" s="4">
        <f>Table2[[#This Row],[Revenue_Amount]]/Table2[[#This Row],[Num_Nights]]</f>
        <v>200.02</v>
      </c>
    </row>
    <row r="1048" spans="1:19" x14ac:dyDescent="0.3">
      <c r="A1048">
        <v>1047</v>
      </c>
      <c r="B1048" t="s">
        <v>50</v>
      </c>
      <c r="C1048" s="9">
        <v>45134</v>
      </c>
      <c r="D1048" s="9">
        <v>45136</v>
      </c>
      <c r="E1048" s="10">
        <v>45097</v>
      </c>
      <c r="F1048" t="s">
        <v>27</v>
      </c>
      <c r="G1048">
        <v>160.41999999999999</v>
      </c>
      <c r="H1048">
        <v>2</v>
      </c>
      <c r="I1048">
        <v>1</v>
      </c>
      <c r="J1048" t="s">
        <v>28</v>
      </c>
      <c r="K1048" t="s">
        <v>44</v>
      </c>
      <c r="L1048" t="s">
        <v>21</v>
      </c>
      <c r="M1048" t="s">
        <v>36</v>
      </c>
      <c r="N1048" t="s">
        <v>41</v>
      </c>
      <c r="O1048">
        <f>Table2[[#This Row],[check_out_date]]-Table2[[#This Row],[check_in_date]]</f>
        <v>2</v>
      </c>
      <c r="P1048">
        <f>Table2[[#This Row],[num_adults]]+Table2[[#This Row],[num_children]]</f>
        <v>3</v>
      </c>
      <c r="Q1048" s="3">
        <f>IF(OR(Table2[[#This Row],[booking_status]]="confirmed",Table2[[#This Row],[booking_status]]="checked-out"),Table2[[#This Row],[room_rate_per_night]]*Table2[[#This Row],[Num_Nights]],0)</f>
        <v>320.83999999999997</v>
      </c>
      <c r="R1048" t="str" cm="1">
        <f t="array" ref="R1048">IFERROR(_xlfn.IFS(Table2[[#This Row],[booking_status]]="confirmed","Expected",Table2[[#This Row],[booking_status]]="checked-out","Actual"),"No Revenue")</f>
        <v>Expected</v>
      </c>
      <c r="S1048" s="4">
        <f>Table2[[#This Row],[Revenue_Amount]]/Table2[[#This Row],[Num_Nights]]</f>
        <v>160.41999999999999</v>
      </c>
    </row>
    <row r="1049" spans="1:19" x14ac:dyDescent="0.3">
      <c r="A1049">
        <v>1048</v>
      </c>
      <c r="B1049" t="s">
        <v>31</v>
      </c>
      <c r="C1049" s="9">
        <v>45052</v>
      </c>
      <c r="D1049" s="9">
        <v>45060</v>
      </c>
      <c r="E1049" s="10">
        <v>45009</v>
      </c>
      <c r="F1049" t="s">
        <v>54</v>
      </c>
      <c r="G1049">
        <v>288.42</v>
      </c>
      <c r="H1049">
        <v>2</v>
      </c>
      <c r="I1049">
        <v>2</v>
      </c>
      <c r="J1049" t="s">
        <v>19</v>
      </c>
      <c r="K1049" t="s">
        <v>99</v>
      </c>
      <c r="L1049" t="s">
        <v>56</v>
      </c>
      <c r="M1049" t="s">
        <v>36</v>
      </c>
      <c r="N1049" t="s">
        <v>23</v>
      </c>
      <c r="O1049">
        <f>Table2[[#This Row],[check_out_date]]-Table2[[#This Row],[check_in_date]]</f>
        <v>8</v>
      </c>
      <c r="P1049">
        <f>Table2[[#This Row],[num_adults]]+Table2[[#This Row],[num_children]]</f>
        <v>4</v>
      </c>
      <c r="Q1049" s="3">
        <f>IF(OR(Table2[[#This Row],[booking_status]]="confirmed",Table2[[#This Row],[booking_status]]="checked-out"),Table2[[#This Row],[room_rate_per_night]]*Table2[[#This Row],[Num_Nights]],0)</f>
        <v>2307.36</v>
      </c>
      <c r="R1049" t="str" cm="1">
        <f t="array" ref="R1049">IFERROR(_xlfn.IFS(Table2[[#This Row],[booking_status]]="confirmed","Expected",Table2[[#This Row],[booking_status]]="checked-out","Actual"),"No Revenue")</f>
        <v>Actual</v>
      </c>
      <c r="S1049" s="4">
        <f>Table2[[#This Row],[Revenue_Amount]]/Table2[[#This Row],[Num_Nights]]</f>
        <v>288.42</v>
      </c>
    </row>
    <row r="1050" spans="1:19" x14ac:dyDescent="0.3">
      <c r="A1050">
        <v>1049</v>
      </c>
      <c r="B1050" t="s">
        <v>37</v>
      </c>
      <c r="C1050" s="9">
        <v>45000</v>
      </c>
      <c r="D1050" s="9">
        <v>45003</v>
      </c>
      <c r="E1050" s="10">
        <v>44989</v>
      </c>
      <c r="F1050" t="s">
        <v>49</v>
      </c>
      <c r="G1050">
        <v>139.44999999999999</v>
      </c>
      <c r="H1050">
        <v>1</v>
      </c>
      <c r="I1050">
        <v>3</v>
      </c>
      <c r="J1050" t="s">
        <v>28</v>
      </c>
      <c r="K1050" t="s">
        <v>20</v>
      </c>
      <c r="L1050" t="s">
        <v>21</v>
      </c>
      <c r="M1050" t="s">
        <v>36</v>
      </c>
      <c r="N1050" t="s">
        <v>41</v>
      </c>
      <c r="O1050">
        <f>Table2[[#This Row],[check_out_date]]-Table2[[#This Row],[check_in_date]]</f>
        <v>3</v>
      </c>
      <c r="P1050">
        <f>Table2[[#This Row],[num_adults]]+Table2[[#This Row],[num_children]]</f>
        <v>4</v>
      </c>
      <c r="Q1050" s="3">
        <f>IF(OR(Table2[[#This Row],[booking_status]]="confirmed",Table2[[#This Row],[booking_status]]="checked-out"),Table2[[#This Row],[room_rate_per_night]]*Table2[[#This Row],[Num_Nights]],0)</f>
        <v>418.34999999999997</v>
      </c>
      <c r="R1050" t="str" cm="1">
        <f t="array" ref="R1050">IFERROR(_xlfn.IFS(Table2[[#This Row],[booking_status]]="confirmed","Expected",Table2[[#This Row],[booking_status]]="checked-out","Actual"),"No Revenue")</f>
        <v>Expected</v>
      </c>
      <c r="S1050" s="4">
        <f>Table2[[#This Row],[Revenue_Amount]]/Table2[[#This Row],[Num_Nights]]</f>
        <v>139.44999999999999</v>
      </c>
    </row>
    <row r="1051" spans="1:19" x14ac:dyDescent="0.3">
      <c r="A1051">
        <v>1050</v>
      </c>
      <c r="B1051" t="s">
        <v>31</v>
      </c>
      <c r="C1051" s="9">
        <v>45001</v>
      </c>
      <c r="D1051" s="9">
        <v>45003</v>
      </c>
      <c r="E1051" s="10">
        <v>44975</v>
      </c>
      <c r="F1051" t="s">
        <v>54</v>
      </c>
      <c r="G1051">
        <v>268.42</v>
      </c>
      <c r="H1051">
        <v>2</v>
      </c>
      <c r="I1051">
        <v>0</v>
      </c>
      <c r="J1051" t="s">
        <v>28</v>
      </c>
      <c r="K1051" t="s">
        <v>99</v>
      </c>
      <c r="L1051" t="s">
        <v>21</v>
      </c>
      <c r="M1051" t="s">
        <v>22</v>
      </c>
      <c r="N1051" t="s">
        <v>45</v>
      </c>
      <c r="O1051">
        <f>Table2[[#This Row],[check_out_date]]-Table2[[#This Row],[check_in_date]]</f>
        <v>2</v>
      </c>
      <c r="P1051">
        <f>Table2[[#This Row],[num_adults]]+Table2[[#This Row],[num_children]]</f>
        <v>2</v>
      </c>
      <c r="Q1051" s="3">
        <f>IF(OR(Table2[[#This Row],[booking_status]]="confirmed",Table2[[#This Row],[booking_status]]="checked-out"),Table2[[#This Row],[room_rate_per_night]]*Table2[[#This Row],[Num_Nights]],0)</f>
        <v>536.84</v>
      </c>
      <c r="R1051" t="str" cm="1">
        <f t="array" ref="R1051">IFERROR(_xlfn.IFS(Table2[[#This Row],[booking_status]]="confirmed","Expected",Table2[[#This Row],[booking_status]]="checked-out","Actual"),"No Revenue")</f>
        <v>Expected</v>
      </c>
      <c r="S1051" s="4">
        <f>Table2[[#This Row],[Revenue_Amount]]/Table2[[#This Row],[Num_Nights]]</f>
        <v>268.42</v>
      </c>
    </row>
    <row r="1052" spans="1:19" x14ac:dyDescent="0.3">
      <c r="A1052">
        <v>1051</v>
      </c>
      <c r="B1052" t="s">
        <v>50</v>
      </c>
      <c r="C1052" s="9">
        <v>45243</v>
      </c>
      <c r="D1052" s="9">
        <v>45248</v>
      </c>
      <c r="E1052" s="10">
        <v>45230</v>
      </c>
      <c r="F1052" t="s">
        <v>18</v>
      </c>
      <c r="G1052">
        <v>340.78</v>
      </c>
      <c r="H1052">
        <v>2</v>
      </c>
      <c r="I1052">
        <v>2</v>
      </c>
      <c r="J1052" t="s">
        <v>94</v>
      </c>
      <c r="K1052" t="s">
        <v>29</v>
      </c>
      <c r="L1052" t="s">
        <v>60</v>
      </c>
      <c r="M1052" t="s">
        <v>36</v>
      </c>
      <c r="N1052" t="s">
        <v>45</v>
      </c>
      <c r="O1052">
        <f>Table2[[#This Row],[check_out_date]]-Table2[[#This Row],[check_in_date]]</f>
        <v>5</v>
      </c>
      <c r="P1052">
        <f>Table2[[#This Row],[num_adults]]+Table2[[#This Row],[num_children]]</f>
        <v>4</v>
      </c>
      <c r="Q1052" s="3">
        <f>IF(OR(Table2[[#This Row],[booking_status]]="confirmed",Table2[[#This Row],[booking_status]]="checked-out"),Table2[[#This Row],[room_rate_per_night]]*Table2[[#This Row],[Num_Nights]],0)</f>
        <v>0</v>
      </c>
      <c r="R1052" t="str" cm="1">
        <f t="array" ref="R1052">IFERROR(_xlfn.IFS(Table2[[#This Row],[booking_status]]="confirmed","Expected",Table2[[#This Row],[booking_status]]="checked-out","Actual"),"No Revenue")</f>
        <v>No Revenue</v>
      </c>
      <c r="S1052" s="4">
        <f>Table2[[#This Row],[Revenue_Amount]]/Table2[[#This Row],[Num_Nights]]</f>
        <v>0</v>
      </c>
    </row>
    <row r="1053" spans="1:19" hidden="1" x14ac:dyDescent="0.3">
      <c r="A1053">
        <v>1052</v>
      </c>
      <c r="B1053" t="s">
        <v>31</v>
      </c>
      <c r="C1053" s="9">
        <v>45236</v>
      </c>
      <c r="D1053" s="9">
        <v>45244</v>
      </c>
      <c r="E1053" s="10">
        <v>45234</v>
      </c>
      <c r="F1053" t="s">
        <v>27</v>
      </c>
      <c r="G1053">
        <v>129.44</v>
      </c>
      <c r="H1053">
        <v>4</v>
      </c>
      <c r="I1053">
        <v>0</v>
      </c>
      <c r="J1053" t="s">
        <v>35</v>
      </c>
      <c r="K1053" t="s">
        <v>99</v>
      </c>
      <c r="L1053" t="s">
        <v>21</v>
      </c>
      <c r="M1053" t="s">
        <v>36</v>
      </c>
      <c r="N1053" t="s">
        <v>41</v>
      </c>
      <c r="O1053">
        <f>Table2[[#This Row],[check_out_date]]-Table2[[#This Row],[check_in_date]]</f>
        <v>8</v>
      </c>
      <c r="P1053">
        <f>Table2[[#This Row],[num_adults]]+Table2[[#This Row],[num_children]]</f>
        <v>4</v>
      </c>
      <c r="Q1053" s="3">
        <f>IF(OR(Table2[[#This Row],[booking_status]]="confirmed",Table2[[#This Row],[booking_status]]="checked-out"),Table2[[#This Row],[room_rate_per_night]]*Table2[[#This Row],[Num_Nights]],0)</f>
        <v>1035.52</v>
      </c>
      <c r="R1053" t="str" cm="1">
        <f t="array" ref="R1053">IFERROR(_xlfn.IFS(Table2[[#This Row],[booking_status]]="confirmed","Expected",Table2[[#This Row],[booking_status]]="checked-out","Actual"),"No Revenue")</f>
        <v>Expected</v>
      </c>
      <c r="S1053" s="4">
        <f>Table2[[#This Row],[Revenue_Amount]]/Table2[[#This Row],[Num_Nights]]</f>
        <v>129.44</v>
      </c>
    </row>
    <row r="1054" spans="1:19" x14ac:dyDescent="0.3">
      <c r="A1054">
        <v>1053</v>
      </c>
      <c r="B1054" t="s">
        <v>31</v>
      </c>
      <c r="C1054" s="9">
        <v>44991</v>
      </c>
      <c r="D1054" s="9">
        <v>44999</v>
      </c>
      <c r="E1054" s="10">
        <v>44966</v>
      </c>
      <c r="F1054" t="s">
        <v>18</v>
      </c>
      <c r="G1054">
        <v>228.62</v>
      </c>
      <c r="H1054">
        <v>2</v>
      </c>
      <c r="I1054">
        <v>0</v>
      </c>
      <c r="J1054" t="s">
        <v>19</v>
      </c>
      <c r="K1054" t="s">
        <v>44</v>
      </c>
      <c r="L1054" t="s">
        <v>21</v>
      </c>
      <c r="M1054" t="s">
        <v>22</v>
      </c>
      <c r="N1054" t="s">
        <v>23</v>
      </c>
      <c r="O1054">
        <f>Table2[[#This Row],[check_out_date]]-Table2[[#This Row],[check_in_date]]</f>
        <v>8</v>
      </c>
      <c r="P1054">
        <f>Table2[[#This Row],[num_adults]]+Table2[[#This Row],[num_children]]</f>
        <v>2</v>
      </c>
      <c r="Q1054" s="3">
        <f>IF(OR(Table2[[#This Row],[booking_status]]="confirmed",Table2[[#This Row],[booking_status]]="checked-out"),Table2[[#This Row],[room_rate_per_night]]*Table2[[#This Row],[Num_Nights]],0)</f>
        <v>1828.96</v>
      </c>
      <c r="R1054" t="str" cm="1">
        <f t="array" ref="R1054">IFERROR(_xlfn.IFS(Table2[[#This Row],[booking_status]]="confirmed","Expected",Table2[[#This Row],[booking_status]]="checked-out","Actual"),"No Revenue")</f>
        <v>Expected</v>
      </c>
      <c r="S1054" s="4">
        <f>Table2[[#This Row],[Revenue_Amount]]/Table2[[#This Row],[Num_Nights]]</f>
        <v>228.62</v>
      </c>
    </row>
    <row r="1055" spans="1:19" x14ac:dyDescent="0.3">
      <c r="A1055">
        <v>1054</v>
      </c>
      <c r="B1055" t="s">
        <v>14</v>
      </c>
      <c r="C1055" s="9">
        <v>45254</v>
      </c>
      <c r="D1055" s="9">
        <v>45259</v>
      </c>
      <c r="E1055" s="10">
        <v>45224</v>
      </c>
      <c r="F1055" t="s">
        <v>27</v>
      </c>
      <c r="G1055">
        <v>185.48</v>
      </c>
      <c r="H1055">
        <v>3</v>
      </c>
      <c r="I1055">
        <v>0</v>
      </c>
      <c r="J1055" t="s">
        <v>94</v>
      </c>
      <c r="K1055" t="s">
        <v>44</v>
      </c>
      <c r="L1055" t="s">
        <v>21</v>
      </c>
      <c r="M1055" t="s">
        <v>36</v>
      </c>
      <c r="N1055" t="s">
        <v>41</v>
      </c>
      <c r="O1055">
        <f>Table2[[#This Row],[check_out_date]]-Table2[[#This Row],[check_in_date]]</f>
        <v>5</v>
      </c>
      <c r="P1055">
        <f>Table2[[#This Row],[num_adults]]+Table2[[#This Row],[num_children]]</f>
        <v>3</v>
      </c>
      <c r="Q1055" s="3">
        <f>IF(OR(Table2[[#This Row],[booking_status]]="confirmed",Table2[[#This Row],[booking_status]]="checked-out"),Table2[[#This Row],[room_rate_per_night]]*Table2[[#This Row],[Num_Nights]],0)</f>
        <v>927.4</v>
      </c>
      <c r="R1055" t="str" cm="1">
        <f t="array" ref="R1055">IFERROR(_xlfn.IFS(Table2[[#This Row],[booking_status]]="confirmed","Expected",Table2[[#This Row],[booking_status]]="checked-out","Actual"),"No Revenue")</f>
        <v>Expected</v>
      </c>
      <c r="S1055" s="4">
        <f>Table2[[#This Row],[Revenue_Amount]]/Table2[[#This Row],[Num_Nights]]</f>
        <v>185.48</v>
      </c>
    </row>
    <row r="1056" spans="1:19" x14ac:dyDescent="0.3">
      <c r="A1056">
        <v>1055</v>
      </c>
      <c r="B1056" t="s">
        <v>37</v>
      </c>
      <c r="C1056" s="9">
        <v>45017</v>
      </c>
      <c r="D1056" s="9">
        <v>45023</v>
      </c>
      <c r="E1056" s="10">
        <v>44993</v>
      </c>
      <c r="F1056" t="s">
        <v>27</v>
      </c>
      <c r="G1056">
        <v>205.9</v>
      </c>
      <c r="H1056">
        <v>4</v>
      </c>
      <c r="I1056">
        <v>2</v>
      </c>
      <c r="J1056" t="s">
        <v>55</v>
      </c>
      <c r="K1056" t="s">
        <v>99</v>
      </c>
      <c r="L1056" t="s">
        <v>56</v>
      </c>
      <c r="M1056" t="s">
        <v>36</v>
      </c>
      <c r="N1056" t="s">
        <v>41</v>
      </c>
      <c r="O1056">
        <f>Table2[[#This Row],[check_out_date]]-Table2[[#This Row],[check_in_date]]</f>
        <v>6</v>
      </c>
      <c r="P1056">
        <f>Table2[[#This Row],[num_adults]]+Table2[[#This Row],[num_children]]</f>
        <v>6</v>
      </c>
      <c r="Q1056" s="3">
        <f>IF(OR(Table2[[#This Row],[booking_status]]="confirmed",Table2[[#This Row],[booking_status]]="checked-out"),Table2[[#This Row],[room_rate_per_night]]*Table2[[#This Row],[Num_Nights]],0)</f>
        <v>1235.4000000000001</v>
      </c>
      <c r="R1056" t="str" cm="1">
        <f t="array" ref="R1056">IFERROR(_xlfn.IFS(Table2[[#This Row],[booking_status]]="confirmed","Expected",Table2[[#This Row],[booking_status]]="checked-out","Actual"),"No Revenue")</f>
        <v>Actual</v>
      </c>
      <c r="S1056" s="4">
        <f>Table2[[#This Row],[Revenue_Amount]]/Table2[[#This Row],[Num_Nights]]</f>
        <v>205.9</v>
      </c>
    </row>
    <row r="1057" spans="1:19" x14ac:dyDescent="0.3">
      <c r="A1057">
        <v>1056</v>
      </c>
      <c r="B1057" t="s">
        <v>14</v>
      </c>
      <c r="C1057" s="9">
        <v>45045</v>
      </c>
      <c r="D1057" s="9">
        <v>45047</v>
      </c>
      <c r="E1057" s="10">
        <v>45006</v>
      </c>
      <c r="F1057" t="s">
        <v>18</v>
      </c>
      <c r="G1057">
        <v>225.34</v>
      </c>
      <c r="H1057">
        <v>2</v>
      </c>
      <c r="I1057">
        <v>0</v>
      </c>
      <c r="J1057" t="s">
        <v>28</v>
      </c>
      <c r="K1057" t="s">
        <v>99</v>
      </c>
      <c r="L1057" t="s">
        <v>70</v>
      </c>
      <c r="M1057" t="s">
        <v>36</v>
      </c>
      <c r="N1057" t="s">
        <v>41</v>
      </c>
      <c r="O1057">
        <f>Table2[[#This Row],[check_out_date]]-Table2[[#This Row],[check_in_date]]</f>
        <v>2</v>
      </c>
      <c r="P1057">
        <f>Table2[[#This Row],[num_adults]]+Table2[[#This Row],[num_children]]</f>
        <v>2</v>
      </c>
      <c r="Q1057" s="3">
        <f>IF(OR(Table2[[#This Row],[booking_status]]="confirmed",Table2[[#This Row],[booking_status]]="checked-out"),Table2[[#This Row],[room_rate_per_night]]*Table2[[#This Row],[Num_Nights]],0)</f>
        <v>0</v>
      </c>
      <c r="R1057" t="str" cm="1">
        <f t="array" ref="R1057">IFERROR(_xlfn.IFS(Table2[[#This Row],[booking_status]]="confirmed","Expected",Table2[[#This Row],[booking_status]]="checked-out","Actual"),"No Revenue")</f>
        <v>No Revenue</v>
      </c>
      <c r="S1057" s="4">
        <f>Table2[[#This Row],[Revenue_Amount]]/Table2[[#This Row],[Num_Nights]]</f>
        <v>0</v>
      </c>
    </row>
    <row r="1058" spans="1:19" hidden="1" x14ac:dyDescent="0.3">
      <c r="A1058">
        <v>1057</v>
      </c>
      <c r="B1058" t="s">
        <v>50</v>
      </c>
      <c r="C1058" s="9">
        <v>45080</v>
      </c>
      <c r="D1058" s="9">
        <v>45083</v>
      </c>
      <c r="E1058" s="10">
        <v>45028</v>
      </c>
      <c r="F1058" t="s">
        <v>49</v>
      </c>
      <c r="G1058">
        <v>157.04</v>
      </c>
      <c r="H1058">
        <v>2</v>
      </c>
      <c r="I1058">
        <v>1</v>
      </c>
      <c r="J1058" t="s">
        <v>35</v>
      </c>
      <c r="K1058" t="s">
        <v>44</v>
      </c>
      <c r="L1058" t="s">
        <v>60</v>
      </c>
      <c r="M1058" t="s">
        <v>36</v>
      </c>
      <c r="N1058" t="s">
        <v>23</v>
      </c>
      <c r="O1058">
        <f>Table2[[#This Row],[check_out_date]]-Table2[[#This Row],[check_in_date]]</f>
        <v>3</v>
      </c>
      <c r="P1058">
        <f>Table2[[#This Row],[num_adults]]+Table2[[#This Row],[num_children]]</f>
        <v>3</v>
      </c>
      <c r="Q1058" s="3">
        <f>IF(OR(Table2[[#This Row],[booking_status]]="confirmed",Table2[[#This Row],[booking_status]]="checked-out"),Table2[[#This Row],[room_rate_per_night]]*Table2[[#This Row],[Num_Nights]],0)</f>
        <v>0</v>
      </c>
      <c r="R1058" t="str" cm="1">
        <f t="array" ref="R1058">IFERROR(_xlfn.IFS(Table2[[#This Row],[booking_status]]="confirmed","Expected",Table2[[#This Row],[booking_status]]="checked-out","Actual"),"No Revenue")</f>
        <v>No Revenue</v>
      </c>
      <c r="S1058" s="4">
        <f>Table2[[#This Row],[Revenue_Amount]]/Table2[[#This Row],[Num_Nights]]</f>
        <v>0</v>
      </c>
    </row>
    <row r="1059" spans="1:19" x14ac:dyDescent="0.3">
      <c r="A1059">
        <v>1058</v>
      </c>
      <c r="B1059" t="s">
        <v>14</v>
      </c>
      <c r="C1059" s="9">
        <v>45125</v>
      </c>
      <c r="D1059" s="9">
        <v>45127</v>
      </c>
      <c r="E1059" s="10">
        <v>45107</v>
      </c>
      <c r="F1059" t="s">
        <v>54</v>
      </c>
      <c r="G1059">
        <v>339.48</v>
      </c>
      <c r="H1059">
        <v>2</v>
      </c>
      <c r="I1059">
        <v>0</v>
      </c>
      <c r="J1059" t="s">
        <v>94</v>
      </c>
      <c r="K1059" t="s">
        <v>20</v>
      </c>
      <c r="L1059" t="s">
        <v>60</v>
      </c>
      <c r="M1059" t="s">
        <v>22</v>
      </c>
      <c r="N1059" t="s">
        <v>23</v>
      </c>
      <c r="O1059">
        <f>Table2[[#This Row],[check_out_date]]-Table2[[#This Row],[check_in_date]]</f>
        <v>2</v>
      </c>
      <c r="P1059">
        <f>Table2[[#This Row],[num_adults]]+Table2[[#This Row],[num_children]]</f>
        <v>2</v>
      </c>
      <c r="Q1059" s="3">
        <f>IF(OR(Table2[[#This Row],[booking_status]]="confirmed",Table2[[#This Row],[booking_status]]="checked-out"),Table2[[#This Row],[room_rate_per_night]]*Table2[[#This Row],[Num_Nights]],0)</f>
        <v>0</v>
      </c>
      <c r="R1059" t="str" cm="1">
        <f t="array" ref="R1059">IFERROR(_xlfn.IFS(Table2[[#This Row],[booking_status]]="confirmed","Expected",Table2[[#This Row],[booking_status]]="checked-out","Actual"),"No Revenue")</f>
        <v>No Revenue</v>
      </c>
      <c r="S1059" s="4">
        <f>Table2[[#This Row],[Revenue_Amount]]/Table2[[#This Row],[Num_Nights]]</f>
        <v>0</v>
      </c>
    </row>
    <row r="1060" spans="1:19" x14ac:dyDescent="0.3">
      <c r="A1060">
        <v>1059</v>
      </c>
      <c r="B1060" t="s">
        <v>31</v>
      </c>
      <c r="C1060" s="9">
        <v>45261</v>
      </c>
      <c r="D1060" s="9">
        <v>45271</v>
      </c>
      <c r="E1060" s="10">
        <v>45252</v>
      </c>
      <c r="F1060" t="s">
        <v>49</v>
      </c>
      <c r="G1060">
        <v>72.42</v>
      </c>
      <c r="H1060">
        <v>1</v>
      </c>
      <c r="I1060">
        <v>0</v>
      </c>
      <c r="J1060" t="s">
        <v>19</v>
      </c>
      <c r="K1060" t="s">
        <v>99</v>
      </c>
      <c r="L1060" t="s">
        <v>21</v>
      </c>
      <c r="M1060" t="s">
        <v>36</v>
      </c>
      <c r="N1060" t="s">
        <v>41</v>
      </c>
      <c r="O1060">
        <f>Table2[[#This Row],[check_out_date]]-Table2[[#This Row],[check_in_date]]</f>
        <v>10</v>
      </c>
      <c r="P1060">
        <f>Table2[[#This Row],[num_adults]]+Table2[[#This Row],[num_children]]</f>
        <v>1</v>
      </c>
      <c r="Q1060" s="3">
        <f>IF(OR(Table2[[#This Row],[booking_status]]="confirmed",Table2[[#This Row],[booking_status]]="checked-out"),Table2[[#This Row],[room_rate_per_night]]*Table2[[#This Row],[Num_Nights]],0)</f>
        <v>724.2</v>
      </c>
      <c r="R1060" t="str" cm="1">
        <f t="array" ref="R1060">IFERROR(_xlfn.IFS(Table2[[#This Row],[booking_status]]="confirmed","Expected",Table2[[#This Row],[booking_status]]="checked-out","Actual"),"No Revenue")</f>
        <v>Expected</v>
      </c>
      <c r="S1060" s="4">
        <f>Table2[[#This Row],[Revenue_Amount]]/Table2[[#This Row],[Num_Nights]]</f>
        <v>72.42</v>
      </c>
    </row>
    <row r="1061" spans="1:19" hidden="1" x14ac:dyDescent="0.3">
      <c r="A1061">
        <v>1060</v>
      </c>
      <c r="B1061" t="s">
        <v>14</v>
      </c>
      <c r="C1061" s="9">
        <v>45283</v>
      </c>
      <c r="D1061" s="9">
        <v>45285</v>
      </c>
      <c r="E1061" s="10">
        <v>45251</v>
      </c>
      <c r="F1061" t="s">
        <v>54</v>
      </c>
      <c r="G1061">
        <v>446.2</v>
      </c>
      <c r="H1061">
        <v>1</v>
      </c>
      <c r="I1061">
        <v>0</v>
      </c>
      <c r="J1061" t="s">
        <v>35</v>
      </c>
      <c r="K1061" t="s">
        <v>66</v>
      </c>
      <c r="L1061" t="s">
        <v>70</v>
      </c>
      <c r="M1061" t="s">
        <v>22</v>
      </c>
      <c r="N1061" t="s">
        <v>41</v>
      </c>
      <c r="O1061">
        <f>Table2[[#This Row],[check_out_date]]-Table2[[#This Row],[check_in_date]]</f>
        <v>2</v>
      </c>
      <c r="P1061">
        <f>Table2[[#This Row],[num_adults]]+Table2[[#This Row],[num_children]]</f>
        <v>1</v>
      </c>
      <c r="Q1061" s="3">
        <f>IF(OR(Table2[[#This Row],[booking_status]]="confirmed",Table2[[#This Row],[booking_status]]="checked-out"),Table2[[#This Row],[room_rate_per_night]]*Table2[[#This Row],[Num_Nights]],0)</f>
        <v>0</v>
      </c>
      <c r="R1061" t="str" cm="1">
        <f t="array" ref="R1061">IFERROR(_xlfn.IFS(Table2[[#This Row],[booking_status]]="confirmed","Expected",Table2[[#This Row],[booking_status]]="checked-out","Actual"),"No Revenue")</f>
        <v>No Revenue</v>
      </c>
      <c r="S1061" s="4">
        <f>Table2[[#This Row],[Revenue_Amount]]/Table2[[#This Row],[Num_Nights]]</f>
        <v>0</v>
      </c>
    </row>
    <row r="1062" spans="1:19" x14ac:dyDescent="0.3">
      <c r="A1062">
        <v>1061</v>
      </c>
      <c r="B1062" t="s">
        <v>37</v>
      </c>
      <c r="C1062" s="9">
        <v>44982</v>
      </c>
      <c r="D1062" s="9">
        <v>44987</v>
      </c>
      <c r="E1062" s="10">
        <v>44927</v>
      </c>
      <c r="F1062" t="s">
        <v>27</v>
      </c>
      <c r="G1062">
        <v>178.59</v>
      </c>
      <c r="H1062">
        <v>3</v>
      </c>
      <c r="I1062">
        <v>0</v>
      </c>
      <c r="J1062" t="s">
        <v>28</v>
      </c>
      <c r="K1062" t="s">
        <v>99</v>
      </c>
      <c r="L1062" t="s">
        <v>21</v>
      </c>
      <c r="M1062" t="s">
        <v>22</v>
      </c>
      <c r="N1062" t="s">
        <v>95</v>
      </c>
      <c r="O1062">
        <f>Table2[[#This Row],[check_out_date]]-Table2[[#This Row],[check_in_date]]</f>
        <v>5</v>
      </c>
      <c r="P1062">
        <f>Table2[[#This Row],[num_adults]]+Table2[[#This Row],[num_children]]</f>
        <v>3</v>
      </c>
      <c r="Q1062" s="3">
        <f>IF(OR(Table2[[#This Row],[booking_status]]="confirmed",Table2[[#This Row],[booking_status]]="checked-out"),Table2[[#This Row],[room_rate_per_night]]*Table2[[#This Row],[Num_Nights]],0)</f>
        <v>892.95</v>
      </c>
      <c r="R1062" t="str" cm="1">
        <f t="array" ref="R1062">IFERROR(_xlfn.IFS(Table2[[#This Row],[booking_status]]="confirmed","Expected",Table2[[#This Row],[booking_status]]="checked-out","Actual"),"No Revenue")</f>
        <v>Expected</v>
      </c>
      <c r="S1062" s="4">
        <f>Table2[[#This Row],[Revenue_Amount]]/Table2[[#This Row],[Num_Nights]]</f>
        <v>178.59</v>
      </c>
    </row>
    <row r="1063" spans="1:19" x14ac:dyDescent="0.3">
      <c r="A1063">
        <v>1062</v>
      </c>
      <c r="B1063" t="s">
        <v>37</v>
      </c>
      <c r="C1063" s="9">
        <v>45199</v>
      </c>
      <c r="D1063" s="9">
        <v>45207</v>
      </c>
      <c r="E1063" s="10">
        <v>45134</v>
      </c>
      <c r="F1063" t="s">
        <v>54</v>
      </c>
      <c r="G1063">
        <v>330.43</v>
      </c>
      <c r="H1063">
        <v>1</v>
      </c>
      <c r="I1063">
        <v>0</v>
      </c>
      <c r="J1063" t="s">
        <v>94</v>
      </c>
      <c r="K1063" t="s">
        <v>99</v>
      </c>
      <c r="L1063" t="s">
        <v>21</v>
      </c>
      <c r="M1063" t="s">
        <v>36</v>
      </c>
      <c r="N1063" t="s">
        <v>23</v>
      </c>
      <c r="O1063">
        <f>Table2[[#This Row],[check_out_date]]-Table2[[#This Row],[check_in_date]]</f>
        <v>8</v>
      </c>
      <c r="P1063">
        <f>Table2[[#This Row],[num_adults]]+Table2[[#This Row],[num_children]]</f>
        <v>1</v>
      </c>
      <c r="Q1063" s="3">
        <f>IF(OR(Table2[[#This Row],[booking_status]]="confirmed",Table2[[#This Row],[booking_status]]="checked-out"),Table2[[#This Row],[room_rate_per_night]]*Table2[[#This Row],[Num_Nights]],0)</f>
        <v>2643.44</v>
      </c>
      <c r="R1063" t="str" cm="1">
        <f t="array" ref="R1063">IFERROR(_xlfn.IFS(Table2[[#This Row],[booking_status]]="confirmed","Expected",Table2[[#This Row],[booking_status]]="checked-out","Actual"),"No Revenue")</f>
        <v>Expected</v>
      </c>
      <c r="S1063" s="4">
        <f>Table2[[#This Row],[Revenue_Amount]]/Table2[[#This Row],[Num_Nights]]</f>
        <v>330.43</v>
      </c>
    </row>
    <row r="1064" spans="1:19" x14ac:dyDescent="0.3">
      <c r="A1064">
        <v>1063</v>
      </c>
      <c r="B1064" t="s">
        <v>37</v>
      </c>
      <c r="C1064" s="9">
        <v>44954</v>
      </c>
      <c r="D1064" s="9">
        <v>44962</v>
      </c>
      <c r="E1064" s="10">
        <v>44931</v>
      </c>
      <c r="F1064" t="s">
        <v>18</v>
      </c>
      <c r="G1064">
        <v>288.49</v>
      </c>
      <c r="H1064">
        <v>2</v>
      </c>
      <c r="I1064">
        <v>0</v>
      </c>
      <c r="J1064" t="s">
        <v>55</v>
      </c>
      <c r="K1064" t="s">
        <v>29</v>
      </c>
      <c r="L1064" t="s">
        <v>56</v>
      </c>
      <c r="M1064" t="s">
        <v>36</v>
      </c>
      <c r="N1064" t="s">
        <v>41</v>
      </c>
      <c r="O1064">
        <f>Table2[[#This Row],[check_out_date]]-Table2[[#This Row],[check_in_date]]</f>
        <v>8</v>
      </c>
      <c r="P1064">
        <f>Table2[[#This Row],[num_adults]]+Table2[[#This Row],[num_children]]</f>
        <v>2</v>
      </c>
      <c r="Q1064" s="3">
        <f>IF(OR(Table2[[#This Row],[booking_status]]="confirmed",Table2[[#This Row],[booking_status]]="checked-out"),Table2[[#This Row],[room_rate_per_night]]*Table2[[#This Row],[Num_Nights]],0)</f>
        <v>2307.92</v>
      </c>
      <c r="R1064" t="str" cm="1">
        <f t="array" ref="R1064">IFERROR(_xlfn.IFS(Table2[[#This Row],[booking_status]]="confirmed","Expected",Table2[[#This Row],[booking_status]]="checked-out","Actual"),"No Revenue")</f>
        <v>Actual</v>
      </c>
      <c r="S1064" s="4">
        <f>Table2[[#This Row],[Revenue_Amount]]/Table2[[#This Row],[Num_Nights]]</f>
        <v>288.49</v>
      </c>
    </row>
    <row r="1065" spans="1:19" hidden="1" x14ac:dyDescent="0.3">
      <c r="A1065">
        <v>1064</v>
      </c>
      <c r="B1065" t="s">
        <v>50</v>
      </c>
      <c r="C1065" s="9">
        <v>45268</v>
      </c>
      <c r="D1065" s="9">
        <v>45278</v>
      </c>
      <c r="E1065" s="10">
        <v>45213</v>
      </c>
      <c r="F1065" t="s">
        <v>27</v>
      </c>
      <c r="G1065">
        <v>183.57</v>
      </c>
      <c r="H1065">
        <v>1</v>
      </c>
      <c r="I1065">
        <v>0</v>
      </c>
      <c r="J1065" t="s">
        <v>35</v>
      </c>
      <c r="K1065" t="s">
        <v>20</v>
      </c>
      <c r="L1065" t="s">
        <v>21</v>
      </c>
      <c r="M1065" t="s">
        <v>22</v>
      </c>
      <c r="N1065" t="s">
        <v>41</v>
      </c>
      <c r="O1065">
        <f>Table2[[#This Row],[check_out_date]]-Table2[[#This Row],[check_in_date]]</f>
        <v>10</v>
      </c>
      <c r="P1065">
        <f>Table2[[#This Row],[num_adults]]+Table2[[#This Row],[num_children]]</f>
        <v>1</v>
      </c>
      <c r="Q1065" s="3">
        <f>IF(OR(Table2[[#This Row],[booking_status]]="confirmed",Table2[[#This Row],[booking_status]]="checked-out"),Table2[[#This Row],[room_rate_per_night]]*Table2[[#This Row],[Num_Nights]],0)</f>
        <v>1835.6999999999998</v>
      </c>
      <c r="R1065" t="str" cm="1">
        <f t="array" ref="R1065">IFERROR(_xlfn.IFS(Table2[[#This Row],[booking_status]]="confirmed","Expected",Table2[[#This Row],[booking_status]]="checked-out","Actual"),"No Revenue")</f>
        <v>Expected</v>
      </c>
      <c r="S1065" s="4">
        <f>Table2[[#This Row],[Revenue_Amount]]/Table2[[#This Row],[Num_Nights]]</f>
        <v>183.57</v>
      </c>
    </row>
    <row r="1066" spans="1:19" x14ac:dyDescent="0.3">
      <c r="A1066">
        <v>1065</v>
      </c>
      <c r="B1066" t="s">
        <v>37</v>
      </c>
      <c r="C1066" s="9">
        <v>45290</v>
      </c>
      <c r="D1066" s="9">
        <v>45294</v>
      </c>
      <c r="E1066" s="10">
        <v>45268</v>
      </c>
      <c r="F1066" t="s">
        <v>54</v>
      </c>
      <c r="G1066">
        <v>515.5</v>
      </c>
      <c r="H1066">
        <v>1</v>
      </c>
      <c r="I1066">
        <v>2</v>
      </c>
      <c r="J1066" t="s">
        <v>55</v>
      </c>
      <c r="K1066" t="s">
        <v>44</v>
      </c>
      <c r="L1066" t="s">
        <v>56</v>
      </c>
      <c r="M1066" t="s">
        <v>36</v>
      </c>
      <c r="N1066" t="s">
        <v>41</v>
      </c>
      <c r="O1066">
        <f>Table2[[#This Row],[check_out_date]]-Table2[[#This Row],[check_in_date]]</f>
        <v>4</v>
      </c>
      <c r="P1066">
        <f>Table2[[#This Row],[num_adults]]+Table2[[#This Row],[num_children]]</f>
        <v>3</v>
      </c>
      <c r="Q1066" s="3">
        <f>IF(OR(Table2[[#This Row],[booking_status]]="confirmed",Table2[[#This Row],[booking_status]]="checked-out"),Table2[[#This Row],[room_rate_per_night]]*Table2[[#This Row],[Num_Nights]],0)</f>
        <v>2062</v>
      </c>
      <c r="R1066" t="str" cm="1">
        <f t="array" ref="R1066">IFERROR(_xlfn.IFS(Table2[[#This Row],[booking_status]]="confirmed","Expected",Table2[[#This Row],[booking_status]]="checked-out","Actual"),"No Revenue")</f>
        <v>Actual</v>
      </c>
      <c r="S1066" s="4">
        <f>Table2[[#This Row],[Revenue_Amount]]/Table2[[#This Row],[Num_Nights]]</f>
        <v>515.5</v>
      </c>
    </row>
    <row r="1067" spans="1:19" x14ac:dyDescent="0.3">
      <c r="A1067">
        <v>1066</v>
      </c>
      <c r="B1067" t="s">
        <v>37</v>
      </c>
      <c r="C1067" s="9">
        <v>45125</v>
      </c>
      <c r="D1067" s="9">
        <v>45129</v>
      </c>
      <c r="E1067" s="10">
        <v>45080</v>
      </c>
      <c r="F1067" t="s">
        <v>18</v>
      </c>
      <c r="G1067">
        <v>267.89</v>
      </c>
      <c r="H1067">
        <v>1</v>
      </c>
      <c r="I1067">
        <v>0</v>
      </c>
      <c r="J1067" t="s">
        <v>19</v>
      </c>
      <c r="K1067" t="s">
        <v>20</v>
      </c>
      <c r="L1067" t="s">
        <v>56</v>
      </c>
      <c r="M1067" t="s">
        <v>22</v>
      </c>
      <c r="N1067" t="s">
        <v>41</v>
      </c>
      <c r="O1067">
        <f>Table2[[#This Row],[check_out_date]]-Table2[[#This Row],[check_in_date]]</f>
        <v>4</v>
      </c>
      <c r="P1067">
        <f>Table2[[#This Row],[num_adults]]+Table2[[#This Row],[num_children]]</f>
        <v>1</v>
      </c>
      <c r="Q1067" s="3">
        <f>IF(OR(Table2[[#This Row],[booking_status]]="confirmed",Table2[[#This Row],[booking_status]]="checked-out"),Table2[[#This Row],[room_rate_per_night]]*Table2[[#This Row],[Num_Nights]],0)</f>
        <v>1071.56</v>
      </c>
      <c r="R1067" t="str" cm="1">
        <f t="array" ref="R1067">IFERROR(_xlfn.IFS(Table2[[#This Row],[booking_status]]="confirmed","Expected",Table2[[#This Row],[booking_status]]="checked-out","Actual"),"No Revenue")</f>
        <v>Actual</v>
      </c>
      <c r="S1067" s="4">
        <f>Table2[[#This Row],[Revenue_Amount]]/Table2[[#This Row],[Num_Nights]]</f>
        <v>267.89</v>
      </c>
    </row>
    <row r="1068" spans="1:19" x14ac:dyDescent="0.3">
      <c r="A1068">
        <v>1067</v>
      </c>
      <c r="B1068" t="s">
        <v>14</v>
      </c>
      <c r="C1068" s="9">
        <v>45265</v>
      </c>
      <c r="D1068" s="9">
        <v>45273</v>
      </c>
      <c r="E1068" s="10">
        <v>45222</v>
      </c>
      <c r="F1068" t="s">
        <v>49</v>
      </c>
      <c r="G1068">
        <v>119.48</v>
      </c>
      <c r="H1068">
        <v>4</v>
      </c>
      <c r="I1068">
        <v>3</v>
      </c>
      <c r="J1068" t="s">
        <v>19</v>
      </c>
      <c r="K1068" t="s">
        <v>29</v>
      </c>
      <c r="L1068" t="s">
        <v>21</v>
      </c>
      <c r="M1068" t="s">
        <v>36</v>
      </c>
      <c r="N1068" t="s">
        <v>41</v>
      </c>
      <c r="O1068">
        <f>Table2[[#This Row],[check_out_date]]-Table2[[#This Row],[check_in_date]]</f>
        <v>8</v>
      </c>
      <c r="P1068">
        <f>Table2[[#This Row],[num_adults]]+Table2[[#This Row],[num_children]]</f>
        <v>7</v>
      </c>
      <c r="Q1068" s="3">
        <f>IF(OR(Table2[[#This Row],[booking_status]]="confirmed",Table2[[#This Row],[booking_status]]="checked-out"),Table2[[#This Row],[room_rate_per_night]]*Table2[[#This Row],[Num_Nights]],0)</f>
        <v>955.84</v>
      </c>
      <c r="R1068" t="str" cm="1">
        <f t="array" ref="R1068">IFERROR(_xlfn.IFS(Table2[[#This Row],[booking_status]]="confirmed","Expected",Table2[[#This Row],[booking_status]]="checked-out","Actual"),"No Revenue")</f>
        <v>Expected</v>
      </c>
      <c r="S1068" s="4">
        <f>Table2[[#This Row],[Revenue_Amount]]/Table2[[#This Row],[Num_Nights]]</f>
        <v>119.48</v>
      </c>
    </row>
    <row r="1069" spans="1:19" x14ac:dyDescent="0.3">
      <c r="A1069">
        <v>1068</v>
      </c>
      <c r="B1069" t="s">
        <v>14</v>
      </c>
      <c r="C1069" s="9">
        <v>45271</v>
      </c>
      <c r="D1069" s="9">
        <v>45273</v>
      </c>
      <c r="E1069" s="10">
        <v>45258</v>
      </c>
      <c r="F1069" t="s">
        <v>54</v>
      </c>
      <c r="G1069">
        <v>388.67</v>
      </c>
      <c r="H1069">
        <v>3</v>
      </c>
      <c r="I1069">
        <v>0</v>
      </c>
      <c r="J1069" t="s">
        <v>28</v>
      </c>
      <c r="K1069" t="s">
        <v>66</v>
      </c>
      <c r="L1069" t="s">
        <v>56</v>
      </c>
      <c r="M1069" t="s">
        <v>36</v>
      </c>
      <c r="N1069" t="s">
        <v>41</v>
      </c>
      <c r="O1069">
        <f>Table2[[#This Row],[check_out_date]]-Table2[[#This Row],[check_in_date]]</f>
        <v>2</v>
      </c>
      <c r="P1069">
        <f>Table2[[#This Row],[num_adults]]+Table2[[#This Row],[num_children]]</f>
        <v>3</v>
      </c>
      <c r="Q1069" s="3">
        <f>IF(OR(Table2[[#This Row],[booking_status]]="confirmed",Table2[[#This Row],[booking_status]]="checked-out"),Table2[[#This Row],[room_rate_per_night]]*Table2[[#This Row],[Num_Nights]],0)</f>
        <v>777.34</v>
      </c>
      <c r="R1069" t="str" cm="1">
        <f t="array" ref="R1069">IFERROR(_xlfn.IFS(Table2[[#This Row],[booking_status]]="confirmed","Expected",Table2[[#This Row],[booking_status]]="checked-out","Actual"),"No Revenue")</f>
        <v>Actual</v>
      </c>
      <c r="S1069" s="4">
        <f>Table2[[#This Row],[Revenue_Amount]]/Table2[[#This Row],[Num_Nights]]</f>
        <v>388.67</v>
      </c>
    </row>
    <row r="1070" spans="1:19" x14ac:dyDescent="0.3">
      <c r="A1070">
        <v>1069</v>
      </c>
      <c r="B1070" t="s">
        <v>31</v>
      </c>
      <c r="C1070" s="9">
        <v>45126</v>
      </c>
      <c r="D1070" s="9">
        <v>45129</v>
      </c>
      <c r="E1070" s="10">
        <v>45074</v>
      </c>
      <c r="F1070" t="s">
        <v>49</v>
      </c>
      <c r="G1070">
        <v>101.92</v>
      </c>
      <c r="H1070">
        <v>3</v>
      </c>
      <c r="I1070">
        <v>2</v>
      </c>
      <c r="J1070" t="s">
        <v>28</v>
      </c>
      <c r="K1070" t="s">
        <v>44</v>
      </c>
      <c r="L1070" t="s">
        <v>56</v>
      </c>
      <c r="M1070" t="s">
        <v>36</v>
      </c>
      <c r="N1070" t="s">
        <v>41</v>
      </c>
      <c r="O1070">
        <f>Table2[[#This Row],[check_out_date]]-Table2[[#This Row],[check_in_date]]</f>
        <v>3</v>
      </c>
      <c r="P1070">
        <f>Table2[[#This Row],[num_adults]]+Table2[[#This Row],[num_children]]</f>
        <v>5</v>
      </c>
      <c r="Q1070" s="3">
        <f>IF(OR(Table2[[#This Row],[booking_status]]="confirmed",Table2[[#This Row],[booking_status]]="checked-out"),Table2[[#This Row],[room_rate_per_night]]*Table2[[#This Row],[Num_Nights]],0)</f>
        <v>305.76</v>
      </c>
      <c r="R1070" t="str" cm="1">
        <f t="array" ref="R1070">IFERROR(_xlfn.IFS(Table2[[#This Row],[booking_status]]="confirmed","Expected",Table2[[#This Row],[booking_status]]="checked-out","Actual"),"No Revenue")</f>
        <v>Actual</v>
      </c>
      <c r="S1070" s="4">
        <f>Table2[[#This Row],[Revenue_Amount]]/Table2[[#This Row],[Num_Nights]]</f>
        <v>101.92</v>
      </c>
    </row>
    <row r="1071" spans="1:19" x14ac:dyDescent="0.3">
      <c r="A1071">
        <v>1070</v>
      </c>
      <c r="B1071" t="s">
        <v>37</v>
      </c>
      <c r="C1071" s="9">
        <v>45282</v>
      </c>
      <c r="D1071" s="9">
        <v>45292</v>
      </c>
      <c r="E1071" s="10">
        <v>45264</v>
      </c>
      <c r="F1071" t="s">
        <v>49</v>
      </c>
      <c r="G1071">
        <v>139.68</v>
      </c>
      <c r="H1071">
        <v>1</v>
      </c>
      <c r="I1071">
        <v>0</v>
      </c>
      <c r="J1071" t="s">
        <v>94</v>
      </c>
      <c r="K1071" t="s">
        <v>99</v>
      </c>
      <c r="L1071" t="s">
        <v>21</v>
      </c>
      <c r="M1071" t="s">
        <v>36</v>
      </c>
      <c r="N1071" t="s">
        <v>23</v>
      </c>
      <c r="O1071">
        <f>Table2[[#This Row],[check_out_date]]-Table2[[#This Row],[check_in_date]]</f>
        <v>10</v>
      </c>
      <c r="P1071">
        <f>Table2[[#This Row],[num_adults]]+Table2[[#This Row],[num_children]]</f>
        <v>1</v>
      </c>
      <c r="Q1071" s="3">
        <f>IF(OR(Table2[[#This Row],[booking_status]]="confirmed",Table2[[#This Row],[booking_status]]="checked-out"),Table2[[#This Row],[room_rate_per_night]]*Table2[[#This Row],[Num_Nights]],0)</f>
        <v>1396.8000000000002</v>
      </c>
      <c r="R1071" t="str" cm="1">
        <f t="array" ref="R1071">IFERROR(_xlfn.IFS(Table2[[#This Row],[booking_status]]="confirmed","Expected",Table2[[#This Row],[booking_status]]="checked-out","Actual"),"No Revenue")</f>
        <v>Expected</v>
      </c>
      <c r="S1071" s="4">
        <f>Table2[[#This Row],[Revenue_Amount]]/Table2[[#This Row],[Num_Nights]]</f>
        <v>139.68</v>
      </c>
    </row>
    <row r="1072" spans="1:19" hidden="1" x14ac:dyDescent="0.3">
      <c r="A1072">
        <v>1071</v>
      </c>
      <c r="B1072" t="s">
        <v>50</v>
      </c>
      <c r="C1072" s="9">
        <v>44942</v>
      </c>
      <c r="D1072" s="9">
        <v>44950</v>
      </c>
      <c r="E1072" s="10">
        <v>44936</v>
      </c>
      <c r="F1072" t="s">
        <v>27</v>
      </c>
      <c r="G1072">
        <v>160.91999999999999</v>
      </c>
      <c r="H1072">
        <v>2</v>
      </c>
      <c r="I1072">
        <v>0</v>
      </c>
      <c r="J1072" t="s">
        <v>35</v>
      </c>
      <c r="K1072" t="s">
        <v>20</v>
      </c>
      <c r="L1072" t="s">
        <v>21</v>
      </c>
      <c r="M1072" t="s">
        <v>22</v>
      </c>
      <c r="N1072" t="s">
        <v>95</v>
      </c>
      <c r="O1072">
        <f>Table2[[#This Row],[check_out_date]]-Table2[[#This Row],[check_in_date]]</f>
        <v>8</v>
      </c>
      <c r="P1072">
        <f>Table2[[#This Row],[num_adults]]+Table2[[#This Row],[num_children]]</f>
        <v>2</v>
      </c>
      <c r="Q1072" s="3">
        <f>IF(OR(Table2[[#This Row],[booking_status]]="confirmed",Table2[[#This Row],[booking_status]]="checked-out"),Table2[[#This Row],[room_rate_per_night]]*Table2[[#This Row],[Num_Nights]],0)</f>
        <v>1287.3599999999999</v>
      </c>
      <c r="R1072" t="str" cm="1">
        <f t="array" ref="R1072">IFERROR(_xlfn.IFS(Table2[[#This Row],[booking_status]]="confirmed","Expected",Table2[[#This Row],[booking_status]]="checked-out","Actual"),"No Revenue")</f>
        <v>Expected</v>
      </c>
      <c r="S1072" s="4">
        <f>Table2[[#This Row],[Revenue_Amount]]/Table2[[#This Row],[Num_Nights]]</f>
        <v>160.91999999999999</v>
      </c>
    </row>
    <row r="1073" spans="1:19" x14ac:dyDescent="0.3">
      <c r="A1073">
        <v>1072</v>
      </c>
      <c r="B1073" t="s">
        <v>14</v>
      </c>
      <c r="C1073" s="9">
        <v>45173</v>
      </c>
      <c r="D1073" s="9">
        <v>45174</v>
      </c>
      <c r="E1073" s="10">
        <v>45135</v>
      </c>
      <c r="F1073" t="s">
        <v>18</v>
      </c>
      <c r="G1073">
        <v>166.47</v>
      </c>
      <c r="H1073">
        <v>2</v>
      </c>
      <c r="I1073">
        <v>2</v>
      </c>
      <c r="J1073" t="s">
        <v>94</v>
      </c>
      <c r="K1073" t="s">
        <v>99</v>
      </c>
      <c r="L1073" t="s">
        <v>70</v>
      </c>
      <c r="M1073" t="s">
        <v>22</v>
      </c>
      <c r="N1073" t="s">
        <v>41</v>
      </c>
      <c r="O1073">
        <f>Table2[[#This Row],[check_out_date]]-Table2[[#This Row],[check_in_date]]</f>
        <v>1</v>
      </c>
      <c r="P1073">
        <f>Table2[[#This Row],[num_adults]]+Table2[[#This Row],[num_children]]</f>
        <v>4</v>
      </c>
      <c r="Q1073" s="3">
        <f>IF(OR(Table2[[#This Row],[booking_status]]="confirmed",Table2[[#This Row],[booking_status]]="checked-out"),Table2[[#This Row],[room_rate_per_night]]*Table2[[#This Row],[Num_Nights]],0)</f>
        <v>0</v>
      </c>
      <c r="R1073" t="str" cm="1">
        <f t="array" ref="R1073">IFERROR(_xlfn.IFS(Table2[[#This Row],[booking_status]]="confirmed","Expected",Table2[[#This Row],[booking_status]]="checked-out","Actual"),"No Revenue")</f>
        <v>No Revenue</v>
      </c>
      <c r="S1073" s="4">
        <f>Table2[[#This Row],[Revenue_Amount]]/Table2[[#This Row],[Num_Nights]]</f>
        <v>0</v>
      </c>
    </row>
    <row r="1074" spans="1:19" x14ac:dyDescent="0.3">
      <c r="A1074">
        <v>1073</v>
      </c>
      <c r="B1074" t="s">
        <v>50</v>
      </c>
      <c r="C1074" s="9">
        <v>45042</v>
      </c>
      <c r="D1074" s="9">
        <v>45051</v>
      </c>
      <c r="E1074" s="10">
        <v>44997</v>
      </c>
      <c r="F1074" t="s">
        <v>27</v>
      </c>
      <c r="G1074">
        <v>136.94999999999999</v>
      </c>
      <c r="H1074">
        <v>1</v>
      </c>
      <c r="I1074">
        <v>1</v>
      </c>
      <c r="J1074" t="s">
        <v>28</v>
      </c>
      <c r="K1074" t="s">
        <v>44</v>
      </c>
      <c r="L1074" t="s">
        <v>21</v>
      </c>
      <c r="M1074" t="s">
        <v>22</v>
      </c>
      <c r="N1074" t="s">
        <v>30</v>
      </c>
      <c r="O1074">
        <f>Table2[[#This Row],[check_out_date]]-Table2[[#This Row],[check_in_date]]</f>
        <v>9</v>
      </c>
      <c r="P1074">
        <f>Table2[[#This Row],[num_adults]]+Table2[[#This Row],[num_children]]</f>
        <v>2</v>
      </c>
      <c r="Q1074" s="3">
        <f>IF(OR(Table2[[#This Row],[booking_status]]="confirmed",Table2[[#This Row],[booking_status]]="checked-out"),Table2[[#This Row],[room_rate_per_night]]*Table2[[#This Row],[Num_Nights]],0)</f>
        <v>1232.55</v>
      </c>
      <c r="R1074" t="str" cm="1">
        <f t="array" ref="R1074">IFERROR(_xlfn.IFS(Table2[[#This Row],[booking_status]]="confirmed","Expected",Table2[[#This Row],[booking_status]]="checked-out","Actual"),"No Revenue")</f>
        <v>Expected</v>
      </c>
      <c r="S1074" s="4">
        <f>Table2[[#This Row],[Revenue_Amount]]/Table2[[#This Row],[Num_Nights]]</f>
        <v>136.94999999999999</v>
      </c>
    </row>
    <row r="1075" spans="1:19" x14ac:dyDescent="0.3">
      <c r="A1075">
        <v>1074</v>
      </c>
      <c r="B1075" t="s">
        <v>37</v>
      </c>
      <c r="C1075" s="9">
        <v>45096</v>
      </c>
      <c r="D1075" s="9">
        <v>45099</v>
      </c>
      <c r="E1075" s="10">
        <v>45078</v>
      </c>
      <c r="F1075" t="s">
        <v>18</v>
      </c>
      <c r="G1075">
        <v>210.62</v>
      </c>
      <c r="H1075">
        <v>2</v>
      </c>
      <c r="I1075">
        <v>0</v>
      </c>
      <c r="J1075" t="s">
        <v>28</v>
      </c>
      <c r="K1075" t="s">
        <v>44</v>
      </c>
      <c r="L1075" t="s">
        <v>21</v>
      </c>
      <c r="M1075" t="s">
        <v>36</v>
      </c>
      <c r="N1075" t="s">
        <v>41</v>
      </c>
      <c r="O1075">
        <f>Table2[[#This Row],[check_out_date]]-Table2[[#This Row],[check_in_date]]</f>
        <v>3</v>
      </c>
      <c r="P1075">
        <f>Table2[[#This Row],[num_adults]]+Table2[[#This Row],[num_children]]</f>
        <v>2</v>
      </c>
      <c r="Q1075" s="3">
        <f>IF(OR(Table2[[#This Row],[booking_status]]="confirmed",Table2[[#This Row],[booking_status]]="checked-out"),Table2[[#This Row],[room_rate_per_night]]*Table2[[#This Row],[Num_Nights]],0)</f>
        <v>631.86</v>
      </c>
      <c r="R1075" t="str" cm="1">
        <f t="array" ref="R1075">IFERROR(_xlfn.IFS(Table2[[#This Row],[booking_status]]="confirmed","Expected",Table2[[#This Row],[booking_status]]="checked-out","Actual"),"No Revenue")</f>
        <v>Expected</v>
      </c>
      <c r="S1075" s="4">
        <f>Table2[[#This Row],[Revenue_Amount]]/Table2[[#This Row],[Num_Nights]]</f>
        <v>210.62</v>
      </c>
    </row>
    <row r="1076" spans="1:19" x14ac:dyDescent="0.3">
      <c r="A1076">
        <v>1075</v>
      </c>
      <c r="B1076" t="s">
        <v>14</v>
      </c>
      <c r="C1076" s="9">
        <v>45006</v>
      </c>
      <c r="D1076" s="9">
        <v>45017</v>
      </c>
      <c r="E1076" s="10">
        <v>44971</v>
      </c>
      <c r="F1076" t="s">
        <v>49</v>
      </c>
      <c r="G1076">
        <v>62.81</v>
      </c>
      <c r="H1076">
        <v>4</v>
      </c>
      <c r="I1076">
        <v>1</v>
      </c>
      <c r="J1076" t="s">
        <v>94</v>
      </c>
      <c r="K1076" t="s">
        <v>29</v>
      </c>
      <c r="L1076" t="s">
        <v>21</v>
      </c>
      <c r="M1076" t="s">
        <v>22</v>
      </c>
      <c r="N1076" t="s">
        <v>30</v>
      </c>
      <c r="O1076">
        <f>Table2[[#This Row],[check_out_date]]-Table2[[#This Row],[check_in_date]]</f>
        <v>11</v>
      </c>
      <c r="P1076">
        <f>Table2[[#This Row],[num_adults]]+Table2[[#This Row],[num_children]]</f>
        <v>5</v>
      </c>
      <c r="Q1076" s="3">
        <f>IF(OR(Table2[[#This Row],[booking_status]]="confirmed",Table2[[#This Row],[booking_status]]="checked-out"),Table2[[#This Row],[room_rate_per_night]]*Table2[[#This Row],[Num_Nights]],0)</f>
        <v>690.91000000000008</v>
      </c>
      <c r="R1076" t="str" cm="1">
        <f t="array" ref="R1076">IFERROR(_xlfn.IFS(Table2[[#This Row],[booking_status]]="confirmed","Expected",Table2[[#This Row],[booking_status]]="checked-out","Actual"),"No Revenue")</f>
        <v>Expected</v>
      </c>
      <c r="S1076" s="4">
        <f>Table2[[#This Row],[Revenue_Amount]]/Table2[[#This Row],[Num_Nights]]</f>
        <v>62.810000000000009</v>
      </c>
    </row>
    <row r="1077" spans="1:19" x14ac:dyDescent="0.3">
      <c r="A1077">
        <v>1076</v>
      </c>
      <c r="B1077" t="s">
        <v>37</v>
      </c>
      <c r="C1077" s="9">
        <v>45128</v>
      </c>
      <c r="D1077" s="9">
        <v>45130</v>
      </c>
      <c r="E1077" s="10">
        <v>45114</v>
      </c>
      <c r="F1077" t="s">
        <v>27</v>
      </c>
      <c r="G1077">
        <v>150.33000000000001</v>
      </c>
      <c r="H1077">
        <v>2</v>
      </c>
      <c r="I1077">
        <v>0</v>
      </c>
      <c r="J1077" t="s">
        <v>55</v>
      </c>
      <c r="K1077" t="s">
        <v>20</v>
      </c>
      <c r="L1077" t="s">
        <v>56</v>
      </c>
      <c r="M1077" t="s">
        <v>36</v>
      </c>
      <c r="N1077" t="s">
        <v>41</v>
      </c>
      <c r="O1077">
        <f>Table2[[#This Row],[check_out_date]]-Table2[[#This Row],[check_in_date]]</f>
        <v>2</v>
      </c>
      <c r="P1077">
        <f>Table2[[#This Row],[num_adults]]+Table2[[#This Row],[num_children]]</f>
        <v>2</v>
      </c>
      <c r="Q1077" s="3">
        <f>IF(OR(Table2[[#This Row],[booking_status]]="confirmed",Table2[[#This Row],[booking_status]]="checked-out"),Table2[[#This Row],[room_rate_per_night]]*Table2[[#This Row],[Num_Nights]],0)</f>
        <v>300.66000000000003</v>
      </c>
      <c r="R1077" t="str" cm="1">
        <f t="array" ref="R1077">IFERROR(_xlfn.IFS(Table2[[#This Row],[booking_status]]="confirmed","Expected",Table2[[#This Row],[booking_status]]="checked-out","Actual"),"No Revenue")</f>
        <v>Actual</v>
      </c>
      <c r="S1077" s="4">
        <f>Table2[[#This Row],[Revenue_Amount]]/Table2[[#This Row],[Num_Nights]]</f>
        <v>150.33000000000001</v>
      </c>
    </row>
    <row r="1078" spans="1:19" x14ac:dyDescent="0.3">
      <c r="A1078">
        <v>1077</v>
      </c>
      <c r="B1078" t="s">
        <v>14</v>
      </c>
      <c r="C1078" s="9">
        <v>45160</v>
      </c>
      <c r="D1078" s="9">
        <v>45167</v>
      </c>
      <c r="E1078" s="10">
        <v>45143</v>
      </c>
      <c r="F1078" t="s">
        <v>49</v>
      </c>
      <c r="G1078">
        <v>84.72</v>
      </c>
      <c r="H1078">
        <v>3</v>
      </c>
      <c r="I1078">
        <v>2</v>
      </c>
      <c r="J1078" t="s">
        <v>94</v>
      </c>
      <c r="K1078" t="s">
        <v>29</v>
      </c>
      <c r="L1078" t="s">
        <v>21</v>
      </c>
      <c r="M1078" t="s">
        <v>36</v>
      </c>
      <c r="N1078" t="s">
        <v>41</v>
      </c>
      <c r="O1078">
        <f>Table2[[#This Row],[check_out_date]]-Table2[[#This Row],[check_in_date]]</f>
        <v>7</v>
      </c>
      <c r="P1078">
        <f>Table2[[#This Row],[num_adults]]+Table2[[#This Row],[num_children]]</f>
        <v>5</v>
      </c>
      <c r="Q1078" s="3">
        <f>IF(OR(Table2[[#This Row],[booking_status]]="confirmed",Table2[[#This Row],[booking_status]]="checked-out"),Table2[[#This Row],[room_rate_per_night]]*Table2[[#This Row],[Num_Nights]],0)</f>
        <v>593.04</v>
      </c>
      <c r="R1078" t="str" cm="1">
        <f t="array" ref="R1078">IFERROR(_xlfn.IFS(Table2[[#This Row],[booking_status]]="confirmed","Expected",Table2[[#This Row],[booking_status]]="checked-out","Actual"),"No Revenue")</f>
        <v>Expected</v>
      </c>
      <c r="S1078" s="4">
        <f>Table2[[#This Row],[Revenue_Amount]]/Table2[[#This Row],[Num_Nights]]</f>
        <v>84.72</v>
      </c>
    </row>
    <row r="1079" spans="1:19" x14ac:dyDescent="0.3">
      <c r="A1079">
        <v>1078</v>
      </c>
      <c r="B1079" t="s">
        <v>37</v>
      </c>
      <c r="C1079" s="9">
        <v>44941</v>
      </c>
      <c r="D1079" s="9">
        <v>44949</v>
      </c>
      <c r="E1079" s="10">
        <v>44929</v>
      </c>
      <c r="F1079" t="s">
        <v>18</v>
      </c>
      <c r="G1079">
        <v>250.88</v>
      </c>
      <c r="H1079">
        <v>1</v>
      </c>
      <c r="I1079">
        <v>0</v>
      </c>
      <c r="J1079" t="s">
        <v>28</v>
      </c>
      <c r="K1079" t="s">
        <v>66</v>
      </c>
      <c r="L1079" t="s">
        <v>21</v>
      </c>
      <c r="M1079" t="s">
        <v>36</v>
      </c>
      <c r="N1079" t="s">
        <v>41</v>
      </c>
      <c r="O1079">
        <f>Table2[[#This Row],[check_out_date]]-Table2[[#This Row],[check_in_date]]</f>
        <v>8</v>
      </c>
      <c r="P1079">
        <f>Table2[[#This Row],[num_adults]]+Table2[[#This Row],[num_children]]</f>
        <v>1</v>
      </c>
      <c r="Q1079" s="3">
        <f>IF(OR(Table2[[#This Row],[booking_status]]="confirmed",Table2[[#This Row],[booking_status]]="checked-out"),Table2[[#This Row],[room_rate_per_night]]*Table2[[#This Row],[Num_Nights]],0)</f>
        <v>2007.04</v>
      </c>
      <c r="R1079" t="str" cm="1">
        <f t="array" ref="R1079">IFERROR(_xlfn.IFS(Table2[[#This Row],[booking_status]]="confirmed","Expected",Table2[[#This Row],[booking_status]]="checked-out","Actual"),"No Revenue")</f>
        <v>Expected</v>
      </c>
      <c r="S1079" s="4">
        <f>Table2[[#This Row],[Revenue_Amount]]/Table2[[#This Row],[Num_Nights]]</f>
        <v>250.88</v>
      </c>
    </row>
    <row r="1080" spans="1:19" x14ac:dyDescent="0.3">
      <c r="A1080">
        <v>1079</v>
      </c>
      <c r="B1080" t="s">
        <v>31</v>
      </c>
      <c r="C1080" s="9">
        <v>45216</v>
      </c>
      <c r="D1080" s="9">
        <v>45221</v>
      </c>
      <c r="E1080" s="10">
        <v>45209</v>
      </c>
      <c r="F1080" t="s">
        <v>27</v>
      </c>
      <c r="G1080">
        <v>126.4</v>
      </c>
      <c r="H1080">
        <v>2</v>
      </c>
      <c r="I1080">
        <v>0</v>
      </c>
      <c r="J1080" t="s">
        <v>19</v>
      </c>
      <c r="K1080" t="s">
        <v>29</v>
      </c>
      <c r="L1080" t="s">
        <v>21</v>
      </c>
      <c r="M1080" t="s">
        <v>36</v>
      </c>
      <c r="N1080" t="s">
        <v>41</v>
      </c>
      <c r="O1080">
        <f>Table2[[#This Row],[check_out_date]]-Table2[[#This Row],[check_in_date]]</f>
        <v>5</v>
      </c>
      <c r="P1080">
        <f>Table2[[#This Row],[num_adults]]+Table2[[#This Row],[num_children]]</f>
        <v>2</v>
      </c>
      <c r="Q1080" s="3">
        <f>IF(OR(Table2[[#This Row],[booking_status]]="confirmed",Table2[[#This Row],[booking_status]]="checked-out"),Table2[[#This Row],[room_rate_per_night]]*Table2[[#This Row],[Num_Nights]],0)</f>
        <v>632</v>
      </c>
      <c r="R1080" t="str" cm="1">
        <f t="array" ref="R1080">IFERROR(_xlfn.IFS(Table2[[#This Row],[booking_status]]="confirmed","Expected",Table2[[#This Row],[booking_status]]="checked-out","Actual"),"No Revenue")</f>
        <v>Expected</v>
      </c>
      <c r="S1080" s="4">
        <f>Table2[[#This Row],[Revenue_Amount]]/Table2[[#This Row],[Num_Nights]]</f>
        <v>126.4</v>
      </c>
    </row>
    <row r="1081" spans="1:19" x14ac:dyDescent="0.3">
      <c r="A1081">
        <v>1080</v>
      </c>
      <c r="B1081" t="s">
        <v>14</v>
      </c>
      <c r="C1081" s="9">
        <v>44982</v>
      </c>
      <c r="D1081" s="9">
        <v>44987</v>
      </c>
      <c r="E1081" s="10">
        <v>44967</v>
      </c>
      <c r="F1081" t="s">
        <v>54</v>
      </c>
      <c r="G1081">
        <v>376.9</v>
      </c>
      <c r="H1081">
        <v>2</v>
      </c>
      <c r="I1081">
        <v>0</v>
      </c>
      <c r="J1081" t="s">
        <v>28</v>
      </c>
      <c r="K1081" t="s">
        <v>66</v>
      </c>
      <c r="L1081" t="s">
        <v>21</v>
      </c>
      <c r="M1081" t="s">
        <v>36</v>
      </c>
      <c r="N1081" t="s">
        <v>41</v>
      </c>
      <c r="O1081">
        <f>Table2[[#This Row],[check_out_date]]-Table2[[#This Row],[check_in_date]]</f>
        <v>5</v>
      </c>
      <c r="P1081">
        <f>Table2[[#This Row],[num_adults]]+Table2[[#This Row],[num_children]]</f>
        <v>2</v>
      </c>
      <c r="Q1081" s="3">
        <f>IF(OR(Table2[[#This Row],[booking_status]]="confirmed",Table2[[#This Row],[booking_status]]="checked-out"),Table2[[#This Row],[room_rate_per_night]]*Table2[[#This Row],[Num_Nights]],0)</f>
        <v>1884.5</v>
      </c>
      <c r="R1081" t="str" cm="1">
        <f t="array" ref="R1081">IFERROR(_xlfn.IFS(Table2[[#This Row],[booking_status]]="confirmed","Expected",Table2[[#This Row],[booking_status]]="checked-out","Actual"),"No Revenue")</f>
        <v>Expected</v>
      </c>
      <c r="S1081" s="4">
        <f>Table2[[#This Row],[Revenue_Amount]]/Table2[[#This Row],[Num_Nights]]</f>
        <v>376.9</v>
      </c>
    </row>
    <row r="1082" spans="1:19" hidden="1" x14ac:dyDescent="0.3">
      <c r="A1082">
        <v>1081</v>
      </c>
      <c r="B1082" t="s">
        <v>37</v>
      </c>
      <c r="C1082" s="9">
        <v>45164</v>
      </c>
      <c r="D1082" s="9">
        <v>45168</v>
      </c>
      <c r="E1082" s="10">
        <v>45145</v>
      </c>
      <c r="F1082" t="s">
        <v>27</v>
      </c>
      <c r="G1082">
        <v>206.58</v>
      </c>
      <c r="H1082">
        <v>1</v>
      </c>
      <c r="I1082">
        <v>0</v>
      </c>
      <c r="J1082" t="s">
        <v>35</v>
      </c>
      <c r="K1082" t="s">
        <v>44</v>
      </c>
      <c r="L1082" t="s">
        <v>56</v>
      </c>
      <c r="M1082" t="s">
        <v>36</v>
      </c>
      <c r="N1082" t="s">
        <v>95</v>
      </c>
      <c r="O1082">
        <f>Table2[[#This Row],[check_out_date]]-Table2[[#This Row],[check_in_date]]</f>
        <v>4</v>
      </c>
      <c r="P1082">
        <f>Table2[[#This Row],[num_adults]]+Table2[[#This Row],[num_children]]</f>
        <v>1</v>
      </c>
      <c r="Q1082" s="3">
        <f>IF(OR(Table2[[#This Row],[booking_status]]="confirmed",Table2[[#This Row],[booking_status]]="checked-out"),Table2[[#This Row],[room_rate_per_night]]*Table2[[#This Row],[Num_Nights]],0)</f>
        <v>826.32</v>
      </c>
      <c r="R1082" t="str" cm="1">
        <f t="array" ref="R1082">IFERROR(_xlfn.IFS(Table2[[#This Row],[booking_status]]="confirmed","Expected",Table2[[#This Row],[booking_status]]="checked-out","Actual"),"No Revenue")</f>
        <v>Actual</v>
      </c>
      <c r="S1082" s="4">
        <f>Table2[[#This Row],[Revenue_Amount]]/Table2[[#This Row],[Num_Nights]]</f>
        <v>206.58</v>
      </c>
    </row>
    <row r="1083" spans="1:19" x14ac:dyDescent="0.3">
      <c r="A1083">
        <v>1082</v>
      </c>
      <c r="B1083" t="s">
        <v>14</v>
      </c>
      <c r="C1083" s="9">
        <v>45281</v>
      </c>
      <c r="D1083" s="9">
        <v>45286</v>
      </c>
      <c r="E1083" s="10">
        <v>45252</v>
      </c>
      <c r="F1083" t="s">
        <v>54</v>
      </c>
      <c r="G1083">
        <v>325.3</v>
      </c>
      <c r="H1083">
        <v>2</v>
      </c>
      <c r="I1083">
        <v>0</v>
      </c>
      <c r="J1083" t="s">
        <v>55</v>
      </c>
      <c r="K1083" t="s">
        <v>20</v>
      </c>
      <c r="L1083" t="s">
        <v>21</v>
      </c>
      <c r="M1083" t="s">
        <v>22</v>
      </c>
      <c r="N1083" t="s">
        <v>23</v>
      </c>
      <c r="O1083">
        <f>Table2[[#This Row],[check_out_date]]-Table2[[#This Row],[check_in_date]]</f>
        <v>5</v>
      </c>
      <c r="P1083">
        <f>Table2[[#This Row],[num_adults]]+Table2[[#This Row],[num_children]]</f>
        <v>2</v>
      </c>
      <c r="Q1083" s="3">
        <f>IF(OR(Table2[[#This Row],[booking_status]]="confirmed",Table2[[#This Row],[booking_status]]="checked-out"),Table2[[#This Row],[room_rate_per_night]]*Table2[[#This Row],[Num_Nights]],0)</f>
        <v>1626.5</v>
      </c>
      <c r="R1083" t="str" cm="1">
        <f t="array" ref="R1083">IFERROR(_xlfn.IFS(Table2[[#This Row],[booking_status]]="confirmed","Expected",Table2[[#This Row],[booking_status]]="checked-out","Actual"),"No Revenue")</f>
        <v>Expected</v>
      </c>
      <c r="S1083" s="4">
        <f>Table2[[#This Row],[Revenue_Amount]]/Table2[[#This Row],[Num_Nights]]</f>
        <v>325.3</v>
      </c>
    </row>
    <row r="1084" spans="1:19" x14ac:dyDescent="0.3">
      <c r="A1084">
        <v>1083</v>
      </c>
      <c r="B1084" t="s">
        <v>14</v>
      </c>
      <c r="C1084" s="9">
        <v>45183</v>
      </c>
      <c r="D1084" s="9">
        <v>45191</v>
      </c>
      <c r="E1084" s="10">
        <v>45167</v>
      </c>
      <c r="F1084" t="s">
        <v>27</v>
      </c>
      <c r="G1084">
        <v>160.29</v>
      </c>
      <c r="H1084">
        <v>4</v>
      </c>
      <c r="I1084">
        <v>0</v>
      </c>
      <c r="J1084" t="s">
        <v>19</v>
      </c>
      <c r="K1084" t="s">
        <v>29</v>
      </c>
      <c r="L1084" t="s">
        <v>21</v>
      </c>
      <c r="M1084" t="s">
        <v>22</v>
      </c>
      <c r="N1084" t="s">
        <v>41</v>
      </c>
      <c r="O1084">
        <f>Table2[[#This Row],[check_out_date]]-Table2[[#This Row],[check_in_date]]</f>
        <v>8</v>
      </c>
      <c r="P1084">
        <f>Table2[[#This Row],[num_adults]]+Table2[[#This Row],[num_children]]</f>
        <v>4</v>
      </c>
      <c r="Q1084" s="3">
        <f>IF(OR(Table2[[#This Row],[booking_status]]="confirmed",Table2[[#This Row],[booking_status]]="checked-out"),Table2[[#This Row],[room_rate_per_night]]*Table2[[#This Row],[Num_Nights]],0)</f>
        <v>1282.32</v>
      </c>
      <c r="R1084" t="str" cm="1">
        <f t="array" ref="R1084">IFERROR(_xlfn.IFS(Table2[[#This Row],[booking_status]]="confirmed","Expected",Table2[[#This Row],[booking_status]]="checked-out","Actual"),"No Revenue")</f>
        <v>Expected</v>
      </c>
      <c r="S1084" s="4">
        <f>Table2[[#This Row],[Revenue_Amount]]/Table2[[#This Row],[Num_Nights]]</f>
        <v>160.29</v>
      </c>
    </row>
    <row r="1085" spans="1:19" x14ac:dyDescent="0.3">
      <c r="A1085">
        <v>1084</v>
      </c>
      <c r="B1085" t="s">
        <v>31</v>
      </c>
      <c r="C1085" s="9">
        <v>44937</v>
      </c>
      <c r="D1085" s="9">
        <v>44945</v>
      </c>
      <c r="E1085" s="10">
        <v>44916</v>
      </c>
      <c r="F1085" t="s">
        <v>27</v>
      </c>
      <c r="G1085">
        <v>124.9</v>
      </c>
      <c r="H1085">
        <v>2</v>
      </c>
      <c r="I1085">
        <v>1</v>
      </c>
      <c r="J1085" t="s">
        <v>28</v>
      </c>
      <c r="K1085" t="s">
        <v>99</v>
      </c>
      <c r="L1085" t="s">
        <v>21</v>
      </c>
      <c r="M1085" t="s">
        <v>36</v>
      </c>
      <c r="N1085" t="s">
        <v>41</v>
      </c>
      <c r="O1085">
        <f>Table2[[#This Row],[check_out_date]]-Table2[[#This Row],[check_in_date]]</f>
        <v>8</v>
      </c>
      <c r="P1085">
        <f>Table2[[#This Row],[num_adults]]+Table2[[#This Row],[num_children]]</f>
        <v>3</v>
      </c>
      <c r="Q1085" s="3">
        <f>IF(OR(Table2[[#This Row],[booking_status]]="confirmed",Table2[[#This Row],[booking_status]]="checked-out"),Table2[[#This Row],[room_rate_per_night]]*Table2[[#This Row],[Num_Nights]],0)</f>
        <v>999.2</v>
      </c>
      <c r="R1085" t="str" cm="1">
        <f t="array" ref="R1085">IFERROR(_xlfn.IFS(Table2[[#This Row],[booking_status]]="confirmed","Expected",Table2[[#This Row],[booking_status]]="checked-out","Actual"),"No Revenue")</f>
        <v>Expected</v>
      </c>
      <c r="S1085" s="4">
        <f>Table2[[#This Row],[Revenue_Amount]]/Table2[[#This Row],[Num_Nights]]</f>
        <v>124.9</v>
      </c>
    </row>
    <row r="1086" spans="1:19" x14ac:dyDescent="0.3">
      <c r="A1086">
        <v>1085</v>
      </c>
      <c r="B1086" t="s">
        <v>50</v>
      </c>
      <c r="C1086" s="9">
        <v>45101</v>
      </c>
      <c r="D1086" s="9">
        <v>45108</v>
      </c>
      <c r="E1086" s="10">
        <v>45093</v>
      </c>
      <c r="F1086" t="s">
        <v>18</v>
      </c>
      <c r="G1086">
        <v>232.3</v>
      </c>
      <c r="H1086">
        <v>1</v>
      </c>
      <c r="I1086">
        <v>0</v>
      </c>
      <c r="J1086" t="s">
        <v>28</v>
      </c>
      <c r="K1086" t="s">
        <v>20</v>
      </c>
      <c r="L1086" t="s">
        <v>56</v>
      </c>
      <c r="M1086" t="s">
        <v>36</v>
      </c>
      <c r="N1086" t="s">
        <v>30</v>
      </c>
      <c r="O1086">
        <f>Table2[[#This Row],[check_out_date]]-Table2[[#This Row],[check_in_date]]</f>
        <v>7</v>
      </c>
      <c r="P1086">
        <f>Table2[[#This Row],[num_adults]]+Table2[[#This Row],[num_children]]</f>
        <v>1</v>
      </c>
      <c r="Q1086" s="3">
        <f>IF(OR(Table2[[#This Row],[booking_status]]="confirmed",Table2[[#This Row],[booking_status]]="checked-out"),Table2[[#This Row],[room_rate_per_night]]*Table2[[#This Row],[Num_Nights]],0)</f>
        <v>1626.1000000000001</v>
      </c>
      <c r="R1086" t="str" cm="1">
        <f t="array" ref="R1086">IFERROR(_xlfn.IFS(Table2[[#This Row],[booking_status]]="confirmed","Expected",Table2[[#This Row],[booking_status]]="checked-out","Actual"),"No Revenue")</f>
        <v>Actual</v>
      </c>
      <c r="S1086" s="4">
        <f>Table2[[#This Row],[Revenue_Amount]]/Table2[[#This Row],[Num_Nights]]</f>
        <v>232.3</v>
      </c>
    </row>
    <row r="1087" spans="1:19" x14ac:dyDescent="0.3">
      <c r="A1087">
        <v>1086</v>
      </c>
      <c r="B1087" t="s">
        <v>31</v>
      </c>
      <c r="C1087" s="9">
        <v>45167</v>
      </c>
      <c r="D1087" s="9">
        <v>45170</v>
      </c>
      <c r="E1087" s="10">
        <v>45140</v>
      </c>
      <c r="F1087" t="s">
        <v>54</v>
      </c>
      <c r="G1087">
        <v>351.64</v>
      </c>
      <c r="H1087">
        <v>1</v>
      </c>
      <c r="I1087">
        <v>0</v>
      </c>
      <c r="J1087" t="s">
        <v>55</v>
      </c>
      <c r="K1087" t="s">
        <v>99</v>
      </c>
      <c r="L1087" t="s">
        <v>21</v>
      </c>
      <c r="M1087" t="s">
        <v>36</v>
      </c>
      <c r="N1087" t="s">
        <v>41</v>
      </c>
      <c r="O1087">
        <f>Table2[[#This Row],[check_out_date]]-Table2[[#This Row],[check_in_date]]</f>
        <v>3</v>
      </c>
      <c r="P1087">
        <f>Table2[[#This Row],[num_adults]]+Table2[[#This Row],[num_children]]</f>
        <v>1</v>
      </c>
      <c r="Q1087" s="3">
        <f>IF(OR(Table2[[#This Row],[booking_status]]="confirmed",Table2[[#This Row],[booking_status]]="checked-out"),Table2[[#This Row],[room_rate_per_night]]*Table2[[#This Row],[Num_Nights]],0)</f>
        <v>1054.92</v>
      </c>
      <c r="R1087" t="str" cm="1">
        <f t="array" ref="R1087">IFERROR(_xlfn.IFS(Table2[[#This Row],[booking_status]]="confirmed","Expected",Table2[[#This Row],[booking_status]]="checked-out","Actual"),"No Revenue")</f>
        <v>Expected</v>
      </c>
      <c r="S1087" s="4">
        <f>Table2[[#This Row],[Revenue_Amount]]/Table2[[#This Row],[Num_Nights]]</f>
        <v>351.64000000000004</v>
      </c>
    </row>
    <row r="1088" spans="1:19" x14ac:dyDescent="0.3">
      <c r="A1088">
        <v>1087</v>
      </c>
      <c r="B1088" t="s">
        <v>50</v>
      </c>
      <c r="C1088" s="9">
        <v>45161</v>
      </c>
      <c r="D1088" s="9">
        <v>45171</v>
      </c>
      <c r="E1088" s="10">
        <v>45116</v>
      </c>
      <c r="F1088" t="s">
        <v>18</v>
      </c>
      <c r="G1088">
        <v>231.56</v>
      </c>
      <c r="H1088">
        <v>2</v>
      </c>
      <c r="I1088">
        <v>0</v>
      </c>
      <c r="J1088" t="s">
        <v>28</v>
      </c>
      <c r="K1088" t="s">
        <v>44</v>
      </c>
      <c r="L1088" t="s">
        <v>21</v>
      </c>
      <c r="M1088" t="s">
        <v>36</v>
      </c>
      <c r="N1088" t="s">
        <v>41</v>
      </c>
      <c r="O1088">
        <f>Table2[[#This Row],[check_out_date]]-Table2[[#This Row],[check_in_date]]</f>
        <v>10</v>
      </c>
      <c r="P1088">
        <f>Table2[[#This Row],[num_adults]]+Table2[[#This Row],[num_children]]</f>
        <v>2</v>
      </c>
      <c r="Q1088" s="3">
        <f>IF(OR(Table2[[#This Row],[booking_status]]="confirmed",Table2[[#This Row],[booking_status]]="checked-out"),Table2[[#This Row],[room_rate_per_night]]*Table2[[#This Row],[Num_Nights]],0)</f>
        <v>2315.6</v>
      </c>
      <c r="R1088" t="str" cm="1">
        <f t="array" ref="R1088">IFERROR(_xlfn.IFS(Table2[[#This Row],[booking_status]]="confirmed","Expected",Table2[[#This Row],[booking_status]]="checked-out","Actual"),"No Revenue")</f>
        <v>Expected</v>
      </c>
      <c r="S1088" s="4">
        <f>Table2[[#This Row],[Revenue_Amount]]/Table2[[#This Row],[Num_Nights]]</f>
        <v>231.56</v>
      </c>
    </row>
    <row r="1089" spans="1:19" x14ac:dyDescent="0.3">
      <c r="A1089">
        <v>1088</v>
      </c>
      <c r="B1089" t="s">
        <v>14</v>
      </c>
      <c r="C1089" s="9">
        <v>45199</v>
      </c>
      <c r="D1089" s="9">
        <v>45204</v>
      </c>
      <c r="E1089" s="10">
        <v>45178</v>
      </c>
      <c r="F1089" t="s">
        <v>49</v>
      </c>
      <c r="G1089">
        <v>66.83</v>
      </c>
      <c r="H1089">
        <v>2</v>
      </c>
      <c r="I1089">
        <v>0</v>
      </c>
      <c r="J1089" t="s">
        <v>28</v>
      </c>
      <c r="K1089" t="s">
        <v>99</v>
      </c>
      <c r="L1089" t="s">
        <v>56</v>
      </c>
      <c r="M1089" t="s">
        <v>22</v>
      </c>
      <c r="N1089" t="s">
        <v>41</v>
      </c>
      <c r="O1089">
        <f>Table2[[#This Row],[check_out_date]]-Table2[[#This Row],[check_in_date]]</f>
        <v>5</v>
      </c>
      <c r="P1089">
        <f>Table2[[#This Row],[num_adults]]+Table2[[#This Row],[num_children]]</f>
        <v>2</v>
      </c>
      <c r="Q1089" s="3">
        <f>IF(OR(Table2[[#This Row],[booking_status]]="confirmed",Table2[[#This Row],[booking_status]]="checked-out"),Table2[[#This Row],[room_rate_per_night]]*Table2[[#This Row],[Num_Nights]],0)</f>
        <v>334.15</v>
      </c>
      <c r="R1089" t="str" cm="1">
        <f t="array" ref="R1089">IFERROR(_xlfn.IFS(Table2[[#This Row],[booking_status]]="confirmed","Expected",Table2[[#This Row],[booking_status]]="checked-out","Actual"),"No Revenue")</f>
        <v>Actual</v>
      </c>
      <c r="S1089" s="4">
        <f>Table2[[#This Row],[Revenue_Amount]]/Table2[[#This Row],[Num_Nights]]</f>
        <v>66.83</v>
      </c>
    </row>
    <row r="1090" spans="1:19" x14ac:dyDescent="0.3">
      <c r="A1090">
        <v>1089</v>
      </c>
      <c r="B1090" t="s">
        <v>50</v>
      </c>
      <c r="C1090" s="9">
        <v>45012</v>
      </c>
      <c r="D1090" s="9">
        <v>45014</v>
      </c>
      <c r="E1090" s="10">
        <v>44998</v>
      </c>
      <c r="F1090" t="s">
        <v>49</v>
      </c>
      <c r="G1090">
        <v>118.9</v>
      </c>
      <c r="H1090">
        <v>2</v>
      </c>
      <c r="I1090">
        <v>0</v>
      </c>
      <c r="J1090" t="s">
        <v>94</v>
      </c>
      <c r="K1090" t="s">
        <v>99</v>
      </c>
      <c r="L1090" t="s">
        <v>21</v>
      </c>
      <c r="M1090" t="s">
        <v>36</v>
      </c>
      <c r="N1090" t="s">
        <v>45</v>
      </c>
      <c r="O1090">
        <f>Table2[[#This Row],[check_out_date]]-Table2[[#This Row],[check_in_date]]</f>
        <v>2</v>
      </c>
      <c r="P1090">
        <f>Table2[[#This Row],[num_adults]]+Table2[[#This Row],[num_children]]</f>
        <v>2</v>
      </c>
      <c r="Q1090" s="3">
        <f>IF(OR(Table2[[#This Row],[booking_status]]="confirmed",Table2[[#This Row],[booking_status]]="checked-out"),Table2[[#This Row],[room_rate_per_night]]*Table2[[#This Row],[Num_Nights]],0)</f>
        <v>237.8</v>
      </c>
      <c r="R1090" t="str" cm="1">
        <f t="array" ref="R1090">IFERROR(_xlfn.IFS(Table2[[#This Row],[booking_status]]="confirmed","Expected",Table2[[#This Row],[booking_status]]="checked-out","Actual"),"No Revenue")</f>
        <v>Expected</v>
      </c>
      <c r="S1090" s="4">
        <f>Table2[[#This Row],[Revenue_Amount]]/Table2[[#This Row],[Num_Nights]]</f>
        <v>118.9</v>
      </c>
    </row>
    <row r="1091" spans="1:19" x14ac:dyDescent="0.3">
      <c r="A1091">
        <v>1090</v>
      </c>
      <c r="B1091" t="s">
        <v>14</v>
      </c>
      <c r="C1091" s="9">
        <v>45244</v>
      </c>
      <c r="D1091" s="9">
        <v>45246</v>
      </c>
      <c r="E1091" s="10">
        <v>45233</v>
      </c>
      <c r="F1091" t="s">
        <v>27</v>
      </c>
      <c r="G1091">
        <v>100.69</v>
      </c>
      <c r="H1091">
        <v>2</v>
      </c>
      <c r="I1091">
        <v>0</v>
      </c>
      <c r="J1091" t="s">
        <v>94</v>
      </c>
      <c r="K1091" t="s">
        <v>29</v>
      </c>
      <c r="L1091" t="s">
        <v>21</v>
      </c>
      <c r="M1091" t="s">
        <v>36</v>
      </c>
      <c r="N1091" t="s">
        <v>41</v>
      </c>
      <c r="O1091">
        <f>Table2[[#This Row],[check_out_date]]-Table2[[#This Row],[check_in_date]]</f>
        <v>2</v>
      </c>
      <c r="P1091">
        <f>Table2[[#This Row],[num_adults]]+Table2[[#This Row],[num_children]]</f>
        <v>2</v>
      </c>
      <c r="Q1091" s="3">
        <f>IF(OR(Table2[[#This Row],[booking_status]]="confirmed",Table2[[#This Row],[booking_status]]="checked-out"),Table2[[#This Row],[room_rate_per_night]]*Table2[[#This Row],[Num_Nights]],0)</f>
        <v>201.38</v>
      </c>
      <c r="R1091" t="str" cm="1">
        <f t="array" ref="R1091">IFERROR(_xlfn.IFS(Table2[[#This Row],[booking_status]]="confirmed","Expected",Table2[[#This Row],[booking_status]]="checked-out","Actual"),"No Revenue")</f>
        <v>Expected</v>
      </c>
      <c r="S1091" s="4">
        <f>Table2[[#This Row],[Revenue_Amount]]/Table2[[#This Row],[Num_Nights]]</f>
        <v>100.69</v>
      </c>
    </row>
    <row r="1092" spans="1:19" hidden="1" x14ac:dyDescent="0.3">
      <c r="A1092">
        <v>1091</v>
      </c>
      <c r="B1092" t="s">
        <v>14</v>
      </c>
      <c r="C1092" s="9">
        <v>44961</v>
      </c>
      <c r="D1092" s="9">
        <v>44968</v>
      </c>
      <c r="E1092" s="10">
        <v>44935</v>
      </c>
      <c r="F1092" t="s">
        <v>49</v>
      </c>
      <c r="G1092">
        <v>96.42</v>
      </c>
      <c r="H1092">
        <v>2</v>
      </c>
      <c r="I1092">
        <v>1</v>
      </c>
      <c r="J1092" t="s">
        <v>35</v>
      </c>
      <c r="K1092" t="s">
        <v>44</v>
      </c>
      <c r="L1092" t="s">
        <v>56</v>
      </c>
      <c r="M1092" t="s">
        <v>36</v>
      </c>
      <c r="N1092" t="s">
        <v>30</v>
      </c>
      <c r="O1092">
        <f>Table2[[#This Row],[check_out_date]]-Table2[[#This Row],[check_in_date]]</f>
        <v>7</v>
      </c>
      <c r="P1092">
        <f>Table2[[#This Row],[num_adults]]+Table2[[#This Row],[num_children]]</f>
        <v>3</v>
      </c>
      <c r="Q1092" s="3">
        <f>IF(OR(Table2[[#This Row],[booking_status]]="confirmed",Table2[[#This Row],[booking_status]]="checked-out"),Table2[[#This Row],[room_rate_per_night]]*Table2[[#This Row],[Num_Nights]],0)</f>
        <v>674.94</v>
      </c>
      <c r="R1092" t="str" cm="1">
        <f t="array" ref="R1092">IFERROR(_xlfn.IFS(Table2[[#This Row],[booking_status]]="confirmed","Expected",Table2[[#This Row],[booking_status]]="checked-out","Actual"),"No Revenue")</f>
        <v>Actual</v>
      </c>
      <c r="S1092" s="4">
        <f>Table2[[#This Row],[Revenue_Amount]]/Table2[[#This Row],[Num_Nights]]</f>
        <v>96.42</v>
      </c>
    </row>
    <row r="1093" spans="1:19" x14ac:dyDescent="0.3">
      <c r="A1093">
        <v>1092</v>
      </c>
      <c r="B1093" t="s">
        <v>14</v>
      </c>
      <c r="C1093" s="9">
        <v>45266</v>
      </c>
      <c r="D1093" s="9">
        <v>45272</v>
      </c>
      <c r="E1093" s="10">
        <v>45212</v>
      </c>
      <c r="F1093" t="s">
        <v>54</v>
      </c>
      <c r="G1093">
        <v>347.72</v>
      </c>
      <c r="H1093">
        <v>2</v>
      </c>
      <c r="I1093">
        <v>1</v>
      </c>
      <c r="J1093" t="s">
        <v>28</v>
      </c>
      <c r="K1093" t="s">
        <v>66</v>
      </c>
      <c r="L1093" t="s">
        <v>60</v>
      </c>
      <c r="M1093" t="s">
        <v>36</v>
      </c>
      <c r="N1093" t="s">
        <v>45</v>
      </c>
      <c r="O1093">
        <f>Table2[[#This Row],[check_out_date]]-Table2[[#This Row],[check_in_date]]</f>
        <v>6</v>
      </c>
      <c r="P1093">
        <f>Table2[[#This Row],[num_adults]]+Table2[[#This Row],[num_children]]</f>
        <v>3</v>
      </c>
      <c r="Q1093" s="3">
        <f>IF(OR(Table2[[#This Row],[booking_status]]="confirmed",Table2[[#This Row],[booking_status]]="checked-out"),Table2[[#This Row],[room_rate_per_night]]*Table2[[#This Row],[Num_Nights]],0)</f>
        <v>0</v>
      </c>
      <c r="R1093" t="str" cm="1">
        <f t="array" ref="R1093">IFERROR(_xlfn.IFS(Table2[[#This Row],[booking_status]]="confirmed","Expected",Table2[[#This Row],[booking_status]]="checked-out","Actual"),"No Revenue")</f>
        <v>No Revenue</v>
      </c>
      <c r="S1093" s="4">
        <f>Table2[[#This Row],[Revenue_Amount]]/Table2[[#This Row],[Num_Nights]]</f>
        <v>0</v>
      </c>
    </row>
    <row r="1094" spans="1:19" hidden="1" x14ac:dyDescent="0.3">
      <c r="A1094">
        <v>1093</v>
      </c>
      <c r="B1094" t="s">
        <v>50</v>
      </c>
      <c r="C1094" s="9">
        <v>45237</v>
      </c>
      <c r="D1094" s="9">
        <v>45241</v>
      </c>
      <c r="E1094" s="10">
        <v>45213</v>
      </c>
      <c r="F1094" t="s">
        <v>54</v>
      </c>
      <c r="G1094">
        <v>586.54</v>
      </c>
      <c r="H1094">
        <v>1</v>
      </c>
      <c r="I1094">
        <v>1</v>
      </c>
      <c r="J1094" t="s">
        <v>35</v>
      </c>
      <c r="K1094" t="s">
        <v>99</v>
      </c>
      <c r="L1094" t="s">
        <v>56</v>
      </c>
      <c r="M1094" t="s">
        <v>36</v>
      </c>
      <c r="N1094" t="s">
        <v>45</v>
      </c>
      <c r="O1094">
        <f>Table2[[#This Row],[check_out_date]]-Table2[[#This Row],[check_in_date]]</f>
        <v>4</v>
      </c>
      <c r="P1094">
        <f>Table2[[#This Row],[num_adults]]+Table2[[#This Row],[num_children]]</f>
        <v>2</v>
      </c>
      <c r="Q1094" s="3">
        <f>IF(OR(Table2[[#This Row],[booking_status]]="confirmed",Table2[[#This Row],[booking_status]]="checked-out"),Table2[[#This Row],[room_rate_per_night]]*Table2[[#This Row],[Num_Nights]],0)</f>
        <v>2346.16</v>
      </c>
      <c r="R1094" t="str" cm="1">
        <f t="array" ref="R1094">IFERROR(_xlfn.IFS(Table2[[#This Row],[booking_status]]="confirmed","Expected",Table2[[#This Row],[booking_status]]="checked-out","Actual"),"No Revenue")</f>
        <v>Actual</v>
      </c>
      <c r="S1094" s="4">
        <f>Table2[[#This Row],[Revenue_Amount]]/Table2[[#This Row],[Num_Nights]]</f>
        <v>586.54</v>
      </c>
    </row>
    <row r="1095" spans="1:19" x14ac:dyDescent="0.3">
      <c r="A1095">
        <v>1094</v>
      </c>
      <c r="B1095" t="s">
        <v>14</v>
      </c>
      <c r="C1095" s="9">
        <v>45120</v>
      </c>
      <c r="D1095" s="9">
        <v>45126</v>
      </c>
      <c r="E1095" s="10">
        <v>45056</v>
      </c>
      <c r="F1095" t="s">
        <v>49</v>
      </c>
      <c r="G1095">
        <v>72.59</v>
      </c>
      <c r="H1095">
        <v>3</v>
      </c>
      <c r="I1095">
        <v>1</v>
      </c>
      <c r="J1095" t="s">
        <v>28</v>
      </c>
      <c r="K1095" t="s">
        <v>20</v>
      </c>
      <c r="L1095" t="s">
        <v>21</v>
      </c>
      <c r="M1095" t="s">
        <v>36</v>
      </c>
      <c r="N1095" t="s">
        <v>95</v>
      </c>
      <c r="O1095">
        <f>Table2[[#This Row],[check_out_date]]-Table2[[#This Row],[check_in_date]]</f>
        <v>6</v>
      </c>
      <c r="P1095">
        <f>Table2[[#This Row],[num_adults]]+Table2[[#This Row],[num_children]]</f>
        <v>4</v>
      </c>
      <c r="Q1095" s="3">
        <f>IF(OR(Table2[[#This Row],[booking_status]]="confirmed",Table2[[#This Row],[booking_status]]="checked-out"),Table2[[#This Row],[room_rate_per_night]]*Table2[[#This Row],[Num_Nights]],0)</f>
        <v>435.54</v>
      </c>
      <c r="R1095" t="str" cm="1">
        <f t="array" ref="R1095">IFERROR(_xlfn.IFS(Table2[[#This Row],[booking_status]]="confirmed","Expected",Table2[[#This Row],[booking_status]]="checked-out","Actual"),"No Revenue")</f>
        <v>Expected</v>
      </c>
      <c r="S1095" s="4">
        <f>Table2[[#This Row],[Revenue_Amount]]/Table2[[#This Row],[Num_Nights]]</f>
        <v>72.59</v>
      </c>
    </row>
    <row r="1096" spans="1:19" x14ac:dyDescent="0.3">
      <c r="A1096">
        <v>1095</v>
      </c>
      <c r="B1096" t="s">
        <v>37</v>
      </c>
      <c r="C1096" s="9">
        <v>45034</v>
      </c>
      <c r="D1096" s="9">
        <v>45039</v>
      </c>
      <c r="E1096" s="10">
        <v>45026</v>
      </c>
      <c r="F1096" t="s">
        <v>49</v>
      </c>
      <c r="G1096">
        <v>95.73</v>
      </c>
      <c r="H1096">
        <v>1</v>
      </c>
      <c r="I1096">
        <v>0</v>
      </c>
      <c r="J1096" t="s">
        <v>19</v>
      </c>
      <c r="K1096" t="s">
        <v>99</v>
      </c>
      <c r="L1096" t="s">
        <v>21</v>
      </c>
      <c r="M1096" t="s">
        <v>36</v>
      </c>
      <c r="N1096" t="s">
        <v>23</v>
      </c>
      <c r="O1096">
        <f>Table2[[#This Row],[check_out_date]]-Table2[[#This Row],[check_in_date]]</f>
        <v>5</v>
      </c>
      <c r="P1096">
        <f>Table2[[#This Row],[num_adults]]+Table2[[#This Row],[num_children]]</f>
        <v>1</v>
      </c>
      <c r="Q1096" s="3">
        <f>IF(OR(Table2[[#This Row],[booking_status]]="confirmed",Table2[[#This Row],[booking_status]]="checked-out"),Table2[[#This Row],[room_rate_per_night]]*Table2[[#This Row],[Num_Nights]],0)</f>
        <v>478.65000000000003</v>
      </c>
      <c r="R1096" t="str" cm="1">
        <f t="array" ref="R1096">IFERROR(_xlfn.IFS(Table2[[#This Row],[booking_status]]="confirmed","Expected",Table2[[#This Row],[booking_status]]="checked-out","Actual"),"No Revenue")</f>
        <v>Expected</v>
      </c>
      <c r="S1096" s="4">
        <f>Table2[[#This Row],[Revenue_Amount]]/Table2[[#This Row],[Num_Nights]]</f>
        <v>95.73</v>
      </c>
    </row>
    <row r="1097" spans="1:19" hidden="1" x14ac:dyDescent="0.3">
      <c r="A1097">
        <v>1096</v>
      </c>
      <c r="B1097" t="s">
        <v>37</v>
      </c>
      <c r="C1097" s="9">
        <v>44931</v>
      </c>
      <c r="D1097" s="9">
        <v>44933</v>
      </c>
      <c r="E1097" s="10">
        <v>44893</v>
      </c>
      <c r="F1097" t="s">
        <v>18</v>
      </c>
      <c r="G1097">
        <v>220.62</v>
      </c>
      <c r="H1097">
        <v>1</v>
      </c>
      <c r="I1097">
        <v>0</v>
      </c>
      <c r="J1097" t="s">
        <v>35</v>
      </c>
      <c r="K1097" t="s">
        <v>20</v>
      </c>
      <c r="L1097" t="s">
        <v>21</v>
      </c>
      <c r="M1097" t="s">
        <v>22</v>
      </c>
      <c r="N1097" t="s">
        <v>41</v>
      </c>
      <c r="O1097">
        <f>Table2[[#This Row],[check_out_date]]-Table2[[#This Row],[check_in_date]]</f>
        <v>2</v>
      </c>
      <c r="P1097">
        <f>Table2[[#This Row],[num_adults]]+Table2[[#This Row],[num_children]]</f>
        <v>1</v>
      </c>
      <c r="Q1097" s="3">
        <f>IF(OR(Table2[[#This Row],[booking_status]]="confirmed",Table2[[#This Row],[booking_status]]="checked-out"),Table2[[#This Row],[room_rate_per_night]]*Table2[[#This Row],[Num_Nights]],0)</f>
        <v>441.24</v>
      </c>
      <c r="R1097" t="str" cm="1">
        <f t="array" ref="R1097">IFERROR(_xlfn.IFS(Table2[[#This Row],[booking_status]]="confirmed","Expected",Table2[[#This Row],[booking_status]]="checked-out","Actual"),"No Revenue")</f>
        <v>Expected</v>
      </c>
      <c r="S1097" s="4">
        <f>Table2[[#This Row],[Revenue_Amount]]/Table2[[#This Row],[Num_Nights]]</f>
        <v>220.62</v>
      </c>
    </row>
    <row r="1098" spans="1:19" x14ac:dyDescent="0.3">
      <c r="A1098">
        <v>1097</v>
      </c>
      <c r="B1098" t="s">
        <v>37</v>
      </c>
      <c r="C1098" s="9">
        <v>45139</v>
      </c>
      <c r="D1098" s="9">
        <v>45146</v>
      </c>
      <c r="E1098" s="10">
        <v>45081</v>
      </c>
      <c r="F1098" t="s">
        <v>49</v>
      </c>
      <c r="G1098">
        <v>129.97999999999999</v>
      </c>
      <c r="H1098">
        <v>3</v>
      </c>
      <c r="I1098">
        <v>0</v>
      </c>
      <c r="J1098" t="s">
        <v>28</v>
      </c>
      <c r="K1098" t="s">
        <v>99</v>
      </c>
      <c r="L1098" t="s">
        <v>21</v>
      </c>
      <c r="M1098" t="s">
        <v>36</v>
      </c>
      <c r="N1098" t="s">
        <v>41</v>
      </c>
      <c r="O1098">
        <f>Table2[[#This Row],[check_out_date]]-Table2[[#This Row],[check_in_date]]</f>
        <v>7</v>
      </c>
      <c r="P1098">
        <f>Table2[[#This Row],[num_adults]]+Table2[[#This Row],[num_children]]</f>
        <v>3</v>
      </c>
      <c r="Q1098" s="3">
        <f>IF(OR(Table2[[#This Row],[booking_status]]="confirmed",Table2[[#This Row],[booking_status]]="checked-out"),Table2[[#This Row],[room_rate_per_night]]*Table2[[#This Row],[Num_Nights]],0)</f>
        <v>909.8599999999999</v>
      </c>
      <c r="R1098" t="str" cm="1">
        <f t="array" ref="R1098">IFERROR(_xlfn.IFS(Table2[[#This Row],[booking_status]]="confirmed","Expected",Table2[[#This Row],[booking_status]]="checked-out","Actual"),"No Revenue")</f>
        <v>Expected</v>
      </c>
      <c r="S1098" s="4">
        <f>Table2[[#This Row],[Revenue_Amount]]/Table2[[#This Row],[Num_Nights]]</f>
        <v>129.97999999999999</v>
      </c>
    </row>
    <row r="1099" spans="1:19" hidden="1" x14ac:dyDescent="0.3">
      <c r="A1099">
        <v>1098</v>
      </c>
      <c r="B1099" t="s">
        <v>37</v>
      </c>
      <c r="C1099" s="9">
        <v>45281</v>
      </c>
      <c r="D1099" s="9">
        <v>45289</v>
      </c>
      <c r="E1099" s="10">
        <v>45259</v>
      </c>
      <c r="F1099" t="s">
        <v>18</v>
      </c>
      <c r="G1099">
        <v>320.27</v>
      </c>
      <c r="H1099">
        <v>1</v>
      </c>
      <c r="I1099">
        <v>1</v>
      </c>
      <c r="J1099" t="s">
        <v>35</v>
      </c>
      <c r="K1099" t="s">
        <v>44</v>
      </c>
      <c r="L1099" t="s">
        <v>60</v>
      </c>
      <c r="M1099" t="s">
        <v>36</v>
      </c>
      <c r="N1099" t="s">
        <v>41</v>
      </c>
      <c r="O1099">
        <f>Table2[[#This Row],[check_out_date]]-Table2[[#This Row],[check_in_date]]</f>
        <v>8</v>
      </c>
      <c r="P1099">
        <f>Table2[[#This Row],[num_adults]]+Table2[[#This Row],[num_children]]</f>
        <v>2</v>
      </c>
      <c r="Q1099" s="3">
        <f>IF(OR(Table2[[#This Row],[booking_status]]="confirmed",Table2[[#This Row],[booking_status]]="checked-out"),Table2[[#This Row],[room_rate_per_night]]*Table2[[#This Row],[Num_Nights]],0)</f>
        <v>0</v>
      </c>
      <c r="R1099" t="str" cm="1">
        <f t="array" ref="R1099">IFERROR(_xlfn.IFS(Table2[[#This Row],[booking_status]]="confirmed","Expected",Table2[[#This Row],[booking_status]]="checked-out","Actual"),"No Revenue")</f>
        <v>No Revenue</v>
      </c>
      <c r="S1099" s="4">
        <f>Table2[[#This Row],[Revenue_Amount]]/Table2[[#This Row],[Num_Nights]]</f>
        <v>0</v>
      </c>
    </row>
    <row r="1100" spans="1:19" hidden="1" x14ac:dyDescent="0.3">
      <c r="A1100">
        <v>1099</v>
      </c>
      <c r="B1100" t="s">
        <v>50</v>
      </c>
      <c r="C1100" s="9">
        <v>44953</v>
      </c>
      <c r="D1100" s="9">
        <v>44960</v>
      </c>
      <c r="E1100" s="10">
        <v>44942</v>
      </c>
      <c r="F1100" t="s">
        <v>49</v>
      </c>
      <c r="G1100">
        <v>125.52</v>
      </c>
      <c r="H1100">
        <v>3</v>
      </c>
      <c r="I1100">
        <v>0</v>
      </c>
      <c r="J1100" t="s">
        <v>35</v>
      </c>
      <c r="K1100" t="s">
        <v>66</v>
      </c>
      <c r="L1100" t="s">
        <v>21</v>
      </c>
      <c r="M1100" t="s">
        <v>36</v>
      </c>
      <c r="N1100" t="s">
        <v>41</v>
      </c>
      <c r="O1100">
        <f>Table2[[#This Row],[check_out_date]]-Table2[[#This Row],[check_in_date]]</f>
        <v>7</v>
      </c>
      <c r="P1100">
        <f>Table2[[#This Row],[num_adults]]+Table2[[#This Row],[num_children]]</f>
        <v>3</v>
      </c>
      <c r="Q1100" s="3">
        <f>IF(OR(Table2[[#This Row],[booking_status]]="confirmed",Table2[[#This Row],[booking_status]]="checked-out"),Table2[[#This Row],[room_rate_per_night]]*Table2[[#This Row],[Num_Nights]],0)</f>
        <v>878.64</v>
      </c>
      <c r="R1100" t="str" cm="1">
        <f t="array" ref="R1100">IFERROR(_xlfn.IFS(Table2[[#This Row],[booking_status]]="confirmed","Expected",Table2[[#This Row],[booking_status]]="checked-out","Actual"),"No Revenue")</f>
        <v>Expected</v>
      </c>
      <c r="S1100" s="4">
        <f>Table2[[#This Row],[Revenue_Amount]]/Table2[[#This Row],[Num_Nights]]</f>
        <v>125.52</v>
      </c>
    </row>
    <row r="1101" spans="1:19" x14ac:dyDescent="0.3">
      <c r="A1101">
        <v>1100</v>
      </c>
      <c r="B1101" t="s">
        <v>37</v>
      </c>
      <c r="C1101" s="9">
        <v>45094</v>
      </c>
      <c r="D1101" s="9">
        <v>45095</v>
      </c>
      <c r="E1101" s="10">
        <v>45068</v>
      </c>
      <c r="F1101" t="s">
        <v>49</v>
      </c>
      <c r="G1101">
        <v>90.03</v>
      </c>
      <c r="H1101">
        <v>1</v>
      </c>
      <c r="I1101">
        <v>0</v>
      </c>
      <c r="J1101" t="s">
        <v>28</v>
      </c>
      <c r="K1101" t="s">
        <v>66</v>
      </c>
      <c r="L1101" t="s">
        <v>56</v>
      </c>
      <c r="M1101" t="s">
        <v>36</v>
      </c>
      <c r="N1101" t="s">
        <v>41</v>
      </c>
      <c r="O1101">
        <f>Table2[[#This Row],[check_out_date]]-Table2[[#This Row],[check_in_date]]</f>
        <v>1</v>
      </c>
      <c r="P1101">
        <f>Table2[[#This Row],[num_adults]]+Table2[[#This Row],[num_children]]</f>
        <v>1</v>
      </c>
      <c r="Q1101" s="3">
        <f>IF(OR(Table2[[#This Row],[booking_status]]="confirmed",Table2[[#This Row],[booking_status]]="checked-out"),Table2[[#This Row],[room_rate_per_night]]*Table2[[#This Row],[Num_Nights]],0)</f>
        <v>90.03</v>
      </c>
      <c r="R1101" t="str" cm="1">
        <f t="array" ref="R1101">IFERROR(_xlfn.IFS(Table2[[#This Row],[booking_status]]="confirmed","Expected",Table2[[#This Row],[booking_status]]="checked-out","Actual"),"No Revenue")</f>
        <v>Actual</v>
      </c>
      <c r="S1101" s="4">
        <f>Table2[[#This Row],[Revenue_Amount]]/Table2[[#This Row],[Num_Nights]]</f>
        <v>90.03</v>
      </c>
    </row>
    <row r="1102" spans="1:19" x14ac:dyDescent="0.3">
      <c r="A1102">
        <v>1101</v>
      </c>
      <c r="B1102" t="s">
        <v>31</v>
      </c>
      <c r="C1102" s="9">
        <v>45050</v>
      </c>
      <c r="D1102" s="9">
        <v>45052</v>
      </c>
      <c r="E1102" s="10">
        <v>45035</v>
      </c>
      <c r="F1102" t="s">
        <v>27</v>
      </c>
      <c r="G1102">
        <v>170.24</v>
      </c>
      <c r="H1102">
        <v>2</v>
      </c>
      <c r="I1102">
        <v>0</v>
      </c>
      <c r="J1102" t="s">
        <v>28</v>
      </c>
      <c r="K1102" t="s">
        <v>99</v>
      </c>
      <c r="L1102" t="s">
        <v>56</v>
      </c>
      <c r="M1102" t="s">
        <v>36</v>
      </c>
      <c r="N1102" t="s">
        <v>41</v>
      </c>
      <c r="O1102">
        <f>Table2[[#This Row],[check_out_date]]-Table2[[#This Row],[check_in_date]]</f>
        <v>2</v>
      </c>
      <c r="P1102">
        <f>Table2[[#This Row],[num_adults]]+Table2[[#This Row],[num_children]]</f>
        <v>2</v>
      </c>
      <c r="Q1102" s="3">
        <f>IF(OR(Table2[[#This Row],[booking_status]]="confirmed",Table2[[#This Row],[booking_status]]="checked-out"),Table2[[#This Row],[room_rate_per_night]]*Table2[[#This Row],[Num_Nights]],0)</f>
        <v>340.48</v>
      </c>
      <c r="R1102" t="str" cm="1">
        <f t="array" ref="R1102">IFERROR(_xlfn.IFS(Table2[[#This Row],[booking_status]]="confirmed","Expected",Table2[[#This Row],[booking_status]]="checked-out","Actual"),"No Revenue")</f>
        <v>Actual</v>
      </c>
      <c r="S1102" s="4">
        <f>Table2[[#This Row],[Revenue_Amount]]/Table2[[#This Row],[Num_Nights]]</f>
        <v>170.24</v>
      </c>
    </row>
    <row r="1103" spans="1:19" hidden="1" x14ac:dyDescent="0.3">
      <c r="A1103">
        <v>1102</v>
      </c>
      <c r="B1103" t="s">
        <v>14</v>
      </c>
      <c r="C1103" s="9">
        <v>45190</v>
      </c>
      <c r="D1103" s="9">
        <v>45194</v>
      </c>
      <c r="E1103" s="10">
        <v>45162</v>
      </c>
      <c r="F1103" t="s">
        <v>27</v>
      </c>
      <c r="G1103">
        <v>177.04</v>
      </c>
      <c r="H1103">
        <v>2</v>
      </c>
      <c r="I1103">
        <v>1</v>
      </c>
      <c r="J1103" t="s">
        <v>35</v>
      </c>
      <c r="K1103" t="s">
        <v>20</v>
      </c>
      <c r="L1103" t="s">
        <v>56</v>
      </c>
      <c r="M1103" t="s">
        <v>36</v>
      </c>
      <c r="N1103" t="s">
        <v>30</v>
      </c>
      <c r="O1103">
        <f>Table2[[#This Row],[check_out_date]]-Table2[[#This Row],[check_in_date]]</f>
        <v>4</v>
      </c>
      <c r="P1103">
        <f>Table2[[#This Row],[num_adults]]+Table2[[#This Row],[num_children]]</f>
        <v>3</v>
      </c>
      <c r="Q1103" s="3">
        <f>IF(OR(Table2[[#This Row],[booking_status]]="confirmed",Table2[[#This Row],[booking_status]]="checked-out"),Table2[[#This Row],[room_rate_per_night]]*Table2[[#This Row],[Num_Nights]],0)</f>
        <v>708.16</v>
      </c>
      <c r="R1103" t="str" cm="1">
        <f t="array" ref="R1103">IFERROR(_xlfn.IFS(Table2[[#This Row],[booking_status]]="confirmed","Expected",Table2[[#This Row],[booking_status]]="checked-out","Actual"),"No Revenue")</f>
        <v>Actual</v>
      </c>
      <c r="S1103" s="4">
        <f>Table2[[#This Row],[Revenue_Amount]]/Table2[[#This Row],[Num_Nights]]</f>
        <v>177.04</v>
      </c>
    </row>
    <row r="1104" spans="1:19" x14ac:dyDescent="0.3">
      <c r="A1104">
        <v>1103</v>
      </c>
      <c r="B1104" t="s">
        <v>31</v>
      </c>
      <c r="C1104" s="9">
        <v>45247</v>
      </c>
      <c r="D1104" s="9">
        <v>45249</v>
      </c>
      <c r="E1104" s="10">
        <v>45234</v>
      </c>
      <c r="F1104" t="s">
        <v>18</v>
      </c>
      <c r="G1104">
        <v>243.59</v>
      </c>
      <c r="H1104">
        <v>3</v>
      </c>
      <c r="I1104">
        <v>0</v>
      </c>
      <c r="J1104" t="s">
        <v>55</v>
      </c>
      <c r="K1104" t="s">
        <v>44</v>
      </c>
      <c r="L1104" t="s">
        <v>56</v>
      </c>
      <c r="M1104" t="s">
        <v>36</v>
      </c>
      <c r="N1104" t="s">
        <v>41</v>
      </c>
      <c r="O1104">
        <f>Table2[[#This Row],[check_out_date]]-Table2[[#This Row],[check_in_date]]</f>
        <v>2</v>
      </c>
      <c r="P1104">
        <f>Table2[[#This Row],[num_adults]]+Table2[[#This Row],[num_children]]</f>
        <v>3</v>
      </c>
      <c r="Q1104" s="3">
        <f>IF(OR(Table2[[#This Row],[booking_status]]="confirmed",Table2[[#This Row],[booking_status]]="checked-out"),Table2[[#This Row],[room_rate_per_night]]*Table2[[#This Row],[Num_Nights]],0)</f>
        <v>487.18</v>
      </c>
      <c r="R1104" t="str" cm="1">
        <f t="array" ref="R1104">IFERROR(_xlfn.IFS(Table2[[#This Row],[booking_status]]="confirmed","Expected",Table2[[#This Row],[booking_status]]="checked-out","Actual"),"No Revenue")</f>
        <v>Actual</v>
      </c>
      <c r="S1104" s="4">
        <f>Table2[[#This Row],[Revenue_Amount]]/Table2[[#This Row],[Num_Nights]]</f>
        <v>243.59</v>
      </c>
    </row>
    <row r="1105" spans="1:19" hidden="1" x14ac:dyDescent="0.3">
      <c r="A1105">
        <v>1104</v>
      </c>
      <c r="B1105" t="s">
        <v>50</v>
      </c>
      <c r="C1105" s="9">
        <v>45230</v>
      </c>
      <c r="D1105" s="9">
        <v>45233</v>
      </c>
      <c r="E1105" s="10">
        <v>45173</v>
      </c>
      <c r="F1105" t="s">
        <v>27</v>
      </c>
      <c r="G1105">
        <v>238.92</v>
      </c>
      <c r="H1105">
        <v>2</v>
      </c>
      <c r="I1105">
        <v>0</v>
      </c>
      <c r="J1105" t="s">
        <v>35</v>
      </c>
      <c r="K1105" t="s">
        <v>44</v>
      </c>
      <c r="L1105" t="s">
        <v>60</v>
      </c>
      <c r="M1105" t="s">
        <v>36</v>
      </c>
      <c r="N1105" t="s">
        <v>41</v>
      </c>
      <c r="O1105">
        <f>Table2[[#This Row],[check_out_date]]-Table2[[#This Row],[check_in_date]]</f>
        <v>3</v>
      </c>
      <c r="P1105">
        <f>Table2[[#This Row],[num_adults]]+Table2[[#This Row],[num_children]]</f>
        <v>2</v>
      </c>
      <c r="Q1105" s="3">
        <f>IF(OR(Table2[[#This Row],[booking_status]]="confirmed",Table2[[#This Row],[booking_status]]="checked-out"),Table2[[#This Row],[room_rate_per_night]]*Table2[[#This Row],[Num_Nights]],0)</f>
        <v>0</v>
      </c>
      <c r="R1105" t="str" cm="1">
        <f t="array" ref="R1105">IFERROR(_xlfn.IFS(Table2[[#This Row],[booking_status]]="confirmed","Expected",Table2[[#This Row],[booking_status]]="checked-out","Actual"),"No Revenue")</f>
        <v>No Revenue</v>
      </c>
      <c r="S1105" s="4">
        <f>Table2[[#This Row],[Revenue_Amount]]/Table2[[#This Row],[Num_Nights]]</f>
        <v>0</v>
      </c>
    </row>
    <row r="1106" spans="1:19" x14ac:dyDescent="0.3">
      <c r="A1106">
        <v>1105</v>
      </c>
      <c r="B1106" t="s">
        <v>31</v>
      </c>
      <c r="C1106" s="9">
        <v>45174</v>
      </c>
      <c r="D1106" s="9">
        <v>45180</v>
      </c>
      <c r="E1106" s="10">
        <v>45131</v>
      </c>
      <c r="F1106" t="s">
        <v>18</v>
      </c>
      <c r="G1106">
        <v>196.04</v>
      </c>
      <c r="H1106">
        <v>2</v>
      </c>
      <c r="I1106">
        <v>1</v>
      </c>
      <c r="J1106" t="s">
        <v>28</v>
      </c>
      <c r="K1106" t="s">
        <v>66</v>
      </c>
      <c r="L1106" t="s">
        <v>21</v>
      </c>
      <c r="M1106" t="s">
        <v>22</v>
      </c>
      <c r="N1106" t="s">
        <v>41</v>
      </c>
      <c r="O1106">
        <f>Table2[[#This Row],[check_out_date]]-Table2[[#This Row],[check_in_date]]</f>
        <v>6</v>
      </c>
      <c r="P1106">
        <f>Table2[[#This Row],[num_adults]]+Table2[[#This Row],[num_children]]</f>
        <v>3</v>
      </c>
      <c r="Q1106" s="3">
        <f>IF(OR(Table2[[#This Row],[booking_status]]="confirmed",Table2[[#This Row],[booking_status]]="checked-out"),Table2[[#This Row],[room_rate_per_night]]*Table2[[#This Row],[Num_Nights]],0)</f>
        <v>1176.24</v>
      </c>
      <c r="R1106" t="str" cm="1">
        <f t="array" ref="R1106">IFERROR(_xlfn.IFS(Table2[[#This Row],[booking_status]]="confirmed","Expected",Table2[[#This Row],[booking_status]]="checked-out","Actual"),"No Revenue")</f>
        <v>Expected</v>
      </c>
      <c r="S1106" s="4">
        <f>Table2[[#This Row],[Revenue_Amount]]/Table2[[#This Row],[Num_Nights]]</f>
        <v>196.04</v>
      </c>
    </row>
    <row r="1107" spans="1:19" hidden="1" x14ac:dyDescent="0.3">
      <c r="A1107">
        <v>1106</v>
      </c>
      <c r="B1107" t="s">
        <v>50</v>
      </c>
      <c r="C1107" s="9">
        <v>45181</v>
      </c>
      <c r="D1107" s="9">
        <v>45190</v>
      </c>
      <c r="E1107" s="10">
        <v>45136</v>
      </c>
      <c r="F1107" t="s">
        <v>49</v>
      </c>
      <c r="G1107">
        <v>106.17</v>
      </c>
      <c r="H1107">
        <v>3</v>
      </c>
      <c r="I1107">
        <v>0</v>
      </c>
      <c r="J1107" t="s">
        <v>35</v>
      </c>
      <c r="K1107" t="s">
        <v>29</v>
      </c>
      <c r="L1107" t="s">
        <v>21</v>
      </c>
      <c r="M1107" t="s">
        <v>36</v>
      </c>
      <c r="N1107" t="s">
        <v>41</v>
      </c>
      <c r="O1107">
        <f>Table2[[#This Row],[check_out_date]]-Table2[[#This Row],[check_in_date]]</f>
        <v>9</v>
      </c>
      <c r="P1107">
        <f>Table2[[#This Row],[num_adults]]+Table2[[#This Row],[num_children]]</f>
        <v>3</v>
      </c>
      <c r="Q1107" s="3">
        <f>IF(OR(Table2[[#This Row],[booking_status]]="confirmed",Table2[[#This Row],[booking_status]]="checked-out"),Table2[[#This Row],[room_rate_per_night]]*Table2[[#This Row],[Num_Nights]],0)</f>
        <v>955.53</v>
      </c>
      <c r="R1107" t="str" cm="1">
        <f t="array" ref="R1107">IFERROR(_xlfn.IFS(Table2[[#This Row],[booking_status]]="confirmed","Expected",Table2[[#This Row],[booking_status]]="checked-out","Actual"),"No Revenue")</f>
        <v>Expected</v>
      </c>
      <c r="S1107" s="4">
        <f>Table2[[#This Row],[Revenue_Amount]]/Table2[[#This Row],[Num_Nights]]</f>
        <v>106.17</v>
      </c>
    </row>
    <row r="1108" spans="1:19" x14ac:dyDescent="0.3">
      <c r="A1108">
        <v>1107</v>
      </c>
      <c r="B1108" t="s">
        <v>37</v>
      </c>
      <c r="C1108" s="9">
        <v>45071</v>
      </c>
      <c r="D1108" s="9">
        <v>45074</v>
      </c>
      <c r="E1108" s="10">
        <v>45049</v>
      </c>
      <c r="F1108" t="s">
        <v>49</v>
      </c>
      <c r="G1108">
        <v>132.49</v>
      </c>
      <c r="H1108">
        <v>2</v>
      </c>
      <c r="I1108">
        <v>0</v>
      </c>
      <c r="J1108" t="s">
        <v>55</v>
      </c>
      <c r="K1108" t="s">
        <v>99</v>
      </c>
      <c r="L1108" t="s">
        <v>21</v>
      </c>
      <c r="M1108" t="s">
        <v>36</v>
      </c>
      <c r="N1108" t="s">
        <v>95</v>
      </c>
      <c r="O1108">
        <f>Table2[[#This Row],[check_out_date]]-Table2[[#This Row],[check_in_date]]</f>
        <v>3</v>
      </c>
      <c r="P1108">
        <f>Table2[[#This Row],[num_adults]]+Table2[[#This Row],[num_children]]</f>
        <v>2</v>
      </c>
      <c r="Q1108" s="3">
        <f>IF(OR(Table2[[#This Row],[booking_status]]="confirmed",Table2[[#This Row],[booking_status]]="checked-out"),Table2[[#This Row],[room_rate_per_night]]*Table2[[#This Row],[Num_Nights]],0)</f>
        <v>397.47</v>
      </c>
      <c r="R1108" t="str" cm="1">
        <f t="array" ref="R1108">IFERROR(_xlfn.IFS(Table2[[#This Row],[booking_status]]="confirmed","Expected",Table2[[#This Row],[booking_status]]="checked-out","Actual"),"No Revenue")</f>
        <v>Expected</v>
      </c>
      <c r="S1108" s="4">
        <f>Table2[[#This Row],[Revenue_Amount]]/Table2[[#This Row],[Num_Nights]]</f>
        <v>132.49</v>
      </c>
    </row>
    <row r="1109" spans="1:19" hidden="1" x14ac:dyDescent="0.3">
      <c r="A1109">
        <v>1108</v>
      </c>
      <c r="B1109" t="s">
        <v>31</v>
      </c>
      <c r="C1109" s="9">
        <v>44929</v>
      </c>
      <c r="D1109" s="9">
        <v>44933</v>
      </c>
      <c r="E1109" s="10">
        <v>44901</v>
      </c>
      <c r="F1109" t="s">
        <v>54</v>
      </c>
      <c r="G1109">
        <v>331.19</v>
      </c>
      <c r="H1109">
        <v>4</v>
      </c>
      <c r="I1109">
        <v>0</v>
      </c>
      <c r="J1109" t="s">
        <v>35</v>
      </c>
      <c r="K1109" t="s">
        <v>20</v>
      </c>
      <c r="L1109" t="s">
        <v>56</v>
      </c>
      <c r="M1109" t="s">
        <v>36</v>
      </c>
      <c r="N1109" t="s">
        <v>41</v>
      </c>
      <c r="O1109">
        <f>Table2[[#This Row],[check_out_date]]-Table2[[#This Row],[check_in_date]]</f>
        <v>4</v>
      </c>
      <c r="P1109">
        <f>Table2[[#This Row],[num_adults]]+Table2[[#This Row],[num_children]]</f>
        <v>4</v>
      </c>
      <c r="Q1109" s="3">
        <f>IF(OR(Table2[[#This Row],[booking_status]]="confirmed",Table2[[#This Row],[booking_status]]="checked-out"),Table2[[#This Row],[room_rate_per_night]]*Table2[[#This Row],[Num_Nights]],0)</f>
        <v>1324.76</v>
      </c>
      <c r="R1109" t="str" cm="1">
        <f t="array" ref="R1109">IFERROR(_xlfn.IFS(Table2[[#This Row],[booking_status]]="confirmed","Expected",Table2[[#This Row],[booking_status]]="checked-out","Actual"),"No Revenue")</f>
        <v>Actual</v>
      </c>
      <c r="S1109" s="4">
        <f>Table2[[#This Row],[Revenue_Amount]]/Table2[[#This Row],[Num_Nights]]</f>
        <v>331.19</v>
      </c>
    </row>
    <row r="1110" spans="1:19" x14ac:dyDescent="0.3">
      <c r="A1110">
        <v>1109</v>
      </c>
      <c r="B1110" t="s">
        <v>31</v>
      </c>
      <c r="C1110" s="9">
        <v>45124</v>
      </c>
      <c r="D1110" s="9">
        <v>45133</v>
      </c>
      <c r="E1110" s="10">
        <v>45093</v>
      </c>
      <c r="F1110" t="s">
        <v>49</v>
      </c>
      <c r="G1110">
        <v>115.27</v>
      </c>
      <c r="H1110">
        <v>2</v>
      </c>
      <c r="I1110">
        <v>2</v>
      </c>
      <c r="J1110" t="s">
        <v>28</v>
      </c>
      <c r="K1110" t="s">
        <v>66</v>
      </c>
      <c r="L1110" t="s">
        <v>21</v>
      </c>
      <c r="M1110" t="s">
        <v>36</v>
      </c>
      <c r="N1110" t="s">
        <v>41</v>
      </c>
      <c r="O1110">
        <f>Table2[[#This Row],[check_out_date]]-Table2[[#This Row],[check_in_date]]</f>
        <v>9</v>
      </c>
      <c r="P1110">
        <f>Table2[[#This Row],[num_adults]]+Table2[[#This Row],[num_children]]</f>
        <v>4</v>
      </c>
      <c r="Q1110" s="3">
        <f>IF(OR(Table2[[#This Row],[booking_status]]="confirmed",Table2[[#This Row],[booking_status]]="checked-out"),Table2[[#This Row],[room_rate_per_night]]*Table2[[#This Row],[Num_Nights]],0)</f>
        <v>1037.43</v>
      </c>
      <c r="R1110" t="str" cm="1">
        <f t="array" ref="R1110">IFERROR(_xlfn.IFS(Table2[[#This Row],[booking_status]]="confirmed","Expected",Table2[[#This Row],[booking_status]]="checked-out","Actual"),"No Revenue")</f>
        <v>Expected</v>
      </c>
      <c r="S1110" s="4">
        <f>Table2[[#This Row],[Revenue_Amount]]/Table2[[#This Row],[Num_Nights]]</f>
        <v>115.27000000000001</v>
      </c>
    </row>
    <row r="1111" spans="1:19" x14ac:dyDescent="0.3">
      <c r="A1111">
        <v>1110</v>
      </c>
      <c r="B1111" t="s">
        <v>31</v>
      </c>
      <c r="C1111" s="9">
        <v>45238</v>
      </c>
      <c r="D1111" s="9">
        <v>45241</v>
      </c>
      <c r="E1111" s="10">
        <v>45224</v>
      </c>
      <c r="F1111" t="s">
        <v>49</v>
      </c>
      <c r="G1111">
        <v>87.15</v>
      </c>
      <c r="H1111">
        <v>2</v>
      </c>
      <c r="I1111">
        <v>2</v>
      </c>
      <c r="J1111" t="s">
        <v>28</v>
      </c>
      <c r="K1111" t="s">
        <v>99</v>
      </c>
      <c r="L1111" t="s">
        <v>56</v>
      </c>
      <c r="M1111" t="s">
        <v>36</v>
      </c>
      <c r="N1111" t="s">
        <v>41</v>
      </c>
      <c r="O1111">
        <f>Table2[[#This Row],[check_out_date]]-Table2[[#This Row],[check_in_date]]</f>
        <v>3</v>
      </c>
      <c r="P1111">
        <f>Table2[[#This Row],[num_adults]]+Table2[[#This Row],[num_children]]</f>
        <v>4</v>
      </c>
      <c r="Q1111" s="3">
        <f>IF(OR(Table2[[#This Row],[booking_status]]="confirmed",Table2[[#This Row],[booking_status]]="checked-out"),Table2[[#This Row],[room_rate_per_night]]*Table2[[#This Row],[Num_Nights]],0)</f>
        <v>261.45000000000005</v>
      </c>
      <c r="R1111" t="str" cm="1">
        <f t="array" ref="R1111">IFERROR(_xlfn.IFS(Table2[[#This Row],[booking_status]]="confirmed","Expected",Table2[[#This Row],[booking_status]]="checked-out","Actual"),"No Revenue")</f>
        <v>Actual</v>
      </c>
      <c r="S1111" s="4">
        <f>Table2[[#This Row],[Revenue_Amount]]/Table2[[#This Row],[Num_Nights]]</f>
        <v>87.15000000000002</v>
      </c>
    </row>
    <row r="1112" spans="1:19" x14ac:dyDescent="0.3">
      <c r="A1112">
        <v>1111</v>
      </c>
      <c r="B1112" t="s">
        <v>37</v>
      </c>
      <c r="C1112" s="9">
        <v>45184</v>
      </c>
      <c r="D1112" s="9">
        <v>45191</v>
      </c>
      <c r="E1112" s="10">
        <v>45153</v>
      </c>
      <c r="F1112" t="s">
        <v>27</v>
      </c>
      <c r="G1112">
        <v>177.77</v>
      </c>
      <c r="H1112">
        <v>1</v>
      </c>
      <c r="I1112">
        <v>0</v>
      </c>
      <c r="J1112" t="s">
        <v>55</v>
      </c>
      <c r="K1112" t="s">
        <v>99</v>
      </c>
      <c r="L1112" t="s">
        <v>21</v>
      </c>
      <c r="M1112" t="s">
        <v>22</v>
      </c>
      <c r="N1112" t="s">
        <v>23</v>
      </c>
      <c r="O1112">
        <f>Table2[[#This Row],[check_out_date]]-Table2[[#This Row],[check_in_date]]</f>
        <v>7</v>
      </c>
      <c r="P1112">
        <f>Table2[[#This Row],[num_adults]]+Table2[[#This Row],[num_children]]</f>
        <v>1</v>
      </c>
      <c r="Q1112" s="3">
        <f>IF(OR(Table2[[#This Row],[booking_status]]="confirmed",Table2[[#This Row],[booking_status]]="checked-out"),Table2[[#This Row],[room_rate_per_night]]*Table2[[#This Row],[Num_Nights]],0)</f>
        <v>1244.3900000000001</v>
      </c>
      <c r="R1112" t="str" cm="1">
        <f t="array" ref="R1112">IFERROR(_xlfn.IFS(Table2[[#This Row],[booking_status]]="confirmed","Expected",Table2[[#This Row],[booking_status]]="checked-out","Actual"),"No Revenue")</f>
        <v>Expected</v>
      </c>
      <c r="S1112" s="4">
        <f>Table2[[#This Row],[Revenue_Amount]]/Table2[[#This Row],[Num_Nights]]</f>
        <v>177.77</v>
      </c>
    </row>
    <row r="1113" spans="1:19" hidden="1" x14ac:dyDescent="0.3">
      <c r="A1113">
        <v>1112</v>
      </c>
      <c r="B1113" t="s">
        <v>37</v>
      </c>
      <c r="C1113" s="9">
        <v>45262</v>
      </c>
      <c r="D1113" s="9">
        <v>45271</v>
      </c>
      <c r="E1113" s="10">
        <v>45202</v>
      </c>
      <c r="F1113" t="s">
        <v>54</v>
      </c>
      <c r="G1113">
        <v>530.35</v>
      </c>
      <c r="H1113">
        <v>2</v>
      </c>
      <c r="I1113">
        <v>0</v>
      </c>
      <c r="J1113" t="s">
        <v>35</v>
      </c>
      <c r="K1113" t="s">
        <v>66</v>
      </c>
      <c r="L1113" t="s">
        <v>70</v>
      </c>
      <c r="M1113" t="s">
        <v>22</v>
      </c>
      <c r="N1113" t="s">
        <v>30</v>
      </c>
      <c r="O1113">
        <f>Table2[[#This Row],[check_out_date]]-Table2[[#This Row],[check_in_date]]</f>
        <v>9</v>
      </c>
      <c r="P1113">
        <f>Table2[[#This Row],[num_adults]]+Table2[[#This Row],[num_children]]</f>
        <v>2</v>
      </c>
      <c r="Q1113" s="3">
        <f>IF(OR(Table2[[#This Row],[booking_status]]="confirmed",Table2[[#This Row],[booking_status]]="checked-out"),Table2[[#This Row],[room_rate_per_night]]*Table2[[#This Row],[Num_Nights]],0)</f>
        <v>0</v>
      </c>
      <c r="R1113" t="str" cm="1">
        <f t="array" ref="R1113">IFERROR(_xlfn.IFS(Table2[[#This Row],[booking_status]]="confirmed","Expected",Table2[[#This Row],[booking_status]]="checked-out","Actual"),"No Revenue")</f>
        <v>No Revenue</v>
      </c>
      <c r="S1113" s="4">
        <f>Table2[[#This Row],[Revenue_Amount]]/Table2[[#This Row],[Num_Nights]]</f>
        <v>0</v>
      </c>
    </row>
    <row r="1114" spans="1:19" x14ac:dyDescent="0.3">
      <c r="A1114">
        <v>1113</v>
      </c>
      <c r="B1114" t="s">
        <v>37</v>
      </c>
      <c r="C1114" s="9">
        <v>45255</v>
      </c>
      <c r="D1114" s="9">
        <v>45264</v>
      </c>
      <c r="E1114" s="10">
        <v>45222</v>
      </c>
      <c r="F1114" t="s">
        <v>49</v>
      </c>
      <c r="G1114">
        <v>83.88</v>
      </c>
      <c r="H1114">
        <v>3</v>
      </c>
      <c r="I1114">
        <v>3</v>
      </c>
      <c r="J1114" t="s">
        <v>28</v>
      </c>
      <c r="K1114" t="s">
        <v>20</v>
      </c>
      <c r="L1114" t="s">
        <v>21</v>
      </c>
      <c r="M1114" t="s">
        <v>36</v>
      </c>
      <c r="N1114" t="s">
        <v>41</v>
      </c>
      <c r="O1114">
        <f>Table2[[#This Row],[check_out_date]]-Table2[[#This Row],[check_in_date]]</f>
        <v>9</v>
      </c>
      <c r="P1114">
        <f>Table2[[#This Row],[num_adults]]+Table2[[#This Row],[num_children]]</f>
        <v>6</v>
      </c>
      <c r="Q1114" s="3">
        <f>IF(OR(Table2[[#This Row],[booking_status]]="confirmed",Table2[[#This Row],[booking_status]]="checked-out"),Table2[[#This Row],[room_rate_per_night]]*Table2[[#This Row],[Num_Nights]],0)</f>
        <v>754.92</v>
      </c>
      <c r="R1114" t="str" cm="1">
        <f t="array" ref="R1114">IFERROR(_xlfn.IFS(Table2[[#This Row],[booking_status]]="confirmed","Expected",Table2[[#This Row],[booking_status]]="checked-out","Actual"),"No Revenue")</f>
        <v>Expected</v>
      </c>
      <c r="S1114" s="4">
        <f>Table2[[#This Row],[Revenue_Amount]]/Table2[[#This Row],[Num_Nights]]</f>
        <v>83.88</v>
      </c>
    </row>
    <row r="1115" spans="1:19" hidden="1" x14ac:dyDescent="0.3">
      <c r="A1115">
        <v>1114</v>
      </c>
      <c r="B1115" t="s">
        <v>50</v>
      </c>
      <c r="C1115" s="9">
        <v>45247</v>
      </c>
      <c r="D1115" s="9">
        <v>45250</v>
      </c>
      <c r="E1115" s="10">
        <v>45181</v>
      </c>
      <c r="F1115" t="s">
        <v>49</v>
      </c>
      <c r="G1115">
        <v>135.94999999999999</v>
      </c>
      <c r="H1115">
        <v>2</v>
      </c>
      <c r="I1115">
        <v>1</v>
      </c>
      <c r="J1115" t="s">
        <v>35</v>
      </c>
      <c r="K1115" t="s">
        <v>44</v>
      </c>
      <c r="L1115" t="s">
        <v>21</v>
      </c>
      <c r="M1115" t="s">
        <v>36</v>
      </c>
      <c r="N1115" t="s">
        <v>41</v>
      </c>
      <c r="O1115">
        <f>Table2[[#This Row],[check_out_date]]-Table2[[#This Row],[check_in_date]]</f>
        <v>3</v>
      </c>
      <c r="P1115">
        <f>Table2[[#This Row],[num_adults]]+Table2[[#This Row],[num_children]]</f>
        <v>3</v>
      </c>
      <c r="Q1115" s="3">
        <f>IF(OR(Table2[[#This Row],[booking_status]]="confirmed",Table2[[#This Row],[booking_status]]="checked-out"),Table2[[#This Row],[room_rate_per_night]]*Table2[[#This Row],[Num_Nights]],0)</f>
        <v>407.84999999999997</v>
      </c>
      <c r="R1115" t="str" cm="1">
        <f t="array" ref="R1115">IFERROR(_xlfn.IFS(Table2[[#This Row],[booking_status]]="confirmed","Expected",Table2[[#This Row],[booking_status]]="checked-out","Actual"),"No Revenue")</f>
        <v>Expected</v>
      </c>
      <c r="S1115" s="4">
        <f>Table2[[#This Row],[Revenue_Amount]]/Table2[[#This Row],[Num_Nights]]</f>
        <v>135.94999999999999</v>
      </c>
    </row>
    <row r="1116" spans="1:19" x14ac:dyDescent="0.3">
      <c r="A1116">
        <v>1115</v>
      </c>
      <c r="B1116" t="s">
        <v>31</v>
      </c>
      <c r="C1116" s="9">
        <v>44946</v>
      </c>
      <c r="D1116" s="9">
        <v>44950</v>
      </c>
      <c r="E1116" s="10">
        <v>44904</v>
      </c>
      <c r="F1116" t="s">
        <v>49</v>
      </c>
      <c r="G1116">
        <v>57.65</v>
      </c>
      <c r="H1116">
        <v>1</v>
      </c>
      <c r="I1116">
        <v>0</v>
      </c>
      <c r="J1116" t="s">
        <v>28</v>
      </c>
      <c r="K1116" t="s">
        <v>44</v>
      </c>
      <c r="L1116" t="s">
        <v>60</v>
      </c>
      <c r="M1116" t="s">
        <v>36</v>
      </c>
      <c r="N1116" t="s">
        <v>41</v>
      </c>
      <c r="O1116">
        <f>Table2[[#This Row],[check_out_date]]-Table2[[#This Row],[check_in_date]]</f>
        <v>4</v>
      </c>
      <c r="P1116">
        <f>Table2[[#This Row],[num_adults]]+Table2[[#This Row],[num_children]]</f>
        <v>1</v>
      </c>
      <c r="Q1116" s="3">
        <f>IF(OR(Table2[[#This Row],[booking_status]]="confirmed",Table2[[#This Row],[booking_status]]="checked-out"),Table2[[#This Row],[room_rate_per_night]]*Table2[[#This Row],[Num_Nights]],0)</f>
        <v>0</v>
      </c>
      <c r="R1116" t="str" cm="1">
        <f t="array" ref="R1116">IFERROR(_xlfn.IFS(Table2[[#This Row],[booking_status]]="confirmed","Expected",Table2[[#This Row],[booking_status]]="checked-out","Actual"),"No Revenue")</f>
        <v>No Revenue</v>
      </c>
      <c r="S1116" s="4">
        <f>Table2[[#This Row],[Revenue_Amount]]/Table2[[#This Row],[Num_Nights]]</f>
        <v>0</v>
      </c>
    </row>
    <row r="1117" spans="1:19" x14ac:dyDescent="0.3">
      <c r="A1117">
        <v>1116</v>
      </c>
      <c r="B1117" t="s">
        <v>37</v>
      </c>
      <c r="C1117" s="9">
        <v>45024</v>
      </c>
      <c r="D1117" s="9">
        <v>45029</v>
      </c>
      <c r="E1117" s="10">
        <v>45000</v>
      </c>
      <c r="F1117" t="s">
        <v>27</v>
      </c>
      <c r="G1117">
        <v>193.3</v>
      </c>
      <c r="H1117">
        <v>2</v>
      </c>
      <c r="I1117">
        <v>0</v>
      </c>
      <c r="J1117" t="s">
        <v>94</v>
      </c>
      <c r="K1117" t="s">
        <v>99</v>
      </c>
      <c r="L1117" t="s">
        <v>60</v>
      </c>
      <c r="M1117" t="s">
        <v>36</v>
      </c>
      <c r="N1117" t="s">
        <v>41</v>
      </c>
      <c r="O1117">
        <f>Table2[[#This Row],[check_out_date]]-Table2[[#This Row],[check_in_date]]</f>
        <v>5</v>
      </c>
      <c r="P1117">
        <f>Table2[[#This Row],[num_adults]]+Table2[[#This Row],[num_children]]</f>
        <v>2</v>
      </c>
      <c r="Q1117" s="3">
        <f>IF(OR(Table2[[#This Row],[booking_status]]="confirmed",Table2[[#This Row],[booking_status]]="checked-out"),Table2[[#This Row],[room_rate_per_night]]*Table2[[#This Row],[Num_Nights]],0)</f>
        <v>0</v>
      </c>
      <c r="R1117" t="str" cm="1">
        <f t="array" ref="R1117">IFERROR(_xlfn.IFS(Table2[[#This Row],[booking_status]]="confirmed","Expected",Table2[[#This Row],[booking_status]]="checked-out","Actual"),"No Revenue")</f>
        <v>No Revenue</v>
      </c>
      <c r="S1117" s="4">
        <f>Table2[[#This Row],[Revenue_Amount]]/Table2[[#This Row],[Num_Nights]]</f>
        <v>0</v>
      </c>
    </row>
    <row r="1118" spans="1:19" x14ac:dyDescent="0.3">
      <c r="A1118">
        <v>1117</v>
      </c>
      <c r="B1118" t="s">
        <v>31</v>
      </c>
      <c r="C1118" s="9">
        <v>45088</v>
      </c>
      <c r="D1118" s="9">
        <v>45090</v>
      </c>
      <c r="E1118" s="10">
        <v>45068</v>
      </c>
      <c r="F1118" t="s">
        <v>54</v>
      </c>
      <c r="G1118">
        <v>368.95</v>
      </c>
      <c r="H1118">
        <v>3</v>
      </c>
      <c r="I1118">
        <v>0</v>
      </c>
      <c r="J1118" t="s">
        <v>55</v>
      </c>
      <c r="K1118" t="s">
        <v>29</v>
      </c>
      <c r="L1118" t="s">
        <v>56</v>
      </c>
      <c r="M1118" t="s">
        <v>22</v>
      </c>
      <c r="N1118" t="s">
        <v>41</v>
      </c>
      <c r="O1118">
        <f>Table2[[#This Row],[check_out_date]]-Table2[[#This Row],[check_in_date]]</f>
        <v>2</v>
      </c>
      <c r="P1118">
        <f>Table2[[#This Row],[num_adults]]+Table2[[#This Row],[num_children]]</f>
        <v>3</v>
      </c>
      <c r="Q1118" s="3">
        <f>IF(OR(Table2[[#This Row],[booking_status]]="confirmed",Table2[[#This Row],[booking_status]]="checked-out"),Table2[[#This Row],[room_rate_per_night]]*Table2[[#This Row],[Num_Nights]],0)</f>
        <v>737.9</v>
      </c>
      <c r="R1118" t="str" cm="1">
        <f t="array" ref="R1118">IFERROR(_xlfn.IFS(Table2[[#This Row],[booking_status]]="confirmed","Expected",Table2[[#This Row],[booking_status]]="checked-out","Actual"),"No Revenue")</f>
        <v>Actual</v>
      </c>
      <c r="S1118" s="4">
        <f>Table2[[#This Row],[Revenue_Amount]]/Table2[[#This Row],[Num_Nights]]</f>
        <v>368.95</v>
      </c>
    </row>
    <row r="1119" spans="1:19" x14ac:dyDescent="0.3">
      <c r="A1119">
        <v>1118</v>
      </c>
      <c r="B1119" t="s">
        <v>50</v>
      </c>
      <c r="C1119" s="9">
        <v>44952</v>
      </c>
      <c r="D1119" s="9">
        <v>44957</v>
      </c>
      <c r="E1119" s="10">
        <v>44932</v>
      </c>
      <c r="F1119" t="s">
        <v>27</v>
      </c>
      <c r="G1119">
        <v>243.06</v>
      </c>
      <c r="H1119">
        <v>2</v>
      </c>
      <c r="I1119">
        <v>0</v>
      </c>
      <c r="J1119" t="s">
        <v>28</v>
      </c>
      <c r="K1119" t="s">
        <v>99</v>
      </c>
      <c r="L1119" t="s">
        <v>21</v>
      </c>
      <c r="M1119" t="s">
        <v>36</v>
      </c>
      <c r="N1119" t="s">
        <v>95</v>
      </c>
      <c r="O1119">
        <f>Table2[[#This Row],[check_out_date]]-Table2[[#This Row],[check_in_date]]</f>
        <v>5</v>
      </c>
      <c r="P1119">
        <f>Table2[[#This Row],[num_adults]]+Table2[[#This Row],[num_children]]</f>
        <v>2</v>
      </c>
      <c r="Q1119" s="3">
        <f>IF(OR(Table2[[#This Row],[booking_status]]="confirmed",Table2[[#This Row],[booking_status]]="checked-out"),Table2[[#This Row],[room_rate_per_night]]*Table2[[#This Row],[Num_Nights]],0)</f>
        <v>1215.3</v>
      </c>
      <c r="R1119" t="str" cm="1">
        <f t="array" ref="R1119">IFERROR(_xlfn.IFS(Table2[[#This Row],[booking_status]]="confirmed","Expected",Table2[[#This Row],[booking_status]]="checked-out","Actual"),"No Revenue")</f>
        <v>Expected</v>
      </c>
      <c r="S1119" s="4">
        <f>Table2[[#This Row],[Revenue_Amount]]/Table2[[#This Row],[Num_Nights]]</f>
        <v>243.06</v>
      </c>
    </row>
    <row r="1120" spans="1:19" hidden="1" x14ac:dyDescent="0.3">
      <c r="A1120">
        <v>1119</v>
      </c>
      <c r="B1120" t="s">
        <v>14</v>
      </c>
      <c r="C1120" s="9">
        <v>45288</v>
      </c>
      <c r="D1120" s="9">
        <v>45293</v>
      </c>
      <c r="E1120" s="10">
        <v>45207</v>
      </c>
      <c r="F1120" t="s">
        <v>27</v>
      </c>
      <c r="G1120">
        <v>135.80000000000001</v>
      </c>
      <c r="H1120">
        <v>2</v>
      </c>
      <c r="I1120">
        <v>2</v>
      </c>
      <c r="J1120" t="s">
        <v>35</v>
      </c>
      <c r="K1120" t="s">
        <v>29</v>
      </c>
      <c r="L1120" t="s">
        <v>21</v>
      </c>
      <c r="M1120" t="s">
        <v>36</v>
      </c>
      <c r="N1120" t="s">
        <v>41</v>
      </c>
      <c r="O1120">
        <f>Table2[[#This Row],[check_out_date]]-Table2[[#This Row],[check_in_date]]</f>
        <v>5</v>
      </c>
      <c r="P1120">
        <f>Table2[[#This Row],[num_adults]]+Table2[[#This Row],[num_children]]</f>
        <v>4</v>
      </c>
      <c r="Q1120" s="3">
        <f>IF(OR(Table2[[#This Row],[booking_status]]="confirmed",Table2[[#This Row],[booking_status]]="checked-out"),Table2[[#This Row],[room_rate_per_night]]*Table2[[#This Row],[Num_Nights]],0)</f>
        <v>679</v>
      </c>
      <c r="R1120" t="str" cm="1">
        <f t="array" ref="R1120">IFERROR(_xlfn.IFS(Table2[[#This Row],[booking_status]]="confirmed","Expected",Table2[[#This Row],[booking_status]]="checked-out","Actual"),"No Revenue")</f>
        <v>Expected</v>
      </c>
      <c r="S1120" s="4">
        <f>Table2[[#This Row],[Revenue_Amount]]/Table2[[#This Row],[Num_Nights]]</f>
        <v>135.80000000000001</v>
      </c>
    </row>
    <row r="1121" spans="1:19" x14ac:dyDescent="0.3">
      <c r="A1121">
        <v>1120</v>
      </c>
      <c r="B1121" t="s">
        <v>31</v>
      </c>
      <c r="C1121" s="9">
        <v>45203</v>
      </c>
      <c r="D1121" s="9">
        <v>45211</v>
      </c>
      <c r="E1121" s="10">
        <v>45132</v>
      </c>
      <c r="F1121" t="s">
        <v>54</v>
      </c>
      <c r="G1121">
        <v>298.64999999999998</v>
      </c>
      <c r="H1121">
        <v>3</v>
      </c>
      <c r="I1121">
        <v>0</v>
      </c>
      <c r="J1121" t="s">
        <v>28</v>
      </c>
      <c r="K1121" t="s">
        <v>44</v>
      </c>
      <c r="L1121" t="s">
        <v>21</v>
      </c>
      <c r="M1121" t="s">
        <v>36</v>
      </c>
      <c r="N1121" t="s">
        <v>41</v>
      </c>
      <c r="O1121">
        <f>Table2[[#This Row],[check_out_date]]-Table2[[#This Row],[check_in_date]]</f>
        <v>8</v>
      </c>
      <c r="P1121">
        <f>Table2[[#This Row],[num_adults]]+Table2[[#This Row],[num_children]]</f>
        <v>3</v>
      </c>
      <c r="Q1121" s="3">
        <f>IF(OR(Table2[[#This Row],[booking_status]]="confirmed",Table2[[#This Row],[booking_status]]="checked-out"),Table2[[#This Row],[room_rate_per_night]]*Table2[[#This Row],[Num_Nights]],0)</f>
        <v>2389.1999999999998</v>
      </c>
      <c r="R1121" t="str" cm="1">
        <f t="array" ref="R1121">IFERROR(_xlfn.IFS(Table2[[#This Row],[booking_status]]="confirmed","Expected",Table2[[#This Row],[booking_status]]="checked-out","Actual"),"No Revenue")</f>
        <v>Expected</v>
      </c>
      <c r="S1121" s="4">
        <f>Table2[[#This Row],[Revenue_Amount]]/Table2[[#This Row],[Num_Nights]]</f>
        <v>298.64999999999998</v>
      </c>
    </row>
    <row r="1122" spans="1:19" x14ac:dyDescent="0.3">
      <c r="A1122">
        <v>1121</v>
      </c>
      <c r="B1122" t="s">
        <v>31</v>
      </c>
      <c r="C1122" s="9">
        <v>45220</v>
      </c>
      <c r="D1122" s="9">
        <v>45226</v>
      </c>
      <c r="E1122" s="10">
        <v>45157</v>
      </c>
      <c r="F1122" t="s">
        <v>49</v>
      </c>
      <c r="G1122">
        <v>114.68</v>
      </c>
      <c r="H1122">
        <v>1</v>
      </c>
      <c r="I1122">
        <v>0</v>
      </c>
      <c r="J1122" t="s">
        <v>55</v>
      </c>
      <c r="K1122" t="s">
        <v>44</v>
      </c>
      <c r="L1122" t="s">
        <v>70</v>
      </c>
      <c r="M1122" t="s">
        <v>36</v>
      </c>
      <c r="N1122" t="s">
        <v>41</v>
      </c>
      <c r="O1122">
        <f>Table2[[#This Row],[check_out_date]]-Table2[[#This Row],[check_in_date]]</f>
        <v>6</v>
      </c>
      <c r="P1122">
        <f>Table2[[#This Row],[num_adults]]+Table2[[#This Row],[num_children]]</f>
        <v>1</v>
      </c>
      <c r="Q1122" s="3">
        <f>IF(OR(Table2[[#This Row],[booking_status]]="confirmed",Table2[[#This Row],[booking_status]]="checked-out"),Table2[[#This Row],[room_rate_per_night]]*Table2[[#This Row],[Num_Nights]],0)</f>
        <v>0</v>
      </c>
      <c r="R1122" t="str" cm="1">
        <f t="array" ref="R1122">IFERROR(_xlfn.IFS(Table2[[#This Row],[booking_status]]="confirmed","Expected",Table2[[#This Row],[booking_status]]="checked-out","Actual"),"No Revenue")</f>
        <v>No Revenue</v>
      </c>
      <c r="S1122" s="4">
        <f>Table2[[#This Row],[Revenue_Amount]]/Table2[[#This Row],[Num_Nights]]</f>
        <v>0</v>
      </c>
    </row>
    <row r="1123" spans="1:19" x14ac:dyDescent="0.3">
      <c r="A1123">
        <v>1122</v>
      </c>
      <c r="B1123" t="s">
        <v>14</v>
      </c>
      <c r="C1123" s="9">
        <v>45013</v>
      </c>
      <c r="D1123" s="9">
        <v>45018</v>
      </c>
      <c r="E1123" s="10">
        <v>44972</v>
      </c>
      <c r="F1123" t="s">
        <v>27</v>
      </c>
      <c r="G1123">
        <v>119.08</v>
      </c>
      <c r="H1123">
        <v>2</v>
      </c>
      <c r="I1123">
        <v>1</v>
      </c>
      <c r="J1123" t="s">
        <v>28</v>
      </c>
      <c r="K1123" t="s">
        <v>20</v>
      </c>
      <c r="L1123" t="s">
        <v>60</v>
      </c>
      <c r="M1123" t="s">
        <v>36</v>
      </c>
      <c r="N1123" t="s">
        <v>23</v>
      </c>
      <c r="O1123">
        <f>Table2[[#This Row],[check_out_date]]-Table2[[#This Row],[check_in_date]]</f>
        <v>5</v>
      </c>
      <c r="P1123">
        <f>Table2[[#This Row],[num_adults]]+Table2[[#This Row],[num_children]]</f>
        <v>3</v>
      </c>
      <c r="Q1123" s="3">
        <f>IF(OR(Table2[[#This Row],[booking_status]]="confirmed",Table2[[#This Row],[booking_status]]="checked-out"),Table2[[#This Row],[room_rate_per_night]]*Table2[[#This Row],[Num_Nights]],0)</f>
        <v>0</v>
      </c>
      <c r="R1123" t="str" cm="1">
        <f t="array" ref="R1123">IFERROR(_xlfn.IFS(Table2[[#This Row],[booking_status]]="confirmed","Expected",Table2[[#This Row],[booking_status]]="checked-out","Actual"),"No Revenue")</f>
        <v>No Revenue</v>
      </c>
      <c r="S1123" s="4">
        <f>Table2[[#This Row],[Revenue_Amount]]/Table2[[#This Row],[Num_Nights]]</f>
        <v>0</v>
      </c>
    </row>
    <row r="1124" spans="1:19" hidden="1" x14ac:dyDescent="0.3">
      <c r="A1124">
        <v>1123</v>
      </c>
      <c r="B1124" t="s">
        <v>37</v>
      </c>
      <c r="C1124" s="9">
        <v>45140</v>
      </c>
      <c r="D1124" s="9">
        <v>45153</v>
      </c>
      <c r="E1124" s="10">
        <v>45110</v>
      </c>
      <c r="F1124" t="s">
        <v>18</v>
      </c>
      <c r="G1124">
        <v>215.22</v>
      </c>
      <c r="H1124">
        <v>1</v>
      </c>
      <c r="I1124">
        <v>0</v>
      </c>
      <c r="J1124" t="s">
        <v>35</v>
      </c>
      <c r="K1124" t="s">
        <v>66</v>
      </c>
      <c r="L1124" t="s">
        <v>60</v>
      </c>
      <c r="M1124" t="s">
        <v>22</v>
      </c>
      <c r="N1124" t="s">
        <v>45</v>
      </c>
      <c r="O1124">
        <f>Table2[[#This Row],[check_out_date]]-Table2[[#This Row],[check_in_date]]</f>
        <v>13</v>
      </c>
      <c r="P1124">
        <f>Table2[[#This Row],[num_adults]]+Table2[[#This Row],[num_children]]</f>
        <v>1</v>
      </c>
      <c r="Q1124" s="3">
        <f>IF(OR(Table2[[#This Row],[booking_status]]="confirmed",Table2[[#This Row],[booking_status]]="checked-out"),Table2[[#This Row],[room_rate_per_night]]*Table2[[#This Row],[Num_Nights]],0)</f>
        <v>0</v>
      </c>
      <c r="R1124" t="str" cm="1">
        <f t="array" ref="R1124">IFERROR(_xlfn.IFS(Table2[[#This Row],[booking_status]]="confirmed","Expected",Table2[[#This Row],[booking_status]]="checked-out","Actual"),"No Revenue")</f>
        <v>No Revenue</v>
      </c>
      <c r="S1124" s="4">
        <f>Table2[[#This Row],[Revenue_Amount]]/Table2[[#This Row],[Num_Nights]]</f>
        <v>0</v>
      </c>
    </row>
    <row r="1125" spans="1:19" hidden="1" x14ac:dyDescent="0.3">
      <c r="A1125">
        <v>1124</v>
      </c>
      <c r="B1125" t="s">
        <v>50</v>
      </c>
      <c r="C1125" s="9">
        <v>45189</v>
      </c>
      <c r="D1125" s="9">
        <v>45193</v>
      </c>
      <c r="E1125" s="10">
        <v>45120</v>
      </c>
      <c r="F1125" t="s">
        <v>54</v>
      </c>
      <c r="G1125">
        <v>521.37</v>
      </c>
      <c r="H1125">
        <v>3</v>
      </c>
      <c r="I1125">
        <v>1</v>
      </c>
      <c r="J1125" t="s">
        <v>35</v>
      </c>
      <c r="K1125" t="s">
        <v>29</v>
      </c>
      <c r="L1125" t="s">
        <v>21</v>
      </c>
      <c r="M1125" t="s">
        <v>36</v>
      </c>
      <c r="N1125" t="s">
        <v>41</v>
      </c>
      <c r="O1125">
        <f>Table2[[#This Row],[check_out_date]]-Table2[[#This Row],[check_in_date]]</f>
        <v>4</v>
      </c>
      <c r="P1125">
        <f>Table2[[#This Row],[num_adults]]+Table2[[#This Row],[num_children]]</f>
        <v>4</v>
      </c>
      <c r="Q1125" s="3">
        <f>IF(OR(Table2[[#This Row],[booking_status]]="confirmed",Table2[[#This Row],[booking_status]]="checked-out"),Table2[[#This Row],[room_rate_per_night]]*Table2[[#This Row],[Num_Nights]],0)</f>
        <v>2085.48</v>
      </c>
      <c r="R1125" t="str" cm="1">
        <f t="array" ref="R1125">IFERROR(_xlfn.IFS(Table2[[#This Row],[booking_status]]="confirmed","Expected",Table2[[#This Row],[booking_status]]="checked-out","Actual"),"No Revenue")</f>
        <v>Expected</v>
      </c>
      <c r="S1125" s="4">
        <f>Table2[[#This Row],[Revenue_Amount]]/Table2[[#This Row],[Num_Nights]]</f>
        <v>521.37</v>
      </c>
    </row>
    <row r="1126" spans="1:19" hidden="1" x14ac:dyDescent="0.3">
      <c r="A1126">
        <v>1125</v>
      </c>
      <c r="B1126" t="s">
        <v>14</v>
      </c>
      <c r="C1126" s="9">
        <v>45218</v>
      </c>
      <c r="D1126" s="9">
        <v>45229</v>
      </c>
      <c r="E1126" s="10">
        <v>45195</v>
      </c>
      <c r="F1126" t="s">
        <v>49</v>
      </c>
      <c r="G1126">
        <v>99.57</v>
      </c>
      <c r="H1126">
        <v>1</v>
      </c>
      <c r="I1126">
        <v>1</v>
      </c>
      <c r="J1126" t="s">
        <v>35</v>
      </c>
      <c r="K1126" t="s">
        <v>44</v>
      </c>
      <c r="L1126" t="s">
        <v>60</v>
      </c>
      <c r="M1126" t="s">
        <v>36</v>
      </c>
      <c r="N1126" t="s">
        <v>41</v>
      </c>
      <c r="O1126">
        <f>Table2[[#This Row],[check_out_date]]-Table2[[#This Row],[check_in_date]]</f>
        <v>11</v>
      </c>
      <c r="P1126">
        <f>Table2[[#This Row],[num_adults]]+Table2[[#This Row],[num_children]]</f>
        <v>2</v>
      </c>
      <c r="Q1126" s="3">
        <f>IF(OR(Table2[[#This Row],[booking_status]]="confirmed",Table2[[#This Row],[booking_status]]="checked-out"),Table2[[#This Row],[room_rate_per_night]]*Table2[[#This Row],[Num_Nights]],0)</f>
        <v>0</v>
      </c>
      <c r="R1126" t="str" cm="1">
        <f t="array" ref="R1126">IFERROR(_xlfn.IFS(Table2[[#This Row],[booking_status]]="confirmed","Expected",Table2[[#This Row],[booking_status]]="checked-out","Actual"),"No Revenue")</f>
        <v>No Revenue</v>
      </c>
      <c r="S1126" s="4">
        <f>Table2[[#This Row],[Revenue_Amount]]/Table2[[#This Row],[Num_Nights]]</f>
        <v>0</v>
      </c>
    </row>
    <row r="1127" spans="1:19" x14ac:dyDescent="0.3">
      <c r="A1127">
        <v>1126</v>
      </c>
      <c r="B1127" t="s">
        <v>14</v>
      </c>
      <c r="C1127" s="9">
        <v>44964</v>
      </c>
      <c r="D1127" s="9">
        <v>44973</v>
      </c>
      <c r="E1127" s="10">
        <v>44955</v>
      </c>
      <c r="F1127" t="s">
        <v>49</v>
      </c>
      <c r="G1127">
        <v>69.89</v>
      </c>
      <c r="H1127">
        <v>4</v>
      </c>
      <c r="I1127">
        <v>0</v>
      </c>
      <c r="J1127" t="s">
        <v>55</v>
      </c>
      <c r="K1127" t="s">
        <v>20</v>
      </c>
      <c r="L1127" t="s">
        <v>21</v>
      </c>
      <c r="M1127" t="s">
        <v>36</v>
      </c>
      <c r="N1127" t="s">
        <v>30</v>
      </c>
      <c r="O1127">
        <f>Table2[[#This Row],[check_out_date]]-Table2[[#This Row],[check_in_date]]</f>
        <v>9</v>
      </c>
      <c r="P1127">
        <f>Table2[[#This Row],[num_adults]]+Table2[[#This Row],[num_children]]</f>
        <v>4</v>
      </c>
      <c r="Q1127" s="3">
        <f>IF(OR(Table2[[#This Row],[booking_status]]="confirmed",Table2[[#This Row],[booking_status]]="checked-out"),Table2[[#This Row],[room_rate_per_night]]*Table2[[#This Row],[Num_Nights]],0)</f>
        <v>629.01</v>
      </c>
      <c r="R1127" t="str" cm="1">
        <f t="array" ref="R1127">IFERROR(_xlfn.IFS(Table2[[#This Row],[booking_status]]="confirmed","Expected",Table2[[#This Row],[booking_status]]="checked-out","Actual"),"No Revenue")</f>
        <v>Expected</v>
      </c>
      <c r="S1127" s="4">
        <f>Table2[[#This Row],[Revenue_Amount]]/Table2[[#This Row],[Num_Nights]]</f>
        <v>69.89</v>
      </c>
    </row>
    <row r="1128" spans="1:19" x14ac:dyDescent="0.3">
      <c r="A1128">
        <v>1127</v>
      </c>
      <c r="B1128" t="s">
        <v>50</v>
      </c>
      <c r="C1128" s="9">
        <v>45090</v>
      </c>
      <c r="D1128" s="9">
        <v>45095</v>
      </c>
      <c r="E1128" s="10">
        <v>45051</v>
      </c>
      <c r="F1128" t="s">
        <v>54</v>
      </c>
      <c r="G1128">
        <v>334.13</v>
      </c>
      <c r="H1128">
        <v>2</v>
      </c>
      <c r="I1128">
        <v>1</v>
      </c>
      <c r="J1128" t="s">
        <v>28</v>
      </c>
      <c r="K1128" t="s">
        <v>99</v>
      </c>
      <c r="L1128" t="s">
        <v>21</v>
      </c>
      <c r="M1128" t="s">
        <v>22</v>
      </c>
      <c r="N1128" t="s">
        <v>23</v>
      </c>
      <c r="O1128">
        <f>Table2[[#This Row],[check_out_date]]-Table2[[#This Row],[check_in_date]]</f>
        <v>5</v>
      </c>
      <c r="P1128">
        <f>Table2[[#This Row],[num_adults]]+Table2[[#This Row],[num_children]]</f>
        <v>3</v>
      </c>
      <c r="Q1128" s="3">
        <f>IF(OR(Table2[[#This Row],[booking_status]]="confirmed",Table2[[#This Row],[booking_status]]="checked-out"),Table2[[#This Row],[room_rate_per_night]]*Table2[[#This Row],[Num_Nights]],0)</f>
        <v>1670.65</v>
      </c>
      <c r="R1128" t="str" cm="1">
        <f t="array" ref="R1128">IFERROR(_xlfn.IFS(Table2[[#This Row],[booking_status]]="confirmed","Expected",Table2[[#This Row],[booking_status]]="checked-out","Actual"),"No Revenue")</f>
        <v>Expected</v>
      </c>
      <c r="S1128" s="4">
        <f>Table2[[#This Row],[Revenue_Amount]]/Table2[[#This Row],[Num_Nights]]</f>
        <v>334.13</v>
      </c>
    </row>
    <row r="1129" spans="1:19" x14ac:dyDescent="0.3">
      <c r="A1129">
        <v>1128</v>
      </c>
      <c r="B1129" t="s">
        <v>14</v>
      </c>
      <c r="C1129" s="9">
        <v>45150</v>
      </c>
      <c r="D1129" s="9">
        <v>45160</v>
      </c>
      <c r="E1129" s="10">
        <v>45111</v>
      </c>
      <c r="F1129" t="s">
        <v>18</v>
      </c>
      <c r="G1129">
        <v>222.95</v>
      </c>
      <c r="H1129">
        <v>1</v>
      </c>
      <c r="I1129">
        <v>2</v>
      </c>
      <c r="J1129" t="s">
        <v>28</v>
      </c>
      <c r="K1129" t="s">
        <v>20</v>
      </c>
      <c r="L1129" t="s">
        <v>56</v>
      </c>
      <c r="M1129" t="s">
        <v>36</v>
      </c>
      <c r="N1129" t="s">
        <v>95</v>
      </c>
      <c r="O1129">
        <f>Table2[[#This Row],[check_out_date]]-Table2[[#This Row],[check_in_date]]</f>
        <v>10</v>
      </c>
      <c r="P1129">
        <f>Table2[[#This Row],[num_adults]]+Table2[[#This Row],[num_children]]</f>
        <v>3</v>
      </c>
      <c r="Q1129" s="3">
        <f>IF(OR(Table2[[#This Row],[booking_status]]="confirmed",Table2[[#This Row],[booking_status]]="checked-out"),Table2[[#This Row],[room_rate_per_night]]*Table2[[#This Row],[Num_Nights]],0)</f>
        <v>2229.5</v>
      </c>
      <c r="R1129" t="str" cm="1">
        <f t="array" ref="R1129">IFERROR(_xlfn.IFS(Table2[[#This Row],[booking_status]]="confirmed","Expected",Table2[[#This Row],[booking_status]]="checked-out","Actual"),"No Revenue")</f>
        <v>Actual</v>
      </c>
      <c r="S1129" s="4">
        <f>Table2[[#This Row],[Revenue_Amount]]/Table2[[#This Row],[Num_Nights]]</f>
        <v>222.95</v>
      </c>
    </row>
    <row r="1130" spans="1:19" x14ac:dyDescent="0.3">
      <c r="A1130">
        <v>1129</v>
      </c>
      <c r="B1130" t="s">
        <v>50</v>
      </c>
      <c r="C1130" s="9">
        <v>44962</v>
      </c>
      <c r="D1130" s="9">
        <v>44968</v>
      </c>
      <c r="E1130" s="10">
        <v>44899</v>
      </c>
      <c r="F1130" t="s">
        <v>49</v>
      </c>
      <c r="G1130">
        <v>127.98</v>
      </c>
      <c r="H1130">
        <v>3</v>
      </c>
      <c r="I1130">
        <v>0</v>
      </c>
      <c r="J1130" t="s">
        <v>55</v>
      </c>
      <c r="K1130" t="s">
        <v>66</v>
      </c>
      <c r="L1130" t="s">
        <v>21</v>
      </c>
      <c r="M1130" t="s">
        <v>22</v>
      </c>
      <c r="N1130" t="s">
        <v>23</v>
      </c>
      <c r="O1130">
        <f>Table2[[#This Row],[check_out_date]]-Table2[[#This Row],[check_in_date]]</f>
        <v>6</v>
      </c>
      <c r="P1130">
        <f>Table2[[#This Row],[num_adults]]+Table2[[#This Row],[num_children]]</f>
        <v>3</v>
      </c>
      <c r="Q1130" s="3">
        <f>IF(OR(Table2[[#This Row],[booking_status]]="confirmed",Table2[[#This Row],[booking_status]]="checked-out"),Table2[[#This Row],[room_rate_per_night]]*Table2[[#This Row],[Num_Nights]],0)</f>
        <v>767.88</v>
      </c>
      <c r="R1130" t="str" cm="1">
        <f t="array" ref="R1130">IFERROR(_xlfn.IFS(Table2[[#This Row],[booking_status]]="confirmed","Expected",Table2[[#This Row],[booking_status]]="checked-out","Actual"),"No Revenue")</f>
        <v>Expected</v>
      </c>
      <c r="S1130" s="4">
        <f>Table2[[#This Row],[Revenue_Amount]]/Table2[[#This Row],[Num_Nights]]</f>
        <v>127.98</v>
      </c>
    </row>
    <row r="1131" spans="1:19" hidden="1" x14ac:dyDescent="0.3">
      <c r="A1131">
        <v>1130</v>
      </c>
      <c r="B1131" t="s">
        <v>50</v>
      </c>
      <c r="C1131" s="9">
        <v>44944</v>
      </c>
      <c r="D1131" s="9">
        <v>44948</v>
      </c>
      <c r="E1131" s="10">
        <v>44921</v>
      </c>
      <c r="F1131" t="s">
        <v>27</v>
      </c>
      <c r="G1131">
        <v>238.04</v>
      </c>
      <c r="H1131">
        <v>1</v>
      </c>
      <c r="I1131">
        <v>0</v>
      </c>
      <c r="J1131" t="s">
        <v>35</v>
      </c>
      <c r="K1131" t="s">
        <v>20</v>
      </c>
      <c r="L1131" t="s">
        <v>60</v>
      </c>
      <c r="M1131" t="s">
        <v>36</v>
      </c>
      <c r="N1131" t="s">
        <v>41</v>
      </c>
      <c r="O1131">
        <f>Table2[[#This Row],[check_out_date]]-Table2[[#This Row],[check_in_date]]</f>
        <v>4</v>
      </c>
      <c r="P1131">
        <f>Table2[[#This Row],[num_adults]]+Table2[[#This Row],[num_children]]</f>
        <v>1</v>
      </c>
      <c r="Q1131" s="3">
        <f>IF(OR(Table2[[#This Row],[booking_status]]="confirmed",Table2[[#This Row],[booking_status]]="checked-out"),Table2[[#This Row],[room_rate_per_night]]*Table2[[#This Row],[Num_Nights]],0)</f>
        <v>0</v>
      </c>
      <c r="R1131" t="str" cm="1">
        <f t="array" ref="R1131">IFERROR(_xlfn.IFS(Table2[[#This Row],[booking_status]]="confirmed","Expected",Table2[[#This Row],[booking_status]]="checked-out","Actual"),"No Revenue")</f>
        <v>No Revenue</v>
      </c>
      <c r="S1131" s="4">
        <f>Table2[[#This Row],[Revenue_Amount]]/Table2[[#This Row],[Num_Nights]]</f>
        <v>0</v>
      </c>
    </row>
    <row r="1132" spans="1:19" x14ac:dyDescent="0.3">
      <c r="A1132">
        <v>1131</v>
      </c>
      <c r="B1132" t="s">
        <v>37</v>
      </c>
      <c r="C1132" s="9">
        <v>45002</v>
      </c>
      <c r="D1132" s="9">
        <v>45006</v>
      </c>
      <c r="E1132" s="10">
        <v>44983</v>
      </c>
      <c r="F1132" t="s">
        <v>49</v>
      </c>
      <c r="G1132">
        <v>84.46</v>
      </c>
      <c r="H1132">
        <v>1</v>
      </c>
      <c r="I1132">
        <v>0</v>
      </c>
      <c r="J1132" t="s">
        <v>28</v>
      </c>
      <c r="K1132" t="s">
        <v>66</v>
      </c>
      <c r="L1132" t="s">
        <v>56</v>
      </c>
      <c r="M1132" t="s">
        <v>36</v>
      </c>
      <c r="N1132" t="s">
        <v>95</v>
      </c>
      <c r="O1132">
        <f>Table2[[#This Row],[check_out_date]]-Table2[[#This Row],[check_in_date]]</f>
        <v>4</v>
      </c>
      <c r="P1132">
        <f>Table2[[#This Row],[num_adults]]+Table2[[#This Row],[num_children]]</f>
        <v>1</v>
      </c>
      <c r="Q1132" s="3">
        <f>IF(OR(Table2[[#This Row],[booking_status]]="confirmed",Table2[[#This Row],[booking_status]]="checked-out"),Table2[[#This Row],[room_rate_per_night]]*Table2[[#This Row],[Num_Nights]],0)</f>
        <v>337.84</v>
      </c>
      <c r="R1132" t="str" cm="1">
        <f t="array" ref="R1132">IFERROR(_xlfn.IFS(Table2[[#This Row],[booking_status]]="confirmed","Expected",Table2[[#This Row],[booking_status]]="checked-out","Actual"),"No Revenue")</f>
        <v>Actual</v>
      </c>
      <c r="S1132" s="4">
        <f>Table2[[#This Row],[Revenue_Amount]]/Table2[[#This Row],[Num_Nights]]</f>
        <v>84.46</v>
      </c>
    </row>
    <row r="1133" spans="1:19" hidden="1" x14ac:dyDescent="0.3">
      <c r="A1133">
        <v>1132</v>
      </c>
      <c r="B1133" t="s">
        <v>14</v>
      </c>
      <c r="C1133" s="9">
        <v>45257</v>
      </c>
      <c r="D1133" s="9">
        <v>45262</v>
      </c>
      <c r="E1133" s="10">
        <v>45185</v>
      </c>
      <c r="F1133" t="s">
        <v>49</v>
      </c>
      <c r="G1133">
        <v>106.74</v>
      </c>
      <c r="H1133">
        <v>2</v>
      </c>
      <c r="I1133">
        <v>1</v>
      </c>
      <c r="J1133" t="s">
        <v>35</v>
      </c>
      <c r="K1133" t="s">
        <v>29</v>
      </c>
      <c r="L1133" t="s">
        <v>21</v>
      </c>
      <c r="M1133" t="s">
        <v>22</v>
      </c>
      <c r="N1133" t="s">
        <v>45</v>
      </c>
      <c r="O1133">
        <f>Table2[[#This Row],[check_out_date]]-Table2[[#This Row],[check_in_date]]</f>
        <v>5</v>
      </c>
      <c r="P1133">
        <f>Table2[[#This Row],[num_adults]]+Table2[[#This Row],[num_children]]</f>
        <v>3</v>
      </c>
      <c r="Q1133" s="3">
        <f>IF(OR(Table2[[#This Row],[booking_status]]="confirmed",Table2[[#This Row],[booking_status]]="checked-out"),Table2[[#This Row],[room_rate_per_night]]*Table2[[#This Row],[Num_Nights]],0)</f>
        <v>533.69999999999993</v>
      </c>
      <c r="R1133" t="str" cm="1">
        <f t="array" ref="R1133">IFERROR(_xlfn.IFS(Table2[[#This Row],[booking_status]]="confirmed","Expected",Table2[[#This Row],[booking_status]]="checked-out","Actual"),"No Revenue")</f>
        <v>Expected</v>
      </c>
      <c r="S1133" s="4">
        <f>Table2[[#This Row],[Revenue_Amount]]/Table2[[#This Row],[Num_Nights]]</f>
        <v>106.73999999999998</v>
      </c>
    </row>
    <row r="1134" spans="1:19" x14ac:dyDescent="0.3">
      <c r="A1134">
        <v>1133</v>
      </c>
      <c r="B1134" t="s">
        <v>14</v>
      </c>
      <c r="C1134" s="9">
        <v>45216</v>
      </c>
      <c r="D1134" s="9">
        <v>45218</v>
      </c>
      <c r="E1134" s="10">
        <v>45202</v>
      </c>
      <c r="F1134" t="s">
        <v>18</v>
      </c>
      <c r="G1134">
        <v>193.53</v>
      </c>
      <c r="H1134">
        <v>4</v>
      </c>
      <c r="I1134">
        <v>2</v>
      </c>
      <c r="J1134" t="s">
        <v>28</v>
      </c>
      <c r="K1134" t="s">
        <v>20</v>
      </c>
      <c r="L1134" t="s">
        <v>21</v>
      </c>
      <c r="M1134" t="s">
        <v>22</v>
      </c>
      <c r="N1134" t="s">
        <v>23</v>
      </c>
      <c r="O1134">
        <f>Table2[[#This Row],[check_out_date]]-Table2[[#This Row],[check_in_date]]</f>
        <v>2</v>
      </c>
      <c r="P1134">
        <f>Table2[[#This Row],[num_adults]]+Table2[[#This Row],[num_children]]</f>
        <v>6</v>
      </c>
      <c r="Q1134" s="3">
        <f>IF(OR(Table2[[#This Row],[booking_status]]="confirmed",Table2[[#This Row],[booking_status]]="checked-out"),Table2[[#This Row],[room_rate_per_night]]*Table2[[#This Row],[Num_Nights]],0)</f>
        <v>387.06</v>
      </c>
      <c r="R1134" t="str" cm="1">
        <f t="array" ref="R1134">IFERROR(_xlfn.IFS(Table2[[#This Row],[booking_status]]="confirmed","Expected",Table2[[#This Row],[booking_status]]="checked-out","Actual"),"No Revenue")</f>
        <v>Expected</v>
      </c>
      <c r="S1134" s="4">
        <f>Table2[[#This Row],[Revenue_Amount]]/Table2[[#This Row],[Num_Nights]]</f>
        <v>193.53</v>
      </c>
    </row>
    <row r="1135" spans="1:19" x14ac:dyDescent="0.3">
      <c r="A1135">
        <v>1134</v>
      </c>
      <c r="B1135" t="s">
        <v>31</v>
      </c>
      <c r="C1135" s="9">
        <v>44947</v>
      </c>
      <c r="D1135" s="9">
        <v>44956</v>
      </c>
      <c r="E1135" s="10">
        <v>44911</v>
      </c>
      <c r="F1135" t="s">
        <v>49</v>
      </c>
      <c r="G1135">
        <v>79.69</v>
      </c>
      <c r="H1135">
        <v>1</v>
      </c>
      <c r="I1135">
        <v>1</v>
      </c>
      <c r="J1135" t="s">
        <v>28</v>
      </c>
      <c r="K1135" t="s">
        <v>44</v>
      </c>
      <c r="L1135" t="s">
        <v>56</v>
      </c>
      <c r="M1135" t="s">
        <v>36</v>
      </c>
      <c r="N1135" t="s">
        <v>23</v>
      </c>
      <c r="O1135">
        <f>Table2[[#This Row],[check_out_date]]-Table2[[#This Row],[check_in_date]]</f>
        <v>9</v>
      </c>
      <c r="P1135">
        <f>Table2[[#This Row],[num_adults]]+Table2[[#This Row],[num_children]]</f>
        <v>2</v>
      </c>
      <c r="Q1135" s="3">
        <f>IF(OR(Table2[[#This Row],[booking_status]]="confirmed",Table2[[#This Row],[booking_status]]="checked-out"),Table2[[#This Row],[room_rate_per_night]]*Table2[[#This Row],[Num_Nights]],0)</f>
        <v>717.21</v>
      </c>
      <c r="R1135" t="str" cm="1">
        <f t="array" ref="R1135">IFERROR(_xlfn.IFS(Table2[[#This Row],[booking_status]]="confirmed","Expected",Table2[[#This Row],[booking_status]]="checked-out","Actual"),"No Revenue")</f>
        <v>Actual</v>
      </c>
      <c r="S1135" s="4">
        <f>Table2[[#This Row],[Revenue_Amount]]/Table2[[#This Row],[Num_Nights]]</f>
        <v>79.69</v>
      </c>
    </row>
    <row r="1136" spans="1:19" x14ac:dyDescent="0.3">
      <c r="A1136">
        <v>1135</v>
      </c>
      <c r="B1136" t="s">
        <v>37</v>
      </c>
      <c r="C1136" s="9">
        <v>44938</v>
      </c>
      <c r="D1136" s="9">
        <v>44941</v>
      </c>
      <c r="E1136" s="10">
        <v>44923</v>
      </c>
      <c r="F1136" t="s">
        <v>54</v>
      </c>
      <c r="G1136">
        <v>404.05</v>
      </c>
      <c r="H1136">
        <v>2</v>
      </c>
      <c r="I1136">
        <v>0</v>
      </c>
      <c r="J1136" t="s">
        <v>28</v>
      </c>
      <c r="K1136" t="s">
        <v>29</v>
      </c>
      <c r="L1136" t="s">
        <v>56</v>
      </c>
      <c r="M1136" t="s">
        <v>36</v>
      </c>
      <c r="N1136" t="s">
        <v>45</v>
      </c>
      <c r="O1136">
        <f>Table2[[#This Row],[check_out_date]]-Table2[[#This Row],[check_in_date]]</f>
        <v>3</v>
      </c>
      <c r="P1136">
        <f>Table2[[#This Row],[num_adults]]+Table2[[#This Row],[num_children]]</f>
        <v>2</v>
      </c>
      <c r="Q1136" s="3">
        <f>IF(OR(Table2[[#This Row],[booking_status]]="confirmed",Table2[[#This Row],[booking_status]]="checked-out"),Table2[[#This Row],[room_rate_per_night]]*Table2[[#This Row],[Num_Nights]],0)</f>
        <v>1212.1500000000001</v>
      </c>
      <c r="R1136" t="str" cm="1">
        <f t="array" ref="R1136">IFERROR(_xlfn.IFS(Table2[[#This Row],[booking_status]]="confirmed","Expected",Table2[[#This Row],[booking_status]]="checked-out","Actual"),"No Revenue")</f>
        <v>Actual</v>
      </c>
      <c r="S1136" s="4">
        <f>Table2[[#This Row],[Revenue_Amount]]/Table2[[#This Row],[Num_Nights]]</f>
        <v>404.05</v>
      </c>
    </row>
    <row r="1137" spans="1:19" x14ac:dyDescent="0.3">
      <c r="A1137">
        <v>1136</v>
      </c>
      <c r="B1137" t="s">
        <v>37</v>
      </c>
      <c r="C1137" s="9">
        <v>45082</v>
      </c>
      <c r="D1137" s="9">
        <v>45086</v>
      </c>
      <c r="E1137" s="10">
        <v>45046</v>
      </c>
      <c r="F1137" t="s">
        <v>18</v>
      </c>
      <c r="G1137">
        <v>246.07</v>
      </c>
      <c r="H1137">
        <v>2</v>
      </c>
      <c r="I1137">
        <v>0</v>
      </c>
      <c r="J1137" t="s">
        <v>19</v>
      </c>
      <c r="K1137" t="s">
        <v>20</v>
      </c>
      <c r="L1137" t="s">
        <v>70</v>
      </c>
      <c r="M1137" t="s">
        <v>36</v>
      </c>
      <c r="N1137" t="s">
        <v>95</v>
      </c>
      <c r="O1137">
        <f>Table2[[#This Row],[check_out_date]]-Table2[[#This Row],[check_in_date]]</f>
        <v>4</v>
      </c>
      <c r="P1137">
        <f>Table2[[#This Row],[num_adults]]+Table2[[#This Row],[num_children]]</f>
        <v>2</v>
      </c>
      <c r="Q1137" s="3">
        <f>IF(OR(Table2[[#This Row],[booking_status]]="confirmed",Table2[[#This Row],[booking_status]]="checked-out"),Table2[[#This Row],[room_rate_per_night]]*Table2[[#This Row],[Num_Nights]],0)</f>
        <v>0</v>
      </c>
      <c r="R1137" t="str" cm="1">
        <f t="array" ref="R1137">IFERROR(_xlfn.IFS(Table2[[#This Row],[booking_status]]="confirmed","Expected",Table2[[#This Row],[booking_status]]="checked-out","Actual"),"No Revenue")</f>
        <v>No Revenue</v>
      </c>
      <c r="S1137" s="4">
        <f>Table2[[#This Row],[Revenue_Amount]]/Table2[[#This Row],[Num_Nights]]</f>
        <v>0</v>
      </c>
    </row>
    <row r="1138" spans="1:19" hidden="1" x14ac:dyDescent="0.3">
      <c r="A1138">
        <v>1137</v>
      </c>
      <c r="B1138" t="s">
        <v>31</v>
      </c>
      <c r="C1138" s="9">
        <v>44951</v>
      </c>
      <c r="D1138" s="9">
        <v>44955</v>
      </c>
      <c r="E1138" s="10">
        <v>44934</v>
      </c>
      <c r="F1138" t="s">
        <v>49</v>
      </c>
      <c r="G1138">
        <v>66.3</v>
      </c>
      <c r="H1138">
        <v>1</v>
      </c>
      <c r="I1138">
        <v>0</v>
      </c>
      <c r="J1138" t="s">
        <v>35</v>
      </c>
      <c r="K1138" t="s">
        <v>66</v>
      </c>
      <c r="L1138" t="s">
        <v>21</v>
      </c>
      <c r="M1138" t="s">
        <v>36</v>
      </c>
      <c r="N1138" t="s">
        <v>41</v>
      </c>
      <c r="O1138">
        <f>Table2[[#This Row],[check_out_date]]-Table2[[#This Row],[check_in_date]]</f>
        <v>4</v>
      </c>
      <c r="P1138">
        <f>Table2[[#This Row],[num_adults]]+Table2[[#This Row],[num_children]]</f>
        <v>1</v>
      </c>
      <c r="Q1138" s="3">
        <f>IF(OR(Table2[[#This Row],[booking_status]]="confirmed",Table2[[#This Row],[booking_status]]="checked-out"),Table2[[#This Row],[room_rate_per_night]]*Table2[[#This Row],[Num_Nights]],0)</f>
        <v>265.2</v>
      </c>
      <c r="R1138" t="str" cm="1">
        <f t="array" ref="R1138">IFERROR(_xlfn.IFS(Table2[[#This Row],[booking_status]]="confirmed","Expected",Table2[[#This Row],[booking_status]]="checked-out","Actual"),"No Revenue")</f>
        <v>Expected</v>
      </c>
      <c r="S1138" s="4">
        <f>Table2[[#This Row],[Revenue_Amount]]/Table2[[#This Row],[Num_Nights]]</f>
        <v>66.3</v>
      </c>
    </row>
    <row r="1139" spans="1:19" x14ac:dyDescent="0.3">
      <c r="A1139">
        <v>1138</v>
      </c>
      <c r="B1139" t="s">
        <v>37</v>
      </c>
      <c r="C1139" s="9">
        <v>45273</v>
      </c>
      <c r="D1139" s="9">
        <v>45278</v>
      </c>
      <c r="E1139" s="10">
        <v>45264</v>
      </c>
      <c r="F1139" t="s">
        <v>27</v>
      </c>
      <c r="G1139">
        <v>136.21</v>
      </c>
      <c r="H1139">
        <v>4</v>
      </c>
      <c r="I1139">
        <v>2</v>
      </c>
      <c r="J1139" t="s">
        <v>94</v>
      </c>
      <c r="K1139" t="s">
        <v>20</v>
      </c>
      <c r="L1139" t="s">
        <v>60</v>
      </c>
      <c r="M1139" t="s">
        <v>22</v>
      </c>
      <c r="N1139" t="s">
        <v>41</v>
      </c>
      <c r="O1139">
        <f>Table2[[#This Row],[check_out_date]]-Table2[[#This Row],[check_in_date]]</f>
        <v>5</v>
      </c>
      <c r="P1139">
        <f>Table2[[#This Row],[num_adults]]+Table2[[#This Row],[num_children]]</f>
        <v>6</v>
      </c>
      <c r="Q1139" s="3">
        <f>IF(OR(Table2[[#This Row],[booking_status]]="confirmed",Table2[[#This Row],[booking_status]]="checked-out"),Table2[[#This Row],[room_rate_per_night]]*Table2[[#This Row],[Num_Nights]],0)</f>
        <v>0</v>
      </c>
      <c r="R1139" t="str" cm="1">
        <f t="array" ref="R1139">IFERROR(_xlfn.IFS(Table2[[#This Row],[booking_status]]="confirmed","Expected",Table2[[#This Row],[booking_status]]="checked-out","Actual"),"No Revenue")</f>
        <v>No Revenue</v>
      </c>
      <c r="S1139" s="4">
        <f>Table2[[#This Row],[Revenue_Amount]]/Table2[[#This Row],[Num_Nights]]</f>
        <v>0</v>
      </c>
    </row>
    <row r="1140" spans="1:19" x14ac:dyDescent="0.3">
      <c r="A1140">
        <v>1139</v>
      </c>
      <c r="B1140" t="s">
        <v>31</v>
      </c>
      <c r="C1140" s="9">
        <v>45207</v>
      </c>
      <c r="D1140" s="9">
        <v>45219</v>
      </c>
      <c r="E1140" s="10">
        <v>45153</v>
      </c>
      <c r="F1140" t="s">
        <v>49</v>
      </c>
      <c r="G1140">
        <v>85.23</v>
      </c>
      <c r="H1140">
        <v>2</v>
      </c>
      <c r="I1140">
        <v>0</v>
      </c>
      <c r="J1140" t="s">
        <v>28</v>
      </c>
      <c r="K1140" t="s">
        <v>99</v>
      </c>
      <c r="L1140" t="s">
        <v>21</v>
      </c>
      <c r="M1140" t="s">
        <v>36</v>
      </c>
      <c r="N1140" t="s">
        <v>41</v>
      </c>
      <c r="O1140">
        <f>Table2[[#This Row],[check_out_date]]-Table2[[#This Row],[check_in_date]]</f>
        <v>12</v>
      </c>
      <c r="P1140">
        <f>Table2[[#This Row],[num_adults]]+Table2[[#This Row],[num_children]]</f>
        <v>2</v>
      </c>
      <c r="Q1140" s="3">
        <f>IF(OR(Table2[[#This Row],[booking_status]]="confirmed",Table2[[#This Row],[booking_status]]="checked-out"),Table2[[#This Row],[room_rate_per_night]]*Table2[[#This Row],[Num_Nights]],0)</f>
        <v>1022.76</v>
      </c>
      <c r="R1140" t="str" cm="1">
        <f t="array" ref="R1140">IFERROR(_xlfn.IFS(Table2[[#This Row],[booking_status]]="confirmed","Expected",Table2[[#This Row],[booking_status]]="checked-out","Actual"),"No Revenue")</f>
        <v>Expected</v>
      </c>
      <c r="S1140" s="4">
        <f>Table2[[#This Row],[Revenue_Amount]]/Table2[[#This Row],[Num_Nights]]</f>
        <v>85.23</v>
      </c>
    </row>
    <row r="1141" spans="1:19" hidden="1" x14ac:dyDescent="0.3">
      <c r="A1141">
        <v>1140</v>
      </c>
      <c r="B1141" t="s">
        <v>31</v>
      </c>
      <c r="C1141" s="9">
        <v>45035</v>
      </c>
      <c r="D1141" s="9">
        <v>45046</v>
      </c>
      <c r="E1141" s="10">
        <v>45029</v>
      </c>
      <c r="F1141" t="s">
        <v>49</v>
      </c>
      <c r="G1141">
        <v>108.44</v>
      </c>
      <c r="H1141">
        <v>1</v>
      </c>
      <c r="I1141">
        <v>0</v>
      </c>
      <c r="J1141" t="s">
        <v>35</v>
      </c>
      <c r="K1141" t="s">
        <v>29</v>
      </c>
      <c r="L1141" t="s">
        <v>21</v>
      </c>
      <c r="M1141" t="s">
        <v>36</v>
      </c>
      <c r="N1141" t="s">
        <v>41</v>
      </c>
      <c r="O1141">
        <f>Table2[[#This Row],[check_out_date]]-Table2[[#This Row],[check_in_date]]</f>
        <v>11</v>
      </c>
      <c r="P1141">
        <f>Table2[[#This Row],[num_adults]]+Table2[[#This Row],[num_children]]</f>
        <v>1</v>
      </c>
      <c r="Q1141" s="3">
        <f>IF(OR(Table2[[#This Row],[booking_status]]="confirmed",Table2[[#This Row],[booking_status]]="checked-out"),Table2[[#This Row],[room_rate_per_night]]*Table2[[#This Row],[Num_Nights]],0)</f>
        <v>1192.8399999999999</v>
      </c>
      <c r="R1141" t="str" cm="1">
        <f t="array" ref="R1141">IFERROR(_xlfn.IFS(Table2[[#This Row],[booking_status]]="confirmed","Expected",Table2[[#This Row],[booking_status]]="checked-out","Actual"),"No Revenue")</f>
        <v>Expected</v>
      </c>
      <c r="S1141" s="4">
        <f>Table2[[#This Row],[Revenue_Amount]]/Table2[[#This Row],[Num_Nights]]</f>
        <v>108.44</v>
      </c>
    </row>
    <row r="1142" spans="1:19" x14ac:dyDescent="0.3">
      <c r="A1142">
        <v>1141</v>
      </c>
      <c r="B1142" t="s">
        <v>37</v>
      </c>
      <c r="C1142" s="9">
        <v>44994</v>
      </c>
      <c r="D1142" s="9">
        <v>44998</v>
      </c>
      <c r="E1142" s="10">
        <v>44939</v>
      </c>
      <c r="F1142" t="s">
        <v>54</v>
      </c>
      <c r="G1142">
        <v>526.88</v>
      </c>
      <c r="H1142">
        <v>2</v>
      </c>
      <c r="I1142">
        <v>0</v>
      </c>
      <c r="J1142" t="s">
        <v>55</v>
      </c>
      <c r="K1142" t="s">
        <v>99</v>
      </c>
      <c r="L1142" t="s">
        <v>21</v>
      </c>
      <c r="M1142" t="s">
        <v>36</v>
      </c>
      <c r="N1142" t="s">
        <v>23</v>
      </c>
      <c r="O1142">
        <f>Table2[[#This Row],[check_out_date]]-Table2[[#This Row],[check_in_date]]</f>
        <v>4</v>
      </c>
      <c r="P1142">
        <f>Table2[[#This Row],[num_adults]]+Table2[[#This Row],[num_children]]</f>
        <v>2</v>
      </c>
      <c r="Q1142" s="3">
        <f>IF(OR(Table2[[#This Row],[booking_status]]="confirmed",Table2[[#This Row],[booking_status]]="checked-out"),Table2[[#This Row],[room_rate_per_night]]*Table2[[#This Row],[Num_Nights]],0)</f>
        <v>2107.52</v>
      </c>
      <c r="R1142" t="str" cm="1">
        <f t="array" ref="R1142">IFERROR(_xlfn.IFS(Table2[[#This Row],[booking_status]]="confirmed","Expected",Table2[[#This Row],[booking_status]]="checked-out","Actual"),"No Revenue")</f>
        <v>Expected</v>
      </c>
      <c r="S1142" s="4">
        <f>Table2[[#This Row],[Revenue_Amount]]/Table2[[#This Row],[Num_Nights]]</f>
        <v>526.88</v>
      </c>
    </row>
    <row r="1143" spans="1:19" x14ac:dyDescent="0.3">
      <c r="A1143">
        <v>1142</v>
      </c>
      <c r="B1143" t="s">
        <v>14</v>
      </c>
      <c r="C1143" s="9">
        <v>45259</v>
      </c>
      <c r="D1143" s="9">
        <v>45264</v>
      </c>
      <c r="E1143" s="10">
        <v>45205</v>
      </c>
      <c r="F1143" t="s">
        <v>49</v>
      </c>
      <c r="G1143">
        <v>73.540000000000006</v>
      </c>
      <c r="H1143">
        <v>2</v>
      </c>
      <c r="I1143">
        <v>3</v>
      </c>
      <c r="J1143" t="s">
        <v>28</v>
      </c>
      <c r="K1143" t="s">
        <v>44</v>
      </c>
      <c r="L1143" t="s">
        <v>21</v>
      </c>
      <c r="M1143" t="s">
        <v>36</v>
      </c>
      <c r="N1143" t="s">
        <v>45</v>
      </c>
      <c r="O1143">
        <f>Table2[[#This Row],[check_out_date]]-Table2[[#This Row],[check_in_date]]</f>
        <v>5</v>
      </c>
      <c r="P1143">
        <f>Table2[[#This Row],[num_adults]]+Table2[[#This Row],[num_children]]</f>
        <v>5</v>
      </c>
      <c r="Q1143" s="3">
        <f>IF(OR(Table2[[#This Row],[booking_status]]="confirmed",Table2[[#This Row],[booking_status]]="checked-out"),Table2[[#This Row],[room_rate_per_night]]*Table2[[#This Row],[Num_Nights]],0)</f>
        <v>367.70000000000005</v>
      </c>
      <c r="R1143" t="str" cm="1">
        <f t="array" ref="R1143">IFERROR(_xlfn.IFS(Table2[[#This Row],[booking_status]]="confirmed","Expected",Table2[[#This Row],[booking_status]]="checked-out","Actual"),"No Revenue")</f>
        <v>Expected</v>
      </c>
      <c r="S1143" s="4">
        <f>Table2[[#This Row],[Revenue_Amount]]/Table2[[#This Row],[Num_Nights]]</f>
        <v>73.540000000000006</v>
      </c>
    </row>
    <row r="1144" spans="1:19" x14ac:dyDescent="0.3">
      <c r="A1144">
        <v>1143</v>
      </c>
      <c r="B1144" t="s">
        <v>14</v>
      </c>
      <c r="C1144" s="9">
        <v>45184</v>
      </c>
      <c r="D1144" s="9">
        <v>45188</v>
      </c>
      <c r="E1144" s="10">
        <v>45169</v>
      </c>
      <c r="F1144" t="s">
        <v>54</v>
      </c>
      <c r="G1144">
        <v>374.05</v>
      </c>
      <c r="H1144">
        <v>3</v>
      </c>
      <c r="I1144">
        <v>2</v>
      </c>
      <c r="J1144" t="s">
        <v>28</v>
      </c>
      <c r="K1144" t="s">
        <v>66</v>
      </c>
      <c r="L1144" t="s">
        <v>21</v>
      </c>
      <c r="M1144" t="s">
        <v>36</v>
      </c>
      <c r="N1144" t="s">
        <v>23</v>
      </c>
      <c r="O1144">
        <f>Table2[[#This Row],[check_out_date]]-Table2[[#This Row],[check_in_date]]</f>
        <v>4</v>
      </c>
      <c r="P1144">
        <f>Table2[[#This Row],[num_adults]]+Table2[[#This Row],[num_children]]</f>
        <v>5</v>
      </c>
      <c r="Q1144" s="3">
        <f>IF(OR(Table2[[#This Row],[booking_status]]="confirmed",Table2[[#This Row],[booking_status]]="checked-out"),Table2[[#This Row],[room_rate_per_night]]*Table2[[#This Row],[Num_Nights]],0)</f>
        <v>1496.2</v>
      </c>
      <c r="R1144" t="str" cm="1">
        <f t="array" ref="R1144">IFERROR(_xlfn.IFS(Table2[[#This Row],[booking_status]]="confirmed","Expected",Table2[[#This Row],[booking_status]]="checked-out","Actual"),"No Revenue")</f>
        <v>Expected</v>
      </c>
      <c r="S1144" s="4">
        <f>Table2[[#This Row],[Revenue_Amount]]/Table2[[#This Row],[Num_Nights]]</f>
        <v>374.05</v>
      </c>
    </row>
    <row r="1145" spans="1:19" x14ac:dyDescent="0.3">
      <c r="A1145">
        <v>1144</v>
      </c>
      <c r="B1145" t="s">
        <v>50</v>
      </c>
      <c r="C1145" s="9">
        <v>45101</v>
      </c>
      <c r="D1145" s="9">
        <v>45109</v>
      </c>
      <c r="E1145" s="10">
        <v>45097</v>
      </c>
      <c r="F1145" t="s">
        <v>27</v>
      </c>
      <c r="G1145">
        <v>238.47</v>
      </c>
      <c r="H1145">
        <v>1</v>
      </c>
      <c r="I1145">
        <v>0</v>
      </c>
      <c r="J1145" t="s">
        <v>28</v>
      </c>
      <c r="K1145" t="s">
        <v>29</v>
      </c>
      <c r="L1145" t="s">
        <v>21</v>
      </c>
      <c r="M1145" t="s">
        <v>36</v>
      </c>
      <c r="N1145" t="s">
        <v>45</v>
      </c>
      <c r="O1145">
        <f>Table2[[#This Row],[check_out_date]]-Table2[[#This Row],[check_in_date]]</f>
        <v>8</v>
      </c>
      <c r="P1145">
        <f>Table2[[#This Row],[num_adults]]+Table2[[#This Row],[num_children]]</f>
        <v>1</v>
      </c>
      <c r="Q1145" s="3">
        <f>IF(OR(Table2[[#This Row],[booking_status]]="confirmed",Table2[[#This Row],[booking_status]]="checked-out"),Table2[[#This Row],[room_rate_per_night]]*Table2[[#This Row],[Num_Nights]],0)</f>
        <v>1907.76</v>
      </c>
      <c r="R1145" t="str" cm="1">
        <f t="array" ref="R1145">IFERROR(_xlfn.IFS(Table2[[#This Row],[booking_status]]="confirmed","Expected",Table2[[#This Row],[booking_status]]="checked-out","Actual"),"No Revenue")</f>
        <v>Expected</v>
      </c>
      <c r="S1145" s="4">
        <f>Table2[[#This Row],[Revenue_Amount]]/Table2[[#This Row],[Num_Nights]]</f>
        <v>238.47</v>
      </c>
    </row>
    <row r="1146" spans="1:19" x14ac:dyDescent="0.3">
      <c r="A1146">
        <v>1145</v>
      </c>
      <c r="B1146" t="s">
        <v>50</v>
      </c>
      <c r="C1146" s="9">
        <v>44983</v>
      </c>
      <c r="D1146" s="9">
        <v>44991</v>
      </c>
      <c r="E1146" s="10">
        <v>44980</v>
      </c>
      <c r="F1146" t="s">
        <v>27</v>
      </c>
      <c r="G1146">
        <v>139.87</v>
      </c>
      <c r="H1146">
        <v>3</v>
      </c>
      <c r="I1146">
        <v>0</v>
      </c>
      <c r="J1146" t="s">
        <v>55</v>
      </c>
      <c r="K1146" t="s">
        <v>66</v>
      </c>
      <c r="L1146" t="s">
        <v>60</v>
      </c>
      <c r="M1146" t="s">
        <v>22</v>
      </c>
      <c r="N1146" t="s">
        <v>41</v>
      </c>
      <c r="O1146">
        <f>Table2[[#This Row],[check_out_date]]-Table2[[#This Row],[check_in_date]]</f>
        <v>8</v>
      </c>
      <c r="P1146">
        <f>Table2[[#This Row],[num_adults]]+Table2[[#This Row],[num_children]]</f>
        <v>3</v>
      </c>
      <c r="Q1146" s="3">
        <f>IF(OR(Table2[[#This Row],[booking_status]]="confirmed",Table2[[#This Row],[booking_status]]="checked-out"),Table2[[#This Row],[room_rate_per_night]]*Table2[[#This Row],[Num_Nights]],0)</f>
        <v>0</v>
      </c>
      <c r="R1146" t="str" cm="1">
        <f t="array" ref="R1146">IFERROR(_xlfn.IFS(Table2[[#This Row],[booking_status]]="confirmed","Expected",Table2[[#This Row],[booking_status]]="checked-out","Actual"),"No Revenue")</f>
        <v>No Revenue</v>
      </c>
      <c r="S1146" s="4">
        <f>Table2[[#This Row],[Revenue_Amount]]/Table2[[#This Row],[Num_Nights]]</f>
        <v>0</v>
      </c>
    </row>
    <row r="1147" spans="1:19" x14ac:dyDescent="0.3">
      <c r="A1147">
        <v>1146</v>
      </c>
      <c r="B1147" t="s">
        <v>50</v>
      </c>
      <c r="C1147" s="9">
        <v>45242</v>
      </c>
      <c r="D1147" s="9">
        <v>45246</v>
      </c>
      <c r="E1147" s="10">
        <v>45239</v>
      </c>
      <c r="F1147" t="s">
        <v>54</v>
      </c>
      <c r="G1147">
        <v>530.34</v>
      </c>
      <c r="H1147">
        <v>2</v>
      </c>
      <c r="I1147">
        <v>0</v>
      </c>
      <c r="J1147" t="s">
        <v>28</v>
      </c>
      <c r="K1147" t="s">
        <v>99</v>
      </c>
      <c r="L1147" t="s">
        <v>21</v>
      </c>
      <c r="M1147" t="s">
        <v>36</v>
      </c>
      <c r="N1147" t="s">
        <v>41</v>
      </c>
      <c r="O1147">
        <f>Table2[[#This Row],[check_out_date]]-Table2[[#This Row],[check_in_date]]</f>
        <v>4</v>
      </c>
      <c r="P1147">
        <f>Table2[[#This Row],[num_adults]]+Table2[[#This Row],[num_children]]</f>
        <v>2</v>
      </c>
      <c r="Q1147" s="3">
        <f>IF(OR(Table2[[#This Row],[booking_status]]="confirmed",Table2[[#This Row],[booking_status]]="checked-out"),Table2[[#This Row],[room_rate_per_night]]*Table2[[#This Row],[Num_Nights]],0)</f>
        <v>2121.36</v>
      </c>
      <c r="R1147" t="str" cm="1">
        <f t="array" ref="R1147">IFERROR(_xlfn.IFS(Table2[[#This Row],[booking_status]]="confirmed","Expected",Table2[[#This Row],[booking_status]]="checked-out","Actual"),"No Revenue")</f>
        <v>Expected</v>
      </c>
      <c r="S1147" s="4">
        <f>Table2[[#This Row],[Revenue_Amount]]/Table2[[#This Row],[Num_Nights]]</f>
        <v>530.34</v>
      </c>
    </row>
    <row r="1148" spans="1:19" hidden="1" x14ac:dyDescent="0.3">
      <c r="A1148">
        <v>1147</v>
      </c>
      <c r="B1148" t="s">
        <v>31</v>
      </c>
      <c r="C1148" s="9">
        <v>45061</v>
      </c>
      <c r="D1148" s="9">
        <v>45072</v>
      </c>
      <c r="E1148" s="10">
        <v>45014</v>
      </c>
      <c r="F1148" t="s">
        <v>49</v>
      </c>
      <c r="G1148">
        <v>93.28</v>
      </c>
      <c r="H1148">
        <v>2</v>
      </c>
      <c r="I1148">
        <v>1</v>
      </c>
      <c r="J1148" t="s">
        <v>35</v>
      </c>
      <c r="K1148" t="s">
        <v>99</v>
      </c>
      <c r="L1148" t="s">
        <v>21</v>
      </c>
      <c r="M1148" t="s">
        <v>36</v>
      </c>
      <c r="N1148" t="s">
        <v>45</v>
      </c>
      <c r="O1148">
        <f>Table2[[#This Row],[check_out_date]]-Table2[[#This Row],[check_in_date]]</f>
        <v>11</v>
      </c>
      <c r="P1148">
        <f>Table2[[#This Row],[num_adults]]+Table2[[#This Row],[num_children]]</f>
        <v>3</v>
      </c>
      <c r="Q1148" s="3">
        <f>IF(OR(Table2[[#This Row],[booking_status]]="confirmed",Table2[[#This Row],[booking_status]]="checked-out"),Table2[[#This Row],[room_rate_per_night]]*Table2[[#This Row],[Num_Nights]],0)</f>
        <v>1026.08</v>
      </c>
      <c r="R1148" t="str" cm="1">
        <f t="array" ref="R1148">IFERROR(_xlfn.IFS(Table2[[#This Row],[booking_status]]="confirmed","Expected",Table2[[#This Row],[booking_status]]="checked-out","Actual"),"No Revenue")</f>
        <v>Expected</v>
      </c>
      <c r="S1148" s="4">
        <f>Table2[[#This Row],[Revenue_Amount]]/Table2[[#This Row],[Num_Nights]]</f>
        <v>93.279999999999987</v>
      </c>
    </row>
    <row r="1149" spans="1:19" x14ac:dyDescent="0.3">
      <c r="A1149">
        <v>1148</v>
      </c>
      <c r="B1149" t="s">
        <v>50</v>
      </c>
      <c r="C1149" s="9">
        <v>45230</v>
      </c>
      <c r="D1149" s="9">
        <v>45237</v>
      </c>
      <c r="E1149" s="10">
        <v>45194</v>
      </c>
      <c r="F1149" t="s">
        <v>54</v>
      </c>
      <c r="G1149">
        <v>503.87</v>
      </c>
      <c r="H1149">
        <v>2</v>
      </c>
      <c r="I1149">
        <v>0</v>
      </c>
      <c r="J1149" t="s">
        <v>28</v>
      </c>
      <c r="K1149" t="s">
        <v>99</v>
      </c>
      <c r="L1149" t="s">
        <v>21</v>
      </c>
      <c r="M1149" t="s">
        <v>36</v>
      </c>
      <c r="N1149" t="s">
        <v>45</v>
      </c>
      <c r="O1149">
        <f>Table2[[#This Row],[check_out_date]]-Table2[[#This Row],[check_in_date]]</f>
        <v>7</v>
      </c>
      <c r="P1149">
        <f>Table2[[#This Row],[num_adults]]+Table2[[#This Row],[num_children]]</f>
        <v>2</v>
      </c>
      <c r="Q1149" s="3">
        <f>IF(OR(Table2[[#This Row],[booking_status]]="confirmed",Table2[[#This Row],[booking_status]]="checked-out"),Table2[[#This Row],[room_rate_per_night]]*Table2[[#This Row],[Num_Nights]],0)</f>
        <v>3527.09</v>
      </c>
      <c r="R1149" t="str" cm="1">
        <f t="array" ref="R1149">IFERROR(_xlfn.IFS(Table2[[#This Row],[booking_status]]="confirmed","Expected",Table2[[#This Row],[booking_status]]="checked-out","Actual"),"No Revenue")</f>
        <v>Expected</v>
      </c>
      <c r="S1149" s="4">
        <f>Table2[[#This Row],[Revenue_Amount]]/Table2[[#This Row],[Num_Nights]]</f>
        <v>503.87</v>
      </c>
    </row>
    <row r="1150" spans="1:19" hidden="1" x14ac:dyDescent="0.3">
      <c r="A1150">
        <v>1149</v>
      </c>
      <c r="B1150" t="s">
        <v>31</v>
      </c>
      <c r="C1150" s="9">
        <v>45156</v>
      </c>
      <c r="D1150" s="9">
        <v>45162</v>
      </c>
      <c r="E1150" s="10">
        <v>45118</v>
      </c>
      <c r="F1150" t="s">
        <v>49</v>
      </c>
      <c r="G1150">
        <v>93.44</v>
      </c>
      <c r="H1150">
        <v>2</v>
      </c>
      <c r="I1150">
        <v>3</v>
      </c>
      <c r="J1150" t="s">
        <v>35</v>
      </c>
      <c r="K1150" t="s">
        <v>20</v>
      </c>
      <c r="L1150" t="s">
        <v>60</v>
      </c>
      <c r="M1150" t="s">
        <v>36</v>
      </c>
      <c r="N1150" t="s">
        <v>41</v>
      </c>
      <c r="O1150">
        <f>Table2[[#This Row],[check_out_date]]-Table2[[#This Row],[check_in_date]]</f>
        <v>6</v>
      </c>
      <c r="P1150">
        <f>Table2[[#This Row],[num_adults]]+Table2[[#This Row],[num_children]]</f>
        <v>5</v>
      </c>
      <c r="Q1150" s="3">
        <f>IF(OR(Table2[[#This Row],[booking_status]]="confirmed",Table2[[#This Row],[booking_status]]="checked-out"),Table2[[#This Row],[room_rate_per_night]]*Table2[[#This Row],[Num_Nights]],0)</f>
        <v>0</v>
      </c>
      <c r="R1150" t="str" cm="1">
        <f t="array" ref="R1150">IFERROR(_xlfn.IFS(Table2[[#This Row],[booking_status]]="confirmed","Expected",Table2[[#This Row],[booking_status]]="checked-out","Actual"),"No Revenue")</f>
        <v>No Revenue</v>
      </c>
      <c r="S1150" s="4">
        <f>Table2[[#This Row],[Revenue_Amount]]/Table2[[#This Row],[Num_Nights]]</f>
        <v>0</v>
      </c>
    </row>
    <row r="1151" spans="1:19" x14ac:dyDescent="0.3">
      <c r="A1151">
        <v>1150</v>
      </c>
      <c r="B1151" t="s">
        <v>50</v>
      </c>
      <c r="C1151" s="9">
        <v>45014</v>
      </c>
      <c r="D1151" s="9">
        <v>45019</v>
      </c>
      <c r="E1151" s="10">
        <v>44982</v>
      </c>
      <c r="F1151" t="s">
        <v>49</v>
      </c>
      <c r="G1151">
        <v>147.99</v>
      </c>
      <c r="H1151">
        <v>2</v>
      </c>
      <c r="I1151">
        <v>0</v>
      </c>
      <c r="J1151" t="s">
        <v>55</v>
      </c>
      <c r="K1151" t="s">
        <v>66</v>
      </c>
      <c r="L1151" t="s">
        <v>21</v>
      </c>
      <c r="M1151" t="s">
        <v>22</v>
      </c>
      <c r="N1151" t="s">
        <v>23</v>
      </c>
      <c r="O1151">
        <f>Table2[[#This Row],[check_out_date]]-Table2[[#This Row],[check_in_date]]</f>
        <v>5</v>
      </c>
      <c r="P1151">
        <f>Table2[[#This Row],[num_adults]]+Table2[[#This Row],[num_children]]</f>
        <v>2</v>
      </c>
      <c r="Q1151" s="3">
        <f>IF(OR(Table2[[#This Row],[booking_status]]="confirmed",Table2[[#This Row],[booking_status]]="checked-out"),Table2[[#This Row],[room_rate_per_night]]*Table2[[#This Row],[Num_Nights]],0)</f>
        <v>739.95</v>
      </c>
      <c r="R1151" t="str" cm="1">
        <f t="array" ref="R1151">IFERROR(_xlfn.IFS(Table2[[#This Row],[booking_status]]="confirmed","Expected",Table2[[#This Row],[booking_status]]="checked-out","Actual"),"No Revenue")</f>
        <v>Expected</v>
      </c>
      <c r="S1151" s="4">
        <f>Table2[[#This Row],[Revenue_Amount]]/Table2[[#This Row],[Num_Nights]]</f>
        <v>147.99</v>
      </c>
    </row>
    <row r="1152" spans="1:19" x14ac:dyDescent="0.3">
      <c r="A1152">
        <v>1151</v>
      </c>
      <c r="B1152" t="s">
        <v>50</v>
      </c>
      <c r="C1152" s="9">
        <v>45191</v>
      </c>
      <c r="D1152" s="9">
        <v>45196</v>
      </c>
      <c r="E1152" s="10">
        <v>45115</v>
      </c>
      <c r="F1152" t="s">
        <v>27</v>
      </c>
      <c r="G1152">
        <v>147.54</v>
      </c>
      <c r="H1152">
        <v>2</v>
      </c>
      <c r="I1152">
        <v>2</v>
      </c>
      <c r="J1152" t="s">
        <v>55</v>
      </c>
      <c r="K1152" t="s">
        <v>99</v>
      </c>
      <c r="L1152" t="s">
        <v>56</v>
      </c>
      <c r="M1152" t="s">
        <v>22</v>
      </c>
      <c r="N1152" t="s">
        <v>41</v>
      </c>
      <c r="O1152">
        <f>Table2[[#This Row],[check_out_date]]-Table2[[#This Row],[check_in_date]]</f>
        <v>5</v>
      </c>
      <c r="P1152">
        <f>Table2[[#This Row],[num_adults]]+Table2[[#This Row],[num_children]]</f>
        <v>4</v>
      </c>
      <c r="Q1152" s="3">
        <f>IF(OR(Table2[[#This Row],[booking_status]]="confirmed",Table2[[#This Row],[booking_status]]="checked-out"),Table2[[#This Row],[room_rate_per_night]]*Table2[[#This Row],[Num_Nights]],0)</f>
        <v>737.69999999999993</v>
      </c>
      <c r="R1152" t="str" cm="1">
        <f t="array" ref="R1152">IFERROR(_xlfn.IFS(Table2[[#This Row],[booking_status]]="confirmed","Expected",Table2[[#This Row],[booking_status]]="checked-out","Actual"),"No Revenue")</f>
        <v>Actual</v>
      </c>
      <c r="S1152" s="4">
        <f>Table2[[#This Row],[Revenue_Amount]]/Table2[[#This Row],[Num_Nights]]</f>
        <v>147.54</v>
      </c>
    </row>
    <row r="1153" spans="1:19" hidden="1" x14ac:dyDescent="0.3">
      <c r="A1153">
        <v>1152</v>
      </c>
      <c r="B1153" t="s">
        <v>31</v>
      </c>
      <c r="C1153" s="9">
        <v>45009</v>
      </c>
      <c r="D1153" s="9">
        <v>45015</v>
      </c>
      <c r="E1153" s="10">
        <v>45004</v>
      </c>
      <c r="F1153" t="s">
        <v>18</v>
      </c>
      <c r="G1153">
        <v>135.08000000000001</v>
      </c>
      <c r="H1153">
        <v>2</v>
      </c>
      <c r="I1153">
        <v>1</v>
      </c>
      <c r="J1153" t="s">
        <v>35</v>
      </c>
      <c r="K1153" t="s">
        <v>66</v>
      </c>
      <c r="L1153" t="s">
        <v>21</v>
      </c>
      <c r="M1153" t="s">
        <v>36</v>
      </c>
      <c r="N1153" t="s">
        <v>41</v>
      </c>
      <c r="O1153">
        <f>Table2[[#This Row],[check_out_date]]-Table2[[#This Row],[check_in_date]]</f>
        <v>6</v>
      </c>
      <c r="P1153">
        <f>Table2[[#This Row],[num_adults]]+Table2[[#This Row],[num_children]]</f>
        <v>3</v>
      </c>
      <c r="Q1153" s="3">
        <f>IF(OR(Table2[[#This Row],[booking_status]]="confirmed",Table2[[#This Row],[booking_status]]="checked-out"),Table2[[#This Row],[room_rate_per_night]]*Table2[[#This Row],[Num_Nights]],0)</f>
        <v>810.48</v>
      </c>
      <c r="R1153" t="str" cm="1">
        <f t="array" ref="R1153">IFERROR(_xlfn.IFS(Table2[[#This Row],[booking_status]]="confirmed","Expected",Table2[[#This Row],[booking_status]]="checked-out","Actual"),"No Revenue")</f>
        <v>Expected</v>
      </c>
      <c r="S1153" s="4">
        <f>Table2[[#This Row],[Revenue_Amount]]/Table2[[#This Row],[Num_Nights]]</f>
        <v>135.08000000000001</v>
      </c>
    </row>
    <row r="1154" spans="1:19" x14ac:dyDescent="0.3">
      <c r="A1154">
        <v>1153</v>
      </c>
      <c r="B1154" t="s">
        <v>31</v>
      </c>
      <c r="C1154" s="9">
        <v>45272</v>
      </c>
      <c r="D1154" s="9">
        <v>45276</v>
      </c>
      <c r="E1154" s="10">
        <v>45224</v>
      </c>
      <c r="F1154" t="s">
        <v>18</v>
      </c>
      <c r="G1154">
        <v>201.6</v>
      </c>
      <c r="H1154">
        <v>1</v>
      </c>
      <c r="I1154">
        <v>0</v>
      </c>
      <c r="J1154" t="s">
        <v>28</v>
      </c>
      <c r="K1154" t="s">
        <v>44</v>
      </c>
      <c r="L1154" t="s">
        <v>21</v>
      </c>
      <c r="M1154" t="s">
        <v>36</v>
      </c>
      <c r="N1154" t="s">
        <v>45</v>
      </c>
      <c r="O1154">
        <f>Table2[[#This Row],[check_out_date]]-Table2[[#This Row],[check_in_date]]</f>
        <v>4</v>
      </c>
      <c r="P1154">
        <f>Table2[[#This Row],[num_adults]]+Table2[[#This Row],[num_children]]</f>
        <v>1</v>
      </c>
      <c r="Q1154" s="3">
        <f>IF(OR(Table2[[#This Row],[booking_status]]="confirmed",Table2[[#This Row],[booking_status]]="checked-out"),Table2[[#This Row],[room_rate_per_night]]*Table2[[#This Row],[Num_Nights]],0)</f>
        <v>806.4</v>
      </c>
      <c r="R1154" t="str" cm="1">
        <f t="array" ref="R1154">IFERROR(_xlfn.IFS(Table2[[#This Row],[booking_status]]="confirmed","Expected",Table2[[#This Row],[booking_status]]="checked-out","Actual"),"No Revenue")</f>
        <v>Expected</v>
      </c>
      <c r="S1154" s="4">
        <f>Table2[[#This Row],[Revenue_Amount]]/Table2[[#This Row],[Num_Nights]]</f>
        <v>201.6</v>
      </c>
    </row>
    <row r="1155" spans="1:19" x14ac:dyDescent="0.3">
      <c r="A1155">
        <v>1154</v>
      </c>
      <c r="B1155" t="s">
        <v>50</v>
      </c>
      <c r="C1155" s="9">
        <v>45022</v>
      </c>
      <c r="D1155" s="9">
        <v>45026</v>
      </c>
      <c r="E1155" s="10">
        <v>44954</v>
      </c>
      <c r="F1155" t="s">
        <v>49</v>
      </c>
      <c r="G1155">
        <v>110.12</v>
      </c>
      <c r="H1155">
        <v>3</v>
      </c>
      <c r="I1155">
        <v>0</v>
      </c>
      <c r="J1155" t="s">
        <v>55</v>
      </c>
      <c r="K1155" t="s">
        <v>99</v>
      </c>
      <c r="L1155" t="s">
        <v>60</v>
      </c>
      <c r="M1155" t="s">
        <v>36</v>
      </c>
      <c r="N1155" t="s">
        <v>45</v>
      </c>
      <c r="O1155">
        <f>Table2[[#This Row],[check_out_date]]-Table2[[#This Row],[check_in_date]]</f>
        <v>4</v>
      </c>
      <c r="P1155">
        <f>Table2[[#This Row],[num_adults]]+Table2[[#This Row],[num_children]]</f>
        <v>3</v>
      </c>
      <c r="Q1155" s="3">
        <f>IF(OR(Table2[[#This Row],[booking_status]]="confirmed",Table2[[#This Row],[booking_status]]="checked-out"),Table2[[#This Row],[room_rate_per_night]]*Table2[[#This Row],[Num_Nights]],0)</f>
        <v>0</v>
      </c>
      <c r="R1155" t="str" cm="1">
        <f t="array" ref="R1155">IFERROR(_xlfn.IFS(Table2[[#This Row],[booking_status]]="confirmed","Expected",Table2[[#This Row],[booking_status]]="checked-out","Actual"),"No Revenue")</f>
        <v>No Revenue</v>
      </c>
      <c r="S1155" s="4">
        <f>Table2[[#This Row],[Revenue_Amount]]/Table2[[#This Row],[Num_Nights]]</f>
        <v>0</v>
      </c>
    </row>
    <row r="1156" spans="1:19" x14ac:dyDescent="0.3">
      <c r="A1156">
        <v>1155</v>
      </c>
      <c r="B1156" t="s">
        <v>14</v>
      </c>
      <c r="C1156" s="9">
        <v>45226</v>
      </c>
      <c r="D1156" s="9">
        <v>45235</v>
      </c>
      <c r="E1156" s="10">
        <v>45168</v>
      </c>
      <c r="F1156" t="s">
        <v>27</v>
      </c>
      <c r="G1156">
        <v>181.14</v>
      </c>
      <c r="H1156">
        <v>2</v>
      </c>
      <c r="I1156">
        <v>0</v>
      </c>
      <c r="J1156" t="s">
        <v>19</v>
      </c>
      <c r="K1156" t="s">
        <v>66</v>
      </c>
      <c r="L1156" t="s">
        <v>21</v>
      </c>
      <c r="M1156" t="s">
        <v>36</v>
      </c>
      <c r="N1156" t="s">
        <v>41</v>
      </c>
      <c r="O1156">
        <f>Table2[[#This Row],[check_out_date]]-Table2[[#This Row],[check_in_date]]</f>
        <v>9</v>
      </c>
      <c r="P1156">
        <f>Table2[[#This Row],[num_adults]]+Table2[[#This Row],[num_children]]</f>
        <v>2</v>
      </c>
      <c r="Q1156" s="3">
        <f>IF(OR(Table2[[#This Row],[booking_status]]="confirmed",Table2[[#This Row],[booking_status]]="checked-out"),Table2[[#This Row],[room_rate_per_night]]*Table2[[#This Row],[Num_Nights]],0)</f>
        <v>1630.2599999999998</v>
      </c>
      <c r="R1156" t="str" cm="1">
        <f t="array" ref="R1156">IFERROR(_xlfn.IFS(Table2[[#This Row],[booking_status]]="confirmed","Expected",Table2[[#This Row],[booking_status]]="checked-out","Actual"),"No Revenue")</f>
        <v>Expected</v>
      </c>
      <c r="S1156" s="4">
        <f>Table2[[#This Row],[Revenue_Amount]]/Table2[[#This Row],[Num_Nights]]</f>
        <v>181.14</v>
      </c>
    </row>
    <row r="1157" spans="1:19" x14ac:dyDescent="0.3">
      <c r="A1157">
        <v>1156</v>
      </c>
      <c r="B1157" t="s">
        <v>14</v>
      </c>
      <c r="C1157" s="9">
        <v>45118</v>
      </c>
      <c r="D1157" s="9">
        <v>45128</v>
      </c>
      <c r="E1157" s="10">
        <v>45073</v>
      </c>
      <c r="F1157" t="s">
        <v>54</v>
      </c>
      <c r="G1157">
        <v>328.97</v>
      </c>
      <c r="H1157">
        <v>1</v>
      </c>
      <c r="I1157">
        <v>0</v>
      </c>
      <c r="J1157" t="s">
        <v>19</v>
      </c>
      <c r="K1157" t="s">
        <v>44</v>
      </c>
      <c r="L1157" t="s">
        <v>21</v>
      </c>
      <c r="M1157" t="s">
        <v>36</v>
      </c>
      <c r="N1157" t="s">
        <v>41</v>
      </c>
      <c r="O1157">
        <f>Table2[[#This Row],[check_out_date]]-Table2[[#This Row],[check_in_date]]</f>
        <v>10</v>
      </c>
      <c r="P1157">
        <f>Table2[[#This Row],[num_adults]]+Table2[[#This Row],[num_children]]</f>
        <v>1</v>
      </c>
      <c r="Q1157" s="3">
        <f>IF(OR(Table2[[#This Row],[booking_status]]="confirmed",Table2[[#This Row],[booking_status]]="checked-out"),Table2[[#This Row],[room_rate_per_night]]*Table2[[#This Row],[Num_Nights]],0)</f>
        <v>3289.7000000000003</v>
      </c>
      <c r="R1157" t="str" cm="1">
        <f t="array" ref="R1157">IFERROR(_xlfn.IFS(Table2[[#This Row],[booking_status]]="confirmed","Expected",Table2[[#This Row],[booking_status]]="checked-out","Actual"),"No Revenue")</f>
        <v>Expected</v>
      </c>
      <c r="S1157" s="4">
        <f>Table2[[#This Row],[Revenue_Amount]]/Table2[[#This Row],[Num_Nights]]</f>
        <v>328.97</v>
      </c>
    </row>
    <row r="1158" spans="1:19" x14ac:dyDescent="0.3">
      <c r="A1158">
        <v>1157</v>
      </c>
      <c r="B1158" t="s">
        <v>37</v>
      </c>
      <c r="C1158" s="9">
        <v>45160</v>
      </c>
      <c r="D1158" s="9">
        <v>45163</v>
      </c>
      <c r="E1158" s="10">
        <v>45138</v>
      </c>
      <c r="F1158" t="s">
        <v>27</v>
      </c>
      <c r="G1158">
        <v>155.49</v>
      </c>
      <c r="H1158">
        <v>2</v>
      </c>
      <c r="I1158">
        <v>3</v>
      </c>
      <c r="J1158" t="s">
        <v>19</v>
      </c>
      <c r="K1158" t="s">
        <v>66</v>
      </c>
      <c r="L1158" t="s">
        <v>70</v>
      </c>
      <c r="M1158" t="s">
        <v>36</v>
      </c>
      <c r="N1158" t="s">
        <v>23</v>
      </c>
      <c r="O1158">
        <f>Table2[[#This Row],[check_out_date]]-Table2[[#This Row],[check_in_date]]</f>
        <v>3</v>
      </c>
      <c r="P1158">
        <f>Table2[[#This Row],[num_adults]]+Table2[[#This Row],[num_children]]</f>
        <v>5</v>
      </c>
      <c r="Q1158" s="3">
        <f>IF(OR(Table2[[#This Row],[booking_status]]="confirmed",Table2[[#This Row],[booking_status]]="checked-out"),Table2[[#This Row],[room_rate_per_night]]*Table2[[#This Row],[Num_Nights]],0)</f>
        <v>0</v>
      </c>
      <c r="R1158" t="str" cm="1">
        <f t="array" ref="R1158">IFERROR(_xlfn.IFS(Table2[[#This Row],[booking_status]]="confirmed","Expected",Table2[[#This Row],[booking_status]]="checked-out","Actual"),"No Revenue")</f>
        <v>No Revenue</v>
      </c>
      <c r="S1158" s="4">
        <f>Table2[[#This Row],[Revenue_Amount]]/Table2[[#This Row],[Num_Nights]]</f>
        <v>0</v>
      </c>
    </row>
    <row r="1159" spans="1:19" x14ac:dyDescent="0.3">
      <c r="A1159">
        <v>1158</v>
      </c>
      <c r="B1159" t="s">
        <v>31</v>
      </c>
      <c r="C1159" s="9">
        <v>44937</v>
      </c>
      <c r="D1159" s="9">
        <v>44945</v>
      </c>
      <c r="E1159" s="10">
        <v>44889</v>
      </c>
      <c r="F1159" t="s">
        <v>18</v>
      </c>
      <c r="G1159">
        <v>161.22999999999999</v>
      </c>
      <c r="H1159">
        <v>1</v>
      </c>
      <c r="I1159">
        <v>1</v>
      </c>
      <c r="J1159" t="s">
        <v>28</v>
      </c>
      <c r="K1159" t="s">
        <v>44</v>
      </c>
      <c r="L1159" t="s">
        <v>56</v>
      </c>
      <c r="M1159" t="s">
        <v>22</v>
      </c>
      <c r="N1159" t="s">
        <v>45</v>
      </c>
      <c r="O1159">
        <f>Table2[[#This Row],[check_out_date]]-Table2[[#This Row],[check_in_date]]</f>
        <v>8</v>
      </c>
      <c r="P1159">
        <f>Table2[[#This Row],[num_adults]]+Table2[[#This Row],[num_children]]</f>
        <v>2</v>
      </c>
      <c r="Q1159" s="3">
        <f>IF(OR(Table2[[#This Row],[booking_status]]="confirmed",Table2[[#This Row],[booking_status]]="checked-out"),Table2[[#This Row],[room_rate_per_night]]*Table2[[#This Row],[Num_Nights]],0)</f>
        <v>1289.8399999999999</v>
      </c>
      <c r="R1159" t="str" cm="1">
        <f t="array" ref="R1159">IFERROR(_xlfn.IFS(Table2[[#This Row],[booking_status]]="confirmed","Expected",Table2[[#This Row],[booking_status]]="checked-out","Actual"),"No Revenue")</f>
        <v>Actual</v>
      </c>
      <c r="S1159" s="4">
        <f>Table2[[#This Row],[Revenue_Amount]]/Table2[[#This Row],[Num_Nights]]</f>
        <v>161.22999999999999</v>
      </c>
    </row>
    <row r="1160" spans="1:19" x14ac:dyDescent="0.3">
      <c r="A1160">
        <v>1159</v>
      </c>
      <c r="B1160" t="s">
        <v>31</v>
      </c>
      <c r="C1160" s="9">
        <v>45280</v>
      </c>
      <c r="D1160" s="9">
        <v>45282</v>
      </c>
      <c r="E1160" s="10">
        <v>45251</v>
      </c>
      <c r="F1160" t="s">
        <v>27</v>
      </c>
      <c r="G1160">
        <v>111.8</v>
      </c>
      <c r="H1160">
        <v>1</v>
      </c>
      <c r="I1160">
        <v>2</v>
      </c>
      <c r="J1160" t="s">
        <v>28</v>
      </c>
      <c r="K1160" t="s">
        <v>66</v>
      </c>
      <c r="L1160" t="s">
        <v>21</v>
      </c>
      <c r="M1160" t="s">
        <v>36</v>
      </c>
      <c r="N1160" t="s">
        <v>41</v>
      </c>
      <c r="O1160">
        <f>Table2[[#This Row],[check_out_date]]-Table2[[#This Row],[check_in_date]]</f>
        <v>2</v>
      </c>
      <c r="P1160">
        <f>Table2[[#This Row],[num_adults]]+Table2[[#This Row],[num_children]]</f>
        <v>3</v>
      </c>
      <c r="Q1160" s="3">
        <f>IF(OR(Table2[[#This Row],[booking_status]]="confirmed",Table2[[#This Row],[booking_status]]="checked-out"),Table2[[#This Row],[room_rate_per_night]]*Table2[[#This Row],[Num_Nights]],0)</f>
        <v>223.6</v>
      </c>
      <c r="R1160" t="str" cm="1">
        <f t="array" ref="R1160">IFERROR(_xlfn.IFS(Table2[[#This Row],[booking_status]]="confirmed","Expected",Table2[[#This Row],[booking_status]]="checked-out","Actual"),"No Revenue")</f>
        <v>Expected</v>
      </c>
      <c r="S1160" s="4">
        <f>Table2[[#This Row],[Revenue_Amount]]/Table2[[#This Row],[Num_Nights]]</f>
        <v>111.8</v>
      </c>
    </row>
    <row r="1161" spans="1:19" hidden="1" x14ac:dyDescent="0.3">
      <c r="A1161">
        <v>1160</v>
      </c>
      <c r="B1161" t="s">
        <v>31</v>
      </c>
      <c r="C1161" s="9">
        <v>45237</v>
      </c>
      <c r="D1161" s="9">
        <v>45244</v>
      </c>
      <c r="E1161" s="10">
        <v>45228</v>
      </c>
      <c r="F1161" t="s">
        <v>27</v>
      </c>
      <c r="G1161">
        <v>107.37</v>
      </c>
      <c r="H1161">
        <v>2</v>
      </c>
      <c r="I1161">
        <v>1</v>
      </c>
      <c r="J1161" t="s">
        <v>35</v>
      </c>
      <c r="K1161" t="s">
        <v>20</v>
      </c>
      <c r="L1161" t="s">
        <v>21</v>
      </c>
      <c r="M1161" t="s">
        <v>36</v>
      </c>
      <c r="N1161" t="s">
        <v>45</v>
      </c>
      <c r="O1161">
        <f>Table2[[#This Row],[check_out_date]]-Table2[[#This Row],[check_in_date]]</f>
        <v>7</v>
      </c>
      <c r="P1161">
        <f>Table2[[#This Row],[num_adults]]+Table2[[#This Row],[num_children]]</f>
        <v>3</v>
      </c>
      <c r="Q1161" s="3">
        <f>IF(OR(Table2[[#This Row],[booking_status]]="confirmed",Table2[[#This Row],[booking_status]]="checked-out"),Table2[[#This Row],[room_rate_per_night]]*Table2[[#This Row],[Num_Nights]],0)</f>
        <v>751.59</v>
      </c>
      <c r="R1161" t="str" cm="1">
        <f t="array" ref="R1161">IFERROR(_xlfn.IFS(Table2[[#This Row],[booking_status]]="confirmed","Expected",Table2[[#This Row],[booking_status]]="checked-out","Actual"),"No Revenue")</f>
        <v>Expected</v>
      </c>
      <c r="S1161" s="4">
        <f>Table2[[#This Row],[Revenue_Amount]]/Table2[[#This Row],[Num_Nights]]</f>
        <v>107.37</v>
      </c>
    </row>
    <row r="1162" spans="1:19" hidden="1" x14ac:dyDescent="0.3">
      <c r="A1162">
        <v>1161</v>
      </c>
      <c r="B1162" t="s">
        <v>14</v>
      </c>
      <c r="C1162" s="9">
        <v>44957</v>
      </c>
      <c r="D1162" s="9">
        <v>44968</v>
      </c>
      <c r="E1162" s="10">
        <v>44920</v>
      </c>
      <c r="F1162" t="s">
        <v>18</v>
      </c>
      <c r="G1162">
        <v>233.63</v>
      </c>
      <c r="H1162">
        <v>1</v>
      </c>
      <c r="I1162">
        <v>3</v>
      </c>
      <c r="J1162" t="s">
        <v>35</v>
      </c>
      <c r="K1162" t="s">
        <v>20</v>
      </c>
      <c r="L1162" t="s">
        <v>56</v>
      </c>
      <c r="M1162" t="s">
        <v>22</v>
      </c>
      <c r="N1162" t="s">
        <v>41</v>
      </c>
      <c r="O1162">
        <f>Table2[[#This Row],[check_out_date]]-Table2[[#This Row],[check_in_date]]</f>
        <v>11</v>
      </c>
      <c r="P1162">
        <f>Table2[[#This Row],[num_adults]]+Table2[[#This Row],[num_children]]</f>
        <v>4</v>
      </c>
      <c r="Q1162" s="3">
        <f>IF(OR(Table2[[#This Row],[booking_status]]="confirmed",Table2[[#This Row],[booking_status]]="checked-out"),Table2[[#This Row],[room_rate_per_night]]*Table2[[#This Row],[Num_Nights]],0)</f>
        <v>2569.9299999999998</v>
      </c>
      <c r="R1162" t="str" cm="1">
        <f t="array" ref="R1162">IFERROR(_xlfn.IFS(Table2[[#This Row],[booking_status]]="confirmed","Expected",Table2[[#This Row],[booking_status]]="checked-out","Actual"),"No Revenue")</f>
        <v>Actual</v>
      </c>
      <c r="S1162" s="4">
        <f>Table2[[#This Row],[Revenue_Amount]]/Table2[[#This Row],[Num_Nights]]</f>
        <v>233.63</v>
      </c>
    </row>
    <row r="1163" spans="1:19" x14ac:dyDescent="0.3">
      <c r="A1163">
        <v>1162</v>
      </c>
      <c r="B1163" t="s">
        <v>37</v>
      </c>
      <c r="C1163" s="9">
        <v>45111</v>
      </c>
      <c r="D1163" s="9">
        <v>45116</v>
      </c>
      <c r="E1163" s="10">
        <v>45068</v>
      </c>
      <c r="F1163" t="s">
        <v>27</v>
      </c>
      <c r="G1163">
        <v>201.41</v>
      </c>
      <c r="H1163">
        <v>3</v>
      </c>
      <c r="I1163">
        <v>0</v>
      </c>
      <c r="J1163" t="s">
        <v>19</v>
      </c>
      <c r="K1163" t="s">
        <v>99</v>
      </c>
      <c r="L1163" t="s">
        <v>56</v>
      </c>
      <c r="M1163" t="s">
        <v>36</v>
      </c>
      <c r="N1163" t="s">
        <v>45</v>
      </c>
      <c r="O1163">
        <f>Table2[[#This Row],[check_out_date]]-Table2[[#This Row],[check_in_date]]</f>
        <v>5</v>
      </c>
      <c r="P1163">
        <f>Table2[[#This Row],[num_adults]]+Table2[[#This Row],[num_children]]</f>
        <v>3</v>
      </c>
      <c r="Q1163" s="3">
        <f>IF(OR(Table2[[#This Row],[booking_status]]="confirmed",Table2[[#This Row],[booking_status]]="checked-out"),Table2[[#This Row],[room_rate_per_night]]*Table2[[#This Row],[Num_Nights]],0)</f>
        <v>1007.05</v>
      </c>
      <c r="R1163" t="str" cm="1">
        <f t="array" ref="R1163">IFERROR(_xlfn.IFS(Table2[[#This Row],[booking_status]]="confirmed","Expected",Table2[[#This Row],[booking_status]]="checked-out","Actual"),"No Revenue")</f>
        <v>Actual</v>
      </c>
      <c r="S1163" s="4">
        <f>Table2[[#This Row],[Revenue_Amount]]/Table2[[#This Row],[Num_Nights]]</f>
        <v>201.41</v>
      </c>
    </row>
    <row r="1164" spans="1:19" x14ac:dyDescent="0.3">
      <c r="A1164">
        <v>1163</v>
      </c>
      <c r="B1164" t="s">
        <v>50</v>
      </c>
      <c r="C1164" s="9">
        <v>45052</v>
      </c>
      <c r="D1164" s="9">
        <v>45062</v>
      </c>
      <c r="E1164" s="10">
        <v>44991</v>
      </c>
      <c r="F1164" t="s">
        <v>27</v>
      </c>
      <c r="G1164">
        <v>241.8</v>
      </c>
      <c r="H1164">
        <v>3</v>
      </c>
      <c r="I1164">
        <v>0</v>
      </c>
      <c r="J1164" t="s">
        <v>19</v>
      </c>
      <c r="K1164" t="s">
        <v>29</v>
      </c>
      <c r="L1164" t="s">
        <v>21</v>
      </c>
      <c r="M1164" t="s">
        <v>36</v>
      </c>
      <c r="N1164" t="s">
        <v>45</v>
      </c>
      <c r="O1164">
        <f>Table2[[#This Row],[check_out_date]]-Table2[[#This Row],[check_in_date]]</f>
        <v>10</v>
      </c>
      <c r="P1164">
        <f>Table2[[#This Row],[num_adults]]+Table2[[#This Row],[num_children]]</f>
        <v>3</v>
      </c>
      <c r="Q1164" s="3">
        <f>IF(OR(Table2[[#This Row],[booking_status]]="confirmed",Table2[[#This Row],[booking_status]]="checked-out"),Table2[[#This Row],[room_rate_per_night]]*Table2[[#This Row],[Num_Nights]],0)</f>
        <v>2418</v>
      </c>
      <c r="R1164" t="str" cm="1">
        <f t="array" ref="R1164">IFERROR(_xlfn.IFS(Table2[[#This Row],[booking_status]]="confirmed","Expected",Table2[[#This Row],[booking_status]]="checked-out","Actual"),"No Revenue")</f>
        <v>Expected</v>
      </c>
      <c r="S1164" s="4">
        <f>Table2[[#This Row],[Revenue_Amount]]/Table2[[#This Row],[Num_Nights]]</f>
        <v>241.8</v>
      </c>
    </row>
    <row r="1165" spans="1:19" hidden="1" x14ac:dyDescent="0.3">
      <c r="A1165">
        <v>1164</v>
      </c>
      <c r="B1165" t="s">
        <v>31</v>
      </c>
      <c r="C1165" s="9">
        <v>44980</v>
      </c>
      <c r="D1165" s="9">
        <v>44984</v>
      </c>
      <c r="E1165" s="10">
        <v>44960</v>
      </c>
      <c r="F1165" t="s">
        <v>27</v>
      </c>
      <c r="G1165">
        <v>117.5</v>
      </c>
      <c r="H1165">
        <v>2</v>
      </c>
      <c r="I1165">
        <v>3</v>
      </c>
      <c r="J1165" t="s">
        <v>35</v>
      </c>
      <c r="K1165" t="s">
        <v>66</v>
      </c>
      <c r="L1165" t="s">
        <v>56</v>
      </c>
      <c r="M1165" t="s">
        <v>36</v>
      </c>
      <c r="N1165" t="s">
        <v>41</v>
      </c>
      <c r="O1165">
        <f>Table2[[#This Row],[check_out_date]]-Table2[[#This Row],[check_in_date]]</f>
        <v>4</v>
      </c>
      <c r="P1165">
        <f>Table2[[#This Row],[num_adults]]+Table2[[#This Row],[num_children]]</f>
        <v>5</v>
      </c>
      <c r="Q1165" s="3">
        <f>IF(OR(Table2[[#This Row],[booking_status]]="confirmed",Table2[[#This Row],[booking_status]]="checked-out"),Table2[[#This Row],[room_rate_per_night]]*Table2[[#This Row],[Num_Nights]],0)</f>
        <v>470</v>
      </c>
      <c r="R1165" t="str" cm="1">
        <f t="array" ref="R1165">IFERROR(_xlfn.IFS(Table2[[#This Row],[booking_status]]="confirmed","Expected",Table2[[#This Row],[booking_status]]="checked-out","Actual"),"No Revenue")</f>
        <v>Actual</v>
      </c>
      <c r="S1165" s="4">
        <f>Table2[[#This Row],[Revenue_Amount]]/Table2[[#This Row],[Num_Nights]]</f>
        <v>117.5</v>
      </c>
    </row>
    <row r="1166" spans="1:19" hidden="1" x14ac:dyDescent="0.3">
      <c r="A1166">
        <v>1165</v>
      </c>
      <c r="B1166" t="s">
        <v>37</v>
      </c>
      <c r="C1166" s="9">
        <v>45087</v>
      </c>
      <c r="D1166" s="9">
        <v>45097</v>
      </c>
      <c r="E1166" s="10">
        <v>45015</v>
      </c>
      <c r="F1166" t="s">
        <v>18</v>
      </c>
      <c r="G1166">
        <v>236.5</v>
      </c>
      <c r="H1166">
        <v>1</v>
      </c>
      <c r="I1166">
        <v>0</v>
      </c>
      <c r="J1166" t="s">
        <v>35</v>
      </c>
      <c r="K1166" t="s">
        <v>20</v>
      </c>
      <c r="L1166" t="s">
        <v>21</v>
      </c>
      <c r="M1166" t="s">
        <v>36</v>
      </c>
      <c r="N1166" t="s">
        <v>41</v>
      </c>
      <c r="O1166">
        <f>Table2[[#This Row],[check_out_date]]-Table2[[#This Row],[check_in_date]]</f>
        <v>10</v>
      </c>
      <c r="P1166">
        <f>Table2[[#This Row],[num_adults]]+Table2[[#This Row],[num_children]]</f>
        <v>1</v>
      </c>
      <c r="Q1166" s="3">
        <f>IF(OR(Table2[[#This Row],[booking_status]]="confirmed",Table2[[#This Row],[booking_status]]="checked-out"),Table2[[#This Row],[room_rate_per_night]]*Table2[[#This Row],[Num_Nights]],0)</f>
        <v>2365</v>
      </c>
      <c r="R1166" t="str" cm="1">
        <f t="array" ref="R1166">IFERROR(_xlfn.IFS(Table2[[#This Row],[booking_status]]="confirmed","Expected",Table2[[#This Row],[booking_status]]="checked-out","Actual"),"No Revenue")</f>
        <v>Expected</v>
      </c>
      <c r="S1166" s="4">
        <f>Table2[[#This Row],[Revenue_Amount]]/Table2[[#This Row],[Num_Nights]]</f>
        <v>236.5</v>
      </c>
    </row>
    <row r="1167" spans="1:19" hidden="1" x14ac:dyDescent="0.3">
      <c r="A1167">
        <v>1166</v>
      </c>
      <c r="B1167" t="s">
        <v>14</v>
      </c>
      <c r="C1167" s="9">
        <v>45006</v>
      </c>
      <c r="D1167" s="9">
        <v>45008</v>
      </c>
      <c r="E1167" s="10">
        <v>44946</v>
      </c>
      <c r="F1167" t="s">
        <v>49</v>
      </c>
      <c r="G1167">
        <v>121.42</v>
      </c>
      <c r="H1167">
        <v>3</v>
      </c>
      <c r="I1167">
        <v>2</v>
      </c>
      <c r="J1167" t="s">
        <v>35</v>
      </c>
      <c r="K1167" t="s">
        <v>66</v>
      </c>
      <c r="L1167" t="s">
        <v>21</v>
      </c>
      <c r="M1167" t="s">
        <v>22</v>
      </c>
      <c r="N1167" t="s">
        <v>41</v>
      </c>
      <c r="O1167">
        <f>Table2[[#This Row],[check_out_date]]-Table2[[#This Row],[check_in_date]]</f>
        <v>2</v>
      </c>
      <c r="P1167">
        <f>Table2[[#This Row],[num_adults]]+Table2[[#This Row],[num_children]]</f>
        <v>5</v>
      </c>
      <c r="Q1167" s="3">
        <f>IF(OR(Table2[[#This Row],[booking_status]]="confirmed",Table2[[#This Row],[booking_status]]="checked-out"),Table2[[#This Row],[room_rate_per_night]]*Table2[[#This Row],[Num_Nights]],0)</f>
        <v>242.84</v>
      </c>
      <c r="R1167" t="str" cm="1">
        <f t="array" ref="R1167">IFERROR(_xlfn.IFS(Table2[[#This Row],[booking_status]]="confirmed","Expected",Table2[[#This Row],[booking_status]]="checked-out","Actual"),"No Revenue")</f>
        <v>Expected</v>
      </c>
      <c r="S1167" s="4">
        <f>Table2[[#This Row],[Revenue_Amount]]/Table2[[#This Row],[Num_Nights]]</f>
        <v>121.42</v>
      </c>
    </row>
    <row r="1168" spans="1:19" x14ac:dyDescent="0.3">
      <c r="A1168">
        <v>1167</v>
      </c>
      <c r="B1168" t="s">
        <v>14</v>
      </c>
      <c r="C1168" s="9">
        <v>44933</v>
      </c>
      <c r="D1168" s="9">
        <v>44937</v>
      </c>
      <c r="E1168" s="10">
        <v>44895</v>
      </c>
      <c r="F1168" t="s">
        <v>18</v>
      </c>
      <c r="G1168">
        <v>186.91</v>
      </c>
      <c r="H1168">
        <v>1</v>
      </c>
      <c r="I1168">
        <v>0</v>
      </c>
      <c r="J1168" t="s">
        <v>55</v>
      </c>
      <c r="K1168" t="s">
        <v>29</v>
      </c>
      <c r="L1168" t="s">
        <v>60</v>
      </c>
      <c r="M1168" t="s">
        <v>36</v>
      </c>
      <c r="N1168" t="s">
        <v>41</v>
      </c>
      <c r="O1168">
        <f>Table2[[#This Row],[check_out_date]]-Table2[[#This Row],[check_in_date]]</f>
        <v>4</v>
      </c>
      <c r="P1168">
        <f>Table2[[#This Row],[num_adults]]+Table2[[#This Row],[num_children]]</f>
        <v>1</v>
      </c>
      <c r="Q1168" s="3">
        <f>IF(OR(Table2[[#This Row],[booking_status]]="confirmed",Table2[[#This Row],[booking_status]]="checked-out"),Table2[[#This Row],[room_rate_per_night]]*Table2[[#This Row],[Num_Nights]],0)</f>
        <v>0</v>
      </c>
      <c r="R1168" t="str" cm="1">
        <f t="array" ref="R1168">IFERROR(_xlfn.IFS(Table2[[#This Row],[booking_status]]="confirmed","Expected",Table2[[#This Row],[booking_status]]="checked-out","Actual"),"No Revenue")</f>
        <v>No Revenue</v>
      </c>
      <c r="S1168" s="4">
        <f>Table2[[#This Row],[Revenue_Amount]]/Table2[[#This Row],[Num_Nights]]</f>
        <v>0</v>
      </c>
    </row>
    <row r="1169" spans="1:19" x14ac:dyDescent="0.3">
      <c r="A1169">
        <v>1168</v>
      </c>
      <c r="B1169" t="s">
        <v>50</v>
      </c>
      <c r="C1169" s="9">
        <v>45105</v>
      </c>
      <c r="D1169" s="9">
        <v>45115</v>
      </c>
      <c r="E1169" s="10">
        <v>45063</v>
      </c>
      <c r="F1169" t="s">
        <v>27</v>
      </c>
      <c r="G1169">
        <v>204.57</v>
      </c>
      <c r="H1169">
        <v>2</v>
      </c>
      <c r="I1169">
        <v>2</v>
      </c>
      <c r="J1169" t="s">
        <v>55</v>
      </c>
      <c r="K1169" t="s">
        <v>99</v>
      </c>
      <c r="L1169" t="s">
        <v>56</v>
      </c>
      <c r="M1169" t="s">
        <v>22</v>
      </c>
      <c r="N1169" t="s">
        <v>45</v>
      </c>
      <c r="O1169">
        <f>Table2[[#This Row],[check_out_date]]-Table2[[#This Row],[check_in_date]]</f>
        <v>10</v>
      </c>
      <c r="P1169">
        <f>Table2[[#This Row],[num_adults]]+Table2[[#This Row],[num_children]]</f>
        <v>4</v>
      </c>
      <c r="Q1169" s="3">
        <f>IF(OR(Table2[[#This Row],[booking_status]]="confirmed",Table2[[#This Row],[booking_status]]="checked-out"),Table2[[#This Row],[room_rate_per_night]]*Table2[[#This Row],[Num_Nights]],0)</f>
        <v>2045.6999999999998</v>
      </c>
      <c r="R1169" t="str" cm="1">
        <f t="array" ref="R1169">IFERROR(_xlfn.IFS(Table2[[#This Row],[booking_status]]="confirmed","Expected",Table2[[#This Row],[booking_status]]="checked-out","Actual"),"No Revenue")</f>
        <v>Actual</v>
      </c>
      <c r="S1169" s="4">
        <f>Table2[[#This Row],[Revenue_Amount]]/Table2[[#This Row],[Num_Nights]]</f>
        <v>204.57</v>
      </c>
    </row>
    <row r="1170" spans="1:19" x14ac:dyDescent="0.3">
      <c r="A1170">
        <v>1169</v>
      </c>
      <c r="B1170" t="s">
        <v>14</v>
      </c>
      <c r="C1170" s="9">
        <v>45283</v>
      </c>
      <c r="D1170" s="9">
        <v>45287</v>
      </c>
      <c r="E1170" s="10">
        <v>45271</v>
      </c>
      <c r="F1170" t="s">
        <v>54</v>
      </c>
      <c r="G1170">
        <v>266.01</v>
      </c>
      <c r="H1170">
        <v>1</v>
      </c>
      <c r="I1170">
        <v>2</v>
      </c>
      <c r="J1170" t="s">
        <v>94</v>
      </c>
      <c r="K1170" t="s">
        <v>20</v>
      </c>
      <c r="L1170" t="s">
        <v>56</v>
      </c>
      <c r="M1170" t="s">
        <v>22</v>
      </c>
      <c r="N1170" t="s">
        <v>41</v>
      </c>
      <c r="O1170">
        <f>Table2[[#This Row],[check_out_date]]-Table2[[#This Row],[check_in_date]]</f>
        <v>4</v>
      </c>
      <c r="P1170">
        <f>Table2[[#This Row],[num_adults]]+Table2[[#This Row],[num_children]]</f>
        <v>3</v>
      </c>
      <c r="Q1170" s="3">
        <f>IF(OR(Table2[[#This Row],[booking_status]]="confirmed",Table2[[#This Row],[booking_status]]="checked-out"),Table2[[#This Row],[room_rate_per_night]]*Table2[[#This Row],[Num_Nights]],0)</f>
        <v>1064.04</v>
      </c>
      <c r="R1170" t="str" cm="1">
        <f t="array" ref="R1170">IFERROR(_xlfn.IFS(Table2[[#This Row],[booking_status]]="confirmed","Expected",Table2[[#This Row],[booking_status]]="checked-out","Actual"),"No Revenue")</f>
        <v>Actual</v>
      </c>
      <c r="S1170" s="4">
        <f>Table2[[#This Row],[Revenue_Amount]]/Table2[[#This Row],[Num_Nights]]</f>
        <v>266.01</v>
      </c>
    </row>
    <row r="1171" spans="1:19" x14ac:dyDescent="0.3">
      <c r="A1171">
        <v>1170</v>
      </c>
      <c r="B1171" t="s">
        <v>31</v>
      </c>
      <c r="C1171" s="9">
        <v>44990</v>
      </c>
      <c r="D1171" s="9">
        <v>44996</v>
      </c>
      <c r="E1171" s="10">
        <v>44930</v>
      </c>
      <c r="F1171" t="s">
        <v>27</v>
      </c>
      <c r="G1171">
        <v>94.78</v>
      </c>
      <c r="H1171">
        <v>2</v>
      </c>
      <c r="I1171">
        <v>2</v>
      </c>
      <c r="J1171" t="s">
        <v>55</v>
      </c>
      <c r="K1171" t="s">
        <v>29</v>
      </c>
      <c r="L1171" t="s">
        <v>21</v>
      </c>
      <c r="M1171" t="s">
        <v>22</v>
      </c>
      <c r="N1171" t="s">
        <v>23</v>
      </c>
      <c r="O1171">
        <f>Table2[[#This Row],[check_out_date]]-Table2[[#This Row],[check_in_date]]</f>
        <v>6</v>
      </c>
      <c r="P1171">
        <f>Table2[[#This Row],[num_adults]]+Table2[[#This Row],[num_children]]</f>
        <v>4</v>
      </c>
      <c r="Q1171" s="3">
        <f>IF(OR(Table2[[#This Row],[booking_status]]="confirmed",Table2[[#This Row],[booking_status]]="checked-out"),Table2[[#This Row],[room_rate_per_night]]*Table2[[#This Row],[Num_Nights]],0)</f>
        <v>568.68000000000006</v>
      </c>
      <c r="R1171" t="str" cm="1">
        <f t="array" ref="R1171">IFERROR(_xlfn.IFS(Table2[[#This Row],[booking_status]]="confirmed","Expected",Table2[[#This Row],[booking_status]]="checked-out","Actual"),"No Revenue")</f>
        <v>Expected</v>
      </c>
      <c r="S1171" s="4">
        <f>Table2[[#This Row],[Revenue_Amount]]/Table2[[#This Row],[Num_Nights]]</f>
        <v>94.780000000000015</v>
      </c>
    </row>
    <row r="1172" spans="1:19" hidden="1" x14ac:dyDescent="0.3">
      <c r="A1172">
        <v>1171</v>
      </c>
      <c r="B1172" t="s">
        <v>50</v>
      </c>
      <c r="C1172" s="9">
        <v>45078</v>
      </c>
      <c r="D1172" s="9">
        <v>45086</v>
      </c>
      <c r="E1172" s="10">
        <v>45047</v>
      </c>
      <c r="F1172" t="s">
        <v>27</v>
      </c>
      <c r="G1172">
        <v>140.19</v>
      </c>
      <c r="H1172">
        <v>2</v>
      </c>
      <c r="I1172">
        <v>1</v>
      </c>
      <c r="J1172" t="s">
        <v>35</v>
      </c>
      <c r="K1172" t="s">
        <v>29</v>
      </c>
      <c r="L1172" t="s">
        <v>21</v>
      </c>
      <c r="M1172" t="s">
        <v>36</v>
      </c>
      <c r="N1172" t="s">
        <v>30</v>
      </c>
      <c r="O1172">
        <f>Table2[[#This Row],[check_out_date]]-Table2[[#This Row],[check_in_date]]</f>
        <v>8</v>
      </c>
      <c r="P1172">
        <f>Table2[[#This Row],[num_adults]]+Table2[[#This Row],[num_children]]</f>
        <v>3</v>
      </c>
      <c r="Q1172" s="3">
        <f>IF(OR(Table2[[#This Row],[booking_status]]="confirmed",Table2[[#This Row],[booking_status]]="checked-out"),Table2[[#This Row],[room_rate_per_night]]*Table2[[#This Row],[Num_Nights]],0)</f>
        <v>1121.52</v>
      </c>
      <c r="R1172" t="str" cm="1">
        <f t="array" ref="R1172">IFERROR(_xlfn.IFS(Table2[[#This Row],[booking_status]]="confirmed","Expected",Table2[[#This Row],[booking_status]]="checked-out","Actual"),"No Revenue")</f>
        <v>Expected</v>
      </c>
      <c r="S1172" s="4">
        <f>Table2[[#This Row],[Revenue_Amount]]/Table2[[#This Row],[Num_Nights]]</f>
        <v>140.19</v>
      </c>
    </row>
    <row r="1173" spans="1:19" x14ac:dyDescent="0.3">
      <c r="A1173">
        <v>1172</v>
      </c>
      <c r="B1173" t="s">
        <v>37</v>
      </c>
      <c r="C1173" s="9">
        <v>45116</v>
      </c>
      <c r="D1173" s="9">
        <v>45120</v>
      </c>
      <c r="E1173" s="10">
        <v>45087</v>
      </c>
      <c r="F1173" t="s">
        <v>49</v>
      </c>
      <c r="G1173">
        <v>118.8</v>
      </c>
      <c r="H1173">
        <v>2</v>
      </c>
      <c r="I1173">
        <v>1</v>
      </c>
      <c r="J1173" t="s">
        <v>94</v>
      </c>
      <c r="K1173" t="s">
        <v>29</v>
      </c>
      <c r="L1173" t="s">
        <v>21</v>
      </c>
      <c r="M1173" t="s">
        <v>36</v>
      </c>
      <c r="N1173" t="s">
        <v>41</v>
      </c>
      <c r="O1173">
        <f>Table2[[#This Row],[check_out_date]]-Table2[[#This Row],[check_in_date]]</f>
        <v>4</v>
      </c>
      <c r="P1173">
        <f>Table2[[#This Row],[num_adults]]+Table2[[#This Row],[num_children]]</f>
        <v>3</v>
      </c>
      <c r="Q1173" s="3">
        <f>IF(OR(Table2[[#This Row],[booking_status]]="confirmed",Table2[[#This Row],[booking_status]]="checked-out"),Table2[[#This Row],[room_rate_per_night]]*Table2[[#This Row],[Num_Nights]],0)</f>
        <v>475.2</v>
      </c>
      <c r="R1173" t="str" cm="1">
        <f t="array" ref="R1173">IFERROR(_xlfn.IFS(Table2[[#This Row],[booking_status]]="confirmed","Expected",Table2[[#This Row],[booking_status]]="checked-out","Actual"),"No Revenue")</f>
        <v>Expected</v>
      </c>
      <c r="S1173" s="4">
        <f>Table2[[#This Row],[Revenue_Amount]]/Table2[[#This Row],[Num_Nights]]</f>
        <v>118.8</v>
      </c>
    </row>
    <row r="1174" spans="1:19" x14ac:dyDescent="0.3">
      <c r="A1174">
        <v>1173</v>
      </c>
      <c r="B1174" t="s">
        <v>50</v>
      </c>
      <c r="C1174" s="9">
        <v>44928</v>
      </c>
      <c r="D1174" s="9">
        <v>44931</v>
      </c>
      <c r="E1174" s="10">
        <v>44895</v>
      </c>
      <c r="F1174" t="s">
        <v>54</v>
      </c>
      <c r="G1174">
        <v>517.98</v>
      </c>
      <c r="H1174">
        <v>1</v>
      </c>
      <c r="I1174">
        <v>0</v>
      </c>
      <c r="J1174" t="s">
        <v>28</v>
      </c>
      <c r="K1174" t="s">
        <v>29</v>
      </c>
      <c r="L1174" t="s">
        <v>56</v>
      </c>
      <c r="M1174" t="s">
        <v>36</v>
      </c>
      <c r="N1174" t="s">
        <v>95</v>
      </c>
      <c r="O1174">
        <f>Table2[[#This Row],[check_out_date]]-Table2[[#This Row],[check_in_date]]</f>
        <v>3</v>
      </c>
      <c r="P1174">
        <f>Table2[[#This Row],[num_adults]]+Table2[[#This Row],[num_children]]</f>
        <v>1</v>
      </c>
      <c r="Q1174" s="3">
        <f>IF(OR(Table2[[#This Row],[booking_status]]="confirmed",Table2[[#This Row],[booking_status]]="checked-out"),Table2[[#This Row],[room_rate_per_night]]*Table2[[#This Row],[Num_Nights]],0)</f>
        <v>1553.94</v>
      </c>
      <c r="R1174" t="str" cm="1">
        <f t="array" ref="R1174">IFERROR(_xlfn.IFS(Table2[[#This Row],[booking_status]]="confirmed","Expected",Table2[[#This Row],[booking_status]]="checked-out","Actual"),"No Revenue")</f>
        <v>Actual</v>
      </c>
      <c r="S1174" s="4">
        <f>Table2[[#This Row],[Revenue_Amount]]/Table2[[#This Row],[Num_Nights]]</f>
        <v>517.98</v>
      </c>
    </row>
    <row r="1175" spans="1:19" x14ac:dyDescent="0.3">
      <c r="A1175">
        <v>1174</v>
      </c>
      <c r="B1175" t="s">
        <v>37</v>
      </c>
      <c r="C1175" s="9">
        <v>45169</v>
      </c>
      <c r="D1175" s="9">
        <v>45178</v>
      </c>
      <c r="E1175" s="10">
        <v>45156</v>
      </c>
      <c r="F1175" t="s">
        <v>49</v>
      </c>
      <c r="G1175">
        <v>82.89</v>
      </c>
      <c r="H1175">
        <v>2</v>
      </c>
      <c r="I1175">
        <v>0</v>
      </c>
      <c r="J1175" t="s">
        <v>55</v>
      </c>
      <c r="K1175" t="s">
        <v>29</v>
      </c>
      <c r="L1175" t="s">
        <v>56</v>
      </c>
      <c r="M1175" t="s">
        <v>36</v>
      </c>
      <c r="N1175" t="s">
        <v>23</v>
      </c>
      <c r="O1175">
        <f>Table2[[#This Row],[check_out_date]]-Table2[[#This Row],[check_in_date]]</f>
        <v>9</v>
      </c>
      <c r="P1175">
        <f>Table2[[#This Row],[num_adults]]+Table2[[#This Row],[num_children]]</f>
        <v>2</v>
      </c>
      <c r="Q1175" s="3">
        <f>IF(OR(Table2[[#This Row],[booking_status]]="confirmed",Table2[[#This Row],[booking_status]]="checked-out"),Table2[[#This Row],[room_rate_per_night]]*Table2[[#This Row],[Num_Nights]],0)</f>
        <v>746.01</v>
      </c>
      <c r="R1175" t="str" cm="1">
        <f t="array" ref="R1175">IFERROR(_xlfn.IFS(Table2[[#This Row],[booking_status]]="confirmed","Expected",Table2[[#This Row],[booking_status]]="checked-out","Actual"),"No Revenue")</f>
        <v>Actual</v>
      </c>
      <c r="S1175" s="4">
        <f>Table2[[#This Row],[Revenue_Amount]]/Table2[[#This Row],[Num_Nights]]</f>
        <v>82.89</v>
      </c>
    </row>
    <row r="1176" spans="1:19" x14ac:dyDescent="0.3">
      <c r="A1176">
        <v>1175</v>
      </c>
      <c r="B1176" t="s">
        <v>31</v>
      </c>
      <c r="C1176" s="9">
        <v>45221</v>
      </c>
      <c r="D1176" s="9">
        <v>45223</v>
      </c>
      <c r="E1176" s="10">
        <v>45164</v>
      </c>
      <c r="F1176" t="s">
        <v>49</v>
      </c>
      <c r="G1176">
        <v>88.69</v>
      </c>
      <c r="H1176">
        <v>1</v>
      </c>
      <c r="I1176">
        <v>0</v>
      </c>
      <c r="J1176" t="s">
        <v>94</v>
      </c>
      <c r="K1176" t="s">
        <v>99</v>
      </c>
      <c r="L1176" t="s">
        <v>56</v>
      </c>
      <c r="M1176" t="s">
        <v>36</v>
      </c>
      <c r="N1176" t="s">
        <v>41</v>
      </c>
      <c r="O1176">
        <f>Table2[[#This Row],[check_out_date]]-Table2[[#This Row],[check_in_date]]</f>
        <v>2</v>
      </c>
      <c r="P1176">
        <f>Table2[[#This Row],[num_adults]]+Table2[[#This Row],[num_children]]</f>
        <v>1</v>
      </c>
      <c r="Q1176" s="3">
        <f>IF(OR(Table2[[#This Row],[booking_status]]="confirmed",Table2[[#This Row],[booking_status]]="checked-out"),Table2[[#This Row],[room_rate_per_night]]*Table2[[#This Row],[Num_Nights]],0)</f>
        <v>177.38</v>
      </c>
      <c r="R1176" t="str" cm="1">
        <f t="array" ref="R1176">IFERROR(_xlfn.IFS(Table2[[#This Row],[booking_status]]="confirmed","Expected",Table2[[#This Row],[booking_status]]="checked-out","Actual"),"No Revenue")</f>
        <v>Actual</v>
      </c>
      <c r="S1176" s="4">
        <f>Table2[[#This Row],[Revenue_Amount]]/Table2[[#This Row],[Num_Nights]]</f>
        <v>88.69</v>
      </c>
    </row>
    <row r="1177" spans="1:19" x14ac:dyDescent="0.3">
      <c r="A1177">
        <v>1176</v>
      </c>
      <c r="B1177" t="s">
        <v>50</v>
      </c>
      <c r="C1177" s="9">
        <v>45077</v>
      </c>
      <c r="D1177" s="9">
        <v>45081</v>
      </c>
      <c r="E1177" s="10">
        <v>45058</v>
      </c>
      <c r="F1177" t="s">
        <v>18</v>
      </c>
      <c r="G1177">
        <v>273.25</v>
      </c>
      <c r="H1177">
        <v>2</v>
      </c>
      <c r="I1177">
        <v>0</v>
      </c>
      <c r="J1177" t="s">
        <v>28</v>
      </c>
      <c r="K1177" t="s">
        <v>29</v>
      </c>
      <c r="L1177" t="s">
        <v>21</v>
      </c>
      <c r="M1177" t="s">
        <v>36</v>
      </c>
      <c r="N1177" t="s">
        <v>23</v>
      </c>
      <c r="O1177">
        <f>Table2[[#This Row],[check_out_date]]-Table2[[#This Row],[check_in_date]]</f>
        <v>4</v>
      </c>
      <c r="P1177">
        <f>Table2[[#This Row],[num_adults]]+Table2[[#This Row],[num_children]]</f>
        <v>2</v>
      </c>
      <c r="Q1177" s="3">
        <f>IF(OR(Table2[[#This Row],[booking_status]]="confirmed",Table2[[#This Row],[booking_status]]="checked-out"),Table2[[#This Row],[room_rate_per_night]]*Table2[[#This Row],[Num_Nights]],0)</f>
        <v>1093</v>
      </c>
      <c r="R1177" t="str" cm="1">
        <f t="array" ref="R1177">IFERROR(_xlfn.IFS(Table2[[#This Row],[booking_status]]="confirmed","Expected",Table2[[#This Row],[booking_status]]="checked-out","Actual"),"No Revenue")</f>
        <v>Expected</v>
      </c>
      <c r="S1177" s="4">
        <f>Table2[[#This Row],[Revenue_Amount]]/Table2[[#This Row],[Num_Nights]]</f>
        <v>273.25</v>
      </c>
    </row>
    <row r="1178" spans="1:19" hidden="1" x14ac:dyDescent="0.3">
      <c r="A1178">
        <v>1177</v>
      </c>
      <c r="B1178" t="s">
        <v>50</v>
      </c>
      <c r="C1178" s="9">
        <v>45025</v>
      </c>
      <c r="D1178" s="9">
        <v>45036</v>
      </c>
      <c r="E1178" s="10">
        <v>44991</v>
      </c>
      <c r="F1178" t="s">
        <v>27</v>
      </c>
      <c r="G1178">
        <v>214.83</v>
      </c>
      <c r="H1178">
        <v>1</v>
      </c>
      <c r="I1178">
        <v>0</v>
      </c>
      <c r="J1178" t="s">
        <v>35</v>
      </c>
      <c r="K1178" t="s">
        <v>44</v>
      </c>
      <c r="L1178" t="s">
        <v>21</v>
      </c>
      <c r="M1178" t="s">
        <v>22</v>
      </c>
      <c r="N1178" t="s">
        <v>41</v>
      </c>
      <c r="O1178">
        <f>Table2[[#This Row],[check_out_date]]-Table2[[#This Row],[check_in_date]]</f>
        <v>11</v>
      </c>
      <c r="P1178">
        <f>Table2[[#This Row],[num_adults]]+Table2[[#This Row],[num_children]]</f>
        <v>1</v>
      </c>
      <c r="Q1178" s="3">
        <f>IF(OR(Table2[[#This Row],[booking_status]]="confirmed",Table2[[#This Row],[booking_status]]="checked-out"),Table2[[#This Row],[room_rate_per_night]]*Table2[[#This Row],[Num_Nights]],0)</f>
        <v>2363.13</v>
      </c>
      <c r="R1178" t="str" cm="1">
        <f t="array" ref="R1178">IFERROR(_xlfn.IFS(Table2[[#This Row],[booking_status]]="confirmed","Expected",Table2[[#This Row],[booking_status]]="checked-out","Actual"),"No Revenue")</f>
        <v>Expected</v>
      </c>
      <c r="S1178" s="4">
        <f>Table2[[#This Row],[Revenue_Amount]]/Table2[[#This Row],[Num_Nights]]</f>
        <v>214.83</v>
      </c>
    </row>
    <row r="1179" spans="1:19" x14ac:dyDescent="0.3">
      <c r="A1179">
        <v>1178</v>
      </c>
      <c r="B1179" t="s">
        <v>50</v>
      </c>
      <c r="C1179" s="9">
        <v>44928</v>
      </c>
      <c r="D1179" s="9">
        <v>44935</v>
      </c>
      <c r="E1179" s="10">
        <v>44908</v>
      </c>
      <c r="F1179" t="s">
        <v>18</v>
      </c>
      <c r="G1179">
        <v>348.9</v>
      </c>
      <c r="H1179">
        <v>2</v>
      </c>
      <c r="I1179">
        <v>0</v>
      </c>
      <c r="J1179" t="s">
        <v>94</v>
      </c>
      <c r="K1179" t="s">
        <v>66</v>
      </c>
      <c r="L1179" t="s">
        <v>21</v>
      </c>
      <c r="M1179" t="s">
        <v>36</v>
      </c>
      <c r="N1179" t="s">
        <v>95</v>
      </c>
      <c r="O1179">
        <f>Table2[[#This Row],[check_out_date]]-Table2[[#This Row],[check_in_date]]</f>
        <v>7</v>
      </c>
      <c r="P1179">
        <f>Table2[[#This Row],[num_adults]]+Table2[[#This Row],[num_children]]</f>
        <v>2</v>
      </c>
      <c r="Q1179" s="3">
        <f>IF(OR(Table2[[#This Row],[booking_status]]="confirmed",Table2[[#This Row],[booking_status]]="checked-out"),Table2[[#This Row],[room_rate_per_night]]*Table2[[#This Row],[Num_Nights]],0)</f>
        <v>2442.2999999999997</v>
      </c>
      <c r="R1179" t="str" cm="1">
        <f t="array" ref="R1179">IFERROR(_xlfn.IFS(Table2[[#This Row],[booking_status]]="confirmed","Expected",Table2[[#This Row],[booking_status]]="checked-out","Actual"),"No Revenue")</f>
        <v>Expected</v>
      </c>
      <c r="S1179" s="4">
        <f>Table2[[#This Row],[Revenue_Amount]]/Table2[[#This Row],[Num_Nights]]</f>
        <v>348.9</v>
      </c>
    </row>
    <row r="1180" spans="1:19" x14ac:dyDescent="0.3">
      <c r="A1180">
        <v>1179</v>
      </c>
      <c r="B1180" t="s">
        <v>37</v>
      </c>
      <c r="C1180" s="9">
        <v>45112</v>
      </c>
      <c r="D1180" s="9">
        <v>45120</v>
      </c>
      <c r="E1180" s="10">
        <v>45101</v>
      </c>
      <c r="F1180" t="s">
        <v>49</v>
      </c>
      <c r="G1180">
        <v>98.33</v>
      </c>
      <c r="H1180">
        <v>2</v>
      </c>
      <c r="I1180">
        <v>1</v>
      </c>
      <c r="J1180" t="s">
        <v>28</v>
      </c>
      <c r="K1180" t="s">
        <v>99</v>
      </c>
      <c r="L1180" t="s">
        <v>21</v>
      </c>
      <c r="M1180" t="s">
        <v>36</v>
      </c>
      <c r="N1180" t="s">
        <v>41</v>
      </c>
      <c r="O1180">
        <f>Table2[[#This Row],[check_out_date]]-Table2[[#This Row],[check_in_date]]</f>
        <v>8</v>
      </c>
      <c r="P1180">
        <f>Table2[[#This Row],[num_adults]]+Table2[[#This Row],[num_children]]</f>
        <v>3</v>
      </c>
      <c r="Q1180" s="3">
        <f>IF(OR(Table2[[#This Row],[booking_status]]="confirmed",Table2[[#This Row],[booking_status]]="checked-out"),Table2[[#This Row],[room_rate_per_night]]*Table2[[#This Row],[Num_Nights]],0)</f>
        <v>786.64</v>
      </c>
      <c r="R1180" t="str" cm="1">
        <f t="array" ref="R1180">IFERROR(_xlfn.IFS(Table2[[#This Row],[booking_status]]="confirmed","Expected",Table2[[#This Row],[booking_status]]="checked-out","Actual"),"No Revenue")</f>
        <v>Expected</v>
      </c>
      <c r="S1180" s="4">
        <f>Table2[[#This Row],[Revenue_Amount]]/Table2[[#This Row],[Num_Nights]]</f>
        <v>98.33</v>
      </c>
    </row>
    <row r="1181" spans="1:19" x14ac:dyDescent="0.3">
      <c r="A1181">
        <v>1180</v>
      </c>
      <c r="B1181" t="s">
        <v>50</v>
      </c>
      <c r="C1181" s="9">
        <v>45127</v>
      </c>
      <c r="D1181" s="9">
        <v>45134</v>
      </c>
      <c r="E1181" s="10">
        <v>45074</v>
      </c>
      <c r="F1181" t="s">
        <v>27</v>
      </c>
      <c r="G1181">
        <v>189.19</v>
      </c>
      <c r="H1181">
        <v>2</v>
      </c>
      <c r="I1181">
        <v>0</v>
      </c>
      <c r="J1181" t="s">
        <v>28</v>
      </c>
      <c r="K1181" t="s">
        <v>66</v>
      </c>
      <c r="L1181" t="s">
        <v>60</v>
      </c>
      <c r="M1181" t="s">
        <v>36</v>
      </c>
      <c r="N1181" t="s">
        <v>41</v>
      </c>
      <c r="O1181">
        <f>Table2[[#This Row],[check_out_date]]-Table2[[#This Row],[check_in_date]]</f>
        <v>7</v>
      </c>
      <c r="P1181">
        <f>Table2[[#This Row],[num_adults]]+Table2[[#This Row],[num_children]]</f>
        <v>2</v>
      </c>
      <c r="Q1181" s="3">
        <f>IF(OR(Table2[[#This Row],[booking_status]]="confirmed",Table2[[#This Row],[booking_status]]="checked-out"),Table2[[#This Row],[room_rate_per_night]]*Table2[[#This Row],[Num_Nights]],0)</f>
        <v>0</v>
      </c>
      <c r="R1181" t="str" cm="1">
        <f t="array" ref="R1181">IFERROR(_xlfn.IFS(Table2[[#This Row],[booking_status]]="confirmed","Expected",Table2[[#This Row],[booking_status]]="checked-out","Actual"),"No Revenue")</f>
        <v>No Revenue</v>
      </c>
      <c r="S1181" s="4">
        <f>Table2[[#This Row],[Revenue_Amount]]/Table2[[#This Row],[Num_Nights]]</f>
        <v>0</v>
      </c>
    </row>
    <row r="1182" spans="1:19" x14ac:dyDescent="0.3">
      <c r="A1182">
        <v>1181</v>
      </c>
      <c r="B1182" t="s">
        <v>37</v>
      </c>
      <c r="C1182" s="9">
        <v>45137</v>
      </c>
      <c r="D1182" s="9">
        <v>45146</v>
      </c>
      <c r="E1182" s="10">
        <v>45130</v>
      </c>
      <c r="F1182" t="s">
        <v>49</v>
      </c>
      <c r="G1182">
        <v>91.39</v>
      </c>
      <c r="H1182">
        <v>1</v>
      </c>
      <c r="I1182">
        <v>2</v>
      </c>
      <c r="J1182" t="s">
        <v>55</v>
      </c>
      <c r="K1182" t="s">
        <v>44</v>
      </c>
      <c r="L1182" t="s">
        <v>56</v>
      </c>
      <c r="M1182" t="s">
        <v>36</v>
      </c>
      <c r="N1182" t="s">
        <v>41</v>
      </c>
      <c r="O1182">
        <f>Table2[[#This Row],[check_out_date]]-Table2[[#This Row],[check_in_date]]</f>
        <v>9</v>
      </c>
      <c r="P1182">
        <f>Table2[[#This Row],[num_adults]]+Table2[[#This Row],[num_children]]</f>
        <v>3</v>
      </c>
      <c r="Q1182" s="3">
        <f>IF(OR(Table2[[#This Row],[booking_status]]="confirmed",Table2[[#This Row],[booking_status]]="checked-out"),Table2[[#This Row],[room_rate_per_night]]*Table2[[#This Row],[Num_Nights]],0)</f>
        <v>822.51</v>
      </c>
      <c r="R1182" t="str" cm="1">
        <f t="array" ref="R1182">IFERROR(_xlfn.IFS(Table2[[#This Row],[booking_status]]="confirmed","Expected",Table2[[#This Row],[booking_status]]="checked-out","Actual"),"No Revenue")</f>
        <v>Actual</v>
      </c>
      <c r="S1182" s="4">
        <f>Table2[[#This Row],[Revenue_Amount]]/Table2[[#This Row],[Num_Nights]]</f>
        <v>91.39</v>
      </c>
    </row>
    <row r="1183" spans="1:19" x14ac:dyDescent="0.3">
      <c r="A1183">
        <v>1182</v>
      </c>
      <c r="B1183" t="s">
        <v>37</v>
      </c>
      <c r="C1183" s="9">
        <v>44953</v>
      </c>
      <c r="D1183" s="9">
        <v>44964</v>
      </c>
      <c r="E1183" s="10">
        <v>44894</v>
      </c>
      <c r="F1183" t="s">
        <v>49</v>
      </c>
      <c r="G1183">
        <v>81.010000000000005</v>
      </c>
      <c r="H1183">
        <v>2</v>
      </c>
      <c r="I1183">
        <v>1</v>
      </c>
      <c r="J1183" t="s">
        <v>94</v>
      </c>
      <c r="K1183" t="s">
        <v>44</v>
      </c>
      <c r="L1183" t="s">
        <v>56</v>
      </c>
      <c r="M1183" t="s">
        <v>36</v>
      </c>
      <c r="N1183" t="s">
        <v>41</v>
      </c>
      <c r="O1183">
        <f>Table2[[#This Row],[check_out_date]]-Table2[[#This Row],[check_in_date]]</f>
        <v>11</v>
      </c>
      <c r="P1183">
        <f>Table2[[#This Row],[num_adults]]+Table2[[#This Row],[num_children]]</f>
        <v>3</v>
      </c>
      <c r="Q1183" s="3">
        <f>IF(OR(Table2[[#This Row],[booking_status]]="confirmed",Table2[[#This Row],[booking_status]]="checked-out"),Table2[[#This Row],[room_rate_per_night]]*Table2[[#This Row],[Num_Nights]],0)</f>
        <v>891.11</v>
      </c>
      <c r="R1183" t="str" cm="1">
        <f t="array" ref="R1183">IFERROR(_xlfn.IFS(Table2[[#This Row],[booking_status]]="confirmed","Expected",Table2[[#This Row],[booking_status]]="checked-out","Actual"),"No Revenue")</f>
        <v>Actual</v>
      </c>
      <c r="S1183" s="4">
        <f>Table2[[#This Row],[Revenue_Amount]]/Table2[[#This Row],[Num_Nights]]</f>
        <v>81.010000000000005</v>
      </c>
    </row>
    <row r="1184" spans="1:19" hidden="1" x14ac:dyDescent="0.3">
      <c r="A1184">
        <v>1183</v>
      </c>
      <c r="B1184" t="s">
        <v>14</v>
      </c>
      <c r="C1184" s="9">
        <v>44994</v>
      </c>
      <c r="D1184" s="9">
        <v>45001</v>
      </c>
      <c r="E1184" s="10">
        <v>44954</v>
      </c>
      <c r="F1184" t="s">
        <v>49</v>
      </c>
      <c r="G1184">
        <v>117.63</v>
      </c>
      <c r="H1184">
        <v>4</v>
      </c>
      <c r="I1184">
        <v>0</v>
      </c>
      <c r="J1184" t="s">
        <v>35</v>
      </c>
      <c r="K1184" t="s">
        <v>20</v>
      </c>
      <c r="L1184" t="s">
        <v>21</v>
      </c>
      <c r="M1184" t="s">
        <v>36</v>
      </c>
      <c r="N1184" t="s">
        <v>41</v>
      </c>
      <c r="O1184">
        <f>Table2[[#This Row],[check_out_date]]-Table2[[#This Row],[check_in_date]]</f>
        <v>7</v>
      </c>
      <c r="P1184">
        <f>Table2[[#This Row],[num_adults]]+Table2[[#This Row],[num_children]]</f>
        <v>4</v>
      </c>
      <c r="Q1184" s="3">
        <f>IF(OR(Table2[[#This Row],[booking_status]]="confirmed",Table2[[#This Row],[booking_status]]="checked-out"),Table2[[#This Row],[room_rate_per_night]]*Table2[[#This Row],[Num_Nights]],0)</f>
        <v>823.41</v>
      </c>
      <c r="R1184" t="str" cm="1">
        <f t="array" ref="R1184">IFERROR(_xlfn.IFS(Table2[[#This Row],[booking_status]]="confirmed","Expected",Table2[[#This Row],[booking_status]]="checked-out","Actual"),"No Revenue")</f>
        <v>Expected</v>
      </c>
      <c r="S1184" s="4">
        <f>Table2[[#This Row],[Revenue_Amount]]/Table2[[#This Row],[Num_Nights]]</f>
        <v>117.63</v>
      </c>
    </row>
    <row r="1185" spans="1:19" hidden="1" x14ac:dyDescent="0.3">
      <c r="A1185">
        <v>1184</v>
      </c>
      <c r="B1185" t="s">
        <v>14</v>
      </c>
      <c r="C1185" s="9">
        <v>45265</v>
      </c>
      <c r="D1185" s="9">
        <v>45271</v>
      </c>
      <c r="E1185" s="10">
        <v>45241</v>
      </c>
      <c r="F1185" t="s">
        <v>49</v>
      </c>
      <c r="G1185">
        <v>71.02</v>
      </c>
      <c r="H1185">
        <v>3</v>
      </c>
      <c r="I1185">
        <v>2</v>
      </c>
      <c r="J1185" t="s">
        <v>35</v>
      </c>
      <c r="K1185" t="s">
        <v>29</v>
      </c>
      <c r="L1185" t="s">
        <v>21</v>
      </c>
      <c r="M1185" t="s">
        <v>36</v>
      </c>
      <c r="N1185" t="s">
        <v>41</v>
      </c>
      <c r="O1185">
        <f>Table2[[#This Row],[check_out_date]]-Table2[[#This Row],[check_in_date]]</f>
        <v>6</v>
      </c>
      <c r="P1185">
        <f>Table2[[#This Row],[num_adults]]+Table2[[#This Row],[num_children]]</f>
        <v>5</v>
      </c>
      <c r="Q1185" s="3">
        <f>IF(OR(Table2[[#This Row],[booking_status]]="confirmed",Table2[[#This Row],[booking_status]]="checked-out"),Table2[[#This Row],[room_rate_per_night]]*Table2[[#This Row],[Num_Nights]],0)</f>
        <v>426.12</v>
      </c>
      <c r="R1185" t="str" cm="1">
        <f t="array" ref="R1185">IFERROR(_xlfn.IFS(Table2[[#This Row],[booking_status]]="confirmed","Expected",Table2[[#This Row],[booking_status]]="checked-out","Actual"),"No Revenue")</f>
        <v>Expected</v>
      </c>
      <c r="S1185" s="4">
        <f>Table2[[#This Row],[Revenue_Amount]]/Table2[[#This Row],[Num_Nights]]</f>
        <v>71.02</v>
      </c>
    </row>
    <row r="1186" spans="1:19" x14ac:dyDescent="0.3">
      <c r="A1186">
        <v>1185</v>
      </c>
      <c r="B1186" t="s">
        <v>50</v>
      </c>
      <c r="C1186" s="9">
        <v>45162</v>
      </c>
      <c r="D1186" s="9">
        <v>45164</v>
      </c>
      <c r="E1186" s="10">
        <v>45121</v>
      </c>
      <c r="F1186" t="s">
        <v>27</v>
      </c>
      <c r="G1186">
        <v>145.15</v>
      </c>
      <c r="H1186">
        <v>1</v>
      </c>
      <c r="I1186">
        <v>0</v>
      </c>
      <c r="J1186" t="s">
        <v>94</v>
      </c>
      <c r="K1186" t="s">
        <v>29</v>
      </c>
      <c r="L1186" t="s">
        <v>21</v>
      </c>
      <c r="M1186" t="s">
        <v>36</v>
      </c>
      <c r="N1186" t="s">
        <v>23</v>
      </c>
      <c r="O1186">
        <f>Table2[[#This Row],[check_out_date]]-Table2[[#This Row],[check_in_date]]</f>
        <v>2</v>
      </c>
      <c r="P1186">
        <f>Table2[[#This Row],[num_adults]]+Table2[[#This Row],[num_children]]</f>
        <v>1</v>
      </c>
      <c r="Q1186" s="3">
        <f>IF(OR(Table2[[#This Row],[booking_status]]="confirmed",Table2[[#This Row],[booking_status]]="checked-out"),Table2[[#This Row],[room_rate_per_night]]*Table2[[#This Row],[Num_Nights]],0)</f>
        <v>290.3</v>
      </c>
      <c r="R1186" t="str" cm="1">
        <f t="array" ref="R1186">IFERROR(_xlfn.IFS(Table2[[#This Row],[booking_status]]="confirmed","Expected",Table2[[#This Row],[booking_status]]="checked-out","Actual"),"No Revenue")</f>
        <v>Expected</v>
      </c>
      <c r="S1186" s="4">
        <f>Table2[[#This Row],[Revenue_Amount]]/Table2[[#This Row],[Num_Nights]]</f>
        <v>145.15</v>
      </c>
    </row>
    <row r="1187" spans="1:19" x14ac:dyDescent="0.3">
      <c r="A1187">
        <v>1186</v>
      </c>
      <c r="B1187" t="s">
        <v>14</v>
      </c>
      <c r="C1187" s="9">
        <v>45122</v>
      </c>
      <c r="D1187" s="9">
        <v>45125</v>
      </c>
      <c r="E1187" s="10">
        <v>45055</v>
      </c>
      <c r="F1187" t="s">
        <v>49</v>
      </c>
      <c r="G1187">
        <v>100.03</v>
      </c>
      <c r="H1187">
        <v>2</v>
      </c>
      <c r="I1187">
        <v>0</v>
      </c>
      <c r="J1187" t="s">
        <v>55</v>
      </c>
      <c r="K1187" t="s">
        <v>99</v>
      </c>
      <c r="L1187" t="s">
        <v>21</v>
      </c>
      <c r="M1187" t="s">
        <v>36</v>
      </c>
      <c r="N1187" t="s">
        <v>45</v>
      </c>
      <c r="O1187">
        <f>Table2[[#This Row],[check_out_date]]-Table2[[#This Row],[check_in_date]]</f>
        <v>3</v>
      </c>
      <c r="P1187">
        <f>Table2[[#This Row],[num_adults]]+Table2[[#This Row],[num_children]]</f>
        <v>2</v>
      </c>
      <c r="Q1187" s="3">
        <f>IF(OR(Table2[[#This Row],[booking_status]]="confirmed",Table2[[#This Row],[booking_status]]="checked-out"),Table2[[#This Row],[room_rate_per_night]]*Table2[[#This Row],[Num_Nights]],0)</f>
        <v>300.09000000000003</v>
      </c>
      <c r="R1187" t="str" cm="1">
        <f t="array" ref="R1187">IFERROR(_xlfn.IFS(Table2[[#This Row],[booking_status]]="confirmed","Expected",Table2[[#This Row],[booking_status]]="checked-out","Actual"),"No Revenue")</f>
        <v>Expected</v>
      </c>
      <c r="S1187" s="4">
        <f>Table2[[#This Row],[Revenue_Amount]]/Table2[[#This Row],[Num_Nights]]</f>
        <v>100.03000000000002</v>
      </c>
    </row>
    <row r="1188" spans="1:19" x14ac:dyDescent="0.3">
      <c r="A1188">
        <v>1187</v>
      </c>
      <c r="B1188" t="s">
        <v>14</v>
      </c>
      <c r="C1188" s="9">
        <v>45203</v>
      </c>
      <c r="D1188" s="9">
        <v>45211</v>
      </c>
      <c r="E1188" s="10">
        <v>45192</v>
      </c>
      <c r="F1188" t="s">
        <v>49</v>
      </c>
      <c r="G1188">
        <v>79.91</v>
      </c>
      <c r="H1188">
        <v>3</v>
      </c>
      <c r="I1188">
        <v>1</v>
      </c>
      <c r="J1188" t="s">
        <v>55</v>
      </c>
      <c r="K1188" t="s">
        <v>99</v>
      </c>
      <c r="L1188" t="s">
        <v>56</v>
      </c>
      <c r="M1188" t="s">
        <v>36</v>
      </c>
      <c r="N1188" t="s">
        <v>23</v>
      </c>
      <c r="O1188">
        <f>Table2[[#This Row],[check_out_date]]-Table2[[#This Row],[check_in_date]]</f>
        <v>8</v>
      </c>
      <c r="P1188">
        <f>Table2[[#This Row],[num_adults]]+Table2[[#This Row],[num_children]]</f>
        <v>4</v>
      </c>
      <c r="Q1188" s="3">
        <f>IF(OR(Table2[[#This Row],[booking_status]]="confirmed",Table2[[#This Row],[booking_status]]="checked-out"),Table2[[#This Row],[room_rate_per_night]]*Table2[[#This Row],[Num_Nights]],0)</f>
        <v>639.28</v>
      </c>
      <c r="R1188" t="str" cm="1">
        <f t="array" ref="R1188">IFERROR(_xlfn.IFS(Table2[[#This Row],[booking_status]]="confirmed","Expected",Table2[[#This Row],[booking_status]]="checked-out","Actual"),"No Revenue")</f>
        <v>Actual</v>
      </c>
      <c r="S1188" s="4">
        <f>Table2[[#This Row],[Revenue_Amount]]/Table2[[#This Row],[Num_Nights]]</f>
        <v>79.91</v>
      </c>
    </row>
    <row r="1189" spans="1:19" hidden="1" x14ac:dyDescent="0.3">
      <c r="A1189">
        <v>1188</v>
      </c>
      <c r="B1189" t="s">
        <v>14</v>
      </c>
      <c r="C1189" s="9">
        <v>45051</v>
      </c>
      <c r="D1189" s="9">
        <v>45054</v>
      </c>
      <c r="E1189" s="10">
        <v>45040</v>
      </c>
      <c r="F1189" t="s">
        <v>49</v>
      </c>
      <c r="G1189">
        <v>117.63</v>
      </c>
      <c r="H1189">
        <v>1</v>
      </c>
      <c r="I1189">
        <v>2</v>
      </c>
      <c r="J1189" t="s">
        <v>35</v>
      </c>
      <c r="K1189" t="s">
        <v>66</v>
      </c>
      <c r="L1189" t="s">
        <v>56</v>
      </c>
      <c r="M1189" t="s">
        <v>36</v>
      </c>
      <c r="N1189" t="s">
        <v>41</v>
      </c>
      <c r="O1189">
        <f>Table2[[#This Row],[check_out_date]]-Table2[[#This Row],[check_in_date]]</f>
        <v>3</v>
      </c>
      <c r="P1189">
        <f>Table2[[#This Row],[num_adults]]+Table2[[#This Row],[num_children]]</f>
        <v>3</v>
      </c>
      <c r="Q1189" s="3">
        <f>IF(OR(Table2[[#This Row],[booking_status]]="confirmed",Table2[[#This Row],[booking_status]]="checked-out"),Table2[[#This Row],[room_rate_per_night]]*Table2[[#This Row],[Num_Nights]],0)</f>
        <v>352.89</v>
      </c>
      <c r="R1189" t="str" cm="1">
        <f t="array" ref="R1189">IFERROR(_xlfn.IFS(Table2[[#This Row],[booking_status]]="confirmed","Expected",Table2[[#This Row],[booking_status]]="checked-out","Actual"),"No Revenue")</f>
        <v>Actual</v>
      </c>
      <c r="S1189" s="4">
        <f>Table2[[#This Row],[Revenue_Amount]]/Table2[[#This Row],[Num_Nights]]</f>
        <v>117.63</v>
      </c>
    </row>
    <row r="1190" spans="1:19" x14ac:dyDescent="0.3">
      <c r="A1190">
        <v>1189</v>
      </c>
      <c r="B1190" t="s">
        <v>31</v>
      </c>
      <c r="C1190" s="9">
        <v>45220</v>
      </c>
      <c r="D1190" s="9">
        <v>45230</v>
      </c>
      <c r="E1190" s="10">
        <v>45219</v>
      </c>
      <c r="F1190" t="s">
        <v>49</v>
      </c>
      <c r="G1190">
        <v>97.76</v>
      </c>
      <c r="H1190">
        <v>2</v>
      </c>
      <c r="I1190">
        <v>0</v>
      </c>
      <c r="J1190" t="s">
        <v>28</v>
      </c>
      <c r="K1190" t="s">
        <v>29</v>
      </c>
      <c r="L1190" t="s">
        <v>21</v>
      </c>
      <c r="M1190" t="s">
        <v>36</v>
      </c>
      <c r="N1190" t="s">
        <v>41</v>
      </c>
      <c r="O1190">
        <f>Table2[[#This Row],[check_out_date]]-Table2[[#This Row],[check_in_date]]</f>
        <v>10</v>
      </c>
      <c r="P1190">
        <f>Table2[[#This Row],[num_adults]]+Table2[[#This Row],[num_children]]</f>
        <v>2</v>
      </c>
      <c r="Q1190" s="3">
        <f>IF(OR(Table2[[#This Row],[booking_status]]="confirmed",Table2[[#This Row],[booking_status]]="checked-out"),Table2[[#This Row],[room_rate_per_night]]*Table2[[#This Row],[Num_Nights]],0)</f>
        <v>977.6</v>
      </c>
      <c r="R1190" t="str" cm="1">
        <f t="array" ref="R1190">IFERROR(_xlfn.IFS(Table2[[#This Row],[booking_status]]="confirmed","Expected",Table2[[#This Row],[booking_status]]="checked-out","Actual"),"No Revenue")</f>
        <v>Expected</v>
      </c>
      <c r="S1190" s="4">
        <f>Table2[[#This Row],[Revenue_Amount]]/Table2[[#This Row],[Num_Nights]]</f>
        <v>97.76</v>
      </c>
    </row>
    <row r="1191" spans="1:19" hidden="1" x14ac:dyDescent="0.3">
      <c r="A1191">
        <v>1190</v>
      </c>
      <c r="B1191" t="s">
        <v>14</v>
      </c>
      <c r="C1191" s="9">
        <v>45057</v>
      </c>
      <c r="D1191" s="9">
        <v>45061</v>
      </c>
      <c r="E1191" s="10">
        <v>45025</v>
      </c>
      <c r="F1191" t="s">
        <v>49</v>
      </c>
      <c r="G1191">
        <v>61.89</v>
      </c>
      <c r="H1191">
        <v>4</v>
      </c>
      <c r="I1191">
        <v>2</v>
      </c>
      <c r="J1191" t="s">
        <v>35</v>
      </c>
      <c r="K1191" t="s">
        <v>20</v>
      </c>
      <c r="L1191" t="s">
        <v>21</v>
      </c>
      <c r="M1191" t="s">
        <v>36</v>
      </c>
      <c r="N1191" t="s">
        <v>41</v>
      </c>
      <c r="O1191">
        <f>Table2[[#This Row],[check_out_date]]-Table2[[#This Row],[check_in_date]]</f>
        <v>4</v>
      </c>
      <c r="P1191">
        <f>Table2[[#This Row],[num_adults]]+Table2[[#This Row],[num_children]]</f>
        <v>6</v>
      </c>
      <c r="Q1191" s="3">
        <f>IF(OR(Table2[[#This Row],[booking_status]]="confirmed",Table2[[#This Row],[booking_status]]="checked-out"),Table2[[#This Row],[room_rate_per_night]]*Table2[[#This Row],[Num_Nights]],0)</f>
        <v>247.56</v>
      </c>
      <c r="R1191" t="str" cm="1">
        <f t="array" ref="R1191">IFERROR(_xlfn.IFS(Table2[[#This Row],[booking_status]]="confirmed","Expected",Table2[[#This Row],[booking_status]]="checked-out","Actual"),"No Revenue")</f>
        <v>Expected</v>
      </c>
      <c r="S1191" s="4">
        <f>Table2[[#This Row],[Revenue_Amount]]/Table2[[#This Row],[Num_Nights]]</f>
        <v>61.89</v>
      </c>
    </row>
    <row r="1192" spans="1:19" x14ac:dyDescent="0.3">
      <c r="A1192">
        <v>1191</v>
      </c>
      <c r="B1192" t="s">
        <v>50</v>
      </c>
      <c r="C1192" s="9">
        <v>44977</v>
      </c>
      <c r="D1192" s="9">
        <v>44980</v>
      </c>
      <c r="E1192" s="10">
        <v>44965</v>
      </c>
      <c r="F1192" t="s">
        <v>49</v>
      </c>
      <c r="G1192">
        <v>93.14</v>
      </c>
      <c r="H1192">
        <v>2</v>
      </c>
      <c r="I1192">
        <v>0</v>
      </c>
      <c r="J1192" t="s">
        <v>94</v>
      </c>
      <c r="K1192" t="s">
        <v>20</v>
      </c>
      <c r="L1192" t="s">
        <v>21</v>
      </c>
      <c r="M1192" t="s">
        <v>36</v>
      </c>
      <c r="N1192" t="s">
        <v>41</v>
      </c>
      <c r="O1192">
        <f>Table2[[#This Row],[check_out_date]]-Table2[[#This Row],[check_in_date]]</f>
        <v>3</v>
      </c>
      <c r="P1192">
        <f>Table2[[#This Row],[num_adults]]+Table2[[#This Row],[num_children]]</f>
        <v>2</v>
      </c>
      <c r="Q1192" s="3">
        <f>IF(OR(Table2[[#This Row],[booking_status]]="confirmed",Table2[[#This Row],[booking_status]]="checked-out"),Table2[[#This Row],[room_rate_per_night]]*Table2[[#This Row],[Num_Nights]],0)</f>
        <v>279.42</v>
      </c>
      <c r="R1192" t="str" cm="1">
        <f t="array" ref="R1192">IFERROR(_xlfn.IFS(Table2[[#This Row],[booking_status]]="confirmed","Expected",Table2[[#This Row],[booking_status]]="checked-out","Actual"),"No Revenue")</f>
        <v>Expected</v>
      </c>
      <c r="S1192" s="4">
        <f>Table2[[#This Row],[Revenue_Amount]]/Table2[[#This Row],[Num_Nights]]</f>
        <v>93.14</v>
      </c>
    </row>
    <row r="1193" spans="1:19" x14ac:dyDescent="0.3">
      <c r="A1193">
        <v>1192</v>
      </c>
      <c r="B1193" t="s">
        <v>37</v>
      </c>
      <c r="C1193" s="9">
        <v>44990</v>
      </c>
      <c r="D1193" s="9">
        <v>44995</v>
      </c>
      <c r="E1193" s="10">
        <v>44932</v>
      </c>
      <c r="F1193" t="s">
        <v>49</v>
      </c>
      <c r="G1193">
        <v>90.02</v>
      </c>
      <c r="H1193">
        <v>3</v>
      </c>
      <c r="I1193">
        <v>2</v>
      </c>
      <c r="J1193" t="s">
        <v>94</v>
      </c>
      <c r="K1193" t="s">
        <v>20</v>
      </c>
      <c r="L1193" t="s">
        <v>21</v>
      </c>
      <c r="M1193" t="s">
        <v>36</v>
      </c>
      <c r="N1193" t="s">
        <v>41</v>
      </c>
      <c r="O1193">
        <f>Table2[[#This Row],[check_out_date]]-Table2[[#This Row],[check_in_date]]</f>
        <v>5</v>
      </c>
      <c r="P1193">
        <f>Table2[[#This Row],[num_adults]]+Table2[[#This Row],[num_children]]</f>
        <v>5</v>
      </c>
      <c r="Q1193" s="3">
        <f>IF(OR(Table2[[#This Row],[booking_status]]="confirmed",Table2[[#This Row],[booking_status]]="checked-out"),Table2[[#This Row],[room_rate_per_night]]*Table2[[#This Row],[Num_Nights]],0)</f>
        <v>450.09999999999997</v>
      </c>
      <c r="R1193" t="str" cm="1">
        <f t="array" ref="R1193">IFERROR(_xlfn.IFS(Table2[[#This Row],[booking_status]]="confirmed","Expected",Table2[[#This Row],[booking_status]]="checked-out","Actual"),"No Revenue")</f>
        <v>Expected</v>
      </c>
      <c r="S1193" s="4">
        <f>Table2[[#This Row],[Revenue_Amount]]/Table2[[#This Row],[Num_Nights]]</f>
        <v>90.02</v>
      </c>
    </row>
    <row r="1194" spans="1:19" x14ac:dyDescent="0.3">
      <c r="A1194">
        <v>1193</v>
      </c>
      <c r="B1194" t="s">
        <v>50</v>
      </c>
      <c r="C1194" s="9">
        <v>45020</v>
      </c>
      <c r="D1194" s="9">
        <v>45024</v>
      </c>
      <c r="E1194" s="10">
        <v>45017</v>
      </c>
      <c r="F1194" t="s">
        <v>54</v>
      </c>
      <c r="G1194">
        <v>493.76</v>
      </c>
      <c r="H1194">
        <v>3</v>
      </c>
      <c r="I1194">
        <v>0</v>
      </c>
      <c r="J1194" t="s">
        <v>19</v>
      </c>
      <c r="K1194" t="s">
        <v>66</v>
      </c>
      <c r="L1194" t="s">
        <v>60</v>
      </c>
      <c r="M1194" t="s">
        <v>36</v>
      </c>
      <c r="N1194" t="s">
        <v>23</v>
      </c>
      <c r="O1194">
        <f>Table2[[#This Row],[check_out_date]]-Table2[[#This Row],[check_in_date]]</f>
        <v>4</v>
      </c>
      <c r="P1194">
        <f>Table2[[#This Row],[num_adults]]+Table2[[#This Row],[num_children]]</f>
        <v>3</v>
      </c>
      <c r="Q1194" s="3">
        <f>IF(OR(Table2[[#This Row],[booking_status]]="confirmed",Table2[[#This Row],[booking_status]]="checked-out"),Table2[[#This Row],[room_rate_per_night]]*Table2[[#This Row],[Num_Nights]],0)</f>
        <v>0</v>
      </c>
      <c r="R1194" t="str" cm="1">
        <f t="array" ref="R1194">IFERROR(_xlfn.IFS(Table2[[#This Row],[booking_status]]="confirmed","Expected",Table2[[#This Row],[booking_status]]="checked-out","Actual"),"No Revenue")</f>
        <v>No Revenue</v>
      </c>
      <c r="S1194" s="4">
        <f>Table2[[#This Row],[Revenue_Amount]]/Table2[[#This Row],[Num_Nights]]</f>
        <v>0</v>
      </c>
    </row>
    <row r="1195" spans="1:19" hidden="1" x14ac:dyDescent="0.3">
      <c r="A1195">
        <v>1194</v>
      </c>
      <c r="B1195" t="s">
        <v>14</v>
      </c>
      <c r="C1195" s="9">
        <v>45211</v>
      </c>
      <c r="D1195" s="9">
        <v>45215</v>
      </c>
      <c r="E1195" s="10">
        <v>45189</v>
      </c>
      <c r="F1195" t="s">
        <v>54</v>
      </c>
      <c r="G1195">
        <v>307.79000000000002</v>
      </c>
      <c r="H1195">
        <v>3</v>
      </c>
      <c r="I1195">
        <v>0</v>
      </c>
      <c r="J1195" t="s">
        <v>35</v>
      </c>
      <c r="K1195" t="s">
        <v>29</v>
      </c>
      <c r="L1195" t="s">
        <v>21</v>
      </c>
      <c r="M1195" t="s">
        <v>22</v>
      </c>
      <c r="N1195" t="s">
        <v>23</v>
      </c>
      <c r="O1195">
        <f>Table2[[#This Row],[check_out_date]]-Table2[[#This Row],[check_in_date]]</f>
        <v>4</v>
      </c>
      <c r="P1195">
        <f>Table2[[#This Row],[num_adults]]+Table2[[#This Row],[num_children]]</f>
        <v>3</v>
      </c>
      <c r="Q1195" s="3">
        <f>IF(OR(Table2[[#This Row],[booking_status]]="confirmed",Table2[[#This Row],[booking_status]]="checked-out"),Table2[[#This Row],[room_rate_per_night]]*Table2[[#This Row],[Num_Nights]],0)</f>
        <v>1231.1600000000001</v>
      </c>
      <c r="R1195" t="str" cm="1">
        <f t="array" ref="R1195">IFERROR(_xlfn.IFS(Table2[[#This Row],[booking_status]]="confirmed","Expected",Table2[[#This Row],[booking_status]]="checked-out","Actual"),"No Revenue")</f>
        <v>Expected</v>
      </c>
      <c r="S1195" s="4">
        <f>Table2[[#This Row],[Revenue_Amount]]/Table2[[#This Row],[Num_Nights]]</f>
        <v>307.79000000000002</v>
      </c>
    </row>
    <row r="1196" spans="1:19" x14ac:dyDescent="0.3">
      <c r="A1196">
        <v>1195</v>
      </c>
      <c r="B1196" t="s">
        <v>14</v>
      </c>
      <c r="C1196" s="9">
        <v>45225</v>
      </c>
      <c r="D1196" s="9">
        <v>45227</v>
      </c>
      <c r="E1196" s="10">
        <v>45175</v>
      </c>
      <c r="F1196" t="s">
        <v>49</v>
      </c>
      <c r="G1196">
        <v>123.8</v>
      </c>
      <c r="H1196">
        <v>3</v>
      </c>
      <c r="I1196">
        <v>0</v>
      </c>
      <c r="J1196" t="s">
        <v>28</v>
      </c>
      <c r="K1196" t="s">
        <v>29</v>
      </c>
      <c r="L1196" t="s">
        <v>21</v>
      </c>
      <c r="M1196" t="s">
        <v>36</v>
      </c>
      <c r="N1196" t="s">
        <v>41</v>
      </c>
      <c r="O1196">
        <f>Table2[[#This Row],[check_out_date]]-Table2[[#This Row],[check_in_date]]</f>
        <v>2</v>
      </c>
      <c r="P1196">
        <f>Table2[[#This Row],[num_adults]]+Table2[[#This Row],[num_children]]</f>
        <v>3</v>
      </c>
      <c r="Q1196" s="3">
        <f>IF(OR(Table2[[#This Row],[booking_status]]="confirmed",Table2[[#This Row],[booking_status]]="checked-out"),Table2[[#This Row],[room_rate_per_night]]*Table2[[#This Row],[Num_Nights]],0)</f>
        <v>247.6</v>
      </c>
      <c r="R1196" t="str" cm="1">
        <f t="array" ref="R1196">IFERROR(_xlfn.IFS(Table2[[#This Row],[booking_status]]="confirmed","Expected",Table2[[#This Row],[booking_status]]="checked-out","Actual"),"No Revenue")</f>
        <v>Expected</v>
      </c>
      <c r="S1196" s="4">
        <f>Table2[[#This Row],[Revenue_Amount]]/Table2[[#This Row],[Num_Nights]]</f>
        <v>123.8</v>
      </c>
    </row>
    <row r="1197" spans="1:19" hidden="1" x14ac:dyDescent="0.3">
      <c r="A1197">
        <v>1196</v>
      </c>
      <c r="B1197" t="s">
        <v>31</v>
      </c>
      <c r="C1197" s="9">
        <v>45079</v>
      </c>
      <c r="D1197" s="9">
        <v>45084</v>
      </c>
      <c r="E1197" s="10">
        <v>45047</v>
      </c>
      <c r="F1197" t="s">
        <v>27</v>
      </c>
      <c r="G1197">
        <v>102</v>
      </c>
      <c r="H1197">
        <v>1</v>
      </c>
      <c r="I1197">
        <v>1</v>
      </c>
      <c r="J1197" t="s">
        <v>35</v>
      </c>
      <c r="K1197" t="s">
        <v>20</v>
      </c>
      <c r="L1197" t="s">
        <v>21</v>
      </c>
      <c r="M1197" t="s">
        <v>22</v>
      </c>
      <c r="N1197" t="s">
        <v>41</v>
      </c>
      <c r="O1197">
        <f>Table2[[#This Row],[check_out_date]]-Table2[[#This Row],[check_in_date]]</f>
        <v>5</v>
      </c>
      <c r="P1197">
        <f>Table2[[#This Row],[num_adults]]+Table2[[#This Row],[num_children]]</f>
        <v>2</v>
      </c>
      <c r="Q1197" s="3">
        <f>IF(OR(Table2[[#This Row],[booking_status]]="confirmed",Table2[[#This Row],[booking_status]]="checked-out"),Table2[[#This Row],[room_rate_per_night]]*Table2[[#This Row],[Num_Nights]],0)</f>
        <v>510</v>
      </c>
      <c r="R1197" t="str" cm="1">
        <f t="array" ref="R1197">IFERROR(_xlfn.IFS(Table2[[#This Row],[booking_status]]="confirmed","Expected",Table2[[#This Row],[booking_status]]="checked-out","Actual"),"No Revenue")</f>
        <v>Expected</v>
      </c>
      <c r="S1197" s="4">
        <f>Table2[[#This Row],[Revenue_Amount]]/Table2[[#This Row],[Num_Nights]]</f>
        <v>102</v>
      </c>
    </row>
    <row r="1198" spans="1:19" x14ac:dyDescent="0.3">
      <c r="A1198">
        <v>1197</v>
      </c>
      <c r="B1198" t="s">
        <v>31</v>
      </c>
      <c r="C1198" s="9">
        <v>45085</v>
      </c>
      <c r="D1198" s="9">
        <v>45092</v>
      </c>
      <c r="E1198" s="10">
        <v>45079</v>
      </c>
      <c r="F1198" t="s">
        <v>49</v>
      </c>
      <c r="G1198">
        <v>57.01</v>
      </c>
      <c r="H1198">
        <v>3</v>
      </c>
      <c r="I1198">
        <v>0</v>
      </c>
      <c r="J1198" t="s">
        <v>55</v>
      </c>
      <c r="K1198" t="s">
        <v>66</v>
      </c>
      <c r="L1198" t="s">
        <v>21</v>
      </c>
      <c r="M1198" t="s">
        <v>22</v>
      </c>
      <c r="N1198" t="s">
        <v>41</v>
      </c>
      <c r="O1198">
        <f>Table2[[#This Row],[check_out_date]]-Table2[[#This Row],[check_in_date]]</f>
        <v>7</v>
      </c>
      <c r="P1198">
        <f>Table2[[#This Row],[num_adults]]+Table2[[#This Row],[num_children]]</f>
        <v>3</v>
      </c>
      <c r="Q1198" s="3">
        <f>IF(OR(Table2[[#This Row],[booking_status]]="confirmed",Table2[[#This Row],[booking_status]]="checked-out"),Table2[[#This Row],[room_rate_per_night]]*Table2[[#This Row],[Num_Nights]],0)</f>
        <v>399.07</v>
      </c>
      <c r="R1198" t="str" cm="1">
        <f t="array" ref="R1198">IFERROR(_xlfn.IFS(Table2[[#This Row],[booking_status]]="confirmed","Expected",Table2[[#This Row],[booking_status]]="checked-out","Actual"),"No Revenue")</f>
        <v>Expected</v>
      </c>
      <c r="S1198" s="4">
        <f>Table2[[#This Row],[Revenue_Amount]]/Table2[[#This Row],[Num_Nights]]</f>
        <v>57.01</v>
      </c>
    </row>
    <row r="1199" spans="1:19" x14ac:dyDescent="0.3">
      <c r="A1199">
        <v>1198</v>
      </c>
      <c r="B1199" t="s">
        <v>14</v>
      </c>
      <c r="C1199" s="9">
        <v>44964</v>
      </c>
      <c r="D1199" s="9">
        <v>44970</v>
      </c>
      <c r="E1199" s="10">
        <v>44960</v>
      </c>
      <c r="F1199" t="s">
        <v>49</v>
      </c>
      <c r="G1199">
        <v>120.16</v>
      </c>
      <c r="H1199">
        <v>2</v>
      </c>
      <c r="I1199">
        <v>0</v>
      </c>
      <c r="J1199" t="s">
        <v>94</v>
      </c>
      <c r="K1199" t="s">
        <v>44</v>
      </c>
      <c r="L1199" t="s">
        <v>21</v>
      </c>
      <c r="M1199" t="s">
        <v>22</v>
      </c>
      <c r="N1199" t="s">
        <v>41</v>
      </c>
      <c r="O1199">
        <f>Table2[[#This Row],[check_out_date]]-Table2[[#This Row],[check_in_date]]</f>
        <v>6</v>
      </c>
      <c r="P1199">
        <f>Table2[[#This Row],[num_adults]]+Table2[[#This Row],[num_children]]</f>
        <v>2</v>
      </c>
      <c r="Q1199" s="3">
        <f>IF(OR(Table2[[#This Row],[booking_status]]="confirmed",Table2[[#This Row],[booking_status]]="checked-out"),Table2[[#This Row],[room_rate_per_night]]*Table2[[#This Row],[Num_Nights]],0)</f>
        <v>720.96</v>
      </c>
      <c r="R1199" t="str" cm="1">
        <f t="array" ref="R1199">IFERROR(_xlfn.IFS(Table2[[#This Row],[booking_status]]="confirmed","Expected",Table2[[#This Row],[booking_status]]="checked-out","Actual"),"No Revenue")</f>
        <v>Expected</v>
      </c>
      <c r="S1199" s="4">
        <f>Table2[[#This Row],[Revenue_Amount]]/Table2[[#This Row],[Num_Nights]]</f>
        <v>120.16000000000001</v>
      </c>
    </row>
    <row r="1200" spans="1:19" hidden="1" x14ac:dyDescent="0.3">
      <c r="A1200">
        <v>1199</v>
      </c>
      <c r="B1200" t="s">
        <v>14</v>
      </c>
      <c r="C1200" s="9">
        <v>44933</v>
      </c>
      <c r="D1200" s="9">
        <v>44941</v>
      </c>
      <c r="E1200" s="10">
        <v>44845</v>
      </c>
      <c r="F1200" t="s">
        <v>27</v>
      </c>
      <c r="G1200">
        <v>114.09</v>
      </c>
      <c r="H1200">
        <v>3</v>
      </c>
      <c r="I1200">
        <v>2</v>
      </c>
      <c r="J1200" t="s">
        <v>35</v>
      </c>
      <c r="K1200" t="s">
        <v>29</v>
      </c>
      <c r="L1200" t="s">
        <v>56</v>
      </c>
      <c r="M1200" t="s">
        <v>36</v>
      </c>
      <c r="N1200" t="s">
        <v>41</v>
      </c>
      <c r="O1200">
        <f>Table2[[#This Row],[check_out_date]]-Table2[[#This Row],[check_in_date]]</f>
        <v>8</v>
      </c>
      <c r="P1200">
        <f>Table2[[#This Row],[num_adults]]+Table2[[#This Row],[num_children]]</f>
        <v>5</v>
      </c>
      <c r="Q1200" s="3">
        <f>IF(OR(Table2[[#This Row],[booking_status]]="confirmed",Table2[[#This Row],[booking_status]]="checked-out"),Table2[[#This Row],[room_rate_per_night]]*Table2[[#This Row],[Num_Nights]],0)</f>
        <v>912.72</v>
      </c>
      <c r="R1200" t="str" cm="1">
        <f t="array" ref="R1200">IFERROR(_xlfn.IFS(Table2[[#This Row],[booking_status]]="confirmed","Expected",Table2[[#This Row],[booking_status]]="checked-out","Actual"),"No Revenue")</f>
        <v>Actual</v>
      </c>
      <c r="S1200" s="4">
        <f>Table2[[#This Row],[Revenue_Amount]]/Table2[[#This Row],[Num_Nights]]</f>
        <v>114.09</v>
      </c>
    </row>
    <row r="1201" spans="1:19" x14ac:dyDescent="0.3">
      <c r="A1201">
        <v>1200</v>
      </c>
      <c r="B1201" t="s">
        <v>50</v>
      </c>
      <c r="C1201" s="9">
        <v>45049</v>
      </c>
      <c r="D1201" s="9">
        <v>45058</v>
      </c>
      <c r="E1201" s="10">
        <v>45018</v>
      </c>
      <c r="F1201" t="s">
        <v>49</v>
      </c>
      <c r="G1201">
        <v>83.24</v>
      </c>
      <c r="H1201">
        <v>1</v>
      </c>
      <c r="I1201">
        <v>0</v>
      </c>
      <c r="J1201" t="s">
        <v>28</v>
      </c>
      <c r="K1201" t="s">
        <v>66</v>
      </c>
      <c r="L1201" t="s">
        <v>60</v>
      </c>
      <c r="M1201" t="s">
        <v>22</v>
      </c>
      <c r="N1201" t="s">
        <v>41</v>
      </c>
      <c r="O1201">
        <f>Table2[[#This Row],[check_out_date]]-Table2[[#This Row],[check_in_date]]</f>
        <v>9</v>
      </c>
      <c r="P1201">
        <f>Table2[[#This Row],[num_adults]]+Table2[[#This Row],[num_children]]</f>
        <v>1</v>
      </c>
      <c r="Q1201" s="3">
        <f>IF(OR(Table2[[#This Row],[booking_status]]="confirmed",Table2[[#This Row],[booking_status]]="checked-out"),Table2[[#This Row],[room_rate_per_night]]*Table2[[#This Row],[Num_Nights]],0)</f>
        <v>0</v>
      </c>
      <c r="R1201" t="str" cm="1">
        <f t="array" ref="R1201">IFERROR(_xlfn.IFS(Table2[[#This Row],[booking_status]]="confirmed","Expected",Table2[[#This Row],[booking_status]]="checked-out","Actual"),"No Revenue")</f>
        <v>No Revenue</v>
      </c>
      <c r="S1201" s="4">
        <f>Table2[[#This Row],[Revenue_Amount]]/Table2[[#This Row],[Num_Nights]]</f>
        <v>0</v>
      </c>
    </row>
    <row r="1202" spans="1:19" x14ac:dyDescent="0.3">
      <c r="A1202">
        <v>1201</v>
      </c>
      <c r="B1202" t="s">
        <v>37</v>
      </c>
      <c r="C1202" s="9">
        <v>44972</v>
      </c>
      <c r="D1202" s="9">
        <v>44979</v>
      </c>
      <c r="E1202" s="10">
        <v>44937</v>
      </c>
      <c r="F1202" t="s">
        <v>54</v>
      </c>
      <c r="G1202">
        <v>297.38</v>
      </c>
      <c r="H1202">
        <v>2</v>
      </c>
      <c r="I1202">
        <v>0</v>
      </c>
      <c r="J1202" t="s">
        <v>28</v>
      </c>
      <c r="K1202" t="s">
        <v>44</v>
      </c>
      <c r="L1202" t="s">
        <v>21</v>
      </c>
      <c r="M1202" t="s">
        <v>36</v>
      </c>
      <c r="N1202" t="s">
        <v>45</v>
      </c>
      <c r="O1202">
        <f>Table2[[#This Row],[check_out_date]]-Table2[[#This Row],[check_in_date]]</f>
        <v>7</v>
      </c>
      <c r="P1202">
        <f>Table2[[#This Row],[num_adults]]+Table2[[#This Row],[num_children]]</f>
        <v>2</v>
      </c>
      <c r="Q1202" s="3">
        <f>IF(OR(Table2[[#This Row],[booking_status]]="confirmed",Table2[[#This Row],[booking_status]]="checked-out"),Table2[[#This Row],[room_rate_per_night]]*Table2[[#This Row],[Num_Nights]],0)</f>
        <v>2081.66</v>
      </c>
      <c r="R1202" t="str" cm="1">
        <f t="array" ref="R1202">IFERROR(_xlfn.IFS(Table2[[#This Row],[booking_status]]="confirmed","Expected",Table2[[#This Row],[booking_status]]="checked-out","Actual"),"No Revenue")</f>
        <v>Expected</v>
      </c>
      <c r="S1202" s="4">
        <f>Table2[[#This Row],[Revenue_Amount]]/Table2[[#This Row],[Num_Nights]]</f>
        <v>297.38</v>
      </c>
    </row>
    <row r="1203" spans="1:19" x14ac:dyDescent="0.3">
      <c r="A1203">
        <v>1202</v>
      </c>
      <c r="B1203" t="s">
        <v>31</v>
      </c>
      <c r="C1203" s="9">
        <v>45251</v>
      </c>
      <c r="D1203" s="9">
        <v>45257</v>
      </c>
      <c r="E1203" s="10">
        <v>45208</v>
      </c>
      <c r="F1203" t="s">
        <v>49</v>
      </c>
      <c r="G1203">
        <v>116.84</v>
      </c>
      <c r="H1203">
        <v>1</v>
      </c>
      <c r="I1203">
        <v>1</v>
      </c>
      <c r="J1203" t="s">
        <v>28</v>
      </c>
      <c r="K1203" t="s">
        <v>44</v>
      </c>
      <c r="L1203" t="s">
        <v>60</v>
      </c>
      <c r="M1203" t="s">
        <v>22</v>
      </c>
      <c r="N1203" t="s">
        <v>23</v>
      </c>
      <c r="O1203">
        <f>Table2[[#This Row],[check_out_date]]-Table2[[#This Row],[check_in_date]]</f>
        <v>6</v>
      </c>
      <c r="P1203">
        <f>Table2[[#This Row],[num_adults]]+Table2[[#This Row],[num_children]]</f>
        <v>2</v>
      </c>
      <c r="Q1203" s="3">
        <f>IF(OR(Table2[[#This Row],[booking_status]]="confirmed",Table2[[#This Row],[booking_status]]="checked-out"),Table2[[#This Row],[room_rate_per_night]]*Table2[[#This Row],[Num_Nights]],0)</f>
        <v>0</v>
      </c>
      <c r="R1203" t="str" cm="1">
        <f t="array" ref="R1203">IFERROR(_xlfn.IFS(Table2[[#This Row],[booking_status]]="confirmed","Expected",Table2[[#This Row],[booking_status]]="checked-out","Actual"),"No Revenue")</f>
        <v>No Revenue</v>
      </c>
      <c r="S1203" s="4">
        <f>Table2[[#This Row],[Revenue_Amount]]/Table2[[#This Row],[Num_Nights]]</f>
        <v>0</v>
      </c>
    </row>
    <row r="1204" spans="1:19" x14ac:dyDescent="0.3">
      <c r="A1204">
        <v>1203</v>
      </c>
      <c r="B1204" t="s">
        <v>50</v>
      </c>
      <c r="C1204" s="9">
        <v>45158</v>
      </c>
      <c r="D1204" s="9">
        <v>45168</v>
      </c>
      <c r="E1204" s="10">
        <v>45104</v>
      </c>
      <c r="F1204" t="s">
        <v>18</v>
      </c>
      <c r="G1204">
        <v>284.43</v>
      </c>
      <c r="H1204">
        <v>2</v>
      </c>
      <c r="I1204">
        <v>0</v>
      </c>
      <c r="J1204" t="s">
        <v>28</v>
      </c>
      <c r="K1204" t="s">
        <v>29</v>
      </c>
      <c r="L1204" t="s">
        <v>60</v>
      </c>
      <c r="M1204" t="s">
        <v>36</v>
      </c>
      <c r="N1204" t="s">
        <v>45</v>
      </c>
      <c r="O1204">
        <f>Table2[[#This Row],[check_out_date]]-Table2[[#This Row],[check_in_date]]</f>
        <v>10</v>
      </c>
      <c r="P1204">
        <f>Table2[[#This Row],[num_adults]]+Table2[[#This Row],[num_children]]</f>
        <v>2</v>
      </c>
      <c r="Q1204" s="3">
        <f>IF(OR(Table2[[#This Row],[booking_status]]="confirmed",Table2[[#This Row],[booking_status]]="checked-out"),Table2[[#This Row],[room_rate_per_night]]*Table2[[#This Row],[Num_Nights]],0)</f>
        <v>0</v>
      </c>
      <c r="R1204" t="str" cm="1">
        <f t="array" ref="R1204">IFERROR(_xlfn.IFS(Table2[[#This Row],[booking_status]]="confirmed","Expected",Table2[[#This Row],[booking_status]]="checked-out","Actual"),"No Revenue")</f>
        <v>No Revenue</v>
      </c>
      <c r="S1204" s="4">
        <f>Table2[[#This Row],[Revenue_Amount]]/Table2[[#This Row],[Num_Nights]]</f>
        <v>0</v>
      </c>
    </row>
    <row r="1205" spans="1:19" x14ac:dyDescent="0.3">
      <c r="A1205">
        <v>1204</v>
      </c>
      <c r="B1205" t="s">
        <v>50</v>
      </c>
      <c r="C1205" s="9">
        <v>45064</v>
      </c>
      <c r="D1205" s="9">
        <v>45066</v>
      </c>
      <c r="E1205" s="10">
        <v>45017</v>
      </c>
      <c r="F1205" t="s">
        <v>54</v>
      </c>
      <c r="G1205">
        <v>369.38</v>
      </c>
      <c r="H1205">
        <v>2</v>
      </c>
      <c r="I1205">
        <v>3</v>
      </c>
      <c r="J1205" t="s">
        <v>19</v>
      </c>
      <c r="K1205" t="s">
        <v>44</v>
      </c>
      <c r="L1205" t="s">
        <v>21</v>
      </c>
      <c r="M1205" t="s">
        <v>22</v>
      </c>
      <c r="N1205" t="s">
        <v>41</v>
      </c>
      <c r="O1205">
        <f>Table2[[#This Row],[check_out_date]]-Table2[[#This Row],[check_in_date]]</f>
        <v>2</v>
      </c>
      <c r="P1205">
        <f>Table2[[#This Row],[num_adults]]+Table2[[#This Row],[num_children]]</f>
        <v>5</v>
      </c>
      <c r="Q1205" s="3">
        <f>IF(OR(Table2[[#This Row],[booking_status]]="confirmed",Table2[[#This Row],[booking_status]]="checked-out"),Table2[[#This Row],[room_rate_per_night]]*Table2[[#This Row],[Num_Nights]],0)</f>
        <v>738.76</v>
      </c>
      <c r="R1205" t="str" cm="1">
        <f t="array" ref="R1205">IFERROR(_xlfn.IFS(Table2[[#This Row],[booking_status]]="confirmed","Expected",Table2[[#This Row],[booking_status]]="checked-out","Actual"),"No Revenue")</f>
        <v>Expected</v>
      </c>
      <c r="S1205" s="4">
        <f>Table2[[#This Row],[Revenue_Amount]]/Table2[[#This Row],[Num_Nights]]</f>
        <v>369.38</v>
      </c>
    </row>
    <row r="1206" spans="1:19" x14ac:dyDescent="0.3">
      <c r="A1206">
        <v>1205</v>
      </c>
      <c r="B1206" t="s">
        <v>31</v>
      </c>
      <c r="C1206" s="9">
        <v>45052</v>
      </c>
      <c r="D1206" s="9">
        <v>45059</v>
      </c>
      <c r="E1206" s="10">
        <v>45038</v>
      </c>
      <c r="F1206" t="s">
        <v>27</v>
      </c>
      <c r="G1206">
        <v>163.87</v>
      </c>
      <c r="H1206">
        <v>4</v>
      </c>
      <c r="I1206">
        <v>0</v>
      </c>
      <c r="J1206" t="s">
        <v>28</v>
      </c>
      <c r="K1206" t="s">
        <v>66</v>
      </c>
      <c r="L1206" t="s">
        <v>21</v>
      </c>
      <c r="M1206" t="s">
        <v>36</v>
      </c>
      <c r="N1206" t="s">
        <v>30</v>
      </c>
      <c r="O1206">
        <f>Table2[[#This Row],[check_out_date]]-Table2[[#This Row],[check_in_date]]</f>
        <v>7</v>
      </c>
      <c r="P1206">
        <f>Table2[[#This Row],[num_adults]]+Table2[[#This Row],[num_children]]</f>
        <v>4</v>
      </c>
      <c r="Q1206" s="3">
        <f>IF(OR(Table2[[#This Row],[booking_status]]="confirmed",Table2[[#This Row],[booking_status]]="checked-out"),Table2[[#This Row],[room_rate_per_night]]*Table2[[#This Row],[Num_Nights]],0)</f>
        <v>1147.0900000000001</v>
      </c>
      <c r="R1206" t="str" cm="1">
        <f t="array" ref="R1206">IFERROR(_xlfn.IFS(Table2[[#This Row],[booking_status]]="confirmed","Expected",Table2[[#This Row],[booking_status]]="checked-out","Actual"),"No Revenue")</f>
        <v>Expected</v>
      </c>
      <c r="S1206" s="4">
        <f>Table2[[#This Row],[Revenue_Amount]]/Table2[[#This Row],[Num_Nights]]</f>
        <v>163.87000000000003</v>
      </c>
    </row>
    <row r="1207" spans="1:19" x14ac:dyDescent="0.3">
      <c r="A1207">
        <v>1206</v>
      </c>
      <c r="B1207" t="s">
        <v>50</v>
      </c>
      <c r="C1207" s="9">
        <v>45139</v>
      </c>
      <c r="D1207" s="9">
        <v>45141</v>
      </c>
      <c r="E1207" s="10">
        <v>45125</v>
      </c>
      <c r="F1207" t="s">
        <v>18</v>
      </c>
      <c r="G1207">
        <v>286.35000000000002</v>
      </c>
      <c r="H1207">
        <v>1</v>
      </c>
      <c r="I1207">
        <v>0</v>
      </c>
      <c r="J1207" t="s">
        <v>28</v>
      </c>
      <c r="K1207" t="s">
        <v>99</v>
      </c>
      <c r="L1207" t="s">
        <v>60</v>
      </c>
      <c r="M1207" t="s">
        <v>36</v>
      </c>
      <c r="N1207" t="s">
        <v>23</v>
      </c>
      <c r="O1207">
        <f>Table2[[#This Row],[check_out_date]]-Table2[[#This Row],[check_in_date]]</f>
        <v>2</v>
      </c>
      <c r="P1207">
        <f>Table2[[#This Row],[num_adults]]+Table2[[#This Row],[num_children]]</f>
        <v>1</v>
      </c>
      <c r="Q1207" s="3">
        <f>IF(OR(Table2[[#This Row],[booking_status]]="confirmed",Table2[[#This Row],[booking_status]]="checked-out"),Table2[[#This Row],[room_rate_per_night]]*Table2[[#This Row],[Num_Nights]],0)</f>
        <v>0</v>
      </c>
      <c r="R1207" t="str" cm="1">
        <f t="array" ref="R1207">IFERROR(_xlfn.IFS(Table2[[#This Row],[booking_status]]="confirmed","Expected",Table2[[#This Row],[booking_status]]="checked-out","Actual"),"No Revenue")</f>
        <v>No Revenue</v>
      </c>
      <c r="S1207" s="4">
        <f>Table2[[#This Row],[Revenue_Amount]]/Table2[[#This Row],[Num_Nights]]</f>
        <v>0</v>
      </c>
    </row>
    <row r="1208" spans="1:19" x14ac:dyDescent="0.3">
      <c r="A1208">
        <v>1207</v>
      </c>
      <c r="B1208" t="s">
        <v>37</v>
      </c>
      <c r="C1208" s="9">
        <v>45147</v>
      </c>
      <c r="D1208" s="9">
        <v>45157</v>
      </c>
      <c r="E1208" s="10">
        <v>45138</v>
      </c>
      <c r="F1208" t="s">
        <v>49</v>
      </c>
      <c r="G1208">
        <v>124.09</v>
      </c>
      <c r="H1208">
        <v>3</v>
      </c>
      <c r="I1208">
        <v>0</v>
      </c>
      <c r="J1208" t="s">
        <v>55</v>
      </c>
      <c r="K1208" t="s">
        <v>44</v>
      </c>
      <c r="L1208" t="s">
        <v>21</v>
      </c>
      <c r="M1208" t="s">
        <v>22</v>
      </c>
      <c r="N1208" t="s">
        <v>41</v>
      </c>
      <c r="O1208">
        <f>Table2[[#This Row],[check_out_date]]-Table2[[#This Row],[check_in_date]]</f>
        <v>10</v>
      </c>
      <c r="P1208">
        <f>Table2[[#This Row],[num_adults]]+Table2[[#This Row],[num_children]]</f>
        <v>3</v>
      </c>
      <c r="Q1208" s="3">
        <f>IF(OR(Table2[[#This Row],[booking_status]]="confirmed",Table2[[#This Row],[booking_status]]="checked-out"),Table2[[#This Row],[room_rate_per_night]]*Table2[[#This Row],[Num_Nights]],0)</f>
        <v>1240.9000000000001</v>
      </c>
      <c r="R1208" t="str" cm="1">
        <f t="array" ref="R1208">IFERROR(_xlfn.IFS(Table2[[#This Row],[booking_status]]="confirmed","Expected",Table2[[#This Row],[booking_status]]="checked-out","Actual"),"No Revenue")</f>
        <v>Expected</v>
      </c>
      <c r="S1208" s="4">
        <f>Table2[[#This Row],[Revenue_Amount]]/Table2[[#This Row],[Num_Nights]]</f>
        <v>124.09</v>
      </c>
    </row>
    <row r="1209" spans="1:19" hidden="1" x14ac:dyDescent="0.3">
      <c r="A1209">
        <v>1208</v>
      </c>
      <c r="B1209" t="s">
        <v>31</v>
      </c>
      <c r="C1209" s="9">
        <v>45291</v>
      </c>
      <c r="D1209" s="9">
        <v>45300</v>
      </c>
      <c r="E1209" s="10">
        <v>45287</v>
      </c>
      <c r="F1209" t="s">
        <v>54</v>
      </c>
      <c r="G1209">
        <v>330.2</v>
      </c>
      <c r="H1209">
        <v>3</v>
      </c>
      <c r="I1209">
        <v>2</v>
      </c>
      <c r="J1209" t="s">
        <v>35</v>
      </c>
      <c r="K1209" t="s">
        <v>29</v>
      </c>
      <c r="L1209" t="s">
        <v>56</v>
      </c>
      <c r="M1209" t="s">
        <v>36</v>
      </c>
      <c r="N1209" t="s">
        <v>41</v>
      </c>
      <c r="O1209">
        <f>Table2[[#This Row],[check_out_date]]-Table2[[#This Row],[check_in_date]]</f>
        <v>9</v>
      </c>
      <c r="P1209">
        <f>Table2[[#This Row],[num_adults]]+Table2[[#This Row],[num_children]]</f>
        <v>5</v>
      </c>
      <c r="Q1209" s="3">
        <f>IF(OR(Table2[[#This Row],[booking_status]]="confirmed",Table2[[#This Row],[booking_status]]="checked-out"),Table2[[#This Row],[room_rate_per_night]]*Table2[[#This Row],[Num_Nights]],0)</f>
        <v>2971.7999999999997</v>
      </c>
      <c r="R1209" t="str" cm="1">
        <f t="array" ref="R1209">IFERROR(_xlfn.IFS(Table2[[#This Row],[booking_status]]="confirmed","Expected",Table2[[#This Row],[booking_status]]="checked-out","Actual"),"No Revenue")</f>
        <v>Actual</v>
      </c>
      <c r="S1209" s="4">
        <f>Table2[[#This Row],[Revenue_Amount]]/Table2[[#This Row],[Num_Nights]]</f>
        <v>330.2</v>
      </c>
    </row>
    <row r="1210" spans="1:19" x14ac:dyDescent="0.3">
      <c r="A1210">
        <v>1209</v>
      </c>
      <c r="B1210" t="s">
        <v>14</v>
      </c>
      <c r="C1210" s="9">
        <v>45214</v>
      </c>
      <c r="D1210" s="9">
        <v>45223</v>
      </c>
      <c r="E1210" s="10">
        <v>45144</v>
      </c>
      <c r="F1210" t="s">
        <v>27</v>
      </c>
      <c r="G1210">
        <v>139.63</v>
      </c>
      <c r="H1210">
        <v>2</v>
      </c>
      <c r="I1210">
        <v>0</v>
      </c>
      <c r="J1210" t="s">
        <v>28</v>
      </c>
      <c r="K1210" t="s">
        <v>99</v>
      </c>
      <c r="L1210" t="s">
        <v>21</v>
      </c>
      <c r="M1210" t="s">
        <v>22</v>
      </c>
      <c r="N1210" t="s">
        <v>41</v>
      </c>
      <c r="O1210">
        <f>Table2[[#This Row],[check_out_date]]-Table2[[#This Row],[check_in_date]]</f>
        <v>9</v>
      </c>
      <c r="P1210">
        <f>Table2[[#This Row],[num_adults]]+Table2[[#This Row],[num_children]]</f>
        <v>2</v>
      </c>
      <c r="Q1210" s="3">
        <f>IF(OR(Table2[[#This Row],[booking_status]]="confirmed",Table2[[#This Row],[booking_status]]="checked-out"),Table2[[#This Row],[room_rate_per_night]]*Table2[[#This Row],[Num_Nights]],0)</f>
        <v>1256.67</v>
      </c>
      <c r="R1210" t="str" cm="1">
        <f t="array" ref="R1210">IFERROR(_xlfn.IFS(Table2[[#This Row],[booking_status]]="confirmed","Expected",Table2[[#This Row],[booking_status]]="checked-out","Actual"),"No Revenue")</f>
        <v>Expected</v>
      </c>
      <c r="S1210" s="4">
        <f>Table2[[#This Row],[Revenue_Amount]]/Table2[[#This Row],[Num_Nights]]</f>
        <v>139.63</v>
      </c>
    </row>
    <row r="1211" spans="1:19" x14ac:dyDescent="0.3">
      <c r="A1211">
        <v>1210</v>
      </c>
      <c r="B1211" t="s">
        <v>14</v>
      </c>
      <c r="C1211" s="9">
        <v>45088</v>
      </c>
      <c r="D1211" s="9">
        <v>45090</v>
      </c>
      <c r="E1211" s="10">
        <v>45060</v>
      </c>
      <c r="F1211" t="s">
        <v>18</v>
      </c>
      <c r="G1211">
        <v>199.43</v>
      </c>
      <c r="H1211">
        <v>1</v>
      </c>
      <c r="I1211">
        <v>0</v>
      </c>
      <c r="J1211" t="s">
        <v>28</v>
      </c>
      <c r="K1211" t="s">
        <v>20</v>
      </c>
      <c r="L1211" t="s">
        <v>56</v>
      </c>
      <c r="M1211" t="s">
        <v>36</v>
      </c>
      <c r="N1211" t="s">
        <v>41</v>
      </c>
      <c r="O1211">
        <f>Table2[[#This Row],[check_out_date]]-Table2[[#This Row],[check_in_date]]</f>
        <v>2</v>
      </c>
      <c r="P1211">
        <f>Table2[[#This Row],[num_adults]]+Table2[[#This Row],[num_children]]</f>
        <v>1</v>
      </c>
      <c r="Q1211" s="3">
        <f>IF(OR(Table2[[#This Row],[booking_status]]="confirmed",Table2[[#This Row],[booking_status]]="checked-out"),Table2[[#This Row],[room_rate_per_night]]*Table2[[#This Row],[Num_Nights]],0)</f>
        <v>398.86</v>
      </c>
      <c r="R1211" t="str" cm="1">
        <f t="array" ref="R1211">IFERROR(_xlfn.IFS(Table2[[#This Row],[booking_status]]="confirmed","Expected",Table2[[#This Row],[booking_status]]="checked-out","Actual"),"No Revenue")</f>
        <v>Actual</v>
      </c>
      <c r="S1211" s="4">
        <f>Table2[[#This Row],[Revenue_Amount]]/Table2[[#This Row],[Num_Nights]]</f>
        <v>199.43</v>
      </c>
    </row>
    <row r="1212" spans="1:19" x14ac:dyDescent="0.3">
      <c r="A1212">
        <v>1211</v>
      </c>
      <c r="B1212" t="s">
        <v>50</v>
      </c>
      <c r="C1212" s="9">
        <v>45239</v>
      </c>
      <c r="D1212" s="9">
        <v>45245</v>
      </c>
      <c r="E1212" s="10">
        <v>45188</v>
      </c>
      <c r="F1212" t="s">
        <v>27</v>
      </c>
      <c r="G1212">
        <v>189.05</v>
      </c>
      <c r="H1212">
        <v>2</v>
      </c>
      <c r="I1212">
        <v>1</v>
      </c>
      <c r="J1212" t="s">
        <v>55</v>
      </c>
      <c r="K1212" t="s">
        <v>29</v>
      </c>
      <c r="L1212" t="s">
        <v>60</v>
      </c>
      <c r="M1212" t="s">
        <v>22</v>
      </c>
      <c r="N1212" t="s">
        <v>41</v>
      </c>
      <c r="O1212">
        <f>Table2[[#This Row],[check_out_date]]-Table2[[#This Row],[check_in_date]]</f>
        <v>6</v>
      </c>
      <c r="P1212">
        <f>Table2[[#This Row],[num_adults]]+Table2[[#This Row],[num_children]]</f>
        <v>3</v>
      </c>
      <c r="Q1212" s="3">
        <f>IF(OR(Table2[[#This Row],[booking_status]]="confirmed",Table2[[#This Row],[booking_status]]="checked-out"),Table2[[#This Row],[room_rate_per_night]]*Table2[[#This Row],[Num_Nights]],0)</f>
        <v>0</v>
      </c>
      <c r="R1212" t="str" cm="1">
        <f t="array" ref="R1212">IFERROR(_xlfn.IFS(Table2[[#This Row],[booking_status]]="confirmed","Expected",Table2[[#This Row],[booking_status]]="checked-out","Actual"),"No Revenue")</f>
        <v>No Revenue</v>
      </c>
      <c r="S1212" s="4">
        <f>Table2[[#This Row],[Revenue_Amount]]/Table2[[#This Row],[Num_Nights]]</f>
        <v>0</v>
      </c>
    </row>
    <row r="1213" spans="1:19" hidden="1" x14ac:dyDescent="0.3">
      <c r="A1213">
        <v>1212</v>
      </c>
      <c r="B1213" t="s">
        <v>37</v>
      </c>
      <c r="C1213" s="9">
        <v>45069</v>
      </c>
      <c r="D1213" s="9">
        <v>45079</v>
      </c>
      <c r="E1213" s="10">
        <v>45059</v>
      </c>
      <c r="F1213" t="s">
        <v>18</v>
      </c>
      <c r="G1213">
        <v>235.82</v>
      </c>
      <c r="H1213">
        <v>2</v>
      </c>
      <c r="I1213">
        <v>0</v>
      </c>
      <c r="J1213" t="s">
        <v>35</v>
      </c>
      <c r="K1213" t="s">
        <v>99</v>
      </c>
      <c r="L1213" t="s">
        <v>21</v>
      </c>
      <c r="M1213" t="s">
        <v>36</v>
      </c>
      <c r="N1213" t="s">
        <v>95</v>
      </c>
      <c r="O1213">
        <f>Table2[[#This Row],[check_out_date]]-Table2[[#This Row],[check_in_date]]</f>
        <v>10</v>
      </c>
      <c r="P1213">
        <f>Table2[[#This Row],[num_adults]]+Table2[[#This Row],[num_children]]</f>
        <v>2</v>
      </c>
      <c r="Q1213" s="3">
        <f>IF(OR(Table2[[#This Row],[booking_status]]="confirmed",Table2[[#This Row],[booking_status]]="checked-out"),Table2[[#This Row],[room_rate_per_night]]*Table2[[#This Row],[Num_Nights]],0)</f>
        <v>2358.1999999999998</v>
      </c>
      <c r="R1213" t="str" cm="1">
        <f t="array" ref="R1213">IFERROR(_xlfn.IFS(Table2[[#This Row],[booking_status]]="confirmed","Expected",Table2[[#This Row],[booking_status]]="checked-out","Actual"),"No Revenue")</f>
        <v>Expected</v>
      </c>
      <c r="S1213" s="4">
        <f>Table2[[#This Row],[Revenue_Amount]]/Table2[[#This Row],[Num_Nights]]</f>
        <v>235.82</v>
      </c>
    </row>
    <row r="1214" spans="1:19" x14ac:dyDescent="0.3">
      <c r="A1214">
        <v>1213</v>
      </c>
      <c r="B1214" t="s">
        <v>31</v>
      </c>
      <c r="C1214" s="9">
        <v>45187</v>
      </c>
      <c r="D1214" s="9">
        <v>45194</v>
      </c>
      <c r="E1214" s="10">
        <v>45172</v>
      </c>
      <c r="F1214" t="s">
        <v>49</v>
      </c>
      <c r="G1214">
        <v>112.65</v>
      </c>
      <c r="H1214">
        <v>2</v>
      </c>
      <c r="I1214">
        <v>2</v>
      </c>
      <c r="J1214" t="s">
        <v>94</v>
      </c>
      <c r="K1214" t="s">
        <v>29</v>
      </c>
      <c r="L1214" t="s">
        <v>21</v>
      </c>
      <c r="M1214" t="s">
        <v>36</v>
      </c>
      <c r="N1214" t="s">
        <v>95</v>
      </c>
      <c r="O1214">
        <f>Table2[[#This Row],[check_out_date]]-Table2[[#This Row],[check_in_date]]</f>
        <v>7</v>
      </c>
      <c r="P1214">
        <f>Table2[[#This Row],[num_adults]]+Table2[[#This Row],[num_children]]</f>
        <v>4</v>
      </c>
      <c r="Q1214" s="3">
        <f>IF(OR(Table2[[#This Row],[booking_status]]="confirmed",Table2[[#This Row],[booking_status]]="checked-out"),Table2[[#This Row],[room_rate_per_night]]*Table2[[#This Row],[Num_Nights]],0)</f>
        <v>788.55000000000007</v>
      </c>
      <c r="R1214" t="str" cm="1">
        <f t="array" ref="R1214">IFERROR(_xlfn.IFS(Table2[[#This Row],[booking_status]]="confirmed","Expected",Table2[[#This Row],[booking_status]]="checked-out","Actual"),"No Revenue")</f>
        <v>Expected</v>
      </c>
      <c r="S1214" s="4">
        <f>Table2[[#This Row],[Revenue_Amount]]/Table2[[#This Row],[Num_Nights]]</f>
        <v>112.65</v>
      </c>
    </row>
    <row r="1215" spans="1:19" x14ac:dyDescent="0.3">
      <c r="A1215">
        <v>1214</v>
      </c>
      <c r="B1215" t="s">
        <v>50</v>
      </c>
      <c r="C1215" s="9">
        <v>45283</v>
      </c>
      <c r="D1215" s="9">
        <v>45292</v>
      </c>
      <c r="E1215" s="10">
        <v>45244</v>
      </c>
      <c r="F1215" t="s">
        <v>27</v>
      </c>
      <c r="G1215">
        <v>159.09</v>
      </c>
      <c r="H1215">
        <v>1</v>
      </c>
      <c r="I1215">
        <v>1</v>
      </c>
      <c r="J1215" t="s">
        <v>28</v>
      </c>
      <c r="K1215" t="s">
        <v>29</v>
      </c>
      <c r="L1215" t="s">
        <v>21</v>
      </c>
      <c r="M1215" t="s">
        <v>22</v>
      </c>
      <c r="N1215" t="s">
        <v>41</v>
      </c>
      <c r="O1215">
        <f>Table2[[#This Row],[check_out_date]]-Table2[[#This Row],[check_in_date]]</f>
        <v>9</v>
      </c>
      <c r="P1215">
        <f>Table2[[#This Row],[num_adults]]+Table2[[#This Row],[num_children]]</f>
        <v>2</v>
      </c>
      <c r="Q1215" s="3">
        <f>IF(OR(Table2[[#This Row],[booking_status]]="confirmed",Table2[[#This Row],[booking_status]]="checked-out"),Table2[[#This Row],[room_rate_per_night]]*Table2[[#This Row],[Num_Nights]],0)</f>
        <v>1431.81</v>
      </c>
      <c r="R1215" t="str" cm="1">
        <f t="array" ref="R1215">IFERROR(_xlfn.IFS(Table2[[#This Row],[booking_status]]="confirmed","Expected",Table2[[#This Row],[booking_status]]="checked-out","Actual"),"No Revenue")</f>
        <v>Expected</v>
      </c>
      <c r="S1215" s="4">
        <f>Table2[[#This Row],[Revenue_Amount]]/Table2[[#This Row],[Num_Nights]]</f>
        <v>159.09</v>
      </c>
    </row>
    <row r="1216" spans="1:19" x14ac:dyDescent="0.3">
      <c r="A1216">
        <v>1215</v>
      </c>
      <c r="B1216" t="s">
        <v>31</v>
      </c>
      <c r="C1216" s="9">
        <v>44968</v>
      </c>
      <c r="D1216" s="9">
        <v>44970</v>
      </c>
      <c r="E1216" s="10">
        <v>44959</v>
      </c>
      <c r="F1216" t="s">
        <v>27</v>
      </c>
      <c r="G1216">
        <v>109.7</v>
      </c>
      <c r="H1216">
        <v>2</v>
      </c>
      <c r="I1216">
        <v>0</v>
      </c>
      <c r="J1216" t="s">
        <v>55</v>
      </c>
      <c r="K1216" t="s">
        <v>20</v>
      </c>
      <c r="L1216" t="s">
        <v>21</v>
      </c>
      <c r="M1216" t="s">
        <v>36</v>
      </c>
      <c r="N1216" t="s">
        <v>45</v>
      </c>
      <c r="O1216">
        <f>Table2[[#This Row],[check_out_date]]-Table2[[#This Row],[check_in_date]]</f>
        <v>2</v>
      </c>
      <c r="P1216">
        <f>Table2[[#This Row],[num_adults]]+Table2[[#This Row],[num_children]]</f>
        <v>2</v>
      </c>
      <c r="Q1216" s="3">
        <f>IF(OR(Table2[[#This Row],[booking_status]]="confirmed",Table2[[#This Row],[booking_status]]="checked-out"),Table2[[#This Row],[room_rate_per_night]]*Table2[[#This Row],[Num_Nights]],0)</f>
        <v>219.4</v>
      </c>
      <c r="R1216" t="str" cm="1">
        <f t="array" ref="R1216">IFERROR(_xlfn.IFS(Table2[[#This Row],[booking_status]]="confirmed","Expected",Table2[[#This Row],[booking_status]]="checked-out","Actual"),"No Revenue")</f>
        <v>Expected</v>
      </c>
      <c r="S1216" s="4">
        <f>Table2[[#This Row],[Revenue_Amount]]/Table2[[#This Row],[Num_Nights]]</f>
        <v>109.7</v>
      </c>
    </row>
    <row r="1217" spans="1:19" x14ac:dyDescent="0.3">
      <c r="A1217">
        <v>1216</v>
      </c>
      <c r="B1217" t="s">
        <v>14</v>
      </c>
      <c r="C1217" s="9">
        <v>45003</v>
      </c>
      <c r="D1217" s="9">
        <v>45010</v>
      </c>
      <c r="E1217" s="10">
        <v>44979</v>
      </c>
      <c r="F1217" t="s">
        <v>27</v>
      </c>
      <c r="G1217">
        <v>179.23</v>
      </c>
      <c r="H1217">
        <v>1</v>
      </c>
      <c r="I1217">
        <v>0</v>
      </c>
      <c r="J1217" t="s">
        <v>19</v>
      </c>
      <c r="K1217" t="s">
        <v>44</v>
      </c>
      <c r="L1217" t="s">
        <v>21</v>
      </c>
      <c r="M1217" t="s">
        <v>36</v>
      </c>
      <c r="N1217" t="s">
        <v>41</v>
      </c>
      <c r="O1217">
        <f>Table2[[#This Row],[check_out_date]]-Table2[[#This Row],[check_in_date]]</f>
        <v>7</v>
      </c>
      <c r="P1217">
        <f>Table2[[#This Row],[num_adults]]+Table2[[#This Row],[num_children]]</f>
        <v>1</v>
      </c>
      <c r="Q1217" s="3">
        <f>IF(OR(Table2[[#This Row],[booking_status]]="confirmed",Table2[[#This Row],[booking_status]]="checked-out"),Table2[[#This Row],[room_rate_per_night]]*Table2[[#This Row],[Num_Nights]],0)</f>
        <v>1254.6099999999999</v>
      </c>
      <c r="R1217" t="str" cm="1">
        <f t="array" ref="R1217">IFERROR(_xlfn.IFS(Table2[[#This Row],[booking_status]]="confirmed","Expected",Table2[[#This Row],[booking_status]]="checked-out","Actual"),"No Revenue")</f>
        <v>Expected</v>
      </c>
      <c r="S1217" s="4">
        <f>Table2[[#This Row],[Revenue_Amount]]/Table2[[#This Row],[Num_Nights]]</f>
        <v>179.23</v>
      </c>
    </row>
    <row r="1218" spans="1:19" hidden="1" x14ac:dyDescent="0.3">
      <c r="A1218">
        <v>1217</v>
      </c>
      <c r="B1218" t="s">
        <v>37</v>
      </c>
      <c r="C1218" s="9">
        <v>45141</v>
      </c>
      <c r="D1218" s="9">
        <v>45143</v>
      </c>
      <c r="E1218" s="10">
        <v>45133</v>
      </c>
      <c r="F1218" t="s">
        <v>27</v>
      </c>
      <c r="G1218">
        <v>193.32</v>
      </c>
      <c r="H1218">
        <v>2</v>
      </c>
      <c r="I1218">
        <v>0</v>
      </c>
      <c r="J1218" t="s">
        <v>35</v>
      </c>
      <c r="K1218" t="s">
        <v>44</v>
      </c>
      <c r="L1218" t="s">
        <v>60</v>
      </c>
      <c r="M1218" t="s">
        <v>22</v>
      </c>
      <c r="N1218" t="s">
        <v>45</v>
      </c>
      <c r="O1218">
        <f>Table2[[#This Row],[check_out_date]]-Table2[[#This Row],[check_in_date]]</f>
        <v>2</v>
      </c>
      <c r="P1218">
        <f>Table2[[#This Row],[num_adults]]+Table2[[#This Row],[num_children]]</f>
        <v>2</v>
      </c>
      <c r="Q1218" s="3">
        <f>IF(OR(Table2[[#This Row],[booking_status]]="confirmed",Table2[[#This Row],[booking_status]]="checked-out"),Table2[[#This Row],[room_rate_per_night]]*Table2[[#This Row],[Num_Nights]],0)</f>
        <v>0</v>
      </c>
      <c r="R1218" t="str" cm="1">
        <f t="array" ref="R1218">IFERROR(_xlfn.IFS(Table2[[#This Row],[booking_status]]="confirmed","Expected",Table2[[#This Row],[booking_status]]="checked-out","Actual"),"No Revenue")</f>
        <v>No Revenue</v>
      </c>
      <c r="S1218" s="4">
        <f>Table2[[#This Row],[Revenue_Amount]]/Table2[[#This Row],[Num_Nights]]</f>
        <v>0</v>
      </c>
    </row>
    <row r="1219" spans="1:19" x14ac:dyDescent="0.3">
      <c r="A1219">
        <v>1218</v>
      </c>
      <c r="B1219" t="s">
        <v>50</v>
      </c>
      <c r="C1219" s="9">
        <v>44999</v>
      </c>
      <c r="D1219" s="9">
        <v>45002</v>
      </c>
      <c r="E1219" s="10">
        <v>44990</v>
      </c>
      <c r="F1219" t="s">
        <v>54</v>
      </c>
      <c r="G1219">
        <v>427.18</v>
      </c>
      <c r="H1219">
        <v>4</v>
      </c>
      <c r="I1219">
        <v>0</v>
      </c>
      <c r="J1219" t="s">
        <v>28</v>
      </c>
      <c r="K1219" t="s">
        <v>44</v>
      </c>
      <c r="L1219" t="s">
        <v>21</v>
      </c>
      <c r="M1219" t="s">
        <v>36</v>
      </c>
      <c r="N1219" t="s">
        <v>45</v>
      </c>
      <c r="O1219">
        <f>Table2[[#This Row],[check_out_date]]-Table2[[#This Row],[check_in_date]]</f>
        <v>3</v>
      </c>
      <c r="P1219">
        <f>Table2[[#This Row],[num_adults]]+Table2[[#This Row],[num_children]]</f>
        <v>4</v>
      </c>
      <c r="Q1219" s="3">
        <f>IF(OR(Table2[[#This Row],[booking_status]]="confirmed",Table2[[#This Row],[booking_status]]="checked-out"),Table2[[#This Row],[room_rate_per_night]]*Table2[[#This Row],[Num_Nights]],0)</f>
        <v>1281.54</v>
      </c>
      <c r="R1219" t="str" cm="1">
        <f t="array" ref="R1219">IFERROR(_xlfn.IFS(Table2[[#This Row],[booking_status]]="confirmed","Expected",Table2[[#This Row],[booking_status]]="checked-out","Actual"),"No Revenue")</f>
        <v>Expected</v>
      </c>
      <c r="S1219" s="4">
        <f>Table2[[#This Row],[Revenue_Amount]]/Table2[[#This Row],[Num_Nights]]</f>
        <v>427.18</v>
      </c>
    </row>
    <row r="1220" spans="1:19" x14ac:dyDescent="0.3">
      <c r="A1220">
        <v>1219</v>
      </c>
      <c r="B1220" t="s">
        <v>31</v>
      </c>
      <c r="C1220" s="9">
        <v>45199</v>
      </c>
      <c r="D1220" s="9">
        <v>45209</v>
      </c>
      <c r="E1220" s="10">
        <v>45187</v>
      </c>
      <c r="F1220" t="s">
        <v>18</v>
      </c>
      <c r="G1220">
        <v>192.98</v>
      </c>
      <c r="H1220">
        <v>1</v>
      </c>
      <c r="I1220">
        <v>1</v>
      </c>
      <c r="J1220" t="s">
        <v>19</v>
      </c>
      <c r="K1220" t="s">
        <v>20</v>
      </c>
      <c r="L1220" t="s">
        <v>56</v>
      </c>
      <c r="M1220" t="s">
        <v>36</v>
      </c>
      <c r="N1220" t="s">
        <v>41</v>
      </c>
      <c r="O1220">
        <f>Table2[[#This Row],[check_out_date]]-Table2[[#This Row],[check_in_date]]</f>
        <v>10</v>
      </c>
      <c r="P1220">
        <f>Table2[[#This Row],[num_adults]]+Table2[[#This Row],[num_children]]</f>
        <v>2</v>
      </c>
      <c r="Q1220" s="3">
        <f>IF(OR(Table2[[#This Row],[booking_status]]="confirmed",Table2[[#This Row],[booking_status]]="checked-out"),Table2[[#This Row],[room_rate_per_night]]*Table2[[#This Row],[Num_Nights]],0)</f>
        <v>1929.8</v>
      </c>
      <c r="R1220" t="str" cm="1">
        <f t="array" ref="R1220">IFERROR(_xlfn.IFS(Table2[[#This Row],[booking_status]]="confirmed","Expected",Table2[[#This Row],[booking_status]]="checked-out","Actual"),"No Revenue")</f>
        <v>Actual</v>
      </c>
      <c r="S1220" s="4">
        <f>Table2[[#This Row],[Revenue_Amount]]/Table2[[#This Row],[Num_Nights]]</f>
        <v>192.98</v>
      </c>
    </row>
    <row r="1221" spans="1:19" x14ac:dyDescent="0.3">
      <c r="A1221">
        <v>1220</v>
      </c>
      <c r="B1221" t="s">
        <v>50</v>
      </c>
      <c r="C1221" s="9">
        <v>45213</v>
      </c>
      <c r="D1221" s="9">
        <v>45215</v>
      </c>
      <c r="E1221" s="10">
        <v>45189</v>
      </c>
      <c r="F1221" t="s">
        <v>54</v>
      </c>
      <c r="G1221">
        <v>603.48</v>
      </c>
      <c r="H1221">
        <v>1</v>
      </c>
      <c r="I1221">
        <v>0</v>
      </c>
      <c r="J1221" t="s">
        <v>94</v>
      </c>
      <c r="K1221" t="s">
        <v>44</v>
      </c>
      <c r="L1221" t="s">
        <v>21</v>
      </c>
      <c r="M1221" t="s">
        <v>36</v>
      </c>
      <c r="N1221" t="s">
        <v>23</v>
      </c>
      <c r="O1221">
        <f>Table2[[#This Row],[check_out_date]]-Table2[[#This Row],[check_in_date]]</f>
        <v>2</v>
      </c>
      <c r="P1221">
        <f>Table2[[#This Row],[num_adults]]+Table2[[#This Row],[num_children]]</f>
        <v>1</v>
      </c>
      <c r="Q1221" s="3">
        <f>IF(OR(Table2[[#This Row],[booking_status]]="confirmed",Table2[[#This Row],[booking_status]]="checked-out"),Table2[[#This Row],[room_rate_per_night]]*Table2[[#This Row],[Num_Nights]],0)</f>
        <v>1206.96</v>
      </c>
      <c r="R1221" t="str" cm="1">
        <f t="array" ref="R1221">IFERROR(_xlfn.IFS(Table2[[#This Row],[booking_status]]="confirmed","Expected",Table2[[#This Row],[booking_status]]="checked-out","Actual"),"No Revenue")</f>
        <v>Expected</v>
      </c>
      <c r="S1221" s="4">
        <f>Table2[[#This Row],[Revenue_Amount]]/Table2[[#This Row],[Num_Nights]]</f>
        <v>603.48</v>
      </c>
    </row>
    <row r="1222" spans="1:19" x14ac:dyDescent="0.3">
      <c r="A1222">
        <v>1221</v>
      </c>
      <c r="B1222" t="s">
        <v>50</v>
      </c>
      <c r="C1222" s="9">
        <v>45138</v>
      </c>
      <c r="D1222" s="9">
        <v>45139</v>
      </c>
      <c r="E1222" s="10">
        <v>45074</v>
      </c>
      <c r="F1222" t="s">
        <v>27</v>
      </c>
      <c r="G1222">
        <v>194.48</v>
      </c>
      <c r="H1222">
        <v>1</v>
      </c>
      <c r="I1222">
        <v>0</v>
      </c>
      <c r="J1222" t="s">
        <v>28</v>
      </c>
      <c r="K1222" t="s">
        <v>44</v>
      </c>
      <c r="L1222" t="s">
        <v>56</v>
      </c>
      <c r="M1222" t="s">
        <v>22</v>
      </c>
      <c r="N1222" t="s">
        <v>41</v>
      </c>
      <c r="O1222">
        <f>Table2[[#This Row],[check_out_date]]-Table2[[#This Row],[check_in_date]]</f>
        <v>1</v>
      </c>
      <c r="P1222">
        <f>Table2[[#This Row],[num_adults]]+Table2[[#This Row],[num_children]]</f>
        <v>1</v>
      </c>
      <c r="Q1222" s="3">
        <f>IF(OR(Table2[[#This Row],[booking_status]]="confirmed",Table2[[#This Row],[booking_status]]="checked-out"),Table2[[#This Row],[room_rate_per_night]]*Table2[[#This Row],[Num_Nights]],0)</f>
        <v>194.48</v>
      </c>
      <c r="R1222" t="str" cm="1">
        <f t="array" ref="R1222">IFERROR(_xlfn.IFS(Table2[[#This Row],[booking_status]]="confirmed","Expected",Table2[[#This Row],[booking_status]]="checked-out","Actual"),"No Revenue")</f>
        <v>Actual</v>
      </c>
      <c r="S1222" s="4">
        <f>Table2[[#This Row],[Revenue_Amount]]/Table2[[#This Row],[Num_Nights]]</f>
        <v>194.48</v>
      </c>
    </row>
    <row r="1223" spans="1:19" x14ac:dyDescent="0.3">
      <c r="A1223">
        <v>1222</v>
      </c>
      <c r="B1223" t="s">
        <v>31</v>
      </c>
      <c r="C1223" s="9">
        <v>45052</v>
      </c>
      <c r="D1223" s="9">
        <v>45058</v>
      </c>
      <c r="E1223" s="10">
        <v>44987</v>
      </c>
      <c r="F1223" t="s">
        <v>27</v>
      </c>
      <c r="G1223">
        <v>139.93</v>
      </c>
      <c r="H1223">
        <v>2</v>
      </c>
      <c r="I1223">
        <v>2</v>
      </c>
      <c r="J1223" t="s">
        <v>28</v>
      </c>
      <c r="K1223" t="s">
        <v>44</v>
      </c>
      <c r="L1223" t="s">
        <v>21</v>
      </c>
      <c r="M1223" t="s">
        <v>36</v>
      </c>
      <c r="N1223" t="s">
        <v>41</v>
      </c>
      <c r="O1223">
        <f>Table2[[#This Row],[check_out_date]]-Table2[[#This Row],[check_in_date]]</f>
        <v>6</v>
      </c>
      <c r="P1223">
        <f>Table2[[#This Row],[num_adults]]+Table2[[#This Row],[num_children]]</f>
        <v>4</v>
      </c>
      <c r="Q1223" s="3">
        <f>IF(OR(Table2[[#This Row],[booking_status]]="confirmed",Table2[[#This Row],[booking_status]]="checked-out"),Table2[[#This Row],[room_rate_per_night]]*Table2[[#This Row],[Num_Nights]],0)</f>
        <v>839.58</v>
      </c>
      <c r="R1223" t="str" cm="1">
        <f t="array" ref="R1223">IFERROR(_xlfn.IFS(Table2[[#This Row],[booking_status]]="confirmed","Expected",Table2[[#This Row],[booking_status]]="checked-out","Actual"),"No Revenue")</f>
        <v>Expected</v>
      </c>
      <c r="S1223" s="4">
        <f>Table2[[#This Row],[Revenue_Amount]]/Table2[[#This Row],[Num_Nights]]</f>
        <v>139.93</v>
      </c>
    </row>
    <row r="1224" spans="1:19" x14ac:dyDescent="0.3">
      <c r="A1224">
        <v>1223</v>
      </c>
      <c r="B1224" t="s">
        <v>37</v>
      </c>
      <c r="C1224" s="9">
        <v>45273</v>
      </c>
      <c r="D1224" s="9">
        <v>45280</v>
      </c>
      <c r="E1224" s="10">
        <v>45239</v>
      </c>
      <c r="F1224" t="s">
        <v>49</v>
      </c>
      <c r="G1224">
        <v>116.36</v>
      </c>
      <c r="H1224">
        <v>4</v>
      </c>
      <c r="I1224">
        <v>2</v>
      </c>
      <c r="J1224" t="s">
        <v>28</v>
      </c>
      <c r="K1224" t="s">
        <v>20</v>
      </c>
      <c r="L1224" t="s">
        <v>60</v>
      </c>
      <c r="M1224" t="s">
        <v>36</v>
      </c>
      <c r="N1224" t="s">
        <v>23</v>
      </c>
      <c r="O1224">
        <f>Table2[[#This Row],[check_out_date]]-Table2[[#This Row],[check_in_date]]</f>
        <v>7</v>
      </c>
      <c r="P1224">
        <f>Table2[[#This Row],[num_adults]]+Table2[[#This Row],[num_children]]</f>
        <v>6</v>
      </c>
      <c r="Q1224" s="3">
        <f>IF(OR(Table2[[#This Row],[booking_status]]="confirmed",Table2[[#This Row],[booking_status]]="checked-out"),Table2[[#This Row],[room_rate_per_night]]*Table2[[#This Row],[Num_Nights]],0)</f>
        <v>0</v>
      </c>
      <c r="R1224" t="str" cm="1">
        <f t="array" ref="R1224">IFERROR(_xlfn.IFS(Table2[[#This Row],[booking_status]]="confirmed","Expected",Table2[[#This Row],[booking_status]]="checked-out","Actual"),"No Revenue")</f>
        <v>No Revenue</v>
      </c>
      <c r="S1224" s="4">
        <f>Table2[[#This Row],[Revenue_Amount]]/Table2[[#This Row],[Num_Nights]]</f>
        <v>0</v>
      </c>
    </row>
    <row r="1225" spans="1:19" x14ac:dyDescent="0.3">
      <c r="A1225">
        <v>1224</v>
      </c>
      <c r="B1225" t="s">
        <v>14</v>
      </c>
      <c r="C1225" s="9">
        <v>44948</v>
      </c>
      <c r="D1225" s="9">
        <v>44961</v>
      </c>
      <c r="E1225" s="10">
        <v>44898</v>
      </c>
      <c r="F1225" t="s">
        <v>18</v>
      </c>
      <c r="G1225">
        <v>199.59</v>
      </c>
      <c r="H1225">
        <v>2</v>
      </c>
      <c r="I1225">
        <v>0</v>
      </c>
      <c r="J1225" t="s">
        <v>28</v>
      </c>
      <c r="K1225" t="s">
        <v>20</v>
      </c>
      <c r="L1225" t="s">
        <v>21</v>
      </c>
      <c r="M1225" t="s">
        <v>36</v>
      </c>
      <c r="N1225" t="s">
        <v>41</v>
      </c>
      <c r="O1225">
        <f>Table2[[#This Row],[check_out_date]]-Table2[[#This Row],[check_in_date]]</f>
        <v>13</v>
      </c>
      <c r="P1225">
        <f>Table2[[#This Row],[num_adults]]+Table2[[#This Row],[num_children]]</f>
        <v>2</v>
      </c>
      <c r="Q1225" s="3">
        <f>IF(OR(Table2[[#This Row],[booking_status]]="confirmed",Table2[[#This Row],[booking_status]]="checked-out"),Table2[[#This Row],[room_rate_per_night]]*Table2[[#This Row],[Num_Nights]],0)</f>
        <v>2594.67</v>
      </c>
      <c r="R1225" t="str" cm="1">
        <f t="array" ref="R1225">IFERROR(_xlfn.IFS(Table2[[#This Row],[booking_status]]="confirmed","Expected",Table2[[#This Row],[booking_status]]="checked-out","Actual"),"No Revenue")</f>
        <v>Expected</v>
      </c>
      <c r="S1225" s="4">
        <f>Table2[[#This Row],[Revenue_Amount]]/Table2[[#This Row],[Num_Nights]]</f>
        <v>199.59</v>
      </c>
    </row>
    <row r="1226" spans="1:19" x14ac:dyDescent="0.3">
      <c r="A1226">
        <v>1225</v>
      </c>
      <c r="B1226" t="s">
        <v>14</v>
      </c>
      <c r="C1226" s="9">
        <v>45163</v>
      </c>
      <c r="D1226" s="9">
        <v>45171</v>
      </c>
      <c r="E1226" s="10">
        <v>45114</v>
      </c>
      <c r="F1226" t="s">
        <v>27</v>
      </c>
      <c r="G1226">
        <v>122.37</v>
      </c>
      <c r="H1226">
        <v>4</v>
      </c>
      <c r="I1226">
        <v>1</v>
      </c>
      <c r="J1226" t="s">
        <v>28</v>
      </c>
      <c r="K1226" t="s">
        <v>44</v>
      </c>
      <c r="L1226" t="s">
        <v>21</v>
      </c>
      <c r="M1226" t="s">
        <v>36</v>
      </c>
      <c r="N1226" t="s">
        <v>41</v>
      </c>
      <c r="O1226">
        <f>Table2[[#This Row],[check_out_date]]-Table2[[#This Row],[check_in_date]]</f>
        <v>8</v>
      </c>
      <c r="P1226">
        <f>Table2[[#This Row],[num_adults]]+Table2[[#This Row],[num_children]]</f>
        <v>5</v>
      </c>
      <c r="Q1226" s="3">
        <f>IF(OR(Table2[[#This Row],[booking_status]]="confirmed",Table2[[#This Row],[booking_status]]="checked-out"),Table2[[#This Row],[room_rate_per_night]]*Table2[[#This Row],[Num_Nights]],0)</f>
        <v>978.96</v>
      </c>
      <c r="R1226" t="str" cm="1">
        <f t="array" ref="R1226">IFERROR(_xlfn.IFS(Table2[[#This Row],[booking_status]]="confirmed","Expected",Table2[[#This Row],[booking_status]]="checked-out","Actual"),"No Revenue")</f>
        <v>Expected</v>
      </c>
      <c r="S1226" s="4">
        <f>Table2[[#This Row],[Revenue_Amount]]/Table2[[#This Row],[Num_Nights]]</f>
        <v>122.37</v>
      </c>
    </row>
    <row r="1227" spans="1:19" x14ac:dyDescent="0.3">
      <c r="A1227">
        <v>1226</v>
      </c>
      <c r="B1227" t="s">
        <v>31</v>
      </c>
      <c r="C1227" s="9">
        <v>45079</v>
      </c>
      <c r="D1227" s="9">
        <v>45085</v>
      </c>
      <c r="E1227" s="10">
        <v>45075</v>
      </c>
      <c r="F1227" t="s">
        <v>18</v>
      </c>
      <c r="G1227">
        <v>169.95</v>
      </c>
      <c r="H1227">
        <v>4</v>
      </c>
      <c r="I1227">
        <v>0</v>
      </c>
      <c r="J1227" t="s">
        <v>28</v>
      </c>
      <c r="K1227" t="s">
        <v>29</v>
      </c>
      <c r="L1227" t="s">
        <v>70</v>
      </c>
      <c r="M1227" t="s">
        <v>36</v>
      </c>
      <c r="N1227" t="s">
        <v>41</v>
      </c>
      <c r="O1227">
        <f>Table2[[#This Row],[check_out_date]]-Table2[[#This Row],[check_in_date]]</f>
        <v>6</v>
      </c>
      <c r="P1227">
        <f>Table2[[#This Row],[num_adults]]+Table2[[#This Row],[num_children]]</f>
        <v>4</v>
      </c>
      <c r="Q1227" s="3">
        <f>IF(OR(Table2[[#This Row],[booking_status]]="confirmed",Table2[[#This Row],[booking_status]]="checked-out"),Table2[[#This Row],[room_rate_per_night]]*Table2[[#This Row],[Num_Nights]],0)</f>
        <v>0</v>
      </c>
      <c r="R1227" t="str" cm="1">
        <f t="array" ref="R1227">IFERROR(_xlfn.IFS(Table2[[#This Row],[booking_status]]="confirmed","Expected",Table2[[#This Row],[booking_status]]="checked-out","Actual"),"No Revenue")</f>
        <v>No Revenue</v>
      </c>
      <c r="S1227" s="4">
        <f>Table2[[#This Row],[Revenue_Amount]]/Table2[[#This Row],[Num_Nights]]</f>
        <v>0</v>
      </c>
    </row>
    <row r="1228" spans="1:19" hidden="1" x14ac:dyDescent="0.3">
      <c r="A1228">
        <v>1227</v>
      </c>
      <c r="B1228" t="s">
        <v>50</v>
      </c>
      <c r="C1228" s="9">
        <v>45288</v>
      </c>
      <c r="D1228" s="9">
        <v>45293</v>
      </c>
      <c r="E1228" s="10">
        <v>45255</v>
      </c>
      <c r="F1228" t="s">
        <v>27</v>
      </c>
      <c r="G1228">
        <v>168.24</v>
      </c>
      <c r="H1228">
        <v>2</v>
      </c>
      <c r="I1228">
        <v>0</v>
      </c>
      <c r="J1228" t="s">
        <v>35</v>
      </c>
      <c r="K1228" t="s">
        <v>66</v>
      </c>
      <c r="L1228" t="s">
        <v>21</v>
      </c>
      <c r="M1228" t="s">
        <v>36</v>
      </c>
      <c r="N1228" t="s">
        <v>41</v>
      </c>
      <c r="O1228">
        <f>Table2[[#This Row],[check_out_date]]-Table2[[#This Row],[check_in_date]]</f>
        <v>5</v>
      </c>
      <c r="P1228">
        <f>Table2[[#This Row],[num_adults]]+Table2[[#This Row],[num_children]]</f>
        <v>2</v>
      </c>
      <c r="Q1228" s="3">
        <f>IF(OR(Table2[[#This Row],[booking_status]]="confirmed",Table2[[#This Row],[booking_status]]="checked-out"),Table2[[#This Row],[room_rate_per_night]]*Table2[[#This Row],[Num_Nights]],0)</f>
        <v>841.2</v>
      </c>
      <c r="R1228" t="str" cm="1">
        <f t="array" ref="R1228">IFERROR(_xlfn.IFS(Table2[[#This Row],[booking_status]]="confirmed","Expected",Table2[[#This Row],[booking_status]]="checked-out","Actual"),"No Revenue")</f>
        <v>Expected</v>
      </c>
      <c r="S1228" s="4">
        <f>Table2[[#This Row],[Revenue_Amount]]/Table2[[#This Row],[Num_Nights]]</f>
        <v>168.24</v>
      </c>
    </row>
    <row r="1229" spans="1:19" x14ac:dyDescent="0.3">
      <c r="A1229">
        <v>1228</v>
      </c>
      <c r="B1229" t="s">
        <v>31</v>
      </c>
      <c r="C1229" s="9">
        <v>45095</v>
      </c>
      <c r="D1229" s="9">
        <v>45101</v>
      </c>
      <c r="E1229" s="10">
        <v>45033</v>
      </c>
      <c r="F1229" t="s">
        <v>18</v>
      </c>
      <c r="G1229">
        <v>247.88</v>
      </c>
      <c r="H1229">
        <v>1</v>
      </c>
      <c r="I1229">
        <v>0</v>
      </c>
      <c r="J1229" t="s">
        <v>55</v>
      </c>
      <c r="K1229" t="s">
        <v>29</v>
      </c>
      <c r="L1229" t="s">
        <v>21</v>
      </c>
      <c r="M1229" t="s">
        <v>36</v>
      </c>
      <c r="N1229" t="s">
        <v>41</v>
      </c>
      <c r="O1229">
        <f>Table2[[#This Row],[check_out_date]]-Table2[[#This Row],[check_in_date]]</f>
        <v>6</v>
      </c>
      <c r="P1229">
        <f>Table2[[#This Row],[num_adults]]+Table2[[#This Row],[num_children]]</f>
        <v>1</v>
      </c>
      <c r="Q1229" s="3">
        <f>IF(OR(Table2[[#This Row],[booking_status]]="confirmed",Table2[[#This Row],[booking_status]]="checked-out"),Table2[[#This Row],[room_rate_per_night]]*Table2[[#This Row],[Num_Nights]],0)</f>
        <v>1487.28</v>
      </c>
      <c r="R1229" t="str" cm="1">
        <f t="array" ref="R1229">IFERROR(_xlfn.IFS(Table2[[#This Row],[booking_status]]="confirmed","Expected",Table2[[#This Row],[booking_status]]="checked-out","Actual"),"No Revenue")</f>
        <v>Expected</v>
      </c>
      <c r="S1229" s="4">
        <f>Table2[[#This Row],[Revenue_Amount]]/Table2[[#This Row],[Num_Nights]]</f>
        <v>247.88</v>
      </c>
    </row>
    <row r="1230" spans="1:19" x14ac:dyDescent="0.3">
      <c r="A1230">
        <v>1229</v>
      </c>
      <c r="B1230" t="s">
        <v>14</v>
      </c>
      <c r="C1230" s="9">
        <v>45228</v>
      </c>
      <c r="D1230" s="9">
        <v>45230</v>
      </c>
      <c r="E1230" s="10">
        <v>45205</v>
      </c>
      <c r="F1230" t="s">
        <v>18</v>
      </c>
      <c r="G1230">
        <v>193.75</v>
      </c>
      <c r="H1230">
        <v>1</v>
      </c>
      <c r="I1230">
        <v>0</v>
      </c>
      <c r="J1230" t="s">
        <v>55</v>
      </c>
      <c r="K1230" t="s">
        <v>44</v>
      </c>
      <c r="L1230" t="s">
        <v>60</v>
      </c>
      <c r="M1230" t="s">
        <v>22</v>
      </c>
      <c r="N1230" t="s">
        <v>41</v>
      </c>
      <c r="O1230">
        <f>Table2[[#This Row],[check_out_date]]-Table2[[#This Row],[check_in_date]]</f>
        <v>2</v>
      </c>
      <c r="P1230">
        <f>Table2[[#This Row],[num_adults]]+Table2[[#This Row],[num_children]]</f>
        <v>1</v>
      </c>
      <c r="Q1230" s="3">
        <f>IF(OR(Table2[[#This Row],[booking_status]]="confirmed",Table2[[#This Row],[booking_status]]="checked-out"),Table2[[#This Row],[room_rate_per_night]]*Table2[[#This Row],[Num_Nights]],0)</f>
        <v>0</v>
      </c>
      <c r="R1230" t="str" cm="1">
        <f t="array" ref="R1230">IFERROR(_xlfn.IFS(Table2[[#This Row],[booking_status]]="confirmed","Expected",Table2[[#This Row],[booking_status]]="checked-out","Actual"),"No Revenue")</f>
        <v>No Revenue</v>
      </c>
      <c r="S1230" s="4">
        <f>Table2[[#This Row],[Revenue_Amount]]/Table2[[#This Row],[Num_Nights]]</f>
        <v>0</v>
      </c>
    </row>
    <row r="1231" spans="1:19" x14ac:dyDescent="0.3">
      <c r="A1231">
        <v>1230</v>
      </c>
      <c r="B1231" t="s">
        <v>37</v>
      </c>
      <c r="C1231" s="9">
        <v>45191</v>
      </c>
      <c r="D1231" s="9">
        <v>45200</v>
      </c>
      <c r="E1231" s="10">
        <v>45166</v>
      </c>
      <c r="F1231" t="s">
        <v>49</v>
      </c>
      <c r="G1231">
        <v>92.68</v>
      </c>
      <c r="H1231">
        <v>4</v>
      </c>
      <c r="I1231">
        <v>1</v>
      </c>
      <c r="J1231" t="s">
        <v>19</v>
      </c>
      <c r="K1231" t="s">
        <v>29</v>
      </c>
      <c r="L1231" t="s">
        <v>60</v>
      </c>
      <c r="M1231" t="s">
        <v>36</v>
      </c>
      <c r="N1231" t="s">
        <v>41</v>
      </c>
      <c r="O1231">
        <f>Table2[[#This Row],[check_out_date]]-Table2[[#This Row],[check_in_date]]</f>
        <v>9</v>
      </c>
      <c r="P1231">
        <f>Table2[[#This Row],[num_adults]]+Table2[[#This Row],[num_children]]</f>
        <v>5</v>
      </c>
      <c r="Q1231" s="3">
        <f>IF(OR(Table2[[#This Row],[booking_status]]="confirmed",Table2[[#This Row],[booking_status]]="checked-out"),Table2[[#This Row],[room_rate_per_night]]*Table2[[#This Row],[Num_Nights]],0)</f>
        <v>0</v>
      </c>
      <c r="R1231" t="str" cm="1">
        <f t="array" ref="R1231">IFERROR(_xlfn.IFS(Table2[[#This Row],[booking_status]]="confirmed","Expected",Table2[[#This Row],[booking_status]]="checked-out","Actual"),"No Revenue")</f>
        <v>No Revenue</v>
      </c>
      <c r="S1231" s="4">
        <f>Table2[[#This Row],[Revenue_Amount]]/Table2[[#This Row],[Num_Nights]]</f>
        <v>0</v>
      </c>
    </row>
    <row r="1232" spans="1:19" hidden="1" x14ac:dyDescent="0.3">
      <c r="A1232">
        <v>1231</v>
      </c>
      <c r="B1232" t="s">
        <v>37</v>
      </c>
      <c r="C1232" s="9">
        <v>45219</v>
      </c>
      <c r="D1232" s="9">
        <v>45220</v>
      </c>
      <c r="E1232" s="10">
        <v>45212</v>
      </c>
      <c r="F1232" t="s">
        <v>49</v>
      </c>
      <c r="G1232">
        <v>126.09</v>
      </c>
      <c r="H1232">
        <v>1</v>
      </c>
      <c r="I1232">
        <v>0</v>
      </c>
      <c r="J1232" t="s">
        <v>35</v>
      </c>
      <c r="K1232" t="s">
        <v>44</v>
      </c>
      <c r="L1232" t="s">
        <v>56</v>
      </c>
      <c r="M1232" t="s">
        <v>36</v>
      </c>
      <c r="N1232" t="s">
        <v>45</v>
      </c>
      <c r="O1232">
        <f>Table2[[#This Row],[check_out_date]]-Table2[[#This Row],[check_in_date]]</f>
        <v>1</v>
      </c>
      <c r="P1232">
        <f>Table2[[#This Row],[num_adults]]+Table2[[#This Row],[num_children]]</f>
        <v>1</v>
      </c>
      <c r="Q1232" s="3">
        <f>IF(OR(Table2[[#This Row],[booking_status]]="confirmed",Table2[[#This Row],[booking_status]]="checked-out"),Table2[[#This Row],[room_rate_per_night]]*Table2[[#This Row],[Num_Nights]],0)</f>
        <v>126.09</v>
      </c>
      <c r="R1232" t="str" cm="1">
        <f t="array" ref="R1232">IFERROR(_xlfn.IFS(Table2[[#This Row],[booking_status]]="confirmed","Expected",Table2[[#This Row],[booking_status]]="checked-out","Actual"),"No Revenue")</f>
        <v>Actual</v>
      </c>
      <c r="S1232" s="4">
        <f>Table2[[#This Row],[Revenue_Amount]]/Table2[[#This Row],[Num_Nights]]</f>
        <v>126.09</v>
      </c>
    </row>
    <row r="1233" spans="1:19" x14ac:dyDescent="0.3">
      <c r="A1233">
        <v>1232</v>
      </c>
      <c r="B1233" t="s">
        <v>37</v>
      </c>
      <c r="C1233" s="9">
        <v>45140</v>
      </c>
      <c r="D1233" s="9">
        <v>45150</v>
      </c>
      <c r="E1233" s="10">
        <v>45138</v>
      </c>
      <c r="F1233" t="s">
        <v>49</v>
      </c>
      <c r="G1233">
        <v>116.4</v>
      </c>
      <c r="H1233">
        <v>4</v>
      </c>
      <c r="I1233">
        <v>0</v>
      </c>
      <c r="J1233" t="s">
        <v>19</v>
      </c>
      <c r="K1233" t="s">
        <v>44</v>
      </c>
      <c r="L1233" t="s">
        <v>21</v>
      </c>
      <c r="M1233" t="s">
        <v>36</v>
      </c>
      <c r="N1233" t="s">
        <v>41</v>
      </c>
      <c r="O1233">
        <f>Table2[[#This Row],[check_out_date]]-Table2[[#This Row],[check_in_date]]</f>
        <v>10</v>
      </c>
      <c r="P1233">
        <f>Table2[[#This Row],[num_adults]]+Table2[[#This Row],[num_children]]</f>
        <v>4</v>
      </c>
      <c r="Q1233" s="3">
        <f>IF(OR(Table2[[#This Row],[booking_status]]="confirmed",Table2[[#This Row],[booking_status]]="checked-out"),Table2[[#This Row],[room_rate_per_night]]*Table2[[#This Row],[Num_Nights]],0)</f>
        <v>1164</v>
      </c>
      <c r="R1233" t="str" cm="1">
        <f t="array" ref="R1233">IFERROR(_xlfn.IFS(Table2[[#This Row],[booking_status]]="confirmed","Expected",Table2[[#This Row],[booking_status]]="checked-out","Actual"),"No Revenue")</f>
        <v>Expected</v>
      </c>
      <c r="S1233" s="4">
        <f>Table2[[#This Row],[Revenue_Amount]]/Table2[[#This Row],[Num_Nights]]</f>
        <v>116.4</v>
      </c>
    </row>
    <row r="1234" spans="1:19" hidden="1" x14ac:dyDescent="0.3">
      <c r="A1234">
        <v>1233</v>
      </c>
      <c r="B1234" t="s">
        <v>37</v>
      </c>
      <c r="C1234" s="9">
        <v>45138</v>
      </c>
      <c r="D1234" s="9">
        <v>45148</v>
      </c>
      <c r="E1234" s="10">
        <v>45116</v>
      </c>
      <c r="F1234" t="s">
        <v>54</v>
      </c>
      <c r="G1234">
        <v>359.76</v>
      </c>
      <c r="H1234">
        <v>1</v>
      </c>
      <c r="I1234">
        <v>1</v>
      </c>
      <c r="J1234" t="s">
        <v>35</v>
      </c>
      <c r="K1234" t="s">
        <v>99</v>
      </c>
      <c r="L1234" t="s">
        <v>60</v>
      </c>
      <c r="M1234" t="s">
        <v>36</v>
      </c>
      <c r="N1234" t="s">
        <v>41</v>
      </c>
      <c r="O1234">
        <f>Table2[[#This Row],[check_out_date]]-Table2[[#This Row],[check_in_date]]</f>
        <v>10</v>
      </c>
      <c r="P1234">
        <f>Table2[[#This Row],[num_adults]]+Table2[[#This Row],[num_children]]</f>
        <v>2</v>
      </c>
      <c r="Q1234" s="3">
        <f>IF(OR(Table2[[#This Row],[booking_status]]="confirmed",Table2[[#This Row],[booking_status]]="checked-out"),Table2[[#This Row],[room_rate_per_night]]*Table2[[#This Row],[Num_Nights]],0)</f>
        <v>0</v>
      </c>
      <c r="R1234" t="str" cm="1">
        <f t="array" ref="R1234">IFERROR(_xlfn.IFS(Table2[[#This Row],[booking_status]]="confirmed","Expected",Table2[[#This Row],[booking_status]]="checked-out","Actual"),"No Revenue")</f>
        <v>No Revenue</v>
      </c>
      <c r="S1234" s="4">
        <f>Table2[[#This Row],[Revenue_Amount]]/Table2[[#This Row],[Num_Nights]]</f>
        <v>0</v>
      </c>
    </row>
    <row r="1235" spans="1:19" x14ac:dyDescent="0.3">
      <c r="A1235">
        <v>1234</v>
      </c>
      <c r="B1235" t="s">
        <v>14</v>
      </c>
      <c r="C1235" s="9">
        <v>44932</v>
      </c>
      <c r="D1235" s="9">
        <v>44937</v>
      </c>
      <c r="E1235" s="10">
        <v>44926</v>
      </c>
      <c r="F1235" t="s">
        <v>18</v>
      </c>
      <c r="G1235">
        <v>264.98</v>
      </c>
      <c r="H1235">
        <v>1</v>
      </c>
      <c r="I1235">
        <v>0</v>
      </c>
      <c r="J1235" t="s">
        <v>94</v>
      </c>
      <c r="K1235" t="s">
        <v>29</v>
      </c>
      <c r="L1235" t="s">
        <v>56</v>
      </c>
      <c r="M1235" t="s">
        <v>36</v>
      </c>
      <c r="N1235" t="s">
        <v>41</v>
      </c>
      <c r="O1235">
        <f>Table2[[#This Row],[check_out_date]]-Table2[[#This Row],[check_in_date]]</f>
        <v>5</v>
      </c>
      <c r="P1235">
        <f>Table2[[#This Row],[num_adults]]+Table2[[#This Row],[num_children]]</f>
        <v>1</v>
      </c>
      <c r="Q1235" s="3">
        <f>IF(OR(Table2[[#This Row],[booking_status]]="confirmed",Table2[[#This Row],[booking_status]]="checked-out"),Table2[[#This Row],[room_rate_per_night]]*Table2[[#This Row],[Num_Nights]],0)</f>
        <v>1324.9</v>
      </c>
      <c r="R1235" t="str" cm="1">
        <f t="array" ref="R1235">IFERROR(_xlfn.IFS(Table2[[#This Row],[booking_status]]="confirmed","Expected",Table2[[#This Row],[booking_status]]="checked-out","Actual"),"No Revenue")</f>
        <v>Actual</v>
      </c>
      <c r="S1235" s="4">
        <f>Table2[[#This Row],[Revenue_Amount]]/Table2[[#This Row],[Num_Nights]]</f>
        <v>264.98</v>
      </c>
    </row>
    <row r="1236" spans="1:19" x14ac:dyDescent="0.3">
      <c r="A1236">
        <v>1235</v>
      </c>
      <c r="B1236" t="s">
        <v>31</v>
      </c>
      <c r="C1236" s="9">
        <v>45073</v>
      </c>
      <c r="D1236" s="9">
        <v>45077</v>
      </c>
      <c r="E1236" s="10">
        <v>45035</v>
      </c>
      <c r="F1236" t="s">
        <v>54</v>
      </c>
      <c r="G1236">
        <v>261.19</v>
      </c>
      <c r="H1236">
        <v>1</v>
      </c>
      <c r="I1236">
        <v>1</v>
      </c>
      <c r="J1236" t="s">
        <v>94</v>
      </c>
      <c r="K1236" t="s">
        <v>99</v>
      </c>
      <c r="L1236" t="s">
        <v>21</v>
      </c>
      <c r="M1236" t="s">
        <v>36</v>
      </c>
      <c r="N1236" t="s">
        <v>41</v>
      </c>
      <c r="O1236">
        <f>Table2[[#This Row],[check_out_date]]-Table2[[#This Row],[check_in_date]]</f>
        <v>4</v>
      </c>
      <c r="P1236">
        <f>Table2[[#This Row],[num_adults]]+Table2[[#This Row],[num_children]]</f>
        <v>2</v>
      </c>
      <c r="Q1236" s="3">
        <f>IF(OR(Table2[[#This Row],[booking_status]]="confirmed",Table2[[#This Row],[booking_status]]="checked-out"),Table2[[#This Row],[room_rate_per_night]]*Table2[[#This Row],[Num_Nights]],0)</f>
        <v>1044.76</v>
      </c>
      <c r="R1236" t="str" cm="1">
        <f t="array" ref="R1236">IFERROR(_xlfn.IFS(Table2[[#This Row],[booking_status]]="confirmed","Expected",Table2[[#This Row],[booking_status]]="checked-out","Actual"),"No Revenue")</f>
        <v>Expected</v>
      </c>
      <c r="S1236" s="4">
        <f>Table2[[#This Row],[Revenue_Amount]]/Table2[[#This Row],[Num_Nights]]</f>
        <v>261.19</v>
      </c>
    </row>
    <row r="1237" spans="1:19" x14ac:dyDescent="0.3">
      <c r="A1237">
        <v>1236</v>
      </c>
      <c r="B1237" t="s">
        <v>50</v>
      </c>
      <c r="C1237" s="9">
        <v>45230</v>
      </c>
      <c r="D1237" s="9">
        <v>45231</v>
      </c>
      <c r="E1237" s="10">
        <v>45213</v>
      </c>
      <c r="F1237" t="s">
        <v>49</v>
      </c>
      <c r="G1237">
        <v>137.41</v>
      </c>
      <c r="H1237">
        <v>1</v>
      </c>
      <c r="I1237">
        <v>0</v>
      </c>
      <c r="J1237" t="s">
        <v>94</v>
      </c>
      <c r="K1237" t="s">
        <v>99</v>
      </c>
      <c r="L1237" t="s">
        <v>56</v>
      </c>
      <c r="M1237" t="s">
        <v>22</v>
      </c>
      <c r="N1237" t="s">
        <v>41</v>
      </c>
      <c r="O1237">
        <f>Table2[[#This Row],[check_out_date]]-Table2[[#This Row],[check_in_date]]</f>
        <v>1</v>
      </c>
      <c r="P1237">
        <f>Table2[[#This Row],[num_adults]]+Table2[[#This Row],[num_children]]</f>
        <v>1</v>
      </c>
      <c r="Q1237" s="3">
        <f>IF(OR(Table2[[#This Row],[booking_status]]="confirmed",Table2[[#This Row],[booking_status]]="checked-out"),Table2[[#This Row],[room_rate_per_night]]*Table2[[#This Row],[Num_Nights]],0)</f>
        <v>137.41</v>
      </c>
      <c r="R1237" t="str" cm="1">
        <f t="array" ref="R1237">IFERROR(_xlfn.IFS(Table2[[#This Row],[booking_status]]="confirmed","Expected",Table2[[#This Row],[booking_status]]="checked-out","Actual"),"No Revenue")</f>
        <v>Actual</v>
      </c>
      <c r="S1237" s="4">
        <f>Table2[[#This Row],[Revenue_Amount]]/Table2[[#This Row],[Num_Nights]]</f>
        <v>137.41</v>
      </c>
    </row>
    <row r="1238" spans="1:19" x14ac:dyDescent="0.3">
      <c r="A1238">
        <v>1237</v>
      </c>
      <c r="B1238" t="s">
        <v>50</v>
      </c>
      <c r="C1238" s="9">
        <v>45015</v>
      </c>
      <c r="D1238" s="9">
        <v>45020</v>
      </c>
      <c r="E1238" s="10">
        <v>44971</v>
      </c>
      <c r="F1238" t="s">
        <v>18</v>
      </c>
      <c r="G1238">
        <v>299.91000000000003</v>
      </c>
      <c r="H1238">
        <v>3</v>
      </c>
      <c r="I1238">
        <v>0</v>
      </c>
      <c r="J1238" t="s">
        <v>19</v>
      </c>
      <c r="K1238" t="s">
        <v>29</v>
      </c>
      <c r="L1238" t="s">
        <v>56</v>
      </c>
      <c r="M1238" t="s">
        <v>22</v>
      </c>
      <c r="N1238" t="s">
        <v>41</v>
      </c>
      <c r="O1238">
        <f>Table2[[#This Row],[check_out_date]]-Table2[[#This Row],[check_in_date]]</f>
        <v>5</v>
      </c>
      <c r="P1238">
        <f>Table2[[#This Row],[num_adults]]+Table2[[#This Row],[num_children]]</f>
        <v>3</v>
      </c>
      <c r="Q1238" s="3">
        <f>IF(OR(Table2[[#This Row],[booking_status]]="confirmed",Table2[[#This Row],[booking_status]]="checked-out"),Table2[[#This Row],[room_rate_per_night]]*Table2[[#This Row],[Num_Nights]],0)</f>
        <v>1499.5500000000002</v>
      </c>
      <c r="R1238" t="str" cm="1">
        <f t="array" ref="R1238">IFERROR(_xlfn.IFS(Table2[[#This Row],[booking_status]]="confirmed","Expected",Table2[[#This Row],[booking_status]]="checked-out","Actual"),"No Revenue")</f>
        <v>Actual</v>
      </c>
      <c r="S1238" s="4">
        <f>Table2[[#This Row],[Revenue_Amount]]/Table2[[#This Row],[Num_Nights]]</f>
        <v>299.91000000000003</v>
      </c>
    </row>
    <row r="1239" spans="1:19" x14ac:dyDescent="0.3">
      <c r="A1239">
        <v>1238</v>
      </c>
      <c r="B1239" t="s">
        <v>14</v>
      </c>
      <c r="C1239" s="9">
        <v>45162</v>
      </c>
      <c r="D1239" s="9">
        <v>45165</v>
      </c>
      <c r="E1239" s="10">
        <v>45150</v>
      </c>
      <c r="F1239" t="s">
        <v>54</v>
      </c>
      <c r="G1239">
        <v>377.67</v>
      </c>
      <c r="H1239">
        <v>2</v>
      </c>
      <c r="I1239">
        <v>0</v>
      </c>
      <c r="J1239" t="s">
        <v>28</v>
      </c>
      <c r="K1239" t="s">
        <v>29</v>
      </c>
      <c r="L1239" t="s">
        <v>21</v>
      </c>
      <c r="M1239" t="s">
        <v>22</v>
      </c>
      <c r="N1239" t="s">
        <v>41</v>
      </c>
      <c r="O1239">
        <f>Table2[[#This Row],[check_out_date]]-Table2[[#This Row],[check_in_date]]</f>
        <v>3</v>
      </c>
      <c r="P1239">
        <f>Table2[[#This Row],[num_adults]]+Table2[[#This Row],[num_children]]</f>
        <v>2</v>
      </c>
      <c r="Q1239" s="3">
        <f>IF(OR(Table2[[#This Row],[booking_status]]="confirmed",Table2[[#This Row],[booking_status]]="checked-out"),Table2[[#This Row],[room_rate_per_night]]*Table2[[#This Row],[Num_Nights]],0)</f>
        <v>1133.01</v>
      </c>
      <c r="R1239" t="str" cm="1">
        <f t="array" ref="R1239">IFERROR(_xlfn.IFS(Table2[[#This Row],[booking_status]]="confirmed","Expected",Table2[[#This Row],[booking_status]]="checked-out","Actual"),"No Revenue")</f>
        <v>Expected</v>
      </c>
      <c r="S1239" s="4">
        <f>Table2[[#This Row],[Revenue_Amount]]/Table2[[#This Row],[Num_Nights]]</f>
        <v>377.67</v>
      </c>
    </row>
    <row r="1240" spans="1:19" x14ac:dyDescent="0.3">
      <c r="A1240">
        <v>1239</v>
      </c>
      <c r="B1240" t="s">
        <v>14</v>
      </c>
      <c r="C1240" s="9">
        <v>45202</v>
      </c>
      <c r="D1240" s="9">
        <v>45206</v>
      </c>
      <c r="E1240" s="10">
        <v>45166</v>
      </c>
      <c r="F1240" t="s">
        <v>18</v>
      </c>
      <c r="G1240">
        <v>183.14</v>
      </c>
      <c r="H1240">
        <v>2</v>
      </c>
      <c r="I1240">
        <v>0</v>
      </c>
      <c r="J1240" t="s">
        <v>19</v>
      </c>
      <c r="K1240" t="s">
        <v>99</v>
      </c>
      <c r="L1240" t="s">
        <v>21</v>
      </c>
      <c r="M1240" t="s">
        <v>36</v>
      </c>
      <c r="N1240" t="s">
        <v>45</v>
      </c>
      <c r="O1240">
        <f>Table2[[#This Row],[check_out_date]]-Table2[[#This Row],[check_in_date]]</f>
        <v>4</v>
      </c>
      <c r="P1240">
        <f>Table2[[#This Row],[num_adults]]+Table2[[#This Row],[num_children]]</f>
        <v>2</v>
      </c>
      <c r="Q1240" s="3">
        <f>IF(OR(Table2[[#This Row],[booking_status]]="confirmed",Table2[[#This Row],[booking_status]]="checked-out"),Table2[[#This Row],[room_rate_per_night]]*Table2[[#This Row],[Num_Nights]],0)</f>
        <v>732.56</v>
      </c>
      <c r="R1240" t="str" cm="1">
        <f t="array" ref="R1240">IFERROR(_xlfn.IFS(Table2[[#This Row],[booking_status]]="confirmed","Expected",Table2[[#This Row],[booking_status]]="checked-out","Actual"),"No Revenue")</f>
        <v>Expected</v>
      </c>
      <c r="S1240" s="4">
        <f>Table2[[#This Row],[Revenue_Amount]]/Table2[[#This Row],[Num_Nights]]</f>
        <v>183.14</v>
      </c>
    </row>
    <row r="1241" spans="1:19" x14ac:dyDescent="0.3">
      <c r="A1241">
        <v>1240</v>
      </c>
      <c r="B1241" t="s">
        <v>31</v>
      </c>
      <c r="C1241" s="9">
        <v>45045</v>
      </c>
      <c r="D1241" s="9">
        <v>45054</v>
      </c>
      <c r="E1241" s="10">
        <v>45030</v>
      </c>
      <c r="F1241" t="s">
        <v>49</v>
      </c>
      <c r="G1241">
        <v>108.04</v>
      </c>
      <c r="H1241">
        <v>3</v>
      </c>
      <c r="I1241">
        <v>1</v>
      </c>
      <c r="J1241" t="s">
        <v>94</v>
      </c>
      <c r="K1241" t="s">
        <v>44</v>
      </c>
      <c r="L1241" t="s">
        <v>21</v>
      </c>
      <c r="M1241" t="s">
        <v>36</v>
      </c>
      <c r="N1241" t="s">
        <v>41</v>
      </c>
      <c r="O1241">
        <f>Table2[[#This Row],[check_out_date]]-Table2[[#This Row],[check_in_date]]</f>
        <v>9</v>
      </c>
      <c r="P1241">
        <f>Table2[[#This Row],[num_adults]]+Table2[[#This Row],[num_children]]</f>
        <v>4</v>
      </c>
      <c r="Q1241" s="3">
        <f>IF(OR(Table2[[#This Row],[booking_status]]="confirmed",Table2[[#This Row],[booking_status]]="checked-out"),Table2[[#This Row],[room_rate_per_night]]*Table2[[#This Row],[Num_Nights]],0)</f>
        <v>972.36</v>
      </c>
      <c r="R1241" t="str" cm="1">
        <f t="array" ref="R1241">IFERROR(_xlfn.IFS(Table2[[#This Row],[booking_status]]="confirmed","Expected",Table2[[#This Row],[booking_status]]="checked-out","Actual"),"No Revenue")</f>
        <v>Expected</v>
      </c>
      <c r="S1241" s="4">
        <f>Table2[[#This Row],[Revenue_Amount]]/Table2[[#This Row],[Num_Nights]]</f>
        <v>108.04</v>
      </c>
    </row>
    <row r="1242" spans="1:19" x14ac:dyDescent="0.3">
      <c r="A1242">
        <v>1241</v>
      </c>
      <c r="B1242" t="s">
        <v>31</v>
      </c>
      <c r="C1242" s="9">
        <v>45094</v>
      </c>
      <c r="D1242" s="9">
        <v>45103</v>
      </c>
      <c r="E1242" s="10">
        <v>45031</v>
      </c>
      <c r="F1242" t="s">
        <v>54</v>
      </c>
      <c r="G1242">
        <v>282.72000000000003</v>
      </c>
      <c r="H1242">
        <v>1</v>
      </c>
      <c r="I1242">
        <v>1</v>
      </c>
      <c r="J1242" t="s">
        <v>19</v>
      </c>
      <c r="K1242" t="s">
        <v>66</v>
      </c>
      <c r="L1242" t="s">
        <v>21</v>
      </c>
      <c r="M1242" t="s">
        <v>36</v>
      </c>
      <c r="N1242" t="s">
        <v>41</v>
      </c>
      <c r="O1242">
        <f>Table2[[#This Row],[check_out_date]]-Table2[[#This Row],[check_in_date]]</f>
        <v>9</v>
      </c>
      <c r="P1242">
        <f>Table2[[#This Row],[num_adults]]+Table2[[#This Row],[num_children]]</f>
        <v>2</v>
      </c>
      <c r="Q1242" s="3">
        <f>IF(OR(Table2[[#This Row],[booking_status]]="confirmed",Table2[[#This Row],[booking_status]]="checked-out"),Table2[[#This Row],[room_rate_per_night]]*Table2[[#This Row],[Num_Nights]],0)</f>
        <v>2544.4800000000005</v>
      </c>
      <c r="R1242" t="str" cm="1">
        <f t="array" ref="R1242">IFERROR(_xlfn.IFS(Table2[[#This Row],[booking_status]]="confirmed","Expected",Table2[[#This Row],[booking_status]]="checked-out","Actual"),"No Revenue")</f>
        <v>Expected</v>
      </c>
      <c r="S1242" s="4">
        <f>Table2[[#This Row],[Revenue_Amount]]/Table2[[#This Row],[Num_Nights]]</f>
        <v>282.72000000000003</v>
      </c>
    </row>
    <row r="1243" spans="1:19" x14ac:dyDescent="0.3">
      <c r="A1243">
        <v>1242</v>
      </c>
      <c r="B1243" t="s">
        <v>14</v>
      </c>
      <c r="C1243" s="9">
        <v>45119</v>
      </c>
      <c r="D1243" s="9">
        <v>45124</v>
      </c>
      <c r="E1243" s="10">
        <v>45077</v>
      </c>
      <c r="F1243" t="s">
        <v>27</v>
      </c>
      <c r="G1243">
        <v>170.59</v>
      </c>
      <c r="H1243">
        <v>1</v>
      </c>
      <c r="I1243">
        <v>1</v>
      </c>
      <c r="J1243" t="s">
        <v>94</v>
      </c>
      <c r="K1243" t="s">
        <v>66</v>
      </c>
      <c r="L1243" t="s">
        <v>21</v>
      </c>
      <c r="M1243" t="s">
        <v>36</v>
      </c>
      <c r="N1243" t="s">
        <v>41</v>
      </c>
      <c r="O1243">
        <f>Table2[[#This Row],[check_out_date]]-Table2[[#This Row],[check_in_date]]</f>
        <v>5</v>
      </c>
      <c r="P1243">
        <f>Table2[[#This Row],[num_adults]]+Table2[[#This Row],[num_children]]</f>
        <v>2</v>
      </c>
      <c r="Q1243" s="3">
        <f>IF(OR(Table2[[#This Row],[booking_status]]="confirmed",Table2[[#This Row],[booking_status]]="checked-out"),Table2[[#This Row],[room_rate_per_night]]*Table2[[#This Row],[Num_Nights]],0)</f>
        <v>852.95</v>
      </c>
      <c r="R1243" t="str" cm="1">
        <f t="array" ref="R1243">IFERROR(_xlfn.IFS(Table2[[#This Row],[booking_status]]="confirmed","Expected",Table2[[#This Row],[booking_status]]="checked-out","Actual"),"No Revenue")</f>
        <v>Expected</v>
      </c>
      <c r="S1243" s="4">
        <f>Table2[[#This Row],[Revenue_Amount]]/Table2[[#This Row],[Num_Nights]]</f>
        <v>170.59</v>
      </c>
    </row>
    <row r="1244" spans="1:19" x14ac:dyDescent="0.3">
      <c r="A1244">
        <v>1243</v>
      </c>
      <c r="B1244" t="s">
        <v>50</v>
      </c>
      <c r="C1244" s="9">
        <v>45094</v>
      </c>
      <c r="D1244" s="9">
        <v>45097</v>
      </c>
      <c r="E1244" s="10">
        <v>45064</v>
      </c>
      <c r="F1244" t="s">
        <v>18</v>
      </c>
      <c r="G1244">
        <v>290.97000000000003</v>
      </c>
      <c r="H1244">
        <v>2</v>
      </c>
      <c r="I1244">
        <v>0</v>
      </c>
      <c r="J1244" t="s">
        <v>55</v>
      </c>
      <c r="K1244" t="s">
        <v>99</v>
      </c>
      <c r="L1244" t="s">
        <v>56</v>
      </c>
      <c r="M1244" t="s">
        <v>36</v>
      </c>
      <c r="N1244" t="s">
        <v>23</v>
      </c>
      <c r="O1244">
        <f>Table2[[#This Row],[check_out_date]]-Table2[[#This Row],[check_in_date]]</f>
        <v>3</v>
      </c>
      <c r="P1244">
        <f>Table2[[#This Row],[num_adults]]+Table2[[#This Row],[num_children]]</f>
        <v>2</v>
      </c>
      <c r="Q1244" s="3">
        <f>IF(OR(Table2[[#This Row],[booking_status]]="confirmed",Table2[[#This Row],[booking_status]]="checked-out"),Table2[[#This Row],[room_rate_per_night]]*Table2[[#This Row],[Num_Nights]],0)</f>
        <v>872.91000000000008</v>
      </c>
      <c r="R1244" t="str" cm="1">
        <f t="array" ref="R1244">IFERROR(_xlfn.IFS(Table2[[#This Row],[booking_status]]="confirmed","Expected",Table2[[#This Row],[booking_status]]="checked-out","Actual"),"No Revenue")</f>
        <v>Actual</v>
      </c>
      <c r="S1244" s="4">
        <f>Table2[[#This Row],[Revenue_Amount]]/Table2[[#This Row],[Num_Nights]]</f>
        <v>290.97000000000003</v>
      </c>
    </row>
    <row r="1245" spans="1:19" x14ac:dyDescent="0.3">
      <c r="A1245">
        <v>1244</v>
      </c>
      <c r="B1245" t="s">
        <v>50</v>
      </c>
      <c r="C1245" s="9">
        <v>45027</v>
      </c>
      <c r="D1245" s="9">
        <v>45034</v>
      </c>
      <c r="E1245" s="10">
        <v>44999</v>
      </c>
      <c r="F1245" t="s">
        <v>49</v>
      </c>
      <c r="G1245">
        <v>154.41999999999999</v>
      </c>
      <c r="H1245">
        <v>2</v>
      </c>
      <c r="I1245">
        <v>0</v>
      </c>
      <c r="J1245" t="s">
        <v>28</v>
      </c>
      <c r="K1245" t="s">
        <v>20</v>
      </c>
      <c r="L1245" t="s">
        <v>56</v>
      </c>
      <c r="M1245" t="s">
        <v>36</v>
      </c>
      <c r="N1245" t="s">
        <v>41</v>
      </c>
      <c r="O1245">
        <f>Table2[[#This Row],[check_out_date]]-Table2[[#This Row],[check_in_date]]</f>
        <v>7</v>
      </c>
      <c r="P1245">
        <f>Table2[[#This Row],[num_adults]]+Table2[[#This Row],[num_children]]</f>
        <v>2</v>
      </c>
      <c r="Q1245" s="3">
        <f>IF(OR(Table2[[#This Row],[booking_status]]="confirmed",Table2[[#This Row],[booking_status]]="checked-out"),Table2[[#This Row],[room_rate_per_night]]*Table2[[#This Row],[Num_Nights]],0)</f>
        <v>1080.9399999999998</v>
      </c>
      <c r="R1245" t="str" cm="1">
        <f t="array" ref="R1245">IFERROR(_xlfn.IFS(Table2[[#This Row],[booking_status]]="confirmed","Expected",Table2[[#This Row],[booking_status]]="checked-out","Actual"),"No Revenue")</f>
        <v>Actual</v>
      </c>
      <c r="S1245" s="4">
        <f>Table2[[#This Row],[Revenue_Amount]]/Table2[[#This Row],[Num_Nights]]</f>
        <v>154.41999999999999</v>
      </c>
    </row>
    <row r="1246" spans="1:19" x14ac:dyDescent="0.3">
      <c r="A1246">
        <v>1245</v>
      </c>
      <c r="B1246" t="s">
        <v>14</v>
      </c>
      <c r="C1246" s="9">
        <v>45283</v>
      </c>
      <c r="D1246" s="9">
        <v>45286</v>
      </c>
      <c r="E1246" s="10">
        <v>45267</v>
      </c>
      <c r="F1246" t="s">
        <v>18</v>
      </c>
      <c r="G1246">
        <v>234.33</v>
      </c>
      <c r="H1246">
        <v>2</v>
      </c>
      <c r="I1246">
        <v>0</v>
      </c>
      <c r="J1246" t="s">
        <v>28</v>
      </c>
      <c r="K1246" t="s">
        <v>44</v>
      </c>
      <c r="L1246" t="s">
        <v>56</v>
      </c>
      <c r="M1246" t="s">
        <v>22</v>
      </c>
      <c r="N1246" t="s">
        <v>41</v>
      </c>
      <c r="O1246">
        <f>Table2[[#This Row],[check_out_date]]-Table2[[#This Row],[check_in_date]]</f>
        <v>3</v>
      </c>
      <c r="P1246">
        <f>Table2[[#This Row],[num_adults]]+Table2[[#This Row],[num_children]]</f>
        <v>2</v>
      </c>
      <c r="Q1246" s="3">
        <f>IF(OR(Table2[[#This Row],[booking_status]]="confirmed",Table2[[#This Row],[booking_status]]="checked-out"),Table2[[#This Row],[room_rate_per_night]]*Table2[[#This Row],[Num_Nights]],0)</f>
        <v>702.99</v>
      </c>
      <c r="R1246" t="str" cm="1">
        <f t="array" ref="R1246">IFERROR(_xlfn.IFS(Table2[[#This Row],[booking_status]]="confirmed","Expected",Table2[[#This Row],[booking_status]]="checked-out","Actual"),"No Revenue")</f>
        <v>Actual</v>
      </c>
      <c r="S1246" s="4">
        <f>Table2[[#This Row],[Revenue_Amount]]/Table2[[#This Row],[Num_Nights]]</f>
        <v>234.33</v>
      </c>
    </row>
    <row r="1247" spans="1:19" x14ac:dyDescent="0.3">
      <c r="A1247">
        <v>1246</v>
      </c>
      <c r="B1247" t="s">
        <v>14</v>
      </c>
      <c r="C1247" s="9">
        <v>45156</v>
      </c>
      <c r="D1247" s="9">
        <v>45160</v>
      </c>
      <c r="E1247" s="10">
        <v>45127</v>
      </c>
      <c r="F1247" t="s">
        <v>54</v>
      </c>
      <c r="G1247">
        <v>380.31</v>
      </c>
      <c r="H1247">
        <v>4</v>
      </c>
      <c r="I1247">
        <v>0</v>
      </c>
      <c r="J1247" t="s">
        <v>55</v>
      </c>
      <c r="K1247" t="s">
        <v>20</v>
      </c>
      <c r="L1247" t="s">
        <v>56</v>
      </c>
      <c r="M1247" t="s">
        <v>36</v>
      </c>
      <c r="N1247" t="s">
        <v>41</v>
      </c>
      <c r="O1247">
        <f>Table2[[#This Row],[check_out_date]]-Table2[[#This Row],[check_in_date]]</f>
        <v>4</v>
      </c>
      <c r="P1247">
        <f>Table2[[#This Row],[num_adults]]+Table2[[#This Row],[num_children]]</f>
        <v>4</v>
      </c>
      <c r="Q1247" s="3">
        <f>IF(OR(Table2[[#This Row],[booking_status]]="confirmed",Table2[[#This Row],[booking_status]]="checked-out"),Table2[[#This Row],[room_rate_per_night]]*Table2[[#This Row],[Num_Nights]],0)</f>
        <v>1521.24</v>
      </c>
      <c r="R1247" t="str" cm="1">
        <f t="array" ref="R1247">IFERROR(_xlfn.IFS(Table2[[#This Row],[booking_status]]="confirmed","Expected",Table2[[#This Row],[booking_status]]="checked-out","Actual"),"No Revenue")</f>
        <v>Actual</v>
      </c>
      <c r="S1247" s="4">
        <f>Table2[[#This Row],[Revenue_Amount]]/Table2[[#This Row],[Num_Nights]]</f>
        <v>380.31</v>
      </c>
    </row>
    <row r="1248" spans="1:19" x14ac:dyDescent="0.3">
      <c r="A1248">
        <v>1247</v>
      </c>
      <c r="B1248" t="s">
        <v>14</v>
      </c>
      <c r="C1248" s="9">
        <v>44959</v>
      </c>
      <c r="D1248" s="9">
        <v>44960</v>
      </c>
      <c r="E1248" s="10">
        <v>44906</v>
      </c>
      <c r="F1248" t="s">
        <v>49</v>
      </c>
      <c r="G1248">
        <v>60.15</v>
      </c>
      <c r="H1248">
        <v>1</v>
      </c>
      <c r="I1248">
        <v>0</v>
      </c>
      <c r="J1248" t="s">
        <v>19</v>
      </c>
      <c r="K1248" t="s">
        <v>29</v>
      </c>
      <c r="L1248" t="s">
        <v>21</v>
      </c>
      <c r="M1248" t="s">
        <v>36</v>
      </c>
      <c r="N1248" t="s">
        <v>41</v>
      </c>
      <c r="O1248">
        <f>Table2[[#This Row],[check_out_date]]-Table2[[#This Row],[check_in_date]]</f>
        <v>1</v>
      </c>
      <c r="P1248">
        <f>Table2[[#This Row],[num_adults]]+Table2[[#This Row],[num_children]]</f>
        <v>1</v>
      </c>
      <c r="Q1248" s="3">
        <f>IF(OR(Table2[[#This Row],[booking_status]]="confirmed",Table2[[#This Row],[booking_status]]="checked-out"),Table2[[#This Row],[room_rate_per_night]]*Table2[[#This Row],[Num_Nights]],0)</f>
        <v>60.15</v>
      </c>
      <c r="R1248" t="str" cm="1">
        <f t="array" ref="R1248">IFERROR(_xlfn.IFS(Table2[[#This Row],[booking_status]]="confirmed","Expected",Table2[[#This Row],[booking_status]]="checked-out","Actual"),"No Revenue")</f>
        <v>Expected</v>
      </c>
      <c r="S1248" s="4">
        <f>Table2[[#This Row],[Revenue_Amount]]/Table2[[#This Row],[Num_Nights]]</f>
        <v>60.15</v>
      </c>
    </row>
    <row r="1249" spans="1:19" x14ac:dyDescent="0.3">
      <c r="A1249">
        <v>1248</v>
      </c>
      <c r="B1249" t="s">
        <v>50</v>
      </c>
      <c r="C1249" s="9">
        <v>45160</v>
      </c>
      <c r="D1249" s="9">
        <v>45170</v>
      </c>
      <c r="E1249" s="10">
        <v>45101</v>
      </c>
      <c r="F1249" t="s">
        <v>18</v>
      </c>
      <c r="G1249">
        <v>215.57</v>
      </c>
      <c r="H1249">
        <v>2</v>
      </c>
      <c r="I1249">
        <v>2</v>
      </c>
      <c r="J1249" t="s">
        <v>28</v>
      </c>
      <c r="K1249" t="s">
        <v>29</v>
      </c>
      <c r="L1249" t="s">
        <v>56</v>
      </c>
      <c r="M1249" t="s">
        <v>36</v>
      </c>
      <c r="N1249" t="s">
        <v>95</v>
      </c>
      <c r="O1249">
        <f>Table2[[#This Row],[check_out_date]]-Table2[[#This Row],[check_in_date]]</f>
        <v>10</v>
      </c>
      <c r="P1249">
        <f>Table2[[#This Row],[num_adults]]+Table2[[#This Row],[num_children]]</f>
        <v>4</v>
      </c>
      <c r="Q1249" s="3">
        <f>IF(OR(Table2[[#This Row],[booking_status]]="confirmed",Table2[[#This Row],[booking_status]]="checked-out"),Table2[[#This Row],[room_rate_per_night]]*Table2[[#This Row],[Num_Nights]],0)</f>
        <v>2155.6999999999998</v>
      </c>
      <c r="R1249" t="str" cm="1">
        <f t="array" ref="R1249">IFERROR(_xlfn.IFS(Table2[[#This Row],[booking_status]]="confirmed","Expected",Table2[[#This Row],[booking_status]]="checked-out","Actual"),"No Revenue")</f>
        <v>Actual</v>
      </c>
      <c r="S1249" s="4">
        <f>Table2[[#This Row],[Revenue_Amount]]/Table2[[#This Row],[Num_Nights]]</f>
        <v>215.57</v>
      </c>
    </row>
    <row r="1250" spans="1:19" x14ac:dyDescent="0.3">
      <c r="A1250">
        <v>1249</v>
      </c>
      <c r="B1250" t="s">
        <v>14</v>
      </c>
      <c r="C1250" s="9">
        <v>45003</v>
      </c>
      <c r="D1250" s="9">
        <v>45007</v>
      </c>
      <c r="E1250" s="10">
        <v>44985</v>
      </c>
      <c r="F1250" t="s">
        <v>27</v>
      </c>
      <c r="G1250">
        <v>107.65</v>
      </c>
      <c r="H1250">
        <v>2</v>
      </c>
      <c r="I1250">
        <v>0</v>
      </c>
      <c r="J1250" t="s">
        <v>19</v>
      </c>
      <c r="K1250" t="s">
        <v>29</v>
      </c>
      <c r="L1250" t="s">
        <v>56</v>
      </c>
      <c r="M1250" t="s">
        <v>36</v>
      </c>
      <c r="N1250" t="s">
        <v>23</v>
      </c>
      <c r="O1250">
        <f>Table2[[#This Row],[check_out_date]]-Table2[[#This Row],[check_in_date]]</f>
        <v>4</v>
      </c>
      <c r="P1250">
        <f>Table2[[#This Row],[num_adults]]+Table2[[#This Row],[num_children]]</f>
        <v>2</v>
      </c>
      <c r="Q1250" s="3">
        <f>IF(OR(Table2[[#This Row],[booking_status]]="confirmed",Table2[[#This Row],[booking_status]]="checked-out"),Table2[[#This Row],[room_rate_per_night]]*Table2[[#This Row],[Num_Nights]],0)</f>
        <v>430.6</v>
      </c>
      <c r="R1250" t="str" cm="1">
        <f t="array" ref="R1250">IFERROR(_xlfn.IFS(Table2[[#This Row],[booking_status]]="confirmed","Expected",Table2[[#This Row],[booking_status]]="checked-out","Actual"),"No Revenue")</f>
        <v>Actual</v>
      </c>
      <c r="S1250" s="4">
        <f>Table2[[#This Row],[Revenue_Amount]]/Table2[[#This Row],[Num_Nights]]</f>
        <v>107.65</v>
      </c>
    </row>
    <row r="1251" spans="1:19" hidden="1" x14ac:dyDescent="0.3">
      <c r="A1251">
        <v>1250</v>
      </c>
      <c r="B1251" t="s">
        <v>31</v>
      </c>
      <c r="C1251" s="9">
        <v>44968</v>
      </c>
      <c r="D1251" s="9">
        <v>44977</v>
      </c>
      <c r="E1251" s="10">
        <v>44949</v>
      </c>
      <c r="F1251" t="s">
        <v>18</v>
      </c>
      <c r="G1251">
        <v>227.44</v>
      </c>
      <c r="H1251">
        <v>1</v>
      </c>
      <c r="I1251">
        <v>0</v>
      </c>
      <c r="J1251" t="s">
        <v>35</v>
      </c>
      <c r="K1251" t="s">
        <v>20</v>
      </c>
      <c r="L1251" t="s">
        <v>21</v>
      </c>
      <c r="M1251" t="s">
        <v>36</v>
      </c>
      <c r="N1251" t="s">
        <v>95</v>
      </c>
      <c r="O1251">
        <f>Table2[[#This Row],[check_out_date]]-Table2[[#This Row],[check_in_date]]</f>
        <v>9</v>
      </c>
      <c r="P1251">
        <f>Table2[[#This Row],[num_adults]]+Table2[[#This Row],[num_children]]</f>
        <v>1</v>
      </c>
      <c r="Q1251" s="3">
        <f>IF(OR(Table2[[#This Row],[booking_status]]="confirmed",Table2[[#This Row],[booking_status]]="checked-out"),Table2[[#This Row],[room_rate_per_night]]*Table2[[#This Row],[Num_Nights]],0)</f>
        <v>2046.96</v>
      </c>
      <c r="R1251" t="str" cm="1">
        <f t="array" ref="R1251">IFERROR(_xlfn.IFS(Table2[[#This Row],[booking_status]]="confirmed","Expected",Table2[[#This Row],[booking_status]]="checked-out","Actual"),"No Revenue")</f>
        <v>Expected</v>
      </c>
      <c r="S1251" s="4">
        <f>Table2[[#This Row],[Revenue_Amount]]/Table2[[#This Row],[Num_Nights]]</f>
        <v>227.44</v>
      </c>
    </row>
    <row r="1252" spans="1:19" x14ac:dyDescent="0.3">
      <c r="A1252">
        <v>1251</v>
      </c>
      <c r="B1252" t="s">
        <v>50</v>
      </c>
      <c r="C1252" s="9">
        <v>44953</v>
      </c>
      <c r="D1252" s="9">
        <v>44964</v>
      </c>
      <c r="E1252" s="10">
        <v>44900</v>
      </c>
      <c r="F1252" t="s">
        <v>27</v>
      </c>
      <c r="G1252">
        <v>138.72</v>
      </c>
      <c r="H1252">
        <v>1</v>
      </c>
      <c r="I1252">
        <v>1</v>
      </c>
      <c r="J1252" t="s">
        <v>19</v>
      </c>
      <c r="K1252" t="s">
        <v>29</v>
      </c>
      <c r="L1252" t="s">
        <v>21</v>
      </c>
      <c r="M1252" t="s">
        <v>22</v>
      </c>
      <c r="N1252" t="s">
        <v>41</v>
      </c>
      <c r="O1252">
        <f>Table2[[#This Row],[check_out_date]]-Table2[[#This Row],[check_in_date]]</f>
        <v>11</v>
      </c>
      <c r="P1252">
        <f>Table2[[#This Row],[num_adults]]+Table2[[#This Row],[num_children]]</f>
        <v>2</v>
      </c>
      <c r="Q1252" s="3">
        <f>IF(OR(Table2[[#This Row],[booking_status]]="confirmed",Table2[[#This Row],[booking_status]]="checked-out"),Table2[[#This Row],[room_rate_per_night]]*Table2[[#This Row],[Num_Nights]],0)</f>
        <v>1525.92</v>
      </c>
      <c r="R1252" t="str" cm="1">
        <f t="array" ref="R1252">IFERROR(_xlfn.IFS(Table2[[#This Row],[booking_status]]="confirmed","Expected",Table2[[#This Row],[booking_status]]="checked-out","Actual"),"No Revenue")</f>
        <v>Expected</v>
      </c>
      <c r="S1252" s="4">
        <f>Table2[[#This Row],[Revenue_Amount]]/Table2[[#This Row],[Num_Nights]]</f>
        <v>138.72</v>
      </c>
    </row>
    <row r="1253" spans="1:19" x14ac:dyDescent="0.3">
      <c r="A1253">
        <v>1252</v>
      </c>
      <c r="B1253" t="s">
        <v>37</v>
      </c>
      <c r="C1253" s="9">
        <v>45168</v>
      </c>
      <c r="D1253" s="9">
        <v>45177</v>
      </c>
      <c r="E1253" s="10">
        <v>45146</v>
      </c>
      <c r="F1253" t="s">
        <v>18</v>
      </c>
      <c r="G1253">
        <v>305.83</v>
      </c>
      <c r="H1253">
        <v>4</v>
      </c>
      <c r="I1253">
        <v>3</v>
      </c>
      <c r="J1253" t="s">
        <v>28</v>
      </c>
      <c r="K1253" t="s">
        <v>29</v>
      </c>
      <c r="L1253" t="s">
        <v>21</v>
      </c>
      <c r="M1253" t="s">
        <v>22</v>
      </c>
      <c r="N1253" t="s">
        <v>23</v>
      </c>
      <c r="O1253">
        <f>Table2[[#This Row],[check_out_date]]-Table2[[#This Row],[check_in_date]]</f>
        <v>9</v>
      </c>
      <c r="P1253">
        <f>Table2[[#This Row],[num_adults]]+Table2[[#This Row],[num_children]]</f>
        <v>7</v>
      </c>
      <c r="Q1253" s="3">
        <f>IF(OR(Table2[[#This Row],[booking_status]]="confirmed",Table2[[#This Row],[booking_status]]="checked-out"),Table2[[#This Row],[room_rate_per_night]]*Table2[[#This Row],[Num_Nights]],0)</f>
        <v>2752.47</v>
      </c>
      <c r="R1253" t="str" cm="1">
        <f t="array" ref="R1253">IFERROR(_xlfn.IFS(Table2[[#This Row],[booking_status]]="confirmed","Expected",Table2[[#This Row],[booking_status]]="checked-out","Actual"),"No Revenue")</f>
        <v>Expected</v>
      </c>
      <c r="S1253" s="4">
        <f>Table2[[#This Row],[Revenue_Amount]]/Table2[[#This Row],[Num_Nights]]</f>
        <v>305.83</v>
      </c>
    </row>
    <row r="1254" spans="1:19" x14ac:dyDescent="0.3">
      <c r="A1254">
        <v>1253</v>
      </c>
      <c r="B1254" t="s">
        <v>37</v>
      </c>
      <c r="C1254" s="9">
        <v>45279</v>
      </c>
      <c r="D1254" s="9">
        <v>45285</v>
      </c>
      <c r="E1254" s="10">
        <v>45262</v>
      </c>
      <c r="F1254" t="s">
        <v>27</v>
      </c>
      <c r="G1254">
        <v>116.56</v>
      </c>
      <c r="H1254">
        <v>3</v>
      </c>
      <c r="I1254">
        <v>1</v>
      </c>
      <c r="J1254" t="s">
        <v>19</v>
      </c>
      <c r="K1254" t="s">
        <v>44</v>
      </c>
      <c r="L1254" t="s">
        <v>21</v>
      </c>
      <c r="M1254" t="s">
        <v>36</v>
      </c>
      <c r="N1254" t="s">
        <v>41</v>
      </c>
      <c r="O1254">
        <f>Table2[[#This Row],[check_out_date]]-Table2[[#This Row],[check_in_date]]</f>
        <v>6</v>
      </c>
      <c r="P1254">
        <f>Table2[[#This Row],[num_adults]]+Table2[[#This Row],[num_children]]</f>
        <v>4</v>
      </c>
      <c r="Q1254" s="3">
        <f>IF(OR(Table2[[#This Row],[booking_status]]="confirmed",Table2[[#This Row],[booking_status]]="checked-out"),Table2[[#This Row],[room_rate_per_night]]*Table2[[#This Row],[Num_Nights]],0)</f>
        <v>699.36</v>
      </c>
      <c r="R1254" t="str" cm="1">
        <f t="array" ref="R1254">IFERROR(_xlfn.IFS(Table2[[#This Row],[booking_status]]="confirmed","Expected",Table2[[#This Row],[booking_status]]="checked-out","Actual"),"No Revenue")</f>
        <v>Expected</v>
      </c>
      <c r="S1254" s="4">
        <f>Table2[[#This Row],[Revenue_Amount]]/Table2[[#This Row],[Num_Nights]]</f>
        <v>116.56</v>
      </c>
    </row>
    <row r="1255" spans="1:19" x14ac:dyDescent="0.3">
      <c r="A1255">
        <v>1254</v>
      </c>
      <c r="B1255" t="s">
        <v>50</v>
      </c>
      <c r="C1255" s="9">
        <v>45188</v>
      </c>
      <c r="D1255" s="9">
        <v>45191</v>
      </c>
      <c r="E1255" s="10">
        <v>45151</v>
      </c>
      <c r="F1255" t="s">
        <v>18</v>
      </c>
      <c r="G1255">
        <v>284.22000000000003</v>
      </c>
      <c r="H1255">
        <v>2</v>
      </c>
      <c r="I1255">
        <v>0</v>
      </c>
      <c r="J1255" t="s">
        <v>55</v>
      </c>
      <c r="K1255" t="s">
        <v>44</v>
      </c>
      <c r="L1255" t="s">
        <v>21</v>
      </c>
      <c r="M1255" t="s">
        <v>36</v>
      </c>
      <c r="N1255" t="s">
        <v>23</v>
      </c>
      <c r="O1255">
        <f>Table2[[#This Row],[check_out_date]]-Table2[[#This Row],[check_in_date]]</f>
        <v>3</v>
      </c>
      <c r="P1255">
        <f>Table2[[#This Row],[num_adults]]+Table2[[#This Row],[num_children]]</f>
        <v>2</v>
      </c>
      <c r="Q1255" s="3">
        <f>IF(OR(Table2[[#This Row],[booking_status]]="confirmed",Table2[[#This Row],[booking_status]]="checked-out"),Table2[[#This Row],[room_rate_per_night]]*Table2[[#This Row],[Num_Nights]],0)</f>
        <v>852.66000000000008</v>
      </c>
      <c r="R1255" t="str" cm="1">
        <f t="array" ref="R1255">IFERROR(_xlfn.IFS(Table2[[#This Row],[booking_status]]="confirmed","Expected",Table2[[#This Row],[booking_status]]="checked-out","Actual"),"No Revenue")</f>
        <v>Expected</v>
      </c>
      <c r="S1255" s="4">
        <f>Table2[[#This Row],[Revenue_Amount]]/Table2[[#This Row],[Num_Nights]]</f>
        <v>284.22000000000003</v>
      </c>
    </row>
    <row r="1256" spans="1:19" x14ac:dyDescent="0.3">
      <c r="A1256">
        <v>1255</v>
      </c>
      <c r="B1256" t="s">
        <v>31</v>
      </c>
      <c r="C1256" s="9">
        <v>45164</v>
      </c>
      <c r="D1256" s="9">
        <v>45168</v>
      </c>
      <c r="E1256" s="10">
        <v>45127</v>
      </c>
      <c r="F1256" t="s">
        <v>18</v>
      </c>
      <c r="G1256">
        <v>185.16</v>
      </c>
      <c r="H1256">
        <v>2</v>
      </c>
      <c r="I1256">
        <v>2</v>
      </c>
      <c r="J1256" t="s">
        <v>55</v>
      </c>
      <c r="K1256" t="s">
        <v>29</v>
      </c>
      <c r="L1256" t="s">
        <v>21</v>
      </c>
      <c r="M1256" t="s">
        <v>36</v>
      </c>
      <c r="N1256" t="s">
        <v>41</v>
      </c>
      <c r="O1256">
        <f>Table2[[#This Row],[check_out_date]]-Table2[[#This Row],[check_in_date]]</f>
        <v>4</v>
      </c>
      <c r="P1256">
        <f>Table2[[#This Row],[num_adults]]+Table2[[#This Row],[num_children]]</f>
        <v>4</v>
      </c>
      <c r="Q1256" s="3">
        <f>IF(OR(Table2[[#This Row],[booking_status]]="confirmed",Table2[[#This Row],[booking_status]]="checked-out"),Table2[[#This Row],[room_rate_per_night]]*Table2[[#This Row],[Num_Nights]],0)</f>
        <v>740.64</v>
      </c>
      <c r="R1256" t="str" cm="1">
        <f t="array" ref="R1256">IFERROR(_xlfn.IFS(Table2[[#This Row],[booking_status]]="confirmed","Expected",Table2[[#This Row],[booking_status]]="checked-out","Actual"),"No Revenue")</f>
        <v>Expected</v>
      </c>
      <c r="S1256" s="4">
        <f>Table2[[#This Row],[Revenue_Amount]]/Table2[[#This Row],[Num_Nights]]</f>
        <v>185.16</v>
      </c>
    </row>
    <row r="1257" spans="1:19" hidden="1" x14ac:dyDescent="0.3">
      <c r="A1257">
        <v>1256</v>
      </c>
      <c r="B1257" t="s">
        <v>31</v>
      </c>
      <c r="C1257" s="9">
        <v>45265</v>
      </c>
      <c r="D1257" s="9">
        <v>45272</v>
      </c>
      <c r="E1257" s="10">
        <v>45239</v>
      </c>
      <c r="F1257" t="s">
        <v>27</v>
      </c>
      <c r="G1257">
        <v>168.03</v>
      </c>
      <c r="H1257">
        <v>2</v>
      </c>
      <c r="I1257">
        <v>0</v>
      </c>
      <c r="J1257" t="s">
        <v>35</v>
      </c>
      <c r="K1257" t="s">
        <v>29</v>
      </c>
      <c r="L1257" t="s">
        <v>21</v>
      </c>
      <c r="M1257" t="s">
        <v>36</v>
      </c>
      <c r="N1257" t="s">
        <v>23</v>
      </c>
      <c r="O1257">
        <f>Table2[[#This Row],[check_out_date]]-Table2[[#This Row],[check_in_date]]</f>
        <v>7</v>
      </c>
      <c r="P1257">
        <f>Table2[[#This Row],[num_adults]]+Table2[[#This Row],[num_children]]</f>
        <v>2</v>
      </c>
      <c r="Q1257" s="3">
        <f>IF(OR(Table2[[#This Row],[booking_status]]="confirmed",Table2[[#This Row],[booking_status]]="checked-out"),Table2[[#This Row],[room_rate_per_night]]*Table2[[#This Row],[Num_Nights]],0)</f>
        <v>1176.21</v>
      </c>
      <c r="R1257" t="str" cm="1">
        <f t="array" ref="R1257">IFERROR(_xlfn.IFS(Table2[[#This Row],[booking_status]]="confirmed","Expected",Table2[[#This Row],[booking_status]]="checked-out","Actual"),"No Revenue")</f>
        <v>Expected</v>
      </c>
      <c r="S1257" s="4">
        <f>Table2[[#This Row],[Revenue_Amount]]/Table2[[#This Row],[Num_Nights]]</f>
        <v>168.03</v>
      </c>
    </row>
    <row r="1258" spans="1:19" hidden="1" x14ac:dyDescent="0.3">
      <c r="A1258">
        <v>1257</v>
      </c>
      <c r="B1258" t="s">
        <v>14</v>
      </c>
      <c r="C1258" s="9">
        <v>44957</v>
      </c>
      <c r="D1258" s="9">
        <v>44963</v>
      </c>
      <c r="E1258" s="10">
        <v>44879</v>
      </c>
      <c r="F1258" t="s">
        <v>54</v>
      </c>
      <c r="G1258">
        <v>430.31</v>
      </c>
      <c r="H1258">
        <v>2</v>
      </c>
      <c r="I1258">
        <v>0</v>
      </c>
      <c r="J1258" t="s">
        <v>35</v>
      </c>
      <c r="K1258" t="s">
        <v>20</v>
      </c>
      <c r="L1258" t="s">
        <v>21</v>
      </c>
      <c r="M1258" t="s">
        <v>36</v>
      </c>
      <c r="N1258" t="s">
        <v>23</v>
      </c>
      <c r="O1258">
        <f>Table2[[#This Row],[check_out_date]]-Table2[[#This Row],[check_in_date]]</f>
        <v>6</v>
      </c>
      <c r="P1258">
        <f>Table2[[#This Row],[num_adults]]+Table2[[#This Row],[num_children]]</f>
        <v>2</v>
      </c>
      <c r="Q1258" s="3">
        <f>IF(OR(Table2[[#This Row],[booking_status]]="confirmed",Table2[[#This Row],[booking_status]]="checked-out"),Table2[[#This Row],[room_rate_per_night]]*Table2[[#This Row],[Num_Nights]],0)</f>
        <v>2581.86</v>
      </c>
      <c r="R1258" t="str" cm="1">
        <f t="array" ref="R1258">IFERROR(_xlfn.IFS(Table2[[#This Row],[booking_status]]="confirmed","Expected",Table2[[#This Row],[booking_status]]="checked-out","Actual"),"No Revenue")</f>
        <v>Expected</v>
      </c>
      <c r="S1258" s="4">
        <f>Table2[[#This Row],[Revenue_Amount]]/Table2[[#This Row],[Num_Nights]]</f>
        <v>430.31</v>
      </c>
    </row>
    <row r="1259" spans="1:19" x14ac:dyDescent="0.3">
      <c r="A1259">
        <v>1258</v>
      </c>
      <c r="B1259" t="s">
        <v>14</v>
      </c>
      <c r="C1259" s="9">
        <v>45174</v>
      </c>
      <c r="D1259" s="9">
        <v>45178</v>
      </c>
      <c r="E1259" s="10">
        <v>45145</v>
      </c>
      <c r="F1259" t="s">
        <v>18</v>
      </c>
      <c r="G1259">
        <v>162.55000000000001</v>
      </c>
      <c r="H1259">
        <v>2</v>
      </c>
      <c r="I1259">
        <v>2</v>
      </c>
      <c r="J1259" t="s">
        <v>55</v>
      </c>
      <c r="K1259" t="s">
        <v>66</v>
      </c>
      <c r="L1259" t="s">
        <v>21</v>
      </c>
      <c r="M1259" t="s">
        <v>36</v>
      </c>
      <c r="N1259" t="s">
        <v>41</v>
      </c>
      <c r="O1259">
        <f>Table2[[#This Row],[check_out_date]]-Table2[[#This Row],[check_in_date]]</f>
        <v>4</v>
      </c>
      <c r="P1259">
        <f>Table2[[#This Row],[num_adults]]+Table2[[#This Row],[num_children]]</f>
        <v>4</v>
      </c>
      <c r="Q1259" s="3">
        <f>IF(OR(Table2[[#This Row],[booking_status]]="confirmed",Table2[[#This Row],[booking_status]]="checked-out"),Table2[[#This Row],[room_rate_per_night]]*Table2[[#This Row],[Num_Nights]],0)</f>
        <v>650.20000000000005</v>
      </c>
      <c r="R1259" t="str" cm="1">
        <f t="array" ref="R1259">IFERROR(_xlfn.IFS(Table2[[#This Row],[booking_status]]="confirmed","Expected",Table2[[#This Row],[booking_status]]="checked-out","Actual"),"No Revenue")</f>
        <v>Expected</v>
      </c>
      <c r="S1259" s="4">
        <f>Table2[[#This Row],[Revenue_Amount]]/Table2[[#This Row],[Num_Nights]]</f>
        <v>162.55000000000001</v>
      </c>
    </row>
    <row r="1260" spans="1:19" hidden="1" x14ac:dyDescent="0.3">
      <c r="A1260">
        <v>1259</v>
      </c>
      <c r="B1260" t="s">
        <v>50</v>
      </c>
      <c r="C1260" s="9">
        <v>44966</v>
      </c>
      <c r="D1260" s="9">
        <v>44968</v>
      </c>
      <c r="E1260" s="10">
        <v>44953</v>
      </c>
      <c r="F1260" t="s">
        <v>49</v>
      </c>
      <c r="G1260">
        <v>131.47</v>
      </c>
      <c r="H1260">
        <v>2</v>
      </c>
      <c r="I1260">
        <v>2</v>
      </c>
      <c r="J1260" t="s">
        <v>35</v>
      </c>
      <c r="K1260" t="s">
        <v>66</v>
      </c>
      <c r="L1260" t="s">
        <v>56</v>
      </c>
      <c r="M1260" t="s">
        <v>36</v>
      </c>
      <c r="N1260" t="s">
        <v>95</v>
      </c>
      <c r="O1260">
        <f>Table2[[#This Row],[check_out_date]]-Table2[[#This Row],[check_in_date]]</f>
        <v>2</v>
      </c>
      <c r="P1260">
        <f>Table2[[#This Row],[num_adults]]+Table2[[#This Row],[num_children]]</f>
        <v>4</v>
      </c>
      <c r="Q1260" s="3">
        <f>IF(OR(Table2[[#This Row],[booking_status]]="confirmed",Table2[[#This Row],[booking_status]]="checked-out"),Table2[[#This Row],[room_rate_per_night]]*Table2[[#This Row],[Num_Nights]],0)</f>
        <v>262.94</v>
      </c>
      <c r="R1260" t="str" cm="1">
        <f t="array" ref="R1260">IFERROR(_xlfn.IFS(Table2[[#This Row],[booking_status]]="confirmed","Expected",Table2[[#This Row],[booking_status]]="checked-out","Actual"),"No Revenue")</f>
        <v>Actual</v>
      </c>
      <c r="S1260" s="4">
        <f>Table2[[#This Row],[Revenue_Amount]]/Table2[[#This Row],[Num_Nights]]</f>
        <v>131.47</v>
      </c>
    </row>
    <row r="1261" spans="1:19" x14ac:dyDescent="0.3">
      <c r="A1261">
        <v>1260</v>
      </c>
      <c r="B1261" t="s">
        <v>50</v>
      </c>
      <c r="C1261" s="9">
        <v>44944</v>
      </c>
      <c r="D1261" s="9">
        <v>44947</v>
      </c>
      <c r="E1261" s="10">
        <v>44923</v>
      </c>
      <c r="F1261" t="s">
        <v>18</v>
      </c>
      <c r="G1261">
        <v>202.67</v>
      </c>
      <c r="H1261">
        <v>2</v>
      </c>
      <c r="I1261">
        <v>0</v>
      </c>
      <c r="J1261" t="s">
        <v>28</v>
      </c>
      <c r="K1261" t="s">
        <v>44</v>
      </c>
      <c r="L1261" t="s">
        <v>21</v>
      </c>
      <c r="M1261" t="s">
        <v>36</v>
      </c>
      <c r="N1261" t="s">
        <v>41</v>
      </c>
      <c r="O1261">
        <f>Table2[[#This Row],[check_out_date]]-Table2[[#This Row],[check_in_date]]</f>
        <v>3</v>
      </c>
      <c r="P1261">
        <f>Table2[[#This Row],[num_adults]]+Table2[[#This Row],[num_children]]</f>
        <v>2</v>
      </c>
      <c r="Q1261" s="3">
        <f>IF(OR(Table2[[#This Row],[booking_status]]="confirmed",Table2[[#This Row],[booking_status]]="checked-out"),Table2[[#This Row],[room_rate_per_night]]*Table2[[#This Row],[Num_Nights]],0)</f>
        <v>608.01</v>
      </c>
      <c r="R1261" t="str" cm="1">
        <f t="array" ref="R1261">IFERROR(_xlfn.IFS(Table2[[#This Row],[booking_status]]="confirmed","Expected",Table2[[#This Row],[booking_status]]="checked-out","Actual"),"No Revenue")</f>
        <v>Expected</v>
      </c>
      <c r="S1261" s="4">
        <f>Table2[[#This Row],[Revenue_Amount]]/Table2[[#This Row],[Num_Nights]]</f>
        <v>202.67</v>
      </c>
    </row>
    <row r="1262" spans="1:19" x14ac:dyDescent="0.3">
      <c r="A1262">
        <v>1261</v>
      </c>
      <c r="B1262" t="s">
        <v>37</v>
      </c>
      <c r="C1262" s="9">
        <v>45253</v>
      </c>
      <c r="D1262" s="9">
        <v>45264</v>
      </c>
      <c r="E1262" s="10">
        <v>45219</v>
      </c>
      <c r="F1262" t="s">
        <v>49</v>
      </c>
      <c r="G1262">
        <v>101.14</v>
      </c>
      <c r="H1262">
        <v>4</v>
      </c>
      <c r="I1262">
        <v>2</v>
      </c>
      <c r="J1262" t="s">
        <v>19</v>
      </c>
      <c r="K1262" t="s">
        <v>20</v>
      </c>
      <c r="L1262" t="s">
        <v>21</v>
      </c>
      <c r="M1262" t="s">
        <v>22</v>
      </c>
      <c r="N1262" t="s">
        <v>41</v>
      </c>
      <c r="O1262">
        <f>Table2[[#This Row],[check_out_date]]-Table2[[#This Row],[check_in_date]]</f>
        <v>11</v>
      </c>
      <c r="P1262">
        <f>Table2[[#This Row],[num_adults]]+Table2[[#This Row],[num_children]]</f>
        <v>6</v>
      </c>
      <c r="Q1262" s="3">
        <f>IF(OR(Table2[[#This Row],[booking_status]]="confirmed",Table2[[#This Row],[booking_status]]="checked-out"),Table2[[#This Row],[room_rate_per_night]]*Table2[[#This Row],[Num_Nights]],0)</f>
        <v>1112.54</v>
      </c>
      <c r="R1262" t="str" cm="1">
        <f t="array" ref="R1262">IFERROR(_xlfn.IFS(Table2[[#This Row],[booking_status]]="confirmed","Expected",Table2[[#This Row],[booking_status]]="checked-out","Actual"),"No Revenue")</f>
        <v>Expected</v>
      </c>
      <c r="S1262" s="4">
        <f>Table2[[#This Row],[Revenue_Amount]]/Table2[[#This Row],[Num_Nights]]</f>
        <v>101.14</v>
      </c>
    </row>
    <row r="1263" spans="1:19" x14ac:dyDescent="0.3">
      <c r="A1263">
        <v>1262</v>
      </c>
      <c r="B1263" t="s">
        <v>31</v>
      </c>
      <c r="C1263" s="9">
        <v>45246</v>
      </c>
      <c r="D1263" s="9">
        <v>45251</v>
      </c>
      <c r="E1263" s="10">
        <v>45164</v>
      </c>
      <c r="F1263" t="s">
        <v>54</v>
      </c>
      <c r="G1263">
        <v>408.29</v>
      </c>
      <c r="H1263">
        <v>1</v>
      </c>
      <c r="I1263">
        <v>0</v>
      </c>
      <c r="J1263" t="s">
        <v>19</v>
      </c>
      <c r="K1263" t="s">
        <v>44</v>
      </c>
      <c r="L1263" t="s">
        <v>21</v>
      </c>
      <c r="M1263" t="s">
        <v>36</v>
      </c>
      <c r="N1263" t="s">
        <v>23</v>
      </c>
      <c r="O1263">
        <f>Table2[[#This Row],[check_out_date]]-Table2[[#This Row],[check_in_date]]</f>
        <v>5</v>
      </c>
      <c r="P1263">
        <f>Table2[[#This Row],[num_adults]]+Table2[[#This Row],[num_children]]</f>
        <v>1</v>
      </c>
      <c r="Q1263" s="3">
        <f>IF(OR(Table2[[#This Row],[booking_status]]="confirmed",Table2[[#This Row],[booking_status]]="checked-out"),Table2[[#This Row],[room_rate_per_night]]*Table2[[#This Row],[Num_Nights]],0)</f>
        <v>2041.45</v>
      </c>
      <c r="R1263" t="str" cm="1">
        <f t="array" ref="R1263">IFERROR(_xlfn.IFS(Table2[[#This Row],[booking_status]]="confirmed","Expected",Table2[[#This Row],[booking_status]]="checked-out","Actual"),"No Revenue")</f>
        <v>Expected</v>
      </c>
      <c r="S1263" s="4">
        <f>Table2[[#This Row],[Revenue_Amount]]/Table2[[#This Row],[Num_Nights]]</f>
        <v>408.29</v>
      </c>
    </row>
    <row r="1264" spans="1:19" x14ac:dyDescent="0.3">
      <c r="A1264">
        <v>1263</v>
      </c>
      <c r="B1264" t="s">
        <v>31</v>
      </c>
      <c r="C1264" s="9">
        <v>44990</v>
      </c>
      <c r="D1264" s="9">
        <v>44992</v>
      </c>
      <c r="E1264" s="10">
        <v>44907</v>
      </c>
      <c r="F1264" t="s">
        <v>49</v>
      </c>
      <c r="G1264">
        <v>58.15</v>
      </c>
      <c r="H1264">
        <v>3</v>
      </c>
      <c r="I1264">
        <v>2</v>
      </c>
      <c r="J1264" t="s">
        <v>55</v>
      </c>
      <c r="K1264" t="s">
        <v>20</v>
      </c>
      <c r="L1264" t="s">
        <v>21</v>
      </c>
      <c r="M1264" t="s">
        <v>36</v>
      </c>
      <c r="N1264" t="s">
        <v>30</v>
      </c>
      <c r="O1264">
        <f>Table2[[#This Row],[check_out_date]]-Table2[[#This Row],[check_in_date]]</f>
        <v>2</v>
      </c>
      <c r="P1264">
        <f>Table2[[#This Row],[num_adults]]+Table2[[#This Row],[num_children]]</f>
        <v>5</v>
      </c>
      <c r="Q1264" s="3">
        <f>IF(OR(Table2[[#This Row],[booking_status]]="confirmed",Table2[[#This Row],[booking_status]]="checked-out"),Table2[[#This Row],[room_rate_per_night]]*Table2[[#This Row],[Num_Nights]],0)</f>
        <v>116.3</v>
      </c>
      <c r="R1264" t="str" cm="1">
        <f t="array" ref="R1264">IFERROR(_xlfn.IFS(Table2[[#This Row],[booking_status]]="confirmed","Expected",Table2[[#This Row],[booking_status]]="checked-out","Actual"),"No Revenue")</f>
        <v>Expected</v>
      </c>
      <c r="S1264" s="4">
        <f>Table2[[#This Row],[Revenue_Amount]]/Table2[[#This Row],[Num_Nights]]</f>
        <v>58.15</v>
      </c>
    </row>
    <row r="1265" spans="1:19" x14ac:dyDescent="0.3">
      <c r="A1265">
        <v>1264</v>
      </c>
      <c r="B1265" t="s">
        <v>37</v>
      </c>
      <c r="C1265" s="9">
        <v>45166</v>
      </c>
      <c r="D1265" s="9">
        <v>45174</v>
      </c>
      <c r="E1265" s="10">
        <v>45139</v>
      </c>
      <c r="F1265" t="s">
        <v>49</v>
      </c>
      <c r="G1265">
        <v>103.41</v>
      </c>
      <c r="H1265">
        <v>2</v>
      </c>
      <c r="I1265">
        <v>0</v>
      </c>
      <c r="J1265" t="s">
        <v>19</v>
      </c>
      <c r="K1265" t="s">
        <v>29</v>
      </c>
      <c r="L1265" t="s">
        <v>21</v>
      </c>
      <c r="M1265" t="s">
        <v>36</v>
      </c>
      <c r="N1265" t="s">
        <v>41</v>
      </c>
      <c r="O1265">
        <f>Table2[[#This Row],[check_out_date]]-Table2[[#This Row],[check_in_date]]</f>
        <v>8</v>
      </c>
      <c r="P1265">
        <f>Table2[[#This Row],[num_adults]]+Table2[[#This Row],[num_children]]</f>
        <v>2</v>
      </c>
      <c r="Q1265" s="3">
        <f>IF(OR(Table2[[#This Row],[booking_status]]="confirmed",Table2[[#This Row],[booking_status]]="checked-out"),Table2[[#This Row],[room_rate_per_night]]*Table2[[#This Row],[Num_Nights]],0)</f>
        <v>827.28</v>
      </c>
      <c r="R1265" t="str" cm="1">
        <f t="array" ref="R1265">IFERROR(_xlfn.IFS(Table2[[#This Row],[booking_status]]="confirmed","Expected",Table2[[#This Row],[booking_status]]="checked-out","Actual"),"No Revenue")</f>
        <v>Expected</v>
      </c>
      <c r="S1265" s="4">
        <f>Table2[[#This Row],[Revenue_Amount]]/Table2[[#This Row],[Num_Nights]]</f>
        <v>103.41</v>
      </c>
    </row>
    <row r="1266" spans="1:19" x14ac:dyDescent="0.3">
      <c r="A1266">
        <v>1265</v>
      </c>
      <c r="B1266" t="s">
        <v>37</v>
      </c>
      <c r="C1266" s="9">
        <v>44929</v>
      </c>
      <c r="D1266" s="9">
        <v>44935</v>
      </c>
      <c r="E1266" s="10">
        <v>44877</v>
      </c>
      <c r="F1266" t="s">
        <v>49</v>
      </c>
      <c r="G1266">
        <v>107.95</v>
      </c>
      <c r="H1266">
        <v>4</v>
      </c>
      <c r="I1266">
        <v>2</v>
      </c>
      <c r="J1266" t="s">
        <v>94</v>
      </c>
      <c r="K1266" t="s">
        <v>44</v>
      </c>
      <c r="L1266" t="s">
        <v>60</v>
      </c>
      <c r="M1266" t="s">
        <v>36</v>
      </c>
      <c r="N1266" t="s">
        <v>23</v>
      </c>
      <c r="O1266">
        <f>Table2[[#This Row],[check_out_date]]-Table2[[#This Row],[check_in_date]]</f>
        <v>6</v>
      </c>
      <c r="P1266">
        <f>Table2[[#This Row],[num_adults]]+Table2[[#This Row],[num_children]]</f>
        <v>6</v>
      </c>
      <c r="Q1266" s="3">
        <f>IF(OR(Table2[[#This Row],[booking_status]]="confirmed",Table2[[#This Row],[booking_status]]="checked-out"),Table2[[#This Row],[room_rate_per_night]]*Table2[[#This Row],[Num_Nights]],0)</f>
        <v>0</v>
      </c>
      <c r="R1266" t="str" cm="1">
        <f t="array" ref="R1266">IFERROR(_xlfn.IFS(Table2[[#This Row],[booking_status]]="confirmed","Expected",Table2[[#This Row],[booking_status]]="checked-out","Actual"),"No Revenue")</f>
        <v>No Revenue</v>
      </c>
      <c r="S1266" s="4">
        <f>Table2[[#This Row],[Revenue_Amount]]/Table2[[#This Row],[Num_Nights]]</f>
        <v>0</v>
      </c>
    </row>
    <row r="1267" spans="1:19" x14ac:dyDescent="0.3">
      <c r="A1267">
        <v>1266</v>
      </c>
      <c r="B1267" t="s">
        <v>50</v>
      </c>
      <c r="C1267" s="9">
        <v>45177</v>
      </c>
      <c r="D1267" s="9">
        <v>45179</v>
      </c>
      <c r="E1267" s="10">
        <v>45124</v>
      </c>
      <c r="F1267" t="s">
        <v>27</v>
      </c>
      <c r="G1267">
        <v>194.97</v>
      </c>
      <c r="H1267">
        <v>1</v>
      </c>
      <c r="I1267">
        <v>2</v>
      </c>
      <c r="J1267" t="s">
        <v>28</v>
      </c>
      <c r="K1267" t="s">
        <v>44</v>
      </c>
      <c r="L1267" t="s">
        <v>21</v>
      </c>
      <c r="M1267" t="s">
        <v>36</v>
      </c>
      <c r="N1267" t="s">
        <v>45</v>
      </c>
      <c r="O1267">
        <f>Table2[[#This Row],[check_out_date]]-Table2[[#This Row],[check_in_date]]</f>
        <v>2</v>
      </c>
      <c r="P1267">
        <f>Table2[[#This Row],[num_adults]]+Table2[[#This Row],[num_children]]</f>
        <v>3</v>
      </c>
      <c r="Q1267" s="3">
        <f>IF(OR(Table2[[#This Row],[booking_status]]="confirmed",Table2[[#This Row],[booking_status]]="checked-out"),Table2[[#This Row],[room_rate_per_night]]*Table2[[#This Row],[Num_Nights]],0)</f>
        <v>389.94</v>
      </c>
      <c r="R1267" t="str" cm="1">
        <f t="array" ref="R1267">IFERROR(_xlfn.IFS(Table2[[#This Row],[booking_status]]="confirmed","Expected",Table2[[#This Row],[booking_status]]="checked-out","Actual"),"No Revenue")</f>
        <v>Expected</v>
      </c>
      <c r="S1267" s="4">
        <f>Table2[[#This Row],[Revenue_Amount]]/Table2[[#This Row],[Num_Nights]]</f>
        <v>194.97</v>
      </c>
    </row>
    <row r="1268" spans="1:19" x14ac:dyDescent="0.3">
      <c r="A1268">
        <v>1267</v>
      </c>
      <c r="B1268" t="s">
        <v>14</v>
      </c>
      <c r="C1268" s="9">
        <v>45101</v>
      </c>
      <c r="D1268" s="9">
        <v>45107</v>
      </c>
      <c r="E1268" s="10">
        <v>45093</v>
      </c>
      <c r="F1268" t="s">
        <v>54</v>
      </c>
      <c r="G1268">
        <v>296.5</v>
      </c>
      <c r="H1268">
        <v>1</v>
      </c>
      <c r="I1268">
        <v>0</v>
      </c>
      <c r="J1268" t="s">
        <v>28</v>
      </c>
      <c r="K1268" t="s">
        <v>20</v>
      </c>
      <c r="L1268" t="s">
        <v>21</v>
      </c>
      <c r="M1268" t="s">
        <v>36</v>
      </c>
      <c r="N1268" t="s">
        <v>41</v>
      </c>
      <c r="O1268">
        <f>Table2[[#This Row],[check_out_date]]-Table2[[#This Row],[check_in_date]]</f>
        <v>6</v>
      </c>
      <c r="P1268">
        <f>Table2[[#This Row],[num_adults]]+Table2[[#This Row],[num_children]]</f>
        <v>1</v>
      </c>
      <c r="Q1268" s="3">
        <f>IF(OR(Table2[[#This Row],[booking_status]]="confirmed",Table2[[#This Row],[booking_status]]="checked-out"),Table2[[#This Row],[room_rate_per_night]]*Table2[[#This Row],[Num_Nights]],0)</f>
        <v>1779</v>
      </c>
      <c r="R1268" t="str" cm="1">
        <f t="array" ref="R1268">IFERROR(_xlfn.IFS(Table2[[#This Row],[booking_status]]="confirmed","Expected",Table2[[#This Row],[booking_status]]="checked-out","Actual"),"No Revenue")</f>
        <v>Expected</v>
      </c>
      <c r="S1268" s="4">
        <f>Table2[[#This Row],[Revenue_Amount]]/Table2[[#This Row],[Num_Nights]]</f>
        <v>296.5</v>
      </c>
    </row>
    <row r="1269" spans="1:19" hidden="1" x14ac:dyDescent="0.3">
      <c r="A1269">
        <v>1268</v>
      </c>
      <c r="B1269" t="s">
        <v>14</v>
      </c>
      <c r="C1269" s="9">
        <v>45221</v>
      </c>
      <c r="D1269" s="9">
        <v>45224</v>
      </c>
      <c r="E1269" s="10">
        <v>45184</v>
      </c>
      <c r="F1269" t="s">
        <v>49</v>
      </c>
      <c r="G1269">
        <v>122.47</v>
      </c>
      <c r="H1269">
        <v>1</v>
      </c>
      <c r="I1269">
        <v>2</v>
      </c>
      <c r="J1269" t="s">
        <v>35</v>
      </c>
      <c r="K1269" t="s">
        <v>66</v>
      </c>
      <c r="L1269" t="s">
        <v>21</v>
      </c>
      <c r="M1269" t="s">
        <v>36</v>
      </c>
      <c r="N1269" t="s">
        <v>95</v>
      </c>
      <c r="O1269">
        <f>Table2[[#This Row],[check_out_date]]-Table2[[#This Row],[check_in_date]]</f>
        <v>3</v>
      </c>
      <c r="P1269">
        <f>Table2[[#This Row],[num_adults]]+Table2[[#This Row],[num_children]]</f>
        <v>3</v>
      </c>
      <c r="Q1269" s="3">
        <f>IF(OR(Table2[[#This Row],[booking_status]]="confirmed",Table2[[#This Row],[booking_status]]="checked-out"),Table2[[#This Row],[room_rate_per_night]]*Table2[[#This Row],[Num_Nights]],0)</f>
        <v>367.40999999999997</v>
      </c>
      <c r="R1269" t="str" cm="1">
        <f t="array" ref="R1269">IFERROR(_xlfn.IFS(Table2[[#This Row],[booking_status]]="confirmed","Expected",Table2[[#This Row],[booking_status]]="checked-out","Actual"),"No Revenue")</f>
        <v>Expected</v>
      </c>
      <c r="S1269" s="4">
        <f>Table2[[#This Row],[Revenue_Amount]]/Table2[[#This Row],[Num_Nights]]</f>
        <v>122.46999999999998</v>
      </c>
    </row>
    <row r="1270" spans="1:19" x14ac:dyDescent="0.3">
      <c r="A1270">
        <v>1269</v>
      </c>
      <c r="B1270" t="s">
        <v>37</v>
      </c>
      <c r="C1270" s="9">
        <v>45044</v>
      </c>
      <c r="D1270" s="9">
        <v>45048</v>
      </c>
      <c r="E1270" s="10">
        <v>44979</v>
      </c>
      <c r="F1270" t="s">
        <v>27</v>
      </c>
      <c r="G1270">
        <v>143.26</v>
      </c>
      <c r="H1270">
        <v>2</v>
      </c>
      <c r="I1270">
        <v>0</v>
      </c>
      <c r="J1270" t="s">
        <v>19</v>
      </c>
      <c r="K1270" t="s">
        <v>99</v>
      </c>
      <c r="L1270" t="s">
        <v>60</v>
      </c>
      <c r="M1270" t="s">
        <v>22</v>
      </c>
      <c r="N1270" t="s">
        <v>23</v>
      </c>
      <c r="O1270">
        <f>Table2[[#This Row],[check_out_date]]-Table2[[#This Row],[check_in_date]]</f>
        <v>4</v>
      </c>
      <c r="P1270">
        <f>Table2[[#This Row],[num_adults]]+Table2[[#This Row],[num_children]]</f>
        <v>2</v>
      </c>
      <c r="Q1270" s="3">
        <f>IF(OR(Table2[[#This Row],[booking_status]]="confirmed",Table2[[#This Row],[booking_status]]="checked-out"),Table2[[#This Row],[room_rate_per_night]]*Table2[[#This Row],[Num_Nights]],0)</f>
        <v>0</v>
      </c>
      <c r="R1270" t="str" cm="1">
        <f t="array" ref="R1270">IFERROR(_xlfn.IFS(Table2[[#This Row],[booking_status]]="confirmed","Expected",Table2[[#This Row],[booking_status]]="checked-out","Actual"),"No Revenue")</f>
        <v>No Revenue</v>
      </c>
      <c r="S1270" s="4">
        <f>Table2[[#This Row],[Revenue_Amount]]/Table2[[#This Row],[Num_Nights]]</f>
        <v>0</v>
      </c>
    </row>
    <row r="1271" spans="1:19" hidden="1" x14ac:dyDescent="0.3">
      <c r="A1271">
        <v>1270</v>
      </c>
      <c r="B1271" t="s">
        <v>31</v>
      </c>
      <c r="C1271" s="9">
        <v>45026</v>
      </c>
      <c r="D1271" s="9">
        <v>45031</v>
      </c>
      <c r="E1271" s="10">
        <v>44959</v>
      </c>
      <c r="F1271" t="s">
        <v>54</v>
      </c>
      <c r="G1271">
        <v>290.81</v>
      </c>
      <c r="H1271">
        <v>1</v>
      </c>
      <c r="I1271">
        <v>2</v>
      </c>
      <c r="J1271" t="s">
        <v>35</v>
      </c>
      <c r="K1271" t="s">
        <v>66</v>
      </c>
      <c r="L1271" t="s">
        <v>21</v>
      </c>
      <c r="M1271" t="s">
        <v>22</v>
      </c>
      <c r="N1271" t="s">
        <v>41</v>
      </c>
      <c r="O1271">
        <f>Table2[[#This Row],[check_out_date]]-Table2[[#This Row],[check_in_date]]</f>
        <v>5</v>
      </c>
      <c r="P1271">
        <f>Table2[[#This Row],[num_adults]]+Table2[[#This Row],[num_children]]</f>
        <v>3</v>
      </c>
      <c r="Q1271" s="3">
        <f>IF(OR(Table2[[#This Row],[booking_status]]="confirmed",Table2[[#This Row],[booking_status]]="checked-out"),Table2[[#This Row],[room_rate_per_night]]*Table2[[#This Row],[Num_Nights]],0)</f>
        <v>1454.05</v>
      </c>
      <c r="R1271" t="str" cm="1">
        <f t="array" ref="R1271">IFERROR(_xlfn.IFS(Table2[[#This Row],[booking_status]]="confirmed","Expected",Table2[[#This Row],[booking_status]]="checked-out","Actual"),"No Revenue")</f>
        <v>Expected</v>
      </c>
      <c r="S1271" s="4">
        <f>Table2[[#This Row],[Revenue_Amount]]/Table2[[#This Row],[Num_Nights]]</f>
        <v>290.81</v>
      </c>
    </row>
    <row r="1272" spans="1:19" hidden="1" x14ac:dyDescent="0.3">
      <c r="A1272">
        <v>1271</v>
      </c>
      <c r="B1272" t="s">
        <v>37</v>
      </c>
      <c r="C1272" s="9">
        <v>45061</v>
      </c>
      <c r="D1272" s="9">
        <v>45071</v>
      </c>
      <c r="E1272" s="10">
        <v>45008</v>
      </c>
      <c r="F1272" t="s">
        <v>27</v>
      </c>
      <c r="G1272">
        <v>161.47</v>
      </c>
      <c r="H1272">
        <v>1</v>
      </c>
      <c r="I1272">
        <v>0</v>
      </c>
      <c r="J1272" t="s">
        <v>35</v>
      </c>
      <c r="K1272" t="s">
        <v>99</v>
      </c>
      <c r="L1272" t="s">
        <v>21</v>
      </c>
      <c r="M1272" t="s">
        <v>22</v>
      </c>
      <c r="N1272" t="s">
        <v>45</v>
      </c>
      <c r="O1272">
        <f>Table2[[#This Row],[check_out_date]]-Table2[[#This Row],[check_in_date]]</f>
        <v>10</v>
      </c>
      <c r="P1272">
        <f>Table2[[#This Row],[num_adults]]+Table2[[#This Row],[num_children]]</f>
        <v>1</v>
      </c>
      <c r="Q1272" s="3">
        <f>IF(OR(Table2[[#This Row],[booking_status]]="confirmed",Table2[[#This Row],[booking_status]]="checked-out"),Table2[[#This Row],[room_rate_per_night]]*Table2[[#This Row],[Num_Nights]],0)</f>
        <v>1614.7</v>
      </c>
      <c r="R1272" t="str" cm="1">
        <f t="array" ref="R1272">IFERROR(_xlfn.IFS(Table2[[#This Row],[booking_status]]="confirmed","Expected",Table2[[#This Row],[booking_status]]="checked-out","Actual"),"No Revenue")</f>
        <v>Expected</v>
      </c>
      <c r="S1272" s="4">
        <f>Table2[[#This Row],[Revenue_Amount]]/Table2[[#This Row],[Num_Nights]]</f>
        <v>161.47</v>
      </c>
    </row>
    <row r="1273" spans="1:19" x14ac:dyDescent="0.3">
      <c r="A1273">
        <v>1272</v>
      </c>
      <c r="B1273" t="s">
        <v>31</v>
      </c>
      <c r="C1273" s="9">
        <v>45125</v>
      </c>
      <c r="D1273" s="9">
        <v>45135</v>
      </c>
      <c r="E1273" s="10">
        <v>45057</v>
      </c>
      <c r="F1273" t="s">
        <v>49</v>
      </c>
      <c r="G1273">
        <v>85.08</v>
      </c>
      <c r="H1273">
        <v>2</v>
      </c>
      <c r="I1273">
        <v>1</v>
      </c>
      <c r="J1273" t="s">
        <v>94</v>
      </c>
      <c r="K1273" t="s">
        <v>44</v>
      </c>
      <c r="L1273" t="s">
        <v>21</v>
      </c>
      <c r="M1273" t="s">
        <v>22</v>
      </c>
      <c r="N1273" t="s">
        <v>30</v>
      </c>
      <c r="O1273">
        <f>Table2[[#This Row],[check_out_date]]-Table2[[#This Row],[check_in_date]]</f>
        <v>10</v>
      </c>
      <c r="P1273">
        <f>Table2[[#This Row],[num_adults]]+Table2[[#This Row],[num_children]]</f>
        <v>3</v>
      </c>
      <c r="Q1273" s="3">
        <f>IF(OR(Table2[[#This Row],[booking_status]]="confirmed",Table2[[#This Row],[booking_status]]="checked-out"),Table2[[#This Row],[room_rate_per_night]]*Table2[[#This Row],[Num_Nights]],0)</f>
        <v>850.8</v>
      </c>
      <c r="R1273" t="str" cm="1">
        <f t="array" ref="R1273">IFERROR(_xlfn.IFS(Table2[[#This Row],[booking_status]]="confirmed","Expected",Table2[[#This Row],[booking_status]]="checked-out","Actual"),"No Revenue")</f>
        <v>Expected</v>
      </c>
      <c r="S1273" s="4">
        <f>Table2[[#This Row],[Revenue_Amount]]/Table2[[#This Row],[Num_Nights]]</f>
        <v>85.08</v>
      </c>
    </row>
    <row r="1274" spans="1:19" x14ac:dyDescent="0.3">
      <c r="A1274">
        <v>1273</v>
      </c>
      <c r="B1274" t="s">
        <v>37</v>
      </c>
      <c r="C1274" s="9">
        <v>45275</v>
      </c>
      <c r="D1274" s="9">
        <v>45286</v>
      </c>
      <c r="E1274" s="10">
        <v>45225</v>
      </c>
      <c r="F1274" t="s">
        <v>27</v>
      </c>
      <c r="G1274">
        <v>186.07</v>
      </c>
      <c r="H1274">
        <v>1</v>
      </c>
      <c r="I1274">
        <v>2</v>
      </c>
      <c r="J1274" t="s">
        <v>94</v>
      </c>
      <c r="K1274" t="s">
        <v>29</v>
      </c>
      <c r="L1274" t="s">
        <v>60</v>
      </c>
      <c r="M1274" t="s">
        <v>22</v>
      </c>
      <c r="N1274" t="s">
        <v>23</v>
      </c>
      <c r="O1274">
        <f>Table2[[#This Row],[check_out_date]]-Table2[[#This Row],[check_in_date]]</f>
        <v>11</v>
      </c>
      <c r="P1274">
        <f>Table2[[#This Row],[num_adults]]+Table2[[#This Row],[num_children]]</f>
        <v>3</v>
      </c>
      <c r="Q1274" s="3">
        <f>IF(OR(Table2[[#This Row],[booking_status]]="confirmed",Table2[[#This Row],[booking_status]]="checked-out"),Table2[[#This Row],[room_rate_per_night]]*Table2[[#This Row],[Num_Nights]],0)</f>
        <v>0</v>
      </c>
      <c r="R1274" t="str" cm="1">
        <f t="array" ref="R1274">IFERROR(_xlfn.IFS(Table2[[#This Row],[booking_status]]="confirmed","Expected",Table2[[#This Row],[booking_status]]="checked-out","Actual"),"No Revenue")</f>
        <v>No Revenue</v>
      </c>
      <c r="S1274" s="4">
        <f>Table2[[#This Row],[Revenue_Amount]]/Table2[[#This Row],[Num_Nights]]</f>
        <v>0</v>
      </c>
    </row>
    <row r="1275" spans="1:19" x14ac:dyDescent="0.3">
      <c r="A1275">
        <v>1274</v>
      </c>
      <c r="B1275" t="s">
        <v>14</v>
      </c>
      <c r="C1275" s="9">
        <v>44958</v>
      </c>
      <c r="D1275" s="9">
        <v>44964</v>
      </c>
      <c r="E1275" s="10">
        <v>44934</v>
      </c>
      <c r="F1275" t="s">
        <v>49</v>
      </c>
      <c r="G1275">
        <v>124.39</v>
      </c>
      <c r="H1275">
        <v>1</v>
      </c>
      <c r="I1275">
        <v>2</v>
      </c>
      <c r="J1275" t="s">
        <v>94</v>
      </c>
      <c r="K1275" t="s">
        <v>20</v>
      </c>
      <c r="L1275" t="s">
        <v>56</v>
      </c>
      <c r="M1275" t="s">
        <v>36</v>
      </c>
      <c r="N1275" t="s">
        <v>41</v>
      </c>
      <c r="O1275">
        <f>Table2[[#This Row],[check_out_date]]-Table2[[#This Row],[check_in_date]]</f>
        <v>6</v>
      </c>
      <c r="P1275">
        <f>Table2[[#This Row],[num_adults]]+Table2[[#This Row],[num_children]]</f>
        <v>3</v>
      </c>
      <c r="Q1275" s="3">
        <f>IF(OR(Table2[[#This Row],[booking_status]]="confirmed",Table2[[#This Row],[booking_status]]="checked-out"),Table2[[#This Row],[room_rate_per_night]]*Table2[[#This Row],[Num_Nights]],0)</f>
        <v>746.34</v>
      </c>
      <c r="R1275" t="str" cm="1">
        <f t="array" ref="R1275">IFERROR(_xlfn.IFS(Table2[[#This Row],[booking_status]]="confirmed","Expected",Table2[[#This Row],[booking_status]]="checked-out","Actual"),"No Revenue")</f>
        <v>Actual</v>
      </c>
      <c r="S1275" s="4">
        <f>Table2[[#This Row],[Revenue_Amount]]/Table2[[#This Row],[Num_Nights]]</f>
        <v>124.39</v>
      </c>
    </row>
    <row r="1276" spans="1:19" x14ac:dyDescent="0.3">
      <c r="A1276">
        <v>1275</v>
      </c>
      <c r="B1276" t="s">
        <v>37</v>
      </c>
      <c r="C1276" s="9">
        <v>45286</v>
      </c>
      <c r="D1276" s="9">
        <v>45292</v>
      </c>
      <c r="E1276" s="10">
        <v>45235</v>
      </c>
      <c r="F1276" t="s">
        <v>49</v>
      </c>
      <c r="G1276">
        <v>138.22</v>
      </c>
      <c r="H1276">
        <v>3</v>
      </c>
      <c r="I1276">
        <v>1</v>
      </c>
      <c r="J1276" t="s">
        <v>28</v>
      </c>
      <c r="K1276" t="s">
        <v>66</v>
      </c>
      <c r="L1276" t="s">
        <v>21</v>
      </c>
      <c r="M1276" t="s">
        <v>22</v>
      </c>
      <c r="N1276" t="s">
        <v>23</v>
      </c>
      <c r="O1276">
        <f>Table2[[#This Row],[check_out_date]]-Table2[[#This Row],[check_in_date]]</f>
        <v>6</v>
      </c>
      <c r="P1276">
        <f>Table2[[#This Row],[num_adults]]+Table2[[#This Row],[num_children]]</f>
        <v>4</v>
      </c>
      <c r="Q1276" s="3">
        <f>IF(OR(Table2[[#This Row],[booking_status]]="confirmed",Table2[[#This Row],[booking_status]]="checked-out"),Table2[[#This Row],[room_rate_per_night]]*Table2[[#This Row],[Num_Nights]],0)</f>
        <v>829.31999999999994</v>
      </c>
      <c r="R1276" t="str" cm="1">
        <f t="array" ref="R1276">IFERROR(_xlfn.IFS(Table2[[#This Row],[booking_status]]="confirmed","Expected",Table2[[#This Row],[booking_status]]="checked-out","Actual"),"No Revenue")</f>
        <v>Expected</v>
      </c>
      <c r="S1276" s="4">
        <f>Table2[[#This Row],[Revenue_Amount]]/Table2[[#This Row],[Num_Nights]]</f>
        <v>138.22</v>
      </c>
    </row>
    <row r="1277" spans="1:19" x14ac:dyDescent="0.3">
      <c r="A1277">
        <v>1276</v>
      </c>
      <c r="B1277" t="s">
        <v>31</v>
      </c>
      <c r="C1277" s="9">
        <v>45014</v>
      </c>
      <c r="D1277" s="9">
        <v>45022</v>
      </c>
      <c r="E1277" s="10">
        <v>44993</v>
      </c>
      <c r="F1277" t="s">
        <v>27</v>
      </c>
      <c r="G1277">
        <v>162.13999999999999</v>
      </c>
      <c r="H1277">
        <v>1</v>
      </c>
      <c r="I1277">
        <v>0</v>
      </c>
      <c r="J1277" t="s">
        <v>28</v>
      </c>
      <c r="K1277" t="s">
        <v>29</v>
      </c>
      <c r="L1277" t="s">
        <v>21</v>
      </c>
      <c r="M1277" t="s">
        <v>36</v>
      </c>
      <c r="N1277" t="s">
        <v>41</v>
      </c>
      <c r="O1277">
        <f>Table2[[#This Row],[check_out_date]]-Table2[[#This Row],[check_in_date]]</f>
        <v>8</v>
      </c>
      <c r="P1277">
        <f>Table2[[#This Row],[num_adults]]+Table2[[#This Row],[num_children]]</f>
        <v>1</v>
      </c>
      <c r="Q1277" s="3">
        <f>IF(OR(Table2[[#This Row],[booking_status]]="confirmed",Table2[[#This Row],[booking_status]]="checked-out"),Table2[[#This Row],[room_rate_per_night]]*Table2[[#This Row],[Num_Nights]],0)</f>
        <v>1297.1199999999999</v>
      </c>
      <c r="R1277" t="str" cm="1">
        <f t="array" ref="R1277">IFERROR(_xlfn.IFS(Table2[[#This Row],[booking_status]]="confirmed","Expected",Table2[[#This Row],[booking_status]]="checked-out","Actual"),"No Revenue")</f>
        <v>Expected</v>
      </c>
      <c r="S1277" s="4">
        <f>Table2[[#This Row],[Revenue_Amount]]/Table2[[#This Row],[Num_Nights]]</f>
        <v>162.13999999999999</v>
      </c>
    </row>
    <row r="1278" spans="1:19" x14ac:dyDescent="0.3">
      <c r="A1278">
        <v>1277</v>
      </c>
      <c r="B1278" t="s">
        <v>31</v>
      </c>
      <c r="C1278" s="9">
        <v>44977</v>
      </c>
      <c r="D1278" s="9">
        <v>44987</v>
      </c>
      <c r="E1278" s="10">
        <v>44944</v>
      </c>
      <c r="F1278" t="s">
        <v>27</v>
      </c>
      <c r="G1278">
        <v>163.99</v>
      </c>
      <c r="H1278">
        <v>2</v>
      </c>
      <c r="I1278">
        <v>2</v>
      </c>
      <c r="J1278" t="s">
        <v>28</v>
      </c>
      <c r="K1278" t="s">
        <v>29</v>
      </c>
      <c r="L1278" t="s">
        <v>21</v>
      </c>
      <c r="M1278" t="s">
        <v>36</v>
      </c>
      <c r="N1278" t="s">
        <v>41</v>
      </c>
      <c r="O1278">
        <f>Table2[[#This Row],[check_out_date]]-Table2[[#This Row],[check_in_date]]</f>
        <v>10</v>
      </c>
      <c r="P1278">
        <f>Table2[[#This Row],[num_adults]]+Table2[[#This Row],[num_children]]</f>
        <v>4</v>
      </c>
      <c r="Q1278" s="3">
        <f>IF(OR(Table2[[#This Row],[booking_status]]="confirmed",Table2[[#This Row],[booking_status]]="checked-out"),Table2[[#This Row],[room_rate_per_night]]*Table2[[#This Row],[Num_Nights]],0)</f>
        <v>1639.9</v>
      </c>
      <c r="R1278" t="str" cm="1">
        <f t="array" ref="R1278">IFERROR(_xlfn.IFS(Table2[[#This Row],[booking_status]]="confirmed","Expected",Table2[[#This Row],[booking_status]]="checked-out","Actual"),"No Revenue")</f>
        <v>Expected</v>
      </c>
      <c r="S1278" s="4">
        <f>Table2[[#This Row],[Revenue_Amount]]/Table2[[#This Row],[Num_Nights]]</f>
        <v>163.99</v>
      </c>
    </row>
    <row r="1279" spans="1:19" x14ac:dyDescent="0.3">
      <c r="A1279">
        <v>1278</v>
      </c>
      <c r="B1279" t="s">
        <v>37</v>
      </c>
      <c r="C1279" s="9">
        <v>45040</v>
      </c>
      <c r="D1279" s="9">
        <v>45047</v>
      </c>
      <c r="E1279" s="10">
        <v>45037</v>
      </c>
      <c r="F1279" t="s">
        <v>49</v>
      </c>
      <c r="G1279">
        <v>97.03</v>
      </c>
      <c r="H1279">
        <v>4</v>
      </c>
      <c r="I1279">
        <v>2</v>
      </c>
      <c r="J1279" t="s">
        <v>19</v>
      </c>
      <c r="K1279" t="s">
        <v>44</v>
      </c>
      <c r="L1279" t="s">
        <v>60</v>
      </c>
      <c r="M1279" t="s">
        <v>36</v>
      </c>
      <c r="N1279" t="s">
        <v>41</v>
      </c>
      <c r="O1279">
        <f>Table2[[#This Row],[check_out_date]]-Table2[[#This Row],[check_in_date]]</f>
        <v>7</v>
      </c>
      <c r="P1279">
        <f>Table2[[#This Row],[num_adults]]+Table2[[#This Row],[num_children]]</f>
        <v>6</v>
      </c>
      <c r="Q1279" s="3">
        <f>IF(OR(Table2[[#This Row],[booking_status]]="confirmed",Table2[[#This Row],[booking_status]]="checked-out"),Table2[[#This Row],[room_rate_per_night]]*Table2[[#This Row],[Num_Nights]],0)</f>
        <v>0</v>
      </c>
      <c r="R1279" t="str" cm="1">
        <f t="array" ref="R1279">IFERROR(_xlfn.IFS(Table2[[#This Row],[booking_status]]="confirmed","Expected",Table2[[#This Row],[booking_status]]="checked-out","Actual"),"No Revenue")</f>
        <v>No Revenue</v>
      </c>
      <c r="S1279" s="4">
        <f>Table2[[#This Row],[Revenue_Amount]]/Table2[[#This Row],[Num_Nights]]</f>
        <v>0</v>
      </c>
    </row>
    <row r="1280" spans="1:19" hidden="1" x14ac:dyDescent="0.3">
      <c r="A1280">
        <v>1279</v>
      </c>
      <c r="B1280" t="s">
        <v>14</v>
      </c>
      <c r="C1280" s="9">
        <v>44936</v>
      </c>
      <c r="D1280" s="9">
        <v>44946</v>
      </c>
      <c r="E1280" s="10">
        <v>44898</v>
      </c>
      <c r="F1280" t="s">
        <v>54</v>
      </c>
      <c r="G1280">
        <v>327.47000000000003</v>
      </c>
      <c r="H1280">
        <v>2</v>
      </c>
      <c r="I1280">
        <v>2</v>
      </c>
      <c r="J1280" t="s">
        <v>35</v>
      </c>
      <c r="K1280" t="s">
        <v>66</v>
      </c>
      <c r="L1280" t="s">
        <v>21</v>
      </c>
      <c r="M1280" t="s">
        <v>36</v>
      </c>
      <c r="N1280" t="s">
        <v>95</v>
      </c>
      <c r="O1280">
        <f>Table2[[#This Row],[check_out_date]]-Table2[[#This Row],[check_in_date]]</f>
        <v>10</v>
      </c>
      <c r="P1280">
        <f>Table2[[#This Row],[num_adults]]+Table2[[#This Row],[num_children]]</f>
        <v>4</v>
      </c>
      <c r="Q1280" s="3">
        <f>IF(OR(Table2[[#This Row],[booking_status]]="confirmed",Table2[[#This Row],[booking_status]]="checked-out"),Table2[[#This Row],[room_rate_per_night]]*Table2[[#This Row],[Num_Nights]],0)</f>
        <v>3274.7000000000003</v>
      </c>
      <c r="R1280" t="str" cm="1">
        <f t="array" ref="R1280">IFERROR(_xlfn.IFS(Table2[[#This Row],[booking_status]]="confirmed","Expected",Table2[[#This Row],[booking_status]]="checked-out","Actual"),"No Revenue")</f>
        <v>Expected</v>
      </c>
      <c r="S1280" s="4">
        <f>Table2[[#This Row],[Revenue_Amount]]/Table2[[#This Row],[Num_Nights]]</f>
        <v>327.47000000000003</v>
      </c>
    </row>
    <row r="1281" spans="1:19" x14ac:dyDescent="0.3">
      <c r="A1281">
        <v>1280</v>
      </c>
      <c r="B1281" t="s">
        <v>37</v>
      </c>
      <c r="C1281" s="9">
        <v>45180</v>
      </c>
      <c r="D1281" s="9">
        <v>45184</v>
      </c>
      <c r="E1281" s="10">
        <v>45169</v>
      </c>
      <c r="F1281" t="s">
        <v>49</v>
      </c>
      <c r="G1281">
        <v>101.81</v>
      </c>
      <c r="H1281">
        <v>2</v>
      </c>
      <c r="I1281">
        <v>2</v>
      </c>
      <c r="J1281" t="s">
        <v>28</v>
      </c>
      <c r="K1281" t="s">
        <v>20</v>
      </c>
      <c r="L1281" t="s">
        <v>21</v>
      </c>
      <c r="M1281" t="s">
        <v>36</v>
      </c>
      <c r="N1281" t="s">
        <v>95</v>
      </c>
      <c r="O1281">
        <f>Table2[[#This Row],[check_out_date]]-Table2[[#This Row],[check_in_date]]</f>
        <v>4</v>
      </c>
      <c r="P1281">
        <f>Table2[[#This Row],[num_adults]]+Table2[[#This Row],[num_children]]</f>
        <v>4</v>
      </c>
      <c r="Q1281" s="3">
        <f>IF(OR(Table2[[#This Row],[booking_status]]="confirmed",Table2[[#This Row],[booking_status]]="checked-out"),Table2[[#This Row],[room_rate_per_night]]*Table2[[#This Row],[Num_Nights]],0)</f>
        <v>407.24</v>
      </c>
      <c r="R1281" t="str" cm="1">
        <f t="array" ref="R1281">IFERROR(_xlfn.IFS(Table2[[#This Row],[booking_status]]="confirmed","Expected",Table2[[#This Row],[booking_status]]="checked-out","Actual"),"No Revenue")</f>
        <v>Expected</v>
      </c>
      <c r="S1281" s="4">
        <f>Table2[[#This Row],[Revenue_Amount]]/Table2[[#This Row],[Num_Nights]]</f>
        <v>101.81</v>
      </c>
    </row>
    <row r="1282" spans="1:19" x14ac:dyDescent="0.3">
      <c r="A1282">
        <v>1281</v>
      </c>
      <c r="B1282" t="s">
        <v>50</v>
      </c>
      <c r="C1282" s="9">
        <v>45232</v>
      </c>
      <c r="D1282" s="9">
        <v>45236</v>
      </c>
      <c r="E1282" s="10">
        <v>45224</v>
      </c>
      <c r="F1282" t="s">
        <v>27</v>
      </c>
      <c r="G1282">
        <v>135.16</v>
      </c>
      <c r="H1282">
        <v>2</v>
      </c>
      <c r="I1282">
        <v>0</v>
      </c>
      <c r="J1282" t="s">
        <v>19</v>
      </c>
      <c r="K1282" t="s">
        <v>66</v>
      </c>
      <c r="L1282" t="s">
        <v>60</v>
      </c>
      <c r="M1282" t="s">
        <v>22</v>
      </c>
      <c r="N1282" t="s">
        <v>95</v>
      </c>
      <c r="O1282">
        <f>Table2[[#This Row],[check_out_date]]-Table2[[#This Row],[check_in_date]]</f>
        <v>4</v>
      </c>
      <c r="P1282">
        <f>Table2[[#This Row],[num_adults]]+Table2[[#This Row],[num_children]]</f>
        <v>2</v>
      </c>
      <c r="Q1282" s="3">
        <f>IF(OR(Table2[[#This Row],[booking_status]]="confirmed",Table2[[#This Row],[booking_status]]="checked-out"),Table2[[#This Row],[room_rate_per_night]]*Table2[[#This Row],[Num_Nights]],0)</f>
        <v>0</v>
      </c>
      <c r="R1282" t="str" cm="1">
        <f t="array" ref="R1282">IFERROR(_xlfn.IFS(Table2[[#This Row],[booking_status]]="confirmed","Expected",Table2[[#This Row],[booking_status]]="checked-out","Actual"),"No Revenue")</f>
        <v>No Revenue</v>
      </c>
      <c r="S1282" s="4">
        <f>Table2[[#This Row],[Revenue_Amount]]/Table2[[#This Row],[Num_Nights]]</f>
        <v>0</v>
      </c>
    </row>
    <row r="1283" spans="1:19" hidden="1" x14ac:dyDescent="0.3">
      <c r="A1283">
        <v>1282</v>
      </c>
      <c r="B1283" t="s">
        <v>31</v>
      </c>
      <c r="C1283" s="9">
        <v>44992</v>
      </c>
      <c r="D1283" s="9">
        <v>44995</v>
      </c>
      <c r="E1283" s="10">
        <v>44958</v>
      </c>
      <c r="F1283" t="s">
        <v>54</v>
      </c>
      <c r="G1283">
        <v>229.25</v>
      </c>
      <c r="H1283">
        <v>2</v>
      </c>
      <c r="I1283">
        <v>0</v>
      </c>
      <c r="J1283" t="s">
        <v>35</v>
      </c>
      <c r="K1283" t="s">
        <v>99</v>
      </c>
      <c r="L1283" t="s">
        <v>21</v>
      </c>
      <c r="M1283" t="s">
        <v>22</v>
      </c>
      <c r="N1283" t="s">
        <v>41</v>
      </c>
      <c r="O1283">
        <f>Table2[[#This Row],[check_out_date]]-Table2[[#This Row],[check_in_date]]</f>
        <v>3</v>
      </c>
      <c r="P1283">
        <f>Table2[[#This Row],[num_adults]]+Table2[[#This Row],[num_children]]</f>
        <v>2</v>
      </c>
      <c r="Q1283" s="3">
        <f>IF(OR(Table2[[#This Row],[booking_status]]="confirmed",Table2[[#This Row],[booking_status]]="checked-out"),Table2[[#This Row],[room_rate_per_night]]*Table2[[#This Row],[Num_Nights]],0)</f>
        <v>687.75</v>
      </c>
      <c r="R1283" t="str" cm="1">
        <f t="array" ref="R1283">IFERROR(_xlfn.IFS(Table2[[#This Row],[booking_status]]="confirmed","Expected",Table2[[#This Row],[booking_status]]="checked-out","Actual"),"No Revenue")</f>
        <v>Expected</v>
      </c>
      <c r="S1283" s="4">
        <f>Table2[[#This Row],[Revenue_Amount]]/Table2[[#This Row],[Num_Nights]]</f>
        <v>229.25</v>
      </c>
    </row>
    <row r="1284" spans="1:19" x14ac:dyDescent="0.3">
      <c r="A1284">
        <v>1283</v>
      </c>
      <c r="B1284" t="s">
        <v>50</v>
      </c>
      <c r="C1284" s="9">
        <v>45047</v>
      </c>
      <c r="D1284" s="9">
        <v>45050</v>
      </c>
      <c r="E1284" s="10">
        <v>45039</v>
      </c>
      <c r="F1284" t="s">
        <v>49</v>
      </c>
      <c r="G1284">
        <v>89.83</v>
      </c>
      <c r="H1284">
        <v>2</v>
      </c>
      <c r="I1284">
        <v>0</v>
      </c>
      <c r="J1284" t="s">
        <v>19</v>
      </c>
      <c r="K1284" t="s">
        <v>66</v>
      </c>
      <c r="L1284" t="s">
        <v>21</v>
      </c>
      <c r="M1284" t="s">
        <v>22</v>
      </c>
      <c r="N1284" t="s">
        <v>41</v>
      </c>
      <c r="O1284">
        <f>Table2[[#This Row],[check_out_date]]-Table2[[#This Row],[check_in_date]]</f>
        <v>3</v>
      </c>
      <c r="P1284">
        <f>Table2[[#This Row],[num_adults]]+Table2[[#This Row],[num_children]]</f>
        <v>2</v>
      </c>
      <c r="Q1284" s="3">
        <f>IF(OR(Table2[[#This Row],[booking_status]]="confirmed",Table2[[#This Row],[booking_status]]="checked-out"),Table2[[#This Row],[room_rate_per_night]]*Table2[[#This Row],[Num_Nights]],0)</f>
        <v>269.49</v>
      </c>
      <c r="R1284" t="str" cm="1">
        <f t="array" ref="R1284">IFERROR(_xlfn.IFS(Table2[[#This Row],[booking_status]]="confirmed","Expected",Table2[[#This Row],[booking_status]]="checked-out","Actual"),"No Revenue")</f>
        <v>Expected</v>
      </c>
      <c r="S1284" s="4">
        <f>Table2[[#This Row],[Revenue_Amount]]/Table2[[#This Row],[Num_Nights]]</f>
        <v>89.83</v>
      </c>
    </row>
    <row r="1285" spans="1:19" x14ac:dyDescent="0.3">
      <c r="A1285">
        <v>1284</v>
      </c>
      <c r="B1285" t="s">
        <v>14</v>
      </c>
      <c r="C1285" s="9">
        <v>45283</v>
      </c>
      <c r="D1285" s="9">
        <v>45286</v>
      </c>
      <c r="E1285" s="10">
        <v>45233</v>
      </c>
      <c r="F1285" t="s">
        <v>49</v>
      </c>
      <c r="G1285">
        <v>119.92</v>
      </c>
      <c r="H1285">
        <v>1</v>
      </c>
      <c r="I1285">
        <v>1</v>
      </c>
      <c r="J1285" t="s">
        <v>28</v>
      </c>
      <c r="K1285" t="s">
        <v>20</v>
      </c>
      <c r="L1285" t="s">
        <v>60</v>
      </c>
      <c r="M1285" t="s">
        <v>36</v>
      </c>
      <c r="N1285" t="s">
        <v>45</v>
      </c>
      <c r="O1285">
        <f>Table2[[#This Row],[check_out_date]]-Table2[[#This Row],[check_in_date]]</f>
        <v>3</v>
      </c>
      <c r="P1285">
        <f>Table2[[#This Row],[num_adults]]+Table2[[#This Row],[num_children]]</f>
        <v>2</v>
      </c>
      <c r="Q1285" s="3">
        <f>IF(OR(Table2[[#This Row],[booking_status]]="confirmed",Table2[[#This Row],[booking_status]]="checked-out"),Table2[[#This Row],[room_rate_per_night]]*Table2[[#This Row],[Num_Nights]],0)</f>
        <v>0</v>
      </c>
      <c r="R1285" t="str" cm="1">
        <f t="array" ref="R1285">IFERROR(_xlfn.IFS(Table2[[#This Row],[booking_status]]="confirmed","Expected",Table2[[#This Row],[booking_status]]="checked-out","Actual"),"No Revenue")</f>
        <v>No Revenue</v>
      </c>
      <c r="S1285" s="4">
        <f>Table2[[#This Row],[Revenue_Amount]]/Table2[[#This Row],[Num_Nights]]</f>
        <v>0</v>
      </c>
    </row>
    <row r="1286" spans="1:19" x14ac:dyDescent="0.3">
      <c r="A1286">
        <v>1285</v>
      </c>
      <c r="B1286" t="s">
        <v>50</v>
      </c>
      <c r="C1286" s="9">
        <v>44934</v>
      </c>
      <c r="D1286" s="9">
        <v>44942</v>
      </c>
      <c r="E1286" s="10">
        <v>44932</v>
      </c>
      <c r="F1286" t="s">
        <v>27</v>
      </c>
      <c r="G1286">
        <v>158.43</v>
      </c>
      <c r="H1286">
        <v>1</v>
      </c>
      <c r="I1286">
        <v>2</v>
      </c>
      <c r="J1286" t="s">
        <v>28</v>
      </c>
      <c r="K1286" t="s">
        <v>29</v>
      </c>
      <c r="L1286" t="s">
        <v>21</v>
      </c>
      <c r="M1286" t="s">
        <v>36</v>
      </c>
      <c r="N1286" t="s">
        <v>23</v>
      </c>
      <c r="O1286">
        <f>Table2[[#This Row],[check_out_date]]-Table2[[#This Row],[check_in_date]]</f>
        <v>8</v>
      </c>
      <c r="P1286">
        <f>Table2[[#This Row],[num_adults]]+Table2[[#This Row],[num_children]]</f>
        <v>3</v>
      </c>
      <c r="Q1286" s="3">
        <f>IF(OR(Table2[[#This Row],[booking_status]]="confirmed",Table2[[#This Row],[booking_status]]="checked-out"),Table2[[#This Row],[room_rate_per_night]]*Table2[[#This Row],[Num_Nights]],0)</f>
        <v>1267.44</v>
      </c>
      <c r="R1286" t="str" cm="1">
        <f t="array" ref="R1286">IFERROR(_xlfn.IFS(Table2[[#This Row],[booking_status]]="confirmed","Expected",Table2[[#This Row],[booking_status]]="checked-out","Actual"),"No Revenue")</f>
        <v>Expected</v>
      </c>
      <c r="S1286" s="4">
        <f>Table2[[#This Row],[Revenue_Amount]]/Table2[[#This Row],[Num_Nights]]</f>
        <v>158.43</v>
      </c>
    </row>
    <row r="1287" spans="1:19" x14ac:dyDescent="0.3">
      <c r="A1287">
        <v>1286</v>
      </c>
      <c r="B1287" t="s">
        <v>50</v>
      </c>
      <c r="C1287" s="9">
        <v>44955</v>
      </c>
      <c r="D1287" s="9">
        <v>44966</v>
      </c>
      <c r="E1287" s="10">
        <v>44914</v>
      </c>
      <c r="F1287" t="s">
        <v>49</v>
      </c>
      <c r="G1287">
        <v>157.76</v>
      </c>
      <c r="H1287">
        <v>2</v>
      </c>
      <c r="I1287">
        <v>1</v>
      </c>
      <c r="J1287" t="s">
        <v>55</v>
      </c>
      <c r="K1287" t="s">
        <v>66</v>
      </c>
      <c r="L1287" t="s">
        <v>56</v>
      </c>
      <c r="M1287" t="s">
        <v>36</v>
      </c>
      <c r="N1287" t="s">
        <v>41</v>
      </c>
      <c r="O1287">
        <f>Table2[[#This Row],[check_out_date]]-Table2[[#This Row],[check_in_date]]</f>
        <v>11</v>
      </c>
      <c r="P1287">
        <f>Table2[[#This Row],[num_adults]]+Table2[[#This Row],[num_children]]</f>
        <v>3</v>
      </c>
      <c r="Q1287" s="3">
        <f>IF(OR(Table2[[#This Row],[booking_status]]="confirmed",Table2[[#This Row],[booking_status]]="checked-out"),Table2[[#This Row],[room_rate_per_night]]*Table2[[#This Row],[Num_Nights]],0)</f>
        <v>1735.36</v>
      </c>
      <c r="R1287" t="str" cm="1">
        <f t="array" ref="R1287">IFERROR(_xlfn.IFS(Table2[[#This Row],[booking_status]]="confirmed","Expected",Table2[[#This Row],[booking_status]]="checked-out","Actual"),"No Revenue")</f>
        <v>Actual</v>
      </c>
      <c r="S1287" s="4">
        <f>Table2[[#This Row],[Revenue_Amount]]/Table2[[#This Row],[Num_Nights]]</f>
        <v>157.76</v>
      </c>
    </row>
    <row r="1288" spans="1:19" hidden="1" x14ac:dyDescent="0.3">
      <c r="A1288">
        <v>1287</v>
      </c>
      <c r="B1288" t="s">
        <v>50</v>
      </c>
      <c r="C1288" s="9">
        <v>45126</v>
      </c>
      <c r="D1288" s="9">
        <v>45130</v>
      </c>
      <c r="E1288" s="10">
        <v>45077</v>
      </c>
      <c r="F1288" t="s">
        <v>49</v>
      </c>
      <c r="G1288">
        <v>164.75</v>
      </c>
      <c r="H1288">
        <v>1</v>
      </c>
      <c r="I1288">
        <v>1</v>
      </c>
      <c r="J1288" t="s">
        <v>35</v>
      </c>
      <c r="K1288" t="s">
        <v>20</v>
      </c>
      <c r="L1288" t="s">
        <v>56</v>
      </c>
      <c r="M1288" t="s">
        <v>22</v>
      </c>
      <c r="N1288" t="s">
        <v>41</v>
      </c>
      <c r="O1288">
        <f>Table2[[#This Row],[check_out_date]]-Table2[[#This Row],[check_in_date]]</f>
        <v>4</v>
      </c>
      <c r="P1288">
        <f>Table2[[#This Row],[num_adults]]+Table2[[#This Row],[num_children]]</f>
        <v>2</v>
      </c>
      <c r="Q1288" s="3">
        <f>IF(OR(Table2[[#This Row],[booking_status]]="confirmed",Table2[[#This Row],[booking_status]]="checked-out"),Table2[[#This Row],[room_rate_per_night]]*Table2[[#This Row],[Num_Nights]],0)</f>
        <v>659</v>
      </c>
      <c r="R1288" t="str" cm="1">
        <f t="array" ref="R1288">IFERROR(_xlfn.IFS(Table2[[#This Row],[booking_status]]="confirmed","Expected",Table2[[#This Row],[booking_status]]="checked-out","Actual"),"No Revenue")</f>
        <v>Actual</v>
      </c>
      <c r="S1288" s="4">
        <f>Table2[[#This Row],[Revenue_Amount]]/Table2[[#This Row],[Num_Nights]]</f>
        <v>164.75</v>
      </c>
    </row>
    <row r="1289" spans="1:19" hidden="1" x14ac:dyDescent="0.3">
      <c r="A1289">
        <v>1288</v>
      </c>
      <c r="B1289" t="s">
        <v>37</v>
      </c>
      <c r="C1289" s="9">
        <v>45110</v>
      </c>
      <c r="D1289" s="9">
        <v>45122</v>
      </c>
      <c r="E1289" s="10">
        <v>45094</v>
      </c>
      <c r="F1289" t="s">
        <v>18</v>
      </c>
      <c r="G1289">
        <v>191.35</v>
      </c>
      <c r="H1289">
        <v>4</v>
      </c>
      <c r="I1289">
        <v>0</v>
      </c>
      <c r="J1289" t="s">
        <v>35</v>
      </c>
      <c r="K1289" t="s">
        <v>99</v>
      </c>
      <c r="L1289" t="s">
        <v>21</v>
      </c>
      <c r="M1289" t="s">
        <v>36</v>
      </c>
      <c r="N1289" t="s">
        <v>41</v>
      </c>
      <c r="O1289">
        <f>Table2[[#This Row],[check_out_date]]-Table2[[#This Row],[check_in_date]]</f>
        <v>12</v>
      </c>
      <c r="P1289">
        <f>Table2[[#This Row],[num_adults]]+Table2[[#This Row],[num_children]]</f>
        <v>4</v>
      </c>
      <c r="Q1289" s="3">
        <f>IF(OR(Table2[[#This Row],[booking_status]]="confirmed",Table2[[#This Row],[booking_status]]="checked-out"),Table2[[#This Row],[room_rate_per_night]]*Table2[[#This Row],[Num_Nights]],0)</f>
        <v>2296.1999999999998</v>
      </c>
      <c r="R1289" t="str" cm="1">
        <f t="array" ref="R1289">IFERROR(_xlfn.IFS(Table2[[#This Row],[booking_status]]="confirmed","Expected",Table2[[#This Row],[booking_status]]="checked-out","Actual"),"No Revenue")</f>
        <v>Expected</v>
      </c>
      <c r="S1289" s="4">
        <f>Table2[[#This Row],[Revenue_Amount]]/Table2[[#This Row],[Num_Nights]]</f>
        <v>191.35</v>
      </c>
    </row>
    <row r="1290" spans="1:19" x14ac:dyDescent="0.3">
      <c r="A1290">
        <v>1289</v>
      </c>
      <c r="B1290" t="s">
        <v>14</v>
      </c>
      <c r="C1290" s="9">
        <v>45008</v>
      </c>
      <c r="D1290" s="9">
        <v>45010</v>
      </c>
      <c r="E1290" s="10">
        <v>44936</v>
      </c>
      <c r="F1290" t="s">
        <v>49</v>
      </c>
      <c r="G1290">
        <v>123.48</v>
      </c>
      <c r="H1290">
        <v>2</v>
      </c>
      <c r="I1290">
        <v>0</v>
      </c>
      <c r="J1290" t="s">
        <v>55</v>
      </c>
      <c r="K1290" t="s">
        <v>29</v>
      </c>
      <c r="L1290" t="s">
        <v>56</v>
      </c>
      <c r="M1290" t="s">
        <v>36</v>
      </c>
      <c r="N1290" t="s">
        <v>23</v>
      </c>
      <c r="O1290">
        <f>Table2[[#This Row],[check_out_date]]-Table2[[#This Row],[check_in_date]]</f>
        <v>2</v>
      </c>
      <c r="P1290">
        <f>Table2[[#This Row],[num_adults]]+Table2[[#This Row],[num_children]]</f>
        <v>2</v>
      </c>
      <c r="Q1290" s="3">
        <f>IF(OR(Table2[[#This Row],[booking_status]]="confirmed",Table2[[#This Row],[booking_status]]="checked-out"),Table2[[#This Row],[room_rate_per_night]]*Table2[[#This Row],[Num_Nights]],0)</f>
        <v>246.96</v>
      </c>
      <c r="R1290" t="str" cm="1">
        <f t="array" ref="R1290">IFERROR(_xlfn.IFS(Table2[[#This Row],[booking_status]]="confirmed","Expected",Table2[[#This Row],[booking_status]]="checked-out","Actual"),"No Revenue")</f>
        <v>Actual</v>
      </c>
      <c r="S1290" s="4">
        <f>Table2[[#This Row],[Revenue_Amount]]/Table2[[#This Row],[Num_Nights]]</f>
        <v>123.48</v>
      </c>
    </row>
    <row r="1291" spans="1:19" x14ac:dyDescent="0.3">
      <c r="A1291">
        <v>1290</v>
      </c>
      <c r="B1291" t="s">
        <v>31</v>
      </c>
      <c r="C1291" s="9">
        <v>45102</v>
      </c>
      <c r="D1291" s="9">
        <v>45107</v>
      </c>
      <c r="E1291" s="10">
        <v>45092</v>
      </c>
      <c r="F1291" t="s">
        <v>49</v>
      </c>
      <c r="G1291">
        <v>88.69</v>
      </c>
      <c r="H1291">
        <v>2</v>
      </c>
      <c r="I1291">
        <v>2</v>
      </c>
      <c r="J1291" t="s">
        <v>55</v>
      </c>
      <c r="K1291" t="s">
        <v>29</v>
      </c>
      <c r="L1291" t="s">
        <v>60</v>
      </c>
      <c r="M1291" t="s">
        <v>36</v>
      </c>
      <c r="N1291" t="s">
        <v>23</v>
      </c>
      <c r="O1291">
        <f>Table2[[#This Row],[check_out_date]]-Table2[[#This Row],[check_in_date]]</f>
        <v>5</v>
      </c>
      <c r="P1291">
        <f>Table2[[#This Row],[num_adults]]+Table2[[#This Row],[num_children]]</f>
        <v>4</v>
      </c>
      <c r="Q1291" s="3">
        <f>IF(OR(Table2[[#This Row],[booking_status]]="confirmed",Table2[[#This Row],[booking_status]]="checked-out"),Table2[[#This Row],[room_rate_per_night]]*Table2[[#This Row],[Num_Nights]],0)</f>
        <v>0</v>
      </c>
      <c r="R1291" t="str" cm="1">
        <f t="array" ref="R1291">IFERROR(_xlfn.IFS(Table2[[#This Row],[booking_status]]="confirmed","Expected",Table2[[#This Row],[booking_status]]="checked-out","Actual"),"No Revenue")</f>
        <v>No Revenue</v>
      </c>
      <c r="S1291" s="4">
        <f>Table2[[#This Row],[Revenue_Amount]]/Table2[[#This Row],[Num_Nights]]</f>
        <v>0</v>
      </c>
    </row>
    <row r="1292" spans="1:19" hidden="1" x14ac:dyDescent="0.3">
      <c r="A1292">
        <v>1291</v>
      </c>
      <c r="B1292" t="s">
        <v>31</v>
      </c>
      <c r="C1292" s="9">
        <v>44944</v>
      </c>
      <c r="D1292" s="9">
        <v>44951</v>
      </c>
      <c r="E1292" s="10">
        <v>44913</v>
      </c>
      <c r="F1292" t="s">
        <v>54</v>
      </c>
      <c r="G1292">
        <v>324.10000000000002</v>
      </c>
      <c r="H1292">
        <v>3</v>
      </c>
      <c r="I1292">
        <v>1</v>
      </c>
      <c r="J1292" t="s">
        <v>35</v>
      </c>
      <c r="K1292" t="s">
        <v>20</v>
      </c>
      <c r="L1292" t="s">
        <v>21</v>
      </c>
      <c r="M1292" t="s">
        <v>36</v>
      </c>
      <c r="N1292" t="s">
        <v>95</v>
      </c>
      <c r="O1292">
        <f>Table2[[#This Row],[check_out_date]]-Table2[[#This Row],[check_in_date]]</f>
        <v>7</v>
      </c>
      <c r="P1292">
        <f>Table2[[#This Row],[num_adults]]+Table2[[#This Row],[num_children]]</f>
        <v>4</v>
      </c>
      <c r="Q1292" s="3">
        <f>IF(OR(Table2[[#This Row],[booking_status]]="confirmed",Table2[[#This Row],[booking_status]]="checked-out"),Table2[[#This Row],[room_rate_per_night]]*Table2[[#This Row],[Num_Nights]],0)</f>
        <v>2268.7000000000003</v>
      </c>
      <c r="R1292" t="str" cm="1">
        <f t="array" ref="R1292">IFERROR(_xlfn.IFS(Table2[[#This Row],[booking_status]]="confirmed","Expected",Table2[[#This Row],[booking_status]]="checked-out","Actual"),"No Revenue")</f>
        <v>Expected</v>
      </c>
      <c r="S1292" s="4">
        <f>Table2[[#This Row],[Revenue_Amount]]/Table2[[#This Row],[Num_Nights]]</f>
        <v>324.10000000000002</v>
      </c>
    </row>
    <row r="1293" spans="1:19" hidden="1" x14ac:dyDescent="0.3">
      <c r="A1293">
        <v>1292</v>
      </c>
      <c r="B1293" t="s">
        <v>31</v>
      </c>
      <c r="C1293" s="9">
        <v>45096</v>
      </c>
      <c r="D1293" s="9">
        <v>45099</v>
      </c>
      <c r="E1293" s="10">
        <v>45068</v>
      </c>
      <c r="F1293" t="s">
        <v>49</v>
      </c>
      <c r="G1293">
        <v>109.57</v>
      </c>
      <c r="H1293">
        <v>3</v>
      </c>
      <c r="I1293">
        <v>1</v>
      </c>
      <c r="J1293" t="s">
        <v>35</v>
      </c>
      <c r="K1293" t="s">
        <v>99</v>
      </c>
      <c r="L1293" t="s">
        <v>21</v>
      </c>
      <c r="M1293" t="s">
        <v>36</v>
      </c>
      <c r="N1293" t="s">
        <v>41</v>
      </c>
      <c r="O1293">
        <f>Table2[[#This Row],[check_out_date]]-Table2[[#This Row],[check_in_date]]</f>
        <v>3</v>
      </c>
      <c r="P1293">
        <f>Table2[[#This Row],[num_adults]]+Table2[[#This Row],[num_children]]</f>
        <v>4</v>
      </c>
      <c r="Q1293" s="3">
        <f>IF(OR(Table2[[#This Row],[booking_status]]="confirmed",Table2[[#This Row],[booking_status]]="checked-out"),Table2[[#This Row],[room_rate_per_night]]*Table2[[#This Row],[Num_Nights]],0)</f>
        <v>328.71</v>
      </c>
      <c r="R1293" t="str" cm="1">
        <f t="array" ref="R1293">IFERROR(_xlfn.IFS(Table2[[#This Row],[booking_status]]="confirmed","Expected",Table2[[#This Row],[booking_status]]="checked-out","Actual"),"No Revenue")</f>
        <v>Expected</v>
      </c>
      <c r="S1293" s="4">
        <f>Table2[[#This Row],[Revenue_Amount]]/Table2[[#This Row],[Num_Nights]]</f>
        <v>109.57</v>
      </c>
    </row>
    <row r="1294" spans="1:19" x14ac:dyDescent="0.3">
      <c r="A1294">
        <v>1293</v>
      </c>
      <c r="B1294" t="s">
        <v>14</v>
      </c>
      <c r="C1294" s="9">
        <v>44944</v>
      </c>
      <c r="D1294" s="9">
        <v>44947</v>
      </c>
      <c r="E1294" s="10">
        <v>44930</v>
      </c>
      <c r="F1294" t="s">
        <v>27</v>
      </c>
      <c r="G1294">
        <v>175.48</v>
      </c>
      <c r="H1294">
        <v>1</v>
      </c>
      <c r="I1294">
        <v>1</v>
      </c>
      <c r="J1294" t="s">
        <v>28</v>
      </c>
      <c r="K1294" t="s">
        <v>66</v>
      </c>
      <c r="L1294" t="s">
        <v>21</v>
      </c>
      <c r="M1294" t="s">
        <v>36</v>
      </c>
      <c r="N1294" t="s">
        <v>30</v>
      </c>
      <c r="O1294">
        <f>Table2[[#This Row],[check_out_date]]-Table2[[#This Row],[check_in_date]]</f>
        <v>3</v>
      </c>
      <c r="P1294">
        <f>Table2[[#This Row],[num_adults]]+Table2[[#This Row],[num_children]]</f>
        <v>2</v>
      </c>
      <c r="Q1294" s="3">
        <f>IF(OR(Table2[[#This Row],[booking_status]]="confirmed",Table2[[#This Row],[booking_status]]="checked-out"),Table2[[#This Row],[room_rate_per_night]]*Table2[[#This Row],[Num_Nights]],0)</f>
        <v>526.43999999999994</v>
      </c>
      <c r="R1294" t="str" cm="1">
        <f t="array" ref="R1294">IFERROR(_xlfn.IFS(Table2[[#This Row],[booking_status]]="confirmed","Expected",Table2[[#This Row],[booking_status]]="checked-out","Actual"),"No Revenue")</f>
        <v>Expected</v>
      </c>
      <c r="S1294" s="4">
        <f>Table2[[#This Row],[Revenue_Amount]]/Table2[[#This Row],[Num_Nights]]</f>
        <v>175.48</v>
      </c>
    </row>
    <row r="1295" spans="1:19" x14ac:dyDescent="0.3">
      <c r="A1295">
        <v>1294</v>
      </c>
      <c r="B1295" t="s">
        <v>37</v>
      </c>
      <c r="C1295" s="9">
        <v>45162</v>
      </c>
      <c r="D1295" s="9">
        <v>45170</v>
      </c>
      <c r="E1295" s="10">
        <v>45152</v>
      </c>
      <c r="F1295" t="s">
        <v>49</v>
      </c>
      <c r="G1295">
        <v>147.4</v>
      </c>
      <c r="H1295">
        <v>4</v>
      </c>
      <c r="I1295">
        <v>0</v>
      </c>
      <c r="J1295" t="s">
        <v>94</v>
      </c>
      <c r="K1295" t="s">
        <v>20</v>
      </c>
      <c r="L1295" t="s">
        <v>60</v>
      </c>
      <c r="M1295" t="s">
        <v>36</v>
      </c>
      <c r="N1295" t="s">
        <v>23</v>
      </c>
      <c r="O1295">
        <f>Table2[[#This Row],[check_out_date]]-Table2[[#This Row],[check_in_date]]</f>
        <v>8</v>
      </c>
      <c r="P1295">
        <f>Table2[[#This Row],[num_adults]]+Table2[[#This Row],[num_children]]</f>
        <v>4</v>
      </c>
      <c r="Q1295" s="3">
        <f>IF(OR(Table2[[#This Row],[booking_status]]="confirmed",Table2[[#This Row],[booking_status]]="checked-out"),Table2[[#This Row],[room_rate_per_night]]*Table2[[#This Row],[Num_Nights]],0)</f>
        <v>0</v>
      </c>
      <c r="R1295" t="str" cm="1">
        <f t="array" ref="R1295">IFERROR(_xlfn.IFS(Table2[[#This Row],[booking_status]]="confirmed","Expected",Table2[[#This Row],[booking_status]]="checked-out","Actual"),"No Revenue")</f>
        <v>No Revenue</v>
      </c>
      <c r="S1295" s="4">
        <f>Table2[[#This Row],[Revenue_Amount]]/Table2[[#This Row],[Num_Nights]]</f>
        <v>0</v>
      </c>
    </row>
    <row r="1296" spans="1:19" hidden="1" x14ac:dyDescent="0.3">
      <c r="A1296">
        <v>1295</v>
      </c>
      <c r="B1296" t="s">
        <v>14</v>
      </c>
      <c r="C1296" s="9">
        <v>44978</v>
      </c>
      <c r="D1296" s="9">
        <v>44980</v>
      </c>
      <c r="E1296" s="10">
        <v>44964</v>
      </c>
      <c r="F1296" t="s">
        <v>49</v>
      </c>
      <c r="G1296">
        <v>69.180000000000007</v>
      </c>
      <c r="H1296">
        <v>2</v>
      </c>
      <c r="I1296">
        <v>0</v>
      </c>
      <c r="J1296" t="s">
        <v>35</v>
      </c>
      <c r="K1296" t="s">
        <v>99</v>
      </c>
      <c r="L1296" t="s">
        <v>60</v>
      </c>
      <c r="M1296" t="s">
        <v>22</v>
      </c>
      <c r="N1296" t="s">
        <v>41</v>
      </c>
      <c r="O1296">
        <f>Table2[[#This Row],[check_out_date]]-Table2[[#This Row],[check_in_date]]</f>
        <v>2</v>
      </c>
      <c r="P1296">
        <f>Table2[[#This Row],[num_adults]]+Table2[[#This Row],[num_children]]</f>
        <v>2</v>
      </c>
      <c r="Q1296" s="3">
        <f>IF(OR(Table2[[#This Row],[booking_status]]="confirmed",Table2[[#This Row],[booking_status]]="checked-out"),Table2[[#This Row],[room_rate_per_night]]*Table2[[#This Row],[Num_Nights]],0)</f>
        <v>0</v>
      </c>
      <c r="R1296" t="str" cm="1">
        <f t="array" ref="R1296">IFERROR(_xlfn.IFS(Table2[[#This Row],[booking_status]]="confirmed","Expected",Table2[[#This Row],[booking_status]]="checked-out","Actual"),"No Revenue")</f>
        <v>No Revenue</v>
      </c>
      <c r="S1296" s="4">
        <f>Table2[[#This Row],[Revenue_Amount]]/Table2[[#This Row],[Num_Nights]]</f>
        <v>0</v>
      </c>
    </row>
    <row r="1297" spans="1:19" x14ac:dyDescent="0.3">
      <c r="A1297">
        <v>1296</v>
      </c>
      <c r="B1297" t="s">
        <v>37</v>
      </c>
      <c r="C1297" s="9">
        <v>45014</v>
      </c>
      <c r="D1297" s="9">
        <v>45016</v>
      </c>
      <c r="E1297" s="10">
        <v>44965</v>
      </c>
      <c r="F1297" t="s">
        <v>27</v>
      </c>
      <c r="G1297">
        <v>206.74</v>
      </c>
      <c r="H1297">
        <v>2</v>
      </c>
      <c r="I1297">
        <v>0</v>
      </c>
      <c r="J1297" t="s">
        <v>28</v>
      </c>
      <c r="K1297" t="s">
        <v>20</v>
      </c>
      <c r="L1297" t="s">
        <v>21</v>
      </c>
      <c r="M1297" t="s">
        <v>36</v>
      </c>
      <c r="N1297" t="s">
        <v>41</v>
      </c>
      <c r="O1297">
        <f>Table2[[#This Row],[check_out_date]]-Table2[[#This Row],[check_in_date]]</f>
        <v>2</v>
      </c>
      <c r="P1297">
        <f>Table2[[#This Row],[num_adults]]+Table2[[#This Row],[num_children]]</f>
        <v>2</v>
      </c>
      <c r="Q1297" s="3">
        <f>IF(OR(Table2[[#This Row],[booking_status]]="confirmed",Table2[[#This Row],[booking_status]]="checked-out"),Table2[[#This Row],[room_rate_per_night]]*Table2[[#This Row],[Num_Nights]],0)</f>
        <v>413.48</v>
      </c>
      <c r="R1297" t="str" cm="1">
        <f t="array" ref="R1297">IFERROR(_xlfn.IFS(Table2[[#This Row],[booking_status]]="confirmed","Expected",Table2[[#This Row],[booking_status]]="checked-out","Actual"),"No Revenue")</f>
        <v>Expected</v>
      </c>
      <c r="S1297" s="4">
        <f>Table2[[#This Row],[Revenue_Amount]]/Table2[[#This Row],[Num_Nights]]</f>
        <v>206.74</v>
      </c>
    </row>
    <row r="1298" spans="1:19" x14ac:dyDescent="0.3">
      <c r="A1298">
        <v>1297</v>
      </c>
      <c r="B1298" t="s">
        <v>37</v>
      </c>
      <c r="C1298" s="9">
        <v>45245</v>
      </c>
      <c r="D1298" s="9">
        <v>45249</v>
      </c>
      <c r="E1298" s="10">
        <v>45218</v>
      </c>
      <c r="F1298" t="s">
        <v>27</v>
      </c>
      <c r="G1298">
        <v>138.21</v>
      </c>
      <c r="H1298">
        <v>3</v>
      </c>
      <c r="I1298">
        <v>1</v>
      </c>
      <c r="J1298" t="s">
        <v>94</v>
      </c>
      <c r="K1298" t="s">
        <v>44</v>
      </c>
      <c r="L1298" t="s">
        <v>21</v>
      </c>
      <c r="M1298" t="s">
        <v>36</v>
      </c>
      <c r="N1298" t="s">
        <v>45</v>
      </c>
      <c r="O1298">
        <f>Table2[[#This Row],[check_out_date]]-Table2[[#This Row],[check_in_date]]</f>
        <v>4</v>
      </c>
      <c r="P1298">
        <f>Table2[[#This Row],[num_adults]]+Table2[[#This Row],[num_children]]</f>
        <v>4</v>
      </c>
      <c r="Q1298" s="3">
        <f>IF(OR(Table2[[#This Row],[booking_status]]="confirmed",Table2[[#This Row],[booking_status]]="checked-out"),Table2[[#This Row],[room_rate_per_night]]*Table2[[#This Row],[Num_Nights]],0)</f>
        <v>552.84</v>
      </c>
      <c r="R1298" t="str" cm="1">
        <f t="array" ref="R1298">IFERROR(_xlfn.IFS(Table2[[#This Row],[booking_status]]="confirmed","Expected",Table2[[#This Row],[booking_status]]="checked-out","Actual"),"No Revenue")</f>
        <v>Expected</v>
      </c>
      <c r="S1298" s="4">
        <f>Table2[[#This Row],[Revenue_Amount]]/Table2[[#This Row],[Num_Nights]]</f>
        <v>138.21</v>
      </c>
    </row>
    <row r="1299" spans="1:19" x14ac:dyDescent="0.3">
      <c r="A1299">
        <v>1298</v>
      </c>
      <c r="B1299" t="s">
        <v>37</v>
      </c>
      <c r="C1299" s="9">
        <v>45263</v>
      </c>
      <c r="D1299" s="9">
        <v>45267</v>
      </c>
      <c r="E1299" s="10">
        <v>45235</v>
      </c>
      <c r="F1299" t="s">
        <v>54</v>
      </c>
      <c r="G1299">
        <v>329.59</v>
      </c>
      <c r="H1299">
        <v>2</v>
      </c>
      <c r="I1299">
        <v>0</v>
      </c>
      <c r="J1299" t="s">
        <v>28</v>
      </c>
      <c r="K1299" t="s">
        <v>20</v>
      </c>
      <c r="L1299" t="s">
        <v>21</v>
      </c>
      <c r="M1299" t="s">
        <v>36</v>
      </c>
      <c r="N1299" t="s">
        <v>23</v>
      </c>
      <c r="O1299">
        <f>Table2[[#This Row],[check_out_date]]-Table2[[#This Row],[check_in_date]]</f>
        <v>4</v>
      </c>
      <c r="P1299">
        <f>Table2[[#This Row],[num_adults]]+Table2[[#This Row],[num_children]]</f>
        <v>2</v>
      </c>
      <c r="Q1299" s="3">
        <f>IF(OR(Table2[[#This Row],[booking_status]]="confirmed",Table2[[#This Row],[booking_status]]="checked-out"),Table2[[#This Row],[room_rate_per_night]]*Table2[[#This Row],[Num_Nights]],0)</f>
        <v>1318.36</v>
      </c>
      <c r="R1299" t="str" cm="1">
        <f t="array" ref="R1299">IFERROR(_xlfn.IFS(Table2[[#This Row],[booking_status]]="confirmed","Expected",Table2[[#This Row],[booking_status]]="checked-out","Actual"),"No Revenue")</f>
        <v>Expected</v>
      </c>
      <c r="S1299" s="4">
        <f>Table2[[#This Row],[Revenue_Amount]]/Table2[[#This Row],[Num_Nights]]</f>
        <v>329.59</v>
      </c>
    </row>
    <row r="1300" spans="1:19" x14ac:dyDescent="0.3">
      <c r="A1300">
        <v>1299</v>
      </c>
      <c r="B1300" t="s">
        <v>14</v>
      </c>
      <c r="C1300" s="9">
        <v>45233</v>
      </c>
      <c r="D1300" s="9">
        <v>45237</v>
      </c>
      <c r="E1300" s="10">
        <v>45196</v>
      </c>
      <c r="F1300" t="s">
        <v>27</v>
      </c>
      <c r="G1300">
        <v>172.13</v>
      </c>
      <c r="H1300">
        <v>1</v>
      </c>
      <c r="I1300">
        <v>0</v>
      </c>
      <c r="J1300" t="s">
        <v>19</v>
      </c>
      <c r="K1300" t="s">
        <v>44</v>
      </c>
      <c r="L1300" t="s">
        <v>21</v>
      </c>
      <c r="M1300" t="s">
        <v>36</v>
      </c>
      <c r="N1300" t="s">
        <v>95</v>
      </c>
      <c r="O1300">
        <f>Table2[[#This Row],[check_out_date]]-Table2[[#This Row],[check_in_date]]</f>
        <v>4</v>
      </c>
      <c r="P1300">
        <f>Table2[[#This Row],[num_adults]]+Table2[[#This Row],[num_children]]</f>
        <v>1</v>
      </c>
      <c r="Q1300" s="3">
        <f>IF(OR(Table2[[#This Row],[booking_status]]="confirmed",Table2[[#This Row],[booking_status]]="checked-out"),Table2[[#This Row],[room_rate_per_night]]*Table2[[#This Row],[Num_Nights]],0)</f>
        <v>688.52</v>
      </c>
      <c r="R1300" t="str" cm="1">
        <f t="array" ref="R1300">IFERROR(_xlfn.IFS(Table2[[#This Row],[booking_status]]="confirmed","Expected",Table2[[#This Row],[booking_status]]="checked-out","Actual"),"No Revenue")</f>
        <v>Expected</v>
      </c>
      <c r="S1300" s="4">
        <f>Table2[[#This Row],[Revenue_Amount]]/Table2[[#This Row],[Num_Nights]]</f>
        <v>172.13</v>
      </c>
    </row>
    <row r="1301" spans="1:19" x14ac:dyDescent="0.3">
      <c r="A1301">
        <v>1300</v>
      </c>
      <c r="B1301" t="s">
        <v>50</v>
      </c>
      <c r="C1301" s="9">
        <v>45274</v>
      </c>
      <c r="D1301" s="9">
        <v>45284</v>
      </c>
      <c r="E1301" s="10">
        <v>45218</v>
      </c>
      <c r="F1301" t="s">
        <v>54</v>
      </c>
      <c r="G1301">
        <v>587.23</v>
      </c>
      <c r="H1301">
        <v>1</v>
      </c>
      <c r="I1301">
        <v>0</v>
      </c>
      <c r="J1301" t="s">
        <v>19</v>
      </c>
      <c r="K1301" t="s">
        <v>99</v>
      </c>
      <c r="L1301" t="s">
        <v>21</v>
      </c>
      <c r="M1301" t="s">
        <v>36</v>
      </c>
      <c r="N1301" t="s">
        <v>41</v>
      </c>
      <c r="O1301">
        <f>Table2[[#This Row],[check_out_date]]-Table2[[#This Row],[check_in_date]]</f>
        <v>10</v>
      </c>
      <c r="P1301">
        <f>Table2[[#This Row],[num_adults]]+Table2[[#This Row],[num_children]]</f>
        <v>1</v>
      </c>
      <c r="Q1301" s="3">
        <f>IF(OR(Table2[[#This Row],[booking_status]]="confirmed",Table2[[#This Row],[booking_status]]="checked-out"),Table2[[#This Row],[room_rate_per_night]]*Table2[[#This Row],[Num_Nights]],0)</f>
        <v>5872.3</v>
      </c>
      <c r="R1301" t="str" cm="1">
        <f t="array" ref="R1301">IFERROR(_xlfn.IFS(Table2[[#This Row],[booking_status]]="confirmed","Expected",Table2[[#This Row],[booking_status]]="checked-out","Actual"),"No Revenue")</f>
        <v>Expected</v>
      </c>
      <c r="S1301" s="4">
        <f>Table2[[#This Row],[Revenue_Amount]]/Table2[[#This Row],[Num_Nights]]</f>
        <v>587.23</v>
      </c>
    </row>
    <row r="1302" spans="1:19" x14ac:dyDescent="0.3">
      <c r="A1302">
        <v>1301</v>
      </c>
      <c r="B1302" t="s">
        <v>31</v>
      </c>
      <c r="C1302" s="9">
        <v>45056</v>
      </c>
      <c r="D1302" s="9">
        <v>45064</v>
      </c>
      <c r="E1302" s="10">
        <v>45021</v>
      </c>
      <c r="F1302" t="s">
        <v>49</v>
      </c>
      <c r="G1302">
        <v>56.28</v>
      </c>
      <c r="H1302">
        <v>4</v>
      </c>
      <c r="I1302">
        <v>0</v>
      </c>
      <c r="J1302" t="s">
        <v>28</v>
      </c>
      <c r="K1302" t="s">
        <v>66</v>
      </c>
      <c r="L1302" t="s">
        <v>60</v>
      </c>
      <c r="M1302" t="s">
        <v>22</v>
      </c>
      <c r="N1302" t="s">
        <v>41</v>
      </c>
      <c r="O1302">
        <f>Table2[[#This Row],[check_out_date]]-Table2[[#This Row],[check_in_date]]</f>
        <v>8</v>
      </c>
      <c r="P1302">
        <f>Table2[[#This Row],[num_adults]]+Table2[[#This Row],[num_children]]</f>
        <v>4</v>
      </c>
      <c r="Q1302" s="3">
        <f>IF(OR(Table2[[#This Row],[booking_status]]="confirmed",Table2[[#This Row],[booking_status]]="checked-out"),Table2[[#This Row],[room_rate_per_night]]*Table2[[#This Row],[Num_Nights]],0)</f>
        <v>0</v>
      </c>
      <c r="R1302" t="str" cm="1">
        <f t="array" ref="R1302">IFERROR(_xlfn.IFS(Table2[[#This Row],[booking_status]]="confirmed","Expected",Table2[[#This Row],[booking_status]]="checked-out","Actual"),"No Revenue")</f>
        <v>No Revenue</v>
      </c>
      <c r="S1302" s="4">
        <f>Table2[[#This Row],[Revenue_Amount]]/Table2[[#This Row],[Num_Nights]]</f>
        <v>0</v>
      </c>
    </row>
    <row r="1303" spans="1:19" hidden="1" x14ac:dyDescent="0.3">
      <c r="A1303">
        <v>1302</v>
      </c>
      <c r="B1303" t="s">
        <v>14</v>
      </c>
      <c r="C1303" s="9">
        <v>45078</v>
      </c>
      <c r="D1303" s="9">
        <v>45084</v>
      </c>
      <c r="E1303" s="10">
        <v>45059</v>
      </c>
      <c r="F1303" t="s">
        <v>27</v>
      </c>
      <c r="G1303">
        <v>111.65</v>
      </c>
      <c r="H1303">
        <v>1</v>
      </c>
      <c r="I1303">
        <v>0</v>
      </c>
      <c r="J1303" t="s">
        <v>35</v>
      </c>
      <c r="K1303" t="s">
        <v>20</v>
      </c>
      <c r="L1303" t="s">
        <v>21</v>
      </c>
      <c r="M1303" t="s">
        <v>36</v>
      </c>
      <c r="N1303" t="s">
        <v>41</v>
      </c>
      <c r="O1303">
        <f>Table2[[#This Row],[check_out_date]]-Table2[[#This Row],[check_in_date]]</f>
        <v>6</v>
      </c>
      <c r="P1303">
        <f>Table2[[#This Row],[num_adults]]+Table2[[#This Row],[num_children]]</f>
        <v>1</v>
      </c>
      <c r="Q1303" s="3">
        <f>IF(OR(Table2[[#This Row],[booking_status]]="confirmed",Table2[[#This Row],[booking_status]]="checked-out"),Table2[[#This Row],[room_rate_per_night]]*Table2[[#This Row],[Num_Nights]],0)</f>
        <v>669.90000000000009</v>
      </c>
      <c r="R1303" t="str" cm="1">
        <f t="array" ref="R1303">IFERROR(_xlfn.IFS(Table2[[#This Row],[booking_status]]="confirmed","Expected",Table2[[#This Row],[booking_status]]="checked-out","Actual"),"No Revenue")</f>
        <v>Expected</v>
      </c>
      <c r="S1303" s="4">
        <f>Table2[[#This Row],[Revenue_Amount]]/Table2[[#This Row],[Num_Nights]]</f>
        <v>111.65000000000002</v>
      </c>
    </row>
    <row r="1304" spans="1:19" x14ac:dyDescent="0.3">
      <c r="A1304">
        <v>1303</v>
      </c>
      <c r="B1304" t="s">
        <v>31</v>
      </c>
      <c r="C1304" s="9">
        <v>45221</v>
      </c>
      <c r="D1304" s="9">
        <v>45230</v>
      </c>
      <c r="E1304" s="10">
        <v>45210</v>
      </c>
      <c r="F1304" t="s">
        <v>54</v>
      </c>
      <c r="G1304">
        <v>339.84</v>
      </c>
      <c r="H1304">
        <v>1</v>
      </c>
      <c r="I1304">
        <v>1</v>
      </c>
      <c r="J1304" t="s">
        <v>28</v>
      </c>
      <c r="K1304" t="s">
        <v>44</v>
      </c>
      <c r="L1304" t="s">
        <v>56</v>
      </c>
      <c r="M1304" t="s">
        <v>36</v>
      </c>
      <c r="N1304" t="s">
        <v>30</v>
      </c>
      <c r="O1304">
        <f>Table2[[#This Row],[check_out_date]]-Table2[[#This Row],[check_in_date]]</f>
        <v>9</v>
      </c>
      <c r="P1304">
        <f>Table2[[#This Row],[num_adults]]+Table2[[#This Row],[num_children]]</f>
        <v>2</v>
      </c>
      <c r="Q1304" s="3">
        <f>IF(OR(Table2[[#This Row],[booking_status]]="confirmed",Table2[[#This Row],[booking_status]]="checked-out"),Table2[[#This Row],[room_rate_per_night]]*Table2[[#This Row],[Num_Nights]],0)</f>
        <v>3058.56</v>
      </c>
      <c r="R1304" t="str" cm="1">
        <f t="array" ref="R1304">IFERROR(_xlfn.IFS(Table2[[#This Row],[booking_status]]="confirmed","Expected",Table2[[#This Row],[booking_status]]="checked-out","Actual"),"No Revenue")</f>
        <v>Actual</v>
      </c>
      <c r="S1304" s="4">
        <f>Table2[[#This Row],[Revenue_Amount]]/Table2[[#This Row],[Num_Nights]]</f>
        <v>339.84</v>
      </c>
    </row>
    <row r="1305" spans="1:19" x14ac:dyDescent="0.3">
      <c r="A1305">
        <v>1304</v>
      </c>
      <c r="B1305" t="s">
        <v>37</v>
      </c>
      <c r="C1305" s="9">
        <v>45123</v>
      </c>
      <c r="D1305" s="9">
        <v>45129</v>
      </c>
      <c r="E1305" s="10">
        <v>45053</v>
      </c>
      <c r="F1305" t="s">
        <v>18</v>
      </c>
      <c r="G1305">
        <v>311.58</v>
      </c>
      <c r="H1305">
        <v>1</v>
      </c>
      <c r="I1305">
        <v>0</v>
      </c>
      <c r="J1305" t="s">
        <v>28</v>
      </c>
      <c r="K1305" t="s">
        <v>20</v>
      </c>
      <c r="L1305" t="s">
        <v>60</v>
      </c>
      <c r="M1305" t="s">
        <v>36</v>
      </c>
      <c r="N1305" t="s">
        <v>41</v>
      </c>
      <c r="O1305">
        <f>Table2[[#This Row],[check_out_date]]-Table2[[#This Row],[check_in_date]]</f>
        <v>6</v>
      </c>
      <c r="P1305">
        <f>Table2[[#This Row],[num_adults]]+Table2[[#This Row],[num_children]]</f>
        <v>1</v>
      </c>
      <c r="Q1305" s="3">
        <f>IF(OR(Table2[[#This Row],[booking_status]]="confirmed",Table2[[#This Row],[booking_status]]="checked-out"),Table2[[#This Row],[room_rate_per_night]]*Table2[[#This Row],[Num_Nights]],0)</f>
        <v>0</v>
      </c>
      <c r="R1305" t="str" cm="1">
        <f t="array" ref="R1305">IFERROR(_xlfn.IFS(Table2[[#This Row],[booking_status]]="confirmed","Expected",Table2[[#This Row],[booking_status]]="checked-out","Actual"),"No Revenue")</f>
        <v>No Revenue</v>
      </c>
      <c r="S1305" s="4">
        <f>Table2[[#This Row],[Revenue_Amount]]/Table2[[#This Row],[Num_Nights]]</f>
        <v>0</v>
      </c>
    </row>
    <row r="1306" spans="1:19" hidden="1" x14ac:dyDescent="0.3">
      <c r="A1306">
        <v>1305</v>
      </c>
      <c r="B1306" t="s">
        <v>14</v>
      </c>
      <c r="C1306" s="9">
        <v>45003</v>
      </c>
      <c r="D1306" s="9">
        <v>45006</v>
      </c>
      <c r="E1306" s="10">
        <v>44982</v>
      </c>
      <c r="F1306" t="s">
        <v>18</v>
      </c>
      <c r="G1306">
        <v>275.11</v>
      </c>
      <c r="H1306">
        <v>1</v>
      </c>
      <c r="I1306">
        <v>0</v>
      </c>
      <c r="J1306" t="s">
        <v>35</v>
      </c>
      <c r="K1306" t="s">
        <v>66</v>
      </c>
      <c r="L1306" t="s">
        <v>60</v>
      </c>
      <c r="M1306" t="s">
        <v>36</v>
      </c>
      <c r="N1306" t="s">
        <v>41</v>
      </c>
      <c r="O1306">
        <f>Table2[[#This Row],[check_out_date]]-Table2[[#This Row],[check_in_date]]</f>
        <v>3</v>
      </c>
      <c r="P1306">
        <f>Table2[[#This Row],[num_adults]]+Table2[[#This Row],[num_children]]</f>
        <v>1</v>
      </c>
      <c r="Q1306" s="3">
        <f>IF(OR(Table2[[#This Row],[booking_status]]="confirmed",Table2[[#This Row],[booking_status]]="checked-out"),Table2[[#This Row],[room_rate_per_night]]*Table2[[#This Row],[Num_Nights]],0)</f>
        <v>0</v>
      </c>
      <c r="R1306" t="str" cm="1">
        <f t="array" ref="R1306">IFERROR(_xlfn.IFS(Table2[[#This Row],[booking_status]]="confirmed","Expected",Table2[[#This Row],[booking_status]]="checked-out","Actual"),"No Revenue")</f>
        <v>No Revenue</v>
      </c>
      <c r="S1306" s="4">
        <f>Table2[[#This Row],[Revenue_Amount]]/Table2[[#This Row],[Num_Nights]]</f>
        <v>0</v>
      </c>
    </row>
    <row r="1307" spans="1:19" x14ac:dyDescent="0.3">
      <c r="A1307">
        <v>1306</v>
      </c>
      <c r="B1307" t="s">
        <v>14</v>
      </c>
      <c r="C1307" s="9">
        <v>45023</v>
      </c>
      <c r="D1307" s="9">
        <v>45024</v>
      </c>
      <c r="E1307" s="10">
        <v>44953</v>
      </c>
      <c r="F1307" t="s">
        <v>49</v>
      </c>
      <c r="G1307">
        <v>109.45</v>
      </c>
      <c r="H1307">
        <v>2</v>
      </c>
      <c r="I1307">
        <v>1</v>
      </c>
      <c r="J1307" t="s">
        <v>19</v>
      </c>
      <c r="K1307" t="s">
        <v>20</v>
      </c>
      <c r="L1307" t="s">
        <v>21</v>
      </c>
      <c r="M1307" t="s">
        <v>36</v>
      </c>
      <c r="N1307" t="s">
        <v>41</v>
      </c>
      <c r="O1307">
        <f>Table2[[#This Row],[check_out_date]]-Table2[[#This Row],[check_in_date]]</f>
        <v>1</v>
      </c>
      <c r="P1307">
        <f>Table2[[#This Row],[num_adults]]+Table2[[#This Row],[num_children]]</f>
        <v>3</v>
      </c>
      <c r="Q1307" s="3">
        <f>IF(OR(Table2[[#This Row],[booking_status]]="confirmed",Table2[[#This Row],[booking_status]]="checked-out"),Table2[[#This Row],[room_rate_per_night]]*Table2[[#This Row],[Num_Nights]],0)</f>
        <v>109.45</v>
      </c>
      <c r="R1307" t="str" cm="1">
        <f t="array" ref="R1307">IFERROR(_xlfn.IFS(Table2[[#This Row],[booking_status]]="confirmed","Expected",Table2[[#This Row],[booking_status]]="checked-out","Actual"),"No Revenue")</f>
        <v>Expected</v>
      </c>
      <c r="S1307" s="4">
        <f>Table2[[#This Row],[Revenue_Amount]]/Table2[[#This Row],[Num_Nights]]</f>
        <v>109.45</v>
      </c>
    </row>
    <row r="1308" spans="1:19" x14ac:dyDescent="0.3">
      <c r="A1308">
        <v>1307</v>
      </c>
      <c r="B1308" t="s">
        <v>31</v>
      </c>
      <c r="C1308" s="9">
        <v>45101</v>
      </c>
      <c r="D1308" s="9">
        <v>45108</v>
      </c>
      <c r="E1308" s="10">
        <v>45078</v>
      </c>
      <c r="F1308" t="s">
        <v>27</v>
      </c>
      <c r="G1308">
        <v>154.47999999999999</v>
      </c>
      <c r="H1308">
        <v>2</v>
      </c>
      <c r="I1308">
        <v>1</v>
      </c>
      <c r="J1308" t="s">
        <v>94</v>
      </c>
      <c r="K1308" t="s">
        <v>66</v>
      </c>
      <c r="L1308" t="s">
        <v>56</v>
      </c>
      <c r="M1308" t="s">
        <v>36</v>
      </c>
      <c r="N1308" t="s">
        <v>95</v>
      </c>
      <c r="O1308">
        <f>Table2[[#This Row],[check_out_date]]-Table2[[#This Row],[check_in_date]]</f>
        <v>7</v>
      </c>
      <c r="P1308">
        <f>Table2[[#This Row],[num_adults]]+Table2[[#This Row],[num_children]]</f>
        <v>3</v>
      </c>
      <c r="Q1308" s="3">
        <f>IF(OR(Table2[[#This Row],[booking_status]]="confirmed",Table2[[#This Row],[booking_status]]="checked-out"),Table2[[#This Row],[room_rate_per_night]]*Table2[[#This Row],[Num_Nights]],0)</f>
        <v>1081.3599999999999</v>
      </c>
      <c r="R1308" t="str" cm="1">
        <f t="array" ref="R1308">IFERROR(_xlfn.IFS(Table2[[#This Row],[booking_status]]="confirmed","Expected",Table2[[#This Row],[booking_status]]="checked-out","Actual"),"No Revenue")</f>
        <v>Actual</v>
      </c>
      <c r="S1308" s="4">
        <f>Table2[[#This Row],[Revenue_Amount]]/Table2[[#This Row],[Num_Nights]]</f>
        <v>154.47999999999999</v>
      </c>
    </row>
    <row r="1309" spans="1:19" x14ac:dyDescent="0.3">
      <c r="A1309">
        <v>1308</v>
      </c>
      <c r="B1309" t="s">
        <v>31</v>
      </c>
      <c r="C1309" s="9">
        <v>45053</v>
      </c>
      <c r="D1309" s="9">
        <v>45056</v>
      </c>
      <c r="E1309" s="10">
        <v>45031</v>
      </c>
      <c r="F1309" t="s">
        <v>27</v>
      </c>
      <c r="G1309">
        <v>170.28</v>
      </c>
      <c r="H1309">
        <v>1</v>
      </c>
      <c r="I1309">
        <v>0</v>
      </c>
      <c r="J1309" t="s">
        <v>94</v>
      </c>
      <c r="K1309" t="s">
        <v>44</v>
      </c>
      <c r="L1309" t="s">
        <v>21</v>
      </c>
      <c r="M1309" t="s">
        <v>36</v>
      </c>
      <c r="N1309" t="s">
        <v>41</v>
      </c>
      <c r="O1309">
        <f>Table2[[#This Row],[check_out_date]]-Table2[[#This Row],[check_in_date]]</f>
        <v>3</v>
      </c>
      <c r="P1309">
        <f>Table2[[#This Row],[num_adults]]+Table2[[#This Row],[num_children]]</f>
        <v>1</v>
      </c>
      <c r="Q1309" s="3">
        <f>IF(OR(Table2[[#This Row],[booking_status]]="confirmed",Table2[[#This Row],[booking_status]]="checked-out"),Table2[[#This Row],[room_rate_per_night]]*Table2[[#This Row],[Num_Nights]],0)</f>
        <v>510.84000000000003</v>
      </c>
      <c r="R1309" t="str" cm="1">
        <f t="array" ref="R1309">IFERROR(_xlfn.IFS(Table2[[#This Row],[booking_status]]="confirmed","Expected",Table2[[#This Row],[booking_status]]="checked-out","Actual"),"No Revenue")</f>
        <v>Expected</v>
      </c>
      <c r="S1309" s="4">
        <f>Table2[[#This Row],[Revenue_Amount]]/Table2[[#This Row],[Num_Nights]]</f>
        <v>170.28</v>
      </c>
    </row>
    <row r="1310" spans="1:19" hidden="1" x14ac:dyDescent="0.3">
      <c r="A1310">
        <v>1309</v>
      </c>
      <c r="B1310" t="s">
        <v>31</v>
      </c>
      <c r="C1310" s="9">
        <v>45265</v>
      </c>
      <c r="D1310" s="9">
        <v>45269</v>
      </c>
      <c r="E1310" s="10">
        <v>45257</v>
      </c>
      <c r="F1310" t="s">
        <v>49</v>
      </c>
      <c r="G1310">
        <v>97.96</v>
      </c>
      <c r="H1310">
        <v>1</v>
      </c>
      <c r="I1310">
        <v>0</v>
      </c>
      <c r="J1310" t="s">
        <v>35</v>
      </c>
      <c r="K1310" t="s">
        <v>44</v>
      </c>
      <c r="L1310" t="s">
        <v>56</v>
      </c>
      <c r="M1310" t="s">
        <v>36</v>
      </c>
      <c r="N1310" t="s">
        <v>41</v>
      </c>
      <c r="O1310">
        <f>Table2[[#This Row],[check_out_date]]-Table2[[#This Row],[check_in_date]]</f>
        <v>4</v>
      </c>
      <c r="P1310">
        <f>Table2[[#This Row],[num_adults]]+Table2[[#This Row],[num_children]]</f>
        <v>1</v>
      </c>
      <c r="Q1310" s="3">
        <f>IF(OR(Table2[[#This Row],[booking_status]]="confirmed",Table2[[#This Row],[booking_status]]="checked-out"),Table2[[#This Row],[room_rate_per_night]]*Table2[[#This Row],[Num_Nights]],0)</f>
        <v>391.84</v>
      </c>
      <c r="R1310" t="str" cm="1">
        <f t="array" ref="R1310">IFERROR(_xlfn.IFS(Table2[[#This Row],[booking_status]]="confirmed","Expected",Table2[[#This Row],[booking_status]]="checked-out","Actual"),"No Revenue")</f>
        <v>Actual</v>
      </c>
      <c r="S1310" s="4">
        <f>Table2[[#This Row],[Revenue_Amount]]/Table2[[#This Row],[Num_Nights]]</f>
        <v>97.96</v>
      </c>
    </row>
    <row r="1311" spans="1:19" hidden="1" x14ac:dyDescent="0.3">
      <c r="A1311">
        <v>1310</v>
      </c>
      <c r="B1311" t="s">
        <v>31</v>
      </c>
      <c r="C1311" s="9">
        <v>45071</v>
      </c>
      <c r="D1311" s="9">
        <v>45073</v>
      </c>
      <c r="E1311" s="10">
        <v>45047</v>
      </c>
      <c r="F1311" t="s">
        <v>27</v>
      </c>
      <c r="G1311">
        <v>122.16</v>
      </c>
      <c r="H1311">
        <v>3</v>
      </c>
      <c r="I1311">
        <v>0</v>
      </c>
      <c r="J1311" t="s">
        <v>35</v>
      </c>
      <c r="K1311" t="s">
        <v>99</v>
      </c>
      <c r="L1311" t="s">
        <v>21</v>
      </c>
      <c r="M1311" t="s">
        <v>36</v>
      </c>
      <c r="N1311" t="s">
        <v>41</v>
      </c>
      <c r="O1311">
        <f>Table2[[#This Row],[check_out_date]]-Table2[[#This Row],[check_in_date]]</f>
        <v>2</v>
      </c>
      <c r="P1311">
        <f>Table2[[#This Row],[num_adults]]+Table2[[#This Row],[num_children]]</f>
        <v>3</v>
      </c>
      <c r="Q1311" s="3">
        <f>IF(OR(Table2[[#This Row],[booking_status]]="confirmed",Table2[[#This Row],[booking_status]]="checked-out"),Table2[[#This Row],[room_rate_per_night]]*Table2[[#This Row],[Num_Nights]],0)</f>
        <v>244.32</v>
      </c>
      <c r="R1311" t="str" cm="1">
        <f t="array" ref="R1311">IFERROR(_xlfn.IFS(Table2[[#This Row],[booking_status]]="confirmed","Expected",Table2[[#This Row],[booking_status]]="checked-out","Actual"),"No Revenue")</f>
        <v>Expected</v>
      </c>
      <c r="S1311" s="4">
        <f>Table2[[#This Row],[Revenue_Amount]]/Table2[[#This Row],[Num_Nights]]</f>
        <v>122.16</v>
      </c>
    </row>
    <row r="1312" spans="1:19" x14ac:dyDescent="0.3">
      <c r="A1312">
        <v>1311</v>
      </c>
      <c r="B1312" t="s">
        <v>31</v>
      </c>
      <c r="C1312" s="9">
        <v>45010</v>
      </c>
      <c r="D1312" s="9">
        <v>45022</v>
      </c>
      <c r="E1312" s="10">
        <v>44966</v>
      </c>
      <c r="F1312" t="s">
        <v>49</v>
      </c>
      <c r="G1312">
        <v>61.72</v>
      </c>
      <c r="H1312">
        <v>3</v>
      </c>
      <c r="I1312">
        <v>0</v>
      </c>
      <c r="J1312" t="s">
        <v>94</v>
      </c>
      <c r="K1312" t="s">
        <v>66</v>
      </c>
      <c r="L1312" t="s">
        <v>60</v>
      </c>
      <c r="M1312" t="s">
        <v>36</v>
      </c>
      <c r="N1312" t="s">
        <v>41</v>
      </c>
      <c r="O1312">
        <f>Table2[[#This Row],[check_out_date]]-Table2[[#This Row],[check_in_date]]</f>
        <v>12</v>
      </c>
      <c r="P1312">
        <f>Table2[[#This Row],[num_adults]]+Table2[[#This Row],[num_children]]</f>
        <v>3</v>
      </c>
      <c r="Q1312" s="3">
        <f>IF(OR(Table2[[#This Row],[booking_status]]="confirmed",Table2[[#This Row],[booking_status]]="checked-out"),Table2[[#This Row],[room_rate_per_night]]*Table2[[#This Row],[Num_Nights]],0)</f>
        <v>0</v>
      </c>
      <c r="R1312" t="str" cm="1">
        <f t="array" ref="R1312">IFERROR(_xlfn.IFS(Table2[[#This Row],[booking_status]]="confirmed","Expected",Table2[[#This Row],[booking_status]]="checked-out","Actual"),"No Revenue")</f>
        <v>No Revenue</v>
      </c>
      <c r="S1312" s="4">
        <f>Table2[[#This Row],[Revenue_Amount]]/Table2[[#This Row],[Num_Nights]]</f>
        <v>0</v>
      </c>
    </row>
    <row r="1313" spans="1:19" x14ac:dyDescent="0.3">
      <c r="A1313">
        <v>1312</v>
      </c>
      <c r="B1313" t="s">
        <v>31</v>
      </c>
      <c r="C1313" s="9">
        <v>45291</v>
      </c>
      <c r="D1313" s="9">
        <v>45293</v>
      </c>
      <c r="E1313" s="10">
        <v>45266</v>
      </c>
      <c r="F1313" t="s">
        <v>54</v>
      </c>
      <c r="G1313">
        <v>269.19</v>
      </c>
      <c r="H1313">
        <v>3</v>
      </c>
      <c r="I1313">
        <v>0</v>
      </c>
      <c r="J1313" t="s">
        <v>19</v>
      </c>
      <c r="K1313" t="s">
        <v>29</v>
      </c>
      <c r="L1313" t="s">
        <v>21</v>
      </c>
      <c r="M1313" t="s">
        <v>36</v>
      </c>
      <c r="N1313" t="s">
        <v>23</v>
      </c>
      <c r="O1313">
        <f>Table2[[#This Row],[check_out_date]]-Table2[[#This Row],[check_in_date]]</f>
        <v>2</v>
      </c>
      <c r="P1313">
        <f>Table2[[#This Row],[num_adults]]+Table2[[#This Row],[num_children]]</f>
        <v>3</v>
      </c>
      <c r="Q1313" s="3">
        <f>IF(OR(Table2[[#This Row],[booking_status]]="confirmed",Table2[[#This Row],[booking_status]]="checked-out"),Table2[[#This Row],[room_rate_per_night]]*Table2[[#This Row],[Num_Nights]],0)</f>
        <v>538.38</v>
      </c>
      <c r="R1313" t="str" cm="1">
        <f t="array" ref="R1313">IFERROR(_xlfn.IFS(Table2[[#This Row],[booking_status]]="confirmed","Expected",Table2[[#This Row],[booking_status]]="checked-out","Actual"),"No Revenue")</f>
        <v>Expected</v>
      </c>
      <c r="S1313" s="4">
        <f>Table2[[#This Row],[Revenue_Amount]]/Table2[[#This Row],[Num_Nights]]</f>
        <v>269.19</v>
      </c>
    </row>
    <row r="1314" spans="1:19" x14ac:dyDescent="0.3">
      <c r="A1314">
        <v>1313</v>
      </c>
      <c r="B1314" t="s">
        <v>50</v>
      </c>
      <c r="C1314" s="9">
        <v>44944</v>
      </c>
      <c r="D1314" s="9">
        <v>44951</v>
      </c>
      <c r="E1314" s="10">
        <v>44905</v>
      </c>
      <c r="F1314" t="s">
        <v>54</v>
      </c>
      <c r="G1314">
        <v>570.76</v>
      </c>
      <c r="H1314">
        <v>4</v>
      </c>
      <c r="I1314">
        <v>0</v>
      </c>
      <c r="J1314" t="s">
        <v>28</v>
      </c>
      <c r="K1314" t="s">
        <v>66</v>
      </c>
      <c r="L1314" t="s">
        <v>56</v>
      </c>
      <c r="M1314" t="s">
        <v>36</v>
      </c>
      <c r="N1314" t="s">
        <v>95</v>
      </c>
      <c r="O1314">
        <f>Table2[[#This Row],[check_out_date]]-Table2[[#This Row],[check_in_date]]</f>
        <v>7</v>
      </c>
      <c r="P1314">
        <f>Table2[[#This Row],[num_adults]]+Table2[[#This Row],[num_children]]</f>
        <v>4</v>
      </c>
      <c r="Q1314" s="3">
        <f>IF(OR(Table2[[#This Row],[booking_status]]="confirmed",Table2[[#This Row],[booking_status]]="checked-out"),Table2[[#This Row],[room_rate_per_night]]*Table2[[#This Row],[Num_Nights]],0)</f>
        <v>3995.3199999999997</v>
      </c>
      <c r="R1314" t="str" cm="1">
        <f t="array" ref="R1314">IFERROR(_xlfn.IFS(Table2[[#This Row],[booking_status]]="confirmed","Expected",Table2[[#This Row],[booking_status]]="checked-out","Actual"),"No Revenue")</f>
        <v>Actual</v>
      </c>
      <c r="S1314" s="4">
        <f>Table2[[#This Row],[Revenue_Amount]]/Table2[[#This Row],[Num_Nights]]</f>
        <v>570.76</v>
      </c>
    </row>
    <row r="1315" spans="1:19" x14ac:dyDescent="0.3">
      <c r="A1315">
        <v>1314</v>
      </c>
      <c r="B1315" t="s">
        <v>31</v>
      </c>
      <c r="C1315" s="9">
        <v>45118</v>
      </c>
      <c r="D1315" s="9">
        <v>45122</v>
      </c>
      <c r="E1315" s="10">
        <v>45106</v>
      </c>
      <c r="F1315" t="s">
        <v>18</v>
      </c>
      <c r="G1315">
        <v>155.62</v>
      </c>
      <c r="H1315">
        <v>3</v>
      </c>
      <c r="I1315">
        <v>0</v>
      </c>
      <c r="J1315" t="s">
        <v>19</v>
      </c>
      <c r="K1315" t="s">
        <v>66</v>
      </c>
      <c r="L1315" t="s">
        <v>56</v>
      </c>
      <c r="M1315" t="s">
        <v>36</v>
      </c>
      <c r="N1315" t="s">
        <v>23</v>
      </c>
      <c r="O1315">
        <f>Table2[[#This Row],[check_out_date]]-Table2[[#This Row],[check_in_date]]</f>
        <v>4</v>
      </c>
      <c r="P1315">
        <f>Table2[[#This Row],[num_adults]]+Table2[[#This Row],[num_children]]</f>
        <v>3</v>
      </c>
      <c r="Q1315" s="3">
        <f>IF(OR(Table2[[#This Row],[booking_status]]="confirmed",Table2[[#This Row],[booking_status]]="checked-out"),Table2[[#This Row],[room_rate_per_night]]*Table2[[#This Row],[Num_Nights]],0)</f>
        <v>622.48</v>
      </c>
      <c r="R1315" t="str" cm="1">
        <f t="array" ref="R1315">IFERROR(_xlfn.IFS(Table2[[#This Row],[booking_status]]="confirmed","Expected",Table2[[#This Row],[booking_status]]="checked-out","Actual"),"No Revenue")</f>
        <v>Actual</v>
      </c>
      <c r="S1315" s="4">
        <f>Table2[[#This Row],[Revenue_Amount]]/Table2[[#This Row],[Num_Nights]]</f>
        <v>155.62</v>
      </c>
    </row>
    <row r="1316" spans="1:19" x14ac:dyDescent="0.3">
      <c r="A1316">
        <v>1315</v>
      </c>
      <c r="B1316" t="s">
        <v>37</v>
      </c>
      <c r="C1316" s="9">
        <v>44942</v>
      </c>
      <c r="D1316" s="9">
        <v>44953</v>
      </c>
      <c r="E1316" s="10">
        <v>44929</v>
      </c>
      <c r="F1316" t="s">
        <v>18</v>
      </c>
      <c r="G1316">
        <v>233.93</v>
      </c>
      <c r="H1316">
        <v>1</v>
      </c>
      <c r="I1316">
        <v>1</v>
      </c>
      <c r="J1316" t="s">
        <v>28</v>
      </c>
      <c r="K1316" t="s">
        <v>29</v>
      </c>
      <c r="L1316" t="s">
        <v>21</v>
      </c>
      <c r="M1316" t="s">
        <v>22</v>
      </c>
      <c r="N1316" t="s">
        <v>41</v>
      </c>
      <c r="O1316">
        <f>Table2[[#This Row],[check_out_date]]-Table2[[#This Row],[check_in_date]]</f>
        <v>11</v>
      </c>
      <c r="P1316">
        <f>Table2[[#This Row],[num_adults]]+Table2[[#This Row],[num_children]]</f>
        <v>2</v>
      </c>
      <c r="Q1316" s="3">
        <f>IF(OR(Table2[[#This Row],[booking_status]]="confirmed",Table2[[#This Row],[booking_status]]="checked-out"),Table2[[#This Row],[room_rate_per_night]]*Table2[[#This Row],[Num_Nights]],0)</f>
        <v>2573.23</v>
      </c>
      <c r="R1316" t="str" cm="1">
        <f t="array" ref="R1316">IFERROR(_xlfn.IFS(Table2[[#This Row],[booking_status]]="confirmed","Expected",Table2[[#This Row],[booking_status]]="checked-out","Actual"),"No Revenue")</f>
        <v>Expected</v>
      </c>
      <c r="S1316" s="4">
        <f>Table2[[#This Row],[Revenue_Amount]]/Table2[[#This Row],[Num_Nights]]</f>
        <v>233.93</v>
      </c>
    </row>
    <row r="1317" spans="1:19" x14ac:dyDescent="0.3">
      <c r="A1317">
        <v>1316</v>
      </c>
      <c r="B1317" t="s">
        <v>37</v>
      </c>
      <c r="C1317" s="9">
        <v>45183</v>
      </c>
      <c r="D1317" s="9">
        <v>45188</v>
      </c>
      <c r="E1317" s="10">
        <v>45170</v>
      </c>
      <c r="F1317" t="s">
        <v>49</v>
      </c>
      <c r="G1317">
        <v>73.989999999999995</v>
      </c>
      <c r="H1317">
        <v>3</v>
      </c>
      <c r="I1317">
        <v>2</v>
      </c>
      <c r="J1317" t="s">
        <v>55</v>
      </c>
      <c r="K1317" t="s">
        <v>66</v>
      </c>
      <c r="L1317" t="s">
        <v>56</v>
      </c>
      <c r="M1317" t="s">
        <v>36</v>
      </c>
      <c r="N1317" t="s">
        <v>95</v>
      </c>
      <c r="O1317">
        <f>Table2[[#This Row],[check_out_date]]-Table2[[#This Row],[check_in_date]]</f>
        <v>5</v>
      </c>
      <c r="P1317">
        <f>Table2[[#This Row],[num_adults]]+Table2[[#This Row],[num_children]]</f>
        <v>5</v>
      </c>
      <c r="Q1317" s="3">
        <f>IF(OR(Table2[[#This Row],[booking_status]]="confirmed",Table2[[#This Row],[booking_status]]="checked-out"),Table2[[#This Row],[room_rate_per_night]]*Table2[[#This Row],[Num_Nights]],0)</f>
        <v>369.95</v>
      </c>
      <c r="R1317" t="str" cm="1">
        <f t="array" ref="R1317">IFERROR(_xlfn.IFS(Table2[[#This Row],[booking_status]]="confirmed","Expected",Table2[[#This Row],[booking_status]]="checked-out","Actual"),"No Revenue")</f>
        <v>Actual</v>
      </c>
      <c r="S1317" s="4">
        <f>Table2[[#This Row],[Revenue_Amount]]/Table2[[#This Row],[Num_Nights]]</f>
        <v>73.989999999999995</v>
      </c>
    </row>
    <row r="1318" spans="1:19" x14ac:dyDescent="0.3">
      <c r="A1318">
        <v>1317</v>
      </c>
      <c r="B1318" t="s">
        <v>37</v>
      </c>
      <c r="C1318" s="9">
        <v>44956</v>
      </c>
      <c r="D1318" s="9">
        <v>44960</v>
      </c>
      <c r="E1318" s="10">
        <v>44888</v>
      </c>
      <c r="F1318" t="s">
        <v>49</v>
      </c>
      <c r="G1318">
        <v>143.12</v>
      </c>
      <c r="H1318">
        <v>2</v>
      </c>
      <c r="I1318">
        <v>1</v>
      </c>
      <c r="J1318" t="s">
        <v>94</v>
      </c>
      <c r="K1318" t="s">
        <v>20</v>
      </c>
      <c r="L1318" t="s">
        <v>21</v>
      </c>
      <c r="M1318" t="s">
        <v>36</v>
      </c>
      <c r="N1318" t="s">
        <v>23</v>
      </c>
      <c r="O1318">
        <f>Table2[[#This Row],[check_out_date]]-Table2[[#This Row],[check_in_date]]</f>
        <v>4</v>
      </c>
      <c r="P1318">
        <f>Table2[[#This Row],[num_adults]]+Table2[[#This Row],[num_children]]</f>
        <v>3</v>
      </c>
      <c r="Q1318" s="3">
        <f>IF(OR(Table2[[#This Row],[booking_status]]="confirmed",Table2[[#This Row],[booking_status]]="checked-out"),Table2[[#This Row],[room_rate_per_night]]*Table2[[#This Row],[Num_Nights]],0)</f>
        <v>572.48</v>
      </c>
      <c r="R1318" t="str" cm="1">
        <f t="array" ref="R1318">IFERROR(_xlfn.IFS(Table2[[#This Row],[booking_status]]="confirmed","Expected",Table2[[#This Row],[booking_status]]="checked-out","Actual"),"No Revenue")</f>
        <v>Expected</v>
      </c>
      <c r="S1318" s="4">
        <f>Table2[[#This Row],[Revenue_Amount]]/Table2[[#This Row],[Num_Nights]]</f>
        <v>143.12</v>
      </c>
    </row>
    <row r="1319" spans="1:19" hidden="1" x14ac:dyDescent="0.3">
      <c r="A1319">
        <v>1318</v>
      </c>
      <c r="B1319" t="s">
        <v>14</v>
      </c>
      <c r="C1319" s="9">
        <v>45264</v>
      </c>
      <c r="D1319" s="9">
        <v>45270</v>
      </c>
      <c r="E1319" s="10">
        <v>45239</v>
      </c>
      <c r="F1319" t="s">
        <v>54</v>
      </c>
      <c r="G1319">
        <v>409.23</v>
      </c>
      <c r="H1319">
        <v>1</v>
      </c>
      <c r="I1319">
        <v>2</v>
      </c>
      <c r="J1319" t="s">
        <v>35</v>
      </c>
      <c r="K1319" t="s">
        <v>44</v>
      </c>
      <c r="L1319" t="s">
        <v>56</v>
      </c>
      <c r="M1319" t="s">
        <v>36</v>
      </c>
      <c r="N1319" t="s">
        <v>41</v>
      </c>
      <c r="O1319">
        <f>Table2[[#This Row],[check_out_date]]-Table2[[#This Row],[check_in_date]]</f>
        <v>6</v>
      </c>
      <c r="P1319">
        <f>Table2[[#This Row],[num_adults]]+Table2[[#This Row],[num_children]]</f>
        <v>3</v>
      </c>
      <c r="Q1319" s="3">
        <f>IF(OR(Table2[[#This Row],[booking_status]]="confirmed",Table2[[#This Row],[booking_status]]="checked-out"),Table2[[#This Row],[room_rate_per_night]]*Table2[[#This Row],[Num_Nights]],0)</f>
        <v>2455.38</v>
      </c>
      <c r="R1319" t="str" cm="1">
        <f t="array" ref="R1319">IFERROR(_xlfn.IFS(Table2[[#This Row],[booking_status]]="confirmed","Expected",Table2[[#This Row],[booking_status]]="checked-out","Actual"),"No Revenue")</f>
        <v>Actual</v>
      </c>
      <c r="S1319" s="4">
        <f>Table2[[#This Row],[Revenue_Amount]]/Table2[[#This Row],[Num_Nights]]</f>
        <v>409.23</v>
      </c>
    </row>
    <row r="1320" spans="1:19" x14ac:dyDescent="0.3">
      <c r="A1320">
        <v>1319</v>
      </c>
      <c r="B1320" t="s">
        <v>31</v>
      </c>
      <c r="C1320" s="9">
        <v>44959</v>
      </c>
      <c r="D1320" s="9">
        <v>44962</v>
      </c>
      <c r="E1320" s="10">
        <v>44945</v>
      </c>
      <c r="F1320" t="s">
        <v>27</v>
      </c>
      <c r="G1320">
        <v>102.49</v>
      </c>
      <c r="H1320">
        <v>3</v>
      </c>
      <c r="I1320">
        <v>0</v>
      </c>
      <c r="J1320" t="s">
        <v>94</v>
      </c>
      <c r="K1320" t="s">
        <v>44</v>
      </c>
      <c r="L1320" t="s">
        <v>60</v>
      </c>
      <c r="M1320" t="s">
        <v>36</v>
      </c>
      <c r="N1320" t="s">
        <v>23</v>
      </c>
      <c r="O1320">
        <f>Table2[[#This Row],[check_out_date]]-Table2[[#This Row],[check_in_date]]</f>
        <v>3</v>
      </c>
      <c r="P1320">
        <f>Table2[[#This Row],[num_adults]]+Table2[[#This Row],[num_children]]</f>
        <v>3</v>
      </c>
      <c r="Q1320" s="3">
        <f>IF(OR(Table2[[#This Row],[booking_status]]="confirmed",Table2[[#This Row],[booking_status]]="checked-out"),Table2[[#This Row],[room_rate_per_night]]*Table2[[#This Row],[Num_Nights]],0)</f>
        <v>0</v>
      </c>
      <c r="R1320" t="str" cm="1">
        <f t="array" ref="R1320">IFERROR(_xlfn.IFS(Table2[[#This Row],[booking_status]]="confirmed","Expected",Table2[[#This Row],[booking_status]]="checked-out","Actual"),"No Revenue")</f>
        <v>No Revenue</v>
      </c>
      <c r="S1320" s="4">
        <f>Table2[[#This Row],[Revenue_Amount]]/Table2[[#This Row],[Num_Nights]]</f>
        <v>0</v>
      </c>
    </row>
    <row r="1321" spans="1:19" x14ac:dyDescent="0.3">
      <c r="A1321">
        <v>1320</v>
      </c>
      <c r="B1321" t="s">
        <v>31</v>
      </c>
      <c r="C1321" s="9">
        <v>45085</v>
      </c>
      <c r="D1321" s="9">
        <v>45092</v>
      </c>
      <c r="E1321" s="10">
        <v>45064</v>
      </c>
      <c r="F1321" t="s">
        <v>18</v>
      </c>
      <c r="G1321">
        <v>235.6</v>
      </c>
      <c r="H1321">
        <v>2</v>
      </c>
      <c r="I1321">
        <v>2</v>
      </c>
      <c r="J1321" t="s">
        <v>28</v>
      </c>
      <c r="K1321" t="s">
        <v>99</v>
      </c>
      <c r="L1321" t="s">
        <v>60</v>
      </c>
      <c r="M1321" t="s">
        <v>36</v>
      </c>
      <c r="N1321" t="s">
        <v>41</v>
      </c>
      <c r="O1321">
        <f>Table2[[#This Row],[check_out_date]]-Table2[[#This Row],[check_in_date]]</f>
        <v>7</v>
      </c>
      <c r="P1321">
        <f>Table2[[#This Row],[num_adults]]+Table2[[#This Row],[num_children]]</f>
        <v>4</v>
      </c>
      <c r="Q1321" s="3">
        <f>IF(OR(Table2[[#This Row],[booking_status]]="confirmed",Table2[[#This Row],[booking_status]]="checked-out"),Table2[[#This Row],[room_rate_per_night]]*Table2[[#This Row],[Num_Nights]],0)</f>
        <v>0</v>
      </c>
      <c r="R1321" t="str" cm="1">
        <f t="array" ref="R1321">IFERROR(_xlfn.IFS(Table2[[#This Row],[booking_status]]="confirmed","Expected",Table2[[#This Row],[booking_status]]="checked-out","Actual"),"No Revenue")</f>
        <v>No Revenue</v>
      </c>
      <c r="S1321" s="4">
        <f>Table2[[#This Row],[Revenue_Amount]]/Table2[[#This Row],[Num_Nights]]</f>
        <v>0</v>
      </c>
    </row>
    <row r="1322" spans="1:19" hidden="1" x14ac:dyDescent="0.3">
      <c r="A1322">
        <v>1321</v>
      </c>
      <c r="B1322" t="s">
        <v>14</v>
      </c>
      <c r="C1322" s="9">
        <v>45176</v>
      </c>
      <c r="D1322" s="9">
        <v>45182</v>
      </c>
      <c r="E1322" s="10">
        <v>45114</v>
      </c>
      <c r="F1322" t="s">
        <v>49</v>
      </c>
      <c r="G1322">
        <v>85.45</v>
      </c>
      <c r="H1322">
        <v>2</v>
      </c>
      <c r="I1322">
        <v>1</v>
      </c>
      <c r="J1322" t="s">
        <v>35</v>
      </c>
      <c r="K1322" t="s">
        <v>99</v>
      </c>
      <c r="L1322" t="s">
        <v>56</v>
      </c>
      <c r="M1322" t="s">
        <v>22</v>
      </c>
      <c r="N1322" t="s">
        <v>41</v>
      </c>
      <c r="O1322">
        <f>Table2[[#This Row],[check_out_date]]-Table2[[#This Row],[check_in_date]]</f>
        <v>6</v>
      </c>
      <c r="P1322">
        <f>Table2[[#This Row],[num_adults]]+Table2[[#This Row],[num_children]]</f>
        <v>3</v>
      </c>
      <c r="Q1322" s="3">
        <f>IF(OR(Table2[[#This Row],[booking_status]]="confirmed",Table2[[#This Row],[booking_status]]="checked-out"),Table2[[#This Row],[room_rate_per_night]]*Table2[[#This Row],[Num_Nights]],0)</f>
        <v>512.70000000000005</v>
      </c>
      <c r="R1322" t="str" cm="1">
        <f t="array" ref="R1322">IFERROR(_xlfn.IFS(Table2[[#This Row],[booking_status]]="confirmed","Expected",Table2[[#This Row],[booking_status]]="checked-out","Actual"),"No Revenue")</f>
        <v>Actual</v>
      </c>
      <c r="S1322" s="4">
        <f>Table2[[#This Row],[Revenue_Amount]]/Table2[[#This Row],[Num_Nights]]</f>
        <v>85.45</v>
      </c>
    </row>
    <row r="1323" spans="1:19" x14ac:dyDescent="0.3">
      <c r="A1323">
        <v>1322</v>
      </c>
      <c r="B1323" t="s">
        <v>50</v>
      </c>
      <c r="C1323" s="9">
        <v>45094</v>
      </c>
      <c r="D1323" s="9">
        <v>45095</v>
      </c>
      <c r="E1323" s="10">
        <v>45073</v>
      </c>
      <c r="F1323" t="s">
        <v>49</v>
      </c>
      <c r="G1323">
        <v>82.45</v>
      </c>
      <c r="H1323">
        <v>4</v>
      </c>
      <c r="I1323">
        <v>0</v>
      </c>
      <c r="J1323" t="s">
        <v>28</v>
      </c>
      <c r="K1323" t="s">
        <v>44</v>
      </c>
      <c r="L1323" t="s">
        <v>21</v>
      </c>
      <c r="M1323" t="s">
        <v>36</v>
      </c>
      <c r="N1323" t="s">
        <v>45</v>
      </c>
      <c r="O1323">
        <f>Table2[[#This Row],[check_out_date]]-Table2[[#This Row],[check_in_date]]</f>
        <v>1</v>
      </c>
      <c r="P1323">
        <f>Table2[[#This Row],[num_adults]]+Table2[[#This Row],[num_children]]</f>
        <v>4</v>
      </c>
      <c r="Q1323" s="3">
        <f>IF(OR(Table2[[#This Row],[booking_status]]="confirmed",Table2[[#This Row],[booking_status]]="checked-out"),Table2[[#This Row],[room_rate_per_night]]*Table2[[#This Row],[Num_Nights]],0)</f>
        <v>82.45</v>
      </c>
      <c r="R1323" t="str" cm="1">
        <f t="array" ref="R1323">IFERROR(_xlfn.IFS(Table2[[#This Row],[booking_status]]="confirmed","Expected",Table2[[#This Row],[booking_status]]="checked-out","Actual"),"No Revenue")</f>
        <v>Expected</v>
      </c>
      <c r="S1323" s="4">
        <f>Table2[[#This Row],[Revenue_Amount]]/Table2[[#This Row],[Num_Nights]]</f>
        <v>82.45</v>
      </c>
    </row>
    <row r="1324" spans="1:19" hidden="1" x14ac:dyDescent="0.3">
      <c r="A1324">
        <v>1323</v>
      </c>
      <c r="B1324" t="s">
        <v>37</v>
      </c>
      <c r="C1324" s="9">
        <v>45257</v>
      </c>
      <c r="D1324" s="9">
        <v>45261</v>
      </c>
      <c r="E1324" s="10">
        <v>45200</v>
      </c>
      <c r="F1324" t="s">
        <v>49</v>
      </c>
      <c r="G1324">
        <v>79.040000000000006</v>
      </c>
      <c r="H1324">
        <v>2</v>
      </c>
      <c r="I1324">
        <v>0</v>
      </c>
      <c r="J1324" t="s">
        <v>35</v>
      </c>
      <c r="K1324" t="s">
        <v>44</v>
      </c>
      <c r="L1324" t="s">
        <v>21</v>
      </c>
      <c r="M1324" t="s">
        <v>36</v>
      </c>
      <c r="N1324" t="s">
        <v>23</v>
      </c>
      <c r="O1324">
        <f>Table2[[#This Row],[check_out_date]]-Table2[[#This Row],[check_in_date]]</f>
        <v>4</v>
      </c>
      <c r="P1324">
        <f>Table2[[#This Row],[num_adults]]+Table2[[#This Row],[num_children]]</f>
        <v>2</v>
      </c>
      <c r="Q1324" s="3">
        <f>IF(OR(Table2[[#This Row],[booking_status]]="confirmed",Table2[[#This Row],[booking_status]]="checked-out"),Table2[[#This Row],[room_rate_per_night]]*Table2[[#This Row],[Num_Nights]],0)</f>
        <v>316.16000000000003</v>
      </c>
      <c r="R1324" t="str" cm="1">
        <f t="array" ref="R1324">IFERROR(_xlfn.IFS(Table2[[#This Row],[booking_status]]="confirmed","Expected",Table2[[#This Row],[booking_status]]="checked-out","Actual"),"No Revenue")</f>
        <v>Expected</v>
      </c>
      <c r="S1324" s="4">
        <f>Table2[[#This Row],[Revenue_Amount]]/Table2[[#This Row],[Num_Nights]]</f>
        <v>79.040000000000006</v>
      </c>
    </row>
    <row r="1325" spans="1:19" x14ac:dyDescent="0.3">
      <c r="A1325">
        <v>1324</v>
      </c>
      <c r="B1325" t="s">
        <v>50</v>
      </c>
      <c r="C1325" s="9">
        <v>45144</v>
      </c>
      <c r="D1325" s="9">
        <v>45155</v>
      </c>
      <c r="E1325" s="10">
        <v>45101</v>
      </c>
      <c r="F1325" t="s">
        <v>18</v>
      </c>
      <c r="G1325">
        <v>337.27</v>
      </c>
      <c r="H1325">
        <v>2</v>
      </c>
      <c r="I1325">
        <v>1</v>
      </c>
      <c r="J1325" t="s">
        <v>28</v>
      </c>
      <c r="K1325" t="s">
        <v>66</v>
      </c>
      <c r="L1325" t="s">
        <v>56</v>
      </c>
      <c r="M1325" t="s">
        <v>36</v>
      </c>
      <c r="N1325" t="s">
        <v>41</v>
      </c>
      <c r="O1325">
        <f>Table2[[#This Row],[check_out_date]]-Table2[[#This Row],[check_in_date]]</f>
        <v>11</v>
      </c>
      <c r="P1325">
        <f>Table2[[#This Row],[num_adults]]+Table2[[#This Row],[num_children]]</f>
        <v>3</v>
      </c>
      <c r="Q1325" s="3">
        <f>IF(OR(Table2[[#This Row],[booking_status]]="confirmed",Table2[[#This Row],[booking_status]]="checked-out"),Table2[[#This Row],[room_rate_per_night]]*Table2[[#This Row],[Num_Nights]],0)</f>
        <v>3709.97</v>
      </c>
      <c r="R1325" t="str" cm="1">
        <f t="array" ref="R1325">IFERROR(_xlfn.IFS(Table2[[#This Row],[booking_status]]="confirmed","Expected",Table2[[#This Row],[booking_status]]="checked-out","Actual"),"No Revenue")</f>
        <v>Actual</v>
      </c>
      <c r="S1325" s="4">
        <f>Table2[[#This Row],[Revenue_Amount]]/Table2[[#This Row],[Num_Nights]]</f>
        <v>337.27</v>
      </c>
    </row>
    <row r="1326" spans="1:19" x14ac:dyDescent="0.3">
      <c r="A1326">
        <v>1325</v>
      </c>
      <c r="B1326" t="s">
        <v>14</v>
      </c>
      <c r="C1326" s="9">
        <v>45204</v>
      </c>
      <c r="D1326" s="9">
        <v>45216</v>
      </c>
      <c r="E1326" s="10">
        <v>45193</v>
      </c>
      <c r="F1326" t="s">
        <v>54</v>
      </c>
      <c r="G1326">
        <v>475.97</v>
      </c>
      <c r="H1326">
        <v>1</v>
      </c>
      <c r="I1326">
        <v>0</v>
      </c>
      <c r="J1326" t="s">
        <v>94</v>
      </c>
      <c r="K1326" t="s">
        <v>20</v>
      </c>
      <c r="L1326" t="s">
        <v>60</v>
      </c>
      <c r="M1326" t="s">
        <v>36</v>
      </c>
      <c r="N1326" t="s">
        <v>41</v>
      </c>
      <c r="O1326">
        <f>Table2[[#This Row],[check_out_date]]-Table2[[#This Row],[check_in_date]]</f>
        <v>12</v>
      </c>
      <c r="P1326">
        <f>Table2[[#This Row],[num_adults]]+Table2[[#This Row],[num_children]]</f>
        <v>1</v>
      </c>
      <c r="Q1326" s="3">
        <f>IF(OR(Table2[[#This Row],[booking_status]]="confirmed",Table2[[#This Row],[booking_status]]="checked-out"),Table2[[#This Row],[room_rate_per_night]]*Table2[[#This Row],[Num_Nights]],0)</f>
        <v>0</v>
      </c>
      <c r="R1326" t="str" cm="1">
        <f t="array" ref="R1326">IFERROR(_xlfn.IFS(Table2[[#This Row],[booking_status]]="confirmed","Expected",Table2[[#This Row],[booking_status]]="checked-out","Actual"),"No Revenue")</f>
        <v>No Revenue</v>
      </c>
      <c r="S1326" s="4">
        <f>Table2[[#This Row],[Revenue_Amount]]/Table2[[#This Row],[Num_Nights]]</f>
        <v>0</v>
      </c>
    </row>
    <row r="1327" spans="1:19" x14ac:dyDescent="0.3">
      <c r="A1327">
        <v>1326</v>
      </c>
      <c r="B1327" t="s">
        <v>14</v>
      </c>
      <c r="C1327" s="9">
        <v>45272</v>
      </c>
      <c r="D1327" s="9">
        <v>45279</v>
      </c>
      <c r="E1327" s="10">
        <v>45239</v>
      </c>
      <c r="F1327" t="s">
        <v>18</v>
      </c>
      <c r="G1327">
        <v>236.45</v>
      </c>
      <c r="H1327">
        <v>2</v>
      </c>
      <c r="I1327">
        <v>2</v>
      </c>
      <c r="J1327" t="s">
        <v>28</v>
      </c>
      <c r="K1327" t="s">
        <v>66</v>
      </c>
      <c r="L1327" t="s">
        <v>21</v>
      </c>
      <c r="M1327" t="s">
        <v>36</v>
      </c>
      <c r="N1327" t="s">
        <v>45</v>
      </c>
      <c r="O1327">
        <f>Table2[[#This Row],[check_out_date]]-Table2[[#This Row],[check_in_date]]</f>
        <v>7</v>
      </c>
      <c r="P1327">
        <f>Table2[[#This Row],[num_adults]]+Table2[[#This Row],[num_children]]</f>
        <v>4</v>
      </c>
      <c r="Q1327" s="3">
        <f>IF(OR(Table2[[#This Row],[booking_status]]="confirmed",Table2[[#This Row],[booking_status]]="checked-out"),Table2[[#This Row],[room_rate_per_night]]*Table2[[#This Row],[Num_Nights]],0)</f>
        <v>1655.1499999999999</v>
      </c>
      <c r="R1327" t="str" cm="1">
        <f t="array" ref="R1327">IFERROR(_xlfn.IFS(Table2[[#This Row],[booking_status]]="confirmed","Expected",Table2[[#This Row],[booking_status]]="checked-out","Actual"),"No Revenue")</f>
        <v>Expected</v>
      </c>
      <c r="S1327" s="4">
        <f>Table2[[#This Row],[Revenue_Amount]]/Table2[[#This Row],[Num_Nights]]</f>
        <v>236.45</v>
      </c>
    </row>
    <row r="1328" spans="1:19" hidden="1" x14ac:dyDescent="0.3">
      <c r="A1328">
        <v>1327</v>
      </c>
      <c r="B1328" t="s">
        <v>50</v>
      </c>
      <c r="C1328" s="9">
        <v>45149</v>
      </c>
      <c r="D1328" s="9">
        <v>45155</v>
      </c>
      <c r="E1328" s="10">
        <v>45135</v>
      </c>
      <c r="F1328" t="s">
        <v>49</v>
      </c>
      <c r="G1328">
        <v>159.63999999999999</v>
      </c>
      <c r="H1328">
        <v>3</v>
      </c>
      <c r="I1328">
        <v>0</v>
      </c>
      <c r="J1328" t="s">
        <v>35</v>
      </c>
      <c r="K1328" t="s">
        <v>20</v>
      </c>
      <c r="L1328" t="s">
        <v>56</v>
      </c>
      <c r="M1328" t="s">
        <v>22</v>
      </c>
      <c r="N1328" t="s">
        <v>41</v>
      </c>
      <c r="O1328">
        <f>Table2[[#This Row],[check_out_date]]-Table2[[#This Row],[check_in_date]]</f>
        <v>6</v>
      </c>
      <c r="P1328">
        <f>Table2[[#This Row],[num_adults]]+Table2[[#This Row],[num_children]]</f>
        <v>3</v>
      </c>
      <c r="Q1328" s="3">
        <f>IF(OR(Table2[[#This Row],[booking_status]]="confirmed",Table2[[#This Row],[booking_status]]="checked-out"),Table2[[#This Row],[room_rate_per_night]]*Table2[[#This Row],[Num_Nights]],0)</f>
        <v>957.83999999999992</v>
      </c>
      <c r="R1328" t="str" cm="1">
        <f t="array" ref="R1328">IFERROR(_xlfn.IFS(Table2[[#This Row],[booking_status]]="confirmed","Expected",Table2[[#This Row],[booking_status]]="checked-out","Actual"),"No Revenue")</f>
        <v>Actual</v>
      </c>
      <c r="S1328" s="4">
        <f>Table2[[#This Row],[Revenue_Amount]]/Table2[[#This Row],[Num_Nights]]</f>
        <v>159.63999999999999</v>
      </c>
    </row>
    <row r="1329" spans="1:19" x14ac:dyDescent="0.3">
      <c r="A1329">
        <v>1328</v>
      </c>
      <c r="B1329" t="s">
        <v>14</v>
      </c>
      <c r="C1329" s="9">
        <v>45072</v>
      </c>
      <c r="D1329" s="9">
        <v>45074</v>
      </c>
      <c r="E1329" s="10">
        <v>45043</v>
      </c>
      <c r="F1329" t="s">
        <v>49</v>
      </c>
      <c r="G1329">
        <v>106.83</v>
      </c>
      <c r="H1329">
        <v>1</v>
      </c>
      <c r="I1329">
        <v>0</v>
      </c>
      <c r="J1329" t="s">
        <v>28</v>
      </c>
      <c r="K1329" t="s">
        <v>20</v>
      </c>
      <c r="L1329" t="s">
        <v>60</v>
      </c>
      <c r="M1329" t="s">
        <v>36</v>
      </c>
      <c r="N1329" t="s">
        <v>41</v>
      </c>
      <c r="O1329">
        <f>Table2[[#This Row],[check_out_date]]-Table2[[#This Row],[check_in_date]]</f>
        <v>2</v>
      </c>
      <c r="P1329">
        <f>Table2[[#This Row],[num_adults]]+Table2[[#This Row],[num_children]]</f>
        <v>1</v>
      </c>
      <c r="Q1329" s="3">
        <f>IF(OR(Table2[[#This Row],[booking_status]]="confirmed",Table2[[#This Row],[booking_status]]="checked-out"),Table2[[#This Row],[room_rate_per_night]]*Table2[[#This Row],[Num_Nights]],0)</f>
        <v>0</v>
      </c>
      <c r="R1329" t="str" cm="1">
        <f t="array" ref="R1329">IFERROR(_xlfn.IFS(Table2[[#This Row],[booking_status]]="confirmed","Expected",Table2[[#This Row],[booking_status]]="checked-out","Actual"),"No Revenue")</f>
        <v>No Revenue</v>
      </c>
      <c r="S1329" s="4">
        <f>Table2[[#This Row],[Revenue_Amount]]/Table2[[#This Row],[Num_Nights]]</f>
        <v>0</v>
      </c>
    </row>
    <row r="1330" spans="1:19" x14ac:dyDescent="0.3">
      <c r="A1330">
        <v>1329</v>
      </c>
      <c r="B1330" t="s">
        <v>37</v>
      </c>
      <c r="C1330" s="9">
        <v>45146</v>
      </c>
      <c r="D1330" s="9">
        <v>45149</v>
      </c>
      <c r="E1330" s="10">
        <v>45097</v>
      </c>
      <c r="F1330" t="s">
        <v>27</v>
      </c>
      <c r="G1330">
        <v>144.69</v>
      </c>
      <c r="H1330">
        <v>2</v>
      </c>
      <c r="I1330">
        <v>0</v>
      </c>
      <c r="J1330" t="s">
        <v>94</v>
      </c>
      <c r="K1330" t="s">
        <v>66</v>
      </c>
      <c r="L1330" t="s">
        <v>21</v>
      </c>
      <c r="M1330" t="s">
        <v>36</v>
      </c>
      <c r="N1330" t="s">
        <v>41</v>
      </c>
      <c r="O1330">
        <f>Table2[[#This Row],[check_out_date]]-Table2[[#This Row],[check_in_date]]</f>
        <v>3</v>
      </c>
      <c r="P1330">
        <f>Table2[[#This Row],[num_adults]]+Table2[[#This Row],[num_children]]</f>
        <v>2</v>
      </c>
      <c r="Q1330" s="3">
        <f>IF(OR(Table2[[#This Row],[booking_status]]="confirmed",Table2[[#This Row],[booking_status]]="checked-out"),Table2[[#This Row],[room_rate_per_night]]*Table2[[#This Row],[Num_Nights]],0)</f>
        <v>434.07</v>
      </c>
      <c r="R1330" t="str" cm="1">
        <f t="array" ref="R1330">IFERROR(_xlfn.IFS(Table2[[#This Row],[booking_status]]="confirmed","Expected",Table2[[#This Row],[booking_status]]="checked-out","Actual"),"No Revenue")</f>
        <v>Expected</v>
      </c>
      <c r="S1330" s="4">
        <f>Table2[[#This Row],[Revenue_Amount]]/Table2[[#This Row],[Num_Nights]]</f>
        <v>144.69</v>
      </c>
    </row>
    <row r="1331" spans="1:19" x14ac:dyDescent="0.3">
      <c r="A1331">
        <v>1330</v>
      </c>
      <c r="B1331" t="s">
        <v>14</v>
      </c>
      <c r="C1331" s="9">
        <v>45089</v>
      </c>
      <c r="D1331" s="9">
        <v>45095</v>
      </c>
      <c r="E1331" s="10">
        <v>45070</v>
      </c>
      <c r="F1331" t="s">
        <v>54</v>
      </c>
      <c r="G1331">
        <v>401.73</v>
      </c>
      <c r="H1331">
        <v>2</v>
      </c>
      <c r="I1331">
        <v>0</v>
      </c>
      <c r="J1331" t="s">
        <v>94</v>
      </c>
      <c r="K1331" t="s">
        <v>20</v>
      </c>
      <c r="L1331" t="s">
        <v>21</v>
      </c>
      <c r="M1331" t="s">
        <v>36</v>
      </c>
      <c r="N1331" t="s">
        <v>23</v>
      </c>
      <c r="O1331">
        <f>Table2[[#This Row],[check_out_date]]-Table2[[#This Row],[check_in_date]]</f>
        <v>6</v>
      </c>
      <c r="P1331">
        <f>Table2[[#This Row],[num_adults]]+Table2[[#This Row],[num_children]]</f>
        <v>2</v>
      </c>
      <c r="Q1331" s="3">
        <f>IF(OR(Table2[[#This Row],[booking_status]]="confirmed",Table2[[#This Row],[booking_status]]="checked-out"),Table2[[#This Row],[room_rate_per_night]]*Table2[[#This Row],[Num_Nights]],0)</f>
        <v>2410.38</v>
      </c>
      <c r="R1331" t="str" cm="1">
        <f t="array" ref="R1331">IFERROR(_xlfn.IFS(Table2[[#This Row],[booking_status]]="confirmed","Expected",Table2[[#This Row],[booking_status]]="checked-out","Actual"),"No Revenue")</f>
        <v>Expected</v>
      </c>
      <c r="S1331" s="4">
        <f>Table2[[#This Row],[Revenue_Amount]]/Table2[[#This Row],[Num_Nights]]</f>
        <v>401.73</v>
      </c>
    </row>
    <row r="1332" spans="1:19" x14ac:dyDescent="0.3">
      <c r="A1332">
        <v>1331</v>
      </c>
      <c r="B1332" t="s">
        <v>37</v>
      </c>
      <c r="C1332" s="9">
        <v>45055</v>
      </c>
      <c r="D1332" s="9">
        <v>45065</v>
      </c>
      <c r="E1332" s="10">
        <v>45052</v>
      </c>
      <c r="F1332" t="s">
        <v>27</v>
      </c>
      <c r="G1332">
        <v>153.91</v>
      </c>
      <c r="H1332">
        <v>4</v>
      </c>
      <c r="I1332">
        <v>0</v>
      </c>
      <c r="J1332" t="s">
        <v>19</v>
      </c>
      <c r="K1332" t="s">
        <v>29</v>
      </c>
      <c r="L1332" t="s">
        <v>21</v>
      </c>
      <c r="M1332" t="s">
        <v>22</v>
      </c>
      <c r="N1332" t="s">
        <v>41</v>
      </c>
      <c r="O1332">
        <f>Table2[[#This Row],[check_out_date]]-Table2[[#This Row],[check_in_date]]</f>
        <v>10</v>
      </c>
      <c r="P1332">
        <f>Table2[[#This Row],[num_adults]]+Table2[[#This Row],[num_children]]</f>
        <v>4</v>
      </c>
      <c r="Q1332" s="3">
        <f>IF(OR(Table2[[#This Row],[booking_status]]="confirmed",Table2[[#This Row],[booking_status]]="checked-out"),Table2[[#This Row],[room_rate_per_night]]*Table2[[#This Row],[Num_Nights]],0)</f>
        <v>1539.1</v>
      </c>
      <c r="R1332" t="str" cm="1">
        <f t="array" ref="R1332">IFERROR(_xlfn.IFS(Table2[[#This Row],[booking_status]]="confirmed","Expected",Table2[[#This Row],[booking_status]]="checked-out","Actual"),"No Revenue")</f>
        <v>Expected</v>
      </c>
      <c r="S1332" s="4">
        <f>Table2[[#This Row],[Revenue_Amount]]/Table2[[#This Row],[Num_Nights]]</f>
        <v>153.91</v>
      </c>
    </row>
    <row r="1333" spans="1:19" x14ac:dyDescent="0.3">
      <c r="A1333">
        <v>1332</v>
      </c>
      <c r="B1333" t="s">
        <v>14</v>
      </c>
      <c r="C1333" s="9">
        <v>44931</v>
      </c>
      <c r="D1333" s="9">
        <v>44934</v>
      </c>
      <c r="E1333" s="10">
        <v>44927</v>
      </c>
      <c r="F1333" t="s">
        <v>18</v>
      </c>
      <c r="G1333">
        <v>159.25</v>
      </c>
      <c r="H1333">
        <v>3</v>
      </c>
      <c r="I1333">
        <v>0</v>
      </c>
      <c r="J1333" t="s">
        <v>28</v>
      </c>
      <c r="K1333" t="s">
        <v>20</v>
      </c>
      <c r="L1333" t="s">
        <v>21</v>
      </c>
      <c r="M1333" t="s">
        <v>22</v>
      </c>
      <c r="N1333" t="s">
        <v>41</v>
      </c>
      <c r="O1333">
        <f>Table2[[#This Row],[check_out_date]]-Table2[[#This Row],[check_in_date]]</f>
        <v>3</v>
      </c>
      <c r="P1333">
        <f>Table2[[#This Row],[num_adults]]+Table2[[#This Row],[num_children]]</f>
        <v>3</v>
      </c>
      <c r="Q1333" s="3">
        <f>IF(OR(Table2[[#This Row],[booking_status]]="confirmed",Table2[[#This Row],[booking_status]]="checked-out"),Table2[[#This Row],[room_rate_per_night]]*Table2[[#This Row],[Num_Nights]],0)</f>
        <v>477.75</v>
      </c>
      <c r="R1333" t="str" cm="1">
        <f t="array" ref="R1333">IFERROR(_xlfn.IFS(Table2[[#This Row],[booking_status]]="confirmed","Expected",Table2[[#This Row],[booking_status]]="checked-out","Actual"),"No Revenue")</f>
        <v>Expected</v>
      </c>
      <c r="S1333" s="4">
        <f>Table2[[#This Row],[Revenue_Amount]]/Table2[[#This Row],[Num_Nights]]</f>
        <v>159.25</v>
      </c>
    </row>
    <row r="1334" spans="1:19" hidden="1" x14ac:dyDescent="0.3">
      <c r="A1334">
        <v>1333</v>
      </c>
      <c r="B1334" t="s">
        <v>50</v>
      </c>
      <c r="C1334" s="9">
        <v>45039</v>
      </c>
      <c r="D1334" s="9">
        <v>45050</v>
      </c>
      <c r="E1334" s="10">
        <v>45014</v>
      </c>
      <c r="F1334" t="s">
        <v>27</v>
      </c>
      <c r="G1334">
        <v>196.28</v>
      </c>
      <c r="H1334">
        <v>2</v>
      </c>
      <c r="I1334">
        <v>0</v>
      </c>
      <c r="J1334" t="s">
        <v>35</v>
      </c>
      <c r="K1334" t="s">
        <v>29</v>
      </c>
      <c r="L1334" t="s">
        <v>21</v>
      </c>
      <c r="M1334" t="s">
        <v>22</v>
      </c>
      <c r="N1334" t="s">
        <v>41</v>
      </c>
      <c r="O1334">
        <f>Table2[[#This Row],[check_out_date]]-Table2[[#This Row],[check_in_date]]</f>
        <v>11</v>
      </c>
      <c r="P1334">
        <f>Table2[[#This Row],[num_adults]]+Table2[[#This Row],[num_children]]</f>
        <v>2</v>
      </c>
      <c r="Q1334" s="3">
        <f>IF(OR(Table2[[#This Row],[booking_status]]="confirmed",Table2[[#This Row],[booking_status]]="checked-out"),Table2[[#This Row],[room_rate_per_night]]*Table2[[#This Row],[Num_Nights]],0)</f>
        <v>2159.08</v>
      </c>
      <c r="R1334" t="str" cm="1">
        <f t="array" ref="R1334">IFERROR(_xlfn.IFS(Table2[[#This Row],[booking_status]]="confirmed","Expected",Table2[[#This Row],[booking_status]]="checked-out","Actual"),"No Revenue")</f>
        <v>Expected</v>
      </c>
      <c r="S1334" s="4">
        <f>Table2[[#This Row],[Revenue_Amount]]/Table2[[#This Row],[Num_Nights]]</f>
        <v>196.28</v>
      </c>
    </row>
    <row r="1335" spans="1:19" hidden="1" x14ac:dyDescent="0.3">
      <c r="A1335">
        <v>1334</v>
      </c>
      <c r="B1335" t="s">
        <v>14</v>
      </c>
      <c r="C1335" s="9">
        <v>45080</v>
      </c>
      <c r="D1335" s="9">
        <v>45092</v>
      </c>
      <c r="E1335" s="10">
        <v>45029</v>
      </c>
      <c r="F1335" t="s">
        <v>49</v>
      </c>
      <c r="G1335">
        <v>105.64</v>
      </c>
      <c r="H1335">
        <v>2</v>
      </c>
      <c r="I1335">
        <v>0</v>
      </c>
      <c r="J1335" t="s">
        <v>35</v>
      </c>
      <c r="K1335" t="s">
        <v>44</v>
      </c>
      <c r="L1335" t="s">
        <v>70</v>
      </c>
      <c r="M1335" t="s">
        <v>36</v>
      </c>
      <c r="N1335" t="s">
        <v>41</v>
      </c>
      <c r="O1335">
        <f>Table2[[#This Row],[check_out_date]]-Table2[[#This Row],[check_in_date]]</f>
        <v>12</v>
      </c>
      <c r="P1335">
        <f>Table2[[#This Row],[num_adults]]+Table2[[#This Row],[num_children]]</f>
        <v>2</v>
      </c>
      <c r="Q1335" s="3">
        <f>IF(OR(Table2[[#This Row],[booking_status]]="confirmed",Table2[[#This Row],[booking_status]]="checked-out"),Table2[[#This Row],[room_rate_per_night]]*Table2[[#This Row],[Num_Nights]],0)</f>
        <v>0</v>
      </c>
      <c r="R1335" t="str" cm="1">
        <f t="array" ref="R1335">IFERROR(_xlfn.IFS(Table2[[#This Row],[booking_status]]="confirmed","Expected",Table2[[#This Row],[booking_status]]="checked-out","Actual"),"No Revenue")</f>
        <v>No Revenue</v>
      </c>
      <c r="S1335" s="4">
        <f>Table2[[#This Row],[Revenue_Amount]]/Table2[[#This Row],[Num_Nights]]</f>
        <v>0</v>
      </c>
    </row>
    <row r="1336" spans="1:19" x14ac:dyDescent="0.3">
      <c r="A1336">
        <v>1335</v>
      </c>
      <c r="B1336" t="s">
        <v>14</v>
      </c>
      <c r="C1336" s="9">
        <v>45119</v>
      </c>
      <c r="D1336" s="9">
        <v>45125</v>
      </c>
      <c r="E1336" s="10">
        <v>45104</v>
      </c>
      <c r="F1336" t="s">
        <v>54</v>
      </c>
      <c r="G1336">
        <v>407.54</v>
      </c>
      <c r="H1336">
        <v>4</v>
      </c>
      <c r="I1336">
        <v>1</v>
      </c>
      <c r="J1336" t="s">
        <v>28</v>
      </c>
      <c r="K1336" t="s">
        <v>20</v>
      </c>
      <c r="L1336" t="s">
        <v>60</v>
      </c>
      <c r="M1336" t="s">
        <v>36</v>
      </c>
      <c r="N1336" t="s">
        <v>41</v>
      </c>
      <c r="O1336">
        <f>Table2[[#This Row],[check_out_date]]-Table2[[#This Row],[check_in_date]]</f>
        <v>6</v>
      </c>
      <c r="P1336">
        <f>Table2[[#This Row],[num_adults]]+Table2[[#This Row],[num_children]]</f>
        <v>5</v>
      </c>
      <c r="Q1336" s="3">
        <f>IF(OR(Table2[[#This Row],[booking_status]]="confirmed",Table2[[#This Row],[booking_status]]="checked-out"),Table2[[#This Row],[room_rate_per_night]]*Table2[[#This Row],[Num_Nights]],0)</f>
        <v>0</v>
      </c>
      <c r="R1336" t="str" cm="1">
        <f t="array" ref="R1336">IFERROR(_xlfn.IFS(Table2[[#This Row],[booking_status]]="confirmed","Expected",Table2[[#This Row],[booking_status]]="checked-out","Actual"),"No Revenue")</f>
        <v>No Revenue</v>
      </c>
      <c r="S1336" s="4">
        <f>Table2[[#This Row],[Revenue_Amount]]/Table2[[#This Row],[Num_Nights]]</f>
        <v>0</v>
      </c>
    </row>
    <row r="1337" spans="1:19" x14ac:dyDescent="0.3">
      <c r="A1337">
        <v>1336</v>
      </c>
      <c r="B1337" t="s">
        <v>31</v>
      </c>
      <c r="C1337" s="9">
        <v>45017</v>
      </c>
      <c r="D1337" s="9">
        <v>45024</v>
      </c>
      <c r="E1337" s="10">
        <v>44946</v>
      </c>
      <c r="F1337" t="s">
        <v>49</v>
      </c>
      <c r="G1337">
        <v>61.86</v>
      </c>
      <c r="H1337">
        <v>1</v>
      </c>
      <c r="I1337">
        <v>0</v>
      </c>
      <c r="J1337" t="s">
        <v>28</v>
      </c>
      <c r="K1337" t="s">
        <v>20</v>
      </c>
      <c r="L1337" t="s">
        <v>56</v>
      </c>
      <c r="M1337" t="s">
        <v>36</v>
      </c>
      <c r="N1337" t="s">
        <v>41</v>
      </c>
      <c r="O1337">
        <f>Table2[[#This Row],[check_out_date]]-Table2[[#This Row],[check_in_date]]</f>
        <v>7</v>
      </c>
      <c r="P1337">
        <f>Table2[[#This Row],[num_adults]]+Table2[[#This Row],[num_children]]</f>
        <v>1</v>
      </c>
      <c r="Q1337" s="3">
        <f>IF(OR(Table2[[#This Row],[booking_status]]="confirmed",Table2[[#This Row],[booking_status]]="checked-out"),Table2[[#This Row],[room_rate_per_night]]*Table2[[#This Row],[Num_Nights]],0)</f>
        <v>433.02</v>
      </c>
      <c r="R1337" t="str" cm="1">
        <f t="array" ref="R1337">IFERROR(_xlfn.IFS(Table2[[#This Row],[booking_status]]="confirmed","Expected",Table2[[#This Row],[booking_status]]="checked-out","Actual"),"No Revenue")</f>
        <v>Actual</v>
      </c>
      <c r="S1337" s="4">
        <f>Table2[[#This Row],[Revenue_Amount]]/Table2[[#This Row],[Num_Nights]]</f>
        <v>61.86</v>
      </c>
    </row>
    <row r="1338" spans="1:19" x14ac:dyDescent="0.3">
      <c r="A1338">
        <v>1337</v>
      </c>
      <c r="B1338" t="s">
        <v>31</v>
      </c>
      <c r="C1338" s="9">
        <v>45279</v>
      </c>
      <c r="D1338" s="9">
        <v>45287</v>
      </c>
      <c r="E1338" s="10">
        <v>45240</v>
      </c>
      <c r="F1338" t="s">
        <v>27</v>
      </c>
      <c r="G1338">
        <v>147.59</v>
      </c>
      <c r="H1338">
        <v>1</v>
      </c>
      <c r="I1338">
        <v>0</v>
      </c>
      <c r="J1338" t="s">
        <v>55</v>
      </c>
      <c r="K1338" t="s">
        <v>29</v>
      </c>
      <c r="L1338" t="s">
        <v>21</v>
      </c>
      <c r="M1338" t="s">
        <v>36</v>
      </c>
      <c r="N1338" t="s">
        <v>45</v>
      </c>
      <c r="O1338">
        <f>Table2[[#This Row],[check_out_date]]-Table2[[#This Row],[check_in_date]]</f>
        <v>8</v>
      </c>
      <c r="P1338">
        <f>Table2[[#This Row],[num_adults]]+Table2[[#This Row],[num_children]]</f>
        <v>1</v>
      </c>
      <c r="Q1338" s="3">
        <f>IF(OR(Table2[[#This Row],[booking_status]]="confirmed",Table2[[#This Row],[booking_status]]="checked-out"),Table2[[#This Row],[room_rate_per_night]]*Table2[[#This Row],[Num_Nights]],0)</f>
        <v>1180.72</v>
      </c>
      <c r="R1338" t="str" cm="1">
        <f t="array" ref="R1338">IFERROR(_xlfn.IFS(Table2[[#This Row],[booking_status]]="confirmed","Expected",Table2[[#This Row],[booking_status]]="checked-out","Actual"),"No Revenue")</f>
        <v>Expected</v>
      </c>
      <c r="S1338" s="4">
        <f>Table2[[#This Row],[Revenue_Amount]]/Table2[[#This Row],[Num_Nights]]</f>
        <v>147.59</v>
      </c>
    </row>
    <row r="1339" spans="1:19" x14ac:dyDescent="0.3">
      <c r="A1339">
        <v>1338</v>
      </c>
      <c r="B1339" t="s">
        <v>31</v>
      </c>
      <c r="C1339" s="9">
        <v>45087</v>
      </c>
      <c r="D1339" s="9">
        <v>45093</v>
      </c>
      <c r="E1339" s="10">
        <v>45053</v>
      </c>
      <c r="F1339" t="s">
        <v>54</v>
      </c>
      <c r="G1339">
        <v>243.43</v>
      </c>
      <c r="H1339">
        <v>3</v>
      </c>
      <c r="I1339">
        <v>0</v>
      </c>
      <c r="J1339" t="s">
        <v>28</v>
      </c>
      <c r="K1339" t="s">
        <v>20</v>
      </c>
      <c r="L1339" t="s">
        <v>21</v>
      </c>
      <c r="M1339" t="s">
        <v>36</v>
      </c>
      <c r="N1339" t="s">
        <v>41</v>
      </c>
      <c r="O1339">
        <f>Table2[[#This Row],[check_out_date]]-Table2[[#This Row],[check_in_date]]</f>
        <v>6</v>
      </c>
      <c r="P1339">
        <f>Table2[[#This Row],[num_adults]]+Table2[[#This Row],[num_children]]</f>
        <v>3</v>
      </c>
      <c r="Q1339" s="3">
        <f>IF(OR(Table2[[#This Row],[booking_status]]="confirmed",Table2[[#This Row],[booking_status]]="checked-out"),Table2[[#This Row],[room_rate_per_night]]*Table2[[#This Row],[Num_Nights]],0)</f>
        <v>1460.58</v>
      </c>
      <c r="R1339" t="str" cm="1">
        <f t="array" ref="R1339">IFERROR(_xlfn.IFS(Table2[[#This Row],[booking_status]]="confirmed","Expected",Table2[[#This Row],[booking_status]]="checked-out","Actual"),"No Revenue")</f>
        <v>Expected</v>
      </c>
      <c r="S1339" s="4">
        <f>Table2[[#This Row],[Revenue_Amount]]/Table2[[#This Row],[Num_Nights]]</f>
        <v>243.42999999999998</v>
      </c>
    </row>
    <row r="1340" spans="1:19" x14ac:dyDescent="0.3">
      <c r="A1340">
        <v>1339</v>
      </c>
      <c r="B1340" t="s">
        <v>37</v>
      </c>
      <c r="C1340" s="9">
        <v>45027</v>
      </c>
      <c r="D1340" s="9">
        <v>45032</v>
      </c>
      <c r="E1340" s="10">
        <v>44984</v>
      </c>
      <c r="F1340" t="s">
        <v>27</v>
      </c>
      <c r="G1340">
        <v>154.96</v>
      </c>
      <c r="H1340">
        <v>1</v>
      </c>
      <c r="I1340">
        <v>0</v>
      </c>
      <c r="J1340" t="s">
        <v>28</v>
      </c>
      <c r="K1340" t="s">
        <v>29</v>
      </c>
      <c r="L1340" t="s">
        <v>21</v>
      </c>
      <c r="M1340" t="s">
        <v>22</v>
      </c>
      <c r="N1340" t="s">
        <v>23</v>
      </c>
      <c r="O1340">
        <f>Table2[[#This Row],[check_out_date]]-Table2[[#This Row],[check_in_date]]</f>
        <v>5</v>
      </c>
      <c r="P1340">
        <f>Table2[[#This Row],[num_adults]]+Table2[[#This Row],[num_children]]</f>
        <v>1</v>
      </c>
      <c r="Q1340" s="3">
        <f>IF(OR(Table2[[#This Row],[booking_status]]="confirmed",Table2[[#This Row],[booking_status]]="checked-out"),Table2[[#This Row],[room_rate_per_night]]*Table2[[#This Row],[Num_Nights]],0)</f>
        <v>774.80000000000007</v>
      </c>
      <c r="R1340" t="str" cm="1">
        <f t="array" ref="R1340">IFERROR(_xlfn.IFS(Table2[[#This Row],[booking_status]]="confirmed","Expected",Table2[[#This Row],[booking_status]]="checked-out","Actual"),"No Revenue")</f>
        <v>Expected</v>
      </c>
      <c r="S1340" s="4">
        <f>Table2[[#This Row],[Revenue_Amount]]/Table2[[#This Row],[Num_Nights]]</f>
        <v>154.96</v>
      </c>
    </row>
    <row r="1341" spans="1:19" x14ac:dyDescent="0.3">
      <c r="A1341">
        <v>1340</v>
      </c>
      <c r="B1341" t="s">
        <v>31</v>
      </c>
      <c r="C1341" s="9">
        <v>45143</v>
      </c>
      <c r="D1341" s="9">
        <v>45147</v>
      </c>
      <c r="E1341" s="10">
        <v>45109</v>
      </c>
      <c r="F1341" t="s">
        <v>49</v>
      </c>
      <c r="G1341">
        <v>97.77</v>
      </c>
      <c r="H1341">
        <v>2</v>
      </c>
      <c r="I1341">
        <v>1</v>
      </c>
      <c r="J1341" t="s">
        <v>28</v>
      </c>
      <c r="K1341" t="s">
        <v>66</v>
      </c>
      <c r="L1341" t="s">
        <v>21</v>
      </c>
      <c r="M1341" t="s">
        <v>36</v>
      </c>
      <c r="N1341" t="s">
        <v>41</v>
      </c>
      <c r="O1341">
        <f>Table2[[#This Row],[check_out_date]]-Table2[[#This Row],[check_in_date]]</f>
        <v>4</v>
      </c>
      <c r="P1341">
        <f>Table2[[#This Row],[num_adults]]+Table2[[#This Row],[num_children]]</f>
        <v>3</v>
      </c>
      <c r="Q1341" s="3">
        <f>IF(OR(Table2[[#This Row],[booking_status]]="confirmed",Table2[[#This Row],[booking_status]]="checked-out"),Table2[[#This Row],[room_rate_per_night]]*Table2[[#This Row],[Num_Nights]],0)</f>
        <v>391.08</v>
      </c>
      <c r="R1341" t="str" cm="1">
        <f t="array" ref="R1341">IFERROR(_xlfn.IFS(Table2[[#This Row],[booking_status]]="confirmed","Expected",Table2[[#This Row],[booking_status]]="checked-out","Actual"),"No Revenue")</f>
        <v>Expected</v>
      </c>
      <c r="S1341" s="4">
        <f>Table2[[#This Row],[Revenue_Amount]]/Table2[[#This Row],[Num_Nights]]</f>
        <v>97.77</v>
      </c>
    </row>
    <row r="1342" spans="1:19" x14ac:dyDescent="0.3">
      <c r="A1342">
        <v>1341</v>
      </c>
      <c r="B1342" t="s">
        <v>31</v>
      </c>
      <c r="C1342" s="9">
        <v>45183</v>
      </c>
      <c r="D1342" s="9">
        <v>45195</v>
      </c>
      <c r="E1342" s="10">
        <v>45165</v>
      </c>
      <c r="F1342" t="s">
        <v>27</v>
      </c>
      <c r="G1342">
        <v>164.21</v>
      </c>
      <c r="H1342">
        <v>2</v>
      </c>
      <c r="I1342">
        <v>0</v>
      </c>
      <c r="J1342" t="s">
        <v>55</v>
      </c>
      <c r="K1342" t="s">
        <v>66</v>
      </c>
      <c r="L1342" t="s">
        <v>60</v>
      </c>
      <c r="M1342" t="s">
        <v>36</v>
      </c>
      <c r="N1342" t="s">
        <v>41</v>
      </c>
      <c r="O1342">
        <f>Table2[[#This Row],[check_out_date]]-Table2[[#This Row],[check_in_date]]</f>
        <v>12</v>
      </c>
      <c r="P1342">
        <f>Table2[[#This Row],[num_adults]]+Table2[[#This Row],[num_children]]</f>
        <v>2</v>
      </c>
      <c r="Q1342" s="3">
        <f>IF(OR(Table2[[#This Row],[booking_status]]="confirmed",Table2[[#This Row],[booking_status]]="checked-out"),Table2[[#This Row],[room_rate_per_night]]*Table2[[#This Row],[Num_Nights]],0)</f>
        <v>0</v>
      </c>
      <c r="R1342" t="str" cm="1">
        <f t="array" ref="R1342">IFERROR(_xlfn.IFS(Table2[[#This Row],[booking_status]]="confirmed","Expected",Table2[[#This Row],[booking_status]]="checked-out","Actual"),"No Revenue")</f>
        <v>No Revenue</v>
      </c>
      <c r="S1342" s="4">
        <f>Table2[[#This Row],[Revenue_Amount]]/Table2[[#This Row],[Num_Nights]]</f>
        <v>0</v>
      </c>
    </row>
    <row r="1343" spans="1:19" x14ac:dyDescent="0.3">
      <c r="A1343">
        <v>1342</v>
      </c>
      <c r="B1343" t="s">
        <v>31</v>
      </c>
      <c r="C1343" s="9">
        <v>45146</v>
      </c>
      <c r="D1343" s="9">
        <v>45150</v>
      </c>
      <c r="E1343" s="10">
        <v>45128</v>
      </c>
      <c r="F1343" t="s">
        <v>54</v>
      </c>
      <c r="G1343">
        <v>420.01</v>
      </c>
      <c r="H1343">
        <v>1</v>
      </c>
      <c r="I1343">
        <v>0</v>
      </c>
      <c r="J1343" t="s">
        <v>94</v>
      </c>
      <c r="K1343" t="s">
        <v>20</v>
      </c>
      <c r="L1343" t="s">
        <v>56</v>
      </c>
      <c r="M1343" t="s">
        <v>36</v>
      </c>
      <c r="N1343" t="s">
        <v>41</v>
      </c>
      <c r="O1343">
        <f>Table2[[#This Row],[check_out_date]]-Table2[[#This Row],[check_in_date]]</f>
        <v>4</v>
      </c>
      <c r="P1343">
        <f>Table2[[#This Row],[num_adults]]+Table2[[#This Row],[num_children]]</f>
        <v>1</v>
      </c>
      <c r="Q1343" s="3">
        <f>IF(OR(Table2[[#This Row],[booking_status]]="confirmed",Table2[[#This Row],[booking_status]]="checked-out"),Table2[[#This Row],[room_rate_per_night]]*Table2[[#This Row],[Num_Nights]],0)</f>
        <v>1680.04</v>
      </c>
      <c r="R1343" t="str" cm="1">
        <f t="array" ref="R1343">IFERROR(_xlfn.IFS(Table2[[#This Row],[booking_status]]="confirmed","Expected",Table2[[#This Row],[booking_status]]="checked-out","Actual"),"No Revenue")</f>
        <v>Actual</v>
      </c>
      <c r="S1343" s="4">
        <f>Table2[[#This Row],[Revenue_Amount]]/Table2[[#This Row],[Num_Nights]]</f>
        <v>420.01</v>
      </c>
    </row>
    <row r="1344" spans="1:19" x14ac:dyDescent="0.3">
      <c r="A1344">
        <v>1343</v>
      </c>
      <c r="B1344" t="s">
        <v>14</v>
      </c>
      <c r="C1344" s="9">
        <v>45127</v>
      </c>
      <c r="D1344" s="9">
        <v>45135</v>
      </c>
      <c r="E1344" s="10">
        <v>45092</v>
      </c>
      <c r="F1344" t="s">
        <v>18</v>
      </c>
      <c r="G1344">
        <v>272.82</v>
      </c>
      <c r="H1344">
        <v>1</v>
      </c>
      <c r="I1344">
        <v>0</v>
      </c>
      <c r="J1344" t="s">
        <v>28</v>
      </c>
      <c r="K1344" t="s">
        <v>44</v>
      </c>
      <c r="L1344" t="s">
        <v>56</v>
      </c>
      <c r="M1344" t="s">
        <v>36</v>
      </c>
      <c r="N1344" t="s">
        <v>41</v>
      </c>
      <c r="O1344">
        <f>Table2[[#This Row],[check_out_date]]-Table2[[#This Row],[check_in_date]]</f>
        <v>8</v>
      </c>
      <c r="P1344">
        <f>Table2[[#This Row],[num_adults]]+Table2[[#This Row],[num_children]]</f>
        <v>1</v>
      </c>
      <c r="Q1344" s="3">
        <f>IF(OR(Table2[[#This Row],[booking_status]]="confirmed",Table2[[#This Row],[booking_status]]="checked-out"),Table2[[#This Row],[room_rate_per_night]]*Table2[[#This Row],[Num_Nights]],0)</f>
        <v>2182.56</v>
      </c>
      <c r="R1344" t="str" cm="1">
        <f t="array" ref="R1344">IFERROR(_xlfn.IFS(Table2[[#This Row],[booking_status]]="confirmed","Expected",Table2[[#This Row],[booking_status]]="checked-out","Actual"),"No Revenue")</f>
        <v>Actual</v>
      </c>
      <c r="S1344" s="4">
        <f>Table2[[#This Row],[Revenue_Amount]]/Table2[[#This Row],[Num_Nights]]</f>
        <v>272.82</v>
      </c>
    </row>
    <row r="1345" spans="1:19" x14ac:dyDescent="0.3">
      <c r="A1345">
        <v>1344</v>
      </c>
      <c r="B1345" t="s">
        <v>14</v>
      </c>
      <c r="C1345" s="9">
        <v>45129</v>
      </c>
      <c r="D1345" s="9">
        <v>45136</v>
      </c>
      <c r="E1345" s="10">
        <v>45074</v>
      </c>
      <c r="F1345" t="s">
        <v>49</v>
      </c>
      <c r="G1345">
        <v>63.34</v>
      </c>
      <c r="H1345">
        <v>1</v>
      </c>
      <c r="I1345">
        <v>0</v>
      </c>
      <c r="J1345" t="s">
        <v>55</v>
      </c>
      <c r="K1345" t="s">
        <v>29</v>
      </c>
      <c r="L1345" t="s">
        <v>56</v>
      </c>
      <c r="M1345" t="s">
        <v>22</v>
      </c>
      <c r="N1345" t="s">
        <v>23</v>
      </c>
      <c r="O1345">
        <f>Table2[[#This Row],[check_out_date]]-Table2[[#This Row],[check_in_date]]</f>
        <v>7</v>
      </c>
      <c r="P1345">
        <f>Table2[[#This Row],[num_adults]]+Table2[[#This Row],[num_children]]</f>
        <v>1</v>
      </c>
      <c r="Q1345" s="3">
        <f>IF(OR(Table2[[#This Row],[booking_status]]="confirmed",Table2[[#This Row],[booking_status]]="checked-out"),Table2[[#This Row],[room_rate_per_night]]*Table2[[#This Row],[Num_Nights]],0)</f>
        <v>443.38</v>
      </c>
      <c r="R1345" t="str" cm="1">
        <f t="array" ref="R1345">IFERROR(_xlfn.IFS(Table2[[#This Row],[booking_status]]="confirmed","Expected",Table2[[#This Row],[booking_status]]="checked-out","Actual"),"No Revenue")</f>
        <v>Actual</v>
      </c>
      <c r="S1345" s="4">
        <f>Table2[[#This Row],[Revenue_Amount]]/Table2[[#This Row],[Num_Nights]]</f>
        <v>63.339999999999996</v>
      </c>
    </row>
    <row r="1346" spans="1:19" hidden="1" x14ac:dyDescent="0.3">
      <c r="A1346">
        <v>1345</v>
      </c>
      <c r="B1346" t="s">
        <v>31</v>
      </c>
      <c r="C1346" s="9">
        <v>45251</v>
      </c>
      <c r="D1346" s="9">
        <v>45256</v>
      </c>
      <c r="E1346" s="10">
        <v>45202</v>
      </c>
      <c r="F1346" t="s">
        <v>49</v>
      </c>
      <c r="G1346">
        <v>63.93</v>
      </c>
      <c r="H1346">
        <v>4</v>
      </c>
      <c r="I1346">
        <v>3</v>
      </c>
      <c r="J1346" t="s">
        <v>35</v>
      </c>
      <c r="K1346" t="s">
        <v>29</v>
      </c>
      <c r="L1346" t="s">
        <v>21</v>
      </c>
      <c r="M1346" t="s">
        <v>36</v>
      </c>
      <c r="N1346" t="s">
        <v>41</v>
      </c>
      <c r="O1346">
        <f>Table2[[#This Row],[check_out_date]]-Table2[[#This Row],[check_in_date]]</f>
        <v>5</v>
      </c>
      <c r="P1346">
        <f>Table2[[#This Row],[num_adults]]+Table2[[#This Row],[num_children]]</f>
        <v>7</v>
      </c>
      <c r="Q1346" s="3">
        <f>IF(OR(Table2[[#This Row],[booking_status]]="confirmed",Table2[[#This Row],[booking_status]]="checked-out"),Table2[[#This Row],[room_rate_per_night]]*Table2[[#This Row],[Num_Nights]],0)</f>
        <v>319.64999999999998</v>
      </c>
      <c r="R1346" t="str" cm="1">
        <f t="array" ref="R1346">IFERROR(_xlfn.IFS(Table2[[#This Row],[booking_status]]="confirmed","Expected",Table2[[#This Row],[booking_status]]="checked-out","Actual"),"No Revenue")</f>
        <v>Expected</v>
      </c>
      <c r="S1346" s="4">
        <f>Table2[[#This Row],[Revenue_Amount]]/Table2[[#This Row],[Num_Nights]]</f>
        <v>63.929999999999993</v>
      </c>
    </row>
    <row r="1347" spans="1:19" x14ac:dyDescent="0.3">
      <c r="A1347">
        <v>1346</v>
      </c>
      <c r="B1347" t="s">
        <v>31</v>
      </c>
      <c r="C1347" s="9">
        <v>45079</v>
      </c>
      <c r="D1347" s="9">
        <v>45083</v>
      </c>
      <c r="E1347" s="10">
        <v>45051</v>
      </c>
      <c r="F1347" t="s">
        <v>49</v>
      </c>
      <c r="G1347">
        <v>93.71</v>
      </c>
      <c r="H1347">
        <v>3</v>
      </c>
      <c r="I1347">
        <v>0</v>
      </c>
      <c r="J1347" t="s">
        <v>19</v>
      </c>
      <c r="K1347" t="s">
        <v>44</v>
      </c>
      <c r="L1347" t="s">
        <v>21</v>
      </c>
      <c r="M1347" t="s">
        <v>36</v>
      </c>
      <c r="N1347" t="s">
        <v>41</v>
      </c>
      <c r="O1347">
        <f>Table2[[#This Row],[check_out_date]]-Table2[[#This Row],[check_in_date]]</f>
        <v>4</v>
      </c>
      <c r="P1347">
        <f>Table2[[#This Row],[num_adults]]+Table2[[#This Row],[num_children]]</f>
        <v>3</v>
      </c>
      <c r="Q1347" s="3">
        <f>IF(OR(Table2[[#This Row],[booking_status]]="confirmed",Table2[[#This Row],[booking_status]]="checked-out"),Table2[[#This Row],[room_rate_per_night]]*Table2[[#This Row],[Num_Nights]],0)</f>
        <v>374.84</v>
      </c>
      <c r="R1347" t="str" cm="1">
        <f t="array" ref="R1347">IFERROR(_xlfn.IFS(Table2[[#This Row],[booking_status]]="confirmed","Expected",Table2[[#This Row],[booking_status]]="checked-out","Actual"),"No Revenue")</f>
        <v>Expected</v>
      </c>
      <c r="S1347" s="4">
        <f>Table2[[#This Row],[Revenue_Amount]]/Table2[[#This Row],[Num_Nights]]</f>
        <v>93.71</v>
      </c>
    </row>
    <row r="1348" spans="1:19" x14ac:dyDescent="0.3">
      <c r="A1348">
        <v>1347</v>
      </c>
      <c r="B1348" t="s">
        <v>31</v>
      </c>
      <c r="C1348" s="9">
        <v>44936</v>
      </c>
      <c r="D1348" s="9">
        <v>44940</v>
      </c>
      <c r="E1348" s="10">
        <v>44919</v>
      </c>
      <c r="F1348" t="s">
        <v>27</v>
      </c>
      <c r="G1348">
        <v>95.19</v>
      </c>
      <c r="H1348">
        <v>2</v>
      </c>
      <c r="I1348">
        <v>0</v>
      </c>
      <c r="J1348" t="s">
        <v>28</v>
      </c>
      <c r="K1348" t="s">
        <v>20</v>
      </c>
      <c r="L1348" t="s">
        <v>21</v>
      </c>
      <c r="M1348" t="s">
        <v>36</v>
      </c>
      <c r="N1348" t="s">
        <v>41</v>
      </c>
      <c r="O1348">
        <f>Table2[[#This Row],[check_out_date]]-Table2[[#This Row],[check_in_date]]</f>
        <v>4</v>
      </c>
      <c r="P1348">
        <f>Table2[[#This Row],[num_adults]]+Table2[[#This Row],[num_children]]</f>
        <v>2</v>
      </c>
      <c r="Q1348" s="3">
        <f>IF(OR(Table2[[#This Row],[booking_status]]="confirmed",Table2[[#This Row],[booking_status]]="checked-out"),Table2[[#This Row],[room_rate_per_night]]*Table2[[#This Row],[Num_Nights]],0)</f>
        <v>380.76</v>
      </c>
      <c r="R1348" t="str" cm="1">
        <f t="array" ref="R1348">IFERROR(_xlfn.IFS(Table2[[#This Row],[booking_status]]="confirmed","Expected",Table2[[#This Row],[booking_status]]="checked-out","Actual"),"No Revenue")</f>
        <v>Expected</v>
      </c>
      <c r="S1348" s="4">
        <f>Table2[[#This Row],[Revenue_Amount]]/Table2[[#This Row],[Num_Nights]]</f>
        <v>95.19</v>
      </c>
    </row>
    <row r="1349" spans="1:19" x14ac:dyDescent="0.3">
      <c r="A1349">
        <v>1348</v>
      </c>
      <c r="B1349" t="s">
        <v>31</v>
      </c>
      <c r="C1349" s="9">
        <v>44961</v>
      </c>
      <c r="D1349" s="9">
        <v>44970</v>
      </c>
      <c r="E1349" s="10">
        <v>44947</v>
      </c>
      <c r="F1349" t="s">
        <v>54</v>
      </c>
      <c r="G1349">
        <v>403.91</v>
      </c>
      <c r="H1349">
        <v>2</v>
      </c>
      <c r="I1349">
        <v>0</v>
      </c>
      <c r="J1349" t="s">
        <v>28</v>
      </c>
      <c r="K1349" t="s">
        <v>44</v>
      </c>
      <c r="L1349" t="s">
        <v>21</v>
      </c>
      <c r="M1349" t="s">
        <v>36</v>
      </c>
      <c r="N1349" t="s">
        <v>41</v>
      </c>
      <c r="O1349">
        <f>Table2[[#This Row],[check_out_date]]-Table2[[#This Row],[check_in_date]]</f>
        <v>9</v>
      </c>
      <c r="P1349">
        <f>Table2[[#This Row],[num_adults]]+Table2[[#This Row],[num_children]]</f>
        <v>2</v>
      </c>
      <c r="Q1349" s="3">
        <f>IF(OR(Table2[[#This Row],[booking_status]]="confirmed",Table2[[#This Row],[booking_status]]="checked-out"),Table2[[#This Row],[room_rate_per_night]]*Table2[[#This Row],[Num_Nights]],0)</f>
        <v>3635.19</v>
      </c>
      <c r="R1349" t="str" cm="1">
        <f t="array" ref="R1349">IFERROR(_xlfn.IFS(Table2[[#This Row],[booking_status]]="confirmed","Expected",Table2[[#This Row],[booking_status]]="checked-out","Actual"),"No Revenue")</f>
        <v>Expected</v>
      </c>
      <c r="S1349" s="4">
        <f>Table2[[#This Row],[Revenue_Amount]]/Table2[[#This Row],[Num_Nights]]</f>
        <v>403.91</v>
      </c>
    </row>
    <row r="1350" spans="1:19" x14ac:dyDescent="0.3">
      <c r="A1350">
        <v>1349</v>
      </c>
      <c r="B1350" t="s">
        <v>14</v>
      </c>
      <c r="C1350" s="9">
        <v>44957</v>
      </c>
      <c r="D1350" s="9">
        <v>44965</v>
      </c>
      <c r="E1350" s="10">
        <v>44932</v>
      </c>
      <c r="F1350" t="s">
        <v>54</v>
      </c>
      <c r="G1350">
        <v>310.05</v>
      </c>
      <c r="H1350">
        <v>2</v>
      </c>
      <c r="I1350">
        <v>0</v>
      </c>
      <c r="J1350" t="s">
        <v>28</v>
      </c>
      <c r="K1350" t="s">
        <v>66</v>
      </c>
      <c r="L1350" t="s">
        <v>21</v>
      </c>
      <c r="M1350" t="s">
        <v>22</v>
      </c>
      <c r="N1350" t="s">
        <v>41</v>
      </c>
      <c r="O1350">
        <f>Table2[[#This Row],[check_out_date]]-Table2[[#This Row],[check_in_date]]</f>
        <v>8</v>
      </c>
      <c r="P1350">
        <f>Table2[[#This Row],[num_adults]]+Table2[[#This Row],[num_children]]</f>
        <v>2</v>
      </c>
      <c r="Q1350" s="3">
        <f>IF(OR(Table2[[#This Row],[booking_status]]="confirmed",Table2[[#This Row],[booking_status]]="checked-out"),Table2[[#This Row],[room_rate_per_night]]*Table2[[#This Row],[Num_Nights]],0)</f>
        <v>2480.4</v>
      </c>
      <c r="R1350" t="str" cm="1">
        <f t="array" ref="R1350">IFERROR(_xlfn.IFS(Table2[[#This Row],[booking_status]]="confirmed","Expected",Table2[[#This Row],[booking_status]]="checked-out","Actual"),"No Revenue")</f>
        <v>Expected</v>
      </c>
      <c r="S1350" s="4">
        <f>Table2[[#This Row],[Revenue_Amount]]/Table2[[#This Row],[Num_Nights]]</f>
        <v>310.05</v>
      </c>
    </row>
    <row r="1351" spans="1:19" x14ac:dyDescent="0.3">
      <c r="A1351">
        <v>1350</v>
      </c>
      <c r="B1351" t="s">
        <v>31</v>
      </c>
      <c r="C1351" s="9">
        <v>45278</v>
      </c>
      <c r="D1351" s="9">
        <v>45287</v>
      </c>
      <c r="E1351" s="10">
        <v>45256</v>
      </c>
      <c r="F1351" t="s">
        <v>54</v>
      </c>
      <c r="G1351">
        <v>264.43</v>
      </c>
      <c r="H1351">
        <v>2</v>
      </c>
      <c r="I1351">
        <v>2</v>
      </c>
      <c r="J1351" t="s">
        <v>94</v>
      </c>
      <c r="K1351" t="s">
        <v>20</v>
      </c>
      <c r="L1351" t="s">
        <v>56</v>
      </c>
      <c r="M1351" t="s">
        <v>22</v>
      </c>
      <c r="N1351" t="s">
        <v>41</v>
      </c>
      <c r="O1351">
        <f>Table2[[#This Row],[check_out_date]]-Table2[[#This Row],[check_in_date]]</f>
        <v>9</v>
      </c>
      <c r="P1351">
        <f>Table2[[#This Row],[num_adults]]+Table2[[#This Row],[num_children]]</f>
        <v>4</v>
      </c>
      <c r="Q1351" s="3">
        <f>IF(OR(Table2[[#This Row],[booking_status]]="confirmed",Table2[[#This Row],[booking_status]]="checked-out"),Table2[[#This Row],[room_rate_per_night]]*Table2[[#This Row],[Num_Nights]],0)</f>
        <v>2379.87</v>
      </c>
      <c r="R1351" t="str" cm="1">
        <f t="array" ref="R1351">IFERROR(_xlfn.IFS(Table2[[#This Row],[booking_status]]="confirmed","Expected",Table2[[#This Row],[booking_status]]="checked-out","Actual"),"No Revenue")</f>
        <v>Actual</v>
      </c>
      <c r="S1351" s="4">
        <f>Table2[[#This Row],[Revenue_Amount]]/Table2[[#This Row],[Num_Nights]]</f>
        <v>264.43</v>
      </c>
    </row>
    <row r="1352" spans="1:19" x14ac:dyDescent="0.3">
      <c r="A1352">
        <v>1351</v>
      </c>
      <c r="B1352" t="s">
        <v>31</v>
      </c>
      <c r="C1352" s="9">
        <v>44999</v>
      </c>
      <c r="D1352" s="9">
        <v>45001</v>
      </c>
      <c r="E1352" s="10">
        <v>44985</v>
      </c>
      <c r="F1352" t="s">
        <v>49</v>
      </c>
      <c r="G1352">
        <v>82.4</v>
      </c>
      <c r="H1352">
        <v>2</v>
      </c>
      <c r="I1352">
        <v>0</v>
      </c>
      <c r="J1352" t="s">
        <v>94</v>
      </c>
      <c r="K1352" t="s">
        <v>29</v>
      </c>
      <c r="L1352" t="s">
        <v>56</v>
      </c>
      <c r="M1352" t="s">
        <v>36</v>
      </c>
      <c r="N1352" t="s">
        <v>41</v>
      </c>
      <c r="O1352">
        <f>Table2[[#This Row],[check_out_date]]-Table2[[#This Row],[check_in_date]]</f>
        <v>2</v>
      </c>
      <c r="P1352">
        <f>Table2[[#This Row],[num_adults]]+Table2[[#This Row],[num_children]]</f>
        <v>2</v>
      </c>
      <c r="Q1352" s="3">
        <f>IF(OR(Table2[[#This Row],[booking_status]]="confirmed",Table2[[#This Row],[booking_status]]="checked-out"),Table2[[#This Row],[room_rate_per_night]]*Table2[[#This Row],[Num_Nights]],0)</f>
        <v>164.8</v>
      </c>
      <c r="R1352" t="str" cm="1">
        <f t="array" ref="R1352">IFERROR(_xlfn.IFS(Table2[[#This Row],[booking_status]]="confirmed","Expected",Table2[[#This Row],[booking_status]]="checked-out","Actual"),"No Revenue")</f>
        <v>Actual</v>
      </c>
      <c r="S1352" s="4">
        <f>Table2[[#This Row],[Revenue_Amount]]/Table2[[#This Row],[Num_Nights]]</f>
        <v>82.4</v>
      </c>
    </row>
    <row r="1353" spans="1:19" x14ac:dyDescent="0.3">
      <c r="A1353">
        <v>1352</v>
      </c>
      <c r="B1353" t="s">
        <v>14</v>
      </c>
      <c r="C1353" s="9">
        <v>45136</v>
      </c>
      <c r="D1353" s="9">
        <v>45142</v>
      </c>
      <c r="E1353" s="10">
        <v>45056</v>
      </c>
      <c r="F1353" t="s">
        <v>27</v>
      </c>
      <c r="G1353">
        <v>125.25</v>
      </c>
      <c r="H1353">
        <v>3</v>
      </c>
      <c r="I1353">
        <v>3</v>
      </c>
      <c r="J1353" t="s">
        <v>28</v>
      </c>
      <c r="K1353" t="s">
        <v>20</v>
      </c>
      <c r="L1353" t="s">
        <v>60</v>
      </c>
      <c r="M1353" t="s">
        <v>36</v>
      </c>
      <c r="N1353" t="s">
        <v>41</v>
      </c>
      <c r="O1353">
        <f>Table2[[#This Row],[check_out_date]]-Table2[[#This Row],[check_in_date]]</f>
        <v>6</v>
      </c>
      <c r="P1353">
        <f>Table2[[#This Row],[num_adults]]+Table2[[#This Row],[num_children]]</f>
        <v>6</v>
      </c>
      <c r="Q1353" s="3">
        <f>IF(OR(Table2[[#This Row],[booking_status]]="confirmed",Table2[[#This Row],[booking_status]]="checked-out"),Table2[[#This Row],[room_rate_per_night]]*Table2[[#This Row],[Num_Nights]],0)</f>
        <v>0</v>
      </c>
      <c r="R1353" t="str" cm="1">
        <f t="array" ref="R1353">IFERROR(_xlfn.IFS(Table2[[#This Row],[booking_status]]="confirmed","Expected",Table2[[#This Row],[booking_status]]="checked-out","Actual"),"No Revenue")</f>
        <v>No Revenue</v>
      </c>
      <c r="S1353" s="4">
        <f>Table2[[#This Row],[Revenue_Amount]]/Table2[[#This Row],[Num_Nights]]</f>
        <v>0</v>
      </c>
    </row>
    <row r="1354" spans="1:19" hidden="1" x14ac:dyDescent="0.3">
      <c r="A1354">
        <v>1353</v>
      </c>
      <c r="B1354" t="s">
        <v>31</v>
      </c>
      <c r="C1354" s="9">
        <v>45031</v>
      </c>
      <c r="D1354" s="9">
        <v>45044</v>
      </c>
      <c r="E1354" s="10">
        <v>45014</v>
      </c>
      <c r="F1354" t="s">
        <v>49</v>
      </c>
      <c r="G1354">
        <v>74.069999999999993</v>
      </c>
      <c r="H1354">
        <v>1</v>
      </c>
      <c r="I1354">
        <v>0</v>
      </c>
      <c r="J1354" t="s">
        <v>35</v>
      </c>
      <c r="K1354" t="s">
        <v>66</v>
      </c>
      <c r="L1354" t="s">
        <v>56</v>
      </c>
      <c r="M1354" t="s">
        <v>22</v>
      </c>
      <c r="N1354" t="s">
        <v>45</v>
      </c>
      <c r="O1354">
        <f>Table2[[#This Row],[check_out_date]]-Table2[[#This Row],[check_in_date]]</f>
        <v>13</v>
      </c>
      <c r="P1354">
        <f>Table2[[#This Row],[num_adults]]+Table2[[#This Row],[num_children]]</f>
        <v>1</v>
      </c>
      <c r="Q1354" s="3">
        <f>IF(OR(Table2[[#This Row],[booking_status]]="confirmed",Table2[[#This Row],[booking_status]]="checked-out"),Table2[[#This Row],[room_rate_per_night]]*Table2[[#This Row],[Num_Nights]],0)</f>
        <v>962.90999999999985</v>
      </c>
      <c r="R1354" t="str" cm="1">
        <f t="array" ref="R1354">IFERROR(_xlfn.IFS(Table2[[#This Row],[booking_status]]="confirmed","Expected",Table2[[#This Row],[booking_status]]="checked-out","Actual"),"No Revenue")</f>
        <v>Actual</v>
      </c>
      <c r="S1354" s="4">
        <f>Table2[[#This Row],[Revenue_Amount]]/Table2[[#This Row],[Num_Nights]]</f>
        <v>74.069999999999993</v>
      </c>
    </row>
    <row r="1355" spans="1:19" x14ac:dyDescent="0.3">
      <c r="A1355">
        <v>1354</v>
      </c>
      <c r="B1355" t="s">
        <v>50</v>
      </c>
      <c r="C1355" s="9">
        <v>45147</v>
      </c>
      <c r="D1355" s="9">
        <v>45151</v>
      </c>
      <c r="E1355" s="10">
        <v>45122</v>
      </c>
      <c r="F1355" t="s">
        <v>18</v>
      </c>
      <c r="G1355">
        <v>318.33999999999997</v>
      </c>
      <c r="H1355">
        <v>3</v>
      </c>
      <c r="I1355">
        <v>1</v>
      </c>
      <c r="J1355" t="s">
        <v>28</v>
      </c>
      <c r="K1355" t="s">
        <v>99</v>
      </c>
      <c r="L1355" t="s">
        <v>21</v>
      </c>
      <c r="M1355" t="s">
        <v>22</v>
      </c>
      <c r="N1355" t="s">
        <v>45</v>
      </c>
      <c r="O1355">
        <f>Table2[[#This Row],[check_out_date]]-Table2[[#This Row],[check_in_date]]</f>
        <v>4</v>
      </c>
      <c r="P1355">
        <f>Table2[[#This Row],[num_adults]]+Table2[[#This Row],[num_children]]</f>
        <v>4</v>
      </c>
      <c r="Q1355" s="3">
        <f>IF(OR(Table2[[#This Row],[booking_status]]="confirmed",Table2[[#This Row],[booking_status]]="checked-out"),Table2[[#This Row],[room_rate_per_night]]*Table2[[#This Row],[Num_Nights]],0)</f>
        <v>1273.3599999999999</v>
      </c>
      <c r="R1355" t="str" cm="1">
        <f t="array" ref="R1355">IFERROR(_xlfn.IFS(Table2[[#This Row],[booking_status]]="confirmed","Expected",Table2[[#This Row],[booking_status]]="checked-out","Actual"),"No Revenue")</f>
        <v>Expected</v>
      </c>
      <c r="S1355" s="4">
        <f>Table2[[#This Row],[Revenue_Amount]]/Table2[[#This Row],[Num_Nights]]</f>
        <v>318.33999999999997</v>
      </c>
    </row>
    <row r="1356" spans="1:19" x14ac:dyDescent="0.3">
      <c r="A1356">
        <v>1355</v>
      </c>
      <c r="B1356" t="s">
        <v>37</v>
      </c>
      <c r="C1356" s="9">
        <v>44927</v>
      </c>
      <c r="D1356" s="9">
        <v>44931</v>
      </c>
      <c r="E1356" s="10">
        <v>44916</v>
      </c>
      <c r="F1356" t="s">
        <v>49</v>
      </c>
      <c r="G1356">
        <v>139.66</v>
      </c>
      <c r="H1356">
        <v>1</v>
      </c>
      <c r="I1356">
        <v>0</v>
      </c>
      <c r="J1356" t="s">
        <v>28</v>
      </c>
      <c r="K1356" t="s">
        <v>29</v>
      </c>
      <c r="L1356" t="s">
        <v>21</v>
      </c>
      <c r="M1356" t="s">
        <v>36</v>
      </c>
      <c r="N1356" t="s">
        <v>41</v>
      </c>
      <c r="O1356">
        <f>Table2[[#This Row],[check_out_date]]-Table2[[#This Row],[check_in_date]]</f>
        <v>4</v>
      </c>
      <c r="P1356">
        <f>Table2[[#This Row],[num_adults]]+Table2[[#This Row],[num_children]]</f>
        <v>1</v>
      </c>
      <c r="Q1356" s="3">
        <f>IF(OR(Table2[[#This Row],[booking_status]]="confirmed",Table2[[#This Row],[booking_status]]="checked-out"),Table2[[#This Row],[room_rate_per_night]]*Table2[[#This Row],[Num_Nights]],0)</f>
        <v>558.64</v>
      </c>
      <c r="R1356" t="str" cm="1">
        <f t="array" ref="R1356">IFERROR(_xlfn.IFS(Table2[[#This Row],[booking_status]]="confirmed","Expected",Table2[[#This Row],[booking_status]]="checked-out","Actual"),"No Revenue")</f>
        <v>Expected</v>
      </c>
      <c r="S1356" s="4">
        <f>Table2[[#This Row],[Revenue_Amount]]/Table2[[#This Row],[Num_Nights]]</f>
        <v>139.66</v>
      </c>
    </row>
    <row r="1357" spans="1:19" x14ac:dyDescent="0.3">
      <c r="A1357">
        <v>1356</v>
      </c>
      <c r="B1357" t="s">
        <v>37</v>
      </c>
      <c r="C1357" s="9">
        <v>45286</v>
      </c>
      <c r="D1357" s="9">
        <v>45296</v>
      </c>
      <c r="E1357" s="10">
        <v>45259</v>
      </c>
      <c r="F1357" t="s">
        <v>27</v>
      </c>
      <c r="G1357">
        <v>159.18</v>
      </c>
      <c r="H1357">
        <v>3</v>
      </c>
      <c r="I1357">
        <v>1</v>
      </c>
      <c r="J1357" t="s">
        <v>28</v>
      </c>
      <c r="K1357" t="s">
        <v>66</v>
      </c>
      <c r="L1357" t="s">
        <v>21</v>
      </c>
      <c r="M1357" t="s">
        <v>36</v>
      </c>
      <c r="N1357" t="s">
        <v>41</v>
      </c>
      <c r="O1357">
        <f>Table2[[#This Row],[check_out_date]]-Table2[[#This Row],[check_in_date]]</f>
        <v>10</v>
      </c>
      <c r="P1357">
        <f>Table2[[#This Row],[num_adults]]+Table2[[#This Row],[num_children]]</f>
        <v>4</v>
      </c>
      <c r="Q1357" s="3">
        <f>IF(OR(Table2[[#This Row],[booking_status]]="confirmed",Table2[[#This Row],[booking_status]]="checked-out"),Table2[[#This Row],[room_rate_per_night]]*Table2[[#This Row],[Num_Nights]],0)</f>
        <v>1591.8000000000002</v>
      </c>
      <c r="R1357" t="str" cm="1">
        <f t="array" ref="R1357">IFERROR(_xlfn.IFS(Table2[[#This Row],[booking_status]]="confirmed","Expected",Table2[[#This Row],[booking_status]]="checked-out","Actual"),"No Revenue")</f>
        <v>Expected</v>
      </c>
      <c r="S1357" s="4">
        <f>Table2[[#This Row],[Revenue_Amount]]/Table2[[#This Row],[Num_Nights]]</f>
        <v>159.18</v>
      </c>
    </row>
    <row r="1358" spans="1:19" x14ac:dyDescent="0.3">
      <c r="A1358">
        <v>1357</v>
      </c>
      <c r="B1358" t="s">
        <v>14</v>
      </c>
      <c r="C1358" s="9">
        <v>45145</v>
      </c>
      <c r="D1358" s="9">
        <v>45156</v>
      </c>
      <c r="E1358" s="10">
        <v>45138</v>
      </c>
      <c r="F1358" t="s">
        <v>54</v>
      </c>
      <c r="G1358">
        <v>418.98</v>
      </c>
      <c r="H1358">
        <v>2</v>
      </c>
      <c r="I1358">
        <v>0</v>
      </c>
      <c r="J1358" t="s">
        <v>19</v>
      </c>
      <c r="K1358" t="s">
        <v>99</v>
      </c>
      <c r="L1358" t="s">
        <v>21</v>
      </c>
      <c r="M1358" t="s">
        <v>36</v>
      </c>
      <c r="N1358" t="s">
        <v>95</v>
      </c>
      <c r="O1358">
        <f>Table2[[#This Row],[check_out_date]]-Table2[[#This Row],[check_in_date]]</f>
        <v>11</v>
      </c>
      <c r="P1358">
        <f>Table2[[#This Row],[num_adults]]+Table2[[#This Row],[num_children]]</f>
        <v>2</v>
      </c>
      <c r="Q1358" s="3">
        <f>IF(OR(Table2[[#This Row],[booking_status]]="confirmed",Table2[[#This Row],[booking_status]]="checked-out"),Table2[[#This Row],[room_rate_per_night]]*Table2[[#This Row],[Num_Nights]],0)</f>
        <v>4608.7800000000007</v>
      </c>
      <c r="R1358" t="str" cm="1">
        <f t="array" ref="R1358">IFERROR(_xlfn.IFS(Table2[[#This Row],[booking_status]]="confirmed","Expected",Table2[[#This Row],[booking_status]]="checked-out","Actual"),"No Revenue")</f>
        <v>Expected</v>
      </c>
      <c r="S1358" s="4">
        <f>Table2[[#This Row],[Revenue_Amount]]/Table2[[#This Row],[Num_Nights]]</f>
        <v>418.98000000000008</v>
      </c>
    </row>
    <row r="1359" spans="1:19" hidden="1" x14ac:dyDescent="0.3">
      <c r="A1359">
        <v>1358</v>
      </c>
      <c r="B1359" t="s">
        <v>37</v>
      </c>
      <c r="C1359" s="9">
        <v>45201</v>
      </c>
      <c r="D1359" s="9">
        <v>45204</v>
      </c>
      <c r="E1359" s="10">
        <v>45191</v>
      </c>
      <c r="F1359" t="s">
        <v>54</v>
      </c>
      <c r="G1359">
        <v>498.98</v>
      </c>
      <c r="H1359">
        <v>3</v>
      </c>
      <c r="I1359">
        <v>1</v>
      </c>
      <c r="J1359" t="s">
        <v>35</v>
      </c>
      <c r="K1359" t="s">
        <v>20</v>
      </c>
      <c r="L1359" t="s">
        <v>21</v>
      </c>
      <c r="M1359" t="s">
        <v>36</v>
      </c>
      <c r="N1359" t="s">
        <v>30</v>
      </c>
      <c r="O1359">
        <f>Table2[[#This Row],[check_out_date]]-Table2[[#This Row],[check_in_date]]</f>
        <v>3</v>
      </c>
      <c r="P1359">
        <f>Table2[[#This Row],[num_adults]]+Table2[[#This Row],[num_children]]</f>
        <v>4</v>
      </c>
      <c r="Q1359" s="3">
        <f>IF(OR(Table2[[#This Row],[booking_status]]="confirmed",Table2[[#This Row],[booking_status]]="checked-out"),Table2[[#This Row],[room_rate_per_night]]*Table2[[#This Row],[Num_Nights]],0)</f>
        <v>1496.94</v>
      </c>
      <c r="R1359" t="str" cm="1">
        <f t="array" ref="R1359">IFERROR(_xlfn.IFS(Table2[[#This Row],[booking_status]]="confirmed","Expected",Table2[[#This Row],[booking_status]]="checked-out","Actual"),"No Revenue")</f>
        <v>Expected</v>
      </c>
      <c r="S1359" s="4">
        <f>Table2[[#This Row],[Revenue_Amount]]/Table2[[#This Row],[Num_Nights]]</f>
        <v>498.98</v>
      </c>
    </row>
    <row r="1360" spans="1:19" x14ac:dyDescent="0.3">
      <c r="A1360">
        <v>1359</v>
      </c>
      <c r="B1360" t="s">
        <v>37</v>
      </c>
      <c r="C1360" s="9">
        <v>45143</v>
      </c>
      <c r="D1360" s="9">
        <v>45152</v>
      </c>
      <c r="E1360" s="10">
        <v>45125</v>
      </c>
      <c r="F1360" t="s">
        <v>27</v>
      </c>
      <c r="G1360">
        <v>205.94</v>
      </c>
      <c r="H1360">
        <v>2</v>
      </c>
      <c r="I1360">
        <v>2</v>
      </c>
      <c r="J1360" t="s">
        <v>94</v>
      </c>
      <c r="K1360" t="s">
        <v>44</v>
      </c>
      <c r="L1360" t="s">
        <v>21</v>
      </c>
      <c r="M1360" t="s">
        <v>36</v>
      </c>
      <c r="N1360" t="s">
        <v>41</v>
      </c>
      <c r="O1360">
        <f>Table2[[#This Row],[check_out_date]]-Table2[[#This Row],[check_in_date]]</f>
        <v>9</v>
      </c>
      <c r="P1360">
        <f>Table2[[#This Row],[num_adults]]+Table2[[#This Row],[num_children]]</f>
        <v>4</v>
      </c>
      <c r="Q1360" s="3">
        <f>IF(OR(Table2[[#This Row],[booking_status]]="confirmed",Table2[[#This Row],[booking_status]]="checked-out"),Table2[[#This Row],[room_rate_per_night]]*Table2[[#This Row],[Num_Nights]],0)</f>
        <v>1853.46</v>
      </c>
      <c r="R1360" t="str" cm="1">
        <f t="array" ref="R1360">IFERROR(_xlfn.IFS(Table2[[#This Row],[booking_status]]="confirmed","Expected",Table2[[#This Row],[booking_status]]="checked-out","Actual"),"No Revenue")</f>
        <v>Expected</v>
      </c>
      <c r="S1360" s="4">
        <f>Table2[[#This Row],[Revenue_Amount]]/Table2[[#This Row],[Num_Nights]]</f>
        <v>205.94</v>
      </c>
    </row>
    <row r="1361" spans="1:19" x14ac:dyDescent="0.3">
      <c r="A1361">
        <v>1360</v>
      </c>
      <c r="B1361" t="s">
        <v>31</v>
      </c>
      <c r="C1361" s="9">
        <v>45281</v>
      </c>
      <c r="D1361" s="9">
        <v>45286</v>
      </c>
      <c r="E1361" s="10">
        <v>45243</v>
      </c>
      <c r="F1361" t="s">
        <v>27</v>
      </c>
      <c r="G1361">
        <v>140.41</v>
      </c>
      <c r="H1361">
        <v>3</v>
      </c>
      <c r="I1361">
        <v>2</v>
      </c>
      <c r="J1361" t="s">
        <v>28</v>
      </c>
      <c r="K1361" t="s">
        <v>66</v>
      </c>
      <c r="L1361" t="s">
        <v>21</v>
      </c>
      <c r="M1361" t="s">
        <v>36</v>
      </c>
      <c r="N1361" t="s">
        <v>41</v>
      </c>
      <c r="O1361">
        <f>Table2[[#This Row],[check_out_date]]-Table2[[#This Row],[check_in_date]]</f>
        <v>5</v>
      </c>
      <c r="P1361">
        <f>Table2[[#This Row],[num_adults]]+Table2[[#This Row],[num_children]]</f>
        <v>5</v>
      </c>
      <c r="Q1361" s="3">
        <f>IF(OR(Table2[[#This Row],[booking_status]]="confirmed",Table2[[#This Row],[booking_status]]="checked-out"),Table2[[#This Row],[room_rate_per_night]]*Table2[[#This Row],[Num_Nights]],0)</f>
        <v>702.05</v>
      </c>
      <c r="R1361" t="str" cm="1">
        <f t="array" ref="R1361">IFERROR(_xlfn.IFS(Table2[[#This Row],[booking_status]]="confirmed","Expected",Table2[[#This Row],[booking_status]]="checked-out","Actual"),"No Revenue")</f>
        <v>Expected</v>
      </c>
      <c r="S1361" s="4">
        <f>Table2[[#This Row],[Revenue_Amount]]/Table2[[#This Row],[Num_Nights]]</f>
        <v>140.41</v>
      </c>
    </row>
    <row r="1362" spans="1:19" x14ac:dyDescent="0.3">
      <c r="A1362">
        <v>1361</v>
      </c>
      <c r="B1362" t="s">
        <v>50</v>
      </c>
      <c r="C1362" s="9">
        <v>45137</v>
      </c>
      <c r="D1362" s="9">
        <v>45145</v>
      </c>
      <c r="E1362" s="10">
        <v>45111</v>
      </c>
      <c r="F1362" t="s">
        <v>27</v>
      </c>
      <c r="G1362">
        <v>169.72</v>
      </c>
      <c r="H1362">
        <v>3</v>
      </c>
      <c r="I1362">
        <v>0</v>
      </c>
      <c r="J1362" t="s">
        <v>28</v>
      </c>
      <c r="K1362" t="s">
        <v>44</v>
      </c>
      <c r="L1362" t="s">
        <v>21</v>
      </c>
      <c r="M1362" t="s">
        <v>36</v>
      </c>
      <c r="N1362" t="s">
        <v>45</v>
      </c>
      <c r="O1362">
        <f>Table2[[#This Row],[check_out_date]]-Table2[[#This Row],[check_in_date]]</f>
        <v>8</v>
      </c>
      <c r="P1362">
        <f>Table2[[#This Row],[num_adults]]+Table2[[#This Row],[num_children]]</f>
        <v>3</v>
      </c>
      <c r="Q1362" s="3">
        <f>IF(OR(Table2[[#This Row],[booking_status]]="confirmed",Table2[[#This Row],[booking_status]]="checked-out"),Table2[[#This Row],[room_rate_per_night]]*Table2[[#This Row],[Num_Nights]],0)</f>
        <v>1357.76</v>
      </c>
      <c r="R1362" t="str" cm="1">
        <f t="array" ref="R1362">IFERROR(_xlfn.IFS(Table2[[#This Row],[booking_status]]="confirmed","Expected",Table2[[#This Row],[booking_status]]="checked-out","Actual"),"No Revenue")</f>
        <v>Expected</v>
      </c>
      <c r="S1362" s="4">
        <f>Table2[[#This Row],[Revenue_Amount]]/Table2[[#This Row],[Num_Nights]]</f>
        <v>169.72</v>
      </c>
    </row>
    <row r="1363" spans="1:19" x14ac:dyDescent="0.3">
      <c r="A1363">
        <v>1362</v>
      </c>
      <c r="B1363" t="s">
        <v>31</v>
      </c>
      <c r="C1363" s="9">
        <v>45059</v>
      </c>
      <c r="D1363" s="9">
        <v>45062</v>
      </c>
      <c r="E1363" s="10">
        <v>45011</v>
      </c>
      <c r="F1363" t="s">
        <v>54</v>
      </c>
      <c r="G1363">
        <v>375.01</v>
      </c>
      <c r="H1363">
        <v>1</v>
      </c>
      <c r="I1363">
        <v>0</v>
      </c>
      <c r="J1363" t="s">
        <v>28</v>
      </c>
      <c r="K1363" t="s">
        <v>99</v>
      </c>
      <c r="L1363" t="s">
        <v>21</v>
      </c>
      <c r="M1363" t="s">
        <v>36</v>
      </c>
      <c r="N1363" t="s">
        <v>41</v>
      </c>
      <c r="O1363">
        <f>Table2[[#This Row],[check_out_date]]-Table2[[#This Row],[check_in_date]]</f>
        <v>3</v>
      </c>
      <c r="P1363">
        <f>Table2[[#This Row],[num_adults]]+Table2[[#This Row],[num_children]]</f>
        <v>1</v>
      </c>
      <c r="Q1363" s="3">
        <f>IF(OR(Table2[[#This Row],[booking_status]]="confirmed",Table2[[#This Row],[booking_status]]="checked-out"),Table2[[#This Row],[room_rate_per_night]]*Table2[[#This Row],[Num_Nights]],0)</f>
        <v>1125.03</v>
      </c>
      <c r="R1363" t="str" cm="1">
        <f t="array" ref="R1363">IFERROR(_xlfn.IFS(Table2[[#This Row],[booking_status]]="confirmed","Expected",Table2[[#This Row],[booking_status]]="checked-out","Actual"),"No Revenue")</f>
        <v>Expected</v>
      </c>
      <c r="S1363" s="4">
        <f>Table2[[#This Row],[Revenue_Amount]]/Table2[[#This Row],[Num_Nights]]</f>
        <v>375.01</v>
      </c>
    </row>
    <row r="1364" spans="1:19" hidden="1" x14ac:dyDescent="0.3">
      <c r="A1364">
        <v>1363</v>
      </c>
      <c r="B1364" t="s">
        <v>37</v>
      </c>
      <c r="C1364" s="9">
        <v>44990</v>
      </c>
      <c r="D1364" s="9">
        <v>45002</v>
      </c>
      <c r="E1364" s="10">
        <v>44982</v>
      </c>
      <c r="F1364" t="s">
        <v>27</v>
      </c>
      <c r="G1364">
        <v>214.98</v>
      </c>
      <c r="H1364">
        <v>1</v>
      </c>
      <c r="I1364">
        <v>1</v>
      </c>
      <c r="J1364" t="s">
        <v>35</v>
      </c>
      <c r="K1364" t="s">
        <v>44</v>
      </c>
      <c r="L1364" t="s">
        <v>21</v>
      </c>
      <c r="M1364" t="s">
        <v>36</v>
      </c>
      <c r="N1364" t="s">
        <v>23</v>
      </c>
      <c r="O1364">
        <f>Table2[[#This Row],[check_out_date]]-Table2[[#This Row],[check_in_date]]</f>
        <v>12</v>
      </c>
      <c r="P1364">
        <f>Table2[[#This Row],[num_adults]]+Table2[[#This Row],[num_children]]</f>
        <v>2</v>
      </c>
      <c r="Q1364" s="3">
        <f>IF(OR(Table2[[#This Row],[booking_status]]="confirmed",Table2[[#This Row],[booking_status]]="checked-out"),Table2[[#This Row],[room_rate_per_night]]*Table2[[#This Row],[Num_Nights]],0)</f>
        <v>2579.7599999999998</v>
      </c>
      <c r="R1364" t="str" cm="1">
        <f t="array" ref="R1364">IFERROR(_xlfn.IFS(Table2[[#This Row],[booking_status]]="confirmed","Expected",Table2[[#This Row],[booking_status]]="checked-out","Actual"),"No Revenue")</f>
        <v>Expected</v>
      </c>
      <c r="S1364" s="4">
        <f>Table2[[#This Row],[Revenue_Amount]]/Table2[[#This Row],[Num_Nights]]</f>
        <v>214.98</v>
      </c>
    </row>
    <row r="1365" spans="1:19" hidden="1" x14ac:dyDescent="0.3">
      <c r="A1365">
        <v>1364</v>
      </c>
      <c r="B1365" t="s">
        <v>37</v>
      </c>
      <c r="C1365" s="9">
        <v>45198</v>
      </c>
      <c r="D1365" s="9">
        <v>45200</v>
      </c>
      <c r="E1365" s="10">
        <v>45122</v>
      </c>
      <c r="F1365" t="s">
        <v>54</v>
      </c>
      <c r="G1365">
        <v>415.71</v>
      </c>
      <c r="H1365">
        <v>2</v>
      </c>
      <c r="I1365">
        <v>1</v>
      </c>
      <c r="J1365" t="s">
        <v>35</v>
      </c>
      <c r="K1365" t="s">
        <v>44</v>
      </c>
      <c r="L1365" t="s">
        <v>21</v>
      </c>
      <c r="M1365" t="s">
        <v>22</v>
      </c>
      <c r="N1365" t="s">
        <v>30</v>
      </c>
      <c r="O1365">
        <f>Table2[[#This Row],[check_out_date]]-Table2[[#This Row],[check_in_date]]</f>
        <v>2</v>
      </c>
      <c r="P1365">
        <f>Table2[[#This Row],[num_adults]]+Table2[[#This Row],[num_children]]</f>
        <v>3</v>
      </c>
      <c r="Q1365" s="3">
        <f>IF(OR(Table2[[#This Row],[booking_status]]="confirmed",Table2[[#This Row],[booking_status]]="checked-out"),Table2[[#This Row],[room_rate_per_night]]*Table2[[#This Row],[Num_Nights]],0)</f>
        <v>831.42</v>
      </c>
      <c r="R1365" t="str" cm="1">
        <f t="array" ref="R1365">IFERROR(_xlfn.IFS(Table2[[#This Row],[booking_status]]="confirmed","Expected",Table2[[#This Row],[booking_status]]="checked-out","Actual"),"No Revenue")</f>
        <v>Expected</v>
      </c>
      <c r="S1365" s="4">
        <f>Table2[[#This Row],[Revenue_Amount]]/Table2[[#This Row],[Num_Nights]]</f>
        <v>415.71</v>
      </c>
    </row>
    <row r="1366" spans="1:19" x14ac:dyDescent="0.3">
      <c r="A1366">
        <v>1365</v>
      </c>
      <c r="B1366" t="s">
        <v>37</v>
      </c>
      <c r="C1366" s="9">
        <v>45161</v>
      </c>
      <c r="D1366" s="9">
        <v>45167</v>
      </c>
      <c r="E1366" s="10">
        <v>45140</v>
      </c>
      <c r="F1366" t="s">
        <v>27</v>
      </c>
      <c r="G1366">
        <v>132.87</v>
      </c>
      <c r="H1366">
        <v>1</v>
      </c>
      <c r="I1366">
        <v>0</v>
      </c>
      <c r="J1366" t="s">
        <v>19</v>
      </c>
      <c r="K1366" t="s">
        <v>66</v>
      </c>
      <c r="L1366" t="s">
        <v>21</v>
      </c>
      <c r="M1366" t="s">
        <v>36</v>
      </c>
      <c r="N1366" t="s">
        <v>41</v>
      </c>
      <c r="O1366">
        <f>Table2[[#This Row],[check_out_date]]-Table2[[#This Row],[check_in_date]]</f>
        <v>6</v>
      </c>
      <c r="P1366">
        <f>Table2[[#This Row],[num_adults]]+Table2[[#This Row],[num_children]]</f>
        <v>1</v>
      </c>
      <c r="Q1366" s="3">
        <f>IF(OR(Table2[[#This Row],[booking_status]]="confirmed",Table2[[#This Row],[booking_status]]="checked-out"),Table2[[#This Row],[room_rate_per_night]]*Table2[[#This Row],[Num_Nights]],0)</f>
        <v>797.22</v>
      </c>
      <c r="R1366" t="str" cm="1">
        <f t="array" ref="R1366">IFERROR(_xlfn.IFS(Table2[[#This Row],[booking_status]]="confirmed","Expected",Table2[[#This Row],[booking_status]]="checked-out","Actual"),"No Revenue")</f>
        <v>Expected</v>
      </c>
      <c r="S1366" s="4">
        <f>Table2[[#This Row],[Revenue_Amount]]/Table2[[#This Row],[Num_Nights]]</f>
        <v>132.87</v>
      </c>
    </row>
    <row r="1367" spans="1:19" hidden="1" x14ac:dyDescent="0.3">
      <c r="A1367">
        <v>1366</v>
      </c>
      <c r="B1367" t="s">
        <v>50</v>
      </c>
      <c r="C1367" s="9">
        <v>44954</v>
      </c>
      <c r="D1367" s="9">
        <v>44956</v>
      </c>
      <c r="E1367" s="10">
        <v>44936</v>
      </c>
      <c r="F1367" t="s">
        <v>49</v>
      </c>
      <c r="G1367">
        <v>139.80000000000001</v>
      </c>
      <c r="H1367">
        <v>2</v>
      </c>
      <c r="I1367">
        <v>0</v>
      </c>
      <c r="J1367" t="s">
        <v>35</v>
      </c>
      <c r="K1367" t="s">
        <v>29</v>
      </c>
      <c r="L1367" t="s">
        <v>56</v>
      </c>
      <c r="M1367" t="s">
        <v>22</v>
      </c>
      <c r="N1367" t="s">
        <v>41</v>
      </c>
      <c r="O1367">
        <f>Table2[[#This Row],[check_out_date]]-Table2[[#This Row],[check_in_date]]</f>
        <v>2</v>
      </c>
      <c r="P1367">
        <f>Table2[[#This Row],[num_adults]]+Table2[[#This Row],[num_children]]</f>
        <v>2</v>
      </c>
      <c r="Q1367" s="3">
        <f>IF(OR(Table2[[#This Row],[booking_status]]="confirmed",Table2[[#This Row],[booking_status]]="checked-out"),Table2[[#This Row],[room_rate_per_night]]*Table2[[#This Row],[Num_Nights]],0)</f>
        <v>279.60000000000002</v>
      </c>
      <c r="R1367" t="str" cm="1">
        <f t="array" ref="R1367">IFERROR(_xlfn.IFS(Table2[[#This Row],[booking_status]]="confirmed","Expected",Table2[[#This Row],[booking_status]]="checked-out","Actual"),"No Revenue")</f>
        <v>Actual</v>
      </c>
      <c r="S1367" s="4">
        <f>Table2[[#This Row],[Revenue_Amount]]/Table2[[#This Row],[Num_Nights]]</f>
        <v>139.80000000000001</v>
      </c>
    </row>
    <row r="1368" spans="1:19" x14ac:dyDescent="0.3">
      <c r="A1368">
        <v>1367</v>
      </c>
      <c r="B1368" t="s">
        <v>31</v>
      </c>
      <c r="C1368" s="9">
        <v>45222</v>
      </c>
      <c r="D1368" s="9">
        <v>45225</v>
      </c>
      <c r="E1368" s="10">
        <v>45190</v>
      </c>
      <c r="F1368" t="s">
        <v>49</v>
      </c>
      <c r="G1368">
        <v>81.900000000000006</v>
      </c>
      <c r="H1368">
        <v>4</v>
      </c>
      <c r="I1368">
        <v>0</v>
      </c>
      <c r="J1368" t="s">
        <v>55</v>
      </c>
      <c r="K1368" t="s">
        <v>44</v>
      </c>
      <c r="L1368" t="s">
        <v>21</v>
      </c>
      <c r="M1368" t="s">
        <v>36</v>
      </c>
      <c r="N1368" t="s">
        <v>95</v>
      </c>
      <c r="O1368">
        <f>Table2[[#This Row],[check_out_date]]-Table2[[#This Row],[check_in_date]]</f>
        <v>3</v>
      </c>
      <c r="P1368">
        <f>Table2[[#This Row],[num_adults]]+Table2[[#This Row],[num_children]]</f>
        <v>4</v>
      </c>
      <c r="Q1368" s="3">
        <f>IF(OR(Table2[[#This Row],[booking_status]]="confirmed",Table2[[#This Row],[booking_status]]="checked-out"),Table2[[#This Row],[room_rate_per_night]]*Table2[[#This Row],[Num_Nights]],0)</f>
        <v>245.70000000000002</v>
      </c>
      <c r="R1368" t="str" cm="1">
        <f t="array" ref="R1368">IFERROR(_xlfn.IFS(Table2[[#This Row],[booking_status]]="confirmed","Expected",Table2[[#This Row],[booking_status]]="checked-out","Actual"),"No Revenue")</f>
        <v>Expected</v>
      </c>
      <c r="S1368" s="4">
        <f>Table2[[#This Row],[Revenue_Amount]]/Table2[[#This Row],[Num_Nights]]</f>
        <v>81.900000000000006</v>
      </c>
    </row>
    <row r="1369" spans="1:19" x14ac:dyDescent="0.3">
      <c r="A1369">
        <v>1368</v>
      </c>
      <c r="B1369" t="s">
        <v>31</v>
      </c>
      <c r="C1369" s="9">
        <v>44941</v>
      </c>
      <c r="D1369" s="9">
        <v>44944</v>
      </c>
      <c r="E1369" s="10">
        <v>44937</v>
      </c>
      <c r="F1369" t="s">
        <v>27</v>
      </c>
      <c r="G1369">
        <v>120.58</v>
      </c>
      <c r="H1369">
        <v>2</v>
      </c>
      <c r="I1369">
        <v>0</v>
      </c>
      <c r="J1369" t="s">
        <v>55</v>
      </c>
      <c r="K1369" t="s">
        <v>66</v>
      </c>
      <c r="L1369" t="s">
        <v>21</v>
      </c>
      <c r="M1369" t="s">
        <v>36</v>
      </c>
      <c r="N1369" t="s">
        <v>41</v>
      </c>
      <c r="O1369">
        <f>Table2[[#This Row],[check_out_date]]-Table2[[#This Row],[check_in_date]]</f>
        <v>3</v>
      </c>
      <c r="P1369">
        <f>Table2[[#This Row],[num_adults]]+Table2[[#This Row],[num_children]]</f>
        <v>2</v>
      </c>
      <c r="Q1369" s="3">
        <f>IF(OR(Table2[[#This Row],[booking_status]]="confirmed",Table2[[#This Row],[booking_status]]="checked-out"),Table2[[#This Row],[room_rate_per_night]]*Table2[[#This Row],[Num_Nights]],0)</f>
        <v>361.74</v>
      </c>
      <c r="R1369" t="str" cm="1">
        <f t="array" ref="R1369">IFERROR(_xlfn.IFS(Table2[[#This Row],[booking_status]]="confirmed","Expected",Table2[[#This Row],[booking_status]]="checked-out","Actual"),"No Revenue")</f>
        <v>Expected</v>
      </c>
      <c r="S1369" s="4">
        <f>Table2[[#This Row],[Revenue_Amount]]/Table2[[#This Row],[Num_Nights]]</f>
        <v>120.58</v>
      </c>
    </row>
    <row r="1370" spans="1:19" x14ac:dyDescent="0.3">
      <c r="A1370">
        <v>1369</v>
      </c>
      <c r="B1370" t="s">
        <v>14</v>
      </c>
      <c r="C1370" s="9">
        <v>45167</v>
      </c>
      <c r="D1370" s="9">
        <v>45171</v>
      </c>
      <c r="E1370" s="10">
        <v>45154</v>
      </c>
      <c r="F1370" t="s">
        <v>49</v>
      </c>
      <c r="G1370">
        <v>121.44</v>
      </c>
      <c r="H1370">
        <v>2</v>
      </c>
      <c r="I1370">
        <v>0</v>
      </c>
      <c r="J1370" t="s">
        <v>28</v>
      </c>
      <c r="K1370" t="s">
        <v>29</v>
      </c>
      <c r="L1370" t="s">
        <v>56</v>
      </c>
      <c r="M1370" t="s">
        <v>36</v>
      </c>
      <c r="N1370" t="s">
        <v>45</v>
      </c>
      <c r="O1370">
        <f>Table2[[#This Row],[check_out_date]]-Table2[[#This Row],[check_in_date]]</f>
        <v>4</v>
      </c>
      <c r="P1370">
        <f>Table2[[#This Row],[num_adults]]+Table2[[#This Row],[num_children]]</f>
        <v>2</v>
      </c>
      <c r="Q1370" s="3">
        <f>IF(OR(Table2[[#This Row],[booking_status]]="confirmed",Table2[[#This Row],[booking_status]]="checked-out"),Table2[[#This Row],[room_rate_per_night]]*Table2[[#This Row],[Num_Nights]],0)</f>
        <v>485.76</v>
      </c>
      <c r="R1370" t="str" cm="1">
        <f t="array" ref="R1370">IFERROR(_xlfn.IFS(Table2[[#This Row],[booking_status]]="confirmed","Expected",Table2[[#This Row],[booking_status]]="checked-out","Actual"),"No Revenue")</f>
        <v>Actual</v>
      </c>
      <c r="S1370" s="4">
        <f>Table2[[#This Row],[Revenue_Amount]]/Table2[[#This Row],[Num_Nights]]</f>
        <v>121.44</v>
      </c>
    </row>
    <row r="1371" spans="1:19" x14ac:dyDescent="0.3">
      <c r="A1371">
        <v>1370</v>
      </c>
      <c r="B1371" t="s">
        <v>37</v>
      </c>
      <c r="C1371" s="9">
        <v>44969</v>
      </c>
      <c r="D1371" s="9">
        <v>44970</v>
      </c>
      <c r="E1371" s="10">
        <v>44935</v>
      </c>
      <c r="F1371" t="s">
        <v>54</v>
      </c>
      <c r="G1371">
        <v>379.89</v>
      </c>
      <c r="H1371">
        <v>1</v>
      </c>
      <c r="I1371">
        <v>2</v>
      </c>
      <c r="J1371" t="s">
        <v>28</v>
      </c>
      <c r="K1371" t="s">
        <v>66</v>
      </c>
      <c r="L1371" t="s">
        <v>60</v>
      </c>
      <c r="M1371" t="s">
        <v>36</v>
      </c>
      <c r="N1371" t="s">
        <v>41</v>
      </c>
      <c r="O1371">
        <f>Table2[[#This Row],[check_out_date]]-Table2[[#This Row],[check_in_date]]</f>
        <v>1</v>
      </c>
      <c r="P1371">
        <f>Table2[[#This Row],[num_adults]]+Table2[[#This Row],[num_children]]</f>
        <v>3</v>
      </c>
      <c r="Q1371" s="3">
        <f>IF(OR(Table2[[#This Row],[booking_status]]="confirmed",Table2[[#This Row],[booking_status]]="checked-out"),Table2[[#This Row],[room_rate_per_night]]*Table2[[#This Row],[Num_Nights]],0)</f>
        <v>0</v>
      </c>
      <c r="R1371" t="str" cm="1">
        <f t="array" ref="R1371">IFERROR(_xlfn.IFS(Table2[[#This Row],[booking_status]]="confirmed","Expected",Table2[[#This Row],[booking_status]]="checked-out","Actual"),"No Revenue")</f>
        <v>No Revenue</v>
      </c>
      <c r="S1371" s="4">
        <f>Table2[[#This Row],[Revenue_Amount]]/Table2[[#This Row],[Num_Nights]]</f>
        <v>0</v>
      </c>
    </row>
    <row r="1372" spans="1:19" x14ac:dyDescent="0.3">
      <c r="A1372">
        <v>1371</v>
      </c>
      <c r="B1372" t="s">
        <v>50</v>
      </c>
      <c r="C1372" s="9">
        <v>45019</v>
      </c>
      <c r="D1372" s="9">
        <v>45028</v>
      </c>
      <c r="E1372" s="10">
        <v>44999</v>
      </c>
      <c r="F1372" t="s">
        <v>49</v>
      </c>
      <c r="G1372">
        <v>91.8</v>
      </c>
      <c r="H1372">
        <v>1</v>
      </c>
      <c r="I1372">
        <v>1</v>
      </c>
      <c r="J1372" t="s">
        <v>94</v>
      </c>
      <c r="K1372" t="s">
        <v>29</v>
      </c>
      <c r="L1372" t="s">
        <v>21</v>
      </c>
      <c r="M1372" t="s">
        <v>22</v>
      </c>
      <c r="N1372" t="s">
        <v>23</v>
      </c>
      <c r="O1372">
        <f>Table2[[#This Row],[check_out_date]]-Table2[[#This Row],[check_in_date]]</f>
        <v>9</v>
      </c>
      <c r="P1372">
        <f>Table2[[#This Row],[num_adults]]+Table2[[#This Row],[num_children]]</f>
        <v>2</v>
      </c>
      <c r="Q1372" s="3">
        <f>IF(OR(Table2[[#This Row],[booking_status]]="confirmed",Table2[[#This Row],[booking_status]]="checked-out"),Table2[[#This Row],[room_rate_per_night]]*Table2[[#This Row],[Num_Nights]],0)</f>
        <v>826.19999999999993</v>
      </c>
      <c r="R1372" t="str" cm="1">
        <f t="array" ref="R1372">IFERROR(_xlfn.IFS(Table2[[#This Row],[booking_status]]="confirmed","Expected",Table2[[#This Row],[booking_status]]="checked-out","Actual"),"No Revenue")</f>
        <v>Expected</v>
      </c>
      <c r="S1372" s="4">
        <f>Table2[[#This Row],[Revenue_Amount]]/Table2[[#This Row],[Num_Nights]]</f>
        <v>91.8</v>
      </c>
    </row>
    <row r="1373" spans="1:19" x14ac:dyDescent="0.3">
      <c r="A1373">
        <v>1372</v>
      </c>
      <c r="B1373" t="s">
        <v>31</v>
      </c>
      <c r="C1373" s="9">
        <v>45251</v>
      </c>
      <c r="D1373" s="9">
        <v>45260</v>
      </c>
      <c r="E1373" s="10">
        <v>45227</v>
      </c>
      <c r="F1373" t="s">
        <v>18</v>
      </c>
      <c r="G1373">
        <v>246.61</v>
      </c>
      <c r="H1373">
        <v>1</v>
      </c>
      <c r="I1373">
        <v>0</v>
      </c>
      <c r="J1373" t="s">
        <v>28</v>
      </c>
      <c r="K1373" t="s">
        <v>66</v>
      </c>
      <c r="L1373" t="s">
        <v>60</v>
      </c>
      <c r="M1373" t="s">
        <v>22</v>
      </c>
      <c r="N1373" t="s">
        <v>23</v>
      </c>
      <c r="O1373">
        <f>Table2[[#This Row],[check_out_date]]-Table2[[#This Row],[check_in_date]]</f>
        <v>9</v>
      </c>
      <c r="P1373">
        <f>Table2[[#This Row],[num_adults]]+Table2[[#This Row],[num_children]]</f>
        <v>1</v>
      </c>
      <c r="Q1373" s="3">
        <f>IF(OR(Table2[[#This Row],[booking_status]]="confirmed",Table2[[#This Row],[booking_status]]="checked-out"),Table2[[#This Row],[room_rate_per_night]]*Table2[[#This Row],[Num_Nights]],0)</f>
        <v>0</v>
      </c>
      <c r="R1373" t="str" cm="1">
        <f t="array" ref="R1373">IFERROR(_xlfn.IFS(Table2[[#This Row],[booking_status]]="confirmed","Expected",Table2[[#This Row],[booking_status]]="checked-out","Actual"),"No Revenue")</f>
        <v>No Revenue</v>
      </c>
      <c r="S1373" s="4">
        <f>Table2[[#This Row],[Revenue_Amount]]/Table2[[#This Row],[Num_Nights]]</f>
        <v>0</v>
      </c>
    </row>
    <row r="1374" spans="1:19" hidden="1" x14ac:dyDescent="0.3">
      <c r="A1374">
        <v>1373</v>
      </c>
      <c r="B1374" t="s">
        <v>37</v>
      </c>
      <c r="C1374" s="9">
        <v>45053</v>
      </c>
      <c r="D1374" s="9">
        <v>45055</v>
      </c>
      <c r="E1374" s="10">
        <v>45039</v>
      </c>
      <c r="F1374" t="s">
        <v>49</v>
      </c>
      <c r="G1374">
        <v>115.2</v>
      </c>
      <c r="H1374">
        <v>3</v>
      </c>
      <c r="I1374">
        <v>0</v>
      </c>
      <c r="J1374" t="s">
        <v>35</v>
      </c>
      <c r="K1374" t="s">
        <v>20</v>
      </c>
      <c r="L1374" t="s">
        <v>56</v>
      </c>
      <c r="M1374" t="s">
        <v>22</v>
      </c>
      <c r="N1374" t="s">
        <v>45</v>
      </c>
      <c r="O1374">
        <f>Table2[[#This Row],[check_out_date]]-Table2[[#This Row],[check_in_date]]</f>
        <v>2</v>
      </c>
      <c r="P1374">
        <f>Table2[[#This Row],[num_adults]]+Table2[[#This Row],[num_children]]</f>
        <v>3</v>
      </c>
      <c r="Q1374" s="3">
        <f>IF(OR(Table2[[#This Row],[booking_status]]="confirmed",Table2[[#This Row],[booking_status]]="checked-out"),Table2[[#This Row],[room_rate_per_night]]*Table2[[#This Row],[Num_Nights]],0)</f>
        <v>230.4</v>
      </c>
      <c r="R1374" t="str" cm="1">
        <f t="array" ref="R1374">IFERROR(_xlfn.IFS(Table2[[#This Row],[booking_status]]="confirmed","Expected",Table2[[#This Row],[booking_status]]="checked-out","Actual"),"No Revenue")</f>
        <v>Actual</v>
      </c>
      <c r="S1374" s="4">
        <f>Table2[[#This Row],[Revenue_Amount]]/Table2[[#This Row],[Num_Nights]]</f>
        <v>115.2</v>
      </c>
    </row>
    <row r="1375" spans="1:19" x14ac:dyDescent="0.3">
      <c r="A1375">
        <v>1374</v>
      </c>
      <c r="B1375" t="s">
        <v>31</v>
      </c>
      <c r="C1375" s="9">
        <v>44953</v>
      </c>
      <c r="D1375" s="9">
        <v>44955</v>
      </c>
      <c r="E1375" s="10">
        <v>44941</v>
      </c>
      <c r="F1375" t="s">
        <v>27</v>
      </c>
      <c r="G1375">
        <v>163.85</v>
      </c>
      <c r="H1375">
        <v>1</v>
      </c>
      <c r="I1375">
        <v>0</v>
      </c>
      <c r="J1375" t="s">
        <v>28</v>
      </c>
      <c r="K1375" t="s">
        <v>29</v>
      </c>
      <c r="L1375" t="s">
        <v>21</v>
      </c>
      <c r="M1375" t="s">
        <v>36</v>
      </c>
      <c r="N1375" t="s">
        <v>30</v>
      </c>
      <c r="O1375">
        <f>Table2[[#This Row],[check_out_date]]-Table2[[#This Row],[check_in_date]]</f>
        <v>2</v>
      </c>
      <c r="P1375">
        <f>Table2[[#This Row],[num_adults]]+Table2[[#This Row],[num_children]]</f>
        <v>1</v>
      </c>
      <c r="Q1375" s="3">
        <f>IF(OR(Table2[[#This Row],[booking_status]]="confirmed",Table2[[#This Row],[booking_status]]="checked-out"),Table2[[#This Row],[room_rate_per_night]]*Table2[[#This Row],[Num_Nights]],0)</f>
        <v>327.7</v>
      </c>
      <c r="R1375" t="str" cm="1">
        <f t="array" ref="R1375">IFERROR(_xlfn.IFS(Table2[[#This Row],[booking_status]]="confirmed","Expected",Table2[[#This Row],[booking_status]]="checked-out","Actual"),"No Revenue")</f>
        <v>Expected</v>
      </c>
      <c r="S1375" s="4">
        <f>Table2[[#This Row],[Revenue_Amount]]/Table2[[#This Row],[Num_Nights]]</f>
        <v>163.85</v>
      </c>
    </row>
    <row r="1376" spans="1:19" hidden="1" x14ac:dyDescent="0.3">
      <c r="A1376">
        <v>1375</v>
      </c>
      <c r="B1376" t="s">
        <v>31</v>
      </c>
      <c r="C1376" s="9">
        <v>45017</v>
      </c>
      <c r="D1376" s="9">
        <v>45023</v>
      </c>
      <c r="E1376" s="10">
        <v>45008</v>
      </c>
      <c r="F1376" t="s">
        <v>49</v>
      </c>
      <c r="G1376">
        <v>87.85</v>
      </c>
      <c r="H1376">
        <v>2</v>
      </c>
      <c r="I1376">
        <v>3</v>
      </c>
      <c r="J1376" t="s">
        <v>35</v>
      </c>
      <c r="K1376" t="s">
        <v>20</v>
      </c>
      <c r="L1376" t="s">
        <v>21</v>
      </c>
      <c r="M1376" t="s">
        <v>36</v>
      </c>
      <c r="N1376" t="s">
        <v>23</v>
      </c>
      <c r="O1376">
        <f>Table2[[#This Row],[check_out_date]]-Table2[[#This Row],[check_in_date]]</f>
        <v>6</v>
      </c>
      <c r="P1376">
        <f>Table2[[#This Row],[num_adults]]+Table2[[#This Row],[num_children]]</f>
        <v>5</v>
      </c>
      <c r="Q1376" s="3">
        <f>IF(OR(Table2[[#This Row],[booking_status]]="confirmed",Table2[[#This Row],[booking_status]]="checked-out"),Table2[[#This Row],[room_rate_per_night]]*Table2[[#This Row],[Num_Nights]],0)</f>
        <v>527.09999999999991</v>
      </c>
      <c r="R1376" t="str" cm="1">
        <f t="array" ref="R1376">IFERROR(_xlfn.IFS(Table2[[#This Row],[booking_status]]="confirmed","Expected",Table2[[#This Row],[booking_status]]="checked-out","Actual"),"No Revenue")</f>
        <v>Expected</v>
      </c>
      <c r="S1376" s="4">
        <f>Table2[[#This Row],[Revenue_Amount]]/Table2[[#This Row],[Num_Nights]]</f>
        <v>87.84999999999998</v>
      </c>
    </row>
    <row r="1377" spans="1:19" x14ac:dyDescent="0.3">
      <c r="A1377">
        <v>1376</v>
      </c>
      <c r="B1377" t="s">
        <v>50</v>
      </c>
      <c r="C1377" s="9">
        <v>45107</v>
      </c>
      <c r="D1377" s="9">
        <v>45113</v>
      </c>
      <c r="E1377" s="10">
        <v>45078</v>
      </c>
      <c r="F1377" t="s">
        <v>49</v>
      </c>
      <c r="G1377">
        <v>106.54</v>
      </c>
      <c r="H1377">
        <v>1</v>
      </c>
      <c r="I1377">
        <v>1</v>
      </c>
      <c r="J1377" t="s">
        <v>19</v>
      </c>
      <c r="K1377" t="s">
        <v>29</v>
      </c>
      <c r="L1377" t="s">
        <v>21</v>
      </c>
      <c r="M1377" t="s">
        <v>36</v>
      </c>
      <c r="N1377" t="s">
        <v>23</v>
      </c>
      <c r="O1377">
        <f>Table2[[#This Row],[check_out_date]]-Table2[[#This Row],[check_in_date]]</f>
        <v>6</v>
      </c>
      <c r="P1377">
        <f>Table2[[#This Row],[num_adults]]+Table2[[#This Row],[num_children]]</f>
        <v>2</v>
      </c>
      <c r="Q1377" s="3">
        <f>IF(OR(Table2[[#This Row],[booking_status]]="confirmed",Table2[[#This Row],[booking_status]]="checked-out"),Table2[[#This Row],[room_rate_per_night]]*Table2[[#This Row],[Num_Nights]],0)</f>
        <v>639.24</v>
      </c>
      <c r="R1377" t="str" cm="1">
        <f t="array" ref="R1377">IFERROR(_xlfn.IFS(Table2[[#This Row],[booking_status]]="confirmed","Expected",Table2[[#This Row],[booking_status]]="checked-out","Actual"),"No Revenue")</f>
        <v>Expected</v>
      </c>
      <c r="S1377" s="4">
        <f>Table2[[#This Row],[Revenue_Amount]]/Table2[[#This Row],[Num_Nights]]</f>
        <v>106.54</v>
      </c>
    </row>
    <row r="1378" spans="1:19" x14ac:dyDescent="0.3">
      <c r="A1378">
        <v>1377</v>
      </c>
      <c r="B1378" t="s">
        <v>14</v>
      </c>
      <c r="C1378" s="9">
        <v>45203</v>
      </c>
      <c r="D1378" s="9">
        <v>45210</v>
      </c>
      <c r="E1378" s="10">
        <v>45167</v>
      </c>
      <c r="F1378" t="s">
        <v>49</v>
      </c>
      <c r="G1378">
        <v>72.62</v>
      </c>
      <c r="H1378">
        <v>2</v>
      </c>
      <c r="I1378">
        <v>1</v>
      </c>
      <c r="J1378" t="s">
        <v>19</v>
      </c>
      <c r="K1378" t="s">
        <v>99</v>
      </c>
      <c r="L1378" t="s">
        <v>21</v>
      </c>
      <c r="M1378" t="s">
        <v>22</v>
      </c>
      <c r="N1378" t="s">
        <v>41</v>
      </c>
      <c r="O1378">
        <f>Table2[[#This Row],[check_out_date]]-Table2[[#This Row],[check_in_date]]</f>
        <v>7</v>
      </c>
      <c r="P1378">
        <f>Table2[[#This Row],[num_adults]]+Table2[[#This Row],[num_children]]</f>
        <v>3</v>
      </c>
      <c r="Q1378" s="3">
        <f>IF(OR(Table2[[#This Row],[booking_status]]="confirmed",Table2[[#This Row],[booking_status]]="checked-out"),Table2[[#This Row],[room_rate_per_night]]*Table2[[#This Row],[Num_Nights]],0)</f>
        <v>508.34000000000003</v>
      </c>
      <c r="R1378" t="str" cm="1">
        <f t="array" ref="R1378">IFERROR(_xlfn.IFS(Table2[[#This Row],[booking_status]]="confirmed","Expected",Table2[[#This Row],[booking_status]]="checked-out","Actual"),"No Revenue")</f>
        <v>Expected</v>
      </c>
      <c r="S1378" s="4">
        <f>Table2[[#This Row],[Revenue_Amount]]/Table2[[#This Row],[Num_Nights]]</f>
        <v>72.62</v>
      </c>
    </row>
    <row r="1379" spans="1:19" hidden="1" x14ac:dyDescent="0.3">
      <c r="A1379">
        <v>1378</v>
      </c>
      <c r="B1379" t="s">
        <v>14</v>
      </c>
      <c r="C1379" s="9">
        <v>45171</v>
      </c>
      <c r="D1379" s="9">
        <v>45177</v>
      </c>
      <c r="E1379" s="10">
        <v>45153</v>
      </c>
      <c r="F1379" t="s">
        <v>18</v>
      </c>
      <c r="G1379">
        <v>164.66</v>
      </c>
      <c r="H1379">
        <v>2</v>
      </c>
      <c r="I1379">
        <v>2</v>
      </c>
      <c r="J1379" t="s">
        <v>35</v>
      </c>
      <c r="K1379" t="s">
        <v>44</v>
      </c>
      <c r="L1379" t="s">
        <v>56</v>
      </c>
      <c r="M1379" t="s">
        <v>36</v>
      </c>
      <c r="N1379" t="s">
        <v>41</v>
      </c>
      <c r="O1379">
        <f>Table2[[#This Row],[check_out_date]]-Table2[[#This Row],[check_in_date]]</f>
        <v>6</v>
      </c>
      <c r="P1379">
        <f>Table2[[#This Row],[num_adults]]+Table2[[#This Row],[num_children]]</f>
        <v>4</v>
      </c>
      <c r="Q1379" s="3">
        <f>IF(OR(Table2[[#This Row],[booking_status]]="confirmed",Table2[[#This Row],[booking_status]]="checked-out"),Table2[[#This Row],[room_rate_per_night]]*Table2[[#This Row],[Num_Nights]],0)</f>
        <v>987.96</v>
      </c>
      <c r="R1379" t="str" cm="1">
        <f t="array" ref="R1379">IFERROR(_xlfn.IFS(Table2[[#This Row],[booking_status]]="confirmed","Expected",Table2[[#This Row],[booking_status]]="checked-out","Actual"),"No Revenue")</f>
        <v>Actual</v>
      </c>
      <c r="S1379" s="4">
        <f>Table2[[#This Row],[Revenue_Amount]]/Table2[[#This Row],[Num_Nights]]</f>
        <v>164.66</v>
      </c>
    </row>
    <row r="1380" spans="1:19" x14ac:dyDescent="0.3">
      <c r="A1380">
        <v>1379</v>
      </c>
      <c r="B1380" t="s">
        <v>50</v>
      </c>
      <c r="C1380" s="9">
        <v>45097</v>
      </c>
      <c r="D1380" s="9">
        <v>45106</v>
      </c>
      <c r="E1380" s="10">
        <v>45071</v>
      </c>
      <c r="F1380" t="s">
        <v>27</v>
      </c>
      <c r="G1380">
        <v>199.51</v>
      </c>
      <c r="H1380">
        <v>2</v>
      </c>
      <c r="I1380">
        <v>0</v>
      </c>
      <c r="J1380" t="s">
        <v>55</v>
      </c>
      <c r="K1380" t="s">
        <v>99</v>
      </c>
      <c r="L1380" t="s">
        <v>21</v>
      </c>
      <c r="M1380" t="s">
        <v>22</v>
      </c>
      <c r="N1380" t="s">
        <v>23</v>
      </c>
      <c r="O1380">
        <f>Table2[[#This Row],[check_out_date]]-Table2[[#This Row],[check_in_date]]</f>
        <v>9</v>
      </c>
      <c r="P1380">
        <f>Table2[[#This Row],[num_adults]]+Table2[[#This Row],[num_children]]</f>
        <v>2</v>
      </c>
      <c r="Q1380" s="3">
        <f>IF(OR(Table2[[#This Row],[booking_status]]="confirmed",Table2[[#This Row],[booking_status]]="checked-out"),Table2[[#This Row],[room_rate_per_night]]*Table2[[#This Row],[Num_Nights]],0)</f>
        <v>1795.59</v>
      </c>
      <c r="R1380" t="str" cm="1">
        <f t="array" ref="R1380">IFERROR(_xlfn.IFS(Table2[[#This Row],[booking_status]]="confirmed","Expected",Table2[[#This Row],[booking_status]]="checked-out","Actual"),"No Revenue")</f>
        <v>Expected</v>
      </c>
      <c r="S1380" s="4">
        <f>Table2[[#This Row],[Revenue_Amount]]/Table2[[#This Row],[Num_Nights]]</f>
        <v>199.51</v>
      </c>
    </row>
    <row r="1381" spans="1:19" x14ac:dyDescent="0.3">
      <c r="A1381">
        <v>1380</v>
      </c>
      <c r="B1381" t="s">
        <v>37</v>
      </c>
      <c r="C1381" s="9">
        <v>44934</v>
      </c>
      <c r="D1381" s="9">
        <v>44938</v>
      </c>
      <c r="E1381" s="10">
        <v>44874</v>
      </c>
      <c r="F1381" t="s">
        <v>18</v>
      </c>
      <c r="G1381">
        <v>283.89999999999998</v>
      </c>
      <c r="H1381">
        <v>2</v>
      </c>
      <c r="I1381">
        <v>0</v>
      </c>
      <c r="J1381" t="s">
        <v>28</v>
      </c>
      <c r="K1381" t="s">
        <v>99</v>
      </c>
      <c r="L1381" t="s">
        <v>56</v>
      </c>
      <c r="M1381" t="s">
        <v>36</v>
      </c>
      <c r="N1381" t="s">
        <v>41</v>
      </c>
      <c r="O1381">
        <f>Table2[[#This Row],[check_out_date]]-Table2[[#This Row],[check_in_date]]</f>
        <v>4</v>
      </c>
      <c r="P1381">
        <f>Table2[[#This Row],[num_adults]]+Table2[[#This Row],[num_children]]</f>
        <v>2</v>
      </c>
      <c r="Q1381" s="3">
        <f>IF(OR(Table2[[#This Row],[booking_status]]="confirmed",Table2[[#This Row],[booking_status]]="checked-out"),Table2[[#This Row],[room_rate_per_night]]*Table2[[#This Row],[Num_Nights]],0)</f>
        <v>1135.5999999999999</v>
      </c>
      <c r="R1381" t="str" cm="1">
        <f t="array" ref="R1381">IFERROR(_xlfn.IFS(Table2[[#This Row],[booking_status]]="confirmed","Expected",Table2[[#This Row],[booking_status]]="checked-out","Actual"),"No Revenue")</f>
        <v>Actual</v>
      </c>
      <c r="S1381" s="4">
        <f>Table2[[#This Row],[Revenue_Amount]]/Table2[[#This Row],[Num_Nights]]</f>
        <v>283.89999999999998</v>
      </c>
    </row>
    <row r="1382" spans="1:19" x14ac:dyDescent="0.3">
      <c r="A1382">
        <v>1381</v>
      </c>
      <c r="B1382" t="s">
        <v>37</v>
      </c>
      <c r="C1382" s="9">
        <v>45074</v>
      </c>
      <c r="D1382" s="9">
        <v>45078</v>
      </c>
      <c r="E1382" s="10">
        <v>45065</v>
      </c>
      <c r="F1382" t="s">
        <v>49</v>
      </c>
      <c r="G1382">
        <v>83.45</v>
      </c>
      <c r="H1382">
        <v>1</v>
      </c>
      <c r="I1382">
        <v>0</v>
      </c>
      <c r="J1382" t="s">
        <v>28</v>
      </c>
      <c r="K1382" t="s">
        <v>20</v>
      </c>
      <c r="L1382" t="s">
        <v>56</v>
      </c>
      <c r="M1382" t="s">
        <v>36</v>
      </c>
      <c r="N1382" t="s">
        <v>41</v>
      </c>
      <c r="O1382">
        <f>Table2[[#This Row],[check_out_date]]-Table2[[#This Row],[check_in_date]]</f>
        <v>4</v>
      </c>
      <c r="P1382">
        <f>Table2[[#This Row],[num_adults]]+Table2[[#This Row],[num_children]]</f>
        <v>1</v>
      </c>
      <c r="Q1382" s="3">
        <f>IF(OR(Table2[[#This Row],[booking_status]]="confirmed",Table2[[#This Row],[booking_status]]="checked-out"),Table2[[#This Row],[room_rate_per_night]]*Table2[[#This Row],[Num_Nights]],0)</f>
        <v>333.8</v>
      </c>
      <c r="R1382" t="str" cm="1">
        <f t="array" ref="R1382">IFERROR(_xlfn.IFS(Table2[[#This Row],[booking_status]]="confirmed","Expected",Table2[[#This Row],[booking_status]]="checked-out","Actual"),"No Revenue")</f>
        <v>Actual</v>
      </c>
      <c r="S1382" s="4">
        <f>Table2[[#This Row],[Revenue_Amount]]/Table2[[#This Row],[Num_Nights]]</f>
        <v>83.45</v>
      </c>
    </row>
    <row r="1383" spans="1:19" x14ac:dyDescent="0.3">
      <c r="A1383">
        <v>1382</v>
      </c>
      <c r="B1383" t="s">
        <v>37</v>
      </c>
      <c r="C1383" s="9">
        <v>45103</v>
      </c>
      <c r="D1383" s="9">
        <v>45110</v>
      </c>
      <c r="E1383" s="10">
        <v>45066</v>
      </c>
      <c r="F1383" t="s">
        <v>49</v>
      </c>
      <c r="G1383">
        <v>101.05</v>
      </c>
      <c r="H1383">
        <v>2</v>
      </c>
      <c r="I1383">
        <v>0</v>
      </c>
      <c r="J1383" t="s">
        <v>19</v>
      </c>
      <c r="K1383" t="s">
        <v>29</v>
      </c>
      <c r="L1383" t="s">
        <v>56</v>
      </c>
      <c r="M1383" t="s">
        <v>36</v>
      </c>
      <c r="N1383" t="s">
        <v>41</v>
      </c>
      <c r="O1383">
        <f>Table2[[#This Row],[check_out_date]]-Table2[[#This Row],[check_in_date]]</f>
        <v>7</v>
      </c>
      <c r="P1383">
        <f>Table2[[#This Row],[num_adults]]+Table2[[#This Row],[num_children]]</f>
        <v>2</v>
      </c>
      <c r="Q1383" s="3">
        <f>IF(OR(Table2[[#This Row],[booking_status]]="confirmed",Table2[[#This Row],[booking_status]]="checked-out"),Table2[[#This Row],[room_rate_per_night]]*Table2[[#This Row],[Num_Nights]],0)</f>
        <v>707.35</v>
      </c>
      <c r="R1383" t="str" cm="1">
        <f t="array" ref="R1383">IFERROR(_xlfn.IFS(Table2[[#This Row],[booking_status]]="confirmed","Expected",Table2[[#This Row],[booking_status]]="checked-out","Actual"),"No Revenue")</f>
        <v>Actual</v>
      </c>
      <c r="S1383" s="4">
        <f>Table2[[#This Row],[Revenue_Amount]]/Table2[[#This Row],[Num_Nights]]</f>
        <v>101.05</v>
      </c>
    </row>
    <row r="1384" spans="1:19" x14ac:dyDescent="0.3">
      <c r="A1384">
        <v>1383</v>
      </c>
      <c r="B1384" t="s">
        <v>50</v>
      </c>
      <c r="C1384" s="9">
        <v>45136</v>
      </c>
      <c r="D1384" s="9">
        <v>45145</v>
      </c>
      <c r="E1384" s="10">
        <v>45122</v>
      </c>
      <c r="F1384" t="s">
        <v>18</v>
      </c>
      <c r="G1384">
        <v>344.19</v>
      </c>
      <c r="H1384">
        <v>1</v>
      </c>
      <c r="I1384">
        <v>2</v>
      </c>
      <c r="J1384" t="s">
        <v>19</v>
      </c>
      <c r="K1384" t="s">
        <v>20</v>
      </c>
      <c r="L1384" t="s">
        <v>21</v>
      </c>
      <c r="M1384" t="s">
        <v>36</v>
      </c>
      <c r="N1384" t="s">
        <v>95</v>
      </c>
      <c r="O1384">
        <f>Table2[[#This Row],[check_out_date]]-Table2[[#This Row],[check_in_date]]</f>
        <v>9</v>
      </c>
      <c r="P1384">
        <f>Table2[[#This Row],[num_adults]]+Table2[[#This Row],[num_children]]</f>
        <v>3</v>
      </c>
      <c r="Q1384" s="3">
        <f>IF(OR(Table2[[#This Row],[booking_status]]="confirmed",Table2[[#This Row],[booking_status]]="checked-out"),Table2[[#This Row],[room_rate_per_night]]*Table2[[#This Row],[Num_Nights]],0)</f>
        <v>3097.71</v>
      </c>
      <c r="R1384" t="str" cm="1">
        <f t="array" ref="R1384">IFERROR(_xlfn.IFS(Table2[[#This Row],[booking_status]]="confirmed","Expected",Table2[[#This Row],[booking_status]]="checked-out","Actual"),"No Revenue")</f>
        <v>Expected</v>
      </c>
      <c r="S1384" s="4">
        <f>Table2[[#This Row],[Revenue_Amount]]/Table2[[#This Row],[Num_Nights]]</f>
        <v>344.19</v>
      </c>
    </row>
    <row r="1385" spans="1:19" hidden="1" x14ac:dyDescent="0.3">
      <c r="A1385">
        <v>1384</v>
      </c>
      <c r="B1385" t="s">
        <v>50</v>
      </c>
      <c r="C1385" s="9">
        <v>45290</v>
      </c>
      <c r="D1385" s="9">
        <v>45299</v>
      </c>
      <c r="E1385" s="10">
        <v>45237</v>
      </c>
      <c r="F1385" t="s">
        <v>49</v>
      </c>
      <c r="G1385">
        <v>119.39</v>
      </c>
      <c r="H1385">
        <v>1</v>
      </c>
      <c r="I1385">
        <v>0</v>
      </c>
      <c r="J1385" t="s">
        <v>35</v>
      </c>
      <c r="K1385" t="s">
        <v>20</v>
      </c>
      <c r="L1385" t="s">
        <v>21</v>
      </c>
      <c r="M1385" t="s">
        <v>22</v>
      </c>
      <c r="N1385" t="s">
        <v>41</v>
      </c>
      <c r="O1385">
        <f>Table2[[#This Row],[check_out_date]]-Table2[[#This Row],[check_in_date]]</f>
        <v>9</v>
      </c>
      <c r="P1385">
        <f>Table2[[#This Row],[num_adults]]+Table2[[#This Row],[num_children]]</f>
        <v>1</v>
      </c>
      <c r="Q1385" s="3">
        <f>IF(OR(Table2[[#This Row],[booking_status]]="confirmed",Table2[[#This Row],[booking_status]]="checked-out"),Table2[[#This Row],[room_rate_per_night]]*Table2[[#This Row],[Num_Nights]],0)</f>
        <v>1074.51</v>
      </c>
      <c r="R1385" t="str" cm="1">
        <f t="array" ref="R1385">IFERROR(_xlfn.IFS(Table2[[#This Row],[booking_status]]="confirmed","Expected",Table2[[#This Row],[booking_status]]="checked-out","Actual"),"No Revenue")</f>
        <v>Expected</v>
      </c>
      <c r="S1385" s="4">
        <f>Table2[[#This Row],[Revenue_Amount]]/Table2[[#This Row],[Num_Nights]]</f>
        <v>119.39</v>
      </c>
    </row>
    <row r="1386" spans="1:19" x14ac:dyDescent="0.3">
      <c r="A1386">
        <v>1385</v>
      </c>
      <c r="B1386" t="s">
        <v>14</v>
      </c>
      <c r="C1386" s="9">
        <v>45083</v>
      </c>
      <c r="D1386" s="9">
        <v>45086</v>
      </c>
      <c r="E1386" s="10">
        <v>45069</v>
      </c>
      <c r="F1386" t="s">
        <v>49</v>
      </c>
      <c r="G1386">
        <v>97.84</v>
      </c>
      <c r="H1386">
        <v>2</v>
      </c>
      <c r="I1386">
        <v>3</v>
      </c>
      <c r="J1386" t="s">
        <v>28</v>
      </c>
      <c r="K1386" t="s">
        <v>99</v>
      </c>
      <c r="L1386" t="s">
        <v>21</v>
      </c>
      <c r="M1386" t="s">
        <v>36</v>
      </c>
      <c r="N1386" t="s">
        <v>45</v>
      </c>
      <c r="O1386">
        <f>Table2[[#This Row],[check_out_date]]-Table2[[#This Row],[check_in_date]]</f>
        <v>3</v>
      </c>
      <c r="P1386">
        <f>Table2[[#This Row],[num_adults]]+Table2[[#This Row],[num_children]]</f>
        <v>5</v>
      </c>
      <c r="Q1386" s="3">
        <f>IF(OR(Table2[[#This Row],[booking_status]]="confirmed",Table2[[#This Row],[booking_status]]="checked-out"),Table2[[#This Row],[room_rate_per_night]]*Table2[[#This Row],[Num_Nights]],0)</f>
        <v>293.52</v>
      </c>
      <c r="R1386" t="str" cm="1">
        <f t="array" ref="R1386">IFERROR(_xlfn.IFS(Table2[[#This Row],[booking_status]]="confirmed","Expected",Table2[[#This Row],[booking_status]]="checked-out","Actual"),"No Revenue")</f>
        <v>Expected</v>
      </c>
      <c r="S1386" s="4">
        <f>Table2[[#This Row],[Revenue_Amount]]/Table2[[#This Row],[Num_Nights]]</f>
        <v>97.839999999999989</v>
      </c>
    </row>
    <row r="1387" spans="1:19" x14ac:dyDescent="0.3">
      <c r="A1387">
        <v>1386</v>
      </c>
      <c r="B1387" t="s">
        <v>37</v>
      </c>
      <c r="C1387" s="9">
        <v>45118</v>
      </c>
      <c r="D1387" s="9">
        <v>45126</v>
      </c>
      <c r="E1387" s="10">
        <v>45074</v>
      </c>
      <c r="F1387" t="s">
        <v>27</v>
      </c>
      <c r="G1387">
        <v>207.7</v>
      </c>
      <c r="H1387">
        <v>2</v>
      </c>
      <c r="I1387">
        <v>0</v>
      </c>
      <c r="J1387" t="s">
        <v>28</v>
      </c>
      <c r="K1387" t="s">
        <v>66</v>
      </c>
      <c r="L1387" t="s">
        <v>56</v>
      </c>
      <c r="M1387" t="s">
        <v>22</v>
      </c>
      <c r="N1387" t="s">
        <v>23</v>
      </c>
      <c r="O1387">
        <f>Table2[[#This Row],[check_out_date]]-Table2[[#This Row],[check_in_date]]</f>
        <v>8</v>
      </c>
      <c r="P1387">
        <f>Table2[[#This Row],[num_adults]]+Table2[[#This Row],[num_children]]</f>
        <v>2</v>
      </c>
      <c r="Q1387" s="3">
        <f>IF(OR(Table2[[#This Row],[booking_status]]="confirmed",Table2[[#This Row],[booking_status]]="checked-out"),Table2[[#This Row],[room_rate_per_night]]*Table2[[#This Row],[Num_Nights]],0)</f>
        <v>1661.6</v>
      </c>
      <c r="R1387" t="str" cm="1">
        <f t="array" ref="R1387">IFERROR(_xlfn.IFS(Table2[[#This Row],[booking_status]]="confirmed","Expected",Table2[[#This Row],[booking_status]]="checked-out","Actual"),"No Revenue")</f>
        <v>Actual</v>
      </c>
      <c r="S1387" s="4">
        <f>Table2[[#This Row],[Revenue_Amount]]/Table2[[#This Row],[Num_Nights]]</f>
        <v>207.7</v>
      </c>
    </row>
    <row r="1388" spans="1:19" hidden="1" x14ac:dyDescent="0.3">
      <c r="A1388">
        <v>1387</v>
      </c>
      <c r="B1388" t="s">
        <v>31</v>
      </c>
      <c r="C1388" s="9">
        <v>45277</v>
      </c>
      <c r="D1388" s="9">
        <v>45283</v>
      </c>
      <c r="E1388" s="10">
        <v>45268</v>
      </c>
      <c r="F1388" t="s">
        <v>49</v>
      </c>
      <c r="G1388">
        <v>58.73</v>
      </c>
      <c r="H1388">
        <v>1</v>
      </c>
      <c r="I1388">
        <v>1</v>
      </c>
      <c r="J1388" t="s">
        <v>35</v>
      </c>
      <c r="K1388" t="s">
        <v>20</v>
      </c>
      <c r="L1388" t="s">
        <v>21</v>
      </c>
      <c r="M1388" t="s">
        <v>36</v>
      </c>
      <c r="N1388" t="s">
        <v>41</v>
      </c>
      <c r="O1388">
        <f>Table2[[#This Row],[check_out_date]]-Table2[[#This Row],[check_in_date]]</f>
        <v>6</v>
      </c>
      <c r="P1388">
        <f>Table2[[#This Row],[num_adults]]+Table2[[#This Row],[num_children]]</f>
        <v>2</v>
      </c>
      <c r="Q1388" s="3">
        <f>IF(OR(Table2[[#This Row],[booking_status]]="confirmed",Table2[[#This Row],[booking_status]]="checked-out"),Table2[[#This Row],[room_rate_per_night]]*Table2[[#This Row],[Num_Nights]],0)</f>
        <v>352.38</v>
      </c>
      <c r="R1388" t="str" cm="1">
        <f t="array" ref="R1388">IFERROR(_xlfn.IFS(Table2[[#This Row],[booking_status]]="confirmed","Expected",Table2[[#This Row],[booking_status]]="checked-out","Actual"),"No Revenue")</f>
        <v>Expected</v>
      </c>
      <c r="S1388" s="4">
        <f>Table2[[#This Row],[Revenue_Amount]]/Table2[[#This Row],[Num_Nights]]</f>
        <v>58.73</v>
      </c>
    </row>
    <row r="1389" spans="1:19" x14ac:dyDescent="0.3">
      <c r="A1389">
        <v>1388</v>
      </c>
      <c r="B1389" t="s">
        <v>14</v>
      </c>
      <c r="C1389" s="9">
        <v>45274</v>
      </c>
      <c r="D1389" s="9">
        <v>45279</v>
      </c>
      <c r="E1389" s="10">
        <v>45240</v>
      </c>
      <c r="F1389" t="s">
        <v>27</v>
      </c>
      <c r="G1389">
        <v>126.9</v>
      </c>
      <c r="H1389">
        <v>2</v>
      </c>
      <c r="I1389">
        <v>0</v>
      </c>
      <c r="J1389" t="s">
        <v>94</v>
      </c>
      <c r="K1389" t="s">
        <v>99</v>
      </c>
      <c r="L1389" t="s">
        <v>56</v>
      </c>
      <c r="M1389" t="s">
        <v>36</v>
      </c>
      <c r="N1389" t="s">
        <v>23</v>
      </c>
      <c r="O1389">
        <f>Table2[[#This Row],[check_out_date]]-Table2[[#This Row],[check_in_date]]</f>
        <v>5</v>
      </c>
      <c r="P1389">
        <f>Table2[[#This Row],[num_adults]]+Table2[[#This Row],[num_children]]</f>
        <v>2</v>
      </c>
      <c r="Q1389" s="3">
        <f>IF(OR(Table2[[#This Row],[booking_status]]="confirmed",Table2[[#This Row],[booking_status]]="checked-out"),Table2[[#This Row],[room_rate_per_night]]*Table2[[#This Row],[Num_Nights]],0)</f>
        <v>634.5</v>
      </c>
      <c r="R1389" t="str" cm="1">
        <f t="array" ref="R1389">IFERROR(_xlfn.IFS(Table2[[#This Row],[booking_status]]="confirmed","Expected",Table2[[#This Row],[booking_status]]="checked-out","Actual"),"No Revenue")</f>
        <v>Actual</v>
      </c>
      <c r="S1389" s="4">
        <f>Table2[[#This Row],[Revenue_Amount]]/Table2[[#This Row],[Num_Nights]]</f>
        <v>126.9</v>
      </c>
    </row>
    <row r="1390" spans="1:19" x14ac:dyDescent="0.3">
      <c r="A1390">
        <v>1389</v>
      </c>
      <c r="B1390" t="s">
        <v>31</v>
      </c>
      <c r="C1390" s="9">
        <v>45248</v>
      </c>
      <c r="D1390" s="9">
        <v>45251</v>
      </c>
      <c r="E1390" s="10">
        <v>45225</v>
      </c>
      <c r="F1390" t="s">
        <v>27</v>
      </c>
      <c r="G1390">
        <v>97.63</v>
      </c>
      <c r="H1390">
        <v>1</v>
      </c>
      <c r="I1390">
        <v>0</v>
      </c>
      <c r="J1390" t="s">
        <v>55</v>
      </c>
      <c r="K1390" t="s">
        <v>44</v>
      </c>
      <c r="L1390" t="s">
        <v>60</v>
      </c>
      <c r="M1390" t="s">
        <v>36</v>
      </c>
      <c r="N1390" t="s">
        <v>41</v>
      </c>
      <c r="O1390">
        <f>Table2[[#This Row],[check_out_date]]-Table2[[#This Row],[check_in_date]]</f>
        <v>3</v>
      </c>
      <c r="P1390">
        <f>Table2[[#This Row],[num_adults]]+Table2[[#This Row],[num_children]]</f>
        <v>1</v>
      </c>
      <c r="Q1390" s="3">
        <f>IF(OR(Table2[[#This Row],[booking_status]]="confirmed",Table2[[#This Row],[booking_status]]="checked-out"),Table2[[#This Row],[room_rate_per_night]]*Table2[[#This Row],[Num_Nights]],0)</f>
        <v>0</v>
      </c>
      <c r="R1390" t="str" cm="1">
        <f t="array" ref="R1390">IFERROR(_xlfn.IFS(Table2[[#This Row],[booking_status]]="confirmed","Expected",Table2[[#This Row],[booking_status]]="checked-out","Actual"),"No Revenue")</f>
        <v>No Revenue</v>
      </c>
      <c r="S1390" s="4">
        <f>Table2[[#This Row],[Revenue_Amount]]/Table2[[#This Row],[Num_Nights]]</f>
        <v>0</v>
      </c>
    </row>
    <row r="1391" spans="1:19" x14ac:dyDescent="0.3">
      <c r="A1391">
        <v>1390</v>
      </c>
      <c r="B1391" t="s">
        <v>37</v>
      </c>
      <c r="C1391" s="9">
        <v>44994</v>
      </c>
      <c r="D1391" s="9">
        <v>45000</v>
      </c>
      <c r="E1391" s="10">
        <v>44953</v>
      </c>
      <c r="F1391" t="s">
        <v>18</v>
      </c>
      <c r="G1391">
        <v>282.86</v>
      </c>
      <c r="H1391">
        <v>3</v>
      </c>
      <c r="I1391">
        <v>0</v>
      </c>
      <c r="J1391" t="s">
        <v>55</v>
      </c>
      <c r="K1391" t="s">
        <v>29</v>
      </c>
      <c r="L1391" t="s">
        <v>21</v>
      </c>
      <c r="M1391" t="s">
        <v>36</v>
      </c>
      <c r="N1391" t="s">
        <v>45</v>
      </c>
      <c r="O1391">
        <f>Table2[[#This Row],[check_out_date]]-Table2[[#This Row],[check_in_date]]</f>
        <v>6</v>
      </c>
      <c r="P1391">
        <f>Table2[[#This Row],[num_adults]]+Table2[[#This Row],[num_children]]</f>
        <v>3</v>
      </c>
      <c r="Q1391" s="3">
        <f>IF(OR(Table2[[#This Row],[booking_status]]="confirmed",Table2[[#This Row],[booking_status]]="checked-out"),Table2[[#This Row],[room_rate_per_night]]*Table2[[#This Row],[Num_Nights]],0)</f>
        <v>1697.16</v>
      </c>
      <c r="R1391" t="str" cm="1">
        <f t="array" ref="R1391">IFERROR(_xlfn.IFS(Table2[[#This Row],[booking_status]]="confirmed","Expected",Table2[[#This Row],[booking_status]]="checked-out","Actual"),"No Revenue")</f>
        <v>Expected</v>
      </c>
      <c r="S1391" s="4">
        <f>Table2[[#This Row],[Revenue_Amount]]/Table2[[#This Row],[Num_Nights]]</f>
        <v>282.86</v>
      </c>
    </row>
    <row r="1392" spans="1:19" hidden="1" x14ac:dyDescent="0.3">
      <c r="A1392">
        <v>1391</v>
      </c>
      <c r="B1392" t="s">
        <v>50</v>
      </c>
      <c r="C1392" s="9">
        <v>45096</v>
      </c>
      <c r="D1392" s="9">
        <v>45100</v>
      </c>
      <c r="E1392" s="10">
        <v>45016</v>
      </c>
      <c r="F1392" t="s">
        <v>27</v>
      </c>
      <c r="G1392">
        <v>176.37</v>
      </c>
      <c r="H1392">
        <v>1</v>
      </c>
      <c r="I1392">
        <v>0</v>
      </c>
      <c r="J1392" t="s">
        <v>35</v>
      </c>
      <c r="K1392" t="s">
        <v>29</v>
      </c>
      <c r="L1392" t="s">
        <v>21</v>
      </c>
      <c r="M1392" t="s">
        <v>36</v>
      </c>
      <c r="N1392" t="s">
        <v>41</v>
      </c>
      <c r="O1392">
        <f>Table2[[#This Row],[check_out_date]]-Table2[[#This Row],[check_in_date]]</f>
        <v>4</v>
      </c>
      <c r="P1392">
        <f>Table2[[#This Row],[num_adults]]+Table2[[#This Row],[num_children]]</f>
        <v>1</v>
      </c>
      <c r="Q1392" s="3">
        <f>IF(OR(Table2[[#This Row],[booking_status]]="confirmed",Table2[[#This Row],[booking_status]]="checked-out"),Table2[[#This Row],[room_rate_per_night]]*Table2[[#This Row],[Num_Nights]],0)</f>
        <v>705.48</v>
      </c>
      <c r="R1392" t="str" cm="1">
        <f t="array" ref="R1392">IFERROR(_xlfn.IFS(Table2[[#This Row],[booking_status]]="confirmed","Expected",Table2[[#This Row],[booking_status]]="checked-out","Actual"),"No Revenue")</f>
        <v>Expected</v>
      </c>
      <c r="S1392" s="4">
        <f>Table2[[#This Row],[Revenue_Amount]]/Table2[[#This Row],[Num_Nights]]</f>
        <v>176.37</v>
      </c>
    </row>
    <row r="1393" spans="1:19" hidden="1" x14ac:dyDescent="0.3">
      <c r="A1393">
        <v>1392</v>
      </c>
      <c r="B1393" t="s">
        <v>31</v>
      </c>
      <c r="C1393" s="9">
        <v>45066</v>
      </c>
      <c r="D1393" s="9">
        <v>45069</v>
      </c>
      <c r="E1393" s="10">
        <v>45009</v>
      </c>
      <c r="F1393" t="s">
        <v>49</v>
      </c>
      <c r="G1393">
        <v>86.07</v>
      </c>
      <c r="H1393">
        <v>3</v>
      </c>
      <c r="I1393">
        <v>2</v>
      </c>
      <c r="J1393" t="s">
        <v>35</v>
      </c>
      <c r="K1393" t="s">
        <v>20</v>
      </c>
      <c r="L1393" t="s">
        <v>21</v>
      </c>
      <c r="M1393" t="s">
        <v>22</v>
      </c>
      <c r="N1393" t="s">
        <v>45</v>
      </c>
      <c r="O1393">
        <f>Table2[[#This Row],[check_out_date]]-Table2[[#This Row],[check_in_date]]</f>
        <v>3</v>
      </c>
      <c r="P1393">
        <f>Table2[[#This Row],[num_adults]]+Table2[[#This Row],[num_children]]</f>
        <v>5</v>
      </c>
      <c r="Q1393" s="3">
        <f>IF(OR(Table2[[#This Row],[booking_status]]="confirmed",Table2[[#This Row],[booking_status]]="checked-out"),Table2[[#This Row],[room_rate_per_night]]*Table2[[#This Row],[Num_Nights]],0)</f>
        <v>258.20999999999998</v>
      </c>
      <c r="R1393" t="str" cm="1">
        <f t="array" ref="R1393">IFERROR(_xlfn.IFS(Table2[[#This Row],[booking_status]]="confirmed","Expected",Table2[[#This Row],[booking_status]]="checked-out","Actual"),"No Revenue")</f>
        <v>Expected</v>
      </c>
      <c r="S1393" s="4">
        <f>Table2[[#This Row],[Revenue_Amount]]/Table2[[#This Row],[Num_Nights]]</f>
        <v>86.07</v>
      </c>
    </row>
    <row r="1394" spans="1:19" x14ac:dyDescent="0.3">
      <c r="A1394">
        <v>1393</v>
      </c>
      <c r="B1394" t="s">
        <v>37</v>
      </c>
      <c r="C1394" s="9">
        <v>45128</v>
      </c>
      <c r="D1394" s="9">
        <v>45132</v>
      </c>
      <c r="E1394" s="10">
        <v>45107</v>
      </c>
      <c r="F1394" t="s">
        <v>54</v>
      </c>
      <c r="G1394">
        <v>364.99</v>
      </c>
      <c r="H1394">
        <v>2</v>
      </c>
      <c r="I1394">
        <v>0</v>
      </c>
      <c r="J1394" t="s">
        <v>28</v>
      </c>
      <c r="K1394" t="s">
        <v>20</v>
      </c>
      <c r="L1394" t="s">
        <v>56</v>
      </c>
      <c r="M1394" t="s">
        <v>22</v>
      </c>
      <c r="N1394" t="s">
        <v>23</v>
      </c>
      <c r="O1394">
        <f>Table2[[#This Row],[check_out_date]]-Table2[[#This Row],[check_in_date]]</f>
        <v>4</v>
      </c>
      <c r="P1394">
        <f>Table2[[#This Row],[num_adults]]+Table2[[#This Row],[num_children]]</f>
        <v>2</v>
      </c>
      <c r="Q1394" s="3">
        <f>IF(OR(Table2[[#This Row],[booking_status]]="confirmed",Table2[[#This Row],[booking_status]]="checked-out"),Table2[[#This Row],[room_rate_per_night]]*Table2[[#This Row],[Num_Nights]],0)</f>
        <v>1459.96</v>
      </c>
      <c r="R1394" t="str" cm="1">
        <f t="array" ref="R1394">IFERROR(_xlfn.IFS(Table2[[#This Row],[booking_status]]="confirmed","Expected",Table2[[#This Row],[booking_status]]="checked-out","Actual"),"No Revenue")</f>
        <v>Actual</v>
      </c>
      <c r="S1394" s="4">
        <f>Table2[[#This Row],[Revenue_Amount]]/Table2[[#This Row],[Num_Nights]]</f>
        <v>364.99</v>
      </c>
    </row>
    <row r="1395" spans="1:19" x14ac:dyDescent="0.3">
      <c r="A1395">
        <v>1394</v>
      </c>
      <c r="B1395" t="s">
        <v>37</v>
      </c>
      <c r="C1395" s="9">
        <v>45259</v>
      </c>
      <c r="D1395" s="9">
        <v>45270</v>
      </c>
      <c r="E1395" s="10">
        <v>45257</v>
      </c>
      <c r="F1395" t="s">
        <v>18</v>
      </c>
      <c r="G1395">
        <v>319.99</v>
      </c>
      <c r="H1395">
        <v>1</v>
      </c>
      <c r="I1395">
        <v>0</v>
      </c>
      <c r="J1395" t="s">
        <v>19</v>
      </c>
      <c r="K1395" t="s">
        <v>29</v>
      </c>
      <c r="L1395" t="s">
        <v>21</v>
      </c>
      <c r="M1395" t="s">
        <v>36</v>
      </c>
      <c r="N1395" t="s">
        <v>95</v>
      </c>
      <c r="O1395">
        <f>Table2[[#This Row],[check_out_date]]-Table2[[#This Row],[check_in_date]]</f>
        <v>11</v>
      </c>
      <c r="P1395">
        <f>Table2[[#This Row],[num_adults]]+Table2[[#This Row],[num_children]]</f>
        <v>1</v>
      </c>
      <c r="Q1395" s="3">
        <f>IF(OR(Table2[[#This Row],[booking_status]]="confirmed",Table2[[#This Row],[booking_status]]="checked-out"),Table2[[#This Row],[room_rate_per_night]]*Table2[[#This Row],[Num_Nights]],0)</f>
        <v>3519.8900000000003</v>
      </c>
      <c r="R1395" t="str" cm="1">
        <f t="array" ref="R1395">IFERROR(_xlfn.IFS(Table2[[#This Row],[booking_status]]="confirmed","Expected",Table2[[#This Row],[booking_status]]="checked-out","Actual"),"No Revenue")</f>
        <v>Expected</v>
      </c>
      <c r="S1395" s="4">
        <f>Table2[[#This Row],[Revenue_Amount]]/Table2[[#This Row],[Num_Nights]]</f>
        <v>319.99</v>
      </c>
    </row>
    <row r="1396" spans="1:19" x14ac:dyDescent="0.3">
      <c r="A1396">
        <v>1395</v>
      </c>
      <c r="B1396" t="s">
        <v>31</v>
      </c>
      <c r="C1396" s="9">
        <v>44944</v>
      </c>
      <c r="D1396" s="9">
        <v>44949</v>
      </c>
      <c r="E1396" s="10">
        <v>44931</v>
      </c>
      <c r="F1396" t="s">
        <v>27</v>
      </c>
      <c r="G1396">
        <v>98.45</v>
      </c>
      <c r="H1396">
        <v>1</v>
      </c>
      <c r="I1396">
        <v>0</v>
      </c>
      <c r="J1396" t="s">
        <v>55</v>
      </c>
      <c r="K1396" t="s">
        <v>44</v>
      </c>
      <c r="L1396" t="s">
        <v>21</v>
      </c>
      <c r="M1396" t="s">
        <v>36</v>
      </c>
      <c r="N1396" t="s">
        <v>41</v>
      </c>
      <c r="O1396">
        <f>Table2[[#This Row],[check_out_date]]-Table2[[#This Row],[check_in_date]]</f>
        <v>5</v>
      </c>
      <c r="P1396">
        <f>Table2[[#This Row],[num_adults]]+Table2[[#This Row],[num_children]]</f>
        <v>1</v>
      </c>
      <c r="Q1396" s="3">
        <f>IF(OR(Table2[[#This Row],[booking_status]]="confirmed",Table2[[#This Row],[booking_status]]="checked-out"),Table2[[#This Row],[room_rate_per_night]]*Table2[[#This Row],[Num_Nights]],0)</f>
        <v>492.25</v>
      </c>
      <c r="R1396" t="str" cm="1">
        <f t="array" ref="R1396">IFERROR(_xlfn.IFS(Table2[[#This Row],[booking_status]]="confirmed","Expected",Table2[[#This Row],[booking_status]]="checked-out","Actual"),"No Revenue")</f>
        <v>Expected</v>
      </c>
      <c r="S1396" s="4">
        <f>Table2[[#This Row],[Revenue_Amount]]/Table2[[#This Row],[Num_Nights]]</f>
        <v>98.45</v>
      </c>
    </row>
    <row r="1397" spans="1:19" x14ac:dyDescent="0.3">
      <c r="A1397">
        <v>1396</v>
      </c>
      <c r="B1397" t="s">
        <v>50</v>
      </c>
      <c r="C1397" s="9">
        <v>45099</v>
      </c>
      <c r="D1397" s="9">
        <v>45104</v>
      </c>
      <c r="E1397" s="10">
        <v>45046</v>
      </c>
      <c r="F1397" t="s">
        <v>49</v>
      </c>
      <c r="G1397">
        <v>155.77000000000001</v>
      </c>
      <c r="H1397">
        <v>4</v>
      </c>
      <c r="I1397">
        <v>0</v>
      </c>
      <c r="J1397" t="s">
        <v>19</v>
      </c>
      <c r="K1397" t="s">
        <v>99</v>
      </c>
      <c r="L1397" t="s">
        <v>21</v>
      </c>
      <c r="M1397" t="s">
        <v>36</v>
      </c>
      <c r="N1397" t="s">
        <v>41</v>
      </c>
      <c r="O1397">
        <f>Table2[[#This Row],[check_out_date]]-Table2[[#This Row],[check_in_date]]</f>
        <v>5</v>
      </c>
      <c r="P1397">
        <f>Table2[[#This Row],[num_adults]]+Table2[[#This Row],[num_children]]</f>
        <v>4</v>
      </c>
      <c r="Q1397" s="3">
        <f>IF(OR(Table2[[#This Row],[booking_status]]="confirmed",Table2[[#This Row],[booking_status]]="checked-out"),Table2[[#This Row],[room_rate_per_night]]*Table2[[#This Row],[Num_Nights]],0)</f>
        <v>778.85</v>
      </c>
      <c r="R1397" t="str" cm="1">
        <f t="array" ref="R1397">IFERROR(_xlfn.IFS(Table2[[#This Row],[booking_status]]="confirmed","Expected",Table2[[#This Row],[booking_status]]="checked-out","Actual"),"No Revenue")</f>
        <v>Expected</v>
      </c>
      <c r="S1397" s="4">
        <f>Table2[[#This Row],[Revenue_Amount]]/Table2[[#This Row],[Num_Nights]]</f>
        <v>155.77000000000001</v>
      </c>
    </row>
    <row r="1398" spans="1:19" hidden="1" x14ac:dyDescent="0.3">
      <c r="A1398">
        <v>1397</v>
      </c>
      <c r="B1398" t="s">
        <v>31</v>
      </c>
      <c r="C1398" s="9">
        <v>45047</v>
      </c>
      <c r="D1398" s="9">
        <v>45050</v>
      </c>
      <c r="E1398" s="10">
        <v>45041</v>
      </c>
      <c r="F1398" t="s">
        <v>18</v>
      </c>
      <c r="G1398">
        <v>223.89</v>
      </c>
      <c r="H1398">
        <v>2</v>
      </c>
      <c r="I1398">
        <v>0</v>
      </c>
      <c r="J1398" t="s">
        <v>35</v>
      </c>
      <c r="K1398" t="s">
        <v>44</v>
      </c>
      <c r="L1398" t="s">
        <v>21</v>
      </c>
      <c r="M1398" t="s">
        <v>22</v>
      </c>
      <c r="N1398" t="s">
        <v>95</v>
      </c>
      <c r="O1398">
        <f>Table2[[#This Row],[check_out_date]]-Table2[[#This Row],[check_in_date]]</f>
        <v>3</v>
      </c>
      <c r="P1398">
        <f>Table2[[#This Row],[num_adults]]+Table2[[#This Row],[num_children]]</f>
        <v>2</v>
      </c>
      <c r="Q1398" s="3">
        <f>IF(OR(Table2[[#This Row],[booking_status]]="confirmed",Table2[[#This Row],[booking_status]]="checked-out"),Table2[[#This Row],[room_rate_per_night]]*Table2[[#This Row],[Num_Nights]],0)</f>
        <v>671.67</v>
      </c>
      <c r="R1398" t="str" cm="1">
        <f t="array" ref="R1398">IFERROR(_xlfn.IFS(Table2[[#This Row],[booking_status]]="confirmed","Expected",Table2[[#This Row],[booking_status]]="checked-out","Actual"),"No Revenue")</f>
        <v>Expected</v>
      </c>
      <c r="S1398" s="4">
        <f>Table2[[#This Row],[Revenue_Amount]]/Table2[[#This Row],[Num_Nights]]</f>
        <v>223.89</v>
      </c>
    </row>
    <row r="1399" spans="1:19" x14ac:dyDescent="0.3">
      <c r="A1399">
        <v>1398</v>
      </c>
      <c r="B1399" t="s">
        <v>14</v>
      </c>
      <c r="C1399" s="9">
        <v>45273</v>
      </c>
      <c r="D1399" s="9">
        <v>45279</v>
      </c>
      <c r="E1399" s="10">
        <v>45255</v>
      </c>
      <c r="F1399" t="s">
        <v>18</v>
      </c>
      <c r="G1399">
        <v>277.24</v>
      </c>
      <c r="H1399">
        <v>2</v>
      </c>
      <c r="I1399">
        <v>2</v>
      </c>
      <c r="J1399" t="s">
        <v>28</v>
      </c>
      <c r="K1399" t="s">
        <v>29</v>
      </c>
      <c r="L1399" t="s">
        <v>60</v>
      </c>
      <c r="M1399" t="s">
        <v>36</v>
      </c>
      <c r="N1399" t="s">
        <v>41</v>
      </c>
      <c r="O1399">
        <f>Table2[[#This Row],[check_out_date]]-Table2[[#This Row],[check_in_date]]</f>
        <v>6</v>
      </c>
      <c r="P1399">
        <f>Table2[[#This Row],[num_adults]]+Table2[[#This Row],[num_children]]</f>
        <v>4</v>
      </c>
      <c r="Q1399" s="3">
        <f>IF(OR(Table2[[#This Row],[booking_status]]="confirmed",Table2[[#This Row],[booking_status]]="checked-out"),Table2[[#This Row],[room_rate_per_night]]*Table2[[#This Row],[Num_Nights]],0)</f>
        <v>0</v>
      </c>
      <c r="R1399" t="str" cm="1">
        <f t="array" ref="R1399">IFERROR(_xlfn.IFS(Table2[[#This Row],[booking_status]]="confirmed","Expected",Table2[[#This Row],[booking_status]]="checked-out","Actual"),"No Revenue")</f>
        <v>No Revenue</v>
      </c>
      <c r="S1399" s="4">
        <f>Table2[[#This Row],[Revenue_Amount]]/Table2[[#This Row],[Num_Nights]]</f>
        <v>0</v>
      </c>
    </row>
    <row r="1400" spans="1:19" hidden="1" x14ac:dyDescent="0.3">
      <c r="A1400">
        <v>1399</v>
      </c>
      <c r="B1400" t="s">
        <v>14</v>
      </c>
      <c r="C1400" s="9">
        <v>45170</v>
      </c>
      <c r="D1400" s="9">
        <v>45175</v>
      </c>
      <c r="E1400" s="10">
        <v>45130</v>
      </c>
      <c r="F1400" t="s">
        <v>27</v>
      </c>
      <c r="G1400">
        <v>157.85</v>
      </c>
      <c r="H1400">
        <v>1</v>
      </c>
      <c r="I1400">
        <v>0</v>
      </c>
      <c r="J1400" t="s">
        <v>35</v>
      </c>
      <c r="K1400" t="s">
        <v>29</v>
      </c>
      <c r="L1400" t="s">
        <v>21</v>
      </c>
      <c r="M1400" t="s">
        <v>36</v>
      </c>
      <c r="N1400" t="s">
        <v>41</v>
      </c>
      <c r="O1400">
        <f>Table2[[#This Row],[check_out_date]]-Table2[[#This Row],[check_in_date]]</f>
        <v>5</v>
      </c>
      <c r="P1400">
        <f>Table2[[#This Row],[num_adults]]+Table2[[#This Row],[num_children]]</f>
        <v>1</v>
      </c>
      <c r="Q1400" s="3">
        <f>IF(OR(Table2[[#This Row],[booking_status]]="confirmed",Table2[[#This Row],[booking_status]]="checked-out"),Table2[[#This Row],[room_rate_per_night]]*Table2[[#This Row],[Num_Nights]],0)</f>
        <v>789.25</v>
      </c>
      <c r="R1400" t="str" cm="1">
        <f t="array" ref="R1400">IFERROR(_xlfn.IFS(Table2[[#This Row],[booking_status]]="confirmed","Expected",Table2[[#This Row],[booking_status]]="checked-out","Actual"),"No Revenue")</f>
        <v>Expected</v>
      </c>
      <c r="S1400" s="4">
        <f>Table2[[#This Row],[Revenue_Amount]]/Table2[[#This Row],[Num_Nights]]</f>
        <v>157.85</v>
      </c>
    </row>
    <row r="1401" spans="1:19" x14ac:dyDescent="0.3">
      <c r="A1401">
        <v>1400</v>
      </c>
      <c r="B1401" t="s">
        <v>14</v>
      </c>
      <c r="C1401" s="9">
        <v>45026</v>
      </c>
      <c r="D1401" s="9">
        <v>45037</v>
      </c>
      <c r="E1401" s="10">
        <v>45007</v>
      </c>
      <c r="F1401" t="s">
        <v>27</v>
      </c>
      <c r="G1401">
        <v>184.43</v>
      </c>
      <c r="H1401">
        <v>2</v>
      </c>
      <c r="I1401">
        <v>0</v>
      </c>
      <c r="J1401" t="s">
        <v>28</v>
      </c>
      <c r="K1401" t="s">
        <v>29</v>
      </c>
      <c r="L1401" t="s">
        <v>60</v>
      </c>
      <c r="M1401" t="s">
        <v>36</v>
      </c>
      <c r="N1401" t="s">
        <v>45</v>
      </c>
      <c r="O1401">
        <f>Table2[[#This Row],[check_out_date]]-Table2[[#This Row],[check_in_date]]</f>
        <v>11</v>
      </c>
      <c r="P1401">
        <f>Table2[[#This Row],[num_adults]]+Table2[[#This Row],[num_children]]</f>
        <v>2</v>
      </c>
      <c r="Q1401" s="3">
        <f>IF(OR(Table2[[#This Row],[booking_status]]="confirmed",Table2[[#This Row],[booking_status]]="checked-out"),Table2[[#This Row],[room_rate_per_night]]*Table2[[#This Row],[Num_Nights]],0)</f>
        <v>0</v>
      </c>
      <c r="R1401" t="str" cm="1">
        <f t="array" ref="R1401">IFERROR(_xlfn.IFS(Table2[[#This Row],[booking_status]]="confirmed","Expected",Table2[[#This Row],[booking_status]]="checked-out","Actual"),"No Revenue")</f>
        <v>No Revenue</v>
      </c>
      <c r="S1401" s="4">
        <f>Table2[[#This Row],[Revenue_Amount]]/Table2[[#This Row],[Num_Nights]]</f>
        <v>0</v>
      </c>
    </row>
    <row r="1402" spans="1:19" x14ac:dyDescent="0.3">
      <c r="A1402">
        <v>1401</v>
      </c>
      <c r="B1402" t="s">
        <v>14</v>
      </c>
      <c r="C1402" s="9">
        <v>45056</v>
      </c>
      <c r="D1402" s="9">
        <v>45060</v>
      </c>
      <c r="E1402" s="10">
        <v>44987</v>
      </c>
      <c r="F1402" t="s">
        <v>49</v>
      </c>
      <c r="G1402">
        <v>123.71</v>
      </c>
      <c r="H1402">
        <v>2</v>
      </c>
      <c r="I1402">
        <v>0</v>
      </c>
      <c r="J1402" t="s">
        <v>19</v>
      </c>
      <c r="K1402" t="s">
        <v>66</v>
      </c>
      <c r="L1402" t="s">
        <v>56</v>
      </c>
      <c r="M1402" t="s">
        <v>36</v>
      </c>
      <c r="N1402" t="s">
        <v>41</v>
      </c>
      <c r="O1402">
        <f>Table2[[#This Row],[check_out_date]]-Table2[[#This Row],[check_in_date]]</f>
        <v>4</v>
      </c>
      <c r="P1402">
        <f>Table2[[#This Row],[num_adults]]+Table2[[#This Row],[num_children]]</f>
        <v>2</v>
      </c>
      <c r="Q1402" s="3">
        <f>IF(OR(Table2[[#This Row],[booking_status]]="confirmed",Table2[[#This Row],[booking_status]]="checked-out"),Table2[[#This Row],[room_rate_per_night]]*Table2[[#This Row],[Num_Nights]],0)</f>
        <v>494.84</v>
      </c>
      <c r="R1402" t="str" cm="1">
        <f t="array" ref="R1402">IFERROR(_xlfn.IFS(Table2[[#This Row],[booking_status]]="confirmed","Expected",Table2[[#This Row],[booking_status]]="checked-out","Actual"),"No Revenue")</f>
        <v>Actual</v>
      </c>
      <c r="S1402" s="4">
        <f>Table2[[#This Row],[Revenue_Amount]]/Table2[[#This Row],[Num_Nights]]</f>
        <v>123.71</v>
      </c>
    </row>
    <row r="1403" spans="1:19" x14ac:dyDescent="0.3">
      <c r="A1403">
        <v>1402</v>
      </c>
      <c r="B1403" t="s">
        <v>14</v>
      </c>
      <c r="C1403" s="9">
        <v>45234</v>
      </c>
      <c r="D1403" s="9">
        <v>45238</v>
      </c>
      <c r="E1403" s="10">
        <v>45198</v>
      </c>
      <c r="F1403" t="s">
        <v>54</v>
      </c>
      <c r="G1403">
        <v>398.93</v>
      </c>
      <c r="H1403">
        <v>1</v>
      </c>
      <c r="I1403">
        <v>1</v>
      </c>
      <c r="J1403" t="s">
        <v>28</v>
      </c>
      <c r="K1403" t="s">
        <v>66</v>
      </c>
      <c r="L1403" t="s">
        <v>21</v>
      </c>
      <c r="M1403" t="s">
        <v>36</v>
      </c>
      <c r="N1403" t="s">
        <v>41</v>
      </c>
      <c r="O1403">
        <f>Table2[[#This Row],[check_out_date]]-Table2[[#This Row],[check_in_date]]</f>
        <v>4</v>
      </c>
      <c r="P1403">
        <f>Table2[[#This Row],[num_adults]]+Table2[[#This Row],[num_children]]</f>
        <v>2</v>
      </c>
      <c r="Q1403" s="3">
        <f>IF(OR(Table2[[#This Row],[booking_status]]="confirmed",Table2[[#This Row],[booking_status]]="checked-out"),Table2[[#This Row],[room_rate_per_night]]*Table2[[#This Row],[Num_Nights]],0)</f>
        <v>1595.72</v>
      </c>
      <c r="R1403" t="str" cm="1">
        <f t="array" ref="R1403">IFERROR(_xlfn.IFS(Table2[[#This Row],[booking_status]]="confirmed","Expected",Table2[[#This Row],[booking_status]]="checked-out","Actual"),"No Revenue")</f>
        <v>Expected</v>
      </c>
      <c r="S1403" s="4">
        <f>Table2[[#This Row],[Revenue_Amount]]/Table2[[#This Row],[Num_Nights]]</f>
        <v>398.93</v>
      </c>
    </row>
    <row r="1404" spans="1:19" x14ac:dyDescent="0.3">
      <c r="A1404">
        <v>1403</v>
      </c>
      <c r="B1404" t="s">
        <v>50</v>
      </c>
      <c r="C1404" s="9">
        <v>45180</v>
      </c>
      <c r="D1404" s="9">
        <v>45183</v>
      </c>
      <c r="E1404" s="10">
        <v>45158</v>
      </c>
      <c r="F1404" t="s">
        <v>49</v>
      </c>
      <c r="G1404">
        <v>86.77</v>
      </c>
      <c r="H1404">
        <v>3</v>
      </c>
      <c r="I1404">
        <v>0</v>
      </c>
      <c r="J1404" t="s">
        <v>28</v>
      </c>
      <c r="K1404" t="s">
        <v>20</v>
      </c>
      <c r="L1404" t="s">
        <v>21</v>
      </c>
      <c r="M1404" t="s">
        <v>22</v>
      </c>
      <c r="N1404" t="s">
        <v>41</v>
      </c>
      <c r="O1404">
        <f>Table2[[#This Row],[check_out_date]]-Table2[[#This Row],[check_in_date]]</f>
        <v>3</v>
      </c>
      <c r="P1404">
        <f>Table2[[#This Row],[num_adults]]+Table2[[#This Row],[num_children]]</f>
        <v>3</v>
      </c>
      <c r="Q1404" s="3">
        <f>IF(OR(Table2[[#This Row],[booking_status]]="confirmed",Table2[[#This Row],[booking_status]]="checked-out"),Table2[[#This Row],[room_rate_per_night]]*Table2[[#This Row],[Num_Nights]],0)</f>
        <v>260.31</v>
      </c>
      <c r="R1404" t="str" cm="1">
        <f t="array" ref="R1404">IFERROR(_xlfn.IFS(Table2[[#This Row],[booking_status]]="confirmed","Expected",Table2[[#This Row],[booking_status]]="checked-out","Actual"),"No Revenue")</f>
        <v>Expected</v>
      </c>
      <c r="S1404" s="4">
        <f>Table2[[#This Row],[Revenue_Amount]]/Table2[[#This Row],[Num_Nights]]</f>
        <v>86.77</v>
      </c>
    </row>
    <row r="1405" spans="1:19" x14ac:dyDescent="0.3">
      <c r="A1405">
        <v>1404</v>
      </c>
      <c r="B1405" t="s">
        <v>37</v>
      </c>
      <c r="C1405" s="9">
        <v>45058</v>
      </c>
      <c r="D1405" s="9">
        <v>45061</v>
      </c>
      <c r="E1405" s="10">
        <v>45044</v>
      </c>
      <c r="F1405" t="s">
        <v>49</v>
      </c>
      <c r="G1405">
        <v>89.06</v>
      </c>
      <c r="H1405">
        <v>1</v>
      </c>
      <c r="I1405">
        <v>0</v>
      </c>
      <c r="J1405" t="s">
        <v>28</v>
      </c>
      <c r="K1405" t="s">
        <v>20</v>
      </c>
      <c r="L1405" t="s">
        <v>56</v>
      </c>
      <c r="M1405" t="s">
        <v>36</v>
      </c>
      <c r="N1405" t="s">
        <v>41</v>
      </c>
      <c r="O1405">
        <f>Table2[[#This Row],[check_out_date]]-Table2[[#This Row],[check_in_date]]</f>
        <v>3</v>
      </c>
      <c r="P1405">
        <f>Table2[[#This Row],[num_adults]]+Table2[[#This Row],[num_children]]</f>
        <v>1</v>
      </c>
      <c r="Q1405" s="3">
        <f>IF(OR(Table2[[#This Row],[booking_status]]="confirmed",Table2[[#This Row],[booking_status]]="checked-out"),Table2[[#This Row],[room_rate_per_night]]*Table2[[#This Row],[Num_Nights]],0)</f>
        <v>267.18</v>
      </c>
      <c r="R1405" t="str" cm="1">
        <f t="array" ref="R1405">IFERROR(_xlfn.IFS(Table2[[#This Row],[booking_status]]="confirmed","Expected",Table2[[#This Row],[booking_status]]="checked-out","Actual"),"No Revenue")</f>
        <v>Actual</v>
      </c>
      <c r="S1405" s="4">
        <f>Table2[[#This Row],[Revenue_Amount]]/Table2[[#This Row],[Num_Nights]]</f>
        <v>89.06</v>
      </c>
    </row>
    <row r="1406" spans="1:19" x14ac:dyDescent="0.3">
      <c r="A1406">
        <v>1405</v>
      </c>
      <c r="B1406" t="s">
        <v>14</v>
      </c>
      <c r="C1406" s="9">
        <v>45204</v>
      </c>
      <c r="D1406" s="9">
        <v>45209</v>
      </c>
      <c r="E1406" s="10">
        <v>45166</v>
      </c>
      <c r="F1406" t="s">
        <v>27</v>
      </c>
      <c r="G1406">
        <v>124.36</v>
      </c>
      <c r="H1406">
        <v>2</v>
      </c>
      <c r="I1406">
        <v>1</v>
      </c>
      <c r="J1406" t="s">
        <v>55</v>
      </c>
      <c r="K1406" t="s">
        <v>44</v>
      </c>
      <c r="L1406" t="s">
        <v>21</v>
      </c>
      <c r="M1406" t="s">
        <v>36</v>
      </c>
      <c r="N1406" t="s">
        <v>23</v>
      </c>
      <c r="O1406">
        <f>Table2[[#This Row],[check_out_date]]-Table2[[#This Row],[check_in_date]]</f>
        <v>5</v>
      </c>
      <c r="P1406">
        <f>Table2[[#This Row],[num_adults]]+Table2[[#This Row],[num_children]]</f>
        <v>3</v>
      </c>
      <c r="Q1406" s="3">
        <f>IF(OR(Table2[[#This Row],[booking_status]]="confirmed",Table2[[#This Row],[booking_status]]="checked-out"),Table2[[#This Row],[room_rate_per_night]]*Table2[[#This Row],[Num_Nights]],0)</f>
        <v>621.79999999999995</v>
      </c>
      <c r="R1406" t="str" cm="1">
        <f t="array" ref="R1406">IFERROR(_xlfn.IFS(Table2[[#This Row],[booking_status]]="confirmed","Expected",Table2[[#This Row],[booking_status]]="checked-out","Actual"),"No Revenue")</f>
        <v>Expected</v>
      </c>
      <c r="S1406" s="4">
        <f>Table2[[#This Row],[Revenue_Amount]]/Table2[[#This Row],[Num_Nights]]</f>
        <v>124.35999999999999</v>
      </c>
    </row>
    <row r="1407" spans="1:19" x14ac:dyDescent="0.3">
      <c r="A1407">
        <v>1406</v>
      </c>
      <c r="B1407" t="s">
        <v>31</v>
      </c>
      <c r="C1407" s="9">
        <v>44976</v>
      </c>
      <c r="D1407" s="9">
        <v>44979</v>
      </c>
      <c r="E1407" s="10">
        <v>44935</v>
      </c>
      <c r="F1407" t="s">
        <v>49</v>
      </c>
      <c r="G1407">
        <v>108.13</v>
      </c>
      <c r="H1407">
        <v>1</v>
      </c>
      <c r="I1407">
        <v>0</v>
      </c>
      <c r="J1407" t="s">
        <v>55</v>
      </c>
      <c r="K1407" t="s">
        <v>29</v>
      </c>
      <c r="L1407" t="s">
        <v>21</v>
      </c>
      <c r="M1407" t="s">
        <v>22</v>
      </c>
      <c r="N1407" t="s">
        <v>41</v>
      </c>
      <c r="O1407">
        <f>Table2[[#This Row],[check_out_date]]-Table2[[#This Row],[check_in_date]]</f>
        <v>3</v>
      </c>
      <c r="P1407">
        <f>Table2[[#This Row],[num_adults]]+Table2[[#This Row],[num_children]]</f>
        <v>1</v>
      </c>
      <c r="Q1407" s="3">
        <f>IF(OR(Table2[[#This Row],[booking_status]]="confirmed",Table2[[#This Row],[booking_status]]="checked-out"),Table2[[#This Row],[room_rate_per_night]]*Table2[[#This Row],[Num_Nights]],0)</f>
        <v>324.39</v>
      </c>
      <c r="R1407" t="str" cm="1">
        <f t="array" ref="R1407">IFERROR(_xlfn.IFS(Table2[[#This Row],[booking_status]]="confirmed","Expected",Table2[[#This Row],[booking_status]]="checked-out","Actual"),"No Revenue")</f>
        <v>Expected</v>
      </c>
      <c r="S1407" s="4">
        <f>Table2[[#This Row],[Revenue_Amount]]/Table2[[#This Row],[Num_Nights]]</f>
        <v>108.13</v>
      </c>
    </row>
    <row r="1408" spans="1:19" x14ac:dyDescent="0.3">
      <c r="A1408">
        <v>1407</v>
      </c>
      <c r="B1408" t="s">
        <v>31</v>
      </c>
      <c r="C1408" s="9">
        <v>45048</v>
      </c>
      <c r="D1408" s="9">
        <v>45054</v>
      </c>
      <c r="E1408" s="10">
        <v>45017</v>
      </c>
      <c r="F1408" t="s">
        <v>49</v>
      </c>
      <c r="G1408">
        <v>59.84</v>
      </c>
      <c r="H1408">
        <v>2</v>
      </c>
      <c r="I1408">
        <v>0</v>
      </c>
      <c r="J1408" t="s">
        <v>19</v>
      </c>
      <c r="K1408" t="s">
        <v>66</v>
      </c>
      <c r="L1408" t="s">
        <v>60</v>
      </c>
      <c r="M1408" t="s">
        <v>36</v>
      </c>
      <c r="N1408" t="s">
        <v>41</v>
      </c>
      <c r="O1408">
        <f>Table2[[#This Row],[check_out_date]]-Table2[[#This Row],[check_in_date]]</f>
        <v>6</v>
      </c>
      <c r="P1408">
        <f>Table2[[#This Row],[num_adults]]+Table2[[#This Row],[num_children]]</f>
        <v>2</v>
      </c>
      <c r="Q1408" s="3">
        <f>IF(OR(Table2[[#This Row],[booking_status]]="confirmed",Table2[[#This Row],[booking_status]]="checked-out"),Table2[[#This Row],[room_rate_per_night]]*Table2[[#This Row],[Num_Nights]],0)</f>
        <v>0</v>
      </c>
      <c r="R1408" t="str" cm="1">
        <f t="array" ref="R1408">IFERROR(_xlfn.IFS(Table2[[#This Row],[booking_status]]="confirmed","Expected",Table2[[#This Row],[booking_status]]="checked-out","Actual"),"No Revenue")</f>
        <v>No Revenue</v>
      </c>
      <c r="S1408" s="4">
        <f>Table2[[#This Row],[Revenue_Amount]]/Table2[[#This Row],[Num_Nights]]</f>
        <v>0</v>
      </c>
    </row>
    <row r="1409" spans="1:19" x14ac:dyDescent="0.3">
      <c r="A1409">
        <v>1408</v>
      </c>
      <c r="B1409" t="s">
        <v>31</v>
      </c>
      <c r="C1409" s="9">
        <v>45094</v>
      </c>
      <c r="D1409" s="9">
        <v>45103</v>
      </c>
      <c r="E1409" s="10">
        <v>45048</v>
      </c>
      <c r="F1409" t="s">
        <v>49</v>
      </c>
      <c r="G1409">
        <v>103.74</v>
      </c>
      <c r="H1409">
        <v>2</v>
      </c>
      <c r="I1409">
        <v>0</v>
      </c>
      <c r="J1409" t="s">
        <v>28</v>
      </c>
      <c r="K1409" t="s">
        <v>44</v>
      </c>
      <c r="L1409" t="s">
        <v>21</v>
      </c>
      <c r="M1409" t="s">
        <v>36</v>
      </c>
      <c r="N1409" t="s">
        <v>45</v>
      </c>
      <c r="O1409">
        <f>Table2[[#This Row],[check_out_date]]-Table2[[#This Row],[check_in_date]]</f>
        <v>9</v>
      </c>
      <c r="P1409">
        <f>Table2[[#This Row],[num_adults]]+Table2[[#This Row],[num_children]]</f>
        <v>2</v>
      </c>
      <c r="Q1409" s="3">
        <f>IF(OR(Table2[[#This Row],[booking_status]]="confirmed",Table2[[#This Row],[booking_status]]="checked-out"),Table2[[#This Row],[room_rate_per_night]]*Table2[[#This Row],[Num_Nights]],0)</f>
        <v>933.66</v>
      </c>
      <c r="R1409" t="str" cm="1">
        <f t="array" ref="R1409">IFERROR(_xlfn.IFS(Table2[[#This Row],[booking_status]]="confirmed","Expected",Table2[[#This Row],[booking_status]]="checked-out","Actual"),"No Revenue")</f>
        <v>Expected</v>
      </c>
      <c r="S1409" s="4">
        <f>Table2[[#This Row],[Revenue_Amount]]/Table2[[#This Row],[Num_Nights]]</f>
        <v>103.74</v>
      </c>
    </row>
    <row r="1410" spans="1:19" hidden="1" x14ac:dyDescent="0.3">
      <c r="A1410">
        <v>1409</v>
      </c>
      <c r="B1410" t="s">
        <v>37</v>
      </c>
      <c r="C1410" s="9">
        <v>45140</v>
      </c>
      <c r="D1410" s="9">
        <v>45145</v>
      </c>
      <c r="E1410" s="10">
        <v>45120</v>
      </c>
      <c r="F1410" t="s">
        <v>49</v>
      </c>
      <c r="G1410">
        <v>79.05</v>
      </c>
      <c r="H1410">
        <v>1</v>
      </c>
      <c r="I1410">
        <v>0</v>
      </c>
      <c r="J1410" t="s">
        <v>35</v>
      </c>
      <c r="K1410" t="s">
        <v>99</v>
      </c>
      <c r="L1410" t="s">
        <v>21</v>
      </c>
      <c r="M1410" t="s">
        <v>36</v>
      </c>
      <c r="N1410" t="s">
        <v>95</v>
      </c>
      <c r="O1410">
        <f>Table2[[#This Row],[check_out_date]]-Table2[[#This Row],[check_in_date]]</f>
        <v>5</v>
      </c>
      <c r="P1410">
        <f>Table2[[#This Row],[num_adults]]+Table2[[#This Row],[num_children]]</f>
        <v>1</v>
      </c>
      <c r="Q1410" s="3">
        <f>IF(OR(Table2[[#This Row],[booking_status]]="confirmed",Table2[[#This Row],[booking_status]]="checked-out"),Table2[[#This Row],[room_rate_per_night]]*Table2[[#This Row],[Num_Nights]],0)</f>
        <v>395.25</v>
      </c>
      <c r="R1410" t="str" cm="1">
        <f t="array" ref="R1410">IFERROR(_xlfn.IFS(Table2[[#This Row],[booking_status]]="confirmed","Expected",Table2[[#This Row],[booking_status]]="checked-out","Actual"),"No Revenue")</f>
        <v>Expected</v>
      </c>
      <c r="S1410" s="4">
        <f>Table2[[#This Row],[Revenue_Amount]]/Table2[[#This Row],[Num_Nights]]</f>
        <v>79.05</v>
      </c>
    </row>
    <row r="1411" spans="1:19" x14ac:dyDescent="0.3">
      <c r="A1411">
        <v>1410</v>
      </c>
      <c r="B1411" t="s">
        <v>14</v>
      </c>
      <c r="C1411" s="9">
        <v>45274</v>
      </c>
      <c r="D1411" s="9">
        <v>45279</v>
      </c>
      <c r="E1411" s="10">
        <v>45206</v>
      </c>
      <c r="F1411" t="s">
        <v>18</v>
      </c>
      <c r="G1411">
        <v>222.39</v>
      </c>
      <c r="H1411">
        <v>2</v>
      </c>
      <c r="I1411">
        <v>0</v>
      </c>
      <c r="J1411" t="s">
        <v>55</v>
      </c>
      <c r="K1411" t="s">
        <v>99</v>
      </c>
      <c r="L1411" t="s">
        <v>21</v>
      </c>
      <c r="M1411" t="s">
        <v>36</v>
      </c>
      <c r="N1411" t="s">
        <v>41</v>
      </c>
      <c r="O1411">
        <f>Table2[[#This Row],[check_out_date]]-Table2[[#This Row],[check_in_date]]</f>
        <v>5</v>
      </c>
      <c r="P1411">
        <f>Table2[[#This Row],[num_adults]]+Table2[[#This Row],[num_children]]</f>
        <v>2</v>
      </c>
      <c r="Q1411" s="3">
        <f>IF(OR(Table2[[#This Row],[booking_status]]="confirmed",Table2[[#This Row],[booking_status]]="checked-out"),Table2[[#This Row],[room_rate_per_night]]*Table2[[#This Row],[Num_Nights]],0)</f>
        <v>1111.9499999999998</v>
      </c>
      <c r="R1411" t="str" cm="1">
        <f t="array" ref="R1411">IFERROR(_xlfn.IFS(Table2[[#This Row],[booking_status]]="confirmed","Expected",Table2[[#This Row],[booking_status]]="checked-out","Actual"),"No Revenue")</f>
        <v>Expected</v>
      </c>
      <c r="S1411" s="4">
        <f>Table2[[#This Row],[Revenue_Amount]]/Table2[[#This Row],[Num_Nights]]</f>
        <v>222.38999999999996</v>
      </c>
    </row>
    <row r="1412" spans="1:19" x14ac:dyDescent="0.3">
      <c r="A1412">
        <v>1411</v>
      </c>
      <c r="B1412" t="s">
        <v>31</v>
      </c>
      <c r="C1412" s="9">
        <v>45049</v>
      </c>
      <c r="D1412" s="9">
        <v>45051</v>
      </c>
      <c r="E1412" s="10">
        <v>45030</v>
      </c>
      <c r="F1412" t="s">
        <v>27</v>
      </c>
      <c r="G1412">
        <v>157.37</v>
      </c>
      <c r="H1412">
        <v>1</v>
      </c>
      <c r="I1412">
        <v>0</v>
      </c>
      <c r="J1412" t="s">
        <v>28</v>
      </c>
      <c r="K1412" t="s">
        <v>44</v>
      </c>
      <c r="L1412" t="s">
        <v>21</v>
      </c>
      <c r="M1412" t="s">
        <v>36</v>
      </c>
      <c r="N1412" t="s">
        <v>45</v>
      </c>
      <c r="O1412">
        <f>Table2[[#This Row],[check_out_date]]-Table2[[#This Row],[check_in_date]]</f>
        <v>2</v>
      </c>
      <c r="P1412">
        <f>Table2[[#This Row],[num_adults]]+Table2[[#This Row],[num_children]]</f>
        <v>1</v>
      </c>
      <c r="Q1412" s="3">
        <f>IF(OR(Table2[[#This Row],[booking_status]]="confirmed",Table2[[#This Row],[booking_status]]="checked-out"),Table2[[#This Row],[room_rate_per_night]]*Table2[[#This Row],[Num_Nights]],0)</f>
        <v>314.74</v>
      </c>
      <c r="R1412" t="str" cm="1">
        <f t="array" ref="R1412">IFERROR(_xlfn.IFS(Table2[[#This Row],[booking_status]]="confirmed","Expected",Table2[[#This Row],[booking_status]]="checked-out","Actual"),"No Revenue")</f>
        <v>Expected</v>
      </c>
      <c r="S1412" s="4">
        <f>Table2[[#This Row],[Revenue_Amount]]/Table2[[#This Row],[Num_Nights]]</f>
        <v>157.37</v>
      </c>
    </row>
    <row r="1413" spans="1:19" x14ac:dyDescent="0.3">
      <c r="A1413">
        <v>1412</v>
      </c>
      <c r="B1413" t="s">
        <v>50</v>
      </c>
      <c r="C1413" s="9">
        <v>45068</v>
      </c>
      <c r="D1413" s="9">
        <v>45071</v>
      </c>
      <c r="E1413" s="10">
        <v>45040</v>
      </c>
      <c r="F1413" t="s">
        <v>27</v>
      </c>
      <c r="G1413">
        <v>216.02</v>
      </c>
      <c r="H1413">
        <v>2</v>
      </c>
      <c r="I1413">
        <v>0</v>
      </c>
      <c r="J1413" t="s">
        <v>28</v>
      </c>
      <c r="K1413" t="s">
        <v>29</v>
      </c>
      <c r="L1413" t="s">
        <v>60</v>
      </c>
      <c r="M1413" t="s">
        <v>22</v>
      </c>
      <c r="N1413" t="s">
        <v>41</v>
      </c>
      <c r="O1413">
        <f>Table2[[#This Row],[check_out_date]]-Table2[[#This Row],[check_in_date]]</f>
        <v>3</v>
      </c>
      <c r="P1413">
        <f>Table2[[#This Row],[num_adults]]+Table2[[#This Row],[num_children]]</f>
        <v>2</v>
      </c>
      <c r="Q1413" s="3">
        <f>IF(OR(Table2[[#This Row],[booking_status]]="confirmed",Table2[[#This Row],[booking_status]]="checked-out"),Table2[[#This Row],[room_rate_per_night]]*Table2[[#This Row],[Num_Nights]],0)</f>
        <v>0</v>
      </c>
      <c r="R1413" t="str" cm="1">
        <f t="array" ref="R1413">IFERROR(_xlfn.IFS(Table2[[#This Row],[booking_status]]="confirmed","Expected",Table2[[#This Row],[booking_status]]="checked-out","Actual"),"No Revenue")</f>
        <v>No Revenue</v>
      </c>
      <c r="S1413" s="4">
        <f>Table2[[#This Row],[Revenue_Amount]]/Table2[[#This Row],[Num_Nights]]</f>
        <v>0</v>
      </c>
    </row>
    <row r="1414" spans="1:19" x14ac:dyDescent="0.3">
      <c r="A1414">
        <v>1413</v>
      </c>
      <c r="B1414" t="s">
        <v>31</v>
      </c>
      <c r="C1414" s="9">
        <v>44998</v>
      </c>
      <c r="D1414" s="9">
        <v>45004</v>
      </c>
      <c r="E1414" s="10">
        <v>44987</v>
      </c>
      <c r="F1414" t="s">
        <v>54</v>
      </c>
      <c r="G1414">
        <v>355.22</v>
      </c>
      <c r="H1414">
        <v>2</v>
      </c>
      <c r="I1414">
        <v>3</v>
      </c>
      <c r="J1414" t="s">
        <v>28</v>
      </c>
      <c r="K1414" t="s">
        <v>44</v>
      </c>
      <c r="L1414" t="s">
        <v>60</v>
      </c>
      <c r="M1414" t="s">
        <v>36</v>
      </c>
      <c r="N1414" t="s">
        <v>41</v>
      </c>
      <c r="O1414">
        <f>Table2[[#This Row],[check_out_date]]-Table2[[#This Row],[check_in_date]]</f>
        <v>6</v>
      </c>
      <c r="P1414">
        <f>Table2[[#This Row],[num_adults]]+Table2[[#This Row],[num_children]]</f>
        <v>5</v>
      </c>
      <c r="Q1414" s="3">
        <f>IF(OR(Table2[[#This Row],[booking_status]]="confirmed",Table2[[#This Row],[booking_status]]="checked-out"),Table2[[#This Row],[room_rate_per_night]]*Table2[[#This Row],[Num_Nights]],0)</f>
        <v>0</v>
      </c>
      <c r="R1414" t="str" cm="1">
        <f t="array" ref="R1414">IFERROR(_xlfn.IFS(Table2[[#This Row],[booking_status]]="confirmed","Expected",Table2[[#This Row],[booking_status]]="checked-out","Actual"),"No Revenue")</f>
        <v>No Revenue</v>
      </c>
      <c r="S1414" s="4">
        <f>Table2[[#This Row],[Revenue_Amount]]/Table2[[#This Row],[Num_Nights]]</f>
        <v>0</v>
      </c>
    </row>
    <row r="1415" spans="1:19" x14ac:dyDescent="0.3">
      <c r="A1415">
        <v>1414</v>
      </c>
      <c r="B1415" t="s">
        <v>50</v>
      </c>
      <c r="C1415" s="9">
        <v>44928</v>
      </c>
      <c r="D1415" s="9">
        <v>44934</v>
      </c>
      <c r="E1415" s="10">
        <v>44897</v>
      </c>
      <c r="F1415" t="s">
        <v>49</v>
      </c>
      <c r="G1415">
        <v>79.540000000000006</v>
      </c>
      <c r="H1415">
        <v>4</v>
      </c>
      <c r="I1415">
        <v>2</v>
      </c>
      <c r="J1415" t="s">
        <v>94</v>
      </c>
      <c r="K1415" t="s">
        <v>66</v>
      </c>
      <c r="L1415" t="s">
        <v>21</v>
      </c>
      <c r="M1415" t="s">
        <v>36</v>
      </c>
      <c r="N1415" t="s">
        <v>41</v>
      </c>
      <c r="O1415">
        <f>Table2[[#This Row],[check_out_date]]-Table2[[#This Row],[check_in_date]]</f>
        <v>6</v>
      </c>
      <c r="P1415">
        <f>Table2[[#This Row],[num_adults]]+Table2[[#This Row],[num_children]]</f>
        <v>6</v>
      </c>
      <c r="Q1415" s="3">
        <f>IF(OR(Table2[[#This Row],[booking_status]]="confirmed",Table2[[#This Row],[booking_status]]="checked-out"),Table2[[#This Row],[room_rate_per_night]]*Table2[[#This Row],[Num_Nights]],0)</f>
        <v>477.24</v>
      </c>
      <c r="R1415" t="str" cm="1">
        <f t="array" ref="R1415">IFERROR(_xlfn.IFS(Table2[[#This Row],[booking_status]]="confirmed","Expected",Table2[[#This Row],[booking_status]]="checked-out","Actual"),"No Revenue")</f>
        <v>Expected</v>
      </c>
      <c r="S1415" s="4">
        <f>Table2[[#This Row],[Revenue_Amount]]/Table2[[#This Row],[Num_Nights]]</f>
        <v>79.540000000000006</v>
      </c>
    </row>
    <row r="1416" spans="1:19" x14ac:dyDescent="0.3">
      <c r="A1416">
        <v>1415</v>
      </c>
      <c r="B1416" t="s">
        <v>31</v>
      </c>
      <c r="C1416" s="9">
        <v>45063</v>
      </c>
      <c r="D1416" s="9">
        <v>45066</v>
      </c>
      <c r="E1416" s="10">
        <v>45045</v>
      </c>
      <c r="F1416" t="s">
        <v>27</v>
      </c>
      <c r="G1416">
        <v>149.63</v>
      </c>
      <c r="H1416">
        <v>2</v>
      </c>
      <c r="I1416">
        <v>0</v>
      </c>
      <c r="J1416" t="s">
        <v>55</v>
      </c>
      <c r="K1416" t="s">
        <v>44</v>
      </c>
      <c r="L1416" t="s">
        <v>56</v>
      </c>
      <c r="M1416" t="s">
        <v>36</v>
      </c>
      <c r="N1416" t="s">
        <v>41</v>
      </c>
      <c r="O1416">
        <f>Table2[[#This Row],[check_out_date]]-Table2[[#This Row],[check_in_date]]</f>
        <v>3</v>
      </c>
      <c r="P1416">
        <f>Table2[[#This Row],[num_adults]]+Table2[[#This Row],[num_children]]</f>
        <v>2</v>
      </c>
      <c r="Q1416" s="3">
        <f>IF(OR(Table2[[#This Row],[booking_status]]="confirmed",Table2[[#This Row],[booking_status]]="checked-out"),Table2[[#This Row],[room_rate_per_night]]*Table2[[#This Row],[Num_Nights]],0)</f>
        <v>448.89</v>
      </c>
      <c r="R1416" t="str" cm="1">
        <f t="array" ref="R1416">IFERROR(_xlfn.IFS(Table2[[#This Row],[booking_status]]="confirmed","Expected",Table2[[#This Row],[booking_status]]="checked-out","Actual"),"No Revenue")</f>
        <v>Actual</v>
      </c>
      <c r="S1416" s="4">
        <f>Table2[[#This Row],[Revenue_Amount]]/Table2[[#This Row],[Num_Nights]]</f>
        <v>149.63</v>
      </c>
    </row>
    <row r="1417" spans="1:19" hidden="1" x14ac:dyDescent="0.3">
      <c r="A1417">
        <v>1416</v>
      </c>
      <c r="B1417" t="s">
        <v>50</v>
      </c>
      <c r="C1417" s="9">
        <v>45136</v>
      </c>
      <c r="D1417" s="9">
        <v>45144</v>
      </c>
      <c r="E1417" s="10">
        <v>45114</v>
      </c>
      <c r="F1417" t="s">
        <v>49</v>
      </c>
      <c r="G1417">
        <v>142.61000000000001</v>
      </c>
      <c r="H1417">
        <v>1</v>
      </c>
      <c r="I1417">
        <v>0</v>
      </c>
      <c r="J1417" t="s">
        <v>35</v>
      </c>
      <c r="K1417" t="s">
        <v>20</v>
      </c>
      <c r="L1417" t="s">
        <v>56</v>
      </c>
      <c r="M1417" t="s">
        <v>22</v>
      </c>
      <c r="N1417" t="s">
        <v>41</v>
      </c>
      <c r="O1417">
        <f>Table2[[#This Row],[check_out_date]]-Table2[[#This Row],[check_in_date]]</f>
        <v>8</v>
      </c>
      <c r="P1417">
        <f>Table2[[#This Row],[num_adults]]+Table2[[#This Row],[num_children]]</f>
        <v>1</v>
      </c>
      <c r="Q1417" s="3">
        <f>IF(OR(Table2[[#This Row],[booking_status]]="confirmed",Table2[[#This Row],[booking_status]]="checked-out"),Table2[[#This Row],[room_rate_per_night]]*Table2[[#This Row],[Num_Nights]],0)</f>
        <v>1140.8800000000001</v>
      </c>
      <c r="R1417" t="str" cm="1">
        <f t="array" ref="R1417">IFERROR(_xlfn.IFS(Table2[[#This Row],[booking_status]]="confirmed","Expected",Table2[[#This Row],[booking_status]]="checked-out","Actual"),"No Revenue")</f>
        <v>Actual</v>
      </c>
      <c r="S1417" s="4">
        <f>Table2[[#This Row],[Revenue_Amount]]/Table2[[#This Row],[Num_Nights]]</f>
        <v>142.61000000000001</v>
      </c>
    </row>
    <row r="1418" spans="1:19" hidden="1" x14ac:dyDescent="0.3">
      <c r="A1418">
        <v>1417</v>
      </c>
      <c r="B1418" t="s">
        <v>37</v>
      </c>
      <c r="C1418" s="9">
        <v>45096</v>
      </c>
      <c r="D1418" s="9">
        <v>45101</v>
      </c>
      <c r="E1418" s="10">
        <v>45069</v>
      </c>
      <c r="F1418" t="s">
        <v>18</v>
      </c>
      <c r="G1418">
        <v>217.24</v>
      </c>
      <c r="H1418">
        <v>2</v>
      </c>
      <c r="I1418">
        <v>1</v>
      </c>
      <c r="J1418" t="s">
        <v>35</v>
      </c>
      <c r="K1418" t="s">
        <v>29</v>
      </c>
      <c r="L1418" t="s">
        <v>56</v>
      </c>
      <c r="M1418" t="s">
        <v>36</v>
      </c>
      <c r="N1418" t="s">
        <v>95</v>
      </c>
      <c r="O1418">
        <f>Table2[[#This Row],[check_out_date]]-Table2[[#This Row],[check_in_date]]</f>
        <v>5</v>
      </c>
      <c r="P1418">
        <f>Table2[[#This Row],[num_adults]]+Table2[[#This Row],[num_children]]</f>
        <v>3</v>
      </c>
      <c r="Q1418" s="3">
        <f>IF(OR(Table2[[#This Row],[booking_status]]="confirmed",Table2[[#This Row],[booking_status]]="checked-out"),Table2[[#This Row],[room_rate_per_night]]*Table2[[#This Row],[Num_Nights]],0)</f>
        <v>1086.2</v>
      </c>
      <c r="R1418" t="str" cm="1">
        <f t="array" ref="R1418">IFERROR(_xlfn.IFS(Table2[[#This Row],[booking_status]]="confirmed","Expected",Table2[[#This Row],[booking_status]]="checked-out","Actual"),"No Revenue")</f>
        <v>Actual</v>
      </c>
      <c r="S1418" s="4">
        <f>Table2[[#This Row],[Revenue_Amount]]/Table2[[#This Row],[Num_Nights]]</f>
        <v>217.24</v>
      </c>
    </row>
    <row r="1419" spans="1:19" x14ac:dyDescent="0.3">
      <c r="A1419">
        <v>1418</v>
      </c>
      <c r="B1419" t="s">
        <v>31</v>
      </c>
      <c r="C1419" s="9">
        <v>45216</v>
      </c>
      <c r="D1419" s="9">
        <v>45227</v>
      </c>
      <c r="E1419" s="10">
        <v>45198</v>
      </c>
      <c r="F1419" t="s">
        <v>18</v>
      </c>
      <c r="G1419">
        <v>227.42</v>
      </c>
      <c r="H1419">
        <v>3</v>
      </c>
      <c r="I1419">
        <v>0</v>
      </c>
      <c r="J1419" t="s">
        <v>19</v>
      </c>
      <c r="K1419" t="s">
        <v>99</v>
      </c>
      <c r="L1419" t="s">
        <v>21</v>
      </c>
      <c r="M1419" t="s">
        <v>36</v>
      </c>
      <c r="N1419" t="s">
        <v>41</v>
      </c>
      <c r="O1419">
        <f>Table2[[#This Row],[check_out_date]]-Table2[[#This Row],[check_in_date]]</f>
        <v>11</v>
      </c>
      <c r="P1419">
        <f>Table2[[#This Row],[num_adults]]+Table2[[#This Row],[num_children]]</f>
        <v>3</v>
      </c>
      <c r="Q1419" s="3">
        <f>IF(OR(Table2[[#This Row],[booking_status]]="confirmed",Table2[[#This Row],[booking_status]]="checked-out"),Table2[[#This Row],[room_rate_per_night]]*Table2[[#This Row],[Num_Nights]],0)</f>
        <v>2501.62</v>
      </c>
      <c r="R1419" t="str" cm="1">
        <f t="array" ref="R1419">IFERROR(_xlfn.IFS(Table2[[#This Row],[booking_status]]="confirmed","Expected",Table2[[#This Row],[booking_status]]="checked-out","Actual"),"No Revenue")</f>
        <v>Expected</v>
      </c>
      <c r="S1419" s="4">
        <f>Table2[[#This Row],[Revenue_Amount]]/Table2[[#This Row],[Num_Nights]]</f>
        <v>227.42</v>
      </c>
    </row>
    <row r="1420" spans="1:19" x14ac:dyDescent="0.3">
      <c r="A1420">
        <v>1419</v>
      </c>
      <c r="B1420" t="s">
        <v>31</v>
      </c>
      <c r="C1420" s="9">
        <v>44950</v>
      </c>
      <c r="D1420" s="9">
        <v>44951</v>
      </c>
      <c r="E1420" s="10">
        <v>44936</v>
      </c>
      <c r="F1420" t="s">
        <v>18</v>
      </c>
      <c r="G1420">
        <v>234.32</v>
      </c>
      <c r="H1420">
        <v>1</v>
      </c>
      <c r="I1420">
        <v>0</v>
      </c>
      <c r="J1420" t="s">
        <v>28</v>
      </c>
      <c r="K1420" t="s">
        <v>29</v>
      </c>
      <c r="L1420" t="s">
        <v>56</v>
      </c>
      <c r="M1420" t="s">
        <v>22</v>
      </c>
      <c r="N1420" t="s">
        <v>95</v>
      </c>
      <c r="O1420">
        <f>Table2[[#This Row],[check_out_date]]-Table2[[#This Row],[check_in_date]]</f>
        <v>1</v>
      </c>
      <c r="P1420">
        <f>Table2[[#This Row],[num_adults]]+Table2[[#This Row],[num_children]]</f>
        <v>1</v>
      </c>
      <c r="Q1420" s="3">
        <f>IF(OR(Table2[[#This Row],[booking_status]]="confirmed",Table2[[#This Row],[booking_status]]="checked-out"),Table2[[#This Row],[room_rate_per_night]]*Table2[[#This Row],[Num_Nights]],0)</f>
        <v>234.32</v>
      </c>
      <c r="R1420" t="str" cm="1">
        <f t="array" ref="R1420">IFERROR(_xlfn.IFS(Table2[[#This Row],[booking_status]]="confirmed","Expected",Table2[[#This Row],[booking_status]]="checked-out","Actual"),"No Revenue")</f>
        <v>Actual</v>
      </c>
      <c r="S1420" s="4">
        <f>Table2[[#This Row],[Revenue_Amount]]/Table2[[#This Row],[Num_Nights]]</f>
        <v>234.32</v>
      </c>
    </row>
    <row r="1421" spans="1:19" x14ac:dyDescent="0.3">
      <c r="A1421">
        <v>1420</v>
      </c>
      <c r="B1421" t="s">
        <v>14</v>
      </c>
      <c r="C1421" s="9">
        <v>45047</v>
      </c>
      <c r="D1421" s="9">
        <v>45048</v>
      </c>
      <c r="E1421" s="10">
        <v>44986</v>
      </c>
      <c r="F1421" t="s">
        <v>18</v>
      </c>
      <c r="G1421">
        <v>207.89</v>
      </c>
      <c r="H1421">
        <v>2</v>
      </c>
      <c r="I1421">
        <v>0</v>
      </c>
      <c r="J1421" t="s">
        <v>28</v>
      </c>
      <c r="K1421" t="s">
        <v>29</v>
      </c>
      <c r="L1421" t="s">
        <v>56</v>
      </c>
      <c r="M1421" t="s">
        <v>36</v>
      </c>
      <c r="N1421" t="s">
        <v>41</v>
      </c>
      <c r="O1421">
        <f>Table2[[#This Row],[check_out_date]]-Table2[[#This Row],[check_in_date]]</f>
        <v>1</v>
      </c>
      <c r="P1421">
        <f>Table2[[#This Row],[num_adults]]+Table2[[#This Row],[num_children]]</f>
        <v>2</v>
      </c>
      <c r="Q1421" s="3">
        <f>IF(OR(Table2[[#This Row],[booking_status]]="confirmed",Table2[[#This Row],[booking_status]]="checked-out"),Table2[[#This Row],[room_rate_per_night]]*Table2[[#This Row],[Num_Nights]],0)</f>
        <v>207.89</v>
      </c>
      <c r="R1421" t="str" cm="1">
        <f t="array" ref="R1421">IFERROR(_xlfn.IFS(Table2[[#This Row],[booking_status]]="confirmed","Expected",Table2[[#This Row],[booking_status]]="checked-out","Actual"),"No Revenue")</f>
        <v>Actual</v>
      </c>
      <c r="S1421" s="4">
        <f>Table2[[#This Row],[Revenue_Amount]]/Table2[[#This Row],[Num_Nights]]</f>
        <v>207.89</v>
      </c>
    </row>
    <row r="1422" spans="1:19" x14ac:dyDescent="0.3">
      <c r="A1422">
        <v>1421</v>
      </c>
      <c r="B1422" t="s">
        <v>37</v>
      </c>
      <c r="C1422" s="9">
        <v>45202</v>
      </c>
      <c r="D1422" s="9">
        <v>45208</v>
      </c>
      <c r="E1422" s="10">
        <v>45164</v>
      </c>
      <c r="F1422" t="s">
        <v>18</v>
      </c>
      <c r="G1422">
        <v>241.97</v>
      </c>
      <c r="H1422">
        <v>2</v>
      </c>
      <c r="I1422">
        <v>1</v>
      </c>
      <c r="J1422" t="s">
        <v>94</v>
      </c>
      <c r="K1422" t="s">
        <v>99</v>
      </c>
      <c r="L1422" t="s">
        <v>21</v>
      </c>
      <c r="M1422" t="s">
        <v>36</v>
      </c>
      <c r="N1422" t="s">
        <v>23</v>
      </c>
      <c r="O1422">
        <f>Table2[[#This Row],[check_out_date]]-Table2[[#This Row],[check_in_date]]</f>
        <v>6</v>
      </c>
      <c r="P1422">
        <f>Table2[[#This Row],[num_adults]]+Table2[[#This Row],[num_children]]</f>
        <v>3</v>
      </c>
      <c r="Q1422" s="3">
        <f>IF(OR(Table2[[#This Row],[booking_status]]="confirmed",Table2[[#This Row],[booking_status]]="checked-out"),Table2[[#This Row],[room_rate_per_night]]*Table2[[#This Row],[Num_Nights]],0)</f>
        <v>1451.82</v>
      </c>
      <c r="R1422" t="str" cm="1">
        <f t="array" ref="R1422">IFERROR(_xlfn.IFS(Table2[[#This Row],[booking_status]]="confirmed","Expected",Table2[[#This Row],[booking_status]]="checked-out","Actual"),"No Revenue")</f>
        <v>Expected</v>
      </c>
      <c r="S1422" s="4">
        <f>Table2[[#This Row],[Revenue_Amount]]/Table2[[#This Row],[Num_Nights]]</f>
        <v>241.97</v>
      </c>
    </row>
    <row r="1423" spans="1:19" x14ac:dyDescent="0.3">
      <c r="A1423">
        <v>1422</v>
      </c>
      <c r="B1423" t="s">
        <v>37</v>
      </c>
      <c r="C1423" s="9">
        <v>44976</v>
      </c>
      <c r="D1423" s="9">
        <v>44982</v>
      </c>
      <c r="E1423" s="10">
        <v>44960</v>
      </c>
      <c r="F1423" t="s">
        <v>49</v>
      </c>
      <c r="G1423">
        <v>138.04</v>
      </c>
      <c r="H1423">
        <v>1</v>
      </c>
      <c r="I1423">
        <v>0</v>
      </c>
      <c r="J1423" t="s">
        <v>19</v>
      </c>
      <c r="K1423" t="s">
        <v>99</v>
      </c>
      <c r="L1423" t="s">
        <v>60</v>
      </c>
      <c r="M1423" t="s">
        <v>36</v>
      </c>
      <c r="N1423" t="s">
        <v>41</v>
      </c>
      <c r="O1423">
        <f>Table2[[#This Row],[check_out_date]]-Table2[[#This Row],[check_in_date]]</f>
        <v>6</v>
      </c>
      <c r="P1423">
        <f>Table2[[#This Row],[num_adults]]+Table2[[#This Row],[num_children]]</f>
        <v>1</v>
      </c>
      <c r="Q1423" s="3">
        <f>IF(OR(Table2[[#This Row],[booking_status]]="confirmed",Table2[[#This Row],[booking_status]]="checked-out"),Table2[[#This Row],[room_rate_per_night]]*Table2[[#This Row],[Num_Nights]],0)</f>
        <v>0</v>
      </c>
      <c r="R1423" t="str" cm="1">
        <f t="array" ref="R1423">IFERROR(_xlfn.IFS(Table2[[#This Row],[booking_status]]="confirmed","Expected",Table2[[#This Row],[booking_status]]="checked-out","Actual"),"No Revenue")</f>
        <v>No Revenue</v>
      </c>
      <c r="S1423" s="4">
        <f>Table2[[#This Row],[Revenue_Amount]]/Table2[[#This Row],[Num_Nights]]</f>
        <v>0</v>
      </c>
    </row>
    <row r="1424" spans="1:19" x14ac:dyDescent="0.3">
      <c r="A1424">
        <v>1423</v>
      </c>
      <c r="B1424" t="s">
        <v>31</v>
      </c>
      <c r="C1424" s="9">
        <v>45171</v>
      </c>
      <c r="D1424" s="9">
        <v>45178</v>
      </c>
      <c r="E1424" s="10">
        <v>45137</v>
      </c>
      <c r="F1424" t="s">
        <v>18</v>
      </c>
      <c r="G1424">
        <v>228.32</v>
      </c>
      <c r="H1424">
        <v>3</v>
      </c>
      <c r="I1424">
        <v>1</v>
      </c>
      <c r="J1424" t="s">
        <v>28</v>
      </c>
      <c r="K1424" t="s">
        <v>66</v>
      </c>
      <c r="L1424" t="s">
        <v>21</v>
      </c>
      <c r="M1424" t="s">
        <v>22</v>
      </c>
      <c r="N1424" t="s">
        <v>41</v>
      </c>
      <c r="O1424">
        <f>Table2[[#This Row],[check_out_date]]-Table2[[#This Row],[check_in_date]]</f>
        <v>7</v>
      </c>
      <c r="P1424">
        <f>Table2[[#This Row],[num_adults]]+Table2[[#This Row],[num_children]]</f>
        <v>4</v>
      </c>
      <c r="Q1424" s="3">
        <f>IF(OR(Table2[[#This Row],[booking_status]]="confirmed",Table2[[#This Row],[booking_status]]="checked-out"),Table2[[#This Row],[room_rate_per_night]]*Table2[[#This Row],[Num_Nights]],0)</f>
        <v>1598.24</v>
      </c>
      <c r="R1424" t="str" cm="1">
        <f t="array" ref="R1424">IFERROR(_xlfn.IFS(Table2[[#This Row],[booking_status]]="confirmed","Expected",Table2[[#This Row],[booking_status]]="checked-out","Actual"),"No Revenue")</f>
        <v>Expected</v>
      </c>
      <c r="S1424" s="4">
        <f>Table2[[#This Row],[Revenue_Amount]]/Table2[[#This Row],[Num_Nights]]</f>
        <v>228.32</v>
      </c>
    </row>
    <row r="1425" spans="1:19" x14ac:dyDescent="0.3">
      <c r="A1425">
        <v>1424</v>
      </c>
      <c r="B1425" t="s">
        <v>50</v>
      </c>
      <c r="C1425" s="9">
        <v>45090</v>
      </c>
      <c r="D1425" s="9">
        <v>45094</v>
      </c>
      <c r="E1425" s="10">
        <v>45083</v>
      </c>
      <c r="F1425" t="s">
        <v>49</v>
      </c>
      <c r="G1425">
        <v>146.93</v>
      </c>
      <c r="H1425">
        <v>1</v>
      </c>
      <c r="I1425">
        <v>0</v>
      </c>
      <c r="J1425" t="s">
        <v>28</v>
      </c>
      <c r="K1425" t="s">
        <v>66</v>
      </c>
      <c r="L1425" t="s">
        <v>21</v>
      </c>
      <c r="M1425" t="s">
        <v>36</v>
      </c>
      <c r="N1425" t="s">
        <v>23</v>
      </c>
      <c r="O1425">
        <f>Table2[[#This Row],[check_out_date]]-Table2[[#This Row],[check_in_date]]</f>
        <v>4</v>
      </c>
      <c r="P1425">
        <f>Table2[[#This Row],[num_adults]]+Table2[[#This Row],[num_children]]</f>
        <v>1</v>
      </c>
      <c r="Q1425" s="3">
        <f>IF(OR(Table2[[#This Row],[booking_status]]="confirmed",Table2[[#This Row],[booking_status]]="checked-out"),Table2[[#This Row],[room_rate_per_night]]*Table2[[#This Row],[Num_Nights]],0)</f>
        <v>587.72</v>
      </c>
      <c r="R1425" t="str" cm="1">
        <f t="array" ref="R1425">IFERROR(_xlfn.IFS(Table2[[#This Row],[booking_status]]="confirmed","Expected",Table2[[#This Row],[booking_status]]="checked-out","Actual"),"No Revenue")</f>
        <v>Expected</v>
      </c>
      <c r="S1425" s="4">
        <f>Table2[[#This Row],[Revenue_Amount]]/Table2[[#This Row],[Num_Nights]]</f>
        <v>146.93</v>
      </c>
    </row>
    <row r="1426" spans="1:19" hidden="1" x14ac:dyDescent="0.3">
      <c r="A1426">
        <v>1425</v>
      </c>
      <c r="B1426" t="s">
        <v>37</v>
      </c>
      <c r="C1426" s="9">
        <v>44993</v>
      </c>
      <c r="D1426" s="9">
        <v>44995</v>
      </c>
      <c r="E1426" s="10">
        <v>44942</v>
      </c>
      <c r="F1426" t="s">
        <v>27</v>
      </c>
      <c r="G1426">
        <v>171.36</v>
      </c>
      <c r="H1426">
        <v>4</v>
      </c>
      <c r="I1426">
        <v>3</v>
      </c>
      <c r="J1426" t="s">
        <v>35</v>
      </c>
      <c r="K1426" t="s">
        <v>29</v>
      </c>
      <c r="L1426" t="s">
        <v>21</v>
      </c>
      <c r="M1426" t="s">
        <v>36</v>
      </c>
      <c r="N1426" t="s">
        <v>41</v>
      </c>
      <c r="O1426">
        <f>Table2[[#This Row],[check_out_date]]-Table2[[#This Row],[check_in_date]]</f>
        <v>2</v>
      </c>
      <c r="P1426">
        <f>Table2[[#This Row],[num_adults]]+Table2[[#This Row],[num_children]]</f>
        <v>7</v>
      </c>
      <c r="Q1426" s="3">
        <f>IF(OR(Table2[[#This Row],[booking_status]]="confirmed",Table2[[#This Row],[booking_status]]="checked-out"),Table2[[#This Row],[room_rate_per_night]]*Table2[[#This Row],[Num_Nights]],0)</f>
        <v>342.72</v>
      </c>
      <c r="R1426" t="str" cm="1">
        <f t="array" ref="R1426">IFERROR(_xlfn.IFS(Table2[[#This Row],[booking_status]]="confirmed","Expected",Table2[[#This Row],[booking_status]]="checked-out","Actual"),"No Revenue")</f>
        <v>Expected</v>
      </c>
      <c r="S1426" s="4">
        <f>Table2[[#This Row],[Revenue_Amount]]/Table2[[#This Row],[Num_Nights]]</f>
        <v>171.36</v>
      </c>
    </row>
    <row r="1427" spans="1:19" hidden="1" x14ac:dyDescent="0.3">
      <c r="A1427">
        <v>1426</v>
      </c>
      <c r="B1427" t="s">
        <v>50</v>
      </c>
      <c r="C1427" s="9">
        <v>45141</v>
      </c>
      <c r="D1427" s="9">
        <v>45150</v>
      </c>
      <c r="E1427" s="10">
        <v>45102</v>
      </c>
      <c r="F1427" t="s">
        <v>49</v>
      </c>
      <c r="G1427">
        <v>122.35</v>
      </c>
      <c r="H1427">
        <v>1</v>
      </c>
      <c r="I1427">
        <v>0</v>
      </c>
      <c r="J1427" t="s">
        <v>35</v>
      </c>
      <c r="K1427" t="s">
        <v>20</v>
      </c>
      <c r="L1427" t="s">
        <v>21</v>
      </c>
      <c r="M1427" t="s">
        <v>22</v>
      </c>
      <c r="N1427" t="s">
        <v>30</v>
      </c>
      <c r="O1427">
        <f>Table2[[#This Row],[check_out_date]]-Table2[[#This Row],[check_in_date]]</f>
        <v>9</v>
      </c>
      <c r="P1427">
        <f>Table2[[#This Row],[num_adults]]+Table2[[#This Row],[num_children]]</f>
        <v>1</v>
      </c>
      <c r="Q1427" s="3">
        <f>IF(OR(Table2[[#This Row],[booking_status]]="confirmed",Table2[[#This Row],[booking_status]]="checked-out"),Table2[[#This Row],[room_rate_per_night]]*Table2[[#This Row],[Num_Nights]],0)</f>
        <v>1101.1499999999999</v>
      </c>
      <c r="R1427" t="str" cm="1">
        <f t="array" ref="R1427">IFERROR(_xlfn.IFS(Table2[[#This Row],[booking_status]]="confirmed","Expected",Table2[[#This Row],[booking_status]]="checked-out","Actual"),"No Revenue")</f>
        <v>Expected</v>
      </c>
      <c r="S1427" s="4">
        <f>Table2[[#This Row],[Revenue_Amount]]/Table2[[#This Row],[Num_Nights]]</f>
        <v>122.34999999999998</v>
      </c>
    </row>
    <row r="1428" spans="1:19" x14ac:dyDescent="0.3">
      <c r="A1428">
        <v>1427</v>
      </c>
      <c r="B1428" t="s">
        <v>14</v>
      </c>
      <c r="C1428" s="9">
        <v>45160</v>
      </c>
      <c r="D1428" s="9">
        <v>45165</v>
      </c>
      <c r="E1428" s="10">
        <v>45149</v>
      </c>
      <c r="F1428" t="s">
        <v>27</v>
      </c>
      <c r="G1428">
        <v>116.35</v>
      </c>
      <c r="H1428">
        <v>1</v>
      </c>
      <c r="I1428">
        <v>0</v>
      </c>
      <c r="J1428" t="s">
        <v>55</v>
      </c>
      <c r="K1428" t="s">
        <v>29</v>
      </c>
      <c r="L1428" t="s">
        <v>21</v>
      </c>
      <c r="M1428" t="s">
        <v>36</v>
      </c>
      <c r="N1428" t="s">
        <v>41</v>
      </c>
      <c r="O1428">
        <f>Table2[[#This Row],[check_out_date]]-Table2[[#This Row],[check_in_date]]</f>
        <v>5</v>
      </c>
      <c r="P1428">
        <f>Table2[[#This Row],[num_adults]]+Table2[[#This Row],[num_children]]</f>
        <v>1</v>
      </c>
      <c r="Q1428" s="3">
        <f>IF(OR(Table2[[#This Row],[booking_status]]="confirmed",Table2[[#This Row],[booking_status]]="checked-out"),Table2[[#This Row],[room_rate_per_night]]*Table2[[#This Row],[Num_Nights]],0)</f>
        <v>581.75</v>
      </c>
      <c r="R1428" t="str" cm="1">
        <f t="array" ref="R1428">IFERROR(_xlfn.IFS(Table2[[#This Row],[booking_status]]="confirmed","Expected",Table2[[#This Row],[booking_status]]="checked-out","Actual"),"No Revenue")</f>
        <v>Expected</v>
      </c>
      <c r="S1428" s="4">
        <f>Table2[[#This Row],[Revenue_Amount]]/Table2[[#This Row],[Num_Nights]]</f>
        <v>116.35</v>
      </c>
    </row>
    <row r="1429" spans="1:19" x14ac:dyDescent="0.3">
      <c r="A1429">
        <v>1428</v>
      </c>
      <c r="B1429" t="s">
        <v>37</v>
      </c>
      <c r="C1429" s="9">
        <v>44960</v>
      </c>
      <c r="D1429" s="9">
        <v>44963</v>
      </c>
      <c r="E1429" s="10">
        <v>44937</v>
      </c>
      <c r="F1429" t="s">
        <v>18</v>
      </c>
      <c r="G1429">
        <v>274.60000000000002</v>
      </c>
      <c r="H1429">
        <v>1</v>
      </c>
      <c r="I1429">
        <v>2</v>
      </c>
      <c r="J1429" t="s">
        <v>55</v>
      </c>
      <c r="K1429" t="s">
        <v>29</v>
      </c>
      <c r="L1429" t="s">
        <v>70</v>
      </c>
      <c r="M1429" t="s">
        <v>36</v>
      </c>
      <c r="N1429" t="s">
        <v>95</v>
      </c>
      <c r="O1429">
        <f>Table2[[#This Row],[check_out_date]]-Table2[[#This Row],[check_in_date]]</f>
        <v>3</v>
      </c>
      <c r="P1429">
        <f>Table2[[#This Row],[num_adults]]+Table2[[#This Row],[num_children]]</f>
        <v>3</v>
      </c>
      <c r="Q1429" s="3">
        <f>IF(OR(Table2[[#This Row],[booking_status]]="confirmed",Table2[[#This Row],[booking_status]]="checked-out"),Table2[[#This Row],[room_rate_per_night]]*Table2[[#This Row],[Num_Nights]],0)</f>
        <v>0</v>
      </c>
      <c r="R1429" t="str" cm="1">
        <f t="array" ref="R1429">IFERROR(_xlfn.IFS(Table2[[#This Row],[booking_status]]="confirmed","Expected",Table2[[#This Row],[booking_status]]="checked-out","Actual"),"No Revenue")</f>
        <v>No Revenue</v>
      </c>
      <c r="S1429" s="4">
        <f>Table2[[#This Row],[Revenue_Amount]]/Table2[[#This Row],[Num_Nights]]</f>
        <v>0</v>
      </c>
    </row>
    <row r="1430" spans="1:19" x14ac:dyDescent="0.3">
      <c r="A1430">
        <v>1429</v>
      </c>
      <c r="B1430" t="s">
        <v>50</v>
      </c>
      <c r="C1430" s="9">
        <v>45074</v>
      </c>
      <c r="D1430" s="9">
        <v>45084</v>
      </c>
      <c r="E1430" s="10">
        <v>45021</v>
      </c>
      <c r="F1430" t="s">
        <v>18</v>
      </c>
      <c r="G1430">
        <v>202.24</v>
      </c>
      <c r="H1430">
        <v>2</v>
      </c>
      <c r="I1430">
        <v>0</v>
      </c>
      <c r="J1430" t="s">
        <v>28</v>
      </c>
      <c r="K1430" t="s">
        <v>44</v>
      </c>
      <c r="L1430" t="s">
        <v>21</v>
      </c>
      <c r="M1430" t="s">
        <v>22</v>
      </c>
      <c r="N1430" t="s">
        <v>30</v>
      </c>
      <c r="O1430">
        <f>Table2[[#This Row],[check_out_date]]-Table2[[#This Row],[check_in_date]]</f>
        <v>10</v>
      </c>
      <c r="P1430">
        <f>Table2[[#This Row],[num_adults]]+Table2[[#This Row],[num_children]]</f>
        <v>2</v>
      </c>
      <c r="Q1430" s="3">
        <f>IF(OR(Table2[[#This Row],[booking_status]]="confirmed",Table2[[#This Row],[booking_status]]="checked-out"),Table2[[#This Row],[room_rate_per_night]]*Table2[[#This Row],[Num_Nights]],0)</f>
        <v>2022.4</v>
      </c>
      <c r="R1430" t="str" cm="1">
        <f t="array" ref="R1430">IFERROR(_xlfn.IFS(Table2[[#This Row],[booking_status]]="confirmed","Expected",Table2[[#This Row],[booking_status]]="checked-out","Actual"),"No Revenue")</f>
        <v>Expected</v>
      </c>
      <c r="S1430" s="4">
        <f>Table2[[#This Row],[Revenue_Amount]]/Table2[[#This Row],[Num_Nights]]</f>
        <v>202.24</v>
      </c>
    </row>
    <row r="1431" spans="1:19" x14ac:dyDescent="0.3">
      <c r="A1431">
        <v>1430</v>
      </c>
      <c r="B1431" t="s">
        <v>14</v>
      </c>
      <c r="C1431" s="9">
        <v>44931</v>
      </c>
      <c r="D1431" s="9">
        <v>44934</v>
      </c>
      <c r="E1431" s="10">
        <v>44902</v>
      </c>
      <c r="F1431" t="s">
        <v>54</v>
      </c>
      <c r="G1431">
        <v>367.1</v>
      </c>
      <c r="H1431">
        <v>1</v>
      </c>
      <c r="I1431">
        <v>1</v>
      </c>
      <c r="J1431" t="s">
        <v>94</v>
      </c>
      <c r="K1431" t="s">
        <v>29</v>
      </c>
      <c r="L1431" t="s">
        <v>21</v>
      </c>
      <c r="M1431" t="s">
        <v>36</v>
      </c>
      <c r="N1431" t="s">
        <v>41</v>
      </c>
      <c r="O1431">
        <f>Table2[[#This Row],[check_out_date]]-Table2[[#This Row],[check_in_date]]</f>
        <v>3</v>
      </c>
      <c r="P1431">
        <f>Table2[[#This Row],[num_adults]]+Table2[[#This Row],[num_children]]</f>
        <v>2</v>
      </c>
      <c r="Q1431" s="3">
        <f>IF(OR(Table2[[#This Row],[booking_status]]="confirmed",Table2[[#This Row],[booking_status]]="checked-out"),Table2[[#This Row],[room_rate_per_night]]*Table2[[#This Row],[Num_Nights]],0)</f>
        <v>1101.3000000000002</v>
      </c>
      <c r="R1431" t="str" cm="1">
        <f t="array" ref="R1431">IFERROR(_xlfn.IFS(Table2[[#This Row],[booking_status]]="confirmed","Expected",Table2[[#This Row],[booking_status]]="checked-out","Actual"),"No Revenue")</f>
        <v>Expected</v>
      </c>
      <c r="S1431" s="4">
        <f>Table2[[#This Row],[Revenue_Amount]]/Table2[[#This Row],[Num_Nights]]</f>
        <v>367.10000000000008</v>
      </c>
    </row>
    <row r="1432" spans="1:19" x14ac:dyDescent="0.3">
      <c r="A1432">
        <v>1431</v>
      </c>
      <c r="B1432" t="s">
        <v>37</v>
      </c>
      <c r="C1432" s="9">
        <v>45053</v>
      </c>
      <c r="D1432" s="9">
        <v>45059</v>
      </c>
      <c r="E1432" s="10">
        <v>44986</v>
      </c>
      <c r="F1432" t="s">
        <v>27</v>
      </c>
      <c r="G1432">
        <v>156.62</v>
      </c>
      <c r="H1432">
        <v>2</v>
      </c>
      <c r="I1432">
        <v>2</v>
      </c>
      <c r="J1432" t="s">
        <v>94</v>
      </c>
      <c r="K1432" t="s">
        <v>44</v>
      </c>
      <c r="L1432" t="s">
        <v>60</v>
      </c>
      <c r="M1432" t="s">
        <v>36</v>
      </c>
      <c r="N1432" t="s">
        <v>41</v>
      </c>
      <c r="O1432">
        <f>Table2[[#This Row],[check_out_date]]-Table2[[#This Row],[check_in_date]]</f>
        <v>6</v>
      </c>
      <c r="P1432">
        <f>Table2[[#This Row],[num_adults]]+Table2[[#This Row],[num_children]]</f>
        <v>4</v>
      </c>
      <c r="Q1432" s="3">
        <f>IF(OR(Table2[[#This Row],[booking_status]]="confirmed",Table2[[#This Row],[booking_status]]="checked-out"),Table2[[#This Row],[room_rate_per_night]]*Table2[[#This Row],[Num_Nights]],0)</f>
        <v>0</v>
      </c>
      <c r="R1432" t="str" cm="1">
        <f t="array" ref="R1432">IFERROR(_xlfn.IFS(Table2[[#This Row],[booking_status]]="confirmed","Expected",Table2[[#This Row],[booking_status]]="checked-out","Actual"),"No Revenue")</f>
        <v>No Revenue</v>
      </c>
      <c r="S1432" s="4">
        <f>Table2[[#This Row],[Revenue_Amount]]/Table2[[#This Row],[Num_Nights]]</f>
        <v>0</v>
      </c>
    </row>
    <row r="1433" spans="1:19" hidden="1" x14ac:dyDescent="0.3">
      <c r="A1433">
        <v>1432</v>
      </c>
      <c r="B1433" t="s">
        <v>50</v>
      </c>
      <c r="C1433" s="9">
        <v>44974</v>
      </c>
      <c r="D1433" s="9">
        <v>44983</v>
      </c>
      <c r="E1433" s="10">
        <v>44942</v>
      </c>
      <c r="F1433" t="s">
        <v>18</v>
      </c>
      <c r="G1433">
        <v>342.23</v>
      </c>
      <c r="H1433">
        <v>3</v>
      </c>
      <c r="I1433">
        <v>0</v>
      </c>
      <c r="J1433" t="s">
        <v>35</v>
      </c>
      <c r="K1433" t="s">
        <v>99</v>
      </c>
      <c r="L1433" t="s">
        <v>56</v>
      </c>
      <c r="M1433" t="s">
        <v>36</v>
      </c>
      <c r="N1433" t="s">
        <v>41</v>
      </c>
      <c r="O1433">
        <f>Table2[[#This Row],[check_out_date]]-Table2[[#This Row],[check_in_date]]</f>
        <v>9</v>
      </c>
      <c r="P1433">
        <f>Table2[[#This Row],[num_adults]]+Table2[[#This Row],[num_children]]</f>
        <v>3</v>
      </c>
      <c r="Q1433" s="3">
        <f>IF(OR(Table2[[#This Row],[booking_status]]="confirmed",Table2[[#This Row],[booking_status]]="checked-out"),Table2[[#This Row],[room_rate_per_night]]*Table2[[#This Row],[Num_Nights]],0)</f>
        <v>3080.07</v>
      </c>
      <c r="R1433" t="str" cm="1">
        <f t="array" ref="R1433">IFERROR(_xlfn.IFS(Table2[[#This Row],[booking_status]]="confirmed","Expected",Table2[[#This Row],[booking_status]]="checked-out","Actual"),"No Revenue")</f>
        <v>Actual</v>
      </c>
      <c r="S1433" s="4">
        <f>Table2[[#This Row],[Revenue_Amount]]/Table2[[#This Row],[Num_Nights]]</f>
        <v>342.23</v>
      </c>
    </row>
    <row r="1434" spans="1:19" hidden="1" x14ac:dyDescent="0.3">
      <c r="A1434">
        <v>1433</v>
      </c>
      <c r="B1434" t="s">
        <v>31</v>
      </c>
      <c r="C1434" s="9">
        <v>45265</v>
      </c>
      <c r="D1434" s="9">
        <v>45267</v>
      </c>
      <c r="E1434" s="10">
        <v>45209</v>
      </c>
      <c r="F1434" t="s">
        <v>54</v>
      </c>
      <c r="G1434">
        <v>229.4</v>
      </c>
      <c r="H1434">
        <v>4</v>
      </c>
      <c r="I1434">
        <v>2</v>
      </c>
      <c r="J1434" t="s">
        <v>35</v>
      </c>
      <c r="K1434" t="s">
        <v>20</v>
      </c>
      <c r="L1434" t="s">
        <v>56</v>
      </c>
      <c r="M1434" t="s">
        <v>36</v>
      </c>
      <c r="N1434" t="s">
        <v>45</v>
      </c>
      <c r="O1434">
        <f>Table2[[#This Row],[check_out_date]]-Table2[[#This Row],[check_in_date]]</f>
        <v>2</v>
      </c>
      <c r="P1434">
        <f>Table2[[#This Row],[num_adults]]+Table2[[#This Row],[num_children]]</f>
        <v>6</v>
      </c>
      <c r="Q1434" s="3">
        <f>IF(OR(Table2[[#This Row],[booking_status]]="confirmed",Table2[[#This Row],[booking_status]]="checked-out"),Table2[[#This Row],[room_rate_per_night]]*Table2[[#This Row],[Num_Nights]],0)</f>
        <v>458.8</v>
      </c>
      <c r="R1434" t="str" cm="1">
        <f t="array" ref="R1434">IFERROR(_xlfn.IFS(Table2[[#This Row],[booking_status]]="confirmed","Expected",Table2[[#This Row],[booking_status]]="checked-out","Actual"),"No Revenue")</f>
        <v>Actual</v>
      </c>
      <c r="S1434" s="4">
        <f>Table2[[#This Row],[Revenue_Amount]]/Table2[[#This Row],[Num_Nights]]</f>
        <v>229.4</v>
      </c>
    </row>
    <row r="1435" spans="1:19" x14ac:dyDescent="0.3">
      <c r="A1435">
        <v>1434</v>
      </c>
      <c r="B1435" t="s">
        <v>14</v>
      </c>
      <c r="C1435" s="9">
        <v>45255</v>
      </c>
      <c r="D1435" s="9">
        <v>45264</v>
      </c>
      <c r="E1435" s="10">
        <v>45210</v>
      </c>
      <c r="F1435" t="s">
        <v>49</v>
      </c>
      <c r="G1435">
        <v>74.58</v>
      </c>
      <c r="H1435">
        <v>2</v>
      </c>
      <c r="I1435">
        <v>0</v>
      </c>
      <c r="J1435" t="s">
        <v>28</v>
      </c>
      <c r="K1435" t="s">
        <v>29</v>
      </c>
      <c r="L1435" t="s">
        <v>21</v>
      </c>
      <c r="M1435" t="s">
        <v>36</v>
      </c>
      <c r="N1435" t="s">
        <v>23</v>
      </c>
      <c r="O1435">
        <f>Table2[[#This Row],[check_out_date]]-Table2[[#This Row],[check_in_date]]</f>
        <v>9</v>
      </c>
      <c r="P1435">
        <f>Table2[[#This Row],[num_adults]]+Table2[[#This Row],[num_children]]</f>
        <v>2</v>
      </c>
      <c r="Q1435" s="3">
        <f>IF(OR(Table2[[#This Row],[booking_status]]="confirmed",Table2[[#This Row],[booking_status]]="checked-out"),Table2[[#This Row],[room_rate_per_night]]*Table2[[#This Row],[Num_Nights]],0)</f>
        <v>671.22</v>
      </c>
      <c r="R1435" t="str" cm="1">
        <f t="array" ref="R1435">IFERROR(_xlfn.IFS(Table2[[#This Row],[booking_status]]="confirmed","Expected",Table2[[#This Row],[booking_status]]="checked-out","Actual"),"No Revenue")</f>
        <v>Expected</v>
      </c>
      <c r="S1435" s="4">
        <f>Table2[[#This Row],[Revenue_Amount]]/Table2[[#This Row],[Num_Nights]]</f>
        <v>74.58</v>
      </c>
    </row>
    <row r="1436" spans="1:19" x14ac:dyDescent="0.3">
      <c r="A1436">
        <v>1435</v>
      </c>
      <c r="B1436" t="s">
        <v>50</v>
      </c>
      <c r="C1436" s="9">
        <v>45063</v>
      </c>
      <c r="D1436" s="9">
        <v>45066</v>
      </c>
      <c r="E1436" s="10">
        <v>45048</v>
      </c>
      <c r="F1436" t="s">
        <v>49</v>
      </c>
      <c r="G1436">
        <v>121.22</v>
      </c>
      <c r="H1436">
        <v>1</v>
      </c>
      <c r="I1436">
        <v>0</v>
      </c>
      <c r="J1436" t="s">
        <v>28</v>
      </c>
      <c r="K1436" t="s">
        <v>20</v>
      </c>
      <c r="L1436" t="s">
        <v>60</v>
      </c>
      <c r="M1436" t="s">
        <v>36</v>
      </c>
      <c r="N1436" t="s">
        <v>41</v>
      </c>
      <c r="O1436">
        <f>Table2[[#This Row],[check_out_date]]-Table2[[#This Row],[check_in_date]]</f>
        <v>3</v>
      </c>
      <c r="P1436">
        <f>Table2[[#This Row],[num_adults]]+Table2[[#This Row],[num_children]]</f>
        <v>1</v>
      </c>
      <c r="Q1436" s="3">
        <f>IF(OR(Table2[[#This Row],[booking_status]]="confirmed",Table2[[#This Row],[booking_status]]="checked-out"),Table2[[#This Row],[room_rate_per_night]]*Table2[[#This Row],[Num_Nights]],0)</f>
        <v>0</v>
      </c>
      <c r="R1436" t="str" cm="1">
        <f t="array" ref="R1436">IFERROR(_xlfn.IFS(Table2[[#This Row],[booking_status]]="confirmed","Expected",Table2[[#This Row],[booking_status]]="checked-out","Actual"),"No Revenue")</f>
        <v>No Revenue</v>
      </c>
      <c r="S1436" s="4">
        <f>Table2[[#This Row],[Revenue_Amount]]/Table2[[#This Row],[Num_Nights]]</f>
        <v>0</v>
      </c>
    </row>
    <row r="1437" spans="1:19" x14ac:dyDescent="0.3">
      <c r="A1437">
        <v>1436</v>
      </c>
      <c r="B1437" t="s">
        <v>50</v>
      </c>
      <c r="C1437" s="9">
        <v>45267</v>
      </c>
      <c r="D1437" s="9">
        <v>45273</v>
      </c>
      <c r="E1437" s="10">
        <v>45237</v>
      </c>
      <c r="F1437" t="s">
        <v>54</v>
      </c>
      <c r="G1437">
        <v>380.7</v>
      </c>
      <c r="H1437">
        <v>1</v>
      </c>
      <c r="I1437">
        <v>0</v>
      </c>
      <c r="J1437" t="s">
        <v>28</v>
      </c>
      <c r="K1437" t="s">
        <v>99</v>
      </c>
      <c r="L1437" t="s">
        <v>70</v>
      </c>
      <c r="M1437" t="s">
        <v>36</v>
      </c>
      <c r="N1437" t="s">
        <v>41</v>
      </c>
      <c r="O1437">
        <f>Table2[[#This Row],[check_out_date]]-Table2[[#This Row],[check_in_date]]</f>
        <v>6</v>
      </c>
      <c r="P1437">
        <f>Table2[[#This Row],[num_adults]]+Table2[[#This Row],[num_children]]</f>
        <v>1</v>
      </c>
      <c r="Q1437" s="3">
        <f>IF(OR(Table2[[#This Row],[booking_status]]="confirmed",Table2[[#This Row],[booking_status]]="checked-out"),Table2[[#This Row],[room_rate_per_night]]*Table2[[#This Row],[Num_Nights]],0)</f>
        <v>0</v>
      </c>
      <c r="R1437" t="str" cm="1">
        <f t="array" ref="R1437">IFERROR(_xlfn.IFS(Table2[[#This Row],[booking_status]]="confirmed","Expected",Table2[[#This Row],[booking_status]]="checked-out","Actual"),"No Revenue")</f>
        <v>No Revenue</v>
      </c>
      <c r="S1437" s="4">
        <f>Table2[[#This Row],[Revenue_Amount]]/Table2[[#This Row],[Num_Nights]]</f>
        <v>0</v>
      </c>
    </row>
    <row r="1438" spans="1:19" hidden="1" x14ac:dyDescent="0.3">
      <c r="A1438">
        <v>1437</v>
      </c>
      <c r="B1438" t="s">
        <v>37</v>
      </c>
      <c r="C1438" s="9">
        <v>45258</v>
      </c>
      <c r="D1438" s="9">
        <v>45268</v>
      </c>
      <c r="E1438" s="10">
        <v>45199</v>
      </c>
      <c r="F1438" t="s">
        <v>18</v>
      </c>
      <c r="G1438">
        <v>225.74</v>
      </c>
      <c r="H1438">
        <v>2</v>
      </c>
      <c r="I1438">
        <v>0</v>
      </c>
      <c r="J1438" t="s">
        <v>35</v>
      </c>
      <c r="K1438" t="s">
        <v>20</v>
      </c>
      <c r="L1438" t="s">
        <v>21</v>
      </c>
      <c r="M1438" t="s">
        <v>36</v>
      </c>
      <c r="N1438" t="s">
        <v>41</v>
      </c>
      <c r="O1438">
        <f>Table2[[#This Row],[check_out_date]]-Table2[[#This Row],[check_in_date]]</f>
        <v>10</v>
      </c>
      <c r="P1438">
        <f>Table2[[#This Row],[num_adults]]+Table2[[#This Row],[num_children]]</f>
        <v>2</v>
      </c>
      <c r="Q1438" s="3">
        <f>IF(OR(Table2[[#This Row],[booking_status]]="confirmed",Table2[[#This Row],[booking_status]]="checked-out"),Table2[[#This Row],[room_rate_per_night]]*Table2[[#This Row],[Num_Nights]],0)</f>
        <v>2257.4</v>
      </c>
      <c r="R1438" t="str" cm="1">
        <f t="array" ref="R1438">IFERROR(_xlfn.IFS(Table2[[#This Row],[booking_status]]="confirmed","Expected",Table2[[#This Row],[booking_status]]="checked-out","Actual"),"No Revenue")</f>
        <v>Expected</v>
      </c>
      <c r="S1438" s="4">
        <f>Table2[[#This Row],[Revenue_Amount]]/Table2[[#This Row],[Num_Nights]]</f>
        <v>225.74</v>
      </c>
    </row>
    <row r="1439" spans="1:19" x14ac:dyDescent="0.3">
      <c r="A1439">
        <v>1438</v>
      </c>
      <c r="B1439" t="s">
        <v>14</v>
      </c>
      <c r="C1439" s="9">
        <v>45130</v>
      </c>
      <c r="D1439" s="9">
        <v>45136</v>
      </c>
      <c r="E1439" s="10">
        <v>45113</v>
      </c>
      <c r="F1439" t="s">
        <v>49</v>
      </c>
      <c r="G1439">
        <v>129.85</v>
      </c>
      <c r="H1439">
        <v>1</v>
      </c>
      <c r="I1439">
        <v>0</v>
      </c>
      <c r="J1439" t="s">
        <v>28</v>
      </c>
      <c r="K1439" t="s">
        <v>44</v>
      </c>
      <c r="L1439" t="s">
        <v>21</v>
      </c>
      <c r="M1439" t="s">
        <v>36</v>
      </c>
      <c r="N1439" t="s">
        <v>41</v>
      </c>
      <c r="O1439">
        <f>Table2[[#This Row],[check_out_date]]-Table2[[#This Row],[check_in_date]]</f>
        <v>6</v>
      </c>
      <c r="P1439">
        <f>Table2[[#This Row],[num_adults]]+Table2[[#This Row],[num_children]]</f>
        <v>1</v>
      </c>
      <c r="Q1439" s="3">
        <f>IF(OR(Table2[[#This Row],[booking_status]]="confirmed",Table2[[#This Row],[booking_status]]="checked-out"),Table2[[#This Row],[room_rate_per_night]]*Table2[[#This Row],[Num_Nights]],0)</f>
        <v>779.09999999999991</v>
      </c>
      <c r="R1439" t="str" cm="1">
        <f t="array" ref="R1439">IFERROR(_xlfn.IFS(Table2[[#This Row],[booking_status]]="confirmed","Expected",Table2[[#This Row],[booking_status]]="checked-out","Actual"),"No Revenue")</f>
        <v>Expected</v>
      </c>
      <c r="S1439" s="4">
        <f>Table2[[#This Row],[Revenue_Amount]]/Table2[[#This Row],[Num_Nights]]</f>
        <v>129.85</v>
      </c>
    </row>
    <row r="1440" spans="1:19" x14ac:dyDescent="0.3">
      <c r="A1440">
        <v>1439</v>
      </c>
      <c r="B1440" t="s">
        <v>50</v>
      </c>
      <c r="C1440" s="9">
        <v>45143</v>
      </c>
      <c r="D1440" s="9">
        <v>45146</v>
      </c>
      <c r="E1440" s="10">
        <v>45132</v>
      </c>
      <c r="F1440" t="s">
        <v>49</v>
      </c>
      <c r="G1440">
        <v>144.44999999999999</v>
      </c>
      <c r="H1440">
        <v>2</v>
      </c>
      <c r="I1440">
        <v>0</v>
      </c>
      <c r="J1440" t="s">
        <v>19</v>
      </c>
      <c r="K1440" t="s">
        <v>66</v>
      </c>
      <c r="L1440" t="s">
        <v>56</v>
      </c>
      <c r="M1440" t="s">
        <v>36</v>
      </c>
      <c r="N1440" t="s">
        <v>41</v>
      </c>
      <c r="O1440">
        <f>Table2[[#This Row],[check_out_date]]-Table2[[#This Row],[check_in_date]]</f>
        <v>3</v>
      </c>
      <c r="P1440">
        <f>Table2[[#This Row],[num_adults]]+Table2[[#This Row],[num_children]]</f>
        <v>2</v>
      </c>
      <c r="Q1440" s="3">
        <f>IF(OR(Table2[[#This Row],[booking_status]]="confirmed",Table2[[#This Row],[booking_status]]="checked-out"),Table2[[#This Row],[room_rate_per_night]]*Table2[[#This Row],[Num_Nights]],0)</f>
        <v>433.34999999999997</v>
      </c>
      <c r="R1440" t="str" cm="1">
        <f t="array" ref="R1440">IFERROR(_xlfn.IFS(Table2[[#This Row],[booking_status]]="confirmed","Expected",Table2[[#This Row],[booking_status]]="checked-out","Actual"),"No Revenue")</f>
        <v>Actual</v>
      </c>
      <c r="S1440" s="4">
        <f>Table2[[#This Row],[Revenue_Amount]]/Table2[[#This Row],[Num_Nights]]</f>
        <v>144.44999999999999</v>
      </c>
    </row>
    <row r="1441" spans="1:19" x14ac:dyDescent="0.3">
      <c r="A1441">
        <v>1440</v>
      </c>
      <c r="B1441" t="s">
        <v>14</v>
      </c>
      <c r="C1441" s="9">
        <v>44988</v>
      </c>
      <c r="D1441" s="9">
        <v>44997</v>
      </c>
      <c r="E1441" s="10">
        <v>44906</v>
      </c>
      <c r="F1441" t="s">
        <v>49</v>
      </c>
      <c r="G1441">
        <v>60.98</v>
      </c>
      <c r="H1441">
        <v>3</v>
      </c>
      <c r="I1441">
        <v>1</v>
      </c>
      <c r="J1441" t="s">
        <v>94</v>
      </c>
      <c r="K1441" t="s">
        <v>99</v>
      </c>
      <c r="L1441" t="s">
        <v>21</v>
      </c>
      <c r="M1441" t="s">
        <v>22</v>
      </c>
      <c r="N1441" t="s">
        <v>45</v>
      </c>
      <c r="O1441">
        <f>Table2[[#This Row],[check_out_date]]-Table2[[#This Row],[check_in_date]]</f>
        <v>9</v>
      </c>
      <c r="P1441">
        <f>Table2[[#This Row],[num_adults]]+Table2[[#This Row],[num_children]]</f>
        <v>4</v>
      </c>
      <c r="Q1441" s="3">
        <f>IF(OR(Table2[[#This Row],[booking_status]]="confirmed",Table2[[#This Row],[booking_status]]="checked-out"),Table2[[#This Row],[room_rate_per_night]]*Table2[[#This Row],[Num_Nights]],0)</f>
        <v>548.81999999999994</v>
      </c>
      <c r="R1441" t="str" cm="1">
        <f t="array" ref="R1441">IFERROR(_xlfn.IFS(Table2[[#This Row],[booking_status]]="confirmed","Expected",Table2[[#This Row],[booking_status]]="checked-out","Actual"),"No Revenue")</f>
        <v>Expected</v>
      </c>
      <c r="S1441" s="4">
        <f>Table2[[#This Row],[Revenue_Amount]]/Table2[[#This Row],[Num_Nights]]</f>
        <v>60.97999999999999</v>
      </c>
    </row>
    <row r="1442" spans="1:19" x14ac:dyDescent="0.3">
      <c r="A1442">
        <v>1441</v>
      </c>
      <c r="B1442" t="s">
        <v>37</v>
      </c>
      <c r="C1442" s="9">
        <v>44933</v>
      </c>
      <c r="D1442" s="9">
        <v>44938</v>
      </c>
      <c r="E1442" s="10">
        <v>44914</v>
      </c>
      <c r="F1442" t="s">
        <v>18</v>
      </c>
      <c r="G1442">
        <v>204.66</v>
      </c>
      <c r="H1442">
        <v>2</v>
      </c>
      <c r="I1442">
        <v>0</v>
      </c>
      <c r="J1442" t="s">
        <v>19</v>
      </c>
      <c r="K1442" t="s">
        <v>99</v>
      </c>
      <c r="L1442" t="s">
        <v>21</v>
      </c>
      <c r="M1442" t="s">
        <v>36</v>
      </c>
      <c r="N1442" t="s">
        <v>45</v>
      </c>
      <c r="O1442">
        <f>Table2[[#This Row],[check_out_date]]-Table2[[#This Row],[check_in_date]]</f>
        <v>5</v>
      </c>
      <c r="P1442">
        <f>Table2[[#This Row],[num_adults]]+Table2[[#This Row],[num_children]]</f>
        <v>2</v>
      </c>
      <c r="Q1442" s="3">
        <f>IF(OR(Table2[[#This Row],[booking_status]]="confirmed",Table2[[#This Row],[booking_status]]="checked-out"),Table2[[#This Row],[room_rate_per_night]]*Table2[[#This Row],[Num_Nights]],0)</f>
        <v>1023.3</v>
      </c>
      <c r="R1442" t="str" cm="1">
        <f t="array" ref="R1442">IFERROR(_xlfn.IFS(Table2[[#This Row],[booking_status]]="confirmed","Expected",Table2[[#This Row],[booking_status]]="checked-out","Actual"),"No Revenue")</f>
        <v>Expected</v>
      </c>
      <c r="S1442" s="4">
        <f>Table2[[#This Row],[Revenue_Amount]]/Table2[[#This Row],[Num_Nights]]</f>
        <v>204.66</v>
      </c>
    </row>
    <row r="1443" spans="1:19" x14ac:dyDescent="0.3">
      <c r="A1443">
        <v>1442</v>
      </c>
      <c r="B1443" t="s">
        <v>50</v>
      </c>
      <c r="C1443" s="9">
        <v>44937</v>
      </c>
      <c r="D1443" s="9">
        <v>44940</v>
      </c>
      <c r="E1443" s="10">
        <v>44887</v>
      </c>
      <c r="F1443" t="s">
        <v>18</v>
      </c>
      <c r="G1443">
        <v>206.84</v>
      </c>
      <c r="H1443">
        <v>2</v>
      </c>
      <c r="I1443">
        <v>0</v>
      </c>
      <c r="J1443" t="s">
        <v>55</v>
      </c>
      <c r="K1443" t="s">
        <v>20</v>
      </c>
      <c r="L1443" t="s">
        <v>21</v>
      </c>
      <c r="M1443" t="s">
        <v>36</v>
      </c>
      <c r="N1443" t="s">
        <v>23</v>
      </c>
      <c r="O1443">
        <f>Table2[[#This Row],[check_out_date]]-Table2[[#This Row],[check_in_date]]</f>
        <v>3</v>
      </c>
      <c r="P1443">
        <f>Table2[[#This Row],[num_adults]]+Table2[[#This Row],[num_children]]</f>
        <v>2</v>
      </c>
      <c r="Q1443" s="3">
        <f>IF(OR(Table2[[#This Row],[booking_status]]="confirmed",Table2[[#This Row],[booking_status]]="checked-out"),Table2[[#This Row],[room_rate_per_night]]*Table2[[#This Row],[Num_Nights]],0)</f>
        <v>620.52</v>
      </c>
      <c r="R1443" t="str" cm="1">
        <f t="array" ref="R1443">IFERROR(_xlfn.IFS(Table2[[#This Row],[booking_status]]="confirmed","Expected",Table2[[#This Row],[booking_status]]="checked-out","Actual"),"No Revenue")</f>
        <v>Expected</v>
      </c>
      <c r="S1443" s="4">
        <f>Table2[[#This Row],[Revenue_Amount]]/Table2[[#This Row],[Num_Nights]]</f>
        <v>206.84</v>
      </c>
    </row>
    <row r="1444" spans="1:19" hidden="1" x14ac:dyDescent="0.3">
      <c r="A1444">
        <v>1443</v>
      </c>
      <c r="B1444" t="s">
        <v>37</v>
      </c>
      <c r="C1444" s="9">
        <v>44930</v>
      </c>
      <c r="D1444" s="9">
        <v>44932</v>
      </c>
      <c r="E1444" s="10">
        <v>44901</v>
      </c>
      <c r="F1444" t="s">
        <v>49</v>
      </c>
      <c r="G1444">
        <v>106.14</v>
      </c>
      <c r="H1444">
        <v>2</v>
      </c>
      <c r="I1444">
        <v>0</v>
      </c>
      <c r="J1444" t="s">
        <v>35</v>
      </c>
      <c r="K1444" t="s">
        <v>20</v>
      </c>
      <c r="L1444" t="s">
        <v>60</v>
      </c>
      <c r="M1444" t="s">
        <v>22</v>
      </c>
      <c r="N1444" t="s">
        <v>41</v>
      </c>
      <c r="O1444">
        <f>Table2[[#This Row],[check_out_date]]-Table2[[#This Row],[check_in_date]]</f>
        <v>2</v>
      </c>
      <c r="P1444">
        <f>Table2[[#This Row],[num_adults]]+Table2[[#This Row],[num_children]]</f>
        <v>2</v>
      </c>
      <c r="Q1444" s="3">
        <f>IF(OR(Table2[[#This Row],[booking_status]]="confirmed",Table2[[#This Row],[booking_status]]="checked-out"),Table2[[#This Row],[room_rate_per_night]]*Table2[[#This Row],[Num_Nights]],0)</f>
        <v>0</v>
      </c>
      <c r="R1444" t="str" cm="1">
        <f t="array" ref="R1444">IFERROR(_xlfn.IFS(Table2[[#This Row],[booking_status]]="confirmed","Expected",Table2[[#This Row],[booking_status]]="checked-out","Actual"),"No Revenue")</f>
        <v>No Revenue</v>
      </c>
      <c r="S1444" s="4">
        <f>Table2[[#This Row],[Revenue_Amount]]/Table2[[#This Row],[Num_Nights]]</f>
        <v>0</v>
      </c>
    </row>
    <row r="1445" spans="1:19" x14ac:dyDescent="0.3">
      <c r="A1445">
        <v>1444</v>
      </c>
      <c r="B1445" t="s">
        <v>50</v>
      </c>
      <c r="C1445" s="9">
        <v>45012</v>
      </c>
      <c r="D1445" s="9">
        <v>45014</v>
      </c>
      <c r="E1445" s="10">
        <v>44989</v>
      </c>
      <c r="F1445" t="s">
        <v>54</v>
      </c>
      <c r="G1445">
        <v>520.87</v>
      </c>
      <c r="H1445">
        <v>2</v>
      </c>
      <c r="I1445">
        <v>0</v>
      </c>
      <c r="J1445" t="s">
        <v>28</v>
      </c>
      <c r="K1445" t="s">
        <v>66</v>
      </c>
      <c r="L1445" t="s">
        <v>21</v>
      </c>
      <c r="M1445" t="s">
        <v>36</v>
      </c>
      <c r="N1445" t="s">
        <v>45</v>
      </c>
      <c r="O1445">
        <f>Table2[[#This Row],[check_out_date]]-Table2[[#This Row],[check_in_date]]</f>
        <v>2</v>
      </c>
      <c r="P1445">
        <f>Table2[[#This Row],[num_adults]]+Table2[[#This Row],[num_children]]</f>
        <v>2</v>
      </c>
      <c r="Q1445" s="3">
        <f>IF(OR(Table2[[#This Row],[booking_status]]="confirmed",Table2[[#This Row],[booking_status]]="checked-out"),Table2[[#This Row],[room_rate_per_night]]*Table2[[#This Row],[Num_Nights]],0)</f>
        <v>1041.74</v>
      </c>
      <c r="R1445" t="str" cm="1">
        <f t="array" ref="R1445">IFERROR(_xlfn.IFS(Table2[[#This Row],[booking_status]]="confirmed","Expected",Table2[[#This Row],[booking_status]]="checked-out","Actual"),"No Revenue")</f>
        <v>Expected</v>
      </c>
      <c r="S1445" s="4">
        <f>Table2[[#This Row],[Revenue_Amount]]/Table2[[#This Row],[Num_Nights]]</f>
        <v>520.87</v>
      </c>
    </row>
    <row r="1446" spans="1:19" x14ac:dyDescent="0.3">
      <c r="A1446">
        <v>1445</v>
      </c>
      <c r="B1446" t="s">
        <v>14</v>
      </c>
      <c r="C1446" s="9">
        <v>45225</v>
      </c>
      <c r="D1446" s="9">
        <v>45230</v>
      </c>
      <c r="E1446" s="10">
        <v>45215</v>
      </c>
      <c r="F1446" t="s">
        <v>27</v>
      </c>
      <c r="G1446">
        <v>189.35</v>
      </c>
      <c r="H1446">
        <v>1</v>
      </c>
      <c r="I1446">
        <v>2</v>
      </c>
      <c r="J1446" t="s">
        <v>19</v>
      </c>
      <c r="K1446" t="s">
        <v>66</v>
      </c>
      <c r="L1446" t="s">
        <v>21</v>
      </c>
      <c r="M1446" t="s">
        <v>22</v>
      </c>
      <c r="N1446" t="s">
        <v>30</v>
      </c>
      <c r="O1446">
        <f>Table2[[#This Row],[check_out_date]]-Table2[[#This Row],[check_in_date]]</f>
        <v>5</v>
      </c>
      <c r="P1446">
        <f>Table2[[#This Row],[num_adults]]+Table2[[#This Row],[num_children]]</f>
        <v>3</v>
      </c>
      <c r="Q1446" s="3">
        <f>IF(OR(Table2[[#This Row],[booking_status]]="confirmed",Table2[[#This Row],[booking_status]]="checked-out"),Table2[[#This Row],[room_rate_per_night]]*Table2[[#This Row],[Num_Nights]],0)</f>
        <v>946.75</v>
      </c>
      <c r="R1446" t="str" cm="1">
        <f t="array" ref="R1446">IFERROR(_xlfn.IFS(Table2[[#This Row],[booking_status]]="confirmed","Expected",Table2[[#This Row],[booking_status]]="checked-out","Actual"),"No Revenue")</f>
        <v>Expected</v>
      </c>
      <c r="S1446" s="4">
        <f>Table2[[#This Row],[Revenue_Amount]]/Table2[[#This Row],[Num_Nights]]</f>
        <v>189.35</v>
      </c>
    </row>
    <row r="1447" spans="1:19" x14ac:dyDescent="0.3">
      <c r="A1447">
        <v>1446</v>
      </c>
      <c r="B1447" t="s">
        <v>14</v>
      </c>
      <c r="C1447" s="9">
        <v>45255</v>
      </c>
      <c r="D1447" s="9">
        <v>45264</v>
      </c>
      <c r="E1447" s="10">
        <v>45236</v>
      </c>
      <c r="F1447" t="s">
        <v>49</v>
      </c>
      <c r="G1447">
        <v>70.099999999999994</v>
      </c>
      <c r="H1447">
        <v>2</v>
      </c>
      <c r="I1447">
        <v>0</v>
      </c>
      <c r="J1447" t="s">
        <v>28</v>
      </c>
      <c r="K1447" t="s">
        <v>99</v>
      </c>
      <c r="L1447" t="s">
        <v>56</v>
      </c>
      <c r="M1447" t="s">
        <v>36</v>
      </c>
      <c r="N1447" t="s">
        <v>41</v>
      </c>
      <c r="O1447">
        <f>Table2[[#This Row],[check_out_date]]-Table2[[#This Row],[check_in_date]]</f>
        <v>9</v>
      </c>
      <c r="P1447">
        <f>Table2[[#This Row],[num_adults]]+Table2[[#This Row],[num_children]]</f>
        <v>2</v>
      </c>
      <c r="Q1447" s="3">
        <f>IF(OR(Table2[[#This Row],[booking_status]]="confirmed",Table2[[#This Row],[booking_status]]="checked-out"),Table2[[#This Row],[room_rate_per_night]]*Table2[[#This Row],[Num_Nights]],0)</f>
        <v>630.9</v>
      </c>
      <c r="R1447" t="str" cm="1">
        <f t="array" ref="R1447">IFERROR(_xlfn.IFS(Table2[[#This Row],[booking_status]]="confirmed","Expected",Table2[[#This Row],[booking_status]]="checked-out","Actual"),"No Revenue")</f>
        <v>Actual</v>
      </c>
      <c r="S1447" s="4">
        <f>Table2[[#This Row],[Revenue_Amount]]/Table2[[#This Row],[Num_Nights]]</f>
        <v>70.099999999999994</v>
      </c>
    </row>
    <row r="1448" spans="1:19" x14ac:dyDescent="0.3">
      <c r="A1448">
        <v>1447</v>
      </c>
      <c r="B1448" t="s">
        <v>31</v>
      </c>
      <c r="C1448" s="9">
        <v>45290</v>
      </c>
      <c r="D1448" s="9">
        <v>45297</v>
      </c>
      <c r="E1448" s="10">
        <v>45222</v>
      </c>
      <c r="F1448" t="s">
        <v>49</v>
      </c>
      <c r="G1448">
        <v>105.87</v>
      </c>
      <c r="H1448">
        <v>3</v>
      </c>
      <c r="I1448">
        <v>0</v>
      </c>
      <c r="J1448" t="s">
        <v>28</v>
      </c>
      <c r="K1448" t="s">
        <v>44</v>
      </c>
      <c r="L1448" t="s">
        <v>21</v>
      </c>
      <c r="M1448" t="s">
        <v>36</v>
      </c>
      <c r="N1448" t="s">
        <v>41</v>
      </c>
      <c r="O1448">
        <f>Table2[[#This Row],[check_out_date]]-Table2[[#This Row],[check_in_date]]</f>
        <v>7</v>
      </c>
      <c r="P1448">
        <f>Table2[[#This Row],[num_adults]]+Table2[[#This Row],[num_children]]</f>
        <v>3</v>
      </c>
      <c r="Q1448" s="3">
        <f>IF(OR(Table2[[#This Row],[booking_status]]="confirmed",Table2[[#This Row],[booking_status]]="checked-out"),Table2[[#This Row],[room_rate_per_night]]*Table2[[#This Row],[Num_Nights]],0)</f>
        <v>741.09</v>
      </c>
      <c r="R1448" t="str" cm="1">
        <f t="array" ref="R1448">IFERROR(_xlfn.IFS(Table2[[#This Row],[booking_status]]="confirmed","Expected",Table2[[#This Row],[booking_status]]="checked-out","Actual"),"No Revenue")</f>
        <v>Expected</v>
      </c>
      <c r="S1448" s="4">
        <f>Table2[[#This Row],[Revenue_Amount]]/Table2[[#This Row],[Num_Nights]]</f>
        <v>105.87</v>
      </c>
    </row>
    <row r="1449" spans="1:19" x14ac:dyDescent="0.3">
      <c r="A1449">
        <v>1448</v>
      </c>
      <c r="B1449" t="s">
        <v>50</v>
      </c>
      <c r="C1449" s="9">
        <v>45149</v>
      </c>
      <c r="D1449" s="9">
        <v>45159</v>
      </c>
      <c r="E1449" s="10">
        <v>45140</v>
      </c>
      <c r="F1449" t="s">
        <v>27</v>
      </c>
      <c r="G1449">
        <v>206.23</v>
      </c>
      <c r="H1449">
        <v>2</v>
      </c>
      <c r="I1449">
        <v>0</v>
      </c>
      <c r="J1449" t="s">
        <v>55</v>
      </c>
      <c r="K1449" t="s">
        <v>99</v>
      </c>
      <c r="L1449" t="s">
        <v>21</v>
      </c>
      <c r="M1449" t="s">
        <v>36</v>
      </c>
      <c r="N1449" t="s">
        <v>23</v>
      </c>
      <c r="O1449">
        <f>Table2[[#This Row],[check_out_date]]-Table2[[#This Row],[check_in_date]]</f>
        <v>10</v>
      </c>
      <c r="P1449">
        <f>Table2[[#This Row],[num_adults]]+Table2[[#This Row],[num_children]]</f>
        <v>2</v>
      </c>
      <c r="Q1449" s="3">
        <f>IF(OR(Table2[[#This Row],[booking_status]]="confirmed",Table2[[#This Row],[booking_status]]="checked-out"),Table2[[#This Row],[room_rate_per_night]]*Table2[[#This Row],[Num_Nights]],0)</f>
        <v>2062.2999999999997</v>
      </c>
      <c r="R1449" t="str" cm="1">
        <f t="array" ref="R1449">IFERROR(_xlfn.IFS(Table2[[#This Row],[booking_status]]="confirmed","Expected",Table2[[#This Row],[booking_status]]="checked-out","Actual"),"No Revenue")</f>
        <v>Expected</v>
      </c>
      <c r="S1449" s="4">
        <f>Table2[[#This Row],[Revenue_Amount]]/Table2[[#This Row],[Num_Nights]]</f>
        <v>206.22999999999996</v>
      </c>
    </row>
    <row r="1450" spans="1:19" x14ac:dyDescent="0.3">
      <c r="A1450">
        <v>1449</v>
      </c>
      <c r="B1450" t="s">
        <v>37</v>
      </c>
      <c r="C1450" s="9">
        <v>45119</v>
      </c>
      <c r="D1450" s="9">
        <v>45120</v>
      </c>
      <c r="E1450" s="10">
        <v>45109</v>
      </c>
      <c r="F1450" t="s">
        <v>49</v>
      </c>
      <c r="G1450">
        <v>122.73</v>
      </c>
      <c r="H1450">
        <v>1</v>
      </c>
      <c r="I1450">
        <v>2</v>
      </c>
      <c r="J1450" t="s">
        <v>55</v>
      </c>
      <c r="K1450" t="s">
        <v>20</v>
      </c>
      <c r="L1450" t="s">
        <v>21</v>
      </c>
      <c r="M1450" t="s">
        <v>36</v>
      </c>
      <c r="N1450" t="s">
        <v>95</v>
      </c>
      <c r="O1450">
        <f>Table2[[#This Row],[check_out_date]]-Table2[[#This Row],[check_in_date]]</f>
        <v>1</v>
      </c>
      <c r="P1450">
        <f>Table2[[#This Row],[num_adults]]+Table2[[#This Row],[num_children]]</f>
        <v>3</v>
      </c>
      <c r="Q1450" s="3">
        <f>IF(OR(Table2[[#This Row],[booking_status]]="confirmed",Table2[[#This Row],[booking_status]]="checked-out"),Table2[[#This Row],[room_rate_per_night]]*Table2[[#This Row],[Num_Nights]],0)</f>
        <v>122.73</v>
      </c>
      <c r="R1450" t="str" cm="1">
        <f t="array" ref="R1450">IFERROR(_xlfn.IFS(Table2[[#This Row],[booking_status]]="confirmed","Expected",Table2[[#This Row],[booking_status]]="checked-out","Actual"),"No Revenue")</f>
        <v>Expected</v>
      </c>
      <c r="S1450" s="4">
        <f>Table2[[#This Row],[Revenue_Amount]]/Table2[[#This Row],[Num_Nights]]</f>
        <v>122.73</v>
      </c>
    </row>
    <row r="1451" spans="1:19" x14ac:dyDescent="0.3">
      <c r="A1451">
        <v>1450</v>
      </c>
      <c r="B1451" t="s">
        <v>50</v>
      </c>
      <c r="C1451" s="9">
        <v>45283</v>
      </c>
      <c r="D1451" s="9">
        <v>45289</v>
      </c>
      <c r="E1451" s="10">
        <v>45265</v>
      </c>
      <c r="F1451" t="s">
        <v>49</v>
      </c>
      <c r="G1451">
        <v>128.6</v>
      </c>
      <c r="H1451">
        <v>3</v>
      </c>
      <c r="I1451">
        <v>2</v>
      </c>
      <c r="J1451" t="s">
        <v>55</v>
      </c>
      <c r="K1451" t="s">
        <v>29</v>
      </c>
      <c r="L1451" t="s">
        <v>21</v>
      </c>
      <c r="M1451" t="s">
        <v>36</v>
      </c>
      <c r="N1451" t="s">
        <v>30</v>
      </c>
      <c r="O1451">
        <f>Table2[[#This Row],[check_out_date]]-Table2[[#This Row],[check_in_date]]</f>
        <v>6</v>
      </c>
      <c r="P1451">
        <f>Table2[[#This Row],[num_adults]]+Table2[[#This Row],[num_children]]</f>
        <v>5</v>
      </c>
      <c r="Q1451" s="3">
        <f>IF(OR(Table2[[#This Row],[booking_status]]="confirmed",Table2[[#This Row],[booking_status]]="checked-out"),Table2[[#This Row],[room_rate_per_night]]*Table2[[#This Row],[Num_Nights]],0)</f>
        <v>771.59999999999991</v>
      </c>
      <c r="R1451" t="str" cm="1">
        <f t="array" ref="R1451">IFERROR(_xlfn.IFS(Table2[[#This Row],[booking_status]]="confirmed","Expected",Table2[[#This Row],[booking_status]]="checked-out","Actual"),"No Revenue")</f>
        <v>Expected</v>
      </c>
      <c r="S1451" s="4">
        <f>Table2[[#This Row],[Revenue_Amount]]/Table2[[#This Row],[Num_Nights]]</f>
        <v>128.6</v>
      </c>
    </row>
    <row r="1452" spans="1:19" hidden="1" x14ac:dyDescent="0.3">
      <c r="A1452">
        <v>1451</v>
      </c>
      <c r="B1452" t="s">
        <v>31</v>
      </c>
      <c r="C1452" s="9">
        <v>45277</v>
      </c>
      <c r="D1452" s="9">
        <v>45281</v>
      </c>
      <c r="E1452" s="10">
        <v>45246</v>
      </c>
      <c r="F1452" t="s">
        <v>49</v>
      </c>
      <c r="G1452">
        <v>101.2</v>
      </c>
      <c r="H1452">
        <v>2</v>
      </c>
      <c r="I1452">
        <v>1</v>
      </c>
      <c r="J1452" t="s">
        <v>35</v>
      </c>
      <c r="K1452" t="s">
        <v>44</v>
      </c>
      <c r="L1452" t="s">
        <v>21</v>
      </c>
      <c r="M1452" t="s">
        <v>22</v>
      </c>
      <c r="N1452" t="s">
        <v>41</v>
      </c>
      <c r="O1452">
        <f>Table2[[#This Row],[check_out_date]]-Table2[[#This Row],[check_in_date]]</f>
        <v>4</v>
      </c>
      <c r="P1452">
        <f>Table2[[#This Row],[num_adults]]+Table2[[#This Row],[num_children]]</f>
        <v>3</v>
      </c>
      <c r="Q1452" s="3">
        <f>IF(OR(Table2[[#This Row],[booking_status]]="confirmed",Table2[[#This Row],[booking_status]]="checked-out"),Table2[[#This Row],[room_rate_per_night]]*Table2[[#This Row],[Num_Nights]],0)</f>
        <v>404.8</v>
      </c>
      <c r="R1452" t="str" cm="1">
        <f t="array" ref="R1452">IFERROR(_xlfn.IFS(Table2[[#This Row],[booking_status]]="confirmed","Expected",Table2[[#This Row],[booking_status]]="checked-out","Actual"),"No Revenue")</f>
        <v>Expected</v>
      </c>
      <c r="S1452" s="4">
        <f>Table2[[#This Row],[Revenue_Amount]]/Table2[[#This Row],[Num_Nights]]</f>
        <v>101.2</v>
      </c>
    </row>
    <row r="1453" spans="1:19" hidden="1" x14ac:dyDescent="0.3">
      <c r="A1453">
        <v>1452</v>
      </c>
      <c r="B1453" t="s">
        <v>37</v>
      </c>
      <c r="C1453" s="9">
        <v>45235</v>
      </c>
      <c r="D1453" s="9">
        <v>45239</v>
      </c>
      <c r="E1453" s="10">
        <v>45227</v>
      </c>
      <c r="F1453" t="s">
        <v>27</v>
      </c>
      <c r="G1453">
        <v>191.28</v>
      </c>
      <c r="H1453">
        <v>3</v>
      </c>
      <c r="I1453">
        <v>2</v>
      </c>
      <c r="J1453" t="s">
        <v>35</v>
      </c>
      <c r="K1453" t="s">
        <v>99</v>
      </c>
      <c r="L1453" t="s">
        <v>21</v>
      </c>
      <c r="M1453" t="s">
        <v>36</v>
      </c>
      <c r="N1453" t="s">
        <v>23</v>
      </c>
      <c r="O1453">
        <f>Table2[[#This Row],[check_out_date]]-Table2[[#This Row],[check_in_date]]</f>
        <v>4</v>
      </c>
      <c r="P1453">
        <f>Table2[[#This Row],[num_adults]]+Table2[[#This Row],[num_children]]</f>
        <v>5</v>
      </c>
      <c r="Q1453" s="3">
        <f>IF(OR(Table2[[#This Row],[booking_status]]="confirmed",Table2[[#This Row],[booking_status]]="checked-out"),Table2[[#This Row],[room_rate_per_night]]*Table2[[#This Row],[Num_Nights]],0)</f>
        <v>765.12</v>
      </c>
      <c r="R1453" t="str" cm="1">
        <f t="array" ref="R1453">IFERROR(_xlfn.IFS(Table2[[#This Row],[booking_status]]="confirmed","Expected",Table2[[#This Row],[booking_status]]="checked-out","Actual"),"No Revenue")</f>
        <v>Expected</v>
      </c>
      <c r="S1453" s="4">
        <f>Table2[[#This Row],[Revenue_Amount]]/Table2[[#This Row],[Num_Nights]]</f>
        <v>191.28</v>
      </c>
    </row>
    <row r="1454" spans="1:19" x14ac:dyDescent="0.3">
      <c r="A1454">
        <v>1453</v>
      </c>
      <c r="B1454" t="s">
        <v>31</v>
      </c>
      <c r="C1454" s="9">
        <v>45256</v>
      </c>
      <c r="D1454" s="9">
        <v>45259</v>
      </c>
      <c r="E1454" s="10">
        <v>45236</v>
      </c>
      <c r="F1454" t="s">
        <v>27</v>
      </c>
      <c r="G1454">
        <v>111.9</v>
      </c>
      <c r="H1454">
        <v>4</v>
      </c>
      <c r="I1454">
        <v>0</v>
      </c>
      <c r="J1454" t="s">
        <v>28</v>
      </c>
      <c r="K1454" t="s">
        <v>99</v>
      </c>
      <c r="L1454" t="s">
        <v>60</v>
      </c>
      <c r="M1454" t="s">
        <v>36</v>
      </c>
      <c r="N1454" t="s">
        <v>41</v>
      </c>
      <c r="O1454">
        <f>Table2[[#This Row],[check_out_date]]-Table2[[#This Row],[check_in_date]]</f>
        <v>3</v>
      </c>
      <c r="P1454">
        <f>Table2[[#This Row],[num_adults]]+Table2[[#This Row],[num_children]]</f>
        <v>4</v>
      </c>
      <c r="Q1454" s="3">
        <f>IF(OR(Table2[[#This Row],[booking_status]]="confirmed",Table2[[#This Row],[booking_status]]="checked-out"),Table2[[#This Row],[room_rate_per_night]]*Table2[[#This Row],[Num_Nights]],0)</f>
        <v>0</v>
      </c>
      <c r="R1454" t="str" cm="1">
        <f t="array" ref="R1454">IFERROR(_xlfn.IFS(Table2[[#This Row],[booking_status]]="confirmed","Expected",Table2[[#This Row],[booking_status]]="checked-out","Actual"),"No Revenue")</f>
        <v>No Revenue</v>
      </c>
      <c r="S1454" s="4">
        <f>Table2[[#This Row],[Revenue_Amount]]/Table2[[#This Row],[Num_Nights]]</f>
        <v>0</v>
      </c>
    </row>
    <row r="1455" spans="1:19" x14ac:dyDescent="0.3">
      <c r="A1455">
        <v>1454</v>
      </c>
      <c r="B1455" t="s">
        <v>37</v>
      </c>
      <c r="C1455" s="9">
        <v>45082</v>
      </c>
      <c r="D1455" s="9">
        <v>45083</v>
      </c>
      <c r="E1455" s="10">
        <v>45038</v>
      </c>
      <c r="F1455" t="s">
        <v>54</v>
      </c>
      <c r="G1455">
        <v>340.22</v>
      </c>
      <c r="H1455">
        <v>2</v>
      </c>
      <c r="I1455">
        <v>1</v>
      </c>
      <c r="J1455" t="s">
        <v>94</v>
      </c>
      <c r="K1455" t="s">
        <v>20</v>
      </c>
      <c r="L1455" t="s">
        <v>21</v>
      </c>
      <c r="M1455" t="s">
        <v>36</v>
      </c>
      <c r="N1455" t="s">
        <v>95</v>
      </c>
      <c r="O1455">
        <f>Table2[[#This Row],[check_out_date]]-Table2[[#This Row],[check_in_date]]</f>
        <v>1</v>
      </c>
      <c r="P1455">
        <f>Table2[[#This Row],[num_adults]]+Table2[[#This Row],[num_children]]</f>
        <v>3</v>
      </c>
      <c r="Q1455" s="3">
        <f>IF(OR(Table2[[#This Row],[booking_status]]="confirmed",Table2[[#This Row],[booking_status]]="checked-out"),Table2[[#This Row],[room_rate_per_night]]*Table2[[#This Row],[Num_Nights]],0)</f>
        <v>340.22</v>
      </c>
      <c r="R1455" t="str" cm="1">
        <f t="array" ref="R1455">IFERROR(_xlfn.IFS(Table2[[#This Row],[booking_status]]="confirmed","Expected",Table2[[#This Row],[booking_status]]="checked-out","Actual"),"No Revenue")</f>
        <v>Expected</v>
      </c>
      <c r="S1455" s="4">
        <f>Table2[[#This Row],[Revenue_Amount]]/Table2[[#This Row],[Num_Nights]]</f>
        <v>340.22</v>
      </c>
    </row>
    <row r="1456" spans="1:19" x14ac:dyDescent="0.3">
      <c r="A1456">
        <v>1455</v>
      </c>
      <c r="B1456" t="s">
        <v>50</v>
      </c>
      <c r="C1456" s="9">
        <v>45200</v>
      </c>
      <c r="D1456" s="9">
        <v>45201</v>
      </c>
      <c r="E1456" s="10">
        <v>45193</v>
      </c>
      <c r="F1456" t="s">
        <v>49</v>
      </c>
      <c r="G1456">
        <v>104.54</v>
      </c>
      <c r="H1456">
        <v>2</v>
      </c>
      <c r="I1456">
        <v>0</v>
      </c>
      <c r="J1456" t="s">
        <v>28</v>
      </c>
      <c r="K1456" t="s">
        <v>20</v>
      </c>
      <c r="L1456" t="s">
        <v>60</v>
      </c>
      <c r="M1456" t="s">
        <v>22</v>
      </c>
      <c r="N1456" t="s">
        <v>41</v>
      </c>
      <c r="O1456">
        <f>Table2[[#This Row],[check_out_date]]-Table2[[#This Row],[check_in_date]]</f>
        <v>1</v>
      </c>
      <c r="P1456">
        <f>Table2[[#This Row],[num_adults]]+Table2[[#This Row],[num_children]]</f>
        <v>2</v>
      </c>
      <c r="Q1456" s="3">
        <f>IF(OR(Table2[[#This Row],[booking_status]]="confirmed",Table2[[#This Row],[booking_status]]="checked-out"),Table2[[#This Row],[room_rate_per_night]]*Table2[[#This Row],[Num_Nights]],0)</f>
        <v>0</v>
      </c>
      <c r="R1456" t="str" cm="1">
        <f t="array" ref="R1456">IFERROR(_xlfn.IFS(Table2[[#This Row],[booking_status]]="confirmed","Expected",Table2[[#This Row],[booking_status]]="checked-out","Actual"),"No Revenue")</f>
        <v>No Revenue</v>
      </c>
      <c r="S1456" s="4">
        <f>Table2[[#This Row],[Revenue_Amount]]/Table2[[#This Row],[Num_Nights]]</f>
        <v>0</v>
      </c>
    </row>
    <row r="1457" spans="1:19" x14ac:dyDescent="0.3">
      <c r="A1457">
        <v>1456</v>
      </c>
      <c r="B1457" t="s">
        <v>37</v>
      </c>
      <c r="C1457" s="9">
        <v>45218</v>
      </c>
      <c r="D1457" s="9">
        <v>45220</v>
      </c>
      <c r="E1457" s="10">
        <v>45131</v>
      </c>
      <c r="F1457" t="s">
        <v>27</v>
      </c>
      <c r="G1457">
        <v>115.27</v>
      </c>
      <c r="H1457">
        <v>2</v>
      </c>
      <c r="I1457">
        <v>2</v>
      </c>
      <c r="J1457" t="s">
        <v>28</v>
      </c>
      <c r="K1457" t="s">
        <v>44</v>
      </c>
      <c r="L1457" t="s">
        <v>56</v>
      </c>
      <c r="M1457" t="s">
        <v>36</v>
      </c>
      <c r="N1457" t="s">
        <v>45</v>
      </c>
      <c r="O1457">
        <f>Table2[[#This Row],[check_out_date]]-Table2[[#This Row],[check_in_date]]</f>
        <v>2</v>
      </c>
      <c r="P1457">
        <f>Table2[[#This Row],[num_adults]]+Table2[[#This Row],[num_children]]</f>
        <v>4</v>
      </c>
      <c r="Q1457" s="3">
        <f>IF(OR(Table2[[#This Row],[booking_status]]="confirmed",Table2[[#This Row],[booking_status]]="checked-out"),Table2[[#This Row],[room_rate_per_night]]*Table2[[#This Row],[Num_Nights]],0)</f>
        <v>230.54</v>
      </c>
      <c r="R1457" t="str" cm="1">
        <f t="array" ref="R1457">IFERROR(_xlfn.IFS(Table2[[#This Row],[booking_status]]="confirmed","Expected",Table2[[#This Row],[booking_status]]="checked-out","Actual"),"No Revenue")</f>
        <v>Actual</v>
      </c>
      <c r="S1457" s="4">
        <f>Table2[[#This Row],[Revenue_Amount]]/Table2[[#This Row],[Num_Nights]]</f>
        <v>115.27</v>
      </c>
    </row>
    <row r="1458" spans="1:19" x14ac:dyDescent="0.3">
      <c r="A1458">
        <v>1457</v>
      </c>
      <c r="B1458" t="s">
        <v>50</v>
      </c>
      <c r="C1458" s="9">
        <v>44973</v>
      </c>
      <c r="D1458" s="9">
        <v>44978</v>
      </c>
      <c r="E1458" s="10">
        <v>44959</v>
      </c>
      <c r="F1458" t="s">
        <v>18</v>
      </c>
      <c r="G1458">
        <v>299.39999999999998</v>
      </c>
      <c r="H1458">
        <v>2</v>
      </c>
      <c r="I1458">
        <v>0</v>
      </c>
      <c r="J1458" t="s">
        <v>94</v>
      </c>
      <c r="K1458" t="s">
        <v>66</v>
      </c>
      <c r="L1458" t="s">
        <v>21</v>
      </c>
      <c r="M1458" t="s">
        <v>36</v>
      </c>
      <c r="N1458" t="s">
        <v>41</v>
      </c>
      <c r="O1458">
        <f>Table2[[#This Row],[check_out_date]]-Table2[[#This Row],[check_in_date]]</f>
        <v>5</v>
      </c>
      <c r="P1458">
        <f>Table2[[#This Row],[num_adults]]+Table2[[#This Row],[num_children]]</f>
        <v>2</v>
      </c>
      <c r="Q1458" s="3">
        <f>IF(OR(Table2[[#This Row],[booking_status]]="confirmed",Table2[[#This Row],[booking_status]]="checked-out"),Table2[[#This Row],[room_rate_per_night]]*Table2[[#This Row],[Num_Nights]],0)</f>
        <v>1497</v>
      </c>
      <c r="R1458" t="str" cm="1">
        <f t="array" ref="R1458">IFERROR(_xlfn.IFS(Table2[[#This Row],[booking_status]]="confirmed","Expected",Table2[[#This Row],[booking_status]]="checked-out","Actual"),"No Revenue")</f>
        <v>Expected</v>
      </c>
      <c r="S1458" s="4">
        <f>Table2[[#This Row],[Revenue_Amount]]/Table2[[#This Row],[Num_Nights]]</f>
        <v>299.39999999999998</v>
      </c>
    </row>
    <row r="1459" spans="1:19" hidden="1" x14ac:dyDescent="0.3">
      <c r="A1459">
        <v>1458</v>
      </c>
      <c r="B1459" t="s">
        <v>31</v>
      </c>
      <c r="C1459" s="9">
        <v>45260</v>
      </c>
      <c r="D1459" s="9">
        <v>45265</v>
      </c>
      <c r="E1459" s="10">
        <v>45228</v>
      </c>
      <c r="F1459" t="s">
        <v>27</v>
      </c>
      <c r="G1459">
        <v>93.29</v>
      </c>
      <c r="H1459">
        <v>1</v>
      </c>
      <c r="I1459">
        <v>0</v>
      </c>
      <c r="J1459" t="s">
        <v>35</v>
      </c>
      <c r="K1459" t="s">
        <v>44</v>
      </c>
      <c r="L1459" t="s">
        <v>21</v>
      </c>
      <c r="M1459" t="s">
        <v>36</v>
      </c>
      <c r="N1459" t="s">
        <v>41</v>
      </c>
      <c r="O1459">
        <f>Table2[[#This Row],[check_out_date]]-Table2[[#This Row],[check_in_date]]</f>
        <v>5</v>
      </c>
      <c r="P1459">
        <f>Table2[[#This Row],[num_adults]]+Table2[[#This Row],[num_children]]</f>
        <v>1</v>
      </c>
      <c r="Q1459" s="3">
        <f>IF(OR(Table2[[#This Row],[booking_status]]="confirmed",Table2[[#This Row],[booking_status]]="checked-out"),Table2[[#This Row],[room_rate_per_night]]*Table2[[#This Row],[Num_Nights]],0)</f>
        <v>466.45000000000005</v>
      </c>
      <c r="R1459" t="str" cm="1">
        <f t="array" ref="R1459">IFERROR(_xlfn.IFS(Table2[[#This Row],[booking_status]]="confirmed","Expected",Table2[[#This Row],[booking_status]]="checked-out","Actual"),"No Revenue")</f>
        <v>Expected</v>
      </c>
      <c r="S1459" s="4">
        <f>Table2[[#This Row],[Revenue_Amount]]/Table2[[#This Row],[Num_Nights]]</f>
        <v>93.29</v>
      </c>
    </row>
    <row r="1460" spans="1:19" x14ac:dyDescent="0.3">
      <c r="A1460">
        <v>1459</v>
      </c>
      <c r="B1460" t="s">
        <v>50</v>
      </c>
      <c r="C1460" s="9">
        <v>44961</v>
      </c>
      <c r="D1460" s="9">
        <v>44964</v>
      </c>
      <c r="E1460" s="10">
        <v>44916</v>
      </c>
      <c r="F1460" t="s">
        <v>49</v>
      </c>
      <c r="G1460">
        <v>86.75</v>
      </c>
      <c r="H1460">
        <v>3</v>
      </c>
      <c r="I1460">
        <v>0</v>
      </c>
      <c r="J1460" t="s">
        <v>94</v>
      </c>
      <c r="K1460" t="s">
        <v>44</v>
      </c>
      <c r="L1460" t="s">
        <v>60</v>
      </c>
      <c r="M1460" t="s">
        <v>36</v>
      </c>
      <c r="N1460" t="s">
        <v>41</v>
      </c>
      <c r="O1460">
        <f>Table2[[#This Row],[check_out_date]]-Table2[[#This Row],[check_in_date]]</f>
        <v>3</v>
      </c>
      <c r="P1460">
        <f>Table2[[#This Row],[num_adults]]+Table2[[#This Row],[num_children]]</f>
        <v>3</v>
      </c>
      <c r="Q1460" s="3">
        <f>IF(OR(Table2[[#This Row],[booking_status]]="confirmed",Table2[[#This Row],[booking_status]]="checked-out"),Table2[[#This Row],[room_rate_per_night]]*Table2[[#This Row],[Num_Nights]],0)</f>
        <v>0</v>
      </c>
      <c r="R1460" t="str" cm="1">
        <f t="array" ref="R1460">IFERROR(_xlfn.IFS(Table2[[#This Row],[booking_status]]="confirmed","Expected",Table2[[#This Row],[booking_status]]="checked-out","Actual"),"No Revenue")</f>
        <v>No Revenue</v>
      </c>
      <c r="S1460" s="4">
        <f>Table2[[#This Row],[Revenue_Amount]]/Table2[[#This Row],[Num_Nights]]</f>
        <v>0</v>
      </c>
    </row>
    <row r="1461" spans="1:19" x14ac:dyDescent="0.3">
      <c r="A1461">
        <v>1460</v>
      </c>
      <c r="B1461" t="s">
        <v>37</v>
      </c>
      <c r="C1461" s="9">
        <v>44976</v>
      </c>
      <c r="D1461" s="9">
        <v>44980</v>
      </c>
      <c r="E1461" s="10">
        <v>44903</v>
      </c>
      <c r="F1461" t="s">
        <v>49</v>
      </c>
      <c r="G1461">
        <v>89.91</v>
      </c>
      <c r="H1461">
        <v>3</v>
      </c>
      <c r="I1461">
        <v>0</v>
      </c>
      <c r="J1461" t="s">
        <v>19</v>
      </c>
      <c r="K1461" t="s">
        <v>66</v>
      </c>
      <c r="L1461" t="s">
        <v>56</v>
      </c>
      <c r="M1461" t="s">
        <v>36</v>
      </c>
      <c r="N1461" t="s">
        <v>41</v>
      </c>
      <c r="O1461">
        <f>Table2[[#This Row],[check_out_date]]-Table2[[#This Row],[check_in_date]]</f>
        <v>4</v>
      </c>
      <c r="P1461">
        <f>Table2[[#This Row],[num_adults]]+Table2[[#This Row],[num_children]]</f>
        <v>3</v>
      </c>
      <c r="Q1461" s="3">
        <f>IF(OR(Table2[[#This Row],[booking_status]]="confirmed",Table2[[#This Row],[booking_status]]="checked-out"),Table2[[#This Row],[room_rate_per_night]]*Table2[[#This Row],[Num_Nights]],0)</f>
        <v>359.64</v>
      </c>
      <c r="R1461" t="str" cm="1">
        <f t="array" ref="R1461">IFERROR(_xlfn.IFS(Table2[[#This Row],[booking_status]]="confirmed","Expected",Table2[[#This Row],[booking_status]]="checked-out","Actual"),"No Revenue")</f>
        <v>Actual</v>
      </c>
      <c r="S1461" s="4">
        <f>Table2[[#This Row],[Revenue_Amount]]/Table2[[#This Row],[Num_Nights]]</f>
        <v>89.91</v>
      </c>
    </row>
    <row r="1462" spans="1:19" x14ac:dyDescent="0.3">
      <c r="A1462">
        <v>1461</v>
      </c>
      <c r="B1462" t="s">
        <v>31</v>
      </c>
      <c r="C1462" s="9">
        <v>45090</v>
      </c>
      <c r="D1462" s="9">
        <v>45096</v>
      </c>
      <c r="E1462" s="10">
        <v>45021</v>
      </c>
      <c r="F1462" t="s">
        <v>49</v>
      </c>
      <c r="G1462">
        <v>110.11</v>
      </c>
      <c r="H1462">
        <v>1</v>
      </c>
      <c r="I1462">
        <v>0</v>
      </c>
      <c r="J1462" t="s">
        <v>19</v>
      </c>
      <c r="K1462" t="s">
        <v>20</v>
      </c>
      <c r="L1462" t="s">
        <v>21</v>
      </c>
      <c r="M1462" t="s">
        <v>36</v>
      </c>
      <c r="N1462" t="s">
        <v>41</v>
      </c>
      <c r="O1462">
        <f>Table2[[#This Row],[check_out_date]]-Table2[[#This Row],[check_in_date]]</f>
        <v>6</v>
      </c>
      <c r="P1462">
        <f>Table2[[#This Row],[num_adults]]+Table2[[#This Row],[num_children]]</f>
        <v>1</v>
      </c>
      <c r="Q1462" s="3">
        <f>IF(OR(Table2[[#This Row],[booking_status]]="confirmed",Table2[[#This Row],[booking_status]]="checked-out"),Table2[[#This Row],[room_rate_per_night]]*Table2[[#This Row],[Num_Nights]],0)</f>
        <v>660.66</v>
      </c>
      <c r="R1462" t="str" cm="1">
        <f t="array" ref="R1462">IFERROR(_xlfn.IFS(Table2[[#This Row],[booking_status]]="confirmed","Expected",Table2[[#This Row],[booking_status]]="checked-out","Actual"),"No Revenue")</f>
        <v>Expected</v>
      </c>
      <c r="S1462" s="4">
        <f>Table2[[#This Row],[Revenue_Amount]]/Table2[[#This Row],[Num_Nights]]</f>
        <v>110.11</v>
      </c>
    </row>
    <row r="1463" spans="1:19" x14ac:dyDescent="0.3">
      <c r="A1463">
        <v>1462</v>
      </c>
      <c r="B1463" t="s">
        <v>37</v>
      </c>
      <c r="C1463" s="9">
        <v>45139</v>
      </c>
      <c r="D1463" s="9">
        <v>45146</v>
      </c>
      <c r="E1463" s="10">
        <v>45086</v>
      </c>
      <c r="F1463" t="s">
        <v>18</v>
      </c>
      <c r="G1463">
        <v>195.26</v>
      </c>
      <c r="H1463">
        <v>1</v>
      </c>
      <c r="I1463">
        <v>0</v>
      </c>
      <c r="J1463" t="s">
        <v>19</v>
      </c>
      <c r="K1463" t="s">
        <v>66</v>
      </c>
      <c r="L1463" t="s">
        <v>70</v>
      </c>
      <c r="M1463" t="s">
        <v>22</v>
      </c>
      <c r="N1463" t="s">
        <v>95</v>
      </c>
      <c r="O1463">
        <f>Table2[[#This Row],[check_out_date]]-Table2[[#This Row],[check_in_date]]</f>
        <v>7</v>
      </c>
      <c r="P1463">
        <f>Table2[[#This Row],[num_adults]]+Table2[[#This Row],[num_children]]</f>
        <v>1</v>
      </c>
      <c r="Q1463" s="3">
        <f>IF(OR(Table2[[#This Row],[booking_status]]="confirmed",Table2[[#This Row],[booking_status]]="checked-out"),Table2[[#This Row],[room_rate_per_night]]*Table2[[#This Row],[Num_Nights]],0)</f>
        <v>0</v>
      </c>
      <c r="R1463" t="str" cm="1">
        <f t="array" ref="R1463">IFERROR(_xlfn.IFS(Table2[[#This Row],[booking_status]]="confirmed","Expected",Table2[[#This Row],[booking_status]]="checked-out","Actual"),"No Revenue")</f>
        <v>No Revenue</v>
      </c>
      <c r="S1463" s="4">
        <f>Table2[[#This Row],[Revenue_Amount]]/Table2[[#This Row],[Num_Nights]]</f>
        <v>0</v>
      </c>
    </row>
    <row r="1464" spans="1:19" hidden="1" x14ac:dyDescent="0.3">
      <c r="A1464">
        <v>1463</v>
      </c>
      <c r="B1464" t="s">
        <v>50</v>
      </c>
      <c r="C1464" s="9">
        <v>44974</v>
      </c>
      <c r="D1464" s="9">
        <v>44983</v>
      </c>
      <c r="E1464" s="10">
        <v>44953</v>
      </c>
      <c r="F1464" t="s">
        <v>49</v>
      </c>
      <c r="G1464">
        <v>107.55</v>
      </c>
      <c r="H1464">
        <v>1</v>
      </c>
      <c r="I1464">
        <v>0</v>
      </c>
      <c r="J1464" t="s">
        <v>35</v>
      </c>
      <c r="K1464" t="s">
        <v>99</v>
      </c>
      <c r="L1464" t="s">
        <v>21</v>
      </c>
      <c r="M1464" t="s">
        <v>22</v>
      </c>
      <c r="N1464" t="s">
        <v>95</v>
      </c>
      <c r="O1464">
        <f>Table2[[#This Row],[check_out_date]]-Table2[[#This Row],[check_in_date]]</f>
        <v>9</v>
      </c>
      <c r="P1464">
        <f>Table2[[#This Row],[num_adults]]+Table2[[#This Row],[num_children]]</f>
        <v>1</v>
      </c>
      <c r="Q1464" s="3">
        <f>IF(OR(Table2[[#This Row],[booking_status]]="confirmed",Table2[[#This Row],[booking_status]]="checked-out"),Table2[[#This Row],[room_rate_per_night]]*Table2[[#This Row],[Num_Nights]],0)</f>
        <v>967.94999999999993</v>
      </c>
      <c r="R1464" t="str" cm="1">
        <f t="array" ref="R1464">IFERROR(_xlfn.IFS(Table2[[#This Row],[booking_status]]="confirmed","Expected",Table2[[#This Row],[booking_status]]="checked-out","Actual"),"No Revenue")</f>
        <v>Expected</v>
      </c>
      <c r="S1464" s="4">
        <f>Table2[[#This Row],[Revenue_Amount]]/Table2[[#This Row],[Num_Nights]]</f>
        <v>107.55</v>
      </c>
    </row>
    <row r="1465" spans="1:19" x14ac:dyDescent="0.3">
      <c r="A1465">
        <v>1464</v>
      </c>
      <c r="B1465" t="s">
        <v>14</v>
      </c>
      <c r="C1465" s="9">
        <v>45061</v>
      </c>
      <c r="D1465" s="9">
        <v>45064</v>
      </c>
      <c r="E1465" s="10">
        <v>45058</v>
      </c>
      <c r="F1465" t="s">
        <v>27</v>
      </c>
      <c r="G1465">
        <v>189.32</v>
      </c>
      <c r="H1465">
        <v>2</v>
      </c>
      <c r="I1465">
        <v>0</v>
      </c>
      <c r="J1465" t="s">
        <v>94</v>
      </c>
      <c r="K1465" t="s">
        <v>20</v>
      </c>
      <c r="L1465" t="s">
        <v>21</v>
      </c>
      <c r="M1465" t="s">
        <v>36</v>
      </c>
      <c r="N1465" t="s">
        <v>95</v>
      </c>
      <c r="O1465">
        <f>Table2[[#This Row],[check_out_date]]-Table2[[#This Row],[check_in_date]]</f>
        <v>3</v>
      </c>
      <c r="P1465">
        <f>Table2[[#This Row],[num_adults]]+Table2[[#This Row],[num_children]]</f>
        <v>2</v>
      </c>
      <c r="Q1465" s="3">
        <f>IF(OR(Table2[[#This Row],[booking_status]]="confirmed",Table2[[#This Row],[booking_status]]="checked-out"),Table2[[#This Row],[room_rate_per_night]]*Table2[[#This Row],[Num_Nights]],0)</f>
        <v>567.96</v>
      </c>
      <c r="R1465" t="str" cm="1">
        <f t="array" ref="R1465">IFERROR(_xlfn.IFS(Table2[[#This Row],[booking_status]]="confirmed","Expected",Table2[[#This Row],[booking_status]]="checked-out","Actual"),"No Revenue")</f>
        <v>Expected</v>
      </c>
      <c r="S1465" s="4">
        <f>Table2[[#This Row],[Revenue_Amount]]/Table2[[#This Row],[Num_Nights]]</f>
        <v>189.32000000000002</v>
      </c>
    </row>
    <row r="1466" spans="1:19" x14ac:dyDescent="0.3">
      <c r="A1466">
        <v>1465</v>
      </c>
      <c r="B1466" t="s">
        <v>37</v>
      </c>
      <c r="C1466" s="9">
        <v>45164</v>
      </c>
      <c r="D1466" s="9">
        <v>45168</v>
      </c>
      <c r="E1466" s="10">
        <v>45126</v>
      </c>
      <c r="F1466" t="s">
        <v>49</v>
      </c>
      <c r="G1466">
        <v>138.74</v>
      </c>
      <c r="H1466">
        <v>2</v>
      </c>
      <c r="I1466">
        <v>2</v>
      </c>
      <c r="J1466" t="s">
        <v>28</v>
      </c>
      <c r="K1466" t="s">
        <v>44</v>
      </c>
      <c r="L1466" t="s">
        <v>21</v>
      </c>
      <c r="M1466" t="s">
        <v>22</v>
      </c>
      <c r="N1466" t="s">
        <v>41</v>
      </c>
      <c r="O1466">
        <f>Table2[[#This Row],[check_out_date]]-Table2[[#This Row],[check_in_date]]</f>
        <v>4</v>
      </c>
      <c r="P1466">
        <f>Table2[[#This Row],[num_adults]]+Table2[[#This Row],[num_children]]</f>
        <v>4</v>
      </c>
      <c r="Q1466" s="3">
        <f>IF(OR(Table2[[#This Row],[booking_status]]="confirmed",Table2[[#This Row],[booking_status]]="checked-out"),Table2[[#This Row],[room_rate_per_night]]*Table2[[#This Row],[Num_Nights]],0)</f>
        <v>554.96</v>
      </c>
      <c r="R1466" t="str" cm="1">
        <f t="array" ref="R1466">IFERROR(_xlfn.IFS(Table2[[#This Row],[booking_status]]="confirmed","Expected",Table2[[#This Row],[booking_status]]="checked-out","Actual"),"No Revenue")</f>
        <v>Expected</v>
      </c>
      <c r="S1466" s="4">
        <f>Table2[[#This Row],[Revenue_Amount]]/Table2[[#This Row],[Num_Nights]]</f>
        <v>138.74</v>
      </c>
    </row>
    <row r="1467" spans="1:19" x14ac:dyDescent="0.3">
      <c r="A1467">
        <v>1466</v>
      </c>
      <c r="B1467" t="s">
        <v>14</v>
      </c>
      <c r="C1467" s="9">
        <v>44929</v>
      </c>
      <c r="D1467" s="9">
        <v>44932</v>
      </c>
      <c r="E1467" s="10">
        <v>44919</v>
      </c>
      <c r="F1467" t="s">
        <v>27</v>
      </c>
      <c r="G1467">
        <v>102.67</v>
      </c>
      <c r="H1467">
        <v>2</v>
      </c>
      <c r="I1467">
        <v>1</v>
      </c>
      <c r="J1467" t="s">
        <v>28</v>
      </c>
      <c r="K1467" t="s">
        <v>99</v>
      </c>
      <c r="L1467" t="s">
        <v>60</v>
      </c>
      <c r="M1467" t="s">
        <v>36</v>
      </c>
      <c r="N1467" t="s">
        <v>23</v>
      </c>
      <c r="O1467">
        <f>Table2[[#This Row],[check_out_date]]-Table2[[#This Row],[check_in_date]]</f>
        <v>3</v>
      </c>
      <c r="P1467">
        <f>Table2[[#This Row],[num_adults]]+Table2[[#This Row],[num_children]]</f>
        <v>3</v>
      </c>
      <c r="Q1467" s="3">
        <f>IF(OR(Table2[[#This Row],[booking_status]]="confirmed",Table2[[#This Row],[booking_status]]="checked-out"),Table2[[#This Row],[room_rate_per_night]]*Table2[[#This Row],[Num_Nights]],0)</f>
        <v>0</v>
      </c>
      <c r="R1467" t="str" cm="1">
        <f t="array" ref="R1467">IFERROR(_xlfn.IFS(Table2[[#This Row],[booking_status]]="confirmed","Expected",Table2[[#This Row],[booking_status]]="checked-out","Actual"),"No Revenue")</f>
        <v>No Revenue</v>
      </c>
      <c r="S1467" s="4">
        <f>Table2[[#This Row],[Revenue_Amount]]/Table2[[#This Row],[Num_Nights]]</f>
        <v>0</v>
      </c>
    </row>
    <row r="1468" spans="1:19" x14ac:dyDescent="0.3">
      <c r="A1468">
        <v>1467</v>
      </c>
      <c r="B1468" t="s">
        <v>31</v>
      </c>
      <c r="C1468" s="9">
        <v>44929</v>
      </c>
      <c r="D1468" s="9">
        <v>44935</v>
      </c>
      <c r="E1468" s="10">
        <v>44919</v>
      </c>
      <c r="F1468" t="s">
        <v>54</v>
      </c>
      <c r="G1468">
        <v>373.07</v>
      </c>
      <c r="H1468">
        <v>1</v>
      </c>
      <c r="I1468">
        <v>1</v>
      </c>
      <c r="J1468" t="s">
        <v>19</v>
      </c>
      <c r="K1468" t="s">
        <v>66</v>
      </c>
      <c r="L1468" t="s">
        <v>21</v>
      </c>
      <c r="M1468" t="s">
        <v>36</v>
      </c>
      <c r="N1468" t="s">
        <v>95</v>
      </c>
      <c r="O1468">
        <f>Table2[[#This Row],[check_out_date]]-Table2[[#This Row],[check_in_date]]</f>
        <v>6</v>
      </c>
      <c r="P1468">
        <f>Table2[[#This Row],[num_adults]]+Table2[[#This Row],[num_children]]</f>
        <v>2</v>
      </c>
      <c r="Q1468" s="3">
        <f>IF(OR(Table2[[#This Row],[booking_status]]="confirmed",Table2[[#This Row],[booking_status]]="checked-out"),Table2[[#This Row],[room_rate_per_night]]*Table2[[#This Row],[Num_Nights]],0)</f>
        <v>2238.42</v>
      </c>
      <c r="R1468" t="str" cm="1">
        <f t="array" ref="R1468">IFERROR(_xlfn.IFS(Table2[[#This Row],[booking_status]]="confirmed","Expected",Table2[[#This Row],[booking_status]]="checked-out","Actual"),"No Revenue")</f>
        <v>Expected</v>
      </c>
      <c r="S1468" s="4">
        <f>Table2[[#This Row],[Revenue_Amount]]/Table2[[#This Row],[Num_Nights]]</f>
        <v>373.07</v>
      </c>
    </row>
    <row r="1469" spans="1:19" x14ac:dyDescent="0.3">
      <c r="A1469">
        <v>1468</v>
      </c>
      <c r="B1469" t="s">
        <v>37</v>
      </c>
      <c r="C1469" s="9">
        <v>45285</v>
      </c>
      <c r="D1469" s="9">
        <v>45289</v>
      </c>
      <c r="E1469" s="10">
        <v>45269</v>
      </c>
      <c r="F1469" t="s">
        <v>54</v>
      </c>
      <c r="G1469">
        <v>368.29</v>
      </c>
      <c r="H1469">
        <v>1</v>
      </c>
      <c r="I1469">
        <v>0</v>
      </c>
      <c r="J1469" t="s">
        <v>19</v>
      </c>
      <c r="K1469" t="s">
        <v>99</v>
      </c>
      <c r="L1469" t="s">
        <v>56</v>
      </c>
      <c r="M1469" t="s">
        <v>36</v>
      </c>
      <c r="N1469" t="s">
        <v>45</v>
      </c>
      <c r="O1469">
        <f>Table2[[#This Row],[check_out_date]]-Table2[[#This Row],[check_in_date]]</f>
        <v>4</v>
      </c>
      <c r="P1469">
        <f>Table2[[#This Row],[num_adults]]+Table2[[#This Row],[num_children]]</f>
        <v>1</v>
      </c>
      <c r="Q1469" s="3">
        <f>IF(OR(Table2[[#This Row],[booking_status]]="confirmed",Table2[[#This Row],[booking_status]]="checked-out"),Table2[[#This Row],[room_rate_per_night]]*Table2[[#This Row],[Num_Nights]],0)</f>
        <v>1473.16</v>
      </c>
      <c r="R1469" t="str" cm="1">
        <f t="array" ref="R1469">IFERROR(_xlfn.IFS(Table2[[#This Row],[booking_status]]="confirmed","Expected",Table2[[#This Row],[booking_status]]="checked-out","Actual"),"No Revenue")</f>
        <v>Actual</v>
      </c>
      <c r="S1469" s="4">
        <f>Table2[[#This Row],[Revenue_Amount]]/Table2[[#This Row],[Num_Nights]]</f>
        <v>368.29</v>
      </c>
    </row>
    <row r="1470" spans="1:19" x14ac:dyDescent="0.3">
      <c r="A1470">
        <v>1469</v>
      </c>
      <c r="B1470" t="s">
        <v>31</v>
      </c>
      <c r="C1470" s="9">
        <v>44946</v>
      </c>
      <c r="D1470" s="9">
        <v>44949</v>
      </c>
      <c r="E1470" s="10">
        <v>44938</v>
      </c>
      <c r="F1470" t="s">
        <v>27</v>
      </c>
      <c r="G1470">
        <v>150.22999999999999</v>
      </c>
      <c r="H1470">
        <v>2</v>
      </c>
      <c r="I1470">
        <v>0</v>
      </c>
      <c r="J1470" t="s">
        <v>94</v>
      </c>
      <c r="K1470" t="s">
        <v>29</v>
      </c>
      <c r="L1470" t="s">
        <v>56</v>
      </c>
      <c r="M1470" t="s">
        <v>36</v>
      </c>
      <c r="N1470" t="s">
        <v>41</v>
      </c>
      <c r="O1470">
        <f>Table2[[#This Row],[check_out_date]]-Table2[[#This Row],[check_in_date]]</f>
        <v>3</v>
      </c>
      <c r="P1470">
        <f>Table2[[#This Row],[num_adults]]+Table2[[#This Row],[num_children]]</f>
        <v>2</v>
      </c>
      <c r="Q1470" s="3">
        <f>IF(OR(Table2[[#This Row],[booking_status]]="confirmed",Table2[[#This Row],[booking_status]]="checked-out"),Table2[[#This Row],[room_rate_per_night]]*Table2[[#This Row],[Num_Nights]],0)</f>
        <v>450.68999999999994</v>
      </c>
      <c r="R1470" t="str" cm="1">
        <f t="array" ref="R1470">IFERROR(_xlfn.IFS(Table2[[#This Row],[booking_status]]="confirmed","Expected",Table2[[#This Row],[booking_status]]="checked-out","Actual"),"No Revenue")</f>
        <v>Actual</v>
      </c>
      <c r="S1470" s="4">
        <f>Table2[[#This Row],[Revenue_Amount]]/Table2[[#This Row],[Num_Nights]]</f>
        <v>150.22999999999999</v>
      </c>
    </row>
    <row r="1471" spans="1:19" hidden="1" x14ac:dyDescent="0.3">
      <c r="A1471">
        <v>1470</v>
      </c>
      <c r="B1471" t="s">
        <v>14</v>
      </c>
      <c r="C1471" s="9">
        <v>45263</v>
      </c>
      <c r="D1471" s="9">
        <v>45267</v>
      </c>
      <c r="E1471" s="10">
        <v>45234</v>
      </c>
      <c r="F1471" t="s">
        <v>49</v>
      </c>
      <c r="G1471">
        <v>82.25</v>
      </c>
      <c r="H1471">
        <v>1</v>
      </c>
      <c r="I1471">
        <v>1</v>
      </c>
      <c r="J1471" t="s">
        <v>35</v>
      </c>
      <c r="K1471" t="s">
        <v>99</v>
      </c>
      <c r="L1471" t="s">
        <v>21</v>
      </c>
      <c r="M1471" t="s">
        <v>36</v>
      </c>
      <c r="N1471" t="s">
        <v>41</v>
      </c>
      <c r="O1471">
        <f>Table2[[#This Row],[check_out_date]]-Table2[[#This Row],[check_in_date]]</f>
        <v>4</v>
      </c>
      <c r="P1471">
        <f>Table2[[#This Row],[num_adults]]+Table2[[#This Row],[num_children]]</f>
        <v>2</v>
      </c>
      <c r="Q1471" s="3">
        <f>IF(OR(Table2[[#This Row],[booking_status]]="confirmed",Table2[[#This Row],[booking_status]]="checked-out"),Table2[[#This Row],[room_rate_per_night]]*Table2[[#This Row],[Num_Nights]],0)</f>
        <v>329</v>
      </c>
      <c r="R1471" t="str" cm="1">
        <f t="array" ref="R1471">IFERROR(_xlfn.IFS(Table2[[#This Row],[booking_status]]="confirmed","Expected",Table2[[#This Row],[booking_status]]="checked-out","Actual"),"No Revenue")</f>
        <v>Expected</v>
      </c>
      <c r="S1471" s="4">
        <f>Table2[[#This Row],[Revenue_Amount]]/Table2[[#This Row],[Num_Nights]]</f>
        <v>82.25</v>
      </c>
    </row>
    <row r="1472" spans="1:19" hidden="1" x14ac:dyDescent="0.3">
      <c r="A1472">
        <v>1471</v>
      </c>
      <c r="B1472" t="s">
        <v>50</v>
      </c>
      <c r="C1472" s="9">
        <v>45253</v>
      </c>
      <c r="D1472" s="9">
        <v>45263</v>
      </c>
      <c r="E1472" s="10">
        <v>45201</v>
      </c>
      <c r="F1472" t="s">
        <v>54</v>
      </c>
      <c r="G1472">
        <v>580.91999999999996</v>
      </c>
      <c r="H1472">
        <v>1</v>
      </c>
      <c r="I1472">
        <v>0</v>
      </c>
      <c r="J1472" t="s">
        <v>35</v>
      </c>
      <c r="K1472" t="s">
        <v>29</v>
      </c>
      <c r="L1472" t="s">
        <v>56</v>
      </c>
      <c r="M1472" t="s">
        <v>36</v>
      </c>
      <c r="N1472" t="s">
        <v>41</v>
      </c>
      <c r="O1472">
        <f>Table2[[#This Row],[check_out_date]]-Table2[[#This Row],[check_in_date]]</f>
        <v>10</v>
      </c>
      <c r="P1472">
        <f>Table2[[#This Row],[num_adults]]+Table2[[#This Row],[num_children]]</f>
        <v>1</v>
      </c>
      <c r="Q1472" s="3">
        <f>IF(OR(Table2[[#This Row],[booking_status]]="confirmed",Table2[[#This Row],[booking_status]]="checked-out"),Table2[[#This Row],[room_rate_per_night]]*Table2[[#This Row],[Num_Nights]],0)</f>
        <v>5809.2</v>
      </c>
      <c r="R1472" t="str" cm="1">
        <f t="array" ref="R1472">IFERROR(_xlfn.IFS(Table2[[#This Row],[booking_status]]="confirmed","Expected",Table2[[#This Row],[booking_status]]="checked-out","Actual"),"No Revenue")</f>
        <v>Actual</v>
      </c>
      <c r="S1472" s="4">
        <f>Table2[[#This Row],[Revenue_Amount]]/Table2[[#This Row],[Num_Nights]]</f>
        <v>580.91999999999996</v>
      </c>
    </row>
    <row r="1473" spans="1:19" x14ac:dyDescent="0.3">
      <c r="A1473">
        <v>1472</v>
      </c>
      <c r="B1473" t="s">
        <v>50</v>
      </c>
      <c r="C1473" s="9">
        <v>45105</v>
      </c>
      <c r="D1473" s="9">
        <v>45111</v>
      </c>
      <c r="E1473" s="10">
        <v>45088</v>
      </c>
      <c r="F1473" t="s">
        <v>27</v>
      </c>
      <c r="G1473">
        <v>139.41999999999999</v>
      </c>
      <c r="H1473">
        <v>1</v>
      </c>
      <c r="I1473">
        <v>0</v>
      </c>
      <c r="J1473" t="s">
        <v>28</v>
      </c>
      <c r="K1473" t="s">
        <v>20</v>
      </c>
      <c r="L1473" t="s">
        <v>21</v>
      </c>
      <c r="M1473" t="s">
        <v>36</v>
      </c>
      <c r="N1473" t="s">
        <v>41</v>
      </c>
      <c r="O1473">
        <f>Table2[[#This Row],[check_out_date]]-Table2[[#This Row],[check_in_date]]</f>
        <v>6</v>
      </c>
      <c r="P1473">
        <f>Table2[[#This Row],[num_adults]]+Table2[[#This Row],[num_children]]</f>
        <v>1</v>
      </c>
      <c r="Q1473" s="3">
        <f>IF(OR(Table2[[#This Row],[booking_status]]="confirmed",Table2[[#This Row],[booking_status]]="checked-out"),Table2[[#This Row],[room_rate_per_night]]*Table2[[#This Row],[Num_Nights]],0)</f>
        <v>836.52</v>
      </c>
      <c r="R1473" t="str" cm="1">
        <f t="array" ref="R1473">IFERROR(_xlfn.IFS(Table2[[#This Row],[booking_status]]="confirmed","Expected",Table2[[#This Row],[booking_status]]="checked-out","Actual"),"No Revenue")</f>
        <v>Expected</v>
      </c>
      <c r="S1473" s="4">
        <f>Table2[[#This Row],[Revenue_Amount]]/Table2[[#This Row],[Num_Nights]]</f>
        <v>139.41999999999999</v>
      </c>
    </row>
    <row r="1474" spans="1:19" x14ac:dyDescent="0.3">
      <c r="A1474">
        <v>1473</v>
      </c>
      <c r="B1474" t="s">
        <v>14</v>
      </c>
      <c r="C1474" s="9">
        <v>45094</v>
      </c>
      <c r="D1474" s="9">
        <v>45107</v>
      </c>
      <c r="E1474" s="10">
        <v>45060</v>
      </c>
      <c r="F1474" t="s">
        <v>49</v>
      </c>
      <c r="G1474">
        <v>81.92</v>
      </c>
      <c r="H1474">
        <v>1</v>
      </c>
      <c r="I1474">
        <v>0</v>
      </c>
      <c r="J1474" t="s">
        <v>28</v>
      </c>
      <c r="K1474" t="s">
        <v>29</v>
      </c>
      <c r="L1474" t="s">
        <v>56</v>
      </c>
      <c r="M1474" t="s">
        <v>36</v>
      </c>
      <c r="N1474" t="s">
        <v>41</v>
      </c>
      <c r="O1474">
        <f>Table2[[#This Row],[check_out_date]]-Table2[[#This Row],[check_in_date]]</f>
        <v>13</v>
      </c>
      <c r="P1474">
        <f>Table2[[#This Row],[num_adults]]+Table2[[#This Row],[num_children]]</f>
        <v>1</v>
      </c>
      <c r="Q1474" s="3">
        <f>IF(OR(Table2[[#This Row],[booking_status]]="confirmed",Table2[[#This Row],[booking_status]]="checked-out"),Table2[[#This Row],[room_rate_per_night]]*Table2[[#This Row],[Num_Nights]],0)</f>
        <v>1064.96</v>
      </c>
      <c r="R1474" t="str" cm="1">
        <f t="array" ref="R1474">IFERROR(_xlfn.IFS(Table2[[#This Row],[booking_status]]="confirmed","Expected",Table2[[#This Row],[booking_status]]="checked-out","Actual"),"No Revenue")</f>
        <v>Actual</v>
      </c>
      <c r="S1474" s="4">
        <f>Table2[[#This Row],[Revenue_Amount]]/Table2[[#This Row],[Num_Nights]]</f>
        <v>81.92</v>
      </c>
    </row>
    <row r="1475" spans="1:19" x14ac:dyDescent="0.3">
      <c r="A1475">
        <v>1474</v>
      </c>
      <c r="B1475" t="s">
        <v>50</v>
      </c>
      <c r="C1475" s="9">
        <v>45265</v>
      </c>
      <c r="D1475" s="9">
        <v>45273</v>
      </c>
      <c r="E1475" s="10">
        <v>45257</v>
      </c>
      <c r="F1475" t="s">
        <v>18</v>
      </c>
      <c r="G1475">
        <v>297.18</v>
      </c>
      <c r="H1475">
        <v>3</v>
      </c>
      <c r="I1475">
        <v>0</v>
      </c>
      <c r="J1475" t="s">
        <v>28</v>
      </c>
      <c r="K1475" t="s">
        <v>99</v>
      </c>
      <c r="L1475" t="s">
        <v>21</v>
      </c>
      <c r="M1475" t="s">
        <v>36</v>
      </c>
      <c r="N1475" t="s">
        <v>23</v>
      </c>
      <c r="O1475">
        <f>Table2[[#This Row],[check_out_date]]-Table2[[#This Row],[check_in_date]]</f>
        <v>8</v>
      </c>
      <c r="P1475">
        <f>Table2[[#This Row],[num_adults]]+Table2[[#This Row],[num_children]]</f>
        <v>3</v>
      </c>
      <c r="Q1475" s="3">
        <f>IF(OR(Table2[[#This Row],[booking_status]]="confirmed",Table2[[#This Row],[booking_status]]="checked-out"),Table2[[#This Row],[room_rate_per_night]]*Table2[[#This Row],[Num_Nights]],0)</f>
        <v>2377.44</v>
      </c>
      <c r="R1475" t="str" cm="1">
        <f t="array" ref="R1475">IFERROR(_xlfn.IFS(Table2[[#This Row],[booking_status]]="confirmed","Expected",Table2[[#This Row],[booking_status]]="checked-out","Actual"),"No Revenue")</f>
        <v>Expected</v>
      </c>
      <c r="S1475" s="4">
        <f>Table2[[#This Row],[Revenue_Amount]]/Table2[[#This Row],[Num_Nights]]</f>
        <v>297.18</v>
      </c>
    </row>
    <row r="1476" spans="1:19" x14ac:dyDescent="0.3">
      <c r="A1476">
        <v>1475</v>
      </c>
      <c r="B1476" t="s">
        <v>37</v>
      </c>
      <c r="C1476" s="9">
        <v>45220</v>
      </c>
      <c r="D1476" s="9">
        <v>45228</v>
      </c>
      <c r="E1476" s="10">
        <v>45167</v>
      </c>
      <c r="F1476" t="s">
        <v>18</v>
      </c>
      <c r="G1476">
        <v>264.06</v>
      </c>
      <c r="H1476">
        <v>3</v>
      </c>
      <c r="I1476">
        <v>0</v>
      </c>
      <c r="J1476" t="s">
        <v>28</v>
      </c>
      <c r="K1476" t="s">
        <v>99</v>
      </c>
      <c r="L1476" t="s">
        <v>21</v>
      </c>
      <c r="M1476" t="s">
        <v>22</v>
      </c>
      <c r="N1476" t="s">
        <v>23</v>
      </c>
      <c r="O1476">
        <f>Table2[[#This Row],[check_out_date]]-Table2[[#This Row],[check_in_date]]</f>
        <v>8</v>
      </c>
      <c r="P1476">
        <f>Table2[[#This Row],[num_adults]]+Table2[[#This Row],[num_children]]</f>
        <v>3</v>
      </c>
      <c r="Q1476" s="3">
        <f>IF(OR(Table2[[#This Row],[booking_status]]="confirmed",Table2[[#This Row],[booking_status]]="checked-out"),Table2[[#This Row],[room_rate_per_night]]*Table2[[#This Row],[Num_Nights]],0)</f>
        <v>2112.48</v>
      </c>
      <c r="R1476" t="str" cm="1">
        <f t="array" ref="R1476">IFERROR(_xlfn.IFS(Table2[[#This Row],[booking_status]]="confirmed","Expected",Table2[[#This Row],[booking_status]]="checked-out","Actual"),"No Revenue")</f>
        <v>Expected</v>
      </c>
      <c r="S1476" s="4">
        <f>Table2[[#This Row],[Revenue_Amount]]/Table2[[#This Row],[Num_Nights]]</f>
        <v>264.06</v>
      </c>
    </row>
    <row r="1477" spans="1:19" x14ac:dyDescent="0.3">
      <c r="A1477">
        <v>1476</v>
      </c>
      <c r="B1477" t="s">
        <v>31</v>
      </c>
      <c r="C1477" s="9">
        <v>44993</v>
      </c>
      <c r="D1477" s="9">
        <v>44999</v>
      </c>
      <c r="E1477" s="10">
        <v>44973</v>
      </c>
      <c r="F1477" t="s">
        <v>27</v>
      </c>
      <c r="G1477">
        <v>159.97999999999999</v>
      </c>
      <c r="H1477">
        <v>3</v>
      </c>
      <c r="I1477">
        <v>1</v>
      </c>
      <c r="J1477" t="s">
        <v>55</v>
      </c>
      <c r="K1477" t="s">
        <v>66</v>
      </c>
      <c r="L1477" t="s">
        <v>60</v>
      </c>
      <c r="M1477" t="s">
        <v>36</v>
      </c>
      <c r="N1477" t="s">
        <v>41</v>
      </c>
      <c r="O1477">
        <f>Table2[[#This Row],[check_out_date]]-Table2[[#This Row],[check_in_date]]</f>
        <v>6</v>
      </c>
      <c r="P1477">
        <f>Table2[[#This Row],[num_adults]]+Table2[[#This Row],[num_children]]</f>
        <v>4</v>
      </c>
      <c r="Q1477" s="3">
        <f>IF(OR(Table2[[#This Row],[booking_status]]="confirmed",Table2[[#This Row],[booking_status]]="checked-out"),Table2[[#This Row],[room_rate_per_night]]*Table2[[#This Row],[Num_Nights]],0)</f>
        <v>0</v>
      </c>
      <c r="R1477" t="str" cm="1">
        <f t="array" ref="R1477">IFERROR(_xlfn.IFS(Table2[[#This Row],[booking_status]]="confirmed","Expected",Table2[[#This Row],[booking_status]]="checked-out","Actual"),"No Revenue")</f>
        <v>No Revenue</v>
      </c>
      <c r="S1477" s="4">
        <f>Table2[[#This Row],[Revenue_Amount]]/Table2[[#This Row],[Num_Nights]]</f>
        <v>0</v>
      </c>
    </row>
    <row r="1478" spans="1:19" hidden="1" x14ac:dyDescent="0.3">
      <c r="A1478">
        <v>1477</v>
      </c>
      <c r="B1478" t="s">
        <v>37</v>
      </c>
      <c r="C1478" s="9">
        <v>45055</v>
      </c>
      <c r="D1478" s="9">
        <v>45056</v>
      </c>
      <c r="E1478" s="10">
        <v>44997</v>
      </c>
      <c r="F1478" t="s">
        <v>18</v>
      </c>
      <c r="G1478">
        <v>320.95</v>
      </c>
      <c r="H1478">
        <v>1</v>
      </c>
      <c r="I1478">
        <v>0</v>
      </c>
      <c r="J1478" t="s">
        <v>35</v>
      </c>
      <c r="K1478" t="s">
        <v>66</v>
      </c>
      <c r="L1478" t="s">
        <v>21</v>
      </c>
      <c r="M1478" t="s">
        <v>36</v>
      </c>
      <c r="N1478" t="s">
        <v>41</v>
      </c>
      <c r="O1478">
        <f>Table2[[#This Row],[check_out_date]]-Table2[[#This Row],[check_in_date]]</f>
        <v>1</v>
      </c>
      <c r="P1478">
        <f>Table2[[#This Row],[num_adults]]+Table2[[#This Row],[num_children]]</f>
        <v>1</v>
      </c>
      <c r="Q1478" s="3">
        <f>IF(OR(Table2[[#This Row],[booking_status]]="confirmed",Table2[[#This Row],[booking_status]]="checked-out"),Table2[[#This Row],[room_rate_per_night]]*Table2[[#This Row],[Num_Nights]],0)</f>
        <v>320.95</v>
      </c>
      <c r="R1478" t="str" cm="1">
        <f t="array" ref="R1478">IFERROR(_xlfn.IFS(Table2[[#This Row],[booking_status]]="confirmed","Expected",Table2[[#This Row],[booking_status]]="checked-out","Actual"),"No Revenue")</f>
        <v>Expected</v>
      </c>
      <c r="S1478" s="4">
        <f>Table2[[#This Row],[Revenue_Amount]]/Table2[[#This Row],[Num_Nights]]</f>
        <v>320.95</v>
      </c>
    </row>
    <row r="1479" spans="1:19" hidden="1" x14ac:dyDescent="0.3">
      <c r="A1479">
        <v>1478</v>
      </c>
      <c r="B1479" t="s">
        <v>50</v>
      </c>
      <c r="C1479" s="9">
        <v>45177</v>
      </c>
      <c r="D1479" s="9">
        <v>45179</v>
      </c>
      <c r="E1479" s="10">
        <v>45119</v>
      </c>
      <c r="F1479" t="s">
        <v>49</v>
      </c>
      <c r="G1479">
        <v>133.63</v>
      </c>
      <c r="H1479">
        <v>4</v>
      </c>
      <c r="I1479">
        <v>0</v>
      </c>
      <c r="J1479" t="s">
        <v>35</v>
      </c>
      <c r="K1479" t="s">
        <v>99</v>
      </c>
      <c r="L1479" t="s">
        <v>21</v>
      </c>
      <c r="M1479" t="s">
        <v>22</v>
      </c>
      <c r="N1479" t="s">
        <v>23</v>
      </c>
      <c r="O1479">
        <f>Table2[[#This Row],[check_out_date]]-Table2[[#This Row],[check_in_date]]</f>
        <v>2</v>
      </c>
      <c r="P1479">
        <f>Table2[[#This Row],[num_adults]]+Table2[[#This Row],[num_children]]</f>
        <v>4</v>
      </c>
      <c r="Q1479" s="3">
        <f>IF(OR(Table2[[#This Row],[booking_status]]="confirmed",Table2[[#This Row],[booking_status]]="checked-out"),Table2[[#This Row],[room_rate_per_night]]*Table2[[#This Row],[Num_Nights]],0)</f>
        <v>267.26</v>
      </c>
      <c r="R1479" t="str" cm="1">
        <f t="array" ref="R1479">IFERROR(_xlfn.IFS(Table2[[#This Row],[booking_status]]="confirmed","Expected",Table2[[#This Row],[booking_status]]="checked-out","Actual"),"No Revenue")</f>
        <v>Expected</v>
      </c>
      <c r="S1479" s="4">
        <f>Table2[[#This Row],[Revenue_Amount]]/Table2[[#This Row],[Num_Nights]]</f>
        <v>133.63</v>
      </c>
    </row>
    <row r="1480" spans="1:19" hidden="1" x14ac:dyDescent="0.3">
      <c r="A1480">
        <v>1479</v>
      </c>
      <c r="B1480" t="s">
        <v>14</v>
      </c>
      <c r="C1480" s="9">
        <v>45243</v>
      </c>
      <c r="D1480" s="9">
        <v>45245</v>
      </c>
      <c r="E1480" s="10">
        <v>45237</v>
      </c>
      <c r="F1480" t="s">
        <v>49</v>
      </c>
      <c r="G1480">
        <v>108.92</v>
      </c>
      <c r="H1480">
        <v>1</v>
      </c>
      <c r="I1480">
        <v>0</v>
      </c>
      <c r="J1480" t="s">
        <v>35</v>
      </c>
      <c r="K1480" t="s">
        <v>44</v>
      </c>
      <c r="L1480" t="s">
        <v>60</v>
      </c>
      <c r="M1480" t="s">
        <v>36</v>
      </c>
      <c r="N1480" t="s">
        <v>41</v>
      </c>
      <c r="O1480">
        <f>Table2[[#This Row],[check_out_date]]-Table2[[#This Row],[check_in_date]]</f>
        <v>2</v>
      </c>
      <c r="P1480">
        <f>Table2[[#This Row],[num_adults]]+Table2[[#This Row],[num_children]]</f>
        <v>1</v>
      </c>
      <c r="Q1480" s="3">
        <f>IF(OR(Table2[[#This Row],[booking_status]]="confirmed",Table2[[#This Row],[booking_status]]="checked-out"),Table2[[#This Row],[room_rate_per_night]]*Table2[[#This Row],[Num_Nights]],0)</f>
        <v>0</v>
      </c>
      <c r="R1480" t="str" cm="1">
        <f t="array" ref="R1480">IFERROR(_xlfn.IFS(Table2[[#This Row],[booking_status]]="confirmed","Expected",Table2[[#This Row],[booking_status]]="checked-out","Actual"),"No Revenue")</f>
        <v>No Revenue</v>
      </c>
      <c r="S1480" s="4">
        <f>Table2[[#This Row],[Revenue_Amount]]/Table2[[#This Row],[Num_Nights]]</f>
        <v>0</v>
      </c>
    </row>
    <row r="1481" spans="1:19" x14ac:dyDescent="0.3">
      <c r="A1481">
        <v>1480</v>
      </c>
      <c r="B1481" t="s">
        <v>50</v>
      </c>
      <c r="C1481" s="9">
        <v>45232</v>
      </c>
      <c r="D1481" s="9">
        <v>45235</v>
      </c>
      <c r="E1481" s="10">
        <v>45164</v>
      </c>
      <c r="F1481" t="s">
        <v>18</v>
      </c>
      <c r="G1481">
        <v>235.68</v>
      </c>
      <c r="H1481">
        <v>3</v>
      </c>
      <c r="I1481">
        <v>0</v>
      </c>
      <c r="J1481" t="s">
        <v>28</v>
      </c>
      <c r="K1481" t="s">
        <v>29</v>
      </c>
      <c r="L1481" t="s">
        <v>56</v>
      </c>
      <c r="M1481" t="s">
        <v>36</v>
      </c>
      <c r="N1481" t="s">
        <v>41</v>
      </c>
      <c r="O1481">
        <f>Table2[[#This Row],[check_out_date]]-Table2[[#This Row],[check_in_date]]</f>
        <v>3</v>
      </c>
      <c r="P1481">
        <f>Table2[[#This Row],[num_adults]]+Table2[[#This Row],[num_children]]</f>
        <v>3</v>
      </c>
      <c r="Q1481" s="3">
        <f>IF(OR(Table2[[#This Row],[booking_status]]="confirmed",Table2[[#This Row],[booking_status]]="checked-out"),Table2[[#This Row],[room_rate_per_night]]*Table2[[#This Row],[Num_Nights]],0)</f>
        <v>707.04</v>
      </c>
      <c r="R1481" t="str" cm="1">
        <f t="array" ref="R1481">IFERROR(_xlfn.IFS(Table2[[#This Row],[booking_status]]="confirmed","Expected",Table2[[#This Row],[booking_status]]="checked-out","Actual"),"No Revenue")</f>
        <v>Actual</v>
      </c>
      <c r="S1481" s="4">
        <f>Table2[[#This Row],[Revenue_Amount]]/Table2[[#This Row],[Num_Nights]]</f>
        <v>235.67999999999998</v>
      </c>
    </row>
    <row r="1482" spans="1:19" hidden="1" x14ac:dyDescent="0.3">
      <c r="A1482">
        <v>1481</v>
      </c>
      <c r="B1482" t="s">
        <v>14</v>
      </c>
      <c r="C1482" s="9">
        <v>45228</v>
      </c>
      <c r="D1482" s="9">
        <v>45232</v>
      </c>
      <c r="E1482" s="10">
        <v>45190</v>
      </c>
      <c r="F1482" t="s">
        <v>18</v>
      </c>
      <c r="G1482">
        <v>272.19</v>
      </c>
      <c r="H1482">
        <v>2</v>
      </c>
      <c r="I1482">
        <v>1</v>
      </c>
      <c r="J1482" t="s">
        <v>35</v>
      </c>
      <c r="K1482" t="s">
        <v>20</v>
      </c>
      <c r="L1482" t="s">
        <v>56</v>
      </c>
      <c r="M1482" t="s">
        <v>36</v>
      </c>
      <c r="N1482" t="s">
        <v>23</v>
      </c>
      <c r="O1482">
        <f>Table2[[#This Row],[check_out_date]]-Table2[[#This Row],[check_in_date]]</f>
        <v>4</v>
      </c>
      <c r="P1482">
        <f>Table2[[#This Row],[num_adults]]+Table2[[#This Row],[num_children]]</f>
        <v>3</v>
      </c>
      <c r="Q1482" s="3">
        <f>IF(OR(Table2[[#This Row],[booking_status]]="confirmed",Table2[[#This Row],[booking_status]]="checked-out"),Table2[[#This Row],[room_rate_per_night]]*Table2[[#This Row],[Num_Nights]],0)</f>
        <v>1088.76</v>
      </c>
      <c r="R1482" t="str" cm="1">
        <f t="array" ref="R1482">IFERROR(_xlfn.IFS(Table2[[#This Row],[booking_status]]="confirmed","Expected",Table2[[#This Row],[booking_status]]="checked-out","Actual"),"No Revenue")</f>
        <v>Actual</v>
      </c>
      <c r="S1482" s="4">
        <f>Table2[[#This Row],[Revenue_Amount]]/Table2[[#This Row],[Num_Nights]]</f>
        <v>272.19</v>
      </c>
    </row>
    <row r="1483" spans="1:19" x14ac:dyDescent="0.3">
      <c r="A1483">
        <v>1482</v>
      </c>
      <c r="B1483" t="s">
        <v>31</v>
      </c>
      <c r="C1483" s="9">
        <v>45037</v>
      </c>
      <c r="D1483" s="9">
        <v>45042</v>
      </c>
      <c r="E1483" s="10">
        <v>45009</v>
      </c>
      <c r="F1483" t="s">
        <v>54</v>
      </c>
      <c r="G1483">
        <v>355.14</v>
      </c>
      <c r="H1483">
        <v>1</v>
      </c>
      <c r="I1483">
        <v>3</v>
      </c>
      <c r="J1483" t="s">
        <v>28</v>
      </c>
      <c r="K1483" t="s">
        <v>66</v>
      </c>
      <c r="L1483" t="s">
        <v>21</v>
      </c>
      <c r="M1483" t="s">
        <v>36</v>
      </c>
      <c r="N1483" t="s">
        <v>41</v>
      </c>
      <c r="O1483">
        <f>Table2[[#This Row],[check_out_date]]-Table2[[#This Row],[check_in_date]]</f>
        <v>5</v>
      </c>
      <c r="P1483">
        <f>Table2[[#This Row],[num_adults]]+Table2[[#This Row],[num_children]]</f>
        <v>4</v>
      </c>
      <c r="Q1483" s="3">
        <f>IF(OR(Table2[[#This Row],[booking_status]]="confirmed",Table2[[#This Row],[booking_status]]="checked-out"),Table2[[#This Row],[room_rate_per_night]]*Table2[[#This Row],[Num_Nights]],0)</f>
        <v>1775.6999999999998</v>
      </c>
      <c r="R1483" t="str" cm="1">
        <f t="array" ref="R1483">IFERROR(_xlfn.IFS(Table2[[#This Row],[booking_status]]="confirmed","Expected",Table2[[#This Row],[booking_status]]="checked-out","Actual"),"No Revenue")</f>
        <v>Expected</v>
      </c>
      <c r="S1483" s="4">
        <f>Table2[[#This Row],[Revenue_Amount]]/Table2[[#This Row],[Num_Nights]]</f>
        <v>355.14</v>
      </c>
    </row>
    <row r="1484" spans="1:19" hidden="1" x14ac:dyDescent="0.3">
      <c r="A1484">
        <v>1483</v>
      </c>
      <c r="B1484" t="s">
        <v>50</v>
      </c>
      <c r="C1484" s="9">
        <v>45278</v>
      </c>
      <c r="D1484" s="9">
        <v>45287</v>
      </c>
      <c r="E1484" s="10">
        <v>45247</v>
      </c>
      <c r="F1484" t="s">
        <v>27</v>
      </c>
      <c r="G1484">
        <v>130.41</v>
      </c>
      <c r="H1484">
        <v>1</v>
      </c>
      <c r="I1484">
        <v>0</v>
      </c>
      <c r="J1484" t="s">
        <v>35</v>
      </c>
      <c r="K1484" t="s">
        <v>99</v>
      </c>
      <c r="L1484" t="s">
        <v>21</v>
      </c>
      <c r="M1484" t="s">
        <v>36</v>
      </c>
      <c r="N1484" t="s">
        <v>41</v>
      </c>
      <c r="O1484">
        <f>Table2[[#This Row],[check_out_date]]-Table2[[#This Row],[check_in_date]]</f>
        <v>9</v>
      </c>
      <c r="P1484">
        <f>Table2[[#This Row],[num_adults]]+Table2[[#This Row],[num_children]]</f>
        <v>1</v>
      </c>
      <c r="Q1484" s="3">
        <f>IF(OR(Table2[[#This Row],[booking_status]]="confirmed",Table2[[#This Row],[booking_status]]="checked-out"),Table2[[#This Row],[room_rate_per_night]]*Table2[[#This Row],[Num_Nights]],0)</f>
        <v>1173.69</v>
      </c>
      <c r="R1484" t="str" cm="1">
        <f t="array" ref="R1484">IFERROR(_xlfn.IFS(Table2[[#This Row],[booking_status]]="confirmed","Expected",Table2[[#This Row],[booking_status]]="checked-out","Actual"),"No Revenue")</f>
        <v>Expected</v>
      </c>
      <c r="S1484" s="4">
        <f>Table2[[#This Row],[Revenue_Amount]]/Table2[[#This Row],[Num_Nights]]</f>
        <v>130.41</v>
      </c>
    </row>
    <row r="1485" spans="1:19" hidden="1" x14ac:dyDescent="0.3">
      <c r="A1485">
        <v>1484</v>
      </c>
      <c r="B1485" t="s">
        <v>50</v>
      </c>
      <c r="C1485" s="9">
        <v>44949</v>
      </c>
      <c r="D1485" s="9">
        <v>44957</v>
      </c>
      <c r="E1485" s="10">
        <v>44919</v>
      </c>
      <c r="F1485" t="s">
        <v>54</v>
      </c>
      <c r="G1485">
        <v>371.23</v>
      </c>
      <c r="H1485">
        <v>3</v>
      </c>
      <c r="I1485">
        <v>1</v>
      </c>
      <c r="J1485" t="s">
        <v>35</v>
      </c>
      <c r="K1485" t="s">
        <v>44</v>
      </c>
      <c r="L1485" t="s">
        <v>60</v>
      </c>
      <c r="M1485" t="s">
        <v>36</v>
      </c>
      <c r="N1485" t="s">
        <v>41</v>
      </c>
      <c r="O1485">
        <f>Table2[[#This Row],[check_out_date]]-Table2[[#This Row],[check_in_date]]</f>
        <v>8</v>
      </c>
      <c r="P1485">
        <f>Table2[[#This Row],[num_adults]]+Table2[[#This Row],[num_children]]</f>
        <v>4</v>
      </c>
      <c r="Q1485" s="3">
        <f>IF(OR(Table2[[#This Row],[booking_status]]="confirmed",Table2[[#This Row],[booking_status]]="checked-out"),Table2[[#This Row],[room_rate_per_night]]*Table2[[#This Row],[Num_Nights]],0)</f>
        <v>0</v>
      </c>
      <c r="R1485" t="str" cm="1">
        <f t="array" ref="R1485">IFERROR(_xlfn.IFS(Table2[[#This Row],[booking_status]]="confirmed","Expected",Table2[[#This Row],[booking_status]]="checked-out","Actual"),"No Revenue")</f>
        <v>No Revenue</v>
      </c>
      <c r="S1485" s="4">
        <f>Table2[[#This Row],[Revenue_Amount]]/Table2[[#This Row],[Num_Nights]]</f>
        <v>0</v>
      </c>
    </row>
    <row r="1486" spans="1:19" hidden="1" x14ac:dyDescent="0.3">
      <c r="A1486">
        <v>1485</v>
      </c>
      <c r="B1486" t="s">
        <v>14</v>
      </c>
      <c r="C1486" s="9">
        <v>45217</v>
      </c>
      <c r="D1486" s="9">
        <v>45221</v>
      </c>
      <c r="E1486" s="10">
        <v>45203</v>
      </c>
      <c r="F1486" t="s">
        <v>49</v>
      </c>
      <c r="G1486">
        <v>121.48</v>
      </c>
      <c r="H1486">
        <v>2</v>
      </c>
      <c r="I1486">
        <v>0</v>
      </c>
      <c r="J1486" t="s">
        <v>35</v>
      </c>
      <c r="K1486" t="s">
        <v>99</v>
      </c>
      <c r="L1486" t="s">
        <v>56</v>
      </c>
      <c r="M1486" t="s">
        <v>36</v>
      </c>
      <c r="N1486" t="s">
        <v>23</v>
      </c>
      <c r="O1486">
        <f>Table2[[#This Row],[check_out_date]]-Table2[[#This Row],[check_in_date]]</f>
        <v>4</v>
      </c>
      <c r="P1486">
        <f>Table2[[#This Row],[num_adults]]+Table2[[#This Row],[num_children]]</f>
        <v>2</v>
      </c>
      <c r="Q1486" s="3">
        <f>IF(OR(Table2[[#This Row],[booking_status]]="confirmed",Table2[[#This Row],[booking_status]]="checked-out"),Table2[[#This Row],[room_rate_per_night]]*Table2[[#This Row],[Num_Nights]],0)</f>
        <v>485.92</v>
      </c>
      <c r="R1486" t="str" cm="1">
        <f t="array" ref="R1486">IFERROR(_xlfn.IFS(Table2[[#This Row],[booking_status]]="confirmed","Expected",Table2[[#This Row],[booking_status]]="checked-out","Actual"),"No Revenue")</f>
        <v>Actual</v>
      </c>
      <c r="S1486" s="4">
        <f>Table2[[#This Row],[Revenue_Amount]]/Table2[[#This Row],[Num_Nights]]</f>
        <v>121.48</v>
      </c>
    </row>
    <row r="1487" spans="1:19" hidden="1" x14ac:dyDescent="0.3">
      <c r="A1487">
        <v>1486</v>
      </c>
      <c r="B1487" t="s">
        <v>37</v>
      </c>
      <c r="C1487" s="9">
        <v>45181</v>
      </c>
      <c r="D1487" s="9">
        <v>45186</v>
      </c>
      <c r="E1487" s="10">
        <v>45131</v>
      </c>
      <c r="F1487" t="s">
        <v>49</v>
      </c>
      <c r="G1487">
        <v>121.43</v>
      </c>
      <c r="H1487">
        <v>2</v>
      </c>
      <c r="I1487">
        <v>0</v>
      </c>
      <c r="J1487" t="s">
        <v>35</v>
      </c>
      <c r="K1487" t="s">
        <v>99</v>
      </c>
      <c r="L1487" t="s">
        <v>21</v>
      </c>
      <c r="M1487" t="s">
        <v>36</v>
      </c>
      <c r="N1487" t="s">
        <v>41</v>
      </c>
      <c r="O1487">
        <f>Table2[[#This Row],[check_out_date]]-Table2[[#This Row],[check_in_date]]</f>
        <v>5</v>
      </c>
      <c r="P1487">
        <f>Table2[[#This Row],[num_adults]]+Table2[[#This Row],[num_children]]</f>
        <v>2</v>
      </c>
      <c r="Q1487" s="3">
        <f>IF(OR(Table2[[#This Row],[booking_status]]="confirmed",Table2[[#This Row],[booking_status]]="checked-out"),Table2[[#This Row],[room_rate_per_night]]*Table2[[#This Row],[Num_Nights]],0)</f>
        <v>607.15000000000009</v>
      </c>
      <c r="R1487" t="str" cm="1">
        <f t="array" ref="R1487">IFERROR(_xlfn.IFS(Table2[[#This Row],[booking_status]]="confirmed","Expected",Table2[[#This Row],[booking_status]]="checked-out","Actual"),"No Revenue")</f>
        <v>Expected</v>
      </c>
      <c r="S1487" s="4">
        <f>Table2[[#This Row],[Revenue_Amount]]/Table2[[#This Row],[Num_Nights]]</f>
        <v>121.43000000000002</v>
      </c>
    </row>
    <row r="1488" spans="1:19" x14ac:dyDescent="0.3">
      <c r="A1488">
        <v>1487</v>
      </c>
      <c r="B1488" t="s">
        <v>50</v>
      </c>
      <c r="C1488" s="9">
        <v>45264</v>
      </c>
      <c r="D1488" s="9">
        <v>45265</v>
      </c>
      <c r="E1488" s="10">
        <v>45241</v>
      </c>
      <c r="F1488" t="s">
        <v>27</v>
      </c>
      <c r="G1488">
        <v>219.32</v>
      </c>
      <c r="H1488">
        <v>2</v>
      </c>
      <c r="I1488">
        <v>2</v>
      </c>
      <c r="J1488" t="s">
        <v>28</v>
      </c>
      <c r="K1488" t="s">
        <v>29</v>
      </c>
      <c r="L1488" t="s">
        <v>21</v>
      </c>
      <c r="M1488" t="s">
        <v>36</v>
      </c>
      <c r="N1488" t="s">
        <v>23</v>
      </c>
      <c r="O1488">
        <f>Table2[[#This Row],[check_out_date]]-Table2[[#This Row],[check_in_date]]</f>
        <v>1</v>
      </c>
      <c r="P1488">
        <f>Table2[[#This Row],[num_adults]]+Table2[[#This Row],[num_children]]</f>
        <v>4</v>
      </c>
      <c r="Q1488" s="3">
        <f>IF(OR(Table2[[#This Row],[booking_status]]="confirmed",Table2[[#This Row],[booking_status]]="checked-out"),Table2[[#This Row],[room_rate_per_night]]*Table2[[#This Row],[Num_Nights]],0)</f>
        <v>219.32</v>
      </c>
      <c r="R1488" t="str" cm="1">
        <f t="array" ref="R1488">IFERROR(_xlfn.IFS(Table2[[#This Row],[booking_status]]="confirmed","Expected",Table2[[#This Row],[booking_status]]="checked-out","Actual"),"No Revenue")</f>
        <v>Expected</v>
      </c>
      <c r="S1488" s="4">
        <f>Table2[[#This Row],[Revenue_Amount]]/Table2[[#This Row],[Num_Nights]]</f>
        <v>219.32</v>
      </c>
    </row>
    <row r="1489" spans="1:19" x14ac:dyDescent="0.3">
      <c r="A1489">
        <v>1488</v>
      </c>
      <c r="B1489" t="s">
        <v>31</v>
      </c>
      <c r="C1489" s="9">
        <v>45060</v>
      </c>
      <c r="D1489" s="9">
        <v>45062</v>
      </c>
      <c r="E1489" s="10">
        <v>45023</v>
      </c>
      <c r="F1489" t="s">
        <v>18</v>
      </c>
      <c r="G1489">
        <v>244.93</v>
      </c>
      <c r="H1489">
        <v>4</v>
      </c>
      <c r="I1489">
        <v>0</v>
      </c>
      <c r="J1489" t="s">
        <v>28</v>
      </c>
      <c r="K1489" t="s">
        <v>20</v>
      </c>
      <c r="L1489" t="s">
        <v>56</v>
      </c>
      <c r="M1489" t="s">
        <v>36</v>
      </c>
      <c r="N1489" t="s">
        <v>45</v>
      </c>
      <c r="O1489">
        <f>Table2[[#This Row],[check_out_date]]-Table2[[#This Row],[check_in_date]]</f>
        <v>2</v>
      </c>
      <c r="P1489">
        <f>Table2[[#This Row],[num_adults]]+Table2[[#This Row],[num_children]]</f>
        <v>4</v>
      </c>
      <c r="Q1489" s="3">
        <f>IF(OR(Table2[[#This Row],[booking_status]]="confirmed",Table2[[#This Row],[booking_status]]="checked-out"),Table2[[#This Row],[room_rate_per_night]]*Table2[[#This Row],[Num_Nights]],0)</f>
        <v>489.86</v>
      </c>
      <c r="R1489" t="str" cm="1">
        <f t="array" ref="R1489">IFERROR(_xlfn.IFS(Table2[[#This Row],[booking_status]]="confirmed","Expected",Table2[[#This Row],[booking_status]]="checked-out","Actual"),"No Revenue")</f>
        <v>Actual</v>
      </c>
      <c r="S1489" s="4">
        <f>Table2[[#This Row],[Revenue_Amount]]/Table2[[#This Row],[Num_Nights]]</f>
        <v>244.93</v>
      </c>
    </row>
    <row r="1490" spans="1:19" hidden="1" x14ac:dyDescent="0.3">
      <c r="A1490">
        <v>1489</v>
      </c>
      <c r="B1490" t="s">
        <v>14</v>
      </c>
      <c r="C1490" s="9">
        <v>45047</v>
      </c>
      <c r="D1490" s="9">
        <v>45048</v>
      </c>
      <c r="E1490" s="10">
        <v>45019</v>
      </c>
      <c r="F1490" t="s">
        <v>27</v>
      </c>
      <c r="G1490">
        <v>188.13</v>
      </c>
      <c r="H1490">
        <v>4</v>
      </c>
      <c r="I1490">
        <v>1</v>
      </c>
      <c r="J1490" t="s">
        <v>35</v>
      </c>
      <c r="K1490" t="s">
        <v>99</v>
      </c>
      <c r="L1490" t="s">
        <v>21</v>
      </c>
      <c r="M1490" t="s">
        <v>22</v>
      </c>
      <c r="N1490" t="s">
        <v>23</v>
      </c>
      <c r="O1490">
        <f>Table2[[#This Row],[check_out_date]]-Table2[[#This Row],[check_in_date]]</f>
        <v>1</v>
      </c>
      <c r="P1490">
        <f>Table2[[#This Row],[num_adults]]+Table2[[#This Row],[num_children]]</f>
        <v>5</v>
      </c>
      <c r="Q1490" s="3">
        <f>IF(OR(Table2[[#This Row],[booking_status]]="confirmed",Table2[[#This Row],[booking_status]]="checked-out"),Table2[[#This Row],[room_rate_per_night]]*Table2[[#This Row],[Num_Nights]],0)</f>
        <v>188.13</v>
      </c>
      <c r="R1490" t="str" cm="1">
        <f t="array" ref="R1490">IFERROR(_xlfn.IFS(Table2[[#This Row],[booking_status]]="confirmed","Expected",Table2[[#This Row],[booking_status]]="checked-out","Actual"),"No Revenue")</f>
        <v>Expected</v>
      </c>
      <c r="S1490" s="4">
        <f>Table2[[#This Row],[Revenue_Amount]]/Table2[[#This Row],[Num_Nights]]</f>
        <v>188.13</v>
      </c>
    </row>
    <row r="1491" spans="1:19" x14ac:dyDescent="0.3">
      <c r="A1491">
        <v>1490</v>
      </c>
      <c r="B1491" t="s">
        <v>31</v>
      </c>
      <c r="C1491" s="9">
        <v>44944</v>
      </c>
      <c r="D1491" s="9">
        <v>44950</v>
      </c>
      <c r="E1491" s="10">
        <v>44886</v>
      </c>
      <c r="F1491" t="s">
        <v>27</v>
      </c>
      <c r="G1491">
        <v>113.72</v>
      </c>
      <c r="H1491">
        <v>1</v>
      </c>
      <c r="I1491">
        <v>0</v>
      </c>
      <c r="J1491" t="s">
        <v>28</v>
      </c>
      <c r="K1491" t="s">
        <v>20</v>
      </c>
      <c r="L1491" t="s">
        <v>56</v>
      </c>
      <c r="M1491" t="s">
        <v>36</v>
      </c>
      <c r="N1491" t="s">
        <v>45</v>
      </c>
      <c r="O1491">
        <f>Table2[[#This Row],[check_out_date]]-Table2[[#This Row],[check_in_date]]</f>
        <v>6</v>
      </c>
      <c r="P1491">
        <f>Table2[[#This Row],[num_adults]]+Table2[[#This Row],[num_children]]</f>
        <v>1</v>
      </c>
      <c r="Q1491" s="3">
        <f>IF(OR(Table2[[#This Row],[booking_status]]="confirmed",Table2[[#This Row],[booking_status]]="checked-out"),Table2[[#This Row],[room_rate_per_night]]*Table2[[#This Row],[Num_Nights]],0)</f>
        <v>682.31999999999994</v>
      </c>
      <c r="R1491" t="str" cm="1">
        <f t="array" ref="R1491">IFERROR(_xlfn.IFS(Table2[[#This Row],[booking_status]]="confirmed","Expected",Table2[[#This Row],[booking_status]]="checked-out","Actual"),"No Revenue")</f>
        <v>Actual</v>
      </c>
      <c r="S1491" s="4">
        <f>Table2[[#This Row],[Revenue_Amount]]/Table2[[#This Row],[Num_Nights]]</f>
        <v>113.71999999999998</v>
      </c>
    </row>
    <row r="1492" spans="1:19" hidden="1" x14ac:dyDescent="0.3">
      <c r="A1492">
        <v>1491</v>
      </c>
      <c r="B1492" t="s">
        <v>37</v>
      </c>
      <c r="C1492" s="9">
        <v>45241</v>
      </c>
      <c r="D1492" s="9">
        <v>45243</v>
      </c>
      <c r="E1492" s="10">
        <v>45183</v>
      </c>
      <c r="F1492" t="s">
        <v>27</v>
      </c>
      <c r="G1492">
        <v>122.38</v>
      </c>
      <c r="H1492">
        <v>2</v>
      </c>
      <c r="I1492">
        <v>0</v>
      </c>
      <c r="J1492" t="s">
        <v>35</v>
      </c>
      <c r="K1492" t="s">
        <v>44</v>
      </c>
      <c r="L1492" t="s">
        <v>70</v>
      </c>
      <c r="M1492" t="s">
        <v>36</v>
      </c>
      <c r="N1492" t="s">
        <v>41</v>
      </c>
      <c r="O1492">
        <f>Table2[[#This Row],[check_out_date]]-Table2[[#This Row],[check_in_date]]</f>
        <v>2</v>
      </c>
      <c r="P1492">
        <f>Table2[[#This Row],[num_adults]]+Table2[[#This Row],[num_children]]</f>
        <v>2</v>
      </c>
      <c r="Q1492" s="3">
        <f>IF(OR(Table2[[#This Row],[booking_status]]="confirmed",Table2[[#This Row],[booking_status]]="checked-out"),Table2[[#This Row],[room_rate_per_night]]*Table2[[#This Row],[Num_Nights]],0)</f>
        <v>0</v>
      </c>
      <c r="R1492" t="str" cm="1">
        <f t="array" ref="R1492">IFERROR(_xlfn.IFS(Table2[[#This Row],[booking_status]]="confirmed","Expected",Table2[[#This Row],[booking_status]]="checked-out","Actual"),"No Revenue")</f>
        <v>No Revenue</v>
      </c>
      <c r="S1492" s="4">
        <f>Table2[[#This Row],[Revenue_Amount]]/Table2[[#This Row],[Num_Nights]]</f>
        <v>0</v>
      </c>
    </row>
    <row r="1493" spans="1:19" hidden="1" x14ac:dyDescent="0.3">
      <c r="A1493">
        <v>1492</v>
      </c>
      <c r="B1493" t="s">
        <v>31</v>
      </c>
      <c r="C1493" s="9">
        <v>45207</v>
      </c>
      <c r="D1493" s="9">
        <v>45217</v>
      </c>
      <c r="E1493" s="10">
        <v>45166</v>
      </c>
      <c r="F1493" t="s">
        <v>49</v>
      </c>
      <c r="G1493">
        <v>88.65</v>
      </c>
      <c r="H1493">
        <v>1</v>
      </c>
      <c r="I1493">
        <v>0</v>
      </c>
      <c r="J1493" t="s">
        <v>35</v>
      </c>
      <c r="K1493" t="s">
        <v>66</v>
      </c>
      <c r="L1493" t="s">
        <v>56</v>
      </c>
      <c r="M1493" t="s">
        <v>36</v>
      </c>
      <c r="N1493" t="s">
        <v>45</v>
      </c>
      <c r="O1493">
        <f>Table2[[#This Row],[check_out_date]]-Table2[[#This Row],[check_in_date]]</f>
        <v>10</v>
      </c>
      <c r="P1493">
        <f>Table2[[#This Row],[num_adults]]+Table2[[#This Row],[num_children]]</f>
        <v>1</v>
      </c>
      <c r="Q1493" s="3">
        <f>IF(OR(Table2[[#This Row],[booking_status]]="confirmed",Table2[[#This Row],[booking_status]]="checked-out"),Table2[[#This Row],[room_rate_per_night]]*Table2[[#This Row],[Num_Nights]],0)</f>
        <v>886.5</v>
      </c>
      <c r="R1493" t="str" cm="1">
        <f t="array" ref="R1493">IFERROR(_xlfn.IFS(Table2[[#This Row],[booking_status]]="confirmed","Expected",Table2[[#This Row],[booking_status]]="checked-out","Actual"),"No Revenue")</f>
        <v>Actual</v>
      </c>
      <c r="S1493" s="4">
        <f>Table2[[#This Row],[Revenue_Amount]]/Table2[[#This Row],[Num_Nights]]</f>
        <v>88.65</v>
      </c>
    </row>
    <row r="1494" spans="1:19" x14ac:dyDescent="0.3">
      <c r="A1494">
        <v>1493</v>
      </c>
      <c r="B1494" t="s">
        <v>50</v>
      </c>
      <c r="C1494" s="9">
        <v>44974</v>
      </c>
      <c r="D1494" s="9">
        <v>44980</v>
      </c>
      <c r="E1494" s="10">
        <v>44920</v>
      </c>
      <c r="F1494" t="s">
        <v>54</v>
      </c>
      <c r="G1494">
        <v>361.56</v>
      </c>
      <c r="H1494">
        <v>2</v>
      </c>
      <c r="I1494">
        <v>0</v>
      </c>
      <c r="J1494" t="s">
        <v>28</v>
      </c>
      <c r="K1494" t="s">
        <v>20</v>
      </c>
      <c r="L1494" t="s">
        <v>21</v>
      </c>
      <c r="M1494" t="s">
        <v>36</v>
      </c>
      <c r="N1494" t="s">
        <v>95</v>
      </c>
      <c r="O1494">
        <f>Table2[[#This Row],[check_out_date]]-Table2[[#This Row],[check_in_date]]</f>
        <v>6</v>
      </c>
      <c r="P1494">
        <f>Table2[[#This Row],[num_adults]]+Table2[[#This Row],[num_children]]</f>
        <v>2</v>
      </c>
      <c r="Q1494" s="3">
        <f>IF(OR(Table2[[#This Row],[booking_status]]="confirmed",Table2[[#This Row],[booking_status]]="checked-out"),Table2[[#This Row],[room_rate_per_night]]*Table2[[#This Row],[Num_Nights]],0)</f>
        <v>2169.36</v>
      </c>
      <c r="R1494" t="str" cm="1">
        <f t="array" ref="R1494">IFERROR(_xlfn.IFS(Table2[[#This Row],[booking_status]]="confirmed","Expected",Table2[[#This Row],[booking_status]]="checked-out","Actual"),"No Revenue")</f>
        <v>Expected</v>
      </c>
      <c r="S1494" s="4">
        <f>Table2[[#This Row],[Revenue_Amount]]/Table2[[#This Row],[Num_Nights]]</f>
        <v>361.56</v>
      </c>
    </row>
    <row r="1495" spans="1:19" x14ac:dyDescent="0.3">
      <c r="A1495">
        <v>1494</v>
      </c>
      <c r="B1495" t="s">
        <v>31</v>
      </c>
      <c r="C1495" s="9">
        <v>45271</v>
      </c>
      <c r="D1495" s="9">
        <v>45273</v>
      </c>
      <c r="E1495" s="10">
        <v>45219</v>
      </c>
      <c r="F1495" t="s">
        <v>18</v>
      </c>
      <c r="G1495">
        <v>193.24</v>
      </c>
      <c r="H1495">
        <v>1</v>
      </c>
      <c r="I1495">
        <v>0</v>
      </c>
      <c r="J1495" t="s">
        <v>28</v>
      </c>
      <c r="K1495" t="s">
        <v>20</v>
      </c>
      <c r="L1495" t="s">
        <v>56</v>
      </c>
      <c r="M1495" t="s">
        <v>36</v>
      </c>
      <c r="N1495" t="s">
        <v>41</v>
      </c>
      <c r="O1495">
        <f>Table2[[#This Row],[check_out_date]]-Table2[[#This Row],[check_in_date]]</f>
        <v>2</v>
      </c>
      <c r="P1495">
        <f>Table2[[#This Row],[num_adults]]+Table2[[#This Row],[num_children]]</f>
        <v>1</v>
      </c>
      <c r="Q1495" s="3">
        <f>IF(OR(Table2[[#This Row],[booking_status]]="confirmed",Table2[[#This Row],[booking_status]]="checked-out"),Table2[[#This Row],[room_rate_per_night]]*Table2[[#This Row],[Num_Nights]],0)</f>
        <v>386.48</v>
      </c>
      <c r="R1495" t="str" cm="1">
        <f t="array" ref="R1495">IFERROR(_xlfn.IFS(Table2[[#This Row],[booking_status]]="confirmed","Expected",Table2[[#This Row],[booking_status]]="checked-out","Actual"),"No Revenue")</f>
        <v>Actual</v>
      </c>
      <c r="S1495" s="4">
        <f>Table2[[#This Row],[Revenue_Amount]]/Table2[[#This Row],[Num_Nights]]</f>
        <v>193.24</v>
      </c>
    </row>
    <row r="1496" spans="1:19" x14ac:dyDescent="0.3">
      <c r="A1496">
        <v>1495</v>
      </c>
      <c r="B1496" t="s">
        <v>31</v>
      </c>
      <c r="C1496" s="9">
        <v>44998</v>
      </c>
      <c r="D1496" s="9">
        <v>45001</v>
      </c>
      <c r="E1496" s="10">
        <v>44994</v>
      </c>
      <c r="F1496" t="s">
        <v>27</v>
      </c>
      <c r="G1496">
        <v>149.79</v>
      </c>
      <c r="H1496">
        <v>4</v>
      </c>
      <c r="I1496">
        <v>1</v>
      </c>
      <c r="J1496" t="s">
        <v>19</v>
      </c>
      <c r="K1496" t="s">
        <v>29</v>
      </c>
      <c r="L1496" t="s">
        <v>21</v>
      </c>
      <c r="M1496" t="s">
        <v>22</v>
      </c>
      <c r="N1496" t="s">
        <v>41</v>
      </c>
      <c r="O1496">
        <f>Table2[[#This Row],[check_out_date]]-Table2[[#This Row],[check_in_date]]</f>
        <v>3</v>
      </c>
      <c r="P1496">
        <f>Table2[[#This Row],[num_adults]]+Table2[[#This Row],[num_children]]</f>
        <v>5</v>
      </c>
      <c r="Q1496" s="3">
        <f>IF(OR(Table2[[#This Row],[booking_status]]="confirmed",Table2[[#This Row],[booking_status]]="checked-out"),Table2[[#This Row],[room_rate_per_night]]*Table2[[#This Row],[Num_Nights]],0)</f>
        <v>449.37</v>
      </c>
      <c r="R1496" t="str" cm="1">
        <f t="array" ref="R1496">IFERROR(_xlfn.IFS(Table2[[#This Row],[booking_status]]="confirmed","Expected",Table2[[#This Row],[booking_status]]="checked-out","Actual"),"No Revenue")</f>
        <v>Expected</v>
      </c>
      <c r="S1496" s="4">
        <f>Table2[[#This Row],[Revenue_Amount]]/Table2[[#This Row],[Num_Nights]]</f>
        <v>149.79</v>
      </c>
    </row>
    <row r="1497" spans="1:19" x14ac:dyDescent="0.3">
      <c r="A1497">
        <v>1496</v>
      </c>
      <c r="B1497" t="s">
        <v>50</v>
      </c>
      <c r="C1497" s="9">
        <v>44941</v>
      </c>
      <c r="D1497" s="9">
        <v>44950</v>
      </c>
      <c r="E1497" s="10">
        <v>44927</v>
      </c>
      <c r="F1497" t="s">
        <v>49</v>
      </c>
      <c r="G1497">
        <v>112.97</v>
      </c>
      <c r="H1497">
        <v>1</v>
      </c>
      <c r="I1497">
        <v>1</v>
      </c>
      <c r="J1497" t="s">
        <v>55</v>
      </c>
      <c r="K1497" t="s">
        <v>99</v>
      </c>
      <c r="L1497" t="s">
        <v>21</v>
      </c>
      <c r="M1497" t="s">
        <v>36</v>
      </c>
      <c r="N1497" t="s">
        <v>41</v>
      </c>
      <c r="O1497">
        <f>Table2[[#This Row],[check_out_date]]-Table2[[#This Row],[check_in_date]]</f>
        <v>9</v>
      </c>
      <c r="P1497">
        <f>Table2[[#This Row],[num_adults]]+Table2[[#This Row],[num_children]]</f>
        <v>2</v>
      </c>
      <c r="Q1497" s="3">
        <f>IF(OR(Table2[[#This Row],[booking_status]]="confirmed",Table2[[#This Row],[booking_status]]="checked-out"),Table2[[#This Row],[room_rate_per_night]]*Table2[[#This Row],[Num_Nights]],0)</f>
        <v>1016.73</v>
      </c>
      <c r="R1497" t="str" cm="1">
        <f t="array" ref="R1497">IFERROR(_xlfn.IFS(Table2[[#This Row],[booking_status]]="confirmed","Expected",Table2[[#This Row],[booking_status]]="checked-out","Actual"),"No Revenue")</f>
        <v>Expected</v>
      </c>
      <c r="S1497" s="4">
        <f>Table2[[#This Row],[Revenue_Amount]]/Table2[[#This Row],[Num_Nights]]</f>
        <v>112.97</v>
      </c>
    </row>
    <row r="1498" spans="1:19" hidden="1" x14ac:dyDescent="0.3">
      <c r="A1498">
        <v>1497</v>
      </c>
      <c r="B1498" t="s">
        <v>14</v>
      </c>
      <c r="C1498" s="9">
        <v>45087</v>
      </c>
      <c r="D1498" s="9">
        <v>45092</v>
      </c>
      <c r="E1498" s="10">
        <v>45010</v>
      </c>
      <c r="F1498" t="s">
        <v>54</v>
      </c>
      <c r="G1498">
        <v>318.2</v>
      </c>
      <c r="H1498">
        <v>1</v>
      </c>
      <c r="I1498">
        <v>0</v>
      </c>
      <c r="J1498" t="s">
        <v>35</v>
      </c>
      <c r="K1498" t="s">
        <v>29</v>
      </c>
      <c r="L1498" t="s">
        <v>60</v>
      </c>
      <c r="M1498" t="s">
        <v>36</v>
      </c>
      <c r="N1498" t="s">
        <v>41</v>
      </c>
      <c r="O1498">
        <f>Table2[[#This Row],[check_out_date]]-Table2[[#This Row],[check_in_date]]</f>
        <v>5</v>
      </c>
      <c r="P1498">
        <f>Table2[[#This Row],[num_adults]]+Table2[[#This Row],[num_children]]</f>
        <v>1</v>
      </c>
      <c r="Q1498" s="3">
        <f>IF(OR(Table2[[#This Row],[booking_status]]="confirmed",Table2[[#This Row],[booking_status]]="checked-out"),Table2[[#This Row],[room_rate_per_night]]*Table2[[#This Row],[Num_Nights]],0)</f>
        <v>0</v>
      </c>
      <c r="R1498" t="str" cm="1">
        <f t="array" ref="R1498">IFERROR(_xlfn.IFS(Table2[[#This Row],[booking_status]]="confirmed","Expected",Table2[[#This Row],[booking_status]]="checked-out","Actual"),"No Revenue")</f>
        <v>No Revenue</v>
      </c>
      <c r="S1498" s="4">
        <f>Table2[[#This Row],[Revenue_Amount]]/Table2[[#This Row],[Num_Nights]]</f>
        <v>0</v>
      </c>
    </row>
    <row r="1499" spans="1:19" x14ac:dyDescent="0.3">
      <c r="A1499">
        <v>1498</v>
      </c>
      <c r="B1499" t="s">
        <v>50</v>
      </c>
      <c r="C1499" s="9">
        <v>44966</v>
      </c>
      <c r="D1499" s="9">
        <v>44970</v>
      </c>
      <c r="E1499" s="10">
        <v>44917</v>
      </c>
      <c r="F1499" t="s">
        <v>54</v>
      </c>
      <c r="G1499">
        <v>592.16</v>
      </c>
      <c r="H1499">
        <v>1</v>
      </c>
      <c r="I1499">
        <v>0</v>
      </c>
      <c r="J1499" t="s">
        <v>28</v>
      </c>
      <c r="K1499" t="s">
        <v>20</v>
      </c>
      <c r="L1499" t="s">
        <v>21</v>
      </c>
      <c r="M1499" t="s">
        <v>36</v>
      </c>
      <c r="N1499" t="s">
        <v>41</v>
      </c>
      <c r="O1499">
        <f>Table2[[#This Row],[check_out_date]]-Table2[[#This Row],[check_in_date]]</f>
        <v>4</v>
      </c>
      <c r="P1499">
        <f>Table2[[#This Row],[num_adults]]+Table2[[#This Row],[num_children]]</f>
        <v>1</v>
      </c>
      <c r="Q1499" s="3">
        <f>IF(OR(Table2[[#This Row],[booking_status]]="confirmed",Table2[[#This Row],[booking_status]]="checked-out"),Table2[[#This Row],[room_rate_per_night]]*Table2[[#This Row],[Num_Nights]],0)</f>
        <v>2368.64</v>
      </c>
      <c r="R1499" t="str" cm="1">
        <f t="array" ref="R1499">IFERROR(_xlfn.IFS(Table2[[#This Row],[booking_status]]="confirmed","Expected",Table2[[#This Row],[booking_status]]="checked-out","Actual"),"No Revenue")</f>
        <v>Expected</v>
      </c>
      <c r="S1499" s="4">
        <f>Table2[[#This Row],[Revenue_Amount]]/Table2[[#This Row],[Num_Nights]]</f>
        <v>592.16</v>
      </c>
    </row>
    <row r="1500" spans="1:19" x14ac:dyDescent="0.3">
      <c r="A1500">
        <v>1499</v>
      </c>
      <c r="B1500" t="s">
        <v>50</v>
      </c>
      <c r="C1500" s="9">
        <v>45106</v>
      </c>
      <c r="D1500" s="9">
        <v>45109</v>
      </c>
      <c r="E1500" s="10">
        <v>45083</v>
      </c>
      <c r="F1500" t="s">
        <v>54</v>
      </c>
      <c r="G1500">
        <v>582.04</v>
      </c>
      <c r="H1500">
        <v>2</v>
      </c>
      <c r="I1500">
        <v>2</v>
      </c>
      <c r="J1500" t="s">
        <v>28</v>
      </c>
      <c r="K1500" t="s">
        <v>44</v>
      </c>
      <c r="L1500" t="s">
        <v>70</v>
      </c>
      <c r="M1500" t="s">
        <v>36</v>
      </c>
      <c r="N1500" t="s">
        <v>41</v>
      </c>
      <c r="O1500">
        <f>Table2[[#This Row],[check_out_date]]-Table2[[#This Row],[check_in_date]]</f>
        <v>3</v>
      </c>
      <c r="P1500">
        <f>Table2[[#This Row],[num_adults]]+Table2[[#This Row],[num_children]]</f>
        <v>4</v>
      </c>
      <c r="Q1500" s="3">
        <f>IF(OR(Table2[[#This Row],[booking_status]]="confirmed",Table2[[#This Row],[booking_status]]="checked-out"),Table2[[#This Row],[room_rate_per_night]]*Table2[[#This Row],[Num_Nights]],0)</f>
        <v>0</v>
      </c>
      <c r="R1500" t="str" cm="1">
        <f t="array" ref="R1500">IFERROR(_xlfn.IFS(Table2[[#This Row],[booking_status]]="confirmed","Expected",Table2[[#This Row],[booking_status]]="checked-out","Actual"),"No Revenue")</f>
        <v>No Revenue</v>
      </c>
      <c r="S1500" s="4">
        <f>Table2[[#This Row],[Revenue_Amount]]/Table2[[#This Row],[Num_Nights]]</f>
        <v>0</v>
      </c>
    </row>
    <row r="1501" spans="1:19" x14ac:dyDescent="0.3">
      <c r="A1501">
        <v>1500</v>
      </c>
      <c r="B1501" t="s">
        <v>50</v>
      </c>
      <c r="C1501" s="9">
        <v>44977</v>
      </c>
      <c r="D1501" s="9">
        <v>44987</v>
      </c>
      <c r="E1501" s="10">
        <v>44967</v>
      </c>
      <c r="F1501" t="s">
        <v>18</v>
      </c>
      <c r="G1501">
        <v>336.27</v>
      </c>
      <c r="H1501">
        <v>2</v>
      </c>
      <c r="I1501">
        <v>0</v>
      </c>
      <c r="J1501" t="s">
        <v>94</v>
      </c>
      <c r="K1501" t="s">
        <v>20</v>
      </c>
      <c r="L1501" t="s">
        <v>56</v>
      </c>
      <c r="M1501" t="s">
        <v>36</v>
      </c>
      <c r="N1501" t="s">
        <v>95</v>
      </c>
      <c r="O1501">
        <f>Table2[[#This Row],[check_out_date]]-Table2[[#This Row],[check_in_date]]</f>
        <v>10</v>
      </c>
      <c r="P1501">
        <f>Table2[[#This Row],[num_adults]]+Table2[[#This Row],[num_children]]</f>
        <v>2</v>
      </c>
      <c r="Q1501" s="3">
        <f>IF(OR(Table2[[#This Row],[booking_status]]="confirmed",Table2[[#This Row],[booking_status]]="checked-out"),Table2[[#This Row],[room_rate_per_night]]*Table2[[#This Row],[Num_Nights]],0)</f>
        <v>3362.7</v>
      </c>
      <c r="R1501" t="str" cm="1">
        <f t="array" ref="R1501">IFERROR(_xlfn.IFS(Table2[[#This Row],[booking_status]]="confirmed","Expected",Table2[[#This Row],[booking_status]]="checked-out","Actual"),"No Revenue")</f>
        <v>Actual</v>
      </c>
      <c r="S1501" s="4">
        <f>Table2[[#This Row],[Revenue_Amount]]/Table2[[#This Row],[Num_Nights]]</f>
        <v>336.27</v>
      </c>
    </row>
    <row r="1502" spans="1:19" x14ac:dyDescent="0.3">
      <c r="A1502">
        <v>1501</v>
      </c>
      <c r="B1502" t="s">
        <v>31</v>
      </c>
      <c r="C1502" s="9">
        <v>45279</v>
      </c>
      <c r="D1502" s="9">
        <v>45282</v>
      </c>
      <c r="E1502" s="10">
        <v>45238</v>
      </c>
      <c r="F1502" t="s">
        <v>18</v>
      </c>
      <c r="G1502">
        <v>225.96</v>
      </c>
      <c r="H1502">
        <v>1</v>
      </c>
      <c r="I1502">
        <v>0</v>
      </c>
      <c r="J1502" t="s">
        <v>28</v>
      </c>
      <c r="K1502" t="s">
        <v>44</v>
      </c>
      <c r="L1502" t="s">
        <v>56</v>
      </c>
      <c r="M1502" t="s">
        <v>36</v>
      </c>
      <c r="N1502" t="s">
        <v>41</v>
      </c>
      <c r="O1502">
        <f>Table2[[#This Row],[check_out_date]]-Table2[[#This Row],[check_in_date]]</f>
        <v>3</v>
      </c>
      <c r="P1502">
        <f>Table2[[#This Row],[num_adults]]+Table2[[#This Row],[num_children]]</f>
        <v>1</v>
      </c>
      <c r="Q1502" s="3">
        <f>IF(OR(Table2[[#This Row],[booking_status]]="confirmed",Table2[[#This Row],[booking_status]]="checked-out"),Table2[[#This Row],[room_rate_per_night]]*Table2[[#This Row],[Num_Nights]],0)</f>
        <v>677.88</v>
      </c>
      <c r="R1502" t="str" cm="1">
        <f t="array" ref="R1502">IFERROR(_xlfn.IFS(Table2[[#This Row],[booking_status]]="confirmed","Expected",Table2[[#This Row],[booking_status]]="checked-out","Actual"),"No Revenue")</f>
        <v>Actual</v>
      </c>
      <c r="S1502" s="4">
        <f>Table2[[#This Row],[Revenue_Amount]]/Table2[[#This Row],[Num_Nights]]</f>
        <v>225.96</v>
      </c>
    </row>
    <row r="1503" spans="1:19" x14ac:dyDescent="0.3">
      <c r="A1503">
        <v>1502</v>
      </c>
      <c r="B1503" t="s">
        <v>31</v>
      </c>
      <c r="C1503" s="9">
        <v>44999</v>
      </c>
      <c r="D1503" s="9">
        <v>45010</v>
      </c>
      <c r="E1503" s="10">
        <v>44953</v>
      </c>
      <c r="F1503" t="s">
        <v>27</v>
      </c>
      <c r="G1503">
        <v>126.4</v>
      </c>
      <c r="H1503">
        <v>4</v>
      </c>
      <c r="I1503">
        <v>1</v>
      </c>
      <c r="J1503" t="s">
        <v>28</v>
      </c>
      <c r="K1503" t="s">
        <v>66</v>
      </c>
      <c r="L1503" t="s">
        <v>21</v>
      </c>
      <c r="M1503" t="s">
        <v>22</v>
      </c>
      <c r="N1503" t="s">
        <v>41</v>
      </c>
      <c r="O1503">
        <f>Table2[[#This Row],[check_out_date]]-Table2[[#This Row],[check_in_date]]</f>
        <v>11</v>
      </c>
      <c r="P1503">
        <f>Table2[[#This Row],[num_adults]]+Table2[[#This Row],[num_children]]</f>
        <v>5</v>
      </c>
      <c r="Q1503" s="3">
        <f>IF(OR(Table2[[#This Row],[booking_status]]="confirmed",Table2[[#This Row],[booking_status]]="checked-out"),Table2[[#This Row],[room_rate_per_night]]*Table2[[#This Row],[Num_Nights]],0)</f>
        <v>1390.4</v>
      </c>
      <c r="R1503" t="str" cm="1">
        <f t="array" ref="R1503">IFERROR(_xlfn.IFS(Table2[[#This Row],[booking_status]]="confirmed","Expected",Table2[[#This Row],[booking_status]]="checked-out","Actual"),"No Revenue")</f>
        <v>Expected</v>
      </c>
      <c r="S1503" s="4">
        <f>Table2[[#This Row],[Revenue_Amount]]/Table2[[#This Row],[Num_Nights]]</f>
        <v>126.4</v>
      </c>
    </row>
    <row r="1504" spans="1:19" x14ac:dyDescent="0.3">
      <c r="A1504">
        <v>1503</v>
      </c>
      <c r="B1504" t="s">
        <v>31</v>
      </c>
      <c r="C1504" s="9">
        <v>45122</v>
      </c>
      <c r="D1504" s="9">
        <v>45126</v>
      </c>
      <c r="E1504" s="10">
        <v>45093</v>
      </c>
      <c r="F1504" t="s">
        <v>49</v>
      </c>
      <c r="G1504">
        <v>107.58</v>
      </c>
      <c r="H1504">
        <v>2</v>
      </c>
      <c r="I1504">
        <v>2</v>
      </c>
      <c r="J1504" t="s">
        <v>28</v>
      </c>
      <c r="K1504" t="s">
        <v>44</v>
      </c>
      <c r="L1504" t="s">
        <v>21</v>
      </c>
      <c r="M1504" t="s">
        <v>36</v>
      </c>
      <c r="N1504" t="s">
        <v>41</v>
      </c>
      <c r="O1504">
        <f>Table2[[#This Row],[check_out_date]]-Table2[[#This Row],[check_in_date]]</f>
        <v>4</v>
      </c>
      <c r="P1504">
        <f>Table2[[#This Row],[num_adults]]+Table2[[#This Row],[num_children]]</f>
        <v>4</v>
      </c>
      <c r="Q1504" s="3">
        <f>IF(OR(Table2[[#This Row],[booking_status]]="confirmed",Table2[[#This Row],[booking_status]]="checked-out"),Table2[[#This Row],[room_rate_per_night]]*Table2[[#This Row],[Num_Nights]],0)</f>
        <v>430.32</v>
      </c>
      <c r="R1504" t="str" cm="1">
        <f t="array" ref="R1504">IFERROR(_xlfn.IFS(Table2[[#This Row],[booking_status]]="confirmed","Expected",Table2[[#This Row],[booking_status]]="checked-out","Actual"),"No Revenue")</f>
        <v>Expected</v>
      </c>
      <c r="S1504" s="4">
        <f>Table2[[#This Row],[Revenue_Amount]]/Table2[[#This Row],[Num_Nights]]</f>
        <v>107.58</v>
      </c>
    </row>
    <row r="1505" spans="1:19" x14ac:dyDescent="0.3">
      <c r="A1505">
        <v>1504</v>
      </c>
      <c r="B1505" t="s">
        <v>14</v>
      </c>
      <c r="C1505" s="9">
        <v>45254</v>
      </c>
      <c r="D1505" s="9">
        <v>45259</v>
      </c>
      <c r="E1505" s="10">
        <v>45199</v>
      </c>
      <c r="F1505" t="s">
        <v>49</v>
      </c>
      <c r="G1505">
        <v>109.43</v>
      </c>
      <c r="H1505">
        <v>1</v>
      </c>
      <c r="I1505">
        <v>1</v>
      </c>
      <c r="J1505" t="s">
        <v>19</v>
      </c>
      <c r="K1505" t="s">
        <v>20</v>
      </c>
      <c r="L1505" t="s">
        <v>56</v>
      </c>
      <c r="M1505" t="s">
        <v>36</v>
      </c>
      <c r="N1505" t="s">
        <v>45</v>
      </c>
      <c r="O1505">
        <f>Table2[[#This Row],[check_out_date]]-Table2[[#This Row],[check_in_date]]</f>
        <v>5</v>
      </c>
      <c r="P1505">
        <f>Table2[[#This Row],[num_adults]]+Table2[[#This Row],[num_children]]</f>
        <v>2</v>
      </c>
      <c r="Q1505" s="3">
        <f>IF(OR(Table2[[#This Row],[booking_status]]="confirmed",Table2[[#This Row],[booking_status]]="checked-out"),Table2[[#This Row],[room_rate_per_night]]*Table2[[#This Row],[Num_Nights]],0)</f>
        <v>547.15000000000009</v>
      </c>
      <c r="R1505" t="str" cm="1">
        <f t="array" ref="R1505">IFERROR(_xlfn.IFS(Table2[[#This Row],[booking_status]]="confirmed","Expected",Table2[[#This Row],[booking_status]]="checked-out","Actual"),"No Revenue")</f>
        <v>Actual</v>
      </c>
      <c r="S1505" s="4">
        <f>Table2[[#This Row],[Revenue_Amount]]/Table2[[#This Row],[Num_Nights]]</f>
        <v>109.43000000000002</v>
      </c>
    </row>
    <row r="1506" spans="1:19" hidden="1" x14ac:dyDescent="0.3">
      <c r="A1506">
        <v>1505</v>
      </c>
      <c r="B1506" t="s">
        <v>50</v>
      </c>
      <c r="C1506" s="9">
        <v>45154</v>
      </c>
      <c r="D1506" s="9">
        <v>45156</v>
      </c>
      <c r="E1506" s="10">
        <v>45129</v>
      </c>
      <c r="F1506" t="s">
        <v>49</v>
      </c>
      <c r="G1506">
        <v>92.96</v>
      </c>
      <c r="H1506">
        <v>3</v>
      </c>
      <c r="I1506">
        <v>0</v>
      </c>
      <c r="J1506" t="s">
        <v>35</v>
      </c>
      <c r="K1506" t="s">
        <v>66</v>
      </c>
      <c r="L1506" t="s">
        <v>21</v>
      </c>
      <c r="M1506" t="s">
        <v>36</v>
      </c>
      <c r="N1506" t="s">
        <v>23</v>
      </c>
      <c r="O1506">
        <f>Table2[[#This Row],[check_out_date]]-Table2[[#This Row],[check_in_date]]</f>
        <v>2</v>
      </c>
      <c r="P1506">
        <f>Table2[[#This Row],[num_adults]]+Table2[[#This Row],[num_children]]</f>
        <v>3</v>
      </c>
      <c r="Q1506" s="3">
        <f>IF(OR(Table2[[#This Row],[booking_status]]="confirmed",Table2[[#This Row],[booking_status]]="checked-out"),Table2[[#This Row],[room_rate_per_night]]*Table2[[#This Row],[Num_Nights]],0)</f>
        <v>185.92</v>
      </c>
      <c r="R1506" t="str" cm="1">
        <f t="array" ref="R1506">IFERROR(_xlfn.IFS(Table2[[#This Row],[booking_status]]="confirmed","Expected",Table2[[#This Row],[booking_status]]="checked-out","Actual"),"No Revenue")</f>
        <v>Expected</v>
      </c>
      <c r="S1506" s="4">
        <f>Table2[[#This Row],[Revenue_Amount]]/Table2[[#This Row],[Num_Nights]]</f>
        <v>92.96</v>
      </c>
    </row>
    <row r="1507" spans="1:19" hidden="1" x14ac:dyDescent="0.3">
      <c r="A1507">
        <v>1506</v>
      </c>
      <c r="B1507" t="s">
        <v>37</v>
      </c>
      <c r="C1507" s="9">
        <v>45115</v>
      </c>
      <c r="D1507" s="9">
        <v>45118</v>
      </c>
      <c r="E1507" s="10">
        <v>45110</v>
      </c>
      <c r="F1507" t="s">
        <v>18</v>
      </c>
      <c r="G1507">
        <v>315.33</v>
      </c>
      <c r="H1507">
        <v>1</v>
      </c>
      <c r="I1507">
        <v>0</v>
      </c>
      <c r="J1507" t="s">
        <v>35</v>
      </c>
      <c r="K1507" t="s">
        <v>99</v>
      </c>
      <c r="L1507" t="s">
        <v>21</v>
      </c>
      <c r="M1507" t="s">
        <v>22</v>
      </c>
      <c r="N1507" t="s">
        <v>41</v>
      </c>
      <c r="O1507">
        <f>Table2[[#This Row],[check_out_date]]-Table2[[#This Row],[check_in_date]]</f>
        <v>3</v>
      </c>
      <c r="P1507">
        <f>Table2[[#This Row],[num_adults]]+Table2[[#This Row],[num_children]]</f>
        <v>1</v>
      </c>
      <c r="Q1507" s="3">
        <f>IF(OR(Table2[[#This Row],[booking_status]]="confirmed",Table2[[#This Row],[booking_status]]="checked-out"),Table2[[#This Row],[room_rate_per_night]]*Table2[[#This Row],[Num_Nights]],0)</f>
        <v>945.99</v>
      </c>
      <c r="R1507" t="str" cm="1">
        <f t="array" ref="R1507">IFERROR(_xlfn.IFS(Table2[[#This Row],[booking_status]]="confirmed","Expected",Table2[[#This Row],[booking_status]]="checked-out","Actual"),"No Revenue")</f>
        <v>Expected</v>
      </c>
      <c r="S1507" s="4">
        <f>Table2[[#This Row],[Revenue_Amount]]/Table2[[#This Row],[Num_Nights]]</f>
        <v>315.33</v>
      </c>
    </row>
    <row r="1508" spans="1:19" x14ac:dyDescent="0.3">
      <c r="A1508">
        <v>1507</v>
      </c>
      <c r="B1508" t="s">
        <v>31</v>
      </c>
      <c r="C1508" s="9">
        <v>45279</v>
      </c>
      <c r="D1508" s="9">
        <v>45280</v>
      </c>
      <c r="E1508" s="10">
        <v>45228</v>
      </c>
      <c r="F1508" t="s">
        <v>49</v>
      </c>
      <c r="G1508">
        <v>79.040000000000006</v>
      </c>
      <c r="H1508">
        <v>2</v>
      </c>
      <c r="I1508">
        <v>0</v>
      </c>
      <c r="J1508" t="s">
        <v>19</v>
      </c>
      <c r="K1508" t="s">
        <v>20</v>
      </c>
      <c r="L1508" t="s">
        <v>56</v>
      </c>
      <c r="M1508" t="s">
        <v>36</v>
      </c>
      <c r="N1508" t="s">
        <v>95</v>
      </c>
      <c r="O1508">
        <f>Table2[[#This Row],[check_out_date]]-Table2[[#This Row],[check_in_date]]</f>
        <v>1</v>
      </c>
      <c r="P1508">
        <f>Table2[[#This Row],[num_adults]]+Table2[[#This Row],[num_children]]</f>
        <v>2</v>
      </c>
      <c r="Q1508" s="3">
        <f>IF(OR(Table2[[#This Row],[booking_status]]="confirmed",Table2[[#This Row],[booking_status]]="checked-out"),Table2[[#This Row],[room_rate_per_night]]*Table2[[#This Row],[Num_Nights]],0)</f>
        <v>79.040000000000006</v>
      </c>
      <c r="R1508" t="str" cm="1">
        <f t="array" ref="R1508">IFERROR(_xlfn.IFS(Table2[[#This Row],[booking_status]]="confirmed","Expected",Table2[[#This Row],[booking_status]]="checked-out","Actual"),"No Revenue")</f>
        <v>Actual</v>
      </c>
      <c r="S1508" s="4">
        <f>Table2[[#This Row],[Revenue_Amount]]/Table2[[#This Row],[Num_Nights]]</f>
        <v>79.040000000000006</v>
      </c>
    </row>
    <row r="1509" spans="1:19" x14ac:dyDescent="0.3">
      <c r="A1509">
        <v>1508</v>
      </c>
      <c r="B1509" t="s">
        <v>50</v>
      </c>
      <c r="C1509" s="9">
        <v>45229</v>
      </c>
      <c r="D1509" s="9">
        <v>45242</v>
      </c>
      <c r="E1509" s="10">
        <v>45215</v>
      </c>
      <c r="F1509" t="s">
        <v>54</v>
      </c>
      <c r="G1509">
        <v>458.25</v>
      </c>
      <c r="H1509">
        <v>3</v>
      </c>
      <c r="I1509">
        <v>2</v>
      </c>
      <c r="J1509" t="s">
        <v>94</v>
      </c>
      <c r="K1509" t="s">
        <v>20</v>
      </c>
      <c r="L1509" t="s">
        <v>21</v>
      </c>
      <c r="M1509" t="s">
        <v>22</v>
      </c>
      <c r="N1509" t="s">
        <v>41</v>
      </c>
      <c r="O1509">
        <f>Table2[[#This Row],[check_out_date]]-Table2[[#This Row],[check_in_date]]</f>
        <v>13</v>
      </c>
      <c r="P1509">
        <f>Table2[[#This Row],[num_adults]]+Table2[[#This Row],[num_children]]</f>
        <v>5</v>
      </c>
      <c r="Q1509" s="3">
        <f>IF(OR(Table2[[#This Row],[booking_status]]="confirmed",Table2[[#This Row],[booking_status]]="checked-out"),Table2[[#This Row],[room_rate_per_night]]*Table2[[#This Row],[Num_Nights]],0)</f>
        <v>5957.25</v>
      </c>
      <c r="R1509" t="str" cm="1">
        <f t="array" ref="R1509">IFERROR(_xlfn.IFS(Table2[[#This Row],[booking_status]]="confirmed","Expected",Table2[[#This Row],[booking_status]]="checked-out","Actual"),"No Revenue")</f>
        <v>Expected</v>
      </c>
      <c r="S1509" s="4">
        <f>Table2[[#This Row],[Revenue_Amount]]/Table2[[#This Row],[Num_Nights]]</f>
        <v>458.25</v>
      </c>
    </row>
    <row r="1510" spans="1:19" hidden="1" x14ac:dyDescent="0.3">
      <c r="A1510">
        <v>1509</v>
      </c>
      <c r="B1510" t="s">
        <v>14</v>
      </c>
      <c r="C1510" s="9">
        <v>45236</v>
      </c>
      <c r="D1510" s="9">
        <v>45239</v>
      </c>
      <c r="E1510" s="10">
        <v>45220</v>
      </c>
      <c r="F1510" t="s">
        <v>54</v>
      </c>
      <c r="G1510">
        <v>448.5</v>
      </c>
      <c r="H1510">
        <v>2</v>
      </c>
      <c r="I1510">
        <v>0</v>
      </c>
      <c r="J1510" t="s">
        <v>35</v>
      </c>
      <c r="K1510" t="s">
        <v>29</v>
      </c>
      <c r="L1510" t="s">
        <v>70</v>
      </c>
      <c r="M1510" t="s">
        <v>36</v>
      </c>
      <c r="N1510" t="s">
        <v>41</v>
      </c>
      <c r="O1510">
        <f>Table2[[#This Row],[check_out_date]]-Table2[[#This Row],[check_in_date]]</f>
        <v>3</v>
      </c>
      <c r="P1510">
        <f>Table2[[#This Row],[num_adults]]+Table2[[#This Row],[num_children]]</f>
        <v>2</v>
      </c>
      <c r="Q1510" s="3">
        <f>IF(OR(Table2[[#This Row],[booking_status]]="confirmed",Table2[[#This Row],[booking_status]]="checked-out"),Table2[[#This Row],[room_rate_per_night]]*Table2[[#This Row],[Num_Nights]],0)</f>
        <v>0</v>
      </c>
      <c r="R1510" t="str" cm="1">
        <f t="array" ref="R1510">IFERROR(_xlfn.IFS(Table2[[#This Row],[booking_status]]="confirmed","Expected",Table2[[#This Row],[booking_status]]="checked-out","Actual"),"No Revenue")</f>
        <v>No Revenue</v>
      </c>
      <c r="S1510" s="4">
        <f>Table2[[#This Row],[Revenue_Amount]]/Table2[[#This Row],[Num_Nights]]</f>
        <v>0</v>
      </c>
    </row>
    <row r="1511" spans="1:19" hidden="1" x14ac:dyDescent="0.3">
      <c r="A1511">
        <v>1510</v>
      </c>
      <c r="B1511" t="s">
        <v>31</v>
      </c>
      <c r="C1511" s="9">
        <v>45004</v>
      </c>
      <c r="D1511" s="9">
        <v>45008</v>
      </c>
      <c r="E1511" s="10">
        <v>44999</v>
      </c>
      <c r="F1511" t="s">
        <v>49</v>
      </c>
      <c r="G1511">
        <v>63.85</v>
      </c>
      <c r="H1511">
        <v>1</v>
      </c>
      <c r="I1511">
        <v>1</v>
      </c>
      <c r="J1511" t="s">
        <v>35</v>
      </c>
      <c r="K1511" t="s">
        <v>44</v>
      </c>
      <c r="L1511" t="s">
        <v>21</v>
      </c>
      <c r="M1511" t="s">
        <v>36</v>
      </c>
      <c r="N1511" t="s">
        <v>41</v>
      </c>
      <c r="O1511">
        <f>Table2[[#This Row],[check_out_date]]-Table2[[#This Row],[check_in_date]]</f>
        <v>4</v>
      </c>
      <c r="P1511">
        <f>Table2[[#This Row],[num_adults]]+Table2[[#This Row],[num_children]]</f>
        <v>2</v>
      </c>
      <c r="Q1511" s="3">
        <f>IF(OR(Table2[[#This Row],[booking_status]]="confirmed",Table2[[#This Row],[booking_status]]="checked-out"),Table2[[#This Row],[room_rate_per_night]]*Table2[[#This Row],[Num_Nights]],0)</f>
        <v>255.4</v>
      </c>
      <c r="R1511" t="str" cm="1">
        <f t="array" ref="R1511">IFERROR(_xlfn.IFS(Table2[[#This Row],[booking_status]]="confirmed","Expected",Table2[[#This Row],[booking_status]]="checked-out","Actual"),"No Revenue")</f>
        <v>Expected</v>
      </c>
      <c r="S1511" s="4">
        <f>Table2[[#This Row],[Revenue_Amount]]/Table2[[#This Row],[Num_Nights]]</f>
        <v>63.85</v>
      </c>
    </row>
    <row r="1512" spans="1:19" hidden="1" x14ac:dyDescent="0.3">
      <c r="A1512">
        <v>1511</v>
      </c>
      <c r="B1512" t="s">
        <v>50</v>
      </c>
      <c r="C1512" s="9">
        <v>45143</v>
      </c>
      <c r="D1512" s="9">
        <v>45146</v>
      </c>
      <c r="E1512" s="10">
        <v>45116</v>
      </c>
      <c r="F1512" t="s">
        <v>49</v>
      </c>
      <c r="G1512">
        <v>156.37</v>
      </c>
      <c r="H1512">
        <v>1</v>
      </c>
      <c r="I1512">
        <v>0</v>
      </c>
      <c r="J1512" t="s">
        <v>35</v>
      </c>
      <c r="K1512" t="s">
        <v>99</v>
      </c>
      <c r="L1512" t="s">
        <v>21</v>
      </c>
      <c r="M1512" t="s">
        <v>22</v>
      </c>
      <c r="N1512" t="s">
        <v>30</v>
      </c>
      <c r="O1512">
        <f>Table2[[#This Row],[check_out_date]]-Table2[[#This Row],[check_in_date]]</f>
        <v>3</v>
      </c>
      <c r="P1512">
        <f>Table2[[#This Row],[num_adults]]+Table2[[#This Row],[num_children]]</f>
        <v>1</v>
      </c>
      <c r="Q1512" s="3">
        <f>IF(OR(Table2[[#This Row],[booking_status]]="confirmed",Table2[[#This Row],[booking_status]]="checked-out"),Table2[[#This Row],[room_rate_per_night]]*Table2[[#This Row],[Num_Nights]],0)</f>
        <v>469.11</v>
      </c>
      <c r="R1512" t="str" cm="1">
        <f t="array" ref="R1512">IFERROR(_xlfn.IFS(Table2[[#This Row],[booking_status]]="confirmed","Expected",Table2[[#This Row],[booking_status]]="checked-out","Actual"),"No Revenue")</f>
        <v>Expected</v>
      </c>
      <c r="S1512" s="4">
        <f>Table2[[#This Row],[Revenue_Amount]]/Table2[[#This Row],[Num_Nights]]</f>
        <v>156.37</v>
      </c>
    </row>
    <row r="1513" spans="1:19" x14ac:dyDescent="0.3">
      <c r="A1513">
        <v>1512</v>
      </c>
      <c r="B1513" t="s">
        <v>50</v>
      </c>
      <c r="C1513" s="9">
        <v>45121</v>
      </c>
      <c r="D1513" s="9">
        <v>45130</v>
      </c>
      <c r="E1513" s="10">
        <v>45114</v>
      </c>
      <c r="F1513" t="s">
        <v>27</v>
      </c>
      <c r="G1513">
        <v>205.57</v>
      </c>
      <c r="H1513">
        <v>3</v>
      </c>
      <c r="I1513">
        <v>0</v>
      </c>
      <c r="J1513" t="s">
        <v>28</v>
      </c>
      <c r="K1513" t="s">
        <v>66</v>
      </c>
      <c r="L1513" t="s">
        <v>21</v>
      </c>
      <c r="M1513" t="s">
        <v>22</v>
      </c>
      <c r="N1513" t="s">
        <v>41</v>
      </c>
      <c r="O1513">
        <f>Table2[[#This Row],[check_out_date]]-Table2[[#This Row],[check_in_date]]</f>
        <v>9</v>
      </c>
      <c r="P1513">
        <f>Table2[[#This Row],[num_adults]]+Table2[[#This Row],[num_children]]</f>
        <v>3</v>
      </c>
      <c r="Q1513" s="3">
        <f>IF(OR(Table2[[#This Row],[booking_status]]="confirmed",Table2[[#This Row],[booking_status]]="checked-out"),Table2[[#This Row],[room_rate_per_night]]*Table2[[#This Row],[Num_Nights]],0)</f>
        <v>1850.1299999999999</v>
      </c>
      <c r="R1513" t="str" cm="1">
        <f t="array" ref="R1513">IFERROR(_xlfn.IFS(Table2[[#This Row],[booking_status]]="confirmed","Expected",Table2[[#This Row],[booking_status]]="checked-out","Actual"),"No Revenue")</f>
        <v>Expected</v>
      </c>
      <c r="S1513" s="4">
        <f>Table2[[#This Row],[Revenue_Amount]]/Table2[[#This Row],[Num_Nights]]</f>
        <v>205.57</v>
      </c>
    </row>
    <row r="1514" spans="1:19" x14ac:dyDescent="0.3">
      <c r="A1514">
        <v>1513</v>
      </c>
      <c r="B1514" t="s">
        <v>37</v>
      </c>
      <c r="C1514" s="9">
        <v>45159</v>
      </c>
      <c r="D1514" s="9">
        <v>45160</v>
      </c>
      <c r="E1514" s="10">
        <v>45124</v>
      </c>
      <c r="F1514" t="s">
        <v>27</v>
      </c>
      <c r="G1514">
        <v>171.52</v>
      </c>
      <c r="H1514">
        <v>1</v>
      </c>
      <c r="I1514">
        <v>0</v>
      </c>
      <c r="J1514" t="s">
        <v>94</v>
      </c>
      <c r="K1514" t="s">
        <v>66</v>
      </c>
      <c r="L1514" t="s">
        <v>56</v>
      </c>
      <c r="M1514" t="s">
        <v>36</v>
      </c>
      <c r="N1514" t="s">
        <v>41</v>
      </c>
      <c r="O1514">
        <f>Table2[[#This Row],[check_out_date]]-Table2[[#This Row],[check_in_date]]</f>
        <v>1</v>
      </c>
      <c r="P1514">
        <f>Table2[[#This Row],[num_adults]]+Table2[[#This Row],[num_children]]</f>
        <v>1</v>
      </c>
      <c r="Q1514" s="3">
        <f>IF(OR(Table2[[#This Row],[booking_status]]="confirmed",Table2[[#This Row],[booking_status]]="checked-out"),Table2[[#This Row],[room_rate_per_night]]*Table2[[#This Row],[Num_Nights]],0)</f>
        <v>171.52</v>
      </c>
      <c r="R1514" t="str" cm="1">
        <f t="array" ref="R1514">IFERROR(_xlfn.IFS(Table2[[#This Row],[booking_status]]="confirmed","Expected",Table2[[#This Row],[booking_status]]="checked-out","Actual"),"No Revenue")</f>
        <v>Actual</v>
      </c>
      <c r="S1514" s="4">
        <f>Table2[[#This Row],[Revenue_Amount]]/Table2[[#This Row],[Num_Nights]]</f>
        <v>171.52</v>
      </c>
    </row>
    <row r="1515" spans="1:19" hidden="1" x14ac:dyDescent="0.3">
      <c r="A1515">
        <v>1514</v>
      </c>
      <c r="B1515" t="s">
        <v>14</v>
      </c>
      <c r="C1515" s="9">
        <v>44927</v>
      </c>
      <c r="D1515" s="9">
        <v>44937</v>
      </c>
      <c r="E1515" s="10">
        <v>44887</v>
      </c>
      <c r="F1515" t="s">
        <v>27</v>
      </c>
      <c r="G1515">
        <v>114.93</v>
      </c>
      <c r="H1515">
        <v>3</v>
      </c>
      <c r="I1515">
        <v>2</v>
      </c>
      <c r="J1515" t="s">
        <v>35</v>
      </c>
      <c r="K1515" t="s">
        <v>66</v>
      </c>
      <c r="L1515" t="s">
        <v>56</v>
      </c>
      <c r="M1515" t="s">
        <v>22</v>
      </c>
      <c r="N1515" t="s">
        <v>41</v>
      </c>
      <c r="O1515">
        <f>Table2[[#This Row],[check_out_date]]-Table2[[#This Row],[check_in_date]]</f>
        <v>10</v>
      </c>
      <c r="P1515">
        <f>Table2[[#This Row],[num_adults]]+Table2[[#This Row],[num_children]]</f>
        <v>5</v>
      </c>
      <c r="Q1515" s="3">
        <f>IF(OR(Table2[[#This Row],[booking_status]]="confirmed",Table2[[#This Row],[booking_status]]="checked-out"),Table2[[#This Row],[room_rate_per_night]]*Table2[[#This Row],[Num_Nights]],0)</f>
        <v>1149.3000000000002</v>
      </c>
      <c r="R1515" t="str" cm="1">
        <f t="array" ref="R1515">IFERROR(_xlfn.IFS(Table2[[#This Row],[booking_status]]="confirmed","Expected",Table2[[#This Row],[booking_status]]="checked-out","Actual"),"No Revenue")</f>
        <v>Actual</v>
      </c>
      <c r="S1515" s="4">
        <f>Table2[[#This Row],[Revenue_Amount]]/Table2[[#This Row],[Num_Nights]]</f>
        <v>114.93000000000002</v>
      </c>
    </row>
    <row r="1516" spans="1:19" x14ac:dyDescent="0.3">
      <c r="A1516">
        <v>1515</v>
      </c>
      <c r="B1516" t="s">
        <v>14</v>
      </c>
      <c r="C1516" s="9">
        <v>45035</v>
      </c>
      <c r="D1516" s="9">
        <v>45041</v>
      </c>
      <c r="E1516" s="10">
        <v>44970</v>
      </c>
      <c r="F1516" t="s">
        <v>54</v>
      </c>
      <c r="G1516">
        <v>330.15</v>
      </c>
      <c r="H1516">
        <v>1</v>
      </c>
      <c r="I1516">
        <v>0</v>
      </c>
      <c r="J1516" t="s">
        <v>28</v>
      </c>
      <c r="K1516" t="s">
        <v>99</v>
      </c>
      <c r="L1516" t="s">
        <v>21</v>
      </c>
      <c r="M1516" t="s">
        <v>22</v>
      </c>
      <c r="N1516" t="s">
        <v>41</v>
      </c>
      <c r="O1516">
        <f>Table2[[#This Row],[check_out_date]]-Table2[[#This Row],[check_in_date]]</f>
        <v>6</v>
      </c>
      <c r="P1516">
        <f>Table2[[#This Row],[num_adults]]+Table2[[#This Row],[num_children]]</f>
        <v>1</v>
      </c>
      <c r="Q1516" s="3">
        <f>IF(OR(Table2[[#This Row],[booking_status]]="confirmed",Table2[[#This Row],[booking_status]]="checked-out"),Table2[[#This Row],[room_rate_per_night]]*Table2[[#This Row],[Num_Nights]],0)</f>
        <v>1980.8999999999999</v>
      </c>
      <c r="R1516" t="str" cm="1">
        <f t="array" ref="R1516">IFERROR(_xlfn.IFS(Table2[[#This Row],[booking_status]]="confirmed","Expected",Table2[[#This Row],[booking_status]]="checked-out","Actual"),"No Revenue")</f>
        <v>Expected</v>
      </c>
      <c r="S1516" s="4">
        <f>Table2[[#This Row],[Revenue_Amount]]/Table2[[#This Row],[Num_Nights]]</f>
        <v>330.15</v>
      </c>
    </row>
    <row r="1517" spans="1:19" x14ac:dyDescent="0.3">
      <c r="A1517">
        <v>1516</v>
      </c>
      <c r="B1517" t="s">
        <v>37</v>
      </c>
      <c r="C1517" s="9">
        <v>45067</v>
      </c>
      <c r="D1517" s="9">
        <v>45071</v>
      </c>
      <c r="E1517" s="10">
        <v>45015</v>
      </c>
      <c r="F1517" t="s">
        <v>49</v>
      </c>
      <c r="G1517">
        <v>140.22</v>
      </c>
      <c r="H1517">
        <v>1</v>
      </c>
      <c r="I1517">
        <v>0</v>
      </c>
      <c r="J1517" t="s">
        <v>28</v>
      </c>
      <c r="K1517" t="s">
        <v>20</v>
      </c>
      <c r="L1517" t="s">
        <v>21</v>
      </c>
      <c r="M1517" t="s">
        <v>36</v>
      </c>
      <c r="N1517" t="s">
        <v>41</v>
      </c>
      <c r="O1517">
        <f>Table2[[#This Row],[check_out_date]]-Table2[[#This Row],[check_in_date]]</f>
        <v>4</v>
      </c>
      <c r="P1517">
        <f>Table2[[#This Row],[num_adults]]+Table2[[#This Row],[num_children]]</f>
        <v>1</v>
      </c>
      <c r="Q1517" s="3">
        <f>IF(OR(Table2[[#This Row],[booking_status]]="confirmed",Table2[[#This Row],[booking_status]]="checked-out"),Table2[[#This Row],[room_rate_per_night]]*Table2[[#This Row],[Num_Nights]],0)</f>
        <v>560.88</v>
      </c>
      <c r="R1517" t="str" cm="1">
        <f t="array" ref="R1517">IFERROR(_xlfn.IFS(Table2[[#This Row],[booking_status]]="confirmed","Expected",Table2[[#This Row],[booking_status]]="checked-out","Actual"),"No Revenue")</f>
        <v>Expected</v>
      </c>
      <c r="S1517" s="4">
        <f>Table2[[#This Row],[Revenue_Amount]]/Table2[[#This Row],[Num_Nights]]</f>
        <v>140.22</v>
      </c>
    </row>
    <row r="1518" spans="1:19" x14ac:dyDescent="0.3">
      <c r="A1518">
        <v>1517</v>
      </c>
      <c r="B1518" t="s">
        <v>14</v>
      </c>
      <c r="C1518" s="9">
        <v>45125</v>
      </c>
      <c r="D1518" s="9">
        <v>45133</v>
      </c>
      <c r="E1518" s="10">
        <v>45107</v>
      </c>
      <c r="F1518" t="s">
        <v>18</v>
      </c>
      <c r="G1518">
        <v>181.93</v>
      </c>
      <c r="H1518">
        <v>3</v>
      </c>
      <c r="I1518">
        <v>0</v>
      </c>
      <c r="J1518" t="s">
        <v>28</v>
      </c>
      <c r="K1518" t="s">
        <v>99</v>
      </c>
      <c r="L1518" t="s">
        <v>60</v>
      </c>
      <c r="M1518" t="s">
        <v>22</v>
      </c>
      <c r="N1518" t="s">
        <v>45</v>
      </c>
      <c r="O1518">
        <f>Table2[[#This Row],[check_out_date]]-Table2[[#This Row],[check_in_date]]</f>
        <v>8</v>
      </c>
      <c r="P1518">
        <f>Table2[[#This Row],[num_adults]]+Table2[[#This Row],[num_children]]</f>
        <v>3</v>
      </c>
      <c r="Q1518" s="3">
        <f>IF(OR(Table2[[#This Row],[booking_status]]="confirmed",Table2[[#This Row],[booking_status]]="checked-out"),Table2[[#This Row],[room_rate_per_night]]*Table2[[#This Row],[Num_Nights]],0)</f>
        <v>0</v>
      </c>
      <c r="R1518" t="str" cm="1">
        <f t="array" ref="R1518">IFERROR(_xlfn.IFS(Table2[[#This Row],[booking_status]]="confirmed","Expected",Table2[[#This Row],[booking_status]]="checked-out","Actual"),"No Revenue")</f>
        <v>No Revenue</v>
      </c>
      <c r="S1518" s="4">
        <f>Table2[[#This Row],[Revenue_Amount]]/Table2[[#This Row],[Num_Nights]]</f>
        <v>0</v>
      </c>
    </row>
    <row r="1519" spans="1:19" x14ac:dyDescent="0.3">
      <c r="A1519">
        <v>1518</v>
      </c>
      <c r="B1519" t="s">
        <v>14</v>
      </c>
      <c r="C1519" s="9">
        <v>44945</v>
      </c>
      <c r="D1519" s="9">
        <v>44950</v>
      </c>
      <c r="E1519" s="10">
        <v>44898</v>
      </c>
      <c r="F1519" t="s">
        <v>49</v>
      </c>
      <c r="G1519">
        <v>118.22</v>
      </c>
      <c r="H1519">
        <v>3</v>
      </c>
      <c r="I1519">
        <v>1</v>
      </c>
      <c r="J1519" t="s">
        <v>28</v>
      </c>
      <c r="K1519" t="s">
        <v>44</v>
      </c>
      <c r="L1519" t="s">
        <v>21</v>
      </c>
      <c r="M1519" t="s">
        <v>36</v>
      </c>
      <c r="N1519" t="s">
        <v>45</v>
      </c>
      <c r="O1519">
        <f>Table2[[#This Row],[check_out_date]]-Table2[[#This Row],[check_in_date]]</f>
        <v>5</v>
      </c>
      <c r="P1519">
        <f>Table2[[#This Row],[num_adults]]+Table2[[#This Row],[num_children]]</f>
        <v>4</v>
      </c>
      <c r="Q1519" s="3">
        <f>IF(OR(Table2[[#This Row],[booking_status]]="confirmed",Table2[[#This Row],[booking_status]]="checked-out"),Table2[[#This Row],[room_rate_per_night]]*Table2[[#This Row],[Num_Nights]],0)</f>
        <v>591.1</v>
      </c>
      <c r="R1519" t="str" cm="1">
        <f t="array" ref="R1519">IFERROR(_xlfn.IFS(Table2[[#This Row],[booking_status]]="confirmed","Expected",Table2[[#This Row],[booking_status]]="checked-out","Actual"),"No Revenue")</f>
        <v>Expected</v>
      </c>
      <c r="S1519" s="4">
        <f>Table2[[#This Row],[Revenue_Amount]]/Table2[[#This Row],[Num_Nights]]</f>
        <v>118.22</v>
      </c>
    </row>
    <row r="1520" spans="1:19" x14ac:dyDescent="0.3">
      <c r="A1520">
        <v>1519</v>
      </c>
      <c r="B1520" t="s">
        <v>14</v>
      </c>
      <c r="C1520" s="9">
        <v>45076</v>
      </c>
      <c r="D1520" s="9">
        <v>45082</v>
      </c>
      <c r="E1520" s="10">
        <v>45017</v>
      </c>
      <c r="F1520" t="s">
        <v>54</v>
      </c>
      <c r="G1520">
        <v>277.12</v>
      </c>
      <c r="H1520">
        <v>1</v>
      </c>
      <c r="I1520">
        <v>0</v>
      </c>
      <c r="J1520" t="s">
        <v>28</v>
      </c>
      <c r="K1520" t="s">
        <v>29</v>
      </c>
      <c r="L1520" t="s">
        <v>21</v>
      </c>
      <c r="M1520" t="s">
        <v>36</v>
      </c>
      <c r="N1520" t="s">
        <v>41</v>
      </c>
      <c r="O1520">
        <f>Table2[[#This Row],[check_out_date]]-Table2[[#This Row],[check_in_date]]</f>
        <v>6</v>
      </c>
      <c r="P1520">
        <f>Table2[[#This Row],[num_adults]]+Table2[[#This Row],[num_children]]</f>
        <v>1</v>
      </c>
      <c r="Q1520" s="3">
        <f>IF(OR(Table2[[#This Row],[booking_status]]="confirmed",Table2[[#This Row],[booking_status]]="checked-out"),Table2[[#This Row],[room_rate_per_night]]*Table2[[#This Row],[Num_Nights]],0)</f>
        <v>1662.72</v>
      </c>
      <c r="R1520" t="str" cm="1">
        <f t="array" ref="R1520">IFERROR(_xlfn.IFS(Table2[[#This Row],[booking_status]]="confirmed","Expected",Table2[[#This Row],[booking_status]]="checked-out","Actual"),"No Revenue")</f>
        <v>Expected</v>
      </c>
      <c r="S1520" s="4">
        <f>Table2[[#This Row],[Revenue_Amount]]/Table2[[#This Row],[Num_Nights]]</f>
        <v>277.12</v>
      </c>
    </row>
    <row r="1521" spans="1:19" hidden="1" x14ac:dyDescent="0.3">
      <c r="A1521">
        <v>1520</v>
      </c>
      <c r="B1521" t="s">
        <v>31</v>
      </c>
      <c r="C1521" s="9">
        <v>44927</v>
      </c>
      <c r="D1521" s="9">
        <v>44933</v>
      </c>
      <c r="E1521" s="10">
        <v>44904</v>
      </c>
      <c r="F1521" t="s">
        <v>27</v>
      </c>
      <c r="G1521">
        <v>135.87</v>
      </c>
      <c r="H1521">
        <v>4</v>
      </c>
      <c r="I1521">
        <v>0</v>
      </c>
      <c r="J1521" t="s">
        <v>35</v>
      </c>
      <c r="K1521" t="s">
        <v>20</v>
      </c>
      <c r="L1521" t="s">
        <v>60</v>
      </c>
      <c r="M1521" t="s">
        <v>22</v>
      </c>
      <c r="N1521" t="s">
        <v>41</v>
      </c>
      <c r="O1521">
        <f>Table2[[#This Row],[check_out_date]]-Table2[[#This Row],[check_in_date]]</f>
        <v>6</v>
      </c>
      <c r="P1521">
        <f>Table2[[#This Row],[num_adults]]+Table2[[#This Row],[num_children]]</f>
        <v>4</v>
      </c>
      <c r="Q1521" s="3">
        <f>IF(OR(Table2[[#This Row],[booking_status]]="confirmed",Table2[[#This Row],[booking_status]]="checked-out"),Table2[[#This Row],[room_rate_per_night]]*Table2[[#This Row],[Num_Nights]],0)</f>
        <v>0</v>
      </c>
      <c r="R1521" t="str" cm="1">
        <f t="array" ref="R1521">IFERROR(_xlfn.IFS(Table2[[#This Row],[booking_status]]="confirmed","Expected",Table2[[#This Row],[booking_status]]="checked-out","Actual"),"No Revenue")</f>
        <v>No Revenue</v>
      </c>
      <c r="S1521" s="4">
        <f>Table2[[#This Row],[Revenue_Amount]]/Table2[[#This Row],[Num_Nights]]</f>
        <v>0</v>
      </c>
    </row>
    <row r="1522" spans="1:19" x14ac:dyDescent="0.3">
      <c r="A1522">
        <v>1521</v>
      </c>
      <c r="B1522" t="s">
        <v>50</v>
      </c>
      <c r="C1522" s="9">
        <v>45173</v>
      </c>
      <c r="D1522" s="9">
        <v>45176</v>
      </c>
      <c r="E1522" s="10">
        <v>45145</v>
      </c>
      <c r="F1522" t="s">
        <v>49</v>
      </c>
      <c r="G1522">
        <v>116.54</v>
      </c>
      <c r="H1522">
        <v>4</v>
      </c>
      <c r="I1522">
        <v>0</v>
      </c>
      <c r="J1522" t="s">
        <v>28</v>
      </c>
      <c r="K1522" t="s">
        <v>44</v>
      </c>
      <c r="L1522" t="s">
        <v>60</v>
      </c>
      <c r="M1522" t="s">
        <v>36</v>
      </c>
      <c r="N1522" t="s">
        <v>41</v>
      </c>
      <c r="O1522">
        <f>Table2[[#This Row],[check_out_date]]-Table2[[#This Row],[check_in_date]]</f>
        <v>3</v>
      </c>
      <c r="P1522">
        <f>Table2[[#This Row],[num_adults]]+Table2[[#This Row],[num_children]]</f>
        <v>4</v>
      </c>
      <c r="Q1522" s="3">
        <f>IF(OR(Table2[[#This Row],[booking_status]]="confirmed",Table2[[#This Row],[booking_status]]="checked-out"),Table2[[#This Row],[room_rate_per_night]]*Table2[[#This Row],[Num_Nights]],0)</f>
        <v>0</v>
      </c>
      <c r="R1522" t="str" cm="1">
        <f t="array" ref="R1522">IFERROR(_xlfn.IFS(Table2[[#This Row],[booking_status]]="confirmed","Expected",Table2[[#This Row],[booking_status]]="checked-out","Actual"),"No Revenue")</f>
        <v>No Revenue</v>
      </c>
      <c r="S1522" s="4">
        <f>Table2[[#This Row],[Revenue_Amount]]/Table2[[#This Row],[Num_Nights]]</f>
        <v>0</v>
      </c>
    </row>
    <row r="1523" spans="1:19" x14ac:dyDescent="0.3">
      <c r="A1523">
        <v>1522</v>
      </c>
      <c r="B1523" t="s">
        <v>50</v>
      </c>
      <c r="C1523" s="9">
        <v>45265</v>
      </c>
      <c r="D1523" s="9">
        <v>45275</v>
      </c>
      <c r="E1523" s="10">
        <v>45222</v>
      </c>
      <c r="F1523" t="s">
        <v>49</v>
      </c>
      <c r="G1523">
        <v>151.59</v>
      </c>
      <c r="H1523">
        <v>1</v>
      </c>
      <c r="I1523">
        <v>0</v>
      </c>
      <c r="J1523" t="s">
        <v>55</v>
      </c>
      <c r="K1523" t="s">
        <v>44</v>
      </c>
      <c r="L1523" t="s">
        <v>56</v>
      </c>
      <c r="M1523" t="s">
        <v>36</v>
      </c>
      <c r="N1523" t="s">
        <v>41</v>
      </c>
      <c r="O1523">
        <f>Table2[[#This Row],[check_out_date]]-Table2[[#This Row],[check_in_date]]</f>
        <v>10</v>
      </c>
      <c r="P1523">
        <f>Table2[[#This Row],[num_adults]]+Table2[[#This Row],[num_children]]</f>
        <v>1</v>
      </c>
      <c r="Q1523" s="3">
        <f>IF(OR(Table2[[#This Row],[booking_status]]="confirmed",Table2[[#This Row],[booking_status]]="checked-out"),Table2[[#This Row],[room_rate_per_night]]*Table2[[#This Row],[Num_Nights]],0)</f>
        <v>1515.9</v>
      </c>
      <c r="R1523" t="str" cm="1">
        <f t="array" ref="R1523">IFERROR(_xlfn.IFS(Table2[[#This Row],[booking_status]]="confirmed","Expected",Table2[[#This Row],[booking_status]]="checked-out","Actual"),"No Revenue")</f>
        <v>Actual</v>
      </c>
      <c r="S1523" s="4">
        <f>Table2[[#This Row],[Revenue_Amount]]/Table2[[#This Row],[Num_Nights]]</f>
        <v>151.59</v>
      </c>
    </row>
    <row r="1524" spans="1:19" x14ac:dyDescent="0.3">
      <c r="A1524">
        <v>1523</v>
      </c>
      <c r="B1524" t="s">
        <v>14</v>
      </c>
      <c r="C1524" s="9">
        <v>44932</v>
      </c>
      <c r="D1524" s="9">
        <v>44934</v>
      </c>
      <c r="E1524" s="10">
        <v>44889</v>
      </c>
      <c r="F1524" t="s">
        <v>54</v>
      </c>
      <c r="G1524">
        <v>331.56</v>
      </c>
      <c r="H1524">
        <v>1</v>
      </c>
      <c r="I1524">
        <v>0</v>
      </c>
      <c r="J1524" t="s">
        <v>94</v>
      </c>
      <c r="K1524" t="s">
        <v>99</v>
      </c>
      <c r="L1524" t="s">
        <v>21</v>
      </c>
      <c r="M1524" t="s">
        <v>36</v>
      </c>
      <c r="N1524" t="s">
        <v>41</v>
      </c>
      <c r="O1524">
        <f>Table2[[#This Row],[check_out_date]]-Table2[[#This Row],[check_in_date]]</f>
        <v>2</v>
      </c>
      <c r="P1524">
        <f>Table2[[#This Row],[num_adults]]+Table2[[#This Row],[num_children]]</f>
        <v>1</v>
      </c>
      <c r="Q1524" s="3">
        <f>IF(OR(Table2[[#This Row],[booking_status]]="confirmed",Table2[[#This Row],[booking_status]]="checked-out"),Table2[[#This Row],[room_rate_per_night]]*Table2[[#This Row],[Num_Nights]],0)</f>
        <v>663.12</v>
      </c>
      <c r="R1524" t="str" cm="1">
        <f t="array" ref="R1524">IFERROR(_xlfn.IFS(Table2[[#This Row],[booking_status]]="confirmed","Expected",Table2[[#This Row],[booking_status]]="checked-out","Actual"),"No Revenue")</f>
        <v>Expected</v>
      </c>
      <c r="S1524" s="4">
        <f>Table2[[#This Row],[Revenue_Amount]]/Table2[[#This Row],[Num_Nights]]</f>
        <v>331.56</v>
      </c>
    </row>
    <row r="1525" spans="1:19" x14ac:dyDescent="0.3">
      <c r="A1525">
        <v>1524</v>
      </c>
      <c r="B1525" t="s">
        <v>50</v>
      </c>
      <c r="C1525" s="9">
        <v>45140</v>
      </c>
      <c r="D1525" s="9">
        <v>45145</v>
      </c>
      <c r="E1525" s="10">
        <v>45109</v>
      </c>
      <c r="F1525" t="s">
        <v>27</v>
      </c>
      <c r="G1525">
        <v>160.53</v>
      </c>
      <c r="H1525">
        <v>2</v>
      </c>
      <c r="I1525">
        <v>0</v>
      </c>
      <c r="J1525" t="s">
        <v>94</v>
      </c>
      <c r="K1525" t="s">
        <v>66</v>
      </c>
      <c r="L1525" t="s">
        <v>56</v>
      </c>
      <c r="M1525" t="s">
        <v>22</v>
      </c>
      <c r="N1525" t="s">
        <v>41</v>
      </c>
      <c r="O1525">
        <f>Table2[[#This Row],[check_out_date]]-Table2[[#This Row],[check_in_date]]</f>
        <v>5</v>
      </c>
      <c r="P1525">
        <f>Table2[[#This Row],[num_adults]]+Table2[[#This Row],[num_children]]</f>
        <v>2</v>
      </c>
      <c r="Q1525" s="3">
        <f>IF(OR(Table2[[#This Row],[booking_status]]="confirmed",Table2[[#This Row],[booking_status]]="checked-out"),Table2[[#This Row],[room_rate_per_night]]*Table2[[#This Row],[Num_Nights]],0)</f>
        <v>802.65</v>
      </c>
      <c r="R1525" t="str" cm="1">
        <f t="array" ref="R1525">IFERROR(_xlfn.IFS(Table2[[#This Row],[booking_status]]="confirmed","Expected",Table2[[#This Row],[booking_status]]="checked-out","Actual"),"No Revenue")</f>
        <v>Actual</v>
      </c>
      <c r="S1525" s="4">
        <f>Table2[[#This Row],[Revenue_Amount]]/Table2[[#This Row],[Num_Nights]]</f>
        <v>160.53</v>
      </c>
    </row>
    <row r="1526" spans="1:19" hidden="1" x14ac:dyDescent="0.3">
      <c r="A1526">
        <v>1525</v>
      </c>
      <c r="B1526" t="s">
        <v>31</v>
      </c>
      <c r="C1526" s="9">
        <v>45130</v>
      </c>
      <c r="D1526" s="9">
        <v>45136</v>
      </c>
      <c r="E1526" s="10">
        <v>45077</v>
      </c>
      <c r="F1526" t="s">
        <v>18</v>
      </c>
      <c r="G1526">
        <v>198.14</v>
      </c>
      <c r="H1526">
        <v>1</v>
      </c>
      <c r="I1526">
        <v>0</v>
      </c>
      <c r="J1526" t="s">
        <v>35</v>
      </c>
      <c r="K1526" t="s">
        <v>20</v>
      </c>
      <c r="L1526" t="s">
        <v>21</v>
      </c>
      <c r="M1526" t="s">
        <v>36</v>
      </c>
      <c r="N1526" t="s">
        <v>41</v>
      </c>
      <c r="O1526">
        <f>Table2[[#This Row],[check_out_date]]-Table2[[#This Row],[check_in_date]]</f>
        <v>6</v>
      </c>
      <c r="P1526">
        <f>Table2[[#This Row],[num_adults]]+Table2[[#This Row],[num_children]]</f>
        <v>1</v>
      </c>
      <c r="Q1526" s="3">
        <f>IF(OR(Table2[[#This Row],[booking_status]]="confirmed",Table2[[#This Row],[booking_status]]="checked-out"),Table2[[#This Row],[room_rate_per_night]]*Table2[[#This Row],[Num_Nights]],0)</f>
        <v>1188.8399999999999</v>
      </c>
      <c r="R1526" t="str" cm="1">
        <f t="array" ref="R1526">IFERROR(_xlfn.IFS(Table2[[#This Row],[booking_status]]="confirmed","Expected",Table2[[#This Row],[booking_status]]="checked-out","Actual"),"No Revenue")</f>
        <v>Expected</v>
      </c>
      <c r="S1526" s="4">
        <f>Table2[[#This Row],[Revenue_Amount]]/Table2[[#This Row],[Num_Nights]]</f>
        <v>198.14</v>
      </c>
    </row>
    <row r="1527" spans="1:19" x14ac:dyDescent="0.3">
      <c r="A1527">
        <v>1526</v>
      </c>
      <c r="B1527" t="s">
        <v>14</v>
      </c>
      <c r="C1527" s="9">
        <v>45098</v>
      </c>
      <c r="D1527" s="9">
        <v>45104</v>
      </c>
      <c r="E1527" s="10">
        <v>45075</v>
      </c>
      <c r="F1527" t="s">
        <v>54</v>
      </c>
      <c r="G1527">
        <v>424.24</v>
      </c>
      <c r="H1527">
        <v>2</v>
      </c>
      <c r="I1527">
        <v>3</v>
      </c>
      <c r="J1527" t="s">
        <v>19</v>
      </c>
      <c r="K1527" t="s">
        <v>20</v>
      </c>
      <c r="L1527" t="s">
        <v>21</v>
      </c>
      <c r="M1527" t="s">
        <v>36</v>
      </c>
      <c r="N1527" t="s">
        <v>41</v>
      </c>
      <c r="O1527">
        <f>Table2[[#This Row],[check_out_date]]-Table2[[#This Row],[check_in_date]]</f>
        <v>6</v>
      </c>
      <c r="P1527">
        <f>Table2[[#This Row],[num_adults]]+Table2[[#This Row],[num_children]]</f>
        <v>5</v>
      </c>
      <c r="Q1527" s="3">
        <f>IF(OR(Table2[[#This Row],[booking_status]]="confirmed",Table2[[#This Row],[booking_status]]="checked-out"),Table2[[#This Row],[room_rate_per_night]]*Table2[[#This Row],[Num_Nights]],0)</f>
        <v>2545.44</v>
      </c>
      <c r="R1527" t="str" cm="1">
        <f t="array" ref="R1527">IFERROR(_xlfn.IFS(Table2[[#This Row],[booking_status]]="confirmed","Expected",Table2[[#This Row],[booking_status]]="checked-out","Actual"),"No Revenue")</f>
        <v>Expected</v>
      </c>
      <c r="S1527" s="4">
        <f>Table2[[#This Row],[Revenue_Amount]]/Table2[[#This Row],[Num_Nights]]</f>
        <v>424.24</v>
      </c>
    </row>
    <row r="1528" spans="1:19" hidden="1" x14ac:dyDescent="0.3">
      <c r="A1528">
        <v>1527</v>
      </c>
      <c r="B1528" t="s">
        <v>50</v>
      </c>
      <c r="C1528" s="9">
        <v>45069</v>
      </c>
      <c r="D1528" s="9">
        <v>45072</v>
      </c>
      <c r="E1528" s="10">
        <v>45037</v>
      </c>
      <c r="F1528" t="s">
        <v>49</v>
      </c>
      <c r="G1528">
        <v>158.38999999999999</v>
      </c>
      <c r="H1528">
        <v>1</v>
      </c>
      <c r="I1528">
        <v>0</v>
      </c>
      <c r="J1528" t="s">
        <v>35</v>
      </c>
      <c r="K1528" t="s">
        <v>44</v>
      </c>
      <c r="L1528" t="s">
        <v>21</v>
      </c>
      <c r="M1528" t="s">
        <v>36</v>
      </c>
      <c r="N1528" t="s">
        <v>41</v>
      </c>
      <c r="O1528">
        <f>Table2[[#This Row],[check_out_date]]-Table2[[#This Row],[check_in_date]]</f>
        <v>3</v>
      </c>
      <c r="P1528">
        <f>Table2[[#This Row],[num_adults]]+Table2[[#This Row],[num_children]]</f>
        <v>1</v>
      </c>
      <c r="Q1528" s="3">
        <f>IF(OR(Table2[[#This Row],[booking_status]]="confirmed",Table2[[#This Row],[booking_status]]="checked-out"),Table2[[#This Row],[room_rate_per_night]]*Table2[[#This Row],[Num_Nights]],0)</f>
        <v>475.16999999999996</v>
      </c>
      <c r="R1528" t="str" cm="1">
        <f t="array" ref="R1528">IFERROR(_xlfn.IFS(Table2[[#This Row],[booking_status]]="confirmed","Expected",Table2[[#This Row],[booking_status]]="checked-out","Actual"),"No Revenue")</f>
        <v>Expected</v>
      </c>
      <c r="S1528" s="4">
        <f>Table2[[#This Row],[Revenue_Amount]]/Table2[[#This Row],[Num_Nights]]</f>
        <v>158.38999999999999</v>
      </c>
    </row>
    <row r="1529" spans="1:19" x14ac:dyDescent="0.3">
      <c r="A1529">
        <v>1528</v>
      </c>
      <c r="B1529" t="s">
        <v>50</v>
      </c>
      <c r="C1529" s="9">
        <v>45271</v>
      </c>
      <c r="D1529" s="9">
        <v>45278</v>
      </c>
      <c r="E1529" s="10">
        <v>45228</v>
      </c>
      <c r="F1529" t="s">
        <v>49</v>
      </c>
      <c r="G1529">
        <v>149.76</v>
      </c>
      <c r="H1529">
        <v>1</v>
      </c>
      <c r="I1529">
        <v>0</v>
      </c>
      <c r="J1529" t="s">
        <v>19</v>
      </c>
      <c r="K1529" t="s">
        <v>99</v>
      </c>
      <c r="L1529" t="s">
        <v>60</v>
      </c>
      <c r="M1529" t="s">
        <v>36</v>
      </c>
      <c r="N1529" t="s">
        <v>41</v>
      </c>
      <c r="O1529">
        <f>Table2[[#This Row],[check_out_date]]-Table2[[#This Row],[check_in_date]]</f>
        <v>7</v>
      </c>
      <c r="P1529">
        <f>Table2[[#This Row],[num_adults]]+Table2[[#This Row],[num_children]]</f>
        <v>1</v>
      </c>
      <c r="Q1529" s="3">
        <f>IF(OR(Table2[[#This Row],[booking_status]]="confirmed",Table2[[#This Row],[booking_status]]="checked-out"),Table2[[#This Row],[room_rate_per_night]]*Table2[[#This Row],[Num_Nights]],0)</f>
        <v>0</v>
      </c>
      <c r="R1529" t="str" cm="1">
        <f t="array" ref="R1529">IFERROR(_xlfn.IFS(Table2[[#This Row],[booking_status]]="confirmed","Expected",Table2[[#This Row],[booking_status]]="checked-out","Actual"),"No Revenue")</f>
        <v>No Revenue</v>
      </c>
      <c r="S1529" s="4">
        <f>Table2[[#This Row],[Revenue_Amount]]/Table2[[#This Row],[Num_Nights]]</f>
        <v>0</v>
      </c>
    </row>
    <row r="1530" spans="1:19" x14ac:dyDescent="0.3">
      <c r="A1530">
        <v>1529</v>
      </c>
      <c r="B1530" t="s">
        <v>31</v>
      </c>
      <c r="C1530" s="9">
        <v>45288</v>
      </c>
      <c r="D1530" s="9">
        <v>45297</v>
      </c>
      <c r="E1530" s="10">
        <v>45238</v>
      </c>
      <c r="F1530" t="s">
        <v>49</v>
      </c>
      <c r="G1530">
        <v>90.89</v>
      </c>
      <c r="H1530">
        <v>1</v>
      </c>
      <c r="I1530">
        <v>0</v>
      </c>
      <c r="J1530" t="s">
        <v>28</v>
      </c>
      <c r="K1530" t="s">
        <v>66</v>
      </c>
      <c r="L1530" t="s">
        <v>21</v>
      </c>
      <c r="M1530" t="s">
        <v>22</v>
      </c>
      <c r="N1530" t="s">
        <v>41</v>
      </c>
      <c r="O1530">
        <f>Table2[[#This Row],[check_out_date]]-Table2[[#This Row],[check_in_date]]</f>
        <v>9</v>
      </c>
      <c r="P1530">
        <f>Table2[[#This Row],[num_adults]]+Table2[[#This Row],[num_children]]</f>
        <v>1</v>
      </c>
      <c r="Q1530" s="3">
        <f>IF(OR(Table2[[#This Row],[booking_status]]="confirmed",Table2[[#This Row],[booking_status]]="checked-out"),Table2[[#This Row],[room_rate_per_night]]*Table2[[#This Row],[Num_Nights]],0)</f>
        <v>818.01</v>
      </c>
      <c r="R1530" t="str" cm="1">
        <f t="array" ref="R1530">IFERROR(_xlfn.IFS(Table2[[#This Row],[booking_status]]="confirmed","Expected",Table2[[#This Row],[booking_status]]="checked-out","Actual"),"No Revenue")</f>
        <v>Expected</v>
      </c>
      <c r="S1530" s="4">
        <f>Table2[[#This Row],[Revenue_Amount]]/Table2[[#This Row],[Num_Nights]]</f>
        <v>90.89</v>
      </c>
    </row>
    <row r="1531" spans="1:19" hidden="1" x14ac:dyDescent="0.3">
      <c r="A1531">
        <v>1530</v>
      </c>
      <c r="B1531" t="s">
        <v>31</v>
      </c>
      <c r="C1531" s="9">
        <v>45191</v>
      </c>
      <c r="D1531" s="9">
        <v>45195</v>
      </c>
      <c r="E1531" s="10">
        <v>45123</v>
      </c>
      <c r="F1531" t="s">
        <v>27</v>
      </c>
      <c r="G1531">
        <v>134.75</v>
      </c>
      <c r="H1531">
        <v>1</v>
      </c>
      <c r="I1531">
        <v>1</v>
      </c>
      <c r="J1531" t="s">
        <v>35</v>
      </c>
      <c r="K1531" t="s">
        <v>20</v>
      </c>
      <c r="L1531" t="s">
        <v>21</v>
      </c>
      <c r="M1531" t="s">
        <v>36</v>
      </c>
      <c r="N1531" t="s">
        <v>45</v>
      </c>
      <c r="O1531">
        <f>Table2[[#This Row],[check_out_date]]-Table2[[#This Row],[check_in_date]]</f>
        <v>4</v>
      </c>
      <c r="P1531">
        <f>Table2[[#This Row],[num_adults]]+Table2[[#This Row],[num_children]]</f>
        <v>2</v>
      </c>
      <c r="Q1531" s="3">
        <f>IF(OR(Table2[[#This Row],[booking_status]]="confirmed",Table2[[#This Row],[booking_status]]="checked-out"),Table2[[#This Row],[room_rate_per_night]]*Table2[[#This Row],[Num_Nights]],0)</f>
        <v>539</v>
      </c>
      <c r="R1531" t="str" cm="1">
        <f t="array" ref="R1531">IFERROR(_xlfn.IFS(Table2[[#This Row],[booking_status]]="confirmed","Expected",Table2[[#This Row],[booking_status]]="checked-out","Actual"),"No Revenue")</f>
        <v>Expected</v>
      </c>
      <c r="S1531" s="4">
        <f>Table2[[#This Row],[Revenue_Amount]]/Table2[[#This Row],[Num_Nights]]</f>
        <v>134.75</v>
      </c>
    </row>
    <row r="1532" spans="1:19" x14ac:dyDescent="0.3">
      <c r="A1532">
        <v>1531</v>
      </c>
      <c r="B1532" t="s">
        <v>14</v>
      </c>
      <c r="C1532" s="9">
        <v>45025</v>
      </c>
      <c r="D1532" s="9">
        <v>45031</v>
      </c>
      <c r="E1532" s="10">
        <v>45017</v>
      </c>
      <c r="F1532" t="s">
        <v>27</v>
      </c>
      <c r="G1532">
        <v>170.93</v>
      </c>
      <c r="H1532">
        <v>2</v>
      </c>
      <c r="I1532">
        <v>1</v>
      </c>
      <c r="J1532" t="s">
        <v>19</v>
      </c>
      <c r="K1532" t="s">
        <v>29</v>
      </c>
      <c r="L1532" t="s">
        <v>21</v>
      </c>
      <c r="M1532" t="s">
        <v>36</v>
      </c>
      <c r="N1532" t="s">
        <v>41</v>
      </c>
      <c r="O1532">
        <f>Table2[[#This Row],[check_out_date]]-Table2[[#This Row],[check_in_date]]</f>
        <v>6</v>
      </c>
      <c r="P1532">
        <f>Table2[[#This Row],[num_adults]]+Table2[[#This Row],[num_children]]</f>
        <v>3</v>
      </c>
      <c r="Q1532" s="3">
        <f>IF(OR(Table2[[#This Row],[booking_status]]="confirmed",Table2[[#This Row],[booking_status]]="checked-out"),Table2[[#This Row],[room_rate_per_night]]*Table2[[#This Row],[Num_Nights]],0)</f>
        <v>1025.58</v>
      </c>
      <c r="R1532" t="str" cm="1">
        <f t="array" ref="R1532">IFERROR(_xlfn.IFS(Table2[[#This Row],[booking_status]]="confirmed","Expected",Table2[[#This Row],[booking_status]]="checked-out","Actual"),"No Revenue")</f>
        <v>Expected</v>
      </c>
      <c r="S1532" s="4">
        <f>Table2[[#This Row],[Revenue_Amount]]/Table2[[#This Row],[Num_Nights]]</f>
        <v>170.92999999999998</v>
      </c>
    </row>
    <row r="1533" spans="1:19" x14ac:dyDescent="0.3">
      <c r="A1533">
        <v>1532</v>
      </c>
      <c r="B1533" t="s">
        <v>31</v>
      </c>
      <c r="C1533" s="9">
        <v>45289</v>
      </c>
      <c r="D1533" s="9">
        <v>45298</v>
      </c>
      <c r="E1533" s="10">
        <v>45268</v>
      </c>
      <c r="F1533" t="s">
        <v>27</v>
      </c>
      <c r="G1533">
        <v>104.99</v>
      </c>
      <c r="H1533">
        <v>2</v>
      </c>
      <c r="I1533">
        <v>0</v>
      </c>
      <c r="J1533" t="s">
        <v>28</v>
      </c>
      <c r="K1533" t="s">
        <v>99</v>
      </c>
      <c r="L1533" t="s">
        <v>60</v>
      </c>
      <c r="M1533" t="s">
        <v>22</v>
      </c>
      <c r="N1533" t="s">
        <v>45</v>
      </c>
      <c r="O1533">
        <f>Table2[[#This Row],[check_out_date]]-Table2[[#This Row],[check_in_date]]</f>
        <v>9</v>
      </c>
      <c r="P1533">
        <f>Table2[[#This Row],[num_adults]]+Table2[[#This Row],[num_children]]</f>
        <v>2</v>
      </c>
      <c r="Q1533" s="3">
        <f>IF(OR(Table2[[#This Row],[booking_status]]="confirmed",Table2[[#This Row],[booking_status]]="checked-out"),Table2[[#This Row],[room_rate_per_night]]*Table2[[#This Row],[Num_Nights]],0)</f>
        <v>0</v>
      </c>
      <c r="R1533" t="str" cm="1">
        <f t="array" ref="R1533">IFERROR(_xlfn.IFS(Table2[[#This Row],[booking_status]]="confirmed","Expected",Table2[[#This Row],[booking_status]]="checked-out","Actual"),"No Revenue")</f>
        <v>No Revenue</v>
      </c>
      <c r="S1533" s="4">
        <f>Table2[[#This Row],[Revenue_Amount]]/Table2[[#This Row],[Num_Nights]]</f>
        <v>0</v>
      </c>
    </row>
    <row r="1534" spans="1:19" x14ac:dyDescent="0.3">
      <c r="A1534">
        <v>1533</v>
      </c>
      <c r="B1534" t="s">
        <v>14</v>
      </c>
      <c r="C1534" s="9">
        <v>45115</v>
      </c>
      <c r="D1534" s="9">
        <v>45118</v>
      </c>
      <c r="E1534" s="10">
        <v>45093</v>
      </c>
      <c r="F1534" t="s">
        <v>49</v>
      </c>
      <c r="G1534">
        <v>80.849999999999994</v>
      </c>
      <c r="H1534">
        <v>2</v>
      </c>
      <c r="I1534">
        <v>0</v>
      </c>
      <c r="J1534" t="s">
        <v>55</v>
      </c>
      <c r="K1534" t="s">
        <v>29</v>
      </c>
      <c r="L1534" t="s">
        <v>56</v>
      </c>
      <c r="M1534" t="s">
        <v>36</v>
      </c>
      <c r="N1534" t="s">
        <v>41</v>
      </c>
      <c r="O1534">
        <f>Table2[[#This Row],[check_out_date]]-Table2[[#This Row],[check_in_date]]</f>
        <v>3</v>
      </c>
      <c r="P1534">
        <f>Table2[[#This Row],[num_adults]]+Table2[[#This Row],[num_children]]</f>
        <v>2</v>
      </c>
      <c r="Q1534" s="3">
        <f>IF(OR(Table2[[#This Row],[booking_status]]="confirmed",Table2[[#This Row],[booking_status]]="checked-out"),Table2[[#This Row],[room_rate_per_night]]*Table2[[#This Row],[Num_Nights]],0)</f>
        <v>242.54999999999998</v>
      </c>
      <c r="R1534" t="str" cm="1">
        <f t="array" ref="R1534">IFERROR(_xlfn.IFS(Table2[[#This Row],[booking_status]]="confirmed","Expected",Table2[[#This Row],[booking_status]]="checked-out","Actual"),"No Revenue")</f>
        <v>Actual</v>
      </c>
      <c r="S1534" s="4">
        <f>Table2[[#This Row],[Revenue_Amount]]/Table2[[#This Row],[Num_Nights]]</f>
        <v>80.849999999999994</v>
      </c>
    </row>
    <row r="1535" spans="1:19" x14ac:dyDescent="0.3">
      <c r="A1535">
        <v>1534</v>
      </c>
      <c r="B1535" t="s">
        <v>37</v>
      </c>
      <c r="C1535" s="9">
        <v>44943</v>
      </c>
      <c r="D1535" s="9">
        <v>44948</v>
      </c>
      <c r="E1535" s="10">
        <v>44932</v>
      </c>
      <c r="F1535" t="s">
        <v>49</v>
      </c>
      <c r="G1535">
        <v>91.62</v>
      </c>
      <c r="H1535">
        <v>1</v>
      </c>
      <c r="I1535">
        <v>1</v>
      </c>
      <c r="J1535" t="s">
        <v>19</v>
      </c>
      <c r="K1535" t="s">
        <v>20</v>
      </c>
      <c r="L1535" t="s">
        <v>21</v>
      </c>
      <c r="M1535" t="s">
        <v>36</v>
      </c>
      <c r="N1535" t="s">
        <v>41</v>
      </c>
      <c r="O1535">
        <f>Table2[[#This Row],[check_out_date]]-Table2[[#This Row],[check_in_date]]</f>
        <v>5</v>
      </c>
      <c r="P1535">
        <f>Table2[[#This Row],[num_adults]]+Table2[[#This Row],[num_children]]</f>
        <v>2</v>
      </c>
      <c r="Q1535" s="3">
        <f>IF(OR(Table2[[#This Row],[booking_status]]="confirmed",Table2[[#This Row],[booking_status]]="checked-out"),Table2[[#This Row],[room_rate_per_night]]*Table2[[#This Row],[Num_Nights]],0)</f>
        <v>458.1</v>
      </c>
      <c r="R1535" t="str" cm="1">
        <f t="array" ref="R1535">IFERROR(_xlfn.IFS(Table2[[#This Row],[booking_status]]="confirmed","Expected",Table2[[#This Row],[booking_status]]="checked-out","Actual"),"No Revenue")</f>
        <v>Expected</v>
      </c>
      <c r="S1535" s="4">
        <f>Table2[[#This Row],[Revenue_Amount]]/Table2[[#This Row],[Num_Nights]]</f>
        <v>91.62</v>
      </c>
    </row>
    <row r="1536" spans="1:19" x14ac:dyDescent="0.3">
      <c r="A1536">
        <v>1535</v>
      </c>
      <c r="B1536" t="s">
        <v>37</v>
      </c>
      <c r="C1536" s="9">
        <v>45039</v>
      </c>
      <c r="D1536" s="9">
        <v>45050</v>
      </c>
      <c r="E1536" s="10">
        <v>45008</v>
      </c>
      <c r="F1536" t="s">
        <v>49</v>
      </c>
      <c r="G1536">
        <v>95.21</v>
      </c>
      <c r="H1536">
        <v>2</v>
      </c>
      <c r="I1536">
        <v>0</v>
      </c>
      <c r="J1536" t="s">
        <v>19</v>
      </c>
      <c r="K1536" t="s">
        <v>29</v>
      </c>
      <c r="L1536" t="s">
        <v>56</v>
      </c>
      <c r="M1536" t="s">
        <v>36</v>
      </c>
      <c r="N1536" t="s">
        <v>45</v>
      </c>
      <c r="O1536">
        <f>Table2[[#This Row],[check_out_date]]-Table2[[#This Row],[check_in_date]]</f>
        <v>11</v>
      </c>
      <c r="P1536">
        <f>Table2[[#This Row],[num_adults]]+Table2[[#This Row],[num_children]]</f>
        <v>2</v>
      </c>
      <c r="Q1536" s="3">
        <f>IF(OR(Table2[[#This Row],[booking_status]]="confirmed",Table2[[#This Row],[booking_status]]="checked-out"),Table2[[#This Row],[room_rate_per_night]]*Table2[[#This Row],[Num_Nights]],0)</f>
        <v>1047.31</v>
      </c>
      <c r="R1536" t="str" cm="1">
        <f t="array" ref="R1536">IFERROR(_xlfn.IFS(Table2[[#This Row],[booking_status]]="confirmed","Expected",Table2[[#This Row],[booking_status]]="checked-out","Actual"),"No Revenue")</f>
        <v>Actual</v>
      </c>
      <c r="S1536" s="4">
        <f>Table2[[#This Row],[Revenue_Amount]]/Table2[[#This Row],[Num_Nights]]</f>
        <v>95.21</v>
      </c>
    </row>
    <row r="1537" spans="1:19" x14ac:dyDescent="0.3">
      <c r="A1537">
        <v>1536</v>
      </c>
      <c r="B1537" t="s">
        <v>50</v>
      </c>
      <c r="C1537" s="9">
        <v>45176</v>
      </c>
      <c r="D1537" s="9">
        <v>45185</v>
      </c>
      <c r="E1537" s="10">
        <v>45098</v>
      </c>
      <c r="F1537" t="s">
        <v>49</v>
      </c>
      <c r="G1537">
        <v>136.51</v>
      </c>
      <c r="H1537">
        <v>3</v>
      </c>
      <c r="I1537">
        <v>0</v>
      </c>
      <c r="J1537" t="s">
        <v>94</v>
      </c>
      <c r="K1537" t="s">
        <v>29</v>
      </c>
      <c r="L1537" t="s">
        <v>21</v>
      </c>
      <c r="M1537" t="s">
        <v>36</v>
      </c>
      <c r="N1537" t="s">
        <v>23</v>
      </c>
      <c r="O1537">
        <f>Table2[[#This Row],[check_out_date]]-Table2[[#This Row],[check_in_date]]</f>
        <v>9</v>
      </c>
      <c r="P1537">
        <f>Table2[[#This Row],[num_adults]]+Table2[[#This Row],[num_children]]</f>
        <v>3</v>
      </c>
      <c r="Q1537" s="3">
        <f>IF(OR(Table2[[#This Row],[booking_status]]="confirmed",Table2[[#This Row],[booking_status]]="checked-out"),Table2[[#This Row],[room_rate_per_night]]*Table2[[#This Row],[Num_Nights]],0)</f>
        <v>1228.5899999999999</v>
      </c>
      <c r="R1537" t="str" cm="1">
        <f t="array" ref="R1537">IFERROR(_xlfn.IFS(Table2[[#This Row],[booking_status]]="confirmed","Expected",Table2[[#This Row],[booking_status]]="checked-out","Actual"),"No Revenue")</f>
        <v>Expected</v>
      </c>
      <c r="S1537" s="4">
        <f>Table2[[#This Row],[Revenue_Amount]]/Table2[[#This Row],[Num_Nights]]</f>
        <v>136.51</v>
      </c>
    </row>
    <row r="1538" spans="1:19" x14ac:dyDescent="0.3">
      <c r="A1538">
        <v>1537</v>
      </c>
      <c r="B1538" t="s">
        <v>14</v>
      </c>
      <c r="C1538" s="9">
        <v>45055</v>
      </c>
      <c r="D1538" s="9">
        <v>45058</v>
      </c>
      <c r="E1538" s="10">
        <v>44992</v>
      </c>
      <c r="F1538" t="s">
        <v>27</v>
      </c>
      <c r="G1538">
        <v>141.75</v>
      </c>
      <c r="H1538">
        <v>2</v>
      </c>
      <c r="I1538">
        <v>0</v>
      </c>
      <c r="J1538" t="s">
        <v>19</v>
      </c>
      <c r="K1538" t="s">
        <v>29</v>
      </c>
      <c r="L1538" t="s">
        <v>56</v>
      </c>
      <c r="M1538" t="s">
        <v>36</v>
      </c>
      <c r="N1538" t="s">
        <v>41</v>
      </c>
      <c r="O1538">
        <f>Table2[[#This Row],[check_out_date]]-Table2[[#This Row],[check_in_date]]</f>
        <v>3</v>
      </c>
      <c r="P1538">
        <f>Table2[[#This Row],[num_adults]]+Table2[[#This Row],[num_children]]</f>
        <v>2</v>
      </c>
      <c r="Q1538" s="3">
        <f>IF(OR(Table2[[#This Row],[booking_status]]="confirmed",Table2[[#This Row],[booking_status]]="checked-out"),Table2[[#This Row],[room_rate_per_night]]*Table2[[#This Row],[Num_Nights]],0)</f>
        <v>425.25</v>
      </c>
      <c r="R1538" t="str" cm="1">
        <f t="array" ref="R1538">IFERROR(_xlfn.IFS(Table2[[#This Row],[booking_status]]="confirmed","Expected",Table2[[#This Row],[booking_status]]="checked-out","Actual"),"No Revenue")</f>
        <v>Actual</v>
      </c>
      <c r="S1538" s="4">
        <f>Table2[[#This Row],[Revenue_Amount]]/Table2[[#This Row],[Num_Nights]]</f>
        <v>141.75</v>
      </c>
    </row>
    <row r="1539" spans="1:19" hidden="1" x14ac:dyDescent="0.3">
      <c r="A1539">
        <v>1538</v>
      </c>
      <c r="B1539" t="s">
        <v>37</v>
      </c>
      <c r="C1539" s="9">
        <v>45195</v>
      </c>
      <c r="D1539" s="9">
        <v>45198</v>
      </c>
      <c r="E1539" s="10">
        <v>45179</v>
      </c>
      <c r="F1539" t="s">
        <v>18</v>
      </c>
      <c r="G1539">
        <v>304.06</v>
      </c>
      <c r="H1539">
        <v>3</v>
      </c>
      <c r="I1539">
        <v>0</v>
      </c>
      <c r="J1539" t="s">
        <v>35</v>
      </c>
      <c r="K1539" t="s">
        <v>20</v>
      </c>
      <c r="L1539" t="s">
        <v>21</v>
      </c>
      <c r="M1539" t="s">
        <v>36</v>
      </c>
      <c r="N1539" t="s">
        <v>30</v>
      </c>
      <c r="O1539">
        <f>Table2[[#This Row],[check_out_date]]-Table2[[#This Row],[check_in_date]]</f>
        <v>3</v>
      </c>
      <c r="P1539">
        <f>Table2[[#This Row],[num_adults]]+Table2[[#This Row],[num_children]]</f>
        <v>3</v>
      </c>
      <c r="Q1539" s="3">
        <f>IF(OR(Table2[[#This Row],[booking_status]]="confirmed",Table2[[#This Row],[booking_status]]="checked-out"),Table2[[#This Row],[room_rate_per_night]]*Table2[[#This Row],[Num_Nights]],0)</f>
        <v>912.18000000000006</v>
      </c>
      <c r="R1539" t="str" cm="1">
        <f t="array" ref="R1539">IFERROR(_xlfn.IFS(Table2[[#This Row],[booking_status]]="confirmed","Expected",Table2[[#This Row],[booking_status]]="checked-out","Actual"),"No Revenue")</f>
        <v>Expected</v>
      </c>
      <c r="S1539" s="4">
        <f>Table2[[#This Row],[Revenue_Amount]]/Table2[[#This Row],[Num_Nights]]</f>
        <v>304.06</v>
      </c>
    </row>
    <row r="1540" spans="1:19" x14ac:dyDescent="0.3">
      <c r="A1540">
        <v>1539</v>
      </c>
      <c r="B1540" t="s">
        <v>14</v>
      </c>
      <c r="C1540" s="9">
        <v>45246</v>
      </c>
      <c r="D1540" s="9">
        <v>45252</v>
      </c>
      <c r="E1540" s="10">
        <v>45209</v>
      </c>
      <c r="F1540" t="s">
        <v>49</v>
      </c>
      <c r="G1540">
        <v>72.790000000000006</v>
      </c>
      <c r="H1540">
        <v>3</v>
      </c>
      <c r="I1540">
        <v>0</v>
      </c>
      <c r="J1540" t="s">
        <v>28</v>
      </c>
      <c r="K1540" t="s">
        <v>66</v>
      </c>
      <c r="L1540" t="s">
        <v>21</v>
      </c>
      <c r="M1540" t="s">
        <v>36</v>
      </c>
      <c r="N1540" t="s">
        <v>45</v>
      </c>
      <c r="O1540">
        <f>Table2[[#This Row],[check_out_date]]-Table2[[#This Row],[check_in_date]]</f>
        <v>6</v>
      </c>
      <c r="P1540">
        <f>Table2[[#This Row],[num_adults]]+Table2[[#This Row],[num_children]]</f>
        <v>3</v>
      </c>
      <c r="Q1540" s="3">
        <f>IF(OR(Table2[[#This Row],[booking_status]]="confirmed",Table2[[#This Row],[booking_status]]="checked-out"),Table2[[#This Row],[room_rate_per_night]]*Table2[[#This Row],[Num_Nights]],0)</f>
        <v>436.74</v>
      </c>
      <c r="R1540" t="str" cm="1">
        <f t="array" ref="R1540">IFERROR(_xlfn.IFS(Table2[[#This Row],[booking_status]]="confirmed","Expected",Table2[[#This Row],[booking_status]]="checked-out","Actual"),"No Revenue")</f>
        <v>Expected</v>
      </c>
      <c r="S1540" s="4">
        <f>Table2[[#This Row],[Revenue_Amount]]/Table2[[#This Row],[Num_Nights]]</f>
        <v>72.790000000000006</v>
      </c>
    </row>
    <row r="1541" spans="1:19" hidden="1" x14ac:dyDescent="0.3">
      <c r="A1541">
        <v>1540</v>
      </c>
      <c r="B1541" t="s">
        <v>14</v>
      </c>
      <c r="C1541" s="9">
        <v>44966</v>
      </c>
      <c r="D1541" s="9">
        <v>44974</v>
      </c>
      <c r="E1541" s="10">
        <v>44945</v>
      </c>
      <c r="F1541" t="s">
        <v>27</v>
      </c>
      <c r="G1541">
        <v>134.97999999999999</v>
      </c>
      <c r="H1541">
        <v>1</v>
      </c>
      <c r="I1541">
        <v>0</v>
      </c>
      <c r="J1541" t="s">
        <v>35</v>
      </c>
      <c r="K1541" t="s">
        <v>99</v>
      </c>
      <c r="L1541" t="s">
        <v>21</v>
      </c>
      <c r="M1541" t="s">
        <v>36</v>
      </c>
      <c r="N1541" t="s">
        <v>41</v>
      </c>
      <c r="O1541">
        <f>Table2[[#This Row],[check_out_date]]-Table2[[#This Row],[check_in_date]]</f>
        <v>8</v>
      </c>
      <c r="P1541">
        <f>Table2[[#This Row],[num_adults]]+Table2[[#This Row],[num_children]]</f>
        <v>1</v>
      </c>
      <c r="Q1541" s="3">
        <f>IF(OR(Table2[[#This Row],[booking_status]]="confirmed",Table2[[#This Row],[booking_status]]="checked-out"),Table2[[#This Row],[room_rate_per_night]]*Table2[[#This Row],[Num_Nights]],0)</f>
        <v>1079.8399999999999</v>
      </c>
      <c r="R1541" t="str" cm="1">
        <f t="array" ref="R1541">IFERROR(_xlfn.IFS(Table2[[#This Row],[booking_status]]="confirmed","Expected",Table2[[#This Row],[booking_status]]="checked-out","Actual"),"No Revenue")</f>
        <v>Expected</v>
      </c>
      <c r="S1541" s="4">
        <f>Table2[[#This Row],[Revenue_Amount]]/Table2[[#This Row],[Num_Nights]]</f>
        <v>134.97999999999999</v>
      </c>
    </row>
    <row r="1542" spans="1:19" x14ac:dyDescent="0.3">
      <c r="A1542">
        <v>1541</v>
      </c>
      <c r="B1542" t="s">
        <v>37</v>
      </c>
      <c r="C1542" s="9">
        <v>45212</v>
      </c>
      <c r="D1542" s="9">
        <v>45214</v>
      </c>
      <c r="E1542" s="10">
        <v>45156</v>
      </c>
      <c r="F1542" t="s">
        <v>49</v>
      </c>
      <c r="G1542">
        <v>106.64</v>
      </c>
      <c r="H1542">
        <v>1</v>
      </c>
      <c r="I1542">
        <v>0</v>
      </c>
      <c r="J1542" t="s">
        <v>94</v>
      </c>
      <c r="K1542" t="s">
        <v>20</v>
      </c>
      <c r="L1542" t="s">
        <v>60</v>
      </c>
      <c r="M1542" t="s">
        <v>36</v>
      </c>
      <c r="N1542" t="s">
        <v>41</v>
      </c>
      <c r="O1542">
        <f>Table2[[#This Row],[check_out_date]]-Table2[[#This Row],[check_in_date]]</f>
        <v>2</v>
      </c>
      <c r="P1542">
        <f>Table2[[#This Row],[num_adults]]+Table2[[#This Row],[num_children]]</f>
        <v>1</v>
      </c>
      <c r="Q1542" s="3">
        <f>IF(OR(Table2[[#This Row],[booking_status]]="confirmed",Table2[[#This Row],[booking_status]]="checked-out"),Table2[[#This Row],[room_rate_per_night]]*Table2[[#This Row],[Num_Nights]],0)</f>
        <v>0</v>
      </c>
      <c r="R1542" t="str" cm="1">
        <f t="array" ref="R1542">IFERROR(_xlfn.IFS(Table2[[#This Row],[booking_status]]="confirmed","Expected",Table2[[#This Row],[booking_status]]="checked-out","Actual"),"No Revenue")</f>
        <v>No Revenue</v>
      </c>
      <c r="S1542" s="4">
        <f>Table2[[#This Row],[Revenue_Amount]]/Table2[[#This Row],[Num_Nights]]</f>
        <v>0</v>
      </c>
    </row>
    <row r="1543" spans="1:19" x14ac:dyDescent="0.3">
      <c r="A1543">
        <v>1542</v>
      </c>
      <c r="B1543" t="s">
        <v>31</v>
      </c>
      <c r="C1543" s="9">
        <v>45063</v>
      </c>
      <c r="D1543" s="9">
        <v>45069</v>
      </c>
      <c r="E1543" s="10">
        <v>45004</v>
      </c>
      <c r="F1543" t="s">
        <v>27</v>
      </c>
      <c r="G1543">
        <v>166.43</v>
      </c>
      <c r="H1543">
        <v>1</v>
      </c>
      <c r="I1543">
        <v>0</v>
      </c>
      <c r="J1543" t="s">
        <v>28</v>
      </c>
      <c r="K1543" t="s">
        <v>66</v>
      </c>
      <c r="L1543" t="s">
        <v>56</v>
      </c>
      <c r="M1543" t="s">
        <v>36</v>
      </c>
      <c r="N1543" t="s">
        <v>45</v>
      </c>
      <c r="O1543">
        <f>Table2[[#This Row],[check_out_date]]-Table2[[#This Row],[check_in_date]]</f>
        <v>6</v>
      </c>
      <c r="P1543">
        <f>Table2[[#This Row],[num_adults]]+Table2[[#This Row],[num_children]]</f>
        <v>1</v>
      </c>
      <c r="Q1543" s="3">
        <f>IF(OR(Table2[[#This Row],[booking_status]]="confirmed",Table2[[#This Row],[booking_status]]="checked-out"),Table2[[#This Row],[room_rate_per_night]]*Table2[[#This Row],[Num_Nights]],0)</f>
        <v>998.58</v>
      </c>
      <c r="R1543" t="str" cm="1">
        <f t="array" ref="R1543">IFERROR(_xlfn.IFS(Table2[[#This Row],[booking_status]]="confirmed","Expected",Table2[[#This Row],[booking_status]]="checked-out","Actual"),"No Revenue")</f>
        <v>Actual</v>
      </c>
      <c r="S1543" s="4">
        <f>Table2[[#This Row],[Revenue_Amount]]/Table2[[#This Row],[Num_Nights]]</f>
        <v>166.43</v>
      </c>
    </row>
    <row r="1544" spans="1:19" x14ac:dyDescent="0.3">
      <c r="A1544">
        <v>1543</v>
      </c>
      <c r="B1544" t="s">
        <v>31</v>
      </c>
      <c r="C1544" s="9">
        <v>44951</v>
      </c>
      <c r="D1544" s="9">
        <v>44956</v>
      </c>
      <c r="E1544" s="10">
        <v>44936</v>
      </c>
      <c r="F1544" t="s">
        <v>18</v>
      </c>
      <c r="G1544">
        <v>140.84</v>
      </c>
      <c r="H1544">
        <v>2</v>
      </c>
      <c r="I1544">
        <v>1</v>
      </c>
      <c r="J1544" t="s">
        <v>19</v>
      </c>
      <c r="K1544" t="s">
        <v>20</v>
      </c>
      <c r="L1544" t="s">
        <v>21</v>
      </c>
      <c r="M1544" t="s">
        <v>36</v>
      </c>
      <c r="N1544" t="s">
        <v>30</v>
      </c>
      <c r="O1544">
        <f>Table2[[#This Row],[check_out_date]]-Table2[[#This Row],[check_in_date]]</f>
        <v>5</v>
      </c>
      <c r="P1544">
        <f>Table2[[#This Row],[num_adults]]+Table2[[#This Row],[num_children]]</f>
        <v>3</v>
      </c>
      <c r="Q1544" s="3">
        <f>IF(OR(Table2[[#This Row],[booking_status]]="confirmed",Table2[[#This Row],[booking_status]]="checked-out"),Table2[[#This Row],[room_rate_per_night]]*Table2[[#This Row],[Num_Nights]],0)</f>
        <v>704.2</v>
      </c>
      <c r="R1544" t="str" cm="1">
        <f t="array" ref="R1544">IFERROR(_xlfn.IFS(Table2[[#This Row],[booking_status]]="confirmed","Expected",Table2[[#This Row],[booking_status]]="checked-out","Actual"),"No Revenue")</f>
        <v>Expected</v>
      </c>
      <c r="S1544" s="4">
        <f>Table2[[#This Row],[Revenue_Amount]]/Table2[[#This Row],[Num_Nights]]</f>
        <v>140.84</v>
      </c>
    </row>
    <row r="1545" spans="1:19" x14ac:dyDescent="0.3">
      <c r="A1545">
        <v>1544</v>
      </c>
      <c r="B1545" t="s">
        <v>50</v>
      </c>
      <c r="C1545" s="9">
        <v>45116</v>
      </c>
      <c r="D1545" s="9">
        <v>45118</v>
      </c>
      <c r="E1545" s="10">
        <v>45102</v>
      </c>
      <c r="F1545" t="s">
        <v>49</v>
      </c>
      <c r="G1545">
        <v>146.47</v>
      </c>
      <c r="H1545">
        <v>3</v>
      </c>
      <c r="I1545">
        <v>3</v>
      </c>
      <c r="J1545" t="s">
        <v>19</v>
      </c>
      <c r="K1545" t="s">
        <v>29</v>
      </c>
      <c r="L1545" t="s">
        <v>21</v>
      </c>
      <c r="M1545" t="s">
        <v>36</v>
      </c>
      <c r="N1545" t="s">
        <v>41</v>
      </c>
      <c r="O1545">
        <f>Table2[[#This Row],[check_out_date]]-Table2[[#This Row],[check_in_date]]</f>
        <v>2</v>
      </c>
      <c r="P1545">
        <f>Table2[[#This Row],[num_adults]]+Table2[[#This Row],[num_children]]</f>
        <v>6</v>
      </c>
      <c r="Q1545" s="3">
        <f>IF(OR(Table2[[#This Row],[booking_status]]="confirmed",Table2[[#This Row],[booking_status]]="checked-out"),Table2[[#This Row],[room_rate_per_night]]*Table2[[#This Row],[Num_Nights]],0)</f>
        <v>292.94</v>
      </c>
      <c r="R1545" t="str" cm="1">
        <f t="array" ref="R1545">IFERROR(_xlfn.IFS(Table2[[#This Row],[booking_status]]="confirmed","Expected",Table2[[#This Row],[booking_status]]="checked-out","Actual"),"No Revenue")</f>
        <v>Expected</v>
      </c>
      <c r="S1545" s="4">
        <f>Table2[[#This Row],[Revenue_Amount]]/Table2[[#This Row],[Num_Nights]]</f>
        <v>146.47</v>
      </c>
    </row>
    <row r="1546" spans="1:19" hidden="1" x14ac:dyDescent="0.3">
      <c r="A1546">
        <v>1545</v>
      </c>
      <c r="B1546" t="s">
        <v>37</v>
      </c>
      <c r="C1546" s="9">
        <v>45182</v>
      </c>
      <c r="D1546" s="9">
        <v>45186</v>
      </c>
      <c r="E1546" s="10">
        <v>45134</v>
      </c>
      <c r="F1546" t="s">
        <v>27</v>
      </c>
      <c r="G1546">
        <v>145.72999999999999</v>
      </c>
      <c r="H1546">
        <v>2</v>
      </c>
      <c r="I1546">
        <v>0</v>
      </c>
      <c r="J1546" t="s">
        <v>35</v>
      </c>
      <c r="K1546" t="s">
        <v>44</v>
      </c>
      <c r="L1546" t="s">
        <v>60</v>
      </c>
      <c r="M1546" t="s">
        <v>36</v>
      </c>
      <c r="N1546" t="s">
        <v>41</v>
      </c>
      <c r="O1546">
        <f>Table2[[#This Row],[check_out_date]]-Table2[[#This Row],[check_in_date]]</f>
        <v>4</v>
      </c>
      <c r="P1546">
        <f>Table2[[#This Row],[num_adults]]+Table2[[#This Row],[num_children]]</f>
        <v>2</v>
      </c>
      <c r="Q1546" s="3">
        <f>IF(OR(Table2[[#This Row],[booking_status]]="confirmed",Table2[[#This Row],[booking_status]]="checked-out"),Table2[[#This Row],[room_rate_per_night]]*Table2[[#This Row],[Num_Nights]],0)</f>
        <v>0</v>
      </c>
      <c r="R1546" t="str" cm="1">
        <f t="array" ref="R1546">IFERROR(_xlfn.IFS(Table2[[#This Row],[booking_status]]="confirmed","Expected",Table2[[#This Row],[booking_status]]="checked-out","Actual"),"No Revenue")</f>
        <v>No Revenue</v>
      </c>
      <c r="S1546" s="4">
        <f>Table2[[#This Row],[Revenue_Amount]]/Table2[[#This Row],[Num_Nights]]</f>
        <v>0</v>
      </c>
    </row>
    <row r="1547" spans="1:19" hidden="1" x14ac:dyDescent="0.3">
      <c r="A1547">
        <v>1546</v>
      </c>
      <c r="B1547" t="s">
        <v>37</v>
      </c>
      <c r="C1547" s="9">
        <v>45100</v>
      </c>
      <c r="D1547" s="9">
        <v>45109</v>
      </c>
      <c r="E1547" s="10">
        <v>45088</v>
      </c>
      <c r="F1547" t="s">
        <v>18</v>
      </c>
      <c r="G1547">
        <v>218.56</v>
      </c>
      <c r="H1547">
        <v>1</v>
      </c>
      <c r="I1547">
        <v>0</v>
      </c>
      <c r="J1547" t="s">
        <v>35</v>
      </c>
      <c r="K1547" t="s">
        <v>44</v>
      </c>
      <c r="L1547" t="s">
        <v>21</v>
      </c>
      <c r="M1547" t="s">
        <v>36</v>
      </c>
      <c r="N1547" t="s">
        <v>41</v>
      </c>
      <c r="O1547">
        <f>Table2[[#This Row],[check_out_date]]-Table2[[#This Row],[check_in_date]]</f>
        <v>9</v>
      </c>
      <c r="P1547">
        <f>Table2[[#This Row],[num_adults]]+Table2[[#This Row],[num_children]]</f>
        <v>1</v>
      </c>
      <c r="Q1547" s="3">
        <f>IF(OR(Table2[[#This Row],[booking_status]]="confirmed",Table2[[#This Row],[booking_status]]="checked-out"),Table2[[#This Row],[room_rate_per_night]]*Table2[[#This Row],[Num_Nights]],0)</f>
        <v>1967.04</v>
      </c>
      <c r="R1547" t="str" cm="1">
        <f t="array" ref="R1547">IFERROR(_xlfn.IFS(Table2[[#This Row],[booking_status]]="confirmed","Expected",Table2[[#This Row],[booking_status]]="checked-out","Actual"),"No Revenue")</f>
        <v>Expected</v>
      </c>
      <c r="S1547" s="4">
        <f>Table2[[#This Row],[Revenue_Amount]]/Table2[[#This Row],[Num_Nights]]</f>
        <v>218.56</v>
      </c>
    </row>
    <row r="1548" spans="1:19" x14ac:dyDescent="0.3">
      <c r="A1548">
        <v>1547</v>
      </c>
      <c r="B1548" t="s">
        <v>37</v>
      </c>
      <c r="C1548" s="9">
        <v>45106</v>
      </c>
      <c r="D1548" s="9">
        <v>45110</v>
      </c>
      <c r="E1548" s="10">
        <v>45081</v>
      </c>
      <c r="F1548" t="s">
        <v>49</v>
      </c>
      <c r="G1548">
        <v>88.96</v>
      </c>
      <c r="H1548">
        <v>1</v>
      </c>
      <c r="I1548">
        <v>0</v>
      </c>
      <c r="J1548" t="s">
        <v>55</v>
      </c>
      <c r="K1548" t="s">
        <v>99</v>
      </c>
      <c r="L1548" t="s">
        <v>21</v>
      </c>
      <c r="M1548" t="s">
        <v>36</v>
      </c>
      <c r="N1548" t="s">
        <v>41</v>
      </c>
      <c r="O1548">
        <f>Table2[[#This Row],[check_out_date]]-Table2[[#This Row],[check_in_date]]</f>
        <v>4</v>
      </c>
      <c r="P1548">
        <f>Table2[[#This Row],[num_adults]]+Table2[[#This Row],[num_children]]</f>
        <v>1</v>
      </c>
      <c r="Q1548" s="3">
        <f>IF(OR(Table2[[#This Row],[booking_status]]="confirmed",Table2[[#This Row],[booking_status]]="checked-out"),Table2[[#This Row],[room_rate_per_night]]*Table2[[#This Row],[Num_Nights]],0)</f>
        <v>355.84</v>
      </c>
      <c r="R1548" t="str" cm="1">
        <f t="array" ref="R1548">IFERROR(_xlfn.IFS(Table2[[#This Row],[booking_status]]="confirmed","Expected",Table2[[#This Row],[booking_status]]="checked-out","Actual"),"No Revenue")</f>
        <v>Expected</v>
      </c>
      <c r="S1548" s="4">
        <f>Table2[[#This Row],[Revenue_Amount]]/Table2[[#This Row],[Num_Nights]]</f>
        <v>88.96</v>
      </c>
    </row>
    <row r="1549" spans="1:19" hidden="1" x14ac:dyDescent="0.3">
      <c r="A1549">
        <v>1548</v>
      </c>
      <c r="B1549" t="s">
        <v>37</v>
      </c>
      <c r="C1549" s="9">
        <v>45012</v>
      </c>
      <c r="D1549" s="9">
        <v>45019</v>
      </c>
      <c r="E1549" s="10">
        <v>44988</v>
      </c>
      <c r="F1549" t="s">
        <v>27</v>
      </c>
      <c r="G1549">
        <v>129.04</v>
      </c>
      <c r="H1549">
        <v>2</v>
      </c>
      <c r="I1549">
        <v>0</v>
      </c>
      <c r="J1549" t="s">
        <v>35</v>
      </c>
      <c r="K1549" t="s">
        <v>29</v>
      </c>
      <c r="L1549" t="s">
        <v>56</v>
      </c>
      <c r="M1549" t="s">
        <v>36</v>
      </c>
      <c r="N1549" t="s">
        <v>45</v>
      </c>
      <c r="O1549">
        <f>Table2[[#This Row],[check_out_date]]-Table2[[#This Row],[check_in_date]]</f>
        <v>7</v>
      </c>
      <c r="P1549">
        <f>Table2[[#This Row],[num_adults]]+Table2[[#This Row],[num_children]]</f>
        <v>2</v>
      </c>
      <c r="Q1549" s="3">
        <f>IF(OR(Table2[[#This Row],[booking_status]]="confirmed",Table2[[#This Row],[booking_status]]="checked-out"),Table2[[#This Row],[room_rate_per_night]]*Table2[[#This Row],[Num_Nights]],0)</f>
        <v>903.28</v>
      </c>
      <c r="R1549" t="str" cm="1">
        <f t="array" ref="R1549">IFERROR(_xlfn.IFS(Table2[[#This Row],[booking_status]]="confirmed","Expected",Table2[[#This Row],[booking_status]]="checked-out","Actual"),"No Revenue")</f>
        <v>Actual</v>
      </c>
      <c r="S1549" s="4">
        <f>Table2[[#This Row],[Revenue_Amount]]/Table2[[#This Row],[Num_Nights]]</f>
        <v>129.04</v>
      </c>
    </row>
    <row r="1550" spans="1:19" hidden="1" x14ac:dyDescent="0.3">
      <c r="A1550">
        <v>1549</v>
      </c>
      <c r="B1550" t="s">
        <v>50</v>
      </c>
      <c r="C1550" s="9">
        <v>45163</v>
      </c>
      <c r="D1550" s="9">
        <v>45168</v>
      </c>
      <c r="E1550" s="10">
        <v>45133</v>
      </c>
      <c r="F1550" t="s">
        <v>49</v>
      </c>
      <c r="G1550">
        <v>123.72</v>
      </c>
      <c r="H1550">
        <v>1</v>
      </c>
      <c r="I1550">
        <v>0</v>
      </c>
      <c r="J1550" t="s">
        <v>35</v>
      </c>
      <c r="K1550" t="s">
        <v>29</v>
      </c>
      <c r="L1550" t="s">
        <v>21</v>
      </c>
      <c r="M1550" t="s">
        <v>22</v>
      </c>
      <c r="N1550" t="s">
        <v>41</v>
      </c>
      <c r="O1550">
        <f>Table2[[#This Row],[check_out_date]]-Table2[[#This Row],[check_in_date]]</f>
        <v>5</v>
      </c>
      <c r="P1550">
        <f>Table2[[#This Row],[num_adults]]+Table2[[#This Row],[num_children]]</f>
        <v>1</v>
      </c>
      <c r="Q1550" s="3">
        <f>IF(OR(Table2[[#This Row],[booking_status]]="confirmed",Table2[[#This Row],[booking_status]]="checked-out"),Table2[[#This Row],[room_rate_per_night]]*Table2[[#This Row],[Num_Nights]],0)</f>
        <v>618.6</v>
      </c>
      <c r="R1550" t="str" cm="1">
        <f t="array" ref="R1550">IFERROR(_xlfn.IFS(Table2[[#This Row],[booking_status]]="confirmed","Expected",Table2[[#This Row],[booking_status]]="checked-out","Actual"),"No Revenue")</f>
        <v>Expected</v>
      </c>
      <c r="S1550" s="4">
        <f>Table2[[#This Row],[Revenue_Amount]]/Table2[[#This Row],[Num_Nights]]</f>
        <v>123.72</v>
      </c>
    </row>
    <row r="1551" spans="1:19" x14ac:dyDescent="0.3">
      <c r="A1551">
        <v>1550</v>
      </c>
      <c r="B1551" t="s">
        <v>50</v>
      </c>
      <c r="C1551" s="9">
        <v>45043</v>
      </c>
      <c r="D1551" s="9">
        <v>45048</v>
      </c>
      <c r="E1551" s="10">
        <v>45031</v>
      </c>
      <c r="F1551" t="s">
        <v>54</v>
      </c>
      <c r="G1551">
        <v>332.2</v>
      </c>
      <c r="H1551">
        <v>3</v>
      </c>
      <c r="I1551">
        <v>1</v>
      </c>
      <c r="J1551" t="s">
        <v>55</v>
      </c>
      <c r="K1551" t="s">
        <v>20</v>
      </c>
      <c r="L1551" t="s">
        <v>56</v>
      </c>
      <c r="M1551" t="s">
        <v>36</v>
      </c>
      <c r="N1551" t="s">
        <v>23</v>
      </c>
      <c r="O1551">
        <f>Table2[[#This Row],[check_out_date]]-Table2[[#This Row],[check_in_date]]</f>
        <v>5</v>
      </c>
      <c r="P1551">
        <f>Table2[[#This Row],[num_adults]]+Table2[[#This Row],[num_children]]</f>
        <v>4</v>
      </c>
      <c r="Q1551" s="3">
        <f>IF(OR(Table2[[#This Row],[booking_status]]="confirmed",Table2[[#This Row],[booking_status]]="checked-out"),Table2[[#This Row],[room_rate_per_night]]*Table2[[#This Row],[Num_Nights]],0)</f>
        <v>1661</v>
      </c>
      <c r="R1551" t="str" cm="1">
        <f t="array" ref="R1551">IFERROR(_xlfn.IFS(Table2[[#This Row],[booking_status]]="confirmed","Expected",Table2[[#This Row],[booking_status]]="checked-out","Actual"),"No Revenue")</f>
        <v>Actual</v>
      </c>
      <c r="S1551" s="4">
        <f>Table2[[#This Row],[Revenue_Amount]]/Table2[[#This Row],[Num_Nights]]</f>
        <v>332.2</v>
      </c>
    </row>
    <row r="1552" spans="1:19" x14ac:dyDescent="0.3">
      <c r="A1552">
        <v>1551</v>
      </c>
      <c r="B1552" t="s">
        <v>50</v>
      </c>
      <c r="C1552" s="9">
        <v>44961</v>
      </c>
      <c r="D1552" s="9">
        <v>44963</v>
      </c>
      <c r="E1552" s="10">
        <v>44918</v>
      </c>
      <c r="F1552" t="s">
        <v>18</v>
      </c>
      <c r="G1552">
        <v>324.26</v>
      </c>
      <c r="H1552">
        <v>2</v>
      </c>
      <c r="I1552">
        <v>0</v>
      </c>
      <c r="J1552" t="s">
        <v>94</v>
      </c>
      <c r="K1552" t="s">
        <v>20</v>
      </c>
      <c r="L1552" t="s">
        <v>21</v>
      </c>
      <c r="M1552" t="s">
        <v>22</v>
      </c>
      <c r="N1552" t="s">
        <v>45</v>
      </c>
      <c r="O1552">
        <f>Table2[[#This Row],[check_out_date]]-Table2[[#This Row],[check_in_date]]</f>
        <v>2</v>
      </c>
      <c r="P1552">
        <f>Table2[[#This Row],[num_adults]]+Table2[[#This Row],[num_children]]</f>
        <v>2</v>
      </c>
      <c r="Q1552" s="3">
        <f>IF(OR(Table2[[#This Row],[booking_status]]="confirmed",Table2[[#This Row],[booking_status]]="checked-out"),Table2[[#This Row],[room_rate_per_night]]*Table2[[#This Row],[Num_Nights]],0)</f>
        <v>648.52</v>
      </c>
      <c r="R1552" t="str" cm="1">
        <f t="array" ref="R1552">IFERROR(_xlfn.IFS(Table2[[#This Row],[booking_status]]="confirmed","Expected",Table2[[#This Row],[booking_status]]="checked-out","Actual"),"No Revenue")</f>
        <v>Expected</v>
      </c>
      <c r="S1552" s="4">
        <f>Table2[[#This Row],[Revenue_Amount]]/Table2[[#This Row],[Num_Nights]]</f>
        <v>324.26</v>
      </c>
    </row>
    <row r="1553" spans="1:19" hidden="1" x14ac:dyDescent="0.3">
      <c r="A1553">
        <v>1552</v>
      </c>
      <c r="B1553" t="s">
        <v>37</v>
      </c>
      <c r="C1553" s="9">
        <v>45212</v>
      </c>
      <c r="D1553" s="9">
        <v>45218</v>
      </c>
      <c r="E1553" s="10">
        <v>45164</v>
      </c>
      <c r="F1553" t="s">
        <v>27</v>
      </c>
      <c r="G1553">
        <v>212.65</v>
      </c>
      <c r="H1553">
        <v>2</v>
      </c>
      <c r="I1553">
        <v>0</v>
      </c>
      <c r="J1553" t="s">
        <v>35</v>
      </c>
      <c r="K1553" t="s">
        <v>44</v>
      </c>
      <c r="L1553" t="s">
        <v>21</v>
      </c>
      <c r="M1553" t="s">
        <v>36</v>
      </c>
      <c r="N1553" t="s">
        <v>45</v>
      </c>
      <c r="O1553">
        <f>Table2[[#This Row],[check_out_date]]-Table2[[#This Row],[check_in_date]]</f>
        <v>6</v>
      </c>
      <c r="P1553">
        <f>Table2[[#This Row],[num_adults]]+Table2[[#This Row],[num_children]]</f>
        <v>2</v>
      </c>
      <c r="Q1553" s="3">
        <f>IF(OR(Table2[[#This Row],[booking_status]]="confirmed",Table2[[#This Row],[booking_status]]="checked-out"),Table2[[#This Row],[room_rate_per_night]]*Table2[[#This Row],[Num_Nights]],0)</f>
        <v>1275.9000000000001</v>
      </c>
      <c r="R1553" t="str" cm="1">
        <f t="array" ref="R1553">IFERROR(_xlfn.IFS(Table2[[#This Row],[booking_status]]="confirmed","Expected",Table2[[#This Row],[booking_status]]="checked-out","Actual"),"No Revenue")</f>
        <v>Expected</v>
      </c>
      <c r="S1553" s="4">
        <f>Table2[[#This Row],[Revenue_Amount]]/Table2[[#This Row],[Num_Nights]]</f>
        <v>212.65</v>
      </c>
    </row>
    <row r="1554" spans="1:19" x14ac:dyDescent="0.3">
      <c r="A1554">
        <v>1553</v>
      </c>
      <c r="B1554" t="s">
        <v>31</v>
      </c>
      <c r="C1554" s="9">
        <v>45276</v>
      </c>
      <c r="D1554" s="9">
        <v>45279</v>
      </c>
      <c r="E1554" s="10">
        <v>45266</v>
      </c>
      <c r="F1554" t="s">
        <v>54</v>
      </c>
      <c r="G1554">
        <v>384.28</v>
      </c>
      <c r="H1554">
        <v>3</v>
      </c>
      <c r="I1554">
        <v>0</v>
      </c>
      <c r="J1554" t="s">
        <v>28</v>
      </c>
      <c r="K1554" t="s">
        <v>20</v>
      </c>
      <c r="L1554" t="s">
        <v>21</v>
      </c>
      <c r="M1554" t="s">
        <v>36</v>
      </c>
      <c r="N1554" t="s">
        <v>41</v>
      </c>
      <c r="O1554">
        <f>Table2[[#This Row],[check_out_date]]-Table2[[#This Row],[check_in_date]]</f>
        <v>3</v>
      </c>
      <c r="P1554">
        <f>Table2[[#This Row],[num_adults]]+Table2[[#This Row],[num_children]]</f>
        <v>3</v>
      </c>
      <c r="Q1554" s="3">
        <f>IF(OR(Table2[[#This Row],[booking_status]]="confirmed",Table2[[#This Row],[booking_status]]="checked-out"),Table2[[#This Row],[room_rate_per_night]]*Table2[[#This Row],[Num_Nights]],0)</f>
        <v>1152.8399999999999</v>
      </c>
      <c r="R1554" t="str" cm="1">
        <f t="array" ref="R1554">IFERROR(_xlfn.IFS(Table2[[#This Row],[booking_status]]="confirmed","Expected",Table2[[#This Row],[booking_status]]="checked-out","Actual"),"No Revenue")</f>
        <v>Expected</v>
      </c>
      <c r="S1554" s="4">
        <f>Table2[[#This Row],[Revenue_Amount]]/Table2[[#This Row],[Num_Nights]]</f>
        <v>384.28</v>
      </c>
    </row>
    <row r="1555" spans="1:19" hidden="1" x14ac:dyDescent="0.3">
      <c r="A1555">
        <v>1554</v>
      </c>
      <c r="B1555" t="s">
        <v>14</v>
      </c>
      <c r="C1555" s="9">
        <v>45029</v>
      </c>
      <c r="D1555" s="9">
        <v>45032</v>
      </c>
      <c r="E1555" s="10">
        <v>44994</v>
      </c>
      <c r="F1555" t="s">
        <v>18</v>
      </c>
      <c r="G1555">
        <v>226.88</v>
      </c>
      <c r="H1555">
        <v>2</v>
      </c>
      <c r="I1555">
        <v>1</v>
      </c>
      <c r="J1555" t="s">
        <v>35</v>
      </c>
      <c r="K1555" t="s">
        <v>20</v>
      </c>
      <c r="L1555" t="s">
        <v>60</v>
      </c>
      <c r="M1555" t="s">
        <v>22</v>
      </c>
      <c r="N1555" t="s">
        <v>41</v>
      </c>
      <c r="O1555">
        <f>Table2[[#This Row],[check_out_date]]-Table2[[#This Row],[check_in_date]]</f>
        <v>3</v>
      </c>
      <c r="P1555">
        <f>Table2[[#This Row],[num_adults]]+Table2[[#This Row],[num_children]]</f>
        <v>3</v>
      </c>
      <c r="Q1555" s="3">
        <f>IF(OR(Table2[[#This Row],[booking_status]]="confirmed",Table2[[#This Row],[booking_status]]="checked-out"),Table2[[#This Row],[room_rate_per_night]]*Table2[[#This Row],[Num_Nights]],0)</f>
        <v>0</v>
      </c>
      <c r="R1555" t="str" cm="1">
        <f t="array" ref="R1555">IFERROR(_xlfn.IFS(Table2[[#This Row],[booking_status]]="confirmed","Expected",Table2[[#This Row],[booking_status]]="checked-out","Actual"),"No Revenue")</f>
        <v>No Revenue</v>
      </c>
      <c r="S1555" s="4">
        <f>Table2[[#This Row],[Revenue_Amount]]/Table2[[#This Row],[Num_Nights]]</f>
        <v>0</v>
      </c>
    </row>
    <row r="1556" spans="1:19" hidden="1" x14ac:dyDescent="0.3">
      <c r="A1556">
        <v>1555</v>
      </c>
      <c r="B1556" t="s">
        <v>31</v>
      </c>
      <c r="C1556" s="9">
        <v>45190</v>
      </c>
      <c r="D1556" s="9">
        <v>45191</v>
      </c>
      <c r="E1556" s="10">
        <v>45154</v>
      </c>
      <c r="F1556" t="s">
        <v>27</v>
      </c>
      <c r="G1556">
        <v>135.81</v>
      </c>
      <c r="H1556">
        <v>4</v>
      </c>
      <c r="I1556">
        <v>0</v>
      </c>
      <c r="J1556" t="s">
        <v>35</v>
      </c>
      <c r="K1556" t="s">
        <v>44</v>
      </c>
      <c r="L1556" t="s">
        <v>21</v>
      </c>
      <c r="M1556" t="s">
        <v>36</v>
      </c>
      <c r="N1556" t="s">
        <v>45</v>
      </c>
      <c r="O1556">
        <f>Table2[[#This Row],[check_out_date]]-Table2[[#This Row],[check_in_date]]</f>
        <v>1</v>
      </c>
      <c r="P1556">
        <f>Table2[[#This Row],[num_adults]]+Table2[[#This Row],[num_children]]</f>
        <v>4</v>
      </c>
      <c r="Q1556" s="3">
        <f>IF(OR(Table2[[#This Row],[booking_status]]="confirmed",Table2[[#This Row],[booking_status]]="checked-out"),Table2[[#This Row],[room_rate_per_night]]*Table2[[#This Row],[Num_Nights]],0)</f>
        <v>135.81</v>
      </c>
      <c r="R1556" t="str" cm="1">
        <f t="array" ref="R1556">IFERROR(_xlfn.IFS(Table2[[#This Row],[booking_status]]="confirmed","Expected",Table2[[#This Row],[booking_status]]="checked-out","Actual"),"No Revenue")</f>
        <v>Expected</v>
      </c>
      <c r="S1556" s="4">
        <f>Table2[[#This Row],[Revenue_Amount]]/Table2[[#This Row],[Num_Nights]]</f>
        <v>135.81</v>
      </c>
    </row>
    <row r="1557" spans="1:19" hidden="1" x14ac:dyDescent="0.3">
      <c r="A1557">
        <v>1556</v>
      </c>
      <c r="B1557" t="s">
        <v>14</v>
      </c>
      <c r="C1557" s="9">
        <v>45078</v>
      </c>
      <c r="D1557" s="9">
        <v>45091</v>
      </c>
      <c r="E1557" s="10">
        <v>45056</v>
      </c>
      <c r="F1557" t="s">
        <v>54</v>
      </c>
      <c r="G1557">
        <v>312.45999999999998</v>
      </c>
      <c r="H1557">
        <v>2</v>
      </c>
      <c r="I1557">
        <v>0</v>
      </c>
      <c r="J1557" t="s">
        <v>35</v>
      </c>
      <c r="K1557" t="s">
        <v>99</v>
      </c>
      <c r="L1557" t="s">
        <v>56</v>
      </c>
      <c r="M1557" t="s">
        <v>36</v>
      </c>
      <c r="N1557" t="s">
        <v>45</v>
      </c>
      <c r="O1557">
        <f>Table2[[#This Row],[check_out_date]]-Table2[[#This Row],[check_in_date]]</f>
        <v>13</v>
      </c>
      <c r="P1557">
        <f>Table2[[#This Row],[num_adults]]+Table2[[#This Row],[num_children]]</f>
        <v>2</v>
      </c>
      <c r="Q1557" s="3">
        <f>IF(OR(Table2[[#This Row],[booking_status]]="confirmed",Table2[[#This Row],[booking_status]]="checked-out"),Table2[[#This Row],[room_rate_per_night]]*Table2[[#This Row],[Num_Nights]],0)</f>
        <v>4061.9799999999996</v>
      </c>
      <c r="R1557" t="str" cm="1">
        <f t="array" ref="R1557">IFERROR(_xlfn.IFS(Table2[[#This Row],[booking_status]]="confirmed","Expected",Table2[[#This Row],[booking_status]]="checked-out","Actual"),"No Revenue")</f>
        <v>Actual</v>
      </c>
      <c r="S1557" s="4">
        <f>Table2[[#This Row],[Revenue_Amount]]/Table2[[#This Row],[Num_Nights]]</f>
        <v>312.45999999999998</v>
      </c>
    </row>
    <row r="1558" spans="1:19" x14ac:dyDescent="0.3">
      <c r="A1558">
        <v>1557</v>
      </c>
      <c r="B1558" t="s">
        <v>37</v>
      </c>
      <c r="C1558" s="9">
        <v>45196</v>
      </c>
      <c r="D1558" s="9">
        <v>45201</v>
      </c>
      <c r="E1558" s="10">
        <v>45150</v>
      </c>
      <c r="F1558" t="s">
        <v>27</v>
      </c>
      <c r="G1558">
        <v>166.96</v>
      </c>
      <c r="H1558">
        <v>4</v>
      </c>
      <c r="I1558">
        <v>0</v>
      </c>
      <c r="J1558" t="s">
        <v>19</v>
      </c>
      <c r="K1558" t="s">
        <v>66</v>
      </c>
      <c r="L1558" t="s">
        <v>60</v>
      </c>
      <c r="M1558" t="s">
        <v>36</v>
      </c>
      <c r="N1558" t="s">
        <v>41</v>
      </c>
      <c r="O1558">
        <f>Table2[[#This Row],[check_out_date]]-Table2[[#This Row],[check_in_date]]</f>
        <v>5</v>
      </c>
      <c r="P1558">
        <f>Table2[[#This Row],[num_adults]]+Table2[[#This Row],[num_children]]</f>
        <v>4</v>
      </c>
      <c r="Q1558" s="3">
        <f>IF(OR(Table2[[#This Row],[booking_status]]="confirmed",Table2[[#This Row],[booking_status]]="checked-out"),Table2[[#This Row],[room_rate_per_night]]*Table2[[#This Row],[Num_Nights]],0)</f>
        <v>0</v>
      </c>
      <c r="R1558" t="str" cm="1">
        <f t="array" ref="R1558">IFERROR(_xlfn.IFS(Table2[[#This Row],[booking_status]]="confirmed","Expected",Table2[[#This Row],[booking_status]]="checked-out","Actual"),"No Revenue")</f>
        <v>No Revenue</v>
      </c>
      <c r="S1558" s="4">
        <f>Table2[[#This Row],[Revenue_Amount]]/Table2[[#This Row],[Num_Nights]]</f>
        <v>0</v>
      </c>
    </row>
    <row r="1559" spans="1:19" hidden="1" x14ac:dyDescent="0.3">
      <c r="A1559">
        <v>1558</v>
      </c>
      <c r="B1559" t="s">
        <v>37</v>
      </c>
      <c r="C1559" s="9">
        <v>45157</v>
      </c>
      <c r="D1559" s="9">
        <v>45165</v>
      </c>
      <c r="E1559" s="10">
        <v>45099</v>
      </c>
      <c r="F1559" t="s">
        <v>49</v>
      </c>
      <c r="G1559">
        <v>121.36</v>
      </c>
      <c r="H1559">
        <v>1</v>
      </c>
      <c r="I1559">
        <v>1</v>
      </c>
      <c r="J1559" t="s">
        <v>35</v>
      </c>
      <c r="K1559" t="s">
        <v>99</v>
      </c>
      <c r="L1559" t="s">
        <v>56</v>
      </c>
      <c r="M1559" t="s">
        <v>36</v>
      </c>
      <c r="N1559" t="s">
        <v>41</v>
      </c>
      <c r="O1559">
        <f>Table2[[#This Row],[check_out_date]]-Table2[[#This Row],[check_in_date]]</f>
        <v>8</v>
      </c>
      <c r="P1559">
        <f>Table2[[#This Row],[num_adults]]+Table2[[#This Row],[num_children]]</f>
        <v>2</v>
      </c>
      <c r="Q1559" s="3">
        <f>IF(OR(Table2[[#This Row],[booking_status]]="confirmed",Table2[[#This Row],[booking_status]]="checked-out"),Table2[[#This Row],[room_rate_per_night]]*Table2[[#This Row],[Num_Nights]],0)</f>
        <v>970.88</v>
      </c>
      <c r="R1559" t="str" cm="1">
        <f t="array" ref="R1559">IFERROR(_xlfn.IFS(Table2[[#This Row],[booking_status]]="confirmed","Expected",Table2[[#This Row],[booking_status]]="checked-out","Actual"),"No Revenue")</f>
        <v>Actual</v>
      </c>
      <c r="S1559" s="4">
        <f>Table2[[#This Row],[Revenue_Amount]]/Table2[[#This Row],[Num_Nights]]</f>
        <v>121.36</v>
      </c>
    </row>
    <row r="1560" spans="1:19" x14ac:dyDescent="0.3">
      <c r="A1560">
        <v>1559</v>
      </c>
      <c r="B1560" t="s">
        <v>50</v>
      </c>
      <c r="C1560" s="9">
        <v>44957</v>
      </c>
      <c r="D1560" s="9">
        <v>44959</v>
      </c>
      <c r="E1560" s="10">
        <v>44930</v>
      </c>
      <c r="F1560" t="s">
        <v>49</v>
      </c>
      <c r="G1560">
        <v>132.52000000000001</v>
      </c>
      <c r="H1560">
        <v>1</v>
      </c>
      <c r="I1560">
        <v>1</v>
      </c>
      <c r="J1560" t="s">
        <v>28</v>
      </c>
      <c r="K1560" t="s">
        <v>20</v>
      </c>
      <c r="L1560" t="s">
        <v>21</v>
      </c>
      <c r="M1560" t="s">
        <v>36</v>
      </c>
      <c r="N1560" t="s">
        <v>41</v>
      </c>
      <c r="O1560">
        <f>Table2[[#This Row],[check_out_date]]-Table2[[#This Row],[check_in_date]]</f>
        <v>2</v>
      </c>
      <c r="P1560">
        <f>Table2[[#This Row],[num_adults]]+Table2[[#This Row],[num_children]]</f>
        <v>2</v>
      </c>
      <c r="Q1560" s="3">
        <f>IF(OR(Table2[[#This Row],[booking_status]]="confirmed",Table2[[#This Row],[booking_status]]="checked-out"),Table2[[#This Row],[room_rate_per_night]]*Table2[[#This Row],[Num_Nights]],0)</f>
        <v>265.04000000000002</v>
      </c>
      <c r="R1560" t="str" cm="1">
        <f t="array" ref="R1560">IFERROR(_xlfn.IFS(Table2[[#This Row],[booking_status]]="confirmed","Expected",Table2[[#This Row],[booking_status]]="checked-out","Actual"),"No Revenue")</f>
        <v>Expected</v>
      </c>
      <c r="S1560" s="4">
        <f>Table2[[#This Row],[Revenue_Amount]]/Table2[[#This Row],[Num_Nights]]</f>
        <v>132.52000000000001</v>
      </c>
    </row>
    <row r="1561" spans="1:19" x14ac:dyDescent="0.3">
      <c r="A1561">
        <v>1560</v>
      </c>
      <c r="B1561" t="s">
        <v>50</v>
      </c>
      <c r="C1561" s="9">
        <v>45106</v>
      </c>
      <c r="D1561" s="9">
        <v>45115</v>
      </c>
      <c r="E1561" s="10">
        <v>45048</v>
      </c>
      <c r="F1561" t="s">
        <v>49</v>
      </c>
      <c r="G1561">
        <v>91.67</v>
      </c>
      <c r="H1561">
        <v>1</v>
      </c>
      <c r="I1561">
        <v>2</v>
      </c>
      <c r="J1561" t="s">
        <v>55</v>
      </c>
      <c r="K1561" t="s">
        <v>66</v>
      </c>
      <c r="L1561" t="s">
        <v>56</v>
      </c>
      <c r="M1561" t="s">
        <v>36</v>
      </c>
      <c r="N1561" t="s">
        <v>41</v>
      </c>
      <c r="O1561">
        <f>Table2[[#This Row],[check_out_date]]-Table2[[#This Row],[check_in_date]]</f>
        <v>9</v>
      </c>
      <c r="P1561">
        <f>Table2[[#This Row],[num_adults]]+Table2[[#This Row],[num_children]]</f>
        <v>3</v>
      </c>
      <c r="Q1561" s="3">
        <f>IF(OR(Table2[[#This Row],[booking_status]]="confirmed",Table2[[#This Row],[booking_status]]="checked-out"),Table2[[#This Row],[room_rate_per_night]]*Table2[[#This Row],[Num_Nights]],0)</f>
        <v>825.03</v>
      </c>
      <c r="R1561" t="str" cm="1">
        <f t="array" ref="R1561">IFERROR(_xlfn.IFS(Table2[[#This Row],[booking_status]]="confirmed","Expected",Table2[[#This Row],[booking_status]]="checked-out","Actual"),"No Revenue")</f>
        <v>Actual</v>
      </c>
      <c r="S1561" s="4">
        <f>Table2[[#This Row],[Revenue_Amount]]/Table2[[#This Row],[Num_Nights]]</f>
        <v>91.67</v>
      </c>
    </row>
    <row r="1562" spans="1:19" x14ac:dyDescent="0.3">
      <c r="A1562">
        <v>1561</v>
      </c>
      <c r="B1562" t="s">
        <v>31</v>
      </c>
      <c r="C1562" s="9">
        <v>45282</v>
      </c>
      <c r="D1562" s="9">
        <v>45287</v>
      </c>
      <c r="E1562" s="10">
        <v>45225</v>
      </c>
      <c r="F1562" t="s">
        <v>54</v>
      </c>
      <c r="G1562">
        <v>263.06</v>
      </c>
      <c r="H1562">
        <v>2</v>
      </c>
      <c r="I1562">
        <v>1</v>
      </c>
      <c r="J1562" t="s">
        <v>28</v>
      </c>
      <c r="K1562" t="s">
        <v>29</v>
      </c>
      <c r="L1562" t="s">
        <v>21</v>
      </c>
      <c r="M1562" t="s">
        <v>36</v>
      </c>
      <c r="N1562" t="s">
        <v>23</v>
      </c>
      <c r="O1562">
        <f>Table2[[#This Row],[check_out_date]]-Table2[[#This Row],[check_in_date]]</f>
        <v>5</v>
      </c>
      <c r="P1562">
        <f>Table2[[#This Row],[num_adults]]+Table2[[#This Row],[num_children]]</f>
        <v>3</v>
      </c>
      <c r="Q1562" s="3">
        <f>IF(OR(Table2[[#This Row],[booking_status]]="confirmed",Table2[[#This Row],[booking_status]]="checked-out"),Table2[[#This Row],[room_rate_per_night]]*Table2[[#This Row],[Num_Nights]],0)</f>
        <v>1315.3</v>
      </c>
      <c r="R1562" t="str" cm="1">
        <f t="array" ref="R1562">IFERROR(_xlfn.IFS(Table2[[#This Row],[booking_status]]="confirmed","Expected",Table2[[#This Row],[booking_status]]="checked-out","Actual"),"No Revenue")</f>
        <v>Expected</v>
      </c>
      <c r="S1562" s="4">
        <f>Table2[[#This Row],[Revenue_Amount]]/Table2[[#This Row],[Num_Nights]]</f>
        <v>263.06</v>
      </c>
    </row>
    <row r="1563" spans="1:19" x14ac:dyDescent="0.3">
      <c r="A1563">
        <v>1562</v>
      </c>
      <c r="B1563" t="s">
        <v>37</v>
      </c>
      <c r="C1563" s="9">
        <v>44946</v>
      </c>
      <c r="D1563" s="9">
        <v>44950</v>
      </c>
      <c r="E1563" s="10">
        <v>44885</v>
      </c>
      <c r="F1563" t="s">
        <v>49</v>
      </c>
      <c r="G1563">
        <v>107.02</v>
      </c>
      <c r="H1563">
        <v>2</v>
      </c>
      <c r="I1563">
        <v>0</v>
      </c>
      <c r="J1563" t="s">
        <v>28</v>
      </c>
      <c r="K1563" t="s">
        <v>99</v>
      </c>
      <c r="L1563" t="s">
        <v>56</v>
      </c>
      <c r="M1563" t="s">
        <v>22</v>
      </c>
      <c r="N1563" t="s">
        <v>41</v>
      </c>
      <c r="O1563">
        <f>Table2[[#This Row],[check_out_date]]-Table2[[#This Row],[check_in_date]]</f>
        <v>4</v>
      </c>
      <c r="P1563">
        <f>Table2[[#This Row],[num_adults]]+Table2[[#This Row],[num_children]]</f>
        <v>2</v>
      </c>
      <c r="Q1563" s="3">
        <f>IF(OR(Table2[[#This Row],[booking_status]]="confirmed",Table2[[#This Row],[booking_status]]="checked-out"),Table2[[#This Row],[room_rate_per_night]]*Table2[[#This Row],[Num_Nights]],0)</f>
        <v>428.08</v>
      </c>
      <c r="R1563" t="str" cm="1">
        <f t="array" ref="R1563">IFERROR(_xlfn.IFS(Table2[[#This Row],[booking_status]]="confirmed","Expected",Table2[[#This Row],[booking_status]]="checked-out","Actual"),"No Revenue")</f>
        <v>Actual</v>
      </c>
      <c r="S1563" s="4">
        <f>Table2[[#This Row],[Revenue_Amount]]/Table2[[#This Row],[Num_Nights]]</f>
        <v>107.02</v>
      </c>
    </row>
    <row r="1564" spans="1:19" x14ac:dyDescent="0.3">
      <c r="A1564">
        <v>1563</v>
      </c>
      <c r="B1564" t="s">
        <v>50</v>
      </c>
      <c r="C1564" s="9">
        <v>44951</v>
      </c>
      <c r="D1564" s="9">
        <v>44964</v>
      </c>
      <c r="E1564" s="10">
        <v>44899</v>
      </c>
      <c r="F1564" t="s">
        <v>49</v>
      </c>
      <c r="G1564">
        <v>160.02000000000001</v>
      </c>
      <c r="H1564">
        <v>1</v>
      </c>
      <c r="I1564">
        <v>0</v>
      </c>
      <c r="J1564" t="s">
        <v>28</v>
      </c>
      <c r="K1564" t="s">
        <v>44</v>
      </c>
      <c r="L1564" t="s">
        <v>21</v>
      </c>
      <c r="M1564" t="s">
        <v>36</v>
      </c>
      <c r="N1564" t="s">
        <v>23</v>
      </c>
      <c r="O1564">
        <f>Table2[[#This Row],[check_out_date]]-Table2[[#This Row],[check_in_date]]</f>
        <v>13</v>
      </c>
      <c r="P1564">
        <f>Table2[[#This Row],[num_adults]]+Table2[[#This Row],[num_children]]</f>
        <v>1</v>
      </c>
      <c r="Q1564" s="3">
        <f>IF(OR(Table2[[#This Row],[booking_status]]="confirmed",Table2[[#This Row],[booking_status]]="checked-out"),Table2[[#This Row],[room_rate_per_night]]*Table2[[#This Row],[Num_Nights]],0)</f>
        <v>2080.2600000000002</v>
      </c>
      <c r="R1564" t="str" cm="1">
        <f t="array" ref="R1564">IFERROR(_xlfn.IFS(Table2[[#This Row],[booking_status]]="confirmed","Expected",Table2[[#This Row],[booking_status]]="checked-out","Actual"),"No Revenue")</f>
        <v>Expected</v>
      </c>
      <c r="S1564" s="4">
        <f>Table2[[#This Row],[Revenue_Amount]]/Table2[[#This Row],[Num_Nights]]</f>
        <v>160.02000000000001</v>
      </c>
    </row>
    <row r="1565" spans="1:19" hidden="1" x14ac:dyDescent="0.3">
      <c r="A1565">
        <v>1564</v>
      </c>
      <c r="B1565" t="s">
        <v>37</v>
      </c>
      <c r="C1565" s="9">
        <v>45063</v>
      </c>
      <c r="D1565" s="9">
        <v>45072</v>
      </c>
      <c r="E1565" s="10">
        <v>45021</v>
      </c>
      <c r="F1565" t="s">
        <v>49</v>
      </c>
      <c r="G1565">
        <v>69.88</v>
      </c>
      <c r="H1565">
        <v>2</v>
      </c>
      <c r="I1565">
        <v>2</v>
      </c>
      <c r="J1565" t="s">
        <v>35</v>
      </c>
      <c r="K1565" t="s">
        <v>99</v>
      </c>
      <c r="L1565" t="s">
        <v>21</v>
      </c>
      <c r="M1565" t="s">
        <v>36</v>
      </c>
      <c r="N1565" t="s">
        <v>41</v>
      </c>
      <c r="O1565">
        <f>Table2[[#This Row],[check_out_date]]-Table2[[#This Row],[check_in_date]]</f>
        <v>9</v>
      </c>
      <c r="P1565">
        <f>Table2[[#This Row],[num_adults]]+Table2[[#This Row],[num_children]]</f>
        <v>4</v>
      </c>
      <c r="Q1565" s="3">
        <f>IF(OR(Table2[[#This Row],[booking_status]]="confirmed",Table2[[#This Row],[booking_status]]="checked-out"),Table2[[#This Row],[room_rate_per_night]]*Table2[[#This Row],[Num_Nights]],0)</f>
        <v>628.91999999999996</v>
      </c>
      <c r="R1565" t="str" cm="1">
        <f t="array" ref="R1565">IFERROR(_xlfn.IFS(Table2[[#This Row],[booking_status]]="confirmed","Expected",Table2[[#This Row],[booking_status]]="checked-out","Actual"),"No Revenue")</f>
        <v>Expected</v>
      </c>
      <c r="S1565" s="4">
        <f>Table2[[#This Row],[Revenue_Amount]]/Table2[[#This Row],[Num_Nights]]</f>
        <v>69.88</v>
      </c>
    </row>
    <row r="1566" spans="1:19" hidden="1" x14ac:dyDescent="0.3">
      <c r="A1566">
        <v>1565</v>
      </c>
      <c r="B1566" t="s">
        <v>14</v>
      </c>
      <c r="C1566" s="9">
        <v>45047</v>
      </c>
      <c r="D1566" s="9">
        <v>45058</v>
      </c>
      <c r="E1566" s="10">
        <v>45012</v>
      </c>
      <c r="F1566" t="s">
        <v>54</v>
      </c>
      <c r="G1566">
        <v>355.46</v>
      </c>
      <c r="H1566">
        <v>1</v>
      </c>
      <c r="I1566">
        <v>0</v>
      </c>
      <c r="J1566" t="s">
        <v>35</v>
      </c>
      <c r="K1566" t="s">
        <v>44</v>
      </c>
      <c r="L1566" t="s">
        <v>21</v>
      </c>
      <c r="M1566" t="s">
        <v>36</v>
      </c>
      <c r="N1566" t="s">
        <v>95</v>
      </c>
      <c r="O1566">
        <f>Table2[[#This Row],[check_out_date]]-Table2[[#This Row],[check_in_date]]</f>
        <v>11</v>
      </c>
      <c r="P1566">
        <f>Table2[[#This Row],[num_adults]]+Table2[[#This Row],[num_children]]</f>
        <v>1</v>
      </c>
      <c r="Q1566" s="3">
        <f>IF(OR(Table2[[#This Row],[booking_status]]="confirmed",Table2[[#This Row],[booking_status]]="checked-out"),Table2[[#This Row],[room_rate_per_night]]*Table2[[#This Row],[Num_Nights]],0)</f>
        <v>3910.06</v>
      </c>
      <c r="R1566" t="str" cm="1">
        <f t="array" ref="R1566">IFERROR(_xlfn.IFS(Table2[[#This Row],[booking_status]]="confirmed","Expected",Table2[[#This Row],[booking_status]]="checked-out","Actual"),"No Revenue")</f>
        <v>Expected</v>
      </c>
      <c r="S1566" s="4">
        <f>Table2[[#This Row],[Revenue_Amount]]/Table2[[#This Row],[Num_Nights]]</f>
        <v>355.46</v>
      </c>
    </row>
    <row r="1567" spans="1:19" hidden="1" x14ac:dyDescent="0.3">
      <c r="A1567">
        <v>1566</v>
      </c>
      <c r="B1567" t="s">
        <v>37</v>
      </c>
      <c r="C1567" s="9">
        <v>44946</v>
      </c>
      <c r="D1567" s="9">
        <v>44954</v>
      </c>
      <c r="E1567" s="10">
        <v>44923</v>
      </c>
      <c r="F1567" t="s">
        <v>49</v>
      </c>
      <c r="G1567">
        <v>129.71</v>
      </c>
      <c r="H1567">
        <v>1</v>
      </c>
      <c r="I1567">
        <v>0</v>
      </c>
      <c r="J1567" t="s">
        <v>35</v>
      </c>
      <c r="K1567" t="s">
        <v>66</v>
      </c>
      <c r="L1567" t="s">
        <v>21</v>
      </c>
      <c r="M1567" t="s">
        <v>36</v>
      </c>
      <c r="N1567" t="s">
        <v>23</v>
      </c>
      <c r="O1567">
        <f>Table2[[#This Row],[check_out_date]]-Table2[[#This Row],[check_in_date]]</f>
        <v>8</v>
      </c>
      <c r="P1567">
        <f>Table2[[#This Row],[num_adults]]+Table2[[#This Row],[num_children]]</f>
        <v>1</v>
      </c>
      <c r="Q1567" s="3">
        <f>IF(OR(Table2[[#This Row],[booking_status]]="confirmed",Table2[[#This Row],[booking_status]]="checked-out"),Table2[[#This Row],[room_rate_per_night]]*Table2[[#This Row],[Num_Nights]],0)</f>
        <v>1037.68</v>
      </c>
      <c r="R1567" t="str" cm="1">
        <f t="array" ref="R1567">IFERROR(_xlfn.IFS(Table2[[#This Row],[booking_status]]="confirmed","Expected",Table2[[#This Row],[booking_status]]="checked-out","Actual"),"No Revenue")</f>
        <v>Expected</v>
      </c>
      <c r="S1567" s="4">
        <f>Table2[[#This Row],[Revenue_Amount]]/Table2[[#This Row],[Num_Nights]]</f>
        <v>129.71</v>
      </c>
    </row>
    <row r="1568" spans="1:19" x14ac:dyDescent="0.3">
      <c r="A1568">
        <v>1567</v>
      </c>
      <c r="B1568" t="s">
        <v>50</v>
      </c>
      <c r="C1568" s="9">
        <v>45094</v>
      </c>
      <c r="D1568" s="9">
        <v>45101</v>
      </c>
      <c r="E1568" s="10">
        <v>45047</v>
      </c>
      <c r="F1568" t="s">
        <v>18</v>
      </c>
      <c r="G1568">
        <v>326.63</v>
      </c>
      <c r="H1568">
        <v>1</v>
      </c>
      <c r="I1568">
        <v>0</v>
      </c>
      <c r="J1568" t="s">
        <v>28</v>
      </c>
      <c r="K1568" t="s">
        <v>29</v>
      </c>
      <c r="L1568" t="s">
        <v>56</v>
      </c>
      <c r="M1568" t="s">
        <v>36</v>
      </c>
      <c r="N1568" t="s">
        <v>95</v>
      </c>
      <c r="O1568">
        <f>Table2[[#This Row],[check_out_date]]-Table2[[#This Row],[check_in_date]]</f>
        <v>7</v>
      </c>
      <c r="P1568">
        <f>Table2[[#This Row],[num_adults]]+Table2[[#This Row],[num_children]]</f>
        <v>1</v>
      </c>
      <c r="Q1568" s="3">
        <f>IF(OR(Table2[[#This Row],[booking_status]]="confirmed",Table2[[#This Row],[booking_status]]="checked-out"),Table2[[#This Row],[room_rate_per_night]]*Table2[[#This Row],[Num_Nights]],0)</f>
        <v>2286.41</v>
      </c>
      <c r="R1568" t="str" cm="1">
        <f t="array" ref="R1568">IFERROR(_xlfn.IFS(Table2[[#This Row],[booking_status]]="confirmed","Expected",Table2[[#This Row],[booking_status]]="checked-out","Actual"),"No Revenue")</f>
        <v>Actual</v>
      </c>
      <c r="S1568" s="4">
        <f>Table2[[#This Row],[Revenue_Amount]]/Table2[[#This Row],[Num_Nights]]</f>
        <v>326.63</v>
      </c>
    </row>
    <row r="1569" spans="1:19" x14ac:dyDescent="0.3">
      <c r="A1569">
        <v>1568</v>
      </c>
      <c r="B1569" t="s">
        <v>50</v>
      </c>
      <c r="C1569" s="9">
        <v>45082</v>
      </c>
      <c r="D1569" s="9">
        <v>45091</v>
      </c>
      <c r="E1569" s="10">
        <v>45072</v>
      </c>
      <c r="F1569" t="s">
        <v>54</v>
      </c>
      <c r="G1569">
        <v>399.38</v>
      </c>
      <c r="H1569">
        <v>2</v>
      </c>
      <c r="I1569">
        <v>2</v>
      </c>
      <c r="J1569" t="s">
        <v>19</v>
      </c>
      <c r="K1569" t="s">
        <v>99</v>
      </c>
      <c r="L1569" t="s">
        <v>70</v>
      </c>
      <c r="M1569" t="s">
        <v>36</v>
      </c>
      <c r="N1569" t="s">
        <v>41</v>
      </c>
      <c r="O1569">
        <f>Table2[[#This Row],[check_out_date]]-Table2[[#This Row],[check_in_date]]</f>
        <v>9</v>
      </c>
      <c r="P1569">
        <f>Table2[[#This Row],[num_adults]]+Table2[[#This Row],[num_children]]</f>
        <v>4</v>
      </c>
      <c r="Q1569" s="3">
        <f>IF(OR(Table2[[#This Row],[booking_status]]="confirmed",Table2[[#This Row],[booking_status]]="checked-out"),Table2[[#This Row],[room_rate_per_night]]*Table2[[#This Row],[Num_Nights]],0)</f>
        <v>0</v>
      </c>
      <c r="R1569" t="str" cm="1">
        <f t="array" ref="R1569">IFERROR(_xlfn.IFS(Table2[[#This Row],[booking_status]]="confirmed","Expected",Table2[[#This Row],[booking_status]]="checked-out","Actual"),"No Revenue")</f>
        <v>No Revenue</v>
      </c>
      <c r="S1569" s="4">
        <f>Table2[[#This Row],[Revenue_Amount]]/Table2[[#This Row],[Num_Nights]]</f>
        <v>0</v>
      </c>
    </row>
    <row r="1570" spans="1:19" hidden="1" x14ac:dyDescent="0.3">
      <c r="A1570">
        <v>1569</v>
      </c>
      <c r="B1570" t="s">
        <v>50</v>
      </c>
      <c r="C1570" s="9">
        <v>44939</v>
      </c>
      <c r="D1570" s="9">
        <v>44945</v>
      </c>
      <c r="E1570" s="10">
        <v>44887</v>
      </c>
      <c r="F1570" t="s">
        <v>49</v>
      </c>
      <c r="G1570">
        <v>84.71</v>
      </c>
      <c r="H1570">
        <v>2</v>
      </c>
      <c r="I1570">
        <v>0</v>
      </c>
      <c r="J1570" t="s">
        <v>35</v>
      </c>
      <c r="K1570" t="s">
        <v>99</v>
      </c>
      <c r="L1570" t="s">
        <v>21</v>
      </c>
      <c r="M1570" t="s">
        <v>22</v>
      </c>
      <c r="N1570" t="s">
        <v>41</v>
      </c>
      <c r="O1570">
        <f>Table2[[#This Row],[check_out_date]]-Table2[[#This Row],[check_in_date]]</f>
        <v>6</v>
      </c>
      <c r="P1570">
        <f>Table2[[#This Row],[num_adults]]+Table2[[#This Row],[num_children]]</f>
        <v>2</v>
      </c>
      <c r="Q1570" s="3">
        <f>IF(OR(Table2[[#This Row],[booking_status]]="confirmed",Table2[[#This Row],[booking_status]]="checked-out"),Table2[[#This Row],[room_rate_per_night]]*Table2[[#This Row],[Num_Nights]],0)</f>
        <v>508.26</v>
      </c>
      <c r="R1570" t="str" cm="1">
        <f t="array" ref="R1570">IFERROR(_xlfn.IFS(Table2[[#This Row],[booking_status]]="confirmed","Expected",Table2[[#This Row],[booking_status]]="checked-out","Actual"),"No Revenue")</f>
        <v>Expected</v>
      </c>
      <c r="S1570" s="4">
        <f>Table2[[#This Row],[Revenue_Amount]]/Table2[[#This Row],[Num_Nights]]</f>
        <v>84.71</v>
      </c>
    </row>
    <row r="1571" spans="1:19" hidden="1" x14ac:dyDescent="0.3">
      <c r="A1571">
        <v>1570</v>
      </c>
      <c r="B1571" t="s">
        <v>14</v>
      </c>
      <c r="C1571" s="9">
        <v>45151</v>
      </c>
      <c r="D1571" s="9">
        <v>45162</v>
      </c>
      <c r="E1571" s="10">
        <v>45138</v>
      </c>
      <c r="F1571" t="s">
        <v>49</v>
      </c>
      <c r="G1571">
        <v>89.19</v>
      </c>
      <c r="H1571">
        <v>1</v>
      </c>
      <c r="I1571">
        <v>0</v>
      </c>
      <c r="J1571" t="s">
        <v>35</v>
      </c>
      <c r="K1571" t="s">
        <v>44</v>
      </c>
      <c r="L1571" t="s">
        <v>21</v>
      </c>
      <c r="M1571" t="s">
        <v>22</v>
      </c>
      <c r="N1571" t="s">
        <v>41</v>
      </c>
      <c r="O1571">
        <f>Table2[[#This Row],[check_out_date]]-Table2[[#This Row],[check_in_date]]</f>
        <v>11</v>
      </c>
      <c r="P1571">
        <f>Table2[[#This Row],[num_adults]]+Table2[[#This Row],[num_children]]</f>
        <v>1</v>
      </c>
      <c r="Q1571" s="3">
        <f>IF(OR(Table2[[#This Row],[booking_status]]="confirmed",Table2[[#This Row],[booking_status]]="checked-out"),Table2[[#This Row],[room_rate_per_night]]*Table2[[#This Row],[Num_Nights]],0)</f>
        <v>981.08999999999992</v>
      </c>
      <c r="R1571" t="str" cm="1">
        <f t="array" ref="R1571">IFERROR(_xlfn.IFS(Table2[[#This Row],[booking_status]]="confirmed","Expected",Table2[[#This Row],[booking_status]]="checked-out","Actual"),"No Revenue")</f>
        <v>Expected</v>
      </c>
      <c r="S1571" s="4">
        <f>Table2[[#This Row],[Revenue_Amount]]/Table2[[#This Row],[Num_Nights]]</f>
        <v>89.19</v>
      </c>
    </row>
    <row r="1572" spans="1:19" x14ac:dyDescent="0.3">
      <c r="A1572">
        <v>1571</v>
      </c>
      <c r="B1572" t="s">
        <v>14</v>
      </c>
      <c r="C1572" s="9">
        <v>45157</v>
      </c>
      <c r="D1572" s="9">
        <v>45168</v>
      </c>
      <c r="E1572" s="10">
        <v>45093</v>
      </c>
      <c r="F1572" t="s">
        <v>27</v>
      </c>
      <c r="G1572">
        <v>166.35</v>
      </c>
      <c r="H1572">
        <v>3</v>
      </c>
      <c r="I1572">
        <v>1</v>
      </c>
      <c r="J1572" t="s">
        <v>28</v>
      </c>
      <c r="K1572" t="s">
        <v>66</v>
      </c>
      <c r="L1572" t="s">
        <v>56</v>
      </c>
      <c r="M1572" t="s">
        <v>36</v>
      </c>
      <c r="N1572" t="s">
        <v>45</v>
      </c>
      <c r="O1572">
        <f>Table2[[#This Row],[check_out_date]]-Table2[[#This Row],[check_in_date]]</f>
        <v>11</v>
      </c>
      <c r="P1572">
        <f>Table2[[#This Row],[num_adults]]+Table2[[#This Row],[num_children]]</f>
        <v>4</v>
      </c>
      <c r="Q1572" s="3">
        <f>IF(OR(Table2[[#This Row],[booking_status]]="confirmed",Table2[[#This Row],[booking_status]]="checked-out"),Table2[[#This Row],[room_rate_per_night]]*Table2[[#This Row],[Num_Nights]],0)</f>
        <v>1829.85</v>
      </c>
      <c r="R1572" t="str" cm="1">
        <f t="array" ref="R1572">IFERROR(_xlfn.IFS(Table2[[#This Row],[booking_status]]="confirmed","Expected",Table2[[#This Row],[booking_status]]="checked-out","Actual"),"No Revenue")</f>
        <v>Actual</v>
      </c>
      <c r="S1572" s="4">
        <f>Table2[[#This Row],[Revenue_Amount]]/Table2[[#This Row],[Num_Nights]]</f>
        <v>166.35</v>
      </c>
    </row>
    <row r="1573" spans="1:19" x14ac:dyDescent="0.3">
      <c r="A1573">
        <v>1572</v>
      </c>
      <c r="B1573" t="s">
        <v>14</v>
      </c>
      <c r="C1573" s="9">
        <v>45063</v>
      </c>
      <c r="D1573" s="9">
        <v>45068</v>
      </c>
      <c r="E1573" s="10">
        <v>45036</v>
      </c>
      <c r="F1573" t="s">
        <v>27</v>
      </c>
      <c r="G1573">
        <v>170.29</v>
      </c>
      <c r="H1573">
        <v>1</v>
      </c>
      <c r="I1573">
        <v>0</v>
      </c>
      <c r="J1573" t="s">
        <v>28</v>
      </c>
      <c r="K1573" t="s">
        <v>99</v>
      </c>
      <c r="L1573" t="s">
        <v>21</v>
      </c>
      <c r="M1573" t="s">
        <v>36</v>
      </c>
      <c r="N1573" t="s">
        <v>45</v>
      </c>
      <c r="O1573">
        <f>Table2[[#This Row],[check_out_date]]-Table2[[#This Row],[check_in_date]]</f>
        <v>5</v>
      </c>
      <c r="P1573">
        <f>Table2[[#This Row],[num_adults]]+Table2[[#This Row],[num_children]]</f>
        <v>1</v>
      </c>
      <c r="Q1573" s="3">
        <f>IF(OR(Table2[[#This Row],[booking_status]]="confirmed",Table2[[#This Row],[booking_status]]="checked-out"),Table2[[#This Row],[room_rate_per_night]]*Table2[[#This Row],[Num_Nights]],0)</f>
        <v>851.44999999999993</v>
      </c>
      <c r="R1573" t="str" cm="1">
        <f t="array" ref="R1573">IFERROR(_xlfn.IFS(Table2[[#This Row],[booking_status]]="confirmed","Expected",Table2[[#This Row],[booking_status]]="checked-out","Actual"),"No Revenue")</f>
        <v>Expected</v>
      </c>
      <c r="S1573" s="4">
        <f>Table2[[#This Row],[Revenue_Amount]]/Table2[[#This Row],[Num_Nights]]</f>
        <v>170.29</v>
      </c>
    </row>
    <row r="1574" spans="1:19" x14ac:dyDescent="0.3">
      <c r="A1574">
        <v>1573</v>
      </c>
      <c r="B1574" t="s">
        <v>14</v>
      </c>
      <c r="C1574" s="9">
        <v>45287</v>
      </c>
      <c r="D1574" s="9">
        <v>45291</v>
      </c>
      <c r="E1574" s="10">
        <v>45271</v>
      </c>
      <c r="F1574" t="s">
        <v>54</v>
      </c>
      <c r="G1574">
        <v>387.88</v>
      </c>
      <c r="H1574">
        <v>1</v>
      </c>
      <c r="I1574">
        <v>0</v>
      </c>
      <c r="J1574" t="s">
        <v>28</v>
      </c>
      <c r="K1574" t="s">
        <v>20</v>
      </c>
      <c r="L1574" t="s">
        <v>56</v>
      </c>
      <c r="M1574" t="s">
        <v>36</v>
      </c>
      <c r="N1574" t="s">
        <v>41</v>
      </c>
      <c r="O1574">
        <f>Table2[[#This Row],[check_out_date]]-Table2[[#This Row],[check_in_date]]</f>
        <v>4</v>
      </c>
      <c r="P1574">
        <f>Table2[[#This Row],[num_adults]]+Table2[[#This Row],[num_children]]</f>
        <v>1</v>
      </c>
      <c r="Q1574" s="3">
        <f>IF(OR(Table2[[#This Row],[booking_status]]="confirmed",Table2[[#This Row],[booking_status]]="checked-out"),Table2[[#This Row],[room_rate_per_night]]*Table2[[#This Row],[Num_Nights]],0)</f>
        <v>1551.52</v>
      </c>
      <c r="R1574" t="str" cm="1">
        <f t="array" ref="R1574">IFERROR(_xlfn.IFS(Table2[[#This Row],[booking_status]]="confirmed","Expected",Table2[[#This Row],[booking_status]]="checked-out","Actual"),"No Revenue")</f>
        <v>Actual</v>
      </c>
      <c r="S1574" s="4">
        <f>Table2[[#This Row],[Revenue_Amount]]/Table2[[#This Row],[Num_Nights]]</f>
        <v>387.88</v>
      </c>
    </row>
    <row r="1575" spans="1:19" x14ac:dyDescent="0.3">
      <c r="A1575">
        <v>1574</v>
      </c>
      <c r="B1575" t="s">
        <v>37</v>
      </c>
      <c r="C1575" s="9">
        <v>45283</v>
      </c>
      <c r="D1575" s="9">
        <v>45287</v>
      </c>
      <c r="E1575" s="10">
        <v>45255</v>
      </c>
      <c r="F1575" t="s">
        <v>54</v>
      </c>
      <c r="G1575">
        <v>368.16</v>
      </c>
      <c r="H1575">
        <v>2</v>
      </c>
      <c r="I1575">
        <v>0</v>
      </c>
      <c r="J1575" t="s">
        <v>28</v>
      </c>
      <c r="K1575" t="s">
        <v>66</v>
      </c>
      <c r="L1575" t="s">
        <v>56</v>
      </c>
      <c r="M1575" t="s">
        <v>36</v>
      </c>
      <c r="N1575" t="s">
        <v>41</v>
      </c>
      <c r="O1575">
        <f>Table2[[#This Row],[check_out_date]]-Table2[[#This Row],[check_in_date]]</f>
        <v>4</v>
      </c>
      <c r="P1575">
        <f>Table2[[#This Row],[num_adults]]+Table2[[#This Row],[num_children]]</f>
        <v>2</v>
      </c>
      <c r="Q1575" s="3">
        <f>IF(OR(Table2[[#This Row],[booking_status]]="confirmed",Table2[[#This Row],[booking_status]]="checked-out"),Table2[[#This Row],[room_rate_per_night]]*Table2[[#This Row],[Num_Nights]],0)</f>
        <v>1472.64</v>
      </c>
      <c r="R1575" t="str" cm="1">
        <f t="array" ref="R1575">IFERROR(_xlfn.IFS(Table2[[#This Row],[booking_status]]="confirmed","Expected",Table2[[#This Row],[booking_status]]="checked-out","Actual"),"No Revenue")</f>
        <v>Actual</v>
      </c>
      <c r="S1575" s="4">
        <f>Table2[[#This Row],[Revenue_Amount]]/Table2[[#This Row],[Num_Nights]]</f>
        <v>368.16</v>
      </c>
    </row>
    <row r="1576" spans="1:19" x14ac:dyDescent="0.3">
      <c r="A1576">
        <v>1575</v>
      </c>
      <c r="B1576" t="s">
        <v>31</v>
      </c>
      <c r="C1576" s="9">
        <v>44964</v>
      </c>
      <c r="D1576" s="9">
        <v>44970</v>
      </c>
      <c r="E1576" s="10">
        <v>44933</v>
      </c>
      <c r="F1576" t="s">
        <v>49</v>
      </c>
      <c r="G1576">
        <v>94.04</v>
      </c>
      <c r="H1576">
        <v>2</v>
      </c>
      <c r="I1576">
        <v>0</v>
      </c>
      <c r="J1576" t="s">
        <v>55</v>
      </c>
      <c r="K1576" t="s">
        <v>44</v>
      </c>
      <c r="L1576" t="s">
        <v>21</v>
      </c>
      <c r="M1576" t="s">
        <v>36</v>
      </c>
      <c r="N1576" t="s">
        <v>23</v>
      </c>
      <c r="O1576">
        <f>Table2[[#This Row],[check_out_date]]-Table2[[#This Row],[check_in_date]]</f>
        <v>6</v>
      </c>
      <c r="P1576">
        <f>Table2[[#This Row],[num_adults]]+Table2[[#This Row],[num_children]]</f>
        <v>2</v>
      </c>
      <c r="Q1576" s="3">
        <f>IF(OR(Table2[[#This Row],[booking_status]]="confirmed",Table2[[#This Row],[booking_status]]="checked-out"),Table2[[#This Row],[room_rate_per_night]]*Table2[[#This Row],[Num_Nights]],0)</f>
        <v>564.24</v>
      </c>
      <c r="R1576" t="str" cm="1">
        <f t="array" ref="R1576">IFERROR(_xlfn.IFS(Table2[[#This Row],[booking_status]]="confirmed","Expected",Table2[[#This Row],[booking_status]]="checked-out","Actual"),"No Revenue")</f>
        <v>Expected</v>
      </c>
      <c r="S1576" s="4">
        <f>Table2[[#This Row],[Revenue_Amount]]/Table2[[#This Row],[Num_Nights]]</f>
        <v>94.04</v>
      </c>
    </row>
    <row r="1577" spans="1:19" x14ac:dyDescent="0.3">
      <c r="A1577">
        <v>1576</v>
      </c>
      <c r="B1577" t="s">
        <v>14</v>
      </c>
      <c r="C1577" s="9">
        <v>45040</v>
      </c>
      <c r="D1577" s="9">
        <v>45051</v>
      </c>
      <c r="E1577" s="10">
        <v>44990</v>
      </c>
      <c r="F1577" t="s">
        <v>49</v>
      </c>
      <c r="G1577">
        <v>60.79</v>
      </c>
      <c r="H1577">
        <v>2</v>
      </c>
      <c r="I1577">
        <v>1</v>
      </c>
      <c r="J1577" t="s">
        <v>28</v>
      </c>
      <c r="K1577" t="s">
        <v>44</v>
      </c>
      <c r="L1577" t="s">
        <v>21</v>
      </c>
      <c r="M1577" t="s">
        <v>36</v>
      </c>
      <c r="N1577" t="s">
        <v>41</v>
      </c>
      <c r="O1577">
        <f>Table2[[#This Row],[check_out_date]]-Table2[[#This Row],[check_in_date]]</f>
        <v>11</v>
      </c>
      <c r="P1577">
        <f>Table2[[#This Row],[num_adults]]+Table2[[#This Row],[num_children]]</f>
        <v>3</v>
      </c>
      <c r="Q1577" s="3">
        <f>IF(OR(Table2[[#This Row],[booking_status]]="confirmed",Table2[[#This Row],[booking_status]]="checked-out"),Table2[[#This Row],[room_rate_per_night]]*Table2[[#This Row],[Num_Nights]],0)</f>
        <v>668.68999999999994</v>
      </c>
      <c r="R1577" t="str" cm="1">
        <f t="array" ref="R1577">IFERROR(_xlfn.IFS(Table2[[#This Row],[booking_status]]="confirmed","Expected",Table2[[#This Row],[booking_status]]="checked-out","Actual"),"No Revenue")</f>
        <v>Expected</v>
      </c>
      <c r="S1577" s="4">
        <f>Table2[[#This Row],[Revenue_Amount]]/Table2[[#This Row],[Num_Nights]]</f>
        <v>60.789999999999992</v>
      </c>
    </row>
    <row r="1578" spans="1:19" hidden="1" x14ac:dyDescent="0.3">
      <c r="A1578">
        <v>1577</v>
      </c>
      <c r="B1578" t="s">
        <v>37</v>
      </c>
      <c r="C1578" s="9">
        <v>45123</v>
      </c>
      <c r="D1578" s="9">
        <v>45127</v>
      </c>
      <c r="E1578" s="10">
        <v>45040</v>
      </c>
      <c r="F1578" t="s">
        <v>27</v>
      </c>
      <c r="G1578">
        <v>142.02000000000001</v>
      </c>
      <c r="H1578">
        <v>4</v>
      </c>
      <c r="I1578">
        <v>0</v>
      </c>
      <c r="J1578" t="s">
        <v>35</v>
      </c>
      <c r="K1578" t="s">
        <v>44</v>
      </c>
      <c r="L1578" t="s">
        <v>56</v>
      </c>
      <c r="M1578" t="s">
        <v>36</v>
      </c>
      <c r="N1578" t="s">
        <v>41</v>
      </c>
      <c r="O1578">
        <f>Table2[[#This Row],[check_out_date]]-Table2[[#This Row],[check_in_date]]</f>
        <v>4</v>
      </c>
      <c r="P1578">
        <f>Table2[[#This Row],[num_adults]]+Table2[[#This Row],[num_children]]</f>
        <v>4</v>
      </c>
      <c r="Q1578" s="3">
        <f>IF(OR(Table2[[#This Row],[booking_status]]="confirmed",Table2[[#This Row],[booking_status]]="checked-out"),Table2[[#This Row],[room_rate_per_night]]*Table2[[#This Row],[Num_Nights]],0)</f>
        <v>568.08000000000004</v>
      </c>
      <c r="R1578" t="str" cm="1">
        <f t="array" ref="R1578">IFERROR(_xlfn.IFS(Table2[[#This Row],[booking_status]]="confirmed","Expected",Table2[[#This Row],[booking_status]]="checked-out","Actual"),"No Revenue")</f>
        <v>Actual</v>
      </c>
      <c r="S1578" s="4">
        <f>Table2[[#This Row],[Revenue_Amount]]/Table2[[#This Row],[Num_Nights]]</f>
        <v>142.02000000000001</v>
      </c>
    </row>
    <row r="1579" spans="1:19" x14ac:dyDescent="0.3">
      <c r="A1579">
        <v>1578</v>
      </c>
      <c r="B1579" t="s">
        <v>31</v>
      </c>
      <c r="C1579" s="9">
        <v>45287</v>
      </c>
      <c r="D1579" s="9">
        <v>45299</v>
      </c>
      <c r="E1579" s="10">
        <v>45282</v>
      </c>
      <c r="F1579" t="s">
        <v>27</v>
      </c>
      <c r="G1579">
        <v>100.67</v>
      </c>
      <c r="H1579">
        <v>1</v>
      </c>
      <c r="I1579">
        <v>0</v>
      </c>
      <c r="J1579" t="s">
        <v>19</v>
      </c>
      <c r="K1579" t="s">
        <v>20</v>
      </c>
      <c r="L1579" t="s">
        <v>21</v>
      </c>
      <c r="M1579" t="s">
        <v>36</v>
      </c>
      <c r="N1579" t="s">
        <v>41</v>
      </c>
      <c r="O1579">
        <f>Table2[[#This Row],[check_out_date]]-Table2[[#This Row],[check_in_date]]</f>
        <v>12</v>
      </c>
      <c r="P1579">
        <f>Table2[[#This Row],[num_adults]]+Table2[[#This Row],[num_children]]</f>
        <v>1</v>
      </c>
      <c r="Q1579" s="3">
        <f>IF(OR(Table2[[#This Row],[booking_status]]="confirmed",Table2[[#This Row],[booking_status]]="checked-out"),Table2[[#This Row],[room_rate_per_night]]*Table2[[#This Row],[Num_Nights]],0)</f>
        <v>1208.04</v>
      </c>
      <c r="R1579" t="str" cm="1">
        <f t="array" ref="R1579">IFERROR(_xlfn.IFS(Table2[[#This Row],[booking_status]]="confirmed","Expected",Table2[[#This Row],[booking_status]]="checked-out","Actual"),"No Revenue")</f>
        <v>Expected</v>
      </c>
      <c r="S1579" s="4">
        <f>Table2[[#This Row],[Revenue_Amount]]/Table2[[#This Row],[Num_Nights]]</f>
        <v>100.67</v>
      </c>
    </row>
    <row r="1580" spans="1:19" x14ac:dyDescent="0.3">
      <c r="A1580">
        <v>1579</v>
      </c>
      <c r="B1580" t="s">
        <v>31</v>
      </c>
      <c r="C1580" s="9">
        <v>45126</v>
      </c>
      <c r="D1580" s="9">
        <v>45131</v>
      </c>
      <c r="E1580" s="10">
        <v>45106</v>
      </c>
      <c r="F1580" t="s">
        <v>18</v>
      </c>
      <c r="G1580">
        <v>135.79</v>
      </c>
      <c r="H1580">
        <v>1</v>
      </c>
      <c r="I1580">
        <v>2</v>
      </c>
      <c r="J1580" t="s">
        <v>19</v>
      </c>
      <c r="K1580" t="s">
        <v>20</v>
      </c>
      <c r="L1580" t="s">
        <v>56</v>
      </c>
      <c r="M1580" t="s">
        <v>36</v>
      </c>
      <c r="N1580" t="s">
        <v>30</v>
      </c>
      <c r="O1580">
        <f>Table2[[#This Row],[check_out_date]]-Table2[[#This Row],[check_in_date]]</f>
        <v>5</v>
      </c>
      <c r="P1580">
        <f>Table2[[#This Row],[num_adults]]+Table2[[#This Row],[num_children]]</f>
        <v>3</v>
      </c>
      <c r="Q1580" s="3">
        <f>IF(OR(Table2[[#This Row],[booking_status]]="confirmed",Table2[[#This Row],[booking_status]]="checked-out"),Table2[[#This Row],[room_rate_per_night]]*Table2[[#This Row],[Num_Nights]],0)</f>
        <v>678.94999999999993</v>
      </c>
      <c r="R1580" t="str" cm="1">
        <f t="array" ref="R1580">IFERROR(_xlfn.IFS(Table2[[#This Row],[booking_status]]="confirmed","Expected",Table2[[#This Row],[booking_status]]="checked-out","Actual"),"No Revenue")</f>
        <v>Actual</v>
      </c>
      <c r="S1580" s="4">
        <f>Table2[[#This Row],[Revenue_Amount]]/Table2[[#This Row],[Num_Nights]]</f>
        <v>135.79</v>
      </c>
    </row>
    <row r="1581" spans="1:19" x14ac:dyDescent="0.3">
      <c r="A1581">
        <v>1580</v>
      </c>
      <c r="B1581" t="s">
        <v>50</v>
      </c>
      <c r="C1581" s="9">
        <v>45154</v>
      </c>
      <c r="D1581" s="9">
        <v>45158</v>
      </c>
      <c r="E1581" s="10">
        <v>45114</v>
      </c>
      <c r="F1581" t="s">
        <v>49</v>
      </c>
      <c r="G1581">
        <v>82.72</v>
      </c>
      <c r="H1581">
        <v>2</v>
      </c>
      <c r="I1581">
        <v>0</v>
      </c>
      <c r="J1581" t="s">
        <v>28</v>
      </c>
      <c r="K1581" t="s">
        <v>29</v>
      </c>
      <c r="L1581" t="s">
        <v>70</v>
      </c>
      <c r="M1581" t="s">
        <v>36</v>
      </c>
      <c r="N1581" t="s">
        <v>41</v>
      </c>
      <c r="O1581">
        <f>Table2[[#This Row],[check_out_date]]-Table2[[#This Row],[check_in_date]]</f>
        <v>4</v>
      </c>
      <c r="P1581">
        <f>Table2[[#This Row],[num_adults]]+Table2[[#This Row],[num_children]]</f>
        <v>2</v>
      </c>
      <c r="Q1581" s="3">
        <f>IF(OR(Table2[[#This Row],[booking_status]]="confirmed",Table2[[#This Row],[booking_status]]="checked-out"),Table2[[#This Row],[room_rate_per_night]]*Table2[[#This Row],[Num_Nights]],0)</f>
        <v>0</v>
      </c>
      <c r="R1581" t="str" cm="1">
        <f t="array" ref="R1581">IFERROR(_xlfn.IFS(Table2[[#This Row],[booking_status]]="confirmed","Expected",Table2[[#This Row],[booking_status]]="checked-out","Actual"),"No Revenue")</f>
        <v>No Revenue</v>
      </c>
      <c r="S1581" s="4">
        <f>Table2[[#This Row],[Revenue_Amount]]/Table2[[#This Row],[Num_Nights]]</f>
        <v>0</v>
      </c>
    </row>
    <row r="1582" spans="1:19" x14ac:dyDescent="0.3">
      <c r="A1582">
        <v>1581</v>
      </c>
      <c r="B1582" t="s">
        <v>37</v>
      </c>
      <c r="C1582" s="9">
        <v>44945</v>
      </c>
      <c r="D1582" s="9">
        <v>44948</v>
      </c>
      <c r="E1582" s="10">
        <v>44897</v>
      </c>
      <c r="F1582" t="s">
        <v>49</v>
      </c>
      <c r="G1582">
        <v>95.85</v>
      </c>
      <c r="H1582">
        <v>2</v>
      </c>
      <c r="I1582">
        <v>2</v>
      </c>
      <c r="J1582" t="s">
        <v>55</v>
      </c>
      <c r="K1582" t="s">
        <v>20</v>
      </c>
      <c r="L1582" t="s">
        <v>60</v>
      </c>
      <c r="M1582" t="s">
        <v>36</v>
      </c>
      <c r="N1582" t="s">
        <v>41</v>
      </c>
      <c r="O1582">
        <f>Table2[[#This Row],[check_out_date]]-Table2[[#This Row],[check_in_date]]</f>
        <v>3</v>
      </c>
      <c r="P1582">
        <f>Table2[[#This Row],[num_adults]]+Table2[[#This Row],[num_children]]</f>
        <v>4</v>
      </c>
      <c r="Q1582" s="3">
        <f>IF(OR(Table2[[#This Row],[booking_status]]="confirmed",Table2[[#This Row],[booking_status]]="checked-out"),Table2[[#This Row],[room_rate_per_night]]*Table2[[#This Row],[Num_Nights]],0)</f>
        <v>0</v>
      </c>
      <c r="R1582" t="str" cm="1">
        <f t="array" ref="R1582">IFERROR(_xlfn.IFS(Table2[[#This Row],[booking_status]]="confirmed","Expected",Table2[[#This Row],[booking_status]]="checked-out","Actual"),"No Revenue")</f>
        <v>No Revenue</v>
      </c>
      <c r="S1582" s="4">
        <f>Table2[[#This Row],[Revenue_Amount]]/Table2[[#This Row],[Num_Nights]]</f>
        <v>0</v>
      </c>
    </row>
    <row r="1583" spans="1:19" x14ac:dyDescent="0.3">
      <c r="A1583">
        <v>1582</v>
      </c>
      <c r="B1583" t="s">
        <v>31</v>
      </c>
      <c r="C1583" s="9">
        <v>45084</v>
      </c>
      <c r="D1583" s="9">
        <v>45087</v>
      </c>
      <c r="E1583" s="10">
        <v>45066</v>
      </c>
      <c r="F1583" t="s">
        <v>54</v>
      </c>
      <c r="G1583">
        <v>289.27999999999997</v>
      </c>
      <c r="H1583">
        <v>3</v>
      </c>
      <c r="I1583">
        <v>0</v>
      </c>
      <c r="J1583" t="s">
        <v>55</v>
      </c>
      <c r="K1583" t="s">
        <v>66</v>
      </c>
      <c r="L1583" t="s">
        <v>21</v>
      </c>
      <c r="M1583" t="s">
        <v>22</v>
      </c>
      <c r="N1583" t="s">
        <v>23</v>
      </c>
      <c r="O1583">
        <f>Table2[[#This Row],[check_out_date]]-Table2[[#This Row],[check_in_date]]</f>
        <v>3</v>
      </c>
      <c r="P1583">
        <f>Table2[[#This Row],[num_adults]]+Table2[[#This Row],[num_children]]</f>
        <v>3</v>
      </c>
      <c r="Q1583" s="3">
        <f>IF(OR(Table2[[#This Row],[booking_status]]="confirmed",Table2[[#This Row],[booking_status]]="checked-out"),Table2[[#This Row],[room_rate_per_night]]*Table2[[#This Row],[Num_Nights]],0)</f>
        <v>867.83999999999992</v>
      </c>
      <c r="R1583" t="str" cm="1">
        <f t="array" ref="R1583">IFERROR(_xlfn.IFS(Table2[[#This Row],[booking_status]]="confirmed","Expected",Table2[[#This Row],[booking_status]]="checked-out","Actual"),"No Revenue")</f>
        <v>Expected</v>
      </c>
      <c r="S1583" s="4">
        <f>Table2[[#This Row],[Revenue_Amount]]/Table2[[#This Row],[Num_Nights]]</f>
        <v>289.27999999999997</v>
      </c>
    </row>
    <row r="1584" spans="1:19" x14ac:dyDescent="0.3">
      <c r="A1584">
        <v>1583</v>
      </c>
      <c r="B1584" t="s">
        <v>37</v>
      </c>
      <c r="C1584" s="9">
        <v>45135</v>
      </c>
      <c r="D1584" s="9">
        <v>45138</v>
      </c>
      <c r="E1584" s="10">
        <v>45125</v>
      </c>
      <c r="F1584" t="s">
        <v>54</v>
      </c>
      <c r="G1584">
        <v>521.54</v>
      </c>
      <c r="H1584">
        <v>2</v>
      </c>
      <c r="I1584">
        <v>0</v>
      </c>
      <c r="J1584" t="s">
        <v>28</v>
      </c>
      <c r="K1584" t="s">
        <v>44</v>
      </c>
      <c r="L1584" t="s">
        <v>21</v>
      </c>
      <c r="M1584" t="s">
        <v>36</v>
      </c>
      <c r="N1584" t="s">
        <v>41</v>
      </c>
      <c r="O1584">
        <f>Table2[[#This Row],[check_out_date]]-Table2[[#This Row],[check_in_date]]</f>
        <v>3</v>
      </c>
      <c r="P1584">
        <f>Table2[[#This Row],[num_adults]]+Table2[[#This Row],[num_children]]</f>
        <v>2</v>
      </c>
      <c r="Q1584" s="3">
        <f>IF(OR(Table2[[#This Row],[booking_status]]="confirmed",Table2[[#This Row],[booking_status]]="checked-out"),Table2[[#This Row],[room_rate_per_night]]*Table2[[#This Row],[Num_Nights]],0)</f>
        <v>1564.62</v>
      </c>
      <c r="R1584" t="str" cm="1">
        <f t="array" ref="R1584">IFERROR(_xlfn.IFS(Table2[[#This Row],[booking_status]]="confirmed","Expected",Table2[[#This Row],[booking_status]]="checked-out","Actual"),"No Revenue")</f>
        <v>Expected</v>
      </c>
      <c r="S1584" s="4">
        <f>Table2[[#This Row],[Revenue_Amount]]/Table2[[#This Row],[Num_Nights]]</f>
        <v>521.54</v>
      </c>
    </row>
    <row r="1585" spans="1:19" x14ac:dyDescent="0.3">
      <c r="A1585">
        <v>1584</v>
      </c>
      <c r="B1585" t="s">
        <v>37</v>
      </c>
      <c r="C1585" s="9">
        <v>45278</v>
      </c>
      <c r="D1585" s="9">
        <v>45290</v>
      </c>
      <c r="E1585" s="10">
        <v>45221</v>
      </c>
      <c r="F1585" t="s">
        <v>27</v>
      </c>
      <c r="G1585">
        <v>139.72999999999999</v>
      </c>
      <c r="H1585">
        <v>2</v>
      </c>
      <c r="I1585">
        <v>2</v>
      </c>
      <c r="J1585" t="s">
        <v>55</v>
      </c>
      <c r="K1585" t="s">
        <v>20</v>
      </c>
      <c r="L1585" t="s">
        <v>21</v>
      </c>
      <c r="M1585" t="s">
        <v>36</v>
      </c>
      <c r="N1585" t="s">
        <v>30</v>
      </c>
      <c r="O1585">
        <f>Table2[[#This Row],[check_out_date]]-Table2[[#This Row],[check_in_date]]</f>
        <v>12</v>
      </c>
      <c r="P1585">
        <f>Table2[[#This Row],[num_adults]]+Table2[[#This Row],[num_children]]</f>
        <v>4</v>
      </c>
      <c r="Q1585" s="3">
        <f>IF(OR(Table2[[#This Row],[booking_status]]="confirmed",Table2[[#This Row],[booking_status]]="checked-out"),Table2[[#This Row],[room_rate_per_night]]*Table2[[#This Row],[Num_Nights]],0)</f>
        <v>1676.7599999999998</v>
      </c>
      <c r="R1585" t="str" cm="1">
        <f t="array" ref="R1585">IFERROR(_xlfn.IFS(Table2[[#This Row],[booking_status]]="confirmed","Expected",Table2[[#This Row],[booking_status]]="checked-out","Actual"),"No Revenue")</f>
        <v>Expected</v>
      </c>
      <c r="S1585" s="4">
        <f>Table2[[#This Row],[Revenue_Amount]]/Table2[[#This Row],[Num_Nights]]</f>
        <v>139.72999999999999</v>
      </c>
    </row>
    <row r="1586" spans="1:19" x14ac:dyDescent="0.3">
      <c r="A1586">
        <v>1585</v>
      </c>
      <c r="B1586" t="s">
        <v>37</v>
      </c>
      <c r="C1586" s="9">
        <v>44953</v>
      </c>
      <c r="D1586" s="9">
        <v>44961</v>
      </c>
      <c r="E1586" s="10">
        <v>44945</v>
      </c>
      <c r="F1586" t="s">
        <v>49</v>
      </c>
      <c r="G1586">
        <v>112.84</v>
      </c>
      <c r="H1586">
        <v>1</v>
      </c>
      <c r="I1586">
        <v>1</v>
      </c>
      <c r="J1586" t="s">
        <v>28</v>
      </c>
      <c r="K1586" t="s">
        <v>29</v>
      </c>
      <c r="L1586" t="s">
        <v>21</v>
      </c>
      <c r="M1586" t="s">
        <v>36</v>
      </c>
      <c r="N1586" t="s">
        <v>23</v>
      </c>
      <c r="O1586">
        <f>Table2[[#This Row],[check_out_date]]-Table2[[#This Row],[check_in_date]]</f>
        <v>8</v>
      </c>
      <c r="P1586">
        <f>Table2[[#This Row],[num_adults]]+Table2[[#This Row],[num_children]]</f>
        <v>2</v>
      </c>
      <c r="Q1586" s="3">
        <f>IF(OR(Table2[[#This Row],[booking_status]]="confirmed",Table2[[#This Row],[booking_status]]="checked-out"),Table2[[#This Row],[room_rate_per_night]]*Table2[[#This Row],[Num_Nights]],0)</f>
        <v>902.72</v>
      </c>
      <c r="R1586" t="str" cm="1">
        <f t="array" ref="R1586">IFERROR(_xlfn.IFS(Table2[[#This Row],[booking_status]]="confirmed","Expected",Table2[[#This Row],[booking_status]]="checked-out","Actual"),"No Revenue")</f>
        <v>Expected</v>
      </c>
      <c r="S1586" s="4">
        <f>Table2[[#This Row],[Revenue_Amount]]/Table2[[#This Row],[Num_Nights]]</f>
        <v>112.84</v>
      </c>
    </row>
    <row r="1587" spans="1:19" x14ac:dyDescent="0.3">
      <c r="A1587">
        <v>1586</v>
      </c>
      <c r="B1587" t="s">
        <v>50</v>
      </c>
      <c r="C1587" s="9">
        <v>45177</v>
      </c>
      <c r="D1587" s="9">
        <v>45179</v>
      </c>
      <c r="E1587" s="10">
        <v>45141</v>
      </c>
      <c r="F1587" t="s">
        <v>49</v>
      </c>
      <c r="G1587">
        <v>122.76</v>
      </c>
      <c r="H1587">
        <v>2</v>
      </c>
      <c r="I1587">
        <v>0</v>
      </c>
      <c r="J1587" t="s">
        <v>28</v>
      </c>
      <c r="K1587" t="s">
        <v>99</v>
      </c>
      <c r="L1587" t="s">
        <v>56</v>
      </c>
      <c r="M1587" t="s">
        <v>36</v>
      </c>
      <c r="N1587" t="s">
        <v>23</v>
      </c>
      <c r="O1587">
        <f>Table2[[#This Row],[check_out_date]]-Table2[[#This Row],[check_in_date]]</f>
        <v>2</v>
      </c>
      <c r="P1587">
        <f>Table2[[#This Row],[num_adults]]+Table2[[#This Row],[num_children]]</f>
        <v>2</v>
      </c>
      <c r="Q1587" s="3">
        <f>IF(OR(Table2[[#This Row],[booking_status]]="confirmed",Table2[[#This Row],[booking_status]]="checked-out"),Table2[[#This Row],[room_rate_per_night]]*Table2[[#This Row],[Num_Nights]],0)</f>
        <v>245.52</v>
      </c>
      <c r="R1587" t="str" cm="1">
        <f t="array" ref="R1587">IFERROR(_xlfn.IFS(Table2[[#This Row],[booking_status]]="confirmed","Expected",Table2[[#This Row],[booking_status]]="checked-out","Actual"),"No Revenue")</f>
        <v>Actual</v>
      </c>
      <c r="S1587" s="4">
        <f>Table2[[#This Row],[Revenue_Amount]]/Table2[[#This Row],[Num_Nights]]</f>
        <v>122.76</v>
      </c>
    </row>
    <row r="1588" spans="1:19" x14ac:dyDescent="0.3">
      <c r="A1588">
        <v>1587</v>
      </c>
      <c r="B1588" t="s">
        <v>37</v>
      </c>
      <c r="C1588" s="9">
        <v>45056</v>
      </c>
      <c r="D1588" s="9">
        <v>45059</v>
      </c>
      <c r="E1588" s="10">
        <v>45046</v>
      </c>
      <c r="F1588" t="s">
        <v>54</v>
      </c>
      <c r="G1588">
        <v>353.27</v>
      </c>
      <c r="H1588">
        <v>4</v>
      </c>
      <c r="I1588">
        <v>1</v>
      </c>
      <c r="J1588" t="s">
        <v>28</v>
      </c>
      <c r="K1588" t="s">
        <v>20</v>
      </c>
      <c r="L1588" t="s">
        <v>56</v>
      </c>
      <c r="M1588" t="s">
        <v>22</v>
      </c>
      <c r="N1588" t="s">
        <v>41</v>
      </c>
      <c r="O1588">
        <f>Table2[[#This Row],[check_out_date]]-Table2[[#This Row],[check_in_date]]</f>
        <v>3</v>
      </c>
      <c r="P1588">
        <f>Table2[[#This Row],[num_adults]]+Table2[[#This Row],[num_children]]</f>
        <v>5</v>
      </c>
      <c r="Q1588" s="3">
        <f>IF(OR(Table2[[#This Row],[booking_status]]="confirmed",Table2[[#This Row],[booking_status]]="checked-out"),Table2[[#This Row],[room_rate_per_night]]*Table2[[#This Row],[Num_Nights]],0)</f>
        <v>1059.81</v>
      </c>
      <c r="R1588" t="str" cm="1">
        <f t="array" ref="R1588">IFERROR(_xlfn.IFS(Table2[[#This Row],[booking_status]]="confirmed","Expected",Table2[[#This Row],[booking_status]]="checked-out","Actual"),"No Revenue")</f>
        <v>Actual</v>
      </c>
      <c r="S1588" s="4">
        <f>Table2[[#This Row],[Revenue_Amount]]/Table2[[#This Row],[Num_Nights]]</f>
        <v>353.27</v>
      </c>
    </row>
    <row r="1589" spans="1:19" x14ac:dyDescent="0.3">
      <c r="A1589">
        <v>1588</v>
      </c>
      <c r="B1589" t="s">
        <v>37</v>
      </c>
      <c r="C1589" s="9">
        <v>45071</v>
      </c>
      <c r="D1589" s="9">
        <v>45082</v>
      </c>
      <c r="E1589" s="10">
        <v>45059</v>
      </c>
      <c r="F1589" t="s">
        <v>49</v>
      </c>
      <c r="G1589">
        <v>98.93</v>
      </c>
      <c r="H1589">
        <v>3</v>
      </c>
      <c r="I1589">
        <v>0</v>
      </c>
      <c r="J1589" t="s">
        <v>94</v>
      </c>
      <c r="K1589" t="s">
        <v>66</v>
      </c>
      <c r="L1589" t="s">
        <v>60</v>
      </c>
      <c r="M1589" t="s">
        <v>36</v>
      </c>
      <c r="N1589" t="s">
        <v>41</v>
      </c>
      <c r="O1589">
        <f>Table2[[#This Row],[check_out_date]]-Table2[[#This Row],[check_in_date]]</f>
        <v>11</v>
      </c>
      <c r="P1589">
        <f>Table2[[#This Row],[num_adults]]+Table2[[#This Row],[num_children]]</f>
        <v>3</v>
      </c>
      <c r="Q1589" s="3">
        <f>IF(OR(Table2[[#This Row],[booking_status]]="confirmed",Table2[[#This Row],[booking_status]]="checked-out"),Table2[[#This Row],[room_rate_per_night]]*Table2[[#This Row],[Num_Nights]],0)</f>
        <v>0</v>
      </c>
      <c r="R1589" t="str" cm="1">
        <f t="array" ref="R1589">IFERROR(_xlfn.IFS(Table2[[#This Row],[booking_status]]="confirmed","Expected",Table2[[#This Row],[booking_status]]="checked-out","Actual"),"No Revenue")</f>
        <v>No Revenue</v>
      </c>
      <c r="S1589" s="4">
        <f>Table2[[#This Row],[Revenue_Amount]]/Table2[[#This Row],[Num_Nights]]</f>
        <v>0</v>
      </c>
    </row>
    <row r="1590" spans="1:19" x14ac:dyDescent="0.3">
      <c r="A1590">
        <v>1589</v>
      </c>
      <c r="B1590" t="s">
        <v>14</v>
      </c>
      <c r="C1590" s="9">
        <v>45095</v>
      </c>
      <c r="D1590" s="9">
        <v>45099</v>
      </c>
      <c r="E1590" s="10">
        <v>45092</v>
      </c>
      <c r="F1590" t="s">
        <v>27</v>
      </c>
      <c r="G1590">
        <v>130.41999999999999</v>
      </c>
      <c r="H1590">
        <v>4</v>
      </c>
      <c r="I1590">
        <v>0</v>
      </c>
      <c r="J1590" t="s">
        <v>94</v>
      </c>
      <c r="K1590" t="s">
        <v>44</v>
      </c>
      <c r="L1590" t="s">
        <v>21</v>
      </c>
      <c r="M1590" t="s">
        <v>22</v>
      </c>
      <c r="N1590" t="s">
        <v>41</v>
      </c>
      <c r="O1590">
        <f>Table2[[#This Row],[check_out_date]]-Table2[[#This Row],[check_in_date]]</f>
        <v>4</v>
      </c>
      <c r="P1590">
        <f>Table2[[#This Row],[num_adults]]+Table2[[#This Row],[num_children]]</f>
        <v>4</v>
      </c>
      <c r="Q1590" s="3">
        <f>IF(OR(Table2[[#This Row],[booking_status]]="confirmed",Table2[[#This Row],[booking_status]]="checked-out"),Table2[[#This Row],[room_rate_per_night]]*Table2[[#This Row],[Num_Nights]],0)</f>
        <v>521.67999999999995</v>
      </c>
      <c r="R1590" t="str" cm="1">
        <f t="array" ref="R1590">IFERROR(_xlfn.IFS(Table2[[#This Row],[booking_status]]="confirmed","Expected",Table2[[#This Row],[booking_status]]="checked-out","Actual"),"No Revenue")</f>
        <v>Expected</v>
      </c>
      <c r="S1590" s="4">
        <f>Table2[[#This Row],[Revenue_Amount]]/Table2[[#This Row],[Num_Nights]]</f>
        <v>130.41999999999999</v>
      </c>
    </row>
    <row r="1591" spans="1:19" x14ac:dyDescent="0.3">
      <c r="A1591">
        <v>1590</v>
      </c>
      <c r="B1591" t="s">
        <v>50</v>
      </c>
      <c r="C1591" s="9">
        <v>45174</v>
      </c>
      <c r="D1591" s="9">
        <v>45184</v>
      </c>
      <c r="E1591" s="10">
        <v>45160</v>
      </c>
      <c r="F1591" t="s">
        <v>49</v>
      </c>
      <c r="G1591">
        <v>155.35</v>
      </c>
      <c r="H1591">
        <v>2</v>
      </c>
      <c r="I1591">
        <v>0</v>
      </c>
      <c r="J1591" t="s">
        <v>28</v>
      </c>
      <c r="K1591" t="s">
        <v>29</v>
      </c>
      <c r="L1591" t="s">
        <v>21</v>
      </c>
      <c r="M1591" t="s">
        <v>36</v>
      </c>
      <c r="N1591" t="s">
        <v>30</v>
      </c>
      <c r="O1591">
        <f>Table2[[#This Row],[check_out_date]]-Table2[[#This Row],[check_in_date]]</f>
        <v>10</v>
      </c>
      <c r="P1591">
        <f>Table2[[#This Row],[num_adults]]+Table2[[#This Row],[num_children]]</f>
        <v>2</v>
      </c>
      <c r="Q1591" s="3">
        <f>IF(OR(Table2[[#This Row],[booking_status]]="confirmed",Table2[[#This Row],[booking_status]]="checked-out"),Table2[[#This Row],[room_rate_per_night]]*Table2[[#This Row],[Num_Nights]],0)</f>
        <v>1553.5</v>
      </c>
      <c r="R1591" t="str" cm="1">
        <f t="array" ref="R1591">IFERROR(_xlfn.IFS(Table2[[#This Row],[booking_status]]="confirmed","Expected",Table2[[#This Row],[booking_status]]="checked-out","Actual"),"No Revenue")</f>
        <v>Expected</v>
      </c>
      <c r="S1591" s="4">
        <f>Table2[[#This Row],[Revenue_Amount]]/Table2[[#This Row],[Num_Nights]]</f>
        <v>155.35</v>
      </c>
    </row>
    <row r="1592" spans="1:19" x14ac:dyDescent="0.3">
      <c r="A1592">
        <v>1591</v>
      </c>
      <c r="B1592" t="s">
        <v>37</v>
      </c>
      <c r="C1592" s="9">
        <v>45109</v>
      </c>
      <c r="D1592" s="9">
        <v>45111</v>
      </c>
      <c r="E1592" s="10">
        <v>45073</v>
      </c>
      <c r="F1592" t="s">
        <v>27</v>
      </c>
      <c r="G1592">
        <v>178.67</v>
      </c>
      <c r="H1592">
        <v>2</v>
      </c>
      <c r="I1592">
        <v>1</v>
      </c>
      <c r="J1592" t="s">
        <v>94</v>
      </c>
      <c r="K1592" t="s">
        <v>66</v>
      </c>
      <c r="L1592" t="s">
        <v>56</v>
      </c>
      <c r="M1592" t="s">
        <v>22</v>
      </c>
      <c r="N1592" t="s">
        <v>41</v>
      </c>
      <c r="O1592">
        <f>Table2[[#This Row],[check_out_date]]-Table2[[#This Row],[check_in_date]]</f>
        <v>2</v>
      </c>
      <c r="P1592">
        <f>Table2[[#This Row],[num_adults]]+Table2[[#This Row],[num_children]]</f>
        <v>3</v>
      </c>
      <c r="Q1592" s="3">
        <f>IF(OR(Table2[[#This Row],[booking_status]]="confirmed",Table2[[#This Row],[booking_status]]="checked-out"),Table2[[#This Row],[room_rate_per_night]]*Table2[[#This Row],[Num_Nights]],0)</f>
        <v>357.34</v>
      </c>
      <c r="R1592" t="str" cm="1">
        <f t="array" ref="R1592">IFERROR(_xlfn.IFS(Table2[[#This Row],[booking_status]]="confirmed","Expected",Table2[[#This Row],[booking_status]]="checked-out","Actual"),"No Revenue")</f>
        <v>Actual</v>
      </c>
      <c r="S1592" s="4">
        <f>Table2[[#This Row],[Revenue_Amount]]/Table2[[#This Row],[Num_Nights]]</f>
        <v>178.67</v>
      </c>
    </row>
    <row r="1593" spans="1:19" x14ac:dyDescent="0.3">
      <c r="A1593">
        <v>1592</v>
      </c>
      <c r="B1593" t="s">
        <v>37</v>
      </c>
      <c r="C1593" s="9">
        <v>45235</v>
      </c>
      <c r="D1593" s="9">
        <v>45239</v>
      </c>
      <c r="E1593" s="10">
        <v>45182</v>
      </c>
      <c r="F1593" t="s">
        <v>49</v>
      </c>
      <c r="G1593">
        <v>91.19</v>
      </c>
      <c r="H1593">
        <v>1</v>
      </c>
      <c r="I1593">
        <v>0</v>
      </c>
      <c r="J1593" t="s">
        <v>28</v>
      </c>
      <c r="K1593" t="s">
        <v>29</v>
      </c>
      <c r="L1593" t="s">
        <v>21</v>
      </c>
      <c r="M1593" t="s">
        <v>36</v>
      </c>
      <c r="N1593" t="s">
        <v>41</v>
      </c>
      <c r="O1593">
        <f>Table2[[#This Row],[check_out_date]]-Table2[[#This Row],[check_in_date]]</f>
        <v>4</v>
      </c>
      <c r="P1593">
        <f>Table2[[#This Row],[num_adults]]+Table2[[#This Row],[num_children]]</f>
        <v>1</v>
      </c>
      <c r="Q1593" s="3">
        <f>IF(OR(Table2[[#This Row],[booking_status]]="confirmed",Table2[[#This Row],[booking_status]]="checked-out"),Table2[[#This Row],[room_rate_per_night]]*Table2[[#This Row],[Num_Nights]],0)</f>
        <v>364.76</v>
      </c>
      <c r="R1593" t="str" cm="1">
        <f t="array" ref="R1593">IFERROR(_xlfn.IFS(Table2[[#This Row],[booking_status]]="confirmed","Expected",Table2[[#This Row],[booking_status]]="checked-out","Actual"),"No Revenue")</f>
        <v>Expected</v>
      </c>
      <c r="S1593" s="4">
        <f>Table2[[#This Row],[Revenue_Amount]]/Table2[[#This Row],[Num_Nights]]</f>
        <v>91.19</v>
      </c>
    </row>
    <row r="1594" spans="1:19" x14ac:dyDescent="0.3">
      <c r="A1594">
        <v>1593</v>
      </c>
      <c r="B1594" t="s">
        <v>14</v>
      </c>
      <c r="C1594" s="9">
        <v>45140</v>
      </c>
      <c r="D1594" s="9">
        <v>45145</v>
      </c>
      <c r="E1594" s="10">
        <v>45122</v>
      </c>
      <c r="F1594" t="s">
        <v>49</v>
      </c>
      <c r="G1594">
        <v>81.95</v>
      </c>
      <c r="H1594">
        <v>2</v>
      </c>
      <c r="I1594">
        <v>0</v>
      </c>
      <c r="J1594" t="s">
        <v>28</v>
      </c>
      <c r="K1594" t="s">
        <v>29</v>
      </c>
      <c r="L1594" t="s">
        <v>70</v>
      </c>
      <c r="M1594" t="s">
        <v>36</v>
      </c>
      <c r="N1594" t="s">
        <v>41</v>
      </c>
      <c r="O1594">
        <f>Table2[[#This Row],[check_out_date]]-Table2[[#This Row],[check_in_date]]</f>
        <v>5</v>
      </c>
      <c r="P1594">
        <f>Table2[[#This Row],[num_adults]]+Table2[[#This Row],[num_children]]</f>
        <v>2</v>
      </c>
      <c r="Q1594" s="3">
        <f>IF(OR(Table2[[#This Row],[booking_status]]="confirmed",Table2[[#This Row],[booking_status]]="checked-out"),Table2[[#This Row],[room_rate_per_night]]*Table2[[#This Row],[Num_Nights]],0)</f>
        <v>0</v>
      </c>
      <c r="R1594" t="str" cm="1">
        <f t="array" ref="R1594">IFERROR(_xlfn.IFS(Table2[[#This Row],[booking_status]]="confirmed","Expected",Table2[[#This Row],[booking_status]]="checked-out","Actual"),"No Revenue")</f>
        <v>No Revenue</v>
      </c>
      <c r="S1594" s="4">
        <f>Table2[[#This Row],[Revenue_Amount]]/Table2[[#This Row],[Num_Nights]]</f>
        <v>0</v>
      </c>
    </row>
    <row r="1595" spans="1:19" x14ac:dyDescent="0.3">
      <c r="A1595">
        <v>1594</v>
      </c>
      <c r="B1595" t="s">
        <v>14</v>
      </c>
      <c r="C1595" s="9">
        <v>45100</v>
      </c>
      <c r="D1595" s="9">
        <v>45102</v>
      </c>
      <c r="E1595" s="10">
        <v>45028</v>
      </c>
      <c r="F1595" t="s">
        <v>54</v>
      </c>
      <c r="G1595">
        <v>455.94</v>
      </c>
      <c r="H1595">
        <v>1</v>
      </c>
      <c r="I1595">
        <v>1</v>
      </c>
      <c r="J1595" t="s">
        <v>28</v>
      </c>
      <c r="K1595" t="s">
        <v>20</v>
      </c>
      <c r="L1595" t="s">
        <v>56</v>
      </c>
      <c r="M1595" t="s">
        <v>36</v>
      </c>
      <c r="N1595" t="s">
        <v>23</v>
      </c>
      <c r="O1595">
        <f>Table2[[#This Row],[check_out_date]]-Table2[[#This Row],[check_in_date]]</f>
        <v>2</v>
      </c>
      <c r="P1595">
        <f>Table2[[#This Row],[num_adults]]+Table2[[#This Row],[num_children]]</f>
        <v>2</v>
      </c>
      <c r="Q1595" s="3">
        <f>IF(OR(Table2[[#This Row],[booking_status]]="confirmed",Table2[[#This Row],[booking_status]]="checked-out"),Table2[[#This Row],[room_rate_per_night]]*Table2[[#This Row],[Num_Nights]],0)</f>
        <v>911.88</v>
      </c>
      <c r="R1595" t="str" cm="1">
        <f t="array" ref="R1595">IFERROR(_xlfn.IFS(Table2[[#This Row],[booking_status]]="confirmed","Expected",Table2[[#This Row],[booking_status]]="checked-out","Actual"),"No Revenue")</f>
        <v>Actual</v>
      </c>
      <c r="S1595" s="4">
        <f>Table2[[#This Row],[Revenue_Amount]]/Table2[[#This Row],[Num_Nights]]</f>
        <v>455.94</v>
      </c>
    </row>
    <row r="1596" spans="1:19" x14ac:dyDescent="0.3">
      <c r="A1596">
        <v>1595</v>
      </c>
      <c r="B1596" t="s">
        <v>50</v>
      </c>
      <c r="C1596" s="9">
        <v>45121</v>
      </c>
      <c r="D1596" s="9">
        <v>45126</v>
      </c>
      <c r="E1596" s="10">
        <v>45061</v>
      </c>
      <c r="F1596" t="s">
        <v>54</v>
      </c>
      <c r="G1596">
        <v>364.55</v>
      </c>
      <c r="H1596">
        <v>2</v>
      </c>
      <c r="I1596">
        <v>0</v>
      </c>
      <c r="J1596" t="s">
        <v>94</v>
      </c>
      <c r="K1596" t="s">
        <v>44</v>
      </c>
      <c r="L1596" t="s">
        <v>21</v>
      </c>
      <c r="M1596" t="s">
        <v>22</v>
      </c>
      <c r="N1596" t="s">
        <v>41</v>
      </c>
      <c r="O1596">
        <f>Table2[[#This Row],[check_out_date]]-Table2[[#This Row],[check_in_date]]</f>
        <v>5</v>
      </c>
      <c r="P1596">
        <f>Table2[[#This Row],[num_adults]]+Table2[[#This Row],[num_children]]</f>
        <v>2</v>
      </c>
      <c r="Q1596" s="3">
        <f>IF(OR(Table2[[#This Row],[booking_status]]="confirmed",Table2[[#This Row],[booking_status]]="checked-out"),Table2[[#This Row],[room_rate_per_night]]*Table2[[#This Row],[Num_Nights]],0)</f>
        <v>1822.75</v>
      </c>
      <c r="R1596" t="str" cm="1">
        <f t="array" ref="R1596">IFERROR(_xlfn.IFS(Table2[[#This Row],[booking_status]]="confirmed","Expected",Table2[[#This Row],[booking_status]]="checked-out","Actual"),"No Revenue")</f>
        <v>Expected</v>
      </c>
      <c r="S1596" s="4">
        <f>Table2[[#This Row],[Revenue_Amount]]/Table2[[#This Row],[Num_Nights]]</f>
        <v>364.55</v>
      </c>
    </row>
    <row r="1597" spans="1:19" x14ac:dyDescent="0.3">
      <c r="A1597">
        <v>1596</v>
      </c>
      <c r="B1597" t="s">
        <v>31</v>
      </c>
      <c r="C1597" s="9">
        <v>44950</v>
      </c>
      <c r="D1597" s="9">
        <v>44957</v>
      </c>
      <c r="E1597" s="10">
        <v>44927</v>
      </c>
      <c r="F1597" t="s">
        <v>49</v>
      </c>
      <c r="G1597">
        <v>77.56</v>
      </c>
      <c r="H1597">
        <v>3</v>
      </c>
      <c r="I1597">
        <v>2</v>
      </c>
      <c r="J1597" t="s">
        <v>28</v>
      </c>
      <c r="K1597" t="s">
        <v>29</v>
      </c>
      <c r="L1597" t="s">
        <v>21</v>
      </c>
      <c r="M1597" t="s">
        <v>22</v>
      </c>
      <c r="N1597" t="s">
        <v>95</v>
      </c>
      <c r="O1597">
        <f>Table2[[#This Row],[check_out_date]]-Table2[[#This Row],[check_in_date]]</f>
        <v>7</v>
      </c>
      <c r="P1597">
        <f>Table2[[#This Row],[num_adults]]+Table2[[#This Row],[num_children]]</f>
        <v>5</v>
      </c>
      <c r="Q1597" s="3">
        <f>IF(OR(Table2[[#This Row],[booking_status]]="confirmed",Table2[[#This Row],[booking_status]]="checked-out"),Table2[[#This Row],[room_rate_per_night]]*Table2[[#This Row],[Num_Nights]],0)</f>
        <v>542.92000000000007</v>
      </c>
      <c r="R1597" t="str" cm="1">
        <f t="array" ref="R1597">IFERROR(_xlfn.IFS(Table2[[#This Row],[booking_status]]="confirmed","Expected",Table2[[#This Row],[booking_status]]="checked-out","Actual"),"No Revenue")</f>
        <v>Expected</v>
      </c>
      <c r="S1597" s="4">
        <f>Table2[[#This Row],[Revenue_Amount]]/Table2[[#This Row],[Num_Nights]]</f>
        <v>77.560000000000016</v>
      </c>
    </row>
    <row r="1598" spans="1:19" x14ac:dyDescent="0.3">
      <c r="A1598">
        <v>1597</v>
      </c>
      <c r="B1598" t="s">
        <v>50</v>
      </c>
      <c r="C1598" s="9">
        <v>44934</v>
      </c>
      <c r="D1598" s="9">
        <v>44938</v>
      </c>
      <c r="E1598" s="10">
        <v>44928</v>
      </c>
      <c r="F1598" t="s">
        <v>18</v>
      </c>
      <c r="G1598">
        <v>257.69</v>
      </c>
      <c r="H1598">
        <v>1</v>
      </c>
      <c r="I1598">
        <v>0</v>
      </c>
      <c r="J1598" t="s">
        <v>55</v>
      </c>
      <c r="K1598" t="s">
        <v>29</v>
      </c>
      <c r="L1598" t="s">
        <v>21</v>
      </c>
      <c r="M1598" t="s">
        <v>22</v>
      </c>
      <c r="N1598" t="s">
        <v>41</v>
      </c>
      <c r="O1598">
        <f>Table2[[#This Row],[check_out_date]]-Table2[[#This Row],[check_in_date]]</f>
        <v>4</v>
      </c>
      <c r="P1598">
        <f>Table2[[#This Row],[num_adults]]+Table2[[#This Row],[num_children]]</f>
        <v>1</v>
      </c>
      <c r="Q1598" s="3">
        <f>IF(OR(Table2[[#This Row],[booking_status]]="confirmed",Table2[[#This Row],[booking_status]]="checked-out"),Table2[[#This Row],[room_rate_per_night]]*Table2[[#This Row],[Num_Nights]],0)</f>
        <v>1030.76</v>
      </c>
      <c r="R1598" t="str" cm="1">
        <f t="array" ref="R1598">IFERROR(_xlfn.IFS(Table2[[#This Row],[booking_status]]="confirmed","Expected",Table2[[#This Row],[booking_status]]="checked-out","Actual"),"No Revenue")</f>
        <v>Expected</v>
      </c>
      <c r="S1598" s="4">
        <f>Table2[[#This Row],[Revenue_Amount]]/Table2[[#This Row],[Num_Nights]]</f>
        <v>257.69</v>
      </c>
    </row>
    <row r="1599" spans="1:19" x14ac:dyDescent="0.3">
      <c r="A1599">
        <v>1598</v>
      </c>
      <c r="B1599" t="s">
        <v>37</v>
      </c>
      <c r="C1599" s="9">
        <v>44985</v>
      </c>
      <c r="D1599" s="9">
        <v>44987</v>
      </c>
      <c r="E1599" s="10">
        <v>44971</v>
      </c>
      <c r="F1599" t="s">
        <v>54</v>
      </c>
      <c r="G1599">
        <v>303.02999999999997</v>
      </c>
      <c r="H1599">
        <v>2</v>
      </c>
      <c r="I1599">
        <v>1</v>
      </c>
      <c r="J1599" t="s">
        <v>28</v>
      </c>
      <c r="K1599" t="s">
        <v>99</v>
      </c>
      <c r="L1599" t="s">
        <v>21</v>
      </c>
      <c r="M1599" t="s">
        <v>36</v>
      </c>
      <c r="N1599" t="s">
        <v>41</v>
      </c>
      <c r="O1599">
        <f>Table2[[#This Row],[check_out_date]]-Table2[[#This Row],[check_in_date]]</f>
        <v>2</v>
      </c>
      <c r="P1599">
        <f>Table2[[#This Row],[num_adults]]+Table2[[#This Row],[num_children]]</f>
        <v>3</v>
      </c>
      <c r="Q1599" s="3">
        <f>IF(OR(Table2[[#This Row],[booking_status]]="confirmed",Table2[[#This Row],[booking_status]]="checked-out"),Table2[[#This Row],[room_rate_per_night]]*Table2[[#This Row],[Num_Nights]],0)</f>
        <v>606.05999999999995</v>
      </c>
      <c r="R1599" t="str" cm="1">
        <f t="array" ref="R1599">IFERROR(_xlfn.IFS(Table2[[#This Row],[booking_status]]="confirmed","Expected",Table2[[#This Row],[booking_status]]="checked-out","Actual"),"No Revenue")</f>
        <v>Expected</v>
      </c>
      <c r="S1599" s="4">
        <f>Table2[[#This Row],[Revenue_Amount]]/Table2[[#This Row],[Num_Nights]]</f>
        <v>303.02999999999997</v>
      </c>
    </row>
    <row r="1600" spans="1:19" hidden="1" x14ac:dyDescent="0.3">
      <c r="A1600">
        <v>1599</v>
      </c>
      <c r="B1600" t="s">
        <v>50</v>
      </c>
      <c r="C1600" s="9">
        <v>45016</v>
      </c>
      <c r="D1600" s="9">
        <v>45020</v>
      </c>
      <c r="E1600" s="10">
        <v>44989</v>
      </c>
      <c r="F1600" t="s">
        <v>18</v>
      </c>
      <c r="G1600">
        <v>256.97000000000003</v>
      </c>
      <c r="H1600">
        <v>3</v>
      </c>
      <c r="I1600">
        <v>0</v>
      </c>
      <c r="J1600" t="s">
        <v>35</v>
      </c>
      <c r="K1600" t="s">
        <v>29</v>
      </c>
      <c r="L1600" t="s">
        <v>21</v>
      </c>
      <c r="M1600" t="s">
        <v>36</v>
      </c>
      <c r="N1600" t="s">
        <v>41</v>
      </c>
      <c r="O1600">
        <f>Table2[[#This Row],[check_out_date]]-Table2[[#This Row],[check_in_date]]</f>
        <v>4</v>
      </c>
      <c r="P1600">
        <f>Table2[[#This Row],[num_adults]]+Table2[[#This Row],[num_children]]</f>
        <v>3</v>
      </c>
      <c r="Q1600" s="3">
        <f>IF(OR(Table2[[#This Row],[booking_status]]="confirmed",Table2[[#This Row],[booking_status]]="checked-out"),Table2[[#This Row],[room_rate_per_night]]*Table2[[#This Row],[Num_Nights]],0)</f>
        <v>1027.8800000000001</v>
      </c>
      <c r="R1600" t="str" cm="1">
        <f t="array" ref="R1600">IFERROR(_xlfn.IFS(Table2[[#This Row],[booking_status]]="confirmed","Expected",Table2[[#This Row],[booking_status]]="checked-out","Actual"),"No Revenue")</f>
        <v>Expected</v>
      </c>
      <c r="S1600" s="4">
        <f>Table2[[#This Row],[Revenue_Amount]]/Table2[[#This Row],[Num_Nights]]</f>
        <v>256.97000000000003</v>
      </c>
    </row>
    <row r="1601" spans="1:19" x14ac:dyDescent="0.3">
      <c r="A1601">
        <v>1600</v>
      </c>
      <c r="B1601" t="s">
        <v>50</v>
      </c>
      <c r="C1601" s="9">
        <v>44954</v>
      </c>
      <c r="D1601" s="9">
        <v>44958</v>
      </c>
      <c r="E1601" s="10">
        <v>44880</v>
      </c>
      <c r="F1601" t="s">
        <v>54</v>
      </c>
      <c r="G1601">
        <v>522.80999999999995</v>
      </c>
      <c r="H1601">
        <v>1</v>
      </c>
      <c r="I1601">
        <v>0</v>
      </c>
      <c r="J1601" t="s">
        <v>55</v>
      </c>
      <c r="K1601" t="s">
        <v>99</v>
      </c>
      <c r="L1601" t="s">
        <v>21</v>
      </c>
      <c r="M1601" t="s">
        <v>36</v>
      </c>
      <c r="N1601" t="s">
        <v>23</v>
      </c>
      <c r="O1601">
        <f>Table2[[#This Row],[check_out_date]]-Table2[[#This Row],[check_in_date]]</f>
        <v>4</v>
      </c>
      <c r="P1601">
        <f>Table2[[#This Row],[num_adults]]+Table2[[#This Row],[num_children]]</f>
        <v>1</v>
      </c>
      <c r="Q1601" s="3">
        <f>IF(OR(Table2[[#This Row],[booking_status]]="confirmed",Table2[[#This Row],[booking_status]]="checked-out"),Table2[[#This Row],[room_rate_per_night]]*Table2[[#This Row],[Num_Nights]],0)</f>
        <v>2091.2399999999998</v>
      </c>
      <c r="R1601" t="str" cm="1">
        <f t="array" ref="R1601">IFERROR(_xlfn.IFS(Table2[[#This Row],[booking_status]]="confirmed","Expected",Table2[[#This Row],[booking_status]]="checked-out","Actual"),"No Revenue")</f>
        <v>Expected</v>
      </c>
      <c r="S1601" s="4">
        <f>Table2[[#This Row],[Revenue_Amount]]/Table2[[#This Row],[Num_Nights]]</f>
        <v>522.80999999999995</v>
      </c>
    </row>
    <row r="1602" spans="1:19" x14ac:dyDescent="0.3">
      <c r="A1602">
        <v>1601</v>
      </c>
      <c r="B1602" t="s">
        <v>37</v>
      </c>
      <c r="C1602" s="9">
        <v>45161</v>
      </c>
      <c r="D1602" s="9">
        <v>45165</v>
      </c>
      <c r="E1602" s="10">
        <v>45143</v>
      </c>
      <c r="F1602" t="s">
        <v>49</v>
      </c>
      <c r="G1602">
        <v>70.31</v>
      </c>
      <c r="H1602">
        <v>2</v>
      </c>
      <c r="I1602">
        <v>1</v>
      </c>
      <c r="J1602" t="s">
        <v>55</v>
      </c>
      <c r="K1602" t="s">
        <v>66</v>
      </c>
      <c r="L1602" t="s">
        <v>60</v>
      </c>
      <c r="M1602" t="s">
        <v>36</v>
      </c>
      <c r="N1602" t="s">
        <v>41</v>
      </c>
      <c r="O1602">
        <f>Table2[[#This Row],[check_out_date]]-Table2[[#This Row],[check_in_date]]</f>
        <v>4</v>
      </c>
      <c r="P1602">
        <f>Table2[[#This Row],[num_adults]]+Table2[[#This Row],[num_children]]</f>
        <v>3</v>
      </c>
      <c r="Q1602" s="3">
        <f>IF(OR(Table2[[#This Row],[booking_status]]="confirmed",Table2[[#This Row],[booking_status]]="checked-out"),Table2[[#This Row],[room_rate_per_night]]*Table2[[#This Row],[Num_Nights]],0)</f>
        <v>0</v>
      </c>
      <c r="R1602" t="str" cm="1">
        <f t="array" ref="R1602">IFERROR(_xlfn.IFS(Table2[[#This Row],[booking_status]]="confirmed","Expected",Table2[[#This Row],[booking_status]]="checked-out","Actual"),"No Revenue")</f>
        <v>No Revenue</v>
      </c>
      <c r="S1602" s="4">
        <f>Table2[[#This Row],[Revenue_Amount]]/Table2[[#This Row],[Num_Nights]]</f>
        <v>0</v>
      </c>
    </row>
    <row r="1603" spans="1:19" x14ac:dyDescent="0.3">
      <c r="A1603">
        <v>1602</v>
      </c>
      <c r="B1603" t="s">
        <v>50</v>
      </c>
      <c r="C1603" s="9">
        <v>45240</v>
      </c>
      <c r="D1603" s="9">
        <v>45244</v>
      </c>
      <c r="E1603" s="10">
        <v>45192</v>
      </c>
      <c r="F1603" t="s">
        <v>49</v>
      </c>
      <c r="G1603">
        <v>93.28</v>
      </c>
      <c r="H1603">
        <v>3</v>
      </c>
      <c r="I1603">
        <v>0</v>
      </c>
      <c r="J1603" t="s">
        <v>28</v>
      </c>
      <c r="K1603" t="s">
        <v>44</v>
      </c>
      <c r="L1603" t="s">
        <v>21</v>
      </c>
      <c r="M1603" t="s">
        <v>36</v>
      </c>
      <c r="N1603" t="s">
        <v>41</v>
      </c>
      <c r="O1603">
        <f>Table2[[#This Row],[check_out_date]]-Table2[[#This Row],[check_in_date]]</f>
        <v>4</v>
      </c>
      <c r="P1603">
        <f>Table2[[#This Row],[num_adults]]+Table2[[#This Row],[num_children]]</f>
        <v>3</v>
      </c>
      <c r="Q1603" s="3">
        <f>IF(OR(Table2[[#This Row],[booking_status]]="confirmed",Table2[[#This Row],[booking_status]]="checked-out"),Table2[[#This Row],[room_rate_per_night]]*Table2[[#This Row],[Num_Nights]],0)</f>
        <v>373.12</v>
      </c>
      <c r="R1603" t="str" cm="1">
        <f t="array" ref="R1603">IFERROR(_xlfn.IFS(Table2[[#This Row],[booking_status]]="confirmed","Expected",Table2[[#This Row],[booking_status]]="checked-out","Actual"),"No Revenue")</f>
        <v>Expected</v>
      </c>
      <c r="S1603" s="4">
        <f>Table2[[#This Row],[Revenue_Amount]]/Table2[[#This Row],[Num_Nights]]</f>
        <v>93.28</v>
      </c>
    </row>
    <row r="1604" spans="1:19" hidden="1" x14ac:dyDescent="0.3">
      <c r="A1604">
        <v>1603</v>
      </c>
      <c r="B1604" t="s">
        <v>14</v>
      </c>
      <c r="C1604" s="9">
        <v>44952</v>
      </c>
      <c r="D1604" s="9">
        <v>44960</v>
      </c>
      <c r="E1604" s="10">
        <v>44928</v>
      </c>
      <c r="F1604" t="s">
        <v>49</v>
      </c>
      <c r="G1604">
        <v>89.61</v>
      </c>
      <c r="H1604">
        <v>2</v>
      </c>
      <c r="I1604">
        <v>0</v>
      </c>
      <c r="J1604" t="s">
        <v>35</v>
      </c>
      <c r="K1604" t="s">
        <v>99</v>
      </c>
      <c r="L1604" t="s">
        <v>56</v>
      </c>
      <c r="M1604" t="s">
        <v>36</v>
      </c>
      <c r="N1604" t="s">
        <v>41</v>
      </c>
      <c r="O1604">
        <f>Table2[[#This Row],[check_out_date]]-Table2[[#This Row],[check_in_date]]</f>
        <v>8</v>
      </c>
      <c r="P1604">
        <f>Table2[[#This Row],[num_adults]]+Table2[[#This Row],[num_children]]</f>
        <v>2</v>
      </c>
      <c r="Q1604" s="3">
        <f>IF(OR(Table2[[#This Row],[booking_status]]="confirmed",Table2[[#This Row],[booking_status]]="checked-out"),Table2[[#This Row],[room_rate_per_night]]*Table2[[#This Row],[Num_Nights]],0)</f>
        <v>716.88</v>
      </c>
      <c r="R1604" t="str" cm="1">
        <f t="array" ref="R1604">IFERROR(_xlfn.IFS(Table2[[#This Row],[booking_status]]="confirmed","Expected",Table2[[#This Row],[booking_status]]="checked-out","Actual"),"No Revenue")</f>
        <v>Actual</v>
      </c>
      <c r="S1604" s="4">
        <f>Table2[[#This Row],[Revenue_Amount]]/Table2[[#This Row],[Num_Nights]]</f>
        <v>89.61</v>
      </c>
    </row>
    <row r="1605" spans="1:19" x14ac:dyDescent="0.3">
      <c r="A1605">
        <v>1604</v>
      </c>
      <c r="B1605" t="s">
        <v>31</v>
      </c>
      <c r="C1605" s="9">
        <v>44969</v>
      </c>
      <c r="D1605" s="9">
        <v>44971</v>
      </c>
      <c r="E1605" s="10">
        <v>44917</v>
      </c>
      <c r="F1605" t="s">
        <v>49</v>
      </c>
      <c r="G1605">
        <v>77.59</v>
      </c>
      <c r="H1605">
        <v>1</v>
      </c>
      <c r="I1605">
        <v>0</v>
      </c>
      <c r="J1605" t="s">
        <v>19</v>
      </c>
      <c r="K1605" t="s">
        <v>20</v>
      </c>
      <c r="L1605" t="s">
        <v>21</v>
      </c>
      <c r="M1605" t="s">
        <v>36</v>
      </c>
      <c r="N1605" t="s">
        <v>41</v>
      </c>
      <c r="O1605">
        <f>Table2[[#This Row],[check_out_date]]-Table2[[#This Row],[check_in_date]]</f>
        <v>2</v>
      </c>
      <c r="P1605">
        <f>Table2[[#This Row],[num_adults]]+Table2[[#This Row],[num_children]]</f>
        <v>1</v>
      </c>
      <c r="Q1605" s="3">
        <f>IF(OR(Table2[[#This Row],[booking_status]]="confirmed",Table2[[#This Row],[booking_status]]="checked-out"),Table2[[#This Row],[room_rate_per_night]]*Table2[[#This Row],[Num_Nights]],0)</f>
        <v>155.18</v>
      </c>
      <c r="R1605" t="str" cm="1">
        <f t="array" ref="R1605">IFERROR(_xlfn.IFS(Table2[[#This Row],[booking_status]]="confirmed","Expected",Table2[[#This Row],[booking_status]]="checked-out","Actual"),"No Revenue")</f>
        <v>Expected</v>
      </c>
      <c r="S1605" s="4">
        <f>Table2[[#This Row],[Revenue_Amount]]/Table2[[#This Row],[Num_Nights]]</f>
        <v>77.59</v>
      </c>
    </row>
    <row r="1606" spans="1:19" x14ac:dyDescent="0.3">
      <c r="A1606">
        <v>1605</v>
      </c>
      <c r="B1606" t="s">
        <v>14</v>
      </c>
      <c r="C1606" s="9">
        <v>44943</v>
      </c>
      <c r="D1606" s="9">
        <v>44945</v>
      </c>
      <c r="E1606" s="10">
        <v>44917</v>
      </c>
      <c r="F1606" t="s">
        <v>49</v>
      </c>
      <c r="G1606">
        <v>81.16</v>
      </c>
      <c r="H1606">
        <v>1</v>
      </c>
      <c r="I1606">
        <v>0</v>
      </c>
      <c r="J1606" t="s">
        <v>28</v>
      </c>
      <c r="K1606" t="s">
        <v>44</v>
      </c>
      <c r="L1606" t="s">
        <v>21</v>
      </c>
      <c r="M1606" t="s">
        <v>36</v>
      </c>
      <c r="N1606" t="s">
        <v>30</v>
      </c>
      <c r="O1606">
        <f>Table2[[#This Row],[check_out_date]]-Table2[[#This Row],[check_in_date]]</f>
        <v>2</v>
      </c>
      <c r="P1606">
        <f>Table2[[#This Row],[num_adults]]+Table2[[#This Row],[num_children]]</f>
        <v>1</v>
      </c>
      <c r="Q1606" s="3">
        <f>IF(OR(Table2[[#This Row],[booking_status]]="confirmed",Table2[[#This Row],[booking_status]]="checked-out"),Table2[[#This Row],[room_rate_per_night]]*Table2[[#This Row],[Num_Nights]],0)</f>
        <v>162.32</v>
      </c>
      <c r="R1606" t="str" cm="1">
        <f t="array" ref="R1606">IFERROR(_xlfn.IFS(Table2[[#This Row],[booking_status]]="confirmed","Expected",Table2[[#This Row],[booking_status]]="checked-out","Actual"),"No Revenue")</f>
        <v>Expected</v>
      </c>
      <c r="S1606" s="4">
        <f>Table2[[#This Row],[Revenue_Amount]]/Table2[[#This Row],[Num_Nights]]</f>
        <v>81.16</v>
      </c>
    </row>
    <row r="1607" spans="1:19" x14ac:dyDescent="0.3">
      <c r="A1607">
        <v>1606</v>
      </c>
      <c r="B1607" t="s">
        <v>31</v>
      </c>
      <c r="C1607" s="9">
        <v>45211</v>
      </c>
      <c r="D1607" s="9">
        <v>45218</v>
      </c>
      <c r="E1607" s="10">
        <v>45197</v>
      </c>
      <c r="F1607" t="s">
        <v>18</v>
      </c>
      <c r="G1607">
        <v>250.54</v>
      </c>
      <c r="H1607">
        <v>2</v>
      </c>
      <c r="I1607">
        <v>0</v>
      </c>
      <c r="J1607" t="s">
        <v>94</v>
      </c>
      <c r="K1607" t="s">
        <v>20</v>
      </c>
      <c r="L1607" t="s">
        <v>60</v>
      </c>
      <c r="M1607" t="s">
        <v>36</v>
      </c>
      <c r="N1607" t="s">
        <v>45</v>
      </c>
      <c r="O1607">
        <f>Table2[[#This Row],[check_out_date]]-Table2[[#This Row],[check_in_date]]</f>
        <v>7</v>
      </c>
      <c r="P1607">
        <f>Table2[[#This Row],[num_adults]]+Table2[[#This Row],[num_children]]</f>
        <v>2</v>
      </c>
      <c r="Q1607" s="3">
        <f>IF(OR(Table2[[#This Row],[booking_status]]="confirmed",Table2[[#This Row],[booking_status]]="checked-out"),Table2[[#This Row],[room_rate_per_night]]*Table2[[#This Row],[Num_Nights]],0)</f>
        <v>0</v>
      </c>
      <c r="R1607" t="str" cm="1">
        <f t="array" ref="R1607">IFERROR(_xlfn.IFS(Table2[[#This Row],[booking_status]]="confirmed","Expected",Table2[[#This Row],[booking_status]]="checked-out","Actual"),"No Revenue")</f>
        <v>No Revenue</v>
      </c>
      <c r="S1607" s="4">
        <f>Table2[[#This Row],[Revenue_Amount]]/Table2[[#This Row],[Num_Nights]]</f>
        <v>0</v>
      </c>
    </row>
    <row r="1608" spans="1:19" hidden="1" x14ac:dyDescent="0.3">
      <c r="A1608">
        <v>1607</v>
      </c>
      <c r="B1608" t="s">
        <v>31</v>
      </c>
      <c r="C1608" s="9">
        <v>45281</v>
      </c>
      <c r="D1608" s="9">
        <v>45285</v>
      </c>
      <c r="E1608" s="10">
        <v>45247</v>
      </c>
      <c r="F1608" t="s">
        <v>18</v>
      </c>
      <c r="G1608">
        <v>182.34</v>
      </c>
      <c r="H1608">
        <v>1</v>
      </c>
      <c r="I1608">
        <v>0</v>
      </c>
      <c r="J1608" t="s">
        <v>35</v>
      </c>
      <c r="K1608" t="s">
        <v>44</v>
      </c>
      <c r="L1608" t="s">
        <v>21</v>
      </c>
      <c r="M1608" t="s">
        <v>36</v>
      </c>
      <c r="N1608" t="s">
        <v>23</v>
      </c>
      <c r="O1608">
        <f>Table2[[#This Row],[check_out_date]]-Table2[[#This Row],[check_in_date]]</f>
        <v>4</v>
      </c>
      <c r="P1608">
        <f>Table2[[#This Row],[num_adults]]+Table2[[#This Row],[num_children]]</f>
        <v>1</v>
      </c>
      <c r="Q1608" s="3">
        <f>IF(OR(Table2[[#This Row],[booking_status]]="confirmed",Table2[[#This Row],[booking_status]]="checked-out"),Table2[[#This Row],[room_rate_per_night]]*Table2[[#This Row],[Num_Nights]],0)</f>
        <v>729.36</v>
      </c>
      <c r="R1608" t="str" cm="1">
        <f t="array" ref="R1608">IFERROR(_xlfn.IFS(Table2[[#This Row],[booking_status]]="confirmed","Expected",Table2[[#This Row],[booking_status]]="checked-out","Actual"),"No Revenue")</f>
        <v>Expected</v>
      </c>
      <c r="S1608" s="4">
        <f>Table2[[#This Row],[Revenue_Amount]]/Table2[[#This Row],[Num_Nights]]</f>
        <v>182.34</v>
      </c>
    </row>
    <row r="1609" spans="1:19" hidden="1" x14ac:dyDescent="0.3">
      <c r="A1609">
        <v>1608</v>
      </c>
      <c r="B1609" t="s">
        <v>37</v>
      </c>
      <c r="C1609" s="9">
        <v>45098</v>
      </c>
      <c r="D1609" s="9">
        <v>45103</v>
      </c>
      <c r="E1609" s="10">
        <v>45057</v>
      </c>
      <c r="F1609" t="s">
        <v>27</v>
      </c>
      <c r="G1609">
        <v>163.51</v>
      </c>
      <c r="H1609">
        <v>3</v>
      </c>
      <c r="I1609">
        <v>3</v>
      </c>
      <c r="J1609" t="s">
        <v>35</v>
      </c>
      <c r="K1609" t="s">
        <v>29</v>
      </c>
      <c r="L1609" t="s">
        <v>56</v>
      </c>
      <c r="M1609" t="s">
        <v>36</v>
      </c>
      <c r="N1609" t="s">
        <v>41</v>
      </c>
      <c r="O1609">
        <f>Table2[[#This Row],[check_out_date]]-Table2[[#This Row],[check_in_date]]</f>
        <v>5</v>
      </c>
      <c r="P1609">
        <f>Table2[[#This Row],[num_adults]]+Table2[[#This Row],[num_children]]</f>
        <v>6</v>
      </c>
      <c r="Q1609" s="3">
        <f>IF(OR(Table2[[#This Row],[booking_status]]="confirmed",Table2[[#This Row],[booking_status]]="checked-out"),Table2[[#This Row],[room_rate_per_night]]*Table2[[#This Row],[Num_Nights]],0)</f>
        <v>817.55</v>
      </c>
      <c r="R1609" t="str" cm="1">
        <f t="array" ref="R1609">IFERROR(_xlfn.IFS(Table2[[#This Row],[booking_status]]="confirmed","Expected",Table2[[#This Row],[booking_status]]="checked-out","Actual"),"No Revenue")</f>
        <v>Actual</v>
      </c>
      <c r="S1609" s="4">
        <f>Table2[[#This Row],[Revenue_Amount]]/Table2[[#This Row],[Num_Nights]]</f>
        <v>163.51</v>
      </c>
    </row>
    <row r="1610" spans="1:19" x14ac:dyDescent="0.3">
      <c r="A1610">
        <v>1609</v>
      </c>
      <c r="B1610" t="s">
        <v>14</v>
      </c>
      <c r="C1610" s="9">
        <v>45044</v>
      </c>
      <c r="D1610" s="9">
        <v>45050</v>
      </c>
      <c r="E1610" s="10">
        <v>45042</v>
      </c>
      <c r="F1610" t="s">
        <v>49</v>
      </c>
      <c r="G1610">
        <v>102.24</v>
      </c>
      <c r="H1610">
        <v>2</v>
      </c>
      <c r="I1610">
        <v>0</v>
      </c>
      <c r="J1610" t="s">
        <v>28</v>
      </c>
      <c r="K1610" t="s">
        <v>99</v>
      </c>
      <c r="L1610" t="s">
        <v>60</v>
      </c>
      <c r="M1610" t="s">
        <v>36</v>
      </c>
      <c r="N1610" t="s">
        <v>41</v>
      </c>
      <c r="O1610">
        <f>Table2[[#This Row],[check_out_date]]-Table2[[#This Row],[check_in_date]]</f>
        <v>6</v>
      </c>
      <c r="P1610">
        <f>Table2[[#This Row],[num_adults]]+Table2[[#This Row],[num_children]]</f>
        <v>2</v>
      </c>
      <c r="Q1610" s="3">
        <f>IF(OR(Table2[[#This Row],[booking_status]]="confirmed",Table2[[#This Row],[booking_status]]="checked-out"),Table2[[#This Row],[room_rate_per_night]]*Table2[[#This Row],[Num_Nights]],0)</f>
        <v>0</v>
      </c>
      <c r="R1610" t="str" cm="1">
        <f t="array" ref="R1610">IFERROR(_xlfn.IFS(Table2[[#This Row],[booking_status]]="confirmed","Expected",Table2[[#This Row],[booking_status]]="checked-out","Actual"),"No Revenue")</f>
        <v>No Revenue</v>
      </c>
      <c r="S1610" s="4">
        <f>Table2[[#This Row],[Revenue_Amount]]/Table2[[#This Row],[Num_Nights]]</f>
        <v>0</v>
      </c>
    </row>
    <row r="1611" spans="1:19" x14ac:dyDescent="0.3">
      <c r="A1611">
        <v>1610</v>
      </c>
      <c r="B1611" t="s">
        <v>50</v>
      </c>
      <c r="C1611" s="9">
        <v>45204</v>
      </c>
      <c r="D1611" s="9">
        <v>45217</v>
      </c>
      <c r="E1611" s="10">
        <v>45190</v>
      </c>
      <c r="F1611" t="s">
        <v>49</v>
      </c>
      <c r="G1611">
        <v>81.63</v>
      </c>
      <c r="H1611">
        <v>3</v>
      </c>
      <c r="I1611">
        <v>2</v>
      </c>
      <c r="J1611" t="s">
        <v>28</v>
      </c>
      <c r="K1611" t="s">
        <v>99</v>
      </c>
      <c r="L1611" t="s">
        <v>56</v>
      </c>
      <c r="M1611" t="s">
        <v>36</v>
      </c>
      <c r="N1611" t="s">
        <v>95</v>
      </c>
      <c r="O1611">
        <f>Table2[[#This Row],[check_out_date]]-Table2[[#This Row],[check_in_date]]</f>
        <v>13</v>
      </c>
      <c r="P1611">
        <f>Table2[[#This Row],[num_adults]]+Table2[[#This Row],[num_children]]</f>
        <v>5</v>
      </c>
      <c r="Q1611" s="3">
        <f>IF(OR(Table2[[#This Row],[booking_status]]="confirmed",Table2[[#This Row],[booking_status]]="checked-out"),Table2[[#This Row],[room_rate_per_night]]*Table2[[#This Row],[Num_Nights]],0)</f>
        <v>1061.19</v>
      </c>
      <c r="R1611" t="str" cm="1">
        <f t="array" ref="R1611">IFERROR(_xlfn.IFS(Table2[[#This Row],[booking_status]]="confirmed","Expected",Table2[[#This Row],[booking_status]]="checked-out","Actual"),"No Revenue")</f>
        <v>Actual</v>
      </c>
      <c r="S1611" s="4">
        <f>Table2[[#This Row],[Revenue_Amount]]/Table2[[#This Row],[Num_Nights]]</f>
        <v>81.63000000000001</v>
      </c>
    </row>
    <row r="1612" spans="1:19" x14ac:dyDescent="0.3">
      <c r="A1612">
        <v>1611</v>
      </c>
      <c r="B1612" t="s">
        <v>31</v>
      </c>
      <c r="C1612" s="9">
        <v>45097</v>
      </c>
      <c r="D1612" s="9">
        <v>45103</v>
      </c>
      <c r="E1612" s="10">
        <v>45039</v>
      </c>
      <c r="F1612" t="s">
        <v>49</v>
      </c>
      <c r="G1612">
        <v>83.82</v>
      </c>
      <c r="H1612">
        <v>1</v>
      </c>
      <c r="I1612">
        <v>2</v>
      </c>
      <c r="J1612" t="s">
        <v>28</v>
      </c>
      <c r="K1612" t="s">
        <v>44</v>
      </c>
      <c r="L1612" t="s">
        <v>56</v>
      </c>
      <c r="M1612" t="s">
        <v>36</v>
      </c>
      <c r="N1612" t="s">
        <v>41</v>
      </c>
      <c r="O1612">
        <f>Table2[[#This Row],[check_out_date]]-Table2[[#This Row],[check_in_date]]</f>
        <v>6</v>
      </c>
      <c r="P1612">
        <f>Table2[[#This Row],[num_adults]]+Table2[[#This Row],[num_children]]</f>
        <v>3</v>
      </c>
      <c r="Q1612" s="3">
        <f>IF(OR(Table2[[#This Row],[booking_status]]="confirmed",Table2[[#This Row],[booking_status]]="checked-out"),Table2[[#This Row],[room_rate_per_night]]*Table2[[#This Row],[Num_Nights]],0)</f>
        <v>502.91999999999996</v>
      </c>
      <c r="R1612" t="str" cm="1">
        <f t="array" ref="R1612">IFERROR(_xlfn.IFS(Table2[[#This Row],[booking_status]]="confirmed","Expected",Table2[[#This Row],[booking_status]]="checked-out","Actual"),"No Revenue")</f>
        <v>Actual</v>
      </c>
      <c r="S1612" s="4">
        <f>Table2[[#This Row],[Revenue_Amount]]/Table2[[#This Row],[Num_Nights]]</f>
        <v>83.82</v>
      </c>
    </row>
    <row r="1613" spans="1:19" x14ac:dyDescent="0.3">
      <c r="A1613">
        <v>1612</v>
      </c>
      <c r="B1613" t="s">
        <v>37</v>
      </c>
      <c r="C1613" s="9">
        <v>44991</v>
      </c>
      <c r="D1613" s="9">
        <v>44993</v>
      </c>
      <c r="E1613" s="10">
        <v>44987</v>
      </c>
      <c r="F1613" t="s">
        <v>49</v>
      </c>
      <c r="G1613">
        <v>118.66</v>
      </c>
      <c r="H1613">
        <v>1</v>
      </c>
      <c r="I1613">
        <v>1</v>
      </c>
      <c r="J1613" t="s">
        <v>55</v>
      </c>
      <c r="K1613" t="s">
        <v>66</v>
      </c>
      <c r="L1613" t="s">
        <v>21</v>
      </c>
      <c r="M1613" t="s">
        <v>36</v>
      </c>
      <c r="N1613" t="s">
        <v>41</v>
      </c>
      <c r="O1613">
        <f>Table2[[#This Row],[check_out_date]]-Table2[[#This Row],[check_in_date]]</f>
        <v>2</v>
      </c>
      <c r="P1613">
        <f>Table2[[#This Row],[num_adults]]+Table2[[#This Row],[num_children]]</f>
        <v>2</v>
      </c>
      <c r="Q1613" s="3">
        <f>IF(OR(Table2[[#This Row],[booking_status]]="confirmed",Table2[[#This Row],[booking_status]]="checked-out"),Table2[[#This Row],[room_rate_per_night]]*Table2[[#This Row],[Num_Nights]],0)</f>
        <v>237.32</v>
      </c>
      <c r="R1613" t="str" cm="1">
        <f t="array" ref="R1613">IFERROR(_xlfn.IFS(Table2[[#This Row],[booking_status]]="confirmed","Expected",Table2[[#This Row],[booking_status]]="checked-out","Actual"),"No Revenue")</f>
        <v>Expected</v>
      </c>
      <c r="S1613" s="4">
        <f>Table2[[#This Row],[Revenue_Amount]]/Table2[[#This Row],[Num_Nights]]</f>
        <v>118.66</v>
      </c>
    </row>
    <row r="1614" spans="1:19" x14ac:dyDescent="0.3">
      <c r="A1614">
        <v>1613</v>
      </c>
      <c r="B1614" t="s">
        <v>37</v>
      </c>
      <c r="C1614" s="9">
        <v>44945</v>
      </c>
      <c r="D1614" s="9">
        <v>44955</v>
      </c>
      <c r="E1614" s="10">
        <v>44914</v>
      </c>
      <c r="F1614" t="s">
        <v>18</v>
      </c>
      <c r="G1614">
        <v>244.75</v>
      </c>
      <c r="H1614">
        <v>3</v>
      </c>
      <c r="I1614">
        <v>2</v>
      </c>
      <c r="J1614" t="s">
        <v>28</v>
      </c>
      <c r="K1614" t="s">
        <v>66</v>
      </c>
      <c r="L1614" t="s">
        <v>60</v>
      </c>
      <c r="M1614" t="s">
        <v>22</v>
      </c>
      <c r="N1614" t="s">
        <v>41</v>
      </c>
      <c r="O1614">
        <f>Table2[[#This Row],[check_out_date]]-Table2[[#This Row],[check_in_date]]</f>
        <v>10</v>
      </c>
      <c r="P1614">
        <f>Table2[[#This Row],[num_adults]]+Table2[[#This Row],[num_children]]</f>
        <v>5</v>
      </c>
      <c r="Q1614" s="3">
        <f>IF(OR(Table2[[#This Row],[booking_status]]="confirmed",Table2[[#This Row],[booking_status]]="checked-out"),Table2[[#This Row],[room_rate_per_night]]*Table2[[#This Row],[Num_Nights]],0)</f>
        <v>0</v>
      </c>
      <c r="R1614" t="str" cm="1">
        <f t="array" ref="R1614">IFERROR(_xlfn.IFS(Table2[[#This Row],[booking_status]]="confirmed","Expected",Table2[[#This Row],[booking_status]]="checked-out","Actual"),"No Revenue")</f>
        <v>No Revenue</v>
      </c>
      <c r="S1614" s="4">
        <f>Table2[[#This Row],[Revenue_Amount]]/Table2[[#This Row],[Num_Nights]]</f>
        <v>0</v>
      </c>
    </row>
    <row r="1615" spans="1:19" hidden="1" x14ac:dyDescent="0.3">
      <c r="A1615">
        <v>1614</v>
      </c>
      <c r="B1615" t="s">
        <v>37</v>
      </c>
      <c r="C1615" s="9">
        <v>45275</v>
      </c>
      <c r="D1615" s="9">
        <v>45281</v>
      </c>
      <c r="E1615" s="10">
        <v>45255</v>
      </c>
      <c r="F1615" t="s">
        <v>49</v>
      </c>
      <c r="G1615">
        <v>146.22999999999999</v>
      </c>
      <c r="H1615">
        <v>1</v>
      </c>
      <c r="I1615">
        <v>0</v>
      </c>
      <c r="J1615" t="s">
        <v>35</v>
      </c>
      <c r="K1615" t="s">
        <v>66</v>
      </c>
      <c r="L1615" t="s">
        <v>70</v>
      </c>
      <c r="M1615" t="s">
        <v>22</v>
      </c>
      <c r="N1615" t="s">
        <v>41</v>
      </c>
      <c r="O1615">
        <f>Table2[[#This Row],[check_out_date]]-Table2[[#This Row],[check_in_date]]</f>
        <v>6</v>
      </c>
      <c r="P1615">
        <f>Table2[[#This Row],[num_adults]]+Table2[[#This Row],[num_children]]</f>
        <v>1</v>
      </c>
      <c r="Q1615" s="3">
        <f>IF(OR(Table2[[#This Row],[booking_status]]="confirmed",Table2[[#This Row],[booking_status]]="checked-out"),Table2[[#This Row],[room_rate_per_night]]*Table2[[#This Row],[Num_Nights]],0)</f>
        <v>0</v>
      </c>
      <c r="R1615" t="str" cm="1">
        <f t="array" ref="R1615">IFERROR(_xlfn.IFS(Table2[[#This Row],[booking_status]]="confirmed","Expected",Table2[[#This Row],[booking_status]]="checked-out","Actual"),"No Revenue")</f>
        <v>No Revenue</v>
      </c>
      <c r="S1615" s="4">
        <f>Table2[[#This Row],[Revenue_Amount]]/Table2[[#This Row],[Num_Nights]]</f>
        <v>0</v>
      </c>
    </row>
    <row r="1616" spans="1:19" hidden="1" x14ac:dyDescent="0.3">
      <c r="A1616">
        <v>1615</v>
      </c>
      <c r="B1616" t="s">
        <v>14</v>
      </c>
      <c r="C1616" s="9">
        <v>45213</v>
      </c>
      <c r="D1616" s="9">
        <v>45220</v>
      </c>
      <c r="E1616" s="10">
        <v>45131</v>
      </c>
      <c r="F1616" t="s">
        <v>54</v>
      </c>
      <c r="G1616">
        <v>363.34</v>
      </c>
      <c r="H1616">
        <v>2</v>
      </c>
      <c r="I1616">
        <v>0</v>
      </c>
      <c r="J1616" t="s">
        <v>35</v>
      </c>
      <c r="K1616" t="s">
        <v>29</v>
      </c>
      <c r="L1616" t="s">
        <v>56</v>
      </c>
      <c r="M1616" t="s">
        <v>36</v>
      </c>
      <c r="N1616" t="s">
        <v>30</v>
      </c>
      <c r="O1616">
        <f>Table2[[#This Row],[check_out_date]]-Table2[[#This Row],[check_in_date]]</f>
        <v>7</v>
      </c>
      <c r="P1616">
        <f>Table2[[#This Row],[num_adults]]+Table2[[#This Row],[num_children]]</f>
        <v>2</v>
      </c>
      <c r="Q1616" s="3">
        <f>IF(OR(Table2[[#This Row],[booking_status]]="confirmed",Table2[[#This Row],[booking_status]]="checked-out"),Table2[[#This Row],[room_rate_per_night]]*Table2[[#This Row],[Num_Nights]],0)</f>
        <v>2543.3799999999997</v>
      </c>
      <c r="R1616" t="str" cm="1">
        <f t="array" ref="R1616">IFERROR(_xlfn.IFS(Table2[[#This Row],[booking_status]]="confirmed","Expected",Table2[[#This Row],[booking_status]]="checked-out","Actual"),"No Revenue")</f>
        <v>Actual</v>
      </c>
      <c r="S1616" s="4">
        <f>Table2[[#This Row],[Revenue_Amount]]/Table2[[#This Row],[Num_Nights]]</f>
        <v>363.34</v>
      </c>
    </row>
    <row r="1617" spans="1:19" x14ac:dyDescent="0.3">
      <c r="A1617">
        <v>1616</v>
      </c>
      <c r="B1617" t="s">
        <v>37</v>
      </c>
      <c r="C1617" s="9">
        <v>45273</v>
      </c>
      <c r="D1617" s="9">
        <v>45280</v>
      </c>
      <c r="E1617" s="10">
        <v>45206</v>
      </c>
      <c r="F1617" t="s">
        <v>54</v>
      </c>
      <c r="G1617">
        <v>404.66</v>
      </c>
      <c r="H1617">
        <v>1</v>
      </c>
      <c r="I1617">
        <v>0</v>
      </c>
      <c r="J1617" t="s">
        <v>28</v>
      </c>
      <c r="K1617" t="s">
        <v>20</v>
      </c>
      <c r="L1617" t="s">
        <v>21</v>
      </c>
      <c r="M1617" t="s">
        <v>36</v>
      </c>
      <c r="N1617" t="s">
        <v>23</v>
      </c>
      <c r="O1617">
        <f>Table2[[#This Row],[check_out_date]]-Table2[[#This Row],[check_in_date]]</f>
        <v>7</v>
      </c>
      <c r="P1617">
        <f>Table2[[#This Row],[num_adults]]+Table2[[#This Row],[num_children]]</f>
        <v>1</v>
      </c>
      <c r="Q1617" s="3">
        <f>IF(OR(Table2[[#This Row],[booking_status]]="confirmed",Table2[[#This Row],[booking_status]]="checked-out"),Table2[[#This Row],[room_rate_per_night]]*Table2[[#This Row],[Num_Nights]],0)</f>
        <v>2832.6200000000003</v>
      </c>
      <c r="R1617" t="str" cm="1">
        <f t="array" ref="R1617">IFERROR(_xlfn.IFS(Table2[[#This Row],[booking_status]]="confirmed","Expected",Table2[[#This Row],[booking_status]]="checked-out","Actual"),"No Revenue")</f>
        <v>Expected</v>
      </c>
      <c r="S1617" s="4">
        <f>Table2[[#This Row],[Revenue_Amount]]/Table2[[#This Row],[Num_Nights]]</f>
        <v>404.66</v>
      </c>
    </row>
    <row r="1618" spans="1:19" hidden="1" x14ac:dyDescent="0.3">
      <c r="A1618">
        <v>1617</v>
      </c>
      <c r="B1618" t="s">
        <v>37</v>
      </c>
      <c r="C1618" s="9">
        <v>45204</v>
      </c>
      <c r="D1618" s="9">
        <v>45206</v>
      </c>
      <c r="E1618" s="10">
        <v>45166</v>
      </c>
      <c r="F1618" t="s">
        <v>27</v>
      </c>
      <c r="G1618">
        <v>196.88</v>
      </c>
      <c r="H1618">
        <v>1</v>
      </c>
      <c r="I1618">
        <v>0</v>
      </c>
      <c r="J1618" t="s">
        <v>35</v>
      </c>
      <c r="K1618" t="s">
        <v>66</v>
      </c>
      <c r="L1618" t="s">
        <v>21</v>
      </c>
      <c r="M1618" t="s">
        <v>36</v>
      </c>
      <c r="N1618" t="s">
        <v>41</v>
      </c>
      <c r="O1618">
        <f>Table2[[#This Row],[check_out_date]]-Table2[[#This Row],[check_in_date]]</f>
        <v>2</v>
      </c>
      <c r="P1618">
        <f>Table2[[#This Row],[num_adults]]+Table2[[#This Row],[num_children]]</f>
        <v>1</v>
      </c>
      <c r="Q1618" s="3">
        <f>IF(OR(Table2[[#This Row],[booking_status]]="confirmed",Table2[[#This Row],[booking_status]]="checked-out"),Table2[[#This Row],[room_rate_per_night]]*Table2[[#This Row],[Num_Nights]],0)</f>
        <v>393.76</v>
      </c>
      <c r="R1618" t="str" cm="1">
        <f t="array" ref="R1618">IFERROR(_xlfn.IFS(Table2[[#This Row],[booking_status]]="confirmed","Expected",Table2[[#This Row],[booking_status]]="checked-out","Actual"),"No Revenue")</f>
        <v>Expected</v>
      </c>
      <c r="S1618" s="4">
        <f>Table2[[#This Row],[Revenue_Amount]]/Table2[[#This Row],[Num_Nights]]</f>
        <v>196.88</v>
      </c>
    </row>
    <row r="1619" spans="1:19" hidden="1" x14ac:dyDescent="0.3">
      <c r="A1619">
        <v>1618</v>
      </c>
      <c r="B1619" t="s">
        <v>50</v>
      </c>
      <c r="C1619" s="9">
        <v>45211</v>
      </c>
      <c r="D1619" s="9">
        <v>45215</v>
      </c>
      <c r="E1619" s="10">
        <v>45181</v>
      </c>
      <c r="F1619" t="s">
        <v>49</v>
      </c>
      <c r="G1619">
        <v>129.79</v>
      </c>
      <c r="H1619">
        <v>1</v>
      </c>
      <c r="I1619">
        <v>2</v>
      </c>
      <c r="J1619" t="s">
        <v>35</v>
      </c>
      <c r="K1619" t="s">
        <v>20</v>
      </c>
      <c r="L1619" t="s">
        <v>56</v>
      </c>
      <c r="M1619" t="s">
        <v>22</v>
      </c>
      <c r="N1619" t="s">
        <v>41</v>
      </c>
      <c r="O1619">
        <f>Table2[[#This Row],[check_out_date]]-Table2[[#This Row],[check_in_date]]</f>
        <v>4</v>
      </c>
      <c r="P1619">
        <f>Table2[[#This Row],[num_adults]]+Table2[[#This Row],[num_children]]</f>
        <v>3</v>
      </c>
      <c r="Q1619" s="3">
        <f>IF(OR(Table2[[#This Row],[booking_status]]="confirmed",Table2[[#This Row],[booking_status]]="checked-out"),Table2[[#This Row],[room_rate_per_night]]*Table2[[#This Row],[Num_Nights]],0)</f>
        <v>519.16</v>
      </c>
      <c r="R1619" t="str" cm="1">
        <f t="array" ref="R1619">IFERROR(_xlfn.IFS(Table2[[#This Row],[booking_status]]="confirmed","Expected",Table2[[#This Row],[booking_status]]="checked-out","Actual"),"No Revenue")</f>
        <v>Actual</v>
      </c>
      <c r="S1619" s="4">
        <f>Table2[[#This Row],[Revenue_Amount]]/Table2[[#This Row],[Num_Nights]]</f>
        <v>129.79</v>
      </c>
    </row>
    <row r="1620" spans="1:19" x14ac:dyDescent="0.3">
      <c r="A1620">
        <v>1619</v>
      </c>
      <c r="B1620" t="s">
        <v>50</v>
      </c>
      <c r="C1620" s="9">
        <v>45252</v>
      </c>
      <c r="D1620" s="9">
        <v>45258</v>
      </c>
      <c r="E1620" s="10">
        <v>45174</v>
      </c>
      <c r="F1620" t="s">
        <v>54</v>
      </c>
      <c r="G1620">
        <v>562.84</v>
      </c>
      <c r="H1620">
        <v>4</v>
      </c>
      <c r="I1620">
        <v>1</v>
      </c>
      <c r="J1620" t="s">
        <v>28</v>
      </c>
      <c r="K1620" t="s">
        <v>29</v>
      </c>
      <c r="L1620" t="s">
        <v>21</v>
      </c>
      <c r="M1620" t="s">
        <v>36</v>
      </c>
      <c r="N1620" t="s">
        <v>23</v>
      </c>
      <c r="O1620">
        <f>Table2[[#This Row],[check_out_date]]-Table2[[#This Row],[check_in_date]]</f>
        <v>6</v>
      </c>
      <c r="P1620">
        <f>Table2[[#This Row],[num_adults]]+Table2[[#This Row],[num_children]]</f>
        <v>5</v>
      </c>
      <c r="Q1620" s="3">
        <f>IF(OR(Table2[[#This Row],[booking_status]]="confirmed",Table2[[#This Row],[booking_status]]="checked-out"),Table2[[#This Row],[room_rate_per_night]]*Table2[[#This Row],[Num_Nights]],0)</f>
        <v>3377.04</v>
      </c>
      <c r="R1620" t="str" cm="1">
        <f t="array" ref="R1620">IFERROR(_xlfn.IFS(Table2[[#This Row],[booking_status]]="confirmed","Expected",Table2[[#This Row],[booking_status]]="checked-out","Actual"),"No Revenue")</f>
        <v>Expected</v>
      </c>
      <c r="S1620" s="4">
        <f>Table2[[#This Row],[Revenue_Amount]]/Table2[[#This Row],[Num_Nights]]</f>
        <v>562.84</v>
      </c>
    </row>
    <row r="1621" spans="1:19" x14ac:dyDescent="0.3">
      <c r="A1621">
        <v>1620</v>
      </c>
      <c r="B1621" t="s">
        <v>50</v>
      </c>
      <c r="C1621" s="9">
        <v>45002</v>
      </c>
      <c r="D1621" s="9">
        <v>45014</v>
      </c>
      <c r="E1621" s="10">
        <v>44936</v>
      </c>
      <c r="F1621" t="s">
        <v>18</v>
      </c>
      <c r="G1621">
        <v>336.73</v>
      </c>
      <c r="H1621">
        <v>2</v>
      </c>
      <c r="I1621">
        <v>2</v>
      </c>
      <c r="J1621" t="s">
        <v>55</v>
      </c>
      <c r="K1621" t="s">
        <v>20</v>
      </c>
      <c r="L1621" t="s">
        <v>21</v>
      </c>
      <c r="M1621" t="s">
        <v>36</v>
      </c>
      <c r="N1621" t="s">
        <v>41</v>
      </c>
      <c r="O1621">
        <f>Table2[[#This Row],[check_out_date]]-Table2[[#This Row],[check_in_date]]</f>
        <v>12</v>
      </c>
      <c r="P1621">
        <f>Table2[[#This Row],[num_adults]]+Table2[[#This Row],[num_children]]</f>
        <v>4</v>
      </c>
      <c r="Q1621" s="3">
        <f>IF(OR(Table2[[#This Row],[booking_status]]="confirmed",Table2[[#This Row],[booking_status]]="checked-out"),Table2[[#This Row],[room_rate_per_night]]*Table2[[#This Row],[Num_Nights]],0)</f>
        <v>4040.76</v>
      </c>
      <c r="R1621" t="str" cm="1">
        <f t="array" ref="R1621">IFERROR(_xlfn.IFS(Table2[[#This Row],[booking_status]]="confirmed","Expected",Table2[[#This Row],[booking_status]]="checked-out","Actual"),"No Revenue")</f>
        <v>Expected</v>
      </c>
      <c r="S1621" s="4">
        <f>Table2[[#This Row],[Revenue_Amount]]/Table2[[#This Row],[Num_Nights]]</f>
        <v>336.73</v>
      </c>
    </row>
    <row r="1622" spans="1:19" x14ac:dyDescent="0.3">
      <c r="A1622">
        <v>1621</v>
      </c>
      <c r="B1622" t="s">
        <v>31</v>
      </c>
      <c r="C1622" s="9">
        <v>44950</v>
      </c>
      <c r="D1622" s="9">
        <v>44954</v>
      </c>
      <c r="E1622" s="10">
        <v>44913</v>
      </c>
      <c r="F1622" t="s">
        <v>49</v>
      </c>
      <c r="G1622">
        <v>71.77</v>
      </c>
      <c r="H1622">
        <v>2</v>
      </c>
      <c r="I1622">
        <v>1</v>
      </c>
      <c r="J1622" t="s">
        <v>28</v>
      </c>
      <c r="K1622" t="s">
        <v>29</v>
      </c>
      <c r="L1622" t="s">
        <v>56</v>
      </c>
      <c r="M1622" t="s">
        <v>36</v>
      </c>
      <c r="N1622" t="s">
        <v>41</v>
      </c>
      <c r="O1622">
        <f>Table2[[#This Row],[check_out_date]]-Table2[[#This Row],[check_in_date]]</f>
        <v>4</v>
      </c>
      <c r="P1622">
        <f>Table2[[#This Row],[num_adults]]+Table2[[#This Row],[num_children]]</f>
        <v>3</v>
      </c>
      <c r="Q1622" s="3">
        <f>IF(OR(Table2[[#This Row],[booking_status]]="confirmed",Table2[[#This Row],[booking_status]]="checked-out"),Table2[[#This Row],[room_rate_per_night]]*Table2[[#This Row],[Num_Nights]],0)</f>
        <v>287.08</v>
      </c>
      <c r="R1622" t="str" cm="1">
        <f t="array" ref="R1622">IFERROR(_xlfn.IFS(Table2[[#This Row],[booking_status]]="confirmed","Expected",Table2[[#This Row],[booking_status]]="checked-out","Actual"),"No Revenue")</f>
        <v>Actual</v>
      </c>
      <c r="S1622" s="4">
        <f>Table2[[#This Row],[Revenue_Amount]]/Table2[[#This Row],[Num_Nights]]</f>
        <v>71.77</v>
      </c>
    </row>
    <row r="1623" spans="1:19" hidden="1" x14ac:dyDescent="0.3">
      <c r="A1623">
        <v>1622</v>
      </c>
      <c r="B1623" t="s">
        <v>50</v>
      </c>
      <c r="C1623" s="9">
        <v>44965</v>
      </c>
      <c r="D1623" s="9">
        <v>44968</v>
      </c>
      <c r="E1623" s="10">
        <v>44889</v>
      </c>
      <c r="F1623" t="s">
        <v>49</v>
      </c>
      <c r="G1623">
        <v>87.18</v>
      </c>
      <c r="H1623">
        <v>2</v>
      </c>
      <c r="I1623">
        <v>0</v>
      </c>
      <c r="J1623" t="s">
        <v>35</v>
      </c>
      <c r="K1623" t="s">
        <v>44</v>
      </c>
      <c r="L1623" t="s">
        <v>56</v>
      </c>
      <c r="M1623" t="s">
        <v>22</v>
      </c>
      <c r="N1623" t="s">
        <v>45</v>
      </c>
      <c r="O1623">
        <f>Table2[[#This Row],[check_out_date]]-Table2[[#This Row],[check_in_date]]</f>
        <v>3</v>
      </c>
      <c r="P1623">
        <f>Table2[[#This Row],[num_adults]]+Table2[[#This Row],[num_children]]</f>
        <v>2</v>
      </c>
      <c r="Q1623" s="3">
        <f>IF(OR(Table2[[#This Row],[booking_status]]="confirmed",Table2[[#This Row],[booking_status]]="checked-out"),Table2[[#This Row],[room_rate_per_night]]*Table2[[#This Row],[Num_Nights]],0)</f>
        <v>261.54000000000002</v>
      </c>
      <c r="R1623" t="str" cm="1">
        <f t="array" ref="R1623">IFERROR(_xlfn.IFS(Table2[[#This Row],[booking_status]]="confirmed","Expected",Table2[[#This Row],[booking_status]]="checked-out","Actual"),"No Revenue")</f>
        <v>Actual</v>
      </c>
      <c r="S1623" s="4">
        <f>Table2[[#This Row],[Revenue_Amount]]/Table2[[#This Row],[Num_Nights]]</f>
        <v>87.18</v>
      </c>
    </row>
    <row r="1624" spans="1:19" x14ac:dyDescent="0.3">
      <c r="A1624">
        <v>1623</v>
      </c>
      <c r="B1624" t="s">
        <v>14</v>
      </c>
      <c r="C1624" s="9">
        <v>44946</v>
      </c>
      <c r="D1624" s="9">
        <v>44956</v>
      </c>
      <c r="E1624" s="10">
        <v>44928</v>
      </c>
      <c r="F1624" t="s">
        <v>49</v>
      </c>
      <c r="G1624">
        <v>60.29</v>
      </c>
      <c r="H1624">
        <v>1</v>
      </c>
      <c r="I1624">
        <v>1</v>
      </c>
      <c r="J1624" t="s">
        <v>19</v>
      </c>
      <c r="K1624" t="s">
        <v>99</v>
      </c>
      <c r="L1624" t="s">
        <v>21</v>
      </c>
      <c r="M1624" t="s">
        <v>22</v>
      </c>
      <c r="N1624" t="s">
        <v>23</v>
      </c>
      <c r="O1624">
        <f>Table2[[#This Row],[check_out_date]]-Table2[[#This Row],[check_in_date]]</f>
        <v>10</v>
      </c>
      <c r="P1624">
        <f>Table2[[#This Row],[num_adults]]+Table2[[#This Row],[num_children]]</f>
        <v>2</v>
      </c>
      <c r="Q1624" s="3">
        <f>IF(OR(Table2[[#This Row],[booking_status]]="confirmed",Table2[[#This Row],[booking_status]]="checked-out"),Table2[[#This Row],[room_rate_per_night]]*Table2[[#This Row],[Num_Nights]],0)</f>
        <v>602.9</v>
      </c>
      <c r="R1624" t="str" cm="1">
        <f t="array" ref="R1624">IFERROR(_xlfn.IFS(Table2[[#This Row],[booking_status]]="confirmed","Expected",Table2[[#This Row],[booking_status]]="checked-out","Actual"),"No Revenue")</f>
        <v>Expected</v>
      </c>
      <c r="S1624" s="4">
        <f>Table2[[#This Row],[Revenue_Amount]]/Table2[[#This Row],[Num_Nights]]</f>
        <v>60.29</v>
      </c>
    </row>
    <row r="1625" spans="1:19" x14ac:dyDescent="0.3">
      <c r="A1625">
        <v>1624</v>
      </c>
      <c r="B1625" t="s">
        <v>14</v>
      </c>
      <c r="C1625" s="9">
        <v>45137</v>
      </c>
      <c r="D1625" s="9">
        <v>45142</v>
      </c>
      <c r="E1625" s="10">
        <v>45118</v>
      </c>
      <c r="F1625" t="s">
        <v>18</v>
      </c>
      <c r="G1625">
        <v>270.79000000000002</v>
      </c>
      <c r="H1625">
        <v>1</v>
      </c>
      <c r="I1625">
        <v>0</v>
      </c>
      <c r="J1625" t="s">
        <v>19</v>
      </c>
      <c r="K1625" t="s">
        <v>44</v>
      </c>
      <c r="L1625" t="s">
        <v>60</v>
      </c>
      <c r="M1625" t="s">
        <v>22</v>
      </c>
      <c r="N1625" t="s">
        <v>41</v>
      </c>
      <c r="O1625">
        <f>Table2[[#This Row],[check_out_date]]-Table2[[#This Row],[check_in_date]]</f>
        <v>5</v>
      </c>
      <c r="P1625">
        <f>Table2[[#This Row],[num_adults]]+Table2[[#This Row],[num_children]]</f>
        <v>1</v>
      </c>
      <c r="Q1625" s="3">
        <f>IF(OR(Table2[[#This Row],[booking_status]]="confirmed",Table2[[#This Row],[booking_status]]="checked-out"),Table2[[#This Row],[room_rate_per_night]]*Table2[[#This Row],[Num_Nights]],0)</f>
        <v>0</v>
      </c>
      <c r="R1625" t="str" cm="1">
        <f t="array" ref="R1625">IFERROR(_xlfn.IFS(Table2[[#This Row],[booking_status]]="confirmed","Expected",Table2[[#This Row],[booking_status]]="checked-out","Actual"),"No Revenue")</f>
        <v>No Revenue</v>
      </c>
      <c r="S1625" s="4">
        <f>Table2[[#This Row],[Revenue_Amount]]/Table2[[#This Row],[Num_Nights]]</f>
        <v>0</v>
      </c>
    </row>
    <row r="1626" spans="1:19" x14ac:dyDescent="0.3">
      <c r="A1626">
        <v>1625</v>
      </c>
      <c r="B1626" t="s">
        <v>50</v>
      </c>
      <c r="C1626" s="9">
        <v>45082</v>
      </c>
      <c r="D1626" s="9">
        <v>45084</v>
      </c>
      <c r="E1626" s="10">
        <v>45018</v>
      </c>
      <c r="F1626" t="s">
        <v>27</v>
      </c>
      <c r="G1626">
        <v>193.89</v>
      </c>
      <c r="H1626">
        <v>2</v>
      </c>
      <c r="I1626">
        <v>0</v>
      </c>
      <c r="J1626" t="s">
        <v>55</v>
      </c>
      <c r="K1626" t="s">
        <v>66</v>
      </c>
      <c r="L1626" t="s">
        <v>21</v>
      </c>
      <c r="M1626" t="s">
        <v>36</v>
      </c>
      <c r="N1626" t="s">
        <v>41</v>
      </c>
      <c r="O1626">
        <f>Table2[[#This Row],[check_out_date]]-Table2[[#This Row],[check_in_date]]</f>
        <v>2</v>
      </c>
      <c r="P1626">
        <f>Table2[[#This Row],[num_adults]]+Table2[[#This Row],[num_children]]</f>
        <v>2</v>
      </c>
      <c r="Q1626" s="3">
        <f>IF(OR(Table2[[#This Row],[booking_status]]="confirmed",Table2[[#This Row],[booking_status]]="checked-out"),Table2[[#This Row],[room_rate_per_night]]*Table2[[#This Row],[Num_Nights]],0)</f>
        <v>387.78</v>
      </c>
      <c r="R1626" t="str" cm="1">
        <f t="array" ref="R1626">IFERROR(_xlfn.IFS(Table2[[#This Row],[booking_status]]="confirmed","Expected",Table2[[#This Row],[booking_status]]="checked-out","Actual"),"No Revenue")</f>
        <v>Expected</v>
      </c>
      <c r="S1626" s="4">
        <f>Table2[[#This Row],[Revenue_Amount]]/Table2[[#This Row],[Num_Nights]]</f>
        <v>193.89</v>
      </c>
    </row>
    <row r="1627" spans="1:19" hidden="1" x14ac:dyDescent="0.3">
      <c r="A1627">
        <v>1626</v>
      </c>
      <c r="B1627" t="s">
        <v>31</v>
      </c>
      <c r="C1627" s="9">
        <v>44950</v>
      </c>
      <c r="D1627" s="9">
        <v>44957</v>
      </c>
      <c r="E1627" s="10">
        <v>44936</v>
      </c>
      <c r="F1627" t="s">
        <v>27</v>
      </c>
      <c r="G1627">
        <v>127.87</v>
      </c>
      <c r="H1627">
        <v>4</v>
      </c>
      <c r="I1627">
        <v>0</v>
      </c>
      <c r="J1627" t="s">
        <v>35</v>
      </c>
      <c r="K1627" t="s">
        <v>66</v>
      </c>
      <c r="L1627" t="s">
        <v>21</v>
      </c>
      <c r="M1627" t="s">
        <v>36</v>
      </c>
      <c r="N1627" t="s">
        <v>41</v>
      </c>
      <c r="O1627">
        <f>Table2[[#This Row],[check_out_date]]-Table2[[#This Row],[check_in_date]]</f>
        <v>7</v>
      </c>
      <c r="P1627">
        <f>Table2[[#This Row],[num_adults]]+Table2[[#This Row],[num_children]]</f>
        <v>4</v>
      </c>
      <c r="Q1627" s="3">
        <f>IF(OR(Table2[[#This Row],[booking_status]]="confirmed",Table2[[#This Row],[booking_status]]="checked-out"),Table2[[#This Row],[room_rate_per_night]]*Table2[[#This Row],[Num_Nights]],0)</f>
        <v>895.09</v>
      </c>
      <c r="R1627" t="str" cm="1">
        <f t="array" ref="R1627">IFERROR(_xlfn.IFS(Table2[[#This Row],[booking_status]]="confirmed","Expected",Table2[[#This Row],[booking_status]]="checked-out","Actual"),"No Revenue")</f>
        <v>Expected</v>
      </c>
      <c r="S1627" s="4">
        <f>Table2[[#This Row],[Revenue_Amount]]/Table2[[#This Row],[Num_Nights]]</f>
        <v>127.87</v>
      </c>
    </row>
    <row r="1628" spans="1:19" x14ac:dyDescent="0.3">
      <c r="A1628">
        <v>1627</v>
      </c>
      <c r="B1628" t="s">
        <v>50</v>
      </c>
      <c r="C1628" s="9">
        <v>45092</v>
      </c>
      <c r="D1628" s="9">
        <v>45098</v>
      </c>
      <c r="E1628" s="10">
        <v>45055</v>
      </c>
      <c r="F1628" t="s">
        <v>49</v>
      </c>
      <c r="G1628">
        <v>139.72</v>
      </c>
      <c r="H1628">
        <v>1</v>
      </c>
      <c r="I1628">
        <v>0</v>
      </c>
      <c r="J1628" t="s">
        <v>55</v>
      </c>
      <c r="K1628" t="s">
        <v>29</v>
      </c>
      <c r="L1628" t="s">
        <v>21</v>
      </c>
      <c r="M1628" t="s">
        <v>36</v>
      </c>
      <c r="N1628" t="s">
        <v>41</v>
      </c>
      <c r="O1628">
        <f>Table2[[#This Row],[check_out_date]]-Table2[[#This Row],[check_in_date]]</f>
        <v>6</v>
      </c>
      <c r="P1628">
        <f>Table2[[#This Row],[num_adults]]+Table2[[#This Row],[num_children]]</f>
        <v>1</v>
      </c>
      <c r="Q1628" s="3">
        <f>IF(OR(Table2[[#This Row],[booking_status]]="confirmed",Table2[[#This Row],[booking_status]]="checked-out"),Table2[[#This Row],[room_rate_per_night]]*Table2[[#This Row],[Num_Nights]],0)</f>
        <v>838.31999999999994</v>
      </c>
      <c r="R1628" t="str" cm="1">
        <f t="array" ref="R1628">IFERROR(_xlfn.IFS(Table2[[#This Row],[booking_status]]="confirmed","Expected",Table2[[#This Row],[booking_status]]="checked-out","Actual"),"No Revenue")</f>
        <v>Expected</v>
      </c>
      <c r="S1628" s="4">
        <f>Table2[[#This Row],[Revenue_Amount]]/Table2[[#This Row],[Num_Nights]]</f>
        <v>139.72</v>
      </c>
    </row>
    <row r="1629" spans="1:19" hidden="1" x14ac:dyDescent="0.3">
      <c r="A1629">
        <v>1628</v>
      </c>
      <c r="B1629" t="s">
        <v>37</v>
      </c>
      <c r="C1629" s="9">
        <v>45232</v>
      </c>
      <c r="D1629" s="9">
        <v>45234</v>
      </c>
      <c r="E1629" s="10">
        <v>45198</v>
      </c>
      <c r="F1629" t="s">
        <v>27</v>
      </c>
      <c r="G1629">
        <v>128.69999999999999</v>
      </c>
      <c r="H1629">
        <v>1</v>
      </c>
      <c r="I1629">
        <v>0</v>
      </c>
      <c r="J1629" t="s">
        <v>35</v>
      </c>
      <c r="K1629" t="s">
        <v>29</v>
      </c>
      <c r="L1629" t="s">
        <v>60</v>
      </c>
      <c r="M1629" t="s">
        <v>36</v>
      </c>
      <c r="N1629" t="s">
        <v>41</v>
      </c>
      <c r="O1629">
        <f>Table2[[#This Row],[check_out_date]]-Table2[[#This Row],[check_in_date]]</f>
        <v>2</v>
      </c>
      <c r="P1629">
        <f>Table2[[#This Row],[num_adults]]+Table2[[#This Row],[num_children]]</f>
        <v>1</v>
      </c>
      <c r="Q1629" s="3">
        <f>IF(OR(Table2[[#This Row],[booking_status]]="confirmed",Table2[[#This Row],[booking_status]]="checked-out"),Table2[[#This Row],[room_rate_per_night]]*Table2[[#This Row],[Num_Nights]],0)</f>
        <v>0</v>
      </c>
      <c r="R1629" t="str" cm="1">
        <f t="array" ref="R1629">IFERROR(_xlfn.IFS(Table2[[#This Row],[booking_status]]="confirmed","Expected",Table2[[#This Row],[booking_status]]="checked-out","Actual"),"No Revenue")</f>
        <v>No Revenue</v>
      </c>
      <c r="S1629" s="4">
        <f>Table2[[#This Row],[Revenue_Amount]]/Table2[[#This Row],[Num_Nights]]</f>
        <v>0</v>
      </c>
    </row>
    <row r="1630" spans="1:19" hidden="1" x14ac:dyDescent="0.3">
      <c r="A1630">
        <v>1629</v>
      </c>
      <c r="B1630" t="s">
        <v>31</v>
      </c>
      <c r="C1630" s="9">
        <v>45107</v>
      </c>
      <c r="D1630" s="9">
        <v>45111</v>
      </c>
      <c r="E1630" s="10">
        <v>45076</v>
      </c>
      <c r="F1630" t="s">
        <v>18</v>
      </c>
      <c r="G1630">
        <v>176.94</v>
      </c>
      <c r="H1630">
        <v>2</v>
      </c>
      <c r="I1630">
        <v>0</v>
      </c>
      <c r="J1630" t="s">
        <v>35</v>
      </c>
      <c r="K1630" t="s">
        <v>66</v>
      </c>
      <c r="L1630" t="s">
        <v>21</v>
      </c>
      <c r="M1630" t="s">
        <v>36</v>
      </c>
      <c r="N1630" t="s">
        <v>41</v>
      </c>
      <c r="O1630">
        <f>Table2[[#This Row],[check_out_date]]-Table2[[#This Row],[check_in_date]]</f>
        <v>4</v>
      </c>
      <c r="P1630">
        <f>Table2[[#This Row],[num_adults]]+Table2[[#This Row],[num_children]]</f>
        <v>2</v>
      </c>
      <c r="Q1630" s="3">
        <f>IF(OR(Table2[[#This Row],[booking_status]]="confirmed",Table2[[#This Row],[booking_status]]="checked-out"),Table2[[#This Row],[room_rate_per_night]]*Table2[[#This Row],[Num_Nights]],0)</f>
        <v>707.76</v>
      </c>
      <c r="R1630" t="str" cm="1">
        <f t="array" ref="R1630">IFERROR(_xlfn.IFS(Table2[[#This Row],[booking_status]]="confirmed","Expected",Table2[[#This Row],[booking_status]]="checked-out","Actual"),"No Revenue")</f>
        <v>Expected</v>
      </c>
      <c r="S1630" s="4">
        <f>Table2[[#This Row],[Revenue_Amount]]/Table2[[#This Row],[Num_Nights]]</f>
        <v>176.94</v>
      </c>
    </row>
    <row r="1631" spans="1:19" x14ac:dyDescent="0.3">
      <c r="A1631">
        <v>1630</v>
      </c>
      <c r="B1631" t="s">
        <v>50</v>
      </c>
      <c r="C1631" s="9">
        <v>45061</v>
      </c>
      <c r="D1631" s="9">
        <v>45069</v>
      </c>
      <c r="E1631" s="10">
        <v>45041</v>
      </c>
      <c r="F1631" t="s">
        <v>18</v>
      </c>
      <c r="G1631">
        <v>339.64</v>
      </c>
      <c r="H1631">
        <v>1</v>
      </c>
      <c r="I1631">
        <v>0</v>
      </c>
      <c r="J1631" t="s">
        <v>28</v>
      </c>
      <c r="K1631" t="s">
        <v>29</v>
      </c>
      <c r="L1631" t="s">
        <v>21</v>
      </c>
      <c r="M1631" t="s">
        <v>36</v>
      </c>
      <c r="N1631" t="s">
        <v>41</v>
      </c>
      <c r="O1631">
        <f>Table2[[#This Row],[check_out_date]]-Table2[[#This Row],[check_in_date]]</f>
        <v>8</v>
      </c>
      <c r="P1631">
        <f>Table2[[#This Row],[num_adults]]+Table2[[#This Row],[num_children]]</f>
        <v>1</v>
      </c>
      <c r="Q1631" s="3">
        <f>IF(OR(Table2[[#This Row],[booking_status]]="confirmed",Table2[[#This Row],[booking_status]]="checked-out"),Table2[[#This Row],[room_rate_per_night]]*Table2[[#This Row],[Num_Nights]],0)</f>
        <v>2717.12</v>
      </c>
      <c r="R1631" t="str" cm="1">
        <f t="array" ref="R1631">IFERROR(_xlfn.IFS(Table2[[#This Row],[booking_status]]="confirmed","Expected",Table2[[#This Row],[booking_status]]="checked-out","Actual"),"No Revenue")</f>
        <v>Expected</v>
      </c>
      <c r="S1631" s="4">
        <f>Table2[[#This Row],[Revenue_Amount]]/Table2[[#This Row],[Num_Nights]]</f>
        <v>339.64</v>
      </c>
    </row>
    <row r="1632" spans="1:19" x14ac:dyDescent="0.3">
      <c r="A1632">
        <v>1631</v>
      </c>
      <c r="B1632" t="s">
        <v>50</v>
      </c>
      <c r="C1632" s="9">
        <v>45288</v>
      </c>
      <c r="D1632" s="9">
        <v>45290</v>
      </c>
      <c r="E1632" s="10">
        <v>45269</v>
      </c>
      <c r="F1632" t="s">
        <v>54</v>
      </c>
      <c r="G1632">
        <v>326.48</v>
      </c>
      <c r="H1632">
        <v>3</v>
      </c>
      <c r="I1632">
        <v>2</v>
      </c>
      <c r="J1632" t="s">
        <v>28</v>
      </c>
      <c r="K1632" t="s">
        <v>29</v>
      </c>
      <c r="L1632" t="s">
        <v>56</v>
      </c>
      <c r="M1632" t="s">
        <v>36</v>
      </c>
      <c r="N1632" t="s">
        <v>41</v>
      </c>
      <c r="O1632">
        <f>Table2[[#This Row],[check_out_date]]-Table2[[#This Row],[check_in_date]]</f>
        <v>2</v>
      </c>
      <c r="P1632">
        <f>Table2[[#This Row],[num_adults]]+Table2[[#This Row],[num_children]]</f>
        <v>5</v>
      </c>
      <c r="Q1632" s="3">
        <f>IF(OR(Table2[[#This Row],[booking_status]]="confirmed",Table2[[#This Row],[booking_status]]="checked-out"),Table2[[#This Row],[room_rate_per_night]]*Table2[[#This Row],[Num_Nights]],0)</f>
        <v>652.96</v>
      </c>
      <c r="R1632" t="str" cm="1">
        <f t="array" ref="R1632">IFERROR(_xlfn.IFS(Table2[[#This Row],[booking_status]]="confirmed","Expected",Table2[[#This Row],[booking_status]]="checked-out","Actual"),"No Revenue")</f>
        <v>Actual</v>
      </c>
      <c r="S1632" s="4">
        <f>Table2[[#This Row],[Revenue_Amount]]/Table2[[#This Row],[Num_Nights]]</f>
        <v>326.48</v>
      </c>
    </row>
    <row r="1633" spans="1:19" x14ac:dyDescent="0.3">
      <c r="A1633">
        <v>1632</v>
      </c>
      <c r="B1633" t="s">
        <v>37</v>
      </c>
      <c r="C1633" s="9">
        <v>45226</v>
      </c>
      <c r="D1633" s="9">
        <v>45231</v>
      </c>
      <c r="E1633" s="10">
        <v>45207</v>
      </c>
      <c r="F1633" t="s">
        <v>18</v>
      </c>
      <c r="G1633">
        <v>240.17</v>
      </c>
      <c r="H1633">
        <v>4</v>
      </c>
      <c r="I1633">
        <v>0</v>
      </c>
      <c r="J1633" t="s">
        <v>28</v>
      </c>
      <c r="K1633" t="s">
        <v>44</v>
      </c>
      <c r="L1633" t="s">
        <v>21</v>
      </c>
      <c r="M1633" t="s">
        <v>36</v>
      </c>
      <c r="N1633" t="s">
        <v>41</v>
      </c>
      <c r="O1633">
        <f>Table2[[#This Row],[check_out_date]]-Table2[[#This Row],[check_in_date]]</f>
        <v>5</v>
      </c>
      <c r="P1633">
        <f>Table2[[#This Row],[num_adults]]+Table2[[#This Row],[num_children]]</f>
        <v>4</v>
      </c>
      <c r="Q1633" s="3">
        <f>IF(OR(Table2[[#This Row],[booking_status]]="confirmed",Table2[[#This Row],[booking_status]]="checked-out"),Table2[[#This Row],[room_rate_per_night]]*Table2[[#This Row],[Num_Nights]],0)</f>
        <v>1200.8499999999999</v>
      </c>
      <c r="R1633" t="str" cm="1">
        <f t="array" ref="R1633">IFERROR(_xlfn.IFS(Table2[[#This Row],[booking_status]]="confirmed","Expected",Table2[[#This Row],[booking_status]]="checked-out","Actual"),"No Revenue")</f>
        <v>Expected</v>
      </c>
      <c r="S1633" s="4">
        <f>Table2[[#This Row],[Revenue_Amount]]/Table2[[#This Row],[Num_Nights]]</f>
        <v>240.17</v>
      </c>
    </row>
    <row r="1634" spans="1:19" hidden="1" x14ac:dyDescent="0.3">
      <c r="A1634">
        <v>1633</v>
      </c>
      <c r="B1634" t="s">
        <v>31</v>
      </c>
      <c r="C1634" s="9">
        <v>45006</v>
      </c>
      <c r="D1634" s="9">
        <v>45009</v>
      </c>
      <c r="E1634" s="10">
        <v>44982</v>
      </c>
      <c r="F1634" t="s">
        <v>18</v>
      </c>
      <c r="G1634">
        <v>198.25</v>
      </c>
      <c r="H1634">
        <v>2</v>
      </c>
      <c r="I1634">
        <v>0</v>
      </c>
      <c r="J1634" t="s">
        <v>35</v>
      </c>
      <c r="K1634" t="s">
        <v>66</v>
      </c>
      <c r="L1634" t="s">
        <v>56</v>
      </c>
      <c r="M1634" t="s">
        <v>22</v>
      </c>
      <c r="N1634" t="s">
        <v>23</v>
      </c>
      <c r="O1634">
        <f>Table2[[#This Row],[check_out_date]]-Table2[[#This Row],[check_in_date]]</f>
        <v>3</v>
      </c>
      <c r="P1634">
        <f>Table2[[#This Row],[num_adults]]+Table2[[#This Row],[num_children]]</f>
        <v>2</v>
      </c>
      <c r="Q1634" s="3">
        <f>IF(OR(Table2[[#This Row],[booking_status]]="confirmed",Table2[[#This Row],[booking_status]]="checked-out"),Table2[[#This Row],[room_rate_per_night]]*Table2[[#This Row],[Num_Nights]],0)</f>
        <v>594.75</v>
      </c>
      <c r="R1634" t="str" cm="1">
        <f t="array" ref="R1634">IFERROR(_xlfn.IFS(Table2[[#This Row],[booking_status]]="confirmed","Expected",Table2[[#This Row],[booking_status]]="checked-out","Actual"),"No Revenue")</f>
        <v>Actual</v>
      </c>
      <c r="S1634" s="4">
        <f>Table2[[#This Row],[Revenue_Amount]]/Table2[[#This Row],[Num_Nights]]</f>
        <v>198.25</v>
      </c>
    </row>
    <row r="1635" spans="1:19" hidden="1" x14ac:dyDescent="0.3">
      <c r="A1635">
        <v>1634</v>
      </c>
      <c r="B1635" t="s">
        <v>50</v>
      </c>
      <c r="C1635" s="9">
        <v>44951</v>
      </c>
      <c r="D1635" s="9">
        <v>44953</v>
      </c>
      <c r="E1635" s="10">
        <v>44925</v>
      </c>
      <c r="F1635" t="s">
        <v>27</v>
      </c>
      <c r="G1635">
        <v>231.56</v>
      </c>
      <c r="H1635">
        <v>4</v>
      </c>
      <c r="I1635">
        <v>2</v>
      </c>
      <c r="J1635" t="s">
        <v>35</v>
      </c>
      <c r="K1635" t="s">
        <v>99</v>
      </c>
      <c r="L1635" t="s">
        <v>56</v>
      </c>
      <c r="M1635" t="s">
        <v>36</v>
      </c>
      <c r="N1635" t="s">
        <v>41</v>
      </c>
      <c r="O1635">
        <f>Table2[[#This Row],[check_out_date]]-Table2[[#This Row],[check_in_date]]</f>
        <v>2</v>
      </c>
      <c r="P1635">
        <f>Table2[[#This Row],[num_adults]]+Table2[[#This Row],[num_children]]</f>
        <v>6</v>
      </c>
      <c r="Q1635" s="3">
        <f>IF(OR(Table2[[#This Row],[booking_status]]="confirmed",Table2[[#This Row],[booking_status]]="checked-out"),Table2[[#This Row],[room_rate_per_night]]*Table2[[#This Row],[Num_Nights]],0)</f>
        <v>463.12</v>
      </c>
      <c r="R1635" t="str" cm="1">
        <f t="array" ref="R1635">IFERROR(_xlfn.IFS(Table2[[#This Row],[booking_status]]="confirmed","Expected",Table2[[#This Row],[booking_status]]="checked-out","Actual"),"No Revenue")</f>
        <v>Actual</v>
      </c>
      <c r="S1635" s="4">
        <f>Table2[[#This Row],[Revenue_Amount]]/Table2[[#This Row],[Num_Nights]]</f>
        <v>231.56</v>
      </c>
    </row>
    <row r="1636" spans="1:19" hidden="1" x14ac:dyDescent="0.3">
      <c r="A1636">
        <v>1635</v>
      </c>
      <c r="B1636" t="s">
        <v>37</v>
      </c>
      <c r="C1636" s="9">
        <v>45023</v>
      </c>
      <c r="D1636" s="9">
        <v>45029</v>
      </c>
      <c r="E1636" s="10">
        <v>45001</v>
      </c>
      <c r="F1636" t="s">
        <v>49</v>
      </c>
      <c r="G1636">
        <v>142.61000000000001</v>
      </c>
      <c r="H1636">
        <v>2</v>
      </c>
      <c r="I1636">
        <v>0</v>
      </c>
      <c r="J1636" t="s">
        <v>35</v>
      </c>
      <c r="K1636" t="s">
        <v>29</v>
      </c>
      <c r="L1636" t="s">
        <v>21</v>
      </c>
      <c r="M1636" t="s">
        <v>36</v>
      </c>
      <c r="N1636" t="s">
        <v>30</v>
      </c>
      <c r="O1636">
        <f>Table2[[#This Row],[check_out_date]]-Table2[[#This Row],[check_in_date]]</f>
        <v>6</v>
      </c>
      <c r="P1636">
        <f>Table2[[#This Row],[num_adults]]+Table2[[#This Row],[num_children]]</f>
        <v>2</v>
      </c>
      <c r="Q1636" s="3">
        <f>IF(OR(Table2[[#This Row],[booking_status]]="confirmed",Table2[[#This Row],[booking_status]]="checked-out"),Table2[[#This Row],[room_rate_per_night]]*Table2[[#This Row],[Num_Nights]],0)</f>
        <v>855.66000000000008</v>
      </c>
      <c r="R1636" t="str" cm="1">
        <f t="array" ref="R1636">IFERROR(_xlfn.IFS(Table2[[#This Row],[booking_status]]="confirmed","Expected",Table2[[#This Row],[booking_status]]="checked-out","Actual"),"No Revenue")</f>
        <v>Expected</v>
      </c>
      <c r="S1636" s="4">
        <f>Table2[[#This Row],[Revenue_Amount]]/Table2[[#This Row],[Num_Nights]]</f>
        <v>142.61000000000001</v>
      </c>
    </row>
    <row r="1637" spans="1:19" x14ac:dyDescent="0.3">
      <c r="A1637">
        <v>1636</v>
      </c>
      <c r="B1637" t="s">
        <v>31</v>
      </c>
      <c r="C1637" s="9">
        <v>45123</v>
      </c>
      <c r="D1637" s="9">
        <v>45134</v>
      </c>
      <c r="E1637" s="10">
        <v>45084</v>
      </c>
      <c r="F1637" t="s">
        <v>18</v>
      </c>
      <c r="G1637">
        <v>238.93</v>
      </c>
      <c r="H1637">
        <v>2</v>
      </c>
      <c r="I1637">
        <v>1</v>
      </c>
      <c r="J1637" t="s">
        <v>55</v>
      </c>
      <c r="K1637" t="s">
        <v>99</v>
      </c>
      <c r="L1637" t="s">
        <v>60</v>
      </c>
      <c r="M1637" t="s">
        <v>36</v>
      </c>
      <c r="N1637" t="s">
        <v>41</v>
      </c>
      <c r="O1637">
        <f>Table2[[#This Row],[check_out_date]]-Table2[[#This Row],[check_in_date]]</f>
        <v>11</v>
      </c>
      <c r="P1637">
        <f>Table2[[#This Row],[num_adults]]+Table2[[#This Row],[num_children]]</f>
        <v>3</v>
      </c>
      <c r="Q1637" s="3">
        <f>IF(OR(Table2[[#This Row],[booking_status]]="confirmed",Table2[[#This Row],[booking_status]]="checked-out"),Table2[[#This Row],[room_rate_per_night]]*Table2[[#This Row],[Num_Nights]],0)</f>
        <v>0</v>
      </c>
      <c r="R1637" t="str" cm="1">
        <f t="array" ref="R1637">IFERROR(_xlfn.IFS(Table2[[#This Row],[booking_status]]="confirmed","Expected",Table2[[#This Row],[booking_status]]="checked-out","Actual"),"No Revenue")</f>
        <v>No Revenue</v>
      </c>
      <c r="S1637" s="4">
        <f>Table2[[#This Row],[Revenue_Amount]]/Table2[[#This Row],[Num_Nights]]</f>
        <v>0</v>
      </c>
    </row>
    <row r="1638" spans="1:19" hidden="1" x14ac:dyDescent="0.3">
      <c r="A1638">
        <v>1637</v>
      </c>
      <c r="B1638" t="s">
        <v>37</v>
      </c>
      <c r="C1638" s="9">
        <v>45147</v>
      </c>
      <c r="D1638" s="9">
        <v>45156</v>
      </c>
      <c r="E1638" s="10">
        <v>45136</v>
      </c>
      <c r="F1638" t="s">
        <v>18</v>
      </c>
      <c r="G1638">
        <v>317.43</v>
      </c>
      <c r="H1638">
        <v>2</v>
      </c>
      <c r="I1638">
        <v>0</v>
      </c>
      <c r="J1638" t="s">
        <v>35</v>
      </c>
      <c r="K1638" t="s">
        <v>99</v>
      </c>
      <c r="L1638" t="s">
        <v>21</v>
      </c>
      <c r="M1638" t="s">
        <v>36</v>
      </c>
      <c r="N1638" t="s">
        <v>45</v>
      </c>
      <c r="O1638">
        <f>Table2[[#This Row],[check_out_date]]-Table2[[#This Row],[check_in_date]]</f>
        <v>9</v>
      </c>
      <c r="P1638">
        <f>Table2[[#This Row],[num_adults]]+Table2[[#This Row],[num_children]]</f>
        <v>2</v>
      </c>
      <c r="Q1638" s="3">
        <f>IF(OR(Table2[[#This Row],[booking_status]]="confirmed",Table2[[#This Row],[booking_status]]="checked-out"),Table2[[#This Row],[room_rate_per_night]]*Table2[[#This Row],[Num_Nights]],0)</f>
        <v>2856.87</v>
      </c>
      <c r="R1638" t="str" cm="1">
        <f t="array" ref="R1638">IFERROR(_xlfn.IFS(Table2[[#This Row],[booking_status]]="confirmed","Expected",Table2[[#This Row],[booking_status]]="checked-out","Actual"),"No Revenue")</f>
        <v>Expected</v>
      </c>
      <c r="S1638" s="4">
        <f>Table2[[#This Row],[Revenue_Amount]]/Table2[[#This Row],[Num_Nights]]</f>
        <v>317.43</v>
      </c>
    </row>
    <row r="1639" spans="1:19" x14ac:dyDescent="0.3">
      <c r="A1639">
        <v>1638</v>
      </c>
      <c r="B1639" t="s">
        <v>14</v>
      </c>
      <c r="C1639" s="9">
        <v>44933</v>
      </c>
      <c r="D1639" s="9">
        <v>44935</v>
      </c>
      <c r="E1639" s="10">
        <v>44877</v>
      </c>
      <c r="F1639" t="s">
        <v>49</v>
      </c>
      <c r="G1639">
        <v>112.09</v>
      </c>
      <c r="H1639">
        <v>2</v>
      </c>
      <c r="I1639">
        <v>0</v>
      </c>
      <c r="J1639" t="s">
        <v>55</v>
      </c>
      <c r="K1639" t="s">
        <v>29</v>
      </c>
      <c r="L1639" t="s">
        <v>21</v>
      </c>
      <c r="M1639" t="s">
        <v>36</v>
      </c>
      <c r="N1639" t="s">
        <v>95</v>
      </c>
      <c r="O1639">
        <f>Table2[[#This Row],[check_out_date]]-Table2[[#This Row],[check_in_date]]</f>
        <v>2</v>
      </c>
      <c r="P1639">
        <f>Table2[[#This Row],[num_adults]]+Table2[[#This Row],[num_children]]</f>
        <v>2</v>
      </c>
      <c r="Q1639" s="3">
        <f>IF(OR(Table2[[#This Row],[booking_status]]="confirmed",Table2[[#This Row],[booking_status]]="checked-out"),Table2[[#This Row],[room_rate_per_night]]*Table2[[#This Row],[Num_Nights]],0)</f>
        <v>224.18</v>
      </c>
      <c r="R1639" t="str" cm="1">
        <f t="array" ref="R1639">IFERROR(_xlfn.IFS(Table2[[#This Row],[booking_status]]="confirmed","Expected",Table2[[#This Row],[booking_status]]="checked-out","Actual"),"No Revenue")</f>
        <v>Expected</v>
      </c>
      <c r="S1639" s="4">
        <f>Table2[[#This Row],[Revenue_Amount]]/Table2[[#This Row],[Num_Nights]]</f>
        <v>112.09</v>
      </c>
    </row>
    <row r="1640" spans="1:19" x14ac:dyDescent="0.3">
      <c r="A1640">
        <v>1639</v>
      </c>
      <c r="B1640" t="s">
        <v>31</v>
      </c>
      <c r="C1640" s="9">
        <v>45141</v>
      </c>
      <c r="D1640" s="9">
        <v>45145</v>
      </c>
      <c r="E1640" s="10">
        <v>45111</v>
      </c>
      <c r="F1640" t="s">
        <v>54</v>
      </c>
      <c r="G1640">
        <v>367.15</v>
      </c>
      <c r="H1640">
        <v>2</v>
      </c>
      <c r="I1640">
        <v>0</v>
      </c>
      <c r="J1640" t="s">
        <v>55</v>
      </c>
      <c r="K1640" t="s">
        <v>99</v>
      </c>
      <c r="L1640" t="s">
        <v>56</v>
      </c>
      <c r="M1640" t="s">
        <v>36</v>
      </c>
      <c r="N1640" t="s">
        <v>23</v>
      </c>
      <c r="O1640">
        <f>Table2[[#This Row],[check_out_date]]-Table2[[#This Row],[check_in_date]]</f>
        <v>4</v>
      </c>
      <c r="P1640">
        <f>Table2[[#This Row],[num_adults]]+Table2[[#This Row],[num_children]]</f>
        <v>2</v>
      </c>
      <c r="Q1640" s="3">
        <f>IF(OR(Table2[[#This Row],[booking_status]]="confirmed",Table2[[#This Row],[booking_status]]="checked-out"),Table2[[#This Row],[room_rate_per_night]]*Table2[[#This Row],[Num_Nights]],0)</f>
        <v>1468.6</v>
      </c>
      <c r="R1640" t="str" cm="1">
        <f t="array" ref="R1640">IFERROR(_xlfn.IFS(Table2[[#This Row],[booking_status]]="confirmed","Expected",Table2[[#This Row],[booking_status]]="checked-out","Actual"),"No Revenue")</f>
        <v>Actual</v>
      </c>
      <c r="S1640" s="4">
        <f>Table2[[#This Row],[Revenue_Amount]]/Table2[[#This Row],[Num_Nights]]</f>
        <v>367.15</v>
      </c>
    </row>
    <row r="1641" spans="1:19" hidden="1" x14ac:dyDescent="0.3">
      <c r="A1641">
        <v>1640</v>
      </c>
      <c r="B1641" t="s">
        <v>37</v>
      </c>
      <c r="C1641" s="9">
        <v>45253</v>
      </c>
      <c r="D1641" s="9">
        <v>45264</v>
      </c>
      <c r="E1641" s="10">
        <v>45223</v>
      </c>
      <c r="F1641" t="s">
        <v>27</v>
      </c>
      <c r="G1641">
        <v>131.47</v>
      </c>
      <c r="H1641">
        <v>2</v>
      </c>
      <c r="I1641">
        <v>0</v>
      </c>
      <c r="J1641" t="s">
        <v>35</v>
      </c>
      <c r="K1641" t="s">
        <v>29</v>
      </c>
      <c r="L1641" t="s">
        <v>21</v>
      </c>
      <c r="M1641" t="s">
        <v>36</v>
      </c>
      <c r="N1641" t="s">
        <v>23</v>
      </c>
      <c r="O1641">
        <f>Table2[[#This Row],[check_out_date]]-Table2[[#This Row],[check_in_date]]</f>
        <v>11</v>
      </c>
      <c r="P1641">
        <f>Table2[[#This Row],[num_adults]]+Table2[[#This Row],[num_children]]</f>
        <v>2</v>
      </c>
      <c r="Q1641" s="3">
        <f>IF(OR(Table2[[#This Row],[booking_status]]="confirmed",Table2[[#This Row],[booking_status]]="checked-out"),Table2[[#This Row],[room_rate_per_night]]*Table2[[#This Row],[Num_Nights]],0)</f>
        <v>1446.17</v>
      </c>
      <c r="R1641" t="str" cm="1">
        <f t="array" ref="R1641">IFERROR(_xlfn.IFS(Table2[[#This Row],[booking_status]]="confirmed","Expected",Table2[[#This Row],[booking_status]]="checked-out","Actual"),"No Revenue")</f>
        <v>Expected</v>
      </c>
      <c r="S1641" s="4">
        <f>Table2[[#This Row],[Revenue_Amount]]/Table2[[#This Row],[Num_Nights]]</f>
        <v>131.47</v>
      </c>
    </row>
    <row r="1642" spans="1:19" hidden="1" x14ac:dyDescent="0.3">
      <c r="A1642">
        <v>1641</v>
      </c>
      <c r="B1642" t="s">
        <v>50</v>
      </c>
      <c r="C1642" s="9">
        <v>45066</v>
      </c>
      <c r="D1642" s="9">
        <v>45069</v>
      </c>
      <c r="E1642" s="10">
        <v>45018</v>
      </c>
      <c r="F1642" t="s">
        <v>18</v>
      </c>
      <c r="G1642">
        <v>244.44</v>
      </c>
      <c r="H1642">
        <v>2</v>
      </c>
      <c r="I1642">
        <v>0</v>
      </c>
      <c r="J1642" t="s">
        <v>35</v>
      </c>
      <c r="K1642" t="s">
        <v>99</v>
      </c>
      <c r="L1642" t="s">
        <v>60</v>
      </c>
      <c r="M1642" t="s">
        <v>36</v>
      </c>
      <c r="N1642" t="s">
        <v>41</v>
      </c>
      <c r="O1642">
        <f>Table2[[#This Row],[check_out_date]]-Table2[[#This Row],[check_in_date]]</f>
        <v>3</v>
      </c>
      <c r="P1642">
        <f>Table2[[#This Row],[num_adults]]+Table2[[#This Row],[num_children]]</f>
        <v>2</v>
      </c>
      <c r="Q1642" s="3">
        <f>IF(OR(Table2[[#This Row],[booking_status]]="confirmed",Table2[[#This Row],[booking_status]]="checked-out"),Table2[[#This Row],[room_rate_per_night]]*Table2[[#This Row],[Num_Nights]],0)</f>
        <v>0</v>
      </c>
      <c r="R1642" t="str" cm="1">
        <f t="array" ref="R1642">IFERROR(_xlfn.IFS(Table2[[#This Row],[booking_status]]="confirmed","Expected",Table2[[#This Row],[booking_status]]="checked-out","Actual"),"No Revenue")</f>
        <v>No Revenue</v>
      </c>
      <c r="S1642" s="4">
        <f>Table2[[#This Row],[Revenue_Amount]]/Table2[[#This Row],[Num_Nights]]</f>
        <v>0</v>
      </c>
    </row>
    <row r="1643" spans="1:19" hidden="1" x14ac:dyDescent="0.3">
      <c r="A1643">
        <v>1642</v>
      </c>
      <c r="B1643" t="s">
        <v>37</v>
      </c>
      <c r="C1643" s="9">
        <v>45129</v>
      </c>
      <c r="D1643" s="9">
        <v>45139</v>
      </c>
      <c r="E1643" s="10">
        <v>45055</v>
      </c>
      <c r="F1643" t="s">
        <v>27</v>
      </c>
      <c r="G1643">
        <v>216.61</v>
      </c>
      <c r="H1643">
        <v>2</v>
      </c>
      <c r="I1643">
        <v>2</v>
      </c>
      <c r="J1643" t="s">
        <v>35</v>
      </c>
      <c r="K1643" t="s">
        <v>29</v>
      </c>
      <c r="L1643" t="s">
        <v>21</v>
      </c>
      <c r="M1643" t="s">
        <v>22</v>
      </c>
      <c r="N1643" t="s">
        <v>45</v>
      </c>
      <c r="O1643">
        <f>Table2[[#This Row],[check_out_date]]-Table2[[#This Row],[check_in_date]]</f>
        <v>10</v>
      </c>
      <c r="P1643">
        <f>Table2[[#This Row],[num_adults]]+Table2[[#This Row],[num_children]]</f>
        <v>4</v>
      </c>
      <c r="Q1643" s="3">
        <f>IF(OR(Table2[[#This Row],[booking_status]]="confirmed",Table2[[#This Row],[booking_status]]="checked-out"),Table2[[#This Row],[room_rate_per_night]]*Table2[[#This Row],[Num_Nights]],0)</f>
        <v>2166.1000000000004</v>
      </c>
      <c r="R1643" t="str" cm="1">
        <f t="array" ref="R1643">IFERROR(_xlfn.IFS(Table2[[#This Row],[booking_status]]="confirmed","Expected",Table2[[#This Row],[booking_status]]="checked-out","Actual"),"No Revenue")</f>
        <v>Expected</v>
      </c>
      <c r="S1643" s="4">
        <f>Table2[[#This Row],[Revenue_Amount]]/Table2[[#This Row],[Num_Nights]]</f>
        <v>216.61000000000004</v>
      </c>
    </row>
    <row r="1644" spans="1:19" hidden="1" x14ac:dyDescent="0.3">
      <c r="A1644">
        <v>1643</v>
      </c>
      <c r="B1644" t="s">
        <v>31</v>
      </c>
      <c r="C1644" s="9">
        <v>45287</v>
      </c>
      <c r="D1644" s="9">
        <v>45291</v>
      </c>
      <c r="E1644" s="10">
        <v>45265</v>
      </c>
      <c r="F1644" t="s">
        <v>27</v>
      </c>
      <c r="G1644">
        <v>134.44999999999999</v>
      </c>
      <c r="H1644">
        <v>3</v>
      </c>
      <c r="I1644">
        <v>2</v>
      </c>
      <c r="J1644" t="s">
        <v>35</v>
      </c>
      <c r="K1644" t="s">
        <v>99</v>
      </c>
      <c r="L1644" t="s">
        <v>21</v>
      </c>
      <c r="M1644" t="s">
        <v>36</v>
      </c>
      <c r="N1644" t="s">
        <v>41</v>
      </c>
      <c r="O1644">
        <f>Table2[[#This Row],[check_out_date]]-Table2[[#This Row],[check_in_date]]</f>
        <v>4</v>
      </c>
      <c r="P1644">
        <f>Table2[[#This Row],[num_adults]]+Table2[[#This Row],[num_children]]</f>
        <v>5</v>
      </c>
      <c r="Q1644" s="3">
        <f>IF(OR(Table2[[#This Row],[booking_status]]="confirmed",Table2[[#This Row],[booking_status]]="checked-out"),Table2[[#This Row],[room_rate_per_night]]*Table2[[#This Row],[Num_Nights]],0)</f>
        <v>537.79999999999995</v>
      </c>
      <c r="R1644" t="str" cm="1">
        <f t="array" ref="R1644">IFERROR(_xlfn.IFS(Table2[[#This Row],[booking_status]]="confirmed","Expected",Table2[[#This Row],[booking_status]]="checked-out","Actual"),"No Revenue")</f>
        <v>Expected</v>
      </c>
      <c r="S1644" s="4">
        <f>Table2[[#This Row],[Revenue_Amount]]/Table2[[#This Row],[Num_Nights]]</f>
        <v>134.44999999999999</v>
      </c>
    </row>
    <row r="1645" spans="1:19" x14ac:dyDescent="0.3">
      <c r="A1645">
        <v>1644</v>
      </c>
      <c r="B1645" t="s">
        <v>37</v>
      </c>
      <c r="C1645" s="9">
        <v>45092</v>
      </c>
      <c r="D1645" s="9">
        <v>45103</v>
      </c>
      <c r="E1645" s="10">
        <v>45054</v>
      </c>
      <c r="F1645" t="s">
        <v>54</v>
      </c>
      <c r="G1645">
        <v>521.29</v>
      </c>
      <c r="H1645">
        <v>1</v>
      </c>
      <c r="I1645">
        <v>1</v>
      </c>
      <c r="J1645" t="s">
        <v>55</v>
      </c>
      <c r="K1645" t="s">
        <v>20</v>
      </c>
      <c r="L1645" t="s">
        <v>56</v>
      </c>
      <c r="M1645" t="s">
        <v>36</v>
      </c>
      <c r="N1645" t="s">
        <v>30</v>
      </c>
      <c r="O1645">
        <f>Table2[[#This Row],[check_out_date]]-Table2[[#This Row],[check_in_date]]</f>
        <v>11</v>
      </c>
      <c r="P1645">
        <f>Table2[[#This Row],[num_adults]]+Table2[[#This Row],[num_children]]</f>
        <v>2</v>
      </c>
      <c r="Q1645" s="3">
        <f>IF(OR(Table2[[#This Row],[booking_status]]="confirmed",Table2[[#This Row],[booking_status]]="checked-out"),Table2[[#This Row],[room_rate_per_night]]*Table2[[#This Row],[Num_Nights]],0)</f>
        <v>5734.19</v>
      </c>
      <c r="R1645" t="str" cm="1">
        <f t="array" ref="R1645">IFERROR(_xlfn.IFS(Table2[[#This Row],[booking_status]]="confirmed","Expected",Table2[[#This Row],[booking_status]]="checked-out","Actual"),"No Revenue")</f>
        <v>Actual</v>
      </c>
      <c r="S1645" s="4">
        <f>Table2[[#This Row],[Revenue_Amount]]/Table2[[#This Row],[Num_Nights]]</f>
        <v>521.29</v>
      </c>
    </row>
    <row r="1646" spans="1:19" x14ac:dyDescent="0.3">
      <c r="A1646">
        <v>1645</v>
      </c>
      <c r="B1646" t="s">
        <v>50</v>
      </c>
      <c r="C1646" s="9">
        <v>45055</v>
      </c>
      <c r="D1646" s="9">
        <v>45062</v>
      </c>
      <c r="E1646" s="10">
        <v>44996</v>
      </c>
      <c r="F1646" t="s">
        <v>49</v>
      </c>
      <c r="G1646">
        <v>158.86000000000001</v>
      </c>
      <c r="H1646">
        <v>1</v>
      </c>
      <c r="I1646">
        <v>0</v>
      </c>
      <c r="J1646" t="s">
        <v>19</v>
      </c>
      <c r="K1646" t="s">
        <v>66</v>
      </c>
      <c r="L1646" t="s">
        <v>56</v>
      </c>
      <c r="M1646" t="s">
        <v>22</v>
      </c>
      <c r="N1646" t="s">
        <v>45</v>
      </c>
      <c r="O1646">
        <f>Table2[[#This Row],[check_out_date]]-Table2[[#This Row],[check_in_date]]</f>
        <v>7</v>
      </c>
      <c r="P1646">
        <f>Table2[[#This Row],[num_adults]]+Table2[[#This Row],[num_children]]</f>
        <v>1</v>
      </c>
      <c r="Q1646" s="3">
        <f>IF(OR(Table2[[#This Row],[booking_status]]="confirmed",Table2[[#This Row],[booking_status]]="checked-out"),Table2[[#This Row],[room_rate_per_night]]*Table2[[#This Row],[Num_Nights]],0)</f>
        <v>1112.02</v>
      </c>
      <c r="R1646" t="str" cm="1">
        <f t="array" ref="R1646">IFERROR(_xlfn.IFS(Table2[[#This Row],[booking_status]]="confirmed","Expected",Table2[[#This Row],[booking_status]]="checked-out","Actual"),"No Revenue")</f>
        <v>Actual</v>
      </c>
      <c r="S1646" s="4">
        <f>Table2[[#This Row],[Revenue_Amount]]/Table2[[#This Row],[Num_Nights]]</f>
        <v>158.85999999999999</v>
      </c>
    </row>
    <row r="1647" spans="1:19" x14ac:dyDescent="0.3">
      <c r="A1647">
        <v>1646</v>
      </c>
      <c r="B1647" t="s">
        <v>37</v>
      </c>
      <c r="C1647" s="9">
        <v>45088</v>
      </c>
      <c r="D1647" s="9">
        <v>45094</v>
      </c>
      <c r="E1647" s="10">
        <v>45069</v>
      </c>
      <c r="F1647" t="s">
        <v>54</v>
      </c>
      <c r="G1647">
        <v>519.87</v>
      </c>
      <c r="H1647">
        <v>2</v>
      </c>
      <c r="I1647">
        <v>1</v>
      </c>
      <c r="J1647" t="s">
        <v>28</v>
      </c>
      <c r="K1647" t="s">
        <v>29</v>
      </c>
      <c r="L1647" t="s">
        <v>56</v>
      </c>
      <c r="M1647" t="s">
        <v>36</v>
      </c>
      <c r="N1647" t="s">
        <v>41</v>
      </c>
      <c r="O1647">
        <f>Table2[[#This Row],[check_out_date]]-Table2[[#This Row],[check_in_date]]</f>
        <v>6</v>
      </c>
      <c r="P1647">
        <f>Table2[[#This Row],[num_adults]]+Table2[[#This Row],[num_children]]</f>
        <v>3</v>
      </c>
      <c r="Q1647" s="3">
        <f>IF(OR(Table2[[#This Row],[booking_status]]="confirmed",Table2[[#This Row],[booking_status]]="checked-out"),Table2[[#This Row],[room_rate_per_night]]*Table2[[#This Row],[Num_Nights]],0)</f>
        <v>3119.2200000000003</v>
      </c>
      <c r="R1647" t="str" cm="1">
        <f t="array" ref="R1647">IFERROR(_xlfn.IFS(Table2[[#This Row],[booking_status]]="confirmed","Expected",Table2[[#This Row],[booking_status]]="checked-out","Actual"),"No Revenue")</f>
        <v>Actual</v>
      </c>
      <c r="S1647" s="4">
        <f>Table2[[#This Row],[Revenue_Amount]]/Table2[[#This Row],[Num_Nights]]</f>
        <v>519.87</v>
      </c>
    </row>
    <row r="1648" spans="1:19" x14ac:dyDescent="0.3">
      <c r="A1648">
        <v>1647</v>
      </c>
      <c r="B1648" t="s">
        <v>31</v>
      </c>
      <c r="C1648" s="9">
        <v>45118</v>
      </c>
      <c r="D1648" s="9">
        <v>45120</v>
      </c>
      <c r="E1648" s="10">
        <v>45089</v>
      </c>
      <c r="F1648" t="s">
        <v>27</v>
      </c>
      <c r="G1648">
        <v>169.99</v>
      </c>
      <c r="H1648">
        <v>3</v>
      </c>
      <c r="I1648">
        <v>1</v>
      </c>
      <c r="J1648" t="s">
        <v>28</v>
      </c>
      <c r="K1648" t="s">
        <v>44</v>
      </c>
      <c r="L1648" t="s">
        <v>21</v>
      </c>
      <c r="M1648" t="s">
        <v>36</v>
      </c>
      <c r="N1648" t="s">
        <v>41</v>
      </c>
      <c r="O1648">
        <f>Table2[[#This Row],[check_out_date]]-Table2[[#This Row],[check_in_date]]</f>
        <v>2</v>
      </c>
      <c r="P1648">
        <f>Table2[[#This Row],[num_adults]]+Table2[[#This Row],[num_children]]</f>
        <v>4</v>
      </c>
      <c r="Q1648" s="3">
        <f>IF(OR(Table2[[#This Row],[booking_status]]="confirmed",Table2[[#This Row],[booking_status]]="checked-out"),Table2[[#This Row],[room_rate_per_night]]*Table2[[#This Row],[Num_Nights]],0)</f>
        <v>339.98</v>
      </c>
      <c r="R1648" t="str" cm="1">
        <f t="array" ref="R1648">IFERROR(_xlfn.IFS(Table2[[#This Row],[booking_status]]="confirmed","Expected",Table2[[#This Row],[booking_status]]="checked-out","Actual"),"No Revenue")</f>
        <v>Expected</v>
      </c>
      <c r="S1648" s="4">
        <f>Table2[[#This Row],[Revenue_Amount]]/Table2[[#This Row],[Num_Nights]]</f>
        <v>169.99</v>
      </c>
    </row>
    <row r="1649" spans="1:19" x14ac:dyDescent="0.3">
      <c r="A1649">
        <v>1648</v>
      </c>
      <c r="B1649" t="s">
        <v>37</v>
      </c>
      <c r="C1649" s="9">
        <v>45063</v>
      </c>
      <c r="D1649" s="9">
        <v>45066</v>
      </c>
      <c r="E1649" s="10">
        <v>45059</v>
      </c>
      <c r="F1649" t="s">
        <v>18</v>
      </c>
      <c r="G1649">
        <v>232.09</v>
      </c>
      <c r="H1649">
        <v>1</v>
      </c>
      <c r="I1649">
        <v>0</v>
      </c>
      <c r="J1649" t="s">
        <v>94</v>
      </c>
      <c r="K1649" t="s">
        <v>99</v>
      </c>
      <c r="L1649" t="s">
        <v>21</v>
      </c>
      <c r="M1649" t="s">
        <v>36</v>
      </c>
      <c r="N1649" t="s">
        <v>23</v>
      </c>
      <c r="O1649">
        <f>Table2[[#This Row],[check_out_date]]-Table2[[#This Row],[check_in_date]]</f>
        <v>3</v>
      </c>
      <c r="P1649">
        <f>Table2[[#This Row],[num_adults]]+Table2[[#This Row],[num_children]]</f>
        <v>1</v>
      </c>
      <c r="Q1649" s="3">
        <f>IF(OR(Table2[[#This Row],[booking_status]]="confirmed",Table2[[#This Row],[booking_status]]="checked-out"),Table2[[#This Row],[room_rate_per_night]]*Table2[[#This Row],[Num_Nights]],0)</f>
        <v>696.27</v>
      </c>
      <c r="R1649" t="str" cm="1">
        <f t="array" ref="R1649">IFERROR(_xlfn.IFS(Table2[[#This Row],[booking_status]]="confirmed","Expected",Table2[[#This Row],[booking_status]]="checked-out","Actual"),"No Revenue")</f>
        <v>Expected</v>
      </c>
      <c r="S1649" s="4">
        <f>Table2[[#This Row],[Revenue_Amount]]/Table2[[#This Row],[Num_Nights]]</f>
        <v>232.09</v>
      </c>
    </row>
    <row r="1650" spans="1:19" x14ac:dyDescent="0.3">
      <c r="A1650">
        <v>1649</v>
      </c>
      <c r="B1650" t="s">
        <v>37</v>
      </c>
      <c r="C1650" s="9">
        <v>44954</v>
      </c>
      <c r="D1650" s="9">
        <v>44956</v>
      </c>
      <c r="E1650" s="10">
        <v>44934</v>
      </c>
      <c r="F1650" t="s">
        <v>49</v>
      </c>
      <c r="G1650">
        <v>114.65</v>
      </c>
      <c r="H1650">
        <v>3</v>
      </c>
      <c r="I1650">
        <v>0</v>
      </c>
      <c r="J1650" t="s">
        <v>19</v>
      </c>
      <c r="K1650" t="s">
        <v>20</v>
      </c>
      <c r="L1650" t="s">
        <v>21</v>
      </c>
      <c r="M1650" t="s">
        <v>22</v>
      </c>
      <c r="N1650" t="s">
        <v>45</v>
      </c>
      <c r="O1650">
        <f>Table2[[#This Row],[check_out_date]]-Table2[[#This Row],[check_in_date]]</f>
        <v>2</v>
      </c>
      <c r="P1650">
        <f>Table2[[#This Row],[num_adults]]+Table2[[#This Row],[num_children]]</f>
        <v>3</v>
      </c>
      <c r="Q1650" s="3">
        <f>IF(OR(Table2[[#This Row],[booking_status]]="confirmed",Table2[[#This Row],[booking_status]]="checked-out"),Table2[[#This Row],[room_rate_per_night]]*Table2[[#This Row],[Num_Nights]],0)</f>
        <v>229.3</v>
      </c>
      <c r="R1650" t="str" cm="1">
        <f t="array" ref="R1650">IFERROR(_xlfn.IFS(Table2[[#This Row],[booking_status]]="confirmed","Expected",Table2[[#This Row],[booking_status]]="checked-out","Actual"),"No Revenue")</f>
        <v>Expected</v>
      </c>
      <c r="S1650" s="4">
        <f>Table2[[#This Row],[Revenue_Amount]]/Table2[[#This Row],[Num_Nights]]</f>
        <v>114.65</v>
      </c>
    </row>
    <row r="1651" spans="1:19" hidden="1" x14ac:dyDescent="0.3">
      <c r="A1651">
        <v>1650</v>
      </c>
      <c r="B1651" t="s">
        <v>37</v>
      </c>
      <c r="C1651" s="9">
        <v>45154</v>
      </c>
      <c r="D1651" s="9">
        <v>45158</v>
      </c>
      <c r="E1651" s="10">
        <v>45152</v>
      </c>
      <c r="F1651" t="s">
        <v>54</v>
      </c>
      <c r="G1651">
        <v>299.95</v>
      </c>
      <c r="H1651">
        <v>2</v>
      </c>
      <c r="I1651">
        <v>0</v>
      </c>
      <c r="J1651" t="s">
        <v>35</v>
      </c>
      <c r="K1651" t="s">
        <v>44</v>
      </c>
      <c r="L1651" t="s">
        <v>60</v>
      </c>
      <c r="M1651" t="s">
        <v>36</v>
      </c>
      <c r="N1651" t="s">
        <v>23</v>
      </c>
      <c r="O1651">
        <f>Table2[[#This Row],[check_out_date]]-Table2[[#This Row],[check_in_date]]</f>
        <v>4</v>
      </c>
      <c r="P1651">
        <f>Table2[[#This Row],[num_adults]]+Table2[[#This Row],[num_children]]</f>
        <v>2</v>
      </c>
      <c r="Q1651" s="3">
        <f>IF(OR(Table2[[#This Row],[booking_status]]="confirmed",Table2[[#This Row],[booking_status]]="checked-out"),Table2[[#This Row],[room_rate_per_night]]*Table2[[#This Row],[Num_Nights]],0)</f>
        <v>0</v>
      </c>
      <c r="R1651" t="str" cm="1">
        <f t="array" ref="R1651">IFERROR(_xlfn.IFS(Table2[[#This Row],[booking_status]]="confirmed","Expected",Table2[[#This Row],[booking_status]]="checked-out","Actual"),"No Revenue")</f>
        <v>No Revenue</v>
      </c>
      <c r="S1651" s="4">
        <f>Table2[[#This Row],[Revenue_Amount]]/Table2[[#This Row],[Num_Nights]]</f>
        <v>0</v>
      </c>
    </row>
    <row r="1652" spans="1:19" x14ac:dyDescent="0.3">
      <c r="A1652">
        <v>1651</v>
      </c>
      <c r="B1652" t="s">
        <v>50</v>
      </c>
      <c r="C1652" s="9">
        <v>44994</v>
      </c>
      <c r="D1652" s="9">
        <v>44999</v>
      </c>
      <c r="E1652" s="10">
        <v>44931</v>
      </c>
      <c r="F1652" t="s">
        <v>18</v>
      </c>
      <c r="G1652">
        <v>297.66000000000003</v>
      </c>
      <c r="H1652">
        <v>2</v>
      </c>
      <c r="I1652">
        <v>0</v>
      </c>
      <c r="J1652" t="s">
        <v>94</v>
      </c>
      <c r="K1652" t="s">
        <v>20</v>
      </c>
      <c r="L1652" t="s">
        <v>21</v>
      </c>
      <c r="M1652" t="s">
        <v>36</v>
      </c>
      <c r="N1652" t="s">
        <v>41</v>
      </c>
      <c r="O1652">
        <f>Table2[[#This Row],[check_out_date]]-Table2[[#This Row],[check_in_date]]</f>
        <v>5</v>
      </c>
      <c r="P1652">
        <f>Table2[[#This Row],[num_adults]]+Table2[[#This Row],[num_children]]</f>
        <v>2</v>
      </c>
      <c r="Q1652" s="3">
        <f>IF(OR(Table2[[#This Row],[booking_status]]="confirmed",Table2[[#This Row],[booking_status]]="checked-out"),Table2[[#This Row],[room_rate_per_night]]*Table2[[#This Row],[Num_Nights]],0)</f>
        <v>1488.3000000000002</v>
      </c>
      <c r="R1652" t="str" cm="1">
        <f t="array" ref="R1652">IFERROR(_xlfn.IFS(Table2[[#This Row],[booking_status]]="confirmed","Expected",Table2[[#This Row],[booking_status]]="checked-out","Actual"),"No Revenue")</f>
        <v>Expected</v>
      </c>
      <c r="S1652" s="4">
        <f>Table2[[#This Row],[Revenue_Amount]]/Table2[[#This Row],[Num_Nights]]</f>
        <v>297.66000000000003</v>
      </c>
    </row>
    <row r="1653" spans="1:19" x14ac:dyDescent="0.3">
      <c r="A1653">
        <v>1652</v>
      </c>
      <c r="B1653" t="s">
        <v>14</v>
      </c>
      <c r="C1653" s="9">
        <v>45094</v>
      </c>
      <c r="D1653" s="9">
        <v>45103</v>
      </c>
      <c r="E1653" s="10">
        <v>45044</v>
      </c>
      <c r="F1653" t="s">
        <v>49</v>
      </c>
      <c r="G1653">
        <v>108.34</v>
      </c>
      <c r="H1653">
        <v>1</v>
      </c>
      <c r="I1653">
        <v>0</v>
      </c>
      <c r="J1653" t="s">
        <v>28</v>
      </c>
      <c r="K1653" t="s">
        <v>20</v>
      </c>
      <c r="L1653" t="s">
        <v>56</v>
      </c>
      <c r="M1653" t="s">
        <v>36</v>
      </c>
      <c r="N1653" t="s">
        <v>23</v>
      </c>
      <c r="O1653">
        <f>Table2[[#This Row],[check_out_date]]-Table2[[#This Row],[check_in_date]]</f>
        <v>9</v>
      </c>
      <c r="P1653">
        <f>Table2[[#This Row],[num_adults]]+Table2[[#This Row],[num_children]]</f>
        <v>1</v>
      </c>
      <c r="Q1653" s="3">
        <f>IF(OR(Table2[[#This Row],[booking_status]]="confirmed",Table2[[#This Row],[booking_status]]="checked-out"),Table2[[#This Row],[room_rate_per_night]]*Table2[[#This Row],[Num_Nights]],0)</f>
        <v>975.06000000000006</v>
      </c>
      <c r="R1653" t="str" cm="1">
        <f t="array" ref="R1653">IFERROR(_xlfn.IFS(Table2[[#This Row],[booking_status]]="confirmed","Expected",Table2[[#This Row],[booking_status]]="checked-out","Actual"),"No Revenue")</f>
        <v>Actual</v>
      </c>
      <c r="S1653" s="4">
        <f>Table2[[#This Row],[Revenue_Amount]]/Table2[[#This Row],[Num_Nights]]</f>
        <v>108.34</v>
      </c>
    </row>
    <row r="1654" spans="1:19" x14ac:dyDescent="0.3">
      <c r="A1654">
        <v>1653</v>
      </c>
      <c r="B1654" t="s">
        <v>37</v>
      </c>
      <c r="C1654" s="9">
        <v>45264</v>
      </c>
      <c r="D1654" s="9">
        <v>45268</v>
      </c>
      <c r="E1654" s="10">
        <v>45244</v>
      </c>
      <c r="F1654" t="s">
        <v>18</v>
      </c>
      <c r="G1654">
        <v>287.26</v>
      </c>
      <c r="H1654">
        <v>2</v>
      </c>
      <c r="I1654">
        <v>2</v>
      </c>
      <c r="J1654" t="s">
        <v>19</v>
      </c>
      <c r="K1654" t="s">
        <v>20</v>
      </c>
      <c r="L1654" t="s">
        <v>21</v>
      </c>
      <c r="M1654" t="s">
        <v>36</v>
      </c>
      <c r="N1654" t="s">
        <v>23</v>
      </c>
      <c r="O1654">
        <f>Table2[[#This Row],[check_out_date]]-Table2[[#This Row],[check_in_date]]</f>
        <v>4</v>
      </c>
      <c r="P1654">
        <f>Table2[[#This Row],[num_adults]]+Table2[[#This Row],[num_children]]</f>
        <v>4</v>
      </c>
      <c r="Q1654" s="3">
        <f>IF(OR(Table2[[#This Row],[booking_status]]="confirmed",Table2[[#This Row],[booking_status]]="checked-out"),Table2[[#This Row],[room_rate_per_night]]*Table2[[#This Row],[Num_Nights]],0)</f>
        <v>1149.04</v>
      </c>
      <c r="R1654" t="str" cm="1">
        <f t="array" ref="R1654">IFERROR(_xlfn.IFS(Table2[[#This Row],[booking_status]]="confirmed","Expected",Table2[[#This Row],[booking_status]]="checked-out","Actual"),"No Revenue")</f>
        <v>Expected</v>
      </c>
      <c r="S1654" s="4">
        <f>Table2[[#This Row],[Revenue_Amount]]/Table2[[#This Row],[Num_Nights]]</f>
        <v>287.26</v>
      </c>
    </row>
    <row r="1655" spans="1:19" hidden="1" x14ac:dyDescent="0.3">
      <c r="A1655">
        <v>1654</v>
      </c>
      <c r="B1655" t="s">
        <v>31</v>
      </c>
      <c r="C1655" s="9">
        <v>45216</v>
      </c>
      <c r="D1655" s="9">
        <v>45224</v>
      </c>
      <c r="E1655" s="10">
        <v>45199</v>
      </c>
      <c r="F1655" t="s">
        <v>49</v>
      </c>
      <c r="G1655">
        <v>77.16</v>
      </c>
      <c r="H1655">
        <v>2</v>
      </c>
      <c r="I1655">
        <v>0</v>
      </c>
      <c r="J1655" t="s">
        <v>35</v>
      </c>
      <c r="K1655" t="s">
        <v>66</v>
      </c>
      <c r="L1655" t="s">
        <v>21</v>
      </c>
      <c r="M1655" t="s">
        <v>36</v>
      </c>
      <c r="N1655" t="s">
        <v>30</v>
      </c>
      <c r="O1655">
        <f>Table2[[#This Row],[check_out_date]]-Table2[[#This Row],[check_in_date]]</f>
        <v>8</v>
      </c>
      <c r="P1655">
        <f>Table2[[#This Row],[num_adults]]+Table2[[#This Row],[num_children]]</f>
        <v>2</v>
      </c>
      <c r="Q1655" s="3">
        <f>IF(OR(Table2[[#This Row],[booking_status]]="confirmed",Table2[[#This Row],[booking_status]]="checked-out"),Table2[[#This Row],[room_rate_per_night]]*Table2[[#This Row],[Num_Nights]],0)</f>
        <v>617.28</v>
      </c>
      <c r="R1655" t="str" cm="1">
        <f t="array" ref="R1655">IFERROR(_xlfn.IFS(Table2[[#This Row],[booking_status]]="confirmed","Expected",Table2[[#This Row],[booking_status]]="checked-out","Actual"),"No Revenue")</f>
        <v>Expected</v>
      </c>
      <c r="S1655" s="4">
        <f>Table2[[#This Row],[Revenue_Amount]]/Table2[[#This Row],[Num_Nights]]</f>
        <v>77.16</v>
      </c>
    </row>
    <row r="1656" spans="1:19" x14ac:dyDescent="0.3">
      <c r="A1656">
        <v>1655</v>
      </c>
      <c r="B1656" t="s">
        <v>14</v>
      </c>
      <c r="C1656" s="9">
        <v>45161</v>
      </c>
      <c r="D1656" s="9">
        <v>45163</v>
      </c>
      <c r="E1656" s="10">
        <v>45152</v>
      </c>
      <c r="F1656" t="s">
        <v>54</v>
      </c>
      <c r="G1656">
        <v>432.45</v>
      </c>
      <c r="H1656">
        <v>3</v>
      </c>
      <c r="I1656">
        <v>0</v>
      </c>
      <c r="J1656" t="s">
        <v>55</v>
      </c>
      <c r="K1656" t="s">
        <v>29</v>
      </c>
      <c r="L1656" t="s">
        <v>21</v>
      </c>
      <c r="M1656" t="s">
        <v>36</v>
      </c>
      <c r="N1656" t="s">
        <v>41</v>
      </c>
      <c r="O1656">
        <f>Table2[[#This Row],[check_out_date]]-Table2[[#This Row],[check_in_date]]</f>
        <v>2</v>
      </c>
      <c r="P1656">
        <f>Table2[[#This Row],[num_adults]]+Table2[[#This Row],[num_children]]</f>
        <v>3</v>
      </c>
      <c r="Q1656" s="3">
        <f>IF(OR(Table2[[#This Row],[booking_status]]="confirmed",Table2[[#This Row],[booking_status]]="checked-out"),Table2[[#This Row],[room_rate_per_night]]*Table2[[#This Row],[Num_Nights]],0)</f>
        <v>864.9</v>
      </c>
      <c r="R1656" t="str" cm="1">
        <f t="array" ref="R1656">IFERROR(_xlfn.IFS(Table2[[#This Row],[booking_status]]="confirmed","Expected",Table2[[#This Row],[booking_status]]="checked-out","Actual"),"No Revenue")</f>
        <v>Expected</v>
      </c>
      <c r="S1656" s="4">
        <f>Table2[[#This Row],[Revenue_Amount]]/Table2[[#This Row],[Num_Nights]]</f>
        <v>432.45</v>
      </c>
    </row>
    <row r="1657" spans="1:19" hidden="1" x14ac:dyDescent="0.3">
      <c r="A1657">
        <v>1656</v>
      </c>
      <c r="B1657" t="s">
        <v>50</v>
      </c>
      <c r="C1657" s="9">
        <v>45278</v>
      </c>
      <c r="D1657" s="9">
        <v>45285</v>
      </c>
      <c r="E1657" s="10">
        <v>45242</v>
      </c>
      <c r="F1657" t="s">
        <v>54</v>
      </c>
      <c r="G1657">
        <v>459.65</v>
      </c>
      <c r="H1657">
        <v>2</v>
      </c>
      <c r="I1657">
        <v>0</v>
      </c>
      <c r="J1657" t="s">
        <v>35</v>
      </c>
      <c r="K1657" t="s">
        <v>99</v>
      </c>
      <c r="L1657" t="s">
        <v>60</v>
      </c>
      <c r="M1657" t="s">
        <v>36</v>
      </c>
      <c r="N1657" t="s">
        <v>45</v>
      </c>
      <c r="O1657">
        <f>Table2[[#This Row],[check_out_date]]-Table2[[#This Row],[check_in_date]]</f>
        <v>7</v>
      </c>
      <c r="P1657">
        <f>Table2[[#This Row],[num_adults]]+Table2[[#This Row],[num_children]]</f>
        <v>2</v>
      </c>
      <c r="Q1657" s="3">
        <f>IF(OR(Table2[[#This Row],[booking_status]]="confirmed",Table2[[#This Row],[booking_status]]="checked-out"),Table2[[#This Row],[room_rate_per_night]]*Table2[[#This Row],[Num_Nights]],0)</f>
        <v>0</v>
      </c>
      <c r="R1657" t="str" cm="1">
        <f t="array" ref="R1657">IFERROR(_xlfn.IFS(Table2[[#This Row],[booking_status]]="confirmed","Expected",Table2[[#This Row],[booking_status]]="checked-out","Actual"),"No Revenue")</f>
        <v>No Revenue</v>
      </c>
      <c r="S1657" s="4">
        <f>Table2[[#This Row],[Revenue_Amount]]/Table2[[#This Row],[Num_Nights]]</f>
        <v>0</v>
      </c>
    </row>
    <row r="1658" spans="1:19" hidden="1" x14ac:dyDescent="0.3">
      <c r="A1658">
        <v>1657</v>
      </c>
      <c r="B1658" t="s">
        <v>50</v>
      </c>
      <c r="C1658" s="9">
        <v>45030</v>
      </c>
      <c r="D1658" s="9">
        <v>45033</v>
      </c>
      <c r="E1658" s="10">
        <v>45000</v>
      </c>
      <c r="F1658" t="s">
        <v>27</v>
      </c>
      <c r="G1658">
        <v>164.33</v>
      </c>
      <c r="H1658">
        <v>4</v>
      </c>
      <c r="I1658">
        <v>3</v>
      </c>
      <c r="J1658" t="s">
        <v>35</v>
      </c>
      <c r="K1658" t="s">
        <v>29</v>
      </c>
      <c r="L1658" t="s">
        <v>56</v>
      </c>
      <c r="M1658" t="s">
        <v>36</v>
      </c>
      <c r="N1658" t="s">
        <v>41</v>
      </c>
      <c r="O1658">
        <f>Table2[[#This Row],[check_out_date]]-Table2[[#This Row],[check_in_date]]</f>
        <v>3</v>
      </c>
      <c r="P1658">
        <f>Table2[[#This Row],[num_adults]]+Table2[[#This Row],[num_children]]</f>
        <v>7</v>
      </c>
      <c r="Q1658" s="3">
        <f>IF(OR(Table2[[#This Row],[booking_status]]="confirmed",Table2[[#This Row],[booking_status]]="checked-out"),Table2[[#This Row],[room_rate_per_night]]*Table2[[#This Row],[Num_Nights]],0)</f>
        <v>492.99</v>
      </c>
      <c r="R1658" t="str" cm="1">
        <f t="array" ref="R1658">IFERROR(_xlfn.IFS(Table2[[#This Row],[booking_status]]="confirmed","Expected",Table2[[#This Row],[booking_status]]="checked-out","Actual"),"No Revenue")</f>
        <v>Actual</v>
      </c>
      <c r="S1658" s="4">
        <f>Table2[[#This Row],[Revenue_Amount]]/Table2[[#This Row],[Num_Nights]]</f>
        <v>164.33</v>
      </c>
    </row>
    <row r="1659" spans="1:19" x14ac:dyDescent="0.3">
      <c r="A1659">
        <v>1658</v>
      </c>
      <c r="B1659" t="s">
        <v>31</v>
      </c>
      <c r="C1659" s="9">
        <v>44940</v>
      </c>
      <c r="D1659" s="9">
        <v>44942</v>
      </c>
      <c r="E1659" s="10">
        <v>44926</v>
      </c>
      <c r="F1659" t="s">
        <v>27</v>
      </c>
      <c r="G1659">
        <v>151.43</v>
      </c>
      <c r="H1659">
        <v>2</v>
      </c>
      <c r="I1659">
        <v>0</v>
      </c>
      <c r="J1659" t="s">
        <v>28</v>
      </c>
      <c r="K1659" t="s">
        <v>44</v>
      </c>
      <c r="L1659" t="s">
        <v>56</v>
      </c>
      <c r="M1659" t="s">
        <v>36</v>
      </c>
      <c r="N1659" t="s">
        <v>23</v>
      </c>
      <c r="O1659">
        <f>Table2[[#This Row],[check_out_date]]-Table2[[#This Row],[check_in_date]]</f>
        <v>2</v>
      </c>
      <c r="P1659">
        <f>Table2[[#This Row],[num_adults]]+Table2[[#This Row],[num_children]]</f>
        <v>2</v>
      </c>
      <c r="Q1659" s="3">
        <f>IF(OR(Table2[[#This Row],[booking_status]]="confirmed",Table2[[#This Row],[booking_status]]="checked-out"),Table2[[#This Row],[room_rate_per_night]]*Table2[[#This Row],[Num_Nights]],0)</f>
        <v>302.86</v>
      </c>
      <c r="R1659" t="str" cm="1">
        <f t="array" ref="R1659">IFERROR(_xlfn.IFS(Table2[[#This Row],[booking_status]]="confirmed","Expected",Table2[[#This Row],[booking_status]]="checked-out","Actual"),"No Revenue")</f>
        <v>Actual</v>
      </c>
      <c r="S1659" s="4">
        <f>Table2[[#This Row],[Revenue_Amount]]/Table2[[#This Row],[Num_Nights]]</f>
        <v>151.43</v>
      </c>
    </row>
    <row r="1660" spans="1:19" x14ac:dyDescent="0.3">
      <c r="A1660">
        <v>1659</v>
      </c>
      <c r="B1660" t="s">
        <v>14</v>
      </c>
      <c r="C1660" s="9">
        <v>44980</v>
      </c>
      <c r="D1660" s="9">
        <v>44987</v>
      </c>
      <c r="E1660" s="10">
        <v>44939</v>
      </c>
      <c r="F1660" t="s">
        <v>49</v>
      </c>
      <c r="G1660">
        <v>87.55</v>
      </c>
      <c r="H1660">
        <v>2</v>
      </c>
      <c r="I1660">
        <v>1</v>
      </c>
      <c r="J1660" t="s">
        <v>94</v>
      </c>
      <c r="K1660" t="s">
        <v>99</v>
      </c>
      <c r="L1660" t="s">
        <v>60</v>
      </c>
      <c r="M1660" t="s">
        <v>22</v>
      </c>
      <c r="N1660" t="s">
        <v>23</v>
      </c>
      <c r="O1660">
        <f>Table2[[#This Row],[check_out_date]]-Table2[[#This Row],[check_in_date]]</f>
        <v>7</v>
      </c>
      <c r="P1660">
        <f>Table2[[#This Row],[num_adults]]+Table2[[#This Row],[num_children]]</f>
        <v>3</v>
      </c>
      <c r="Q1660" s="3">
        <f>IF(OR(Table2[[#This Row],[booking_status]]="confirmed",Table2[[#This Row],[booking_status]]="checked-out"),Table2[[#This Row],[room_rate_per_night]]*Table2[[#This Row],[Num_Nights]],0)</f>
        <v>0</v>
      </c>
      <c r="R1660" t="str" cm="1">
        <f t="array" ref="R1660">IFERROR(_xlfn.IFS(Table2[[#This Row],[booking_status]]="confirmed","Expected",Table2[[#This Row],[booking_status]]="checked-out","Actual"),"No Revenue")</f>
        <v>No Revenue</v>
      </c>
      <c r="S1660" s="4">
        <f>Table2[[#This Row],[Revenue_Amount]]/Table2[[#This Row],[Num_Nights]]</f>
        <v>0</v>
      </c>
    </row>
    <row r="1661" spans="1:19" x14ac:dyDescent="0.3">
      <c r="A1661">
        <v>1660</v>
      </c>
      <c r="B1661" t="s">
        <v>14</v>
      </c>
      <c r="C1661" s="9">
        <v>45282</v>
      </c>
      <c r="D1661" s="9">
        <v>45285</v>
      </c>
      <c r="E1661" s="10">
        <v>45263</v>
      </c>
      <c r="F1661" t="s">
        <v>49</v>
      </c>
      <c r="G1661">
        <v>81.010000000000005</v>
      </c>
      <c r="H1661">
        <v>2</v>
      </c>
      <c r="I1661">
        <v>3</v>
      </c>
      <c r="J1661" t="s">
        <v>19</v>
      </c>
      <c r="K1661" t="s">
        <v>44</v>
      </c>
      <c r="L1661" t="s">
        <v>21</v>
      </c>
      <c r="M1661" t="s">
        <v>36</v>
      </c>
      <c r="N1661" t="s">
        <v>41</v>
      </c>
      <c r="O1661">
        <f>Table2[[#This Row],[check_out_date]]-Table2[[#This Row],[check_in_date]]</f>
        <v>3</v>
      </c>
      <c r="P1661">
        <f>Table2[[#This Row],[num_adults]]+Table2[[#This Row],[num_children]]</f>
        <v>5</v>
      </c>
      <c r="Q1661" s="3">
        <f>IF(OR(Table2[[#This Row],[booking_status]]="confirmed",Table2[[#This Row],[booking_status]]="checked-out"),Table2[[#This Row],[room_rate_per_night]]*Table2[[#This Row],[Num_Nights]],0)</f>
        <v>243.03000000000003</v>
      </c>
      <c r="R1661" t="str" cm="1">
        <f t="array" ref="R1661">IFERROR(_xlfn.IFS(Table2[[#This Row],[booking_status]]="confirmed","Expected",Table2[[#This Row],[booking_status]]="checked-out","Actual"),"No Revenue")</f>
        <v>Expected</v>
      </c>
      <c r="S1661" s="4">
        <f>Table2[[#This Row],[Revenue_Amount]]/Table2[[#This Row],[Num_Nights]]</f>
        <v>81.010000000000005</v>
      </c>
    </row>
    <row r="1662" spans="1:19" x14ac:dyDescent="0.3">
      <c r="A1662">
        <v>1661</v>
      </c>
      <c r="B1662" t="s">
        <v>14</v>
      </c>
      <c r="C1662" s="9">
        <v>45133</v>
      </c>
      <c r="D1662" s="9">
        <v>45144</v>
      </c>
      <c r="E1662" s="10">
        <v>45110</v>
      </c>
      <c r="F1662" t="s">
        <v>49</v>
      </c>
      <c r="G1662">
        <v>115.63</v>
      </c>
      <c r="H1662">
        <v>3</v>
      </c>
      <c r="I1662">
        <v>1</v>
      </c>
      <c r="J1662" t="s">
        <v>19</v>
      </c>
      <c r="K1662" t="s">
        <v>20</v>
      </c>
      <c r="L1662" t="s">
        <v>21</v>
      </c>
      <c r="M1662" t="s">
        <v>36</v>
      </c>
      <c r="N1662" t="s">
        <v>41</v>
      </c>
      <c r="O1662">
        <f>Table2[[#This Row],[check_out_date]]-Table2[[#This Row],[check_in_date]]</f>
        <v>11</v>
      </c>
      <c r="P1662">
        <f>Table2[[#This Row],[num_adults]]+Table2[[#This Row],[num_children]]</f>
        <v>4</v>
      </c>
      <c r="Q1662" s="3">
        <f>IF(OR(Table2[[#This Row],[booking_status]]="confirmed",Table2[[#This Row],[booking_status]]="checked-out"),Table2[[#This Row],[room_rate_per_night]]*Table2[[#This Row],[Num_Nights]],0)</f>
        <v>1271.9299999999998</v>
      </c>
      <c r="R1662" t="str" cm="1">
        <f t="array" ref="R1662">IFERROR(_xlfn.IFS(Table2[[#This Row],[booking_status]]="confirmed","Expected",Table2[[#This Row],[booking_status]]="checked-out","Actual"),"No Revenue")</f>
        <v>Expected</v>
      </c>
      <c r="S1662" s="4">
        <f>Table2[[#This Row],[Revenue_Amount]]/Table2[[#This Row],[Num_Nights]]</f>
        <v>115.62999999999998</v>
      </c>
    </row>
    <row r="1663" spans="1:19" hidden="1" x14ac:dyDescent="0.3">
      <c r="A1663">
        <v>1662</v>
      </c>
      <c r="B1663" t="s">
        <v>37</v>
      </c>
      <c r="C1663" s="9">
        <v>45019</v>
      </c>
      <c r="D1663" s="9">
        <v>45024</v>
      </c>
      <c r="E1663" s="10">
        <v>44953</v>
      </c>
      <c r="F1663" t="s">
        <v>27</v>
      </c>
      <c r="G1663">
        <v>160.74</v>
      </c>
      <c r="H1663">
        <v>1</v>
      </c>
      <c r="I1663">
        <v>2</v>
      </c>
      <c r="J1663" t="s">
        <v>35</v>
      </c>
      <c r="K1663" t="s">
        <v>20</v>
      </c>
      <c r="L1663" t="s">
        <v>21</v>
      </c>
      <c r="M1663" t="s">
        <v>22</v>
      </c>
      <c r="N1663" t="s">
        <v>23</v>
      </c>
      <c r="O1663">
        <f>Table2[[#This Row],[check_out_date]]-Table2[[#This Row],[check_in_date]]</f>
        <v>5</v>
      </c>
      <c r="P1663">
        <f>Table2[[#This Row],[num_adults]]+Table2[[#This Row],[num_children]]</f>
        <v>3</v>
      </c>
      <c r="Q1663" s="3">
        <f>IF(OR(Table2[[#This Row],[booking_status]]="confirmed",Table2[[#This Row],[booking_status]]="checked-out"),Table2[[#This Row],[room_rate_per_night]]*Table2[[#This Row],[Num_Nights]],0)</f>
        <v>803.7</v>
      </c>
      <c r="R1663" t="str" cm="1">
        <f t="array" ref="R1663">IFERROR(_xlfn.IFS(Table2[[#This Row],[booking_status]]="confirmed","Expected",Table2[[#This Row],[booking_status]]="checked-out","Actual"),"No Revenue")</f>
        <v>Expected</v>
      </c>
      <c r="S1663" s="4">
        <f>Table2[[#This Row],[Revenue_Amount]]/Table2[[#This Row],[Num_Nights]]</f>
        <v>160.74</v>
      </c>
    </row>
    <row r="1664" spans="1:19" x14ac:dyDescent="0.3">
      <c r="A1664">
        <v>1663</v>
      </c>
      <c r="B1664" t="s">
        <v>37</v>
      </c>
      <c r="C1664" s="9">
        <v>44953</v>
      </c>
      <c r="D1664" s="9">
        <v>44963</v>
      </c>
      <c r="E1664" s="10">
        <v>44884</v>
      </c>
      <c r="F1664" t="s">
        <v>49</v>
      </c>
      <c r="G1664">
        <v>130.44</v>
      </c>
      <c r="H1664">
        <v>3</v>
      </c>
      <c r="I1664">
        <v>1</v>
      </c>
      <c r="J1664" t="s">
        <v>19</v>
      </c>
      <c r="K1664" t="s">
        <v>20</v>
      </c>
      <c r="L1664" t="s">
        <v>56</v>
      </c>
      <c r="M1664" t="s">
        <v>36</v>
      </c>
      <c r="N1664" t="s">
        <v>23</v>
      </c>
      <c r="O1664">
        <f>Table2[[#This Row],[check_out_date]]-Table2[[#This Row],[check_in_date]]</f>
        <v>10</v>
      </c>
      <c r="P1664">
        <f>Table2[[#This Row],[num_adults]]+Table2[[#This Row],[num_children]]</f>
        <v>4</v>
      </c>
      <c r="Q1664" s="3">
        <f>IF(OR(Table2[[#This Row],[booking_status]]="confirmed",Table2[[#This Row],[booking_status]]="checked-out"),Table2[[#This Row],[room_rate_per_night]]*Table2[[#This Row],[Num_Nights]],0)</f>
        <v>1304.4000000000001</v>
      </c>
      <c r="R1664" t="str" cm="1">
        <f t="array" ref="R1664">IFERROR(_xlfn.IFS(Table2[[#This Row],[booking_status]]="confirmed","Expected",Table2[[#This Row],[booking_status]]="checked-out","Actual"),"No Revenue")</f>
        <v>Actual</v>
      </c>
      <c r="S1664" s="4">
        <f>Table2[[#This Row],[Revenue_Amount]]/Table2[[#This Row],[Num_Nights]]</f>
        <v>130.44</v>
      </c>
    </row>
    <row r="1665" spans="1:19" x14ac:dyDescent="0.3">
      <c r="A1665">
        <v>1664</v>
      </c>
      <c r="B1665" t="s">
        <v>14</v>
      </c>
      <c r="C1665" s="9">
        <v>45195</v>
      </c>
      <c r="D1665" s="9">
        <v>45196</v>
      </c>
      <c r="E1665" s="10">
        <v>45168</v>
      </c>
      <c r="F1665" t="s">
        <v>27</v>
      </c>
      <c r="G1665">
        <v>164.71</v>
      </c>
      <c r="H1665">
        <v>1</v>
      </c>
      <c r="I1665">
        <v>0</v>
      </c>
      <c r="J1665" t="s">
        <v>94</v>
      </c>
      <c r="K1665" t="s">
        <v>99</v>
      </c>
      <c r="L1665" t="s">
        <v>70</v>
      </c>
      <c r="M1665" t="s">
        <v>36</v>
      </c>
      <c r="N1665" t="s">
        <v>41</v>
      </c>
      <c r="O1665">
        <f>Table2[[#This Row],[check_out_date]]-Table2[[#This Row],[check_in_date]]</f>
        <v>1</v>
      </c>
      <c r="P1665">
        <f>Table2[[#This Row],[num_adults]]+Table2[[#This Row],[num_children]]</f>
        <v>1</v>
      </c>
      <c r="Q1665" s="3">
        <f>IF(OR(Table2[[#This Row],[booking_status]]="confirmed",Table2[[#This Row],[booking_status]]="checked-out"),Table2[[#This Row],[room_rate_per_night]]*Table2[[#This Row],[Num_Nights]],0)</f>
        <v>0</v>
      </c>
      <c r="R1665" t="str" cm="1">
        <f t="array" ref="R1665">IFERROR(_xlfn.IFS(Table2[[#This Row],[booking_status]]="confirmed","Expected",Table2[[#This Row],[booking_status]]="checked-out","Actual"),"No Revenue")</f>
        <v>No Revenue</v>
      </c>
      <c r="S1665" s="4">
        <f>Table2[[#This Row],[Revenue_Amount]]/Table2[[#This Row],[Num_Nights]]</f>
        <v>0</v>
      </c>
    </row>
    <row r="1666" spans="1:19" x14ac:dyDescent="0.3">
      <c r="A1666">
        <v>1665</v>
      </c>
      <c r="B1666" t="s">
        <v>37</v>
      </c>
      <c r="C1666" s="9">
        <v>44985</v>
      </c>
      <c r="D1666" s="9">
        <v>44996</v>
      </c>
      <c r="E1666" s="10">
        <v>44947</v>
      </c>
      <c r="F1666" t="s">
        <v>27</v>
      </c>
      <c r="G1666">
        <v>181.84</v>
      </c>
      <c r="H1666">
        <v>2</v>
      </c>
      <c r="I1666">
        <v>2</v>
      </c>
      <c r="J1666" t="s">
        <v>28</v>
      </c>
      <c r="K1666" t="s">
        <v>99</v>
      </c>
      <c r="L1666" t="s">
        <v>21</v>
      </c>
      <c r="M1666" t="s">
        <v>36</v>
      </c>
      <c r="N1666" t="s">
        <v>41</v>
      </c>
      <c r="O1666">
        <f>Table2[[#This Row],[check_out_date]]-Table2[[#This Row],[check_in_date]]</f>
        <v>11</v>
      </c>
      <c r="P1666">
        <f>Table2[[#This Row],[num_adults]]+Table2[[#This Row],[num_children]]</f>
        <v>4</v>
      </c>
      <c r="Q1666" s="3">
        <f>IF(OR(Table2[[#This Row],[booking_status]]="confirmed",Table2[[#This Row],[booking_status]]="checked-out"),Table2[[#This Row],[room_rate_per_night]]*Table2[[#This Row],[Num_Nights]],0)</f>
        <v>2000.24</v>
      </c>
      <c r="R1666" t="str" cm="1">
        <f t="array" ref="R1666">IFERROR(_xlfn.IFS(Table2[[#This Row],[booking_status]]="confirmed","Expected",Table2[[#This Row],[booking_status]]="checked-out","Actual"),"No Revenue")</f>
        <v>Expected</v>
      </c>
      <c r="S1666" s="4">
        <f>Table2[[#This Row],[Revenue_Amount]]/Table2[[#This Row],[Num_Nights]]</f>
        <v>181.84</v>
      </c>
    </row>
    <row r="1667" spans="1:19" x14ac:dyDescent="0.3">
      <c r="A1667">
        <v>1666</v>
      </c>
      <c r="B1667" t="s">
        <v>37</v>
      </c>
      <c r="C1667" s="9">
        <v>45213</v>
      </c>
      <c r="D1667" s="9">
        <v>45224</v>
      </c>
      <c r="E1667" s="10">
        <v>45188</v>
      </c>
      <c r="F1667" t="s">
        <v>49</v>
      </c>
      <c r="G1667">
        <v>94.23</v>
      </c>
      <c r="H1667">
        <v>2</v>
      </c>
      <c r="I1667">
        <v>0</v>
      </c>
      <c r="J1667" t="s">
        <v>28</v>
      </c>
      <c r="K1667" t="s">
        <v>20</v>
      </c>
      <c r="L1667" t="s">
        <v>21</v>
      </c>
      <c r="M1667" t="s">
        <v>36</v>
      </c>
      <c r="N1667" t="s">
        <v>41</v>
      </c>
      <c r="O1667">
        <f>Table2[[#This Row],[check_out_date]]-Table2[[#This Row],[check_in_date]]</f>
        <v>11</v>
      </c>
      <c r="P1667">
        <f>Table2[[#This Row],[num_adults]]+Table2[[#This Row],[num_children]]</f>
        <v>2</v>
      </c>
      <c r="Q1667" s="3">
        <f>IF(OR(Table2[[#This Row],[booking_status]]="confirmed",Table2[[#This Row],[booking_status]]="checked-out"),Table2[[#This Row],[room_rate_per_night]]*Table2[[#This Row],[Num_Nights]],0)</f>
        <v>1036.53</v>
      </c>
      <c r="R1667" t="str" cm="1">
        <f t="array" ref="R1667">IFERROR(_xlfn.IFS(Table2[[#This Row],[booking_status]]="confirmed","Expected",Table2[[#This Row],[booking_status]]="checked-out","Actual"),"No Revenue")</f>
        <v>Expected</v>
      </c>
      <c r="S1667" s="4">
        <f>Table2[[#This Row],[Revenue_Amount]]/Table2[[#This Row],[Num_Nights]]</f>
        <v>94.23</v>
      </c>
    </row>
    <row r="1668" spans="1:19" x14ac:dyDescent="0.3">
      <c r="A1668">
        <v>1667</v>
      </c>
      <c r="B1668" t="s">
        <v>37</v>
      </c>
      <c r="C1668" s="9">
        <v>45177</v>
      </c>
      <c r="D1668" s="9">
        <v>45183</v>
      </c>
      <c r="E1668" s="10">
        <v>45160</v>
      </c>
      <c r="F1668" t="s">
        <v>49</v>
      </c>
      <c r="G1668">
        <v>148.58000000000001</v>
      </c>
      <c r="H1668">
        <v>2</v>
      </c>
      <c r="I1668">
        <v>3</v>
      </c>
      <c r="J1668" t="s">
        <v>55</v>
      </c>
      <c r="K1668" t="s">
        <v>29</v>
      </c>
      <c r="L1668" t="s">
        <v>21</v>
      </c>
      <c r="M1668" t="s">
        <v>36</v>
      </c>
      <c r="N1668" t="s">
        <v>41</v>
      </c>
      <c r="O1668">
        <f>Table2[[#This Row],[check_out_date]]-Table2[[#This Row],[check_in_date]]</f>
        <v>6</v>
      </c>
      <c r="P1668">
        <f>Table2[[#This Row],[num_adults]]+Table2[[#This Row],[num_children]]</f>
        <v>5</v>
      </c>
      <c r="Q1668" s="3">
        <f>IF(OR(Table2[[#This Row],[booking_status]]="confirmed",Table2[[#This Row],[booking_status]]="checked-out"),Table2[[#This Row],[room_rate_per_night]]*Table2[[#This Row],[Num_Nights]],0)</f>
        <v>891.48</v>
      </c>
      <c r="R1668" t="str" cm="1">
        <f t="array" ref="R1668">IFERROR(_xlfn.IFS(Table2[[#This Row],[booking_status]]="confirmed","Expected",Table2[[#This Row],[booking_status]]="checked-out","Actual"),"No Revenue")</f>
        <v>Expected</v>
      </c>
      <c r="S1668" s="4">
        <f>Table2[[#This Row],[Revenue_Amount]]/Table2[[#This Row],[Num_Nights]]</f>
        <v>148.58000000000001</v>
      </c>
    </row>
    <row r="1669" spans="1:19" x14ac:dyDescent="0.3">
      <c r="A1669">
        <v>1668</v>
      </c>
      <c r="B1669" t="s">
        <v>31</v>
      </c>
      <c r="C1669" s="9">
        <v>45092</v>
      </c>
      <c r="D1669" s="9">
        <v>45096</v>
      </c>
      <c r="E1669" s="10">
        <v>45055</v>
      </c>
      <c r="F1669" t="s">
        <v>49</v>
      </c>
      <c r="G1669">
        <v>79.430000000000007</v>
      </c>
      <c r="H1669">
        <v>1</v>
      </c>
      <c r="I1669">
        <v>0</v>
      </c>
      <c r="J1669" t="s">
        <v>28</v>
      </c>
      <c r="K1669" t="s">
        <v>99</v>
      </c>
      <c r="L1669" t="s">
        <v>56</v>
      </c>
      <c r="M1669" t="s">
        <v>36</v>
      </c>
      <c r="N1669" t="s">
        <v>41</v>
      </c>
      <c r="O1669">
        <f>Table2[[#This Row],[check_out_date]]-Table2[[#This Row],[check_in_date]]</f>
        <v>4</v>
      </c>
      <c r="P1669">
        <f>Table2[[#This Row],[num_adults]]+Table2[[#This Row],[num_children]]</f>
        <v>1</v>
      </c>
      <c r="Q1669" s="3">
        <f>IF(OR(Table2[[#This Row],[booking_status]]="confirmed",Table2[[#This Row],[booking_status]]="checked-out"),Table2[[#This Row],[room_rate_per_night]]*Table2[[#This Row],[Num_Nights]],0)</f>
        <v>317.72000000000003</v>
      </c>
      <c r="R1669" t="str" cm="1">
        <f t="array" ref="R1669">IFERROR(_xlfn.IFS(Table2[[#This Row],[booking_status]]="confirmed","Expected",Table2[[#This Row],[booking_status]]="checked-out","Actual"),"No Revenue")</f>
        <v>Actual</v>
      </c>
      <c r="S1669" s="4">
        <f>Table2[[#This Row],[Revenue_Amount]]/Table2[[#This Row],[Num_Nights]]</f>
        <v>79.430000000000007</v>
      </c>
    </row>
    <row r="1670" spans="1:19" x14ac:dyDescent="0.3">
      <c r="A1670">
        <v>1669</v>
      </c>
      <c r="B1670" t="s">
        <v>14</v>
      </c>
      <c r="C1670" s="9">
        <v>45260</v>
      </c>
      <c r="D1670" s="9">
        <v>45269</v>
      </c>
      <c r="E1670" s="10">
        <v>45238</v>
      </c>
      <c r="F1670" t="s">
        <v>54</v>
      </c>
      <c r="G1670">
        <v>336.69</v>
      </c>
      <c r="H1670">
        <v>1</v>
      </c>
      <c r="I1670">
        <v>0</v>
      </c>
      <c r="J1670" t="s">
        <v>28</v>
      </c>
      <c r="K1670" t="s">
        <v>99</v>
      </c>
      <c r="L1670" t="s">
        <v>21</v>
      </c>
      <c r="M1670" t="s">
        <v>22</v>
      </c>
      <c r="N1670" t="s">
        <v>23</v>
      </c>
      <c r="O1670">
        <f>Table2[[#This Row],[check_out_date]]-Table2[[#This Row],[check_in_date]]</f>
        <v>9</v>
      </c>
      <c r="P1670">
        <f>Table2[[#This Row],[num_adults]]+Table2[[#This Row],[num_children]]</f>
        <v>1</v>
      </c>
      <c r="Q1670" s="3">
        <f>IF(OR(Table2[[#This Row],[booking_status]]="confirmed",Table2[[#This Row],[booking_status]]="checked-out"),Table2[[#This Row],[room_rate_per_night]]*Table2[[#This Row],[Num_Nights]],0)</f>
        <v>3030.21</v>
      </c>
      <c r="R1670" t="str" cm="1">
        <f t="array" ref="R1670">IFERROR(_xlfn.IFS(Table2[[#This Row],[booking_status]]="confirmed","Expected",Table2[[#This Row],[booking_status]]="checked-out","Actual"),"No Revenue")</f>
        <v>Expected</v>
      </c>
      <c r="S1670" s="4">
        <f>Table2[[#This Row],[Revenue_Amount]]/Table2[[#This Row],[Num_Nights]]</f>
        <v>336.69</v>
      </c>
    </row>
    <row r="1671" spans="1:19" x14ac:dyDescent="0.3">
      <c r="A1671">
        <v>1670</v>
      </c>
      <c r="B1671" t="s">
        <v>31</v>
      </c>
      <c r="C1671" s="9">
        <v>45223</v>
      </c>
      <c r="D1671" s="9">
        <v>45227</v>
      </c>
      <c r="E1671" s="10">
        <v>45160</v>
      </c>
      <c r="F1671" t="s">
        <v>27</v>
      </c>
      <c r="G1671">
        <v>151.38999999999999</v>
      </c>
      <c r="H1671">
        <v>2</v>
      </c>
      <c r="I1671">
        <v>0</v>
      </c>
      <c r="J1671" t="s">
        <v>19</v>
      </c>
      <c r="K1671" t="s">
        <v>66</v>
      </c>
      <c r="L1671" t="s">
        <v>56</v>
      </c>
      <c r="M1671" t="s">
        <v>36</v>
      </c>
      <c r="N1671" t="s">
        <v>41</v>
      </c>
      <c r="O1671">
        <f>Table2[[#This Row],[check_out_date]]-Table2[[#This Row],[check_in_date]]</f>
        <v>4</v>
      </c>
      <c r="P1671">
        <f>Table2[[#This Row],[num_adults]]+Table2[[#This Row],[num_children]]</f>
        <v>2</v>
      </c>
      <c r="Q1671" s="3">
        <f>IF(OR(Table2[[#This Row],[booking_status]]="confirmed",Table2[[#This Row],[booking_status]]="checked-out"),Table2[[#This Row],[room_rate_per_night]]*Table2[[#This Row],[Num_Nights]],0)</f>
        <v>605.55999999999995</v>
      </c>
      <c r="R1671" t="str" cm="1">
        <f t="array" ref="R1671">IFERROR(_xlfn.IFS(Table2[[#This Row],[booking_status]]="confirmed","Expected",Table2[[#This Row],[booking_status]]="checked-out","Actual"),"No Revenue")</f>
        <v>Actual</v>
      </c>
      <c r="S1671" s="4">
        <f>Table2[[#This Row],[Revenue_Amount]]/Table2[[#This Row],[Num_Nights]]</f>
        <v>151.38999999999999</v>
      </c>
    </row>
    <row r="1672" spans="1:19" x14ac:dyDescent="0.3">
      <c r="A1672">
        <v>1671</v>
      </c>
      <c r="B1672" t="s">
        <v>31</v>
      </c>
      <c r="C1672" s="9">
        <v>45013</v>
      </c>
      <c r="D1672" s="9">
        <v>45023</v>
      </c>
      <c r="E1672" s="10">
        <v>44939</v>
      </c>
      <c r="F1672" t="s">
        <v>49</v>
      </c>
      <c r="G1672">
        <v>65.27</v>
      </c>
      <c r="H1672">
        <v>3</v>
      </c>
      <c r="I1672">
        <v>0</v>
      </c>
      <c r="J1672" t="s">
        <v>94</v>
      </c>
      <c r="K1672" t="s">
        <v>99</v>
      </c>
      <c r="L1672" t="s">
        <v>56</v>
      </c>
      <c r="M1672" t="s">
        <v>36</v>
      </c>
      <c r="N1672" t="s">
        <v>41</v>
      </c>
      <c r="O1672">
        <f>Table2[[#This Row],[check_out_date]]-Table2[[#This Row],[check_in_date]]</f>
        <v>10</v>
      </c>
      <c r="P1672">
        <f>Table2[[#This Row],[num_adults]]+Table2[[#This Row],[num_children]]</f>
        <v>3</v>
      </c>
      <c r="Q1672" s="3">
        <f>IF(OR(Table2[[#This Row],[booking_status]]="confirmed",Table2[[#This Row],[booking_status]]="checked-out"),Table2[[#This Row],[room_rate_per_night]]*Table2[[#This Row],[Num_Nights]],0)</f>
        <v>652.69999999999993</v>
      </c>
      <c r="R1672" t="str" cm="1">
        <f t="array" ref="R1672">IFERROR(_xlfn.IFS(Table2[[#This Row],[booking_status]]="confirmed","Expected",Table2[[#This Row],[booking_status]]="checked-out","Actual"),"No Revenue")</f>
        <v>Actual</v>
      </c>
      <c r="S1672" s="4">
        <f>Table2[[#This Row],[Revenue_Amount]]/Table2[[#This Row],[Num_Nights]]</f>
        <v>65.27</v>
      </c>
    </row>
    <row r="1673" spans="1:19" x14ac:dyDescent="0.3">
      <c r="A1673">
        <v>1672</v>
      </c>
      <c r="B1673" t="s">
        <v>50</v>
      </c>
      <c r="C1673" s="9">
        <v>45038</v>
      </c>
      <c r="D1673" s="9">
        <v>45043</v>
      </c>
      <c r="E1673" s="10">
        <v>45022</v>
      </c>
      <c r="F1673" t="s">
        <v>49</v>
      </c>
      <c r="G1673">
        <v>126.54</v>
      </c>
      <c r="H1673">
        <v>2</v>
      </c>
      <c r="I1673">
        <v>0</v>
      </c>
      <c r="J1673" t="s">
        <v>28</v>
      </c>
      <c r="K1673" t="s">
        <v>99</v>
      </c>
      <c r="L1673" t="s">
        <v>70</v>
      </c>
      <c r="M1673" t="s">
        <v>22</v>
      </c>
      <c r="N1673" t="s">
        <v>95</v>
      </c>
      <c r="O1673">
        <f>Table2[[#This Row],[check_out_date]]-Table2[[#This Row],[check_in_date]]</f>
        <v>5</v>
      </c>
      <c r="P1673">
        <f>Table2[[#This Row],[num_adults]]+Table2[[#This Row],[num_children]]</f>
        <v>2</v>
      </c>
      <c r="Q1673" s="3">
        <f>IF(OR(Table2[[#This Row],[booking_status]]="confirmed",Table2[[#This Row],[booking_status]]="checked-out"),Table2[[#This Row],[room_rate_per_night]]*Table2[[#This Row],[Num_Nights]],0)</f>
        <v>0</v>
      </c>
      <c r="R1673" t="str" cm="1">
        <f t="array" ref="R1673">IFERROR(_xlfn.IFS(Table2[[#This Row],[booking_status]]="confirmed","Expected",Table2[[#This Row],[booking_status]]="checked-out","Actual"),"No Revenue")</f>
        <v>No Revenue</v>
      </c>
      <c r="S1673" s="4">
        <f>Table2[[#This Row],[Revenue_Amount]]/Table2[[#This Row],[Num_Nights]]</f>
        <v>0</v>
      </c>
    </row>
    <row r="1674" spans="1:19" x14ac:dyDescent="0.3">
      <c r="A1674">
        <v>1673</v>
      </c>
      <c r="B1674" t="s">
        <v>50</v>
      </c>
      <c r="C1674" s="9">
        <v>45040</v>
      </c>
      <c r="D1674" s="9">
        <v>45042</v>
      </c>
      <c r="E1674" s="10">
        <v>44994</v>
      </c>
      <c r="F1674" t="s">
        <v>49</v>
      </c>
      <c r="G1674">
        <v>153.47999999999999</v>
      </c>
      <c r="H1674">
        <v>1</v>
      </c>
      <c r="I1674">
        <v>0</v>
      </c>
      <c r="J1674" t="s">
        <v>28</v>
      </c>
      <c r="K1674" t="s">
        <v>44</v>
      </c>
      <c r="L1674" t="s">
        <v>21</v>
      </c>
      <c r="M1674" t="s">
        <v>36</v>
      </c>
      <c r="N1674" t="s">
        <v>23</v>
      </c>
      <c r="O1674">
        <f>Table2[[#This Row],[check_out_date]]-Table2[[#This Row],[check_in_date]]</f>
        <v>2</v>
      </c>
      <c r="P1674">
        <f>Table2[[#This Row],[num_adults]]+Table2[[#This Row],[num_children]]</f>
        <v>1</v>
      </c>
      <c r="Q1674" s="3">
        <f>IF(OR(Table2[[#This Row],[booking_status]]="confirmed",Table2[[#This Row],[booking_status]]="checked-out"),Table2[[#This Row],[room_rate_per_night]]*Table2[[#This Row],[Num_Nights]],0)</f>
        <v>306.95999999999998</v>
      </c>
      <c r="R1674" t="str" cm="1">
        <f t="array" ref="R1674">IFERROR(_xlfn.IFS(Table2[[#This Row],[booking_status]]="confirmed","Expected",Table2[[#This Row],[booking_status]]="checked-out","Actual"),"No Revenue")</f>
        <v>Expected</v>
      </c>
      <c r="S1674" s="4">
        <f>Table2[[#This Row],[Revenue_Amount]]/Table2[[#This Row],[Num_Nights]]</f>
        <v>153.47999999999999</v>
      </c>
    </row>
    <row r="1675" spans="1:19" x14ac:dyDescent="0.3">
      <c r="A1675">
        <v>1674</v>
      </c>
      <c r="B1675" t="s">
        <v>31</v>
      </c>
      <c r="C1675" s="9">
        <v>45049</v>
      </c>
      <c r="D1675" s="9">
        <v>45056</v>
      </c>
      <c r="E1675" s="10">
        <v>45038</v>
      </c>
      <c r="F1675" t="s">
        <v>49</v>
      </c>
      <c r="G1675">
        <v>74.3</v>
      </c>
      <c r="H1675">
        <v>1</v>
      </c>
      <c r="I1675">
        <v>0</v>
      </c>
      <c r="J1675" t="s">
        <v>19</v>
      </c>
      <c r="K1675" t="s">
        <v>20</v>
      </c>
      <c r="L1675" t="s">
        <v>21</v>
      </c>
      <c r="M1675" t="s">
        <v>22</v>
      </c>
      <c r="N1675" t="s">
        <v>41</v>
      </c>
      <c r="O1675">
        <f>Table2[[#This Row],[check_out_date]]-Table2[[#This Row],[check_in_date]]</f>
        <v>7</v>
      </c>
      <c r="P1675">
        <f>Table2[[#This Row],[num_adults]]+Table2[[#This Row],[num_children]]</f>
        <v>1</v>
      </c>
      <c r="Q1675" s="3">
        <f>IF(OR(Table2[[#This Row],[booking_status]]="confirmed",Table2[[#This Row],[booking_status]]="checked-out"),Table2[[#This Row],[room_rate_per_night]]*Table2[[#This Row],[Num_Nights]],0)</f>
        <v>520.1</v>
      </c>
      <c r="R1675" t="str" cm="1">
        <f t="array" ref="R1675">IFERROR(_xlfn.IFS(Table2[[#This Row],[booking_status]]="confirmed","Expected",Table2[[#This Row],[booking_status]]="checked-out","Actual"),"No Revenue")</f>
        <v>Expected</v>
      </c>
      <c r="S1675" s="4">
        <f>Table2[[#This Row],[Revenue_Amount]]/Table2[[#This Row],[Num_Nights]]</f>
        <v>74.3</v>
      </c>
    </row>
    <row r="1676" spans="1:19" x14ac:dyDescent="0.3">
      <c r="A1676">
        <v>1675</v>
      </c>
      <c r="B1676" t="s">
        <v>50</v>
      </c>
      <c r="C1676" s="9">
        <v>45048</v>
      </c>
      <c r="D1676" s="9">
        <v>45055</v>
      </c>
      <c r="E1676" s="10">
        <v>45041</v>
      </c>
      <c r="F1676" t="s">
        <v>54</v>
      </c>
      <c r="G1676">
        <v>350.65</v>
      </c>
      <c r="H1676">
        <v>1</v>
      </c>
      <c r="I1676">
        <v>0</v>
      </c>
      <c r="J1676" t="s">
        <v>28</v>
      </c>
      <c r="K1676" t="s">
        <v>20</v>
      </c>
      <c r="L1676" t="s">
        <v>21</v>
      </c>
      <c r="M1676" t="s">
        <v>36</v>
      </c>
      <c r="N1676" t="s">
        <v>41</v>
      </c>
      <c r="O1676">
        <f>Table2[[#This Row],[check_out_date]]-Table2[[#This Row],[check_in_date]]</f>
        <v>7</v>
      </c>
      <c r="P1676">
        <f>Table2[[#This Row],[num_adults]]+Table2[[#This Row],[num_children]]</f>
        <v>1</v>
      </c>
      <c r="Q1676" s="3">
        <f>IF(OR(Table2[[#This Row],[booking_status]]="confirmed",Table2[[#This Row],[booking_status]]="checked-out"),Table2[[#This Row],[room_rate_per_night]]*Table2[[#This Row],[Num_Nights]],0)</f>
        <v>2454.5499999999997</v>
      </c>
      <c r="R1676" t="str" cm="1">
        <f t="array" ref="R1676">IFERROR(_xlfn.IFS(Table2[[#This Row],[booking_status]]="confirmed","Expected",Table2[[#This Row],[booking_status]]="checked-out","Actual"),"No Revenue")</f>
        <v>Expected</v>
      </c>
      <c r="S1676" s="4">
        <f>Table2[[#This Row],[Revenue_Amount]]/Table2[[#This Row],[Num_Nights]]</f>
        <v>350.65</v>
      </c>
    </row>
    <row r="1677" spans="1:19" x14ac:dyDescent="0.3">
      <c r="A1677">
        <v>1676</v>
      </c>
      <c r="B1677" t="s">
        <v>37</v>
      </c>
      <c r="C1677" s="9">
        <v>44961</v>
      </c>
      <c r="D1677" s="9">
        <v>44962</v>
      </c>
      <c r="E1677" s="10">
        <v>44891</v>
      </c>
      <c r="F1677" t="s">
        <v>27</v>
      </c>
      <c r="G1677">
        <v>125.07</v>
      </c>
      <c r="H1677">
        <v>2</v>
      </c>
      <c r="I1677">
        <v>0</v>
      </c>
      <c r="J1677" t="s">
        <v>55</v>
      </c>
      <c r="K1677" t="s">
        <v>29</v>
      </c>
      <c r="L1677" t="s">
        <v>21</v>
      </c>
      <c r="M1677" t="s">
        <v>36</v>
      </c>
      <c r="N1677" t="s">
        <v>41</v>
      </c>
      <c r="O1677">
        <f>Table2[[#This Row],[check_out_date]]-Table2[[#This Row],[check_in_date]]</f>
        <v>1</v>
      </c>
      <c r="P1677">
        <f>Table2[[#This Row],[num_adults]]+Table2[[#This Row],[num_children]]</f>
        <v>2</v>
      </c>
      <c r="Q1677" s="3">
        <f>IF(OR(Table2[[#This Row],[booking_status]]="confirmed",Table2[[#This Row],[booking_status]]="checked-out"),Table2[[#This Row],[room_rate_per_night]]*Table2[[#This Row],[Num_Nights]],0)</f>
        <v>125.07</v>
      </c>
      <c r="R1677" t="str" cm="1">
        <f t="array" ref="R1677">IFERROR(_xlfn.IFS(Table2[[#This Row],[booking_status]]="confirmed","Expected",Table2[[#This Row],[booking_status]]="checked-out","Actual"),"No Revenue")</f>
        <v>Expected</v>
      </c>
      <c r="S1677" s="4">
        <f>Table2[[#This Row],[Revenue_Amount]]/Table2[[#This Row],[Num_Nights]]</f>
        <v>125.07</v>
      </c>
    </row>
    <row r="1678" spans="1:19" hidden="1" x14ac:dyDescent="0.3">
      <c r="A1678">
        <v>1677</v>
      </c>
      <c r="B1678" t="s">
        <v>14</v>
      </c>
      <c r="C1678" s="9">
        <v>44947</v>
      </c>
      <c r="D1678" s="9">
        <v>44956</v>
      </c>
      <c r="E1678" s="10">
        <v>44915</v>
      </c>
      <c r="F1678" t="s">
        <v>54</v>
      </c>
      <c r="G1678">
        <v>439.05</v>
      </c>
      <c r="H1678">
        <v>2</v>
      </c>
      <c r="I1678">
        <v>0</v>
      </c>
      <c r="J1678" t="s">
        <v>35</v>
      </c>
      <c r="K1678" t="s">
        <v>20</v>
      </c>
      <c r="L1678" t="s">
        <v>21</v>
      </c>
      <c r="M1678" t="s">
        <v>36</v>
      </c>
      <c r="N1678" t="s">
        <v>23</v>
      </c>
      <c r="O1678">
        <f>Table2[[#This Row],[check_out_date]]-Table2[[#This Row],[check_in_date]]</f>
        <v>9</v>
      </c>
      <c r="P1678">
        <f>Table2[[#This Row],[num_adults]]+Table2[[#This Row],[num_children]]</f>
        <v>2</v>
      </c>
      <c r="Q1678" s="3">
        <f>IF(OR(Table2[[#This Row],[booking_status]]="confirmed",Table2[[#This Row],[booking_status]]="checked-out"),Table2[[#This Row],[room_rate_per_night]]*Table2[[#This Row],[Num_Nights]],0)</f>
        <v>3951.4500000000003</v>
      </c>
      <c r="R1678" t="str" cm="1">
        <f t="array" ref="R1678">IFERROR(_xlfn.IFS(Table2[[#This Row],[booking_status]]="confirmed","Expected",Table2[[#This Row],[booking_status]]="checked-out","Actual"),"No Revenue")</f>
        <v>Expected</v>
      </c>
      <c r="S1678" s="4">
        <f>Table2[[#This Row],[Revenue_Amount]]/Table2[[#This Row],[Num_Nights]]</f>
        <v>439.05</v>
      </c>
    </row>
    <row r="1679" spans="1:19" x14ac:dyDescent="0.3">
      <c r="A1679">
        <v>1678</v>
      </c>
      <c r="B1679" t="s">
        <v>37</v>
      </c>
      <c r="C1679" s="9">
        <v>44998</v>
      </c>
      <c r="D1679" s="9">
        <v>45001</v>
      </c>
      <c r="E1679" s="10">
        <v>44993</v>
      </c>
      <c r="F1679" t="s">
        <v>49</v>
      </c>
      <c r="G1679">
        <v>109.43</v>
      </c>
      <c r="H1679">
        <v>3</v>
      </c>
      <c r="I1679">
        <v>3</v>
      </c>
      <c r="J1679" t="s">
        <v>94</v>
      </c>
      <c r="K1679" t="s">
        <v>66</v>
      </c>
      <c r="L1679" t="s">
        <v>56</v>
      </c>
      <c r="M1679" t="s">
        <v>22</v>
      </c>
      <c r="N1679" t="s">
        <v>41</v>
      </c>
      <c r="O1679">
        <f>Table2[[#This Row],[check_out_date]]-Table2[[#This Row],[check_in_date]]</f>
        <v>3</v>
      </c>
      <c r="P1679">
        <f>Table2[[#This Row],[num_adults]]+Table2[[#This Row],[num_children]]</f>
        <v>6</v>
      </c>
      <c r="Q1679" s="3">
        <f>IF(OR(Table2[[#This Row],[booking_status]]="confirmed",Table2[[#This Row],[booking_status]]="checked-out"),Table2[[#This Row],[room_rate_per_night]]*Table2[[#This Row],[Num_Nights]],0)</f>
        <v>328.29</v>
      </c>
      <c r="R1679" t="str" cm="1">
        <f t="array" ref="R1679">IFERROR(_xlfn.IFS(Table2[[#This Row],[booking_status]]="confirmed","Expected",Table2[[#This Row],[booking_status]]="checked-out","Actual"),"No Revenue")</f>
        <v>Actual</v>
      </c>
      <c r="S1679" s="4">
        <f>Table2[[#This Row],[Revenue_Amount]]/Table2[[#This Row],[Num_Nights]]</f>
        <v>109.43</v>
      </c>
    </row>
    <row r="1680" spans="1:19" x14ac:dyDescent="0.3">
      <c r="A1680">
        <v>1679</v>
      </c>
      <c r="B1680" t="s">
        <v>31</v>
      </c>
      <c r="C1680" s="9">
        <v>45236</v>
      </c>
      <c r="D1680" s="9">
        <v>45238</v>
      </c>
      <c r="E1680" s="10">
        <v>45218</v>
      </c>
      <c r="F1680" t="s">
        <v>18</v>
      </c>
      <c r="G1680">
        <v>138.19999999999999</v>
      </c>
      <c r="H1680">
        <v>2</v>
      </c>
      <c r="I1680">
        <v>0</v>
      </c>
      <c r="J1680" t="s">
        <v>28</v>
      </c>
      <c r="K1680" t="s">
        <v>66</v>
      </c>
      <c r="L1680" t="s">
        <v>21</v>
      </c>
      <c r="M1680" t="s">
        <v>36</v>
      </c>
      <c r="N1680" t="s">
        <v>41</v>
      </c>
      <c r="O1680">
        <f>Table2[[#This Row],[check_out_date]]-Table2[[#This Row],[check_in_date]]</f>
        <v>2</v>
      </c>
      <c r="P1680">
        <f>Table2[[#This Row],[num_adults]]+Table2[[#This Row],[num_children]]</f>
        <v>2</v>
      </c>
      <c r="Q1680" s="3">
        <f>IF(OR(Table2[[#This Row],[booking_status]]="confirmed",Table2[[#This Row],[booking_status]]="checked-out"),Table2[[#This Row],[room_rate_per_night]]*Table2[[#This Row],[Num_Nights]],0)</f>
        <v>276.39999999999998</v>
      </c>
      <c r="R1680" t="str" cm="1">
        <f t="array" ref="R1680">IFERROR(_xlfn.IFS(Table2[[#This Row],[booking_status]]="confirmed","Expected",Table2[[#This Row],[booking_status]]="checked-out","Actual"),"No Revenue")</f>
        <v>Expected</v>
      </c>
      <c r="S1680" s="4">
        <f>Table2[[#This Row],[Revenue_Amount]]/Table2[[#This Row],[Num_Nights]]</f>
        <v>138.19999999999999</v>
      </c>
    </row>
    <row r="1681" spans="1:19" x14ac:dyDescent="0.3">
      <c r="A1681">
        <v>1680</v>
      </c>
      <c r="B1681" t="s">
        <v>14</v>
      </c>
      <c r="C1681" s="9">
        <v>44954</v>
      </c>
      <c r="D1681" s="9">
        <v>44964</v>
      </c>
      <c r="E1681" s="10">
        <v>44930</v>
      </c>
      <c r="F1681" t="s">
        <v>18</v>
      </c>
      <c r="G1681">
        <v>217.51</v>
      </c>
      <c r="H1681">
        <v>1</v>
      </c>
      <c r="I1681">
        <v>2</v>
      </c>
      <c r="J1681" t="s">
        <v>28</v>
      </c>
      <c r="K1681" t="s">
        <v>20</v>
      </c>
      <c r="L1681" t="s">
        <v>70</v>
      </c>
      <c r="M1681" t="s">
        <v>22</v>
      </c>
      <c r="N1681" t="s">
        <v>30</v>
      </c>
      <c r="O1681">
        <f>Table2[[#This Row],[check_out_date]]-Table2[[#This Row],[check_in_date]]</f>
        <v>10</v>
      </c>
      <c r="P1681">
        <f>Table2[[#This Row],[num_adults]]+Table2[[#This Row],[num_children]]</f>
        <v>3</v>
      </c>
      <c r="Q1681" s="3">
        <f>IF(OR(Table2[[#This Row],[booking_status]]="confirmed",Table2[[#This Row],[booking_status]]="checked-out"),Table2[[#This Row],[room_rate_per_night]]*Table2[[#This Row],[Num_Nights]],0)</f>
        <v>0</v>
      </c>
      <c r="R1681" t="str" cm="1">
        <f t="array" ref="R1681">IFERROR(_xlfn.IFS(Table2[[#This Row],[booking_status]]="confirmed","Expected",Table2[[#This Row],[booking_status]]="checked-out","Actual"),"No Revenue")</f>
        <v>No Revenue</v>
      </c>
      <c r="S1681" s="4">
        <f>Table2[[#This Row],[Revenue_Amount]]/Table2[[#This Row],[Num_Nights]]</f>
        <v>0</v>
      </c>
    </row>
    <row r="1682" spans="1:19" x14ac:dyDescent="0.3">
      <c r="A1682">
        <v>1681</v>
      </c>
      <c r="B1682" t="s">
        <v>14</v>
      </c>
      <c r="C1682" s="9">
        <v>44979</v>
      </c>
      <c r="D1682" s="9">
        <v>44983</v>
      </c>
      <c r="E1682" s="10">
        <v>44967</v>
      </c>
      <c r="F1682" t="s">
        <v>18</v>
      </c>
      <c r="G1682">
        <v>162.43</v>
      </c>
      <c r="H1682">
        <v>2</v>
      </c>
      <c r="I1682">
        <v>1</v>
      </c>
      <c r="J1682" t="s">
        <v>28</v>
      </c>
      <c r="K1682" t="s">
        <v>20</v>
      </c>
      <c r="L1682" t="s">
        <v>21</v>
      </c>
      <c r="M1682" t="s">
        <v>22</v>
      </c>
      <c r="N1682" t="s">
        <v>41</v>
      </c>
      <c r="O1682">
        <f>Table2[[#This Row],[check_out_date]]-Table2[[#This Row],[check_in_date]]</f>
        <v>4</v>
      </c>
      <c r="P1682">
        <f>Table2[[#This Row],[num_adults]]+Table2[[#This Row],[num_children]]</f>
        <v>3</v>
      </c>
      <c r="Q1682" s="3">
        <f>IF(OR(Table2[[#This Row],[booking_status]]="confirmed",Table2[[#This Row],[booking_status]]="checked-out"),Table2[[#This Row],[room_rate_per_night]]*Table2[[#This Row],[Num_Nights]],0)</f>
        <v>649.72</v>
      </c>
      <c r="R1682" t="str" cm="1">
        <f t="array" ref="R1682">IFERROR(_xlfn.IFS(Table2[[#This Row],[booking_status]]="confirmed","Expected",Table2[[#This Row],[booking_status]]="checked-out","Actual"),"No Revenue")</f>
        <v>Expected</v>
      </c>
      <c r="S1682" s="4">
        <f>Table2[[#This Row],[Revenue_Amount]]/Table2[[#This Row],[Num_Nights]]</f>
        <v>162.43</v>
      </c>
    </row>
    <row r="1683" spans="1:19" x14ac:dyDescent="0.3">
      <c r="A1683">
        <v>1682</v>
      </c>
      <c r="B1683" t="s">
        <v>14</v>
      </c>
      <c r="C1683" s="9">
        <v>45004</v>
      </c>
      <c r="D1683" s="9">
        <v>45007</v>
      </c>
      <c r="E1683" s="10">
        <v>44995</v>
      </c>
      <c r="F1683" t="s">
        <v>27</v>
      </c>
      <c r="G1683">
        <v>146.53</v>
      </c>
      <c r="H1683">
        <v>4</v>
      </c>
      <c r="I1683">
        <v>0</v>
      </c>
      <c r="J1683" t="s">
        <v>28</v>
      </c>
      <c r="K1683" t="s">
        <v>99</v>
      </c>
      <c r="L1683" t="s">
        <v>56</v>
      </c>
      <c r="M1683" t="s">
        <v>36</v>
      </c>
      <c r="N1683" t="s">
        <v>45</v>
      </c>
      <c r="O1683">
        <f>Table2[[#This Row],[check_out_date]]-Table2[[#This Row],[check_in_date]]</f>
        <v>3</v>
      </c>
      <c r="P1683">
        <f>Table2[[#This Row],[num_adults]]+Table2[[#This Row],[num_children]]</f>
        <v>4</v>
      </c>
      <c r="Q1683" s="3">
        <f>IF(OR(Table2[[#This Row],[booking_status]]="confirmed",Table2[[#This Row],[booking_status]]="checked-out"),Table2[[#This Row],[room_rate_per_night]]*Table2[[#This Row],[Num_Nights]],0)</f>
        <v>439.59000000000003</v>
      </c>
      <c r="R1683" t="str" cm="1">
        <f t="array" ref="R1683">IFERROR(_xlfn.IFS(Table2[[#This Row],[booking_status]]="confirmed","Expected",Table2[[#This Row],[booking_status]]="checked-out","Actual"),"No Revenue")</f>
        <v>Actual</v>
      </c>
      <c r="S1683" s="4">
        <f>Table2[[#This Row],[Revenue_Amount]]/Table2[[#This Row],[Num_Nights]]</f>
        <v>146.53</v>
      </c>
    </row>
    <row r="1684" spans="1:19" x14ac:dyDescent="0.3">
      <c r="A1684">
        <v>1683</v>
      </c>
      <c r="B1684" t="s">
        <v>14</v>
      </c>
      <c r="C1684" s="9">
        <v>45087</v>
      </c>
      <c r="D1684" s="9">
        <v>45090</v>
      </c>
      <c r="E1684" s="10">
        <v>45067</v>
      </c>
      <c r="F1684" t="s">
        <v>27</v>
      </c>
      <c r="G1684">
        <v>126.86</v>
      </c>
      <c r="H1684">
        <v>3</v>
      </c>
      <c r="I1684">
        <v>1</v>
      </c>
      <c r="J1684" t="s">
        <v>19</v>
      </c>
      <c r="K1684" t="s">
        <v>20</v>
      </c>
      <c r="L1684" t="s">
        <v>21</v>
      </c>
      <c r="M1684" t="s">
        <v>36</v>
      </c>
      <c r="N1684" t="s">
        <v>41</v>
      </c>
      <c r="O1684">
        <f>Table2[[#This Row],[check_out_date]]-Table2[[#This Row],[check_in_date]]</f>
        <v>3</v>
      </c>
      <c r="P1684">
        <f>Table2[[#This Row],[num_adults]]+Table2[[#This Row],[num_children]]</f>
        <v>4</v>
      </c>
      <c r="Q1684" s="3">
        <f>IF(OR(Table2[[#This Row],[booking_status]]="confirmed",Table2[[#This Row],[booking_status]]="checked-out"),Table2[[#This Row],[room_rate_per_night]]*Table2[[#This Row],[Num_Nights]],0)</f>
        <v>380.58</v>
      </c>
      <c r="R1684" t="str" cm="1">
        <f t="array" ref="R1684">IFERROR(_xlfn.IFS(Table2[[#This Row],[booking_status]]="confirmed","Expected",Table2[[#This Row],[booking_status]]="checked-out","Actual"),"No Revenue")</f>
        <v>Expected</v>
      </c>
      <c r="S1684" s="4">
        <f>Table2[[#This Row],[Revenue_Amount]]/Table2[[#This Row],[Num_Nights]]</f>
        <v>126.86</v>
      </c>
    </row>
    <row r="1685" spans="1:19" hidden="1" x14ac:dyDescent="0.3">
      <c r="A1685">
        <v>1684</v>
      </c>
      <c r="B1685" t="s">
        <v>31</v>
      </c>
      <c r="C1685" s="9">
        <v>44991</v>
      </c>
      <c r="D1685" s="9">
        <v>44998</v>
      </c>
      <c r="E1685" s="10">
        <v>44944</v>
      </c>
      <c r="F1685" t="s">
        <v>49</v>
      </c>
      <c r="G1685">
        <v>101.27</v>
      </c>
      <c r="H1685">
        <v>2</v>
      </c>
      <c r="I1685">
        <v>0</v>
      </c>
      <c r="J1685" t="s">
        <v>35</v>
      </c>
      <c r="K1685" t="s">
        <v>99</v>
      </c>
      <c r="L1685" t="s">
        <v>21</v>
      </c>
      <c r="M1685" t="s">
        <v>36</v>
      </c>
      <c r="N1685" t="s">
        <v>23</v>
      </c>
      <c r="O1685">
        <f>Table2[[#This Row],[check_out_date]]-Table2[[#This Row],[check_in_date]]</f>
        <v>7</v>
      </c>
      <c r="P1685">
        <f>Table2[[#This Row],[num_adults]]+Table2[[#This Row],[num_children]]</f>
        <v>2</v>
      </c>
      <c r="Q1685" s="3">
        <f>IF(OR(Table2[[#This Row],[booking_status]]="confirmed",Table2[[#This Row],[booking_status]]="checked-out"),Table2[[#This Row],[room_rate_per_night]]*Table2[[#This Row],[Num_Nights]],0)</f>
        <v>708.89</v>
      </c>
      <c r="R1685" t="str" cm="1">
        <f t="array" ref="R1685">IFERROR(_xlfn.IFS(Table2[[#This Row],[booking_status]]="confirmed","Expected",Table2[[#This Row],[booking_status]]="checked-out","Actual"),"No Revenue")</f>
        <v>Expected</v>
      </c>
      <c r="S1685" s="4">
        <f>Table2[[#This Row],[Revenue_Amount]]/Table2[[#This Row],[Num_Nights]]</f>
        <v>101.27</v>
      </c>
    </row>
    <row r="1686" spans="1:19" hidden="1" x14ac:dyDescent="0.3">
      <c r="A1686">
        <v>1685</v>
      </c>
      <c r="B1686" t="s">
        <v>50</v>
      </c>
      <c r="C1686" s="9">
        <v>45066</v>
      </c>
      <c r="D1686" s="9">
        <v>45069</v>
      </c>
      <c r="E1686" s="10">
        <v>45038</v>
      </c>
      <c r="F1686" t="s">
        <v>18</v>
      </c>
      <c r="G1686">
        <v>210.57</v>
      </c>
      <c r="H1686">
        <v>2</v>
      </c>
      <c r="I1686">
        <v>3</v>
      </c>
      <c r="J1686" t="s">
        <v>35</v>
      </c>
      <c r="K1686" t="s">
        <v>29</v>
      </c>
      <c r="L1686" t="s">
        <v>21</v>
      </c>
      <c r="M1686" t="s">
        <v>36</v>
      </c>
      <c r="N1686" t="s">
        <v>45</v>
      </c>
      <c r="O1686">
        <f>Table2[[#This Row],[check_out_date]]-Table2[[#This Row],[check_in_date]]</f>
        <v>3</v>
      </c>
      <c r="P1686">
        <f>Table2[[#This Row],[num_adults]]+Table2[[#This Row],[num_children]]</f>
        <v>5</v>
      </c>
      <c r="Q1686" s="3">
        <f>IF(OR(Table2[[#This Row],[booking_status]]="confirmed",Table2[[#This Row],[booking_status]]="checked-out"),Table2[[#This Row],[room_rate_per_night]]*Table2[[#This Row],[Num_Nights]],0)</f>
        <v>631.71</v>
      </c>
      <c r="R1686" t="str" cm="1">
        <f t="array" ref="R1686">IFERROR(_xlfn.IFS(Table2[[#This Row],[booking_status]]="confirmed","Expected",Table2[[#This Row],[booking_status]]="checked-out","Actual"),"No Revenue")</f>
        <v>Expected</v>
      </c>
      <c r="S1686" s="4">
        <f>Table2[[#This Row],[Revenue_Amount]]/Table2[[#This Row],[Num_Nights]]</f>
        <v>210.57000000000002</v>
      </c>
    </row>
    <row r="1687" spans="1:19" x14ac:dyDescent="0.3">
      <c r="A1687">
        <v>1686</v>
      </c>
      <c r="B1687" t="s">
        <v>31</v>
      </c>
      <c r="C1687" s="9">
        <v>45041</v>
      </c>
      <c r="D1687" s="9">
        <v>45052</v>
      </c>
      <c r="E1687" s="10">
        <v>44979</v>
      </c>
      <c r="F1687" t="s">
        <v>18</v>
      </c>
      <c r="G1687">
        <v>237.06</v>
      </c>
      <c r="H1687">
        <v>2</v>
      </c>
      <c r="I1687">
        <v>1</v>
      </c>
      <c r="J1687" t="s">
        <v>19</v>
      </c>
      <c r="K1687" t="s">
        <v>66</v>
      </c>
      <c r="L1687" t="s">
        <v>21</v>
      </c>
      <c r="M1687" t="s">
        <v>36</v>
      </c>
      <c r="N1687" t="s">
        <v>30</v>
      </c>
      <c r="O1687">
        <f>Table2[[#This Row],[check_out_date]]-Table2[[#This Row],[check_in_date]]</f>
        <v>11</v>
      </c>
      <c r="P1687">
        <f>Table2[[#This Row],[num_adults]]+Table2[[#This Row],[num_children]]</f>
        <v>3</v>
      </c>
      <c r="Q1687" s="3">
        <f>IF(OR(Table2[[#This Row],[booking_status]]="confirmed",Table2[[#This Row],[booking_status]]="checked-out"),Table2[[#This Row],[room_rate_per_night]]*Table2[[#This Row],[Num_Nights]],0)</f>
        <v>2607.66</v>
      </c>
      <c r="R1687" t="str" cm="1">
        <f t="array" ref="R1687">IFERROR(_xlfn.IFS(Table2[[#This Row],[booking_status]]="confirmed","Expected",Table2[[#This Row],[booking_status]]="checked-out","Actual"),"No Revenue")</f>
        <v>Expected</v>
      </c>
      <c r="S1687" s="4">
        <f>Table2[[#This Row],[Revenue_Amount]]/Table2[[#This Row],[Num_Nights]]</f>
        <v>237.05999999999997</v>
      </c>
    </row>
    <row r="1688" spans="1:19" hidden="1" x14ac:dyDescent="0.3">
      <c r="A1688">
        <v>1687</v>
      </c>
      <c r="B1688" t="s">
        <v>14</v>
      </c>
      <c r="C1688" s="9">
        <v>44998</v>
      </c>
      <c r="D1688" s="9">
        <v>45005</v>
      </c>
      <c r="E1688" s="10">
        <v>44941</v>
      </c>
      <c r="F1688" t="s">
        <v>49</v>
      </c>
      <c r="G1688">
        <v>90.91</v>
      </c>
      <c r="H1688">
        <v>4</v>
      </c>
      <c r="I1688">
        <v>0</v>
      </c>
      <c r="J1688" t="s">
        <v>35</v>
      </c>
      <c r="K1688" t="s">
        <v>29</v>
      </c>
      <c r="L1688" t="s">
        <v>56</v>
      </c>
      <c r="M1688" t="s">
        <v>36</v>
      </c>
      <c r="N1688" t="s">
        <v>41</v>
      </c>
      <c r="O1688">
        <f>Table2[[#This Row],[check_out_date]]-Table2[[#This Row],[check_in_date]]</f>
        <v>7</v>
      </c>
      <c r="P1688">
        <f>Table2[[#This Row],[num_adults]]+Table2[[#This Row],[num_children]]</f>
        <v>4</v>
      </c>
      <c r="Q1688" s="3">
        <f>IF(OR(Table2[[#This Row],[booking_status]]="confirmed",Table2[[#This Row],[booking_status]]="checked-out"),Table2[[#This Row],[room_rate_per_night]]*Table2[[#This Row],[Num_Nights]],0)</f>
        <v>636.37</v>
      </c>
      <c r="R1688" t="str" cm="1">
        <f t="array" ref="R1688">IFERROR(_xlfn.IFS(Table2[[#This Row],[booking_status]]="confirmed","Expected",Table2[[#This Row],[booking_status]]="checked-out","Actual"),"No Revenue")</f>
        <v>Actual</v>
      </c>
      <c r="S1688" s="4">
        <f>Table2[[#This Row],[Revenue_Amount]]/Table2[[#This Row],[Num_Nights]]</f>
        <v>90.91</v>
      </c>
    </row>
    <row r="1689" spans="1:19" x14ac:dyDescent="0.3">
      <c r="A1689">
        <v>1688</v>
      </c>
      <c r="B1689" t="s">
        <v>14</v>
      </c>
      <c r="C1689" s="9">
        <v>45130</v>
      </c>
      <c r="D1689" s="9">
        <v>45140</v>
      </c>
      <c r="E1689" s="10">
        <v>45088</v>
      </c>
      <c r="F1689" t="s">
        <v>18</v>
      </c>
      <c r="G1689">
        <v>264.49</v>
      </c>
      <c r="H1689">
        <v>2</v>
      </c>
      <c r="I1689">
        <v>2</v>
      </c>
      <c r="J1689" t="s">
        <v>94</v>
      </c>
      <c r="K1689" t="s">
        <v>99</v>
      </c>
      <c r="L1689" t="s">
        <v>21</v>
      </c>
      <c r="M1689" t="s">
        <v>36</v>
      </c>
      <c r="N1689" t="s">
        <v>23</v>
      </c>
      <c r="O1689">
        <f>Table2[[#This Row],[check_out_date]]-Table2[[#This Row],[check_in_date]]</f>
        <v>10</v>
      </c>
      <c r="P1689">
        <f>Table2[[#This Row],[num_adults]]+Table2[[#This Row],[num_children]]</f>
        <v>4</v>
      </c>
      <c r="Q1689" s="3">
        <f>IF(OR(Table2[[#This Row],[booking_status]]="confirmed",Table2[[#This Row],[booking_status]]="checked-out"),Table2[[#This Row],[room_rate_per_night]]*Table2[[#This Row],[Num_Nights]],0)</f>
        <v>2644.9</v>
      </c>
      <c r="R1689" t="str" cm="1">
        <f t="array" ref="R1689">IFERROR(_xlfn.IFS(Table2[[#This Row],[booking_status]]="confirmed","Expected",Table2[[#This Row],[booking_status]]="checked-out","Actual"),"No Revenue")</f>
        <v>Expected</v>
      </c>
      <c r="S1689" s="4">
        <f>Table2[[#This Row],[Revenue_Amount]]/Table2[[#This Row],[Num_Nights]]</f>
        <v>264.49</v>
      </c>
    </row>
    <row r="1690" spans="1:19" x14ac:dyDescent="0.3">
      <c r="A1690">
        <v>1689</v>
      </c>
      <c r="B1690" t="s">
        <v>37</v>
      </c>
      <c r="C1690" s="9">
        <v>45276</v>
      </c>
      <c r="D1690" s="9">
        <v>45278</v>
      </c>
      <c r="E1690" s="10">
        <v>45210</v>
      </c>
      <c r="F1690" t="s">
        <v>49</v>
      </c>
      <c r="G1690">
        <v>75.58</v>
      </c>
      <c r="H1690">
        <v>2</v>
      </c>
      <c r="I1690">
        <v>2</v>
      </c>
      <c r="J1690" t="s">
        <v>94</v>
      </c>
      <c r="K1690" t="s">
        <v>29</v>
      </c>
      <c r="L1690" t="s">
        <v>70</v>
      </c>
      <c r="M1690" t="s">
        <v>36</v>
      </c>
      <c r="N1690" t="s">
        <v>41</v>
      </c>
      <c r="O1690">
        <f>Table2[[#This Row],[check_out_date]]-Table2[[#This Row],[check_in_date]]</f>
        <v>2</v>
      </c>
      <c r="P1690">
        <f>Table2[[#This Row],[num_adults]]+Table2[[#This Row],[num_children]]</f>
        <v>4</v>
      </c>
      <c r="Q1690" s="3">
        <f>IF(OR(Table2[[#This Row],[booking_status]]="confirmed",Table2[[#This Row],[booking_status]]="checked-out"),Table2[[#This Row],[room_rate_per_night]]*Table2[[#This Row],[Num_Nights]],0)</f>
        <v>0</v>
      </c>
      <c r="R1690" t="str" cm="1">
        <f t="array" ref="R1690">IFERROR(_xlfn.IFS(Table2[[#This Row],[booking_status]]="confirmed","Expected",Table2[[#This Row],[booking_status]]="checked-out","Actual"),"No Revenue")</f>
        <v>No Revenue</v>
      </c>
      <c r="S1690" s="4">
        <f>Table2[[#This Row],[Revenue_Amount]]/Table2[[#This Row],[Num_Nights]]</f>
        <v>0</v>
      </c>
    </row>
    <row r="1691" spans="1:19" x14ac:dyDescent="0.3">
      <c r="A1691">
        <v>1690</v>
      </c>
      <c r="B1691" t="s">
        <v>50</v>
      </c>
      <c r="C1691" s="9">
        <v>44994</v>
      </c>
      <c r="D1691" s="9">
        <v>45001</v>
      </c>
      <c r="E1691" s="10">
        <v>44980</v>
      </c>
      <c r="F1691" t="s">
        <v>27</v>
      </c>
      <c r="G1691">
        <v>188.52</v>
      </c>
      <c r="H1691">
        <v>2</v>
      </c>
      <c r="I1691">
        <v>1</v>
      </c>
      <c r="J1691" t="s">
        <v>28</v>
      </c>
      <c r="K1691" t="s">
        <v>20</v>
      </c>
      <c r="L1691" t="s">
        <v>21</v>
      </c>
      <c r="M1691" t="s">
        <v>36</v>
      </c>
      <c r="N1691" t="s">
        <v>41</v>
      </c>
      <c r="O1691">
        <f>Table2[[#This Row],[check_out_date]]-Table2[[#This Row],[check_in_date]]</f>
        <v>7</v>
      </c>
      <c r="P1691">
        <f>Table2[[#This Row],[num_adults]]+Table2[[#This Row],[num_children]]</f>
        <v>3</v>
      </c>
      <c r="Q1691" s="3">
        <f>IF(OR(Table2[[#This Row],[booking_status]]="confirmed",Table2[[#This Row],[booking_status]]="checked-out"),Table2[[#This Row],[room_rate_per_night]]*Table2[[#This Row],[Num_Nights]],0)</f>
        <v>1319.64</v>
      </c>
      <c r="R1691" t="str" cm="1">
        <f t="array" ref="R1691">IFERROR(_xlfn.IFS(Table2[[#This Row],[booking_status]]="confirmed","Expected",Table2[[#This Row],[booking_status]]="checked-out","Actual"),"No Revenue")</f>
        <v>Expected</v>
      </c>
      <c r="S1691" s="4">
        <f>Table2[[#This Row],[Revenue_Amount]]/Table2[[#This Row],[Num_Nights]]</f>
        <v>188.52</v>
      </c>
    </row>
    <row r="1692" spans="1:19" x14ac:dyDescent="0.3">
      <c r="A1692">
        <v>1691</v>
      </c>
      <c r="B1692" t="s">
        <v>37</v>
      </c>
      <c r="C1692" s="9">
        <v>45098</v>
      </c>
      <c r="D1692" s="9">
        <v>45104</v>
      </c>
      <c r="E1692" s="10">
        <v>45083</v>
      </c>
      <c r="F1692" t="s">
        <v>27</v>
      </c>
      <c r="G1692">
        <v>151.69</v>
      </c>
      <c r="H1692">
        <v>1</v>
      </c>
      <c r="I1692">
        <v>2</v>
      </c>
      <c r="J1692" t="s">
        <v>28</v>
      </c>
      <c r="K1692" t="s">
        <v>29</v>
      </c>
      <c r="L1692" t="s">
        <v>56</v>
      </c>
      <c r="M1692" t="s">
        <v>36</v>
      </c>
      <c r="N1692" t="s">
        <v>41</v>
      </c>
      <c r="O1692">
        <f>Table2[[#This Row],[check_out_date]]-Table2[[#This Row],[check_in_date]]</f>
        <v>6</v>
      </c>
      <c r="P1692">
        <f>Table2[[#This Row],[num_adults]]+Table2[[#This Row],[num_children]]</f>
        <v>3</v>
      </c>
      <c r="Q1692" s="3">
        <f>IF(OR(Table2[[#This Row],[booking_status]]="confirmed",Table2[[#This Row],[booking_status]]="checked-out"),Table2[[#This Row],[room_rate_per_night]]*Table2[[#This Row],[Num_Nights]],0)</f>
        <v>910.14</v>
      </c>
      <c r="R1692" t="str" cm="1">
        <f t="array" ref="R1692">IFERROR(_xlfn.IFS(Table2[[#This Row],[booking_status]]="confirmed","Expected",Table2[[#This Row],[booking_status]]="checked-out","Actual"),"No Revenue")</f>
        <v>Actual</v>
      </c>
      <c r="S1692" s="4">
        <f>Table2[[#This Row],[Revenue_Amount]]/Table2[[#This Row],[Num_Nights]]</f>
        <v>151.69</v>
      </c>
    </row>
    <row r="1693" spans="1:19" hidden="1" x14ac:dyDescent="0.3">
      <c r="A1693">
        <v>1692</v>
      </c>
      <c r="B1693" t="s">
        <v>14</v>
      </c>
      <c r="C1693" s="9">
        <v>45078</v>
      </c>
      <c r="D1693" s="9">
        <v>45083</v>
      </c>
      <c r="E1693" s="10">
        <v>45062</v>
      </c>
      <c r="F1693" t="s">
        <v>27</v>
      </c>
      <c r="G1693">
        <v>134.16</v>
      </c>
      <c r="H1693">
        <v>2</v>
      </c>
      <c r="I1693">
        <v>0</v>
      </c>
      <c r="J1693" t="s">
        <v>35</v>
      </c>
      <c r="K1693" t="s">
        <v>20</v>
      </c>
      <c r="L1693" t="s">
        <v>56</v>
      </c>
      <c r="M1693" t="s">
        <v>36</v>
      </c>
      <c r="N1693" t="s">
        <v>23</v>
      </c>
      <c r="O1693">
        <f>Table2[[#This Row],[check_out_date]]-Table2[[#This Row],[check_in_date]]</f>
        <v>5</v>
      </c>
      <c r="P1693">
        <f>Table2[[#This Row],[num_adults]]+Table2[[#This Row],[num_children]]</f>
        <v>2</v>
      </c>
      <c r="Q1693" s="3">
        <f>IF(OR(Table2[[#This Row],[booking_status]]="confirmed",Table2[[#This Row],[booking_status]]="checked-out"),Table2[[#This Row],[room_rate_per_night]]*Table2[[#This Row],[Num_Nights]],0)</f>
        <v>670.8</v>
      </c>
      <c r="R1693" t="str" cm="1">
        <f t="array" ref="R1693">IFERROR(_xlfn.IFS(Table2[[#This Row],[booking_status]]="confirmed","Expected",Table2[[#This Row],[booking_status]]="checked-out","Actual"),"No Revenue")</f>
        <v>Actual</v>
      </c>
      <c r="S1693" s="4">
        <f>Table2[[#This Row],[Revenue_Amount]]/Table2[[#This Row],[Num_Nights]]</f>
        <v>134.16</v>
      </c>
    </row>
    <row r="1694" spans="1:19" x14ac:dyDescent="0.3">
      <c r="A1694">
        <v>1693</v>
      </c>
      <c r="B1694" t="s">
        <v>14</v>
      </c>
      <c r="C1694" s="9">
        <v>45248</v>
      </c>
      <c r="D1694" s="9">
        <v>45249</v>
      </c>
      <c r="E1694" s="10">
        <v>45185</v>
      </c>
      <c r="F1694" t="s">
        <v>27</v>
      </c>
      <c r="G1694">
        <v>124.76</v>
      </c>
      <c r="H1694">
        <v>1</v>
      </c>
      <c r="I1694">
        <v>0</v>
      </c>
      <c r="J1694" t="s">
        <v>28</v>
      </c>
      <c r="K1694" t="s">
        <v>66</v>
      </c>
      <c r="L1694" t="s">
        <v>21</v>
      </c>
      <c r="M1694" t="s">
        <v>22</v>
      </c>
      <c r="N1694" t="s">
        <v>45</v>
      </c>
      <c r="O1694">
        <f>Table2[[#This Row],[check_out_date]]-Table2[[#This Row],[check_in_date]]</f>
        <v>1</v>
      </c>
      <c r="P1694">
        <f>Table2[[#This Row],[num_adults]]+Table2[[#This Row],[num_children]]</f>
        <v>1</v>
      </c>
      <c r="Q1694" s="3">
        <f>IF(OR(Table2[[#This Row],[booking_status]]="confirmed",Table2[[#This Row],[booking_status]]="checked-out"),Table2[[#This Row],[room_rate_per_night]]*Table2[[#This Row],[Num_Nights]],0)</f>
        <v>124.76</v>
      </c>
      <c r="R1694" t="str" cm="1">
        <f t="array" ref="R1694">IFERROR(_xlfn.IFS(Table2[[#This Row],[booking_status]]="confirmed","Expected",Table2[[#This Row],[booking_status]]="checked-out","Actual"),"No Revenue")</f>
        <v>Expected</v>
      </c>
      <c r="S1694" s="4">
        <f>Table2[[#This Row],[Revenue_Amount]]/Table2[[#This Row],[Num_Nights]]</f>
        <v>124.76</v>
      </c>
    </row>
    <row r="1695" spans="1:19" x14ac:dyDescent="0.3">
      <c r="A1695">
        <v>1694</v>
      </c>
      <c r="B1695" t="s">
        <v>31</v>
      </c>
      <c r="C1695" s="9">
        <v>45214</v>
      </c>
      <c r="D1695" s="9">
        <v>45218</v>
      </c>
      <c r="E1695" s="10">
        <v>45190</v>
      </c>
      <c r="F1695" t="s">
        <v>18</v>
      </c>
      <c r="G1695">
        <v>222.59</v>
      </c>
      <c r="H1695">
        <v>4</v>
      </c>
      <c r="I1695">
        <v>1</v>
      </c>
      <c r="J1695" t="s">
        <v>19</v>
      </c>
      <c r="K1695" t="s">
        <v>66</v>
      </c>
      <c r="L1695" t="s">
        <v>21</v>
      </c>
      <c r="M1695" t="s">
        <v>36</v>
      </c>
      <c r="N1695" t="s">
        <v>95</v>
      </c>
      <c r="O1695">
        <f>Table2[[#This Row],[check_out_date]]-Table2[[#This Row],[check_in_date]]</f>
        <v>4</v>
      </c>
      <c r="P1695">
        <f>Table2[[#This Row],[num_adults]]+Table2[[#This Row],[num_children]]</f>
        <v>5</v>
      </c>
      <c r="Q1695" s="3">
        <f>IF(OR(Table2[[#This Row],[booking_status]]="confirmed",Table2[[#This Row],[booking_status]]="checked-out"),Table2[[#This Row],[room_rate_per_night]]*Table2[[#This Row],[Num_Nights]],0)</f>
        <v>890.36</v>
      </c>
      <c r="R1695" t="str" cm="1">
        <f t="array" ref="R1695">IFERROR(_xlfn.IFS(Table2[[#This Row],[booking_status]]="confirmed","Expected",Table2[[#This Row],[booking_status]]="checked-out","Actual"),"No Revenue")</f>
        <v>Expected</v>
      </c>
      <c r="S1695" s="4">
        <f>Table2[[#This Row],[Revenue_Amount]]/Table2[[#This Row],[Num_Nights]]</f>
        <v>222.59</v>
      </c>
    </row>
    <row r="1696" spans="1:19" x14ac:dyDescent="0.3">
      <c r="A1696">
        <v>1695</v>
      </c>
      <c r="B1696" t="s">
        <v>31</v>
      </c>
      <c r="C1696" s="9">
        <v>44989</v>
      </c>
      <c r="D1696" s="9">
        <v>44996</v>
      </c>
      <c r="E1696" s="10">
        <v>44962</v>
      </c>
      <c r="F1696" t="s">
        <v>49</v>
      </c>
      <c r="G1696">
        <v>78.91</v>
      </c>
      <c r="H1696">
        <v>2</v>
      </c>
      <c r="I1696">
        <v>0</v>
      </c>
      <c r="J1696" t="s">
        <v>94</v>
      </c>
      <c r="K1696" t="s">
        <v>20</v>
      </c>
      <c r="L1696" t="s">
        <v>21</v>
      </c>
      <c r="M1696" t="s">
        <v>36</v>
      </c>
      <c r="N1696" t="s">
        <v>95</v>
      </c>
      <c r="O1696">
        <f>Table2[[#This Row],[check_out_date]]-Table2[[#This Row],[check_in_date]]</f>
        <v>7</v>
      </c>
      <c r="P1696">
        <f>Table2[[#This Row],[num_adults]]+Table2[[#This Row],[num_children]]</f>
        <v>2</v>
      </c>
      <c r="Q1696" s="3">
        <f>IF(OR(Table2[[#This Row],[booking_status]]="confirmed",Table2[[#This Row],[booking_status]]="checked-out"),Table2[[#This Row],[room_rate_per_night]]*Table2[[#This Row],[Num_Nights]],0)</f>
        <v>552.37</v>
      </c>
      <c r="R1696" t="str" cm="1">
        <f t="array" ref="R1696">IFERROR(_xlfn.IFS(Table2[[#This Row],[booking_status]]="confirmed","Expected",Table2[[#This Row],[booking_status]]="checked-out","Actual"),"No Revenue")</f>
        <v>Expected</v>
      </c>
      <c r="S1696" s="4">
        <f>Table2[[#This Row],[Revenue_Amount]]/Table2[[#This Row],[Num_Nights]]</f>
        <v>78.91</v>
      </c>
    </row>
    <row r="1697" spans="1:19" x14ac:dyDescent="0.3">
      <c r="A1697">
        <v>1696</v>
      </c>
      <c r="B1697" t="s">
        <v>50</v>
      </c>
      <c r="C1697" s="9">
        <v>45188</v>
      </c>
      <c r="D1697" s="9">
        <v>45194</v>
      </c>
      <c r="E1697" s="10">
        <v>45161</v>
      </c>
      <c r="F1697" t="s">
        <v>54</v>
      </c>
      <c r="G1697">
        <v>332.65</v>
      </c>
      <c r="H1697">
        <v>2</v>
      </c>
      <c r="I1697">
        <v>0</v>
      </c>
      <c r="J1697" t="s">
        <v>28</v>
      </c>
      <c r="K1697" t="s">
        <v>99</v>
      </c>
      <c r="L1697" t="s">
        <v>60</v>
      </c>
      <c r="M1697" t="s">
        <v>22</v>
      </c>
      <c r="N1697" t="s">
        <v>30</v>
      </c>
      <c r="O1697">
        <f>Table2[[#This Row],[check_out_date]]-Table2[[#This Row],[check_in_date]]</f>
        <v>6</v>
      </c>
      <c r="P1697">
        <f>Table2[[#This Row],[num_adults]]+Table2[[#This Row],[num_children]]</f>
        <v>2</v>
      </c>
      <c r="Q1697" s="3">
        <f>IF(OR(Table2[[#This Row],[booking_status]]="confirmed",Table2[[#This Row],[booking_status]]="checked-out"),Table2[[#This Row],[room_rate_per_night]]*Table2[[#This Row],[Num_Nights]],0)</f>
        <v>0</v>
      </c>
      <c r="R1697" t="str" cm="1">
        <f t="array" ref="R1697">IFERROR(_xlfn.IFS(Table2[[#This Row],[booking_status]]="confirmed","Expected",Table2[[#This Row],[booking_status]]="checked-out","Actual"),"No Revenue")</f>
        <v>No Revenue</v>
      </c>
      <c r="S1697" s="4">
        <f>Table2[[#This Row],[Revenue_Amount]]/Table2[[#This Row],[Num_Nights]]</f>
        <v>0</v>
      </c>
    </row>
    <row r="1698" spans="1:19" x14ac:dyDescent="0.3">
      <c r="A1698">
        <v>1697</v>
      </c>
      <c r="B1698" t="s">
        <v>37</v>
      </c>
      <c r="C1698" s="9">
        <v>44938</v>
      </c>
      <c r="D1698" s="9">
        <v>44944</v>
      </c>
      <c r="E1698" s="10">
        <v>44888</v>
      </c>
      <c r="F1698" t="s">
        <v>27</v>
      </c>
      <c r="G1698">
        <v>189.36</v>
      </c>
      <c r="H1698">
        <v>2</v>
      </c>
      <c r="I1698">
        <v>0</v>
      </c>
      <c r="J1698" t="s">
        <v>55</v>
      </c>
      <c r="K1698" t="s">
        <v>20</v>
      </c>
      <c r="L1698" t="s">
        <v>21</v>
      </c>
      <c r="M1698" t="s">
        <v>22</v>
      </c>
      <c r="N1698" t="s">
        <v>30</v>
      </c>
      <c r="O1698">
        <f>Table2[[#This Row],[check_out_date]]-Table2[[#This Row],[check_in_date]]</f>
        <v>6</v>
      </c>
      <c r="P1698">
        <f>Table2[[#This Row],[num_adults]]+Table2[[#This Row],[num_children]]</f>
        <v>2</v>
      </c>
      <c r="Q1698" s="3">
        <f>IF(OR(Table2[[#This Row],[booking_status]]="confirmed",Table2[[#This Row],[booking_status]]="checked-out"),Table2[[#This Row],[room_rate_per_night]]*Table2[[#This Row],[Num_Nights]],0)</f>
        <v>1136.1600000000001</v>
      </c>
      <c r="R1698" t="str" cm="1">
        <f t="array" ref="R1698">IFERROR(_xlfn.IFS(Table2[[#This Row],[booking_status]]="confirmed","Expected",Table2[[#This Row],[booking_status]]="checked-out","Actual"),"No Revenue")</f>
        <v>Expected</v>
      </c>
      <c r="S1698" s="4">
        <f>Table2[[#This Row],[Revenue_Amount]]/Table2[[#This Row],[Num_Nights]]</f>
        <v>189.36</v>
      </c>
    </row>
    <row r="1699" spans="1:19" hidden="1" x14ac:dyDescent="0.3">
      <c r="A1699">
        <v>1698</v>
      </c>
      <c r="B1699" t="s">
        <v>14</v>
      </c>
      <c r="C1699" s="9">
        <v>45015</v>
      </c>
      <c r="D1699" s="9">
        <v>45024</v>
      </c>
      <c r="E1699" s="10">
        <v>44975</v>
      </c>
      <c r="F1699" t="s">
        <v>54</v>
      </c>
      <c r="G1699">
        <v>312.94</v>
      </c>
      <c r="H1699">
        <v>3</v>
      </c>
      <c r="I1699">
        <v>0</v>
      </c>
      <c r="J1699" t="s">
        <v>35</v>
      </c>
      <c r="K1699" t="s">
        <v>44</v>
      </c>
      <c r="L1699" t="s">
        <v>56</v>
      </c>
      <c r="M1699" t="s">
        <v>36</v>
      </c>
      <c r="N1699" t="s">
        <v>23</v>
      </c>
      <c r="O1699">
        <f>Table2[[#This Row],[check_out_date]]-Table2[[#This Row],[check_in_date]]</f>
        <v>9</v>
      </c>
      <c r="P1699">
        <f>Table2[[#This Row],[num_adults]]+Table2[[#This Row],[num_children]]</f>
        <v>3</v>
      </c>
      <c r="Q1699" s="3">
        <f>IF(OR(Table2[[#This Row],[booking_status]]="confirmed",Table2[[#This Row],[booking_status]]="checked-out"),Table2[[#This Row],[room_rate_per_night]]*Table2[[#This Row],[Num_Nights]],0)</f>
        <v>2816.46</v>
      </c>
      <c r="R1699" t="str" cm="1">
        <f t="array" ref="R1699">IFERROR(_xlfn.IFS(Table2[[#This Row],[booking_status]]="confirmed","Expected",Table2[[#This Row],[booking_status]]="checked-out","Actual"),"No Revenue")</f>
        <v>Actual</v>
      </c>
      <c r="S1699" s="4">
        <f>Table2[[#This Row],[Revenue_Amount]]/Table2[[#This Row],[Num_Nights]]</f>
        <v>312.94</v>
      </c>
    </row>
    <row r="1700" spans="1:19" x14ac:dyDescent="0.3">
      <c r="A1700">
        <v>1699</v>
      </c>
      <c r="B1700" t="s">
        <v>37</v>
      </c>
      <c r="C1700" s="9">
        <v>45288</v>
      </c>
      <c r="D1700" s="9">
        <v>45294</v>
      </c>
      <c r="E1700" s="10">
        <v>45262</v>
      </c>
      <c r="F1700" t="s">
        <v>49</v>
      </c>
      <c r="G1700">
        <v>89.21</v>
      </c>
      <c r="H1700">
        <v>2</v>
      </c>
      <c r="I1700">
        <v>0</v>
      </c>
      <c r="J1700" t="s">
        <v>28</v>
      </c>
      <c r="K1700" t="s">
        <v>66</v>
      </c>
      <c r="L1700" t="s">
        <v>60</v>
      </c>
      <c r="M1700" t="s">
        <v>36</v>
      </c>
      <c r="N1700" t="s">
        <v>23</v>
      </c>
      <c r="O1700">
        <f>Table2[[#This Row],[check_out_date]]-Table2[[#This Row],[check_in_date]]</f>
        <v>6</v>
      </c>
      <c r="P1700">
        <f>Table2[[#This Row],[num_adults]]+Table2[[#This Row],[num_children]]</f>
        <v>2</v>
      </c>
      <c r="Q1700" s="3">
        <f>IF(OR(Table2[[#This Row],[booking_status]]="confirmed",Table2[[#This Row],[booking_status]]="checked-out"),Table2[[#This Row],[room_rate_per_night]]*Table2[[#This Row],[Num_Nights]],0)</f>
        <v>0</v>
      </c>
      <c r="R1700" t="str" cm="1">
        <f t="array" ref="R1700">IFERROR(_xlfn.IFS(Table2[[#This Row],[booking_status]]="confirmed","Expected",Table2[[#This Row],[booking_status]]="checked-out","Actual"),"No Revenue")</f>
        <v>No Revenue</v>
      </c>
      <c r="S1700" s="4">
        <f>Table2[[#This Row],[Revenue_Amount]]/Table2[[#This Row],[Num_Nights]]</f>
        <v>0</v>
      </c>
    </row>
    <row r="1701" spans="1:19" x14ac:dyDescent="0.3">
      <c r="A1701">
        <v>1700</v>
      </c>
      <c r="B1701" t="s">
        <v>14</v>
      </c>
      <c r="C1701" s="9">
        <v>44927</v>
      </c>
      <c r="D1701" s="9">
        <v>44931</v>
      </c>
      <c r="E1701" s="10">
        <v>44921</v>
      </c>
      <c r="F1701" t="s">
        <v>54</v>
      </c>
      <c r="G1701">
        <v>258.89</v>
      </c>
      <c r="H1701">
        <v>2</v>
      </c>
      <c r="I1701">
        <v>2</v>
      </c>
      <c r="J1701" t="s">
        <v>19</v>
      </c>
      <c r="K1701" t="s">
        <v>29</v>
      </c>
      <c r="L1701" t="s">
        <v>56</v>
      </c>
      <c r="M1701" t="s">
        <v>36</v>
      </c>
      <c r="N1701" t="s">
        <v>41</v>
      </c>
      <c r="O1701">
        <f>Table2[[#This Row],[check_out_date]]-Table2[[#This Row],[check_in_date]]</f>
        <v>4</v>
      </c>
      <c r="P1701">
        <f>Table2[[#This Row],[num_adults]]+Table2[[#This Row],[num_children]]</f>
        <v>4</v>
      </c>
      <c r="Q1701" s="3">
        <f>IF(OR(Table2[[#This Row],[booking_status]]="confirmed",Table2[[#This Row],[booking_status]]="checked-out"),Table2[[#This Row],[room_rate_per_night]]*Table2[[#This Row],[Num_Nights]],0)</f>
        <v>1035.56</v>
      </c>
      <c r="R1701" t="str" cm="1">
        <f t="array" ref="R1701">IFERROR(_xlfn.IFS(Table2[[#This Row],[booking_status]]="confirmed","Expected",Table2[[#This Row],[booking_status]]="checked-out","Actual"),"No Revenue")</f>
        <v>Actual</v>
      </c>
      <c r="S1701" s="4">
        <f>Table2[[#This Row],[Revenue_Amount]]/Table2[[#This Row],[Num_Nights]]</f>
        <v>258.89</v>
      </c>
    </row>
    <row r="1702" spans="1:19" x14ac:dyDescent="0.3">
      <c r="A1702">
        <v>1701</v>
      </c>
      <c r="B1702" t="s">
        <v>37</v>
      </c>
      <c r="C1702" s="9">
        <v>44957</v>
      </c>
      <c r="D1702" s="9">
        <v>44963</v>
      </c>
      <c r="E1702" s="10">
        <v>44949</v>
      </c>
      <c r="F1702" t="s">
        <v>49</v>
      </c>
      <c r="G1702">
        <v>80.62</v>
      </c>
      <c r="H1702">
        <v>4</v>
      </c>
      <c r="I1702">
        <v>1</v>
      </c>
      <c r="J1702" t="s">
        <v>28</v>
      </c>
      <c r="K1702" t="s">
        <v>66</v>
      </c>
      <c r="L1702" t="s">
        <v>21</v>
      </c>
      <c r="M1702" t="s">
        <v>36</v>
      </c>
      <c r="N1702" t="s">
        <v>41</v>
      </c>
      <c r="O1702">
        <f>Table2[[#This Row],[check_out_date]]-Table2[[#This Row],[check_in_date]]</f>
        <v>6</v>
      </c>
      <c r="P1702">
        <f>Table2[[#This Row],[num_adults]]+Table2[[#This Row],[num_children]]</f>
        <v>5</v>
      </c>
      <c r="Q1702" s="3">
        <f>IF(OR(Table2[[#This Row],[booking_status]]="confirmed",Table2[[#This Row],[booking_status]]="checked-out"),Table2[[#This Row],[room_rate_per_night]]*Table2[[#This Row],[Num_Nights]],0)</f>
        <v>483.72</v>
      </c>
      <c r="R1702" t="str" cm="1">
        <f t="array" ref="R1702">IFERROR(_xlfn.IFS(Table2[[#This Row],[booking_status]]="confirmed","Expected",Table2[[#This Row],[booking_status]]="checked-out","Actual"),"No Revenue")</f>
        <v>Expected</v>
      </c>
      <c r="S1702" s="4">
        <f>Table2[[#This Row],[Revenue_Amount]]/Table2[[#This Row],[Num_Nights]]</f>
        <v>80.62</v>
      </c>
    </row>
    <row r="1703" spans="1:19" x14ac:dyDescent="0.3">
      <c r="A1703">
        <v>1702</v>
      </c>
      <c r="B1703" t="s">
        <v>50</v>
      </c>
      <c r="C1703" s="9">
        <v>44937</v>
      </c>
      <c r="D1703" s="9">
        <v>44941</v>
      </c>
      <c r="E1703" s="10">
        <v>44924</v>
      </c>
      <c r="F1703" t="s">
        <v>27</v>
      </c>
      <c r="G1703">
        <v>208.54</v>
      </c>
      <c r="H1703">
        <v>2</v>
      </c>
      <c r="I1703">
        <v>2</v>
      </c>
      <c r="J1703" t="s">
        <v>55</v>
      </c>
      <c r="K1703" t="s">
        <v>99</v>
      </c>
      <c r="L1703" t="s">
        <v>56</v>
      </c>
      <c r="M1703" t="s">
        <v>36</v>
      </c>
      <c r="N1703" t="s">
        <v>41</v>
      </c>
      <c r="O1703">
        <f>Table2[[#This Row],[check_out_date]]-Table2[[#This Row],[check_in_date]]</f>
        <v>4</v>
      </c>
      <c r="P1703">
        <f>Table2[[#This Row],[num_adults]]+Table2[[#This Row],[num_children]]</f>
        <v>4</v>
      </c>
      <c r="Q1703" s="3">
        <f>IF(OR(Table2[[#This Row],[booking_status]]="confirmed",Table2[[#This Row],[booking_status]]="checked-out"),Table2[[#This Row],[room_rate_per_night]]*Table2[[#This Row],[Num_Nights]],0)</f>
        <v>834.16</v>
      </c>
      <c r="R1703" t="str" cm="1">
        <f t="array" ref="R1703">IFERROR(_xlfn.IFS(Table2[[#This Row],[booking_status]]="confirmed","Expected",Table2[[#This Row],[booking_status]]="checked-out","Actual"),"No Revenue")</f>
        <v>Actual</v>
      </c>
      <c r="S1703" s="4">
        <f>Table2[[#This Row],[Revenue_Amount]]/Table2[[#This Row],[Num_Nights]]</f>
        <v>208.54</v>
      </c>
    </row>
    <row r="1704" spans="1:19" x14ac:dyDescent="0.3">
      <c r="A1704">
        <v>1703</v>
      </c>
      <c r="B1704" t="s">
        <v>50</v>
      </c>
      <c r="C1704" s="9">
        <v>45203</v>
      </c>
      <c r="D1704" s="9">
        <v>45212</v>
      </c>
      <c r="E1704" s="10">
        <v>45146</v>
      </c>
      <c r="F1704" t="s">
        <v>49</v>
      </c>
      <c r="G1704">
        <v>157.80000000000001</v>
      </c>
      <c r="H1704">
        <v>3</v>
      </c>
      <c r="I1704">
        <v>0</v>
      </c>
      <c r="J1704" t="s">
        <v>94</v>
      </c>
      <c r="K1704" t="s">
        <v>20</v>
      </c>
      <c r="L1704" t="s">
        <v>70</v>
      </c>
      <c r="M1704" t="s">
        <v>36</v>
      </c>
      <c r="N1704" t="s">
        <v>41</v>
      </c>
      <c r="O1704">
        <f>Table2[[#This Row],[check_out_date]]-Table2[[#This Row],[check_in_date]]</f>
        <v>9</v>
      </c>
      <c r="P1704">
        <f>Table2[[#This Row],[num_adults]]+Table2[[#This Row],[num_children]]</f>
        <v>3</v>
      </c>
      <c r="Q1704" s="3">
        <f>IF(OR(Table2[[#This Row],[booking_status]]="confirmed",Table2[[#This Row],[booking_status]]="checked-out"),Table2[[#This Row],[room_rate_per_night]]*Table2[[#This Row],[Num_Nights]],0)</f>
        <v>0</v>
      </c>
      <c r="R1704" t="str" cm="1">
        <f t="array" ref="R1704">IFERROR(_xlfn.IFS(Table2[[#This Row],[booking_status]]="confirmed","Expected",Table2[[#This Row],[booking_status]]="checked-out","Actual"),"No Revenue")</f>
        <v>No Revenue</v>
      </c>
      <c r="S1704" s="4">
        <f>Table2[[#This Row],[Revenue_Amount]]/Table2[[#This Row],[Num_Nights]]</f>
        <v>0</v>
      </c>
    </row>
    <row r="1705" spans="1:19" x14ac:dyDescent="0.3">
      <c r="A1705">
        <v>1704</v>
      </c>
      <c r="B1705" t="s">
        <v>37</v>
      </c>
      <c r="C1705" s="9">
        <v>45236</v>
      </c>
      <c r="D1705" s="9">
        <v>45241</v>
      </c>
      <c r="E1705" s="10">
        <v>45161</v>
      </c>
      <c r="F1705" t="s">
        <v>49</v>
      </c>
      <c r="G1705">
        <v>78.599999999999994</v>
      </c>
      <c r="H1705">
        <v>3</v>
      </c>
      <c r="I1705">
        <v>0</v>
      </c>
      <c r="J1705" t="s">
        <v>55</v>
      </c>
      <c r="K1705" t="s">
        <v>66</v>
      </c>
      <c r="L1705" t="s">
        <v>21</v>
      </c>
      <c r="M1705" t="s">
        <v>36</v>
      </c>
      <c r="N1705" t="s">
        <v>23</v>
      </c>
      <c r="O1705">
        <f>Table2[[#This Row],[check_out_date]]-Table2[[#This Row],[check_in_date]]</f>
        <v>5</v>
      </c>
      <c r="P1705">
        <f>Table2[[#This Row],[num_adults]]+Table2[[#This Row],[num_children]]</f>
        <v>3</v>
      </c>
      <c r="Q1705" s="3">
        <f>IF(OR(Table2[[#This Row],[booking_status]]="confirmed",Table2[[#This Row],[booking_status]]="checked-out"),Table2[[#This Row],[room_rate_per_night]]*Table2[[#This Row],[Num_Nights]],0)</f>
        <v>393</v>
      </c>
      <c r="R1705" t="str" cm="1">
        <f t="array" ref="R1705">IFERROR(_xlfn.IFS(Table2[[#This Row],[booking_status]]="confirmed","Expected",Table2[[#This Row],[booking_status]]="checked-out","Actual"),"No Revenue")</f>
        <v>Expected</v>
      </c>
      <c r="S1705" s="4">
        <f>Table2[[#This Row],[Revenue_Amount]]/Table2[[#This Row],[Num_Nights]]</f>
        <v>78.599999999999994</v>
      </c>
    </row>
    <row r="1706" spans="1:19" x14ac:dyDescent="0.3">
      <c r="A1706">
        <v>1705</v>
      </c>
      <c r="B1706" t="s">
        <v>31</v>
      </c>
      <c r="C1706" s="9">
        <v>45219</v>
      </c>
      <c r="D1706" s="9">
        <v>45224</v>
      </c>
      <c r="E1706" s="10">
        <v>45205</v>
      </c>
      <c r="F1706" t="s">
        <v>27</v>
      </c>
      <c r="G1706">
        <v>113.86</v>
      </c>
      <c r="H1706">
        <v>2</v>
      </c>
      <c r="I1706">
        <v>1</v>
      </c>
      <c r="J1706" t="s">
        <v>28</v>
      </c>
      <c r="K1706" t="s">
        <v>20</v>
      </c>
      <c r="L1706" t="s">
        <v>21</v>
      </c>
      <c r="M1706" t="s">
        <v>36</v>
      </c>
      <c r="N1706" t="s">
        <v>41</v>
      </c>
      <c r="O1706">
        <f>Table2[[#This Row],[check_out_date]]-Table2[[#This Row],[check_in_date]]</f>
        <v>5</v>
      </c>
      <c r="P1706">
        <f>Table2[[#This Row],[num_adults]]+Table2[[#This Row],[num_children]]</f>
        <v>3</v>
      </c>
      <c r="Q1706" s="3">
        <f>IF(OR(Table2[[#This Row],[booking_status]]="confirmed",Table2[[#This Row],[booking_status]]="checked-out"),Table2[[#This Row],[room_rate_per_night]]*Table2[[#This Row],[Num_Nights]],0)</f>
        <v>569.29999999999995</v>
      </c>
      <c r="R1706" t="str" cm="1">
        <f t="array" ref="R1706">IFERROR(_xlfn.IFS(Table2[[#This Row],[booking_status]]="confirmed","Expected",Table2[[#This Row],[booking_status]]="checked-out","Actual"),"No Revenue")</f>
        <v>Expected</v>
      </c>
      <c r="S1706" s="4">
        <f>Table2[[#This Row],[Revenue_Amount]]/Table2[[#This Row],[Num_Nights]]</f>
        <v>113.85999999999999</v>
      </c>
    </row>
    <row r="1707" spans="1:19" x14ac:dyDescent="0.3">
      <c r="A1707">
        <v>1706</v>
      </c>
      <c r="B1707" t="s">
        <v>31</v>
      </c>
      <c r="C1707" s="9">
        <v>45282</v>
      </c>
      <c r="D1707" s="9">
        <v>45284</v>
      </c>
      <c r="E1707" s="10">
        <v>45203</v>
      </c>
      <c r="F1707" t="s">
        <v>49</v>
      </c>
      <c r="G1707">
        <v>94.41</v>
      </c>
      <c r="H1707">
        <v>1</v>
      </c>
      <c r="I1707">
        <v>0</v>
      </c>
      <c r="J1707" t="s">
        <v>28</v>
      </c>
      <c r="K1707" t="s">
        <v>99</v>
      </c>
      <c r="L1707" t="s">
        <v>21</v>
      </c>
      <c r="M1707" t="s">
        <v>36</v>
      </c>
      <c r="N1707" t="s">
        <v>41</v>
      </c>
      <c r="O1707">
        <f>Table2[[#This Row],[check_out_date]]-Table2[[#This Row],[check_in_date]]</f>
        <v>2</v>
      </c>
      <c r="P1707">
        <f>Table2[[#This Row],[num_adults]]+Table2[[#This Row],[num_children]]</f>
        <v>1</v>
      </c>
      <c r="Q1707" s="3">
        <f>IF(OR(Table2[[#This Row],[booking_status]]="confirmed",Table2[[#This Row],[booking_status]]="checked-out"),Table2[[#This Row],[room_rate_per_night]]*Table2[[#This Row],[Num_Nights]],0)</f>
        <v>188.82</v>
      </c>
      <c r="R1707" t="str" cm="1">
        <f t="array" ref="R1707">IFERROR(_xlfn.IFS(Table2[[#This Row],[booking_status]]="confirmed","Expected",Table2[[#This Row],[booking_status]]="checked-out","Actual"),"No Revenue")</f>
        <v>Expected</v>
      </c>
      <c r="S1707" s="4">
        <f>Table2[[#This Row],[Revenue_Amount]]/Table2[[#This Row],[Num_Nights]]</f>
        <v>94.41</v>
      </c>
    </row>
    <row r="1708" spans="1:19" hidden="1" x14ac:dyDescent="0.3">
      <c r="A1708">
        <v>1707</v>
      </c>
      <c r="B1708" t="s">
        <v>50</v>
      </c>
      <c r="C1708" s="9">
        <v>45068</v>
      </c>
      <c r="D1708" s="9">
        <v>45075</v>
      </c>
      <c r="E1708" s="10">
        <v>45042</v>
      </c>
      <c r="F1708" t="s">
        <v>49</v>
      </c>
      <c r="G1708">
        <v>127.86</v>
      </c>
      <c r="H1708">
        <v>3</v>
      </c>
      <c r="I1708">
        <v>0</v>
      </c>
      <c r="J1708" t="s">
        <v>35</v>
      </c>
      <c r="K1708" t="s">
        <v>99</v>
      </c>
      <c r="L1708" t="s">
        <v>56</v>
      </c>
      <c r="M1708" t="s">
        <v>36</v>
      </c>
      <c r="N1708" t="s">
        <v>41</v>
      </c>
      <c r="O1708">
        <f>Table2[[#This Row],[check_out_date]]-Table2[[#This Row],[check_in_date]]</f>
        <v>7</v>
      </c>
      <c r="P1708">
        <f>Table2[[#This Row],[num_adults]]+Table2[[#This Row],[num_children]]</f>
        <v>3</v>
      </c>
      <c r="Q1708" s="3">
        <f>IF(OR(Table2[[#This Row],[booking_status]]="confirmed",Table2[[#This Row],[booking_status]]="checked-out"),Table2[[#This Row],[room_rate_per_night]]*Table2[[#This Row],[Num_Nights]],0)</f>
        <v>895.02</v>
      </c>
      <c r="R1708" t="str" cm="1">
        <f t="array" ref="R1708">IFERROR(_xlfn.IFS(Table2[[#This Row],[booking_status]]="confirmed","Expected",Table2[[#This Row],[booking_status]]="checked-out","Actual"),"No Revenue")</f>
        <v>Actual</v>
      </c>
      <c r="S1708" s="4">
        <f>Table2[[#This Row],[Revenue_Amount]]/Table2[[#This Row],[Num_Nights]]</f>
        <v>127.86</v>
      </c>
    </row>
    <row r="1709" spans="1:19" x14ac:dyDescent="0.3">
      <c r="A1709">
        <v>1708</v>
      </c>
      <c r="B1709" t="s">
        <v>37</v>
      </c>
      <c r="C1709" s="9">
        <v>44931</v>
      </c>
      <c r="D1709" s="9">
        <v>44934</v>
      </c>
      <c r="E1709" s="10">
        <v>44893</v>
      </c>
      <c r="F1709" t="s">
        <v>54</v>
      </c>
      <c r="G1709">
        <v>410.9</v>
      </c>
      <c r="H1709">
        <v>2</v>
      </c>
      <c r="I1709">
        <v>1</v>
      </c>
      <c r="J1709" t="s">
        <v>28</v>
      </c>
      <c r="K1709" t="s">
        <v>44</v>
      </c>
      <c r="L1709" t="s">
        <v>56</v>
      </c>
      <c r="M1709" t="s">
        <v>36</v>
      </c>
      <c r="N1709" t="s">
        <v>41</v>
      </c>
      <c r="O1709">
        <f>Table2[[#This Row],[check_out_date]]-Table2[[#This Row],[check_in_date]]</f>
        <v>3</v>
      </c>
      <c r="P1709">
        <f>Table2[[#This Row],[num_adults]]+Table2[[#This Row],[num_children]]</f>
        <v>3</v>
      </c>
      <c r="Q1709" s="3">
        <f>IF(OR(Table2[[#This Row],[booking_status]]="confirmed",Table2[[#This Row],[booking_status]]="checked-out"),Table2[[#This Row],[room_rate_per_night]]*Table2[[#This Row],[Num_Nights]],0)</f>
        <v>1232.6999999999998</v>
      </c>
      <c r="R1709" t="str" cm="1">
        <f t="array" ref="R1709">IFERROR(_xlfn.IFS(Table2[[#This Row],[booking_status]]="confirmed","Expected",Table2[[#This Row],[booking_status]]="checked-out","Actual"),"No Revenue")</f>
        <v>Actual</v>
      </c>
      <c r="S1709" s="4">
        <f>Table2[[#This Row],[Revenue_Amount]]/Table2[[#This Row],[Num_Nights]]</f>
        <v>410.89999999999992</v>
      </c>
    </row>
    <row r="1710" spans="1:19" x14ac:dyDescent="0.3">
      <c r="A1710">
        <v>1709</v>
      </c>
      <c r="B1710" t="s">
        <v>37</v>
      </c>
      <c r="C1710" s="9">
        <v>45035</v>
      </c>
      <c r="D1710" s="9">
        <v>45041</v>
      </c>
      <c r="E1710" s="10">
        <v>44957</v>
      </c>
      <c r="F1710" t="s">
        <v>49</v>
      </c>
      <c r="G1710">
        <v>77.53</v>
      </c>
      <c r="H1710">
        <v>4</v>
      </c>
      <c r="I1710">
        <v>1</v>
      </c>
      <c r="J1710" t="s">
        <v>28</v>
      </c>
      <c r="K1710" t="s">
        <v>29</v>
      </c>
      <c r="L1710" t="s">
        <v>21</v>
      </c>
      <c r="M1710" t="s">
        <v>36</v>
      </c>
      <c r="N1710" t="s">
        <v>41</v>
      </c>
      <c r="O1710">
        <f>Table2[[#This Row],[check_out_date]]-Table2[[#This Row],[check_in_date]]</f>
        <v>6</v>
      </c>
      <c r="P1710">
        <f>Table2[[#This Row],[num_adults]]+Table2[[#This Row],[num_children]]</f>
        <v>5</v>
      </c>
      <c r="Q1710" s="3">
        <f>IF(OR(Table2[[#This Row],[booking_status]]="confirmed",Table2[[#This Row],[booking_status]]="checked-out"),Table2[[#This Row],[room_rate_per_night]]*Table2[[#This Row],[Num_Nights]],0)</f>
        <v>465.18</v>
      </c>
      <c r="R1710" t="str" cm="1">
        <f t="array" ref="R1710">IFERROR(_xlfn.IFS(Table2[[#This Row],[booking_status]]="confirmed","Expected",Table2[[#This Row],[booking_status]]="checked-out","Actual"),"No Revenue")</f>
        <v>Expected</v>
      </c>
      <c r="S1710" s="4">
        <f>Table2[[#This Row],[Revenue_Amount]]/Table2[[#This Row],[Num_Nights]]</f>
        <v>77.53</v>
      </c>
    </row>
    <row r="1711" spans="1:19" x14ac:dyDescent="0.3">
      <c r="A1711">
        <v>1710</v>
      </c>
      <c r="B1711" t="s">
        <v>14</v>
      </c>
      <c r="C1711" s="9">
        <v>45071</v>
      </c>
      <c r="D1711" s="9">
        <v>45080</v>
      </c>
      <c r="E1711" s="10">
        <v>45041</v>
      </c>
      <c r="F1711" t="s">
        <v>27</v>
      </c>
      <c r="G1711">
        <v>165.2</v>
      </c>
      <c r="H1711">
        <v>2</v>
      </c>
      <c r="I1711">
        <v>0</v>
      </c>
      <c r="J1711" t="s">
        <v>28</v>
      </c>
      <c r="K1711" t="s">
        <v>66</v>
      </c>
      <c r="L1711" t="s">
        <v>21</v>
      </c>
      <c r="M1711" t="s">
        <v>22</v>
      </c>
      <c r="N1711" t="s">
        <v>41</v>
      </c>
      <c r="O1711">
        <f>Table2[[#This Row],[check_out_date]]-Table2[[#This Row],[check_in_date]]</f>
        <v>9</v>
      </c>
      <c r="P1711">
        <f>Table2[[#This Row],[num_adults]]+Table2[[#This Row],[num_children]]</f>
        <v>2</v>
      </c>
      <c r="Q1711" s="3">
        <f>IF(OR(Table2[[#This Row],[booking_status]]="confirmed",Table2[[#This Row],[booking_status]]="checked-out"),Table2[[#This Row],[room_rate_per_night]]*Table2[[#This Row],[Num_Nights]],0)</f>
        <v>1486.8</v>
      </c>
      <c r="R1711" t="str" cm="1">
        <f t="array" ref="R1711">IFERROR(_xlfn.IFS(Table2[[#This Row],[booking_status]]="confirmed","Expected",Table2[[#This Row],[booking_status]]="checked-out","Actual"),"No Revenue")</f>
        <v>Expected</v>
      </c>
      <c r="S1711" s="4">
        <f>Table2[[#This Row],[Revenue_Amount]]/Table2[[#This Row],[Num_Nights]]</f>
        <v>165.2</v>
      </c>
    </row>
    <row r="1712" spans="1:19" x14ac:dyDescent="0.3">
      <c r="A1712">
        <v>1711</v>
      </c>
      <c r="B1712" t="s">
        <v>31</v>
      </c>
      <c r="C1712" s="9">
        <v>44927</v>
      </c>
      <c r="D1712" s="9">
        <v>44929</v>
      </c>
      <c r="E1712" s="10">
        <v>44887</v>
      </c>
      <c r="F1712" t="s">
        <v>49</v>
      </c>
      <c r="G1712">
        <v>68.02</v>
      </c>
      <c r="H1712">
        <v>4</v>
      </c>
      <c r="I1712">
        <v>0</v>
      </c>
      <c r="J1712" t="s">
        <v>55</v>
      </c>
      <c r="K1712" t="s">
        <v>29</v>
      </c>
      <c r="L1712" t="s">
        <v>56</v>
      </c>
      <c r="M1712" t="s">
        <v>36</v>
      </c>
      <c r="N1712" t="s">
        <v>45</v>
      </c>
      <c r="O1712">
        <f>Table2[[#This Row],[check_out_date]]-Table2[[#This Row],[check_in_date]]</f>
        <v>2</v>
      </c>
      <c r="P1712">
        <f>Table2[[#This Row],[num_adults]]+Table2[[#This Row],[num_children]]</f>
        <v>4</v>
      </c>
      <c r="Q1712" s="3">
        <f>IF(OR(Table2[[#This Row],[booking_status]]="confirmed",Table2[[#This Row],[booking_status]]="checked-out"),Table2[[#This Row],[room_rate_per_night]]*Table2[[#This Row],[Num_Nights]],0)</f>
        <v>136.04</v>
      </c>
      <c r="R1712" t="str" cm="1">
        <f t="array" ref="R1712">IFERROR(_xlfn.IFS(Table2[[#This Row],[booking_status]]="confirmed","Expected",Table2[[#This Row],[booking_status]]="checked-out","Actual"),"No Revenue")</f>
        <v>Actual</v>
      </c>
      <c r="S1712" s="4">
        <f>Table2[[#This Row],[Revenue_Amount]]/Table2[[#This Row],[Num_Nights]]</f>
        <v>68.02</v>
      </c>
    </row>
    <row r="1713" spans="1:19" x14ac:dyDescent="0.3">
      <c r="A1713">
        <v>1712</v>
      </c>
      <c r="B1713" t="s">
        <v>37</v>
      </c>
      <c r="C1713" s="9">
        <v>45102</v>
      </c>
      <c r="D1713" s="9">
        <v>45111</v>
      </c>
      <c r="E1713" s="10">
        <v>45050</v>
      </c>
      <c r="F1713" t="s">
        <v>54</v>
      </c>
      <c r="G1713">
        <v>546.83000000000004</v>
      </c>
      <c r="H1713">
        <v>2</v>
      </c>
      <c r="I1713">
        <v>0</v>
      </c>
      <c r="J1713" t="s">
        <v>28</v>
      </c>
      <c r="K1713" t="s">
        <v>66</v>
      </c>
      <c r="L1713" t="s">
        <v>70</v>
      </c>
      <c r="M1713" t="s">
        <v>36</v>
      </c>
      <c r="N1713" t="s">
        <v>41</v>
      </c>
      <c r="O1713">
        <f>Table2[[#This Row],[check_out_date]]-Table2[[#This Row],[check_in_date]]</f>
        <v>9</v>
      </c>
      <c r="P1713">
        <f>Table2[[#This Row],[num_adults]]+Table2[[#This Row],[num_children]]</f>
        <v>2</v>
      </c>
      <c r="Q1713" s="3">
        <f>IF(OR(Table2[[#This Row],[booking_status]]="confirmed",Table2[[#This Row],[booking_status]]="checked-out"),Table2[[#This Row],[room_rate_per_night]]*Table2[[#This Row],[Num_Nights]],0)</f>
        <v>0</v>
      </c>
      <c r="R1713" t="str" cm="1">
        <f t="array" ref="R1713">IFERROR(_xlfn.IFS(Table2[[#This Row],[booking_status]]="confirmed","Expected",Table2[[#This Row],[booking_status]]="checked-out","Actual"),"No Revenue")</f>
        <v>No Revenue</v>
      </c>
      <c r="S1713" s="4">
        <f>Table2[[#This Row],[Revenue_Amount]]/Table2[[#This Row],[Num_Nights]]</f>
        <v>0</v>
      </c>
    </row>
    <row r="1714" spans="1:19" x14ac:dyDescent="0.3">
      <c r="A1714">
        <v>1713</v>
      </c>
      <c r="B1714" t="s">
        <v>14</v>
      </c>
      <c r="C1714" s="9">
        <v>44962</v>
      </c>
      <c r="D1714" s="9">
        <v>44966</v>
      </c>
      <c r="E1714" s="10">
        <v>44960</v>
      </c>
      <c r="F1714" t="s">
        <v>27</v>
      </c>
      <c r="G1714">
        <v>110.02</v>
      </c>
      <c r="H1714">
        <v>2</v>
      </c>
      <c r="I1714">
        <v>1</v>
      </c>
      <c r="J1714" t="s">
        <v>28</v>
      </c>
      <c r="K1714" t="s">
        <v>99</v>
      </c>
      <c r="L1714" t="s">
        <v>21</v>
      </c>
      <c r="M1714" t="s">
        <v>22</v>
      </c>
      <c r="N1714" t="s">
        <v>41</v>
      </c>
      <c r="O1714">
        <f>Table2[[#This Row],[check_out_date]]-Table2[[#This Row],[check_in_date]]</f>
        <v>4</v>
      </c>
      <c r="P1714">
        <f>Table2[[#This Row],[num_adults]]+Table2[[#This Row],[num_children]]</f>
        <v>3</v>
      </c>
      <c r="Q1714" s="3">
        <f>IF(OR(Table2[[#This Row],[booking_status]]="confirmed",Table2[[#This Row],[booking_status]]="checked-out"),Table2[[#This Row],[room_rate_per_night]]*Table2[[#This Row],[Num_Nights]],0)</f>
        <v>440.08</v>
      </c>
      <c r="R1714" t="str" cm="1">
        <f t="array" ref="R1714">IFERROR(_xlfn.IFS(Table2[[#This Row],[booking_status]]="confirmed","Expected",Table2[[#This Row],[booking_status]]="checked-out","Actual"),"No Revenue")</f>
        <v>Expected</v>
      </c>
      <c r="S1714" s="4">
        <f>Table2[[#This Row],[Revenue_Amount]]/Table2[[#This Row],[Num_Nights]]</f>
        <v>110.02</v>
      </c>
    </row>
    <row r="1715" spans="1:19" x14ac:dyDescent="0.3">
      <c r="A1715">
        <v>1714</v>
      </c>
      <c r="B1715" t="s">
        <v>14</v>
      </c>
      <c r="C1715" s="9">
        <v>44958</v>
      </c>
      <c r="D1715" s="9">
        <v>44963</v>
      </c>
      <c r="E1715" s="10">
        <v>44926</v>
      </c>
      <c r="F1715" t="s">
        <v>27</v>
      </c>
      <c r="G1715">
        <v>132.21</v>
      </c>
      <c r="H1715">
        <v>2</v>
      </c>
      <c r="I1715">
        <v>0</v>
      </c>
      <c r="J1715" t="s">
        <v>28</v>
      </c>
      <c r="K1715" t="s">
        <v>66</v>
      </c>
      <c r="L1715" t="s">
        <v>21</v>
      </c>
      <c r="M1715" t="s">
        <v>36</v>
      </c>
      <c r="N1715" t="s">
        <v>23</v>
      </c>
      <c r="O1715">
        <f>Table2[[#This Row],[check_out_date]]-Table2[[#This Row],[check_in_date]]</f>
        <v>5</v>
      </c>
      <c r="P1715">
        <f>Table2[[#This Row],[num_adults]]+Table2[[#This Row],[num_children]]</f>
        <v>2</v>
      </c>
      <c r="Q1715" s="3">
        <f>IF(OR(Table2[[#This Row],[booking_status]]="confirmed",Table2[[#This Row],[booking_status]]="checked-out"),Table2[[#This Row],[room_rate_per_night]]*Table2[[#This Row],[Num_Nights]],0)</f>
        <v>661.05000000000007</v>
      </c>
      <c r="R1715" t="str" cm="1">
        <f t="array" ref="R1715">IFERROR(_xlfn.IFS(Table2[[#This Row],[booking_status]]="confirmed","Expected",Table2[[#This Row],[booking_status]]="checked-out","Actual"),"No Revenue")</f>
        <v>Expected</v>
      </c>
      <c r="S1715" s="4">
        <f>Table2[[#This Row],[Revenue_Amount]]/Table2[[#This Row],[Num_Nights]]</f>
        <v>132.21</v>
      </c>
    </row>
    <row r="1716" spans="1:19" hidden="1" x14ac:dyDescent="0.3">
      <c r="A1716">
        <v>1715</v>
      </c>
      <c r="B1716" t="s">
        <v>37</v>
      </c>
      <c r="C1716" s="9">
        <v>45103</v>
      </c>
      <c r="D1716" s="9">
        <v>45107</v>
      </c>
      <c r="E1716" s="10">
        <v>45093</v>
      </c>
      <c r="F1716" t="s">
        <v>18</v>
      </c>
      <c r="G1716">
        <v>312.43</v>
      </c>
      <c r="H1716">
        <v>1</v>
      </c>
      <c r="I1716">
        <v>0</v>
      </c>
      <c r="J1716" t="s">
        <v>35</v>
      </c>
      <c r="K1716" t="s">
        <v>66</v>
      </c>
      <c r="L1716" t="s">
        <v>21</v>
      </c>
      <c r="M1716" t="s">
        <v>36</v>
      </c>
      <c r="N1716" t="s">
        <v>95</v>
      </c>
      <c r="O1716">
        <f>Table2[[#This Row],[check_out_date]]-Table2[[#This Row],[check_in_date]]</f>
        <v>4</v>
      </c>
      <c r="P1716">
        <f>Table2[[#This Row],[num_adults]]+Table2[[#This Row],[num_children]]</f>
        <v>1</v>
      </c>
      <c r="Q1716" s="3">
        <f>IF(OR(Table2[[#This Row],[booking_status]]="confirmed",Table2[[#This Row],[booking_status]]="checked-out"),Table2[[#This Row],[room_rate_per_night]]*Table2[[#This Row],[Num_Nights]],0)</f>
        <v>1249.72</v>
      </c>
      <c r="R1716" t="str" cm="1">
        <f t="array" ref="R1716">IFERROR(_xlfn.IFS(Table2[[#This Row],[booking_status]]="confirmed","Expected",Table2[[#This Row],[booking_status]]="checked-out","Actual"),"No Revenue")</f>
        <v>Expected</v>
      </c>
      <c r="S1716" s="4">
        <f>Table2[[#This Row],[Revenue_Amount]]/Table2[[#This Row],[Num_Nights]]</f>
        <v>312.43</v>
      </c>
    </row>
    <row r="1717" spans="1:19" x14ac:dyDescent="0.3">
      <c r="A1717">
        <v>1716</v>
      </c>
      <c r="B1717" t="s">
        <v>14</v>
      </c>
      <c r="C1717" s="9">
        <v>45266</v>
      </c>
      <c r="D1717" s="9">
        <v>45271</v>
      </c>
      <c r="E1717" s="10">
        <v>45218</v>
      </c>
      <c r="F1717" t="s">
        <v>54</v>
      </c>
      <c r="G1717">
        <v>251.76</v>
      </c>
      <c r="H1717">
        <v>4</v>
      </c>
      <c r="I1717">
        <v>0</v>
      </c>
      <c r="J1717" t="s">
        <v>55</v>
      </c>
      <c r="K1717" t="s">
        <v>66</v>
      </c>
      <c r="L1717" t="s">
        <v>70</v>
      </c>
      <c r="M1717" t="s">
        <v>36</v>
      </c>
      <c r="N1717" t="s">
        <v>41</v>
      </c>
      <c r="O1717">
        <f>Table2[[#This Row],[check_out_date]]-Table2[[#This Row],[check_in_date]]</f>
        <v>5</v>
      </c>
      <c r="P1717">
        <f>Table2[[#This Row],[num_adults]]+Table2[[#This Row],[num_children]]</f>
        <v>4</v>
      </c>
      <c r="Q1717" s="3">
        <f>IF(OR(Table2[[#This Row],[booking_status]]="confirmed",Table2[[#This Row],[booking_status]]="checked-out"),Table2[[#This Row],[room_rate_per_night]]*Table2[[#This Row],[Num_Nights]],0)</f>
        <v>0</v>
      </c>
      <c r="R1717" t="str" cm="1">
        <f t="array" ref="R1717">IFERROR(_xlfn.IFS(Table2[[#This Row],[booking_status]]="confirmed","Expected",Table2[[#This Row],[booking_status]]="checked-out","Actual"),"No Revenue")</f>
        <v>No Revenue</v>
      </c>
      <c r="S1717" s="4">
        <f>Table2[[#This Row],[Revenue_Amount]]/Table2[[#This Row],[Num_Nights]]</f>
        <v>0</v>
      </c>
    </row>
    <row r="1718" spans="1:19" hidden="1" x14ac:dyDescent="0.3">
      <c r="A1718">
        <v>1717</v>
      </c>
      <c r="B1718" t="s">
        <v>37</v>
      </c>
      <c r="C1718" s="9">
        <v>45216</v>
      </c>
      <c r="D1718" s="9">
        <v>45218</v>
      </c>
      <c r="E1718" s="10">
        <v>45200</v>
      </c>
      <c r="F1718" t="s">
        <v>54</v>
      </c>
      <c r="G1718">
        <v>293.77999999999997</v>
      </c>
      <c r="H1718">
        <v>1</v>
      </c>
      <c r="I1718">
        <v>1</v>
      </c>
      <c r="J1718" t="s">
        <v>35</v>
      </c>
      <c r="K1718" t="s">
        <v>66</v>
      </c>
      <c r="L1718" t="s">
        <v>21</v>
      </c>
      <c r="M1718" t="s">
        <v>22</v>
      </c>
      <c r="N1718" t="s">
        <v>41</v>
      </c>
      <c r="O1718">
        <f>Table2[[#This Row],[check_out_date]]-Table2[[#This Row],[check_in_date]]</f>
        <v>2</v>
      </c>
      <c r="P1718">
        <f>Table2[[#This Row],[num_adults]]+Table2[[#This Row],[num_children]]</f>
        <v>2</v>
      </c>
      <c r="Q1718" s="3">
        <f>IF(OR(Table2[[#This Row],[booking_status]]="confirmed",Table2[[#This Row],[booking_status]]="checked-out"),Table2[[#This Row],[room_rate_per_night]]*Table2[[#This Row],[Num_Nights]],0)</f>
        <v>587.55999999999995</v>
      </c>
      <c r="R1718" t="str" cm="1">
        <f t="array" ref="R1718">IFERROR(_xlfn.IFS(Table2[[#This Row],[booking_status]]="confirmed","Expected",Table2[[#This Row],[booking_status]]="checked-out","Actual"),"No Revenue")</f>
        <v>Expected</v>
      </c>
      <c r="S1718" s="4">
        <f>Table2[[#This Row],[Revenue_Amount]]/Table2[[#This Row],[Num_Nights]]</f>
        <v>293.77999999999997</v>
      </c>
    </row>
    <row r="1719" spans="1:19" x14ac:dyDescent="0.3">
      <c r="A1719">
        <v>1718</v>
      </c>
      <c r="B1719" t="s">
        <v>37</v>
      </c>
      <c r="C1719" s="9">
        <v>45225</v>
      </c>
      <c r="D1719" s="9">
        <v>45233</v>
      </c>
      <c r="E1719" s="10">
        <v>45177</v>
      </c>
      <c r="F1719" t="s">
        <v>54</v>
      </c>
      <c r="G1719">
        <v>356.97</v>
      </c>
      <c r="H1719">
        <v>2</v>
      </c>
      <c r="I1719">
        <v>0</v>
      </c>
      <c r="J1719" t="s">
        <v>19</v>
      </c>
      <c r="K1719" t="s">
        <v>99</v>
      </c>
      <c r="L1719" t="s">
        <v>60</v>
      </c>
      <c r="M1719" t="s">
        <v>22</v>
      </c>
      <c r="N1719" t="s">
        <v>23</v>
      </c>
      <c r="O1719">
        <f>Table2[[#This Row],[check_out_date]]-Table2[[#This Row],[check_in_date]]</f>
        <v>8</v>
      </c>
      <c r="P1719">
        <f>Table2[[#This Row],[num_adults]]+Table2[[#This Row],[num_children]]</f>
        <v>2</v>
      </c>
      <c r="Q1719" s="3">
        <f>IF(OR(Table2[[#This Row],[booking_status]]="confirmed",Table2[[#This Row],[booking_status]]="checked-out"),Table2[[#This Row],[room_rate_per_night]]*Table2[[#This Row],[Num_Nights]],0)</f>
        <v>0</v>
      </c>
      <c r="R1719" t="str" cm="1">
        <f t="array" ref="R1719">IFERROR(_xlfn.IFS(Table2[[#This Row],[booking_status]]="confirmed","Expected",Table2[[#This Row],[booking_status]]="checked-out","Actual"),"No Revenue")</f>
        <v>No Revenue</v>
      </c>
      <c r="S1719" s="4">
        <f>Table2[[#This Row],[Revenue_Amount]]/Table2[[#This Row],[Num_Nights]]</f>
        <v>0</v>
      </c>
    </row>
    <row r="1720" spans="1:19" hidden="1" x14ac:dyDescent="0.3">
      <c r="A1720">
        <v>1719</v>
      </c>
      <c r="B1720" t="s">
        <v>14</v>
      </c>
      <c r="C1720" s="9">
        <v>45199</v>
      </c>
      <c r="D1720" s="9">
        <v>45200</v>
      </c>
      <c r="E1720" s="10">
        <v>45162</v>
      </c>
      <c r="F1720" t="s">
        <v>18</v>
      </c>
      <c r="G1720">
        <v>214.7</v>
      </c>
      <c r="H1720">
        <v>4</v>
      </c>
      <c r="I1720">
        <v>1</v>
      </c>
      <c r="J1720" t="s">
        <v>35</v>
      </c>
      <c r="K1720" t="s">
        <v>99</v>
      </c>
      <c r="L1720" t="s">
        <v>21</v>
      </c>
      <c r="M1720" t="s">
        <v>36</v>
      </c>
      <c r="N1720" t="s">
        <v>41</v>
      </c>
      <c r="O1720">
        <f>Table2[[#This Row],[check_out_date]]-Table2[[#This Row],[check_in_date]]</f>
        <v>1</v>
      </c>
      <c r="P1720">
        <f>Table2[[#This Row],[num_adults]]+Table2[[#This Row],[num_children]]</f>
        <v>5</v>
      </c>
      <c r="Q1720" s="3">
        <f>IF(OR(Table2[[#This Row],[booking_status]]="confirmed",Table2[[#This Row],[booking_status]]="checked-out"),Table2[[#This Row],[room_rate_per_night]]*Table2[[#This Row],[Num_Nights]],0)</f>
        <v>214.7</v>
      </c>
      <c r="R1720" t="str" cm="1">
        <f t="array" ref="R1720">IFERROR(_xlfn.IFS(Table2[[#This Row],[booking_status]]="confirmed","Expected",Table2[[#This Row],[booking_status]]="checked-out","Actual"),"No Revenue")</f>
        <v>Expected</v>
      </c>
      <c r="S1720" s="4">
        <f>Table2[[#This Row],[Revenue_Amount]]/Table2[[#This Row],[Num_Nights]]</f>
        <v>214.7</v>
      </c>
    </row>
    <row r="1721" spans="1:19" x14ac:dyDescent="0.3">
      <c r="A1721">
        <v>1720</v>
      </c>
      <c r="B1721" t="s">
        <v>50</v>
      </c>
      <c r="C1721" s="9">
        <v>44965</v>
      </c>
      <c r="D1721" s="9">
        <v>44971</v>
      </c>
      <c r="E1721" s="10">
        <v>44911</v>
      </c>
      <c r="F1721" t="s">
        <v>49</v>
      </c>
      <c r="G1721">
        <v>161.51</v>
      </c>
      <c r="H1721">
        <v>1</v>
      </c>
      <c r="I1721">
        <v>1</v>
      </c>
      <c r="J1721" t="s">
        <v>55</v>
      </c>
      <c r="K1721" t="s">
        <v>20</v>
      </c>
      <c r="L1721" t="s">
        <v>21</v>
      </c>
      <c r="M1721" t="s">
        <v>36</v>
      </c>
      <c r="N1721" t="s">
        <v>41</v>
      </c>
      <c r="O1721">
        <f>Table2[[#This Row],[check_out_date]]-Table2[[#This Row],[check_in_date]]</f>
        <v>6</v>
      </c>
      <c r="P1721">
        <f>Table2[[#This Row],[num_adults]]+Table2[[#This Row],[num_children]]</f>
        <v>2</v>
      </c>
      <c r="Q1721" s="3">
        <f>IF(OR(Table2[[#This Row],[booking_status]]="confirmed",Table2[[#This Row],[booking_status]]="checked-out"),Table2[[#This Row],[room_rate_per_night]]*Table2[[#This Row],[Num_Nights]],0)</f>
        <v>969.06</v>
      </c>
      <c r="R1721" t="str" cm="1">
        <f t="array" ref="R1721">IFERROR(_xlfn.IFS(Table2[[#This Row],[booking_status]]="confirmed","Expected",Table2[[#This Row],[booking_status]]="checked-out","Actual"),"No Revenue")</f>
        <v>Expected</v>
      </c>
      <c r="S1721" s="4">
        <f>Table2[[#This Row],[Revenue_Amount]]/Table2[[#This Row],[Num_Nights]]</f>
        <v>161.51</v>
      </c>
    </row>
    <row r="1722" spans="1:19" hidden="1" x14ac:dyDescent="0.3">
      <c r="A1722">
        <v>1721</v>
      </c>
      <c r="B1722" t="s">
        <v>31</v>
      </c>
      <c r="C1722" s="9">
        <v>45062</v>
      </c>
      <c r="D1722" s="9">
        <v>45068</v>
      </c>
      <c r="E1722" s="10">
        <v>45012</v>
      </c>
      <c r="F1722" t="s">
        <v>18</v>
      </c>
      <c r="G1722">
        <v>137.44</v>
      </c>
      <c r="H1722">
        <v>3</v>
      </c>
      <c r="I1722">
        <v>0</v>
      </c>
      <c r="J1722" t="s">
        <v>35</v>
      </c>
      <c r="K1722" t="s">
        <v>20</v>
      </c>
      <c r="L1722" t="s">
        <v>56</v>
      </c>
      <c r="M1722" t="s">
        <v>36</v>
      </c>
      <c r="N1722" t="s">
        <v>41</v>
      </c>
      <c r="O1722">
        <f>Table2[[#This Row],[check_out_date]]-Table2[[#This Row],[check_in_date]]</f>
        <v>6</v>
      </c>
      <c r="P1722">
        <f>Table2[[#This Row],[num_adults]]+Table2[[#This Row],[num_children]]</f>
        <v>3</v>
      </c>
      <c r="Q1722" s="3">
        <f>IF(OR(Table2[[#This Row],[booking_status]]="confirmed",Table2[[#This Row],[booking_status]]="checked-out"),Table2[[#This Row],[room_rate_per_night]]*Table2[[#This Row],[Num_Nights]],0)</f>
        <v>824.64</v>
      </c>
      <c r="R1722" t="str" cm="1">
        <f t="array" ref="R1722">IFERROR(_xlfn.IFS(Table2[[#This Row],[booking_status]]="confirmed","Expected",Table2[[#This Row],[booking_status]]="checked-out","Actual"),"No Revenue")</f>
        <v>Actual</v>
      </c>
      <c r="S1722" s="4">
        <f>Table2[[#This Row],[Revenue_Amount]]/Table2[[#This Row],[Num_Nights]]</f>
        <v>137.44</v>
      </c>
    </row>
    <row r="1723" spans="1:19" x14ac:dyDescent="0.3">
      <c r="A1723">
        <v>1722</v>
      </c>
      <c r="B1723" t="s">
        <v>50</v>
      </c>
      <c r="C1723" s="9">
        <v>45161</v>
      </c>
      <c r="D1723" s="9">
        <v>45171</v>
      </c>
      <c r="E1723" s="10">
        <v>45143</v>
      </c>
      <c r="F1723" t="s">
        <v>49</v>
      </c>
      <c r="G1723">
        <v>84.07</v>
      </c>
      <c r="H1723">
        <v>1</v>
      </c>
      <c r="I1723">
        <v>0</v>
      </c>
      <c r="J1723" t="s">
        <v>19</v>
      </c>
      <c r="K1723" t="s">
        <v>99</v>
      </c>
      <c r="L1723" t="s">
        <v>21</v>
      </c>
      <c r="M1723" t="s">
        <v>36</v>
      </c>
      <c r="N1723" t="s">
        <v>41</v>
      </c>
      <c r="O1723">
        <f>Table2[[#This Row],[check_out_date]]-Table2[[#This Row],[check_in_date]]</f>
        <v>10</v>
      </c>
      <c r="P1723">
        <f>Table2[[#This Row],[num_adults]]+Table2[[#This Row],[num_children]]</f>
        <v>1</v>
      </c>
      <c r="Q1723" s="3">
        <f>IF(OR(Table2[[#This Row],[booking_status]]="confirmed",Table2[[#This Row],[booking_status]]="checked-out"),Table2[[#This Row],[room_rate_per_night]]*Table2[[#This Row],[Num_Nights]],0)</f>
        <v>840.69999999999993</v>
      </c>
      <c r="R1723" t="str" cm="1">
        <f t="array" ref="R1723">IFERROR(_xlfn.IFS(Table2[[#This Row],[booking_status]]="confirmed","Expected",Table2[[#This Row],[booking_status]]="checked-out","Actual"),"No Revenue")</f>
        <v>Expected</v>
      </c>
      <c r="S1723" s="4">
        <f>Table2[[#This Row],[Revenue_Amount]]/Table2[[#This Row],[Num_Nights]]</f>
        <v>84.07</v>
      </c>
    </row>
    <row r="1724" spans="1:19" hidden="1" x14ac:dyDescent="0.3">
      <c r="A1724">
        <v>1723</v>
      </c>
      <c r="B1724" t="s">
        <v>37</v>
      </c>
      <c r="C1724" s="9">
        <v>44939</v>
      </c>
      <c r="D1724" s="9">
        <v>44944</v>
      </c>
      <c r="E1724" s="10">
        <v>44920</v>
      </c>
      <c r="F1724" t="s">
        <v>54</v>
      </c>
      <c r="G1724">
        <v>398.13</v>
      </c>
      <c r="H1724">
        <v>2</v>
      </c>
      <c r="I1724">
        <v>0</v>
      </c>
      <c r="J1724" t="s">
        <v>35</v>
      </c>
      <c r="K1724" t="s">
        <v>20</v>
      </c>
      <c r="L1724" t="s">
        <v>21</v>
      </c>
      <c r="M1724" t="s">
        <v>22</v>
      </c>
      <c r="N1724" t="s">
        <v>41</v>
      </c>
      <c r="O1724">
        <f>Table2[[#This Row],[check_out_date]]-Table2[[#This Row],[check_in_date]]</f>
        <v>5</v>
      </c>
      <c r="P1724">
        <f>Table2[[#This Row],[num_adults]]+Table2[[#This Row],[num_children]]</f>
        <v>2</v>
      </c>
      <c r="Q1724" s="3">
        <f>IF(OR(Table2[[#This Row],[booking_status]]="confirmed",Table2[[#This Row],[booking_status]]="checked-out"),Table2[[#This Row],[room_rate_per_night]]*Table2[[#This Row],[Num_Nights]],0)</f>
        <v>1990.65</v>
      </c>
      <c r="R1724" t="str" cm="1">
        <f t="array" ref="R1724">IFERROR(_xlfn.IFS(Table2[[#This Row],[booking_status]]="confirmed","Expected",Table2[[#This Row],[booking_status]]="checked-out","Actual"),"No Revenue")</f>
        <v>Expected</v>
      </c>
      <c r="S1724" s="4">
        <f>Table2[[#This Row],[Revenue_Amount]]/Table2[[#This Row],[Num_Nights]]</f>
        <v>398.13</v>
      </c>
    </row>
    <row r="1725" spans="1:19" hidden="1" x14ac:dyDescent="0.3">
      <c r="A1725">
        <v>1724</v>
      </c>
      <c r="B1725" t="s">
        <v>14</v>
      </c>
      <c r="C1725" s="9">
        <v>45032</v>
      </c>
      <c r="D1725" s="9">
        <v>45038</v>
      </c>
      <c r="E1725" s="10">
        <v>44987</v>
      </c>
      <c r="F1725" t="s">
        <v>27</v>
      </c>
      <c r="G1725">
        <v>176.4</v>
      </c>
      <c r="H1725">
        <v>1</v>
      </c>
      <c r="I1725">
        <v>0</v>
      </c>
      <c r="J1725" t="s">
        <v>35</v>
      </c>
      <c r="K1725" t="s">
        <v>29</v>
      </c>
      <c r="L1725" t="s">
        <v>56</v>
      </c>
      <c r="M1725" t="s">
        <v>22</v>
      </c>
      <c r="N1725" t="s">
        <v>45</v>
      </c>
      <c r="O1725">
        <f>Table2[[#This Row],[check_out_date]]-Table2[[#This Row],[check_in_date]]</f>
        <v>6</v>
      </c>
      <c r="P1725">
        <f>Table2[[#This Row],[num_adults]]+Table2[[#This Row],[num_children]]</f>
        <v>1</v>
      </c>
      <c r="Q1725" s="3">
        <f>IF(OR(Table2[[#This Row],[booking_status]]="confirmed",Table2[[#This Row],[booking_status]]="checked-out"),Table2[[#This Row],[room_rate_per_night]]*Table2[[#This Row],[Num_Nights]],0)</f>
        <v>1058.4000000000001</v>
      </c>
      <c r="R1725" t="str" cm="1">
        <f t="array" ref="R1725">IFERROR(_xlfn.IFS(Table2[[#This Row],[booking_status]]="confirmed","Expected",Table2[[#This Row],[booking_status]]="checked-out","Actual"),"No Revenue")</f>
        <v>Actual</v>
      </c>
      <c r="S1725" s="4">
        <f>Table2[[#This Row],[Revenue_Amount]]/Table2[[#This Row],[Num_Nights]]</f>
        <v>176.4</v>
      </c>
    </row>
    <row r="1726" spans="1:19" x14ac:dyDescent="0.3">
      <c r="A1726">
        <v>1725</v>
      </c>
      <c r="B1726" t="s">
        <v>14</v>
      </c>
      <c r="C1726" s="9">
        <v>45248</v>
      </c>
      <c r="D1726" s="9">
        <v>45251</v>
      </c>
      <c r="E1726" s="10">
        <v>45230</v>
      </c>
      <c r="F1726" t="s">
        <v>54</v>
      </c>
      <c r="G1726">
        <v>290.05</v>
      </c>
      <c r="H1726">
        <v>1</v>
      </c>
      <c r="I1726">
        <v>0</v>
      </c>
      <c r="J1726" t="s">
        <v>28</v>
      </c>
      <c r="K1726" t="s">
        <v>20</v>
      </c>
      <c r="L1726" t="s">
        <v>21</v>
      </c>
      <c r="M1726" t="s">
        <v>22</v>
      </c>
      <c r="N1726" t="s">
        <v>41</v>
      </c>
      <c r="O1726">
        <f>Table2[[#This Row],[check_out_date]]-Table2[[#This Row],[check_in_date]]</f>
        <v>3</v>
      </c>
      <c r="P1726">
        <f>Table2[[#This Row],[num_adults]]+Table2[[#This Row],[num_children]]</f>
        <v>1</v>
      </c>
      <c r="Q1726" s="3">
        <f>IF(OR(Table2[[#This Row],[booking_status]]="confirmed",Table2[[#This Row],[booking_status]]="checked-out"),Table2[[#This Row],[room_rate_per_night]]*Table2[[#This Row],[Num_Nights]],0)</f>
        <v>870.15000000000009</v>
      </c>
      <c r="R1726" t="str" cm="1">
        <f t="array" ref="R1726">IFERROR(_xlfn.IFS(Table2[[#This Row],[booking_status]]="confirmed","Expected",Table2[[#This Row],[booking_status]]="checked-out","Actual"),"No Revenue")</f>
        <v>Expected</v>
      </c>
      <c r="S1726" s="4">
        <f>Table2[[#This Row],[Revenue_Amount]]/Table2[[#This Row],[Num_Nights]]</f>
        <v>290.05</v>
      </c>
    </row>
    <row r="1727" spans="1:19" x14ac:dyDescent="0.3">
      <c r="A1727">
        <v>1726</v>
      </c>
      <c r="B1727" t="s">
        <v>37</v>
      </c>
      <c r="C1727" s="9">
        <v>45054</v>
      </c>
      <c r="D1727" s="9">
        <v>45058</v>
      </c>
      <c r="E1727" s="10">
        <v>44985</v>
      </c>
      <c r="F1727" t="s">
        <v>49</v>
      </c>
      <c r="G1727">
        <v>96.21</v>
      </c>
      <c r="H1727">
        <v>2</v>
      </c>
      <c r="I1727">
        <v>2</v>
      </c>
      <c r="J1727" t="s">
        <v>55</v>
      </c>
      <c r="K1727" t="s">
        <v>20</v>
      </c>
      <c r="L1727" t="s">
        <v>21</v>
      </c>
      <c r="M1727" t="s">
        <v>36</v>
      </c>
      <c r="N1727" t="s">
        <v>23</v>
      </c>
      <c r="O1727">
        <f>Table2[[#This Row],[check_out_date]]-Table2[[#This Row],[check_in_date]]</f>
        <v>4</v>
      </c>
      <c r="P1727">
        <f>Table2[[#This Row],[num_adults]]+Table2[[#This Row],[num_children]]</f>
        <v>4</v>
      </c>
      <c r="Q1727" s="3">
        <f>IF(OR(Table2[[#This Row],[booking_status]]="confirmed",Table2[[#This Row],[booking_status]]="checked-out"),Table2[[#This Row],[room_rate_per_night]]*Table2[[#This Row],[Num_Nights]],0)</f>
        <v>384.84</v>
      </c>
      <c r="R1727" t="str" cm="1">
        <f t="array" ref="R1727">IFERROR(_xlfn.IFS(Table2[[#This Row],[booking_status]]="confirmed","Expected",Table2[[#This Row],[booking_status]]="checked-out","Actual"),"No Revenue")</f>
        <v>Expected</v>
      </c>
      <c r="S1727" s="4">
        <f>Table2[[#This Row],[Revenue_Amount]]/Table2[[#This Row],[Num_Nights]]</f>
        <v>96.21</v>
      </c>
    </row>
    <row r="1728" spans="1:19" hidden="1" x14ac:dyDescent="0.3">
      <c r="A1728">
        <v>1727</v>
      </c>
      <c r="B1728" t="s">
        <v>37</v>
      </c>
      <c r="C1728" s="9">
        <v>45052</v>
      </c>
      <c r="D1728" s="9">
        <v>45056</v>
      </c>
      <c r="E1728" s="10">
        <v>45035</v>
      </c>
      <c r="F1728" t="s">
        <v>49</v>
      </c>
      <c r="G1728">
        <v>130.41</v>
      </c>
      <c r="H1728">
        <v>1</v>
      </c>
      <c r="I1728">
        <v>0</v>
      </c>
      <c r="J1728" t="s">
        <v>35</v>
      </c>
      <c r="K1728" t="s">
        <v>44</v>
      </c>
      <c r="L1728" t="s">
        <v>21</v>
      </c>
      <c r="M1728" t="s">
        <v>22</v>
      </c>
      <c r="N1728" t="s">
        <v>41</v>
      </c>
      <c r="O1728">
        <f>Table2[[#This Row],[check_out_date]]-Table2[[#This Row],[check_in_date]]</f>
        <v>4</v>
      </c>
      <c r="P1728">
        <f>Table2[[#This Row],[num_adults]]+Table2[[#This Row],[num_children]]</f>
        <v>1</v>
      </c>
      <c r="Q1728" s="3">
        <f>IF(OR(Table2[[#This Row],[booking_status]]="confirmed",Table2[[#This Row],[booking_status]]="checked-out"),Table2[[#This Row],[room_rate_per_night]]*Table2[[#This Row],[Num_Nights]],0)</f>
        <v>521.64</v>
      </c>
      <c r="R1728" t="str" cm="1">
        <f t="array" ref="R1728">IFERROR(_xlfn.IFS(Table2[[#This Row],[booking_status]]="confirmed","Expected",Table2[[#This Row],[booking_status]]="checked-out","Actual"),"No Revenue")</f>
        <v>Expected</v>
      </c>
      <c r="S1728" s="4">
        <f>Table2[[#This Row],[Revenue_Amount]]/Table2[[#This Row],[Num_Nights]]</f>
        <v>130.41</v>
      </c>
    </row>
    <row r="1729" spans="1:19" x14ac:dyDescent="0.3">
      <c r="A1729">
        <v>1728</v>
      </c>
      <c r="B1729" t="s">
        <v>50</v>
      </c>
      <c r="C1729" s="9">
        <v>44947</v>
      </c>
      <c r="D1729" s="9">
        <v>44955</v>
      </c>
      <c r="E1729" s="10">
        <v>44915</v>
      </c>
      <c r="F1729" t="s">
        <v>49</v>
      </c>
      <c r="G1729">
        <v>103.44</v>
      </c>
      <c r="H1729">
        <v>4</v>
      </c>
      <c r="I1729">
        <v>0</v>
      </c>
      <c r="J1729" t="s">
        <v>19</v>
      </c>
      <c r="K1729" t="s">
        <v>99</v>
      </c>
      <c r="L1729" t="s">
        <v>56</v>
      </c>
      <c r="M1729" t="s">
        <v>36</v>
      </c>
      <c r="N1729" t="s">
        <v>23</v>
      </c>
      <c r="O1729">
        <f>Table2[[#This Row],[check_out_date]]-Table2[[#This Row],[check_in_date]]</f>
        <v>8</v>
      </c>
      <c r="P1729">
        <f>Table2[[#This Row],[num_adults]]+Table2[[#This Row],[num_children]]</f>
        <v>4</v>
      </c>
      <c r="Q1729" s="3">
        <f>IF(OR(Table2[[#This Row],[booking_status]]="confirmed",Table2[[#This Row],[booking_status]]="checked-out"),Table2[[#This Row],[room_rate_per_night]]*Table2[[#This Row],[Num_Nights]],0)</f>
        <v>827.52</v>
      </c>
      <c r="R1729" t="str" cm="1">
        <f t="array" ref="R1729">IFERROR(_xlfn.IFS(Table2[[#This Row],[booking_status]]="confirmed","Expected",Table2[[#This Row],[booking_status]]="checked-out","Actual"),"No Revenue")</f>
        <v>Actual</v>
      </c>
      <c r="S1729" s="4">
        <f>Table2[[#This Row],[Revenue_Amount]]/Table2[[#This Row],[Num_Nights]]</f>
        <v>103.44</v>
      </c>
    </row>
    <row r="1730" spans="1:19" hidden="1" x14ac:dyDescent="0.3">
      <c r="A1730">
        <v>1729</v>
      </c>
      <c r="B1730" t="s">
        <v>14</v>
      </c>
      <c r="C1730" s="9">
        <v>45081</v>
      </c>
      <c r="D1730" s="9">
        <v>45092</v>
      </c>
      <c r="E1730" s="10">
        <v>45052</v>
      </c>
      <c r="F1730" t="s">
        <v>18</v>
      </c>
      <c r="G1730">
        <v>153.44</v>
      </c>
      <c r="H1730">
        <v>1</v>
      </c>
      <c r="I1730">
        <v>0</v>
      </c>
      <c r="J1730" t="s">
        <v>35</v>
      </c>
      <c r="K1730" t="s">
        <v>99</v>
      </c>
      <c r="L1730" t="s">
        <v>56</v>
      </c>
      <c r="M1730" t="s">
        <v>36</v>
      </c>
      <c r="N1730" t="s">
        <v>41</v>
      </c>
      <c r="O1730">
        <f>Table2[[#This Row],[check_out_date]]-Table2[[#This Row],[check_in_date]]</f>
        <v>11</v>
      </c>
      <c r="P1730">
        <f>Table2[[#This Row],[num_adults]]+Table2[[#This Row],[num_children]]</f>
        <v>1</v>
      </c>
      <c r="Q1730" s="3">
        <f>IF(OR(Table2[[#This Row],[booking_status]]="confirmed",Table2[[#This Row],[booking_status]]="checked-out"),Table2[[#This Row],[room_rate_per_night]]*Table2[[#This Row],[Num_Nights]],0)</f>
        <v>1687.84</v>
      </c>
      <c r="R1730" t="str" cm="1">
        <f t="array" ref="R1730">IFERROR(_xlfn.IFS(Table2[[#This Row],[booking_status]]="confirmed","Expected",Table2[[#This Row],[booking_status]]="checked-out","Actual"),"No Revenue")</f>
        <v>Actual</v>
      </c>
      <c r="S1730" s="4">
        <f>Table2[[#This Row],[Revenue_Amount]]/Table2[[#This Row],[Num_Nights]]</f>
        <v>153.44</v>
      </c>
    </row>
    <row r="1731" spans="1:19" hidden="1" x14ac:dyDescent="0.3">
      <c r="A1731">
        <v>1730</v>
      </c>
      <c r="B1731" t="s">
        <v>37</v>
      </c>
      <c r="C1731" s="9">
        <v>44970</v>
      </c>
      <c r="D1731" s="9">
        <v>44973</v>
      </c>
      <c r="E1731" s="10">
        <v>44947</v>
      </c>
      <c r="F1731" t="s">
        <v>27</v>
      </c>
      <c r="G1731">
        <v>217.07</v>
      </c>
      <c r="H1731">
        <v>3</v>
      </c>
      <c r="I1731">
        <v>1</v>
      </c>
      <c r="J1731" t="s">
        <v>35</v>
      </c>
      <c r="K1731" t="s">
        <v>20</v>
      </c>
      <c r="L1731" t="s">
        <v>56</v>
      </c>
      <c r="M1731" t="s">
        <v>36</v>
      </c>
      <c r="N1731" t="s">
        <v>41</v>
      </c>
      <c r="O1731">
        <f>Table2[[#This Row],[check_out_date]]-Table2[[#This Row],[check_in_date]]</f>
        <v>3</v>
      </c>
      <c r="P1731">
        <f>Table2[[#This Row],[num_adults]]+Table2[[#This Row],[num_children]]</f>
        <v>4</v>
      </c>
      <c r="Q1731" s="3">
        <f>IF(OR(Table2[[#This Row],[booking_status]]="confirmed",Table2[[#This Row],[booking_status]]="checked-out"),Table2[[#This Row],[room_rate_per_night]]*Table2[[#This Row],[Num_Nights]],0)</f>
        <v>651.21</v>
      </c>
      <c r="R1731" t="str" cm="1">
        <f t="array" ref="R1731">IFERROR(_xlfn.IFS(Table2[[#This Row],[booking_status]]="confirmed","Expected",Table2[[#This Row],[booking_status]]="checked-out","Actual"),"No Revenue")</f>
        <v>Actual</v>
      </c>
      <c r="S1731" s="4">
        <f>Table2[[#This Row],[Revenue_Amount]]/Table2[[#This Row],[Num_Nights]]</f>
        <v>217.07000000000002</v>
      </c>
    </row>
    <row r="1732" spans="1:19" x14ac:dyDescent="0.3">
      <c r="A1732">
        <v>1731</v>
      </c>
      <c r="B1732" t="s">
        <v>14</v>
      </c>
      <c r="C1732" s="9">
        <v>45041</v>
      </c>
      <c r="D1732" s="9">
        <v>45045</v>
      </c>
      <c r="E1732" s="10">
        <v>44973</v>
      </c>
      <c r="F1732" t="s">
        <v>49</v>
      </c>
      <c r="G1732">
        <v>89.26</v>
      </c>
      <c r="H1732">
        <v>2</v>
      </c>
      <c r="I1732">
        <v>0</v>
      </c>
      <c r="J1732" t="s">
        <v>55</v>
      </c>
      <c r="K1732" t="s">
        <v>99</v>
      </c>
      <c r="L1732" t="s">
        <v>21</v>
      </c>
      <c r="M1732" t="s">
        <v>36</v>
      </c>
      <c r="N1732" t="s">
        <v>41</v>
      </c>
      <c r="O1732">
        <f>Table2[[#This Row],[check_out_date]]-Table2[[#This Row],[check_in_date]]</f>
        <v>4</v>
      </c>
      <c r="P1732">
        <f>Table2[[#This Row],[num_adults]]+Table2[[#This Row],[num_children]]</f>
        <v>2</v>
      </c>
      <c r="Q1732" s="3">
        <f>IF(OR(Table2[[#This Row],[booking_status]]="confirmed",Table2[[#This Row],[booking_status]]="checked-out"),Table2[[#This Row],[room_rate_per_night]]*Table2[[#This Row],[Num_Nights]],0)</f>
        <v>357.04</v>
      </c>
      <c r="R1732" t="str" cm="1">
        <f t="array" ref="R1732">IFERROR(_xlfn.IFS(Table2[[#This Row],[booking_status]]="confirmed","Expected",Table2[[#This Row],[booking_status]]="checked-out","Actual"),"No Revenue")</f>
        <v>Expected</v>
      </c>
      <c r="S1732" s="4">
        <f>Table2[[#This Row],[Revenue_Amount]]/Table2[[#This Row],[Num_Nights]]</f>
        <v>89.26</v>
      </c>
    </row>
    <row r="1733" spans="1:19" x14ac:dyDescent="0.3">
      <c r="A1733">
        <v>1732</v>
      </c>
      <c r="B1733" t="s">
        <v>37</v>
      </c>
      <c r="C1733" s="9">
        <v>45097</v>
      </c>
      <c r="D1733" s="9">
        <v>45099</v>
      </c>
      <c r="E1733" s="10">
        <v>45090</v>
      </c>
      <c r="F1733" t="s">
        <v>49</v>
      </c>
      <c r="G1733">
        <v>115.83</v>
      </c>
      <c r="H1733">
        <v>1</v>
      </c>
      <c r="I1733">
        <v>0</v>
      </c>
      <c r="J1733" t="s">
        <v>28</v>
      </c>
      <c r="K1733" t="s">
        <v>66</v>
      </c>
      <c r="L1733" t="s">
        <v>21</v>
      </c>
      <c r="M1733" t="s">
        <v>36</v>
      </c>
      <c r="N1733" t="s">
        <v>41</v>
      </c>
      <c r="O1733">
        <f>Table2[[#This Row],[check_out_date]]-Table2[[#This Row],[check_in_date]]</f>
        <v>2</v>
      </c>
      <c r="P1733">
        <f>Table2[[#This Row],[num_adults]]+Table2[[#This Row],[num_children]]</f>
        <v>1</v>
      </c>
      <c r="Q1733" s="3">
        <f>IF(OR(Table2[[#This Row],[booking_status]]="confirmed",Table2[[#This Row],[booking_status]]="checked-out"),Table2[[#This Row],[room_rate_per_night]]*Table2[[#This Row],[Num_Nights]],0)</f>
        <v>231.66</v>
      </c>
      <c r="R1733" t="str" cm="1">
        <f t="array" ref="R1733">IFERROR(_xlfn.IFS(Table2[[#This Row],[booking_status]]="confirmed","Expected",Table2[[#This Row],[booking_status]]="checked-out","Actual"),"No Revenue")</f>
        <v>Expected</v>
      </c>
      <c r="S1733" s="4">
        <f>Table2[[#This Row],[Revenue_Amount]]/Table2[[#This Row],[Num_Nights]]</f>
        <v>115.83</v>
      </c>
    </row>
    <row r="1734" spans="1:19" x14ac:dyDescent="0.3">
      <c r="A1734">
        <v>1733</v>
      </c>
      <c r="B1734" t="s">
        <v>31</v>
      </c>
      <c r="C1734" s="9">
        <v>45094</v>
      </c>
      <c r="D1734" s="9">
        <v>45098</v>
      </c>
      <c r="E1734" s="10">
        <v>45048</v>
      </c>
      <c r="F1734" t="s">
        <v>49</v>
      </c>
      <c r="G1734">
        <v>82.32</v>
      </c>
      <c r="H1734">
        <v>4</v>
      </c>
      <c r="I1734">
        <v>2</v>
      </c>
      <c r="J1734" t="s">
        <v>28</v>
      </c>
      <c r="K1734" t="s">
        <v>20</v>
      </c>
      <c r="L1734" t="s">
        <v>21</v>
      </c>
      <c r="M1734" t="s">
        <v>36</v>
      </c>
      <c r="N1734" t="s">
        <v>23</v>
      </c>
      <c r="O1734">
        <f>Table2[[#This Row],[check_out_date]]-Table2[[#This Row],[check_in_date]]</f>
        <v>4</v>
      </c>
      <c r="P1734">
        <f>Table2[[#This Row],[num_adults]]+Table2[[#This Row],[num_children]]</f>
        <v>6</v>
      </c>
      <c r="Q1734" s="3">
        <f>IF(OR(Table2[[#This Row],[booking_status]]="confirmed",Table2[[#This Row],[booking_status]]="checked-out"),Table2[[#This Row],[room_rate_per_night]]*Table2[[#This Row],[Num_Nights]],0)</f>
        <v>329.28</v>
      </c>
      <c r="R1734" t="str" cm="1">
        <f t="array" ref="R1734">IFERROR(_xlfn.IFS(Table2[[#This Row],[booking_status]]="confirmed","Expected",Table2[[#This Row],[booking_status]]="checked-out","Actual"),"No Revenue")</f>
        <v>Expected</v>
      </c>
      <c r="S1734" s="4">
        <f>Table2[[#This Row],[Revenue_Amount]]/Table2[[#This Row],[Num_Nights]]</f>
        <v>82.32</v>
      </c>
    </row>
    <row r="1735" spans="1:19" x14ac:dyDescent="0.3">
      <c r="A1735">
        <v>1734</v>
      </c>
      <c r="B1735" t="s">
        <v>50</v>
      </c>
      <c r="C1735" s="9">
        <v>45265</v>
      </c>
      <c r="D1735" s="9">
        <v>45267</v>
      </c>
      <c r="E1735" s="10">
        <v>45219</v>
      </c>
      <c r="F1735" t="s">
        <v>18</v>
      </c>
      <c r="G1735">
        <v>274.20999999999998</v>
      </c>
      <c r="H1735">
        <v>4</v>
      </c>
      <c r="I1735">
        <v>0</v>
      </c>
      <c r="J1735" t="s">
        <v>28</v>
      </c>
      <c r="K1735" t="s">
        <v>66</v>
      </c>
      <c r="L1735" t="s">
        <v>21</v>
      </c>
      <c r="M1735" t="s">
        <v>36</v>
      </c>
      <c r="N1735" t="s">
        <v>41</v>
      </c>
      <c r="O1735">
        <f>Table2[[#This Row],[check_out_date]]-Table2[[#This Row],[check_in_date]]</f>
        <v>2</v>
      </c>
      <c r="P1735">
        <f>Table2[[#This Row],[num_adults]]+Table2[[#This Row],[num_children]]</f>
        <v>4</v>
      </c>
      <c r="Q1735" s="3">
        <f>IF(OR(Table2[[#This Row],[booking_status]]="confirmed",Table2[[#This Row],[booking_status]]="checked-out"),Table2[[#This Row],[room_rate_per_night]]*Table2[[#This Row],[Num_Nights]],0)</f>
        <v>548.41999999999996</v>
      </c>
      <c r="R1735" t="str" cm="1">
        <f t="array" ref="R1735">IFERROR(_xlfn.IFS(Table2[[#This Row],[booking_status]]="confirmed","Expected",Table2[[#This Row],[booking_status]]="checked-out","Actual"),"No Revenue")</f>
        <v>Expected</v>
      </c>
      <c r="S1735" s="4">
        <f>Table2[[#This Row],[Revenue_Amount]]/Table2[[#This Row],[Num_Nights]]</f>
        <v>274.20999999999998</v>
      </c>
    </row>
    <row r="1736" spans="1:19" x14ac:dyDescent="0.3">
      <c r="A1736">
        <v>1735</v>
      </c>
      <c r="B1736" t="s">
        <v>31</v>
      </c>
      <c r="C1736" s="9">
        <v>45017</v>
      </c>
      <c r="D1736" s="9">
        <v>45019</v>
      </c>
      <c r="E1736" s="10">
        <v>44967</v>
      </c>
      <c r="F1736" t="s">
        <v>54</v>
      </c>
      <c r="G1736">
        <v>298.02</v>
      </c>
      <c r="H1736">
        <v>2</v>
      </c>
      <c r="I1736">
        <v>1</v>
      </c>
      <c r="J1736" t="s">
        <v>28</v>
      </c>
      <c r="K1736" t="s">
        <v>20</v>
      </c>
      <c r="L1736" t="s">
        <v>60</v>
      </c>
      <c r="M1736" t="s">
        <v>36</v>
      </c>
      <c r="N1736" t="s">
        <v>41</v>
      </c>
      <c r="O1736">
        <f>Table2[[#This Row],[check_out_date]]-Table2[[#This Row],[check_in_date]]</f>
        <v>2</v>
      </c>
      <c r="P1736">
        <f>Table2[[#This Row],[num_adults]]+Table2[[#This Row],[num_children]]</f>
        <v>3</v>
      </c>
      <c r="Q1736" s="3">
        <f>IF(OR(Table2[[#This Row],[booking_status]]="confirmed",Table2[[#This Row],[booking_status]]="checked-out"),Table2[[#This Row],[room_rate_per_night]]*Table2[[#This Row],[Num_Nights]],0)</f>
        <v>0</v>
      </c>
      <c r="R1736" t="str" cm="1">
        <f t="array" ref="R1736">IFERROR(_xlfn.IFS(Table2[[#This Row],[booking_status]]="confirmed","Expected",Table2[[#This Row],[booking_status]]="checked-out","Actual"),"No Revenue")</f>
        <v>No Revenue</v>
      </c>
      <c r="S1736" s="4">
        <f>Table2[[#This Row],[Revenue_Amount]]/Table2[[#This Row],[Num_Nights]]</f>
        <v>0</v>
      </c>
    </row>
    <row r="1737" spans="1:19" x14ac:dyDescent="0.3">
      <c r="A1737">
        <v>1736</v>
      </c>
      <c r="B1737" t="s">
        <v>50</v>
      </c>
      <c r="C1737" s="9">
        <v>45091</v>
      </c>
      <c r="D1737" s="9">
        <v>45095</v>
      </c>
      <c r="E1737" s="10">
        <v>45070</v>
      </c>
      <c r="F1737" t="s">
        <v>27</v>
      </c>
      <c r="G1737">
        <v>218.88</v>
      </c>
      <c r="H1737">
        <v>1</v>
      </c>
      <c r="I1737">
        <v>0</v>
      </c>
      <c r="J1737" t="s">
        <v>55</v>
      </c>
      <c r="K1737" t="s">
        <v>44</v>
      </c>
      <c r="L1737" t="s">
        <v>21</v>
      </c>
      <c r="M1737" t="s">
        <v>36</v>
      </c>
      <c r="N1737" t="s">
        <v>41</v>
      </c>
      <c r="O1737">
        <f>Table2[[#This Row],[check_out_date]]-Table2[[#This Row],[check_in_date]]</f>
        <v>4</v>
      </c>
      <c r="P1737">
        <f>Table2[[#This Row],[num_adults]]+Table2[[#This Row],[num_children]]</f>
        <v>1</v>
      </c>
      <c r="Q1737" s="3">
        <f>IF(OR(Table2[[#This Row],[booking_status]]="confirmed",Table2[[#This Row],[booking_status]]="checked-out"),Table2[[#This Row],[room_rate_per_night]]*Table2[[#This Row],[Num_Nights]],0)</f>
        <v>875.52</v>
      </c>
      <c r="R1737" t="str" cm="1">
        <f t="array" ref="R1737">IFERROR(_xlfn.IFS(Table2[[#This Row],[booking_status]]="confirmed","Expected",Table2[[#This Row],[booking_status]]="checked-out","Actual"),"No Revenue")</f>
        <v>Expected</v>
      </c>
      <c r="S1737" s="4">
        <f>Table2[[#This Row],[Revenue_Amount]]/Table2[[#This Row],[Num_Nights]]</f>
        <v>218.88</v>
      </c>
    </row>
    <row r="1738" spans="1:19" x14ac:dyDescent="0.3">
      <c r="A1738">
        <v>1737</v>
      </c>
      <c r="B1738" t="s">
        <v>37</v>
      </c>
      <c r="C1738" s="9">
        <v>45121</v>
      </c>
      <c r="D1738" s="9">
        <v>45129</v>
      </c>
      <c r="E1738" s="10">
        <v>45081</v>
      </c>
      <c r="F1738" t="s">
        <v>49</v>
      </c>
      <c r="G1738">
        <v>88.8</v>
      </c>
      <c r="H1738">
        <v>2</v>
      </c>
      <c r="I1738">
        <v>0</v>
      </c>
      <c r="J1738" t="s">
        <v>55</v>
      </c>
      <c r="K1738" t="s">
        <v>29</v>
      </c>
      <c r="L1738" t="s">
        <v>21</v>
      </c>
      <c r="M1738" t="s">
        <v>36</v>
      </c>
      <c r="N1738" t="s">
        <v>41</v>
      </c>
      <c r="O1738">
        <f>Table2[[#This Row],[check_out_date]]-Table2[[#This Row],[check_in_date]]</f>
        <v>8</v>
      </c>
      <c r="P1738">
        <f>Table2[[#This Row],[num_adults]]+Table2[[#This Row],[num_children]]</f>
        <v>2</v>
      </c>
      <c r="Q1738" s="3">
        <f>IF(OR(Table2[[#This Row],[booking_status]]="confirmed",Table2[[#This Row],[booking_status]]="checked-out"),Table2[[#This Row],[room_rate_per_night]]*Table2[[#This Row],[Num_Nights]],0)</f>
        <v>710.4</v>
      </c>
      <c r="R1738" t="str" cm="1">
        <f t="array" ref="R1738">IFERROR(_xlfn.IFS(Table2[[#This Row],[booking_status]]="confirmed","Expected",Table2[[#This Row],[booking_status]]="checked-out","Actual"),"No Revenue")</f>
        <v>Expected</v>
      </c>
      <c r="S1738" s="4">
        <f>Table2[[#This Row],[Revenue_Amount]]/Table2[[#This Row],[Num_Nights]]</f>
        <v>88.8</v>
      </c>
    </row>
    <row r="1739" spans="1:19" x14ac:dyDescent="0.3">
      <c r="A1739">
        <v>1738</v>
      </c>
      <c r="B1739" t="s">
        <v>50</v>
      </c>
      <c r="C1739" s="9">
        <v>45088</v>
      </c>
      <c r="D1739" s="9">
        <v>45090</v>
      </c>
      <c r="E1739" s="10">
        <v>45072</v>
      </c>
      <c r="F1739" t="s">
        <v>49</v>
      </c>
      <c r="G1739">
        <v>110.37</v>
      </c>
      <c r="H1739">
        <v>1</v>
      </c>
      <c r="I1739">
        <v>2</v>
      </c>
      <c r="J1739" t="s">
        <v>19</v>
      </c>
      <c r="K1739" t="s">
        <v>44</v>
      </c>
      <c r="L1739" t="s">
        <v>56</v>
      </c>
      <c r="M1739" t="s">
        <v>36</v>
      </c>
      <c r="N1739" t="s">
        <v>41</v>
      </c>
      <c r="O1739">
        <f>Table2[[#This Row],[check_out_date]]-Table2[[#This Row],[check_in_date]]</f>
        <v>2</v>
      </c>
      <c r="P1739">
        <f>Table2[[#This Row],[num_adults]]+Table2[[#This Row],[num_children]]</f>
        <v>3</v>
      </c>
      <c r="Q1739" s="3">
        <f>IF(OR(Table2[[#This Row],[booking_status]]="confirmed",Table2[[#This Row],[booking_status]]="checked-out"),Table2[[#This Row],[room_rate_per_night]]*Table2[[#This Row],[Num_Nights]],0)</f>
        <v>220.74</v>
      </c>
      <c r="R1739" t="str" cm="1">
        <f t="array" ref="R1739">IFERROR(_xlfn.IFS(Table2[[#This Row],[booking_status]]="confirmed","Expected",Table2[[#This Row],[booking_status]]="checked-out","Actual"),"No Revenue")</f>
        <v>Actual</v>
      </c>
      <c r="S1739" s="4">
        <f>Table2[[#This Row],[Revenue_Amount]]/Table2[[#This Row],[Num_Nights]]</f>
        <v>110.37</v>
      </c>
    </row>
    <row r="1740" spans="1:19" x14ac:dyDescent="0.3">
      <c r="A1740">
        <v>1739</v>
      </c>
      <c r="B1740" t="s">
        <v>14</v>
      </c>
      <c r="C1740" s="9">
        <v>45001</v>
      </c>
      <c r="D1740" s="9">
        <v>45004</v>
      </c>
      <c r="E1740" s="10">
        <v>44993</v>
      </c>
      <c r="F1740" t="s">
        <v>27</v>
      </c>
      <c r="G1740">
        <v>117.33</v>
      </c>
      <c r="H1740">
        <v>1</v>
      </c>
      <c r="I1740">
        <v>2</v>
      </c>
      <c r="J1740" t="s">
        <v>28</v>
      </c>
      <c r="K1740" t="s">
        <v>66</v>
      </c>
      <c r="L1740" t="s">
        <v>56</v>
      </c>
      <c r="M1740" t="s">
        <v>22</v>
      </c>
      <c r="N1740" t="s">
        <v>45</v>
      </c>
      <c r="O1740">
        <f>Table2[[#This Row],[check_out_date]]-Table2[[#This Row],[check_in_date]]</f>
        <v>3</v>
      </c>
      <c r="P1740">
        <f>Table2[[#This Row],[num_adults]]+Table2[[#This Row],[num_children]]</f>
        <v>3</v>
      </c>
      <c r="Q1740" s="3">
        <f>IF(OR(Table2[[#This Row],[booking_status]]="confirmed",Table2[[#This Row],[booking_status]]="checked-out"),Table2[[#This Row],[room_rate_per_night]]*Table2[[#This Row],[Num_Nights]],0)</f>
        <v>351.99</v>
      </c>
      <c r="R1740" t="str" cm="1">
        <f t="array" ref="R1740">IFERROR(_xlfn.IFS(Table2[[#This Row],[booking_status]]="confirmed","Expected",Table2[[#This Row],[booking_status]]="checked-out","Actual"),"No Revenue")</f>
        <v>Actual</v>
      </c>
      <c r="S1740" s="4">
        <f>Table2[[#This Row],[Revenue_Amount]]/Table2[[#This Row],[Num_Nights]]</f>
        <v>117.33</v>
      </c>
    </row>
    <row r="1741" spans="1:19" x14ac:dyDescent="0.3">
      <c r="A1741">
        <v>1740</v>
      </c>
      <c r="B1741" t="s">
        <v>37</v>
      </c>
      <c r="C1741" s="9">
        <v>45130</v>
      </c>
      <c r="D1741" s="9">
        <v>45133</v>
      </c>
      <c r="E1741" s="10">
        <v>45119</v>
      </c>
      <c r="F1741" t="s">
        <v>49</v>
      </c>
      <c r="G1741">
        <v>89.9</v>
      </c>
      <c r="H1741">
        <v>1</v>
      </c>
      <c r="I1741">
        <v>1</v>
      </c>
      <c r="J1741" t="s">
        <v>55</v>
      </c>
      <c r="K1741" t="s">
        <v>29</v>
      </c>
      <c r="L1741" t="s">
        <v>21</v>
      </c>
      <c r="M1741" t="s">
        <v>22</v>
      </c>
      <c r="N1741" t="s">
        <v>30</v>
      </c>
      <c r="O1741">
        <f>Table2[[#This Row],[check_out_date]]-Table2[[#This Row],[check_in_date]]</f>
        <v>3</v>
      </c>
      <c r="P1741">
        <f>Table2[[#This Row],[num_adults]]+Table2[[#This Row],[num_children]]</f>
        <v>2</v>
      </c>
      <c r="Q1741" s="3">
        <f>IF(OR(Table2[[#This Row],[booking_status]]="confirmed",Table2[[#This Row],[booking_status]]="checked-out"),Table2[[#This Row],[room_rate_per_night]]*Table2[[#This Row],[Num_Nights]],0)</f>
        <v>269.70000000000005</v>
      </c>
      <c r="R1741" t="str" cm="1">
        <f t="array" ref="R1741">IFERROR(_xlfn.IFS(Table2[[#This Row],[booking_status]]="confirmed","Expected",Table2[[#This Row],[booking_status]]="checked-out","Actual"),"No Revenue")</f>
        <v>Expected</v>
      </c>
      <c r="S1741" s="4">
        <f>Table2[[#This Row],[Revenue_Amount]]/Table2[[#This Row],[Num_Nights]]</f>
        <v>89.90000000000002</v>
      </c>
    </row>
    <row r="1742" spans="1:19" hidden="1" x14ac:dyDescent="0.3">
      <c r="A1742">
        <v>1741</v>
      </c>
      <c r="B1742" t="s">
        <v>14</v>
      </c>
      <c r="C1742" s="9">
        <v>45217</v>
      </c>
      <c r="D1742" s="9">
        <v>45219</v>
      </c>
      <c r="E1742" s="10">
        <v>45173</v>
      </c>
      <c r="F1742" t="s">
        <v>18</v>
      </c>
      <c r="G1742">
        <v>214.6</v>
      </c>
      <c r="H1742">
        <v>1</v>
      </c>
      <c r="I1742">
        <v>0</v>
      </c>
      <c r="J1742" t="s">
        <v>35</v>
      </c>
      <c r="K1742" t="s">
        <v>99</v>
      </c>
      <c r="L1742" t="s">
        <v>56</v>
      </c>
      <c r="M1742" t="s">
        <v>22</v>
      </c>
      <c r="N1742" t="s">
        <v>41</v>
      </c>
      <c r="O1742">
        <f>Table2[[#This Row],[check_out_date]]-Table2[[#This Row],[check_in_date]]</f>
        <v>2</v>
      </c>
      <c r="P1742">
        <f>Table2[[#This Row],[num_adults]]+Table2[[#This Row],[num_children]]</f>
        <v>1</v>
      </c>
      <c r="Q1742" s="3">
        <f>IF(OR(Table2[[#This Row],[booking_status]]="confirmed",Table2[[#This Row],[booking_status]]="checked-out"),Table2[[#This Row],[room_rate_per_night]]*Table2[[#This Row],[Num_Nights]],0)</f>
        <v>429.2</v>
      </c>
      <c r="R1742" t="str" cm="1">
        <f t="array" ref="R1742">IFERROR(_xlfn.IFS(Table2[[#This Row],[booking_status]]="confirmed","Expected",Table2[[#This Row],[booking_status]]="checked-out","Actual"),"No Revenue")</f>
        <v>Actual</v>
      </c>
      <c r="S1742" s="4">
        <f>Table2[[#This Row],[Revenue_Amount]]/Table2[[#This Row],[Num_Nights]]</f>
        <v>214.6</v>
      </c>
    </row>
    <row r="1743" spans="1:19" hidden="1" x14ac:dyDescent="0.3">
      <c r="A1743">
        <v>1742</v>
      </c>
      <c r="B1743" t="s">
        <v>31</v>
      </c>
      <c r="C1743" s="9">
        <v>45221</v>
      </c>
      <c r="D1743" s="9">
        <v>45229</v>
      </c>
      <c r="E1743" s="10">
        <v>45162</v>
      </c>
      <c r="F1743" t="s">
        <v>49</v>
      </c>
      <c r="G1743">
        <v>80.959999999999994</v>
      </c>
      <c r="H1743">
        <v>1</v>
      </c>
      <c r="I1743">
        <v>0</v>
      </c>
      <c r="J1743" t="s">
        <v>35</v>
      </c>
      <c r="K1743" t="s">
        <v>99</v>
      </c>
      <c r="L1743" t="s">
        <v>56</v>
      </c>
      <c r="M1743" t="s">
        <v>36</v>
      </c>
      <c r="N1743" t="s">
        <v>45</v>
      </c>
      <c r="O1743">
        <f>Table2[[#This Row],[check_out_date]]-Table2[[#This Row],[check_in_date]]</f>
        <v>8</v>
      </c>
      <c r="P1743">
        <f>Table2[[#This Row],[num_adults]]+Table2[[#This Row],[num_children]]</f>
        <v>1</v>
      </c>
      <c r="Q1743" s="3">
        <f>IF(OR(Table2[[#This Row],[booking_status]]="confirmed",Table2[[#This Row],[booking_status]]="checked-out"),Table2[[#This Row],[room_rate_per_night]]*Table2[[#This Row],[Num_Nights]],0)</f>
        <v>647.67999999999995</v>
      </c>
      <c r="R1743" t="str" cm="1">
        <f t="array" ref="R1743">IFERROR(_xlfn.IFS(Table2[[#This Row],[booking_status]]="confirmed","Expected",Table2[[#This Row],[booking_status]]="checked-out","Actual"),"No Revenue")</f>
        <v>Actual</v>
      </c>
      <c r="S1743" s="4">
        <f>Table2[[#This Row],[Revenue_Amount]]/Table2[[#This Row],[Num_Nights]]</f>
        <v>80.959999999999994</v>
      </c>
    </row>
    <row r="1744" spans="1:19" hidden="1" x14ac:dyDescent="0.3">
      <c r="A1744">
        <v>1743</v>
      </c>
      <c r="B1744" t="s">
        <v>14</v>
      </c>
      <c r="C1744" s="9">
        <v>45086</v>
      </c>
      <c r="D1744" s="9">
        <v>45090</v>
      </c>
      <c r="E1744" s="10">
        <v>45067</v>
      </c>
      <c r="F1744" t="s">
        <v>27</v>
      </c>
      <c r="G1744">
        <v>175.1</v>
      </c>
      <c r="H1744">
        <v>2</v>
      </c>
      <c r="I1744">
        <v>0</v>
      </c>
      <c r="J1744" t="s">
        <v>35</v>
      </c>
      <c r="K1744" t="s">
        <v>44</v>
      </c>
      <c r="L1744" t="s">
        <v>21</v>
      </c>
      <c r="M1744" t="s">
        <v>36</v>
      </c>
      <c r="N1744" t="s">
        <v>41</v>
      </c>
      <c r="O1744">
        <f>Table2[[#This Row],[check_out_date]]-Table2[[#This Row],[check_in_date]]</f>
        <v>4</v>
      </c>
      <c r="P1744">
        <f>Table2[[#This Row],[num_adults]]+Table2[[#This Row],[num_children]]</f>
        <v>2</v>
      </c>
      <c r="Q1744" s="3">
        <f>IF(OR(Table2[[#This Row],[booking_status]]="confirmed",Table2[[#This Row],[booking_status]]="checked-out"),Table2[[#This Row],[room_rate_per_night]]*Table2[[#This Row],[Num_Nights]],0)</f>
        <v>700.4</v>
      </c>
      <c r="R1744" t="str" cm="1">
        <f t="array" ref="R1744">IFERROR(_xlfn.IFS(Table2[[#This Row],[booking_status]]="confirmed","Expected",Table2[[#This Row],[booking_status]]="checked-out","Actual"),"No Revenue")</f>
        <v>Expected</v>
      </c>
      <c r="S1744" s="4">
        <f>Table2[[#This Row],[Revenue_Amount]]/Table2[[#This Row],[Num_Nights]]</f>
        <v>175.1</v>
      </c>
    </row>
    <row r="1745" spans="1:19" x14ac:dyDescent="0.3">
      <c r="A1745">
        <v>1744</v>
      </c>
      <c r="B1745" t="s">
        <v>31</v>
      </c>
      <c r="C1745" s="9">
        <v>45096</v>
      </c>
      <c r="D1745" s="9">
        <v>45099</v>
      </c>
      <c r="E1745" s="10">
        <v>45071</v>
      </c>
      <c r="F1745" t="s">
        <v>18</v>
      </c>
      <c r="G1745">
        <v>232.16</v>
      </c>
      <c r="H1745">
        <v>1</v>
      </c>
      <c r="I1745">
        <v>0</v>
      </c>
      <c r="J1745" t="s">
        <v>28</v>
      </c>
      <c r="K1745" t="s">
        <v>20</v>
      </c>
      <c r="L1745" t="s">
        <v>70</v>
      </c>
      <c r="M1745" t="s">
        <v>36</v>
      </c>
      <c r="N1745" t="s">
        <v>30</v>
      </c>
      <c r="O1745">
        <f>Table2[[#This Row],[check_out_date]]-Table2[[#This Row],[check_in_date]]</f>
        <v>3</v>
      </c>
      <c r="P1745">
        <f>Table2[[#This Row],[num_adults]]+Table2[[#This Row],[num_children]]</f>
        <v>1</v>
      </c>
      <c r="Q1745" s="3">
        <f>IF(OR(Table2[[#This Row],[booking_status]]="confirmed",Table2[[#This Row],[booking_status]]="checked-out"),Table2[[#This Row],[room_rate_per_night]]*Table2[[#This Row],[Num_Nights]],0)</f>
        <v>0</v>
      </c>
      <c r="R1745" t="str" cm="1">
        <f t="array" ref="R1745">IFERROR(_xlfn.IFS(Table2[[#This Row],[booking_status]]="confirmed","Expected",Table2[[#This Row],[booking_status]]="checked-out","Actual"),"No Revenue")</f>
        <v>No Revenue</v>
      </c>
      <c r="S1745" s="4">
        <f>Table2[[#This Row],[Revenue_Amount]]/Table2[[#This Row],[Num_Nights]]</f>
        <v>0</v>
      </c>
    </row>
    <row r="1746" spans="1:19" hidden="1" x14ac:dyDescent="0.3">
      <c r="A1746">
        <v>1745</v>
      </c>
      <c r="B1746" t="s">
        <v>37</v>
      </c>
      <c r="C1746" s="9">
        <v>45090</v>
      </c>
      <c r="D1746" s="9">
        <v>45094</v>
      </c>
      <c r="E1746" s="10">
        <v>45058</v>
      </c>
      <c r="F1746" t="s">
        <v>49</v>
      </c>
      <c r="G1746">
        <v>123.11</v>
      </c>
      <c r="H1746">
        <v>3</v>
      </c>
      <c r="I1746">
        <v>1</v>
      </c>
      <c r="J1746" t="s">
        <v>35</v>
      </c>
      <c r="K1746" t="s">
        <v>29</v>
      </c>
      <c r="L1746" t="s">
        <v>56</v>
      </c>
      <c r="M1746" t="s">
        <v>22</v>
      </c>
      <c r="N1746" t="s">
        <v>95</v>
      </c>
      <c r="O1746">
        <f>Table2[[#This Row],[check_out_date]]-Table2[[#This Row],[check_in_date]]</f>
        <v>4</v>
      </c>
      <c r="P1746">
        <f>Table2[[#This Row],[num_adults]]+Table2[[#This Row],[num_children]]</f>
        <v>4</v>
      </c>
      <c r="Q1746" s="3">
        <f>IF(OR(Table2[[#This Row],[booking_status]]="confirmed",Table2[[#This Row],[booking_status]]="checked-out"),Table2[[#This Row],[room_rate_per_night]]*Table2[[#This Row],[Num_Nights]],0)</f>
        <v>492.44</v>
      </c>
      <c r="R1746" t="str" cm="1">
        <f t="array" ref="R1746">IFERROR(_xlfn.IFS(Table2[[#This Row],[booking_status]]="confirmed","Expected",Table2[[#This Row],[booking_status]]="checked-out","Actual"),"No Revenue")</f>
        <v>Actual</v>
      </c>
      <c r="S1746" s="4">
        <f>Table2[[#This Row],[Revenue_Amount]]/Table2[[#This Row],[Num_Nights]]</f>
        <v>123.11</v>
      </c>
    </row>
    <row r="1747" spans="1:19" x14ac:dyDescent="0.3">
      <c r="A1747">
        <v>1746</v>
      </c>
      <c r="B1747" t="s">
        <v>14</v>
      </c>
      <c r="C1747" s="9">
        <v>45222</v>
      </c>
      <c r="D1747" s="9">
        <v>45227</v>
      </c>
      <c r="E1747" s="10">
        <v>45218</v>
      </c>
      <c r="F1747" t="s">
        <v>49</v>
      </c>
      <c r="G1747">
        <v>121.41</v>
      </c>
      <c r="H1747">
        <v>3</v>
      </c>
      <c r="I1747">
        <v>0</v>
      </c>
      <c r="J1747" t="s">
        <v>55</v>
      </c>
      <c r="K1747" t="s">
        <v>66</v>
      </c>
      <c r="L1747" t="s">
        <v>21</v>
      </c>
      <c r="M1747" t="s">
        <v>36</v>
      </c>
      <c r="N1747" t="s">
        <v>41</v>
      </c>
      <c r="O1747">
        <f>Table2[[#This Row],[check_out_date]]-Table2[[#This Row],[check_in_date]]</f>
        <v>5</v>
      </c>
      <c r="P1747">
        <f>Table2[[#This Row],[num_adults]]+Table2[[#This Row],[num_children]]</f>
        <v>3</v>
      </c>
      <c r="Q1747" s="3">
        <f>IF(OR(Table2[[#This Row],[booking_status]]="confirmed",Table2[[#This Row],[booking_status]]="checked-out"),Table2[[#This Row],[room_rate_per_night]]*Table2[[#This Row],[Num_Nights]],0)</f>
        <v>607.04999999999995</v>
      </c>
      <c r="R1747" t="str" cm="1">
        <f t="array" ref="R1747">IFERROR(_xlfn.IFS(Table2[[#This Row],[booking_status]]="confirmed","Expected",Table2[[#This Row],[booking_status]]="checked-out","Actual"),"No Revenue")</f>
        <v>Expected</v>
      </c>
      <c r="S1747" s="4">
        <f>Table2[[#This Row],[Revenue_Amount]]/Table2[[#This Row],[Num_Nights]]</f>
        <v>121.41</v>
      </c>
    </row>
    <row r="1748" spans="1:19" x14ac:dyDescent="0.3">
      <c r="A1748">
        <v>1747</v>
      </c>
      <c r="B1748" t="s">
        <v>50</v>
      </c>
      <c r="C1748" s="9">
        <v>44931</v>
      </c>
      <c r="D1748" s="9">
        <v>44934</v>
      </c>
      <c r="E1748" s="10">
        <v>44881</v>
      </c>
      <c r="F1748" t="s">
        <v>27</v>
      </c>
      <c r="G1748">
        <v>245.12</v>
      </c>
      <c r="H1748">
        <v>2</v>
      </c>
      <c r="I1748">
        <v>2</v>
      </c>
      <c r="J1748" t="s">
        <v>94</v>
      </c>
      <c r="K1748" t="s">
        <v>20</v>
      </c>
      <c r="L1748" t="s">
        <v>21</v>
      </c>
      <c r="M1748" t="s">
        <v>36</v>
      </c>
      <c r="N1748" t="s">
        <v>41</v>
      </c>
      <c r="O1748">
        <f>Table2[[#This Row],[check_out_date]]-Table2[[#This Row],[check_in_date]]</f>
        <v>3</v>
      </c>
      <c r="P1748">
        <f>Table2[[#This Row],[num_adults]]+Table2[[#This Row],[num_children]]</f>
        <v>4</v>
      </c>
      <c r="Q1748" s="3">
        <f>IF(OR(Table2[[#This Row],[booking_status]]="confirmed",Table2[[#This Row],[booking_status]]="checked-out"),Table2[[#This Row],[room_rate_per_night]]*Table2[[#This Row],[Num_Nights]],0)</f>
        <v>735.36</v>
      </c>
      <c r="R1748" t="str" cm="1">
        <f t="array" ref="R1748">IFERROR(_xlfn.IFS(Table2[[#This Row],[booking_status]]="confirmed","Expected",Table2[[#This Row],[booking_status]]="checked-out","Actual"),"No Revenue")</f>
        <v>Expected</v>
      </c>
      <c r="S1748" s="4">
        <f>Table2[[#This Row],[Revenue_Amount]]/Table2[[#This Row],[Num_Nights]]</f>
        <v>245.12</v>
      </c>
    </row>
    <row r="1749" spans="1:19" x14ac:dyDescent="0.3">
      <c r="A1749">
        <v>1748</v>
      </c>
      <c r="B1749" t="s">
        <v>31</v>
      </c>
      <c r="C1749" s="9">
        <v>45135</v>
      </c>
      <c r="D1749" s="9">
        <v>45139</v>
      </c>
      <c r="E1749" s="10">
        <v>45075</v>
      </c>
      <c r="F1749" t="s">
        <v>18</v>
      </c>
      <c r="G1749">
        <v>141.08000000000001</v>
      </c>
      <c r="H1749">
        <v>1</v>
      </c>
      <c r="I1749">
        <v>0</v>
      </c>
      <c r="J1749" t="s">
        <v>55</v>
      </c>
      <c r="K1749" t="s">
        <v>99</v>
      </c>
      <c r="L1749" t="s">
        <v>21</v>
      </c>
      <c r="M1749" t="s">
        <v>36</v>
      </c>
      <c r="N1749" t="s">
        <v>23</v>
      </c>
      <c r="O1749">
        <f>Table2[[#This Row],[check_out_date]]-Table2[[#This Row],[check_in_date]]</f>
        <v>4</v>
      </c>
      <c r="P1749">
        <f>Table2[[#This Row],[num_adults]]+Table2[[#This Row],[num_children]]</f>
        <v>1</v>
      </c>
      <c r="Q1749" s="3">
        <f>IF(OR(Table2[[#This Row],[booking_status]]="confirmed",Table2[[#This Row],[booking_status]]="checked-out"),Table2[[#This Row],[room_rate_per_night]]*Table2[[#This Row],[Num_Nights]],0)</f>
        <v>564.32000000000005</v>
      </c>
      <c r="R1749" t="str" cm="1">
        <f t="array" ref="R1749">IFERROR(_xlfn.IFS(Table2[[#This Row],[booking_status]]="confirmed","Expected",Table2[[#This Row],[booking_status]]="checked-out","Actual"),"No Revenue")</f>
        <v>Expected</v>
      </c>
      <c r="S1749" s="4">
        <f>Table2[[#This Row],[Revenue_Amount]]/Table2[[#This Row],[Num_Nights]]</f>
        <v>141.08000000000001</v>
      </c>
    </row>
    <row r="1750" spans="1:19" x14ac:dyDescent="0.3">
      <c r="A1750">
        <v>1749</v>
      </c>
      <c r="B1750" t="s">
        <v>50</v>
      </c>
      <c r="C1750" s="9">
        <v>45291</v>
      </c>
      <c r="D1750" s="9">
        <v>45294</v>
      </c>
      <c r="E1750" s="10">
        <v>45280</v>
      </c>
      <c r="F1750" t="s">
        <v>27</v>
      </c>
      <c r="G1750">
        <v>233.06</v>
      </c>
      <c r="H1750">
        <v>2</v>
      </c>
      <c r="I1750">
        <v>2</v>
      </c>
      <c r="J1750" t="s">
        <v>94</v>
      </c>
      <c r="K1750" t="s">
        <v>66</v>
      </c>
      <c r="L1750" t="s">
        <v>21</v>
      </c>
      <c r="M1750" t="s">
        <v>36</v>
      </c>
      <c r="N1750" t="s">
        <v>41</v>
      </c>
      <c r="O1750">
        <f>Table2[[#This Row],[check_out_date]]-Table2[[#This Row],[check_in_date]]</f>
        <v>3</v>
      </c>
      <c r="P1750">
        <f>Table2[[#This Row],[num_adults]]+Table2[[#This Row],[num_children]]</f>
        <v>4</v>
      </c>
      <c r="Q1750" s="3">
        <f>IF(OR(Table2[[#This Row],[booking_status]]="confirmed",Table2[[#This Row],[booking_status]]="checked-out"),Table2[[#This Row],[room_rate_per_night]]*Table2[[#This Row],[Num_Nights]],0)</f>
        <v>699.18000000000006</v>
      </c>
      <c r="R1750" t="str" cm="1">
        <f t="array" ref="R1750">IFERROR(_xlfn.IFS(Table2[[#This Row],[booking_status]]="confirmed","Expected",Table2[[#This Row],[booking_status]]="checked-out","Actual"),"No Revenue")</f>
        <v>Expected</v>
      </c>
      <c r="S1750" s="4">
        <f>Table2[[#This Row],[Revenue_Amount]]/Table2[[#This Row],[Num_Nights]]</f>
        <v>233.06000000000003</v>
      </c>
    </row>
    <row r="1751" spans="1:19" hidden="1" x14ac:dyDescent="0.3">
      <c r="A1751">
        <v>1750</v>
      </c>
      <c r="B1751" t="s">
        <v>50</v>
      </c>
      <c r="C1751" s="9">
        <v>45070</v>
      </c>
      <c r="D1751" s="9">
        <v>45074</v>
      </c>
      <c r="E1751" s="10">
        <v>45044</v>
      </c>
      <c r="F1751" t="s">
        <v>27</v>
      </c>
      <c r="G1751">
        <v>208.5</v>
      </c>
      <c r="H1751">
        <v>3</v>
      </c>
      <c r="I1751">
        <v>1</v>
      </c>
      <c r="J1751" t="s">
        <v>35</v>
      </c>
      <c r="K1751" t="s">
        <v>29</v>
      </c>
      <c r="L1751" t="s">
        <v>21</v>
      </c>
      <c r="M1751" t="s">
        <v>22</v>
      </c>
      <c r="N1751" t="s">
        <v>30</v>
      </c>
      <c r="O1751">
        <f>Table2[[#This Row],[check_out_date]]-Table2[[#This Row],[check_in_date]]</f>
        <v>4</v>
      </c>
      <c r="P1751">
        <f>Table2[[#This Row],[num_adults]]+Table2[[#This Row],[num_children]]</f>
        <v>4</v>
      </c>
      <c r="Q1751" s="3">
        <f>IF(OR(Table2[[#This Row],[booking_status]]="confirmed",Table2[[#This Row],[booking_status]]="checked-out"),Table2[[#This Row],[room_rate_per_night]]*Table2[[#This Row],[Num_Nights]],0)</f>
        <v>834</v>
      </c>
      <c r="R1751" t="str" cm="1">
        <f t="array" ref="R1751">IFERROR(_xlfn.IFS(Table2[[#This Row],[booking_status]]="confirmed","Expected",Table2[[#This Row],[booking_status]]="checked-out","Actual"),"No Revenue")</f>
        <v>Expected</v>
      </c>
      <c r="S1751" s="4">
        <f>Table2[[#This Row],[Revenue_Amount]]/Table2[[#This Row],[Num_Nights]]</f>
        <v>208.5</v>
      </c>
    </row>
    <row r="1752" spans="1:19" x14ac:dyDescent="0.3">
      <c r="A1752">
        <v>1751</v>
      </c>
      <c r="B1752" t="s">
        <v>37</v>
      </c>
      <c r="C1752" s="9">
        <v>45287</v>
      </c>
      <c r="D1752" s="9">
        <v>45295</v>
      </c>
      <c r="E1752" s="10">
        <v>45276</v>
      </c>
      <c r="F1752" t="s">
        <v>54</v>
      </c>
      <c r="G1752">
        <v>477.95</v>
      </c>
      <c r="H1752">
        <v>2</v>
      </c>
      <c r="I1752">
        <v>0</v>
      </c>
      <c r="J1752" t="s">
        <v>28</v>
      </c>
      <c r="K1752" t="s">
        <v>29</v>
      </c>
      <c r="L1752" t="s">
        <v>56</v>
      </c>
      <c r="M1752" t="s">
        <v>36</v>
      </c>
      <c r="N1752" t="s">
        <v>45</v>
      </c>
      <c r="O1752">
        <f>Table2[[#This Row],[check_out_date]]-Table2[[#This Row],[check_in_date]]</f>
        <v>8</v>
      </c>
      <c r="P1752">
        <f>Table2[[#This Row],[num_adults]]+Table2[[#This Row],[num_children]]</f>
        <v>2</v>
      </c>
      <c r="Q1752" s="3">
        <f>IF(OR(Table2[[#This Row],[booking_status]]="confirmed",Table2[[#This Row],[booking_status]]="checked-out"),Table2[[#This Row],[room_rate_per_night]]*Table2[[#This Row],[Num_Nights]],0)</f>
        <v>3823.6</v>
      </c>
      <c r="R1752" t="str" cm="1">
        <f t="array" ref="R1752">IFERROR(_xlfn.IFS(Table2[[#This Row],[booking_status]]="confirmed","Expected",Table2[[#This Row],[booking_status]]="checked-out","Actual"),"No Revenue")</f>
        <v>Actual</v>
      </c>
      <c r="S1752" s="4">
        <f>Table2[[#This Row],[Revenue_Amount]]/Table2[[#This Row],[Num_Nights]]</f>
        <v>477.95</v>
      </c>
    </row>
    <row r="1753" spans="1:19" x14ac:dyDescent="0.3">
      <c r="A1753">
        <v>1752</v>
      </c>
      <c r="B1753" t="s">
        <v>50</v>
      </c>
      <c r="C1753" s="9">
        <v>45010</v>
      </c>
      <c r="D1753" s="9">
        <v>45019</v>
      </c>
      <c r="E1753" s="10">
        <v>44996</v>
      </c>
      <c r="F1753" t="s">
        <v>49</v>
      </c>
      <c r="G1753">
        <v>149.88999999999999</v>
      </c>
      <c r="H1753">
        <v>1</v>
      </c>
      <c r="I1753">
        <v>3</v>
      </c>
      <c r="J1753" t="s">
        <v>55</v>
      </c>
      <c r="K1753" t="s">
        <v>29</v>
      </c>
      <c r="L1753" t="s">
        <v>21</v>
      </c>
      <c r="M1753" t="s">
        <v>36</v>
      </c>
      <c r="N1753" t="s">
        <v>41</v>
      </c>
      <c r="O1753">
        <f>Table2[[#This Row],[check_out_date]]-Table2[[#This Row],[check_in_date]]</f>
        <v>9</v>
      </c>
      <c r="P1753">
        <f>Table2[[#This Row],[num_adults]]+Table2[[#This Row],[num_children]]</f>
        <v>4</v>
      </c>
      <c r="Q1753" s="3">
        <f>IF(OR(Table2[[#This Row],[booking_status]]="confirmed",Table2[[#This Row],[booking_status]]="checked-out"),Table2[[#This Row],[room_rate_per_night]]*Table2[[#This Row],[Num_Nights]],0)</f>
        <v>1349.0099999999998</v>
      </c>
      <c r="R1753" t="str" cm="1">
        <f t="array" ref="R1753">IFERROR(_xlfn.IFS(Table2[[#This Row],[booking_status]]="confirmed","Expected",Table2[[#This Row],[booking_status]]="checked-out","Actual"),"No Revenue")</f>
        <v>Expected</v>
      </c>
      <c r="S1753" s="4">
        <f>Table2[[#This Row],[Revenue_Amount]]/Table2[[#This Row],[Num_Nights]]</f>
        <v>149.88999999999999</v>
      </c>
    </row>
    <row r="1754" spans="1:19" x14ac:dyDescent="0.3">
      <c r="A1754">
        <v>1753</v>
      </c>
      <c r="B1754" t="s">
        <v>31</v>
      </c>
      <c r="C1754" s="9">
        <v>44986</v>
      </c>
      <c r="D1754" s="9">
        <v>44992</v>
      </c>
      <c r="E1754" s="10">
        <v>44929</v>
      </c>
      <c r="F1754" t="s">
        <v>27</v>
      </c>
      <c r="G1754">
        <v>113.17</v>
      </c>
      <c r="H1754">
        <v>2</v>
      </c>
      <c r="I1754">
        <v>2</v>
      </c>
      <c r="J1754" t="s">
        <v>28</v>
      </c>
      <c r="K1754" t="s">
        <v>44</v>
      </c>
      <c r="L1754" t="s">
        <v>70</v>
      </c>
      <c r="M1754" t="s">
        <v>36</v>
      </c>
      <c r="N1754" t="s">
        <v>41</v>
      </c>
      <c r="O1754">
        <f>Table2[[#This Row],[check_out_date]]-Table2[[#This Row],[check_in_date]]</f>
        <v>6</v>
      </c>
      <c r="P1754">
        <f>Table2[[#This Row],[num_adults]]+Table2[[#This Row],[num_children]]</f>
        <v>4</v>
      </c>
      <c r="Q1754" s="3">
        <f>IF(OR(Table2[[#This Row],[booking_status]]="confirmed",Table2[[#This Row],[booking_status]]="checked-out"),Table2[[#This Row],[room_rate_per_night]]*Table2[[#This Row],[Num_Nights]],0)</f>
        <v>0</v>
      </c>
      <c r="R1754" t="str" cm="1">
        <f t="array" ref="R1754">IFERROR(_xlfn.IFS(Table2[[#This Row],[booking_status]]="confirmed","Expected",Table2[[#This Row],[booking_status]]="checked-out","Actual"),"No Revenue")</f>
        <v>No Revenue</v>
      </c>
      <c r="S1754" s="4">
        <f>Table2[[#This Row],[Revenue_Amount]]/Table2[[#This Row],[Num_Nights]]</f>
        <v>0</v>
      </c>
    </row>
    <row r="1755" spans="1:19" x14ac:dyDescent="0.3">
      <c r="A1755">
        <v>1754</v>
      </c>
      <c r="B1755" t="s">
        <v>31</v>
      </c>
      <c r="C1755" s="9">
        <v>45171</v>
      </c>
      <c r="D1755" s="9">
        <v>45174</v>
      </c>
      <c r="E1755" s="10">
        <v>45161</v>
      </c>
      <c r="F1755" t="s">
        <v>27</v>
      </c>
      <c r="G1755">
        <v>151.85</v>
      </c>
      <c r="H1755">
        <v>1</v>
      </c>
      <c r="I1755">
        <v>0</v>
      </c>
      <c r="J1755" t="s">
        <v>28</v>
      </c>
      <c r="K1755" t="s">
        <v>20</v>
      </c>
      <c r="L1755" t="s">
        <v>56</v>
      </c>
      <c r="M1755" t="s">
        <v>36</v>
      </c>
      <c r="N1755" t="s">
        <v>95</v>
      </c>
      <c r="O1755">
        <f>Table2[[#This Row],[check_out_date]]-Table2[[#This Row],[check_in_date]]</f>
        <v>3</v>
      </c>
      <c r="P1755">
        <f>Table2[[#This Row],[num_adults]]+Table2[[#This Row],[num_children]]</f>
        <v>1</v>
      </c>
      <c r="Q1755" s="3">
        <f>IF(OR(Table2[[#This Row],[booking_status]]="confirmed",Table2[[#This Row],[booking_status]]="checked-out"),Table2[[#This Row],[room_rate_per_night]]*Table2[[#This Row],[Num_Nights]],0)</f>
        <v>455.54999999999995</v>
      </c>
      <c r="R1755" t="str" cm="1">
        <f t="array" ref="R1755">IFERROR(_xlfn.IFS(Table2[[#This Row],[booking_status]]="confirmed","Expected",Table2[[#This Row],[booking_status]]="checked-out","Actual"),"No Revenue")</f>
        <v>Actual</v>
      </c>
      <c r="S1755" s="4">
        <f>Table2[[#This Row],[Revenue_Amount]]/Table2[[#This Row],[Num_Nights]]</f>
        <v>151.85</v>
      </c>
    </row>
    <row r="1756" spans="1:19" x14ac:dyDescent="0.3">
      <c r="A1756">
        <v>1755</v>
      </c>
      <c r="B1756" t="s">
        <v>50</v>
      </c>
      <c r="C1756" s="9">
        <v>44955</v>
      </c>
      <c r="D1756" s="9">
        <v>44959</v>
      </c>
      <c r="E1756" s="10">
        <v>44935</v>
      </c>
      <c r="F1756" t="s">
        <v>49</v>
      </c>
      <c r="G1756">
        <v>159.87</v>
      </c>
      <c r="H1756">
        <v>2</v>
      </c>
      <c r="I1756">
        <v>2</v>
      </c>
      <c r="J1756" t="s">
        <v>55</v>
      </c>
      <c r="K1756" t="s">
        <v>44</v>
      </c>
      <c r="L1756" t="s">
        <v>56</v>
      </c>
      <c r="M1756" t="s">
        <v>22</v>
      </c>
      <c r="N1756" t="s">
        <v>41</v>
      </c>
      <c r="O1756">
        <f>Table2[[#This Row],[check_out_date]]-Table2[[#This Row],[check_in_date]]</f>
        <v>4</v>
      </c>
      <c r="P1756">
        <f>Table2[[#This Row],[num_adults]]+Table2[[#This Row],[num_children]]</f>
        <v>4</v>
      </c>
      <c r="Q1756" s="3">
        <f>IF(OR(Table2[[#This Row],[booking_status]]="confirmed",Table2[[#This Row],[booking_status]]="checked-out"),Table2[[#This Row],[room_rate_per_night]]*Table2[[#This Row],[Num_Nights]],0)</f>
        <v>639.48</v>
      </c>
      <c r="R1756" t="str" cm="1">
        <f t="array" ref="R1756">IFERROR(_xlfn.IFS(Table2[[#This Row],[booking_status]]="confirmed","Expected",Table2[[#This Row],[booking_status]]="checked-out","Actual"),"No Revenue")</f>
        <v>Actual</v>
      </c>
      <c r="S1756" s="4">
        <f>Table2[[#This Row],[Revenue_Amount]]/Table2[[#This Row],[Num_Nights]]</f>
        <v>159.87</v>
      </c>
    </row>
    <row r="1757" spans="1:19" x14ac:dyDescent="0.3">
      <c r="A1757">
        <v>1756</v>
      </c>
      <c r="B1757" t="s">
        <v>31</v>
      </c>
      <c r="C1757" s="9">
        <v>45098</v>
      </c>
      <c r="D1757" s="9">
        <v>45105</v>
      </c>
      <c r="E1757" s="10">
        <v>45050</v>
      </c>
      <c r="F1757" t="s">
        <v>49</v>
      </c>
      <c r="G1757">
        <v>58.29</v>
      </c>
      <c r="H1757">
        <v>1</v>
      </c>
      <c r="I1757">
        <v>0</v>
      </c>
      <c r="J1757" t="s">
        <v>28</v>
      </c>
      <c r="K1757" t="s">
        <v>29</v>
      </c>
      <c r="L1757" t="s">
        <v>21</v>
      </c>
      <c r="M1757" t="s">
        <v>36</v>
      </c>
      <c r="N1757" t="s">
        <v>41</v>
      </c>
      <c r="O1757">
        <f>Table2[[#This Row],[check_out_date]]-Table2[[#This Row],[check_in_date]]</f>
        <v>7</v>
      </c>
      <c r="P1757">
        <f>Table2[[#This Row],[num_adults]]+Table2[[#This Row],[num_children]]</f>
        <v>1</v>
      </c>
      <c r="Q1757" s="3">
        <f>IF(OR(Table2[[#This Row],[booking_status]]="confirmed",Table2[[#This Row],[booking_status]]="checked-out"),Table2[[#This Row],[room_rate_per_night]]*Table2[[#This Row],[Num_Nights]],0)</f>
        <v>408.03</v>
      </c>
      <c r="R1757" t="str" cm="1">
        <f t="array" ref="R1757">IFERROR(_xlfn.IFS(Table2[[#This Row],[booking_status]]="confirmed","Expected",Table2[[#This Row],[booking_status]]="checked-out","Actual"),"No Revenue")</f>
        <v>Expected</v>
      </c>
      <c r="S1757" s="4">
        <f>Table2[[#This Row],[Revenue_Amount]]/Table2[[#This Row],[Num_Nights]]</f>
        <v>58.29</v>
      </c>
    </row>
    <row r="1758" spans="1:19" x14ac:dyDescent="0.3">
      <c r="A1758">
        <v>1757</v>
      </c>
      <c r="B1758" t="s">
        <v>37</v>
      </c>
      <c r="C1758" s="9">
        <v>44996</v>
      </c>
      <c r="D1758" s="9">
        <v>45002</v>
      </c>
      <c r="E1758" s="10">
        <v>44983</v>
      </c>
      <c r="F1758" t="s">
        <v>49</v>
      </c>
      <c r="G1758">
        <v>120.98</v>
      </c>
      <c r="H1758">
        <v>2</v>
      </c>
      <c r="I1758">
        <v>0</v>
      </c>
      <c r="J1758" t="s">
        <v>19</v>
      </c>
      <c r="K1758" t="s">
        <v>20</v>
      </c>
      <c r="L1758" t="s">
        <v>21</v>
      </c>
      <c r="M1758" t="s">
        <v>36</v>
      </c>
      <c r="N1758" t="s">
        <v>41</v>
      </c>
      <c r="O1758">
        <f>Table2[[#This Row],[check_out_date]]-Table2[[#This Row],[check_in_date]]</f>
        <v>6</v>
      </c>
      <c r="P1758">
        <f>Table2[[#This Row],[num_adults]]+Table2[[#This Row],[num_children]]</f>
        <v>2</v>
      </c>
      <c r="Q1758" s="3">
        <f>IF(OR(Table2[[#This Row],[booking_status]]="confirmed",Table2[[#This Row],[booking_status]]="checked-out"),Table2[[#This Row],[room_rate_per_night]]*Table2[[#This Row],[Num_Nights]],0)</f>
        <v>725.88</v>
      </c>
      <c r="R1758" t="str" cm="1">
        <f t="array" ref="R1758">IFERROR(_xlfn.IFS(Table2[[#This Row],[booking_status]]="confirmed","Expected",Table2[[#This Row],[booking_status]]="checked-out","Actual"),"No Revenue")</f>
        <v>Expected</v>
      </c>
      <c r="S1758" s="4">
        <f>Table2[[#This Row],[Revenue_Amount]]/Table2[[#This Row],[Num_Nights]]</f>
        <v>120.98</v>
      </c>
    </row>
    <row r="1759" spans="1:19" x14ac:dyDescent="0.3">
      <c r="A1759">
        <v>1758</v>
      </c>
      <c r="B1759" t="s">
        <v>50</v>
      </c>
      <c r="C1759" s="9">
        <v>45277</v>
      </c>
      <c r="D1759" s="9">
        <v>45281</v>
      </c>
      <c r="E1759" s="10">
        <v>45210</v>
      </c>
      <c r="F1759" t="s">
        <v>49</v>
      </c>
      <c r="G1759">
        <v>154.51</v>
      </c>
      <c r="H1759">
        <v>2</v>
      </c>
      <c r="I1759">
        <v>0</v>
      </c>
      <c r="J1759" t="s">
        <v>28</v>
      </c>
      <c r="K1759" t="s">
        <v>44</v>
      </c>
      <c r="L1759" t="s">
        <v>21</v>
      </c>
      <c r="M1759" t="s">
        <v>36</v>
      </c>
      <c r="N1759" t="s">
        <v>45</v>
      </c>
      <c r="O1759">
        <f>Table2[[#This Row],[check_out_date]]-Table2[[#This Row],[check_in_date]]</f>
        <v>4</v>
      </c>
      <c r="P1759">
        <f>Table2[[#This Row],[num_adults]]+Table2[[#This Row],[num_children]]</f>
        <v>2</v>
      </c>
      <c r="Q1759" s="3">
        <f>IF(OR(Table2[[#This Row],[booking_status]]="confirmed",Table2[[#This Row],[booking_status]]="checked-out"),Table2[[#This Row],[room_rate_per_night]]*Table2[[#This Row],[Num_Nights]],0)</f>
        <v>618.04</v>
      </c>
      <c r="R1759" t="str" cm="1">
        <f t="array" ref="R1759">IFERROR(_xlfn.IFS(Table2[[#This Row],[booking_status]]="confirmed","Expected",Table2[[#This Row],[booking_status]]="checked-out","Actual"),"No Revenue")</f>
        <v>Expected</v>
      </c>
      <c r="S1759" s="4">
        <f>Table2[[#This Row],[Revenue_Amount]]/Table2[[#This Row],[Num_Nights]]</f>
        <v>154.51</v>
      </c>
    </row>
    <row r="1760" spans="1:19" hidden="1" x14ac:dyDescent="0.3">
      <c r="A1760">
        <v>1759</v>
      </c>
      <c r="B1760" t="s">
        <v>14</v>
      </c>
      <c r="C1760" s="9">
        <v>45151</v>
      </c>
      <c r="D1760" s="9">
        <v>45156</v>
      </c>
      <c r="E1760" s="10">
        <v>45089</v>
      </c>
      <c r="F1760" t="s">
        <v>27</v>
      </c>
      <c r="G1760">
        <v>109.25</v>
      </c>
      <c r="H1760">
        <v>1</v>
      </c>
      <c r="I1760">
        <v>0</v>
      </c>
      <c r="J1760" t="s">
        <v>35</v>
      </c>
      <c r="K1760" t="s">
        <v>29</v>
      </c>
      <c r="L1760" t="s">
        <v>70</v>
      </c>
      <c r="M1760" t="s">
        <v>36</v>
      </c>
      <c r="N1760" t="s">
        <v>41</v>
      </c>
      <c r="O1760">
        <f>Table2[[#This Row],[check_out_date]]-Table2[[#This Row],[check_in_date]]</f>
        <v>5</v>
      </c>
      <c r="P1760">
        <f>Table2[[#This Row],[num_adults]]+Table2[[#This Row],[num_children]]</f>
        <v>1</v>
      </c>
      <c r="Q1760" s="3">
        <f>IF(OR(Table2[[#This Row],[booking_status]]="confirmed",Table2[[#This Row],[booking_status]]="checked-out"),Table2[[#This Row],[room_rate_per_night]]*Table2[[#This Row],[Num_Nights]],0)</f>
        <v>0</v>
      </c>
      <c r="R1760" t="str" cm="1">
        <f t="array" ref="R1760">IFERROR(_xlfn.IFS(Table2[[#This Row],[booking_status]]="confirmed","Expected",Table2[[#This Row],[booking_status]]="checked-out","Actual"),"No Revenue")</f>
        <v>No Revenue</v>
      </c>
      <c r="S1760" s="4">
        <f>Table2[[#This Row],[Revenue_Amount]]/Table2[[#This Row],[Num_Nights]]</f>
        <v>0</v>
      </c>
    </row>
    <row r="1761" spans="1:19" x14ac:dyDescent="0.3">
      <c r="A1761">
        <v>1760</v>
      </c>
      <c r="B1761" t="s">
        <v>50</v>
      </c>
      <c r="C1761" s="9">
        <v>44945</v>
      </c>
      <c r="D1761" s="9">
        <v>44954</v>
      </c>
      <c r="E1761" s="10">
        <v>44917</v>
      </c>
      <c r="F1761" t="s">
        <v>27</v>
      </c>
      <c r="G1761">
        <v>216.09</v>
      </c>
      <c r="H1761">
        <v>2</v>
      </c>
      <c r="I1761">
        <v>1</v>
      </c>
      <c r="J1761" t="s">
        <v>28</v>
      </c>
      <c r="K1761" t="s">
        <v>20</v>
      </c>
      <c r="L1761" t="s">
        <v>21</v>
      </c>
      <c r="M1761" t="s">
        <v>22</v>
      </c>
      <c r="N1761" t="s">
        <v>41</v>
      </c>
      <c r="O1761">
        <f>Table2[[#This Row],[check_out_date]]-Table2[[#This Row],[check_in_date]]</f>
        <v>9</v>
      </c>
      <c r="P1761">
        <f>Table2[[#This Row],[num_adults]]+Table2[[#This Row],[num_children]]</f>
        <v>3</v>
      </c>
      <c r="Q1761" s="3">
        <f>IF(OR(Table2[[#This Row],[booking_status]]="confirmed",Table2[[#This Row],[booking_status]]="checked-out"),Table2[[#This Row],[room_rate_per_night]]*Table2[[#This Row],[Num_Nights]],0)</f>
        <v>1944.81</v>
      </c>
      <c r="R1761" t="str" cm="1">
        <f t="array" ref="R1761">IFERROR(_xlfn.IFS(Table2[[#This Row],[booking_status]]="confirmed","Expected",Table2[[#This Row],[booking_status]]="checked-out","Actual"),"No Revenue")</f>
        <v>Expected</v>
      </c>
      <c r="S1761" s="4">
        <f>Table2[[#This Row],[Revenue_Amount]]/Table2[[#This Row],[Num_Nights]]</f>
        <v>216.09</v>
      </c>
    </row>
    <row r="1762" spans="1:19" x14ac:dyDescent="0.3">
      <c r="A1762">
        <v>1761</v>
      </c>
      <c r="B1762" t="s">
        <v>31</v>
      </c>
      <c r="C1762" s="9">
        <v>44944</v>
      </c>
      <c r="D1762" s="9">
        <v>44947</v>
      </c>
      <c r="E1762" s="10">
        <v>44930</v>
      </c>
      <c r="F1762" t="s">
        <v>27</v>
      </c>
      <c r="G1762">
        <v>95.42</v>
      </c>
      <c r="H1762">
        <v>1</v>
      </c>
      <c r="I1762">
        <v>0</v>
      </c>
      <c r="J1762" t="s">
        <v>94</v>
      </c>
      <c r="K1762" t="s">
        <v>44</v>
      </c>
      <c r="L1762" t="s">
        <v>21</v>
      </c>
      <c r="M1762" t="s">
        <v>36</v>
      </c>
      <c r="N1762" t="s">
        <v>41</v>
      </c>
      <c r="O1762">
        <f>Table2[[#This Row],[check_out_date]]-Table2[[#This Row],[check_in_date]]</f>
        <v>3</v>
      </c>
      <c r="P1762">
        <f>Table2[[#This Row],[num_adults]]+Table2[[#This Row],[num_children]]</f>
        <v>1</v>
      </c>
      <c r="Q1762" s="3">
        <f>IF(OR(Table2[[#This Row],[booking_status]]="confirmed",Table2[[#This Row],[booking_status]]="checked-out"),Table2[[#This Row],[room_rate_per_night]]*Table2[[#This Row],[Num_Nights]],0)</f>
        <v>286.26</v>
      </c>
      <c r="R1762" t="str" cm="1">
        <f t="array" ref="R1762">IFERROR(_xlfn.IFS(Table2[[#This Row],[booking_status]]="confirmed","Expected",Table2[[#This Row],[booking_status]]="checked-out","Actual"),"No Revenue")</f>
        <v>Expected</v>
      </c>
      <c r="S1762" s="4">
        <f>Table2[[#This Row],[Revenue_Amount]]/Table2[[#This Row],[Num_Nights]]</f>
        <v>95.42</v>
      </c>
    </row>
    <row r="1763" spans="1:19" hidden="1" x14ac:dyDescent="0.3">
      <c r="A1763">
        <v>1762</v>
      </c>
      <c r="B1763" t="s">
        <v>14</v>
      </c>
      <c r="C1763" s="9">
        <v>45037</v>
      </c>
      <c r="D1763" s="9">
        <v>45045</v>
      </c>
      <c r="E1763" s="10">
        <v>45002</v>
      </c>
      <c r="F1763" t="s">
        <v>49</v>
      </c>
      <c r="G1763">
        <v>87.15</v>
      </c>
      <c r="H1763">
        <v>2</v>
      </c>
      <c r="I1763">
        <v>0</v>
      </c>
      <c r="J1763" t="s">
        <v>35</v>
      </c>
      <c r="K1763" t="s">
        <v>29</v>
      </c>
      <c r="L1763" t="s">
        <v>21</v>
      </c>
      <c r="M1763" t="s">
        <v>22</v>
      </c>
      <c r="N1763" t="s">
        <v>23</v>
      </c>
      <c r="O1763">
        <f>Table2[[#This Row],[check_out_date]]-Table2[[#This Row],[check_in_date]]</f>
        <v>8</v>
      </c>
      <c r="P1763">
        <f>Table2[[#This Row],[num_adults]]+Table2[[#This Row],[num_children]]</f>
        <v>2</v>
      </c>
      <c r="Q1763" s="3">
        <f>IF(OR(Table2[[#This Row],[booking_status]]="confirmed",Table2[[#This Row],[booking_status]]="checked-out"),Table2[[#This Row],[room_rate_per_night]]*Table2[[#This Row],[Num_Nights]],0)</f>
        <v>697.2</v>
      </c>
      <c r="R1763" t="str" cm="1">
        <f t="array" ref="R1763">IFERROR(_xlfn.IFS(Table2[[#This Row],[booking_status]]="confirmed","Expected",Table2[[#This Row],[booking_status]]="checked-out","Actual"),"No Revenue")</f>
        <v>Expected</v>
      </c>
      <c r="S1763" s="4">
        <f>Table2[[#This Row],[Revenue_Amount]]/Table2[[#This Row],[Num_Nights]]</f>
        <v>87.15</v>
      </c>
    </row>
    <row r="1764" spans="1:19" x14ac:dyDescent="0.3">
      <c r="A1764">
        <v>1763</v>
      </c>
      <c r="B1764" t="s">
        <v>50</v>
      </c>
      <c r="C1764" s="9">
        <v>45116</v>
      </c>
      <c r="D1764" s="9">
        <v>45120</v>
      </c>
      <c r="E1764" s="10">
        <v>45049</v>
      </c>
      <c r="F1764" t="s">
        <v>27</v>
      </c>
      <c r="G1764">
        <v>154.34</v>
      </c>
      <c r="H1764">
        <v>3</v>
      </c>
      <c r="I1764">
        <v>1</v>
      </c>
      <c r="J1764" t="s">
        <v>28</v>
      </c>
      <c r="K1764" t="s">
        <v>44</v>
      </c>
      <c r="L1764" t="s">
        <v>21</v>
      </c>
      <c r="M1764" t="s">
        <v>22</v>
      </c>
      <c r="N1764" t="s">
        <v>45</v>
      </c>
      <c r="O1764">
        <f>Table2[[#This Row],[check_out_date]]-Table2[[#This Row],[check_in_date]]</f>
        <v>4</v>
      </c>
      <c r="P1764">
        <f>Table2[[#This Row],[num_adults]]+Table2[[#This Row],[num_children]]</f>
        <v>4</v>
      </c>
      <c r="Q1764" s="3">
        <f>IF(OR(Table2[[#This Row],[booking_status]]="confirmed",Table2[[#This Row],[booking_status]]="checked-out"),Table2[[#This Row],[room_rate_per_night]]*Table2[[#This Row],[Num_Nights]],0)</f>
        <v>617.36</v>
      </c>
      <c r="R1764" t="str" cm="1">
        <f t="array" ref="R1764">IFERROR(_xlfn.IFS(Table2[[#This Row],[booking_status]]="confirmed","Expected",Table2[[#This Row],[booking_status]]="checked-out","Actual"),"No Revenue")</f>
        <v>Expected</v>
      </c>
      <c r="S1764" s="4">
        <f>Table2[[#This Row],[Revenue_Amount]]/Table2[[#This Row],[Num_Nights]]</f>
        <v>154.34</v>
      </c>
    </row>
    <row r="1765" spans="1:19" x14ac:dyDescent="0.3">
      <c r="A1765">
        <v>1764</v>
      </c>
      <c r="B1765" t="s">
        <v>14</v>
      </c>
      <c r="C1765" s="9">
        <v>45010</v>
      </c>
      <c r="D1765" s="9">
        <v>45016</v>
      </c>
      <c r="E1765" s="10">
        <v>44987</v>
      </c>
      <c r="F1765" t="s">
        <v>49</v>
      </c>
      <c r="G1765">
        <v>64.87</v>
      </c>
      <c r="H1765">
        <v>2</v>
      </c>
      <c r="I1765">
        <v>1</v>
      </c>
      <c r="J1765" t="s">
        <v>28</v>
      </c>
      <c r="K1765" t="s">
        <v>66</v>
      </c>
      <c r="L1765" t="s">
        <v>21</v>
      </c>
      <c r="M1765" t="s">
        <v>36</v>
      </c>
      <c r="N1765" t="s">
        <v>95</v>
      </c>
      <c r="O1765">
        <f>Table2[[#This Row],[check_out_date]]-Table2[[#This Row],[check_in_date]]</f>
        <v>6</v>
      </c>
      <c r="P1765">
        <f>Table2[[#This Row],[num_adults]]+Table2[[#This Row],[num_children]]</f>
        <v>3</v>
      </c>
      <c r="Q1765" s="3">
        <f>IF(OR(Table2[[#This Row],[booking_status]]="confirmed",Table2[[#This Row],[booking_status]]="checked-out"),Table2[[#This Row],[room_rate_per_night]]*Table2[[#This Row],[Num_Nights]],0)</f>
        <v>389.22</v>
      </c>
      <c r="R1765" t="str" cm="1">
        <f t="array" ref="R1765">IFERROR(_xlfn.IFS(Table2[[#This Row],[booking_status]]="confirmed","Expected",Table2[[#This Row],[booking_status]]="checked-out","Actual"),"No Revenue")</f>
        <v>Expected</v>
      </c>
      <c r="S1765" s="4">
        <f>Table2[[#This Row],[Revenue_Amount]]/Table2[[#This Row],[Num_Nights]]</f>
        <v>64.87</v>
      </c>
    </row>
    <row r="1766" spans="1:19" x14ac:dyDescent="0.3">
      <c r="A1766">
        <v>1765</v>
      </c>
      <c r="B1766" t="s">
        <v>14</v>
      </c>
      <c r="C1766" s="9">
        <v>45085</v>
      </c>
      <c r="D1766" s="9">
        <v>45090</v>
      </c>
      <c r="E1766" s="10">
        <v>45084</v>
      </c>
      <c r="F1766" t="s">
        <v>54</v>
      </c>
      <c r="G1766">
        <v>251.76</v>
      </c>
      <c r="H1766">
        <v>4</v>
      </c>
      <c r="I1766">
        <v>2</v>
      </c>
      <c r="J1766" t="s">
        <v>28</v>
      </c>
      <c r="K1766" t="s">
        <v>20</v>
      </c>
      <c r="L1766" t="s">
        <v>60</v>
      </c>
      <c r="M1766" t="s">
        <v>36</v>
      </c>
      <c r="N1766" t="s">
        <v>41</v>
      </c>
      <c r="O1766">
        <f>Table2[[#This Row],[check_out_date]]-Table2[[#This Row],[check_in_date]]</f>
        <v>5</v>
      </c>
      <c r="P1766">
        <f>Table2[[#This Row],[num_adults]]+Table2[[#This Row],[num_children]]</f>
        <v>6</v>
      </c>
      <c r="Q1766" s="3">
        <f>IF(OR(Table2[[#This Row],[booking_status]]="confirmed",Table2[[#This Row],[booking_status]]="checked-out"),Table2[[#This Row],[room_rate_per_night]]*Table2[[#This Row],[Num_Nights]],0)</f>
        <v>0</v>
      </c>
      <c r="R1766" t="str" cm="1">
        <f t="array" ref="R1766">IFERROR(_xlfn.IFS(Table2[[#This Row],[booking_status]]="confirmed","Expected",Table2[[#This Row],[booking_status]]="checked-out","Actual"),"No Revenue")</f>
        <v>No Revenue</v>
      </c>
      <c r="S1766" s="4">
        <f>Table2[[#This Row],[Revenue_Amount]]/Table2[[#This Row],[Num_Nights]]</f>
        <v>0</v>
      </c>
    </row>
    <row r="1767" spans="1:19" hidden="1" x14ac:dyDescent="0.3">
      <c r="A1767">
        <v>1766</v>
      </c>
      <c r="B1767" t="s">
        <v>50</v>
      </c>
      <c r="C1767" s="9">
        <v>45258</v>
      </c>
      <c r="D1767" s="9">
        <v>45263</v>
      </c>
      <c r="E1767" s="10">
        <v>45246</v>
      </c>
      <c r="F1767" t="s">
        <v>27</v>
      </c>
      <c r="G1767">
        <v>237.62</v>
      </c>
      <c r="H1767">
        <v>4</v>
      </c>
      <c r="I1767">
        <v>0</v>
      </c>
      <c r="J1767" t="s">
        <v>35</v>
      </c>
      <c r="K1767" t="s">
        <v>44</v>
      </c>
      <c r="L1767" t="s">
        <v>21</v>
      </c>
      <c r="M1767" t="s">
        <v>36</v>
      </c>
      <c r="N1767" t="s">
        <v>23</v>
      </c>
      <c r="O1767">
        <f>Table2[[#This Row],[check_out_date]]-Table2[[#This Row],[check_in_date]]</f>
        <v>5</v>
      </c>
      <c r="P1767">
        <f>Table2[[#This Row],[num_adults]]+Table2[[#This Row],[num_children]]</f>
        <v>4</v>
      </c>
      <c r="Q1767" s="3">
        <f>IF(OR(Table2[[#This Row],[booking_status]]="confirmed",Table2[[#This Row],[booking_status]]="checked-out"),Table2[[#This Row],[room_rate_per_night]]*Table2[[#This Row],[Num_Nights]],0)</f>
        <v>1188.0999999999999</v>
      </c>
      <c r="R1767" t="str" cm="1">
        <f t="array" ref="R1767">IFERROR(_xlfn.IFS(Table2[[#This Row],[booking_status]]="confirmed","Expected",Table2[[#This Row],[booking_status]]="checked-out","Actual"),"No Revenue")</f>
        <v>Expected</v>
      </c>
      <c r="S1767" s="4">
        <f>Table2[[#This Row],[Revenue_Amount]]/Table2[[#This Row],[Num_Nights]]</f>
        <v>237.61999999999998</v>
      </c>
    </row>
    <row r="1768" spans="1:19" x14ac:dyDescent="0.3">
      <c r="A1768">
        <v>1767</v>
      </c>
      <c r="B1768" t="s">
        <v>37</v>
      </c>
      <c r="C1768" s="9">
        <v>45094</v>
      </c>
      <c r="D1768" s="9">
        <v>45097</v>
      </c>
      <c r="E1768" s="10">
        <v>45028</v>
      </c>
      <c r="F1768" t="s">
        <v>49</v>
      </c>
      <c r="G1768">
        <v>142.05000000000001</v>
      </c>
      <c r="H1768">
        <v>1</v>
      </c>
      <c r="I1768">
        <v>0</v>
      </c>
      <c r="J1768" t="s">
        <v>28</v>
      </c>
      <c r="K1768" t="s">
        <v>66</v>
      </c>
      <c r="L1768" t="s">
        <v>21</v>
      </c>
      <c r="M1768" t="s">
        <v>36</v>
      </c>
      <c r="N1768" t="s">
        <v>41</v>
      </c>
      <c r="O1768">
        <f>Table2[[#This Row],[check_out_date]]-Table2[[#This Row],[check_in_date]]</f>
        <v>3</v>
      </c>
      <c r="P1768">
        <f>Table2[[#This Row],[num_adults]]+Table2[[#This Row],[num_children]]</f>
        <v>1</v>
      </c>
      <c r="Q1768" s="3">
        <f>IF(OR(Table2[[#This Row],[booking_status]]="confirmed",Table2[[#This Row],[booking_status]]="checked-out"),Table2[[#This Row],[room_rate_per_night]]*Table2[[#This Row],[Num_Nights]],0)</f>
        <v>426.15000000000003</v>
      </c>
      <c r="R1768" t="str" cm="1">
        <f t="array" ref="R1768">IFERROR(_xlfn.IFS(Table2[[#This Row],[booking_status]]="confirmed","Expected",Table2[[#This Row],[booking_status]]="checked-out","Actual"),"No Revenue")</f>
        <v>Expected</v>
      </c>
      <c r="S1768" s="4">
        <f>Table2[[#This Row],[Revenue_Amount]]/Table2[[#This Row],[Num_Nights]]</f>
        <v>142.05000000000001</v>
      </c>
    </row>
    <row r="1769" spans="1:19" hidden="1" x14ac:dyDescent="0.3">
      <c r="A1769">
        <v>1768</v>
      </c>
      <c r="B1769" t="s">
        <v>50</v>
      </c>
      <c r="C1769" s="9">
        <v>45007</v>
      </c>
      <c r="D1769" s="9">
        <v>45011</v>
      </c>
      <c r="E1769" s="10">
        <v>44934</v>
      </c>
      <c r="F1769" t="s">
        <v>18</v>
      </c>
      <c r="G1769">
        <v>311.89999999999998</v>
      </c>
      <c r="H1769">
        <v>2</v>
      </c>
      <c r="I1769">
        <v>0</v>
      </c>
      <c r="J1769" t="s">
        <v>35</v>
      </c>
      <c r="K1769" t="s">
        <v>29</v>
      </c>
      <c r="L1769" t="s">
        <v>56</v>
      </c>
      <c r="M1769" t="s">
        <v>36</v>
      </c>
      <c r="N1769" t="s">
        <v>23</v>
      </c>
      <c r="O1769">
        <f>Table2[[#This Row],[check_out_date]]-Table2[[#This Row],[check_in_date]]</f>
        <v>4</v>
      </c>
      <c r="P1769">
        <f>Table2[[#This Row],[num_adults]]+Table2[[#This Row],[num_children]]</f>
        <v>2</v>
      </c>
      <c r="Q1769" s="3">
        <f>IF(OR(Table2[[#This Row],[booking_status]]="confirmed",Table2[[#This Row],[booking_status]]="checked-out"),Table2[[#This Row],[room_rate_per_night]]*Table2[[#This Row],[Num_Nights]],0)</f>
        <v>1247.5999999999999</v>
      </c>
      <c r="R1769" t="str" cm="1">
        <f t="array" ref="R1769">IFERROR(_xlfn.IFS(Table2[[#This Row],[booking_status]]="confirmed","Expected",Table2[[#This Row],[booking_status]]="checked-out","Actual"),"No Revenue")</f>
        <v>Actual</v>
      </c>
      <c r="S1769" s="4">
        <f>Table2[[#This Row],[Revenue_Amount]]/Table2[[#This Row],[Num_Nights]]</f>
        <v>311.89999999999998</v>
      </c>
    </row>
    <row r="1770" spans="1:19" x14ac:dyDescent="0.3">
      <c r="A1770">
        <v>1769</v>
      </c>
      <c r="B1770" t="s">
        <v>31</v>
      </c>
      <c r="C1770" s="9">
        <v>45090</v>
      </c>
      <c r="D1770" s="9">
        <v>45096</v>
      </c>
      <c r="E1770" s="10">
        <v>45068</v>
      </c>
      <c r="F1770" t="s">
        <v>18</v>
      </c>
      <c r="G1770">
        <v>182.11</v>
      </c>
      <c r="H1770">
        <v>2</v>
      </c>
      <c r="I1770">
        <v>0</v>
      </c>
      <c r="J1770" t="s">
        <v>55</v>
      </c>
      <c r="K1770" t="s">
        <v>29</v>
      </c>
      <c r="L1770" t="s">
        <v>21</v>
      </c>
      <c r="M1770" t="s">
        <v>22</v>
      </c>
      <c r="N1770" t="s">
        <v>41</v>
      </c>
      <c r="O1770">
        <f>Table2[[#This Row],[check_out_date]]-Table2[[#This Row],[check_in_date]]</f>
        <v>6</v>
      </c>
      <c r="P1770">
        <f>Table2[[#This Row],[num_adults]]+Table2[[#This Row],[num_children]]</f>
        <v>2</v>
      </c>
      <c r="Q1770" s="3">
        <f>IF(OR(Table2[[#This Row],[booking_status]]="confirmed",Table2[[#This Row],[booking_status]]="checked-out"),Table2[[#This Row],[room_rate_per_night]]*Table2[[#This Row],[Num_Nights]],0)</f>
        <v>1092.6600000000001</v>
      </c>
      <c r="R1770" t="str" cm="1">
        <f t="array" ref="R1770">IFERROR(_xlfn.IFS(Table2[[#This Row],[booking_status]]="confirmed","Expected",Table2[[#This Row],[booking_status]]="checked-out","Actual"),"No Revenue")</f>
        <v>Expected</v>
      </c>
      <c r="S1770" s="4">
        <f>Table2[[#This Row],[Revenue_Amount]]/Table2[[#This Row],[Num_Nights]]</f>
        <v>182.11</v>
      </c>
    </row>
    <row r="1771" spans="1:19" x14ac:dyDescent="0.3">
      <c r="A1771">
        <v>1770</v>
      </c>
      <c r="B1771" t="s">
        <v>14</v>
      </c>
      <c r="C1771" s="9">
        <v>45017</v>
      </c>
      <c r="D1771" s="9">
        <v>45021</v>
      </c>
      <c r="E1771" s="10">
        <v>44980</v>
      </c>
      <c r="F1771" t="s">
        <v>54</v>
      </c>
      <c r="G1771">
        <v>443.11</v>
      </c>
      <c r="H1771">
        <v>4</v>
      </c>
      <c r="I1771">
        <v>3</v>
      </c>
      <c r="J1771" t="s">
        <v>19</v>
      </c>
      <c r="K1771" t="s">
        <v>66</v>
      </c>
      <c r="L1771" t="s">
        <v>21</v>
      </c>
      <c r="M1771" t="s">
        <v>36</v>
      </c>
      <c r="N1771" t="s">
        <v>41</v>
      </c>
      <c r="O1771">
        <f>Table2[[#This Row],[check_out_date]]-Table2[[#This Row],[check_in_date]]</f>
        <v>4</v>
      </c>
      <c r="P1771">
        <f>Table2[[#This Row],[num_adults]]+Table2[[#This Row],[num_children]]</f>
        <v>7</v>
      </c>
      <c r="Q1771" s="3">
        <f>IF(OR(Table2[[#This Row],[booking_status]]="confirmed",Table2[[#This Row],[booking_status]]="checked-out"),Table2[[#This Row],[room_rate_per_night]]*Table2[[#This Row],[Num_Nights]],0)</f>
        <v>1772.44</v>
      </c>
      <c r="R1771" t="str" cm="1">
        <f t="array" ref="R1771">IFERROR(_xlfn.IFS(Table2[[#This Row],[booking_status]]="confirmed","Expected",Table2[[#This Row],[booking_status]]="checked-out","Actual"),"No Revenue")</f>
        <v>Expected</v>
      </c>
      <c r="S1771" s="4">
        <f>Table2[[#This Row],[Revenue_Amount]]/Table2[[#This Row],[Num_Nights]]</f>
        <v>443.11</v>
      </c>
    </row>
    <row r="1772" spans="1:19" x14ac:dyDescent="0.3">
      <c r="A1772">
        <v>1771</v>
      </c>
      <c r="B1772" t="s">
        <v>31</v>
      </c>
      <c r="C1772" s="9">
        <v>45174</v>
      </c>
      <c r="D1772" s="9">
        <v>45180</v>
      </c>
      <c r="E1772" s="10">
        <v>45119</v>
      </c>
      <c r="F1772" t="s">
        <v>49</v>
      </c>
      <c r="G1772">
        <v>93.3</v>
      </c>
      <c r="H1772">
        <v>1</v>
      </c>
      <c r="I1772">
        <v>0</v>
      </c>
      <c r="J1772" t="s">
        <v>94</v>
      </c>
      <c r="K1772" t="s">
        <v>29</v>
      </c>
      <c r="L1772" t="s">
        <v>60</v>
      </c>
      <c r="M1772" t="s">
        <v>36</v>
      </c>
      <c r="N1772" t="s">
        <v>45</v>
      </c>
      <c r="O1772">
        <f>Table2[[#This Row],[check_out_date]]-Table2[[#This Row],[check_in_date]]</f>
        <v>6</v>
      </c>
      <c r="P1772">
        <f>Table2[[#This Row],[num_adults]]+Table2[[#This Row],[num_children]]</f>
        <v>1</v>
      </c>
      <c r="Q1772" s="3">
        <f>IF(OR(Table2[[#This Row],[booking_status]]="confirmed",Table2[[#This Row],[booking_status]]="checked-out"),Table2[[#This Row],[room_rate_per_night]]*Table2[[#This Row],[Num_Nights]],0)</f>
        <v>0</v>
      </c>
      <c r="R1772" t="str" cm="1">
        <f t="array" ref="R1772">IFERROR(_xlfn.IFS(Table2[[#This Row],[booking_status]]="confirmed","Expected",Table2[[#This Row],[booking_status]]="checked-out","Actual"),"No Revenue")</f>
        <v>No Revenue</v>
      </c>
      <c r="S1772" s="4">
        <f>Table2[[#This Row],[Revenue_Amount]]/Table2[[#This Row],[Num_Nights]]</f>
        <v>0</v>
      </c>
    </row>
    <row r="1773" spans="1:19" hidden="1" x14ac:dyDescent="0.3">
      <c r="A1773">
        <v>1772</v>
      </c>
      <c r="B1773" t="s">
        <v>31</v>
      </c>
      <c r="C1773" s="9">
        <v>45072</v>
      </c>
      <c r="D1773" s="9">
        <v>45074</v>
      </c>
      <c r="E1773" s="10">
        <v>45033</v>
      </c>
      <c r="F1773" t="s">
        <v>49</v>
      </c>
      <c r="G1773">
        <v>98.23</v>
      </c>
      <c r="H1773">
        <v>1</v>
      </c>
      <c r="I1773">
        <v>0</v>
      </c>
      <c r="J1773" t="s">
        <v>35</v>
      </c>
      <c r="K1773" t="s">
        <v>99</v>
      </c>
      <c r="L1773" t="s">
        <v>21</v>
      </c>
      <c r="M1773" t="s">
        <v>22</v>
      </c>
      <c r="N1773" t="s">
        <v>41</v>
      </c>
      <c r="O1773">
        <f>Table2[[#This Row],[check_out_date]]-Table2[[#This Row],[check_in_date]]</f>
        <v>2</v>
      </c>
      <c r="P1773">
        <f>Table2[[#This Row],[num_adults]]+Table2[[#This Row],[num_children]]</f>
        <v>1</v>
      </c>
      <c r="Q1773" s="3">
        <f>IF(OR(Table2[[#This Row],[booking_status]]="confirmed",Table2[[#This Row],[booking_status]]="checked-out"),Table2[[#This Row],[room_rate_per_night]]*Table2[[#This Row],[Num_Nights]],0)</f>
        <v>196.46</v>
      </c>
      <c r="R1773" t="str" cm="1">
        <f t="array" ref="R1773">IFERROR(_xlfn.IFS(Table2[[#This Row],[booking_status]]="confirmed","Expected",Table2[[#This Row],[booking_status]]="checked-out","Actual"),"No Revenue")</f>
        <v>Expected</v>
      </c>
      <c r="S1773" s="4">
        <f>Table2[[#This Row],[Revenue_Amount]]/Table2[[#This Row],[Num_Nights]]</f>
        <v>98.23</v>
      </c>
    </row>
    <row r="1774" spans="1:19" hidden="1" x14ac:dyDescent="0.3">
      <c r="A1774">
        <v>1773</v>
      </c>
      <c r="B1774" t="s">
        <v>31</v>
      </c>
      <c r="C1774" s="9">
        <v>45064</v>
      </c>
      <c r="D1774" s="9">
        <v>45067</v>
      </c>
      <c r="E1774" s="10">
        <v>45030</v>
      </c>
      <c r="F1774" t="s">
        <v>18</v>
      </c>
      <c r="G1774">
        <v>241.44</v>
      </c>
      <c r="H1774">
        <v>2</v>
      </c>
      <c r="I1774">
        <v>2</v>
      </c>
      <c r="J1774" t="s">
        <v>35</v>
      </c>
      <c r="K1774" t="s">
        <v>99</v>
      </c>
      <c r="L1774" t="s">
        <v>21</v>
      </c>
      <c r="M1774" t="s">
        <v>36</v>
      </c>
      <c r="N1774" t="s">
        <v>41</v>
      </c>
      <c r="O1774">
        <f>Table2[[#This Row],[check_out_date]]-Table2[[#This Row],[check_in_date]]</f>
        <v>3</v>
      </c>
      <c r="P1774">
        <f>Table2[[#This Row],[num_adults]]+Table2[[#This Row],[num_children]]</f>
        <v>4</v>
      </c>
      <c r="Q1774" s="3">
        <f>IF(OR(Table2[[#This Row],[booking_status]]="confirmed",Table2[[#This Row],[booking_status]]="checked-out"),Table2[[#This Row],[room_rate_per_night]]*Table2[[#This Row],[Num_Nights]],0)</f>
        <v>724.31999999999994</v>
      </c>
      <c r="R1774" t="str" cm="1">
        <f t="array" ref="R1774">IFERROR(_xlfn.IFS(Table2[[#This Row],[booking_status]]="confirmed","Expected",Table2[[#This Row],[booking_status]]="checked-out","Actual"),"No Revenue")</f>
        <v>Expected</v>
      </c>
      <c r="S1774" s="4">
        <f>Table2[[#This Row],[Revenue_Amount]]/Table2[[#This Row],[Num_Nights]]</f>
        <v>241.43999999999997</v>
      </c>
    </row>
    <row r="1775" spans="1:19" x14ac:dyDescent="0.3">
      <c r="A1775">
        <v>1774</v>
      </c>
      <c r="B1775" t="s">
        <v>37</v>
      </c>
      <c r="C1775" s="9">
        <v>45001</v>
      </c>
      <c r="D1775" s="9">
        <v>45007</v>
      </c>
      <c r="E1775" s="10">
        <v>44939</v>
      </c>
      <c r="F1775" t="s">
        <v>49</v>
      </c>
      <c r="G1775">
        <v>101.44</v>
      </c>
      <c r="H1775">
        <v>2</v>
      </c>
      <c r="I1775">
        <v>2</v>
      </c>
      <c r="J1775" t="s">
        <v>19</v>
      </c>
      <c r="K1775" t="s">
        <v>44</v>
      </c>
      <c r="L1775" t="s">
        <v>56</v>
      </c>
      <c r="M1775" t="s">
        <v>36</v>
      </c>
      <c r="N1775" t="s">
        <v>41</v>
      </c>
      <c r="O1775">
        <f>Table2[[#This Row],[check_out_date]]-Table2[[#This Row],[check_in_date]]</f>
        <v>6</v>
      </c>
      <c r="P1775">
        <f>Table2[[#This Row],[num_adults]]+Table2[[#This Row],[num_children]]</f>
        <v>4</v>
      </c>
      <c r="Q1775" s="3">
        <f>IF(OR(Table2[[#This Row],[booking_status]]="confirmed",Table2[[#This Row],[booking_status]]="checked-out"),Table2[[#This Row],[room_rate_per_night]]*Table2[[#This Row],[Num_Nights]],0)</f>
        <v>608.64</v>
      </c>
      <c r="R1775" t="str" cm="1">
        <f t="array" ref="R1775">IFERROR(_xlfn.IFS(Table2[[#This Row],[booking_status]]="confirmed","Expected",Table2[[#This Row],[booking_status]]="checked-out","Actual"),"No Revenue")</f>
        <v>Actual</v>
      </c>
      <c r="S1775" s="4">
        <f>Table2[[#This Row],[Revenue_Amount]]/Table2[[#This Row],[Num_Nights]]</f>
        <v>101.44</v>
      </c>
    </row>
    <row r="1776" spans="1:19" x14ac:dyDescent="0.3">
      <c r="A1776">
        <v>1775</v>
      </c>
      <c r="B1776" t="s">
        <v>14</v>
      </c>
      <c r="C1776" s="9">
        <v>45043</v>
      </c>
      <c r="D1776" s="9">
        <v>45046</v>
      </c>
      <c r="E1776" s="10">
        <v>45027</v>
      </c>
      <c r="F1776" t="s">
        <v>49</v>
      </c>
      <c r="G1776">
        <v>129.63999999999999</v>
      </c>
      <c r="H1776">
        <v>2</v>
      </c>
      <c r="I1776">
        <v>0</v>
      </c>
      <c r="J1776" t="s">
        <v>94</v>
      </c>
      <c r="K1776" t="s">
        <v>29</v>
      </c>
      <c r="L1776" t="s">
        <v>21</v>
      </c>
      <c r="M1776" t="s">
        <v>36</v>
      </c>
      <c r="N1776" t="s">
        <v>41</v>
      </c>
      <c r="O1776">
        <f>Table2[[#This Row],[check_out_date]]-Table2[[#This Row],[check_in_date]]</f>
        <v>3</v>
      </c>
      <c r="P1776">
        <f>Table2[[#This Row],[num_adults]]+Table2[[#This Row],[num_children]]</f>
        <v>2</v>
      </c>
      <c r="Q1776" s="3">
        <f>IF(OR(Table2[[#This Row],[booking_status]]="confirmed",Table2[[#This Row],[booking_status]]="checked-out"),Table2[[#This Row],[room_rate_per_night]]*Table2[[#This Row],[Num_Nights]],0)</f>
        <v>388.91999999999996</v>
      </c>
      <c r="R1776" t="str" cm="1">
        <f t="array" ref="R1776">IFERROR(_xlfn.IFS(Table2[[#This Row],[booking_status]]="confirmed","Expected",Table2[[#This Row],[booking_status]]="checked-out","Actual"),"No Revenue")</f>
        <v>Expected</v>
      </c>
      <c r="S1776" s="4">
        <f>Table2[[#This Row],[Revenue_Amount]]/Table2[[#This Row],[Num_Nights]]</f>
        <v>129.63999999999999</v>
      </c>
    </row>
    <row r="1777" spans="1:19" hidden="1" x14ac:dyDescent="0.3">
      <c r="A1777">
        <v>1776</v>
      </c>
      <c r="B1777" t="s">
        <v>14</v>
      </c>
      <c r="C1777" s="9">
        <v>45057</v>
      </c>
      <c r="D1777" s="9">
        <v>45067</v>
      </c>
      <c r="E1777" s="10">
        <v>45040</v>
      </c>
      <c r="F1777" t="s">
        <v>54</v>
      </c>
      <c r="G1777">
        <v>364.55</v>
      </c>
      <c r="H1777">
        <v>1</v>
      </c>
      <c r="I1777">
        <v>0</v>
      </c>
      <c r="J1777" t="s">
        <v>35</v>
      </c>
      <c r="K1777" t="s">
        <v>99</v>
      </c>
      <c r="L1777" t="s">
        <v>21</v>
      </c>
      <c r="M1777" t="s">
        <v>36</v>
      </c>
      <c r="N1777" t="s">
        <v>41</v>
      </c>
      <c r="O1777">
        <f>Table2[[#This Row],[check_out_date]]-Table2[[#This Row],[check_in_date]]</f>
        <v>10</v>
      </c>
      <c r="P1777">
        <f>Table2[[#This Row],[num_adults]]+Table2[[#This Row],[num_children]]</f>
        <v>1</v>
      </c>
      <c r="Q1777" s="3">
        <f>IF(OR(Table2[[#This Row],[booking_status]]="confirmed",Table2[[#This Row],[booking_status]]="checked-out"),Table2[[#This Row],[room_rate_per_night]]*Table2[[#This Row],[Num_Nights]],0)</f>
        <v>3645.5</v>
      </c>
      <c r="R1777" t="str" cm="1">
        <f t="array" ref="R1777">IFERROR(_xlfn.IFS(Table2[[#This Row],[booking_status]]="confirmed","Expected",Table2[[#This Row],[booking_status]]="checked-out","Actual"),"No Revenue")</f>
        <v>Expected</v>
      </c>
      <c r="S1777" s="4">
        <f>Table2[[#This Row],[Revenue_Amount]]/Table2[[#This Row],[Num_Nights]]</f>
        <v>364.55</v>
      </c>
    </row>
    <row r="1778" spans="1:19" x14ac:dyDescent="0.3">
      <c r="A1778">
        <v>1777</v>
      </c>
      <c r="B1778" t="s">
        <v>37</v>
      </c>
      <c r="C1778" s="9">
        <v>45040</v>
      </c>
      <c r="D1778" s="9">
        <v>45041</v>
      </c>
      <c r="E1778" s="10">
        <v>45017</v>
      </c>
      <c r="F1778" t="s">
        <v>27</v>
      </c>
      <c r="G1778">
        <v>172.91</v>
      </c>
      <c r="H1778">
        <v>1</v>
      </c>
      <c r="I1778">
        <v>0</v>
      </c>
      <c r="J1778" t="s">
        <v>28</v>
      </c>
      <c r="K1778" t="s">
        <v>20</v>
      </c>
      <c r="L1778" t="s">
        <v>21</v>
      </c>
      <c r="M1778" t="s">
        <v>36</v>
      </c>
      <c r="N1778" t="s">
        <v>23</v>
      </c>
      <c r="O1778">
        <f>Table2[[#This Row],[check_out_date]]-Table2[[#This Row],[check_in_date]]</f>
        <v>1</v>
      </c>
      <c r="P1778">
        <f>Table2[[#This Row],[num_adults]]+Table2[[#This Row],[num_children]]</f>
        <v>1</v>
      </c>
      <c r="Q1778" s="3">
        <f>IF(OR(Table2[[#This Row],[booking_status]]="confirmed",Table2[[#This Row],[booking_status]]="checked-out"),Table2[[#This Row],[room_rate_per_night]]*Table2[[#This Row],[Num_Nights]],0)</f>
        <v>172.91</v>
      </c>
      <c r="R1778" t="str" cm="1">
        <f t="array" ref="R1778">IFERROR(_xlfn.IFS(Table2[[#This Row],[booking_status]]="confirmed","Expected",Table2[[#This Row],[booking_status]]="checked-out","Actual"),"No Revenue")</f>
        <v>Expected</v>
      </c>
      <c r="S1778" s="4">
        <f>Table2[[#This Row],[Revenue_Amount]]/Table2[[#This Row],[Num_Nights]]</f>
        <v>172.91</v>
      </c>
    </row>
    <row r="1779" spans="1:19" x14ac:dyDescent="0.3">
      <c r="A1779">
        <v>1778</v>
      </c>
      <c r="B1779" t="s">
        <v>31</v>
      </c>
      <c r="C1779" s="9">
        <v>45253</v>
      </c>
      <c r="D1779" s="9">
        <v>45265</v>
      </c>
      <c r="E1779" s="10">
        <v>45208</v>
      </c>
      <c r="F1779" t="s">
        <v>54</v>
      </c>
      <c r="G1779">
        <v>399.92</v>
      </c>
      <c r="H1779">
        <v>4</v>
      </c>
      <c r="I1779">
        <v>0</v>
      </c>
      <c r="J1779" t="s">
        <v>94</v>
      </c>
      <c r="K1779" t="s">
        <v>99</v>
      </c>
      <c r="L1779" t="s">
        <v>56</v>
      </c>
      <c r="M1779" t="s">
        <v>22</v>
      </c>
      <c r="N1779" t="s">
        <v>41</v>
      </c>
      <c r="O1779">
        <f>Table2[[#This Row],[check_out_date]]-Table2[[#This Row],[check_in_date]]</f>
        <v>12</v>
      </c>
      <c r="P1779">
        <f>Table2[[#This Row],[num_adults]]+Table2[[#This Row],[num_children]]</f>
        <v>4</v>
      </c>
      <c r="Q1779" s="3">
        <f>IF(OR(Table2[[#This Row],[booking_status]]="confirmed",Table2[[#This Row],[booking_status]]="checked-out"),Table2[[#This Row],[room_rate_per_night]]*Table2[[#This Row],[Num_Nights]],0)</f>
        <v>4799.04</v>
      </c>
      <c r="R1779" t="str" cm="1">
        <f t="array" ref="R1779">IFERROR(_xlfn.IFS(Table2[[#This Row],[booking_status]]="confirmed","Expected",Table2[[#This Row],[booking_status]]="checked-out","Actual"),"No Revenue")</f>
        <v>Actual</v>
      </c>
      <c r="S1779" s="4">
        <f>Table2[[#This Row],[Revenue_Amount]]/Table2[[#This Row],[Num_Nights]]</f>
        <v>399.92</v>
      </c>
    </row>
    <row r="1780" spans="1:19" hidden="1" x14ac:dyDescent="0.3">
      <c r="A1780">
        <v>1779</v>
      </c>
      <c r="B1780" t="s">
        <v>14</v>
      </c>
      <c r="C1780" s="9">
        <v>45188</v>
      </c>
      <c r="D1780" s="9">
        <v>45196</v>
      </c>
      <c r="E1780" s="10">
        <v>45182</v>
      </c>
      <c r="F1780" t="s">
        <v>49</v>
      </c>
      <c r="G1780">
        <v>91.04</v>
      </c>
      <c r="H1780">
        <v>1</v>
      </c>
      <c r="I1780">
        <v>0</v>
      </c>
      <c r="J1780" t="s">
        <v>35</v>
      </c>
      <c r="K1780" t="s">
        <v>44</v>
      </c>
      <c r="L1780" t="s">
        <v>70</v>
      </c>
      <c r="M1780" t="s">
        <v>22</v>
      </c>
      <c r="N1780" t="s">
        <v>23</v>
      </c>
      <c r="O1780">
        <f>Table2[[#This Row],[check_out_date]]-Table2[[#This Row],[check_in_date]]</f>
        <v>8</v>
      </c>
      <c r="P1780">
        <f>Table2[[#This Row],[num_adults]]+Table2[[#This Row],[num_children]]</f>
        <v>1</v>
      </c>
      <c r="Q1780" s="3">
        <f>IF(OR(Table2[[#This Row],[booking_status]]="confirmed",Table2[[#This Row],[booking_status]]="checked-out"),Table2[[#This Row],[room_rate_per_night]]*Table2[[#This Row],[Num_Nights]],0)</f>
        <v>0</v>
      </c>
      <c r="R1780" t="str" cm="1">
        <f t="array" ref="R1780">IFERROR(_xlfn.IFS(Table2[[#This Row],[booking_status]]="confirmed","Expected",Table2[[#This Row],[booking_status]]="checked-out","Actual"),"No Revenue")</f>
        <v>No Revenue</v>
      </c>
      <c r="S1780" s="4">
        <f>Table2[[#This Row],[Revenue_Amount]]/Table2[[#This Row],[Num_Nights]]</f>
        <v>0</v>
      </c>
    </row>
    <row r="1781" spans="1:19" x14ac:dyDescent="0.3">
      <c r="A1781">
        <v>1780</v>
      </c>
      <c r="B1781" t="s">
        <v>31</v>
      </c>
      <c r="C1781" s="9">
        <v>45271</v>
      </c>
      <c r="D1781" s="9">
        <v>45274</v>
      </c>
      <c r="E1781" s="10">
        <v>45228</v>
      </c>
      <c r="F1781" t="s">
        <v>27</v>
      </c>
      <c r="G1781">
        <v>166.41</v>
      </c>
      <c r="H1781">
        <v>3</v>
      </c>
      <c r="I1781">
        <v>1</v>
      </c>
      <c r="J1781" t="s">
        <v>28</v>
      </c>
      <c r="K1781" t="s">
        <v>99</v>
      </c>
      <c r="L1781" t="s">
        <v>21</v>
      </c>
      <c r="M1781" t="s">
        <v>36</v>
      </c>
      <c r="N1781" t="s">
        <v>41</v>
      </c>
      <c r="O1781">
        <f>Table2[[#This Row],[check_out_date]]-Table2[[#This Row],[check_in_date]]</f>
        <v>3</v>
      </c>
      <c r="P1781">
        <f>Table2[[#This Row],[num_adults]]+Table2[[#This Row],[num_children]]</f>
        <v>4</v>
      </c>
      <c r="Q1781" s="3">
        <f>IF(OR(Table2[[#This Row],[booking_status]]="confirmed",Table2[[#This Row],[booking_status]]="checked-out"),Table2[[#This Row],[room_rate_per_night]]*Table2[[#This Row],[Num_Nights]],0)</f>
        <v>499.23</v>
      </c>
      <c r="R1781" t="str" cm="1">
        <f t="array" ref="R1781">IFERROR(_xlfn.IFS(Table2[[#This Row],[booking_status]]="confirmed","Expected",Table2[[#This Row],[booking_status]]="checked-out","Actual"),"No Revenue")</f>
        <v>Expected</v>
      </c>
      <c r="S1781" s="4">
        <f>Table2[[#This Row],[Revenue_Amount]]/Table2[[#This Row],[Num_Nights]]</f>
        <v>166.41</v>
      </c>
    </row>
    <row r="1782" spans="1:19" x14ac:dyDescent="0.3">
      <c r="A1782">
        <v>1781</v>
      </c>
      <c r="B1782" t="s">
        <v>50</v>
      </c>
      <c r="C1782" s="9">
        <v>45091</v>
      </c>
      <c r="D1782" s="9">
        <v>45099</v>
      </c>
      <c r="E1782" s="10">
        <v>45083</v>
      </c>
      <c r="F1782" t="s">
        <v>49</v>
      </c>
      <c r="G1782">
        <v>161.37</v>
      </c>
      <c r="H1782">
        <v>1</v>
      </c>
      <c r="I1782">
        <v>1</v>
      </c>
      <c r="J1782" t="s">
        <v>28</v>
      </c>
      <c r="K1782" t="s">
        <v>99</v>
      </c>
      <c r="L1782" t="s">
        <v>60</v>
      </c>
      <c r="M1782" t="s">
        <v>36</v>
      </c>
      <c r="N1782" t="s">
        <v>41</v>
      </c>
      <c r="O1782">
        <f>Table2[[#This Row],[check_out_date]]-Table2[[#This Row],[check_in_date]]</f>
        <v>8</v>
      </c>
      <c r="P1782">
        <f>Table2[[#This Row],[num_adults]]+Table2[[#This Row],[num_children]]</f>
        <v>2</v>
      </c>
      <c r="Q1782" s="3">
        <f>IF(OR(Table2[[#This Row],[booking_status]]="confirmed",Table2[[#This Row],[booking_status]]="checked-out"),Table2[[#This Row],[room_rate_per_night]]*Table2[[#This Row],[Num_Nights]],0)</f>
        <v>0</v>
      </c>
      <c r="R1782" t="str" cm="1">
        <f t="array" ref="R1782">IFERROR(_xlfn.IFS(Table2[[#This Row],[booking_status]]="confirmed","Expected",Table2[[#This Row],[booking_status]]="checked-out","Actual"),"No Revenue")</f>
        <v>No Revenue</v>
      </c>
      <c r="S1782" s="4">
        <f>Table2[[#This Row],[Revenue_Amount]]/Table2[[#This Row],[Num_Nights]]</f>
        <v>0</v>
      </c>
    </row>
    <row r="1783" spans="1:19" hidden="1" x14ac:dyDescent="0.3">
      <c r="A1783">
        <v>1782</v>
      </c>
      <c r="B1783" t="s">
        <v>50</v>
      </c>
      <c r="C1783" s="9">
        <v>45258</v>
      </c>
      <c r="D1783" s="9">
        <v>45262</v>
      </c>
      <c r="E1783" s="10">
        <v>45210</v>
      </c>
      <c r="F1783" t="s">
        <v>54</v>
      </c>
      <c r="G1783">
        <v>618.44000000000005</v>
      </c>
      <c r="H1783">
        <v>3</v>
      </c>
      <c r="I1783">
        <v>2</v>
      </c>
      <c r="J1783" t="s">
        <v>35</v>
      </c>
      <c r="K1783" t="s">
        <v>99</v>
      </c>
      <c r="L1783" t="s">
        <v>21</v>
      </c>
      <c r="M1783" t="s">
        <v>36</v>
      </c>
      <c r="N1783" t="s">
        <v>30</v>
      </c>
      <c r="O1783">
        <f>Table2[[#This Row],[check_out_date]]-Table2[[#This Row],[check_in_date]]</f>
        <v>4</v>
      </c>
      <c r="P1783">
        <f>Table2[[#This Row],[num_adults]]+Table2[[#This Row],[num_children]]</f>
        <v>5</v>
      </c>
      <c r="Q1783" s="3">
        <f>IF(OR(Table2[[#This Row],[booking_status]]="confirmed",Table2[[#This Row],[booking_status]]="checked-out"),Table2[[#This Row],[room_rate_per_night]]*Table2[[#This Row],[Num_Nights]],0)</f>
        <v>2473.7600000000002</v>
      </c>
      <c r="R1783" t="str" cm="1">
        <f t="array" ref="R1783">IFERROR(_xlfn.IFS(Table2[[#This Row],[booking_status]]="confirmed","Expected",Table2[[#This Row],[booking_status]]="checked-out","Actual"),"No Revenue")</f>
        <v>Expected</v>
      </c>
      <c r="S1783" s="4">
        <f>Table2[[#This Row],[Revenue_Amount]]/Table2[[#This Row],[Num_Nights]]</f>
        <v>618.44000000000005</v>
      </c>
    </row>
    <row r="1784" spans="1:19" x14ac:dyDescent="0.3">
      <c r="A1784">
        <v>1783</v>
      </c>
      <c r="B1784" t="s">
        <v>14</v>
      </c>
      <c r="C1784" s="9">
        <v>44938</v>
      </c>
      <c r="D1784" s="9">
        <v>44949</v>
      </c>
      <c r="E1784" s="10">
        <v>44896</v>
      </c>
      <c r="F1784" t="s">
        <v>49</v>
      </c>
      <c r="G1784">
        <v>102.9</v>
      </c>
      <c r="H1784">
        <v>2</v>
      </c>
      <c r="I1784">
        <v>0</v>
      </c>
      <c r="J1784" t="s">
        <v>19</v>
      </c>
      <c r="K1784" t="s">
        <v>44</v>
      </c>
      <c r="L1784" t="s">
        <v>21</v>
      </c>
      <c r="M1784" t="s">
        <v>22</v>
      </c>
      <c r="N1784" t="s">
        <v>23</v>
      </c>
      <c r="O1784">
        <f>Table2[[#This Row],[check_out_date]]-Table2[[#This Row],[check_in_date]]</f>
        <v>11</v>
      </c>
      <c r="P1784">
        <f>Table2[[#This Row],[num_adults]]+Table2[[#This Row],[num_children]]</f>
        <v>2</v>
      </c>
      <c r="Q1784" s="3">
        <f>IF(OR(Table2[[#This Row],[booking_status]]="confirmed",Table2[[#This Row],[booking_status]]="checked-out"),Table2[[#This Row],[room_rate_per_night]]*Table2[[#This Row],[Num_Nights]],0)</f>
        <v>1131.9000000000001</v>
      </c>
      <c r="R1784" t="str" cm="1">
        <f t="array" ref="R1784">IFERROR(_xlfn.IFS(Table2[[#This Row],[booking_status]]="confirmed","Expected",Table2[[#This Row],[booking_status]]="checked-out","Actual"),"No Revenue")</f>
        <v>Expected</v>
      </c>
      <c r="S1784" s="4">
        <f>Table2[[#This Row],[Revenue_Amount]]/Table2[[#This Row],[Num_Nights]]</f>
        <v>102.9</v>
      </c>
    </row>
    <row r="1785" spans="1:19" hidden="1" x14ac:dyDescent="0.3">
      <c r="A1785">
        <v>1784</v>
      </c>
      <c r="B1785" t="s">
        <v>14</v>
      </c>
      <c r="C1785" s="9">
        <v>45284</v>
      </c>
      <c r="D1785" s="9">
        <v>45291</v>
      </c>
      <c r="E1785" s="10">
        <v>45265</v>
      </c>
      <c r="F1785" t="s">
        <v>27</v>
      </c>
      <c r="G1785">
        <v>136.74</v>
      </c>
      <c r="H1785">
        <v>3</v>
      </c>
      <c r="I1785">
        <v>1</v>
      </c>
      <c r="J1785" t="s">
        <v>35</v>
      </c>
      <c r="K1785" t="s">
        <v>20</v>
      </c>
      <c r="L1785" t="s">
        <v>21</v>
      </c>
      <c r="M1785" t="s">
        <v>36</v>
      </c>
      <c r="N1785" t="s">
        <v>41</v>
      </c>
      <c r="O1785">
        <f>Table2[[#This Row],[check_out_date]]-Table2[[#This Row],[check_in_date]]</f>
        <v>7</v>
      </c>
      <c r="P1785">
        <f>Table2[[#This Row],[num_adults]]+Table2[[#This Row],[num_children]]</f>
        <v>4</v>
      </c>
      <c r="Q1785" s="3">
        <f>IF(OR(Table2[[#This Row],[booking_status]]="confirmed",Table2[[#This Row],[booking_status]]="checked-out"),Table2[[#This Row],[room_rate_per_night]]*Table2[[#This Row],[Num_Nights]],0)</f>
        <v>957.18000000000006</v>
      </c>
      <c r="R1785" t="str" cm="1">
        <f t="array" ref="R1785">IFERROR(_xlfn.IFS(Table2[[#This Row],[booking_status]]="confirmed","Expected",Table2[[#This Row],[booking_status]]="checked-out","Actual"),"No Revenue")</f>
        <v>Expected</v>
      </c>
      <c r="S1785" s="4">
        <f>Table2[[#This Row],[Revenue_Amount]]/Table2[[#This Row],[Num_Nights]]</f>
        <v>136.74</v>
      </c>
    </row>
    <row r="1786" spans="1:19" x14ac:dyDescent="0.3">
      <c r="A1786">
        <v>1785</v>
      </c>
      <c r="B1786" t="s">
        <v>14</v>
      </c>
      <c r="C1786" s="9">
        <v>45247</v>
      </c>
      <c r="D1786" s="9">
        <v>45251</v>
      </c>
      <c r="E1786" s="10">
        <v>45218</v>
      </c>
      <c r="F1786" t="s">
        <v>18</v>
      </c>
      <c r="G1786">
        <v>220.55</v>
      </c>
      <c r="H1786">
        <v>4</v>
      </c>
      <c r="I1786">
        <v>0</v>
      </c>
      <c r="J1786" t="s">
        <v>28</v>
      </c>
      <c r="K1786" t="s">
        <v>44</v>
      </c>
      <c r="L1786" t="s">
        <v>21</v>
      </c>
      <c r="M1786" t="s">
        <v>36</v>
      </c>
      <c r="N1786" t="s">
        <v>41</v>
      </c>
      <c r="O1786">
        <f>Table2[[#This Row],[check_out_date]]-Table2[[#This Row],[check_in_date]]</f>
        <v>4</v>
      </c>
      <c r="P1786">
        <f>Table2[[#This Row],[num_adults]]+Table2[[#This Row],[num_children]]</f>
        <v>4</v>
      </c>
      <c r="Q1786" s="3">
        <f>IF(OR(Table2[[#This Row],[booking_status]]="confirmed",Table2[[#This Row],[booking_status]]="checked-out"),Table2[[#This Row],[room_rate_per_night]]*Table2[[#This Row],[Num_Nights]],0)</f>
        <v>882.2</v>
      </c>
      <c r="R1786" t="str" cm="1">
        <f t="array" ref="R1786">IFERROR(_xlfn.IFS(Table2[[#This Row],[booking_status]]="confirmed","Expected",Table2[[#This Row],[booking_status]]="checked-out","Actual"),"No Revenue")</f>
        <v>Expected</v>
      </c>
      <c r="S1786" s="4">
        <f>Table2[[#This Row],[Revenue_Amount]]/Table2[[#This Row],[Num_Nights]]</f>
        <v>220.55</v>
      </c>
    </row>
    <row r="1787" spans="1:19" x14ac:dyDescent="0.3">
      <c r="A1787">
        <v>1786</v>
      </c>
      <c r="B1787" t="s">
        <v>14</v>
      </c>
      <c r="C1787" s="9">
        <v>44947</v>
      </c>
      <c r="D1787" s="9">
        <v>44955</v>
      </c>
      <c r="E1787" s="10">
        <v>44923</v>
      </c>
      <c r="F1787" t="s">
        <v>27</v>
      </c>
      <c r="G1787">
        <v>136.13999999999999</v>
      </c>
      <c r="H1787">
        <v>2</v>
      </c>
      <c r="I1787">
        <v>0</v>
      </c>
      <c r="J1787" t="s">
        <v>19</v>
      </c>
      <c r="K1787" t="s">
        <v>29</v>
      </c>
      <c r="L1787" t="s">
        <v>21</v>
      </c>
      <c r="M1787" t="s">
        <v>36</v>
      </c>
      <c r="N1787" t="s">
        <v>41</v>
      </c>
      <c r="O1787">
        <f>Table2[[#This Row],[check_out_date]]-Table2[[#This Row],[check_in_date]]</f>
        <v>8</v>
      </c>
      <c r="P1787">
        <f>Table2[[#This Row],[num_adults]]+Table2[[#This Row],[num_children]]</f>
        <v>2</v>
      </c>
      <c r="Q1787" s="3">
        <f>IF(OR(Table2[[#This Row],[booking_status]]="confirmed",Table2[[#This Row],[booking_status]]="checked-out"),Table2[[#This Row],[room_rate_per_night]]*Table2[[#This Row],[Num_Nights]],0)</f>
        <v>1089.1199999999999</v>
      </c>
      <c r="R1787" t="str" cm="1">
        <f t="array" ref="R1787">IFERROR(_xlfn.IFS(Table2[[#This Row],[booking_status]]="confirmed","Expected",Table2[[#This Row],[booking_status]]="checked-out","Actual"),"No Revenue")</f>
        <v>Expected</v>
      </c>
      <c r="S1787" s="4">
        <f>Table2[[#This Row],[Revenue_Amount]]/Table2[[#This Row],[Num_Nights]]</f>
        <v>136.13999999999999</v>
      </c>
    </row>
    <row r="1788" spans="1:19" x14ac:dyDescent="0.3">
      <c r="A1788">
        <v>1787</v>
      </c>
      <c r="B1788" t="s">
        <v>50</v>
      </c>
      <c r="C1788" s="9">
        <v>45176</v>
      </c>
      <c r="D1788" s="9">
        <v>45180</v>
      </c>
      <c r="E1788" s="10">
        <v>45150</v>
      </c>
      <c r="F1788" t="s">
        <v>54</v>
      </c>
      <c r="G1788">
        <v>422.13</v>
      </c>
      <c r="H1788">
        <v>1</v>
      </c>
      <c r="I1788">
        <v>2</v>
      </c>
      <c r="J1788" t="s">
        <v>55</v>
      </c>
      <c r="K1788" t="s">
        <v>44</v>
      </c>
      <c r="L1788" t="s">
        <v>70</v>
      </c>
      <c r="M1788" t="s">
        <v>22</v>
      </c>
      <c r="N1788" t="s">
        <v>41</v>
      </c>
      <c r="O1788">
        <f>Table2[[#This Row],[check_out_date]]-Table2[[#This Row],[check_in_date]]</f>
        <v>4</v>
      </c>
      <c r="P1788">
        <f>Table2[[#This Row],[num_adults]]+Table2[[#This Row],[num_children]]</f>
        <v>3</v>
      </c>
      <c r="Q1788" s="3">
        <f>IF(OR(Table2[[#This Row],[booking_status]]="confirmed",Table2[[#This Row],[booking_status]]="checked-out"),Table2[[#This Row],[room_rate_per_night]]*Table2[[#This Row],[Num_Nights]],0)</f>
        <v>0</v>
      </c>
      <c r="R1788" t="str" cm="1">
        <f t="array" ref="R1788">IFERROR(_xlfn.IFS(Table2[[#This Row],[booking_status]]="confirmed","Expected",Table2[[#This Row],[booking_status]]="checked-out","Actual"),"No Revenue")</f>
        <v>No Revenue</v>
      </c>
      <c r="S1788" s="4">
        <f>Table2[[#This Row],[Revenue_Amount]]/Table2[[#This Row],[Num_Nights]]</f>
        <v>0</v>
      </c>
    </row>
    <row r="1789" spans="1:19" x14ac:dyDescent="0.3">
      <c r="A1789">
        <v>1788</v>
      </c>
      <c r="B1789" t="s">
        <v>14</v>
      </c>
      <c r="C1789" s="9">
        <v>45133</v>
      </c>
      <c r="D1789" s="9">
        <v>45138</v>
      </c>
      <c r="E1789" s="10">
        <v>45114</v>
      </c>
      <c r="F1789" t="s">
        <v>49</v>
      </c>
      <c r="G1789">
        <v>103.57</v>
      </c>
      <c r="H1789">
        <v>2</v>
      </c>
      <c r="I1789">
        <v>0</v>
      </c>
      <c r="J1789" t="s">
        <v>28</v>
      </c>
      <c r="K1789" t="s">
        <v>44</v>
      </c>
      <c r="L1789" t="s">
        <v>56</v>
      </c>
      <c r="M1789" t="s">
        <v>36</v>
      </c>
      <c r="N1789" t="s">
        <v>41</v>
      </c>
      <c r="O1789">
        <f>Table2[[#This Row],[check_out_date]]-Table2[[#This Row],[check_in_date]]</f>
        <v>5</v>
      </c>
      <c r="P1789">
        <f>Table2[[#This Row],[num_adults]]+Table2[[#This Row],[num_children]]</f>
        <v>2</v>
      </c>
      <c r="Q1789" s="3">
        <f>IF(OR(Table2[[#This Row],[booking_status]]="confirmed",Table2[[#This Row],[booking_status]]="checked-out"),Table2[[#This Row],[room_rate_per_night]]*Table2[[#This Row],[Num_Nights]],0)</f>
        <v>517.84999999999991</v>
      </c>
      <c r="R1789" t="str" cm="1">
        <f t="array" ref="R1789">IFERROR(_xlfn.IFS(Table2[[#This Row],[booking_status]]="confirmed","Expected",Table2[[#This Row],[booking_status]]="checked-out","Actual"),"No Revenue")</f>
        <v>Actual</v>
      </c>
      <c r="S1789" s="4">
        <f>Table2[[#This Row],[Revenue_Amount]]/Table2[[#This Row],[Num_Nights]]</f>
        <v>103.56999999999998</v>
      </c>
    </row>
    <row r="1790" spans="1:19" x14ac:dyDescent="0.3">
      <c r="A1790">
        <v>1789</v>
      </c>
      <c r="B1790" t="s">
        <v>37</v>
      </c>
      <c r="C1790" s="9">
        <v>45260</v>
      </c>
      <c r="D1790" s="9">
        <v>45271</v>
      </c>
      <c r="E1790" s="10">
        <v>45227</v>
      </c>
      <c r="F1790" t="s">
        <v>49</v>
      </c>
      <c r="G1790">
        <v>143.4</v>
      </c>
      <c r="H1790">
        <v>4</v>
      </c>
      <c r="I1790">
        <v>2</v>
      </c>
      <c r="J1790" t="s">
        <v>28</v>
      </c>
      <c r="K1790" t="s">
        <v>29</v>
      </c>
      <c r="L1790" t="s">
        <v>21</v>
      </c>
      <c r="M1790" t="s">
        <v>36</v>
      </c>
      <c r="N1790" t="s">
        <v>41</v>
      </c>
      <c r="O1790">
        <f>Table2[[#This Row],[check_out_date]]-Table2[[#This Row],[check_in_date]]</f>
        <v>11</v>
      </c>
      <c r="P1790">
        <f>Table2[[#This Row],[num_adults]]+Table2[[#This Row],[num_children]]</f>
        <v>6</v>
      </c>
      <c r="Q1790" s="3">
        <f>IF(OR(Table2[[#This Row],[booking_status]]="confirmed",Table2[[#This Row],[booking_status]]="checked-out"),Table2[[#This Row],[room_rate_per_night]]*Table2[[#This Row],[Num_Nights]],0)</f>
        <v>1577.4</v>
      </c>
      <c r="R1790" t="str" cm="1">
        <f t="array" ref="R1790">IFERROR(_xlfn.IFS(Table2[[#This Row],[booking_status]]="confirmed","Expected",Table2[[#This Row],[booking_status]]="checked-out","Actual"),"No Revenue")</f>
        <v>Expected</v>
      </c>
      <c r="S1790" s="4">
        <f>Table2[[#This Row],[Revenue_Amount]]/Table2[[#This Row],[Num_Nights]]</f>
        <v>143.4</v>
      </c>
    </row>
    <row r="1791" spans="1:19" hidden="1" x14ac:dyDescent="0.3">
      <c r="A1791">
        <v>1790</v>
      </c>
      <c r="B1791" t="s">
        <v>14</v>
      </c>
      <c r="C1791" s="9">
        <v>45096</v>
      </c>
      <c r="D1791" s="9">
        <v>45098</v>
      </c>
      <c r="E1791" s="10">
        <v>45083</v>
      </c>
      <c r="F1791" t="s">
        <v>27</v>
      </c>
      <c r="G1791">
        <v>185.41</v>
      </c>
      <c r="H1791">
        <v>2</v>
      </c>
      <c r="I1791">
        <v>0</v>
      </c>
      <c r="J1791" t="s">
        <v>35</v>
      </c>
      <c r="K1791" t="s">
        <v>44</v>
      </c>
      <c r="L1791" t="s">
        <v>21</v>
      </c>
      <c r="M1791" t="s">
        <v>22</v>
      </c>
      <c r="N1791" t="s">
        <v>41</v>
      </c>
      <c r="O1791">
        <f>Table2[[#This Row],[check_out_date]]-Table2[[#This Row],[check_in_date]]</f>
        <v>2</v>
      </c>
      <c r="P1791">
        <f>Table2[[#This Row],[num_adults]]+Table2[[#This Row],[num_children]]</f>
        <v>2</v>
      </c>
      <c r="Q1791" s="3">
        <f>IF(OR(Table2[[#This Row],[booking_status]]="confirmed",Table2[[#This Row],[booking_status]]="checked-out"),Table2[[#This Row],[room_rate_per_night]]*Table2[[#This Row],[Num_Nights]],0)</f>
        <v>370.82</v>
      </c>
      <c r="R1791" t="str" cm="1">
        <f t="array" ref="R1791">IFERROR(_xlfn.IFS(Table2[[#This Row],[booking_status]]="confirmed","Expected",Table2[[#This Row],[booking_status]]="checked-out","Actual"),"No Revenue")</f>
        <v>Expected</v>
      </c>
      <c r="S1791" s="4">
        <f>Table2[[#This Row],[Revenue_Amount]]/Table2[[#This Row],[Num_Nights]]</f>
        <v>185.41</v>
      </c>
    </row>
    <row r="1792" spans="1:19" x14ac:dyDescent="0.3">
      <c r="A1792">
        <v>1791</v>
      </c>
      <c r="B1792" t="s">
        <v>31</v>
      </c>
      <c r="C1792" s="9">
        <v>45277</v>
      </c>
      <c r="D1792" s="9">
        <v>45279</v>
      </c>
      <c r="E1792" s="10">
        <v>45252</v>
      </c>
      <c r="F1792" t="s">
        <v>18</v>
      </c>
      <c r="G1792">
        <v>135.51</v>
      </c>
      <c r="H1792">
        <v>2</v>
      </c>
      <c r="I1792">
        <v>0</v>
      </c>
      <c r="J1792" t="s">
        <v>55</v>
      </c>
      <c r="K1792" t="s">
        <v>99</v>
      </c>
      <c r="L1792" t="s">
        <v>21</v>
      </c>
      <c r="M1792" t="s">
        <v>36</v>
      </c>
      <c r="N1792" t="s">
        <v>45</v>
      </c>
      <c r="O1792">
        <f>Table2[[#This Row],[check_out_date]]-Table2[[#This Row],[check_in_date]]</f>
        <v>2</v>
      </c>
      <c r="P1792">
        <f>Table2[[#This Row],[num_adults]]+Table2[[#This Row],[num_children]]</f>
        <v>2</v>
      </c>
      <c r="Q1792" s="3">
        <f>IF(OR(Table2[[#This Row],[booking_status]]="confirmed",Table2[[#This Row],[booking_status]]="checked-out"),Table2[[#This Row],[room_rate_per_night]]*Table2[[#This Row],[Num_Nights]],0)</f>
        <v>271.02</v>
      </c>
      <c r="R1792" t="str" cm="1">
        <f t="array" ref="R1792">IFERROR(_xlfn.IFS(Table2[[#This Row],[booking_status]]="confirmed","Expected",Table2[[#This Row],[booking_status]]="checked-out","Actual"),"No Revenue")</f>
        <v>Expected</v>
      </c>
      <c r="S1792" s="4">
        <f>Table2[[#This Row],[Revenue_Amount]]/Table2[[#This Row],[Num_Nights]]</f>
        <v>135.51</v>
      </c>
    </row>
    <row r="1793" spans="1:19" x14ac:dyDescent="0.3">
      <c r="A1793">
        <v>1792</v>
      </c>
      <c r="B1793" t="s">
        <v>14</v>
      </c>
      <c r="C1793" s="9">
        <v>45098</v>
      </c>
      <c r="D1793" s="9">
        <v>45100</v>
      </c>
      <c r="E1793" s="10">
        <v>45071</v>
      </c>
      <c r="F1793" t="s">
        <v>27</v>
      </c>
      <c r="G1793">
        <v>169.65</v>
      </c>
      <c r="H1793">
        <v>2</v>
      </c>
      <c r="I1793">
        <v>0</v>
      </c>
      <c r="J1793" t="s">
        <v>28</v>
      </c>
      <c r="K1793" t="s">
        <v>99</v>
      </c>
      <c r="L1793" t="s">
        <v>21</v>
      </c>
      <c r="M1793" t="s">
        <v>22</v>
      </c>
      <c r="N1793" t="s">
        <v>23</v>
      </c>
      <c r="O1793">
        <f>Table2[[#This Row],[check_out_date]]-Table2[[#This Row],[check_in_date]]</f>
        <v>2</v>
      </c>
      <c r="P1793">
        <f>Table2[[#This Row],[num_adults]]+Table2[[#This Row],[num_children]]</f>
        <v>2</v>
      </c>
      <c r="Q1793" s="3">
        <f>IF(OR(Table2[[#This Row],[booking_status]]="confirmed",Table2[[#This Row],[booking_status]]="checked-out"),Table2[[#This Row],[room_rate_per_night]]*Table2[[#This Row],[Num_Nights]],0)</f>
        <v>339.3</v>
      </c>
      <c r="R1793" t="str" cm="1">
        <f t="array" ref="R1793">IFERROR(_xlfn.IFS(Table2[[#This Row],[booking_status]]="confirmed","Expected",Table2[[#This Row],[booking_status]]="checked-out","Actual"),"No Revenue")</f>
        <v>Expected</v>
      </c>
      <c r="S1793" s="4">
        <f>Table2[[#This Row],[Revenue_Amount]]/Table2[[#This Row],[Num_Nights]]</f>
        <v>169.65</v>
      </c>
    </row>
    <row r="1794" spans="1:19" x14ac:dyDescent="0.3">
      <c r="A1794">
        <v>1793</v>
      </c>
      <c r="B1794" t="s">
        <v>37</v>
      </c>
      <c r="C1794" s="9">
        <v>45067</v>
      </c>
      <c r="D1794" s="9">
        <v>45070</v>
      </c>
      <c r="E1794" s="10">
        <v>45062</v>
      </c>
      <c r="F1794" t="s">
        <v>27</v>
      </c>
      <c r="G1794">
        <v>181.56</v>
      </c>
      <c r="H1794">
        <v>1</v>
      </c>
      <c r="I1794">
        <v>3</v>
      </c>
      <c r="J1794" t="s">
        <v>28</v>
      </c>
      <c r="K1794" t="s">
        <v>99</v>
      </c>
      <c r="L1794" t="s">
        <v>21</v>
      </c>
      <c r="M1794" t="s">
        <v>22</v>
      </c>
      <c r="N1794" t="s">
        <v>41</v>
      </c>
      <c r="O1794">
        <f>Table2[[#This Row],[check_out_date]]-Table2[[#This Row],[check_in_date]]</f>
        <v>3</v>
      </c>
      <c r="P1794">
        <f>Table2[[#This Row],[num_adults]]+Table2[[#This Row],[num_children]]</f>
        <v>4</v>
      </c>
      <c r="Q1794" s="3">
        <f>IF(OR(Table2[[#This Row],[booking_status]]="confirmed",Table2[[#This Row],[booking_status]]="checked-out"),Table2[[#This Row],[room_rate_per_night]]*Table2[[#This Row],[Num_Nights]],0)</f>
        <v>544.68000000000006</v>
      </c>
      <c r="R1794" t="str" cm="1">
        <f t="array" ref="R1794">IFERROR(_xlfn.IFS(Table2[[#This Row],[booking_status]]="confirmed","Expected",Table2[[#This Row],[booking_status]]="checked-out","Actual"),"No Revenue")</f>
        <v>Expected</v>
      </c>
      <c r="S1794" s="4">
        <f>Table2[[#This Row],[Revenue_Amount]]/Table2[[#This Row],[Num_Nights]]</f>
        <v>181.56000000000003</v>
      </c>
    </row>
    <row r="1795" spans="1:19" x14ac:dyDescent="0.3">
      <c r="A1795">
        <v>1794</v>
      </c>
      <c r="B1795" t="s">
        <v>50</v>
      </c>
      <c r="C1795" s="9">
        <v>45120</v>
      </c>
      <c r="D1795" s="9">
        <v>45122</v>
      </c>
      <c r="E1795" s="10">
        <v>45108</v>
      </c>
      <c r="F1795" t="s">
        <v>27</v>
      </c>
      <c r="G1795">
        <v>132.32</v>
      </c>
      <c r="H1795">
        <v>1</v>
      </c>
      <c r="I1795">
        <v>0</v>
      </c>
      <c r="J1795" t="s">
        <v>28</v>
      </c>
      <c r="K1795" t="s">
        <v>29</v>
      </c>
      <c r="L1795" t="s">
        <v>60</v>
      </c>
      <c r="M1795" t="s">
        <v>36</v>
      </c>
      <c r="N1795" t="s">
        <v>41</v>
      </c>
      <c r="O1795">
        <f>Table2[[#This Row],[check_out_date]]-Table2[[#This Row],[check_in_date]]</f>
        <v>2</v>
      </c>
      <c r="P1795">
        <f>Table2[[#This Row],[num_adults]]+Table2[[#This Row],[num_children]]</f>
        <v>1</v>
      </c>
      <c r="Q1795" s="3">
        <f>IF(OR(Table2[[#This Row],[booking_status]]="confirmed",Table2[[#This Row],[booking_status]]="checked-out"),Table2[[#This Row],[room_rate_per_night]]*Table2[[#This Row],[Num_Nights]],0)</f>
        <v>0</v>
      </c>
      <c r="R1795" t="str" cm="1">
        <f t="array" ref="R1795">IFERROR(_xlfn.IFS(Table2[[#This Row],[booking_status]]="confirmed","Expected",Table2[[#This Row],[booking_status]]="checked-out","Actual"),"No Revenue")</f>
        <v>No Revenue</v>
      </c>
      <c r="S1795" s="4">
        <f>Table2[[#This Row],[Revenue_Amount]]/Table2[[#This Row],[Num_Nights]]</f>
        <v>0</v>
      </c>
    </row>
    <row r="1796" spans="1:19" x14ac:dyDescent="0.3">
      <c r="A1796">
        <v>1795</v>
      </c>
      <c r="B1796" t="s">
        <v>31</v>
      </c>
      <c r="C1796" s="9">
        <v>45245</v>
      </c>
      <c r="D1796" s="9">
        <v>45250</v>
      </c>
      <c r="E1796" s="10">
        <v>45223</v>
      </c>
      <c r="F1796" t="s">
        <v>54</v>
      </c>
      <c r="G1796">
        <v>369.34</v>
      </c>
      <c r="H1796">
        <v>1</v>
      </c>
      <c r="I1796">
        <v>2</v>
      </c>
      <c r="J1796" t="s">
        <v>94</v>
      </c>
      <c r="K1796" t="s">
        <v>66</v>
      </c>
      <c r="L1796" t="s">
        <v>21</v>
      </c>
      <c r="M1796" t="s">
        <v>36</v>
      </c>
      <c r="N1796" t="s">
        <v>30</v>
      </c>
      <c r="O1796">
        <f>Table2[[#This Row],[check_out_date]]-Table2[[#This Row],[check_in_date]]</f>
        <v>5</v>
      </c>
      <c r="P1796">
        <f>Table2[[#This Row],[num_adults]]+Table2[[#This Row],[num_children]]</f>
        <v>3</v>
      </c>
      <c r="Q1796" s="3">
        <f>IF(OR(Table2[[#This Row],[booking_status]]="confirmed",Table2[[#This Row],[booking_status]]="checked-out"),Table2[[#This Row],[room_rate_per_night]]*Table2[[#This Row],[Num_Nights]],0)</f>
        <v>1846.6999999999998</v>
      </c>
      <c r="R1796" t="str" cm="1">
        <f t="array" ref="R1796">IFERROR(_xlfn.IFS(Table2[[#This Row],[booking_status]]="confirmed","Expected",Table2[[#This Row],[booking_status]]="checked-out","Actual"),"No Revenue")</f>
        <v>Expected</v>
      </c>
      <c r="S1796" s="4">
        <f>Table2[[#This Row],[Revenue_Amount]]/Table2[[#This Row],[Num_Nights]]</f>
        <v>369.34</v>
      </c>
    </row>
    <row r="1797" spans="1:19" x14ac:dyDescent="0.3">
      <c r="A1797">
        <v>1796</v>
      </c>
      <c r="B1797" t="s">
        <v>31</v>
      </c>
      <c r="C1797" s="9">
        <v>45060</v>
      </c>
      <c r="D1797" s="9">
        <v>45070</v>
      </c>
      <c r="E1797" s="10">
        <v>45019</v>
      </c>
      <c r="F1797" t="s">
        <v>49</v>
      </c>
      <c r="G1797">
        <v>77.97</v>
      </c>
      <c r="H1797">
        <v>4</v>
      </c>
      <c r="I1797">
        <v>1</v>
      </c>
      <c r="J1797" t="s">
        <v>19</v>
      </c>
      <c r="K1797" t="s">
        <v>66</v>
      </c>
      <c r="L1797" t="s">
        <v>21</v>
      </c>
      <c r="M1797" t="s">
        <v>36</v>
      </c>
      <c r="N1797" t="s">
        <v>41</v>
      </c>
      <c r="O1797">
        <f>Table2[[#This Row],[check_out_date]]-Table2[[#This Row],[check_in_date]]</f>
        <v>10</v>
      </c>
      <c r="P1797">
        <f>Table2[[#This Row],[num_adults]]+Table2[[#This Row],[num_children]]</f>
        <v>5</v>
      </c>
      <c r="Q1797" s="3">
        <f>IF(OR(Table2[[#This Row],[booking_status]]="confirmed",Table2[[#This Row],[booking_status]]="checked-out"),Table2[[#This Row],[room_rate_per_night]]*Table2[[#This Row],[Num_Nights]],0)</f>
        <v>779.7</v>
      </c>
      <c r="R1797" t="str" cm="1">
        <f t="array" ref="R1797">IFERROR(_xlfn.IFS(Table2[[#This Row],[booking_status]]="confirmed","Expected",Table2[[#This Row],[booking_status]]="checked-out","Actual"),"No Revenue")</f>
        <v>Expected</v>
      </c>
      <c r="S1797" s="4">
        <f>Table2[[#This Row],[Revenue_Amount]]/Table2[[#This Row],[Num_Nights]]</f>
        <v>77.97</v>
      </c>
    </row>
    <row r="1798" spans="1:19" x14ac:dyDescent="0.3">
      <c r="A1798">
        <v>1797</v>
      </c>
      <c r="B1798" t="s">
        <v>50</v>
      </c>
      <c r="C1798" s="9">
        <v>45178</v>
      </c>
      <c r="D1798" s="9">
        <v>45182</v>
      </c>
      <c r="E1798" s="10">
        <v>45155</v>
      </c>
      <c r="F1798" t="s">
        <v>27</v>
      </c>
      <c r="G1798">
        <v>232.26</v>
      </c>
      <c r="H1798">
        <v>1</v>
      </c>
      <c r="I1798">
        <v>1</v>
      </c>
      <c r="J1798" t="s">
        <v>28</v>
      </c>
      <c r="K1798" t="s">
        <v>99</v>
      </c>
      <c r="L1798" t="s">
        <v>56</v>
      </c>
      <c r="M1798" t="s">
        <v>36</v>
      </c>
      <c r="N1798" t="s">
        <v>45</v>
      </c>
      <c r="O1798">
        <f>Table2[[#This Row],[check_out_date]]-Table2[[#This Row],[check_in_date]]</f>
        <v>4</v>
      </c>
      <c r="P1798">
        <f>Table2[[#This Row],[num_adults]]+Table2[[#This Row],[num_children]]</f>
        <v>2</v>
      </c>
      <c r="Q1798" s="3">
        <f>IF(OR(Table2[[#This Row],[booking_status]]="confirmed",Table2[[#This Row],[booking_status]]="checked-out"),Table2[[#This Row],[room_rate_per_night]]*Table2[[#This Row],[Num_Nights]],0)</f>
        <v>929.04</v>
      </c>
      <c r="R1798" t="str" cm="1">
        <f t="array" ref="R1798">IFERROR(_xlfn.IFS(Table2[[#This Row],[booking_status]]="confirmed","Expected",Table2[[#This Row],[booking_status]]="checked-out","Actual"),"No Revenue")</f>
        <v>Actual</v>
      </c>
      <c r="S1798" s="4">
        <f>Table2[[#This Row],[Revenue_Amount]]/Table2[[#This Row],[Num_Nights]]</f>
        <v>232.26</v>
      </c>
    </row>
    <row r="1799" spans="1:19" hidden="1" x14ac:dyDescent="0.3">
      <c r="A1799">
        <v>1798</v>
      </c>
      <c r="B1799" t="s">
        <v>50</v>
      </c>
      <c r="C1799" s="9">
        <v>45168</v>
      </c>
      <c r="D1799" s="9">
        <v>45173</v>
      </c>
      <c r="E1799" s="10">
        <v>45147</v>
      </c>
      <c r="F1799" t="s">
        <v>27</v>
      </c>
      <c r="G1799">
        <v>230</v>
      </c>
      <c r="H1799">
        <v>3</v>
      </c>
      <c r="I1799">
        <v>0</v>
      </c>
      <c r="J1799" t="s">
        <v>35</v>
      </c>
      <c r="K1799" t="s">
        <v>66</v>
      </c>
      <c r="L1799" t="s">
        <v>21</v>
      </c>
      <c r="M1799" t="s">
        <v>22</v>
      </c>
      <c r="N1799" t="s">
        <v>41</v>
      </c>
      <c r="O1799">
        <f>Table2[[#This Row],[check_out_date]]-Table2[[#This Row],[check_in_date]]</f>
        <v>5</v>
      </c>
      <c r="P1799">
        <f>Table2[[#This Row],[num_adults]]+Table2[[#This Row],[num_children]]</f>
        <v>3</v>
      </c>
      <c r="Q1799" s="3">
        <f>IF(OR(Table2[[#This Row],[booking_status]]="confirmed",Table2[[#This Row],[booking_status]]="checked-out"),Table2[[#This Row],[room_rate_per_night]]*Table2[[#This Row],[Num_Nights]],0)</f>
        <v>1150</v>
      </c>
      <c r="R1799" t="str" cm="1">
        <f t="array" ref="R1799">IFERROR(_xlfn.IFS(Table2[[#This Row],[booking_status]]="confirmed","Expected",Table2[[#This Row],[booking_status]]="checked-out","Actual"),"No Revenue")</f>
        <v>Expected</v>
      </c>
      <c r="S1799" s="4">
        <f>Table2[[#This Row],[Revenue_Amount]]/Table2[[#This Row],[Num_Nights]]</f>
        <v>230</v>
      </c>
    </row>
    <row r="1800" spans="1:19" hidden="1" x14ac:dyDescent="0.3">
      <c r="A1800">
        <v>1799</v>
      </c>
      <c r="B1800" t="s">
        <v>37</v>
      </c>
      <c r="C1800" s="9">
        <v>45153</v>
      </c>
      <c r="D1800" s="9">
        <v>45158</v>
      </c>
      <c r="E1800" s="10">
        <v>45125</v>
      </c>
      <c r="F1800" t="s">
        <v>54</v>
      </c>
      <c r="G1800">
        <v>525.84</v>
      </c>
      <c r="H1800">
        <v>1</v>
      </c>
      <c r="I1800">
        <v>0</v>
      </c>
      <c r="J1800" t="s">
        <v>35</v>
      </c>
      <c r="K1800" t="s">
        <v>29</v>
      </c>
      <c r="L1800" t="s">
        <v>56</v>
      </c>
      <c r="M1800" t="s">
        <v>36</v>
      </c>
      <c r="N1800" t="s">
        <v>41</v>
      </c>
      <c r="O1800">
        <f>Table2[[#This Row],[check_out_date]]-Table2[[#This Row],[check_in_date]]</f>
        <v>5</v>
      </c>
      <c r="P1800">
        <f>Table2[[#This Row],[num_adults]]+Table2[[#This Row],[num_children]]</f>
        <v>1</v>
      </c>
      <c r="Q1800" s="3">
        <f>IF(OR(Table2[[#This Row],[booking_status]]="confirmed",Table2[[#This Row],[booking_status]]="checked-out"),Table2[[#This Row],[room_rate_per_night]]*Table2[[#This Row],[Num_Nights]],0)</f>
        <v>2629.2000000000003</v>
      </c>
      <c r="R1800" t="str" cm="1">
        <f t="array" ref="R1800">IFERROR(_xlfn.IFS(Table2[[#This Row],[booking_status]]="confirmed","Expected",Table2[[#This Row],[booking_status]]="checked-out","Actual"),"No Revenue")</f>
        <v>Actual</v>
      </c>
      <c r="S1800" s="4">
        <f>Table2[[#This Row],[Revenue_Amount]]/Table2[[#This Row],[Num_Nights]]</f>
        <v>525.84</v>
      </c>
    </row>
    <row r="1801" spans="1:19" x14ac:dyDescent="0.3">
      <c r="A1801">
        <v>1800</v>
      </c>
      <c r="B1801" t="s">
        <v>50</v>
      </c>
      <c r="C1801" s="9">
        <v>45239</v>
      </c>
      <c r="D1801" s="9">
        <v>45248</v>
      </c>
      <c r="E1801" s="10">
        <v>45220</v>
      </c>
      <c r="F1801" t="s">
        <v>54</v>
      </c>
      <c r="G1801">
        <v>531.46</v>
      </c>
      <c r="H1801">
        <v>3</v>
      </c>
      <c r="I1801">
        <v>0</v>
      </c>
      <c r="J1801" t="s">
        <v>28</v>
      </c>
      <c r="K1801" t="s">
        <v>66</v>
      </c>
      <c r="L1801" t="s">
        <v>21</v>
      </c>
      <c r="M1801" t="s">
        <v>22</v>
      </c>
      <c r="N1801" t="s">
        <v>30</v>
      </c>
      <c r="O1801">
        <f>Table2[[#This Row],[check_out_date]]-Table2[[#This Row],[check_in_date]]</f>
        <v>9</v>
      </c>
      <c r="P1801">
        <f>Table2[[#This Row],[num_adults]]+Table2[[#This Row],[num_children]]</f>
        <v>3</v>
      </c>
      <c r="Q1801" s="3">
        <f>IF(OR(Table2[[#This Row],[booking_status]]="confirmed",Table2[[#This Row],[booking_status]]="checked-out"),Table2[[#This Row],[room_rate_per_night]]*Table2[[#This Row],[Num_Nights]],0)</f>
        <v>4783.1400000000003</v>
      </c>
      <c r="R1801" t="str" cm="1">
        <f t="array" ref="R1801">IFERROR(_xlfn.IFS(Table2[[#This Row],[booking_status]]="confirmed","Expected",Table2[[#This Row],[booking_status]]="checked-out","Actual"),"No Revenue")</f>
        <v>Expected</v>
      </c>
      <c r="S1801" s="4">
        <f>Table2[[#This Row],[Revenue_Amount]]/Table2[[#This Row],[Num_Nights]]</f>
        <v>531.46</v>
      </c>
    </row>
    <row r="1802" spans="1:19" hidden="1" x14ac:dyDescent="0.3">
      <c r="A1802">
        <v>1801</v>
      </c>
      <c r="B1802" t="s">
        <v>14</v>
      </c>
      <c r="C1802" s="9">
        <v>44932</v>
      </c>
      <c r="D1802" s="9">
        <v>44936</v>
      </c>
      <c r="E1802" s="10">
        <v>44901</v>
      </c>
      <c r="F1802" t="s">
        <v>18</v>
      </c>
      <c r="G1802">
        <v>151.06</v>
      </c>
      <c r="H1802">
        <v>2</v>
      </c>
      <c r="I1802">
        <v>0</v>
      </c>
      <c r="J1802" t="s">
        <v>35</v>
      </c>
      <c r="K1802" t="s">
        <v>44</v>
      </c>
      <c r="L1802" t="s">
        <v>56</v>
      </c>
      <c r="M1802" t="s">
        <v>36</v>
      </c>
      <c r="N1802" t="s">
        <v>23</v>
      </c>
      <c r="O1802">
        <f>Table2[[#This Row],[check_out_date]]-Table2[[#This Row],[check_in_date]]</f>
        <v>4</v>
      </c>
      <c r="P1802">
        <f>Table2[[#This Row],[num_adults]]+Table2[[#This Row],[num_children]]</f>
        <v>2</v>
      </c>
      <c r="Q1802" s="3">
        <f>IF(OR(Table2[[#This Row],[booking_status]]="confirmed",Table2[[#This Row],[booking_status]]="checked-out"),Table2[[#This Row],[room_rate_per_night]]*Table2[[#This Row],[Num_Nights]],0)</f>
        <v>604.24</v>
      </c>
      <c r="R1802" t="str" cm="1">
        <f t="array" ref="R1802">IFERROR(_xlfn.IFS(Table2[[#This Row],[booking_status]]="confirmed","Expected",Table2[[#This Row],[booking_status]]="checked-out","Actual"),"No Revenue")</f>
        <v>Actual</v>
      </c>
      <c r="S1802" s="4">
        <f>Table2[[#This Row],[Revenue_Amount]]/Table2[[#This Row],[Num_Nights]]</f>
        <v>151.06</v>
      </c>
    </row>
    <row r="1803" spans="1:19" x14ac:dyDescent="0.3">
      <c r="A1803">
        <v>1802</v>
      </c>
      <c r="B1803" t="s">
        <v>31</v>
      </c>
      <c r="C1803" s="9">
        <v>45107</v>
      </c>
      <c r="D1803" s="9">
        <v>45117</v>
      </c>
      <c r="E1803" s="10">
        <v>45061</v>
      </c>
      <c r="F1803" t="s">
        <v>49</v>
      </c>
      <c r="G1803">
        <v>103.67</v>
      </c>
      <c r="H1803">
        <v>1</v>
      </c>
      <c r="I1803">
        <v>1</v>
      </c>
      <c r="J1803" t="s">
        <v>94</v>
      </c>
      <c r="K1803" t="s">
        <v>99</v>
      </c>
      <c r="L1803" t="s">
        <v>60</v>
      </c>
      <c r="M1803" t="s">
        <v>22</v>
      </c>
      <c r="N1803" t="s">
        <v>41</v>
      </c>
      <c r="O1803">
        <f>Table2[[#This Row],[check_out_date]]-Table2[[#This Row],[check_in_date]]</f>
        <v>10</v>
      </c>
      <c r="P1803">
        <f>Table2[[#This Row],[num_adults]]+Table2[[#This Row],[num_children]]</f>
        <v>2</v>
      </c>
      <c r="Q1803" s="3">
        <f>IF(OR(Table2[[#This Row],[booking_status]]="confirmed",Table2[[#This Row],[booking_status]]="checked-out"),Table2[[#This Row],[room_rate_per_night]]*Table2[[#This Row],[Num_Nights]],0)</f>
        <v>0</v>
      </c>
      <c r="R1803" t="str" cm="1">
        <f t="array" ref="R1803">IFERROR(_xlfn.IFS(Table2[[#This Row],[booking_status]]="confirmed","Expected",Table2[[#This Row],[booking_status]]="checked-out","Actual"),"No Revenue")</f>
        <v>No Revenue</v>
      </c>
      <c r="S1803" s="4">
        <f>Table2[[#This Row],[Revenue_Amount]]/Table2[[#This Row],[Num_Nights]]</f>
        <v>0</v>
      </c>
    </row>
    <row r="1804" spans="1:19" x14ac:dyDescent="0.3">
      <c r="A1804">
        <v>1803</v>
      </c>
      <c r="B1804" t="s">
        <v>14</v>
      </c>
      <c r="C1804" s="9">
        <v>45058</v>
      </c>
      <c r="D1804" s="9">
        <v>45059</v>
      </c>
      <c r="E1804" s="10">
        <v>45049</v>
      </c>
      <c r="F1804" t="s">
        <v>18</v>
      </c>
      <c r="G1804">
        <v>232.68</v>
      </c>
      <c r="H1804">
        <v>1</v>
      </c>
      <c r="I1804">
        <v>0</v>
      </c>
      <c r="J1804" t="s">
        <v>94</v>
      </c>
      <c r="K1804" t="s">
        <v>44</v>
      </c>
      <c r="L1804" t="s">
        <v>21</v>
      </c>
      <c r="M1804" t="s">
        <v>22</v>
      </c>
      <c r="N1804" t="s">
        <v>41</v>
      </c>
      <c r="O1804">
        <f>Table2[[#This Row],[check_out_date]]-Table2[[#This Row],[check_in_date]]</f>
        <v>1</v>
      </c>
      <c r="P1804">
        <f>Table2[[#This Row],[num_adults]]+Table2[[#This Row],[num_children]]</f>
        <v>1</v>
      </c>
      <c r="Q1804" s="3">
        <f>IF(OR(Table2[[#This Row],[booking_status]]="confirmed",Table2[[#This Row],[booking_status]]="checked-out"),Table2[[#This Row],[room_rate_per_night]]*Table2[[#This Row],[Num_Nights]],0)</f>
        <v>232.68</v>
      </c>
      <c r="R1804" t="str" cm="1">
        <f t="array" ref="R1804">IFERROR(_xlfn.IFS(Table2[[#This Row],[booking_status]]="confirmed","Expected",Table2[[#This Row],[booking_status]]="checked-out","Actual"),"No Revenue")</f>
        <v>Expected</v>
      </c>
      <c r="S1804" s="4">
        <f>Table2[[#This Row],[Revenue_Amount]]/Table2[[#This Row],[Num_Nights]]</f>
        <v>232.68</v>
      </c>
    </row>
    <row r="1805" spans="1:19" x14ac:dyDescent="0.3">
      <c r="A1805">
        <v>1804</v>
      </c>
      <c r="B1805" t="s">
        <v>14</v>
      </c>
      <c r="C1805" s="9">
        <v>44956</v>
      </c>
      <c r="D1805" s="9">
        <v>44959</v>
      </c>
      <c r="E1805" s="10">
        <v>44929</v>
      </c>
      <c r="F1805" t="s">
        <v>18</v>
      </c>
      <c r="G1805">
        <v>247.58</v>
      </c>
      <c r="H1805">
        <v>2</v>
      </c>
      <c r="I1805">
        <v>2</v>
      </c>
      <c r="J1805" t="s">
        <v>28</v>
      </c>
      <c r="K1805" t="s">
        <v>20</v>
      </c>
      <c r="L1805" t="s">
        <v>56</v>
      </c>
      <c r="M1805" t="s">
        <v>36</v>
      </c>
      <c r="N1805" t="s">
        <v>41</v>
      </c>
      <c r="O1805">
        <f>Table2[[#This Row],[check_out_date]]-Table2[[#This Row],[check_in_date]]</f>
        <v>3</v>
      </c>
      <c r="P1805">
        <f>Table2[[#This Row],[num_adults]]+Table2[[#This Row],[num_children]]</f>
        <v>4</v>
      </c>
      <c r="Q1805" s="3">
        <f>IF(OR(Table2[[#This Row],[booking_status]]="confirmed",Table2[[#This Row],[booking_status]]="checked-out"),Table2[[#This Row],[room_rate_per_night]]*Table2[[#This Row],[Num_Nights]],0)</f>
        <v>742.74</v>
      </c>
      <c r="R1805" t="str" cm="1">
        <f t="array" ref="R1805">IFERROR(_xlfn.IFS(Table2[[#This Row],[booking_status]]="confirmed","Expected",Table2[[#This Row],[booking_status]]="checked-out","Actual"),"No Revenue")</f>
        <v>Actual</v>
      </c>
      <c r="S1805" s="4">
        <f>Table2[[#This Row],[Revenue_Amount]]/Table2[[#This Row],[Num_Nights]]</f>
        <v>247.58</v>
      </c>
    </row>
    <row r="1806" spans="1:19" x14ac:dyDescent="0.3">
      <c r="A1806">
        <v>1805</v>
      </c>
      <c r="B1806" t="s">
        <v>14</v>
      </c>
      <c r="C1806" s="9">
        <v>44979</v>
      </c>
      <c r="D1806" s="9">
        <v>44980</v>
      </c>
      <c r="E1806" s="10">
        <v>44958</v>
      </c>
      <c r="F1806" t="s">
        <v>27</v>
      </c>
      <c r="G1806">
        <v>116.62</v>
      </c>
      <c r="H1806">
        <v>2</v>
      </c>
      <c r="I1806">
        <v>0</v>
      </c>
      <c r="J1806" t="s">
        <v>55</v>
      </c>
      <c r="K1806" t="s">
        <v>29</v>
      </c>
      <c r="L1806" t="s">
        <v>56</v>
      </c>
      <c r="M1806" t="s">
        <v>36</v>
      </c>
      <c r="N1806" t="s">
        <v>41</v>
      </c>
      <c r="O1806">
        <f>Table2[[#This Row],[check_out_date]]-Table2[[#This Row],[check_in_date]]</f>
        <v>1</v>
      </c>
      <c r="P1806">
        <f>Table2[[#This Row],[num_adults]]+Table2[[#This Row],[num_children]]</f>
        <v>2</v>
      </c>
      <c r="Q1806" s="3">
        <f>IF(OR(Table2[[#This Row],[booking_status]]="confirmed",Table2[[#This Row],[booking_status]]="checked-out"),Table2[[#This Row],[room_rate_per_night]]*Table2[[#This Row],[Num_Nights]],0)</f>
        <v>116.62</v>
      </c>
      <c r="R1806" t="str" cm="1">
        <f t="array" ref="R1806">IFERROR(_xlfn.IFS(Table2[[#This Row],[booking_status]]="confirmed","Expected",Table2[[#This Row],[booking_status]]="checked-out","Actual"),"No Revenue")</f>
        <v>Actual</v>
      </c>
      <c r="S1806" s="4">
        <f>Table2[[#This Row],[Revenue_Amount]]/Table2[[#This Row],[Num_Nights]]</f>
        <v>116.62</v>
      </c>
    </row>
    <row r="1807" spans="1:19" x14ac:dyDescent="0.3">
      <c r="A1807">
        <v>1806</v>
      </c>
      <c r="B1807" t="s">
        <v>14</v>
      </c>
      <c r="C1807" s="9">
        <v>45186</v>
      </c>
      <c r="D1807" s="9">
        <v>45189</v>
      </c>
      <c r="E1807" s="10">
        <v>45164</v>
      </c>
      <c r="F1807" t="s">
        <v>27</v>
      </c>
      <c r="G1807">
        <v>160.91999999999999</v>
      </c>
      <c r="H1807">
        <v>1</v>
      </c>
      <c r="I1807">
        <v>0</v>
      </c>
      <c r="J1807" t="s">
        <v>28</v>
      </c>
      <c r="K1807" t="s">
        <v>29</v>
      </c>
      <c r="L1807" t="s">
        <v>70</v>
      </c>
      <c r="M1807" t="s">
        <v>36</v>
      </c>
      <c r="N1807" t="s">
        <v>45</v>
      </c>
      <c r="O1807">
        <f>Table2[[#This Row],[check_out_date]]-Table2[[#This Row],[check_in_date]]</f>
        <v>3</v>
      </c>
      <c r="P1807">
        <f>Table2[[#This Row],[num_adults]]+Table2[[#This Row],[num_children]]</f>
        <v>1</v>
      </c>
      <c r="Q1807" s="3">
        <f>IF(OR(Table2[[#This Row],[booking_status]]="confirmed",Table2[[#This Row],[booking_status]]="checked-out"),Table2[[#This Row],[room_rate_per_night]]*Table2[[#This Row],[Num_Nights]],0)</f>
        <v>0</v>
      </c>
      <c r="R1807" t="str" cm="1">
        <f t="array" ref="R1807">IFERROR(_xlfn.IFS(Table2[[#This Row],[booking_status]]="confirmed","Expected",Table2[[#This Row],[booking_status]]="checked-out","Actual"),"No Revenue")</f>
        <v>No Revenue</v>
      </c>
      <c r="S1807" s="4">
        <f>Table2[[#This Row],[Revenue_Amount]]/Table2[[#This Row],[Num_Nights]]</f>
        <v>0</v>
      </c>
    </row>
    <row r="1808" spans="1:19" hidden="1" x14ac:dyDescent="0.3">
      <c r="A1808">
        <v>1807</v>
      </c>
      <c r="B1808" t="s">
        <v>50</v>
      </c>
      <c r="C1808" s="9">
        <v>45157</v>
      </c>
      <c r="D1808" s="9">
        <v>45159</v>
      </c>
      <c r="E1808" s="10">
        <v>45142</v>
      </c>
      <c r="F1808" t="s">
        <v>18</v>
      </c>
      <c r="G1808">
        <v>351.01</v>
      </c>
      <c r="H1808">
        <v>1</v>
      </c>
      <c r="I1808">
        <v>0</v>
      </c>
      <c r="J1808" t="s">
        <v>35</v>
      </c>
      <c r="K1808" t="s">
        <v>99</v>
      </c>
      <c r="L1808" t="s">
        <v>60</v>
      </c>
      <c r="M1808" t="s">
        <v>36</v>
      </c>
      <c r="N1808" t="s">
        <v>95</v>
      </c>
      <c r="O1808">
        <f>Table2[[#This Row],[check_out_date]]-Table2[[#This Row],[check_in_date]]</f>
        <v>2</v>
      </c>
      <c r="P1808">
        <f>Table2[[#This Row],[num_adults]]+Table2[[#This Row],[num_children]]</f>
        <v>1</v>
      </c>
      <c r="Q1808" s="3">
        <f>IF(OR(Table2[[#This Row],[booking_status]]="confirmed",Table2[[#This Row],[booking_status]]="checked-out"),Table2[[#This Row],[room_rate_per_night]]*Table2[[#This Row],[Num_Nights]],0)</f>
        <v>0</v>
      </c>
      <c r="R1808" t="str" cm="1">
        <f t="array" ref="R1808">IFERROR(_xlfn.IFS(Table2[[#This Row],[booking_status]]="confirmed","Expected",Table2[[#This Row],[booking_status]]="checked-out","Actual"),"No Revenue")</f>
        <v>No Revenue</v>
      </c>
      <c r="S1808" s="4">
        <f>Table2[[#This Row],[Revenue_Amount]]/Table2[[#This Row],[Num_Nights]]</f>
        <v>0</v>
      </c>
    </row>
    <row r="1809" spans="1:19" hidden="1" x14ac:dyDescent="0.3">
      <c r="A1809">
        <v>1808</v>
      </c>
      <c r="B1809" t="s">
        <v>50</v>
      </c>
      <c r="C1809" s="9">
        <v>45093</v>
      </c>
      <c r="D1809" s="9">
        <v>45102</v>
      </c>
      <c r="E1809" s="10">
        <v>45080</v>
      </c>
      <c r="F1809" t="s">
        <v>27</v>
      </c>
      <c r="G1809">
        <v>158.94999999999999</v>
      </c>
      <c r="H1809">
        <v>1</v>
      </c>
      <c r="I1809">
        <v>0</v>
      </c>
      <c r="J1809" t="s">
        <v>35</v>
      </c>
      <c r="K1809" t="s">
        <v>20</v>
      </c>
      <c r="L1809" t="s">
        <v>60</v>
      </c>
      <c r="M1809" t="s">
        <v>36</v>
      </c>
      <c r="N1809" t="s">
        <v>41</v>
      </c>
      <c r="O1809">
        <f>Table2[[#This Row],[check_out_date]]-Table2[[#This Row],[check_in_date]]</f>
        <v>9</v>
      </c>
      <c r="P1809">
        <f>Table2[[#This Row],[num_adults]]+Table2[[#This Row],[num_children]]</f>
        <v>1</v>
      </c>
      <c r="Q1809" s="3">
        <f>IF(OR(Table2[[#This Row],[booking_status]]="confirmed",Table2[[#This Row],[booking_status]]="checked-out"),Table2[[#This Row],[room_rate_per_night]]*Table2[[#This Row],[Num_Nights]],0)</f>
        <v>0</v>
      </c>
      <c r="R1809" t="str" cm="1">
        <f t="array" ref="R1809">IFERROR(_xlfn.IFS(Table2[[#This Row],[booking_status]]="confirmed","Expected",Table2[[#This Row],[booking_status]]="checked-out","Actual"),"No Revenue")</f>
        <v>No Revenue</v>
      </c>
      <c r="S1809" s="4">
        <f>Table2[[#This Row],[Revenue_Amount]]/Table2[[#This Row],[Num_Nights]]</f>
        <v>0</v>
      </c>
    </row>
    <row r="1810" spans="1:19" x14ac:dyDescent="0.3">
      <c r="A1810">
        <v>1809</v>
      </c>
      <c r="B1810" t="s">
        <v>50</v>
      </c>
      <c r="C1810" s="9">
        <v>45101</v>
      </c>
      <c r="D1810" s="9">
        <v>45108</v>
      </c>
      <c r="E1810" s="10">
        <v>45053</v>
      </c>
      <c r="F1810" t="s">
        <v>49</v>
      </c>
      <c r="G1810">
        <v>87.24</v>
      </c>
      <c r="H1810">
        <v>3</v>
      </c>
      <c r="I1810">
        <v>0</v>
      </c>
      <c r="J1810" t="s">
        <v>28</v>
      </c>
      <c r="K1810" t="s">
        <v>20</v>
      </c>
      <c r="L1810" t="s">
        <v>21</v>
      </c>
      <c r="M1810" t="s">
        <v>36</v>
      </c>
      <c r="N1810" t="s">
        <v>41</v>
      </c>
      <c r="O1810">
        <f>Table2[[#This Row],[check_out_date]]-Table2[[#This Row],[check_in_date]]</f>
        <v>7</v>
      </c>
      <c r="P1810">
        <f>Table2[[#This Row],[num_adults]]+Table2[[#This Row],[num_children]]</f>
        <v>3</v>
      </c>
      <c r="Q1810" s="3">
        <f>IF(OR(Table2[[#This Row],[booking_status]]="confirmed",Table2[[#This Row],[booking_status]]="checked-out"),Table2[[#This Row],[room_rate_per_night]]*Table2[[#This Row],[Num_Nights]],0)</f>
        <v>610.67999999999995</v>
      </c>
      <c r="R1810" t="str" cm="1">
        <f t="array" ref="R1810">IFERROR(_xlfn.IFS(Table2[[#This Row],[booking_status]]="confirmed","Expected",Table2[[#This Row],[booking_status]]="checked-out","Actual"),"No Revenue")</f>
        <v>Expected</v>
      </c>
      <c r="S1810" s="4">
        <f>Table2[[#This Row],[Revenue_Amount]]/Table2[[#This Row],[Num_Nights]]</f>
        <v>87.24</v>
      </c>
    </row>
    <row r="1811" spans="1:19" x14ac:dyDescent="0.3">
      <c r="A1811">
        <v>1810</v>
      </c>
      <c r="B1811" t="s">
        <v>14</v>
      </c>
      <c r="C1811" s="9">
        <v>44976</v>
      </c>
      <c r="D1811" s="9">
        <v>44978</v>
      </c>
      <c r="E1811" s="10">
        <v>44939</v>
      </c>
      <c r="F1811" t="s">
        <v>49</v>
      </c>
      <c r="G1811">
        <v>118.26</v>
      </c>
      <c r="H1811">
        <v>1</v>
      </c>
      <c r="I1811">
        <v>1</v>
      </c>
      <c r="J1811" t="s">
        <v>28</v>
      </c>
      <c r="K1811" t="s">
        <v>44</v>
      </c>
      <c r="L1811" t="s">
        <v>60</v>
      </c>
      <c r="M1811" t="s">
        <v>36</v>
      </c>
      <c r="N1811" t="s">
        <v>41</v>
      </c>
      <c r="O1811">
        <f>Table2[[#This Row],[check_out_date]]-Table2[[#This Row],[check_in_date]]</f>
        <v>2</v>
      </c>
      <c r="P1811">
        <f>Table2[[#This Row],[num_adults]]+Table2[[#This Row],[num_children]]</f>
        <v>2</v>
      </c>
      <c r="Q1811" s="3">
        <f>IF(OR(Table2[[#This Row],[booking_status]]="confirmed",Table2[[#This Row],[booking_status]]="checked-out"),Table2[[#This Row],[room_rate_per_night]]*Table2[[#This Row],[Num_Nights]],0)</f>
        <v>0</v>
      </c>
      <c r="R1811" t="str" cm="1">
        <f t="array" ref="R1811">IFERROR(_xlfn.IFS(Table2[[#This Row],[booking_status]]="confirmed","Expected",Table2[[#This Row],[booking_status]]="checked-out","Actual"),"No Revenue")</f>
        <v>No Revenue</v>
      </c>
      <c r="S1811" s="4">
        <f>Table2[[#This Row],[Revenue_Amount]]/Table2[[#This Row],[Num_Nights]]</f>
        <v>0</v>
      </c>
    </row>
    <row r="1812" spans="1:19" x14ac:dyDescent="0.3">
      <c r="A1812">
        <v>1811</v>
      </c>
      <c r="B1812" t="s">
        <v>31</v>
      </c>
      <c r="C1812" s="9">
        <v>45079</v>
      </c>
      <c r="D1812" s="9">
        <v>45080</v>
      </c>
      <c r="E1812" s="10">
        <v>45060</v>
      </c>
      <c r="F1812" t="s">
        <v>18</v>
      </c>
      <c r="G1812">
        <v>231.12</v>
      </c>
      <c r="H1812">
        <v>2</v>
      </c>
      <c r="I1812">
        <v>2</v>
      </c>
      <c r="J1812" t="s">
        <v>28</v>
      </c>
      <c r="K1812" t="s">
        <v>29</v>
      </c>
      <c r="L1812" t="s">
        <v>21</v>
      </c>
      <c r="M1812" t="s">
        <v>36</v>
      </c>
      <c r="N1812" t="s">
        <v>41</v>
      </c>
      <c r="O1812">
        <f>Table2[[#This Row],[check_out_date]]-Table2[[#This Row],[check_in_date]]</f>
        <v>1</v>
      </c>
      <c r="P1812">
        <f>Table2[[#This Row],[num_adults]]+Table2[[#This Row],[num_children]]</f>
        <v>4</v>
      </c>
      <c r="Q1812" s="3">
        <f>IF(OR(Table2[[#This Row],[booking_status]]="confirmed",Table2[[#This Row],[booking_status]]="checked-out"),Table2[[#This Row],[room_rate_per_night]]*Table2[[#This Row],[Num_Nights]],0)</f>
        <v>231.12</v>
      </c>
      <c r="R1812" t="str" cm="1">
        <f t="array" ref="R1812">IFERROR(_xlfn.IFS(Table2[[#This Row],[booking_status]]="confirmed","Expected",Table2[[#This Row],[booking_status]]="checked-out","Actual"),"No Revenue")</f>
        <v>Expected</v>
      </c>
      <c r="S1812" s="4">
        <f>Table2[[#This Row],[Revenue_Amount]]/Table2[[#This Row],[Num_Nights]]</f>
        <v>231.12</v>
      </c>
    </row>
    <row r="1813" spans="1:19" x14ac:dyDescent="0.3">
      <c r="A1813">
        <v>1812</v>
      </c>
      <c r="B1813" t="s">
        <v>37</v>
      </c>
      <c r="C1813" s="9">
        <v>44982</v>
      </c>
      <c r="D1813" s="9">
        <v>44990</v>
      </c>
      <c r="E1813" s="10">
        <v>44968</v>
      </c>
      <c r="F1813" t="s">
        <v>49</v>
      </c>
      <c r="G1813">
        <v>96.7</v>
      </c>
      <c r="H1813">
        <v>4</v>
      </c>
      <c r="I1813">
        <v>1</v>
      </c>
      <c r="J1813" t="s">
        <v>94</v>
      </c>
      <c r="K1813" t="s">
        <v>20</v>
      </c>
      <c r="L1813" t="s">
        <v>21</v>
      </c>
      <c r="M1813" t="s">
        <v>36</v>
      </c>
      <c r="N1813" t="s">
        <v>41</v>
      </c>
      <c r="O1813">
        <f>Table2[[#This Row],[check_out_date]]-Table2[[#This Row],[check_in_date]]</f>
        <v>8</v>
      </c>
      <c r="P1813">
        <f>Table2[[#This Row],[num_adults]]+Table2[[#This Row],[num_children]]</f>
        <v>5</v>
      </c>
      <c r="Q1813" s="3">
        <f>IF(OR(Table2[[#This Row],[booking_status]]="confirmed",Table2[[#This Row],[booking_status]]="checked-out"),Table2[[#This Row],[room_rate_per_night]]*Table2[[#This Row],[Num_Nights]],0)</f>
        <v>773.6</v>
      </c>
      <c r="R1813" t="str" cm="1">
        <f t="array" ref="R1813">IFERROR(_xlfn.IFS(Table2[[#This Row],[booking_status]]="confirmed","Expected",Table2[[#This Row],[booking_status]]="checked-out","Actual"),"No Revenue")</f>
        <v>Expected</v>
      </c>
      <c r="S1813" s="4">
        <f>Table2[[#This Row],[Revenue_Amount]]/Table2[[#This Row],[Num_Nights]]</f>
        <v>96.7</v>
      </c>
    </row>
    <row r="1814" spans="1:19" x14ac:dyDescent="0.3">
      <c r="A1814">
        <v>1813</v>
      </c>
      <c r="B1814" t="s">
        <v>14</v>
      </c>
      <c r="C1814" s="9">
        <v>45018</v>
      </c>
      <c r="D1814" s="9">
        <v>45020</v>
      </c>
      <c r="E1814" s="10">
        <v>44960</v>
      </c>
      <c r="F1814" t="s">
        <v>18</v>
      </c>
      <c r="G1814">
        <v>180.88</v>
      </c>
      <c r="H1814">
        <v>1</v>
      </c>
      <c r="I1814">
        <v>0</v>
      </c>
      <c r="J1814" t="s">
        <v>19</v>
      </c>
      <c r="K1814" t="s">
        <v>66</v>
      </c>
      <c r="L1814" t="s">
        <v>21</v>
      </c>
      <c r="M1814" t="s">
        <v>36</v>
      </c>
      <c r="N1814" t="s">
        <v>23</v>
      </c>
      <c r="O1814">
        <f>Table2[[#This Row],[check_out_date]]-Table2[[#This Row],[check_in_date]]</f>
        <v>2</v>
      </c>
      <c r="P1814">
        <f>Table2[[#This Row],[num_adults]]+Table2[[#This Row],[num_children]]</f>
        <v>1</v>
      </c>
      <c r="Q1814" s="3">
        <f>IF(OR(Table2[[#This Row],[booking_status]]="confirmed",Table2[[#This Row],[booking_status]]="checked-out"),Table2[[#This Row],[room_rate_per_night]]*Table2[[#This Row],[Num_Nights]],0)</f>
        <v>361.76</v>
      </c>
      <c r="R1814" t="str" cm="1">
        <f t="array" ref="R1814">IFERROR(_xlfn.IFS(Table2[[#This Row],[booking_status]]="confirmed","Expected",Table2[[#This Row],[booking_status]]="checked-out","Actual"),"No Revenue")</f>
        <v>Expected</v>
      </c>
      <c r="S1814" s="4">
        <f>Table2[[#This Row],[Revenue_Amount]]/Table2[[#This Row],[Num_Nights]]</f>
        <v>180.88</v>
      </c>
    </row>
    <row r="1815" spans="1:19" x14ac:dyDescent="0.3">
      <c r="A1815">
        <v>1814</v>
      </c>
      <c r="B1815" t="s">
        <v>31</v>
      </c>
      <c r="C1815" s="9">
        <v>44949</v>
      </c>
      <c r="D1815" s="9">
        <v>44955</v>
      </c>
      <c r="E1815" s="10">
        <v>44929</v>
      </c>
      <c r="F1815" t="s">
        <v>27</v>
      </c>
      <c r="G1815">
        <v>105.72</v>
      </c>
      <c r="H1815">
        <v>1</v>
      </c>
      <c r="I1815">
        <v>2</v>
      </c>
      <c r="J1815" t="s">
        <v>28</v>
      </c>
      <c r="K1815" t="s">
        <v>66</v>
      </c>
      <c r="L1815" t="s">
        <v>21</v>
      </c>
      <c r="M1815" t="s">
        <v>36</v>
      </c>
      <c r="N1815" t="s">
        <v>41</v>
      </c>
      <c r="O1815">
        <f>Table2[[#This Row],[check_out_date]]-Table2[[#This Row],[check_in_date]]</f>
        <v>6</v>
      </c>
      <c r="P1815">
        <f>Table2[[#This Row],[num_adults]]+Table2[[#This Row],[num_children]]</f>
        <v>3</v>
      </c>
      <c r="Q1815" s="3">
        <f>IF(OR(Table2[[#This Row],[booking_status]]="confirmed",Table2[[#This Row],[booking_status]]="checked-out"),Table2[[#This Row],[room_rate_per_night]]*Table2[[#This Row],[Num_Nights]],0)</f>
        <v>634.31999999999994</v>
      </c>
      <c r="R1815" t="str" cm="1">
        <f t="array" ref="R1815">IFERROR(_xlfn.IFS(Table2[[#This Row],[booking_status]]="confirmed","Expected",Table2[[#This Row],[booking_status]]="checked-out","Actual"),"No Revenue")</f>
        <v>Expected</v>
      </c>
      <c r="S1815" s="4">
        <f>Table2[[#This Row],[Revenue_Amount]]/Table2[[#This Row],[Num_Nights]]</f>
        <v>105.71999999999998</v>
      </c>
    </row>
    <row r="1816" spans="1:19" x14ac:dyDescent="0.3">
      <c r="A1816">
        <v>1815</v>
      </c>
      <c r="B1816" t="s">
        <v>14</v>
      </c>
      <c r="C1816" s="9">
        <v>45263</v>
      </c>
      <c r="D1816" s="9">
        <v>45270</v>
      </c>
      <c r="E1816" s="10">
        <v>45202</v>
      </c>
      <c r="F1816" t="s">
        <v>18</v>
      </c>
      <c r="G1816">
        <v>226.08</v>
      </c>
      <c r="H1816">
        <v>2</v>
      </c>
      <c r="I1816">
        <v>1</v>
      </c>
      <c r="J1816" t="s">
        <v>28</v>
      </c>
      <c r="K1816" t="s">
        <v>20</v>
      </c>
      <c r="L1816" t="s">
        <v>21</v>
      </c>
      <c r="M1816" t="s">
        <v>36</v>
      </c>
      <c r="N1816" t="s">
        <v>41</v>
      </c>
      <c r="O1816">
        <f>Table2[[#This Row],[check_out_date]]-Table2[[#This Row],[check_in_date]]</f>
        <v>7</v>
      </c>
      <c r="P1816">
        <f>Table2[[#This Row],[num_adults]]+Table2[[#This Row],[num_children]]</f>
        <v>3</v>
      </c>
      <c r="Q1816" s="3">
        <f>IF(OR(Table2[[#This Row],[booking_status]]="confirmed",Table2[[#This Row],[booking_status]]="checked-out"),Table2[[#This Row],[room_rate_per_night]]*Table2[[#This Row],[Num_Nights]],0)</f>
        <v>1582.5600000000002</v>
      </c>
      <c r="R1816" t="str" cm="1">
        <f t="array" ref="R1816">IFERROR(_xlfn.IFS(Table2[[#This Row],[booking_status]]="confirmed","Expected",Table2[[#This Row],[booking_status]]="checked-out","Actual"),"No Revenue")</f>
        <v>Expected</v>
      </c>
      <c r="S1816" s="4">
        <f>Table2[[#This Row],[Revenue_Amount]]/Table2[[#This Row],[Num_Nights]]</f>
        <v>226.08</v>
      </c>
    </row>
    <row r="1817" spans="1:19" x14ac:dyDescent="0.3">
      <c r="A1817">
        <v>1816</v>
      </c>
      <c r="B1817" t="s">
        <v>31</v>
      </c>
      <c r="C1817" s="9">
        <v>45184</v>
      </c>
      <c r="D1817" s="9">
        <v>45188</v>
      </c>
      <c r="E1817" s="10">
        <v>45148</v>
      </c>
      <c r="F1817" t="s">
        <v>18</v>
      </c>
      <c r="G1817">
        <v>241.44</v>
      </c>
      <c r="H1817">
        <v>1</v>
      </c>
      <c r="I1817">
        <v>0</v>
      </c>
      <c r="J1817" t="s">
        <v>28</v>
      </c>
      <c r="K1817" t="s">
        <v>29</v>
      </c>
      <c r="L1817" t="s">
        <v>21</v>
      </c>
      <c r="M1817" t="s">
        <v>36</v>
      </c>
      <c r="N1817" t="s">
        <v>23</v>
      </c>
      <c r="O1817">
        <f>Table2[[#This Row],[check_out_date]]-Table2[[#This Row],[check_in_date]]</f>
        <v>4</v>
      </c>
      <c r="P1817">
        <f>Table2[[#This Row],[num_adults]]+Table2[[#This Row],[num_children]]</f>
        <v>1</v>
      </c>
      <c r="Q1817" s="3">
        <f>IF(OR(Table2[[#This Row],[booking_status]]="confirmed",Table2[[#This Row],[booking_status]]="checked-out"),Table2[[#This Row],[room_rate_per_night]]*Table2[[#This Row],[Num_Nights]],0)</f>
        <v>965.76</v>
      </c>
      <c r="R1817" t="str" cm="1">
        <f t="array" ref="R1817">IFERROR(_xlfn.IFS(Table2[[#This Row],[booking_status]]="confirmed","Expected",Table2[[#This Row],[booking_status]]="checked-out","Actual"),"No Revenue")</f>
        <v>Expected</v>
      </c>
      <c r="S1817" s="4">
        <f>Table2[[#This Row],[Revenue_Amount]]/Table2[[#This Row],[Num_Nights]]</f>
        <v>241.44</v>
      </c>
    </row>
    <row r="1818" spans="1:19" hidden="1" x14ac:dyDescent="0.3">
      <c r="A1818">
        <v>1817</v>
      </c>
      <c r="B1818" t="s">
        <v>14</v>
      </c>
      <c r="C1818" s="9">
        <v>45215</v>
      </c>
      <c r="D1818" s="9">
        <v>45221</v>
      </c>
      <c r="E1818" s="10">
        <v>45200</v>
      </c>
      <c r="F1818" t="s">
        <v>49</v>
      </c>
      <c r="G1818">
        <v>98.5</v>
      </c>
      <c r="H1818">
        <v>2</v>
      </c>
      <c r="I1818">
        <v>2</v>
      </c>
      <c r="J1818" t="s">
        <v>35</v>
      </c>
      <c r="K1818" t="s">
        <v>29</v>
      </c>
      <c r="L1818" t="s">
        <v>21</v>
      </c>
      <c r="M1818" t="s">
        <v>36</v>
      </c>
      <c r="N1818" t="s">
        <v>45</v>
      </c>
      <c r="O1818">
        <f>Table2[[#This Row],[check_out_date]]-Table2[[#This Row],[check_in_date]]</f>
        <v>6</v>
      </c>
      <c r="P1818">
        <f>Table2[[#This Row],[num_adults]]+Table2[[#This Row],[num_children]]</f>
        <v>4</v>
      </c>
      <c r="Q1818" s="3">
        <f>IF(OR(Table2[[#This Row],[booking_status]]="confirmed",Table2[[#This Row],[booking_status]]="checked-out"),Table2[[#This Row],[room_rate_per_night]]*Table2[[#This Row],[Num_Nights]],0)</f>
        <v>591</v>
      </c>
      <c r="R1818" t="str" cm="1">
        <f t="array" ref="R1818">IFERROR(_xlfn.IFS(Table2[[#This Row],[booking_status]]="confirmed","Expected",Table2[[#This Row],[booking_status]]="checked-out","Actual"),"No Revenue")</f>
        <v>Expected</v>
      </c>
      <c r="S1818" s="4">
        <f>Table2[[#This Row],[Revenue_Amount]]/Table2[[#This Row],[Num_Nights]]</f>
        <v>98.5</v>
      </c>
    </row>
    <row r="1819" spans="1:19" x14ac:dyDescent="0.3">
      <c r="A1819">
        <v>1818</v>
      </c>
      <c r="B1819" t="s">
        <v>50</v>
      </c>
      <c r="C1819" s="9">
        <v>44958</v>
      </c>
      <c r="D1819" s="9">
        <v>44964</v>
      </c>
      <c r="E1819" s="10">
        <v>44936</v>
      </c>
      <c r="F1819" t="s">
        <v>27</v>
      </c>
      <c r="G1819">
        <v>181.72</v>
      </c>
      <c r="H1819">
        <v>1</v>
      </c>
      <c r="I1819">
        <v>2</v>
      </c>
      <c r="J1819" t="s">
        <v>94</v>
      </c>
      <c r="K1819" t="s">
        <v>20</v>
      </c>
      <c r="L1819" t="s">
        <v>21</v>
      </c>
      <c r="M1819" t="s">
        <v>22</v>
      </c>
      <c r="N1819" t="s">
        <v>41</v>
      </c>
      <c r="O1819">
        <f>Table2[[#This Row],[check_out_date]]-Table2[[#This Row],[check_in_date]]</f>
        <v>6</v>
      </c>
      <c r="P1819">
        <f>Table2[[#This Row],[num_adults]]+Table2[[#This Row],[num_children]]</f>
        <v>3</v>
      </c>
      <c r="Q1819" s="3">
        <f>IF(OR(Table2[[#This Row],[booking_status]]="confirmed",Table2[[#This Row],[booking_status]]="checked-out"),Table2[[#This Row],[room_rate_per_night]]*Table2[[#This Row],[Num_Nights]],0)</f>
        <v>1090.32</v>
      </c>
      <c r="R1819" t="str" cm="1">
        <f t="array" ref="R1819">IFERROR(_xlfn.IFS(Table2[[#This Row],[booking_status]]="confirmed","Expected",Table2[[#This Row],[booking_status]]="checked-out","Actual"),"No Revenue")</f>
        <v>Expected</v>
      </c>
      <c r="S1819" s="4">
        <f>Table2[[#This Row],[Revenue_Amount]]/Table2[[#This Row],[Num_Nights]]</f>
        <v>181.72</v>
      </c>
    </row>
    <row r="1820" spans="1:19" x14ac:dyDescent="0.3">
      <c r="A1820">
        <v>1819</v>
      </c>
      <c r="B1820" t="s">
        <v>14</v>
      </c>
      <c r="C1820" s="9">
        <v>45047</v>
      </c>
      <c r="D1820" s="9">
        <v>45050</v>
      </c>
      <c r="E1820" s="10">
        <v>44995</v>
      </c>
      <c r="F1820" t="s">
        <v>18</v>
      </c>
      <c r="G1820">
        <v>199.05</v>
      </c>
      <c r="H1820">
        <v>3</v>
      </c>
      <c r="I1820">
        <v>0</v>
      </c>
      <c r="J1820" t="s">
        <v>19</v>
      </c>
      <c r="K1820" t="s">
        <v>44</v>
      </c>
      <c r="L1820" t="s">
        <v>21</v>
      </c>
      <c r="M1820" t="s">
        <v>22</v>
      </c>
      <c r="N1820" t="s">
        <v>95</v>
      </c>
      <c r="O1820">
        <f>Table2[[#This Row],[check_out_date]]-Table2[[#This Row],[check_in_date]]</f>
        <v>3</v>
      </c>
      <c r="P1820">
        <f>Table2[[#This Row],[num_adults]]+Table2[[#This Row],[num_children]]</f>
        <v>3</v>
      </c>
      <c r="Q1820" s="3">
        <f>IF(OR(Table2[[#This Row],[booking_status]]="confirmed",Table2[[#This Row],[booking_status]]="checked-out"),Table2[[#This Row],[room_rate_per_night]]*Table2[[#This Row],[Num_Nights]],0)</f>
        <v>597.15000000000009</v>
      </c>
      <c r="R1820" t="str" cm="1">
        <f t="array" ref="R1820">IFERROR(_xlfn.IFS(Table2[[#This Row],[booking_status]]="confirmed","Expected",Table2[[#This Row],[booking_status]]="checked-out","Actual"),"No Revenue")</f>
        <v>Expected</v>
      </c>
      <c r="S1820" s="4">
        <f>Table2[[#This Row],[Revenue_Amount]]/Table2[[#This Row],[Num_Nights]]</f>
        <v>199.05000000000004</v>
      </c>
    </row>
    <row r="1821" spans="1:19" x14ac:dyDescent="0.3">
      <c r="A1821">
        <v>1820</v>
      </c>
      <c r="B1821" t="s">
        <v>50</v>
      </c>
      <c r="C1821" s="9">
        <v>45167</v>
      </c>
      <c r="D1821" s="9">
        <v>45173</v>
      </c>
      <c r="E1821" s="10">
        <v>45160</v>
      </c>
      <c r="F1821" t="s">
        <v>27</v>
      </c>
      <c r="G1821">
        <v>176.4</v>
      </c>
      <c r="H1821">
        <v>1</v>
      </c>
      <c r="I1821">
        <v>1</v>
      </c>
      <c r="J1821" t="s">
        <v>28</v>
      </c>
      <c r="K1821" t="s">
        <v>44</v>
      </c>
      <c r="L1821" t="s">
        <v>56</v>
      </c>
      <c r="M1821" t="s">
        <v>36</v>
      </c>
      <c r="N1821" t="s">
        <v>41</v>
      </c>
      <c r="O1821">
        <f>Table2[[#This Row],[check_out_date]]-Table2[[#This Row],[check_in_date]]</f>
        <v>6</v>
      </c>
      <c r="P1821">
        <f>Table2[[#This Row],[num_adults]]+Table2[[#This Row],[num_children]]</f>
        <v>2</v>
      </c>
      <c r="Q1821" s="3">
        <f>IF(OR(Table2[[#This Row],[booking_status]]="confirmed",Table2[[#This Row],[booking_status]]="checked-out"),Table2[[#This Row],[room_rate_per_night]]*Table2[[#This Row],[Num_Nights]],0)</f>
        <v>1058.4000000000001</v>
      </c>
      <c r="R1821" t="str" cm="1">
        <f t="array" ref="R1821">IFERROR(_xlfn.IFS(Table2[[#This Row],[booking_status]]="confirmed","Expected",Table2[[#This Row],[booking_status]]="checked-out","Actual"),"No Revenue")</f>
        <v>Actual</v>
      </c>
      <c r="S1821" s="4">
        <f>Table2[[#This Row],[Revenue_Amount]]/Table2[[#This Row],[Num_Nights]]</f>
        <v>176.4</v>
      </c>
    </row>
    <row r="1822" spans="1:19" x14ac:dyDescent="0.3">
      <c r="A1822">
        <v>1821</v>
      </c>
      <c r="B1822" t="s">
        <v>37</v>
      </c>
      <c r="C1822" s="9">
        <v>45184</v>
      </c>
      <c r="D1822" s="9">
        <v>45187</v>
      </c>
      <c r="E1822" s="10">
        <v>45143</v>
      </c>
      <c r="F1822" t="s">
        <v>27</v>
      </c>
      <c r="G1822">
        <v>189.89</v>
      </c>
      <c r="H1822">
        <v>1</v>
      </c>
      <c r="I1822">
        <v>0</v>
      </c>
      <c r="J1822" t="s">
        <v>55</v>
      </c>
      <c r="K1822" t="s">
        <v>20</v>
      </c>
      <c r="L1822" t="s">
        <v>21</v>
      </c>
      <c r="M1822" t="s">
        <v>22</v>
      </c>
      <c r="N1822" t="s">
        <v>41</v>
      </c>
      <c r="O1822">
        <f>Table2[[#This Row],[check_out_date]]-Table2[[#This Row],[check_in_date]]</f>
        <v>3</v>
      </c>
      <c r="P1822">
        <f>Table2[[#This Row],[num_adults]]+Table2[[#This Row],[num_children]]</f>
        <v>1</v>
      </c>
      <c r="Q1822" s="3">
        <f>IF(OR(Table2[[#This Row],[booking_status]]="confirmed",Table2[[#This Row],[booking_status]]="checked-out"),Table2[[#This Row],[room_rate_per_night]]*Table2[[#This Row],[Num_Nights]],0)</f>
        <v>569.66999999999996</v>
      </c>
      <c r="R1822" t="str" cm="1">
        <f t="array" ref="R1822">IFERROR(_xlfn.IFS(Table2[[#This Row],[booking_status]]="confirmed","Expected",Table2[[#This Row],[booking_status]]="checked-out","Actual"),"No Revenue")</f>
        <v>Expected</v>
      </c>
      <c r="S1822" s="4">
        <f>Table2[[#This Row],[Revenue_Amount]]/Table2[[#This Row],[Num_Nights]]</f>
        <v>189.89</v>
      </c>
    </row>
    <row r="1823" spans="1:19" x14ac:dyDescent="0.3">
      <c r="A1823">
        <v>1822</v>
      </c>
      <c r="B1823" t="s">
        <v>31</v>
      </c>
      <c r="C1823" s="9">
        <v>44963</v>
      </c>
      <c r="D1823" s="9">
        <v>44972</v>
      </c>
      <c r="E1823" s="10">
        <v>44955</v>
      </c>
      <c r="F1823" t="s">
        <v>49</v>
      </c>
      <c r="G1823">
        <v>69.41</v>
      </c>
      <c r="H1823">
        <v>2</v>
      </c>
      <c r="I1823">
        <v>0</v>
      </c>
      <c r="J1823" t="s">
        <v>28</v>
      </c>
      <c r="K1823" t="s">
        <v>99</v>
      </c>
      <c r="L1823" t="s">
        <v>21</v>
      </c>
      <c r="M1823" t="s">
        <v>22</v>
      </c>
      <c r="N1823" t="s">
        <v>23</v>
      </c>
      <c r="O1823">
        <f>Table2[[#This Row],[check_out_date]]-Table2[[#This Row],[check_in_date]]</f>
        <v>9</v>
      </c>
      <c r="P1823">
        <f>Table2[[#This Row],[num_adults]]+Table2[[#This Row],[num_children]]</f>
        <v>2</v>
      </c>
      <c r="Q1823" s="3">
        <f>IF(OR(Table2[[#This Row],[booking_status]]="confirmed",Table2[[#This Row],[booking_status]]="checked-out"),Table2[[#This Row],[room_rate_per_night]]*Table2[[#This Row],[Num_Nights]],0)</f>
        <v>624.68999999999994</v>
      </c>
      <c r="R1823" t="str" cm="1">
        <f t="array" ref="R1823">IFERROR(_xlfn.IFS(Table2[[#This Row],[booking_status]]="confirmed","Expected",Table2[[#This Row],[booking_status]]="checked-out","Actual"),"No Revenue")</f>
        <v>Expected</v>
      </c>
      <c r="S1823" s="4">
        <f>Table2[[#This Row],[Revenue_Amount]]/Table2[[#This Row],[Num_Nights]]</f>
        <v>69.41</v>
      </c>
    </row>
    <row r="1824" spans="1:19" x14ac:dyDescent="0.3">
      <c r="A1824">
        <v>1823</v>
      </c>
      <c r="B1824" t="s">
        <v>14</v>
      </c>
      <c r="C1824" s="9">
        <v>44983</v>
      </c>
      <c r="D1824" s="9">
        <v>44984</v>
      </c>
      <c r="E1824" s="10">
        <v>44968</v>
      </c>
      <c r="F1824" t="s">
        <v>18</v>
      </c>
      <c r="G1824">
        <v>159.97999999999999</v>
      </c>
      <c r="H1824">
        <v>3</v>
      </c>
      <c r="I1824">
        <v>0</v>
      </c>
      <c r="J1824" t="s">
        <v>28</v>
      </c>
      <c r="K1824" t="s">
        <v>29</v>
      </c>
      <c r="L1824" t="s">
        <v>21</v>
      </c>
      <c r="M1824" t="s">
        <v>36</v>
      </c>
      <c r="N1824" t="s">
        <v>41</v>
      </c>
      <c r="O1824">
        <f>Table2[[#This Row],[check_out_date]]-Table2[[#This Row],[check_in_date]]</f>
        <v>1</v>
      </c>
      <c r="P1824">
        <f>Table2[[#This Row],[num_adults]]+Table2[[#This Row],[num_children]]</f>
        <v>3</v>
      </c>
      <c r="Q1824" s="3">
        <f>IF(OR(Table2[[#This Row],[booking_status]]="confirmed",Table2[[#This Row],[booking_status]]="checked-out"),Table2[[#This Row],[room_rate_per_night]]*Table2[[#This Row],[Num_Nights]],0)</f>
        <v>159.97999999999999</v>
      </c>
      <c r="R1824" t="str" cm="1">
        <f t="array" ref="R1824">IFERROR(_xlfn.IFS(Table2[[#This Row],[booking_status]]="confirmed","Expected",Table2[[#This Row],[booking_status]]="checked-out","Actual"),"No Revenue")</f>
        <v>Expected</v>
      </c>
      <c r="S1824" s="4">
        <f>Table2[[#This Row],[Revenue_Amount]]/Table2[[#This Row],[Num_Nights]]</f>
        <v>159.97999999999999</v>
      </c>
    </row>
    <row r="1825" spans="1:19" x14ac:dyDescent="0.3">
      <c r="A1825">
        <v>1824</v>
      </c>
      <c r="B1825" t="s">
        <v>50</v>
      </c>
      <c r="C1825" s="9">
        <v>45129</v>
      </c>
      <c r="D1825" s="9">
        <v>45135</v>
      </c>
      <c r="E1825" s="10">
        <v>45087</v>
      </c>
      <c r="F1825" t="s">
        <v>54</v>
      </c>
      <c r="G1825">
        <v>545.75</v>
      </c>
      <c r="H1825">
        <v>2</v>
      </c>
      <c r="I1825">
        <v>0</v>
      </c>
      <c r="J1825" t="s">
        <v>55</v>
      </c>
      <c r="K1825" t="s">
        <v>66</v>
      </c>
      <c r="L1825" t="s">
        <v>60</v>
      </c>
      <c r="M1825" t="s">
        <v>36</v>
      </c>
      <c r="N1825" t="s">
        <v>41</v>
      </c>
      <c r="O1825">
        <f>Table2[[#This Row],[check_out_date]]-Table2[[#This Row],[check_in_date]]</f>
        <v>6</v>
      </c>
      <c r="P1825">
        <f>Table2[[#This Row],[num_adults]]+Table2[[#This Row],[num_children]]</f>
        <v>2</v>
      </c>
      <c r="Q1825" s="3">
        <f>IF(OR(Table2[[#This Row],[booking_status]]="confirmed",Table2[[#This Row],[booking_status]]="checked-out"),Table2[[#This Row],[room_rate_per_night]]*Table2[[#This Row],[Num_Nights]],0)</f>
        <v>0</v>
      </c>
      <c r="R1825" t="str" cm="1">
        <f t="array" ref="R1825">IFERROR(_xlfn.IFS(Table2[[#This Row],[booking_status]]="confirmed","Expected",Table2[[#This Row],[booking_status]]="checked-out","Actual"),"No Revenue")</f>
        <v>No Revenue</v>
      </c>
      <c r="S1825" s="4">
        <f>Table2[[#This Row],[Revenue_Amount]]/Table2[[#This Row],[Num_Nights]]</f>
        <v>0</v>
      </c>
    </row>
    <row r="1826" spans="1:19" x14ac:dyDescent="0.3">
      <c r="A1826">
        <v>1825</v>
      </c>
      <c r="B1826" t="s">
        <v>37</v>
      </c>
      <c r="C1826" s="9">
        <v>44938</v>
      </c>
      <c r="D1826" s="9">
        <v>44941</v>
      </c>
      <c r="E1826" s="10">
        <v>44928</v>
      </c>
      <c r="F1826" t="s">
        <v>18</v>
      </c>
      <c r="G1826">
        <v>317</v>
      </c>
      <c r="H1826">
        <v>4</v>
      </c>
      <c r="I1826">
        <v>0</v>
      </c>
      <c r="J1826" t="s">
        <v>19</v>
      </c>
      <c r="K1826" t="s">
        <v>66</v>
      </c>
      <c r="L1826" t="s">
        <v>60</v>
      </c>
      <c r="M1826" t="s">
        <v>36</v>
      </c>
      <c r="N1826" t="s">
        <v>41</v>
      </c>
      <c r="O1826">
        <f>Table2[[#This Row],[check_out_date]]-Table2[[#This Row],[check_in_date]]</f>
        <v>3</v>
      </c>
      <c r="P1826">
        <f>Table2[[#This Row],[num_adults]]+Table2[[#This Row],[num_children]]</f>
        <v>4</v>
      </c>
      <c r="Q1826" s="3">
        <f>IF(OR(Table2[[#This Row],[booking_status]]="confirmed",Table2[[#This Row],[booking_status]]="checked-out"),Table2[[#This Row],[room_rate_per_night]]*Table2[[#This Row],[Num_Nights]],0)</f>
        <v>0</v>
      </c>
      <c r="R1826" t="str" cm="1">
        <f t="array" ref="R1826">IFERROR(_xlfn.IFS(Table2[[#This Row],[booking_status]]="confirmed","Expected",Table2[[#This Row],[booking_status]]="checked-out","Actual"),"No Revenue")</f>
        <v>No Revenue</v>
      </c>
      <c r="S1826" s="4">
        <f>Table2[[#This Row],[Revenue_Amount]]/Table2[[#This Row],[Num_Nights]]</f>
        <v>0</v>
      </c>
    </row>
    <row r="1827" spans="1:19" hidden="1" x14ac:dyDescent="0.3">
      <c r="A1827">
        <v>1826</v>
      </c>
      <c r="B1827" t="s">
        <v>14</v>
      </c>
      <c r="C1827" s="9">
        <v>45156</v>
      </c>
      <c r="D1827" s="9">
        <v>45160</v>
      </c>
      <c r="E1827" s="10">
        <v>45101</v>
      </c>
      <c r="F1827" t="s">
        <v>49</v>
      </c>
      <c r="G1827">
        <v>60.45</v>
      </c>
      <c r="H1827">
        <v>2</v>
      </c>
      <c r="I1827">
        <v>1</v>
      </c>
      <c r="J1827" t="s">
        <v>35</v>
      </c>
      <c r="K1827" t="s">
        <v>44</v>
      </c>
      <c r="L1827" t="s">
        <v>56</v>
      </c>
      <c r="M1827" t="s">
        <v>36</v>
      </c>
      <c r="N1827" t="s">
        <v>45</v>
      </c>
      <c r="O1827">
        <f>Table2[[#This Row],[check_out_date]]-Table2[[#This Row],[check_in_date]]</f>
        <v>4</v>
      </c>
      <c r="P1827">
        <f>Table2[[#This Row],[num_adults]]+Table2[[#This Row],[num_children]]</f>
        <v>3</v>
      </c>
      <c r="Q1827" s="3">
        <f>IF(OR(Table2[[#This Row],[booking_status]]="confirmed",Table2[[#This Row],[booking_status]]="checked-out"),Table2[[#This Row],[room_rate_per_night]]*Table2[[#This Row],[Num_Nights]],0)</f>
        <v>241.8</v>
      </c>
      <c r="R1827" t="str" cm="1">
        <f t="array" ref="R1827">IFERROR(_xlfn.IFS(Table2[[#This Row],[booking_status]]="confirmed","Expected",Table2[[#This Row],[booking_status]]="checked-out","Actual"),"No Revenue")</f>
        <v>Actual</v>
      </c>
      <c r="S1827" s="4">
        <f>Table2[[#This Row],[Revenue_Amount]]/Table2[[#This Row],[Num_Nights]]</f>
        <v>60.45</v>
      </c>
    </row>
    <row r="1828" spans="1:19" x14ac:dyDescent="0.3">
      <c r="A1828">
        <v>1827</v>
      </c>
      <c r="B1828" t="s">
        <v>50</v>
      </c>
      <c r="C1828" s="9">
        <v>45025</v>
      </c>
      <c r="D1828" s="9">
        <v>45029</v>
      </c>
      <c r="E1828" s="10">
        <v>44957</v>
      </c>
      <c r="F1828" t="s">
        <v>49</v>
      </c>
      <c r="G1828">
        <v>113.98</v>
      </c>
      <c r="H1828">
        <v>1</v>
      </c>
      <c r="I1828">
        <v>2</v>
      </c>
      <c r="J1828" t="s">
        <v>55</v>
      </c>
      <c r="K1828" t="s">
        <v>29</v>
      </c>
      <c r="L1828" t="s">
        <v>21</v>
      </c>
      <c r="M1828" t="s">
        <v>22</v>
      </c>
      <c r="N1828" t="s">
        <v>41</v>
      </c>
      <c r="O1828">
        <f>Table2[[#This Row],[check_out_date]]-Table2[[#This Row],[check_in_date]]</f>
        <v>4</v>
      </c>
      <c r="P1828">
        <f>Table2[[#This Row],[num_adults]]+Table2[[#This Row],[num_children]]</f>
        <v>3</v>
      </c>
      <c r="Q1828" s="3">
        <f>IF(OR(Table2[[#This Row],[booking_status]]="confirmed",Table2[[#This Row],[booking_status]]="checked-out"),Table2[[#This Row],[room_rate_per_night]]*Table2[[#This Row],[Num_Nights]],0)</f>
        <v>455.92</v>
      </c>
      <c r="R1828" t="str" cm="1">
        <f t="array" ref="R1828">IFERROR(_xlfn.IFS(Table2[[#This Row],[booking_status]]="confirmed","Expected",Table2[[#This Row],[booking_status]]="checked-out","Actual"),"No Revenue")</f>
        <v>Expected</v>
      </c>
      <c r="S1828" s="4">
        <f>Table2[[#This Row],[Revenue_Amount]]/Table2[[#This Row],[Num_Nights]]</f>
        <v>113.98</v>
      </c>
    </row>
    <row r="1829" spans="1:19" x14ac:dyDescent="0.3">
      <c r="A1829">
        <v>1828</v>
      </c>
      <c r="B1829" t="s">
        <v>50</v>
      </c>
      <c r="C1829" s="9">
        <v>45225</v>
      </c>
      <c r="D1829" s="9">
        <v>45233</v>
      </c>
      <c r="E1829" s="10">
        <v>45215</v>
      </c>
      <c r="F1829" t="s">
        <v>18</v>
      </c>
      <c r="G1829">
        <v>338.05</v>
      </c>
      <c r="H1829">
        <v>1</v>
      </c>
      <c r="I1829">
        <v>0</v>
      </c>
      <c r="J1829" t="s">
        <v>28</v>
      </c>
      <c r="K1829" t="s">
        <v>29</v>
      </c>
      <c r="L1829" t="s">
        <v>56</v>
      </c>
      <c r="M1829" t="s">
        <v>36</v>
      </c>
      <c r="N1829" t="s">
        <v>45</v>
      </c>
      <c r="O1829">
        <f>Table2[[#This Row],[check_out_date]]-Table2[[#This Row],[check_in_date]]</f>
        <v>8</v>
      </c>
      <c r="P1829">
        <f>Table2[[#This Row],[num_adults]]+Table2[[#This Row],[num_children]]</f>
        <v>1</v>
      </c>
      <c r="Q1829" s="3">
        <f>IF(OR(Table2[[#This Row],[booking_status]]="confirmed",Table2[[#This Row],[booking_status]]="checked-out"),Table2[[#This Row],[room_rate_per_night]]*Table2[[#This Row],[Num_Nights]],0)</f>
        <v>2704.4</v>
      </c>
      <c r="R1829" t="str" cm="1">
        <f t="array" ref="R1829">IFERROR(_xlfn.IFS(Table2[[#This Row],[booking_status]]="confirmed","Expected",Table2[[#This Row],[booking_status]]="checked-out","Actual"),"No Revenue")</f>
        <v>Actual</v>
      </c>
      <c r="S1829" s="4">
        <f>Table2[[#This Row],[Revenue_Amount]]/Table2[[#This Row],[Num_Nights]]</f>
        <v>338.05</v>
      </c>
    </row>
    <row r="1830" spans="1:19" x14ac:dyDescent="0.3">
      <c r="A1830">
        <v>1829</v>
      </c>
      <c r="B1830" t="s">
        <v>14</v>
      </c>
      <c r="C1830" s="9">
        <v>45138</v>
      </c>
      <c r="D1830" s="9">
        <v>45142</v>
      </c>
      <c r="E1830" s="10">
        <v>45134</v>
      </c>
      <c r="F1830" t="s">
        <v>27</v>
      </c>
      <c r="G1830">
        <v>117.6</v>
      </c>
      <c r="H1830">
        <v>3</v>
      </c>
      <c r="I1830">
        <v>0</v>
      </c>
      <c r="J1830" t="s">
        <v>94</v>
      </c>
      <c r="K1830" t="s">
        <v>20</v>
      </c>
      <c r="L1830" t="s">
        <v>21</v>
      </c>
      <c r="M1830" t="s">
        <v>22</v>
      </c>
      <c r="N1830" t="s">
        <v>23</v>
      </c>
      <c r="O1830">
        <f>Table2[[#This Row],[check_out_date]]-Table2[[#This Row],[check_in_date]]</f>
        <v>4</v>
      </c>
      <c r="P1830">
        <f>Table2[[#This Row],[num_adults]]+Table2[[#This Row],[num_children]]</f>
        <v>3</v>
      </c>
      <c r="Q1830" s="3">
        <f>IF(OR(Table2[[#This Row],[booking_status]]="confirmed",Table2[[#This Row],[booking_status]]="checked-out"),Table2[[#This Row],[room_rate_per_night]]*Table2[[#This Row],[Num_Nights]],0)</f>
        <v>470.4</v>
      </c>
      <c r="R1830" t="str" cm="1">
        <f t="array" ref="R1830">IFERROR(_xlfn.IFS(Table2[[#This Row],[booking_status]]="confirmed","Expected",Table2[[#This Row],[booking_status]]="checked-out","Actual"),"No Revenue")</f>
        <v>Expected</v>
      </c>
      <c r="S1830" s="4">
        <f>Table2[[#This Row],[Revenue_Amount]]/Table2[[#This Row],[Num_Nights]]</f>
        <v>117.6</v>
      </c>
    </row>
    <row r="1831" spans="1:19" x14ac:dyDescent="0.3">
      <c r="A1831">
        <v>1830</v>
      </c>
      <c r="B1831" t="s">
        <v>37</v>
      </c>
      <c r="C1831" s="9">
        <v>45285</v>
      </c>
      <c r="D1831" s="9">
        <v>45292</v>
      </c>
      <c r="E1831" s="10">
        <v>45213</v>
      </c>
      <c r="F1831" t="s">
        <v>49</v>
      </c>
      <c r="G1831">
        <v>132.38999999999999</v>
      </c>
      <c r="H1831">
        <v>3</v>
      </c>
      <c r="I1831">
        <v>0</v>
      </c>
      <c r="J1831" t="s">
        <v>19</v>
      </c>
      <c r="K1831" t="s">
        <v>99</v>
      </c>
      <c r="L1831" t="s">
        <v>21</v>
      </c>
      <c r="M1831" t="s">
        <v>36</v>
      </c>
      <c r="N1831" t="s">
        <v>41</v>
      </c>
      <c r="O1831">
        <f>Table2[[#This Row],[check_out_date]]-Table2[[#This Row],[check_in_date]]</f>
        <v>7</v>
      </c>
      <c r="P1831">
        <f>Table2[[#This Row],[num_adults]]+Table2[[#This Row],[num_children]]</f>
        <v>3</v>
      </c>
      <c r="Q1831" s="3">
        <f>IF(OR(Table2[[#This Row],[booking_status]]="confirmed",Table2[[#This Row],[booking_status]]="checked-out"),Table2[[#This Row],[room_rate_per_night]]*Table2[[#This Row],[Num_Nights]],0)</f>
        <v>926.7299999999999</v>
      </c>
      <c r="R1831" t="str" cm="1">
        <f t="array" ref="R1831">IFERROR(_xlfn.IFS(Table2[[#This Row],[booking_status]]="confirmed","Expected",Table2[[#This Row],[booking_status]]="checked-out","Actual"),"No Revenue")</f>
        <v>Expected</v>
      </c>
      <c r="S1831" s="4">
        <f>Table2[[#This Row],[Revenue_Amount]]/Table2[[#This Row],[Num_Nights]]</f>
        <v>132.38999999999999</v>
      </c>
    </row>
    <row r="1832" spans="1:19" x14ac:dyDescent="0.3">
      <c r="A1832">
        <v>1831</v>
      </c>
      <c r="B1832" t="s">
        <v>14</v>
      </c>
      <c r="C1832" s="9">
        <v>45244</v>
      </c>
      <c r="D1832" s="9">
        <v>45251</v>
      </c>
      <c r="E1832" s="10">
        <v>45194</v>
      </c>
      <c r="F1832" t="s">
        <v>27</v>
      </c>
      <c r="G1832">
        <v>109.2</v>
      </c>
      <c r="H1832">
        <v>1</v>
      </c>
      <c r="I1832">
        <v>0</v>
      </c>
      <c r="J1832" t="s">
        <v>28</v>
      </c>
      <c r="K1832" t="s">
        <v>29</v>
      </c>
      <c r="L1832" t="s">
        <v>70</v>
      </c>
      <c r="M1832" t="s">
        <v>36</v>
      </c>
      <c r="N1832" t="s">
        <v>41</v>
      </c>
      <c r="O1832">
        <f>Table2[[#This Row],[check_out_date]]-Table2[[#This Row],[check_in_date]]</f>
        <v>7</v>
      </c>
      <c r="P1832">
        <f>Table2[[#This Row],[num_adults]]+Table2[[#This Row],[num_children]]</f>
        <v>1</v>
      </c>
      <c r="Q1832" s="3">
        <f>IF(OR(Table2[[#This Row],[booking_status]]="confirmed",Table2[[#This Row],[booking_status]]="checked-out"),Table2[[#This Row],[room_rate_per_night]]*Table2[[#This Row],[Num_Nights]],0)</f>
        <v>0</v>
      </c>
      <c r="R1832" t="str" cm="1">
        <f t="array" ref="R1832">IFERROR(_xlfn.IFS(Table2[[#This Row],[booking_status]]="confirmed","Expected",Table2[[#This Row],[booking_status]]="checked-out","Actual"),"No Revenue")</f>
        <v>No Revenue</v>
      </c>
      <c r="S1832" s="4">
        <f>Table2[[#This Row],[Revenue_Amount]]/Table2[[#This Row],[Num_Nights]]</f>
        <v>0</v>
      </c>
    </row>
    <row r="1833" spans="1:19" hidden="1" x14ac:dyDescent="0.3">
      <c r="A1833">
        <v>1832</v>
      </c>
      <c r="B1833" t="s">
        <v>50</v>
      </c>
      <c r="C1833" s="9">
        <v>45269</v>
      </c>
      <c r="D1833" s="9">
        <v>45278</v>
      </c>
      <c r="E1833" s="10">
        <v>45241</v>
      </c>
      <c r="F1833" t="s">
        <v>49</v>
      </c>
      <c r="G1833">
        <v>127.02</v>
      </c>
      <c r="H1833">
        <v>2</v>
      </c>
      <c r="I1833">
        <v>0</v>
      </c>
      <c r="J1833" t="s">
        <v>35</v>
      </c>
      <c r="K1833" t="s">
        <v>20</v>
      </c>
      <c r="L1833" t="s">
        <v>21</v>
      </c>
      <c r="M1833" t="s">
        <v>36</v>
      </c>
      <c r="N1833" t="s">
        <v>45</v>
      </c>
      <c r="O1833">
        <f>Table2[[#This Row],[check_out_date]]-Table2[[#This Row],[check_in_date]]</f>
        <v>9</v>
      </c>
      <c r="P1833">
        <f>Table2[[#This Row],[num_adults]]+Table2[[#This Row],[num_children]]</f>
        <v>2</v>
      </c>
      <c r="Q1833" s="3">
        <f>IF(OR(Table2[[#This Row],[booking_status]]="confirmed",Table2[[#This Row],[booking_status]]="checked-out"),Table2[[#This Row],[room_rate_per_night]]*Table2[[#This Row],[Num_Nights]],0)</f>
        <v>1143.18</v>
      </c>
      <c r="R1833" t="str" cm="1">
        <f t="array" ref="R1833">IFERROR(_xlfn.IFS(Table2[[#This Row],[booking_status]]="confirmed","Expected",Table2[[#This Row],[booking_status]]="checked-out","Actual"),"No Revenue")</f>
        <v>Expected</v>
      </c>
      <c r="S1833" s="4">
        <f>Table2[[#This Row],[Revenue_Amount]]/Table2[[#This Row],[Num_Nights]]</f>
        <v>127.02000000000001</v>
      </c>
    </row>
    <row r="1834" spans="1:19" x14ac:dyDescent="0.3">
      <c r="A1834">
        <v>1833</v>
      </c>
      <c r="B1834" t="s">
        <v>14</v>
      </c>
      <c r="C1834" s="9">
        <v>44986</v>
      </c>
      <c r="D1834" s="9">
        <v>44989</v>
      </c>
      <c r="E1834" s="10">
        <v>44969</v>
      </c>
      <c r="F1834" t="s">
        <v>27</v>
      </c>
      <c r="G1834">
        <v>120.43</v>
      </c>
      <c r="H1834">
        <v>3</v>
      </c>
      <c r="I1834">
        <v>1</v>
      </c>
      <c r="J1834" t="s">
        <v>55</v>
      </c>
      <c r="K1834" t="s">
        <v>99</v>
      </c>
      <c r="L1834" t="s">
        <v>56</v>
      </c>
      <c r="M1834" t="s">
        <v>22</v>
      </c>
      <c r="N1834" t="s">
        <v>30</v>
      </c>
      <c r="O1834">
        <f>Table2[[#This Row],[check_out_date]]-Table2[[#This Row],[check_in_date]]</f>
        <v>3</v>
      </c>
      <c r="P1834">
        <f>Table2[[#This Row],[num_adults]]+Table2[[#This Row],[num_children]]</f>
        <v>4</v>
      </c>
      <c r="Q1834" s="3">
        <f>IF(OR(Table2[[#This Row],[booking_status]]="confirmed",Table2[[#This Row],[booking_status]]="checked-out"),Table2[[#This Row],[room_rate_per_night]]*Table2[[#This Row],[Num_Nights]],0)</f>
        <v>361.29</v>
      </c>
      <c r="R1834" t="str" cm="1">
        <f t="array" ref="R1834">IFERROR(_xlfn.IFS(Table2[[#This Row],[booking_status]]="confirmed","Expected",Table2[[#This Row],[booking_status]]="checked-out","Actual"),"No Revenue")</f>
        <v>Actual</v>
      </c>
      <c r="S1834" s="4">
        <f>Table2[[#This Row],[Revenue_Amount]]/Table2[[#This Row],[Num_Nights]]</f>
        <v>120.43</v>
      </c>
    </row>
    <row r="1835" spans="1:19" x14ac:dyDescent="0.3">
      <c r="A1835">
        <v>1834</v>
      </c>
      <c r="B1835" t="s">
        <v>50</v>
      </c>
      <c r="C1835" s="9">
        <v>45280</v>
      </c>
      <c r="D1835" s="9">
        <v>45286</v>
      </c>
      <c r="E1835" s="10">
        <v>45270</v>
      </c>
      <c r="F1835" t="s">
        <v>54</v>
      </c>
      <c r="G1835">
        <v>439.61</v>
      </c>
      <c r="H1835">
        <v>2</v>
      </c>
      <c r="I1835">
        <v>0</v>
      </c>
      <c r="J1835" t="s">
        <v>28</v>
      </c>
      <c r="K1835" t="s">
        <v>66</v>
      </c>
      <c r="L1835" t="s">
        <v>21</v>
      </c>
      <c r="M1835" t="s">
        <v>36</v>
      </c>
      <c r="N1835" t="s">
        <v>23</v>
      </c>
      <c r="O1835">
        <f>Table2[[#This Row],[check_out_date]]-Table2[[#This Row],[check_in_date]]</f>
        <v>6</v>
      </c>
      <c r="P1835">
        <f>Table2[[#This Row],[num_adults]]+Table2[[#This Row],[num_children]]</f>
        <v>2</v>
      </c>
      <c r="Q1835" s="3">
        <f>IF(OR(Table2[[#This Row],[booking_status]]="confirmed",Table2[[#This Row],[booking_status]]="checked-out"),Table2[[#This Row],[room_rate_per_night]]*Table2[[#This Row],[Num_Nights]],0)</f>
        <v>2637.66</v>
      </c>
      <c r="R1835" t="str" cm="1">
        <f t="array" ref="R1835">IFERROR(_xlfn.IFS(Table2[[#This Row],[booking_status]]="confirmed","Expected",Table2[[#This Row],[booking_status]]="checked-out","Actual"),"No Revenue")</f>
        <v>Expected</v>
      </c>
      <c r="S1835" s="4">
        <f>Table2[[#This Row],[Revenue_Amount]]/Table2[[#This Row],[Num_Nights]]</f>
        <v>439.60999999999996</v>
      </c>
    </row>
    <row r="1836" spans="1:19" x14ac:dyDescent="0.3">
      <c r="A1836">
        <v>1835</v>
      </c>
      <c r="B1836" t="s">
        <v>14</v>
      </c>
      <c r="C1836" s="9">
        <v>45110</v>
      </c>
      <c r="D1836" s="9">
        <v>45113</v>
      </c>
      <c r="E1836" s="10">
        <v>45078</v>
      </c>
      <c r="F1836" t="s">
        <v>49</v>
      </c>
      <c r="G1836">
        <v>68.69</v>
      </c>
      <c r="H1836">
        <v>1</v>
      </c>
      <c r="I1836">
        <v>0</v>
      </c>
      <c r="J1836" t="s">
        <v>28</v>
      </c>
      <c r="K1836" t="s">
        <v>44</v>
      </c>
      <c r="L1836" t="s">
        <v>56</v>
      </c>
      <c r="M1836" t="s">
        <v>36</v>
      </c>
      <c r="N1836" t="s">
        <v>23</v>
      </c>
      <c r="O1836">
        <f>Table2[[#This Row],[check_out_date]]-Table2[[#This Row],[check_in_date]]</f>
        <v>3</v>
      </c>
      <c r="P1836">
        <f>Table2[[#This Row],[num_adults]]+Table2[[#This Row],[num_children]]</f>
        <v>1</v>
      </c>
      <c r="Q1836" s="3">
        <f>IF(OR(Table2[[#This Row],[booking_status]]="confirmed",Table2[[#This Row],[booking_status]]="checked-out"),Table2[[#This Row],[room_rate_per_night]]*Table2[[#This Row],[Num_Nights]],0)</f>
        <v>206.07</v>
      </c>
      <c r="R1836" t="str" cm="1">
        <f t="array" ref="R1836">IFERROR(_xlfn.IFS(Table2[[#This Row],[booking_status]]="confirmed","Expected",Table2[[#This Row],[booking_status]]="checked-out","Actual"),"No Revenue")</f>
        <v>Actual</v>
      </c>
      <c r="S1836" s="4">
        <f>Table2[[#This Row],[Revenue_Amount]]/Table2[[#This Row],[Num_Nights]]</f>
        <v>68.69</v>
      </c>
    </row>
    <row r="1837" spans="1:19" x14ac:dyDescent="0.3">
      <c r="A1837">
        <v>1836</v>
      </c>
      <c r="B1837" t="s">
        <v>31</v>
      </c>
      <c r="C1837" s="9">
        <v>45246</v>
      </c>
      <c r="D1837" s="9">
        <v>45251</v>
      </c>
      <c r="E1837" s="10">
        <v>45226</v>
      </c>
      <c r="F1837" t="s">
        <v>18</v>
      </c>
      <c r="G1837">
        <v>190.82</v>
      </c>
      <c r="H1837">
        <v>1</v>
      </c>
      <c r="I1837">
        <v>1</v>
      </c>
      <c r="J1837" t="s">
        <v>55</v>
      </c>
      <c r="K1837" t="s">
        <v>20</v>
      </c>
      <c r="L1837" t="s">
        <v>21</v>
      </c>
      <c r="M1837" t="s">
        <v>36</v>
      </c>
      <c r="N1837" t="s">
        <v>41</v>
      </c>
      <c r="O1837">
        <f>Table2[[#This Row],[check_out_date]]-Table2[[#This Row],[check_in_date]]</f>
        <v>5</v>
      </c>
      <c r="P1837">
        <f>Table2[[#This Row],[num_adults]]+Table2[[#This Row],[num_children]]</f>
        <v>2</v>
      </c>
      <c r="Q1837" s="3">
        <f>IF(OR(Table2[[#This Row],[booking_status]]="confirmed",Table2[[#This Row],[booking_status]]="checked-out"),Table2[[#This Row],[room_rate_per_night]]*Table2[[#This Row],[Num_Nights]],0)</f>
        <v>954.09999999999991</v>
      </c>
      <c r="R1837" t="str" cm="1">
        <f t="array" ref="R1837">IFERROR(_xlfn.IFS(Table2[[#This Row],[booking_status]]="confirmed","Expected",Table2[[#This Row],[booking_status]]="checked-out","Actual"),"No Revenue")</f>
        <v>Expected</v>
      </c>
      <c r="S1837" s="4">
        <f>Table2[[#This Row],[Revenue_Amount]]/Table2[[#This Row],[Num_Nights]]</f>
        <v>190.82</v>
      </c>
    </row>
    <row r="1838" spans="1:19" x14ac:dyDescent="0.3">
      <c r="A1838">
        <v>1837</v>
      </c>
      <c r="B1838" t="s">
        <v>31</v>
      </c>
      <c r="C1838" s="9">
        <v>45081</v>
      </c>
      <c r="D1838" s="9">
        <v>45090</v>
      </c>
      <c r="E1838" s="10">
        <v>45064</v>
      </c>
      <c r="F1838" t="s">
        <v>54</v>
      </c>
      <c r="G1838">
        <v>298.68</v>
      </c>
      <c r="H1838">
        <v>2</v>
      </c>
      <c r="I1838">
        <v>0</v>
      </c>
      <c r="J1838" t="s">
        <v>55</v>
      </c>
      <c r="K1838" t="s">
        <v>20</v>
      </c>
      <c r="L1838" t="s">
        <v>70</v>
      </c>
      <c r="M1838" t="s">
        <v>36</v>
      </c>
      <c r="N1838" t="s">
        <v>41</v>
      </c>
      <c r="O1838">
        <f>Table2[[#This Row],[check_out_date]]-Table2[[#This Row],[check_in_date]]</f>
        <v>9</v>
      </c>
      <c r="P1838">
        <f>Table2[[#This Row],[num_adults]]+Table2[[#This Row],[num_children]]</f>
        <v>2</v>
      </c>
      <c r="Q1838" s="3">
        <f>IF(OR(Table2[[#This Row],[booking_status]]="confirmed",Table2[[#This Row],[booking_status]]="checked-out"),Table2[[#This Row],[room_rate_per_night]]*Table2[[#This Row],[Num_Nights]],0)</f>
        <v>0</v>
      </c>
      <c r="R1838" t="str" cm="1">
        <f t="array" ref="R1838">IFERROR(_xlfn.IFS(Table2[[#This Row],[booking_status]]="confirmed","Expected",Table2[[#This Row],[booking_status]]="checked-out","Actual"),"No Revenue")</f>
        <v>No Revenue</v>
      </c>
      <c r="S1838" s="4">
        <f>Table2[[#This Row],[Revenue_Amount]]/Table2[[#This Row],[Num_Nights]]</f>
        <v>0</v>
      </c>
    </row>
    <row r="1839" spans="1:19" x14ac:dyDescent="0.3">
      <c r="A1839">
        <v>1838</v>
      </c>
      <c r="B1839" t="s">
        <v>31</v>
      </c>
      <c r="C1839" s="9">
        <v>44933</v>
      </c>
      <c r="D1839" s="9">
        <v>44940</v>
      </c>
      <c r="E1839" s="10">
        <v>44895</v>
      </c>
      <c r="F1839" t="s">
        <v>27</v>
      </c>
      <c r="G1839">
        <v>109.7</v>
      </c>
      <c r="H1839">
        <v>4</v>
      </c>
      <c r="I1839">
        <v>0</v>
      </c>
      <c r="J1839" t="s">
        <v>28</v>
      </c>
      <c r="K1839" t="s">
        <v>44</v>
      </c>
      <c r="L1839" t="s">
        <v>21</v>
      </c>
      <c r="M1839" t="s">
        <v>36</v>
      </c>
      <c r="N1839" t="s">
        <v>45</v>
      </c>
      <c r="O1839">
        <f>Table2[[#This Row],[check_out_date]]-Table2[[#This Row],[check_in_date]]</f>
        <v>7</v>
      </c>
      <c r="P1839">
        <f>Table2[[#This Row],[num_adults]]+Table2[[#This Row],[num_children]]</f>
        <v>4</v>
      </c>
      <c r="Q1839" s="3">
        <f>IF(OR(Table2[[#This Row],[booking_status]]="confirmed",Table2[[#This Row],[booking_status]]="checked-out"),Table2[[#This Row],[room_rate_per_night]]*Table2[[#This Row],[Num_Nights]],0)</f>
        <v>767.9</v>
      </c>
      <c r="R1839" t="str" cm="1">
        <f t="array" ref="R1839">IFERROR(_xlfn.IFS(Table2[[#This Row],[booking_status]]="confirmed","Expected",Table2[[#This Row],[booking_status]]="checked-out","Actual"),"No Revenue")</f>
        <v>Expected</v>
      </c>
      <c r="S1839" s="4">
        <f>Table2[[#This Row],[Revenue_Amount]]/Table2[[#This Row],[Num_Nights]]</f>
        <v>109.7</v>
      </c>
    </row>
    <row r="1840" spans="1:19" x14ac:dyDescent="0.3">
      <c r="A1840">
        <v>1839</v>
      </c>
      <c r="B1840" t="s">
        <v>37</v>
      </c>
      <c r="C1840" s="9">
        <v>45083</v>
      </c>
      <c r="D1840" s="9">
        <v>45091</v>
      </c>
      <c r="E1840" s="10">
        <v>45036</v>
      </c>
      <c r="F1840" t="s">
        <v>27</v>
      </c>
      <c r="G1840">
        <v>146.58000000000001</v>
      </c>
      <c r="H1840">
        <v>2</v>
      </c>
      <c r="I1840">
        <v>0</v>
      </c>
      <c r="J1840" t="s">
        <v>55</v>
      </c>
      <c r="K1840" t="s">
        <v>20</v>
      </c>
      <c r="L1840" t="s">
        <v>21</v>
      </c>
      <c r="M1840" t="s">
        <v>36</v>
      </c>
      <c r="N1840" t="s">
        <v>41</v>
      </c>
      <c r="O1840">
        <f>Table2[[#This Row],[check_out_date]]-Table2[[#This Row],[check_in_date]]</f>
        <v>8</v>
      </c>
      <c r="P1840">
        <f>Table2[[#This Row],[num_adults]]+Table2[[#This Row],[num_children]]</f>
        <v>2</v>
      </c>
      <c r="Q1840" s="3">
        <f>IF(OR(Table2[[#This Row],[booking_status]]="confirmed",Table2[[#This Row],[booking_status]]="checked-out"),Table2[[#This Row],[room_rate_per_night]]*Table2[[#This Row],[Num_Nights]],0)</f>
        <v>1172.6400000000001</v>
      </c>
      <c r="R1840" t="str" cm="1">
        <f t="array" ref="R1840">IFERROR(_xlfn.IFS(Table2[[#This Row],[booking_status]]="confirmed","Expected",Table2[[#This Row],[booking_status]]="checked-out","Actual"),"No Revenue")</f>
        <v>Expected</v>
      </c>
      <c r="S1840" s="4">
        <f>Table2[[#This Row],[Revenue_Amount]]/Table2[[#This Row],[Num_Nights]]</f>
        <v>146.58000000000001</v>
      </c>
    </row>
    <row r="1841" spans="1:19" hidden="1" x14ac:dyDescent="0.3">
      <c r="A1841">
        <v>1840</v>
      </c>
      <c r="B1841" t="s">
        <v>37</v>
      </c>
      <c r="C1841" s="9">
        <v>45253</v>
      </c>
      <c r="D1841" s="9">
        <v>45259</v>
      </c>
      <c r="E1841" s="10">
        <v>45218</v>
      </c>
      <c r="F1841" t="s">
        <v>27</v>
      </c>
      <c r="G1841">
        <v>216.23</v>
      </c>
      <c r="H1841">
        <v>1</v>
      </c>
      <c r="I1841">
        <v>0</v>
      </c>
      <c r="J1841" t="s">
        <v>35</v>
      </c>
      <c r="K1841" t="s">
        <v>20</v>
      </c>
      <c r="L1841" t="s">
        <v>21</v>
      </c>
      <c r="M1841" t="s">
        <v>36</v>
      </c>
      <c r="N1841" t="s">
        <v>41</v>
      </c>
      <c r="O1841">
        <f>Table2[[#This Row],[check_out_date]]-Table2[[#This Row],[check_in_date]]</f>
        <v>6</v>
      </c>
      <c r="P1841">
        <f>Table2[[#This Row],[num_adults]]+Table2[[#This Row],[num_children]]</f>
        <v>1</v>
      </c>
      <c r="Q1841" s="3">
        <f>IF(OR(Table2[[#This Row],[booking_status]]="confirmed",Table2[[#This Row],[booking_status]]="checked-out"),Table2[[#This Row],[room_rate_per_night]]*Table2[[#This Row],[Num_Nights]],0)</f>
        <v>1297.3799999999999</v>
      </c>
      <c r="R1841" t="str" cm="1">
        <f t="array" ref="R1841">IFERROR(_xlfn.IFS(Table2[[#This Row],[booking_status]]="confirmed","Expected",Table2[[#This Row],[booking_status]]="checked-out","Actual"),"No Revenue")</f>
        <v>Expected</v>
      </c>
      <c r="S1841" s="4">
        <f>Table2[[#This Row],[Revenue_Amount]]/Table2[[#This Row],[Num_Nights]]</f>
        <v>216.23</v>
      </c>
    </row>
    <row r="1842" spans="1:19" hidden="1" x14ac:dyDescent="0.3">
      <c r="A1842">
        <v>1841</v>
      </c>
      <c r="B1842" t="s">
        <v>14</v>
      </c>
      <c r="C1842" s="9">
        <v>45007</v>
      </c>
      <c r="D1842" s="9">
        <v>45009</v>
      </c>
      <c r="E1842" s="10">
        <v>44964</v>
      </c>
      <c r="F1842" t="s">
        <v>18</v>
      </c>
      <c r="G1842">
        <v>239.84</v>
      </c>
      <c r="H1842">
        <v>2</v>
      </c>
      <c r="I1842">
        <v>0</v>
      </c>
      <c r="J1842" t="s">
        <v>35</v>
      </c>
      <c r="K1842" t="s">
        <v>20</v>
      </c>
      <c r="L1842" t="s">
        <v>21</v>
      </c>
      <c r="M1842" t="s">
        <v>36</v>
      </c>
      <c r="N1842" t="s">
        <v>41</v>
      </c>
      <c r="O1842">
        <f>Table2[[#This Row],[check_out_date]]-Table2[[#This Row],[check_in_date]]</f>
        <v>2</v>
      </c>
      <c r="P1842">
        <f>Table2[[#This Row],[num_adults]]+Table2[[#This Row],[num_children]]</f>
        <v>2</v>
      </c>
      <c r="Q1842" s="3">
        <f>IF(OR(Table2[[#This Row],[booking_status]]="confirmed",Table2[[#This Row],[booking_status]]="checked-out"),Table2[[#This Row],[room_rate_per_night]]*Table2[[#This Row],[Num_Nights]],0)</f>
        <v>479.68</v>
      </c>
      <c r="R1842" t="str" cm="1">
        <f t="array" ref="R1842">IFERROR(_xlfn.IFS(Table2[[#This Row],[booking_status]]="confirmed","Expected",Table2[[#This Row],[booking_status]]="checked-out","Actual"),"No Revenue")</f>
        <v>Expected</v>
      </c>
      <c r="S1842" s="4">
        <f>Table2[[#This Row],[Revenue_Amount]]/Table2[[#This Row],[Num_Nights]]</f>
        <v>239.84</v>
      </c>
    </row>
    <row r="1843" spans="1:19" x14ac:dyDescent="0.3">
      <c r="A1843">
        <v>1842</v>
      </c>
      <c r="B1843" t="s">
        <v>37</v>
      </c>
      <c r="C1843" s="9">
        <v>45132</v>
      </c>
      <c r="D1843" s="9">
        <v>45136</v>
      </c>
      <c r="E1843" s="10">
        <v>45076</v>
      </c>
      <c r="F1843" t="s">
        <v>49</v>
      </c>
      <c r="G1843">
        <v>123.14</v>
      </c>
      <c r="H1843">
        <v>2</v>
      </c>
      <c r="I1843">
        <v>1</v>
      </c>
      <c r="J1843" t="s">
        <v>19</v>
      </c>
      <c r="K1843" t="s">
        <v>66</v>
      </c>
      <c r="L1843" t="s">
        <v>21</v>
      </c>
      <c r="M1843" t="s">
        <v>36</v>
      </c>
      <c r="N1843" t="s">
        <v>41</v>
      </c>
      <c r="O1843">
        <f>Table2[[#This Row],[check_out_date]]-Table2[[#This Row],[check_in_date]]</f>
        <v>4</v>
      </c>
      <c r="P1843">
        <f>Table2[[#This Row],[num_adults]]+Table2[[#This Row],[num_children]]</f>
        <v>3</v>
      </c>
      <c r="Q1843" s="3">
        <f>IF(OR(Table2[[#This Row],[booking_status]]="confirmed",Table2[[#This Row],[booking_status]]="checked-out"),Table2[[#This Row],[room_rate_per_night]]*Table2[[#This Row],[Num_Nights]],0)</f>
        <v>492.56</v>
      </c>
      <c r="R1843" t="str" cm="1">
        <f t="array" ref="R1843">IFERROR(_xlfn.IFS(Table2[[#This Row],[booking_status]]="confirmed","Expected",Table2[[#This Row],[booking_status]]="checked-out","Actual"),"No Revenue")</f>
        <v>Expected</v>
      </c>
      <c r="S1843" s="4">
        <f>Table2[[#This Row],[Revenue_Amount]]/Table2[[#This Row],[Num_Nights]]</f>
        <v>123.14</v>
      </c>
    </row>
    <row r="1844" spans="1:19" x14ac:dyDescent="0.3">
      <c r="A1844">
        <v>1843</v>
      </c>
      <c r="B1844" t="s">
        <v>37</v>
      </c>
      <c r="C1844" s="9">
        <v>45288</v>
      </c>
      <c r="D1844" s="9">
        <v>45294</v>
      </c>
      <c r="E1844" s="10">
        <v>45273</v>
      </c>
      <c r="F1844" t="s">
        <v>49</v>
      </c>
      <c r="G1844">
        <v>137.47</v>
      </c>
      <c r="H1844">
        <v>4</v>
      </c>
      <c r="I1844">
        <v>0</v>
      </c>
      <c r="J1844" t="s">
        <v>55</v>
      </c>
      <c r="K1844" t="s">
        <v>99</v>
      </c>
      <c r="L1844" t="s">
        <v>56</v>
      </c>
      <c r="M1844" t="s">
        <v>36</v>
      </c>
      <c r="N1844" t="s">
        <v>95</v>
      </c>
      <c r="O1844">
        <f>Table2[[#This Row],[check_out_date]]-Table2[[#This Row],[check_in_date]]</f>
        <v>6</v>
      </c>
      <c r="P1844">
        <f>Table2[[#This Row],[num_adults]]+Table2[[#This Row],[num_children]]</f>
        <v>4</v>
      </c>
      <c r="Q1844" s="3">
        <f>IF(OR(Table2[[#This Row],[booking_status]]="confirmed",Table2[[#This Row],[booking_status]]="checked-out"),Table2[[#This Row],[room_rate_per_night]]*Table2[[#This Row],[Num_Nights]],0)</f>
        <v>824.81999999999994</v>
      </c>
      <c r="R1844" t="str" cm="1">
        <f t="array" ref="R1844">IFERROR(_xlfn.IFS(Table2[[#This Row],[booking_status]]="confirmed","Expected",Table2[[#This Row],[booking_status]]="checked-out","Actual"),"No Revenue")</f>
        <v>Actual</v>
      </c>
      <c r="S1844" s="4">
        <f>Table2[[#This Row],[Revenue_Amount]]/Table2[[#This Row],[Num_Nights]]</f>
        <v>137.47</v>
      </c>
    </row>
    <row r="1845" spans="1:19" hidden="1" x14ac:dyDescent="0.3">
      <c r="A1845">
        <v>1844</v>
      </c>
      <c r="B1845" t="s">
        <v>14</v>
      </c>
      <c r="C1845" s="9">
        <v>44952</v>
      </c>
      <c r="D1845" s="9">
        <v>44961</v>
      </c>
      <c r="E1845" s="10">
        <v>44935</v>
      </c>
      <c r="F1845" t="s">
        <v>49</v>
      </c>
      <c r="G1845">
        <v>121.64</v>
      </c>
      <c r="H1845">
        <v>1</v>
      </c>
      <c r="I1845">
        <v>1</v>
      </c>
      <c r="J1845" t="s">
        <v>35</v>
      </c>
      <c r="K1845" t="s">
        <v>66</v>
      </c>
      <c r="L1845" t="s">
        <v>56</v>
      </c>
      <c r="M1845" t="s">
        <v>36</v>
      </c>
      <c r="N1845" t="s">
        <v>95</v>
      </c>
      <c r="O1845">
        <f>Table2[[#This Row],[check_out_date]]-Table2[[#This Row],[check_in_date]]</f>
        <v>9</v>
      </c>
      <c r="P1845">
        <f>Table2[[#This Row],[num_adults]]+Table2[[#This Row],[num_children]]</f>
        <v>2</v>
      </c>
      <c r="Q1845" s="3">
        <f>IF(OR(Table2[[#This Row],[booking_status]]="confirmed",Table2[[#This Row],[booking_status]]="checked-out"),Table2[[#This Row],[room_rate_per_night]]*Table2[[#This Row],[Num_Nights]],0)</f>
        <v>1094.76</v>
      </c>
      <c r="R1845" t="str" cm="1">
        <f t="array" ref="R1845">IFERROR(_xlfn.IFS(Table2[[#This Row],[booking_status]]="confirmed","Expected",Table2[[#This Row],[booking_status]]="checked-out","Actual"),"No Revenue")</f>
        <v>Actual</v>
      </c>
      <c r="S1845" s="4">
        <f>Table2[[#This Row],[Revenue_Amount]]/Table2[[#This Row],[Num_Nights]]</f>
        <v>121.64</v>
      </c>
    </row>
    <row r="1846" spans="1:19" x14ac:dyDescent="0.3">
      <c r="A1846">
        <v>1845</v>
      </c>
      <c r="B1846" t="s">
        <v>14</v>
      </c>
      <c r="C1846" s="9">
        <v>45264</v>
      </c>
      <c r="D1846" s="9">
        <v>45276</v>
      </c>
      <c r="E1846" s="10">
        <v>45211</v>
      </c>
      <c r="F1846" t="s">
        <v>27</v>
      </c>
      <c r="G1846">
        <v>103.36</v>
      </c>
      <c r="H1846">
        <v>2</v>
      </c>
      <c r="I1846">
        <v>0</v>
      </c>
      <c r="J1846" t="s">
        <v>55</v>
      </c>
      <c r="K1846" t="s">
        <v>66</v>
      </c>
      <c r="L1846" t="s">
        <v>21</v>
      </c>
      <c r="M1846" t="s">
        <v>22</v>
      </c>
      <c r="N1846" t="s">
        <v>41</v>
      </c>
      <c r="O1846">
        <f>Table2[[#This Row],[check_out_date]]-Table2[[#This Row],[check_in_date]]</f>
        <v>12</v>
      </c>
      <c r="P1846">
        <f>Table2[[#This Row],[num_adults]]+Table2[[#This Row],[num_children]]</f>
        <v>2</v>
      </c>
      <c r="Q1846" s="3">
        <f>IF(OR(Table2[[#This Row],[booking_status]]="confirmed",Table2[[#This Row],[booking_status]]="checked-out"),Table2[[#This Row],[room_rate_per_night]]*Table2[[#This Row],[Num_Nights]],0)</f>
        <v>1240.32</v>
      </c>
      <c r="R1846" t="str" cm="1">
        <f t="array" ref="R1846">IFERROR(_xlfn.IFS(Table2[[#This Row],[booking_status]]="confirmed","Expected",Table2[[#This Row],[booking_status]]="checked-out","Actual"),"No Revenue")</f>
        <v>Expected</v>
      </c>
      <c r="S1846" s="4">
        <f>Table2[[#This Row],[Revenue_Amount]]/Table2[[#This Row],[Num_Nights]]</f>
        <v>103.36</v>
      </c>
    </row>
    <row r="1847" spans="1:19" hidden="1" x14ac:dyDescent="0.3">
      <c r="A1847">
        <v>1846</v>
      </c>
      <c r="B1847" t="s">
        <v>50</v>
      </c>
      <c r="C1847" s="9">
        <v>45208</v>
      </c>
      <c r="D1847" s="9">
        <v>45210</v>
      </c>
      <c r="E1847" s="10">
        <v>45189</v>
      </c>
      <c r="F1847" t="s">
        <v>49</v>
      </c>
      <c r="G1847">
        <v>82.8</v>
      </c>
      <c r="H1847">
        <v>1</v>
      </c>
      <c r="I1847">
        <v>2</v>
      </c>
      <c r="J1847" t="s">
        <v>35</v>
      </c>
      <c r="K1847" t="s">
        <v>44</v>
      </c>
      <c r="L1847" t="s">
        <v>21</v>
      </c>
      <c r="M1847" t="s">
        <v>36</v>
      </c>
      <c r="N1847" t="s">
        <v>41</v>
      </c>
      <c r="O1847">
        <f>Table2[[#This Row],[check_out_date]]-Table2[[#This Row],[check_in_date]]</f>
        <v>2</v>
      </c>
      <c r="P1847">
        <f>Table2[[#This Row],[num_adults]]+Table2[[#This Row],[num_children]]</f>
        <v>3</v>
      </c>
      <c r="Q1847" s="3">
        <f>IF(OR(Table2[[#This Row],[booking_status]]="confirmed",Table2[[#This Row],[booking_status]]="checked-out"),Table2[[#This Row],[room_rate_per_night]]*Table2[[#This Row],[Num_Nights]],0)</f>
        <v>165.6</v>
      </c>
      <c r="R1847" t="str" cm="1">
        <f t="array" ref="R1847">IFERROR(_xlfn.IFS(Table2[[#This Row],[booking_status]]="confirmed","Expected",Table2[[#This Row],[booking_status]]="checked-out","Actual"),"No Revenue")</f>
        <v>Expected</v>
      </c>
      <c r="S1847" s="4">
        <f>Table2[[#This Row],[Revenue_Amount]]/Table2[[#This Row],[Num_Nights]]</f>
        <v>82.8</v>
      </c>
    </row>
    <row r="1848" spans="1:19" x14ac:dyDescent="0.3">
      <c r="A1848">
        <v>1847</v>
      </c>
      <c r="B1848" t="s">
        <v>31</v>
      </c>
      <c r="C1848" s="9">
        <v>45262</v>
      </c>
      <c r="D1848" s="9">
        <v>45266</v>
      </c>
      <c r="E1848" s="10">
        <v>45223</v>
      </c>
      <c r="F1848" t="s">
        <v>27</v>
      </c>
      <c r="G1848">
        <v>153.85</v>
      </c>
      <c r="H1848">
        <v>2</v>
      </c>
      <c r="I1848">
        <v>0</v>
      </c>
      <c r="J1848" t="s">
        <v>28</v>
      </c>
      <c r="K1848" t="s">
        <v>20</v>
      </c>
      <c r="L1848" t="s">
        <v>60</v>
      </c>
      <c r="M1848" t="s">
        <v>36</v>
      </c>
      <c r="N1848" t="s">
        <v>23</v>
      </c>
      <c r="O1848">
        <f>Table2[[#This Row],[check_out_date]]-Table2[[#This Row],[check_in_date]]</f>
        <v>4</v>
      </c>
      <c r="P1848">
        <f>Table2[[#This Row],[num_adults]]+Table2[[#This Row],[num_children]]</f>
        <v>2</v>
      </c>
      <c r="Q1848" s="3">
        <f>IF(OR(Table2[[#This Row],[booking_status]]="confirmed",Table2[[#This Row],[booking_status]]="checked-out"),Table2[[#This Row],[room_rate_per_night]]*Table2[[#This Row],[Num_Nights]],0)</f>
        <v>0</v>
      </c>
      <c r="R1848" t="str" cm="1">
        <f t="array" ref="R1848">IFERROR(_xlfn.IFS(Table2[[#This Row],[booking_status]]="confirmed","Expected",Table2[[#This Row],[booking_status]]="checked-out","Actual"),"No Revenue")</f>
        <v>No Revenue</v>
      </c>
      <c r="S1848" s="4">
        <f>Table2[[#This Row],[Revenue_Amount]]/Table2[[#This Row],[Num_Nights]]</f>
        <v>0</v>
      </c>
    </row>
    <row r="1849" spans="1:19" x14ac:dyDescent="0.3">
      <c r="A1849">
        <v>1848</v>
      </c>
      <c r="B1849" t="s">
        <v>14</v>
      </c>
      <c r="C1849" s="9">
        <v>44961</v>
      </c>
      <c r="D1849" s="9">
        <v>44967</v>
      </c>
      <c r="E1849" s="10">
        <v>44934</v>
      </c>
      <c r="F1849" t="s">
        <v>49</v>
      </c>
      <c r="G1849">
        <v>126.2</v>
      </c>
      <c r="H1849">
        <v>4</v>
      </c>
      <c r="I1849">
        <v>0</v>
      </c>
      <c r="J1849" t="s">
        <v>55</v>
      </c>
      <c r="K1849" t="s">
        <v>20</v>
      </c>
      <c r="L1849" t="s">
        <v>56</v>
      </c>
      <c r="M1849" t="s">
        <v>22</v>
      </c>
      <c r="N1849" t="s">
        <v>23</v>
      </c>
      <c r="O1849">
        <f>Table2[[#This Row],[check_out_date]]-Table2[[#This Row],[check_in_date]]</f>
        <v>6</v>
      </c>
      <c r="P1849">
        <f>Table2[[#This Row],[num_adults]]+Table2[[#This Row],[num_children]]</f>
        <v>4</v>
      </c>
      <c r="Q1849" s="3">
        <f>IF(OR(Table2[[#This Row],[booking_status]]="confirmed",Table2[[#This Row],[booking_status]]="checked-out"),Table2[[#This Row],[room_rate_per_night]]*Table2[[#This Row],[Num_Nights]],0)</f>
        <v>757.2</v>
      </c>
      <c r="R1849" t="str" cm="1">
        <f t="array" ref="R1849">IFERROR(_xlfn.IFS(Table2[[#This Row],[booking_status]]="confirmed","Expected",Table2[[#This Row],[booking_status]]="checked-out","Actual"),"No Revenue")</f>
        <v>Actual</v>
      </c>
      <c r="S1849" s="4">
        <f>Table2[[#This Row],[Revenue_Amount]]/Table2[[#This Row],[Num_Nights]]</f>
        <v>126.2</v>
      </c>
    </row>
    <row r="1850" spans="1:19" x14ac:dyDescent="0.3">
      <c r="A1850">
        <v>1849</v>
      </c>
      <c r="B1850" t="s">
        <v>14</v>
      </c>
      <c r="C1850" s="9">
        <v>44999</v>
      </c>
      <c r="D1850" s="9">
        <v>45004</v>
      </c>
      <c r="E1850" s="10">
        <v>44972</v>
      </c>
      <c r="F1850" t="s">
        <v>49</v>
      </c>
      <c r="G1850">
        <v>105.98</v>
      </c>
      <c r="H1850">
        <v>2</v>
      </c>
      <c r="I1850">
        <v>3</v>
      </c>
      <c r="J1850" t="s">
        <v>94</v>
      </c>
      <c r="K1850" t="s">
        <v>99</v>
      </c>
      <c r="L1850" t="s">
        <v>21</v>
      </c>
      <c r="M1850" t="s">
        <v>36</v>
      </c>
      <c r="N1850" t="s">
        <v>23</v>
      </c>
      <c r="O1850">
        <f>Table2[[#This Row],[check_out_date]]-Table2[[#This Row],[check_in_date]]</f>
        <v>5</v>
      </c>
      <c r="P1850">
        <f>Table2[[#This Row],[num_adults]]+Table2[[#This Row],[num_children]]</f>
        <v>5</v>
      </c>
      <c r="Q1850" s="3">
        <f>IF(OR(Table2[[#This Row],[booking_status]]="confirmed",Table2[[#This Row],[booking_status]]="checked-out"),Table2[[#This Row],[room_rate_per_night]]*Table2[[#This Row],[Num_Nights]],0)</f>
        <v>529.9</v>
      </c>
      <c r="R1850" t="str" cm="1">
        <f t="array" ref="R1850">IFERROR(_xlfn.IFS(Table2[[#This Row],[booking_status]]="confirmed","Expected",Table2[[#This Row],[booking_status]]="checked-out","Actual"),"No Revenue")</f>
        <v>Expected</v>
      </c>
      <c r="S1850" s="4">
        <f>Table2[[#This Row],[Revenue_Amount]]/Table2[[#This Row],[Num_Nights]]</f>
        <v>105.97999999999999</v>
      </c>
    </row>
    <row r="1851" spans="1:19" x14ac:dyDescent="0.3">
      <c r="A1851">
        <v>1850</v>
      </c>
      <c r="B1851" t="s">
        <v>14</v>
      </c>
      <c r="C1851" s="9">
        <v>45230</v>
      </c>
      <c r="D1851" s="9">
        <v>45237</v>
      </c>
      <c r="E1851" s="10">
        <v>45213</v>
      </c>
      <c r="F1851" t="s">
        <v>18</v>
      </c>
      <c r="G1851">
        <v>157.97</v>
      </c>
      <c r="H1851">
        <v>2</v>
      </c>
      <c r="I1851">
        <v>0</v>
      </c>
      <c r="J1851" t="s">
        <v>94</v>
      </c>
      <c r="K1851" t="s">
        <v>29</v>
      </c>
      <c r="L1851" t="s">
        <v>21</v>
      </c>
      <c r="M1851" t="s">
        <v>36</v>
      </c>
      <c r="N1851" t="s">
        <v>41</v>
      </c>
      <c r="O1851">
        <f>Table2[[#This Row],[check_out_date]]-Table2[[#This Row],[check_in_date]]</f>
        <v>7</v>
      </c>
      <c r="P1851">
        <f>Table2[[#This Row],[num_adults]]+Table2[[#This Row],[num_children]]</f>
        <v>2</v>
      </c>
      <c r="Q1851" s="3">
        <f>IF(OR(Table2[[#This Row],[booking_status]]="confirmed",Table2[[#This Row],[booking_status]]="checked-out"),Table2[[#This Row],[room_rate_per_night]]*Table2[[#This Row],[Num_Nights]],0)</f>
        <v>1105.79</v>
      </c>
      <c r="R1851" t="str" cm="1">
        <f t="array" ref="R1851">IFERROR(_xlfn.IFS(Table2[[#This Row],[booking_status]]="confirmed","Expected",Table2[[#This Row],[booking_status]]="checked-out","Actual"),"No Revenue")</f>
        <v>Expected</v>
      </c>
      <c r="S1851" s="4">
        <f>Table2[[#This Row],[Revenue_Amount]]/Table2[[#This Row],[Num_Nights]]</f>
        <v>157.97</v>
      </c>
    </row>
    <row r="1852" spans="1:19" x14ac:dyDescent="0.3">
      <c r="A1852">
        <v>1851</v>
      </c>
      <c r="B1852" t="s">
        <v>14</v>
      </c>
      <c r="C1852" s="9">
        <v>45128</v>
      </c>
      <c r="D1852" s="9">
        <v>45131</v>
      </c>
      <c r="E1852" s="10">
        <v>45077</v>
      </c>
      <c r="F1852" t="s">
        <v>49</v>
      </c>
      <c r="G1852">
        <v>128.04</v>
      </c>
      <c r="H1852">
        <v>3</v>
      </c>
      <c r="I1852">
        <v>0</v>
      </c>
      <c r="J1852" t="s">
        <v>94</v>
      </c>
      <c r="K1852" t="s">
        <v>20</v>
      </c>
      <c r="L1852" t="s">
        <v>21</v>
      </c>
      <c r="M1852" t="s">
        <v>36</v>
      </c>
      <c r="N1852" t="s">
        <v>45</v>
      </c>
      <c r="O1852">
        <f>Table2[[#This Row],[check_out_date]]-Table2[[#This Row],[check_in_date]]</f>
        <v>3</v>
      </c>
      <c r="P1852">
        <f>Table2[[#This Row],[num_adults]]+Table2[[#This Row],[num_children]]</f>
        <v>3</v>
      </c>
      <c r="Q1852" s="3">
        <f>IF(OR(Table2[[#This Row],[booking_status]]="confirmed",Table2[[#This Row],[booking_status]]="checked-out"),Table2[[#This Row],[room_rate_per_night]]*Table2[[#This Row],[Num_Nights]],0)</f>
        <v>384.12</v>
      </c>
      <c r="R1852" t="str" cm="1">
        <f t="array" ref="R1852">IFERROR(_xlfn.IFS(Table2[[#This Row],[booking_status]]="confirmed","Expected",Table2[[#This Row],[booking_status]]="checked-out","Actual"),"No Revenue")</f>
        <v>Expected</v>
      </c>
      <c r="S1852" s="4">
        <f>Table2[[#This Row],[Revenue_Amount]]/Table2[[#This Row],[Num_Nights]]</f>
        <v>128.04</v>
      </c>
    </row>
    <row r="1853" spans="1:19" x14ac:dyDescent="0.3">
      <c r="A1853">
        <v>1852</v>
      </c>
      <c r="B1853" t="s">
        <v>50</v>
      </c>
      <c r="C1853" s="9">
        <v>45200</v>
      </c>
      <c r="D1853" s="9">
        <v>45204</v>
      </c>
      <c r="E1853" s="10">
        <v>45157</v>
      </c>
      <c r="F1853" t="s">
        <v>27</v>
      </c>
      <c r="G1853">
        <v>234.65</v>
      </c>
      <c r="H1853">
        <v>1</v>
      </c>
      <c r="I1853">
        <v>1</v>
      </c>
      <c r="J1853" t="s">
        <v>55</v>
      </c>
      <c r="K1853" t="s">
        <v>20</v>
      </c>
      <c r="L1853" t="s">
        <v>70</v>
      </c>
      <c r="M1853" t="s">
        <v>36</v>
      </c>
      <c r="N1853" t="s">
        <v>41</v>
      </c>
      <c r="O1853">
        <f>Table2[[#This Row],[check_out_date]]-Table2[[#This Row],[check_in_date]]</f>
        <v>4</v>
      </c>
      <c r="P1853">
        <f>Table2[[#This Row],[num_adults]]+Table2[[#This Row],[num_children]]</f>
        <v>2</v>
      </c>
      <c r="Q1853" s="3">
        <f>IF(OR(Table2[[#This Row],[booking_status]]="confirmed",Table2[[#This Row],[booking_status]]="checked-out"),Table2[[#This Row],[room_rate_per_night]]*Table2[[#This Row],[Num_Nights]],0)</f>
        <v>0</v>
      </c>
      <c r="R1853" t="str" cm="1">
        <f t="array" ref="R1853">IFERROR(_xlfn.IFS(Table2[[#This Row],[booking_status]]="confirmed","Expected",Table2[[#This Row],[booking_status]]="checked-out","Actual"),"No Revenue")</f>
        <v>No Revenue</v>
      </c>
      <c r="S1853" s="4">
        <f>Table2[[#This Row],[Revenue_Amount]]/Table2[[#This Row],[Num_Nights]]</f>
        <v>0</v>
      </c>
    </row>
    <row r="1854" spans="1:19" x14ac:dyDescent="0.3">
      <c r="A1854">
        <v>1853</v>
      </c>
      <c r="B1854" t="s">
        <v>31</v>
      </c>
      <c r="C1854" s="9">
        <v>45157</v>
      </c>
      <c r="D1854" s="9">
        <v>45161</v>
      </c>
      <c r="E1854" s="10">
        <v>45139</v>
      </c>
      <c r="F1854" t="s">
        <v>49</v>
      </c>
      <c r="G1854">
        <v>87.97</v>
      </c>
      <c r="H1854">
        <v>2</v>
      </c>
      <c r="I1854">
        <v>2</v>
      </c>
      <c r="J1854" t="s">
        <v>19</v>
      </c>
      <c r="K1854" t="s">
        <v>66</v>
      </c>
      <c r="L1854" t="s">
        <v>21</v>
      </c>
      <c r="M1854" t="s">
        <v>36</v>
      </c>
      <c r="N1854" t="s">
        <v>41</v>
      </c>
      <c r="O1854">
        <f>Table2[[#This Row],[check_out_date]]-Table2[[#This Row],[check_in_date]]</f>
        <v>4</v>
      </c>
      <c r="P1854">
        <f>Table2[[#This Row],[num_adults]]+Table2[[#This Row],[num_children]]</f>
        <v>4</v>
      </c>
      <c r="Q1854" s="3">
        <f>IF(OR(Table2[[#This Row],[booking_status]]="confirmed",Table2[[#This Row],[booking_status]]="checked-out"),Table2[[#This Row],[room_rate_per_night]]*Table2[[#This Row],[Num_Nights]],0)</f>
        <v>351.88</v>
      </c>
      <c r="R1854" t="str" cm="1">
        <f t="array" ref="R1854">IFERROR(_xlfn.IFS(Table2[[#This Row],[booking_status]]="confirmed","Expected",Table2[[#This Row],[booking_status]]="checked-out","Actual"),"No Revenue")</f>
        <v>Expected</v>
      </c>
      <c r="S1854" s="4">
        <f>Table2[[#This Row],[Revenue_Amount]]/Table2[[#This Row],[Num_Nights]]</f>
        <v>87.97</v>
      </c>
    </row>
    <row r="1855" spans="1:19" x14ac:dyDescent="0.3">
      <c r="A1855">
        <v>1854</v>
      </c>
      <c r="B1855" t="s">
        <v>14</v>
      </c>
      <c r="C1855" s="9">
        <v>45049</v>
      </c>
      <c r="D1855" s="9">
        <v>45055</v>
      </c>
      <c r="E1855" s="10">
        <v>45007</v>
      </c>
      <c r="F1855" t="s">
        <v>27</v>
      </c>
      <c r="G1855">
        <v>106.85</v>
      </c>
      <c r="H1855">
        <v>4</v>
      </c>
      <c r="I1855">
        <v>1</v>
      </c>
      <c r="J1855" t="s">
        <v>28</v>
      </c>
      <c r="K1855" t="s">
        <v>99</v>
      </c>
      <c r="L1855" t="s">
        <v>21</v>
      </c>
      <c r="M1855" t="s">
        <v>36</v>
      </c>
      <c r="N1855" t="s">
        <v>41</v>
      </c>
      <c r="O1855">
        <f>Table2[[#This Row],[check_out_date]]-Table2[[#This Row],[check_in_date]]</f>
        <v>6</v>
      </c>
      <c r="P1855">
        <f>Table2[[#This Row],[num_adults]]+Table2[[#This Row],[num_children]]</f>
        <v>5</v>
      </c>
      <c r="Q1855" s="3">
        <f>IF(OR(Table2[[#This Row],[booking_status]]="confirmed",Table2[[#This Row],[booking_status]]="checked-out"),Table2[[#This Row],[room_rate_per_night]]*Table2[[#This Row],[Num_Nights]],0)</f>
        <v>641.09999999999991</v>
      </c>
      <c r="R1855" t="str" cm="1">
        <f t="array" ref="R1855">IFERROR(_xlfn.IFS(Table2[[#This Row],[booking_status]]="confirmed","Expected",Table2[[#This Row],[booking_status]]="checked-out","Actual"),"No Revenue")</f>
        <v>Expected</v>
      </c>
      <c r="S1855" s="4">
        <f>Table2[[#This Row],[Revenue_Amount]]/Table2[[#This Row],[Num_Nights]]</f>
        <v>106.84999999999998</v>
      </c>
    </row>
    <row r="1856" spans="1:19" hidden="1" x14ac:dyDescent="0.3">
      <c r="A1856">
        <v>1855</v>
      </c>
      <c r="B1856" t="s">
        <v>14</v>
      </c>
      <c r="C1856" s="9">
        <v>45218</v>
      </c>
      <c r="D1856" s="9">
        <v>45219</v>
      </c>
      <c r="E1856" s="10">
        <v>45137</v>
      </c>
      <c r="F1856" t="s">
        <v>49</v>
      </c>
      <c r="G1856">
        <v>86.76</v>
      </c>
      <c r="H1856">
        <v>2</v>
      </c>
      <c r="I1856">
        <v>0</v>
      </c>
      <c r="J1856" t="s">
        <v>35</v>
      </c>
      <c r="K1856" t="s">
        <v>29</v>
      </c>
      <c r="L1856" t="s">
        <v>60</v>
      </c>
      <c r="M1856" t="s">
        <v>36</v>
      </c>
      <c r="N1856" t="s">
        <v>23</v>
      </c>
      <c r="O1856">
        <f>Table2[[#This Row],[check_out_date]]-Table2[[#This Row],[check_in_date]]</f>
        <v>1</v>
      </c>
      <c r="P1856">
        <f>Table2[[#This Row],[num_adults]]+Table2[[#This Row],[num_children]]</f>
        <v>2</v>
      </c>
      <c r="Q1856" s="3">
        <f>IF(OR(Table2[[#This Row],[booking_status]]="confirmed",Table2[[#This Row],[booking_status]]="checked-out"),Table2[[#This Row],[room_rate_per_night]]*Table2[[#This Row],[Num_Nights]],0)</f>
        <v>0</v>
      </c>
      <c r="R1856" t="str" cm="1">
        <f t="array" ref="R1856">IFERROR(_xlfn.IFS(Table2[[#This Row],[booking_status]]="confirmed","Expected",Table2[[#This Row],[booking_status]]="checked-out","Actual"),"No Revenue")</f>
        <v>No Revenue</v>
      </c>
      <c r="S1856" s="4">
        <f>Table2[[#This Row],[Revenue_Amount]]/Table2[[#This Row],[Num_Nights]]</f>
        <v>0</v>
      </c>
    </row>
    <row r="1857" spans="1:19" x14ac:dyDescent="0.3">
      <c r="A1857">
        <v>1856</v>
      </c>
      <c r="B1857" t="s">
        <v>37</v>
      </c>
      <c r="C1857" s="9">
        <v>45003</v>
      </c>
      <c r="D1857" s="9">
        <v>45009</v>
      </c>
      <c r="E1857" s="10">
        <v>44980</v>
      </c>
      <c r="F1857" t="s">
        <v>18</v>
      </c>
      <c r="G1857">
        <v>265.95</v>
      </c>
      <c r="H1857">
        <v>2</v>
      </c>
      <c r="I1857">
        <v>1</v>
      </c>
      <c r="J1857" t="s">
        <v>55</v>
      </c>
      <c r="K1857" t="s">
        <v>20</v>
      </c>
      <c r="L1857" t="s">
        <v>56</v>
      </c>
      <c r="M1857" t="s">
        <v>36</v>
      </c>
      <c r="N1857" t="s">
        <v>45</v>
      </c>
      <c r="O1857">
        <f>Table2[[#This Row],[check_out_date]]-Table2[[#This Row],[check_in_date]]</f>
        <v>6</v>
      </c>
      <c r="P1857">
        <f>Table2[[#This Row],[num_adults]]+Table2[[#This Row],[num_children]]</f>
        <v>3</v>
      </c>
      <c r="Q1857" s="3">
        <f>IF(OR(Table2[[#This Row],[booking_status]]="confirmed",Table2[[#This Row],[booking_status]]="checked-out"),Table2[[#This Row],[room_rate_per_night]]*Table2[[#This Row],[Num_Nights]],0)</f>
        <v>1595.6999999999998</v>
      </c>
      <c r="R1857" t="str" cm="1">
        <f t="array" ref="R1857">IFERROR(_xlfn.IFS(Table2[[#This Row],[booking_status]]="confirmed","Expected",Table2[[#This Row],[booking_status]]="checked-out","Actual"),"No Revenue")</f>
        <v>Actual</v>
      </c>
      <c r="S1857" s="4">
        <f>Table2[[#This Row],[Revenue_Amount]]/Table2[[#This Row],[Num_Nights]]</f>
        <v>265.95</v>
      </c>
    </row>
    <row r="1858" spans="1:19" x14ac:dyDescent="0.3">
      <c r="A1858">
        <v>1857</v>
      </c>
      <c r="B1858" t="s">
        <v>31</v>
      </c>
      <c r="C1858" s="9">
        <v>45025</v>
      </c>
      <c r="D1858" s="9">
        <v>45034</v>
      </c>
      <c r="E1858" s="10">
        <v>44985</v>
      </c>
      <c r="F1858" t="s">
        <v>49</v>
      </c>
      <c r="G1858">
        <v>80.75</v>
      </c>
      <c r="H1858">
        <v>1</v>
      </c>
      <c r="I1858">
        <v>1</v>
      </c>
      <c r="J1858" t="s">
        <v>28</v>
      </c>
      <c r="K1858" t="s">
        <v>99</v>
      </c>
      <c r="L1858" t="s">
        <v>21</v>
      </c>
      <c r="M1858" t="s">
        <v>36</v>
      </c>
      <c r="N1858" t="s">
        <v>41</v>
      </c>
      <c r="O1858">
        <f>Table2[[#This Row],[check_out_date]]-Table2[[#This Row],[check_in_date]]</f>
        <v>9</v>
      </c>
      <c r="P1858">
        <f>Table2[[#This Row],[num_adults]]+Table2[[#This Row],[num_children]]</f>
        <v>2</v>
      </c>
      <c r="Q1858" s="3">
        <f>IF(OR(Table2[[#This Row],[booking_status]]="confirmed",Table2[[#This Row],[booking_status]]="checked-out"),Table2[[#This Row],[room_rate_per_night]]*Table2[[#This Row],[Num_Nights]],0)</f>
        <v>726.75</v>
      </c>
      <c r="R1858" t="str" cm="1">
        <f t="array" ref="R1858">IFERROR(_xlfn.IFS(Table2[[#This Row],[booking_status]]="confirmed","Expected",Table2[[#This Row],[booking_status]]="checked-out","Actual"),"No Revenue")</f>
        <v>Expected</v>
      </c>
      <c r="S1858" s="4">
        <f>Table2[[#This Row],[Revenue_Amount]]/Table2[[#This Row],[Num_Nights]]</f>
        <v>80.75</v>
      </c>
    </row>
    <row r="1859" spans="1:19" x14ac:dyDescent="0.3">
      <c r="A1859">
        <v>1858</v>
      </c>
      <c r="B1859" t="s">
        <v>31</v>
      </c>
      <c r="C1859" s="9">
        <v>45169</v>
      </c>
      <c r="D1859" s="9">
        <v>45172</v>
      </c>
      <c r="E1859" s="10">
        <v>45154</v>
      </c>
      <c r="F1859" t="s">
        <v>49</v>
      </c>
      <c r="G1859">
        <v>114.3</v>
      </c>
      <c r="H1859">
        <v>2</v>
      </c>
      <c r="I1859">
        <v>0</v>
      </c>
      <c r="J1859" t="s">
        <v>55</v>
      </c>
      <c r="K1859" t="s">
        <v>20</v>
      </c>
      <c r="L1859" t="s">
        <v>21</v>
      </c>
      <c r="M1859" t="s">
        <v>36</v>
      </c>
      <c r="N1859" t="s">
        <v>41</v>
      </c>
      <c r="O1859">
        <f>Table2[[#This Row],[check_out_date]]-Table2[[#This Row],[check_in_date]]</f>
        <v>3</v>
      </c>
      <c r="P1859">
        <f>Table2[[#This Row],[num_adults]]+Table2[[#This Row],[num_children]]</f>
        <v>2</v>
      </c>
      <c r="Q1859" s="3">
        <f>IF(OR(Table2[[#This Row],[booking_status]]="confirmed",Table2[[#This Row],[booking_status]]="checked-out"),Table2[[#This Row],[room_rate_per_night]]*Table2[[#This Row],[Num_Nights]],0)</f>
        <v>342.9</v>
      </c>
      <c r="R1859" t="str" cm="1">
        <f t="array" ref="R1859">IFERROR(_xlfn.IFS(Table2[[#This Row],[booking_status]]="confirmed","Expected",Table2[[#This Row],[booking_status]]="checked-out","Actual"),"No Revenue")</f>
        <v>Expected</v>
      </c>
      <c r="S1859" s="4">
        <f>Table2[[#This Row],[Revenue_Amount]]/Table2[[#This Row],[Num_Nights]]</f>
        <v>114.3</v>
      </c>
    </row>
    <row r="1860" spans="1:19" x14ac:dyDescent="0.3">
      <c r="A1860">
        <v>1859</v>
      </c>
      <c r="B1860" t="s">
        <v>50</v>
      </c>
      <c r="C1860" s="9">
        <v>45026</v>
      </c>
      <c r="D1860" s="9">
        <v>45032</v>
      </c>
      <c r="E1860" s="10">
        <v>45010</v>
      </c>
      <c r="F1860" t="s">
        <v>54</v>
      </c>
      <c r="G1860">
        <v>607.47</v>
      </c>
      <c r="H1860">
        <v>2</v>
      </c>
      <c r="I1860">
        <v>0</v>
      </c>
      <c r="J1860" t="s">
        <v>19</v>
      </c>
      <c r="K1860" t="s">
        <v>99</v>
      </c>
      <c r="L1860" t="s">
        <v>21</v>
      </c>
      <c r="M1860" t="s">
        <v>36</v>
      </c>
      <c r="N1860" t="s">
        <v>23</v>
      </c>
      <c r="O1860">
        <f>Table2[[#This Row],[check_out_date]]-Table2[[#This Row],[check_in_date]]</f>
        <v>6</v>
      </c>
      <c r="P1860">
        <f>Table2[[#This Row],[num_adults]]+Table2[[#This Row],[num_children]]</f>
        <v>2</v>
      </c>
      <c r="Q1860" s="3">
        <f>IF(OR(Table2[[#This Row],[booking_status]]="confirmed",Table2[[#This Row],[booking_status]]="checked-out"),Table2[[#This Row],[room_rate_per_night]]*Table2[[#This Row],[Num_Nights]],0)</f>
        <v>3644.82</v>
      </c>
      <c r="R1860" t="str" cm="1">
        <f t="array" ref="R1860">IFERROR(_xlfn.IFS(Table2[[#This Row],[booking_status]]="confirmed","Expected",Table2[[#This Row],[booking_status]]="checked-out","Actual"),"No Revenue")</f>
        <v>Expected</v>
      </c>
      <c r="S1860" s="4">
        <f>Table2[[#This Row],[Revenue_Amount]]/Table2[[#This Row],[Num_Nights]]</f>
        <v>607.47</v>
      </c>
    </row>
    <row r="1861" spans="1:19" hidden="1" x14ac:dyDescent="0.3">
      <c r="A1861">
        <v>1860</v>
      </c>
      <c r="B1861" t="s">
        <v>31</v>
      </c>
      <c r="C1861" s="9">
        <v>45071</v>
      </c>
      <c r="D1861" s="9">
        <v>45077</v>
      </c>
      <c r="E1861" s="10">
        <v>45014</v>
      </c>
      <c r="F1861" t="s">
        <v>27</v>
      </c>
      <c r="G1861">
        <v>161.21</v>
      </c>
      <c r="H1861">
        <v>4</v>
      </c>
      <c r="I1861">
        <v>2</v>
      </c>
      <c r="J1861" t="s">
        <v>35</v>
      </c>
      <c r="K1861" t="s">
        <v>99</v>
      </c>
      <c r="L1861" t="s">
        <v>60</v>
      </c>
      <c r="M1861" t="s">
        <v>36</v>
      </c>
      <c r="N1861" t="s">
        <v>23</v>
      </c>
      <c r="O1861">
        <f>Table2[[#This Row],[check_out_date]]-Table2[[#This Row],[check_in_date]]</f>
        <v>6</v>
      </c>
      <c r="P1861">
        <f>Table2[[#This Row],[num_adults]]+Table2[[#This Row],[num_children]]</f>
        <v>6</v>
      </c>
      <c r="Q1861" s="3">
        <f>IF(OR(Table2[[#This Row],[booking_status]]="confirmed",Table2[[#This Row],[booking_status]]="checked-out"),Table2[[#This Row],[room_rate_per_night]]*Table2[[#This Row],[Num_Nights]],0)</f>
        <v>0</v>
      </c>
      <c r="R1861" t="str" cm="1">
        <f t="array" ref="R1861">IFERROR(_xlfn.IFS(Table2[[#This Row],[booking_status]]="confirmed","Expected",Table2[[#This Row],[booking_status]]="checked-out","Actual"),"No Revenue")</f>
        <v>No Revenue</v>
      </c>
      <c r="S1861" s="4">
        <f>Table2[[#This Row],[Revenue_Amount]]/Table2[[#This Row],[Num_Nights]]</f>
        <v>0</v>
      </c>
    </row>
    <row r="1862" spans="1:19" x14ac:dyDescent="0.3">
      <c r="A1862">
        <v>1861</v>
      </c>
      <c r="B1862" t="s">
        <v>37</v>
      </c>
      <c r="C1862" s="9">
        <v>45270</v>
      </c>
      <c r="D1862" s="9">
        <v>45274</v>
      </c>
      <c r="E1862" s="10">
        <v>45250</v>
      </c>
      <c r="F1862" t="s">
        <v>18</v>
      </c>
      <c r="G1862">
        <v>242.81</v>
      </c>
      <c r="H1862">
        <v>1</v>
      </c>
      <c r="I1862">
        <v>0</v>
      </c>
      <c r="J1862" t="s">
        <v>28</v>
      </c>
      <c r="K1862" t="s">
        <v>44</v>
      </c>
      <c r="L1862" t="s">
        <v>21</v>
      </c>
      <c r="M1862" t="s">
        <v>22</v>
      </c>
      <c r="N1862" t="s">
        <v>45</v>
      </c>
      <c r="O1862">
        <f>Table2[[#This Row],[check_out_date]]-Table2[[#This Row],[check_in_date]]</f>
        <v>4</v>
      </c>
      <c r="P1862">
        <f>Table2[[#This Row],[num_adults]]+Table2[[#This Row],[num_children]]</f>
        <v>1</v>
      </c>
      <c r="Q1862" s="3">
        <f>IF(OR(Table2[[#This Row],[booking_status]]="confirmed",Table2[[#This Row],[booking_status]]="checked-out"),Table2[[#This Row],[room_rate_per_night]]*Table2[[#This Row],[Num_Nights]],0)</f>
        <v>971.24</v>
      </c>
      <c r="R1862" t="str" cm="1">
        <f t="array" ref="R1862">IFERROR(_xlfn.IFS(Table2[[#This Row],[booking_status]]="confirmed","Expected",Table2[[#This Row],[booking_status]]="checked-out","Actual"),"No Revenue")</f>
        <v>Expected</v>
      </c>
      <c r="S1862" s="4">
        <f>Table2[[#This Row],[Revenue_Amount]]/Table2[[#This Row],[Num_Nights]]</f>
        <v>242.81</v>
      </c>
    </row>
    <row r="1863" spans="1:19" x14ac:dyDescent="0.3">
      <c r="A1863">
        <v>1862</v>
      </c>
      <c r="B1863" t="s">
        <v>50</v>
      </c>
      <c r="C1863" s="9">
        <v>45210</v>
      </c>
      <c r="D1863" s="9">
        <v>45215</v>
      </c>
      <c r="E1863" s="10">
        <v>45193</v>
      </c>
      <c r="F1863" t="s">
        <v>49</v>
      </c>
      <c r="G1863">
        <v>103</v>
      </c>
      <c r="H1863">
        <v>1</v>
      </c>
      <c r="I1863">
        <v>1</v>
      </c>
      <c r="J1863" t="s">
        <v>55</v>
      </c>
      <c r="K1863" t="s">
        <v>29</v>
      </c>
      <c r="L1863" t="s">
        <v>21</v>
      </c>
      <c r="M1863" t="s">
        <v>36</v>
      </c>
      <c r="N1863" t="s">
        <v>41</v>
      </c>
      <c r="O1863">
        <f>Table2[[#This Row],[check_out_date]]-Table2[[#This Row],[check_in_date]]</f>
        <v>5</v>
      </c>
      <c r="P1863">
        <f>Table2[[#This Row],[num_adults]]+Table2[[#This Row],[num_children]]</f>
        <v>2</v>
      </c>
      <c r="Q1863" s="3">
        <f>IF(OR(Table2[[#This Row],[booking_status]]="confirmed",Table2[[#This Row],[booking_status]]="checked-out"),Table2[[#This Row],[room_rate_per_night]]*Table2[[#This Row],[Num_Nights]],0)</f>
        <v>515</v>
      </c>
      <c r="R1863" t="str" cm="1">
        <f t="array" ref="R1863">IFERROR(_xlfn.IFS(Table2[[#This Row],[booking_status]]="confirmed","Expected",Table2[[#This Row],[booking_status]]="checked-out","Actual"),"No Revenue")</f>
        <v>Expected</v>
      </c>
      <c r="S1863" s="4">
        <f>Table2[[#This Row],[Revenue_Amount]]/Table2[[#This Row],[Num_Nights]]</f>
        <v>103</v>
      </c>
    </row>
    <row r="1864" spans="1:19" hidden="1" x14ac:dyDescent="0.3">
      <c r="A1864">
        <v>1863</v>
      </c>
      <c r="B1864" t="s">
        <v>37</v>
      </c>
      <c r="C1864" s="9">
        <v>45126</v>
      </c>
      <c r="D1864" s="9">
        <v>45127</v>
      </c>
      <c r="E1864" s="10">
        <v>45110</v>
      </c>
      <c r="F1864" t="s">
        <v>27</v>
      </c>
      <c r="G1864">
        <v>203.32</v>
      </c>
      <c r="H1864">
        <v>2</v>
      </c>
      <c r="I1864">
        <v>2</v>
      </c>
      <c r="J1864" t="s">
        <v>35</v>
      </c>
      <c r="K1864" t="s">
        <v>29</v>
      </c>
      <c r="L1864" t="s">
        <v>60</v>
      </c>
      <c r="M1864" t="s">
        <v>22</v>
      </c>
      <c r="N1864" t="s">
        <v>41</v>
      </c>
      <c r="O1864">
        <f>Table2[[#This Row],[check_out_date]]-Table2[[#This Row],[check_in_date]]</f>
        <v>1</v>
      </c>
      <c r="P1864">
        <f>Table2[[#This Row],[num_adults]]+Table2[[#This Row],[num_children]]</f>
        <v>4</v>
      </c>
      <c r="Q1864" s="3">
        <f>IF(OR(Table2[[#This Row],[booking_status]]="confirmed",Table2[[#This Row],[booking_status]]="checked-out"),Table2[[#This Row],[room_rate_per_night]]*Table2[[#This Row],[Num_Nights]],0)</f>
        <v>0</v>
      </c>
      <c r="R1864" t="str" cm="1">
        <f t="array" ref="R1864">IFERROR(_xlfn.IFS(Table2[[#This Row],[booking_status]]="confirmed","Expected",Table2[[#This Row],[booking_status]]="checked-out","Actual"),"No Revenue")</f>
        <v>No Revenue</v>
      </c>
      <c r="S1864" s="4">
        <f>Table2[[#This Row],[Revenue_Amount]]/Table2[[#This Row],[Num_Nights]]</f>
        <v>0</v>
      </c>
    </row>
    <row r="1865" spans="1:19" hidden="1" x14ac:dyDescent="0.3">
      <c r="A1865">
        <v>1864</v>
      </c>
      <c r="B1865" t="s">
        <v>14</v>
      </c>
      <c r="C1865" s="9">
        <v>45080</v>
      </c>
      <c r="D1865" s="9">
        <v>45091</v>
      </c>
      <c r="E1865" s="10">
        <v>45072</v>
      </c>
      <c r="F1865" t="s">
        <v>18</v>
      </c>
      <c r="G1865">
        <v>183.89</v>
      </c>
      <c r="H1865">
        <v>4</v>
      </c>
      <c r="I1865">
        <v>1</v>
      </c>
      <c r="J1865" t="s">
        <v>35</v>
      </c>
      <c r="K1865" t="s">
        <v>20</v>
      </c>
      <c r="L1865" t="s">
        <v>21</v>
      </c>
      <c r="M1865" t="s">
        <v>36</v>
      </c>
      <c r="N1865" t="s">
        <v>41</v>
      </c>
      <c r="O1865">
        <f>Table2[[#This Row],[check_out_date]]-Table2[[#This Row],[check_in_date]]</f>
        <v>11</v>
      </c>
      <c r="P1865">
        <f>Table2[[#This Row],[num_adults]]+Table2[[#This Row],[num_children]]</f>
        <v>5</v>
      </c>
      <c r="Q1865" s="3">
        <f>IF(OR(Table2[[#This Row],[booking_status]]="confirmed",Table2[[#This Row],[booking_status]]="checked-out"),Table2[[#This Row],[room_rate_per_night]]*Table2[[#This Row],[Num_Nights]],0)</f>
        <v>2022.79</v>
      </c>
      <c r="R1865" t="str" cm="1">
        <f t="array" ref="R1865">IFERROR(_xlfn.IFS(Table2[[#This Row],[booking_status]]="confirmed","Expected",Table2[[#This Row],[booking_status]]="checked-out","Actual"),"No Revenue")</f>
        <v>Expected</v>
      </c>
      <c r="S1865" s="4">
        <f>Table2[[#This Row],[Revenue_Amount]]/Table2[[#This Row],[Num_Nights]]</f>
        <v>183.89</v>
      </c>
    </row>
    <row r="1866" spans="1:19" x14ac:dyDescent="0.3">
      <c r="A1866">
        <v>1865</v>
      </c>
      <c r="B1866" t="s">
        <v>50</v>
      </c>
      <c r="C1866" s="9">
        <v>45088</v>
      </c>
      <c r="D1866" s="9">
        <v>45092</v>
      </c>
      <c r="E1866" s="10">
        <v>45088</v>
      </c>
      <c r="F1866" t="s">
        <v>54</v>
      </c>
      <c r="G1866">
        <v>530.17999999999995</v>
      </c>
      <c r="H1866">
        <v>2</v>
      </c>
      <c r="I1866">
        <v>1</v>
      </c>
      <c r="J1866" t="s">
        <v>28</v>
      </c>
      <c r="K1866" t="s">
        <v>99</v>
      </c>
      <c r="L1866" t="s">
        <v>21</v>
      </c>
      <c r="M1866" t="s">
        <v>36</v>
      </c>
      <c r="N1866" t="s">
        <v>30</v>
      </c>
      <c r="O1866">
        <f>Table2[[#This Row],[check_out_date]]-Table2[[#This Row],[check_in_date]]</f>
        <v>4</v>
      </c>
      <c r="P1866">
        <f>Table2[[#This Row],[num_adults]]+Table2[[#This Row],[num_children]]</f>
        <v>3</v>
      </c>
      <c r="Q1866" s="3">
        <f>IF(OR(Table2[[#This Row],[booking_status]]="confirmed",Table2[[#This Row],[booking_status]]="checked-out"),Table2[[#This Row],[room_rate_per_night]]*Table2[[#This Row],[Num_Nights]],0)</f>
        <v>2120.7199999999998</v>
      </c>
      <c r="R1866" t="str" cm="1">
        <f t="array" ref="R1866">IFERROR(_xlfn.IFS(Table2[[#This Row],[booking_status]]="confirmed","Expected",Table2[[#This Row],[booking_status]]="checked-out","Actual"),"No Revenue")</f>
        <v>Expected</v>
      </c>
      <c r="S1866" s="4">
        <f>Table2[[#This Row],[Revenue_Amount]]/Table2[[#This Row],[Num_Nights]]</f>
        <v>530.17999999999995</v>
      </c>
    </row>
    <row r="1867" spans="1:19" hidden="1" x14ac:dyDescent="0.3">
      <c r="A1867">
        <v>1866</v>
      </c>
      <c r="B1867" t="s">
        <v>31</v>
      </c>
      <c r="C1867" s="9">
        <v>45075</v>
      </c>
      <c r="D1867" s="9">
        <v>45080</v>
      </c>
      <c r="E1867" s="10">
        <v>45036</v>
      </c>
      <c r="F1867" t="s">
        <v>49</v>
      </c>
      <c r="G1867">
        <v>115.51</v>
      </c>
      <c r="H1867">
        <v>4</v>
      </c>
      <c r="I1867">
        <v>0</v>
      </c>
      <c r="J1867" t="s">
        <v>35</v>
      </c>
      <c r="K1867" t="s">
        <v>66</v>
      </c>
      <c r="L1867" t="s">
        <v>56</v>
      </c>
      <c r="M1867" t="s">
        <v>36</v>
      </c>
      <c r="N1867" t="s">
        <v>23</v>
      </c>
      <c r="O1867">
        <f>Table2[[#This Row],[check_out_date]]-Table2[[#This Row],[check_in_date]]</f>
        <v>5</v>
      </c>
      <c r="P1867">
        <f>Table2[[#This Row],[num_adults]]+Table2[[#This Row],[num_children]]</f>
        <v>4</v>
      </c>
      <c r="Q1867" s="3">
        <f>IF(OR(Table2[[#This Row],[booking_status]]="confirmed",Table2[[#This Row],[booking_status]]="checked-out"),Table2[[#This Row],[room_rate_per_night]]*Table2[[#This Row],[Num_Nights]],0)</f>
        <v>577.55000000000007</v>
      </c>
      <c r="R1867" t="str" cm="1">
        <f t="array" ref="R1867">IFERROR(_xlfn.IFS(Table2[[#This Row],[booking_status]]="confirmed","Expected",Table2[[#This Row],[booking_status]]="checked-out","Actual"),"No Revenue")</f>
        <v>Actual</v>
      </c>
      <c r="S1867" s="4">
        <f>Table2[[#This Row],[Revenue_Amount]]/Table2[[#This Row],[Num_Nights]]</f>
        <v>115.51000000000002</v>
      </c>
    </row>
    <row r="1868" spans="1:19" x14ac:dyDescent="0.3">
      <c r="A1868">
        <v>1867</v>
      </c>
      <c r="B1868" t="s">
        <v>14</v>
      </c>
      <c r="C1868" s="9">
        <v>45207</v>
      </c>
      <c r="D1868" s="9">
        <v>45211</v>
      </c>
      <c r="E1868" s="10">
        <v>45178</v>
      </c>
      <c r="F1868" t="s">
        <v>18</v>
      </c>
      <c r="G1868">
        <v>247.42</v>
      </c>
      <c r="H1868">
        <v>1</v>
      </c>
      <c r="I1868">
        <v>0</v>
      </c>
      <c r="J1868" t="s">
        <v>55</v>
      </c>
      <c r="K1868" t="s">
        <v>20</v>
      </c>
      <c r="L1868" t="s">
        <v>21</v>
      </c>
      <c r="M1868" t="s">
        <v>36</v>
      </c>
      <c r="N1868" t="s">
        <v>23</v>
      </c>
      <c r="O1868">
        <f>Table2[[#This Row],[check_out_date]]-Table2[[#This Row],[check_in_date]]</f>
        <v>4</v>
      </c>
      <c r="P1868">
        <f>Table2[[#This Row],[num_adults]]+Table2[[#This Row],[num_children]]</f>
        <v>1</v>
      </c>
      <c r="Q1868" s="3">
        <f>IF(OR(Table2[[#This Row],[booking_status]]="confirmed",Table2[[#This Row],[booking_status]]="checked-out"),Table2[[#This Row],[room_rate_per_night]]*Table2[[#This Row],[Num_Nights]],0)</f>
        <v>989.68</v>
      </c>
      <c r="R1868" t="str" cm="1">
        <f t="array" ref="R1868">IFERROR(_xlfn.IFS(Table2[[#This Row],[booking_status]]="confirmed","Expected",Table2[[#This Row],[booking_status]]="checked-out","Actual"),"No Revenue")</f>
        <v>Expected</v>
      </c>
      <c r="S1868" s="4">
        <f>Table2[[#This Row],[Revenue_Amount]]/Table2[[#This Row],[Num_Nights]]</f>
        <v>247.42</v>
      </c>
    </row>
    <row r="1869" spans="1:19" x14ac:dyDescent="0.3">
      <c r="A1869">
        <v>1868</v>
      </c>
      <c r="B1869" t="s">
        <v>37</v>
      </c>
      <c r="C1869" s="9">
        <v>45286</v>
      </c>
      <c r="D1869" s="9">
        <v>45289</v>
      </c>
      <c r="E1869" s="10">
        <v>45260</v>
      </c>
      <c r="F1869" t="s">
        <v>18</v>
      </c>
      <c r="G1869">
        <v>221.9</v>
      </c>
      <c r="H1869">
        <v>4</v>
      </c>
      <c r="I1869">
        <v>1</v>
      </c>
      <c r="J1869" t="s">
        <v>28</v>
      </c>
      <c r="K1869" t="s">
        <v>66</v>
      </c>
      <c r="L1869" t="s">
        <v>56</v>
      </c>
      <c r="M1869" t="s">
        <v>36</v>
      </c>
      <c r="N1869" t="s">
        <v>41</v>
      </c>
      <c r="O1869">
        <f>Table2[[#This Row],[check_out_date]]-Table2[[#This Row],[check_in_date]]</f>
        <v>3</v>
      </c>
      <c r="P1869">
        <f>Table2[[#This Row],[num_adults]]+Table2[[#This Row],[num_children]]</f>
        <v>5</v>
      </c>
      <c r="Q1869" s="3">
        <f>IF(OR(Table2[[#This Row],[booking_status]]="confirmed",Table2[[#This Row],[booking_status]]="checked-out"),Table2[[#This Row],[room_rate_per_night]]*Table2[[#This Row],[Num_Nights]],0)</f>
        <v>665.7</v>
      </c>
      <c r="R1869" t="str" cm="1">
        <f t="array" ref="R1869">IFERROR(_xlfn.IFS(Table2[[#This Row],[booking_status]]="confirmed","Expected",Table2[[#This Row],[booking_status]]="checked-out","Actual"),"No Revenue")</f>
        <v>Actual</v>
      </c>
      <c r="S1869" s="4">
        <f>Table2[[#This Row],[Revenue_Amount]]/Table2[[#This Row],[Num_Nights]]</f>
        <v>221.9</v>
      </c>
    </row>
    <row r="1870" spans="1:19" x14ac:dyDescent="0.3">
      <c r="A1870">
        <v>1869</v>
      </c>
      <c r="B1870" t="s">
        <v>37</v>
      </c>
      <c r="C1870" s="9">
        <v>44970</v>
      </c>
      <c r="D1870" s="9">
        <v>44974</v>
      </c>
      <c r="E1870" s="10">
        <v>44911</v>
      </c>
      <c r="F1870" t="s">
        <v>27</v>
      </c>
      <c r="G1870">
        <v>193.72</v>
      </c>
      <c r="H1870">
        <v>1</v>
      </c>
      <c r="I1870">
        <v>1</v>
      </c>
      <c r="J1870" t="s">
        <v>55</v>
      </c>
      <c r="K1870" t="s">
        <v>29</v>
      </c>
      <c r="L1870" t="s">
        <v>56</v>
      </c>
      <c r="M1870" t="s">
        <v>36</v>
      </c>
      <c r="N1870" t="s">
        <v>23</v>
      </c>
      <c r="O1870">
        <f>Table2[[#This Row],[check_out_date]]-Table2[[#This Row],[check_in_date]]</f>
        <v>4</v>
      </c>
      <c r="P1870">
        <f>Table2[[#This Row],[num_adults]]+Table2[[#This Row],[num_children]]</f>
        <v>2</v>
      </c>
      <c r="Q1870" s="3">
        <f>IF(OR(Table2[[#This Row],[booking_status]]="confirmed",Table2[[#This Row],[booking_status]]="checked-out"),Table2[[#This Row],[room_rate_per_night]]*Table2[[#This Row],[Num_Nights]],0)</f>
        <v>774.88</v>
      </c>
      <c r="R1870" t="str" cm="1">
        <f t="array" ref="R1870">IFERROR(_xlfn.IFS(Table2[[#This Row],[booking_status]]="confirmed","Expected",Table2[[#This Row],[booking_status]]="checked-out","Actual"),"No Revenue")</f>
        <v>Actual</v>
      </c>
      <c r="S1870" s="4">
        <f>Table2[[#This Row],[Revenue_Amount]]/Table2[[#This Row],[Num_Nights]]</f>
        <v>193.72</v>
      </c>
    </row>
    <row r="1871" spans="1:19" x14ac:dyDescent="0.3">
      <c r="A1871">
        <v>1870</v>
      </c>
      <c r="B1871" t="s">
        <v>37</v>
      </c>
      <c r="C1871" s="9">
        <v>45002</v>
      </c>
      <c r="D1871" s="9">
        <v>45003</v>
      </c>
      <c r="E1871" s="10">
        <v>44981</v>
      </c>
      <c r="F1871" t="s">
        <v>49</v>
      </c>
      <c r="G1871">
        <v>75.400000000000006</v>
      </c>
      <c r="H1871">
        <v>3</v>
      </c>
      <c r="I1871">
        <v>0</v>
      </c>
      <c r="J1871" t="s">
        <v>55</v>
      </c>
      <c r="K1871" t="s">
        <v>44</v>
      </c>
      <c r="L1871" t="s">
        <v>21</v>
      </c>
      <c r="M1871" t="s">
        <v>36</v>
      </c>
      <c r="N1871" t="s">
        <v>23</v>
      </c>
      <c r="O1871">
        <f>Table2[[#This Row],[check_out_date]]-Table2[[#This Row],[check_in_date]]</f>
        <v>1</v>
      </c>
      <c r="P1871">
        <f>Table2[[#This Row],[num_adults]]+Table2[[#This Row],[num_children]]</f>
        <v>3</v>
      </c>
      <c r="Q1871" s="3">
        <f>IF(OR(Table2[[#This Row],[booking_status]]="confirmed",Table2[[#This Row],[booking_status]]="checked-out"),Table2[[#This Row],[room_rate_per_night]]*Table2[[#This Row],[Num_Nights]],0)</f>
        <v>75.400000000000006</v>
      </c>
      <c r="R1871" t="str" cm="1">
        <f t="array" ref="R1871">IFERROR(_xlfn.IFS(Table2[[#This Row],[booking_status]]="confirmed","Expected",Table2[[#This Row],[booking_status]]="checked-out","Actual"),"No Revenue")</f>
        <v>Expected</v>
      </c>
      <c r="S1871" s="4">
        <f>Table2[[#This Row],[Revenue_Amount]]/Table2[[#This Row],[Num_Nights]]</f>
        <v>75.400000000000006</v>
      </c>
    </row>
    <row r="1872" spans="1:19" x14ac:dyDescent="0.3">
      <c r="A1872">
        <v>1871</v>
      </c>
      <c r="B1872" t="s">
        <v>31</v>
      </c>
      <c r="C1872" s="9">
        <v>45010</v>
      </c>
      <c r="D1872" s="9">
        <v>45020</v>
      </c>
      <c r="E1872" s="10">
        <v>44992</v>
      </c>
      <c r="F1872" t="s">
        <v>49</v>
      </c>
      <c r="G1872">
        <v>108.7</v>
      </c>
      <c r="H1872">
        <v>2</v>
      </c>
      <c r="I1872">
        <v>0</v>
      </c>
      <c r="J1872" t="s">
        <v>55</v>
      </c>
      <c r="K1872" t="s">
        <v>29</v>
      </c>
      <c r="L1872" t="s">
        <v>21</v>
      </c>
      <c r="M1872" t="s">
        <v>22</v>
      </c>
      <c r="N1872" t="s">
        <v>41</v>
      </c>
      <c r="O1872">
        <f>Table2[[#This Row],[check_out_date]]-Table2[[#This Row],[check_in_date]]</f>
        <v>10</v>
      </c>
      <c r="P1872">
        <f>Table2[[#This Row],[num_adults]]+Table2[[#This Row],[num_children]]</f>
        <v>2</v>
      </c>
      <c r="Q1872" s="3">
        <f>IF(OR(Table2[[#This Row],[booking_status]]="confirmed",Table2[[#This Row],[booking_status]]="checked-out"),Table2[[#This Row],[room_rate_per_night]]*Table2[[#This Row],[Num_Nights]],0)</f>
        <v>1087</v>
      </c>
      <c r="R1872" t="str" cm="1">
        <f t="array" ref="R1872">IFERROR(_xlfn.IFS(Table2[[#This Row],[booking_status]]="confirmed","Expected",Table2[[#This Row],[booking_status]]="checked-out","Actual"),"No Revenue")</f>
        <v>Expected</v>
      </c>
      <c r="S1872" s="4">
        <f>Table2[[#This Row],[Revenue_Amount]]/Table2[[#This Row],[Num_Nights]]</f>
        <v>108.7</v>
      </c>
    </row>
    <row r="1873" spans="1:19" hidden="1" x14ac:dyDescent="0.3">
      <c r="A1873">
        <v>1872</v>
      </c>
      <c r="B1873" t="s">
        <v>31</v>
      </c>
      <c r="C1873" s="9">
        <v>44964</v>
      </c>
      <c r="D1873" s="9">
        <v>44967</v>
      </c>
      <c r="E1873" s="10">
        <v>44917</v>
      </c>
      <c r="F1873" t="s">
        <v>18</v>
      </c>
      <c r="G1873">
        <v>159.72</v>
      </c>
      <c r="H1873">
        <v>2</v>
      </c>
      <c r="I1873">
        <v>0</v>
      </c>
      <c r="J1873" t="s">
        <v>35</v>
      </c>
      <c r="K1873" t="s">
        <v>29</v>
      </c>
      <c r="L1873" t="s">
        <v>56</v>
      </c>
      <c r="M1873" t="s">
        <v>36</v>
      </c>
      <c r="N1873" t="s">
        <v>41</v>
      </c>
      <c r="O1873">
        <f>Table2[[#This Row],[check_out_date]]-Table2[[#This Row],[check_in_date]]</f>
        <v>3</v>
      </c>
      <c r="P1873">
        <f>Table2[[#This Row],[num_adults]]+Table2[[#This Row],[num_children]]</f>
        <v>2</v>
      </c>
      <c r="Q1873" s="3">
        <f>IF(OR(Table2[[#This Row],[booking_status]]="confirmed",Table2[[#This Row],[booking_status]]="checked-out"),Table2[[#This Row],[room_rate_per_night]]*Table2[[#This Row],[Num_Nights]],0)</f>
        <v>479.15999999999997</v>
      </c>
      <c r="R1873" t="str" cm="1">
        <f t="array" ref="R1873">IFERROR(_xlfn.IFS(Table2[[#This Row],[booking_status]]="confirmed","Expected",Table2[[#This Row],[booking_status]]="checked-out","Actual"),"No Revenue")</f>
        <v>Actual</v>
      </c>
      <c r="S1873" s="4">
        <f>Table2[[#This Row],[Revenue_Amount]]/Table2[[#This Row],[Num_Nights]]</f>
        <v>159.72</v>
      </c>
    </row>
    <row r="1874" spans="1:19" hidden="1" x14ac:dyDescent="0.3">
      <c r="A1874">
        <v>1873</v>
      </c>
      <c r="B1874" t="s">
        <v>31</v>
      </c>
      <c r="C1874" s="9">
        <v>45129</v>
      </c>
      <c r="D1874" s="9">
        <v>45132</v>
      </c>
      <c r="E1874" s="10">
        <v>45056</v>
      </c>
      <c r="F1874" t="s">
        <v>27</v>
      </c>
      <c r="G1874">
        <v>124.16</v>
      </c>
      <c r="H1874">
        <v>2</v>
      </c>
      <c r="I1874">
        <v>2</v>
      </c>
      <c r="J1874" t="s">
        <v>35</v>
      </c>
      <c r="K1874" t="s">
        <v>29</v>
      </c>
      <c r="L1874" t="s">
        <v>56</v>
      </c>
      <c r="M1874" t="s">
        <v>36</v>
      </c>
      <c r="N1874" t="s">
        <v>95</v>
      </c>
      <c r="O1874">
        <f>Table2[[#This Row],[check_out_date]]-Table2[[#This Row],[check_in_date]]</f>
        <v>3</v>
      </c>
      <c r="P1874">
        <f>Table2[[#This Row],[num_adults]]+Table2[[#This Row],[num_children]]</f>
        <v>4</v>
      </c>
      <c r="Q1874" s="3">
        <f>IF(OR(Table2[[#This Row],[booking_status]]="confirmed",Table2[[#This Row],[booking_status]]="checked-out"),Table2[[#This Row],[room_rate_per_night]]*Table2[[#This Row],[Num_Nights]],0)</f>
        <v>372.48</v>
      </c>
      <c r="R1874" t="str" cm="1">
        <f t="array" ref="R1874">IFERROR(_xlfn.IFS(Table2[[#This Row],[booking_status]]="confirmed","Expected",Table2[[#This Row],[booking_status]]="checked-out","Actual"),"No Revenue")</f>
        <v>Actual</v>
      </c>
      <c r="S1874" s="4">
        <f>Table2[[#This Row],[Revenue_Amount]]/Table2[[#This Row],[Num_Nights]]</f>
        <v>124.16000000000001</v>
      </c>
    </row>
    <row r="1875" spans="1:19" x14ac:dyDescent="0.3">
      <c r="A1875">
        <v>1874</v>
      </c>
      <c r="B1875" t="s">
        <v>50</v>
      </c>
      <c r="C1875" s="9">
        <v>45044</v>
      </c>
      <c r="D1875" s="9">
        <v>45049</v>
      </c>
      <c r="E1875" s="10">
        <v>45023</v>
      </c>
      <c r="F1875" t="s">
        <v>49</v>
      </c>
      <c r="G1875">
        <v>115.63</v>
      </c>
      <c r="H1875">
        <v>1</v>
      </c>
      <c r="I1875">
        <v>0</v>
      </c>
      <c r="J1875" t="s">
        <v>19</v>
      </c>
      <c r="K1875" t="s">
        <v>44</v>
      </c>
      <c r="L1875" t="s">
        <v>21</v>
      </c>
      <c r="M1875" t="s">
        <v>22</v>
      </c>
      <c r="N1875" t="s">
        <v>23</v>
      </c>
      <c r="O1875">
        <f>Table2[[#This Row],[check_out_date]]-Table2[[#This Row],[check_in_date]]</f>
        <v>5</v>
      </c>
      <c r="P1875">
        <f>Table2[[#This Row],[num_adults]]+Table2[[#This Row],[num_children]]</f>
        <v>1</v>
      </c>
      <c r="Q1875" s="3">
        <f>IF(OR(Table2[[#This Row],[booking_status]]="confirmed",Table2[[#This Row],[booking_status]]="checked-out"),Table2[[#This Row],[room_rate_per_night]]*Table2[[#This Row],[Num_Nights]],0)</f>
        <v>578.15</v>
      </c>
      <c r="R1875" t="str" cm="1">
        <f t="array" ref="R1875">IFERROR(_xlfn.IFS(Table2[[#This Row],[booking_status]]="confirmed","Expected",Table2[[#This Row],[booking_status]]="checked-out","Actual"),"No Revenue")</f>
        <v>Expected</v>
      </c>
      <c r="S1875" s="4">
        <f>Table2[[#This Row],[Revenue_Amount]]/Table2[[#This Row],[Num_Nights]]</f>
        <v>115.63</v>
      </c>
    </row>
    <row r="1876" spans="1:19" x14ac:dyDescent="0.3">
      <c r="A1876">
        <v>1875</v>
      </c>
      <c r="B1876" t="s">
        <v>50</v>
      </c>
      <c r="C1876" s="9">
        <v>45290</v>
      </c>
      <c r="D1876" s="9">
        <v>45295</v>
      </c>
      <c r="E1876" s="10">
        <v>45229</v>
      </c>
      <c r="F1876" t="s">
        <v>49</v>
      </c>
      <c r="G1876">
        <v>123.12</v>
      </c>
      <c r="H1876">
        <v>3</v>
      </c>
      <c r="I1876">
        <v>0</v>
      </c>
      <c r="J1876" t="s">
        <v>28</v>
      </c>
      <c r="K1876" t="s">
        <v>66</v>
      </c>
      <c r="L1876" t="s">
        <v>60</v>
      </c>
      <c r="M1876" t="s">
        <v>36</v>
      </c>
      <c r="N1876" t="s">
        <v>45</v>
      </c>
      <c r="O1876">
        <f>Table2[[#This Row],[check_out_date]]-Table2[[#This Row],[check_in_date]]</f>
        <v>5</v>
      </c>
      <c r="P1876">
        <f>Table2[[#This Row],[num_adults]]+Table2[[#This Row],[num_children]]</f>
        <v>3</v>
      </c>
      <c r="Q1876" s="3">
        <f>IF(OR(Table2[[#This Row],[booking_status]]="confirmed",Table2[[#This Row],[booking_status]]="checked-out"),Table2[[#This Row],[room_rate_per_night]]*Table2[[#This Row],[Num_Nights]],0)</f>
        <v>0</v>
      </c>
      <c r="R1876" t="str" cm="1">
        <f t="array" ref="R1876">IFERROR(_xlfn.IFS(Table2[[#This Row],[booking_status]]="confirmed","Expected",Table2[[#This Row],[booking_status]]="checked-out","Actual"),"No Revenue")</f>
        <v>No Revenue</v>
      </c>
      <c r="S1876" s="4">
        <f>Table2[[#This Row],[Revenue_Amount]]/Table2[[#This Row],[Num_Nights]]</f>
        <v>0</v>
      </c>
    </row>
    <row r="1877" spans="1:19" hidden="1" x14ac:dyDescent="0.3">
      <c r="A1877">
        <v>1876</v>
      </c>
      <c r="B1877" t="s">
        <v>50</v>
      </c>
      <c r="C1877" s="9">
        <v>45174</v>
      </c>
      <c r="D1877" s="9">
        <v>45183</v>
      </c>
      <c r="E1877" s="10">
        <v>45139</v>
      </c>
      <c r="F1877" t="s">
        <v>18</v>
      </c>
      <c r="G1877">
        <v>328.04</v>
      </c>
      <c r="H1877">
        <v>3</v>
      </c>
      <c r="I1877">
        <v>2</v>
      </c>
      <c r="J1877" t="s">
        <v>35</v>
      </c>
      <c r="K1877" t="s">
        <v>99</v>
      </c>
      <c r="L1877" t="s">
        <v>21</v>
      </c>
      <c r="M1877" t="s">
        <v>36</v>
      </c>
      <c r="N1877" t="s">
        <v>23</v>
      </c>
      <c r="O1877">
        <f>Table2[[#This Row],[check_out_date]]-Table2[[#This Row],[check_in_date]]</f>
        <v>9</v>
      </c>
      <c r="P1877">
        <f>Table2[[#This Row],[num_adults]]+Table2[[#This Row],[num_children]]</f>
        <v>5</v>
      </c>
      <c r="Q1877" s="3">
        <f>IF(OR(Table2[[#This Row],[booking_status]]="confirmed",Table2[[#This Row],[booking_status]]="checked-out"),Table2[[#This Row],[room_rate_per_night]]*Table2[[#This Row],[Num_Nights]],0)</f>
        <v>2952.36</v>
      </c>
      <c r="R1877" t="str" cm="1">
        <f t="array" ref="R1877">IFERROR(_xlfn.IFS(Table2[[#This Row],[booking_status]]="confirmed","Expected",Table2[[#This Row],[booking_status]]="checked-out","Actual"),"No Revenue")</f>
        <v>Expected</v>
      </c>
      <c r="S1877" s="4">
        <f>Table2[[#This Row],[Revenue_Amount]]/Table2[[#This Row],[Num_Nights]]</f>
        <v>328.04</v>
      </c>
    </row>
    <row r="1878" spans="1:19" x14ac:dyDescent="0.3">
      <c r="A1878">
        <v>1877</v>
      </c>
      <c r="B1878" t="s">
        <v>50</v>
      </c>
      <c r="C1878" s="9">
        <v>45025</v>
      </c>
      <c r="D1878" s="9">
        <v>45026</v>
      </c>
      <c r="E1878" s="10">
        <v>44966</v>
      </c>
      <c r="F1878" t="s">
        <v>27</v>
      </c>
      <c r="G1878">
        <v>171.5</v>
      </c>
      <c r="H1878">
        <v>1</v>
      </c>
      <c r="I1878">
        <v>0</v>
      </c>
      <c r="J1878" t="s">
        <v>28</v>
      </c>
      <c r="K1878" t="s">
        <v>20</v>
      </c>
      <c r="L1878" t="s">
        <v>21</v>
      </c>
      <c r="M1878" t="s">
        <v>36</v>
      </c>
      <c r="N1878" t="s">
        <v>45</v>
      </c>
      <c r="O1878">
        <f>Table2[[#This Row],[check_out_date]]-Table2[[#This Row],[check_in_date]]</f>
        <v>1</v>
      </c>
      <c r="P1878">
        <f>Table2[[#This Row],[num_adults]]+Table2[[#This Row],[num_children]]</f>
        <v>1</v>
      </c>
      <c r="Q1878" s="3">
        <f>IF(OR(Table2[[#This Row],[booking_status]]="confirmed",Table2[[#This Row],[booking_status]]="checked-out"),Table2[[#This Row],[room_rate_per_night]]*Table2[[#This Row],[Num_Nights]],0)</f>
        <v>171.5</v>
      </c>
      <c r="R1878" t="str" cm="1">
        <f t="array" ref="R1878">IFERROR(_xlfn.IFS(Table2[[#This Row],[booking_status]]="confirmed","Expected",Table2[[#This Row],[booking_status]]="checked-out","Actual"),"No Revenue")</f>
        <v>Expected</v>
      </c>
      <c r="S1878" s="4">
        <f>Table2[[#This Row],[Revenue_Amount]]/Table2[[#This Row],[Num_Nights]]</f>
        <v>171.5</v>
      </c>
    </row>
    <row r="1879" spans="1:19" hidden="1" x14ac:dyDescent="0.3">
      <c r="A1879">
        <v>1878</v>
      </c>
      <c r="B1879" t="s">
        <v>37</v>
      </c>
      <c r="C1879" s="9">
        <v>45145</v>
      </c>
      <c r="D1879" s="9">
        <v>45151</v>
      </c>
      <c r="E1879" s="10">
        <v>45138</v>
      </c>
      <c r="F1879" t="s">
        <v>27</v>
      </c>
      <c r="G1879">
        <v>119.81</v>
      </c>
      <c r="H1879">
        <v>3</v>
      </c>
      <c r="I1879">
        <v>1</v>
      </c>
      <c r="J1879" t="s">
        <v>35</v>
      </c>
      <c r="K1879" t="s">
        <v>66</v>
      </c>
      <c r="L1879" t="s">
        <v>21</v>
      </c>
      <c r="M1879" t="s">
        <v>36</v>
      </c>
      <c r="N1879" t="s">
        <v>41</v>
      </c>
      <c r="O1879">
        <f>Table2[[#This Row],[check_out_date]]-Table2[[#This Row],[check_in_date]]</f>
        <v>6</v>
      </c>
      <c r="P1879">
        <f>Table2[[#This Row],[num_adults]]+Table2[[#This Row],[num_children]]</f>
        <v>4</v>
      </c>
      <c r="Q1879" s="3">
        <f>IF(OR(Table2[[#This Row],[booking_status]]="confirmed",Table2[[#This Row],[booking_status]]="checked-out"),Table2[[#This Row],[room_rate_per_night]]*Table2[[#This Row],[Num_Nights]],0)</f>
        <v>718.86</v>
      </c>
      <c r="R1879" t="str" cm="1">
        <f t="array" ref="R1879">IFERROR(_xlfn.IFS(Table2[[#This Row],[booking_status]]="confirmed","Expected",Table2[[#This Row],[booking_status]]="checked-out","Actual"),"No Revenue")</f>
        <v>Expected</v>
      </c>
      <c r="S1879" s="4">
        <f>Table2[[#This Row],[Revenue_Amount]]/Table2[[#This Row],[Num_Nights]]</f>
        <v>119.81</v>
      </c>
    </row>
    <row r="1880" spans="1:19" hidden="1" x14ac:dyDescent="0.3">
      <c r="A1880">
        <v>1879</v>
      </c>
      <c r="B1880" t="s">
        <v>31</v>
      </c>
      <c r="C1880" s="9">
        <v>45223</v>
      </c>
      <c r="D1880" s="9">
        <v>45226</v>
      </c>
      <c r="E1880" s="10">
        <v>45206</v>
      </c>
      <c r="F1880" t="s">
        <v>18</v>
      </c>
      <c r="G1880">
        <v>184.45</v>
      </c>
      <c r="H1880">
        <v>1</v>
      </c>
      <c r="I1880">
        <v>3</v>
      </c>
      <c r="J1880" t="s">
        <v>35</v>
      </c>
      <c r="K1880" t="s">
        <v>99</v>
      </c>
      <c r="L1880" t="s">
        <v>56</v>
      </c>
      <c r="M1880" t="s">
        <v>36</v>
      </c>
      <c r="N1880" t="s">
        <v>41</v>
      </c>
      <c r="O1880">
        <f>Table2[[#This Row],[check_out_date]]-Table2[[#This Row],[check_in_date]]</f>
        <v>3</v>
      </c>
      <c r="P1880">
        <f>Table2[[#This Row],[num_adults]]+Table2[[#This Row],[num_children]]</f>
        <v>4</v>
      </c>
      <c r="Q1880" s="3">
        <f>IF(OR(Table2[[#This Row],[booking_status]]="confirmed",Table2[[#This Row],[booking_status]]="checked-out"),Table2[[#This Row],[room_rate_per_night]]*Table2[[#This Row],[Num_Nights]],0)</f>
        <v>553.34999999999991</v>
      </c>
      <c r="R1880" t="str" cm="1">
        <f t="array" ref="R1880">IFERROR(_xlfn.IFS(Table2[[#This Row],[booking_status]]="confirmed","Expected",Table2[[#This Row],[booking_status]]="checked-out","Actual"),"No Revenue")</f>
        <v>Actual</v>
      </c>
      <c r="S1880" s="4">
        <f>Table2[[#This Row],[Revenue_Amount]]/Table2[[#This Row],[Num_Nights]]</f>
        <v>184.44999999999996</v>
      </c>
    </row>
    <row r="1881" spans="1:19" x14ac:dyDescent="0.3">
      <c r="A1881">
        <v>1880</v>
      </c>
      <c r="B1881" t="s">
        <v>37</v>
      </c>
      <c r="C1881" s="9">
        <v>45199</v>
      </c>
      <c r="D1881" s="9">
        <v>45200</v>
      </c>
      <c r="E1881" s="10">
        <v>45158</v>
      </c>
      <c r="F1881" t="s">
        <v>49</v>
      </c>
      <c r="G1881">
        <v>71.33</v>
      </c>
      <c r="H1881">
        <v>4</v>
      </c>
      <c r="I1881">
        <v>1</v>
      </c>
      <c r="J1881" t="s">
        <v>28</v>
      </c>
      <c r="K1881" t="s">
        <v>99</v>
      </c>
      <c r="L1881" t="s">
        <v>56</v>
      </c>
      <c r="M1881" t="s">
        <v>36</v>
      </c>
      <c r="N1881" t="s">
        <v>45</v>
      </c>
      <c r="O1881">
        <f>Table2[[#This Row],[check_out_date]]-Table2[[#This Row],[check_in_date]]</f>
        <v>1</v>
      </c>
      <c r="P1881">
        <f>Table2[[#This Row],[num_adults]]+Table2[[#This Row],[num_children]]</f>
        <v>5</v>
      </c>
      <c r="Q1881" s="3">
        <f>IF(OR(Table2[[#This Row],[booking_status]]="confirmed",Table2[[#This Row],[booking_status]]="checked-out"),Table2[[#This Row],[room_rate_per_night]]*Table2[[#This Row],[Num_Nights]],0)</f>
        <v>71.33</v>
      </c>
      <c r="R1881" t="str" cm="1">
        <f t="array" ref="R1881">IFERROR(_xlfn.IFS(Table2[[#This Row],[booking_status]]="confirmed","Expected",Table2[[#This Row],[booking_status]]="checked-out","Actual"),"No Revenue")</f>
        <v>Actual</v>
      </c>
      <c r="S1881" s="4">
        <f>Table2[[#This Row],[Revenue_Amount]]/Table2[[#This Row],[Num_Nights]]</f>
        <v>71.33</v>
      </c>
    </row>
    <row r="1882" spans="1:19" hidden="1" x14ac:dyDescent="0.3">
      <c r="A1882">
        <v>1881</v>
      </c>
      <c r="B1882" t="s">
        <v>50</v>
      </c>
      <c r="C1882" s="9">
        <v>45060</v>
      </c>
      <c r="D1882" s="9">
        <v>45066</v>
      </c>
      <c r="E1882" s="10">
        <v>45052</v>
      </c>
      <c r="F1882" t="s">
        <v>18</v>
      </c>
      <c r="G1882">
        <v>362.92</v>
      </c>
      <c r="H1882">
        <v>1</v>
      </c>
      <c r="I1882">
        <v>0</v>
      </c>
      <c r="J1882" t="s">
        <v>35</v>
      </c>
      <c r="K1882" t="s">
        <v>44</v>
      </c>
      <c r="L1882" t="s">
        <v>21</v>
      </c>
      <c r="M1882" t="s">
        <v>36</v>
      </c>
      <c r="N1882" t="s">
        <v>45</v>
      </c>
      <c r="O1882">
        <f>Table2[[#This Row],[check_out_date]]-Table2[[#This Row],[check_in_date]]</f>
        <v>6</v>
      </c>
      <c r="P1882">
        <f>Table2[[#This Row],[num_adults]]+Table2[[#This Row],[num_children]]</f>
        <v>1</v>
      </c>
      <c r="Q1882" s="3">
        <f>IF(OR(Table2[[#This Row],[booking_status]]="confirmed",Table2[[#This Row],[booking_status]]="checked-out"),Table2[[#This Row],[room_rate_per_night]]*Table2[[#This Row],[Num_Nights]],0)</f>
        <v>2177.52</v>
      </c>
      <c r="R1882" t="str" cm="1">
        <f t="array" ref="R1882">IFERROR(_xlfn.IFS(Table2[[#This Row],[booking_status]]="confirmed","Expected",Table2[[#This Row],[booking_status]]="checked-out","Actual"),"No Revenue")</f>
        <v>Expected</v>
      </c>
      <c r="S1882" s="4">
        <f>Table2[[#This Row],[Revenue_Amount]]/Table2[[#This Row],[Num_Nights]]</f>
        <v>362.92</v>
      </c>
    </row>
    <row r="1883" spans="1:19" x14ac:dyDescent="0.3">
      <c r="A1883">
        <v>1882</v>
      </c>
      <c r="B1883" t="s">
        <v>50</v>
      </c>
      <c r="C1883" s="9">
        <v>45030</v>
      </c>
      <c r="D1883" s="9">
        <v>45037</v>
      </c>
      <c r="E1883" s="10">
        <v>45022</v>
      </c>
      <c r="F1883" t="s">
        <v>27</v>
      </c>
      <c r="G1883">
        <v>238.03</v>
      </c>
      <c r="H1883">
        <v>2</v>
      </c>
      <c r="I1883">
        <v>1</v>
      </c>
      <c r="J1883" t="s">
        <v>19</v>
      </c>
      <c r="K1883" t="s">
        <v>29</v>
      </c>
      <c r="L1883" t="s">
        <v>60</v>
      </c>
      <c r="M1883" t="s">
        <v>36</v>
      </c>
      <c r="N1883" t="s">
        <v>41</v>
      </c>
      <c r="O1883">
        <f>Table2[[#This Row],[check_out_date]]-Table2[[#This Row],[check_in_date]]</f>
        <v>7</v>
      </c>
      <c r="P1883">
        <f>Table2[[#This Row],[num_adults]]+Table2[[#This Row],[num_children]]</f>
        <v>3</v>
      </c>
      <c r="Q1883" s="3">
        <f>IF(OR(Table2[[#This Row],[booking_status]]="confirmed",Table2[[#This Row],[booking_status]]="checked-out"),Table2[[#This Row],[room_rate_per_night]]*Table2[[#This Row],[Num_Nights]],0)</f>
        <v>0</v>
      </c>
      <c r="R1883" t="str" cm="1">
        <f t="array" ref="R1883">IFERROR(_xlfn.IFS(Table2[[#This Row],[booking_status]]="confirmed","Expected",Table2[[#This Row],[booking_status]]="checked-out","Actual"),"No Revenue")</f>
        <v>No Revenue</v>
      </c>
      <c r="S1883" s="4">
        <f>Table2[[#This Row],[Revenue_Amount]]/Table2[[#This Row],[Num_Nights]]</f>
        <v>0</v>
      </c>
    </row>
    <row r="1884" spans="1:19" x14ac:dyDescent="0.3">
      <c r="A1884">
        <v>1883</v>
      </c>
      <c r="B1884" t="s">
        <v>50</v>
      </c>
      <c r="C1884" s="9">
        <v>45120</v>
      </c>
      <c r="D1884" s="9">
        <v>45129</v>
      </c>
      <c r="E1884" s="10">
        <v>45079</v>
      </c>
      <c r="F1884" t="s">
        <v>27</v>
      </c>
      <c r="G1884">
        <v>147.22999999999999</v>
      </c>
      <c r="H1884">
        <v>2</v>
      </c>
      <c r="I1884">
        <v>1</v>
      </c>
      <c r="J1884" t="s">
        <v>94</v>
      </c>
      <c r="K1884" t="s">
        <v>66</v>
      </c>
      <c r="L1884" t="s">
        <v>21</v>
      </c>
      <c r="M1884" t="s">
        <v>36</v>
      </c>
      <c r="N1884" t="s">
        <v>23</v>
      </c>
      <c r="O1884">
        <f>Table2[[#This Row],[check_out_date]]-Table2[[#This Row],[check_in_date]]</f>
        <v>9</v>
      </c>
      <c r="P1884">
        <f>Table2[[#This Row],[num_adults]]+Table2[[#This Row],[num_children]]</f>
        <v>3</v>
      </c>
      <c r="Q1884" s="3">
        <f>IF(OR(Table2[[#This Row],[booking_status]]="confirmed",Table2[[#This Row],[booking_status]]="checked-out"),Table2[[#This Row],[room_rate_per_night]]*Table2[[#This Row],[Num_Nights]],0)</f>
        <v>1325.07</v>
      </c>
      <c r="R1884" t="str" cm="1">
        <f t="array" ref="R1884">IFERROR(_xlfn.IFS(Table2[[#This Row],[booking_status]]="confirmed","Expected",Table2[[#This Row],[booking_status]]="checked-out","Actual"),"No Revenue")</f>
        <v>Expected</v>
      </c>
      <c r="S1884" s="4">
        <f>Table2[[#This Row],[Revenue_Amount]]/Table2[[#This Row],[Num_Nights]]</f>
        <v>147.22999999999999</v>
      </c>
    </row>
    <row r="1885" spans="1:19" x14ac:dyDescent="0.3">
      <c r="A1885">
        <v>1884</v>
      </c>
      <c r="B1885" t="s">
        <v>14</v>
      </c>
      <c r="C1885" s="9">
        <v>44947</v>
      </c>
      <c r="D1885" s="9">
        <v>44950</v>
      </c>
      <c r="E1885" s="10">
        <v>44910</v>
      </c>
      <c r="F1885" t="s">
        <v>18</v>
      </c>
      <c r="G1885">
        <v>239.92</v>
      </c>
      <c r="H1885">
        <v>1</v>
      </c>
      <c r="I1885">
        <v>0</v>
      </c>
      <c r="J1885" t="s">
        <v>94</v>
      </c>
      <c r="K1885" t="s">
        <v>29</v>
      </c>
      <c r="L1885" t="s">
        <v>21</v>
      </c>
      <c r="M1885" t="s">
        <v>36</v>
      </c>
      <c r="N1885" t="s">
        <v>41</v>
      </c>
      <c r="O1885">
        <f>Table2[[#This Row],[check_out_date]]-Table2[[#This Row],[check_in_date]]</f>
        <v>3</v>
      </c>
      <c r="P1885">
        <f>Table2[[#This Row],[num_adults]]+Table2[[#This Row],[num_children]]</f>
        <v>1</v>
      </c>
      <c r="Q1885" s="3">
        <f>IF(OR(Table2[[#This Row],[booking_status]]="confirmed",Table2[[#This Row],[booking_status]]="checked-out"),Table2[[#This Row],[room_rate_per_night]]*Table2[[#This Row],[Num_Nights]],0)</f>
        <v>719.76</v>
      </c>
      <c r="R1885" t="str" cm="1">
        <f t="array" ref="R1885">IFERROR(_xlfn.IFS(Table2[[#This Row],[booking_status]]="confirmed","Expected",Table2[[#This Row],[booking_status]]="checked-out","Actual"),"No Revenue")</f>
        <v>Expected</v>
      </c>
      <c r="S1885" s="4">
        <f>Table2[[#This Row],[Revenue_Amount]]/Table2[[#This Row],[Num_Nights]]</f>
        <v>239.92</v>
      </c>
    </row>
    <row r="1886" spans="1:19" x14ac:dyDescent="0.3">
      <c r="A1886">
        <v>1885</v>
      </c>
      <c r="B1886" t="s">
        <v>50</v>
      </c>
      <c r="C1886" s="9">
        <v>45032</v>
      </c>
      <c r="D1886" s="9">
        <v>45038</v>
      </c>
      <c r="E1886" s="10">
        <v>44990</v>
      </c>
      <c r="F1886" t="s">
        <v>49</v>
      </c>
      <c r="G1886">
        <v>92.16</v>
      </c>
      <c r="H1886">
        <v>1</v>
      </c>
      <c r="I1886">
        <v>0</v>
      </c>
      <c r="J1886" t="s">
        <v>28</v>
      </c>
      <c r="K1886" t="s">
        <v>20</v>
      </c>
      <c r="L1886" t="s">
        <v>21</v>
      </c>
      <c r="M1886" t="s">
        <v>36</v>
      </c>
      <c r="N1886" t="s">
        <v>41</v>
      </c>
      <c r="O1886">
        <f>Table2[[#This Row],[check_out_date]]-Table2[[#This Row],[check_in_date]]</f>
        <v>6</v>
      </c>
      <c r="P1886">
        <f>Table2[[#This Row],[num_adults]]+Table2[[#This Row],[num_children]]</f>
        <v>1</v>
      </c>
      <c r="Q1886" s="3">
        <f>IF(OR(Table2[[#This Row],[booking_status]]="confirmed",Table2[[#This Row],[booking_status]]="checked-out"),Table2[[#This Row],[room_rate_per_night]]*Table2[[#This Row],[Num_Nights]],0)</f>
        <v>552.96</v>
      </c>
      <c r="R1886" t="str" cm="1">
        <f t="array" ref="R1886">IFERROR(_xlfn.IFS(Table2[[#This Row],[booking_status]]="confirmed","Expected",Table2[[#This Row],[booking_status]]="checked-out","Actual"),"No Revenue")</f>
        <v>Expected</v>
      </c>
      <c r="S1886" s="4">
        <f>Table2[[#This Row],[Revenue_Amount]]/Table2[[#This Row],[Num_Nights]]</f>
        <v>92.160000000000011</v>
      </c>
    </row>
    <row r="1887" spans="1:19" x14ac:dyDescent="0.3">
      <c r="A1887">
        <v>1886</v>
      </c>
      <c r="B1887" t="s">
        <v>37</v>
      </c>
      <c r="C1887" s="9">
        <v>45044</v>
      </c>
      <c r="D1887" s="9">
        <v>45049</v>
      </c>
      <c r="E1887" s="10">
        <v>45028</v>
      </c>
      <c r="F1887" t="s">
        <v>49</v>
      </c>
      <c r="G1887">
        <v>128.03</v>
      </c>
      <c r="H1887">
        <v>2</v>
      </c>
      <c r="I1887">
        <v>0</v>
      </c>
      <c r="J1887" t="s">
        <v>19</v>
      </c>
      <c r="K1887" t="s">
        <v>66</v>
      </c>
      <c r="L1887" t="s">
        <v>56</v>
      </c>
      <c r="M1887" t="s">
        <v>22</v>
      </c>
      <c r="N1887" t="s">
        <v>41</v>
      </c>
      <c r="O1887">
        <f>Table2[[#This Row],[check_out_date]]-Table2[[#This Row],[check_in_date]]</f>
        <v>5</v>
      </c>
      <c r="P1887">
        <f>Table2[[#This Row],[num_adults]]+Table2[[#This Row],[num_children]]</f>
        <v>2</v>
      </c>
      <c r="Q1887" s="3">
        <f>IF(OR(Table2[[#This Row],[booking_status]]="confirmed",Table2[[#This Row],[booking_status]]="checked-out"),Table2[[#This Row],[room_rate_per_night]]*Table2[[#This Row],[Num_Nights]],0)</f>
        <v>640.15</v>
      </c>
      <c r="R1887" t="str" cm="1">
        <f t="array" ref="R1887">IFERROR(_xlfn.IFS(Table2[[#This Row],[booking_status]]="confirmed","Expected",Table2[[#This Row],[booking_status]]="checked-out","Actual"),"No Revenue")</f>
        <v>Actual</v>
      </c>
      <c r="S1887" s="4">
        <f>Table2[[#This Row],[Revenue_Amount]]/Table2[[#This Row],[Num_Nights]]</f>
        <v>128.03</v>
      </c>
    </row>
    <row r="1888" spans="1:19" hidden="1" x14ac:dyDescent="0.3">
      <c r="A1888">
        <v>1887</v>
      </c>
      <c r="B1888" t="s">
        <v>14</v>
      </c>
      <c r="C1888" s="9">
        <v>45020</v>
      </c>
      <c r="D1888" s="9">
        <v>45030</v>
      </c>
      <c r="E1888" s="10">
        <v>45017</v>
      </c>
      <c r="F1888" t="s">
        <v>54</v>
      </c>
      <c r="G1888">
        <v>301.95999999999998</v>
      </c>
      <c r="H1888">
        <v>2</v>
      </c>
      <c r="I1888">
        <v>1</v>
      </c>
      <c r="J1888" t="s">
        <v>35</v>
      </c>
      <c r="K1888" t="s">
        <v>20</v>
      </c>
      <c r="L1888" t="s">
        <v>21</v>
      </c>
      <c r="M1888" t="s">
        <v>36</v>
      </c>
      <c r="N1888" t="s">
        <v>23</v>
      </c>
      <c r="O1888">
        <f>Table2[[#This Row],[check_out_date]]-Table2[[#This Row],[check_in_date]]</f>
        <v>10</v>
      </c>
      <c r="P1888">
        <f>Table2[[#This Row],[num_adults]]+Table2[[#This Row],[num_children]]</f>
        <v>3</v>
      </c>
      <c r="Q1888" s="3">
        <f>IF(OR(Table2[[#This Row],[booking_status]]="confirmed",Table2[[#This Row],[booking_status]]="checked-out"),Table2[[#This Row],[room_rate_per_night]]*Table2[[#This Row],[Num_Nights]],0)</f>
        <v>3019.6</v>
      </c>
      <c r="R1888" t="str" cm="1">
        <f t="array" ref="R1888">IFERROR(_xlfn.IFS(Table2[[#This Row],[booking_status]]="confirmed","Expected",Table2[[#This Row],[booking_status]]="checked-out","Actual"),"No Revenue")</f>
        <v>Expected</v>
      </c>
      <c r="S1888" s="4">
        <f>Table2[[#This Row],[Revenue_Amount]]/Table2[[#This Row],[Num_Nights]]</f>
        <v>301.95999999999998</v>
      </c>
    </row>
    <row r="1889" spans="1:19" x14ac:dyDescent="0.3">
      <c r="A1889">
        <v>1888</v>
      </c>
      <c r="B1889" t="s">
        <v>50</v>
      </c>
      <c r="C1889" s="9">
        <v>45244</v>
      </c>
      <c r="D1889" s="9">
        <v>45253</v>
      </c>
      <c r="E1889" s="10">
        <v>45225</v>
      </c>
      <c r="F1889" t="s">
        <v>27</v>
      </c>
      <c r="G1889">
        <v>141.16999999999999</v>
      </c>
      <c r="H1889">
        <v>1</v>
      </c>
      <c r="I1889">
        <v>0</v>
      </c>
      <c r="J1889" t="s">
        <v>19</v>
      </c>
      <c r="K1889" t="s">
        <v>44</v>
      </c>
      <c r="L1889" t="s">
        <v>60</v>
      </c>
      <c r="M1889" t="s">
        <v>22</v>
      </c>
      <c r="N1889" t="s">
        <v>41</v>
      </c>
      <c r="O1889">
        <f>Table2[[#This Row],[check_out_date]]-Table2[[#This Row],[check_in_date]]</f>
        <v>9</v>
      </c>
      <c r="P1889">
        <f>Table2[[#This Row],[num_adults]]+Table2[[#This Row],[num_children]]</f>
        <v>1</v>
      </c>
      <c r="Q1889" s="3">
        <f>IF(OR(Table2[[#This Row],[booking_status]]="confirmed",Table2[[#This Row],[booking_status]]="checked-out"),Table2[[#This Row],[room_rate_per_night]]*Table2[[#This Row],[Num_Nights]],0)</f>
        <v>0</v>
      </c>
      <c r="R1889" t="str" cm="1">
        <f t="array" ref="R1889">IFERROR(_xlfn.IFS(Table2[[#This Row],[booking_status]]="confirmed","Expected",Table2[[#This Row],[booking_status]]="checked-out","Actual"),"No Revenue")</f>
        <v>No Revenue</v>
      </c>
      <c r="S1889" s="4">
        <f>Table2[[#This Row],[Revenue_Amount]]/Table2[[#This Row],[Num_Nights]]</f>
        <v>0</v>
      </c>
    </row>
    <row r="1890" spans="1:19" x14ac:dyDescent="0.3">
      <c r="A1890">
        <v>1889</v>
      </c>
      <c r="B1890" t="s">
        <v>31</v>
      </c>
      <c r="C1890" s="9">
        <v>45055</v>
      </c>
      <c r="D1890" s="9">
        <v>45066</v>
      </c>
      <c r="E1890" s="10">
        <v>44992</v>
      </c>
      <c r="F1890" t="s">
        <v>27</v>
      </c>
      <c r="G1890">
        <v>96.36</v>
      </c>
      <c r="H1890">
        <v>1</v>
      </c>
      <c r="I1890">
        <v>1</v>
      </c>
      <c r="J1890" t="s">
        <v>55</v>
      </c>
      <c r="K1890" t="s">
        <v>44</v>
      </c>
      <c r="L1890" t="s">
        <v>21</v>
      </c>
      <c r="M1890" t="s">
        <v>22</v>
      </c>
      <c r="N1890" t="s">
        <v>41</v>
      </c>
      <c r="O1890">
        <f>Table2[[#This Row],[check_out_date]]-Table2[[#This Row],[check_in_date]]</f>
        <v>11</v>
      </c>
      <c r="P1890">
        <f>Table2[[#This Row],[num_adults]]+Table2[[#This Row],[num_children]]</f>
        <v>2</v>
      </c>
      <c r="Q1890" s="3">
        <f>IF(OR(Table2[[#This Row],[booking_status]]="confirmed",Table2[[#This Row],[booking_status]]="checked-out"),Table2[[#This Row],[room_rate_per_night]]*Table2[[#This Row],[Num_Nights]],0)</f>
        <v>1059.96</v>
      </c>
      <c r="R1890" t="str" cm="1">
        <f t="array" ref="R1890">IFERROR(_xlfn.IFS(Table2[[#This Row],[booking_status]]="confirmed","Expected",Table2[[#This Row],[booking_status]]="checked-out","Actual"),"No Revenue")</f>
        <v>Expected</v>
      </c>
      <c r="S1890" s="4">
        <f>Table2[[#This Row],[Revenue_Amount]]/Table2[[#This Row],[Num_Nights]]</f>
        <v>96.36</v>
      </c>
    </row>
    <row r="1891" spans="1:19" hidden="1" x14ac:dyDescent="0.3">
      <c r="A1891">
        <v>1890</v>
      </c>
      <c r="B1891" t="s">
        <v>37</v>
      </c>
      <c r="C1891" s="9">
        <v>45118</v>
      </c>
      <c r="D1891" s="9">
        <v>45124</v>
      </c>
      <c r="E1891" s="10">
        <v>45097</v>
      </c>
      <c r="F1891" t="s">
        <v>18</v>
      </c>
      <c r="G1891">
        <v>250.62</v>
      </c>
      <c r="H1891">
        <v>2</v>
      </c>
      <c r="I1891">
        <v>1</v>
      </c>
      <c r="J1891" t="s">
        <v>35</v>
      </c>
      <c r="K1891" t="s">
        <v>99</v>
      </c>
      <c r="L1891" t="s">
        <v>70</v>
      </c>
      <c r="M1891" t="s">
        <v>36</v>
      </c>
      <c r="N1891" t="s">
        <v>41</v>
      </c>
      <c r="O1891">
        <f>Table2[[#This Row],[check_out_date]]-Table2[[#This Row],[check_in_date]]</f>
        <v>6</v>
      </c>
      <c r="P1891">
        <f>Table2[[#This Row],[num_adults]]+Table2[[#This Row],[num_children]]</f>
        <v>3</v>
      </c>
      <c r="Q1891" s="3">
        <f>IF(OR(Table2[[#This Row],[booking_status]]="confirmed",Table2[[#This Row],[booking_status]]="checked-out"),Table2[[#This Row],[room_rate_per_night]]*Table2[[#This Row],[Num_Nights]],0)</f>
        <v>0</v>
      </c>
      <c r="R1891" t="str" cm="1">
        <f t="array" ref="R1891">IFERROR(_xlfn.IFS(Table2[[#This Row],[booking_status]]="confirmed","Expected",Table2[[#This Row],[booking_status]]="checked-out","Actual"),"No Revenue")</f>
        <v>No Revenue</v>
      </c>
      <c r="S1891" s="4">
        <f>Table2[[#This Row],[Revenue_Amount]]/Table2[[#This Row],[Num_Nights]]</f>
        <v>0</v>
      </c>
    </row>
    <row r="1892" spans="1:19" x14ac:dyDescent="0.3">
      <c r="A1892">
        <v>1891</v>
      </c>
      <c r="B1892" t="s">
        <v>37</v>
      </c>
      <c r="C1892" s="9">
        <v>45063</v>
      </c>
      <c r="D1892" s="9">
        <v>45075</v>
      </c>
      <c r="E1892" s="10">
        <v>45007</v>
      </c>
      <c r="F1892" t="s">
        <v>27</v>
      </c>
      <c r="G1892">
        <v>150.72</v>
      </c>
      <c r="H1892">
        <v>2</v>
      </c>
      <c r="I1892">
        <v>0</v>
      </c>
      <c r="J1892" t="s">
        <v>28</v>
      </c>
      <c r="K1892" t="s">
        <v>20</v>
      </c>
      <c r="L1892" t="s">
        <v>60</v>
      </c>
      <c r="M1892" t="s">
        <v>36</v>
      </c>
      <c r="N1892" t="s">
        <v>45</v>
      </c>
      <c r="O1892">
        <f>Table2[[#This Row],[check_out_date]]-Table2[[#This Row],[check_in_date]]</f>
        <v>12</v>
      </c>
      <c r="P1892">
        <f>Table2[[#This Row],[num_adults]]+Table2[[#This Row],[num_children]]</f>
        <v>2</v>
      </c>
      <c r="Q1892" s="3">
        <f>IF(OR(Table2[[#This Row],[booking_status]]="confirmed",Table2[[#This Row],[booking_status]]="checked-out"),Table2[[#This Row],[room_rate_per_night]]*Table2[[#This Row],[Num_Nights]],0)</f>
        <v>0</v>
      </c>
      <c r="R1892" t="str" cm="1">
        <f t="array" ref="R1892">IFERROR(_xlfn.IFS(Table2[[#This Row],[booking_status]]="confirmed","Expected",Table2[[#This Row],[booking_status]]="checked-out","Actual"),"No Revenue")</f>
        <v>No Revenue</v>
      </c>
      <c r="S1892" s="4">
        <f>Table2[[#This Row],[Revenue_Amount]]/Table2[[#This Row],[Num_Nights]]</f>
        <v>0</v>
      </c>
    </row>
    <row r="1893" spans="1:19" x14ac:dyDescent="0.3">
      <c r="A1893">
        <v>1892</v>
      </c>
      <c r="B1893" t="s">
        <v>37</v>
      </c>
      <c r="C1893" s="9">
        <v>45125</v>
      </c>
      <c r="D1893" s="9">
        <v>45133</v>
      </c>
      <c r="E1893" s="10">
        <v>45063</v>
      </c>
      <c r="F1893" t="s">
        <v>54</v>
      </c>
      <c r="G1893">
        <v>541.55999999999995</v>
      </c>
      <c r="H1893">
        <v>1</v>
      </c>
      <c r="I1893">
        <v>0</v>
      </c>
      <c r="J1893" t="s">
        <v>19</v>
      </c>
      <c r="K1893" t="s">
        <v>66</v>
      </c>
      <c r="L1893" t="s">
        <v>21</v>
      </c>
      <c r="M1893" t="s">
        <v>36</v>
      </c>
      <c r="N1893" t="s">
        <v>45</v>
      </c>
      <c r="O1893">
        <f>Table2[[#This Row],[check_out_date]]-Table2[[#This Row],[check_in_date]]</f>
        <v>8</v>
      </c>
      <c r="P1893">
        <f>Table2[[#This Row],[num_adults]]+Table2[[#This Row],[num_children]]</f>
        <v>1</v>
      </c>
      <c r="Q1893" s="3">
        <f>IF(OR(Table2[[#This Row],[booking_status]]="confirmed",Table2[[#This Row],[booking_status]]="checked-out"),Table2[[#This Row],[room_rate_per_night]]*Table2[[#This Row],[Num_Nights]],0)</f>
        <v>4332.4799999999996</v>
      </c>
      <c r="R1893" t="str" cm="1">
        <f t="array" ref="R1893">IFERROR(_xlfn.IFS(Table2[[#This Row],[booking_status]]="confirmed","Expected",Table2[[#This Row],[booking_status]]="checked-out","Actual"),"No Revenue")</f>
        <v>Expected</v>
      </c>
      <c r="S1893" s="4">
        <f>Table2[[#This Row],[Revenue_Amount]]/Table2[[#This Row],[Num_Nights]]</f>
        <v>541.55999999999995</v>
      </c>
    </row>
    <row r="1894" spans="1:19" x14ac:dyDescent="0.3">
      <c r="A1894">
        <v>1893</v>
      </c>
      <c r="B1894" t="s">
        <v>31</v>
      </c>
      <c r="C1894" s="9">
        <v>45022</v>
      </c>
      <c r="D1894" s="9">
        <v>45028</v>
      </c>
      <c r="E1894" s="10">
        <v>45013</v>
      </c>
      <c r="F1894" t="s">
        <v>27</v>
      </c>
      <c r="G1894">
        <v>150.31</v>
      </c>
      <c r="H1894">
        <v>1</v>
      </c>
      <c r="I1894">
        <v>1</v>
      </c>
      <c r="J1894" t="s">
        <v>28</v>
      </c>
      <c r="K1894" t="s">
        <v>44</v>
      </c>
      <c r="L1894" t="s">
        <v>56</v>
      </c>
      <c r="M1894" t="s">
        <v>22</v>
      </c>
      <c r="N1894" t="s">
        <v>41</v>
      </c>
      <c r="O1894">
        <f>Table2[[#This Row],[check_out_date]]-Table2[[#This Row],[check_in_date]]</f>
        <v>6</v>
      </c>
      <c r="P1894">
        <f>Table2[[#This Row],[num_adults]]+Table2[[#This Row],[num_children]]</f>
        <v>2</v>
      </c>
      <c r="Q1894" s="3">
        <f>IF(OR(Table2[[#This Row],[booking_status]]="confirmed",Table2[[#This Row],[booking_status]]="checked-out"),Table2[[#This Row],[room_rate_per_night]]*Table2[[#This Row],[Num_Nights]],0)</f>
        <v>901.86</v>
      </c>
      <c r="R1894" t="str" cm="1">
        <f t="array" ref="R1894">IFERROR(_xlfn.IFS(Table2[[#This Row],[booking_status]]="confirmed","Expected",Table2[[#This Row],[booking_status]]="checked-out","Actual"),"No Revenue")</f>
        <v>Actual</v>
      </c>
      <c r="S1894" s="4">
        <f>Table2[[#This Row],[Revenue_Amount]]/Table2[[#This Row],[Num_Nights]]</f>
        <v>150.31</v>
      </c>
    </row>
    <row r="1895" spans="1:19" hidden="1" x14ac:dyDescent="0.3">
      <c r="A1895">
        <v>1894</v>
      </c>
      <c r="B1895" t="s">
        <v>37</v>
      </c>
      <c r="C1895" s="9">
        <v>45062</v>
      </c>
      <c r="D1895" s="9">
        <v>45065</v>
      </c>
      <c r="E1895" s="10">
        <v>44999</v>
      </c>
      <c r="F1895" t="s">
        <v>49</v>
      </c>
      <c r="G1895">
        <v>101.33</v>
      </c>
      <c r="H1895">
        <v>1</v>
      </c>
      <c r="I1895">
        <v>0</v>
      </c>
      <c r="J1895" t="s">
        <v>35</v>
      </c>
      <c r="K1895" t="s">
        <v>66</v>
      </c>
      <c r="L1895" t="s">
        <v>21</v>
      </c>
      <c r="M1895" t="s">
        <v>36</v>
      </c>
      <c r="N1895" t="s">
        <v>30</v>
      </c>
      <c r="O1895">
        <f>Table2[[#This Row],[check_out_date]]-Table2[[#This Row],[check_in_date]]</f>
        <v>3</v>
      </c>
      <c r="P1895">
        <f>Table2[[#This Row],[num_adults]]+Table2[[#This Row],[num_children]]</f>
        <v>1</v>
      </c>
      <c r="Q1895" s="3">
        <f>IF(OR(Table2[[#This Row],[booking_status]]="confirmed",Table2[[#This Row],[booking_status]]="checked-out"),Table2[[#This Row],[room_rate_per_night]]*Table2[[#This Row],[Num_Nights]],0)</f>
        <v>303.99</v>
      </c>
      <c r="R1895" t="str" cm="1">
        <f t="array" ref="R1895">IFERROR(_xlfn.IFS(Table2[[#This Row],[booking_status]]="confirmed","Expected",Table2[[#This Row],[booking_status]]="checked-out","Actual"),"No Revenue")</f>
        <v>Expected</v>
      </c>
      <c r="S1895" s="4">
        <f>Table2[[#This Row],[Revenue_Amount]]/Table2[[#This Row],[Num_Nights]]</f>
        <v>101.33</v>
      </c>
    </row>
    <row r="1896" spans="1:19" hidden="1" x14ac:dyDescent="0.3">
      <c r="A1896">
        <v>1895</v>
      </c>
      <c r="B1896" t="s">
        <v>31</v>
      </c>
      <c r="C1896" s="9">
        <v>45048</v>
      </c>
      <c r="D1896" s="9">
        <v>45056</v>
      </c>
      <c r="E1896" s="10">
        <v>45035</v>
      </c>
      <c r="F1896" t="s">
        <v>49</v>
      </c>
      <c r="G1896">
        <v>81.78</v>
      </c>
      <c r="H1896">
        <v>1</v>
      </c>
      <c r="I1896">
        <v>1</v>
      </c>
      <c r="J1896" t="s">
        <v>35</v>
      </c>
      <c r="K1896" t="s">
        <v>44</v>
      </c>
      <c r="L1896" t="s">
        <v>70</v>
      </c>
      <c r="M1896" t="s">
        <v>36</v>
      </c>
      <c r="N1896" t="s">
        <v>41</v>
      </c>
      <c r="O1896">
        <f>Table2[[#This Row],[check_out_date]]-Table2[[#This Row],[check_in_date]]</f>
        <v>8</v>
      </c>
      <c r="P1896">
        <f>Table2[[#This Row],[num_adults]]+Table2[[#This Row],[num_children]]</f>
        <v>2</v>
      </c>
      <c r="Q1896" s="3">
        <f>IF(OR(Table2[[#This Row],[booking_status]]="confirmed",Table2[[#This Row],[booking_status]]="checked-out"),Table2[[#This Row],[room_rate_per_night]]*Table2[[#This Row],[Num_Nights]],0)</f>
        <v>0</v>
      </c>
      <c r="R1896" t="str" cm="1">
        <f t="array" ref="R1896">IFERROR(_xlfn.IFS(Table2[[#This Row],[booking_status]]="confirmed","Expected",Table2[[#This Row],[booking_status]]="checked-out","Actual"),"No Revenue")</f>
        <v>No Revenue</v>
      </c>
      <c r="S1896" s="4">
        <f>Table2[[#This Row],[Revenue_Amount]]/Table2[[#This Row],[Num_Nights]]</f>
        <v>0</v>
      </c>
    </row>
    <row r="1897" spans="1:19" x14ac:dyDescent="0.3">
      <c r="A1897">
        <v>1896</v>
      </c>
      <c r="B1897" t="s">
        <v>50</v>
      </c>
      <c r="C1897" s="9">
        <v>45129</v>
      </c>
      <c r="D1897" s="9">
        <v>45133</v>
      </c>
      <c r="E1897" s="10">
        <v>45080</v>
      </c>
      <c r="F1897" t="s">
        <v>18</v>
      </c>
      <c r="G1897">
        <v>314.64</v>
      </c>
      <c r="H1897">
        <v>1</v>
      </c>
      <c r="I1897">
        <v>2</v>
      </c>
      <c r="J1897" t="s">
        <v>28</v>
      </c>
      <c r="K1897" t="s">
        <v>66</v>
      </c>
      <c r="L1897" t="s">
        <v>21</v>
      </c>
      <c r="M1897" t="s">
        <v>36</v>
      </c>
      <c r="N1897" t="s">
        <v>30</v>
      </c>
      <c r="O1897">
        <f>Table2[[#This Row],[check_out_date]]-Table2[[#This Row],[check_in_date]]</f>
        <v>4</v>
      </c>
      <c r="P1897">
        <f>Table2[[#This Row],[num_adults]]+Table2[[#This Row],[num_children]]</f>
        <v>3</v>
      </c>
      <c r="Q1897" s="3">
        <f>IF(OR(Table2[[#This Row],[booking_status]]="confirmed",Table2[[#This Row],[booking_status]]="checked-out"),Table2[[#This Row],[room_rate_per_night]]*Table2[[#This Row],[Num_Nights]],0)</f>
        <v>1258.56</v>
      </c>
      <c r="R1897" t="str" cm="1">
        <f t="array" ref="R1897">IFERROR(_xlfn.IFS(Table2[[#This Row],[booking_status]]="confirmed","Expected",Table2[[#This Row],[booking_status]]="checked-out","Actual"),"No Revenue")</f>
        <v>Expected</v>
      </c>
      <c r="S1897" s="4">
        <f>Table2[[#This Row],[Revenue_Amount]]/Table2[[#This Row],[Num_Nights]]</f>
        <v>314.64</v>
      </c>
    </row>
    <row r="1898" spans="1:19" x14ac:dyDescent="0.3">
      <c r="A1898">
        <v>1897</v>
      </c>
      <c r="B1898" t="s">
        <v>31</v>
      </c>
      <c r="C1898" s="9">
        <v>45142</v>
      </c>
      <c r="D1898" s="9">
        <v>45153</v>
      </c>
      <c r="E1898" s="10">
        <v>45131</v>
      </c>
      <c r="F1898" t="s">
        <v>49</v>
      </c>
      <c r="G1898">
        <v>57.47</v>
      </c>
      <c r="H1898">
        <v>1</v>
      </c>
      <c r="I1898">
        <v>0</v>
      </c>
      <c r="J1898" t="s">
        <v>55</v>
      </c>
      <c r="K1898" t="s">
        <v>20</v>
      </c>
      <c r="L1898" t="s">
        <v>21</v>
      </c>
      <c r="M1898" t="s">
        <v>36</v>
      </c>
      <c r="N1898" t="s">
        <v>95</v>
      </c>
      <c r="O1898">
        <f>Table2[[#This Row],[check_out_date]]-Table2[[#This Row],[check_in_date]]</f>
        <v>11</v>
      </c>
      <c r="P1898">
        <f>Table2[[#This Row],[num_adults]]+Table2[[#This Row],[num_children]]</f>
        <v>1</v>
      </c>
      <c r="Q1898" s="3">
        <f>IF(OR(Table2[[#This Row],[booking_status]]="confirmed",Table2[[#This Row],[booking_status]]="checked-out"),Table2[[#This Row],[room_rate_per_night]]*Table2[[#This Row],[Num_Nights]],0)</f>
        <v>632.16999999999996</v>
      </c>
      <c r="R1898" t="str" cm="1">
        <f t="array" ref="R1898">IFERROR(_xlfn.IFS(Table2[[#This Row],[booking_status]]="confirmed","Expected",Table2[[#This Row],[booking_status]]="checked-out","Actual"),"No Revenue")</f>
        <v>Expected</v>
      </c>
      <c r="S1898" s="4">
        <f>Table2[[#This Row],[Revenue_Amount]]/Table2[[#This Row],[Num_Nights]]</f>
        <v>57.47</v>
      </c>
    </row>
    <row r="1899" spans="1:19" x14ac:dyDescent="0.3">
      <c r="A1899">
        <v>1898</v>
      </c>
      <c r="B1899" t="s">
        <v>37</v>
      </c>
      <c r="C1899" s="9">
        <v>45220</v>
      </c>
      <c r="D1899" s="9">
        <v>45226</v>
      </c>
      <c r="E1899" s="10">
        <v>45197</v>
      </c>
      <c r="F1899" t="s">
        <v>49</v>
      </c>
      <c r="G1899">
        <v>129.68</v>
      </c>
      <c r="H1899">
        <v>3</v>
      </c>
      <c r="I1899">
        <v>1</v>
      </c>
      <c r="J1899" t="s">
        <v>55</v>
      </c>
      <c r="K1899" t="s">
        <v>99</v>
      </c>
      <c r="L1899" t="s">
        <v>21</v>
      </c>
      <c r="M1899" t="s">
        <v>36</v>
      </c>
      <c r="N1899" t="s">
        <v>45</v>
      </c>
      <c r="O1899">
        <f>Table2[[#This Row],[check_out_date]]-Table2[[#This Row],[check_in_date]]</f>
        <v>6</v>
      </c>
      <c r="P1899">
        <f>Table2[[#This Row],[num_adults]]+Table2[[#This Row],[num_children]]</f>
        <v>4</v>
      </c>
      <c r="Q1899" s="3">
        <f>IF(OR(Table2[[#This Row],[booking_status]]="confirmed",Table2[[#This Row],[booking_status]]="checked-out"),Table2[[#This Row],[room_rate_per_night]]*Table2[[#This Row],[Num_Nights]],0)</f>
        <v>778.08</v>
      </c>
      <c r="R1899" t="str" cm="1">
        <f t="array" ref="R1899">IFERROR(_xlfn.IFS(Table2[[#This Row],[booking_status]]="confirmed","Expected",Table2[[#This Row],[booking_status]]="checked-out","Actual"),"No Revenue")</f>
        <v>Expected</v>
      </c>
      <c r="S1899" s="4">
        <f>Table2[[#This Row],[Revenue_Amount]]/Table2[[#This Row],[Num_Nights]]</f>
        <v>129.68</v>
      </c>
    </row>
    <row r="1900" spans="1:19" x14ac:dyDescent="0.3">
      <c r="A1900">
        <v>1899</v>
      </c>
      <c r="B1900" t="s">
        <v>14</v>
      </c>
      <c r="C1900" s="9">
        <v>44975</v>
      </c>
      <c r="D1900" s="9">
        <v>44983</v>
      </c>
      <c r="E1900" s="10">
        <v>44964</v>
      </c>
      <c r="F1900" t="s">
        <v>49</v>
      </c>
      <c r="G1900">
        <v>65.86</v>
      </c>
      <c r="H1900">
        <v>3</v>
      </c>
      <c r="I1900">
        <v>0</v>
      </c>
      <c r="J1900" t="s">
        <v>55</v>
      </c>
      <c r="K1900" t="s">
        <v>99</v>
      </c>
      <c r="L1900" t="s">
        <v>60</v>
      </c>
      <c r="M1900" t="s">
        <v>36</v>
      </c>
      <c r="N1900" t="s">
        <v>23</v>
      </c>
      <c r="O1900">
        <f>Table2[[#This Row],[check_out_date]]-Table2[[#This Row],[check_in_date]]</f>
        <v>8</v>
      </c>
      <c r="P1900">
        <f>Table2[[#This Row],[num_adults]]+Table2[[#This Row],[num_children]]</f>
        <v>3</v>
      </c>
      <c r="Q1900" s="3">
        <f>IF(OR(Table2[[#This Row],[booking_status]]="confirmed",Table2[[#This Row],[booking_status]]="checked-out"),Table2[[#This Row],[room_rate_per_night]]*Table2[[#This Row],[Num_Nights]],0)</f>
        <v>0</v>
      </c>
      <c r="R1900" t="str" cm="1">
        <f t="array" ref="R1900">IFERROR(_xlfn.IFS(Table2[[#This Row],[booking_status]]="confirmed","Expected",Table2[[#This Row],[booking_status]]="checked-out","Actual"),"No Revenue")</f>
        <v>No Revenue</v>
      </c>
      <c r="S1900" s="4">
        <f>Table2[[#This Row],[Revenue_Amount]]/Table2[[#This Row],[Num_Nights]]</f>
        <v>0</v>
      </c>
    </row>
    <row r="1901" spans="1:19" x14ac:dyDescent="0.3">
      <c r="A1901">
        <v>1900</v>
      </c>
      <c r="B1901" t="s">
        <v>31</v>
      </c>
      <c r="C1901" s="9">
        <v>45230</v>
      </c>
      <c r="D1901" s="9">
        <v>45235</v>
      </c>
      <c r="E1901" s="10">
        <v>45219</v>
      </c>
      <c r="F1901" t="s">
        <v>27</v>
      </c>
      <c r="G1901">
        <v>154.77000000000001</v>
      </c>
      <c r="H1901">
        <v>2</v>
      </c>
      <c r="I1901">
        <v>1</v>
      </c>
      <c r="J1901" t="s">
        <v>28</v>
      </c>
      <c r="K1901" t="s">
        <v>44</v>
      </c>
      <c r="L1901" t="s">
        <v>21</v>
      </c>
      <c r="M1901" t="s">
        <v>36</v>
      </c>
      <c r="N1901" t="s">
        <v>23</v>
      </c>
      <c r="O1901">
        <f>Table2[[#This Row],[check_out_date]]-Table2[[#This Row],[check_in_date]]</f>
        <v>5</v>
      </c>
      <c r="P1901">
        <f>Table2[[#This Row],[num_adults]]+Table2[[#This Row],[num_children]]</f>
        <v>3</v>
      </c>
      <c r="Q1901" s="3">
        <f>IF(OR(Table2[[#This Row],[booking_status]]="confirmed",Table2[[#This Row],[booking_status]]="checked-out"),Table2[[#This Row],[room_rate_per_night]]*Table2[[#This Row],[Num_Nights]],0)</f>
        <v>773.85</v>
      </c>
      <c r="R1901" t="str" cm="1">
        <f t="array" ref="R1901">IFERROR(_xlfn.IFS(Table2[[#This Row],[booking_status]]="confirmed","Expected",Table2[[#This Row],[booking_status]]="checked-out","Actual"),"No Revenue")</f>
        <v>Expected</v>
      </c>
      <c r="S1901" s="4">
        <f>Table2[[#This Row],[Revenue_Amount]]/Table2[[#This Row],[Num_Nights]]</f>
        <v>154.77000000000001</v>
      </c>
    </row>
    <row r="1902" spans="1:19" x14ac:dyDescent="0.3">
      <c r="A1902">
        <v>1901</v>
      </c>
      <c r="B1902" t="s">
        <v>14</v>
      </c>
      <c r="C1902" s="9">
        <v>45291</v>
      </c>
      <c r="D1902" s="9">
        <v>45296</v>
      </c>
      <c r="E1902" s="10">
        <v>45253</v>
      </c>
      <c r="F1902" t="s">
        <v>27</v>
      </c>
      <c r="G1902">
        <v>141.03</v>
      </c>
      <c r="H1902">
        <v>2</v>
      </c>
      <c r="I1902">
        <v>0</v>
      </c>
      <c r="J1902" t="s">
        <v>28</v>
      </c>
      <c r="K1902" t="s">
        <v>29</v>
      </c>
      <c r="L1902" t="s">
        <v>56</v>
      </c>
      <c r="M1902" t="s">
        <v>36</v>
      </c>
      <c r="N1902" t="s">
        <v>41</v>
      </c>
      <c r="O1902">
        <f>Table2[[#This Row],[check_out_date]]-Table2[[#This Row],[check_in_date]]</f>
        <v>5</v>
      </c>
      <c r="P1902">
        <f>Table2[[#This Row],[num_adults]]+Table2[[#This Row],[num_children]]</f>
        <v>2</v>
      </c>
      <c r="Q1902" s="3">
        <f>IF(OR(Table2[[#This Row],[booking_status]]="confirmed",Table2[[#This Row],[booking_status]]="checked-out"),Table2[[#This Row],[room_rate_per_night]]*Table2[[#This Row],[Num_Nights]],0)</f>
        <v>705.15</v>
      </c>
      <c r="R1902" t="str" cm="1">
        <f t="array" ref="R1902">IFERROR(_xlfn.IFS(Table2[[#This Row],[booking_status]]="confirmed","Expected",Table2[[#This Row],[booking_status]]="checked-out","Actual"),"No Revenue")</f>
        <v>Actual</v>
      </c>
      <c r="S1902" s="4">
        <f>Table2[[#This Row],[Revenue_Amount]]/Table2[[#This Row],[Num_Nights]]</f>
        <v>141.03</v>
      </c>
    </row>
    <row r="1903" spans="1:19" x14ac:dyDescent="0.3">
      <c r="A1903">
        <v>1902</v>
      </c>
      <c r="B1903" t="s">
        <v>50</v>
      </c>
      <c r="C1903" s="9">
        <v>45082</v>
      </c>
      <c r="D1903" s="9">
        <v>45085</v>
      </c>
      <c r="E1903" s="10">
        <v>45066</v>
      </c>
      <c r="F1903" t="s">
        <v>54</v>
      </c>
      <c r="G1903">
        <v>368.28</v>
      </c>
      <c r="H1903">
        <v>1</v>
      </c>
      <c r="I1903">
        <v>0</v>
      </c>
      <c r="J1903" t="s">
        <v>28</v>
      </c>
      <c r="K1903" t="s">
        <v>20</v>
      </c>
      <c r="L1903" t="s">
        <v>21</v>
      </c>
      <c r="M1903" t="s">
        <v>36</v>
      </c>
      <c r="N1903" t="s">
        <v>95</v>
      </c>
      <c r="O1903">
        <f>Table2[[#This Row],[check_out_date]]-Table2[[#This Row],[check_in_date]]</f>
        <v>3</v>
      </c>
      <c r="P1903">
        <f>Table2[[#This Row],[num_adults]]+Table2[[#This Row],[num_children]]</f>
        <v>1</v>
      </c>
      <c r="Q1903" s="3">
        <f>IF(OR(Table2[[#This Row],[booking_status]]="confirmed",Table2[[#This Row],[booking_status]]="checked-out"),Table2[[#This Row],[room_rate_per_night]]*Table2[[#This Row],[Num_Nights]],0)</f>
        <v>1104.8399999999999</v>
      </c>
      <c r="R1903" t="str" cm="1">
        <f t="array" ref="R1903">IFERROR(_xlfn.IFS(Table2[[#This Row],[booking_status]]="confirmed","Expected",Table2[[#This Row],[booking_status]]="checked-out","Actual"),"No Revenue")</f>
        <v>Expected</v>
      </c>
      <c r="S1903" s="4">
        <f>Table2[[#This Row],[Revenue_Amount]]/Table2[[#This Row],[Num_Nights]]</f>
        <v>368.28</v>
      </c>
    </row>
    <row r="1904" spans="1:19" hidden="1" x14ac:dyDescent="0.3">
      <c r="A1904">
        <v>1903</v>
      </c>
      <c r="B1904" t="s">
        <v>50</v>
      </c>
      <c r="C1904" s="9">
        <v>45231</v>
      </c>
      <c r="D1904" s="9">
        <v>45233</v>
      </c>
      <c r="E1904" s="10">
        <v>45187</v>
      </c>
      <c r="F1904" t="s">
        <v>49</v>
      </c>
      <c r="G1904">
        <v>112.59</v>
      </c>
      <c r="H1904">
        <v>1</v>
      </c>
      <c r="I1904">
        <v>0</v>
      </c>
      <c r="J1904" t="s">
        <v>35</v>
      </c>
      <c r="K1904" t="s">
        <v>99</v>
      </c>
      <c r="L1904" t="s">
        <v>21</v>
      </c>
      <c r="M1904" t="s">
        <v>36</v>
      </c>
      <c r="N1904" t="s">
        <v>41</v>
      </c>
      <c r="O1904">
        <f>Table2[[#This Row],[check_out_date]]-Table2[[#This Row],[check_in_date]]</f>
        <v>2</v>
      </c>
      <c r="P1904">
        <f>Table2[[#This Row],[num_adults]]+Table2[[#This Row],[num_children]]</f>
        <v>1</v>
      </c>
      <c r="Q1904" s="3">
        <f>IF(OR(Table2[[#This Row],[booking_status]]="confirmed",Table2[[#This Row],[booking_status]]="checked-out"),Table2[[#This Row],[room_rate_per_night]]*Table2[[#This Row],[Num_Nights]],0)</f>
        <v>225.18</v>
      </c>
      <c r="R1904" t="str" cm="1">
        <f t="array" ref="R1904">IFERROR(_xlfn.IFS(Table2[[#This Row],[booking_status]]="confirmed","Expected",Table2[[#This Row],[booking_status]]="checked-out","Actual"),"No Revenue")</f>
        <v>Expected</v>
      </c>
      <c r="S1904" s="4">
        <f>Table2[[#This Row],[Revenue_Amount]]/Table2[[#This Row],[Num_Nights]]</f>
        <v>112.59</v>
      </c>
    </row>
    <row r="1905" spans="1:19" x14ac:dyDescent="0.3">
      <c r="A1905">
        <v>1904</v>
      </c>
      <c r="B1905" t="s">
        <v>50</v>
      </c>
      <c r="C1905" s="9">
        <v>45032</v>
      </c>
      <c r="D1905" s="9">
        <v>45043</v>
      </c>
      <c r="E1905" s="10">
        <v>45015</v>
      </c>
      <c r="F1905" t="s">
        <v>18</v>
      </c>
      <c r="G1905">
        <v>297.58</v>
      </c>
      <c r="H1905">
        <v>1</v>
      </c>
      <c r="I1905">
        <v>1</v>
      </c>
      <c r="J1905" t="s">
        <v>28</v>
      </c>
      <c r="K1905" t="s">
        <v>20</v>
      </c>
      <c r="L1905" t="s">
        <v>60</v>
      </c>
      <c r="M1905" t="s">
        <v>36</v>
      </c>
      <c r="N1905" t="s">
        <v>23</v>
      </c>
      <c r="O1905">
        <f>Table2[[#This Row],[check_out_date]]-Table2[[#This Row],[check_in_date]]</f>
        <v>11</v>
      </c>
      <c r="P1905">
        <f>Table2[[#This Row],[num_adults]]+Table2[[#This Row],[num_children]]</f>
        <v>2</v>
      </c>
      <c r="Q1905" s="3">
        <f>IF(OR(Table2[[#This Row],[booking_status]]="confirmed",Table2[[#This Row],[booking_status]]="checked-out"),Table2[[#This Row],[room_rate_per_night]]*Table2[[#This Row],[Num_Nights]],0)</f>
        <v>0</v>
      </c>
      <c r="R1905" t="str" cm="1">
        <f t="array" ref="R1905">IFERROR(_xlfn.IFS(Table2[[#This Row],[booking_status]]="confirmed","Expected",Table2[[#This Row],[booking_status]]="checked-out","Actual"),"No Revenue")</f>
        <v>No Revenue</v>
      </c>
      <c r="S1905" s="4">
        <f>Table2[[#This Row],[Revenue_Amount]]/Table2[[#This Row],[Num_Nights]]</f>
        <v>0</v>
      </c>
    </row>
    <row r="1906" spans="1:19" hidden="1" x14ac:dyDescent="0.3">
      <c r="A1906">
        <v>1905</v>
      </c>
      <c r="B1906" t="s">
        <v>37</v>
      </c>
      <c r="C1906" s="9">
        <v>45059</v>
      </c>
      <c r="D1906" s="9">
        <v>45062</v>
      </c>
      <c r="E1906" s="10">
        <v>44986</v>
      </c>
      <c r="F1906" t="s">
        <v>49</v>
      </c>
      <c r="G1906">
        <v>100.31</v>
      </c>
      <c r="H1906">
        <v>2</v>
      </c>
      <c r="I1906">
        <v>0</v>
      </c>
      <c r="J1906" t="s">
        <v>35</v>
      </c>
      <c r="K1906" t="s">
        <v>99</v>
      </c>
      <c r="L1906" t="s">
        <v>21</v>
      </c>
      <c r="M1906" t="s">
        <v>36</v>
      </c>
      <c r="N1906" t="s">
        <v>41</v>
      </c>
      <c r="O1906">
        <f>Table2[[#This Row],[check_out_date]]-Table2[[#This Row],[check_in_date]]</f>
        <v>3</v>
      </c>
      <c r="P1906">
        <f>Table2[[#This Row],[num_adults]]+Table2[[#This Row],[num_children]]</f>
        <v>2</v>
      </c>
      <c r="Q1906" s="3">
        <f>IF(OR(Table2[[#This Row],[booking_status]]="confirmed",Table2[[#This Row],[booking_status]]="checked-out"),Table2[[#This Row],[room_rate_per_night]]*Table2[[#This Row],[Num_Nights]],0)</f>
        <v>300.93</v>
      </c>
      <c r="R1906" t="str" cm="1">
        <f t="array" ref="R1906">IFERROR(_xlfn.IFS(Table2[[#This Row],[booking_status]]="confirmed","Expected",Table2[[#This Row],[booking_status]]="checked-out","Actual"),"No Revenue")</f>
        <v>Expected</v>
      </c>
      <c r="S1906" s="4">
        <f>Table2[[#This Row],[Revenue_Amount]]/Table2[[#This Row],[Num_Nights]]</f>
        <v>100.31</v>
      </c>
    </row>
    <row r="1907" spans="1:19" x14ac:dyDescent="0.3">
      <c r="A1907">
        <v>1906</v>
      </c>
      <c r="B1907" t="s">
        <v>14</v>
      </c>
      <c r="C1907" s="9">
        <v>45101</v>
      </c>
      <c r="D1907" s="9">
        <v>45105</v>
      </c>
      <c r="E1907" s="10">
        <v>45041</v>
      </c>
      <c r="F1907" t="s">
        <v>49</v>
      </c>
      <c r="G1907">
        <v>87.25</v>
      </c>
      <c r="H1907">
        <v>4</v>
      </c>
      <c r="I1907">
        <v>0</v>
      </c>
      <c r="J1907" t="s">
        <v>28</v>
      </c>
      <c r="K1907" t="s">
        <v>99</v>
      </c>
      <c r="L1907" t="s">
        <v>56</v>
      </c>
      <c r="M1907" t="s">
        <v>22</v>
      </c>
      <c r="N1907" t="s">
        <v>41</v>
      </c>
      <c r="O1907">
        <f>Table2[[#This Row],[check_out_date]]-Table2[[#This Row],[check_in_date]]</f>
        <v>4</v>
      </c>
      <c r="P1907">
        <f>Table2[[#This Row],[num_adults]]+Table2[[#This Row],[num_children]]</f>
        <v>4</v>
      </c>
      <c r="Q1907" s="3">
        <f>IF(OR(Table2[[#This Row],[booking_status]]="confirmed",Table2[[#This Row],[booking_status]]="checked-out"),Table2[[#This Row],[room_rate_per_night]]*Table2[[#This Row],[Num_Nights]],0)</f>
        <v>349</v>
      </c>
      <c r="R1907" t="str" cm="1">
        <f t="array" ref="R1907">IFERROR(_xlfn.IFS(Table2[[#This Row],[booking_status]]="confirmed","Expected",Table2[[#This Row],[booking_status]]="checked-out","Actual"),"No Revenue")</f>
        <v>Actual</v>
      </c>
      <c r="S1907" s="4">
        <f>Table2[[#This Row],[Revenue_Amount]]/Table2[[#This Row],[Num_Nights]]</f>
        <v>87.25</v>
      </c>
    </row>
    <row r="1908" spans="1:19" x14ac:dyDescent="0.3">
      <c r="A1908">
        <v>1907</v>
      </c>
      <c r="B1908" t="s">
        <v>37</v>
      </c>
      <c r="C1908" s="9">
        <v>44950</v>
      </c>
      <c r="D1908" s="9">
        <v>44956</v>
      </c>
      <c r="E1908" s="10">
        <v>44891</v>
      </c>
      <c r="F1908" t="s">
        <v>54</v>
      </c>
      <c r="G1908">
        <v>414.99</v>
      </c>
      <c r="H1908">
        <v>2</v>
      </c>
      <c r="I1908">
        <v>1</v>
      </c>
      <c r="J1908" t="s">
        <v>19</v>
      </c>
      <c r="K1908" t="s">
        <v>20</v>
      </c>
      <c r="L1908" t="s">
        <v>56</v>
      </c>
      <c r="M1908" t="s">
        <v>36</v>
      </c>
      <c r="N1908" t="s">
        <v>41</v>
      </c>
      <c r="O1908">
        <f>Table2[[#This Row],[check_out_date]]-Table2[[#This Row],[check_in_date]]</f>
        <v>6</v>
      </c>
      <c r="P1908">
        <f>Table2[[#This Row],[num_adults]]+Table2[[#This Row],[num_children]]</f>
        <v>3</v>
      </c>
      <c r="Q1908" s="3">
        <f>IF(OR(Table2[[#This Row],[booking_status]]="confirmed",Table2[[#This Row],[booking_status]]="checked-out"),Table2[[#This Row],[room_rate_per_night]]*Table2[[#This Row],[Num_Nights]],0)</f>
        <v>2489.94</v>
      </c>
      <c r="R1908" t="str" cm="1">
        <f t="array" ref="R1908">IFERROR(_xlfn.IFS(Table2[[#This Row],[booking_status]]="confirmed","Expected",Table2[[#This Row],[booking_status]]="checked-out","Actual"),"No Revenue")</f>
        <v>Actual</v>
      </c>
      <c r="S1908" s="4">
        <f>Table2[[#This Row],[Revenue_Amount]]/Table2[[#This Row],[Num_Nights]]</f>
        <v>414.99</v>
      </c>
    </row>
    <row r="1909" spans="1:19" x14ac:dyDescent="0.3">
      <c r="A1909">
        <v>1908</v>
      </c>
      <c r="B1909" t="s">
        <v>31</v>
      </c>
      <c r="C1909" s="9">
        <v>44937</v>
      </c>
      <c r="D1909" s="9">
        <v>44944</v>
      </c>
      <c r="E1909" s="10">
        <v>44927</v>
      </c>
      <c r="F1909" t="s">
        <v>54</v>
      </c>
      <c r="G1909">
        <v>332.86</v>
      </c>
      <c r="H1909">
        <v>3</v>
      </c>
      <c r="I1909">
        <v>1</v>
      </c>
      <c r="J1909" t="s">
        <v>94</v>
      </c>
      <c r="K1909" t="s">
        <v>44</v>
      </c>
      <c r="L1909" t="s">
        <v>21</v>
      </c>
      <c r="M1909" t="s">
        <v>36</v>
      </c>
      <c r="N1909" t="s">
        <v>41</v>
      </c>
      <c r="O1909">
        <f>Table2[[#This Row],[check_out_date]]-Table2[[#This Row],[check_in_date]]</f>
        <v>7</v>
      </c>
      <c r="P1909">
        <f>Table2[[#This Row],[num_adults]]+Table2[[#This Row],[num_children]]</f>
        <v>4</v>
      </c>
      <c r="Q1909" s="3">
        <f>IF(OR(Table2[[#This Row],[booking_status]]="confirmed",Table2[[#This Row],[booking_status]]="checked-out"),Table2[[#This Row],[room_rate_per_night]]*Table2[[#This Row],[Num_Nights]],0)</f>
        <v>2330.02</v>
      </c>
      <c r="R1909" t="str" cm="1">
        <f t="array" ref="R1909">IFERROR(_xlfn.IFS(Table2[[#This Row],[booking_status]]="confirmed","Expected",Table2[[#This Row],[booking_status]]="checked-out","Actual"),"No Revenue")</f>
        <v>Expected</v>
      </c>
      <c r="S1909" s="4">
        <f>Table2[[#This Row],[Revenue_Amount]]/Table2[[#This Row],[Num_Nights]]</f>
        <v>332.86</v>
      </c>
    </row>
    <row r="1910" spans="1:19" x14ac:dyDescent="0.3">
      <c r="A1910">
        <v>1909</v>
      </c>
      <c r="B1910" t="s">
        <v>37</v>
      </c>
      <c r="C1910" s="9">
        <v>44949</v>
      </c>
      <c r="D1910" s="9">
        <v>44952</v>
      </c>
      <c r="E1910" s="10">
        <v>44902</v>
      </c>
      <c r="F1910" t="s">
        <v>54</v>
      </c>
      <c r="G1910">
        <v>349.22</v>
      </c>
      <c r="H1910">
        <v>2</v>
      </c>
      <c r="I1910">
        <v>0</v>
      </c>
      <c r="J1910" t="s">
        <v>55</v>
      </c>
      <c r="K1910" t="s">
        <v>20</v>
      </c>
      <c r="L1910" t="s">
        <v>70</v>
      </c>
      <c r="M1910" t="s">
        <v>36</v>
      </c>
      <c r="N1910" t="s">
        <v>41</v>
      </c>
      <c r="O1910">
        <f>Table2[[#This Row],[check_out_date]]-Table2[[#This Row],[check_in_date]]</f>
        <v>3</v>
      </c>
      <c r="P1910">
        <f>Table2[[#This Row],[num_adults]]+Table2[[#This Row],[num_children]]</f>
        <v>2</v>
      </c>
      <c r="Q1910" s="3">
        <f>IF(OR(Table2[[#This Row],[booking_status]]="confirmed",Table2[[#This Row],[booking_status]]="checked-out"),Table2[[#This Row],[room_rate_per_night]]*Table2[[#This Row],[Num_Nights]],0)</f>
        <v>0</v>
      </c>
      <c r="R1910" t="str" cm="1">
        <f t="array" ref="R1910">IFERROR(_xlfn.IFS(Table2[[#This Row],[booking_status]]="confirmed","Expected",Table2[[#This Row],[booking_status]]="checked-out","Actual"),"No Revenue")</f>
        <v>No Revenue</v>
      </c>
      <c r="S1910" s="4">
        <f>Table2[[#This Row],[Revenue_Amount]]/Table2[[#This Row],[Num_Nights]]</f>
        <v>0</v>
      </c>
    </row>
    <row r="1911" spans="1:19" x14ac:dyDescent="0.3">
      <c r="A1911">
        <v>1910</v>
      </c>
      <c r="B1911" t="s">
        <v>50</v>
      </c>
      <c r="C1911" s="9">
        <v>44945</v>
      </c>
      <c r="D1911" s="9">
        <v>44948</v>
      </c>
      <c r="E1911" s="10">
        <v>44925</v>
      </c>
      <c r="F1911" t="s">
        <v>27</v>
      </c>
      <c r="G1911">
        <v>224.52</v>
      </c>
      <c r="H1911">
        <v>1</v>
      </c>
      <c r="I1911">
        <v>0</v>
      </c>
      <c r="J1911" t="s">
        <v>55</v>
      </c>
      <c r="K1911" t="s">
        <v>44</v>
      </c>
      <c r="L1911" t="s">
        <v>56</v>
      </c>
      <c r="M1911" t="s">
        <v>36</v>
      </c>
      <c r="N1911" t="s">
        <v>45</v>
      </c>
      <c r="O1911">
        <f>Table2[[#This Row],[check_out_date]]-Table2[[#This Row],[check_in_date]]</f>
        <v>3</v>
      </c>
      <c r="P1911">
        <f>Table2[[#This Row],[num_adults]]+Table2[[#This Row],[num_children]]</f>
        <v>1</v>
      </c>
      <c r="Q1911" s="3">
        <f>IF(OR(Table2[[#This Row],[booking_status]]="confirmed",Table2[[#This Row],[booking_status]]="checked-out"),Table2[[#This Row],[room_rate_per_night]]*Table2[[#This Row],[Num_Nights]],0)</f>
        <v>673.56000000000006</v>
      </c>
      <c r="R1911" t="str" cm="1">
        <f t="array" ref="R1911">IFERROR(_xlfn.IFS(Table2[[#This Row],[booking_status]]="confirmed","Expected",Table2[[#This Row],[booking_status]]="checked-out","Actual"),"No Revenue")</f>
        <v>Actual</v>
      </c>
      <c r="S1911" s="4">
        <f>Table2[[#This Row],[Revenue_Amount]]/Table2[[#This Row],[Num_Nights]]</f>
        <v>224.52</v>
      </c>
    </row>
    <row r="1912" spans="1:19" hidden="1" x14ac:dyDescent="0.3">
      <c r="A1912">
        <v>1911</v>
      </c>
      <c r="B1912" t="s">
        <v>31</v>
      </c>
      <c r="C1912" s="9">
        <v>45068</v>
      </c>
      <c r="D1912" s="9">
        <v>45078</v>
      </c>
      <c r="E1912" s="10">
        <v>45057</v>
      </c>
      <c r="F1912" t="s">
        <v>18</v>
      </c>
      <c r="G1912">
        <v>244.89</v>
      </c>
      <c r="H1912">
        <v>2</v>
      </c>
      <c r="I1912">
        <v>0</v>
      </c>
      <c r="J1912" t="s">
        <v>35</v>
      </c>
      <c r="K1912" t="s">
        <v>44</v>
      </c>
      <c r="L1912" t="s">
        <v>56</v>
      </c>
      <c r="M1912" t="s">
        <v>36</v>
      </c>
      <c r="N1912" t="s">
        <v>95</v>
      </c>
      <c r="O1912">
        <f>Table2[[#This Row],[check_out_date]]-Table2[[#This Row],[check_in_date]]</f>
        <v>10</v>
      </c>
      <c r="P1912">
        <f>Table2[[#This Row],[num_adults]]+Table2[[#This Row],[num_children]]</f>
        <v>2</v>
      </c>
      <c r="Q1912" s="3">
        <f>IF(OR(Table2[[#This Row],[booking_status]]="confirmed",Table2[[#This Row],[booking_status]]="checked-out"),Table2[[#This Row],[room_rate_per_night]]*Table2[[#This Row],[Num_Nights]],0)</f>
        <v>2448.8999999999996</v>
      </c>
      <c r="R1912" t="str" cm="1">
        <f t="array" ref="R1912">IFERROR(_xlfn.IFS(Table2[[#This Row],[booking_status]]="confirmed","Expected",Table2[[#This Row],[booking_status]]="checked-out","Actual"),"No Revenue")</f>
        <v>Actual</v>
      </c>
      <c r="S1912" s="4">
        <f>Table2[[#This Row],[Revenue_Amount]]/Table2[[#This Row],[Num_Nights]]</f>
        <v>244.88999999999996</v>
      </c>
    </row>
    <row r="1913" spans="1:19" x14ac:dyDescent="0.3">
      <c r="A1913">
        <v>1912</v>
      </c>
      <c r="B1913" t="s">
        <v>31</v>
      </c>
      <c r="C1913" s="9">
        <v>45203</v>
      </c>
      <c r="D1913" s="9">
        <v>45206</v>
      </c>
      <c r="E1913" s="10">
        <v>45172</v>
      </c>
      <c r="F1913" t="s">
        <v>49</v>
      </c>
      <c r="G1913">
        <v>81.52</v>
      </c>
      <c r="H1913">
        <v>2</v>
      </c>
      <c r="I1913">
        <v>0</v>
      </c>
      <c r="J1913" t="s">
        <v>55</v>
      </c>
      <c r="K1913" t="s">
        <v>66</v>
      </c>
      <c r="L1913" t="s">
        <v>60</v>
      </c>
      <c r="M1913" t="s">
        <v>36</v>
      </c>
      <c r="N1913" t="s">
        <v>41</v>
      </c>
      <c r="O1913">
        <f>Table2[[#This Row],[check_out_date]]-Table2[[#This Row],[check_in_date]]</f>
        <v>3</v>
      </c>
      <c r="P1913">
        <f>Table2[[#This Row],[num_adults]]+Table2[[#This Row],[num_children]]</f>
        <v>2</v>
      </c>
      <c r="Q1913" s="3">
        <f>IF(OR(Table2[[#This Row],[booking_status]]="confirmed",Table2[[#This Row],[booking_status]]="checked-out"),Table2[[#This Row],[room_rate_per_night]]*Table2[[#This Row],[Num_Nights]],0)</f>
        <v>0</v>
      </c>
      <c r="R1913" t="str" cm="1">
        <f t="array" ref="R1913">IFERROR(_xlfn.IFS(Table2[[#This Row],[booking_status]]="confirmed","Expected",Table2[[#This Row],[booking_status]]="checked-out","Actual"),"No Revenue")</f>
        <v>No Revenue</v>
      </c>
      <c r="S1913" s="4">
        <f>Table2[[#This Row],[Revenue_Amount]]/Table2[[#This Row],[Num_Nights]]</f>
        <v>0</v>
      </c>
    </row>
    <row r="1914" spans="1:19" x14ac:dyDescent="0.3">
      <c r="A1914">
        <v>1913</v>
      </c>
      <c r="B1914" t="s">
        <v>50</v>
      </c>
      <c r="C1914" s="9">
        <v>45062</v>
      </c>
      <c r="D1914" s="9">
        <v>45068</v>
      </c>
      <c r="E1914" s="10">
        <v>45032</v>
      </c>
      <c r="F1914" t="s">
        <v>49</v>
      </c>
      <c r="G1914">
        <v>150.96</v>
      </c>
      <c r="H1914">
        <v>1</v>
      </c>
      <c r="I1914">
        <v>3</v>
      </c>
      <c r="J1914" t="s">
        <v>94</v>
      </c>
      <c r="K1914" t="s">
        <v>44</v>
      </c>
      <c r="L1914" t="s">
        <v>21</v>
      </c>
      <c r="M1914" t="s">
        <v>36</v>
      </c>
      <c r="N1914" t="s">
        <v>41</v>
      </c>
      <c r="O1914">
        <f>Table2[[#This Row],[check_out_date]]-Table2[[#This Row],[check_in_date]]</f>
        <v>6</v>
      </c>
      <c r="P1914">
        <f>Table2[[#This Row],[num_adults]]+Table2[[#This Row],[num_children]]</f>
        <v>4</v>
      </c>
      <c r="Q1914" s="3">
        <f>IF(OR(Table2[[#This Row],[booking_status]]="confirmed",Table2[[#This Row],[booking_status]]="checked-out"),Table2[[#This Row],[room_rate_per_night]]*Table2[[#This Row],[Num_Nights]],0)</f>
        <v>905.76</v>
      </c>
      <c r="R1914" t="str" cm="1">
        <f t="array" ref="R1914">IFERROR(_xlfn.IFS(Table2[[#This Row],[booking_status]]="confirmed","Expected",Table2[[#This Row],[booking_status]]="checked-out","Actual"),"No Revenue")</f>
        <v>Expected</v>
      </c>
      <c r="S1914" s="4">
        <f>Table2[[#This Row],[Revenue_Amount]]/Table2[[#This Row],[Num_Nights]]</f>
        <v>150.96</v>
      </c>
    </row>
    <row r="1915" spans="1:19" x14ac:dyDescent="0.3">
      <c r="A1915">
        <v>1914</v>
      </c>
      <c r="B1915" t="s">
        <v>50</v>
      </c>
      <c r="C1915" s="9">
        <v>44938</v>
      </c>
      <c r="D1915" s="9">
        <v>44940</v>
      </c>
      <c r="E1915" s="10">
        <v>44900</v>
      </c>
      <c r="F1915" t="s">
        <v>49</v>
      </c>
      <c r="G1915">
        <v>109.36</v>
      </c>
      <c r="H1915">
        <v>3</v>
      </c>
      <c r="I1915">
        <v>0</v>
      </c>
      <c r="J1915" t="s">
        <v>55</v>
      </c>
      <c r="K1915" t="s">
        <v>44</v>
      </c>
      <c r="L1915" t="s">
        <v>56</v>
      </c>
      <c r="M1915" t="s">
        <v>36</v>
      </c>
      <c r="N1915" t="s">
        <v>41</v>
      </c>
      <c r="O1915">
        <f>Table2[[#This Row],[check_out_date]]-Table2[[#This Row],[check_in_date]]</f>
        <v>2</v>
      </c>
      <c r="P1915">
        <f>Table2[[#This Row],[num_adults]]+Table2[[#This Row],[num_children]]</f>
        <v>3</v>
      </c>
      <c r="Q1915" s="3">
        <f>IF(OR(Table2[[#This Row],[booking_status]]="confirmed",Table2[[#This Row],[booking_status]]="checked-out"),Table2[[#This Row],[room_rate_per_night]]*Table2[[#This Row],[Num_Nights]],0)</f>
        <v>218.72</v>
      </c>
      <c r="R1915" t="str" cm="1">
        <f t="array" ref="R1915">IFERROR(_xlfn.IFS(Table2[[#This Row],[booking_status]]="confirmed","Expected",Table2[[#This Row],[booking_status]]="checked-out","Actual"),"No Revenue")</f>
        <v>Actual</v>
      </c>
      <c r="S1915" s="4">
        <f>Table2[[#This Row],[Revenue_Amount]]/Table2[[#This Row],[Num_Nights]]</f>
        <v>109.36</v>
      </c>
    </row>
    <row r="1916" spans="1:19" x14ac:dyDescent="0.3">
      <c r="A1916">
        <v>1915</v>
      </c>
      <c r="B1916" t="s">
        <v>31</v>
      </c>
      <c r="C1916" s="9">
        <v>45086</v>
      </c>
      <c r="D1916" s="9">
        <v>45093</v>
      </c>
      <c r="E1916" s="10">
        <v>45078</v>
      </c>
      <c r="F1916" t="s">
        <v>54</v>
      </c>
      <c r="G1916">
        <v>304.85000000000002</v>
      </c>
      <c r="H1916">
        <v>3</v>
      </c>
      <c r="I1916">
        <v>2</v>
      </c>
      <c r="J1916" t="s">
        <v>19</v>
      </c>
      <c r="K1916" t="s">
        <v>66</v>
      </c>
      <c r="L1916" t="s">
        <v>56</v>
      </c>
      <c r="M1916" t="s">
        <v>36</v>
      </c>
      <c r="N1916" t="s">
        <v>23</v>
      </c>
      <c r="O1916">
        <f>Table2[[#This Row],[check_out_date]]-Table2[[#This Row],[check_in_date]]</f>
        <v>7</v>
      </c>
      <c r="P1916">
        <f>Table2[[#This Row],[num_adults]]+Table2[[#This Row],[num_children]]</f>
        <v>5</v>
      </c>
      <c r="Q1916" s="3">
        <f>IF(OR(Table2[[#This Row],[booking_status]]="confirmed",Table2[[#This Row],[booking_status]]="checked-out"),Table2[[#This Row],[room_rate_per_night]]*Table2[[#This Row],[Num_Nights]],0)</f>
        <v>2133.9500000000003</v>
      </c>
      <c r="R1916" t="str" cm="1">
        <f t="array" ref="R1916">IFERROR(_xlfn.IFS(Table2[[#This Row],[booking_status]]="confirmed","Expected",Table2[[#This Row],[booking_status]]="checked-out","Actual"),"No Revenue")</f>
        <v>Actual</v>
      </c>
      <c r="S1916" s="4">
        <f>Table2[[#This Row],[Revenue_Amount]]/Table2[[#This Row],[Num_Nights]]</f>
        <v>304.85000000000002</v>
      </c>
    </row>
    <row r="1917" spans="1:19" x14ac:dyDescent="0.3">
      <c r="A1917">
        <v>1916</v>
      </c>
      <c r="B1917" t="s">
        <v>14</v>
      </c>
      <c r="C1917" s="9">
        <v>45219</v>
      </c>
      <c r="D1917" s="9">
        <v>45222</v>
      </c>
      <c r="E1917" s="10">
        <v>45190</v>
      </c>
      <c r="F1917" t="s">
        <v>49</v>
      </c>
      <c r="G1917">
        <v>88.44</v>
      </c>
      <c r="H1917">
        <v>3</v>
      </c>
      <c r="I1917">
        <v>0</v>
      </c>
      <c r="J1917" t="s">
        <v>19</v>
      </c>
      <c r="K1917" t="s">
        <v>29</v>
      </c>
      <c r="L1917" t="s">
        <v>21</v>
      </c>
      <c r="M1917" t="s">
        <v>22</v>
      </c>
      <c r="N1917" t="s">
        <v>41</v>
      </c>
      <c r="O1917">
        <f>Table2[[#This Row],[check_out_date]]-Table2[[#This Row],[check_in_date]]</f>
        <v>3</v>
      </c>
      <c r="P1917">
        <f>Table2[[#This Row],[num_adults]]+Table2[[#This Row],[num_children]]</f>
        <v>3</v>
      </c>
      <c r="Q1917" s="3">
        <f>IF(OR(Table2[[#This Row],[booking_status]]="confirmed",Table2[[#This Row],[booking_status]]="checked-out"),Table2[[#This Row],[room_rate_per_night]]*Table2[[#This Row],[Num_Nights]],0)</f>
        <v>265.32</v>
      </c>
      <c r="R1917" t="str" cm="1">
        <f t="array" ref="R1917">IFERROR(_xlfn.IFS(Table2[[#This Row],[booking_status]]="confirmed","Expected",Table2[[#This Row],[booking_status]]="checked-out","Actual"),"No Revenue")</f>
        <v>Expected</v>
      </c>
      <c r="S1917" s="4">
        <f>Table2[[#This Row],[Revenue_Amount]]/Table2[[#This Row],[Num_Nights]]</f>
        <v>88.44</v>
      </c>
    </row>
    <row r="1918" spans="1:19" x14ac:dyDescent="0.3">
      <c r="A1918">
        <v>1917</v>
      </c>
      <c r="B1918" t="s">
        <v>37</v>
      </c>
      <c r="C1918" s="9">
        <v>45121</v>
      </c>
      <c r="D1918" s="9">
        <v>45128</v>
      </c>
      <c r="E1918" s="10">
        <v>45106</v>
      </c>
      <c r="F1918" t="s">
        <v>27</v>
      </c>
      <c r="G1918">
        <v>136.38</v>
      </c>
      <c r="H1918">
        <v>2</v>
      </c>
      <c r="I1918">
        <v>2</v>
      </c>
      <c r="J1918" t="s">
        <v>28</v>
      </c>
      <c r="K1918" t="s">
        <v>20</v>
      </c>
      <c r="L1918" t="s">
        <v>21</v>
      </c>
      <c r="M1918" t="s">
        <v>22</v>
      </c>
      <c r="N1918" t="s">
        <v>41</v>
      </c>
      <c r="O1918">
        <f>Table2[[#This Row],[check_out_date]]-Table2[[#This Row],[check_in_date]]</f>
        <v>7</v>
      </c>
      <c r="P1918">
        <f>Table2[[#This Row],[num_adults]]+Table2[[#This Row],[num_children]]</f>
        <v>4</v>
      </c>
      <c r="Q1918" s="3">
        <f>IF(OR(Table2[[#This Row],[booking_status]]="confirmed",Table2[[#This Row],[booking_status]]="checked-out"),Table2[[#This Row],[room_rate_per_night]]*Table2[[#This Row],[Num_Nights]],0)</f>
        <v>954.66</v>
      </c>
      <c r="R1918" t="str" cm="1">
        <f t="array" ref="R1918">IFERROR(_xlfn.IFS(Table2[[#This Row],[booking_status]]="confirmed","Expected",Table2[[#This Row],[booking_status]]="checked-out","Actual"),"No Revenue")</f>
        <v>Expected</v>
      </c>
      <c r="S1918" s="4">
        <f>Table2[[#This Row],[Revenue_Amount]]/Table2[[#This Row],[Num_Nights]]</f>
        <v>136.38</v>
      </c>
    </row>
    <row r="1919" spans="1:19" x14ac:dyDescent="0.3">
      <c r="A1919">
        <v>1918</v>
      </c>
      <c r="B1919" t="s">
        <v>14</v>
      </c>
      <c r="C1919" s="9">
        <v>45210</v>
      </c>
      <c r="D1919" s="9">
        <v>45216</v>
      </c>
      <c r="E1919" s="10">
        <v>45176</v>
      </c>
      <c r="F1919" t="s">
        <v>49</v>
      </c>
      <c r="G1919">
        <v>79.650000000000006</v>
      </c>
      <c r="H1919">
        <v>1</v>
      </c>
      <c r="I1919">
        <v>0</v>
      </c>
      <c r="J1919" t="s">
        <v>55</v>
      </c>
      <c r="K1919" t="s">
        <v>99</v>
      </c>
      <c r="L1919" t="s">
        <v>21</v>
      </c>
      <c r="M1919" t="s">
        <v>36</v>
      </c>
      <c r="N1919" t="s">
        <v>41</v>
      </c>
      <c r="O1919">
        <f>Table2[[#This Row],[check_out_date]]-Table2[[#This Row],[check_in_date]]</f>
        <v>6</v>
      </c>
      <c r="P1919">
        <f>Table2[[#This Row],[num_adults]]+Table2[[#This Row],[num_children]]</f>
        <v>1</v>
      </c>
      <c r="Q1919" s="3">
        <f>IF(OR(Table2[[#This Row],[booking_status]]="confirmed",Table2[[#This Row],[booking_status]]="checked-out"),Table2[[#This Row],[room_rate_per_night]]*Table2[[#This Row],[Num_Nights]],0)</f>
        <v>477.90000000000003</v>
      </c>
      <c r="R1919" t="str" cm="1">
        <f t="array" ref="R1919">IFERROR(_xlfn.IFS(Table2[[#This Row],[booking_status]]="confirmed","Expected",Table2[[#This Row],[booking_status]]="checked-out","Actual"),"No Revenue")</f>
        <v>Expected</v>
      </c>
      <c r="S1919" s="4">
        <f>Table2[[#This Row],[Revenue_Amount]]/Table2[[#This Row],[Num_Nights]]</f>
        <v>79.650000000000006</v>
      </c>
    </row>
    <row r="1920" spans="1:19" hidden="1" x14ac:dyDescent="0.3">
      <c r="A1920">
        <v>1919</v>
      </c>
      <c r="B1920" t="s">
        <v>31</v>
      </c>
      <c r="C1920" s="9">
        <v>45064</v>
      </c>
      <c r="D1920" s="9">
        <v>45070</v>
      </c>
      <c r="E1920" s="10">
        <v>45058</v>
      </c>
      <c r="F1920" t="s">
        <v>27</v>
      </c>
      <c r="G1920">
        <v>146.22999999999999</v>
      </c>
      <c r="H1920">
        <v>4</v>
      </c>
      <c r="I1920">
        <v>2</v>
      </c>
      <c r="J1920" t="s">
        <v>35</v>
      </c>
      <c r="K1920" t="s">
        <v>20</v>
      </c>
      <c r="L1920" t="s">
        <v>21</v>
      </c>
      <c r="M1920" t="s">
        <v>36</v>
      </c>
      <c r="N1920" t="s">
        <v>41</v>
      </c>
      <c r="O1920">
        <f>Table2[[#This Row],[check_out_date]]-Table2[[#This Row],[check_in_date]]</f>
        <v>6</v>
      </c>
      <c r="P1920">
        <f>Table2[[#This Row],[num_adults]]+Table2[[#This Row],[num_children]]</f>
        <v>6</v>
      </c>
      <c r="Q1920" s="3">
        <f>IF(OR(Table2[[#This Row],[booking_status]]="confirmed",Table2[[#This Row],[booking_status]]="checked-out"),Table2[[#This Row],[room_rate_per_night]]*Table2[[#This Row],[Num_Nights]],0)</f>
        <v>877.37999999999988</v>
      </c>
      <c r="R1920" t="str" cm="1">
        <f t="array" ref="R1920">IFERROR(_xlfn.IFS(Table2[[#This Row],[booking_status]]="confirmed","Expected",Table2[[#This Row],[booking_status]]="checked-out","Actual"),"No Revenue")</f>
        <v>Expected</v>
      </c>
      <c r="S1920" s="4">
        <f>Table2[[#This Row],[Revenue_Amount]]/Table2[[#This Row],[Num_Nights]]</f>
        <v>146.22999999999999</v>
      </c>
    </row>
    <row r="1921" spans="1:19" x14ac:dyDescent="0.3">
      <c r="A1921">
        <v>1920</v>
      </c>
      <c r="B1921" t="s">
        <v>14</v>
      </c>
      <c r="C1921" s="9">
        <v>45017</v>
      </c>
      <c r="D1921" s="9">
        <v>45026</v>
      </c>
      <c r="E1921" s="10">
        <v>45009</v>
      </c>
      <c r="F1921" t="s">
        <v>27</v>
      </c>
      <c r="G1921">
        <v>121.78</v>
      </c>
      <c r="H1921">
        <v>3</v>
      </c>
      <c r="I1921">
        <v>0</v>
      </c>
      <c r="J1921" t="s">
        <v>19</v>
      </c>
      <c r="K1921" t="s">
        <v>29</v>
      </c>
      <c r="L1921" t="s">
        <v>21</v>
      </c>
      <c r="M1921" t="s">
        <v>36</v>
      </c>
      <c r="N1921" t="s">
        <v>41</v>
      </c>
      <c r="O1921">
        <f>Table2[[#This Row],[check_out_date]]-Table2[[#This Row],[check_in_date]]</f>
        <v>9</v>
      </c>
      <c r="P1921">
        <f>Table2[[#This Row],[num_adults]]+Table2[[#This Row],[num_children]]</f>
        <v>3</v>
      </c>
      <c r="Q1921" s="3">
        <f>IF(OR(Table2[[#This Row],[booking_status]]="confirmed",Table2[[#This Row],[booking_status]]="checked-out"),Table2[[#This Row],[room_rate_per_night]]*Table2[[#This Row],[Num_Nights]],0)</f>
        <v>1096.02</v>
      </c>
      <c r="R1921" t="str" cm="1">
        <f t="array" ref="R1921">IFERROR(_xlfn.IFS(Table2[[#This Row],[booking_status]]="confirmed","Expected",Table2[[#This Row],[booking_status]]="checked-out","Actual"),"No Revenue")</f>
        <v>Expected</v>
      </c>
      <c r="S1921" s="4">
        <f>Table2[[#This Row],[Revenue_Amount]]/Table2[[#This Row],[Num_Nights]]</f>
        <v>121.78</v>
      </c>
    </row>
    <row r="1922" spans="1:19" x14ac:dyDescent="0.3">
      <c r="A1922">
        <v>1921</v>
      </c>
      <c r="B1922" t="s">
        <v>50</v>
      </c>
      <c r="C1922" s="9">
        <v>45078</v>
      </c>
      <c r="D1922" s="9">
        <v>45084</v>
      </c>
      <c r="E1922" s="10">
        <v>45057</v>
      </c>
      <c r="F1922" t="s">
        <v>49</v>
      </c>
      <c r="G1922">
        <v>159.04</v>
      </c>
      <c r="H1922">
        <v>2</v>
      </c>
      <c r="I1922">
        <v>0</v>
      </c>
      <c r="J1922" t="s">
        <v>94</v>
      </c>
      <c r="K1922" t="s">
        <v>29</v>
      </c>
      <c r="L1922" t="s">
        <v>60</v>
      </c>
      <c r="M1922" t="s">
        <v>22</v>
      </c>
      <c r="N1922" t="s">
        <v>41</v>
      </c>
      <c r="O1922">
        <f>Table2[[#This Row],[check_out_date]]-Table2[[#This Row],[check_in_date]]</f>
        <v>6</v>
      </c>
      <c r="P1922">
        <f>Table2[[#This Row],[num_adults]]+Table2[[#This Row],[num_children]]</f>
        <v>2</v>
      </c>
      <c r="Q1922" s="3">
        <f>IF(OR(Table2[[#This Row],[booking_status]]="confirmed",Table2[[#This Row],[booking_status]]="checked-out"),Table2[[#This Row],[room_rate_per_night]]*Table2[[#This Row],[Num_Nights]],0)</f>
        <v>0</v>
      </c>
      <c r="R1922" t="str" cm="1">
        <f t="array" ref="R1922">IFERROR(_xlfn.IFS(Table2[[#This Row],[booking_status]]="confirmed","Expected",Table2[[#This Row],[booking_status]]="checked-out","Actual"),"No Revenue")</f>
        <v>No Revenue</v>
      </c>
      <c r="S1922" s="4">
        <f>Table2[[#This Row],[Revenue_Amount]]/Table2[[#This Row],[Num_Nights]]</f>
        <v>0</v>
      </c>
    </row>
    <row r="1923" spans="1:19" x14ac:dyDescent="0.3">
      <c r="A1923">
        <v>1922</v>
      </c>
      <c r="B1923" t="s">
        <v>31</v>
      </c>
      <c r="C1923" s="9">
        <v>45162</v>
      </c>
      <c r="D1923" s="9">
        <v>45172</v>
      </c>
      <c r="E1923" s="10">
        <v>45148</v>
      </c>
      <c r="F1923" t="s">
        <v>27</v>
      </c>
      <c r="G1923">
        <v>95.1</v>
      </c>
      <c r="H1923">
        <v>2</v>
      </c>
      <c r="I1923">
        <v>0</v>
      </c>
      <c r="J1923" t="s">
        <v>55</v>
      </c>
      <c r="K1923" t="s">
        <v>66</v>
      </c>
      <c r="L1923" t="s">
        <v>21</v>
      </c>
      <c r="M1923" t="s">
        <v>36</v>
      </c>
      <c r="N1923" t="s">
        <v>95</v>
      </c>
      <c r="O1923">
        <f>Table2[[#This Row],[check_out_date]]-Table2[[#This Row],[check_in_date]]</f>
        <v>10</v>
      </c>
      <c r="P1923">
        <f>Table2[[#This Row],[num_adults]]+Table2[[#This Row],[num_children]]</f>
        <v>2</v>
      </c>
      <c r="Q1923" s="3">
        <f>IF(OR(Table2[[#This Row],[booking_status]]="confirmed",Table2[[#This Row],[booking_status]]="checked-out"),Table2[[#This Row],[room_rate_per_night]]*Table2[[#This Row],[Num_Nights]],0)</f>
        <v>951</v>
      </c>
      <c r="R1923" t="str" cm="1">
        <f t="array" ref="R1923">IFERROR(_xlfn.IFS(Table2[[#This Row],[booking_status]]="confirmed","Expected",Table2[[#This Row],[booking_status]]="checked-out","Actual"),"No Revenue")</f>
        <v>Expected</v>
      </c>
      <c r="S1923" s="4">
        <f>Table2[[#This Row],[Revenue_Amount]]/Table2[[#This Row],[Num_Nights]]</f>
        <v>95.1</v>
      </c>
    </row>
    <row r="1924" spans="1:19" hidden="1" x14ac:dyDescent="0.3">
      <c r="A1924">
        <v>1923</v>
      </c>
      <c r="B1924" t="s">
        <v>37</v>
      </c>
      <c r="C1924" s="9">
        <v>44974</v>
      </c>
      <c r="D1924" s="9">
        <v>44976</v>
      </c>
      <c r="E1924" s="10">
        <v>44952</v>
      </c>
      <c r="F1924" t="s">
        <v>54</v>
      </c>
      <c r="G1924">
        <v>538.58000000000004</v>
      </c>
      <c r="H1924">
        <v>4</v>
      </c>
      <c r="I1924">
        <v>1</v>
      </c>
      <c r="J1924" t="s">
        <v>35</v>
      </c>
      <c r="K1924" t="s">
        <v>99</v>
      </c>
      <c r="L1924" t="s">
        <v>60</v>
      </c>
      <c r="M1924" t="s">
        <v>36</v>
      </c>
      <c r="N1924" t="s">
        <v>23</v>
      </c>
      <c r="O1924">
        <f>Table2[[#This Row],[check_out_date]]-Table2[[#This Row],[check_in_date]]</f>
        <v>2</v>
      </c>
      <c r="P1924">
        <f>Table2[[#This Row],[num_adults]]+Table2[[#This Row],[num_children]]</f>
        <v>5</v>
      </c>
      <c r="Q1924" s="3">
        <f>IF(OR(Table2[[#This Row],[booking_status]]="confirmed",Table2[[#This Row],[booking_status]]="checked-out"),Table2[[#This Row],[room_rate_per_night]]*Table2[[#This Row],[Num_Nights]],0)</f>
        <v>0</v>
      </c>
      <c r="R1924" t="str" cm="1">
        <f t="array" ref="R1924">IFERROR(_xlfn.IFS(Table2[[#This Row],[booking_status]]="confirmed","Expected",Table2[[#This Row],[booking_status]]="checked-out","Actual"),"No Revenue")</f>
        <v>No Revenue</v>
      </c>
      <c r="S1924" s="4">
        <f>Table2[[#This Row],[Revenue_Amount]]/Table2[[#This Row],[Num_Nights]]</f>
        <v>0</v>
      </c>
    </row>
    <row r="1925" spans="1:19" x14ac:dyDescent="0.3">
      <c r="A1925">
        <v>1924</v>
      </c>
      <c r="B1925" t="s">
        <v>14</v>
      </c>
      <c r="C1925" s="9">
        <v>45105</v>
      </c>
      <c r="D1925" s="9">
        <v>45107</v>
      </c>
      <c r="E1925" s="10">
        <v>45085</v>
      </c>
      <c r="F1925" t="s">
        <v>27</v>
      </c>
      <c r="G1925">
        <v>137.51</v>
      </c>
      <c r="H1925">
        <v>1</v>
      </c>
      <c r="I1925">
        <v>1</v>
      </c>
      <c r="J1925" t="s">
        <v>19</v>
      </c>
      <c r="K1925" t="s">
        <v>44</v>
      </c>
      <c r="L1925" t="s">
        <v>21</v>
      </c>
      <c r="M1925" t="s">
        <v>36</v>
      </c>
      <c r="N1925" t="s">
        <v>41</v>
      </c>
      <c r="O1925">
        <f>Table2[[#This Row],[check_out_date]]-Table2[[#This Row],[check_in_date]]</f>
        <v>2</v>
      </c>
      <c r="P1925">
        <f>Table2[[#This Row],[num_adults]]+Table2[[#This Row],[num_children]]</f>
        <v>2</v>
      </c>
      <c r="Q1925" s="3">
        <f>IF(OR(Table2[[#This Row],[booking_status]]="confirmed",Table2[[#This Row],[booking_status]]="checked-out"),Table2[[#This Row],[room_rate_per_night]]*Table2[[#This Row],[Num_Nights]],0)</f>
        <v>275.02</v>
      </c>
      <c r="R1925" t="str" cm="1">
        <f t="array" ref="R1925">IFERROR(_xlfn.IFS(Table2[[#This Row],[booking_status]]="confirmed","Expected",Table2[[#This Row],[booking_status]]="checked-out","Actual"),"No Revenue")</f>
        <v>Expected</v>
      </c>
      <c r="S1925" s="4">
        <f>Table2[[#This Row],[Revenue_Amount]]/Table2[[#This Row],[Num_Nights]]</f>
        <v>137.51</v>
      </c>
    </row>
    <row r="1926" spans="1:19" x14ac:dyDescent="0.3">
      <c r="A1926">
        <v>1925</v>
      </c>
      <c r="B1926" t="s">
        <v>31</v>
      </c>
      <c r="C1926" s="9">
        <v>45132</v>
      </c>
      <c r="D1926" s="9">
        <v>45141</v>
      </c>
      <c r="E1926" s="10">
        <v>45077</v>
      </c>
      <c r="F1926" t="s">
        <v>49</v>
      </c>
      <c r="G1926">
        <v>103.22</v>
      </c>
      <c r="H1926">
        <v>2</v>
      </c>
      <c r="I1926">
        <v>0</v>
      </c>
      <c r="J1926" t="s">
        <v>28</v>
      </c>
      <c r="K1926" t="s">
        <v>44</v>
      </c>
      <c r="L1926" t="s">
        <v>21</v>
      </c>
      <c r="M1926" t="s">
        <v>36</v>
      </c>
      <c r="N1926" t="s">
        <v>41</v>
      </c>
      <c r="O1926">
        <f>Table2[[#This Row],[check_out_date]]-Table2[[#This Row],[check_in_date]]</f>
        <v>9</v>
      </c>
      <c r="P1926">
        <f>Table2[[#This Row],[num_adults]]+Table2[[#This Row],[num_children]]</f>
        <v>2</v>
      </c>
      <c r="Q1926" s="3">
        <f>IF(OR(Table2[[#This Row],[booking_status]]="confirmed",Table2[[#This Row],[booking_status]]="checked-out"),Table2[[#This Row],[room_rate_per_night]]*Table2[[#This Row],[Num_Nights]],0)</f>
        <v>928.98</v>
      </c>
      <c r="R1926" t="str" cm="1">
        <f t="array" ref="R1926">IFERROR(_xlfn.IFS(Table2[[#This Row],[booking_status]]="confirmed","Expected",Table2[[#This Row],[booking_status]]="checked-out","Actual"),"No Revenue")</f>
        <v>Expected</v>
      </c>
      <c r="S1926" s="4">
        <f>Table2[[#This Row],[Revenue_Amount]]/Table2[[#This Row],[Num_Nights]]</f>
        <v>103.22</v>
      </c>
    </row>
    <row r="1927" spans="1:19" hidden="1" x14ac:dyDescent="0.3">
      <c r="A1927">
        <v>1926</v>
      </c>
      <c r="B1927" t="s">
        <v>31</v>
      </c>
      <c r="C1927" s="9">
        <v>44979</v>
      </c>
      <c r="D1927" s="9">
        <v>44982</v>
      </c>
      <c r="E1927" s="10">
        <v>44937</v>
      </c>
      <c r="F1927" t="s">
        <v>27</v>
      </c>
      <c r="G1927">
        <v>103.38</v>
      </c>
      <c r="H1927">
        <v>1</v>
      </c>
      <c r="I1927">
        <v>0</v>
      </c>
      <c r="J1927" t="s">
        <v>35</v>
      </c>
      <c r="K1927" t="s">
        <v>44</v>
      </c>
      <c r="L1927" t="s">
        <v>21</v>
      </c>
      <c r="M1927" t="s">
        <v>36</v>
      </c>
      <c r="N1927" t="s">
        <v>23</v>
      </c>
      <c r="O1927">
        <f>Table2[[#This Row],[check_out_date]]-Table2[[#This Row],[check_in_date]]</f>
        <v>3</v>
      </c>
      <c r="P1927">
        <f>Table2[[#This Row],[num_adults]]+Table2[[#This Row],[num_children]]</f>
        <v>1</v>
      </c>
      <c r="Q1927" s="3">
        <f>IF(OR(Table2[[#This Row],[booking_status]]="confirmed",Table2[[#This Row],[booking_status]]="checked-out"),Table2[[#This Row],[room_rate_per_night]]*Table2[[#This Row],[Num_Nights]],0)</f>
        <v>310.14</v>
      </c>
      <c r="R1927" t="str" cm="1">
        <f t="array" ref="R1927">IFERROR(_xlfn.IFS(Table2[[#This Row],[booking_status]]="confirmed","Expected",Table2[[#This Row],[booking_status]]="checked-out","Actual"),"No Revenue")</f>
        <v>Expected</v>
      </c>
      <c r="S1927" s="4">
        <f>Table2[[#This Row],[Revenue_Amount]]/Table2[[#This Row],[Num_Nights]]</f>
        <v>103.38</v>
      </c>
    </row>
    <row r="1928" spans="1:19" x14ac:dyDescent="0.3">
      <c r="A1928">
        <v>1927</v>
      </c>
      <c r="B1928" t="s">
        <v>50</v>
      </c>
      <c r="C1928" s="9">
        <v>45041</v>
      </c>
      <c r="D1928" s="9">
        <v>45048</v>
      </c>
      <c r="E1928" s="10">
        <v>45002</v>
      </c>
      <c r="F1928" t="s">
        <v>49</v>
      </c>
      <c r="G1928">
        <v>118.49</v>
      </c>
      <c r="H1928">
        <v>2</v>
      </c>
      <c r="I1928">
        <v>1</v>
      </c>
      <c r="J1928" t="s">
        <v>55</v>
      </c>
      <c r="K1928" t="s">
        <v>20</v>
      </c>
      <c r="L1928" t="s">
        <v>21</v>
      </c>
      <c r="M1928" t="s">
        <v>36</v>
      </c>
      <c r="N1928" t="s">
        <v>41</v>
      </c>
      <c r="O1928">
        <f>Table2[[#This Row],[check_out_date]]-Table2[[#This Row],[check_in_date]]</f>
        <v>7</v>
      </c>
      <c r="P1928">
        <f>Table2[[#This Row],[num_adults]]+Table2[[#This Row],[num_children]]</f>
        <v>3</v>
      </c>
      <c r="Q1928" s="3">
        <f>IF(OR(Table2[[#This Row],[booking_status]]="confirmed",Table2[[#This Row],[booking_status]]="checked-out"),Table2[[#This Row],[room_rate_per_night]]*Table2[[#This Row],[Num_Nights]],0)</f>
        <v>829.43</v>
      </c>
      <c r="R1928" t="str" cm="1">
        <f t="array" ref="R1928">IFERROR(_xlfn.IFS(Table2[[#This Row],[booking_status]]="confirmed","Expected",Table2[[#This Row],[booking_status]]="checked-out","Actual"),"No Revenue")</f>
        <v>Expected</v>
      </c>
      <c r="S1928" s="4">
        <f>Table2[[#This Row],[Revenue_Amount]]/Table2[[#This Row],[Num_Nights]]</f>
        <v>118.49</v>
      </c>
    </row>
    <row r="1929" spans="1:19" x14ac:dyDescent="0.3">
      <c r="A1929">
        <v>1928</v>
      </c>
      <c r="B1929" t="s">
        <v>31</v>
      </c>
      <c r="C1929" s="9">
        <v>45159</v>
      </c>
      <c r="D1929" s="9">
        <v>45162</v>
      </c>
      <c r="E1929" s="10">
        <v>45108</v>
      </c>
      <c r="F1929" t="s">
        <v>49</v>
      </c>
      <c r="G1929">
        <v>102.25</v>
      </c>
      <c r="H1929">
        <v>2</v>
      </c>
      <c r="I1929">
        <v>1</v>
      </c>
      <c r="J1929" t="s">
        <v>28</v>
      </c>
      <c r="K1929" t="s">
        <v>29</v>
      </c>
      <c r="L1929" t="s">
        <v>56</v>
      </c>
      <c r="M1929" t="s">
        <v>22</v>
      </c>
      <c r="N1929" t="s">
        <v>41</v>
      </c>
      <c r="O1929">
        <f>Table2[[#This Row],[check_out_date]]-Table2[[#This Row],[check_in_date]]</f>
        <v>3</v>
      </c>
      <c r="P1929">
        <f>Table2[[#This Row],[num_adults]]+Table2[[#This Row],[num_children]]</f>
        <v>3</v>
      </c>
      <c r="Q1929" s="3">
        <f>IF(OR(Table2[[#This Row],[booking_status]]="confirmed",Table2[[#This Row],[booking_status]]="checked-out"),Table2[[#This Row],[room_rate_per_night]]*Table2[[#This Row],[Num_Nights]],0)</f>
        <v>306.75</v>
      </c>
      <c r="R1929" t="str" cm="1">
        <f t="array" ref="R1929">IFERROR(_xlfn.IFS(Table2[[#This Row],[booking_status]]="confirmed","Expected",Table2[[#This Row],[booking_status]]="checked-out","Actual"),"No Revenue")</f>
        <v>Actual</v>
      </c>
      <c r="S1929" s="4">
        <f>Table2[[#This Row],[Revenue_Amount]]/Table2[[#This Row],[Num_Nights]]</f>
        <v>102.25</v>
      </c>
    </row>
    <row r="1930" spans="1:19" x14ac:dyDescent="0.3">
      <c r="A1930">
        <v>1929</v>
      </c>
      <c r="B1930" t="s">
        <v>37</v>
      </c>
      <c r="C1930" s="9">
        <v>44945</v>
      </c>
      <c r="D1930" s="9">
        <v>44951</v>
      </c>
      <c r="E1930" s="10">
        <v>44928</v>
      </c>
      <c r="F1930" t="s">
        <v>27</v>
      </c>
      <c r="G1930">
        <v>212.97</v>
      </c>
      <c r="H1930">
        <v>2</v>
      </c>
      <c r="I1930">
        <v>0</v>
      </c>
      <c r="J1930" t="s">
        <v>28</v>
      </c>
      <c r="K1930" t="s">
        <v>99</v>
      </c>
      <c r="L1930" t="s">
        <v>21</v>
      </c>
      <c r="M1930" t="s">
        <v>36</v>
      </c>
      <c r="N1930" t="s">
        <v>41</v>
      </c>
      <c r="O1930">
        <f>Table2[[#This Row],[check_out_date]]-Table2[[#This Row],[check_in_date]]</f>
        <v>6</v>
      </c>
      <c r="P1930">
        <f>Table2[[#This Row],[num_adults]]+Table2[[#This Row],[num_children]]</f>
        <v>2</v>
      </c>
      <c r="Q1930" s="3">
        <f>IF(OR(Table2[[#This Row],[booking_status]]="confirmed",Table2[[#This Row],[booking_status]]="checked-out"),Table2[[#This Row],[room_rate_per_night]]*Table2[[#This Row],[Num_Nights]],0)</f>
        <v>1277.82</v>
      </c>
      <c r="R1930" t="str" cm="1">
        <f t="array" ref="R1930">IFERROR(_xlfn.IFS(Table2[[#This Row],[booking_status]]="confirmed","Expected",Table2[[#This Row],[booking_status]]="checked-out","Actual"),"No Revenue")</f>
        <v>Expected</v>
      </c>
      <c r="S1930" s="4">
        <f>Table2[[#This Row],[Revenue_Amount]]/Table2[[#This Row],[Num_Nights]]</f>
        <v>212.97</v>
      </c>
    </row>
    <row r="1931" spans="1:19" x14ac:dyDescent="0.3">
      <c r="A1931">
        <v>1930</v>
      </c>
      <c r="B1931" t="s">
        <v>31</v>
      </c>
      <c r="C1931" s="9">
        <v>44928</v>
      </c>
      <c r="D1931" s="9">
        <v>44939</v>
      </c>
      <c r="E1931" s="10">
        <v>44919</v>
      </c>
      <c r="F1931" t="s">
        <v>27</v>
      </c>
      <c r="G1931">
        <v>159.56</v>
      </c>
      <c r="H1931">
        <v>3</v>
      </c>
      <c r="I1931">
        <v>1</v>
      </c>
      <c r="J1931" t="s">
        <v>28</v>
      </c>
      <c r="K1931" t="s">
        <v>20</v>
      </c>
      <c r="L1931" t="s">
        <v>56</v>
      </c>
      <c r="M1931" t="s">
        <v>36</v>
      </c>
      <c r="N1931" t="s">
        <v>23</v>
      </c>
      <c r="O1931">
        <f>Table2[[#This Row],[check_out_date]]-Table2[[#This Row],[check_in_date]]</f>
        <v>11</v>
      </c>
      <c r="P1931">
        <f>Table2[[#This Row],[num_adults]]+Table2[[#This Row],[num_children]]</f>
        <v>4</v>
      </c>
      <c r="Q1931" s="3">
        <f>IF(OR(Table2[[#This Row],[booking_status]]="confirmed",Table2[[#This Row],[booking_status]]="checked-out"),Table2[[#This Row],[room_rate_per_night]]*Table2[[#This Row],[Num_Nights]],0)</f>
        <v>1755.16</v>
      </c>
      <c r="R1931" t="str" cm="1">
        <f t="array" ref="R1931">IFERROR(_xlfn.IFS(Table2[[#This Row],[booking_status]]="confirmed","Expected",Table2[[#This Row],[booking_status]]="checked-out","Actual"),"No Revenue")</f>
        <v>Actual</v>
      </c>
      <c r="S1931" s="4">
        <f>Table2[[#This Row],[Revenue_Amount]]/Table2[[#This Row],[Num_Nights]]</f>
        <v>159.56</v>
      </c>
    </row>
    <row r="1932" spans="1:19" x14ac:dyDescent="0.3">
      <c r="A1932">
        <v>1931</v>
      </c>
      <c r="B1932" t="s">
        <v>31</v>
      </c>
      <c r="C1932" s="9">
        <v>45083</v>
      </c>
      <c r="D1932" s="9">
        <v>45087</v>
      </c>
      <c r="E1932" s="10">
        <v>45062</v>
      </c>
      <c r="F1932" t="s">
        <v>27</v>
      </c>
      <c r="G1932">
        <v>98.41</v>
      </c>
      <c r="H1932">
        <v>1</v>
      </c>
      <c r="I1932">
        <v>1</v>
      </c>
      <c r="J1932" t="s">
        <v>94</v>
      </c>
      <c r="K1932" t="s">
        <v>29</v>
      </c>
      <c r="L1932" t="s">
        <v>21</v>
      </c>
      <c r="M1932" t="s">
        <v>36</v>
      </c>
      <c r="N1932" t="s">
        <v>41</v>
      </c>
      <c r="O1932">
        <f>Table2[[#This Row],[check_out_date]]-Table2[[#This Row],[check_in_date]]</f>
        <v>4</v>
      </c>
      <c r="P1932">
        <f>Table2[[#This Row],[num_adults]]+Table2[[#This Row],[num_children]]</f>
        <v>2</v>
      </c>
      <c r="Q1932" s="3">
        <f>IF(OR(Table2[[#This Row],[booking_status]]="confirmed",Table2[[#This Row],[booking_status]]="checked-out"),Table2[[#This Row],[room_rate_per_night]]*Table2[[#This Row],[Num_Nights]],0)</f>
        <v>393.64</v>
      </c>
      <c r="R1932" t="str" cm="1">
        <f t="array" ref="R1932">IFERROR(_xlfn.IFS(Table2[[#This Row],[booking_status]]="confirmed","Expected",Table2[[#This Row],[booking_status]]="checked-out","Actual"),"No Revenue")</f>
        <v>Expected</v>
      </c>
      <c r="S1932" s="4">
        <f>Table2[[#This Row],[Revenue_Amount]]/Table2[[#This Row],[Num_Nights]]</f>
        <v>98.41</v>
      </c>
    </row>
    <row r="1933" spans="1:19" x14ac:dyDescent="0.3">
      <c r="A1933">
        <v>1932</v>
      </c>
      <c r="B1933" t="s">
        <v>14</v>
      </c>
      <c r="C1933" s="9">
        <v>45153</v>
      </c>
      <c r="D1933" s="9">
        <v>45160</v>
      </c>
      <c r="E1933" s="10">
        <v>45139</v>
      </c>
      <c r="F1933" t="s">
        <v>49</v>
      </c>
      <c r="G1933">
        <v>70.12</v>
      </c>
      <c r="H1933">
        <v>2</v>
      </c>
      <c r="I1933">
        <v>0</v>
      </c>
      <c r="J1933" t="s">
        <v>55</v>
      </c>
      <c r="K1933" t="s">
        <v>44</v>
      </c>
      <c r="L1933" t="s">
        <v>56</v>
      </c>
      <c r="M1933" t="s">
        <v>36</v>
      </c>
      <c r="N1933" t="s">
        <v>41</v>
      </c>
      <c r="O1933">
        <f>Table2[[#This Row],[check_out_date]]-Table2[[#This Row],[check_in_date]]</f>
        <v>7</v>
      </c>
      <c r="P1933">
        <f>Table2[[#This Row],[num_adults]]+Table2[[#This Row],[num_children]]</f>
        <v>2</v>
      </c>
      <c r="Q1933" s="3">
        <f>IF(OR(Table2[[#This Row],[booking_status]]="confirmed",Table2[[#This Row],[booking_status]]="checked-out"),Table2[[#This Row],[room_rate_per_night]]*Table2[[#This Row],[Num_Nights]],0)</f>
        <v>490.84000000000003</v>
      </c>
      <c r="R1933" t="str" cm="1">
        <f t="array" ref="R1933">IFERROR(_xlfn.IFS(Table2[[#This Row],[booking_status]]="confirmed","Expected",Table2[[#This Row],[booking_status]]="checked-out","Actual"),"No Revenue")</f>
        <v>Actual</v>
      </c>
      <c r="S1933" s="4">
        <f>Table2[[#This Row],[Revenue_Amount]]/Table2[[#This Row],[Num_Nights]]</f>
        <v>70.12</v>
      </c>
    </row>
    <row r="1934" spans="1:19" x14ac:dyDescent="0.3">
      <c r="A1934">
        <v>1933</v>
      </c>
      <c r="B1934" t="s">
        <v>37</v>
      </c>
      <c r="C1934" s="9">
        <v>45165</v>
      </c>
      <c r="D1934" s="9">
        <v>45175</v>
      </c>
      <c r="E1934" s="10">
        <v>45136</v>
      </c>
      <c r="F1934" t="s">
        <v>18</v>
      </c>
      <c r="G1934">
        <v>232.67</v>
      </c>
      <c r="H1934">
        <v>1</v>
      </c>
      <c r="I1934">
        <v>2</v>
      </c>
      <c r="J1934" t="s">
        <v>55</v>
      </c>
      <c r="K1934" t="s">
        <v>66</v>
      </c>
      <c r="L1934" t="s">
        <v>60</v>
      </c>
      <c r="M1934" t="s">
        <v>22</v>
      </c>
      <c r="N1934" t="s">
        <v>41</v>
      </c>
      <c r="O1934">
        <f>Table2[[#This Row],[check_out_date]]-Table2[[#This Row],[check_in_date]]</f>
        <v>10</v>
      </c>
      <c r="P1934">
        <f>Table2[[#This Row],[num_adults]]+Table2[[#This Row],[num_children]]</f>
        <v>3</v>
      </c>
      <c r="Q1934" s="3">
        <f>IF(OR(Table2[[#This Row],[booking_status]]="confirmed",Table2[[#This Row],[booking_status]]="checked-out"),Table2[[#This Row],[room_rate_per_night]]*Table2[[#This Row],[Num_Nights]],0)</f>
        <v>0</v>
      </c>
      <c r="R1934" t="str" cm="1">
        <f t="array" ref="R1934">IFERROR(_xlfn.IFS(Table2[[#This Row],[booking_status]]="confirmed","Expected",Table2[[#This Row],[booking_status]]="checked-out","Actual"),"No Revenue")</f>
        <v>No Revenue</v>
      </c>
      <c r="S1934" s="4">
        <f>Table2[[#This Row],[Revenue_Amount]]/Table2[[#This Row],[Num_Nights]]</f>
        <v>0</v>
      </c>
    </row>
    <row r="1935" spans="1:19" hidden="1" x14ac:dyDescent="0.3">
      <c r="A1935">
        <v>1934</v>
      </c>
      <c r="B1935" t="s">
        <v>31</v>
      </c>
      <c r="C1935" s="9">
        <v>44964</v>
      </c>
      <c r="D1935" s="9">
        <v>44970</v>
      </c>
      <c r="E1935" s="10">
        <v>44918</v>
      </c>
      <c r="F1935" t="s">
        <v>27</v>
      </c>
      <c r="G1935">
        <v>114.35</v>
      </c>
      <c r="H1935">
        <v>2</v>
      </c>
      <c r="I1935">
        <v>0</v>
      </c>
      <c r="J1935" t="s">
        <v>35</v>
      </c>
      <c r="K1935" t="s">
        <v>29</v>
      </c>
      <c r="L1935" t="s">
        <v>60</v>
      </c>
      <c r="M1935" t="s">
        <v>22</v>
      </c>
      <c r="N1935" t="s">
        <v>23</v>
      </c>
      <c r="O1935">
        <f>Table2[[#This Row],[check_out_date]]-Table2[[#This Row],[check_in_date]]</f>
        <v>6</v>
      </c>
      <c r="P1935">
        <f>Table2[[#This Row],[num_adults]]+Table2[[#This Row],[num_children]]</f>
        <v>2</v>
      </c>
      <c r="Q1935" s="3">
        <f>IF(OR(Table2[[#This Row],[booking_status]]="confirmed",Table2[[#This Row],[booking_status]]="checked-out"),Table2[[#This Row],[room_rate_per_night]]*Table2[[#This Row],[Num_Nights]],0)</f>
        <v>0</v>
      </c>
      <c r="R1935" t="str" cm="1">
        <f t="array" ref="R1935">IFERROR(_xlfn.IFS(Table2[[#This Row],[booking_status]]="confirmed","Expected",Table2[[#This Row],[booking_status]]="checked-out","Actual"),"No Revenue")</f>
        <v>No Revenue</v>
      </c>
      <c r="S1935" s="4">
        <f>Table2[[#This Row],[Revenue_Amount]]/Table2[[#This Row],[Num_Nights]]</f>
        <v>0</v>
      </c>
    </row>
    <row r="1936" spans="1:19" x14ac:dyDescent="0.3">
      <c r="A1936">
        <v>1935</v>
      </c>
      <c r="B1936" t="s">
        <v>14</v>
      </c>
      <c r="C1936" s="9">
        <v>45096</v>
      </c>
      <c r="D1936" s="9">
        <v>45104</v>
      </c>
      <c r="E1936" s="10">
        <v>45067</v>
      </c>
      <c r="F1936" t="s">
        <v>54</v>
      </c>
      <c r="G1936">
        <v>278.63</v>
      </c>
      <c r="H1936">
        <v>1</v>
      </c>
      <c r="I1936">
        <v>0</v>
      </c>
      <c r="J1936" t="s">
        <v>28</v>
      </c>
      <c r="K1936" t="s">
        <v>20</v>
      </c>
      <c r="L1936" t="s">
        <v>21</v>
      </c>
      <c r="M1936" t="s">
        <v>22</v>
      </c>
      <c r="N1936" t="s">
        <v>95</v>
      </c>
      <c r="O1936">
        <f>Table2[[#This Row],[check_out_date]]-Table2[[#This Row],[check_in_date]]</f>
        <v>8</v>
      </c>
      <c r="P1936">
        <f>Table2[[#This Row],[num_adults]]+Table2[[#This Row],[num_children]]</f>
        <v>1</v>
      </c>
      <c r="Q1936" s="3">
        <f>IF(OR(Table2[[#This Row],[booking_status]]="confirmed",Table2[[#This Row],[booking_status]]="checked-out"),Table2[[#This Row],[room_rate_per_night]]*Table2[[#This Row],[Num_Nights]],0)</f>
        <v>2229.04</v>
      </c>
      <c r="R1936" t="str" cm="1">
        <f t="array" ref="R1936">IFERROR(_xlfn.IFS(Table2[[#This Row],[booking_status]]="confirmed","Expected",Table2[[#This Row],[booking_status]]="checked-out","Actual"),"No Revenue")</f>
        <v>Expected</v>
      </c>
      <c r="S1936" s="4">
        <f>Table2[[#This Row],[Revenue_Amount]]/Table2[[#This Row],[Num_Nights]]</f>
        <v>278.63</v>
      </c>
    </row>
    <row r="1937" spans="1:19" x14ac:dyDescent="0.3">
      <c r="A1937">
        <v>1936</v>
      </c>
      <c r="B1937" t="s">
        <v>37</v>
      </c>
      <c r="C1937" s="9">
        <v>45071</v>
      </c>
      <c r="D1937" s="9">
        <v>45073</v>
      </c>
      <c r="E1937" s="10">
        <v>45047</v>
      </c>
      <c r="F1937" t="s">
        <v>49</v>
      </c>
      <c r="G1937">
        <v>135.38</v>
      </c>
      <c r="H1937">
        <v>1</v>
      </c>
      <c r="I1937">
        <v>0</v>
      </c>
      <c r="J1937" t="s">
        <v>28</v>
      </c>
      <c r="K1937" t="s">
        <v>20</v>
      </c>
      <c r="L1937" t="s">
        <v>60</v>
      </c>
      <c r="M1937" t="s">
        <v>22</v>
      </c>
      <c r="N1937" t="s">
        <v>41</v>
      </c>
      <c r="O1937">
        <f>Table2[[#This Row],[check_out_date]]-Table2[[#This Row],[check_in_date]]</f>
        <v>2</v>
      </c>
      <c r="P1937">
        <f>Table2[[#This Row],[num_adults]]+Table2[[#This Row],[num_children]]</f>
        <v>1</v>
      </c>
      <c r="Q1937" s="3">
        <f>IF(OR(Table2[[#This Row],[booking_status]]="confirmed",Table2[[#This Row],[booking_status]]="checked-out"),Table2[[#This Row],[room_rate_per_night]]*Table2[[#This Row],[Num_Nights]],0)</f>
        <v>0</v>
      </c>
      <c r="R1937" t="str" cm="1">
        <f t="array" ref="R1937">IFERROR(_xlfn.IFS(Table2[[#This Row],[booking_status]]="confirmed","Expected",Table2[[#This Row],[booking_status]]="checked-out","Actual"),"No Revenue")</f>
        <v>No Revenue</v>
      </c>
      <c r="S1937" s="4">
        <f>Table2[[#This Row],[Revenue_Amount]]/Table2[[#This Row],[Num_Nights]]</f>
        <v>0</v>
      </c>
    </row>
    <row r="1938" spans="1:19" hidden="1" x14ac:dyDescent="0.3">
      <c r="A1938">
        <v>1937</v>
      </c>
      <c r="B1938" t="s">
        <v>31</v>
      </c>
      <c r="C1938" s="9">
        <v>45230</v>
      </c>
      <c r="D1938" s="9">
        <v>45236</v>
      </c>
      <c r="E1938" s="10">
        <v>45207</v>
      </c>
      <c r="F1938" t="s">
        <v>27</v>
      </c>
      <c r="G1938">
        <v>129.6</v>
      </c>
      <c r="H1938">
        <v>2</v>
      </c>
      <c r="I1938">
        <v>0</v>
      </c>
      <c r="J1938" t="s">
        <v>35</v>
      </c>
      <c r="K1938" t="s">
        <v>66</v>
      </c>
      <c r="L1938" t="s">
        <v>21</v>
      </c>
      <c r="M1938" t="s">
        <v>22</v>
      </c>
      <c r="N1938" t="s">
        <v>95</v>
      </c>
      <c r="O1938">
        <f>Table2[[#This Row],[check_out_date]]-Table2[[#This Row],[check_in_date]]</f>
        <v>6</v>
      </c>
      <c r="P1938">
        <f>Table2[[#This Row],[num_adults]]+Table2[[#This Row],[num_children]]</f>
        <v>2</v>
      </c>
      <c r="Q1938" s="3">
        <f>IF(OR(Table2[[#This Row],[booking_status]]="confirmed",Table2[[#This Row],[booking_status]]="checked-out"),Table2[[#This Row],[room_rate_per_night]]*Table2[[#This Row],[Num_Nights]],0)</f>
        <v>777.59999999999991</v>
      </c>
      <c r="R1938" t="str" cm="1">
        <f t="array" ref="R1938">IFERROR(_xlfn.IFS(Table2[[#This Row],[booking_status]]="confirmed","Expected",Table2[[#This Row],[booking_status]]="checked-out","Actual"),"No Revenue")</f>
        <v>Expected</v>
      </c>
      <c r="S1938" s="4">
        <f>Table2[[#This Row],[Revenue_Amount]]/Table2[[#This Row],[Num_Nights]]</f>
        <v>129.6</v>
      </c>
    </row>
    <row r="1939" spans="1:19" x14ac:dyDescent="0.3">
      <c r="A1939">
        <v>1938</v>
      </c>
      <c r="B1939" t="s">
        <v>14</v>
      </c>
      <c r="C1939" s="9">
        <v>44981</v>
      </c>
      <c r="D1939" s="9">
        <v>44987</v>
      </c>
      <c r="E1939" s="10">
        <v>44930</v>
      </c>
      <c r="F1939" t="s">
        <v>18</v>
      </c>
      <c r="G1939">
        <v>250.18</v>
      </c>
      <c r="H1939">
        <v>4</v>
      </c>
      <c r="I1939">
        <v>0</v>
      </c>
      <c r="J1939" t="s">
        <v>19</v>
      </c>
      <c r="K1939" t="s">
        <v>99</v>
      </c>
      <c r="L1939" t="s">
        <v>21</v>
      </c>
      <c r="M1939" t="s">
        <v>22</v>
      </c>
      <c r="N1939" t="s">
        <v>41</v>
      </c>
      <c r="O1939">
        <f>Table2[[#This Row],[check_out_date]]-Table2[[#This Row],[check_in_date]]</f>
        <v>6</v>
      </c>
      <c r="P1939">
        <f>Table2[[#This Row],[num_adults]]+Table2[[#This Row],[num_children]]</f>
        <v>4</v>
      </c>
      <c r="Q1939" s="3">
        <f>IF(OR(Table2[[#This Row],[booking_status]]="confirmed",Table2[[#This Row],[booking_status]]="checked-out"),Table2[[#This Row],[room_rate_per_night]]*Table2[[#This Row],[Num_Nights]],0)</f>
        <v>1501.08</v>
      </c>
      <c r="R1939" t="str" cm="1">
        <f t="array" ref="R1939">IFERROR(_xlfn.IFS(Table2[[#This Row],[booking_status]]="confirmed","Expected",Table2[[#This Row],[booking_status]]="checked-out","Actual"),"No Revenue")</f>
        <v>Expected</v>
      </c>
      <c r="S1939" s="4">
        <f>Table2[[#This Row],[Revenue_Amount]]/Table2[[#This Row],[Num_Nights]]</f>
        <v>250.17999999999998</v>
      </c>
    </row>
    <row r="1940" spans="1:19" x14ac:dyDescent="0.3">
      <c r="A1940">
        <v>1939</v>
      </c>
      <c r="B1940" t="s">
        <v>50</v>
      </c>
      <c r="C1940" s="9">
        <v>45272</v>
      </c>
      <c r="D1940" s="9">
        <v>45280</v>
      </c>
      <c r="E1940" s="10">
        <v>45212</v>
      </c>
      <c r="F1940" t="s">
        <v>49</v>
      </c>
      <c r="G1940">
        <v>83.26</v>
      </c>
      <c r="H1940">
        <v>1</v>
      </c>
      <c r="I1940">
        <v>0</v>
      </c>
      <c r="J1940" t="s">
        <v>28</v>
      </c>
      <c r="K1940" t="s">
        <v>20</v>
      </c>
      <c r="L1940" t="s">
        <v>70</v>
      </c>
      <c r="M1940" t="s">
        <v>22</v>
      </c>
      <c r="N1940" t="s">
        <v>41</v>
      </c>
      <c r="O1940">
        <f>Table2[[#This Row],[check_out_date]]-Table2[[#This Row],[check_in_date]]</f>
        <v>8</v>
      </c>
      <c r="P1940">
        <f>Table2[[#This Row],[num_adults]]+Table2[[#This Row],[num_children]]</f>
        <v>1</v>
      </c>
      <c r="Q1940" s="3">
        <f>IF(OR(Table2[[#This Row],[booking_status]]="confirmed",Table2[[#This Row],[booking_status]]="checked-out"),Table2[[#This Row],[room_rate_per_night]]*Table2[[#This Row],[Num_Nights]],0)</f>
        <v>0</v>
      </c>
      <c r="R1940" t="str" cm="1">
        <f t="array" ref="R1940">IFERROR(_xlfn.IFS(Table2[[#This Row],[booking_status]]="confirmed","Expected",Table2[[#This Row],[booking_status]]="checked-out","Actual"),"No Revenue")</f>
        <v>No Revenue</v>
      </c>
      <c r="S1940" s="4">
        <f>Table2[[#This Row],[Revenue_Amount]]/Table2[[#This Row],[Num_Nights]]</f>
        <v>0</v>
      </c>
    </row>
    <row r="1941" spans="1:19" x14ac:dyDescent="0.3">
      <c r="A1941">
        <v>1940</v>
      </c>
      <c r="B1941" t="s">
        <v>14</v>
      </c>
      <c r="C1941" s="9">
        <v>44933</v>
      </c>
      <c r="D1941" s="9">
        <v>44935</v>
      </c>
      <c r="E1941" s="10">
        <v>44896</v>
      </c>
      <c r="F1941" t="s">
        <v>49</v>
      </c>
      <c r="G1941">
        <v>92.77</v>
      </c>
      <c r="H1941">
        <v>3</v>
      </c>
      <c r="I1941">
        <v>0</v>
      </c>
      <c r="J1941" t="s">
        <v>55</v>
      </c>
      <c r="K1941" t="s">
        <v>44</v>
      </c>
      <c r="L1941" t="s">
        <v>21</v>
      </c>
      <c r="M1941" t="s">
        <v>36</v>
      </c>
      <c r="N1941" t="s">
        <v>23</v>
      </c>
      <c r="O1941">
        <f>Table2[[#This Row],[check_out_date]]-Table2[[#This Row],[check_in_date]]</f>
        <v>2</v>
      </c>
      <c r="P1941">
        <f>Table2[[#This Row],[num_adults]]+Table2[[#This Row],[num_children]]</f>
        <v>3</v>
      </c>
      <c r="Q1941" s="3">
        <f>IF(OR(Table2[[#This Row],[booking_status]]="confirmed",Table2[[#This Row],[booking_status]]="checked-out"),Table2[[#This Row],[room_rate_per_night]]*Table2[[#This Row],[Num_Nights]],0)</f>
        <v>185.54</v>
      </c>
      <c r="R1941" t="str" cm="1">
        <f t="array" ref="R1941">IFERROR(_xlfn.IFS(Table2[[#This Row],[booking_status]]="confirmed","Expected",Table2[[#This Row],[booking_status]]="checked-out","Actual"),"No Revenue")</f>
        <v>Expected</v>
      </c>
      <c r="S1941" s="4">
        <f>Table2[[#This Row],[Revenue_Amount]]/Table2[[#This Row],[Num_Nights]]</f>
        <v>92.77</v>
      </c>
    </row>
    <row r="1942" spans="1:19" x14ac:dyDescent="0.3">
      <c r="A1942">
        <v>1941</v>
      </c>
      <c r="B1942" t="s">
        <v>50</v>
      </c>
      <c r="C1942" s="9">
        <v>45001</v>
      </c>
      <c r="D1942" s="9">
        <v>45008</v>
      </c>
      <c r="E1942" s="10">
        <v>44957</v>
      </c>
      <c r="F1942" t="s">
        <v>27</v>
      </c>
      <c r="G1942">
        <v>225.96</v>
      </c>
      <c r="H1942">
        <v>1</v>
      </c>
      <c r="I1942">
        <v>1</v>
      </c>
      <c r="J1942" t="s">
        <v>55</v>
      </c>
      <c r="K1942" t="s">
        <v>20</v>
      </c>
      <c r="L1942" t="s">
        <v>21</v>
      </c>
      <c r="M1942" t="s">
        <v>36</v>
      </c>
      <c r="N1942" t="s">
        <v>30</v>
      </c>
      <c r="O1942">
        <f>Table2[[#This Row],[check_out_date]]-Table2[[#This Row],[check_in_date]]</f>
        <v>7</v>
      </c>
      <c r="P1942">
        <f>Table2[[#This Row],[num_adults]]+Table2[[#This Row],[num_children]]</f>
        <v>2</v>
      </c>
      <c r="Q1942" s="3">
        <f>IF(OR(Table2[[#This Row],[booking_status]]="confirmed",Table2[[#This Row],[booking_status]]="checked-out"),Table2[[#This Row],[room_rate_per_night]]*Table2[[#This Row],[Num_Nights]],0)</f>
        <v>1581.72</v>
      </c>
      <c r="R1942" t="str" cm="1">
        <f t="array" ref="R1942">IFERROR(_xlfn.IFS(Table2[[#This Row],[booking_status]]="confirmed","Expected",Table2[[#This Row],[booking_status]]="checked-out","Actual"),"No Revenue")</f>
        <v>Expected</v>
      </c>
      <c r="S1942" s="4">
        <f>Table2[[#This Row],[Revenue_Amount]]/Table2[[#This Row],[Num_Nights]]</f>
        <v>225.96</v>
      </c>
    </row>
    <row r="1943" spans="1:19" hidden="1" x14ac:dyDescent="0.3">
      <c r="A1943">
        <v>1942</v>
      </c>
      <c r="B1943" t="s">
        <v>14</v>
      </c>
      <c r="C1943" s="9">
        <v>45191</v>
      </c>
      <c r="D1943" s="9">
        <v>45196</v>
      </c>
      <c r="E1943" s="10">
        <v>45185</v>
      </c>
      <c r="F1943" t="s">
        <v>18</v>
      </c>
      <c r="G1943">
        <v>250.64</v>
      </c>
      <c r="H1943">
        <v>2</v>
      </c>
      <c r="I1943">
        <v>0</v>
      </c>
      <c r="J1943" t="s">
        <v>35</v>
      </c>
      <c r="K1943" t="s">
        <v>29</v>
      </c>
      <c r="L1943" t="s">
        <v>56</v>
      </c>
      <c r="M1943" t="s">
        <v>36</v>
      </c>
      <c r="N1943" t="s">
        <v>30</v>
      </c>
      <c r="O1943">
        <f>Table2[[#This Row],[check_out_date]]-Table2[[#This Row],[check_in_date]]</f>
        <v>5</v>
      </c>
      <c r="P1943">
        <f>Table2[[#This Row],[num_adults]]+Table2[[#This Row],[num_children]]</f>
        <v>2</v>
      </c>
      <c r="Q1943" s="3">
        <f>IF(OR(Table2[[#This Row],[booking_status]]="confirmed",Table2[[#This Row],[booking_status]]="checked-out"),Table2[[#This Row],[room_rate_per_night]]*Table2[[#This Row],[Num_Nights]],0)</f>
        <v>1253.1999999999998</v>
      </c>
      <c r="R1943" t="str" cm="1">
        <f t="array" ref="R1943">IFERROR(_xlfn.IFS(Table2[[#This Row],[booking_status]]="confirmed","Expected",Table2[[#This Row],[booking_status]]="checked-out","Actual"),"No Revenue")</f>
        <v>Actual</v>
      </c>
      <c r="S1943" s="4">
        <f>Table2[[#This Row],[Revenue_Amount]]/Table2[[#This Row],[Num_Nights]]</f>
        <v>250.63999999999996</v>
      </c>
    </row>
    <row r="1944" spans="1:19" x14ac:dyDescent="0.3">
      <c r="A1944">
        <v>1943</v>
      </c>
      <c r="B1944" t="s">
        <v>50</v>
      </c>
      <c r="C1944" s="9">
        <v>45077</v>
      </c>
      <c r="D1944" s="9">
        <v>45081</v>
      </c>
      <c r="E1944" s="10">
        <v>44995</v>
      </c>
      <c r="F1944" t="s">
        <v>18</v>
      </c>
      <c r="G1944">
        <v>354.87</v>
      </c>
      <c r="H1944">
        <v>2</v>
      </c>
      <c r="I1944">
        <v>1</v>
      </c>
      <c r="J1944" t="s">
        <v>28</v>
      </c>
      <c r="K1944" t="s">
        <v>44</v>
      </c>
      <c r="L1944" t="s">
        <v>56</v>
      </c>
      <c r="M1944" t="s">
        <v>36</v>
      </c>
      <c r="N1944" t="s">
        <v>41</v>
      </c>
      <c r="O1944">
        <f>Table2[[#This Row],[check_out_date]]-Table2[[#This Row],[check_in_date]]</f>
        <v>4</v>
      </c>
      <c r="P1944">
        <f>Table2[[#This Row],[num_adults]]+Table2[[#This Row],[num_children]]</f>
        <v>3</v>
      </c>
      <c r="Q1944" s="3">
        <f>IF(OR(Table2[[#This Row],[booking_status]]="confirmed",Table2[[#This Row],[booking_status]]="checked-out"),Table2[[#This Row],[room_rate_per_night]]*Table2[[#This Row],[Num_Nights]],0)</f>
        <v>1419.48</v>
      </c>
      <c r="R1944" t="str" cm="1">
        <f t="array" ref="R1944">IFERROR(_xlfn.IFS(Table2[[#This Row],[booking_status]]="confirmed","Expected",Table2[[#This Row],[booking_status]]="checked-out","Actual"),"No Revenue")</f>
        <v>Actual</v>
      </c>
      <c r="S1944" s="4">
        <f>Table2[[#This Row],[Revenue_Amount]]/Table2[[#This Row],[Num_Nights]]</f>
        <v>354.87</v>
      </c>
    </row>
    <row r="1945" spans="1:19" x14ac:dyDescent="0.3">
      <c r="A1945">
        <v>1944</v>
      </c>
      <c r="B1945" t="s">
        <v>14</v>
      </c>
      <c r="C1945" s="9">
        <v>45110</v>
      </c>
      <c r="D1945" s="9">
        <v>45117</v>
      </c>
      <c r="E1945" s="10">
        <v>45057</v>
      </c>
      <c r="F1945" t="s">
        <v>18</v>
      </c>
      <c r="G1945">
        <v>171.61</v>
      </c>
      <c r="H1945">
        <v>1</v>
      </c>
      <c r="I1945">
        <v>1</v>
      </c>
      <c r="J1945" t="s">
        <v>28</v>
      </c>
      <c r="K1945" t="s">
        <v>99</v>
      </c>
      <c r="L1945" t="s">
        <v>56</v>
      </c>
      <c r="M1945" t="s">
        <v>22</v>
      </c>
      <c r="N1945" t="s">
        <v>41</v>
      </c>
      <c r="O1945">
        <f>Table2[[#This Row],[check_out_date]]-Table2[[#This Row],[check_in_date]]</f>
        <v>7</v>
      </c>
      <c r="P1945">
        <f>Table2[[#This Row],[num_adults]]+Table2[[#This Row],[num_children]]</f>
        <v>2</v>
      </c>
      <c r="Q1945" s="3">
        <f>IF(OR(Table2[[#This Row],[booking_status]]="confirmed",Table2[[#This Row],[booking_status]]="checked-out"),Table2[[#This Row],[room_rate_per_night]]*Table2[[#This Row],[Num_Nights]],0)</f>
        <v>1201.27</v>
      </c>
      <c r="R1945" t="str" cm="1">
        <f t="array" ref="R1945">IFERROR(_xlfn.IFS(Table2[[#This Row],[booking_status]]="confirmed","Expected",Table2[[#This Row],[booking_status]]="checked-out","Actual"),"No Revenue")</f>
        <v>Actual</v>
      </c>
      <c r="S1945" s="4">
        <f>Table2[[#This Row],[Revenue_Amount]]/Table2[[#This Row],[Num_Nights]]</f>
        <v>171.60999999999999</v>
      </c>
    </row>
    <row r="1946" spans="1:19" hidden="1" x14ac:dyDescent="0.3">
      <c r="A1946">
        <v>1945</v>
      </c>
      <c r="B1946" t="s">
        <v>14</v>
      </c>
      <c r="C1946" s="9">
        <v>45098</v>
      </c>
      <c r="D1946" s="9">
        <v>45106</v>
      </c>
      <c r="E1946" s="10">
        <v>45066</v>
      </c>
      <c r="F1946" t="s">
        <v>18</v>
      </c>
      <c r="G1946">
        <v>255.3</v>
      </c>
      <c r="H1946">
        <v>3</v>
      </c>
      <c r="I1946">
        <v>0</v>
      </c>
      <c r="J1946" t="s">
        <v>35</v>
      </c>
      <c r="K1946" t="s">
        <v>66</v>
      </c>
      <c r="L1946" t="s">
        <v>21</v>
      </c>
      <c r="M1946" t="s">
        <v>36</v>
      </c>
      <c r="N1946" t="s">
        <v>23</v>
      </c>
      <c r="O1946">
        <f>Table2[[#This Row],[check_out_date]]-Table2[[#This Row],[check_in_date]]</f>
        <v>8</v>
      </c>
      <c r="P1946">
        <f>Table2[[#This Row],[num_adults]]+Table2[[#This Row],[num_children]]</f>
        <v>3</v>
      </c>
      <c r="Q1946" s="3">
        <f>IF(OR(Table2[[#This Row],[booking_status]]="confirmed",Table2[[#This Row],[booking_status]]="checked-out"),Table2[[#This Row],[room_rate_per_night]]*Table2[[#This Row],[Num_Nights]],0)</f>
        <v>2042.4</v>
      </c>
      <c r="R1946" t="str" cm="1">
        <f t="array" ref="R1946">IFERROR(_xlfn.IFS(Table2[[#This Row],[booking_status]]="confirmed","Expected",Table2[[#This Row],[booking_status]]="checked-out","Actual"),"No Revenue")</f>
        <v>Expected</v>
      </c>
      <c r="S1946" s="4">
        <f>Table2[[#This Row],[Revenue_Amount]]/Table2[[#This Row],[Num_Nights]]</f>
        <v>255.3</v>
      </c>
    </row>
    <row r="1947" spans="1:19" hidden="1" x14ac:dyDescent="0.3">
      <c r="A1947">
        <v>1946</v>
      </c>
      <c r="B1947" t="s">
        <v>31</v>
      </c>
      <c r="C1947" s="9">
        <v>45058</v>
      </c>
      <c r="D1947" s="9">
        <v>45061</v>
      </c>
      <c r="E1947" s="10">
        <v>45015</v>
      </c>
      <c r="F1947" t="s">
        <v>49</v>
      </c>
      <c r="G1947">
        <v>112.25</v>
      </c>
      <c r="H1947">
        <v>1</v>
      </c>
      <c r="I1947">
        <v>0</v>
      </c>
      <c r="J1947" t="s">
        <v>35</v>
      </c>
      <c r="K1947" t="s">
        <v>44</v>
      </c>
      <c r="L1947" t="s">
        <v>60</v>
      </c>
      <c r="M1947" t="s">
        <v>36</v>
      </c>
      <c r="N1947" t="s">
        <v>23</v>
      </c>
      <c r="O1947">
        <f>Table2[[#This Row],[check_out_date]]-Table2[[#This Row],[check_in_date]]</f>
        <v>3</v>
      </c>
      <c r="P1947">
        <f>Table2[[#This Row],[num_adults]]+Table2[[#This Row],[num_children]]</f>
        <v>1</v>
      </c>
      <c r="Q1947" s="3">
        <f>IF(OR(Table2[[#This Row],[booking_status]]="confirmed",Table2[[#This Row],[booking_status]]="checked-out"),Table2[[#This Row],[room_rate_per_night]]*Table2[[#This Row],[Num_Nights]],0)</f>
        <v>0</v>
      </c>
      <c r="R1947" t="str" cm="1">
        <f t="array" ref="R1947">IFERROR(_xlfn.IFS(Table2[[#This Row],[booking_status]]="confirmed","Expected",Table2[[#This Row],[booking_status]]="checked-out","Actual"),"No Revenue")</f>
        <v>No Revenue</v>
      </c>
      <c r="S1947" s="4">
        <f>Table2[[#This Row],[Revenue_Amount]]/Table2[[#This Row],[Num_Nights]]</f>
        <v>0</v>
      </c>
    </row>
    <row r="1948" spans="1:19" x14ac:dyDescent="0.3">
      <c r="A1948">
        <v>1947</v>
      </c>
      <c r="B1948" t="s">
        <v>37</v>
      </c>
      <c r="C1948" s="9">
        <v>44939</v>
      </c>
      <c r="D1948" s="9">
        <v>44942</v>
      </c>
      <c r="E1948" s="10">
        <v>44873</v>
      </c>
      <c r="F1948" t="s">
        <v>18</v>
      </c>
      <c r="G1948">
        <v>194.09</v>
      </c>
      <c r="H1948">
        <v>1</v>
      </c>
      <c r="I1948">
        <v>2</v>
      </c>
      <c r="J1948" t="s">
        <v>55</v>
      </c>
      <c r="K1948" t="s">
        <v>20</v>
      </c>
      <c r="L1948" t="s">
        <v>60</v>
      </c>
      <c r="M1948" t="s">
        <v>22</v>
      </c>
      <c r="N1948" t="s">
        <v>45</v>
      </c>
      <c r="O1948">
        <f>Table2[[#This Row],[check_out_date]]-Table2[[#This Row],[check_in_date]]</f>
        <v>3</v>
      </c>
      <c r="P1948">
        <f>Table2[[#This Row],[num_adults]]+Table2[[#This Row],[num_children]]</f>
        <v>3</v>
      </c>
      <c r="Q1948" s="3">
        <f>IF(OR(Table2[[#This Row],[booking_status]]="confirmed",Table2[[#This Row],[booking_status]]="checked-out"),Table2[[#This Row],[room_rate_per_night]]*Table2[[#This Row],[Num_Nights]],0)</f>
        <v>0</v>
      </c>
      <c r="R1948" t="str" cm="1">
        <f t="array" ref="R1948">IFERROR(_xlfn.IFS(Table2[[#This Row],[booking_status]]="confirmed","Expected",Table2[[#This Row],[booking_status]]="checked-out","Actual"),"No Revenue")</f>
        <v>No Revenue</v>
      </c>
      <c r="S1948" s="4">
        <f>Table2[[#This Row],[Revenue_Amount]]/Table2[[#This Row],[Num_Nights]]</f>
        <v>0</v>
      </c>
    </row>
    <row r="1949" spans="1:19" x14ac:dyDescent="0.3">
      <c r="A1949">
        <v>1948</v>
      </c>
      <c r="B1949" t="s">
        <v>31</v>
      </c>
      <c r="C1949" s="9">
        <v>45186</v>
      </c>
      <c r="D1949" s="9">
        <v>45188</v>
      </c>
      <c r="E1949" s="10">
        <v>45167</v>
      </c>
      <c r="F1949" t="s">
        <v>54</v>
      </c>
      <c r="G1949">
        <v>419.39</v>
      </c>
      <c r="H1949">
        <v>1</v>
      </c>
      <c r="I1949">
        <v>1</v>
      </c>
      <c r="J1949" t="s">
        <v>28</v>
      </c>
      <c r="K1949" t="s">
        <v>20</v>
      </c>
      <c r="L1949" t="s">
        <v>21</v>
      </c>
      <c r="M1949" t="s">
        <v>36</v>
      </c>
      <c r="N1949" t="s">
        <v>41</v>
      </c>
      <c r="O1949">
        <f>Table2[[#This Row],[check_out_date]]-Table2[[#This Row],[check_in_date]]</f>
        <v>2</v>
      </c>
      <c r="P1949">
        <f>Table2[[#This Row],[num_adults]]+Table2[[#This Row],[num_children]]</f>
        <v>2</v>
      </c>
      <c r="Q1949" s="3">
        <f>IF(OR(Table2[[#This Row],[booking_status]]="confirmed",Table2[[#This Row],[booking_status]]="checked-out"),Table2[[#This Row],[room_rate_per_night]]*Table2[[#This Row],[Num_Nights]],0)</f>
        <v>838.78</v>
      </c>
      <c r="R1949" t="str" cm="1">
        <f t="array" ref="R1949">IFERROR(_xlfn.IFS(Table2[[#This Row],[booking_status]]="confirmed","Expected",Table2[[#This Row],[booking_status]]="checked-out","Actual"),"No Revenue")</f>
        <v>Expected</v>
      </c>
      <c r="S1949" s="4">
        <f>Table2[[#This Row],[Revenue_Amount]]/Table2[[#This Row],[Num_Nights]]</f>
        <v>419.39</v>
      </c>
    </row>
    <row r="1950" spans="1:19" x14ac:dyDescent="0.3">
      <c r="A1950">
        <v>1949</v>
      </c>
      <c r="B1950" t="s">
        <v>50</v>
      </c>
      <c r="C1950" s="9">
        <v>45048</v>
      </c>
      <c r="D1950" s="9">
        <v>45050</v>
      </c>
      <c r="E1950" s="10">
        <v>44985</v>
      </c>
      <c r="F1950" t="s">
        <v>49</v>
      </c>
      <c r="G1950">
        <v>96.84</v>
      </c>
      <c r="H1950">
        <v>2</v>
      </c>
      <c r="I1950">
        <v>0</v>
      </c>
      <c r="J1950" t="s">
        <v>55</v>
      </c>
      <c r="K1950" t="s">
        <v>29</v>
      </c>
      <c r="L1950" t="s">
        <v>56</v>
      </c>
      <c r="M1950" t="s">
        <v>36</v>
      </c>
      <c r="N1950" t="s">
        <v>41</v>
      </c>
      <c r="O1950">
        <f>Table2[[#This Row],[check_out_date]]-Table2[[#This Row],[check_in_date]]</f>
        <v>2</v>
      </c>
      <c r="P1950">
        <f>Table2[[#This Row],[num_adults]]+Table2[[#This Row],[num_children]]</f>
        <v>2</v>
      </c>
      <c r="Q1950" s="3">
        <f>IF(OR(Table2[[#This Row],[booking_status]]="confirmed",Table2[[#This Row],[booking_status]]="checked-out"),Table2[[#This Row],[room_rate_per_night]]*Table2[[#This Row],[Num_Nights]],0)</f>
        <v>193.68</v>
      </c>
      <c r="R1950" t="str" cm="1">
        <f t="array" ref="R1950">IFERROR(_xlfn.IFS(Table2[[#This Row],[booking_status]]="confirmed","Expected",Table2[[#This Row],[booking_status]]="checked-out","Actual"),"No Revenue")</f>
        <v>Actual</v>
      </c>
      <c r="S1950" s="4">
        <f>Table2[[#This Row],[Revenue_Amount]]/Table2[[#This Row],[Num_Nights]]</f>
        <v>96.84</v>
      </c>
    </row>
    <row r="1951" spans="1:19" x14ac:dyDescent="0.3">
      <c r="A1951">
        <v>1950</v>
      </c>
      <c r="B1951" t="s">
        <v>50</v>
      </c>
      <c r="C1951" s="9">
        <v>45200</v>
      </c>
      <c r="D1951" s="9">
        <v>45207</v>
      </c>
      <c r="E1951" s="10">
        <v>45118</v>
      </c>
      <c r="F1951" t="s">
        <v>27</v>
      </c>
      <c r="G1951">
        <v>243.64</v>
      </c>
      <c r="H1951">
        <v>1</v>
      </c>
      <c r="I1951">
        <v>0</v>
      </c>
      <c r="J1951" t="s">
        <v>28</v>
      </c>
      <c r="K1951" t="s">
        <v>44</v>
      </c>
      <c r="L1951" t="s">
        <v>21</v>
      </c>
      <c r="M1951" t="s">
        <v>36</v>
      </c>
      <c r="N1951" t="s">
        <v>23</v>
      </c>
      <c r="O1951">
        <f>Table2[[#This Row],[check_out_date]]-Table2[[#This Row],[check_in_date]]</f>
        <v>7</v>
      </c>
      <c r="P1951">
        <f>Table2[[#This Row],[num_adults]]+Table2[[#This Row],[num_children]]</f>
        <v>1</v>
      </c>
      <c r="Q1951" s="3">
        <f>IF(OR(Table2[[#This Row],[booking_status]]="confirmed",Table2[[#This Row],[booking_status]]="checked-out"),Table2[[#This Row],[room_rate_per_night]]*Table2[[#This Row],[Num_Nights]],0)</f>
        <v>1705.48</v>
      </c>
      <c r="R1951" t="str" cm="1">
        <f t="array" ref="R1951">IFERROR(_xlfn.IFS(Table2[[#This Row],[booking_status]]="confirmed","Expected",Table2[[#This Row],[booking_status]]="checked-out","Actual"),"No Revenue")</f>
        <v>Expected</v>
      </c>
      <c r="S1951" s="4">
        <f>Table2[[#This Row],[Revenue_Amount]]/Table2[[#This Row],[Num_Nights]]</f>
        <v>243.64000000000001</v>
      </c>
    </row>
    <row r="1952" spans="1:19" x14ac:dyDescent="0.3">
      <c r="A1952">
        <v>1951</v>
      </c>
      <c r="B1952" t="s">
        <v>37</v>
      </c>
      <c r="C1952" s="9">
        <v>45172</v>
      </c>
      <c r="D1952" s="9">
        <v>45175</v>
      </c>
      <c r="E1952" s="10">
        <v>45134</v>
      </c>
      <c r="F1952" t="s">
        <v>27</v>
      </c>
      <c r="G1952">
        <v>119.33</v>
      </c>
      <c r="H1952">
        <v>2</v>
      </c>
      <c r="I1952">
        <v>2</v>
      </c>
      <c r="J1952" t="s">
        <v>19</v>
      </c>
      <c r="K1952" t="s">
        <v>20</v>
      </c>
      <c r="L1952" t="s">
        <v>60</v>
      </c>
      <c r="M1952" t="s">
        <v>22</v>
      </c>
      <c r="N1952" t="s">
        <v>41</v>
      </c>
      <c r="O1952">
        <f>Table2[[#This Row],[check_out_date]]-Table2[[#This Row],[check_in_date]]</f>
        <v>3</v>
      </c>
      <c r="P1952">
        <f>Table2[[#This Row],[num_adults]]+Table2[[#This Row],[num_children]]</f>
        <v>4</v>
      </c>
      <c r="Q1952" s="3">
        <f>IF(OR(Table2[[#This Row],[booking_status]]="confirmed",Table2[[#This Row],[booking_status]]="checked-out"),Table2[[#This Row],[room_rate_per_night]]*Table2[[#This Row],[Num_Nights]],0)</f>
        <v>0</v>
      </c>
      <c r="R1952" t="str" cm="1">
        <f t="array" ref="R1952">IFERROR(_xlfn.IFS(Table2[[#This Row],[booking_status]]="confirmed","Expected",Table2[[#This Row],[booking_status]]="checked-out","Actual"),"No Revenue")</f>
        <v>No Revenue</v>
      </c>
      <c r="S1952" s="4">
        <f>Table2[[#This Row],[Revenue_Amount]]/Table2[[#This Row],[Num_Nights]]</f>
        <v>0</v>
      </c>
    </row>
    <row r="1953" spans="1:19" x14ac:dyDescent="0.3">
      <c r="A1953">
        <v>1952</v>
      </c>
      <c r="B1953" t="s">
        <v>14</v>
      </c>
      <c r="C1953" s="9">
        <v>45109</v>
      </c>
      <c r="D1953" s="9">
        <v>45118</v>
      </c>
      <c r="E1953" s="10">
        <v>45094</v>
      </c>
      <c r="F1953" t="s">
        <v>27</v>
      </c>
      <c r="G1953">
        <v>126.76</v>
      </c>
      <c r="H1953">
        <v>1</v>
      </c>
      <c r="I1953">
        <v>0</v>
      </c>
      <c r="J1953" t="s">
        <v>55</v>
      </c>
      <c r="K1953" t="s">
        <v>29</v>
      </c>
      <c r="L1953" t="s">
        <v>21</v>
      </c>
      <c r="M1953" t="s">
        <v>36</v>
      </c>
      <c r="N1953" t="s">
        <v>41</v>
      </c>
      <c r="O1953">
        <f>Table2[[#This Row],[check_out_date]]-Table2[[#This Row],[check_in_date]]</f>
        <v>9</v>
      </c>
      <c r="P1953">
        <f>Table2[[#This Row],[num_adults]]+Table2[[#This Row],[num_children]]</f>
        <v>1</v>
      </c>
      <c r="Q1953" s="3">
        <f>IF(OR(Table2[[#This Row],[booking_status]]="confirmed",Table2[[#This Row],[booking_status]]="checked-out"),Table2[[#This Row],[room_rate_per_night]]*Table2[[#This Row],[Num_Nights]],0)</f>
        <v>1140.8400000000001</v>
      </c>
      <c r="R1953" t="str" cm="1">
        <f t="array" ref="R1953">IFERROR(_xlfn.IFS(Table2[[#This Row],[booking_status]]="confirmed","Expected",Table2[[#This Row],[booking_status]]="checked-out","Actual"),"No Revenue")</f>
        <v>Expected</v>
      </c>
      <c r="S1953" s="4">
        <f>Table2[[#This Row],[Revenue_Amount]]/Table2[[#This Row],[Num_Nights]]</f>
        <v>126.76000000000002</v>
      </c>
    </row>
    <row r="1954" spans="1:19" hidden="1" x14ac:dyDescent="0.3">
      <c r="A1954">
        <v>1953</v>
      </c>
      <c r="B1954" t="s">
        <v>37</v>
      </c>
      <c r="C1954" s="9">
        <v>44949</v>
      </c>
      <c r="D1954" s="9">
        <v>44957</v>
      </c>
      <c r="E1954" s="10">
        <v>44885</v>
      </c>
      <c r="F1954" t="s">
        <v>27</v>
      </c>
      <c r="G1954">
        <v>209.36</v>
      </c>
      <c r="H1954">
        <v>3</v>
      </c>
      <c r="I1954">
        <v>0</v>
      </c>
      <c r="J1954" t="s">
        <v>35</v>
      </c>
      <c r="K1954" t="s">
        <v>29</v>
      </c>
      <c r="L1954" t="s">
        <v>60</v>
      </c>
      <c r="M1954" t="s">
        <v>22</v>
      </c>
      <c r="N1954" t="s">
        <v>41</v>
      </c>
      <c r="O1954">
        <f>Table2[[#This Row],[check_out_date]]-Table2[[#This Row],[check_in_date]]</f>
        <v>8</v>
      </c>
      <c r="P1954">
        <f>Table2[[#This Row],[num_adults]]+Table2[[#This Row],[num_children]]</f>
        <v>3</v>
      </c>
      <c r="Q1954" s="3">
        <f>IF(OR(Table2[[#This Row],[booking_status]]="confirmed",Table2[[#This Row],[booking_status]]="checked-out"),Table2[[#This Row],[room_rate_per_night]]*Table2[[#This Row],[Num_Nights]],0)</f>
        <v>0</v>
      </c>
      <c r="R1954" t="str" cm="1">
        <f t="array" ref="R1954">IFERROR(_xlfn.IFS(Table2[[#This Row],[booking_status]]="confirmed","Expected",Table2[[#This Row],[booking_status]]="checked-out","Actual"),"No Revenue")</f>
        <v>No Revenue</v>
      </c>
      <c r="S1954" s="4">
        <f>Table2[[#This Row],[Revenue_Amount]]/Table2[[#This Row],[Num_Nights]]</f>
        <v>0</v>
      </c>
    </row>
    <row r="1955" spans="1:19" x14ac:dyDescent="0.3">
      <c r="A1955">
        <v>1954</v>
      </c>
      <c r="B1955" t="s">
        <v>37</v>
      </c>
      <c r="C1955" s="9">
        <v>45234</v>
      </c>
      <c r="D1955" s="9">
        <v>45240</v>
      </c>
      <c r="E1955" s="10">
        <v>45191</v>
      </c>
      <c r="F1955" t="s">
        <v>49</v>
      </c>
      <c r="G1955">
        <v>74.569999999999993</v>
      </c>
      <c r="H1955">
        <v>3</v>
      </c>
      <c r="I1955">
        <v>0</v>
      </c>
      <c r="J1955" t="s">
        <v>28</v>
      </c>
      <c r="K1955" t="s">
        <v>29</v>
      </c>
      <c r="L1955" t="s">
        <v>70</v>
      </c>
      <c r="M1955" t="s">
        <v>22</v>
      </c>
      <c r="N1955" t="s">
        <v>41</v>
      </c>
      <c r="O1955">
        <f>Table2[[#This Row],[check_out_date]]-Table2[[#This Row],[check_in_date]]</f>
        <v>6</v>
      </c>
      <c r="P1955">
        <f>Table2[[#This Row],[num_adults]]+Table2[[#This Row],[num_children]]</f>
        <v>3</v>
      </c>
      <c r="Q1955" s="3">
        <f>IF(OR(Table2[[#This Row],[booking_status]]="confirmed",Table2[[#This Row],[booking_status]]="checked-out"),Table2[[#This Row],[room_rate_per_night]]*Table2[[#This Row],[Num_Nights]],0)</f>
        <v>0</v>
      </c>
      <c r="R1955" t="str" cm="1">
        <f t="array" ref="R1955">IFERROR(_xlfn.IFS(Table2[[#This Row],[booking_status]]="confirmed","Expected",Table2[[#This Row],[booking_status]]="checked-out","Actual"),"No Revenue")</f>
        <v>No Revenue</v>
      </c>
      <c r="S1955" s="4">
        <f>Table2[[#This Row],[Revenue_Amount]]/Table2[[#This Row],[Num_Nights]]</f>
        <v>0</v>
      </c>
    </row>
    <row r="1956" spans="1:19" x14ac:dyDescent="0.3">
      <c r="A1956">
        <v>1955</v>
      </c>
      <c r="B1956" t="s">
        <v>31</v>
      </c>
      <c r="C1956" s="9">
        <v>45275</v>
      </c>
      <c r="D1956" s="9">
        <v>45277</v>
      </c>
      <c r="E1956" s="10">
        <v>45258</v>
      </c>
      <c r="F1956" t="s">
        <v>54</v>
      </c>
      <c r="G1956">
        <v>238.87</v>
      </c>
      <c r="H1956">
        <v>1</v>
      </c>
      <c r="I1956">
        <v>2</v>
      </c>
      <c r="J1956" t="s">
        <v>94</v>
      </c>
      <c r="K1956" t="s">
        <v>66</v>
      </c>
      <c r="L1956" t="s">
        <v>70</v>
      </c>
      <c r="M1956" t="s">
        <v>36</v>
      </c>
      <c r="N1956" t="s">
        <v>41</v>
      </c>
      <c r="O1956">
        <f>Table2[[#This Row],[check_out_date]]-Table2[[#This Row],[check_in_date]]</f>
        <v>2</v>
      </c>
      <c r="P1956">
        <f>Table2[[#This Row],[num_adults]]+Table2[[#This Row],[num_children]]</f>
        <v>3</v>
      </c>
      <c r="Q1956" s="3">
        <f>IF(OR(Table2[[#This Row],[booking_status]]="confirmed",Table2[[#This Row],[booking_status]]="checked-out"),Table2[[#This Row],[room_rate_per_night]]*Table2[[#This Row],[Num_Nights]],0)</f>
        <v>0</v>
      </c>
      <c r="R1956" t="str" cm="1">
        <f t="array" ref="R1956">IFERROR(_xlfn.IFS(Table2[[#This Row],[booking_status]]="confirmed","Expected",Table2[[#This Row],[booking_status]]="checked-out","Actual"),"No Revenue")</f>
        <v>No Revenue</v>
      </c>
      <c r="S1956" s="4">
        <f>Table2[[#This Row],[Revenue_Amount]]/Table2[[#This Row],[Num_Nights]]</f>
        <v>0</v>
      </c>
    </row>
    <row r="1957" spans="1:19" x14ac:dyDescent="0.3">
      <c r="A1957">
        <v>1956</v>
      </c>
      <c r="B1957" t="s">
        <v>37</v>
      </c>
      <c r="C1957" s="9">
        <v>44971</v>
      </c>
      <c r="D1957" s="9">
        <v>44981</v>
      </c>
      <c r="E1957" s="10">
        <v>44937</v>
      </c>
      <c r="F1957" t="s">
        <v>27</v>
      </c>
      <c r="G1957">
        <v>167.79</v>
      </c>
      <c r="H1957">
        <v>2</v>
      </c>
      <c r="I1957">
        <v>0</v>
      </c>
      <c r="J1957" t="s">
        <v>28</v>
      </c>
      <c r="K1957" t="s">
        <v>44</v>
      </c>
      <c r="L1957" t="s">
        <v>21</v>
      </c>
      <c r="M1957" t="s">
        <v>36</v>
      </c>
      <c r="N1957" t="s">
        <v>41</v>
      </c>
      <c r="O1957">
        <f>Table2[[#This Row],[check_out_date]]-Table2[[#This Row],[check_in_date]]</f>
        <v>10</v>
      </c>
      <c r="P1957">
        <f>Table2[[#This Row],[num_adults]]+Table2[[#This Row],[num_children]]</f>
        <v>2</v>
      </c>
      <c r="Q1957" s="3">
        <f>IF(OR(Table2[[#This Row],[booking_status]]="confirmed",Table2[[#This Row],[booking_status]]="checked-out"),Table2[[#This Row],[room_rate_per_night]]*Table2[[#This Row],[Num_Nights]],0)</f>
        <v>1677.8999999999999</v>
      </c>
      <c r="R1957" t="str" cm="1">
        <f t="array" ref="R1957">IFERROR(_xlfn.IFS(Table2[[#This Row],[booking_status]]="confirmed","Expected",Table2[[#This Row],[booking_status]]="checked-out","Actual"),"No Revenue")</f>
        <v>Expected</v>
      </c>
      <c r="S1957" s="4">
        <f>Table2[[#This Row],[Revenue_Amount]]/Table2[[#This Row],[Num_Nights]]</f>
        <v>167.79</v>
      </c>
    </row>
    <row r="1958" spans="1:19" hidden="1" x14ac:dyDescent="0.3">
      <c r="A1958">
        <v>1957</v>
      </c>
      <c r="B1958" t="s">
        <v>37</v>
      </c>
      <c r="C1958" s="9">
        <v>45002</v>
      </c>
      <c r="D1958" s="9">
        <v>45005</v>
      </c>
      <c r="E1958" s="10">
        <v>44948</v>
      </c>
      <c r="F1958" t="s">
        <v>49</v>
      </c>
      <c r="G1958">
        <v>98.15</v>
      </c>
      <c r="H1958">
        <v>1</v>
      </c>
      <c r="I1958">
        <v>2</v>
      </c>
      <c r="J1958" t="s">
        <v>35</v>
      </c>
      <c r="K1958" t="s">
        <v>29</v>
      </c>
      <c r="L1958" t="s">
        <v>21</v>
      </c>
      <c r="M1958" t="s">
        <v>36</v>
      </c>
      <c r="N1958" t="s">
        <v>41</v>
      </c>
      <c r="O1958">
        <f>Table2[[#This Row],[check_out_date]]-Table2[[#This Row],[check_in_date]]</f>
        <v>3</v>
      </c>
      <c r="P1958">
        <f>Table2[[#This Row],[num_adults]]+Table2[[#This Row],[num_children]]</f>
        <v>3</v>
      </c>
      <c r="Q1958" s="3">
        <f>IF(OR(Table2[[#This Row],[booking_status]]="confirmed",Table2[[#This Row],[booking_status]]="checked-out"),Table2[[#This Row],[room_rate_per_night]]*Table2[[#This Row],[Num_Nights]],0)</f>
        <v>294.45000000000005</v>
      </c>
      <c r="R1958" t="str" cm="1">
        <f t="array" ref="R1958">IFERROR(_xlfn.IFS(Table2[[#This Row],[booking_status]]="confirmed","Expected",Table2[[#This Row],[booking_status]]="checked-out","Actual"),"No Revenue")</f>
        <v>Expected</v>
      </c>
      <c r="S1958" s="4">
        <f>Table2[[#This Row],[Revenue_Amount]]/Table2[[#This Row],[Num_Nights]]</f>
        <v>98.15000000000002</v>
      </c>
    </row>
    <row r="1959" spans="1:19" x14ac:dyDescent="0.3">
      <c r="A1959">
        <v>1958</v>
      </c>
      <c r="B1959" t="s">
        <v>14</v>
      </c>
      <c r="C1959" s="9">
        <v>45008</v>
      </c>
      <c r="D1959" s="9">
        <v>45010</v>
      </c>
      <c r="E1959" s="10">
        <v>44965</v>
      </c>
      <c r="F1959" t="s">
        <v>18</v>
      </c>
      <c r="G1959">
        <v>189.55</v>
      </c>
      <c r="H1959">
        <v>4</v>
      </c>
      <c r="I1959">
        <v>1</v>
      </c>
      <c r="J1959" t="s">
        <v>28</v>
      </c>
      <c r="K1959" t="s">
        <v>44</v>
      </c>
      <c r="L1959" t="s">
        <v>21</v>
      </c>
      <c r="M1959" t="s">
        <v>22</v>
      </c>
      <c r="N1959" t="s">
        <v>41</v>
      </c>
      <c r="O1959">
        <f>Table2[[#This Row],[check_out_date]]-Table2[[#This Row],[check_in_date]]</f>
        <v>2</v>
      </c>
      <c r="P1959">
        <f>Table2[[#This Row],[num_adults]]+Table2[[#This Row],[num_children]]</f>
        <v>5</v>
      </c>
      <c r="Q1959" s="3">
        <f>IF(OR(Table2[[#This Row],[booking_status]]="confirmed",Table2[[#This Row],[booking_status]]="checked-out"),Table2[[#This Row],[room_rate_per_night]]*Table2[[#This Row],[Num_Nights]],0)</f>
        <v>379.1</v>
      </c>
      <c r="R1959" t="str" cm="1">
        <f t="array" ref="R1959">IFERROR(_xlfn.IFS(Table2[[#This Row],[booking_status]]="confirmed","Expected",Table2[[#This Row],[booking_status]]="checked-out","Actual"),"No Revenue")</f>
        <v>Expected</v>
      </c>
      <c r="S1959" s="4">
        <f>Table2[[#This Row],[Revenue_Amount]]/Table2[[#This Row],[Num_Nights]]</f>
        <v>189.55</v>
      </c>
    </row>
    <row r="1960" spans="1:19" x14ac:dyDescent="0.3">
      <c r="A1960">
        <v>1959</v>
      </c>
      <c r="B1960" t="s">
        <v>37</v>
      </c>
      <c r="C1960" s="9">
        <v>45098</v>
      </c>
      <c r="D1960" s="9">
        <v>45103</v>
      </c>
      <c r="E1960" s="10">
        <v>45063</v>
      </c>
      <c r="F1960" t="s">
        <v>54</v>
      </c>
      <c r="G1960">
        <v>377.13</v>
      </c>
      <c r="H1960">
        <v>3</v>
      </c>
      <c r="I1960">
        <v>1</v>
      </c>
      <c r="J1960" t="s">
        <v>28</v>
      </c>
      <c r="K1960" t="s">
        <v>29</v>
      </c>
      <c r="L1960" t="s">
        <v>21</v>
      </c>
      <c r="M1960" t="s">
        <v>36</v>
      </c>
      <c r="N1960" t="s">
        <v>41</v>
      </c>
      <c r="O1960">
        <f>Table2[[#This Row],[check_out_date]]-Table2[[#This Row],[check_in_date]]</f>
        <v>5</v>
      </c>
      <c r="P1960">
        <f>Table2[[#This Row],[num_adults]]+Table2[[#This Row],[num_children]]</f>
        <v>4</v>
      </c>
      <c r="Q1960" s="3">
        <f>IF(OR(Table2[[#This Row],[booking_status]]="confirmed",Table2[[#This Row],[booking_status]]="checked-out"),Table2[[#This Row],[room_rate_per_night]]*Table2[[#This Row],[Num_Nights]],0)</f>
        <v>1885.65</v>
      </c>
      <c r="R1960" t="str" cm="1">
        <f t="array" ref="R1960">IFERROR(_xlfn.IFS(Table2[[#This Row],[booking_status]]="confirmed","Expected",Table2[[#This Row],[booking_status]]="checked-out","Actual"),"No Revenue")</f>
        <v>Expected</v>
      </c>
      <c r="S1960" s="4">
        <f>Table2[[#This Row],[Revenue_Amount]]/Table2[[#This Row],[Num_Nights]]</f>
        <v>377.13</v>
      </c>
    </row>
    <row r="1961" spans="1:19" x14ac:dyDescent="0.3">
      <c r="A1961">
        <v>1960</v>
      </c>
      <c r="B1961" t="s">
        <v>31</v>
      </c>
      <c r="C1961" s="9">
        <v>44940</v>
      </c>
      <c r="D1961" s="9">
        <v>44950</v>
      </c>
      <c r="E1961" s="10">
        <v>44910</v>
      </c>
      <c r="F1961" t="s">
        <v>49</v>
      </c>
      <c r="G1961">
        <v>69.98</v>
      </c>
      <c r="H1961">
        <v>4</v>
      </c>
      <c r="I1961">
        <v>0</v>
      </c>
      <c r="J1961" t="s">
        <v>28</v>
      </c>
      <c r="K1961" t="s">
        <v>29</v>
      </c>
      <c r="L1961" t="s">
        <v>21</v>
      </c>
      <c r="M1961" t="s">
        <v>36</v>
      </c>
      <c r="N1961" t="s">
        <v>45</v>
      </c>
      <c r="O1961">
        <f>Table2[[#This Row],[check_out_date]]-Table2[[#This Row],[check_in_date]]</f>
        <v>10</v>
      </c>
      <c r="P1961">
        <f>Table2[[#This Row],[num_adults]]+Table2[[#This Row],[num_children]]</f>
        <v>4</v>
      </c>
      <c r="Q1961" s="3">
        <f>IF(OR(Table2[[#This Row],[booking_status]]="confirmed",Table2[[#This Row],[booking_status]]="checked-out"),Table2[[#This Row],[room_rate_per_night]]*Table2[[#This Row],[Num_Nights]],0)</f>
        <v>699.80000000000007</v>
      </c>
      <c r="R1961" t="str" cm="1">
        <f t="array" ref="R1961">IFERROR(_xlfn.IFS(Table2[[#This Row],[booking_status]]="confirmed","Expected",Table2[[#This Row],[booking_status]]="checked-out","Actual"),"No Revenue")</f>
        <v>Expected</v>
      </c>
      <c r="S1961" s="4">
        <f>Table2[[#This Row],[Revenue_Amount]]/Table2[[#This Row],[Num_Nights]]</f>
        <v>69.98</v>
      </c>
    </row>
    <row r="1962" spans="1:19" x14ac:dyDescent="0.3">
      <c r="A1962">
        <v>1961</v>
      </c>
      <c r="B1962" t="s">
        <v>50</v>
      </c>
      <c r="C1962" s="9">
        <v>45157</v>
      </c>
      <c r="D1962" s="9">
        <v>45160</v>
      </c>
      <c r="E1962" s="10">
        <v>45137</v>
      </c>
      <c r="F1962" t="s">
        <v>27</v>
      </c>
      <c r="G1962">
        <v>143.49</v>
      </c>
      <c r="H1962">
        <v>2</v>
      </c>
      <c r="I1962">
        <v>1</v>
      </c>
      <c r="J1962" t="s">
        <v>19</v>
      </c>
      <c r="K1962" t="s">
        <v>29</v>
      </c>
      <c r="L1962" t="s">
        <v>56</v>
      </c>
      <c r="M1962" t="s">
        <v>36</v>
      </c>
      <c r="N1962" t="s">
        <v>41</v>
      </c>
      <c r="O1962">
        <f>Table2[[#This Row],[check_out_date]]-Table2[[#This Row],[check_in_date]]</f>
        <v>3</v>
      </c>
      <c r="P1962">
        <f>Table2[[#This Row],[num_adults]]+Table2[[#This Row],[num_children]]</f>
        <v>3</v>
      </c>
      <c r="Q1962" s="3">
        <f>IF(OR(Table2[[#This Row],[booking_status]]="confirmed",Table2[[#This Row],[booking_status]]="checked-out"),Table2[[#This Row],[room_rate_per_night]]*Table2[[#This Row],[Num_Nights]],0)</f>
        <v>430.47</v>
      </c>
      <c r="R1962" t="str" cm="1">
        <f t="array" ref="R1962">IFERROR(_xlfn.IFS(Table2[[#This Row],[booking_status]]="confirmed","Expected",Table2[[#This Row],[booking_status]]="checked-out","Actual"),"No Revenue")</f>
        <v>Actual</v>
      </c>
      <c r="S1962" s="4">
        <f>Table2[[#This Row],[Revenue_Amount]]/Table2[[#This Row],[Num_Nights]]</f>
        <v>143.49</v>
      </c>
    </row>
    <row r="1963" spans="1:19" hidden="1" x14ac:dyDescent="0.3">
      <c r="A1963">
        <v>1962</v>
      </c>
      <c r="B1963" t="s">
        <v>50</v>
      </c>
      <c r="C1963" s="9">
        <v>45054</v>
      </c>
      <c r="D1963" s="9">
        <v>45065</v>
      </c>
      <c r="E1963" s="10">
        <v>45035</v>
      </c>
      <c r="F1963" t="s">
        <v>18</v>
      </c>
      <c r="G1963">
        <v>307.94</v>
      </c>
      <c r="H1963">
        <v>1</v>
      </c>
      <c r="I1963">
        <v>0</v>
      </c>
      <c r="J1963" t="s">
        <v>35</v>
      </c>
      <c r="K1963" t="s">
        <v>99</v>
      </c>
      <c r="L1963" t="s">
        <v>21</v>
      </c>
      <c r="M1963" t="s">
        <v>22</v>
      </c>
      <c r="N1963" t="s">
        <v>41</v>
      </c>
      <c r="O1963">
        <f>Table2[[#This Row],[check_out_date]]-Table2[[#This Row],[check_in_date]]</f>
        <v>11</v>
      </c>
      <c r="P1963">
        <f>Table2[[#This Row],[num_adults]]+Table2[[#This Row],[num_children]]</f>
        <v>1</v>
      </c>
      <c r="Q1963" s="3">
        <f>IF(OR(Table2[[#This Row],[booking_status]]="confirmed",Table2[[#This Row],[booking_status]]="checked-out"),Table2[[#This Row],[room_rate_per_night]]*Table2[[#This Row],[Num_Nights]],0)</f>
        <v>3387.34</v>
      </c>
      <c r="R1963" t="str" cm="1">
        <f t="array" ref="R1963">IFERROR(_xlfn.IFS(Table2[[#This Row],[booking_status]]="confirmed","Expected",Table2[[#This Row],[booking_status]]="checked-out","Actual"),"No Revenue")</f>
        <v>Expected</v>
      </c>
      <c r="S1963" s="4">
        <f>Table2[[#This Row],[Revenue_Amount]]/Table2[[#This Row],[Num_Nights]]</f>
        <v>307.94</v>
      </c>
    </row>
    <row r="1964" spans="1:19" hidden="1" x14ac:dyDescent="0.3">
      <c r="A1964">
        <v>1963</v>
      </c>
      <c r="B1964" t="s">
        <v>31</v>
      </c>
      <c r="C1964" s="9">
        <v>45223</v>
      </c>
      <c r="D1964" s="9">
        <v>45230</v>
      </c>
      <c r="E1964" s="10">
        <v>45169</v>
      </c>
      <c r="F1964" t="s">
        <v>54</v>
      </c>
      <c r="G1964">
        <v>428.61</v>
      </c>
      <c r="H1964">
        <v>3</v>
      </c>
      <c r="I1964">
        <v>0</v>
      </c>
      <c r="J1964" t="s">
        <v>35</v>
      </c>
      <c r="K1964" t="s">
        <v>20</v>
      </c>
      <c r="L1964" t="s">
        <v>56</v>
      </c>
      <c r="M1964" t="s">
        <v>36</v>
      </c>
      <c r="N1964" t="s">
        <v>41</v>
      </c>
      <c r="O1964">
        <f>Table2[[#This Row],[check_out_date]]-Table2[[#This Row],[check_in_date]]</f>
        <v>7</v>
      </c>
      <c r="P1964">
        <f>Table2[[#This Row],[num_adults]]+Table2[[#This Row],[num_children]]</f>
        <v>3</v>
      </c>
      <c r="Q1964" s="3">
        <f>IF(OR(Table2[[#This Row],[booking_status]]="confirmed",Table2[[#This Row],[booking_status]]="checked-out"),Table2[[#This Row],[room_rate_per_night]]*Table2[[#This Row],[Num_Nights]],0)</f>
        <v>3000.27</v>
      </c>
      <c r="R1964" t="str" cm="1">
        <f t="array" ref="R1964">IFERROR(_xlfn.IFS(Table2[[#This Row],[booking_status]]="confirmed","Expected",Table2[[#This Row],[booking_status]]="checked-out","Actual"),"No Revenue")</f>
        <v>Actual</v>
      </c>
      <c r="S1964" s="4">
        <f>Table2[[#This Row],[Revenue_Amount]]/Table2[[#This Row],[Num_Nights]]</f>
        <v>428.61</v>
      </c>
    </row>
    <row r="1965" spans="1:19" x14ac:dyDescent="0.3">
      <c r="A1965">
        <v>1964</v>
      </c>
      <c r="B1965" t="s">
        <v>50</v>
      </c>
      <c r="C1965" s="9">
        <v>45109</v>
      </c>
      <c r="D1965" s="9">
        <v>45116</v>
      </c>
      <c r="E1965" s="10">
        <v>45074</v>
      </c>
      <c r="F1965" t="s">
        <v>18</v>
      </c>
      <c r="G1965">
        <v>231.71</v>
      </c>
      <c r="H1965">
        <v>1</v>
      </c>
      <c r="I1965">
        <v>0</v>
      </c>
      <c r="J1965" t="s">
        <v>28</v>
      </c>
      <c r="K1965" t="s">
        <v>20</v>
      </c>
      <c r="L1965" t="s">
        <v>56</v>
      </c>
      <c r="M1965" t="s">
        <v>36</v>
      </c>
      <c r="N1965" t="s">
        <v>41</v>
      </c>
      <c r="O1965">
        <f>Table2[[#This Row],[check_out_date]]-Table2[[#This Row],[check_in_date]]</f>
        <v>7</v>
      </c>
      <c r="P1965">
        <f>Table2[[#This Row],[num_adults]]+Table2[[#This Row],[num_children]]</f>
        <v>1</v>
      </c>
      <c r="Q1965" s="3">
        <f>IF(OR(Table2[[#This Row],[booking_status]]="confirmed",Table2[[#This Row],[booking_status]]="checked-out"),Table2[[#This Row],[room_rate_per_night]]*Table2[[#This Row],[Num_Nights]],0)</f>
        <v>1621.97</v>
      </c>
      <c r="R1965" t="str" cm="1">
        <f t="array" ref="R1965">IFERROR(_xlfn.IFS(Table2[[#This Row],[booking_status]]="confirmed","Expected",Table2[[#This Row],[booking_status]]="checked-out","Actual"),"No Revenue")</f>
        <v>Actual</v>
      </c>
      <c r="S1965" s="4">
        <f>Table2[[#This Row],[Revenue_Amount]]/Table2[[#This Row],[Num_Nights]]</f>
        <v>231.71</v>
      </c>
    </row>
    <row r="1966" spans="1:19" hidden="1" x14ac:dyDescent="0.3">
      <c r="A1966">
        <v>1965</v>
      </c>
      <c r="B1966" t="s">
        <v>31</v>
      </c>
      <c r="C1966" s="9">
        <v>44946</v>
      </c>
      <c r="D1966" s="9">
        <v>44952</v>
      </c>
      <c r="E1966" s="10">
        <v>44896</v>
      </c>
      <c r="F1966" t="s">
        <v>18</v>
      </c>
      <c r="G1966">
        <v>219.02</v>
      </c>
      <c r="H1966">
        <v>1</v>
      </c>
      <c r="I1966">
        <v>0</v>
      </c>
      <c r="J1966" t="s">
        <v>35</v>
      </c>
      <c r="K1966" t="s">
        <v>20</v>
      </c>
      <c r="L1966" t="s">
        <v>21</v>
      </c>
      <c r="M1966" t="s">
        <v>36</v>
      </c>
      <c r="N1966" t="s">
        <v>30</v>
      </c>
      <c r="O1966">
        <f>Table2[[#This Row],[check_out_date]]-Table2[[#This Row],[check_in_date]]</f>
        <v>6</v>
      </c>
      <c r="P1966">
        <f>Table2[[#This Row],[num_adults]]+Table2[[#This Row],[num_children]]</f>
        <v>1</v>
      </c>
      <c r="Q1966" s="3">
        <f>IF(OR(Table2[[#This Row],[booking_status]]="confirmed",Table2[[#This Row],[booking_status]]="checked-out"),Table2[[#This Row],[room_rate_per_night]]*Table2[[#This Row],[Num_Nights]],0)</f>
        <v>1314.1200000000001</v>
      </c>
      <c r="R1966" t="str" cm="1">
        <f t="array" ref="R1966">IFERROR(_xlfn.IFS(Table2[[#This Row],[booking_status]]="confirmed","Expected",Table2[[#This Row],[booking_status]]="checked-out","Actual"),"No Revenue")</f>
        <v>Expected</v>
      </c>
      <c r="S1966" s="4">
        <f>Table2[[#This Row],[Revenue_Amount]]/Table2[[#This Row],[Num_Nights]]</f>
        <v>219.02</v>
      </c>
    </row>
    <row r="1967" spans="1:19" x14ac:dyDescent="0.3">
      <c r="A1967">
        <v>1966</v>
      </c>
      <c r="B1967" t="s">
        <v>31</v>
      </c>
      <c r="C1967" s="9">
        <v>45087</v>
      </c>
      <c r="D1967" s="9">
        <v>45091</v>
      </c>
      <c r="E1967" s="10">
        <v>45027</v>
      </c>
      <c r="F1967" t="s">
        <v>27</v>
      </c>
      <c r="G1967">
        <v>127.37</v>
      </c>
      <c r="H1967">
        <v>2</v>
      </c>
      <c r="I1967">
        <v>1</v>
      </c>
      <c r="J1967" t="s">
        <v>28</v>
      </c>
      <c r="K1967" t="s">
        <v>29</v>
      </c>
      <c r="L1967" t="s">
        <v>60</v>
      </c>
      <c r="M1967" t="s">
        <v>22</v>
      </c>
      <c r="N1967" t="s">
        <v>41</v>
      </c>
      <c r="O1967">
        <f>Table2[[#This Row],[check_out_date]]-Table2[[#This Row],[check_in_date]]</f>
        <v>4</v>
      </c>
      <c r="P1967">
        <f>Table2[[#This Row],[num_adults]]+Table2[[#This Row],[num_children]]</f>
        <v>3</v>
      </c>
      <c r="Q1967" s="3">
        <f>IF(OR(Table2[[#This Row],[booking_status]]="confirmed",Table2[[#This Row],[booking_status]]="checked-out"),Table2[[#This Row],[room_rate_per_night]]*Table2[[#This Row],[Num_Nights]],0)</f>
        <v>0</v>
      </c>
      <c r="R1967" t="str" cm="1">
        <f t="array" ref="R1967">IFERROR(_xlfn.IFS(Table2[[#This Row],[booking_status]]="confirmed","Expected",Table2[[#This Row],[booking_status]]="checked-out","Actual"),"No Revenue")</f>
        <v>No Revenue</v>
      </c>
      <c r="S1967" s="4">
        <f>Table2[[#This Row],[Revenue_Amount]]/Table2[[#This Row],[Num_Nights]]</f>
        <v>0</v>
      </c>
    </row>
    <row r="1968" spans="1:19" x14ac:dyDescent="0.3">
      <c r="A1968">
        <v>1967</v>
      </c>
      <c r="B1968" t="s">
        <v>37</v>
      </c>
      <c r="C1968" s="9">
        <v>45038</v>
      </c>
      <c r="D1968" s="9">
        <v>45041</v>
      </c>
      <c r="E1968" s="10">
        <v>45034</v>
      </c>
      <c r="F1968" t="s">
        <v>27</v>
      </c>
      <c r="G1968">
        <v>141.68</v>
      </c>
      <c r="H1968">
        <v>2</v>
      </c>
      <c r="I1968">
        <v>0</v>
      </c>
      <c r="J1968" t="s">
        <v>28</v>
      </c>
      <c r="K1968" t="s">
        <v>29</v>
      </c>
      <c r="L1968" t="s">
        <v>21</v>
      </c>
      <c r="M1968" t="s">
        <v>36</v>
      </c>
      <c r="N1968" t="s">
        <v>23</v>
      </c>
      <c r="O1968">
        <f>Table2[[#This Row],[check_out_date]]-Table2[[#This Row],[check_in_date]]</f>
        <v>3</v>
      </c>
      <c r="P1968">
        <f>Table2[[#This Row],[num_adults]]+Table2[[#This Row],[num_children]]</f>
        <v>2</v>
      </c>
      <c r="Q1968" s="3">
        <f>IF(OR(Table2[[#This Row],[booking_status]]="confirmed",Table2[[#This Row],[booking_status]]="checked-out"),Table2[[#This Row],[room_rate_per_night]]*Table2[[#This Row],[Num_Nights]],0)</f>
        <v>425.04</v>
      </c>
      <c r="R1968" t="str" cm="1">
        <f t="array" ref="R1968">IFERROR(_xlfn.IFS(Table2[[#This Row],[booking_status]]="confirmed","Expected",Table2[[#This Row],[booking_status]]="checked-out","Actual"),"No Revenue")</f>
        <v>Expected</v>
      </c>
      <c r="S1968" s="4">
        <f>Table2[[#This Row],[Revenue_Amount]]/Table2[[#This Row],[Num_Nights]]</f>
        <v>141.68</v>
      </c>
    </row>
    <row r="1969" spans="1:19" x14ac:dyDescent="0.3">
      <c r="A1969">
        <v>1968</v>
      </c>
      <c r="B1969" t="s">
        <v>50</v>
      </c>
      <c r="C1969" s="9">
        <v>45175</v>
      </c>
      <c r="D1969" s="9">
        <v>45186</v>
      </c>
      <c r="E1969" s="10">
        <v>45109</v>
      </c>
      <c r="F1969" t="s">
        <v>49</v>
      </c>
      <c r="G1969">
        <v>125.27</v>
      </c>
      <c r="H1969">
        <v>4</v>
      </c>
      <c r="I1969">
        <v>1</v>
      </c>
      <c r="J1969" t="s">
        <v>19</v>
      </c>
      <c r="K1969" t="s">
        <v>44</v>
      </c>
      <c r="L1969" t="s">
        <v>56</v>
      </c>
      <c r="M1969" t="s">
        <v>36</v>
      </c>
      <c r="N1969" t="s">
        <v>41</v>
      </c>
      <c r="O1969">
        <f>Table2[[#This Row],[check_out_date]]-Table2[[#This Row],[check_in_date]]</f>
        <v>11</v>
      </c>
      <c r="P1969">
        <f>Table2[[#This Row],[num_adults]]+Table2[[#This Row],[num_children]]</f>
        <v>5</v>
      </c>
      <c r="Q1969" s="3">
        <f>IF(OR(Table2[[#This Row],[booking_status]]="confirmed",Table2[[#This Row],[booking_status]]="checked-out"),Table2[[#This Row],[room_rate_per_night]]*Table2[[#This Row],[Num_Nights]],0)</f>
        <v>1377.97</v>
      </c>
      <c r="R1969" t="str" cm="1">
        <f t="array" ref="R1969">IFERROR(_xlfn.IFS(Table2[[#This Row],[booking_status]]="confirmed","Expected",Table2[[#This Row],[booking_status]]="checked-out","Actual"),"No Revenue")</f>
        <v>Actual</v>
      </c>
      <c r="S1969" s="4">
        <f>Table2[[#This Row],[Revenue_Amount]]/Table2[[#This Row],[Num_Nights]]</f>
        <v>125.27</v>
      </c>
    </row>
    <row r="1970" spans="1:19" x14ac:dyDescent="0.3">
      <c r="A1970">
        <v>1969</v>
      </c>
      <c r="B1970" t="s">
        <v>14</v>
      </c>
      <c r="C1970" s="9">
        <v>45097</v>
      </c>
      <c r="D1970" s="9">
        <v>45099</v>
      </c>
      <c r="E1970" s="10">
        <v>45075</v>
      </c>
      <c r="F1970" t="s">
        <v>27</v>
      </c>
      <c r="G1970">
        <v>180.38</v>
      </c>
      <c r="H1970">
        <v>2</v>
      </c>
      <c r="I1970">
        <v>0</v>
      </c>
      <c r="J1970" t="s">
        <v>19</v>
      </c>
      <c r="K1970" t="s">
        <v>44</v>
      </c>
      <c r="L1970" t="s">
        <v>21</v>
      </c>
      <c r="M1970" t="s">
        <v>36</v>
      </c>
      <c r="N1970" t="s">
        <v>45</v>
      </c>
      <c r="O1970">
        <f>Table2[[#This Row],[check_out_date]]-Table2[[#This Row],[check_in_date]]</f>
        <v>2</v>
      </c>
      <c r="P1970">
        <f>Table2[[#This Row],[num_adults]]+Table2[[#This Row],[num_children]]</f>
        <v>2</v>
      </c>
      <c r="Q1970" s="3">
        <f>IF(OR(Table2[[#This Row],[booking_status]]="confirmed",Table2[[#This Row],[booking_status]]="checked-out"),Table2[[#This Row],[room_rate_per_night]]*Table2[[#This Row],[Num_Nights]],0)</f>
        <v>360.76</v>
      </c>
      <c r="R1970" t="str" cm="1">
        <f t="array" ref="R1970">IFERROR(_xlfn.IFS(Table2[[#This Row],[booking_status]]="confirmed","Expected",Table2[[#This Row],[booking_status]]="checked-out","Actual"),"No Revenue")</f>
        <v>Expected</v>
      </c>
      <c r="S1970" s="4">
        <f>Table2[[#This Row],[Revenue_Amount]]/Table2[[#This Row],[Num_Nights]]</f>
        <v>180.38</v>
      </c>
    </row>
    <row r="1971" spans="1:19" x14ac:dyDescent="0.3">
      <c r="A1971">
        <v>1970</v>
      </c>
      <c r="B1971" t="s">
        <v>50</v>
      </c>
      <c r="C1971" s="9">
        <v>45099</v>
      </c>
      <c r="D1971" s="9">
        <v>45101</v>
      </c>
      <c r="E1971" s="10">
        <v>45049</v>
      </c>
      <c r="F1971" t="s">
        <v>18</v>
      </c>
      <c r="G1971">
        <v>362.03</v>
      </c>
      <c r="H1971">
        <v>1</v>
      </c>
      <c r="I1971">
        <v>0</v>
      </c>
      <c r="J1971" t="s">
        <v>19</v>
      </c>
      <c r="K1971" t="s">
        <v>99</v>
      </c>
      <c r="L1971" t="s">
        <v>60</v>
      </c>
      <c r="M1971" t="s">
        <v>22</v>
      </c>
      <c r="N1971" t="s">
        <v>41</v>
      </c>
      <c r="O1971">
        <f>Table2[[#This Row],[check_out_date]]-Table2[[#This Row],[check_in_date]]</f>
        <v>2</v>
      </c>
      <c r="P1971">
        <f>Table2[[#This Row],[num_adults]]+Table2[[#This Row],[num_children]]</f>
        <v>1</v>
      </c>
      <c r="Q1971" s="3">
        <f>IF(OR(Table2[[#This Row],[booking_status]]="confirmed",Table2[[#This Row],[booking_status]]="checked-out"),Table2[[#This Row],[room_rate_per_night]]*Table2[[#This Row],[Num_Nights]],0)</f>
        <v>0</v>
      </c>
      <c r="R1971" t="str" cm="1">
        <f t="array" ref="R1971">IFERROR(_xlfn.IFS(Table2[[#This Row],[booking_status]]="confirmed","Expected",Table2[[#This Row],[booking_status]]="checked-out","Actual"),"No Revenue")</f>
        <v>No Revenue</v>
      </c>
      <c r="S1971" s="4">
        <f>Table2[[#This Row],[Revenue_Amount]]/Table2[[#This Row],[Num_Nights]]</f>
        <v>0</v>
      </c>
    </row>
    <row r="1972" spans="1:19" x14ac:dyDescent="0.3">
      <c r="A1972">
        <v>1971</v>
      </c>
      <c r="B1972" t="s">
        <v>14</v>
      </c>
      <c r="C1972" s="9">
        <v>45290</v>
      </c>
      <c r="D1972" s="9">
        <v>45293</v>
      </c>
      <c r="E1972" s="10">
        <v>45278</v>
      </c>
      <c r="F1972" t="s">
        <v>49</v>
      </c>
      <c r="G1972">
        <v>125.91</v>
      </c>
      <c r="H1972">
        <v>1</v>
      </c>
      <c r="I1972">
        <v>1</v>
      </c>
      <c r="J1972" t="s">
        <v>28</v>
      </c>
      <c r="K1972" t="s">
        <v>44</v>
      </c>
      <c r="L1972" t="s">
        <v>56</v>
      </c>
      <c r="M1972" t="s">
        <v>36</v>
      </c>
      <c r="N1972" t="s">
        <v>41</v>
      </c>
      <c r="O1972">
        <f>Table2[[#This Row],[check_out_date]]-Table2[[#This Row],[check_in_date]]</f>
        <v>3</v>
      </c>
      <c r="P1972">
        <f>Table2[[#This Row],[num_adults]]+Table2[[#This Row],[num_children]]</f>
        <v>2</v>
      </c>
      <c r="Q1972" s="3">
        <f>IF(OR(Table2[[#This Row],[booking_status]]="confirmed",Table2[[#This Row],[booking_status]]="checked-out"),Table2[[#This Row],[room_rate_per_night]]*Table2[[#This Row],[Num_Nights]],0)</f>
        <v>377.73</v>
      </c>
      <c r="R1972" t="str" cm="1">
        <f t="array" ref="R1972">IFERROR(_xlfn.IFS(Table2[[#This Row],[booking_status]]="confirmed","Expected",Table2[[#This Row],[booking_status]]="checked-out","Actual"),"No Revenue")</f>
        <v>Actual</v>
      </c>
      <c r="S1972" s="4">
        <f>Table2[[#This Row],[Revenue_Amount]]/Table2[[#This Row],[Num_Nights]]</f>
        <v>125.91000000000001</v>
      </c>
    </row>
    <row r="1973" spans="1:19" x14ac:dyDescent="0.3">
      <c r="A1973">
        <v>1972</v>
      </c>
      <c r="B1973" t="s">
        <v>50</v>
      </c>
      <c r="C1973" s="9">
        <v>45226</v>
      </c>
      <c r="D1973" s="9">
        <v>45227</v>
      </c>
      <c r="E1973" s="10">
        <v>45182</v>
      </c>
      <c r="F1973" t="s">
        <v>27</v>
      </c>
      <c r="G1973">
        <v>243.99</v>
      </c>
      <c r="H1973">
        <v>2</v>
      </c>
      <c r="I1973">
        <v>1</v>
      </c>
      <c r="J1973" t="s">
        <v>28</v>
      </c>
      <c r="K1973" t="s">
        <v>44</v>
      </c>
      <c r="L1973" t="s">
        <v>21</v>
      </c>
      <c r="M1973" t="s">
        <v>22</v>
      </c>
      <c r="N1973" t="s">
        <v>41</v>
      </c>
      <c r="O1973">
        <f>Table2[[#This Row],[check_out_date]]-Table2[[#This Row],[check_in_date]]</f>
        <v>1</v>
      </c>
      <c r="P1973">
        <f>Table2[[#This Row],[num_adults]]+Table2[[#This Row],[num_children]]</f>
        <v>3</v>
      </c>
      <c r="Q1973" s="3">
        <f>IF(OR(Table2[[#This Row],[booking_status]]="confirmed",Table2[[#This Row],[booking_status]]="checked-out"),Table2[[#This Row],[room_rate_per_night]]*Table2[[#This Row],[Num_Nights]],0)</f>
        <v>243.99</v>
      </c>
      <c r="R1973" t="str" cm="1">
        <f t="array" ref="R1973">IFERROR(_xlfn.IFS(Table2[[#This Row],[booking_status]]="confirmed","Expected",Table2[[#This Row],[booking_status]]="checked-out","Actual"),"No Revenue")</f>
        <v>Expected</v>
      </c>
      <c r="S1973" s="4">
        <f>Table2[[#This Row],[Revenue_Amount]]/Table2[[#This Row],[Num_Nights]]</f>
        <v>243.99</v>
      </c>
    </row>
    <row r="1974" spans="1:19" x14ac:dyDescent="0.3">
      <c r="A1974">
        <v>1973</v>
      </c>
      <c r="B1974" t="s">
        <v>31</v>
      </c>
      <c r="C1974" s="9">
        <v>45120</v>
      </c>
      <c r="D1974" s="9">
        <v>45122</v>
      </c>
      <c r="E1974" s="10">
        <v>45100</v>
      </c>
      <c r="F1974" t="s">
        <v>49</v>
      </c>
      <c r="G1974">
        <v>85.87</v>
      </c>
      <c r="H1974">
        <v>1</v>
      </c>
      <c r="I1974">
        <v>1</v>
      </c>
      <c r="J1974" t="s">
        <v>28</v>
      </c>
      <c r="K1974" t="s">
        <v>29</v>
      </c>
      <c r="L1974" t="s">
        <v>56</v>
      </c>
      <c r="M1974" t="s">
        <v>36</v>
      </c>
      <c r="N1974" t="s">
        <v>41</v>
      </c>
      <c r="O1974">
        <f>Table2[[#This Row],[check_out_date]]-Table2[[#This Row],[check_in_date]]</f>
        <v>2</v>
      </c>
      <c r="P1974">
        <f>Table2[[#This Row],[num_adults]]+Table2[[#This Row],[num_children]]</f>
        <v>2</v>
      </c>
      <c r="Q1974" s="3">
        <f>IF(OR(Table2[[#This Row],[booking_status]]="confirmed",Table2[[#This Row],[booking_status]]="checked-out"),Table2[[#This Row],[room_rate_per_night]]*Table2[[#This Row],[Num_Nights]],0)</f>
        <v>171.74</v>
      </c>
      <c r="R1974" t="str" cm="1">
        <f t="array" ref="R1974">IFERROR(_xlfn.IFS(Table2[[#This Row],[booking_status]]="confirmed","Expected",Table2[[#This Row],[booking_status]]="checked-out","Actual"),"No Revenue")</f>
        <v>Actual</v>
      </c>
      <c r="S1974" s="4">
        <f>Table2[[#This Row],[Revenue_Amount]]/Table2[[#This Row],[Num_Nights]]</f>
        <v>85.87</v>
      </c>
    </row>
    <row r="1975" spans="1:19" hidden="1" x14ac:dyDescent="0.3">
      <c r="A1975">
        <v>1974</v>
      </c>
      <c r="B1975" t="s">
        <v>31</v>
      </c>
      <c r="C1975" s="9">
        <v>45241</v>
      </c>
      <c r="D1975" s="9">
        <v>45246</v>
      </c>
      <c r="E1975" s="10">
        <v>45223</v>
      </c>
      <c r="F1975" t="s">
        <v>49</v>
      </c>
      <c r="G1975">
        <v>61.34</v>
      </c>
      <c r="H1975">
        <v>2</v>
      </c>
      <c r="I1975">
        <v>1</v>
      </c>
      <c r="J1975" t="s">
        <v>35</v>
      </c>
      <c r="K1975" t="s">
        <v>20</v>
      </c>
      <c r="L1975" t="s">
        <v>21</v>
      </c>
      <c r="M1975" t="s">
        <v>36</v>
      </c>
      <c r="N1975" t="s">
        <v>30</v>
      </c>
      <c r="O1975">
        <f>Table2[[#This Row],[check_out_date]]-Table2[[#This Row],[check_in_date]]</f>
        <v>5</v>
      </c>
      <c r="P1975">
        <f>Table2[[#This Row],[num_adults]]+Table2[[#This Row],[num_children]]</f>
        <v>3</v>
      </c>
      <c r="Q1975" s="3">
        <f>IF(OR(Table2[[#This Row],[booking_status]]="confirmed",Table2[[#This Row],[booking_status]]="checked-out"),Table2[[#This Row],[room_rate_per_night]]*Table2[[#This Row],[Num_Nights]],0)</f>
        <v>306.70000000000005</v>
      </c>
      <c r="R1975" t="str" cm="1">
        <f t="array" ref="R1975">IFERROR(_xlfn.IFS(Table2[[#This Row],[booking_status]]="confirmed","Expected",Table2[[#This Row],[booking_status]]="checked-out","Actual"),"No Revenue")</f>
        <v>Expected</v>
      </c>
      <c r="S1975" s="4">
        <f>Table2[[#This Row],[Revenue_Amount]]/Table2[[#This Row],[Num_Nights]]</f>
        <v>61.340000000000011</v>
      </c>
    </row>
    <row r="1976" spans="1:19" hidden="1" x14ac:dyDescent="0.3">
      <c r="A1976">
        <v>1975</v>
      </c>
      <c r="B1976" t="s">
        <v>50</v>
      </c>
      <c r="C1976" s="9">
        <v>45277</v>
      </c>
      <c r="D1976" s="9">
        <v>45281</v>
      </c>
      <c r="E1976" s="10">
        <v>45225</v>
      </c>
      <c r="F1976" t="s">
        <v>27</v>
      </c>
      <c r="G1976">
        <v>246.22</v>
      </c>
      <c r="H1976">
        <v>4</v>
      </c>
      <c r="I1976">
        <v>0</v>
      </c>
      <c r="J1976" t="s">
        <v>35</v>
      </c>
      <c r="K1976" t="s">
        <v>29</v>
      </c>
      <c r="L1976" t="s">
        <v>60</v>
      </c>
      <c r="M1976" t="s">
        <v>36</v>
      </c>
      <c r="N1976" t="s">
        <v>41</v>
      </c>
      <c r="O1976">
        <f>Table2[[#This Row],[check_out_date]]-Table2[[#This Row],[check_in_date]]</f>
        <v>4</v>
      </c>
      <c r="P1976">
        <f>Table2[[#This Row],[num_adults]]+Table2[[#This Row],[num_children]]</f>
        <v>4</v>
      </c>
      <c r="Q1976" s="3">
        <f>IF(OR(Table2[[#This Row],[booking_status]]="confirmed",Table2[[#This Row],[booking_status]]="checked-out"),Table2[[#This Row],[room_rate_per_night]]*Table2[[#This Row],[Num_Nights]],0)</f>
        <v>0</v>
      </c>
      <c r="R1976" t="str" cm="1">
        <f t="array" ref="R1976">IFERROR(_xlfn.IFS(Table2[[#This Row],[booking_status]]="confirmed","Expected",Table2[[#This Row],[booking_status]]="checked-out","Actual"),"No Revenue")</f>
        <v>No Revenue</v>
      </c>
      <c r="S1976" s="4">
        <f>Table2[[#This Row],[Revenue_Amount]]/Table2[[#This Row],[Num_Nights]]</f>
        <v>0</v>
      </c>
    </row>
    <row r="1977" spans="1:19" x14ac:dyDescent="0.3">
      <c r="A1977">
        <v>1976</v>
      </c>
      <c r="B1977" t="s">
        <v>14</v>
      </c>
      <c r="C1977" s="9">
        <v>45138</v>
      </c>
      <c r="D1977" s="9">
        <v>45142</v>
      </c>
      <c r="E1977" s="10">
        <v>45112</v>
      </c>
      <c r="F1977" t="s">
        <v>49</v>
      </c>
      <c r="G1977">
        <v>110.55</v>
      </c>
      <c r="H1977">
        <v>4</v>
      </c>
      <c r="I1977">
        <v>0</v>
      </c>
      <c r="J1977" t="s">
        <v>28</v>
      </c>
      <c r="K1977" t="s">
        <v>20</v>
      </c>
      <c r="L1977" t="s">
        <v>56</v>
      </c>
      <c r="M1977" t="s">
        <v>22</v>
      </c>
      <c r="N1977" t="s">
        <v>95</v>
      </c>
      <c r="O1977">
        <f>Table2[[#This Row],[check_out_date]]-Table2[[#This Row],[check_in_date]]</f>
        <v>4</v>
      </c>
      <c r="P1977">
        <f>Table2[[#This Row],[num_adults]]+Table2[[#This Row],[num_children]]</f>
        <v>4</v>
      </c>
      <c r="Q1977" s="3">
        <f>IF(OR(Table2[[#This Row],[booking_status]]="confirmed",Table2[[#This Row],[booking_status]]="checked-out"),Table2[[#This Row],[room_rate_per_night]]*Table2[[#This Row],[Num_Nights]],0)</f>
        <v>442.2</v>
      </c>
      <c r="R1977" t="str" cm="1">
        <f t="array" ref="R1977">IFERROR(_xlfn.IFS(Table2[[#This Row],[booking_status]]="confirmed","Expected",Table2[[#This Row],[booking_status]]="checked-out","Actual"),"No Revenue")</f>
        <v>Actual</v>
      </c>
      <c r="S1977" s="4">
        <f>Table2[[#This Row],[Revenue_Amount]]/Table2[[#This Row],[Num_Nights]]</f>
        <v>110.55</v>
      </c>
    </row>
    <row r="1978" spans="1:19" x14ac:dyDescent="0.3">
      <c r="A1978">
        <v>1977</v>
      </c>
      <c r="B1978" t="s">
        <v>50</v>
      </c>
      <c r="C1978" s="9">
        <v>45161</v>
      </c>
      <c r="D1978" s="9">
        <v>45167</v>
      </c>
      <c r="E1978" s="10">
        <v>45098</v>
      </c>
      <c r="F1978" t="s">
        <v>54</v>
      </c>
      <c r="G1978">
        <v>609.47</v>
      </c>
      <c r="H1978">
        <v>3</v>
      </c>
      <c r="I1978">
        <v>1</v>
      </c>
      <c r="J1978" t="s">
        <v>55</v>
      </c>
      <c r="K1978" t="s">
        <v>29</v>
      </c>
      <c r="L1978" t="s">
        <v>60</v>
      </c>
      <c r="M1978" t="s">
        <v>36</v>
      </c>
      <c r="N1978" t="s">
        <v>41</v>
      </c>
      <c r="O1978">
        <f>Table2[[#This Row],[check_out_date]]-Table2[[#This Row],[check_in_date]]</f>
        <v>6</v>
      </c>
      <c r="P1978">
        <f>Table2[[#This Row],[num_adults]]+Table2[[#This Row],[num_children]]</f>
        <v>4</v>
      </c>
      <c r="Q1978" s="3">
        <f>IF(OR(Table2[[#This Row],[booking_status]]="confirmed",Table2[[#This Row],[booking_status]]="checked-out"),Table2[[#This Row],[room_rate_per_night]]*Table2[[#This Row],[Num_Nights]],0)</f>
        <v>0</v>
      </c>
      <c r="R1978" t="str" cm="1">
        <f t="array" ref="R1978">IFERROR(_xlfn.IFS(Table2[[#This Row],[booking_status]]="confirmed","Expected",Table2[[#This Row],[booking_status]]="checked-out","Actual"),"No Revenue")</f>
        <v>No Revenue</v>
      </c>
      <c r="S1978" s="4">
        <f>Table2[[#This Row],[Revenue_Amount]]/Table2[[#This Row],[Num_Nights]]</f>
        <v>0</v>
      </c>
    </row>
    <row r="1979" spans="1:19" x14ac:dyDescent="0.3">
      <c r="A1979">
        <v>1978</v>
      </c>
      <c r="B1979" t="s">
        <v>37</v>
      </c>
      <c r="C1979" s="9">
        <v>45276</v>
      </c>
      <c r="D1979" s="9">
        <v>45284</v>
      </c>
      <c r="E1979" s="10">
        <v>45262</v>
      </c>
      <c r="F1979" t="s">
        <v>49</v>
      </c>
      <c r="G1979">
        <v>81.680000000000007</v>
      </c>
      <c r="H1979">
        <v>1</v>
      </c>
      <c r="I1979">
        <v>0</v>
      </c>
      <c r="J1979" t="s">
        <v>19</v>
      </c>
      <c r="K1979" t="s">
        <v>44</v>
      </c>
      <c r="L1979" t="s">
        <v>56</v>
      </c>
      <c r="M1979" t="s">
        <v>36</v>
      </c>
      <c r="N1979" t="s">
        <v>23</v>
      </c>
      <c r="O1979">
        <f>Table2[[#This Row],[check_out_date]]-Table2[[#This Row],[check_in_date]]</f>
        <v>8</v>
      </c>
      <c r="P1979">
        <f>Table2[[#This Row],[num_adults]]+Table2[[#This Row],[num_children]]</f>
        <v>1</v>
      </c>
      <c r="Q1979" s="3">
        <f>IF(OR(Table2[[#This Row],[booking_status]]="confirmed",Table2[[#This Row],[booking_status]]="checked-out"),Table2[[#This Row],[room_rate_per_night]]*Table2[[#This Row],[Num_Nights]],0)</f>
        <v>653.44000000000005</v>
      </c>
      <c r="R1979" t="str" cm="1">
        <f t="array" ref="R1979">IFERROR(_xlfn.IFS(Table2[[#This Row],[booking_status]]="confirmed","Expected",Table2[[#This Row],[booking_status]]="checked-out","Actual"),"No Revenue")</f>
        <v>Actual</v>
      </c>
      <c r="S1979" s="4">
        <f>Table2[[#This Row],[Revenue_Amount]]/Table2[[#This Row],[Num_Nights]]</f>
        <v>81.680000000000007</v>
      </c>
    </row>
    <row r="1980" spans="1:19" x14ac:dyDescent="0.3">
      <c r="A1980">
        <v>1979</v>
      </c>
      <c r="B1980" t="s">
        <v>14</v>
      </c>
      <c r="C1980" s="9">
        <v>45056</v>
      </c>
      <c r="D1980" s="9">
        <v>45057</v>
      </c>
      <c r="E1980" s="10">
        <v>45046</v>
      </c>
      <c r="F1980" t="s">
        <v>18</v>
      </c>
      <c r="G1980">
        <v>220.45</v>
      </c>
      <c r="H1980">
        <v>2</v>
      </c>
      <c r="I1980">
        <v>0</v>
      </c>
      <c r="J1980" t="s">
        <v>28</v>
      </c>
      <c r="K1980" t="s">
        <v>20</v>
      </c>
      <c r="L1980" t="s">
        <v>56</v>
      </c>
      <c r="M1980" t="s">
        <v>22</v>
      </c>
      <c r="N1980" t="s">
        <v>41</v>
      </c>
      <c r="O1980">
        <f>Table2[[#This Row],[check_out_date]]-Table2[[#This Row],[check_in_date]]</f>
        <v>1</v>
      </c>
      <c r="P1980">
        <f>Table2[[#This Row],[num_adults]]+Table2[[#This Row],[num_children]]</f>
        <v>2</v>
      </c>
      <c r="Q1980" s="3">
        <f>IF(OR(Table2[[#This Row],[booking_status]]="confirmed",Table2[[#This Row],[booking_status]]="checked-out"),Table2[[#This Row],[room_rate_per_night]]*Table2[[#This Row],[Num_Nights]],0)</f>
        <v>220.45</v>
      </c>
      <c r="R1980" t="str" cm="1">
        <f t="array" ref="R1980">IFERROR(_xlfn.IFS(Table2[[#This Row],[booking_status]]="confirmed","Expected",Table2[[#This Row],[booking_status]]="checked-out","Actual"),"No Revenue")</f>
        <v>Actual</v>
      </c>
      <c r="S1980" s="4">
        <f>Table2[[#This Row],[Revenue_Amount]]/Table2[[#This Row],[Num_Nights]]</f>
        <v>220.45</v>
      </c>
    </row>
    <row r="1981" spans="1:19" x14ac:dyDescent="0.3">
      <c r="A1981">
        <v>1980</v>
      </c>
      <c r="B1981" t="s">
        <v>14</v>
      </c>
      <c r="C1981" s="9">
        <v>45049</v>
      </c>
      <c r="D1981" s="9">
        <v>45050</v>
      </c>
      <c r="E1981" s="10">
        <v>45038</v>
      </c>
      <c r="F1981" t="s">
        <v>18</v>
      </c>
      <c r="G1981">
        <v>235.29</v>
      </c>
      <c r="H1981">
        <v>1</v>
      </c>
      <c r="I1981">
        <v>1</v>
      </c>
      <c r="J1981" t="s">
        <v>19</v>
      </c>
      <c r="K1981" t="s">
        <v>66</v>
      </c>
      <c r="L1981" t="s">
        <v>21</v>
      </c>
      <c r="M1981" t="s">
        <v>36</v>
      </c>
      <c r="N1981" t="s">
        <v>41</v>
      </c>
      <c r="O1981">
        <f>Table2[[#This Row],[check_out_date]]-Table2[[#This Row],[check_in_date]]</f>
        <v>1</v>
      </c>
      <c r="P1981">
        <f>Table2[[#This Row],[num_adults]]+Table2[[#This Row],[num_children]]</f>
        <v>2</v>
      </c>
      <c r="Q1981" s="3">
        <f>IF(OR(Table2[[#This Row],[booking_status]]="confirmed",Table2[[#This Row],[booking_status]]="checked-out"),Table2[[#This Row],[room_rate_per_night]]*Table2[[#This Row],[Num_Nights]],0)</f>
        <v>235.29</v>
      </c>
      <c r="R1981" t="str" cm="1">
        <f t="array" ref="R1981">IFERROR(_xlfn.IFS(Table2[[#This Row],[booking_status]]="confirmed","Expected",Table2[[#This Row],[booking_status]]="checked-out","Actual"),"No Revenue")</f>
        <v>Expected</v>
      </c>
      <c r="S1981" s="4">
        <f>Table2[[#This Row],[Revenue_Amount]]/Table2[[#This Row],[Num_Nights]]</f>
        <v>235.29</v>
      </c>
    </row>
    <row r="1982" spans="1:19" x14ac:dyDescent="0.3">
      <c r="A1982">
        <v>1981</v>
      </c>
      <c r="B1982" t="s">
        <v>37</v>
      </c>
      <c r="C1982" s="9">
        <v>45127</v>
      </c>
      <c r="D1982" s="9">
        <v>45136</v>
      </c>
      <c r="E1982" s="10">
        <v>45116</v>
      </c>
      <c r="F1982" t="s">
        <v>49</v>
      </c>
      <c r="G1982">
        <v>140.49</v>
      </c>
      <c r="H1982">
        <v>2</v>
      </c>
      <c r="I1982">
        <v>0</v>
      </c>
      <c r="J1982" t="s">
        <v>19</v>
      </c>
      <c r="K1982" t="s">
        <v>20</v>
      </c>
      <c r="L1982" t="s">
        <v>56</v>
      </c>
      <c r="M1982" t="s">
        <v>36</v>
      </c>
      <c r="N1982" t="s">
        <v>41</v>
      </c>
      <c r="O1982">
        <f>Table2[[#This Row],[check_out_date]]-Table2[[#This Row],[check_in_date]]</f>
        <v>9</v>
      </c>
      <c r="P1982">
        <f>Table2[[#This Row],[num_adults]]+Table2[[#This Row],[num_children]]</f>
        <v>2</v>
      </c>
      <c r="Q1982" s="3">
        <f>IF(OR(Table2[[#This Row],[booking_status]]="confirmed",Table2[[#This Row],[booking_status]]="checked-out"),Table2[[#This Row],[room_rate_per_night]]*Table2[[#This Row],[Num_Nights]],0)</f>
        <v>1264.4100000000001</v>
      </c>
      <c r="R1982" t="str" cm="1">
        <f t="array" ref="R1982">IFERROR(_xlfn.IFS(Table2[[#This Row],[booking_status]]="confirmed","Expected",Table2[[#This Row],[booking_status]]="checked-out","Actual"),"No Revenue")</f>
        <v>Actual</v>
      </c>
      <c r="S1982" s="4">
        <f>Table2[[#This Row],[Revenue_Amount]]/Table2[[#This Row],[Num_Nights]]</f>
        <v>140.49</v>
      </c>
    </row>
    <row r="1983" spans="1:19" hidden="1" x14ac:dyDescent="0.3">
      <c r="A1983">
        <v>1982</v>
      </c>
      <c r="B1983" t="s">
        <v>37</v>
      </c>
      <c r="C1983" s="9">
        <v>45184</v>
      </c>
      <c r="D1983" s="9">
        <v>45187</v>
      </c>
      <c r="E1983" s="10">
        <v>45168</v>
      </c>
      <c r="F1983" t="s">
        <v>49</v>
      </c>
      <c r="G1983">
        <v>127.07</v>
      </c>
      <c r="H1983">
        <v>1</v>
      </c>
      <c r="I1983">
        <v>0</v>
      </c>
      <c r="J1983" t="s">
        <v>35</v>
      </c>
      <c r="K1983" t="s">
        <v>66</v>
      </c>
      <c r="L1983" t="s">
        <v>56</v>
      </c>
      <c r="M1983" t="s">
        <v>36</v>
      </c>
      <c r="N1983" t="s">
        <v>45</v>
      </c>
      <c r="O1983">
        <f>Table2[[#This Row],[check_out_date]]-Table2[[#This Row],[check_in_date]]</f>
        <v>3</v>
      </c>
      <c r="P1983">
        <f>Table2[[#This Row],[num_adults]]+Table2[[#This Row],[num_children]]</f>
        <v>1</v>
      </c>
      <c r="Q1983" s="3">
        <f>IF(OR(Table2[[#This Row],[booking_status]]="confirmed",Table2[[#This Row],[booking_status]]="checked-out"),Table2[[#This Row],[room_rate_per_night]]*Table2[[#This Row],[Num_Nights]],0)</f>
        <v>381.21</v>
      </c>
      <c r="R1983" t="str" cm="1">
        <f t="array" ref="R1983">IFERROR(_xlfn.IFS(Table2[[#This Row],[booking_status]]="confirmed","Expected",Table2[[#This Row],[booking_status]]="checked-out","Actual"),"No Revenue")</f>
        <v>Actual</v>
      </c>
      <c r="S1983" s="4">
        <f>Table2[[#This Row],[Revenue_Amount]]/Table2[[#This Row],[Num_Nights]]</f>
        <v>127.07</v>
      </c>
    </row>
    <row r="1984" spans="1:19" x14ac:dyDescent="0.3">
      <c r="A1984">
        <v>1983</v>
      </c>
      <c r="B1984" t="s">
        <v>50</v>
      </c>
      <c r="C1984" s="9">
        <v>45004</v>
      </c>
      <c r="D1984" s="9">
        <v>45009</v>
      </c>
      <c r="E1984" s="10">
        <v>44930</v>
      </c>
      <c r="F1984" t="s">
        <v>49</v>
      </c>
      <c r="G1984">
        <v>99.65</v>
      </c>
      <c r="H1984">
        <v>2</v>
      </c>
      <c r="I1984">
        <v>0</v>
      </c>
      <c r="J1984" t="s">
        <v>94</v>
      </c>
      <c r="K1984" t="s">
        <v>20</v>
      </c>
      <c r="L1984" t="s">
        <v>21</v>
      </c>
      <c r="M1984" t="s">
        <v>36</v>
      </c>
      <c r="N1984" t="s">
        <v>45</v>
      </c>
      <c r="O1984">
        <f>Table2[[#This Row],[check_out_date]]-Table2[[#This Row],[check_in_date]]</f>
        <v>5</v>
      </c>
      <c r="P1984">
        <f>Table2[[#This Row],[num_adults]]+Table2[[#This Row],[num_children]]</f>
        <v>2</v>
      </c>
      <c r="Q1984" s="3">
        <f>IF(OR(Table2[[#This Row],[booking_status]]="confirmed",Table2[[#This Row],[booking_status]]="checked-out"),Table2[[#This Row],[room_rate_per_night]]*Table2[[#This Row],[Num_Nights]],0)</f>
        <v>498.25</v>
      </c>
      <c r="R1984" t="str" cm="1">
        <f t="array" ref="R1984">IFERROR(_xlfn.IFS(Table2[[#This Row],[booking_status]]="confirmed","Expected",Table2[[#This Row],[booking_status]]="checked-out","Actual"),"No Revenue")</f>
        <v>Expected</v>
      </c>
      <c r="S1984" s="4">
        <f>Table2[[#This Row],[Revenue_Amount]]/Table2[[#This Row],[Num_Nights]]</f>
        <v>99.65</v>
      </c>
    </row>
    <row r="1985" spans="1:19" x14ac:dyDescent="0.3">
      <c r="A1985">
        <v>1984</v>
      </c>
      <c r="B1985" t="s">
        <v>50</v>
      </c>
      <c r="C1985" s="9">
        <v>45066</v>
      </c>
      <c r="D1985" s="9">
        <v>45068</v>
      </c>
      <c r="E1985" s="10">
        <v>45055</v>
      </c>
      <c r="F1985" t="s">
        <v>49</v>
      </c>
      <c r="G1985">
        <v>145.47999999999999</v>
      </c>
      <c r="H1985">
        <v>2</v>
      </c>
      <c r="I1985">
        <v>0</v>
      </c>
      <c r="J1985" t="s">
        <v>28</v>
      </c>
      <c r="K1985" t="s">
        <v>29</v>
      </c>
      <c r="L1985" t="s">
        <v>21</v>
      </c>
      <c r="M1985" t="s">
        <v>36</v>
      </c>
      <c r="N1985" t="s">
        <v>23</v>
      </c>
      <c r="O1985">
        <f>Table2[[#This Row],[check_out_date]]-Table2[[#This Row],[check_in_date]]</f>
        <v>2</v>
      </c>
      <c r="P1985">
        <f>Table2[[#This Row],[num_adults]]+Table2[[#This Row],[num_children]]</f>
        <v>2</v>
      </c>
      <c r="Q1985" s="3">
        <f>IF(OR(Table2[[#This Row],[booking_status]]="confirmed",Table2[[#This Row],[booking_status]]="checked-out"),Table2[[#This Row],[room_rate_per_night]]*Table2[[#This Row],[Num_Nights]],0)</f>
        <v>290.95999999999998</v>
      </c>
      <c r="R1985" t="str" cm="1">
        <f t="array" ref="R1985">IFERROR(_xlfn.IFS(Table2[[#This Row],[booking_status]]="confirmed","Expected",Table2[[#This Row],[booking_status]]="checked-out","Actual"),"No Revenue")</f>
        <v>Expected</v>
      </c>
      <c r="S1985" s="4">
        <f>Table2[[#This Row],[Revenue_Amount]]/Table2[[#This Row],[Num_Nights]]</f>
        <v>145.47999999999999</v>
      </c>
    </row>
    <row r="1986" spans="1:19" x14ac:dyDescent="0.3">
      <c r="A1986">
        <v>1985</v>
      </c>
      <c r="B1986" t="s">
        <v>50</v>
      </c>
      <c r="C1986" s="9">
        <v>45123</v>
      </c>
      <c r="D1986" s="9">
        <v>45132</v>
      </c>
      <c r="E1986" s="10">
        <v>45087</v>
      </c>
      <c r="F1986" t="s">
        <v>18</v>
      </c>
      <c r="G1986">
        <v>199.68</v>
      </c>
      <c r="H1986">
        <v>1</v>
      </c>
      <c r="I1986">
        <v>0</v>
      </c>
      <c r="J1986" t="s">
        <v>28</v>
      </c>
      <c r="K1986" t="s">
        <v>20</v>
      </c>
      <c r="L1986" t="s">
        <v>56</v>
      </c>
      <c r="M1986" t="s">
        <v>22</v>
      </c>
      <c r="N1986" t="s">
        <v>23</v>
      </c>
      <c r="O1986">
        <f>Table2[[#This Row],[check_out_date]]-Table2[[#This Row],[check_in_date]]</f>
        <v>9</v>
      </c>
      <c r="P1986">
        <f>Table2[[#This Row],[num_adults]]+Table2[[#This Row],[num_children]]</f>
        <v>1</v>
      </c>
      <c r="Q1986" s="3">
        <f>IF(OR(Table2[[#This Row],[booking_status]]="confirmed",Table2[[#This Row],[booking_status]]="checked-out"),Table2[[#This Row],[room_rate_per_night]]*Table2[[#This Row],[Num_Nights]],0)</f>
        <v>1797.1200000000001</v>
      </c>
      <c r="R1986" t="str" cm="1">
        <f t="array" ref="R1986">IFERROR(_xlfn.IFS(Table2[[#This Row],[booking_status]]="confirmed","Expected",Table2[[#This Row],[booking_status]]="checked-out","Actual"),"No Revenue")</f>
        <v>Actual</v>
      </c>
      <c r="S1986" s="4">
        <f>Table2[[#This Row],[Revenue_Amount]]/Table2[[#This Row],[Num_Nights]]</f>
        <v>199.68</v>
      </c>
    </row>
    <row r="1987" spans="1:19" hidden="1" x14ac:dyDescent="0.3">
      <c r="A1987">
        <v>1986</v>
      </c>
      <c r="B1987" t="s">
        <v>50</v>
      </c>
      <c r="C1987" s="9">
        <v>45054</v>
      </c>
      <c r="D1987" s="9">
        <v>45056</v>
      </c>
      <c r="E1987" s="10">
        <v>45039</v>
      </c>
      <c r="F1987" t="s">
        <v>18</v>
      </c>
      <c r="G1987">
        <v>335.5</v>
      </c>
      <c r="H1987">
        <v>2</v>
      </c>
      <c r="I1987">
        <v>2</v>
      </c>
      <c r="J1987" t="s">
        <v>35</v>
      </c>
      <c r="K1987" t="s">
        <v>44</v>
      </c>
      <c r="L1987" t="s">
        <v>21</v>
      </c>
      <c r="M1987" t="s">
        <v>22</v>
      </c>
      <c r="N1987" t="s">
        <v>95</v>
      </c>
      <c r="O1987">
        <f>Table2[[#This Row],[check_out_date]]-Table2[[#This Row],[check_in_date]]</f>
        <v>2</v>
      </c>
      <c r="P1987">
        <f>Table2[[#This Row],[num_adults]]+Table2[[#This Row],[num_children]]</f>
        <v>4</v>
      </c>
      <c r="Q1987" s="3">
        <f>IF(OR(Table2[[#This Row],[booking_status]]="confirmed",Table2[[#This Row],[booking_status]]="checked-out"),Table2[[#This Row],[room_rate_per_night]]*Table2[[#This Row],[Num_Nights]],0)</f>
        <v>671</v>
      </c>
      <c r="R1987" t="str" cm="1">
        <f t="array" ref="R1987">IFERROR(_xlfn.IFS(Table2[[#This Row],[booking_status]]="confirmed","Expected",Table2[[#This Row],[booking_status]]="checked-out","Actual"),"No Revenue")</f>
        <v>Expected</v>
      </c>
      <c r="S1987" s="4">
        <f>Table2[[#This Row],[Revenue_Amount]]/Table2[[#This Row],[Num_Nights]]</f>
        <v>335.5</v>
      </c>
    </row>
    <row r="1988" spans="1:19" x14ac:dyDescent="0.3">
      <c r="A1988">
        <v>1987</v>
      </c>
      <c r="B1988" t="s">
        <v>31</v>
      </c>
      <c r="C1988" s="9">
        <v>45077</v>
      </c>
      <c r="D1988" s="9">
        <v>45087</v>
      </c>
      <c r="E1988" s="10">
        <v>45009</v>
      </c>
      <c r="F1988" t="s">
        <v>18</v>
      </c>
      <c r="G1988">
        <v>144.05000000000001</v>
      </c>
      <c r="H1988">
        <v>3</v>
      </c>
      <c r="I1988">
        <v>2</v>
      </c>
      <c r="J1988" t="s">
        <v>55</v>
      </c>
      <c r="K1988" t="s">
        <v>20</v>
      </c>
      <c r="L1988" t="s">
        <v>21</v>
      </c>
      <c r="M1988" t="s">
        <v>22</v>
      </c>
      <c r="N1988" t="s">
        <v>41</v>
      </c>
      <c r="O1988">
        <f>Table2[[#This Row],[check_out_date]]-Table2[[#This Row],[check_in_date]]</f>
        <v>10</v>
      </c>
      <c r="P1988">
        <f>Table2[[#This Row],[num_adults]]+Table2[[#This Row],[num_children]]</f>
        <v>5</v>
      </c>
      <c r="Q1988" s="3">
        <f>IF(OR(Table2[[#This Row],[booking_status]]="confirmed",Table2[[#This Row],[booking_status]]="checked-out"),Table2[[#This Row],[room_rate_per_night]]*Table2[[#This Row],[Num_Nights]],0)</f>
        <v>1440.5</v>
      </c>
      <c r="R1988" t="str" cm="1">
        <f t="array" ref="R1988">IFERROR(_xlfn.IFS(Table2[[#This Row],[booking_status]]="confirmed","Expected",Table2[[#This Row],[booking_status]]="checked-out","Actual"),"No Revenue")</f>
        <v>Expected</v>
      </c>
      <c r="S1988" s="4">
        <f>Table2[[#This Row],[Revenue_Amount]]/Table2[[#This Row],[Num_Nights]]</f>
        <v>144.05000000000001</v>
      </c>
    </row>
    <row r="1989" spans="1:19" hidden="1" x14ac:dyDescent="0.3">
      <c r="A1989">
        <v>1988</v>
      </c>
      <c r="B1989" t="s">
        <v>37</v>
      </c>
      <c r="C1989" s="9">
        <v>45210</v>
      </c>
      <c r="D1989" s="9">
        <v>45215</v>
      </c>
      <c r="E1989" s="10">
        <v>45155</v>
      </c>
      <c r="F1989" t="s">
        <v>54</v>
      </c>
      <c r="G1989">
        <v>542.26</v>
      </c>
      <c r="H1989">
        <v>4</v>
      </c>
      <c r="I1989">
        <v>0</v>
      </c>
      <c r="J1989" t="s">
        <v>35</v>
      </c>
      <c r="K1989" t="s">
        <v>99</v>
      </c>
      <c r="L1989" t="s">
        <v>60</v>
      </c>
      <c r="M1989" t="s">
        <v>22</v>
      </c>
      <c r="N1989" t="s">
        <v>41</v>
      </c>
      <c r="O1989">
        <f>Table2[[#This Row],[check_out_date]]-Table2[[#This Row],[check_in_date]]</f>
        <v>5</v>
      </c>
      <c r="P1989">
        <f>Table2[[#This Row],[num_adults]]+Table2[[#This Row],[num_children]]</f>
        <v>4</v>
      </c>
      <c r="Q1989" s="3">
        <f>IF(OR(Table2[[#This Row],[booking_status]]="confirmed",Table2[[#This Row],[booking_status]]="checked-out"),Table2[[#This Row],[room_rate_per_night]]*Table2[[#This Row],[Num_Nights]],0)</f>
        <v>0</v>
      </c>
      <c r="R1989" t="str" cm="1">
        <f t="array" ref="R1989">IFERROR(_xlfn.IFS(Table2[[#This Row],[booking_status]]="confirmed","Expected",Table2[[#This Row],[booking_status]]="checked-out","Actual"),"No Revenue")</f>
        <v>No Revenue</v>
      </c>
      <c r="S1989" s="4">
        <f>Table2[[#This Row],[Revenue_Amount]]/Table2[[#This Row],[Num_Nights]]</f>
        <v>0</v>
      </c>
    </row>
    <row r="1990" spans="1:19" hidden="1" x14ac:dyDescent="0.3">
      <c r="A1990">
        <v>1989</v>
      </c>
      <c r="B1990" t="s">
        <v>37</v>
      </c>
      <c r="C1990" s="9">
        <v>45155</v>
      </c>
      <c r="D1990" s="9">
        <v>45158</v>
      </c>
      <c r="E1990" s="10">
        <v>45089</v>
      </c>
      <c r="F1990" t="s">
        <v>49</v>
      </c>
      <c r="G1990">
        <v>121.58</v>
      </c>
      <c r="H1990">
        <v>4</v>
      </c>
      <c r="I1990">
        <v>3</v>
      </c>
      <c r="J1990" t="s">
        <v>35</v>
      </c>
      <c r="K1990" t="s">
        <v>29</v>
      </c>
      <c r="L1990" t="s">
        <v>21</v>
      </c>
      <c r="M1990" t="s">
        <v>36</v>
      </c>
      <c r="N1990" t="s">
        <v>41</v>
      </c>
      <c r="O1990">
        <f>Table2[[#This Row],[check_out_date]]-Table2[[#This Row],[check_in_date]]</f>
        <v>3</v>
      </c>
      <c r="P1990">
        <f>Table2[[#This Row],[num_adults]]+Table2[[#This Row],[num_children]]</f>
        <v>7</v>
      </c>
      <c r="Q1990" s="3">
        <f>IF(OR(Table2[[#This Row],[booking_status]]="confirmed",Table2[[#This Row],[booking_status]]="checked-out"),Table2[[#This Row],[room_rate_per_night]]*Table2[[#This Row],[Num_Nights]],0)</f>
        <v>364.74</v>
      </c>
      <c r="R1990" t="str" cm="1">
        <f t="array" ref="R1990">IFERROR(_xlfn.IFS(Table2[[#This Row],[booking_status]]="confirmed","Expected",Table2[[#This Row],[booking_status]]="checked-out","Actual"),"No Revenue")</f>
        <v>Expected</v>
      </c>
      <c r="S1990" s="4">
        <f>Table2[[#This Row],[Revenue_Amount]]/Table2[[#This Row],[Num_Nights]]</f>
        <v>121.58</v>
      </c>
    </row>
    <row r="1991" spans="1:19" x14ac:dyDescent="0.3">
      <c r="A1991">
        <v>1990</v>
      </c>
      <c r="B1991" t="s">
        <v>31</v>
      </c>
      <c r="C1991" s="9">
        <v>45215</v>
      </c>
      <c r="D1991" s="9">
        <v>45223</v>
      </c>
      <c r="E1991" s="10">
        <v>45203</v>
      </c>
      <c r="F1991" t="s">
        <v>49</v>
      </c>
      <c r="G1991">
        <v>73.260000000000005</v>
      </c>
      <c r="H1991">
        <v>2</v>
      </c>
      <c r="I1991">
        <v>0</v>
      </c>
      <c r="J1991" t="s">
        <v>28</v>
      </c>
      <c r="K1991" t="s">
        <v>29</v>
      </c>
      <c r="L1991" t="s">
        <v>21</v>
      </c>
      <c r="M1991" t="s">
        <v>22</v>
      </c>
      <c r="N1991" t="s">
        <v>30</v>
      </c>
      <c r="O1991">
        <f>Table2[[#This Row],[check_out_date]]-Table2[[#This Row],[check_in_date]]</f>
        <v>8</v>
      </c>
      <c r="P1991">
        <f>Table2[[#This Row],[num_adults]]+Table2[[#This Row],[num_children]]</f>
        <v>2</v>
      </c>
      <c r="Q1991" s="3">
        <f>IF(OR(Table2[[#This Row],[booking_status]]="confirmed",Table2[[#This Row],[booking_status]]="checked-out"),Table2[[#This Row],[room_rate_per_night]]*Table2[[#This Row],[Num_Nights]],0)</f>
        <v>586.08000000000004</v>
      </c>
      <c r="R1991" t="str" cm="1">
        <f t="array" ref="R1991">IFERROR(_xlfn.IFS(Table2[[#This Row],[booking_status]]="confirmed","Expected",Table2[[#This Row],[booking_status]]="checked-out","Actual"),"No Revenue")</f>
        <v>Expected</v>
      </c>
      <c r="S1991" s="4">
        <f>Table2[[#This Row],[Revenue_Amount]]/Table2[[#This Row],[Num_Nights]]</f>
        <v>73.260000000000005</v>
      </c>
    </row>
    <row r="1992" spans="1:19" x14ac:dyDescent="0.3">
      <c r="A1992">
        <v>1991</v>
      </c>
      <c r="B1992" t="s">
        <v>31</v>
      </c>
      <c r="C1992" s="9">
        <v>45062</v>
      </c>
      <c r="D1992" s="9">
        <v>45072</v>
      </c>
      <c r="E1992" s="10">
        <v>45053</v>
      </c>
      <c r="F1992" t="s">
        <v>49</v>
      </c>
      <c r="G1992">
        <v>86.67</v>
      </c>
      <c r="H1992">
        <v>2</v>
      </c>
      <c r="I1992">
        <v>0</v>
      </c>
      <c r="J1992" t="s">
        <v>28</v>
      </c>
      <c r="K1992" t="s">
        <v>44</v>
      </c>
      <c r="L1992" t="s">
        <v>21</v>
      </c>
      <c r="M1992" t="s">
        <v>36</v>
      </c>
      <c r="N1992" t="s">
        <v>41</v>
      </c>
      <c r="O1992">
        <f>Table2[[#This Row],[check_out_date]]-Table2[[#This Row],[check_in_date]]</f>
        <v>10</v>
      </c>
      <c r="P1992">
        <f>Table2[[#This Row],[num_adults]]+Table2[[#This Row],[num_children]]</f>
        <v>2</v>
      </c>
      <c r="Q1992" s="3">
        <f>IF(OR(Table2[[#This Row],[booking_status]]="confirmed",Table2[[#This Row],[booking_status]]="checked-out"),Table2[[#This Row],[room_rate_per_night]]*Table2[[#This Row],[Num_Nights]],0)</f>
        <v>866.7</v>
      </c>
      <c r="R1992" t="str" cm="1">
        <f t="array" ref="R1992">IFERROR(_xlfn.IFS(Table2[[#This Row],[booking_status]]="confirmed","Expected",Table2[[#This Row],[booking_status]]="checked-out","Actual"),"No Revenue")</f>
        <v>Expected</v>
      </c>
      <c r="S1992" s="4">
        <f>Table2[[#This Row],[Revenue_Amount]]/Table2[[#This Row],[Num_Nights]]</f>
        <v>86.67</v>
      </c>
    </row>
    <row r="1993" spans="1:19" x14ac:dyDescent="0.3">
      <c r="A1993">
        <v>1992</v>
      </c>
      <c r="B1993" t="s">
        <v>50</v>
      </c>
      <c r="C1993" s="9">
        <v>45108</v>
      </c>
      <c r="D1993" s="9">
        <v>45110</v>
      </c>
      <c r="E1993" s="10">
        <v>45069</v>
      </c>
      <c r="F1993" t="s">
        <v>27</v>
      </c>
      <c r="G1993">
        <v>179</v>
      </c>
      <c r="H1993">
        <v>1</v>
      </c>
      <c r="I1993">
        <v>0</v>
      </c>
      <c r="J1993" t="s">
        <v>28</v>
      </c>
      <c r="K1993" t="s">
        <v>66</v>
      </c>
      <c r="L1993" t="s">
        <v>21</v>
      </c>
      <c r="M1993" t="s">
        <v>22</v>
      </c>
      <c r="N1993" t="s">
        <v>23</v>
      </c>
      <c r="O1993">
        <f>Table2[[#This Row],[check_out_date]]-Table2[[#This Row],[check_in_date]]</f>
        <v>2</v>
      </c>
      <c r="P1993">
        <f>Table2[[#This Row],[num_adults]]+Table2[[#This Row],[num_children]]</f>
        <v>1</v>
      </c>
      <c r="Q1993" s="3">
        <f>IF(OR(Table2[[#This Row],[booking_status]]="confirmed",Table2[[#This Row],[booking_status]]="checked-out"),Table2[[#This Row],[room_rate_per_night]]*Table2[[#This Row],[Num_Nights]],0)</f>
        <v>358</v>
      </c>
      <c r="R1993" t="str" cm="1">
        <f t="array" ref="R1993">IFERROR(_xlfn.IFS(Table2[[#This Row],[booking_status]]="confirmed","Expected",Table2[[#This Row],[booking_status]]="checked-out","Actual"),"No Revenue")</f>
        <v>Expected</v>
      </c>
      <c r="S1993" s="4">
        <f>Table2[[#This Row],[Revenue_Amount]]/Table2[[#This Row],[Num_Nights]]</f>
        <v>179</v>
      </c>
    </row>
    <row r="1994" spans="1:19" x14ac:dyDescent="0.3">
      <c r="A1994">
        <v>1993</v>
      </c>
      <c r="B1994" t="s">
        <v>14</v>
      </c>
      <c r="C1994" s="9">
        <v>45093</v>
      </c>
      <c r="D1994" s="9">
        <v>45096</v>
      </c>
      <c r="E1994" s="10">
        <v>45068</v>
      </c>
      <c r="F1994" t="s">
        <v>27</v>
      </c>
      <c r="G1994">
        <v>162.51</v>
      </c>
      <c r="H1994">
        <v>4</v>
      </c>
      <c r="I1994">
        <v>2</v>
      </c>
      <c r="J1994" t="s">
        <v>28</v>
      </c>
      <c r="K1994" t="s">
        <v>66</v>
      </c>
      <c r="L1994" t="s">
        <v>60</v>
      </c>
      <c r="M1994" t="s">
        <v>36</v>
      </c>
      <c r="N1994" t="s">
        <v>41</v>
      </c>
      <c r="O1994">
        <f>Table2[[#This Row],[check_out_date]]-Table2[[#This Row],[check_in_date]]</f>
        <v>3</v>
      </c>
      <c r="P1994">
        <f>Table2[[#This Row],[num_adults]]+Table2[[#This Row],[num_children]]</f>
        <v>6</v>
      </c>
      <c r="Q1994" s="3">
        <f>IF(OR(Table2[[#This Row],[booking_status]]="confirmed",Table2[[#This Row],[booking_status]]="checked-out"),Table2[[#This Row],[room_rate_per_night]]*Table2[[#This Row],[Num_Nights]],0)</f>
        <v>0</v>
      </c>
      <c r="R1994" t="str" cm="1">
        <f t="array" ref="R1994">IFERROR(_xlfn.IFS(Table2[[#This Row],[booking_status]]="confirmed","Expected",Table2[[#This Row],[booking_status]]="checked-out","Actual"),"No Revenue")</f>
        <v>No Revenue</v>
      </c>
      <c r="S1994" s="4">
        <f>Table2[[#This Row],[Revenue_Amount]]/Table2[[#This Row],[Num_Nights]]</f>
        <v>0</v>
      </c>
    </row>
    <row r="1995" spans="1:19" x14ac:dyDescent="0.3">
      <c r="A1995">
        <v>1994</v>
      </c>
      <c r="B1995" t="s">
        <v>31</v>
      </c>
      <c r="C1995" s="9">
        <v>45207</v>
      </c>
      <c r="D1995" s="9">
        <v>45215</v>
      </c>
      <c r="E1995" s="10">
        <v>45201</v>
      </c>
      <c r="F1995" t="s">
        <v>54</v>
      </c>
      <c r="G1995">
        <v>355.31</v>
      </c>
      <c r="H1995">
        <v>1</v>
      </c>
      <c r="I1995">
        <v>0</v>
      </c>
      <c r="J1995" t="s">
        <v>28</v>
      </c>
      <c r="K1995" t="s">
        <v>29</v>
      </c>
      <c r="L1995" t="s">
        <v>21</v>
      </c>
      <c r="M1995" t="s">
        <v>36</v>
      </c>
      <c r="N1995" t="s">
        <v>41</v>
      </c>
      <c r="O1995">
        <f>Table2[[#This Row],[check_out_date]]-Table2[[#This Row],[check_in_date]]</f>
        <v>8</v>
      </c>
      <c r="P1995">
        <f>Table2[[#This Row],[num_adults]]+Table2[[#This Row],[num_children]]</f>
        <v>1</v>
      </c>
      <c r="Q1995" s="3">
        <f>IF(OR(Table2[[#This Row],[booking_status]]="confirmed",Table2[[#This Row],[booking_status]]="checked-out"),Table2[[#This Row],[room_rate_per_night]]*Table2[[#This Row],[Num_Nights]],0)</f>
        <v>2842.48</v>
      </c>
      <c r="R1995" t="str" cm="1">
        <f t="array" ref="R1995">IFERROR(_xlfn.IFS(Table2[[#This Row],[booking_status]]="confirmed","Expected",Table2[[#This Row],[booking_status]]="checked-out","Actual"),"No Revenue")</f>
        <v>Expected</v>
      </c>
      <c r="S1995" s="4">
        <f>Table2[[#This Row],[Revenue_Amount]]/Table2[[#This Row],[Num_Nights]]</f>
        <v>355.31</v>
      </c>
    </row>
    <row r="1996" spans="1:19" hidden="1" x14ac:dyDescent="0.3">
      <c r="A1996">
        <v>1995</v>
      </c>
      <c r="B1996" t="s">
        <v>37</v>
      </c>
      <c r="C1996" s="9">
        <v>45104</v>
      </c>
      <c r="D1996" s="9">
        <v>45108</v>
      </c>
      <c r="E1996" s="10">
        <v>45091</v>
      </c>
      <c r="F1996" t="s">
        <v>49</v>
      </c>
      <c r="G1996">
        <v>146.28</v>
      </c>
      <c r="H1996">
        <v>1</v>
      </c>
      <c r="I1996">
        <v>0</v>
      </c>
      <c r="J1996" t="s">
        <v>35</v>
      </c>
      <c r="K1996" t="s">
        <v>20</v>
      </c>
      <c r="L1996" t="s">
        <v>60</v>
      </c>
      <c r="M1996" t="s">
        <v>36</v>
      </c>
      <c r="N1996" t="s">
        <v>41</v>
      </c>
      <c r="O1996">
        <f>Table2[[#This Row],[check_out_date]]-Table2[[#This Row],[check_in_date]]</f>
        <v>4</v>
      </c>
      <c r="P1996">
        <f>Table2[[#This Row],[num_adults]]+Table2[[#This Row],[num_children]]</f>
        <v>1</v>
      </c>
      <c r="Q1996" s="3">
        <f>IF(OR(Table2[[#This Row],[booking_status]]="confirmed",Table2[[#This Row],[booking_status]]="checked-out"),Table2[[#This Row],[room_rate_per_night]]*Table2[[#This Row],[Num_Nights]],0)</f>
        <v>0</v>
      </c>
      <c r="R1996" t="str" cm="1">
        <f t="array" ref="R1996">IFERROR(_xlfn.IFS(Table2[[#This Row],[booking_status]]="confirmed","Expected",Table2[[#This Row],[booking_status]]="checked-out","Actual"),"No Revenue")</f>
        <v>No Revenue</v>
      </c>
      <c r="S1996" s="4">
        <f>Table2[[#This Row],[Revenue_Amount]]/Table2[[#This Row],[Num_Nights]]</f>
        <v>0</v>
      </c>
    </row>
    <row r="1997" spans="1:19" x14ac:dyDescent="0.3">
      <c r="A1997">
        <v>1996</v>
      </c>
      <c r="B1997" t="s">
        <v>31</v>
      </c>
      <c r="C1997" s="9">
        <v>45146</v>
      </c>
      <c r="D1997" s="9">
        <v>45150</v>
      </c>
      <c r="E1997" s="10">
        <v>45132</v>
      </c>
      <c r="F1997" t="s">
        <v>27</v>
      </c>
      <c r="G1997">
        <v>114.8</v>
      </c>
      <c r="H1997">
        <v>1</v>
      </c>
      <c r="I1997">
        <v>0</v>
      </c>
      <c r="J1997" t="s">
        <v>28</v>
      </c>
      <c r="K1997" t="s">
        <v>66</v>
      </c>
      <c r="L1997" t="s">
        <v>60</v>
      </c>
      <c r="M1997" t="s">
        <v>36</v>
      </c>
      <c r="N1997" t="s">
        <v>95</v>
      </c>
      <c r="O1997">
        <f>Table2[[#This Row],[check_out_date]]-Table2[[#This Row],[check_in_date]]</f>
        <v>4</v>
      </c>
      <c r="P1997">
        <f>Table2[[#This Row],[num_adults]]+Table2[[#This Row],[num_children]]</f>
        <v>1</v>
      </c>
      <c r="Q1997" s="3">
        <f>IF(OR(Table2[[#This Row],[booking_status]]="confirmed",Table2[[#This Row],[booking_status]]="checked-out"),Table2[[#This Row],[room_rate_per_night]]*Table2[[#This Row],[Num_Nights]],0)</f>
        <v>0</v>
      </c>
      <c r="R1997" t="str" cm="1">
        <f t="array" ref="R1997">IFERROR(_xlfn.IFS(Table2[[#This Row],[booking_status]]="confirmed","Expected",Table2[[#This Row],[booking_status]]="checked-out","Actual"),"No Revenue")</f>
        <v>No Revenue</v>
      </c>
      <c r="S1997" s="4">
        <f>Table2[[#This Row],[Revenue_Amount]]/Table2[[#This Row],[Num_Nights]]</f>
        <v>0</v>
      </c>
    </row>
    <row r="1998" spans="1:19" hidden="1" x14ac:dyDescent="0.3">
      <c r="A1998">
        <v>1997</v>
      </c>
      <c r="B1998" t="s">
        <v>31</v>
      </c>
      <c r="C1998" s="9">
        <v>45093</v>
      </c>
      <c r="D1998" s="9">
        <v>45095</v>
      </c>
      <c r="E1998" s="10">
        <v>45042</v>
      </c>
      <c r="F1998" t="s">
        <v>49</v>
      </c>
      <c r="G1998">
        <v>91.49</v>
      </c>
      <c r="H1998">
        <v>3</v>
      </c>
      <c r="I1998">
        <v>0</v>
      </c>
      <c r="J1998" t="s">
        <v>35</v>
      </c>
      <c r="K1998" t="s">
        <v>99</v>
      </c>
      <c r="L1998" t="s">
        <v>56</v>
      </c>
      <c r="M1998" t="s">
        <v>36</v>
      </c>
      <c r="N1998" t="s">
        <v>45</v>
      </c>
      <c r="O1998">
        <f>Table2[[#This Row],[check_out_date]]-Table2[[#This Row],[check_in_date]]</f>
        <v>2</v>
      </c>
      <c r="P1998">
        <f>Table2[[#This Row],[num_adults]]+Table2[[#This Row],[num_children]]</f>
        <v>3</v>
      </c>
      <c r="Q1998" s="3">
        <f>IF(OR(Table2[[#This Row],[booking_status]]="confirmed",Table2[[#This Row],[booking_status]]="checked-out"),Table2[[#This Row],[room_rate_per_night]]*Table2[[#This Row],[Num_Nights]],0)</f>
        <v>182.98</v>
      </c>
      <c r="R1998" t="str" cm="1">
        <f t="array" ref="R1998">IFERROR(_xlfn.IFS(Table2[[#This Row],[booking_status]]="confirmed","Expected",Table2[[#This Row],[booking_status]]="checked-out","Actual"),"No Revenue")</f>
        <v>Actual</v>
      </c>
      <c r="S1998" s="4">
        <f>Table2[[#This Row],[Revenue_Amount]]/Table2[[#This Row],[Num_Nights]]</f>
        <v>91.49</v>
      </c>
    </row>
    <row r="1999" spans="1:19" hidden="1" x14ac:dyDescent="0.3">
      <c r="A1999">
        <v>1998</v>
      </c>
      <c r="B1999" t="s">
        <v>37</v>
      </c>
      <c r="C1999" s="9">
        <v>45047</v>
      </c>
      <c r="D1999" s="9">
        <v>45050</v>
      </c>
      <c r="E1999" s="10">
        <v>45041</v>
      </c>
      <c r="F1999" t="s">
        <v>27</v>
      </c>
      <c r="G1999">
        <v>187.78</v>
      </c>
      <c r="H1999">
        <v>2</v>
      </c>
      <c r="I1999">
        <v>0</v>
      </c>
      <c r="J1999" t="s">
        <v>35</v>
      </c>
      <c r="K1999" t="s">
        <v>29</v>
      </c>
      <c r="L1999" t="s">
        <v>21</v>
      </c>
      <c r="M1999" t="s">
        <v>36</v>
      </c>
      <c r="N1999" t="s">
        <v>41</v>
      </c>
      <c r="O1999">
        <f>Table2[[#This Row],[check_out_date]]-Table2[[#This Row],[check_in_date]]</f>
        <v>3</v>
      </c>
      <c r="P1999">
        <f>Table2[[#This Row],[num_adults]]+Table2[[#This Row],[num_children]]</f>
        <v>2</v>
      </c>
      <c r="Q1999" s="3">
        <f>IF(OR(Table2[[#This Row],[booking_status]]="confirmed",Table2[[#This Row],[booking_status]]="checked-out"),Table2[[#This Row],[room_rate_per_night]]*Table2[[#This Row],[Num_Nights]],0)</f>
        <v>563.34</v>
      </c>
      <c r="R1999" t="str" cm="1">
        <f t="array" ref="R1999">IFERROR(_xlfn.IFS(Table2[[#This Row],[booking_status]]="confirmed","Expected",Table2[[#This Row],[booking_status]]="checked-out","Actual"),"No Revenue")</f>
        <v>Expected</v>
      </c>
      <c r="S1999" s="4">
        <f>Table2[[#This Row],[Revenue_Amount]]/Table2[[#This Row],[Num_Nights]]</f>
        <v>187.78</v>
      </c>
    </row>
    <row r="2000" spans="1:19" x14ac:dyDescent="0.3">
      <c r="A2000">
        <v>1999</v>
      </c>
      <c r="B2000" t="s">
        <v>31</v>
      </c>
      <c r="C2000" s="9">
        <v>44974</v>
      </c>
      <c r="D2000" s="9">
        <v>44983</v>
      </c>
      <c r="E2000" s="10">
        <v>44945</v>
      </c>
      <c r="F2000" t="s">
        <v>49</v>
      </c>
      <c r="G2000">
        <v>95.5</v>
      </c>
      <c r="H2000">
        <v>1</v>
      </c>
      <c r="I2000">
        <v>2</v>
      </c>
      <c r="J2000" t="s">
        <v>28</v>
      </c>
      <c r="K2000" t="s">
        <v>99</v>
      </c>
      <c r="L2000" t="s">
        <v>21</v>
      </c>
      <c r="M2000" t="s">
        <v>36</v>
      </c>
      <c r="N2000" t="s">
        <v>23</v>
      </c>
      <c r="O2000">
        <f>Table2[[#This Row],[check_out_date]]-Table2[[#This Row],[check_in_date]]</f>
        <v>9</v>
      </c>
      <c r="P2000">
        <f>Table2[[#This Row],[num_adults]]+Table2[[#This Row],[num_children]]</f>
        <v>3</v>
      </c>
      <c r="Q2000" s="3">
        <f>IF(OR(Table2[[#This Row],[booking_status]]="confirmed",Table2[[#This Row],[booking_status]]="checked-out"),Table2[[#This Row],[room_rate_per_night]]*Table2[[#This Row],[Num_Nights]],0)</f>
        <v>859.5</v>
      </c>
      <c r="R2000" t="str" cm="1">
        <f t="array" ref="R2000">IFERROR(_xlfn.IFS(Table2[[#This Row],[booking_status]]="confirmed","Expected",Table2[[#This Row],[booking_status]]="checked-out","Actual"),"No Revenue")</f>
        <v>Expected</v>
      </c>
      <c r="S2000" s="4">
        <f>Table2[[#This Row],[Revenue_Amount]]/Table2[[#This Row],[Num_Nights]]</f>
        <v>95.5</v>
      </c>
    </row>
    <row r="2001" spans="1:19" x14ac:dyDescent="0.3">
      <c r="A2001">
        <v>2000</v>
      </c>
      <c r="B2001" t="s">
        <v>31</v>
      </c>
      <c r="C2001" s="9">
        <v>45193</v>
      </c>
      <c r="D2001" s="9">
        <v>45197</v>
      </c>
      <c r="E2001" s="10">
        <v>45186</v>
      </c>
      <c r="F2001" t="s">
        <v>18</v>
      </c>
      <c r="G2001">
        <v>166.31</v>
      </c>
      <c r="H2001">
        <v>2</v>
      </c>
      <c r="I2001">
        <v>1</v>
      </c>
      <c r="J2001" t="s">
        <v>28</v>
      </c>
      <c r="K2001" t="s">
        <v>99</v>
      </c>
      <c r="L2001" t="s">
        <v>60</v>
      </c>
      <c r="M2001" t="s">
        <v>36</v>
      </c>
      <c r="N2001" t="s">
        <v>41</v>
      </c>
      <c r="O2001">
        <f>Table2[[#This Row],[check_out_date]]-Table2[[#This Row],[check_in_date]]</f>
        <v>4</v>
      </c>
      <c r="P2001">
        <f>Table2[[#This Row],[num_adults]]+Table2[[#This Row],[num_children]]</f>
        <v>3</v>
      </c>
      <c r="Q2001" s="3">
        <f>IF(OR(Table2[[#This Row],[booking_status]]="confirmed",Table2[[#This Row],[booking_status]]="checked-out"),Table2[[#This Row],[room_rate_per_night]]*Table2[[#This Row],[Num_Nights]],0)</f>
        <v>0</v>
      </c>
      <c r="R2001" t="str" cm="1">
        <f t="array" ref="R2001">IFERROR(_xlfn.IFS(Table2[[#This Row],[booking_status]]="confirmed","Expected",Table2[[#This Row],[booking_status]]="checked-out","Actual"),"No Revenue")</f>
        <v>No Revenue</v>
      </c>
      <c r="S2001" s="4">
        <f>Table2[[#This Row],[Revenue_Amount]]/Table2[[#This Row],[Num_Nights]]</f>
        <v>0</v>
      </c>
    </row>
    <row r="2002" spans="1:19" x14ac:dyDescent="0.3">
      <c r="A2002">
        <v>2001</v>
      </c>
      <c r="B2002" t="s">
        <v>14</v>
      </c>
      <c r="C2002" s="9">
        <v>45053</v>
      </c>
      <c r="D2002" s="9">
        <v>45060</v>
      </c>
      <c r="E2002" s="10">
        <v>45007</v>
      </c>
      <c r="F2002" t="s">
        <v>18</v>
      </c>
      <c r="G2002">
        <v>239.56</v>
      </c>
      <c r="H2002">
        <v>1</v>
      </c>
      <c r="I2002">
        <v>0</v>
      </c>
      <c r="J2002" t="s">
        <v>94</v>
      </c>
      <c r="K2002" t="s">
        <v>66</v>
      </c>
      <c r="L2002" t="s">
        <v>21</v>
      </c>
      <c r="M2002" t="s">
        <v>22</v>
      </c>
      <c r="N2002" t="s">
        <v>45</v>
      </c>
      <c r="O2002">
        <f>Table2[[#This Row],[check_out_date]]-Table2[[#This Row],[check_in_date]]</f>
        <v>7</v>
      </c>
      <c r="P2002">
        <f>Table2[[#This Row],[num_adults]]+Table2[[#This Row],[num_children]]</f>
        <v>1</v>
      </c>
      <c r="Q2002" s="3">
        <f>IF(OR(Table2[[#This Row],[booking_status]]="confirmed",Table2[[#This Row],[booking_status]]="checked-out"),Table2[[#This Row],[room_rate_per_night]]*Table2[[#This Row],[Num_Nights]],0)</f>
        <v>1676.92</v>
      </c>
      <c r="R2002" t="str" cm="1">
        <f t="array" ref="R2002">IFERROR(_xlfn.IFS(Table2[[#This Row],[booking_status]]="confirmed","Expected",Table2[[#This Row],[booking_status]]="checked-out","Actual"),"No Revenue")</f>
        <v>Expected</v>
      </c>
      <c r="S2002" s="4">
        <f>Table2[[#This Row],[Revenue_Amount]]/Table2[[#This Row],[Num_Nights]]</f>
        <v>239.56</v>
      </c>
    </row>
    <row r="2003" spans="1:19" x14ac:dyDescent="0.3">
      <c r="A2003">
        <v>2002</v>
      </c>
      <c r="B2003" t="s">
        <v>50</v>
      </c>
      <c r="C2003" s="9">
        <v>45106</v>
      </c>
      <c r="D2003" s="9">
        <v>45107</v>
      </c>
      <c r="E2003" s="10">
        <v>45091</v>
      </c>
      <c r="F2003" t="s">
        <v>49</v>
      </c>
      <c r="G2003">
        <v>108.98</v>
      </c>
      <c r="H2003">
        <v>2</v>
      </c>
      <c r="I2003">
        <v>2</v>
      </c>
      <c r="J2003" t="s">
        <v>28</v>
      </c>
      <c r="K2003" t="s">
        <v>99</v>
      </c>
      <c r="L2003" t="s">
        <v>70</v>
      </c>
      <c r="M2003" t="s">
        <v>36</v>
      </c>
      <c r="N2003" t="s">
        <v>41</v>
      </c>
      <c r="O2003">
        <f>Table2[[#This Row],[check_out_date]]-Table2[[#This Row],[check_in_date]]</f>
        <v>1</v>
      </c>
      <c r="P2003">
        <f>Table2[[#This Row],[num_adults]]+Table2[[#This Row],[num_children]]</f>
        <v>4</v>
      </c>
      <c r="Q2003" s="3">
        <f>IF(OR(Table2[[#This Row],[booking_status]]="confirmed",Table2[[#This Row],[booking_status]]="checked-out"),Table2[[#This Row],[room_rate_per_night]]*Table2[[#This Row],[Num_Nights]],0)</f>
        <v>0</v>
      </c>
      <c r="R2003" t="str" cm="1">
        <f t="array" ref="R2003">IFERROR(_xlfn.IFS(Table2[[#This Row],[booking_status]]="confirmed","Expected",Table2[[#This Row],[booking_status]]="checked-out","Actual"),"No Revenue")</f>
        <v>No Revenue</v>
      </c>
      <c r="S2003" s="4">
        <f>Table2[[#This Row],[Revenue_Amount]]/Table2[[#This Row],[Num_Nights]]</f>
        <v>0</v>
      </c>
    </row>
    <row r="2004" spans="1:19" x14ac:dyDescent="0.3">
      <c r="A2004">
        <v>2003</v>
      </c>
      <c r="B2004" t="s">
        <v>37</v>
      </c>
      <c r="C2004" s="9">
        <v>44995</v>
      </c>
      <c r="D2004" s="9">
        <v>45005</v>
      </c>
      <c r="E2004" s="10">
        <v>44947</v>
      </c>
      <c r="F2004" t="s">
        <v>27</v>
      </c>
      <c r="G2004">
        <v>170.76</v>
      </c>
      <c r="H2004">
        <v>1</v>
      </c>
      <c r="I2004">
        <v>2</v>
      </c>
      <c r="J2004" t="s">
        <v>28</v>
      </c>
      <c r="K2004" t="s">
        <v>99</v>
      </c>
      <c r="L2004" t="s">
        <v>21</v>
      </c>
      <c r="M2004" t="s">
        <v>22</v>
      </c>
      <c r="N2004" t="s">
        <v>95</v>
      </c>
      <c r="O2004">
        <f>Table2[[#This Row],[check_out_date]]-Table2[[#This Row],[check_in_date]]</f>
        <v>10</v>
      </c>
      <c r="P2004">
        <f>Table2[[#This Row],[num_adults]]+Table2[[#This Row],[num_children]]</f>
        <v>3</v>
      </c>
      <c r="Q2004" s="3">
        <f>IF(OR(Table2[[#This Row],[booking_status]]="confirmed",Table2[[#This Row],[booking_status]]="checked-out"),Table2[[#This Row],[room_rate_per_night]]*Table2[[#This Row],[Num_Nights]],0)</f>
        <v>1707.6</v>
      </c>
      <c r="R2004" t="str" cm="1">
        <f t="array" ref="R2004">IFERROR(_xlfn.IFS(Table2[[#This Row],[booking_status]]="confirmed","Expected",Table2[[#This Row],[booking_status]]="checked-out","Actual"),"No Revenue")</f>
        <v>Expected</v>
      </c>
      <c r="S2004" s="4">
        <f>Table2[[#This Row],[Revenue_Amount]]/Table2[[#This Row],[Num_Nights]]</f>
        <v>170.76</v>
      </c>
    </row>
    <row r="2005" spans="1:19" x14ac:dyDescent="0.3">
      <c r="A2005">
        <v>2004</v>
      </c>
      <c r="B2005" t="s">
        <v>37</v>
      </c>
      <c r="C2005" s="9">
        <v>45051</v>
      </c>
      <c r="D2005" s="9">
        <v>45053</v>
      </c>
      <c r="E2005" s="10">
        <v>45035</v>
      </c>
      <c r="F2005" t="s">
        <v>18</v>
      </c>
      <c r="G2005">
        <v>245.38</v>
      </c>
      <c r="H2005">
        <v>1</v>
      </c>
      <c r="I2005">
        <v>2</v>
      </c>
      <c r="J2005" t="s">
        <v>28</v>
      </c>
      <c r="K2005" t="s">
        <v>29</v>
      </c>
      <c r="L2005" t="s">
        <v>21</v>
      </c>
      <c r="M2005" t="s">
        <v>36</v>
      </c>
      <c r="N2005" t="s">
        <v>30</v>
      </c>
      <c r="O2005">
        <f>Table2[[#This Row],[check_out_date]]-Table2[[#This Row],[check_in_date]]</f>
        <v>2</v>
      </c>
      <c r="P2005">
        <f>Table2[[#This Row],[num_adults]]+Table2[[#This Row],[num_children]]</f>
        <v>3</v>
      </c>
      <c r="Q2005" s="3">
        <f>IF(OR(Table2[[#This Row],[booking_status]]="confirmed",Table2[[#This Row],[booking_status]]="checked-out"),Table2[[#This Row],[room_rate_per_night]]*Table2[[#This Row],[Num_Nights]],0)</f>
        <v>490.76</v>
      </c>
      <c r="R2005" t="str" cm="1">
        <f t="array" ref="R2005">IFERROR(_xlfn.IFS(Table2[[#This Row],[booking_status]]="confirmed","Expected",Table2[[#This Row],[booking_status]]="checked-out","Actual"),"No Revenue")</f>
        <v>Expected</v>
      </c>
      <c r="S2005" s="4">
        <f>Table2[[#This Row],[Revenue_Amount]]/Table2[[#This Row],[Num_Nights]]</f>
        <v>245.38</v>
      </c>
    </row>
    <row r="2006" spans="1:19" x14ac:dyDescent="0.3">
      <c r="A2006">
        <v>2005</v>
      </c>
      <c r="B2006" t="s">
        <v>31</v>
      </c>
      <c r="C2006" s="9">
        <v>45161</v>
      </c>
      <c r="D2006" s="9">
        <v>45163</v>
      </c>
      <c r="E2006" s="10">
        <v>45155</v>
      </c>
      <c r="F2006" t="s">
        <v>54</v>
      </c>
      <c r="G2006">
        <v>306.41000000000003</v>
      </c>
      <c r="H2006">
        <v>1</v>
      </c>
      <c r="I2006">
        <v>0</v>
      </c>
      <c r="J2006" t="s">
        <v>28</v>
      </c>
      <c r="K2006" t="s">
        <v>66</v>
      </c>
      <c r="L2006" t="s">
        <v>56</v>
      </c>
      <c r="M2006" t="s">
        <v>22</v>
      </c>
      <c r="N2006" t="s">
        <v>41</v>
      </c>
      <c r="O2006">
        <f>Table2[[#This Row],[check_out_date]]-Table2[[#This Row],[check_in_date]]</f>
        <v>2</v>
      </c>
      <c r="P2006">
        <f>Table2[[#This Row],[num_adults]]+Table2[[#This Row],[num_children]]</f>
        <v>1</v>
      </c>
      <c r="Q2006" s="3">
        <f>IF(OR(Table2[[#This Row],[booking_status]]="confirmed",Table2[[#This Row],[booking_status]]="checked-out"),Table2[[#This Row],[room_rate_per_night]]*Table2[[#This Row],[Num_Nights]],0)</f>
        <v>612.82000000000005</v>
      </c>
      <c r="R2006" t="str" cm="1">
        <f t="array" ref="R2006">IFERROR(_xlfn.IFS(Table2[[#This Row],[booking_status]]="confirmed","Expected",Table2[[#This Row],[booking_status]]="checked-out","Actual"),"No Revenue")</f>
        <v>Actual</v>
      </c>
      <c r="S2006" s="4">
        <f>Table2[[#This Row],[Revenue_Amount]]/Table2[[#This Row],[Num_Nights]]</f>
        <v>306.41000000000003</v>
      </c>
    </row>
    <row r="2007" spans="1:19" hidden="1" x14ac:dyDescent="0.3">
      <c r="A2007">
        <v>2006</v>
      </c>
      <c r="B2007" t="s">
        <v>37</v>
      </c>
      <c r="C2007" s="9">
        <v>45201</v>
      </c>
      <c r="D2007" s="9">
        <v>45209</v>
      </c>
      <c r="E2007" s="10">
        <v>45132</v>
      </c>
      <c r="F2007" t="s">
        <v>27</v>
      </c>
      <c r="G2007">
        <v>202.4</v>
      </c>
      <c r="H2007">
        <v>3</v>
      </c>
      <c r="I2007">
        <v>1</v>
      </c>
      <c r="J2007" t="s">
        <v>35</v>
      </c>
      <c r="K2007" t="s">
        <v>20</v>
      </c>
      <c r="L2007" t="s">
        <v>21</v>
      </c>
      <c r="M2007" t="s">
        <v>36</v>
      </c>
      <c r="N2007" t="s">
        <v>23</v>
      </c>
      <c r="O2007">
        <f>Table2[[#This Row],[check_out_date]]-Table2[[#This Row],[check_in_date]]</f>
        <v>8</v>
      </c>
      <c r="P2007">
        <f>Table2[[#This Row],[num_adults]]+Table2[[#This Row],[num_children]]</f>
        <v>4</v>
      </c>
      <c r="Q2007" s="3">
        <f>IF(OR(Table2[[#This Row],[booking_status]]="confirmed",Table2[[#This Row],[booking_status]]="checked-out"),Table2[[#This Row],[room_rate_per_night]]*Table2[[#This Row],[Num_Nights]],0)</f>
        <v>1619.2</v>
      </c>
      <c r="R2007" t="str" cm="1">
        <f t="array" ref="R2007">IFERROR(_xlfn.IFS(Table2[[#This Row],[booking_status]]="confirmed","Expected",Table2[[#This Row],[booking_status]]="checked-out","Actual"),"No Revenue")</f>
        <v>Expected</v>
      </c>
      <c r="S2007" s="4">
        <f>Table2[[#This Row],[Revenue_Amount]]/Table2[[#This Row],[Num_Nights]]</f>
        <v>202.4</v>
      </c>
    </row>
    <row r="2008" spans="1:19" x14ac:dyDescent="0.3">
      <c r="A2008">
        <v>2007</v>
      </c>
      <c r="B2008" t="s">
        <v>50</v>
      </c>
      <c r="C2008" s="9">
        <v>45025</v>
      </c>
      <c r="D2008" s="9">
        <v>45037</v>
      </c>
      <c r="E2008" s="10">
        <v>44958</v>
      </c>
      <c r="F2008" t="s">
        <v>49</v>
      </c>
      <c r="G2008">
        <v>140.97</v>
      </c>
      <c r="H2008">
        <v>3</v>
      </c>
      <c r="I2008">
        <v>0</v>
      </c>
      <c r="J2008" t="s">
        <v>19</v>
      </c>
      <c r="K2008" t="s">
        <v>20</v>
      </c>
      <c r="L2008" t="s">
        <v>56</v>
      </c>
      <c r="M2008" t="s">
        <v>36</v>
      </c>
      <c r="N2008" t="s">
        <v>45</v>
      </c>
      <c r="O2008">
        <f>Table2[[#This Row],[check_out_date]]-Table2[[#This Row],[check_in_date]]</f>
        <v>12</v>
      </c>
      <c r="P2008">
        <f>Table2[[#This Row],[num_adults]]+Table2[[#This Row],[num_children]]</f>
        <v>3</v>
      </c>
      <c r="Q2008" s="3">
        <f>IF(OR(Table2[[#This Row],[booking_status]]="confirmed",Table2[[#This Row],[booking_status]]="checked-out"),Table2[[#This Row],[room_rate_per_night]]*Table2[[#This Row],[Num_Nights]],0)</f>
        <v>1691.6399999999999</v>
      </c>
      <c r="R2008" t="str" cm="1">
        <f t="array" ref="R2008">IFERROR(_xlfn.IFS(Table2[[#This Row],[booking_status]]="confirmed","Expected",Table2[[#This Row],[booking_status]]="checked-out","Actual"),"No Revenue")</f>
        <v>Actual</v>
      </c>
      <c r="S2008" s="4">
        <f>Table2[[#This Row],[Revenue_Amount]]/Table2[[#This Row],[Num_Nights]]</f>
        <v>140.97</v>
      </c>
    </row>
    <row r="2009" spans="1:19" x14ac:dyDescent="0.3">
      <c r="A2009">
        <v>2008</v>
      </c>
      <c r="B2009" t="s">
        <v>31</v>
      </c>
      <c r="C2009" s="9">
        <v>44974</v>
      </c>
      <c r="D2009" s="9">
        <v>44976</v>
      </c>
      <c r="E2009" s="10">
        <v>44936</v>
      </c>
      <c r="F2009" t="s">
        <v>27</v>
      </c>
      <c r="G2009">
        <v>91.41</v>
      </c>
      <c r="H2009">
        <v>3</v>
      </c>
      <c r="I2009">
        <v>0</v>
      </c>
      <c r="J2009" t="s">
        <v>19</v>
      </c>
      <c r="K2009" t="s">
        <v>20</v>
      </c>
      <c r="L2009" t="s">
        <v>60</v>
      </c>
      <c r="M2009" t="s">
        <v>36</v>
      </c>
      <c r="N2009" t="s">
        <v>23</v>
      </c>
      <c r="O2009">
        <f>Table2[[#This Row],[check_out_date]]-Table2[[#This Row],[check_in_date]]</f>
        <v>2</v>
      </c>
      <c r="P2009">
        <f>Table2[[#This Row],[num_adults]]+Table2[[#This Row],[num_children]]</f>
        <v>3</v>
      </c>
      <c r="Q2009" s="3">
        <f>IF(OR(Table2[[#This Row],[booking_status]]="confirmed",Table2[[#This Row],[booking_status]]="checked-out"),Table2[[#This Row],[room_rate_per_night]]*Table2[[#This Row],[Num_Nights]],0)</f>
        <v>0</v>
      </c>
      <c r="R2009" t="str" cm="1">
        <f t="array" ref="R2009">IFERROR(_xlfn.IFS(Table2[[#This Row],[booking_status]]="confirmed","Expected",Table2[[#This Row],[booking_status]]="checked-out","Actual"),"No Revenue")</f>
        <v>No Revenue</v>
      </c>
      <c r="S2009" s="4">
        <f>Table2[[#This Row],[Revenue_Amount]]/Table2[[#This Row],[Num_Nights]]</f>
        <v>0</v>
      </c>
    </row>
    <row r="2010" spans="1:19" x14ac:dyDescent="0.3">
      <c r="A2010">
        <v>2009</v>
      </c>
      <c r="B2010" t="s">
        <v>37</v>
      </c>
      <c r="C2010" s="9">
        <v>45283</v>
      </c>
      <c r="D2010" s="9">
        <v>45287</v>
      </c>
      <c r="E2010" s="10">
        <v>45257</v>
      </c>
      <c r="F2010" t="s">
        <v>54</v>
      </c>
      <c r="G2010">
        <v>287.70999999999998</v>
      </c>
      <c r="H2010">
        <v>2</v>
      </c>
      <c r="I2010">
        <v>0</v>
      </c>
      <c r="J2010" t="s">
        <v>28</v>
      </c>
      <c r="K2010" t="s">
        <v>99</v>
      </c>
      <c r="L2010" t="s">
        <v>21</v>
      </c>
      <c r="M2010" t="s">
        <v>36</v>
      </c>
      <c r="N2010" t="s">
        <v>23</v>
      </c>
      <c r="O2010">
        <f>Table2[[#This Row],[check_out_date]]-Table2[[#This Row],[check_in_date]]</f>
        <v>4</v>
      </c>
      <c r="P2010">
        <f>Table2[[#This Row],[num_adults]]+Table2[[#This Row],[num_children]]</f>
        <v>2</v>
      </c>
      <c r="Q2010" s="3">
        <f>IF(OR(Table2[[#This Row],[booking_status]]="confirmed",Table2[[#This Row],[booking_status]]="checked-out"),Table2[[#This Row],[room_rate_per_night]]*Table2[[#This Row],[Num_Nights]],0)</f>
        <v>1150.8399999999999</v>
      </c>
      <c r="R2010" t="str" cm="1">
        <f t="array" ref="R2010">IFERROR(_xlfn.IFS(Table2[[#This Row],[booking_status]]="confirmed","Expected",Table2[[#This Row],[booking_status]]="checked-out","Actual"),"No Revenue")</f>
        <v>Expected</v>
      </c>
      <c r="S2010" s="4">
        <f>Table2[[#This Row],[Revenue_Amount]]/Table2[[#This Row],[Num_Nights]]</f>
        <v>287.70999999999998</v>
      </c>
    </row>
    <row r="2011" spans="1:19" hidden="1" x14ac:dyDescent="0.3">
      <c r="A2011">
        <v>2010</v>
      </c>
      <c r="B2011" t="s">
        <v>50</v>
      </c>
      <c r="C2011" s="9">
        <v>45089</v>
      </c>
      <c r="D2011" s="9">
        <v>45093</v>
      </c>
      <c r="E2011" s="10">
        <v>45048</v>
      </c>
      <c r="F2011" t="s">
        <v>27</v>
      </c>
      <c r="G2011">
        <v>139.05000000000001</v>
      </c>
      <c r="H2011">
        <v>1</v>
      </c>
      <c r="I2011">
        <v>0</v>
      </c>
      <c r="J2011" t="s">
        <v>35</v>
      </c>
      <c r="K2011" t="s">
        <v>20</v>
      </c>
      <c r="L2011" t="s">
        <v>56</v>
      </c>
      <c r="M2011" t="s">
        <v>36</v>
      </c>
      <c r="N2011" t="s">
        <v>23</v>
      </c>
      <c r="O2011">
        <f>Table2[[#This Row],[check_out_date]]-Table2[[#This Row],[check_in_date]]</f>
        <v>4</v>
      </c>
      <c r="P2011">
        <f>Table2[[#This Row],[num_adults]]+Table2[[#This Row],[num_children]]</f>
        <v>1</v>
      </c>
      <c r="Q2011" s="3">
        <f>IF(OR(Table2[[#This Row],[booking_status]]="confirmed",Table2[[#This Row],[booking_status]]="checked-out"),Table2[[#This Row],[room_rate_per_night]]*Table2[[#This Row],[Num_Nights]],0)</f>
        <v>556.20000000000005</v>
      </c>
      <c r="R2011" t="str" cm="1">
        <f t="array" ref="R2011">IFERROR(_xlfn.IFS(Table2[[#This Row],[booking_status]]="confirmed","Expected",Table2[[#This Row],[booking_status]]="checked-out","Actual"),"No Revenue")</f>
        <v>Actual</v>
      </c>
      <c r="S2011" s="4">
        <f>Table2[[#This Row],[Revenue_Amount]]/Table2[[#This Row],[Num_Nights]]</f>
        <v>139.05000000000001</v>
      </c>
    </row>
    <row r="2012" spans="1:19" x14ac:dyDescent="0.3">
      <c r="A2012">
        <v>2011</v>
      </c>
      <c r="B2012" t="s">
        <v>50</v>
      </c>
      <c r="C2012" s="9">
        <v>45111</v>
      </c>
      <c r="D2012" s="9">
        <v>45121</v>
      </c>
      <c r="E2012" s="10">
        <v>45105</v>
      </c>
      <c r="F2012" t="s">
        <v>18</v>
      </c>
      <c r="G2012">
        <v>338.58</v>
      </c>
      <c r="H2012">
        <v>2</v>
      </c>
      <c r="I2012">
        <v>0</v>
      </c>
      <c r="J2012" t="s">
        <v>19</v>
      </c>
      <c r="K2012" t="s">
        <v>44</v>
      </c>
      <c r="L2012" t="s">
        <v>21</v>
      </c>
      <c r="M2012" t="s">
        <v>36</v>
      </c>
      <c r="N2012" t="s">
        <v>41</v>
      </c>
      <c r="O2012">
        <f>Table2[[#This Row],[check_out_date]]-Table2[[#This Row],[check_in_date]]</f>
        <v>10</v>
      </c>
      <c r="P2012">
        <f>Table2[[#This Row],[num_adults]]+Table2[[#This Row],[num_children]]</f>
        <v>2</v>
      </c>
      <c r="Q2012" s="3">
        <f>IF(OR(Table2[[#This Row],[booking_status]]="confirmed",Table2[[#This Row],[booking_status]]="checked-out"),Table2[[#This Row],[room_rate_per_night]]*Table2[[#This Row],[Num_Nights]],0)</f>
        <v>3385.7999999999997</v>
      </c>
      <c r="R2012" t="str" cm="1">
        <f t="array" ref="R2012">IFERROR(_xlfn.IFS(Table2[[#This Row],[booking_status]]="confirmed","Expected",Table2[[#This Row],[booking_status]]="checked-out","Actual"),"No Revenue")</f>
        <v>Expected</v>
      </c>
      <c r="S2012" s="4">
        <f>Table2[[#This Row],[Revenue_Amount]]/Table2[[#This Row],[Num_Nights]]</f>
        <v>338.58</v>
      </c>
    </row>
    <row r="2013" spans="1:19" x14ac:dyDescent="0.3">
      <c r="A2013">
        <v>2012</v>
      </c>
      <c r="B2013" t="s">
        <v>37</v>
      </c>
      <c r="C2013" s="9">
        <v>44994</v>
      </c>
      <c r="D2013" s="9">
        <v>45004</v>
      </c>
      <c r="E2013" s="10">
        <v>44943</v>
      </c>
      <c r="F2013" t="s">
        <v>27</v>
      </c>
      <c r="G2013">
        <v>140.16</v>
      </c>
      <c r="H2013">
        <v>2</v>
      </c>
      <c r="I2013">
        <v>0</v>
      </c>
      <c r="J2013" t="s">
        <v>55</v>
      </c>
      <c r="K2013" t="s">
        <v>44</v>
      </c>
      <c r="L2013" t="s">
        <v>56</v>
      </c>
      <c r="M2013" t="s">
        <v>22</v>
      </c>
      <c r="N2013" t="s">
        <v>45</v>
      </c>
      <c r="O2013">
        <f>Table2[[#This Row],[check_out_date]]-Table2[[#This Row],[check_in_date]]</f>
        <v>10</v>
      </c>
      <c r="P2013">
        <f>Table2[[#This Row],[num_adults]]+Table2[[#This Row],[num_children]]</f>
        <v>2</v>
      </c>
      <c r="Q2013" s="3">
        <f>IF(OR(Table2[[#This Row],[booking_status]]="confirmed",Table2[[#This Row],[booking_status]]="checked-out"),Table2[[#This Row],[room_rate_per_night]]*Table2[[#This Row],[Num_Nights]],0)</f>
        <v>1401.6</v>
      </c>
      <c r="R2013" t="str" cm="1">
        <f t="array" ref="R2013">IFERROR(_xlfn.IFS(Table2[[#This Row],[booking_status]]="confirmed","Expected",Table2[[#This Row],[booking_status]]="checked-out","Actual"),"No Revenue")</f>
        <v>Actual</v>
      </c>
      <c r="S2013" s="4">
        <f>Table2[[#This Row],[Revenue_Amount]]/Table2[[#This Row],[Num_Nights]]</f>
        <v>140.16</v>
      </c>
    </row>
    <row r="2014" spans="1:19" hidden="1" x14ac:dyDescent="0.3">
      <c r="A2014">
        <v>2013</v>
      </c>
      <c r="B2014" t="s">
        <v>31</v>
      </c>
      <c r="C2014" s="9">
        <v>45060</v>
      </c>
      <c r="D2014" s="9">
        <v>45062</v>
      </c>
      <c r="E2014" s="10">
        <v>44993</v>
      </c>
      <c r="F2014" t="s">
        <v>27</v>
      </c>
      <c r="G2014">
        <v>143.53</v>
      </c>
      <c r="H2014">
        <v>2</v>
      </c>
      <c r="I2014">
        <v>3</v>
      </c>
      <c r="J2014" t="s">
        <v>35</v>
      </c>
      <c r="K2014" t="s">
        <v>44</v>
      </c>
      <c r="L2014" t="s">
        <v>56</v>
      </c>
      <c r="M2014" t="s">
        <v>36</v>
      </c>
      <c r="N2014" t="s">
        <v>41</v>
      </c>
      <c r="O2014">
        <f>Table2[[#This Row],[check_out_date]]-Table2[[#This Row],[check_in_date]]</f>
        <v>2</v>
      </c>
      <c r="P2014">
        <f>Table2[[#This Row],[num_adults]]+Table2[[#This Row],[num_children]]</f>
        <v>5</v>
      </c>
      <c r="Q2014" s="3">
        <f>IF(OR(Table2[[#This Row],[booking_status]]="confirmed",Table2[[#This Row],[booking_status]]="checked-out"),Table2[[#This Row],[room_rate_per_night]]*Table2[[#This Row],[Num_Nights]],0)</f>
        <v>287.06</v>
      </c>
      <c r="R2014" t="str" cm="1">
        <f t="array" ref="R2014">IFERROR(_xlfn.IFS(Table2[[#This Row],[booking_status]]="confirmed","Expected",Table2[[#This Row],[booking_status]]="checked-out","Actual"),"No Revenue")</f>
        <v>Actual</v>
      </c>
      <c r="S2014" s="4">
        <f>Table2[[#This Row],[Revenue_Amount]]/Table2[[#This Row],[Num_Nights]]</f>
        <v>143.53</v>
      </c>
    </row>
    <row r="2015" spans="1:19" x14ac:dyDescent="0.3">
      <c r="A2015">
        <v>2014</v>
      </c>
      <c r="B2015" t="s">
        <v>14</v>
      </c>
      <c r="C2015" s="9">
        <v>44942</v>
      </c>
      <c r="D2015" s="9">
        <v>44949</v>
      </c>
      <c r="E2015" s="10">
        <v>44872</v>
      </c>
      <c r="F2015" t="s">
        <v>18</v>
      </c>
      <c r="G2015">
        <v>244.12</v>
      </c>
      <c r="H2015">
        <v>4</v>
      </c>
      <c r="I2015">
        <v>0</v>
      </c>
      <c r="J2015" t="s">
        <v>94</v>
      </c>
      <c r="K2015" t="s">
        <v>66</v>
      </c>
      <c r="L2015" t="s">
        <v>21</v>
      </c>
      <c r="M2015" t="s">
        <v>36</v>
      </c>
      <c r="N2015" t="s">
        <v>41</v>
      </c>
      <c r="O2015">
        <f>Table2[[#This Row],[check_out_date]]-Table2[[#This Row],[check_in_date]]</f>
        <v>7</v>
      </c>
      <c r="P2015">
        <f>Table2[[#This Row],[num_adults]]+Table2[[#This Row],[num_children]]</f>
        <v>4</v>
      </c>
      <c r="Q2015" s="3">
        <f>IF(OR(Table2[[#This Row],[booking_status]]="confirmed",Table2[[#This Row],[booking_status]]="checked-out"),Table2[[#This Row],[room_rate_per_night]]*Table2[[#This Row],[Num_Nights]],0)</f>
        <v>1708.8400000000001</v>
      </c>
      <c r="R2015" t="str" cm="1">
        <f t="array" ref="R2015">IFERROR(_xlfn.IFS(Table2[[#This Row],[booking_status]]="confirmed","Expected",Table2[[#This Row],[booking_status]]="checked-out","Actual"),"No Revenue")</f>
        <v>Expected</v>
      </c>
      <c r="S2015" s="4">
        <f>Table2[[#This Row],[Revenue_Amount]]/Table2[[#This Row],[Num_Nights]]</f>
        <v>244.12000000000003</v>
      </c>
    </row>
    <row r="2016" spans="1:19" hidden="1" x14ac:dyDescent="0.3">
      <c r="A2016">
        <v>2015</v>
      </c>
      <c r="B2016" t="s">
        <v>37</v>
      </c>
      <c r="C2016" s="9">
        <v>45056</v>
      </c>
      <c r="D2016" s="9">
        <v>45061</v>
      </c>
      <c r="E2016" s="10">
        <v>45053</v>
      </c>
      <c r="F2016" t="s">
        <v>54</v>
      </c>
      <c r="G2016">
        <v>346.2</v>
      </c>
      <c r="H2016">
        <v>3</v>
      </c>
      <c r="I2016">
        <v>1</v>
      </c>
      <c r="J2016" t="s">
        <v>35</v>
      </c>
      <c r="K2016" t="s">
        <v>44</v>
      </c>
      <c r="L2016" t="s">
        <v>56</v>
      </c>
      <c r="M2016" t="s">
        <v>36</v>
      </c>
      <c r="N2016" t="s">
        <v>30</v>
      </c>
      <c r="O2016">
        <f>Table2[[#This Row],[check_out_date]]-Table2[[#This Row],[check_in_date]]</f>
        <v>5</v>
      </c>
      <c r="P2016">
        <f>Table2[[#This Row],[num_adults]]+Table2[[#This Row],[num_children]]</f>
        <v>4</v>
      </c>
      <c r="Q2016" s="3">
        <f>IF(OR(Table2[[#This Row],[booking_status]]="confirmed",Table2[[#This Row],[booking_status]]="checked-out"),Table2[[#This Row],[room_rate_per_night]]*Table2[[#This Row],[Num_Nights]],0)</f>
        <v>1731</v>
      </c>
      <c r="R2016" t="str" cm="1">
        <f t="array" ref="R2016">IFERROR(_xlfn.IFS(Table2[[#This Row],[booking_status]]="confirmed","Expected",Table2[[#This Row],[booking_status]]="checked-out","Actual"),"No Revenue")</f>
        <v>Actual</v>
      </c>
      <c r="S2016" s="4">
        <f>Table2[[#This Row],[Revenue_Amount]]/Table2[[#This Row],[Num_Nights]]</f>
        <v>346.2</v>
      </c>
    </row>
    <row r="2017" spans="1:19" x14ac:dyDescent="0.3">
      <c r="A2017">
        <v>2016</v>
      </c>
      <c r="B2017" t="s">
        <v>14</v>
      </c>
      <c r="C2017" s="9">
        <v>45067</v>
      </c>
      <c r="D2017" s="9">
        <v>45079</v>
      </c>
      <c r="E2017" s="10">
        <v>45051</v>
      </c>
      <c r="F2017" t="s">
        <v>27</v>
      </c>
      <c r="G2017">
        <v>180.25</v>
      </c>
      <c r="H2017">
        <v>1</v>
      </c>
      <c r="I2017">
        <v>0</v>
      </c>
      <c r="J2017" t="s">
        <v>55</v>
      </c>
      <c r="K2017" t="s">
        <v>29</v>
      </c>
      <c r="L2017" t="s">
        <v>21</v>
      </c>
      <c r="M2017" t="s">
        <v>36</v>
      </c>
      <c r="N2017" t="s">
        <v>41</v>
      </c>
      <c r="O2017">
        <f>Table2[[#This Row],[check_out_date]]-Table2[[#This Row],[check_in_date]]</f>
        <v>12</v>
      </c>
      <c r="P2017">
        <f>Table2[[#This Row],[num_adults]]+Table2[[#This Row],[num_children]]</f>
        <v>1</v>
      </c>
      <c r="Q2017" s="3">
        <f>IF(OR(Table2[[#This Row],[booking_status]]="confirmed",Table2[[#This Row],[booking_status]]="checked-out"),Table2[[#This Row],[room_rate_per_night]]*Table2[[#This Row],[Num_Nights]],0)</f>
        <v>2163</v>
      </c>
      <c r="R2017" t="str" cm="1">
        <f t="array" ref="R2017">IFERROR(_xlfn.IFS(Table2[[#This Row],[booking_status]]="confirmed","Expected",Table2[[#This Row],[booking_status]]="checked-out","Actual"),"No Revenue")</f>
        <v>Expected</v>
      </c>
      <c r="S2017" s="4">
        <f>Table2[[#This Row],[Revenue_Amount]]/Table2[[#This Row],[Num_Nights]]</f>
        <v>180.25</v>
      </c>
    </row>
    <row r="2018" spans="1:19" x14ac:dyDescent="0.3">
      <c r="A2018">
        <v>2017</v>
      </c>
      <c r="B2018" t="s">
        <v>37</v>
      </c>
      <c r="C2018" s="9">
        <v>45074</v>
      </c>
      <c r="D2018" s="9">
        <v>45082</v>
      </c>
      <c r="E2018" s="10">
        <v>45041</v>
      </c>
      <c r="F2018" t="s">
        <v>49</v>
      </c>
      <c r="G2018">
        <v>93.5</v>
      </c>
      <c r="H2018">
        <v>2</v>
      </c>
      <c r="I2018">
        <v>0</v>
      </c>
      <c r="J2018" t="s">
        <v>55</v>
      </c>
      <c r="K2018" t="s">
        <v>66</v>
      </c>
      <c r="L2018" t="s">
        <v>56</v>
      </c>
      <c r="M2018" t="s">
        <v>22</v>
      </c>
      <c r="N2018" t="s">
        <v>41</v>
      </c>
      <c r="O2018">
        <f>Table2[[#This Row],[check_out_date]]-Table2[[#This Row],[check_in_date]]</f>
        <v>8</v>
      </c>
      <c r="P2018">
        <f>Table2[[#This Row],[num_adults]]+Table2[[#This Row],[num_children]]</f>
        <v>2</v>
      </c>
      <c r="Q2018" s="3">
        <f>IF(OR(Table2[[#This Row],[booking_status]]="confirmed",Table2[[#This Row],[booking_status]]="checked-out"),Table2[[#This Row],[room_rate_per_night]]*Table2[[#This Row],[Num_Nights]],0)</f>
        <v>748</v>
      </c>
      <c r="R2018" t="str" cm="1">
        <f t="array" ref="R2018">IFERROR(_xlfn.IFS(Table2[[#This Row],[booking_status]]="confirmed","Expected",Table2[[#This Row],[booking_status]]="checked-out","Actual"),"No Revenue")</f>
        <v>Actual</v>
      </c>
      <c r="S2018" s="4">
        <f>Table2[[#This Row],[Revenue_Amount]]/Table2[[#This Row],[Num_Nights]]</f>
        <v>93.5</v>
      </c>
    </row>
    <row r="2019" spans="1:19" x14ac:dyDescent="0.3">
      <c r="A2019">
        <v>2018</v>
      </c>
      <c r="B2019" t="s">
        <v>50</v>
      </c>
      <c r="C2019" s="9">
        <v>45263</v>
      </c>
      <c r="D2019" s="9">
        <v>45273</v>
      </c>
      <c r="E2019" s="10">
        <v>45233</v>
      </c>
      <c r="F2019" t="s">
        <v>49</v>
      </c>
      <c r="G2019">
        <v>162.81</v>
      </c>
      <c r="H2019">
        <v>1</v>
      </c>
      <c r="I2019">
        <v>0</v>
      </c>
      <c r="J2019" t="s">
        <v>28</v>
      </c>
      <c r="K2019" t="s">
        <v>66</v>
      </c>
      <c r="L2019" t="s">
        <v>21</v>
      </c>
      <c r="M2019" t="s">
        <v>36</v>
      </c>
      <c r="N2019" t="s">
        <v>41</v>
      </c>
      <c r="O2019">
        <f>Table2[[#This Row],[check_out_date]]-Table2[[#This Row],[check_in_date]]</f>
        <v>10</v>
      </c>
      <c r="P2019">
        <f>Table2[[#This Row],[num_adults]]+Table2[[#This Row],[num_children]]</f>
        <v>1</v>
      </c>
      <c r="Q2019" s="3">
        <f>IF(OR(Table2[[#This Row],[booking_status]]="confirmed",Table2[[#This Row],[booking_status]]="checked-out"),Table2[[#This Row],[room_rate_per_night]]*Table2[[#This Row],[Num_Nights]],0)</f>
        <v>1628.1</v>
      </c>
      <c r="R2019" t="str" cm="1">
        <f t="array" ref="R2019">IFERROR(_xlfn.IFS(Table2[[#This Row],[booking_status]]="confirmed","Expected",Table2[[#This Row],[booking_status]]="checked-out","Actual"),"No Revenue")</f>
        <v>Expected</v>
      </c>
      <c r="S2019" s="4">
        <f>Table2[[#This Row],[Revenue_Amount]]/Table2[[#This Row],[Num_Nights]]</f>
        <v>162.81</v>
      </c>
    </row>
    <row r="2020" spans="1:19" x14ac:dyDescent="0.3">
      <c r="A2020">
        <v>2019</v>
      </c>
      <c r="B2020" t="s">
        <v>37</v>
      </c>
      <c r="C2020" s="9">
        <v>45222</v>
      </c>
      <c r="D2020" s="9">
        <v>45230</v>
      </c>
      <c r="E2020" s="10">
        <v>45194</v>
      </c>
      <c r="F2020" t="s">
        <v>18</v>
      </c>
      <c r="G2020">
        <v>187.36</v>
      </c>
      <c r="H2020">
        <v>2</v>
      </c>
      <c r="I2020">
        <v>0</v>
      </c>
      <c r="J2020" t="s">
        <v>28</v>
      </c>
      <c r="K2020" t="s">
        <v>99</v>
      </c>
      <c r="L2020" t="s">
        <v>56</v>
      </c>
      <c r="M2020" t="s">
        <v>22</v>
      </c>
      <c r="N2020" t="s">
        <v>41</v>
      </c>
      <c r="O2020">
        <f>Table2[[#This Row],[check_out_date]]-Table2[[#This Row],[check_in_date]]</f>
        <v>8</v>
      </c>
      <c r="P2020">
        <f>Table2[[#This Row],[num_adults]]+Table2[[#This Row],[num_children]]</f>
        <v>2</v>
      </c>
      <c r="Q2020" s="3">
        <f>IF(OR(Table2[[#This Row],[booking_status]]="confirmed",Table2[[#This Row],[booking_status]]="checked-out"),Table2[[#This Row],[room_rate_per_night]]*Table2[[#This Row],[Num_Nights]],0)</f>
        <v>1498.88</v>
      </c>
      <c r="R2020" t="str" cm="1">
        <f t="array" ref="R2020">IFERROR(_xlfn.IFS(Table2[[#This Row],[booking_status]]="confirmed","Expected",Table2[[#This Row],[booking_status]]="checked-out","Actual"),"No Revenue")</f>
        <v>Actual</v>
      </c>
      <c r="S2020" s="4">
        <f>Table2[[#This Row],[Revenue_Amount]]/Table2[[#This Row],[Num_Nights]]</f>
        <v>187.36</v>
      </c>
    </row>
    <row r="2021" spans="1:19" x14ac:dyDescent="0.3">
      <c r="A2021">
        <v>2020</v>
      </c>
      <c r="B2021" t="s">
        <v>31</v>
      </c>
      <c r="C2021" s="9">
        <v>45082</v>
      </c>
      <c r="D2021" s="9">
        <v>45084</v>
      </c>
      <c r="E2021" s="10">
        <v>45079</v>
      </c>
      <c r="F2021" t="s">
        <v>18</v>
      </c>
      <c r="G2021">
        <v>151.19999999999999</v>
      </c>
      <c r="H2021">
        <v>2</v>
      </c>
      <c r="I2021">
        <v>2</v>
      </c>
      <c r="J2021" t="s">
        <v>28</v>
      </c>
      <c r="K2021" t="s">
        <v>20</v>
      </c>
      <c r="L2021" t="s">
        <v>60</v>
      </c>
      <c r="M2021" t="s">
        <v>36</v>
      </c>
      <c r="N2021" t="s">
        <v>41</v>
      </c>
      <c r="O2021">
        <f>Table2[[#This Row],[check_out_date]]-Table2[[#This Row],[check_in_date]]</f>
        <v>2</v>
      </c>
      <c r="P2021">
        <f>Table2[[#This Row],[num_adults]]+Table2[[#This Row],[num_children]]</f>
        <v>4</v>
      </c>
      <c r="Q2021" s="3">
        <f>IF(OR(Table2[[#This Row],[booking_status]]="confirmed",Table2[[#This Row],[booking_status]]="checked-out"),Table2[[#This Row],[room_rate_per_night]]*Table2[[#This Row],[Num_Nights]],0)</f>
        <v>0</v>
      </c>
      <c r="R2021" t="str" cm="1">
        <f t="array" ref="R2021">IFERROR(_xlfn.IFS(Table2[[#This Row],[booking_status]]="confirmed","Expected",Table2[[#This Row],[booking_status]]="checked-out","Actual"),"No Revenue")</f>
        <v>No Revenue</v>
      </c>
      <c r="S2021" s="4">
        <f>Table2[[#This Row],[Revenue_Amount]]/Table2[[#This Row],[Num_Nights]]</f>
        <v>0</v>
      </c>
    </row>
    <row r="2022" spans="1:19" x14ac:dyDescent="0.3">
      <c r="A2022">
        <v>2021</v>
      </c>
      <c r="B2022" t="s">
        <v>14</v>
      </c>
      <c r="C2022" s="9">
        <v>45277</v>
      </c>
      <c r="D2022" s="9">
        <v>45284</v>
      </c>
      <c r="E2022" s="10">
        <v>45194</v>
      </c>
      <c r="F2022" t="s">
        <v>27</v>
      </c>
      <c r="G2022">
        <v>144.63999999999999</v>
      </c>
      <c r="H2022">
        <v>2</v>
      </c>
      <c r="I2022">
        <v>0</v>
      </c>
      <c r="J2022" t="s">
        <v>55</v>
      </c>
      <c r="K2022" t="s">
        <v>99</v>
      </c>
      <c r="L2022" t="s">
        <v>21</v>
      </c>
      <c r="M2022" t="s">
        <v>22</v>
      </c>
      <c r="N2022" t="s">
        <v>41</v>
      </c>
      <c r="O2022">
        <f>Table2[[#This Row],[check_out_date]]-Table2[[#This Row],[check_in_date]]</f>
        <v>7</v>
      </c>
      <c r="P2022">
        <f>Table2[[#This Row],[num_adults]]+Table2[[#This Row],[num_children]]</f>
        <v>2</v>
      </c>
      <c r="Q2022" s="3">
        <f>IF(OR(Table2[[#This Row],[booking_status]]="confirmed",Table2[[#This Row],[booking_status]]="checked-out"),Table2[[#This Row],[room_rate_per_night]]*Table2[[#This Row],[Num_Nights]],0)</f>
        <v>1012.4799999999999</v>
      </c>
      <c r="R2022" t="str" cm="1">
        <f t="array" ref="R2022">IFERROR(_xlfn.IFS(Table2[[#This Row],[booking_status]]="confirmed","Expected",Table2[[#This Row],[booking_status]]="checked-out","Actual"),"No Revenue")</f>
        <v>Expected</v>
      </c>
      <c r="S2022" s="4">
        <f>Table2[[#This Row],[Revenue_Amount]]/Table2[[#This Row],[Num_Nights]]</f>
        <v>144.63999999999999</v>
      </c>
    </row>
    <row r="2023" spans="1:19" x14ac:dyDescent="0.3">
      <c r="A2023">
        <v>2022</v>
      </c>
      <c r="B2023" t="s">
        <v>14</v>
      </c>
      <c r="C2023" s="9">
        <v>45011</v>
      </c>
      <c r="D2023" s="9">
        <v>45014</v>
      </c>
      <c r="E2023" s="10">
        <v>44962</v>
      </c>
      <c r="F2023" t="s">
        <v>18</v>
      </c>
      <c r="G2023">
        <v>157.72999999999999</v>
      </c>
      <c r="H2023">
        <v>1</v>
      </c>
      <c r="I2023">
        <v>0</v>
      </c>
      <c r="J2023" t="s">
        <v>28</v>
      </c>
      <c r="K2023" t="s">
        <v>99</v>
      </c>
      <c r="L2023" t="s">
        <v>60</v>
      </c>
      <c r="M2023" t="s">
        <v>36</v>
      </c>
      <c r="N2023" t="s">
        <v>41</v>
      </c>
      <c r="O2023">
        <f>Table2[[#This Row],[check_out_date]]-Table2[[#This Row],[check_in_date]]</f>
        <v>3</v>
      </c>
      <c r="P2023">
        <f>Table2[[#This Row],[num_adults]]+Table2[[#This Row],[num_children]]</f>
        <v>1</v>
      </c>
      <c r="Q2023" s="3">
        <f>IF(OR(Table2[[#This Row],[booking_status]]="confirmed",Table2[[#This Row],[booking_status]]="checked-out"),Table2[[#This Row],[room_rate_per_night]]*Table2[[#This Row],[Num_Nights]],0)</f>
        <v>0</v>
      </c>
      <c r="R2023" t="str" cm="1">
        <f t="array" ref="R2023">IFERROR(_xlfn.IFS(Table2[[#This Row],[booking_status]]="confirmed","Expected",Table2[[#This Row],[booking_status]]="checked-out","Actual"),"No Revenue")</f>
        <v>No Revenue</v>
      </c>
      <c r="S2023" s="4">
        <f>Table2[[#This Row],[Revenue_Amount]]/Table2[[#This Row],[Num_Nights]]</f>
        <v>0</v>
      </c>
    </row>
    <row r="2024" spans="1:19" x14ac:dyDescent="0.3">
      <c r="A2024">
        <v>2023</v>
      </c>
      <c r="B2024" t="s">
        <v>50</v>
      </c>
      <c r="C2024" s="9">
        <v>44949</v>
      </c>
      <c r="D2024" s="9">
        <v>44952</v>
      </c>
      <c r="E2024" s="10">
        <v>44873</v>
      </c>
      <c r="F2024" t="s">
        <v>54</v>
      </c>
      <c r="G2024">
        <v>494.35</v>
      </c>
      <c r="H2024">
        <v>2</v>
      </c>
      <c r="I2024">
        <v>0</v>
      </c>
      <c r="J2024" t="s">
        <v>28</v>
      </c>
      <c r="K2024" t="s">
        <v>29</v>
      </c>
      <c r="L2024" t="s">
        <v>21</v>
      </c>
      <c r="M2024" t="s">
        <v>36</v>
      </c>
      <c r="N2024" t="s">
        <v>23</v>
      </c>
      <c r="O2024">
        <f>Table2[[#This Row],[check_out_date]]-Table2[[#This Row],[check_in_date]]</f>
        <v>3</v>
      </c>
      <c r="P2024">
        <f>Table2[[#This Row],[num_adults]]+Table2[[#This Row],[num_children]]</f>
        <v>2</v>
      </c>
      <c r="Q2024" s="3">
        <f>IF(OR(Table2[[#This Row],[booking_status]]="confirmed",Table2[[#This Row],[booking_status]]="checked-out"),Table2[[#This Row],[room_rate_per_night]]*Table2[[#This Row],[Num_Nights]],0)</f>
        <v>1483.0500000000002</v>
      </c>
      <c r="R2024" t="str" cm="1">
        <f t="array" ref="R2024">IFERROR(_xlfn.IFS(Table2[[#This Row],[booking_status]]="confirmed","Expected",Table2[[#This Row],[booking_status]]="checked-out","Actual"),"No Revenue")</f>
        <v>Expected</v>
      </c>
      <c r="S2024" s="4">
        <f>Table2[[#This Row],[Revenue_Amount]]/Table2[[#This Row],[Num_Nights]]</f>
        <v>494.35000000000008</v>
      </c>
    </row>
    <row r="2025" spans="1:19" x14ac:dyDescent="0.3">
      <c r="A2025">
        <v>2024</v>
      </c>
      <c r="B2025" t="s">
        <v>14</v>
      </c>
      <c r="C2025" s="9">
        <v>45063</v>
      </c>
      <c r="D2025" s="9">
        <v>45067</v>
      </c>
      <c r="E2025" s="10">
        <v>45027</v>
      </c>
      <c r="F2025" t="s">
        <v>49</v>
      </c>
      <c r="G2025">
        <v>91.66</v>
      </c>
      <c r="H2025">
        <v>1</v>
      </c>
      <c r="I2025">
        <v>0</v>
      </c>
      <c r="J2025" t="s">
        <v>28</v>
      </c>
      <c r="K2025" t="s">
        <v>99</v>
      </c>
      <c r="L2025" t="s">
        <v>21</v>
      </c>
      <c r="M2025" t="s">
        <v>22</v>
      </c>
      <c r="N2025" t="s">
        <v>95</v>
      </c>
      <c r="O2025">
        <f>Table2[[#This Row],[check_out_date]]-Table2[[#This Row],[check_in_date]]</f>
        <v>4</v>
      </c>
      <c r="P2025">
        <f>Table2[[#This Row],[num_adults]]+Table2[[#This Row],[num_children]]</f>
        <v>1</v>
      </c>
      <c r="Q2025" s="3">
        <f>IF(OR(Table2[[#This Row],[booking_status]]="confirmed",Table2[[#This Row],[booking_status]]="checked-out"),Table2[[#This Row],[room_rate_per_night]]*Table2[[#This Row],[Num_Nights]],0)</f>
        <v>366.64</v>
      </c>
      <c r="R2025" t="str" cm="1">
        <f t="array" ref="R2025">IFERROR(_xlfn.IFS(Table2[[#This Row],[booking_status]]="confirmed","Expected",Table2[[#This Row],[booking_status]]="checked-out","Actual"),"No Revenue")</f>
        <v>Expected</v>
      </c>
      <c r="S2025" s="4">
        <f>Table2[[#This Row],[Revenue_Amount]]/Table2[[#This Row],[Num_Nights]]</f>
        <v>91.66</v>
      </c>
    </row>
    <row r="2026" spans="1:19" x14ac:dyDescent="0.3">
      <c r="A2026">
        <v>2025</v>
      </c>
      <c r="B2026" t="s">
        <v>37</v>
      </c>
      <c r="C2026" s="9">
        <v>45028</v>
      </c>
      <c r="D2026" s="9">
        <v>45033</v>
      </c>
      <c r="E2026" s="10">
        <v>45005</v>
      </c>
      <c r="F2026" t="s">
        <v>49</v>
      </c>
      <c r="G2026">
        <v>75.34</v>
      </c>
      <c r="H2026">
        <v>2</v>
      </c>
      <c r="I2026">
        <v>0</v>
      </c>
      <c r="J2026" t="s">
        <v>28</v>
      </c>
      <c r="K2026" t="s">
        <v>66</v>
      </c>
      <c r="L2026" t="s">
        <v>21</v>
      </c>
      <c r="M2026" t="s">
        <v>36</v>
      </c>
      <c r="N2026" t="s">
        <v>23</v>
      </c>
      <c r="O2026">
        <f>Table2[[#This Row],[check_out_date]]-Table2[[#This Row],[check_in_date]]</f>
        <v>5</v>
      </c>
      <c r="P2026">
        <f>Table2[[#This Row],[num_adults]]+Table2[[#This Row],[num_children]]</f>
        <v>2</v>
      </c>
      <c r="Q2026" s="3">
        <f>IF(OR(Table2[[#This Row],[booking_status]]="confirmed",Table2[[#This Row],[booking_status]]="checked-out"),Table2[[#This Row],[room_rate_per_night]]*Table2[[#This Row],[Num_Nights]],0)</f>
        <v>376.70000000000005</v>
      </c>
      <c r="R2026" t="str" cm="1">
        <f t="array" ref="R2026">IFERROR(_xlfn.IFS(Table2[[#This Row],[booking_status]]="confirmed","Expected",Table2[[#This Row],[booking_status]]="checked-out","Actual"),"No Revenue")</f>
        <v>Expected</v>
      </c>
      <c r="S2026" s="4">
        <f>Table2[[#This Row],[Revenue_Amount]]/Table2[[#This Row],[Num_Nights]]</f>
        <v>75.34</v>
      </c>
    </row>
    <row r="2027" spans="1:19" hidden="1" x14ac:dyDescent="0.3">
      <c r="A2027">
        <v>2026</v>
      </c>
      <c r="B2027" t="s">
        <v>37</v>
      </c>
      <c r="C2027" s="9">
        <v>45216</v>
      </c>
      <c r="D2027" s="9">
        <v>45217</v>
      </c>
      <c r="E2027" s="10">
        <v>45156</v>
      </c>
      <c r="F2027" t="s">
        <v>27</v>
      </c>
      <c r="G2027">
        <v>159.65</v>
      </c>
      <c r="H2027">
        <v>2</v>
      </c>
      <c r="I2027">
        <v>2</v>
      </c>
      <c r="J2027" t="s">
        <v>35</v>
      </c>
      <c r="K2027" t="s">
        <v>99</v>
      </c>
      <c r="L2027" t="s">
        <v>60</v>
      </c>
      <c r="M2027" t="s">
        <v>36</v>
      </c>
      <c r="N2027" t="s">
        <v>23</v>
      </c>
      <c r="O2027">
        <f>Table2[[#This Row],[check_out_date]]-Table2[[#This Row],[check_in_date]]</f>
        <v>1</v>
      </c>
      <c r="P2027">
        <f>Table2[[#This Row],[num_adults]]+Table2[[#This Row],[num_children]]</f>
        <v>4</v>
      </c>
      <c r="Q2027" s="3">
        <f>IF(OR(Table2[[#This Row],[booking_status]]="confirmed",Table2[[#This Row],[booking_status]]="checked-out"),Table2[[#This Row],[room_rate_per_night]]*Table2[[#This Row],[Num_Nights]],0)</f>
        <v>0</v>
      </c>
      <c r="R2027" t="str" cm="1">
        <f t="array" ref="R2027">IFERROR(_xlfn.IFS(Table2[[#This Row],[booking_status]]="confirmed","Expected",Table2[[#This Row],[booking_status]]="checked-out","Actual"),"No Revenue")</f>
        <v>No Revenue</v>
      </c>
      <c r="S2027" s="4">
        <f>Table2[[#This Row],[Revenue_Amount]]/Table2[[#This Row],[Num_Nights]]</f>
        <v>0</v>
      </c>
    </row>
    <row r="2028" spans="1:19" x14ac:dyDescent="0.3">
      <c r="A2028">
        <v>2027</v>
      </c>
      <c r="B2028" t="s">
        <v>50</v>
      </c>
      <c r="C2028" s="9">
        <v>45215</v>
      </c>
      <c r="D2028" s="9">
        <v>45216</v>
      </c>
      <c r="E2028" s="10">
        <v>45177</v>
      </c>
      <c r="F2028" t="s">
        <v>18</v>
      </c>
      <c r="G2028">
        <v>265.35000000000002</v>
      </c>
      <c r="H2028">
        <v>1</v>
      </c>
      <c r="I2028">
        <v>0</v>
      </c>
      <c r="J2028" t="s">
        <v>55</v>
      </c>
      <c r="K2028" t="s">
        <v>44</v>
      </c>
      <c r="L2028" t="s">
        <v>56</v>
      </c>
      <c r="M2028" t="s">
        <v>36</v>
      </c>
      <c r="N2028" t="s">
        <v>41</v>
      </c>
      <c r="O2028">
        <f>Table2[[#This Row],[check_out_date]]-Table2[[#This Row],[check_in_date]]</f>
        <v>1</v>
      </c>
      <c r="P2028">
        <f>Table2[[#This Row],[num_adults]]+Table2[[#This Row],[num_children]]</f>
        <v>1</v>
      </c>
      <c r="Q2028" s="3">
        <f>IF(OR(Table2[[#This Row],[booking_status]]="confirmed",Table2[[#This Row],[booking_status]]="checked-out"),Table2[[#This Row],[room_rate_per_night]]*Table2[[#This Row],[Num_Nights]],0)</f>
        <v>265.35000000000002</v>
      </c>
      <c r="R2028" t="str" cm="1">
        <f t="array" ref="R2028">IFERROR(_xlfn.IFS(Table2[[#This Row],[booking_status]]="confirmed","Expected",Table2[[#This Row],[booking_status]]="checked-out","Actual"),"No Revenue")</f>
        <v>Actual</v>
      </c>
      <c r="S2028" s="4">
        <f>Table2[[#This Row],[Revenue_Amount]]/Table2[[#This Row],[Num_Nights]]</f>
        <v>265.35000000000002</v>
      </c>
    </row>
    <row r="2029" spans="1:19" x14ac:dyDescent="0.3">
      <c r="A2029">
        <v>2028</v>
      </c>
      <c r="B2029" t="s">
        <v>31</v>
      </c>
      <c r="C2029" s="9">
        <v>45017</v>
      </c>
      <c r="D2029" s="9">
        <v>45025</v>
      </c>
      <c r="E2029" s="10">
        <v>45006</v>
      </c>
      <c r="F2029" t="s">
        <v>18</v>
      </c>
      <c r="G2029">
        <v>152.44999999999999</v>
      </c>
      <c r="H2029">
        <v>2</v>
      </c>
      <c r="I2029">
        <v>2</v>
      </c>
      <c r="J2029" t="s">
        <v>28</v>
      </c>
      <c r="K2029" t="s">
        <v>20</v>
      </c>
      <c r="L2029" t="s">
        <v>21</v>
      </c>
      <c r="M2029" t="s">
        <v>36</v>
      </c>
      <c r="N2029" t="s">
        <v>41</v>
      </c>
      <c r="O2029">
        <f>Table2[[#This Row],[check_out_date]]-Table2[[#This Row],[check_in_date]]</f>
        <v>8</v>
      </c>
      <c r="P2029">
        <f>Table2[[#This Row],[num_adults]]+Table2[[#This Row],[num_children]]</f>
        <v>4</v>
      </c>
      <c r="Q2029" s="3">
        <f>IF(OR(Table2[[#This Row],[booking_status]]="confirmed",Table2[[#This Row],[booking_status]]="checked-out"),Table2[[#This Row],[room_rate_per_night]]*Table2[[#This Row],[Num_Nights]],0)</f>
        <v>1219.5999999999999</v>
      </c>
      <c r="R2029" t="str" cm="1">
        <f t="array" ref="R2029">IFERROR(_xlfn.IFS(Table2[[#This Row],[booking_status]]="confirmed","Expected",Table2[[#This Row],[booking_status]]="checked-out","Actual"),"No Revenue")</f>
        <v>Expected</v>
      </c>
      <c r="S2029" s="4">
        <f>Table2[[#This Row],[Revenue_Amount]]/Table2[[#This Row],[Num_Nights]]</f>
        <v>152.44999999999999</v>
      </c>
    </row>
    <row r="2030" spans="1:19" x14ac:dyDescent="0.3">
      <c r="A2030">
        <v>2029</v>
      </c>
      <c r="B2030" t="s">
        <v>37</v>
      </c>
      <c r="C2030" s="9">
        <v>45018</v>
      </c>
      <c r="D2030" s="9">
        <v>45020</v>
      </c>
      <c r="E2030" s="10">
        <v>45003</v>
      </c>
      <c r="F2030" t="s">
        <v>54</v>
      </c>
      <c r="G2030">
        <v>295.85000000000002</v>
      </c>
      <c r="H2030">
        <v>1</v>
      </c>
      <c r="I2030">
        <v>1</v>
      </c>
      <c r="J2030" t="s">
        <v>55</v>
      </c>
      <c r="K2030" t="s">
        <v>20</v>
      </c>
      <c r="L2030" t="s">
        <v>56</v>
      </c>
      <c r="M2030" t="s">
        <v>36</v>
      </c>
      <c r="N2030" t="s">
        <v>23</v>
      </c>
      <c r="O2030">
        <f>Table2[[#This Row],[check_out_date]]-Table2[[#This Row],[check_in_date]]</f>
        <v>2</v>
      </c>
      <c r="P2030">
        <f>Table2[[#This Row],[num_adults]]+Table2[[#This Row],[num_children]]</f>
        <v>2</v>
      </c>
      <c r="Q2030" s="3">
        <f>IF(OR(Table2[[#This Row],[booking_status]]="confirmed",Table2[[#This Row],[booking_status]]="checked-out"),Table2[[#This Row],[room_rate_per_night]]*Table2[[#This Row],[Num_Nights]],0)</f>
        <v>591.70000000000005</v>
      </c>
      <c r="R2030" t="str" cm="1">
        <f t="array" ref="R2030">IFERROR(_xlfn.IFS(Table2[[#This Row],[booking_status]]="confirmed","Expected",Table2[[#This Row],[booking_status]]="checked-out","Actual"),"No Revenue")</f>
        <v>Actual</v>
      </c>
      <c r="S2030" s="4">
        <f>Table2[[#This Row],[Revenue_Amount]]/Table2[[#This Row],[Num_Nights]]</f>
        <v>295.85000000000002</v>
      </c>
    </row>
    <row r="2031" spans="1:19" x14ac:dyDescent="0.3">
      <c r="A2031">
        <v>2030</v>
      </c>
      <c r="B2031" t="s">
        <v>37</v>
      </c>
      <c r="C2031" s="9">
        <v>45035</v>
      </c>
      <c r="D2031" s="9">
        <v>45039</v>
      </c>
      <c r="E2031" s="10">
        <v>45011</v>
      </c>
      <c r="F2031" t="s">
        <v>49</v>
      </c>
      <c r="G2031">
        <v>143.91999999999999</v>
      </c>
      <c r="H2031">
        <v>3</v>
      </c>
      <c r="I2031">
        <v>2</v>
      </c>
      <c r="J2031" t="s">
        <v>55</v>
      </c>
      <c r="K2031" t="s">
        <v>20</v>
      </c>
      <c r="L2031" t="s">
        <v>56</v>
      </c>
      <c r="M2031" t="s">
        <v>36</v>
      </c>
      <c r="N2031" t="s">
        <v>45</v>
      </c>
      <c r="O2031">
        <f>Table2[[#This Row],[check_out_date]]-Table2[[#This Row],[check_in_date]]</f>
        <v>4</v>
      </c>
      <c r="P2031">
        <f>Table2[[#This Row],[num_adults]]+Table2[[#This Row],[num_children]]</f>
        <v>5</v>
      </c>
      <c r="Q2031" s="3">
        <f>IF(OR(Table2[[#This Row],[booking_status]]="confirmed",Table2[[#This Row],[booking_status]]="checked-out"),Table2[[#This Row],[room_rate_per_night]]*Table2[[#This Row],[Num_Nights]],0)</f>
        <v>575.67999999999995</v>
      </c>
      <c r="R2031" t="str" cm="1">
        <f t="array" ref="R2031">IFERROR(_xlfn.IFS(Table2[[#This Row],[booking_status]]="confirmed","Expected",Table2[[#This Row],[booking_status]]="checked-out","Actual"),"No Revenue")</f>
        <v>Actual</v>
      </c>
      <c r="S2031" s="4">
        <f>Table2[[#This Row],[Revenue_Amount]]/Table2[[#This Row],[Num_Nights]]</f>
        <v>143.91999999999999</v>
      </c>
    </row>
    <row r="2032" spans="1:19" hidden="1" x14ac:dyDescent="0.3">
      <c r="A2032">
        <v>2031</v>
      </c>
      <c r="B2032" t="s">
        <v>14</v>
      </c>
      <c r="C2032" s="9">
        <v>45162</v>
      </c>
      <c r="D2032" s="9">
        <v>45173</v>
      </c>
      <c r="E2032" s="10">
        <v>45143</v>
      </c>
      <c r="F2032" t="s">
        <v>54</v>
      </c>
      <c r="G2032">
        <v>417.04</v>
      </c>
      <c r="H2032">
        <v>2</v>
      </c>
      <c r="I2032">
        <v>0</v>
      </c>
      <c r="J2032" t="s">
        <v>35</v>
      </c>
      <c r="K2032" t="s">
        <v>66</v>
      </c>
      <c r="L2032" t="s">
        <v>21</v>
      </c>
      <c r="M2032" t="s">
        <v>22</v>
      </c>
      <c r="N2032" t="s">
        <v>41</v>
      </c>
      <c r="O2032">
        <f>Table2[[#This Row],[check_out_date]]-Table2[[#This Row],[check_in_date]]</f>
        <v>11</v>
      </c>
      <c r="P2032">
        <f>Table2[[#This Row],[num_adults]]+Table2[[#This Row],[num_children]]</f>
        <v>2</v>
      </c>
      <c r="Q2032" s="3">
        <f>IF(OR(Table2[[#This Row],[booking_status]]="confirmed",Table2[[#This Row],[booking_status]]="checked-out"),Table2[[#This Row],[room_rate_per_night]]*Table2[[#This Row],[Num_Nights]],0)</f>
        <v>4587.4400000000005</v>
      </c>
      <c r="R2032" t="str" cm="1">
        <f t="array" ref="R2032">IFERROR(_xlfn.IFS(Table2[[#This Row],[booking_status]]="confirmed","Expected",Table2[[#This Row],[booking_status]]="checked-out","Actual"),"No Revenue")</f>
        <v>Expected</v>
      </c>
      <c r="S2032" s="4">
        <f>Table2[[#This Row],[Revenue_Amount]]/Table2[[#This Row],[Num_Nights]]</f>
        <v>417.04</v>
      </c>
    </row>
    <row r="2033" spans="1:19" x14ac:dyDescent="0.3">
      <c r="A2033">
        <v>2032</v>
      </c>
      <c r="B2033" t="s">
        <v>37</v>
      </c>
      <c r="C2033" s="9">
        <v>45023</v>
      </c>
      <c r="D2033" s="9">
        <v>45028</v>
      </c>
      <c r="E2033" s="10">
        <v>44975</v>
      </c>
      <c r="F2033" t="s">
        <v>54</v>
      </c>
      <c r="G2033">
        <v>551.85</v>
      </c>
      <c r="H2033">
        <v>2</v>
      </c>
      <c r="I2033">
        <v>0</v>
      </c>
      <c r="J2033" t="s">
        <v>28</v>
      </c>
      <c r="K2033" t="s">
        <v>66</v>
      </c>
      <c r="L2033" t="s">
        <v>56</v>
      </c>
      <c r="M2033" t="s">
        <v>36</v>
      </c>
      <c r="N2033" t="s">
        <v>41</v>
      </c>
      <c r="O2033">
        <f>Table2[[#This Row],[check_out_date]]-Table2[[#This Row],[check_in_date]]</f>
        <v>5</v>
      </c>
      <c r="P2033">
        <f>Table2[[#This Row],[num_adults]]+Table2[[#This Row],[num_children]]</f>
        <v>2</v>
      </c>
      <c r="Q2033" s="3">
        <f>IF(OR(Table2[[#This Row],[booking_status]]="confirmed",Table2[[#This Row],[booking_status]]="checked-out"),Table2[[#This Row],[room_rate_per_night]]*Table2[[#This Row],[Num_Nights]],0)</f>
        <v>2759.25</v>
      </c>
      <c r="R2033" t="str" cm="1">
        <f t="array" ref="R2033">IFERROR(_xlfn.IFS(Table2[[#This Row],[booking_status]]="confirmed","Expected",Table2[[#This Row],[booking_status]]="checked-out","Actual"),"No Revenue")</f>
        <v>Actual</v>
      </c>
      <c r="S2033" s="4">
        <f>Table2[[#This Row],[Revenue_Amount]]/Table2[[#This Row],[Num_Nights]]</f>
        <v>551.85</v>
      </c>
    </row>
    <row r="2034" spans="1:19" x14ac:dyDescent="0.3">
      <c r="A2034">
        <v>2033</v>
      </c>
      <c r="B2034" t="s">
        <v>37</v>
      </c>
      <c r="C2034" s="9">
        <v>45050</v>
      </c>
      <c r="D2034" s="9">
        <v>45056</v>
      </c>
      <c r="E2034" s="10">
        <v>45024</v>
      </c>
      <c r="F2034" t="s">
        <v>49</v>
      </c>
      <c r="G2034">
        <v>105.26</v>
      </c>
      <c r="H2034">
        <v>2</v>
      </c>
      <c r="I2034">
        <v>0</v>
      </c>
      <c r="J2034" t="s">
        <v>55</v>
      </c>
      <c r="K2034" t="s">
        <v>66</v>
      </c>
      <c r="L2034" t="s">
        <v>56</v>
      </c>
      <c r="M2034" t="s">
        <v>36</v>
      </c>
      <c r="N2034" t="s">
        <v>95</v>
      </c>
      <c r="O2034">
        <f>Table2[[#This Row],[check_out_date]]-Table2[[#This Row],[check_in_date]]</f>
        <v>6</v>
      </c>
      <c r="P2034">
        <f>Table2[[#This Row],[num_adults]]+Table2[[#This Row],[num_children]]</f>
        <v>2</v>
      </c>
      <c r="Q2034" s="3">
        <f>IF(OR(Table2[[#This Row],[booking_status]]="confirmed",Table2[[#This Row],[booking_status]]="checked-out"),Table2[[#This Row],[room_rate_per_night]]*Table2[[#This Row],[Num_Nights]],0)</f>
        <v>631.56000000000006</v>
      </c>
      <c r="R2034" t="str" cm="1">
        <f t="array" ref="R2034">IFERROR(_xlfn.IFS(Table2[[#This Row],[booking_status]]="confirmed","Expected",Table2[[#This Row],[booking_status]]="checked-out","Actual"),"No Revenue")</f>
        <v>Actual</v>
      </c>
      <c r="S2034" s="4">
        <f>Table2[[#This Row],[Revenue_Amount]]/Table2[[#This Row],[Num_Nights]]</f>
        <v>105.26</v>
      </c>
    </row>
    <row r="2035" spans="1:19" hidden="1" x14ac:dyDescent="0.3">
      <c r="A2035">
        <v>2034</v>
      </c>
      <c r="B2035" t="s">
        <v>14</v>
      </c>
      <c r="C2035" s="9">
        <v>45087</v>
      </c>
      <c r="D2035" s="9">
        <v>45092</v>
      </c>
      <c r="E2035" s="10">
        <v>45047</v>
      </c>
      <c r="F2035" t="s">
        <v>49</v>
      </c>
      <c r="G2035">
        <v>73.86</v>
      </c>
      <c r="H2035">
        <v>1</v>
      </c>
      <c r="I2035">
        <v>2</v>
      </c>
      <c r="J2035" t="s">
        <v>35</v>
      </c>
      <c r="K2035" t="s">
        <v>29</v>
      </c>
      <c r="L2035" t="s">
        <v>21</v>
      </c>
      <c r="M2035" t="s">
        <v>36</v>
      </c>
      <c r="N2035" t="s">
        <v>95</v>
      </c>
      <c r="O2035">
        <f>Table2[[#This Row],[check_out_date]]-Table2[[#This Row],[check_in_date]]</f>
        <v>5</v>
      </c>
      <c r="P2035">
        <f>Table2[[#This Row],[num_adults]]+Table2[[#This Row],[num_children]]</f>
        <v>3</v>
      </c>
      <c r="Q2035" s="3">
        <f>IF(OR(Table2[[#This Row],[booking_status]]="confirmed",Table2[[#This Row],[booking_status]]="checked-out"),Table2[[#This Row],[room_rate_per_night]]*Table2[[#This Row],[Num_Nights]],0)</f>
        <v>369.3</v>
      </c>
      <c r="R2035" t="str" cm="1">
        <f t="array" ref="R2035">IFERROR(_xlfn.IFS(Table2[[#This Row],[booking_status]]="confirmed","Expected",Table2[[#This Row],[booking_status]]="checked-out","Actual"),"No Revenue")</f>
        <v>Expected</v>
      </c>
      <c r="S2035" s="4">
        <f>Table2[[#This Row],[Revenue_Amount]]/Table2[[#This Row],[Num_Nights]]</f>
        <v>73.86</v>
      </c>
    </row>
    <row r="2036" spans="1:19" hidden="1" x14ac:dyDescent="0.3">
      <c r="A2036">
        <v>2035</v>
      </c>
      <c r="B2036" t="s">
        <v>31</v>
      </c>
      <c r="C2036" s="9">
        <v>44968</v>
      </c>
      <c r="D2036" s="9">
        <v>44973</v>
      </c>
      <c r="E2036" s="10">
        <v>44928</v>
      </c>
      <c r="F2036" t="s">
        <v>18</v>
      </c>
      <c r="G2036">
        <v>188.23</v>
      </c>
      <c r="H2036">
        <v>1</v>
      </c>
      <c r="I2036">
        <v>0</v>
      </c>
      <c r="J2036" t="s">
        <v>35</v>
      </c>
      <c r="K2036" t="s">
        <v>29</v>
      </c>
      <c r="L2036" t="s">
        <v>21</v>
      </c>
      <c r="M2036" t="s">
        <v>36</v>
      </c>
      <c r="N2036" t="s">
        <v>23</v>
      </c>
      <c r="O2036">
        <f>Table2[[#This Row],[check_out_date]]-Table2[[#This Row],[check_in_date]]</f>
        <v>5</v>
      </c>
      <c r="P2036">
        <f>Table2[[#This Row],[num_adults]]+Table2[[#This Row],[num_children]]</f>
        <v>1</v>
      </c>
      <c r="Q2036" s="3">
        <f>IF(OR(Table2[[#This Row],[booking_status]]="confirmed",Table2[[#This Row],[booking_status]]="checked-out"),Table2[[#This Row],[room_rate_per_night]]*Table2[[#This Row],[Num_Nights]],0)</f>
        <v>941.15</v>
      </c>
      <c r="R2036" t="str" cm="1">
        <f t="array" ref="R2036">IFERROR(_xlfn.IFS(Table2[[#This Row],[booking_status]]="confirmed","Expected",Table2[[#This Row],[booking_status]]="checked-out","Actual"),"No Revenue")</f>
        <v>Expected</v>
      </c>
      <c r="S2036" s="4">
        <f>Table2[[#This Row],[Revenue_Amount]]/Table2[[#This Row],[Num_Nights]]</f>
        <v>188.23</v>
      </c>
    </row>
    <row r="2037" spans="1:19" hidden="1" x14ac:dyDescent="0.3">
      <c r="A2037">
        <v>2036</v>
      </c>
      <c r="B2037" t="s">
        <v>14</v>
      </c>
      <c r="C2037" s="9">
        <v>45277</v>
      </c>
      <c r="D2037" s="9">
        <v>45283</v>
      </c>
      <c r="E2037" s="10">
        <v>45250</v>
      </c>
      <c r="F2037" t="s">
        <v>49</v>
      </c>
      <c r="G2037">
        <v>67.459999999999994</v>
      </c>
      <c r="H2037">
        <v>1</v>
      </c>
      <c r="I2037">
        <v>1</v>
      </c>
      <c r="J2037" t="s">
        <v>35</v>
      </c>
      <c r="K2037" t="s">
        <v>66</v>
      </c>
      <c r="L2037" t="s">
        <v>21</v>
      </c>
      <c r="M2037" t="s">
        <v>36</v>
      </c>
      <c r="N2037" t="s">
        <v>41</v>
      </c>
      <c r="O2037">
        <f>Table2[[#This Row],[check_out_date]]-Table2[[#This Row],[check_in_date]]</f>
        <v>6</v>
      </c>
      <c r="P2037">
        <f>Table2[[#This Row],[num_adults]]+Table2[[#This Row],[num_children]]</f>
        <v>2</v>
      </c>
      <c r="Q2037" s="3">
        <f>IF(OR(Table2[[#This Row],[booking_status]]="confirmed",Table2[[#This Row],[booking_status]]="checked-out"),Table2[[#This Row],[room_rate_per_night]]*Table2[[#This Row],[Num_Nights]],0)</f>
        <v>404.76</v>
      </c>
      <c r="R2037" t="str" cm="1">
        <f t="array" ref="R2037">IFERROR(_xlfn.IFS(Table2[[#This Row],[booking_status]]="confirmed","Expected",Table2[[#This Row],[booking_status]]="checked-out","Actual"),"No Revenue")</f>
        <v>Expected</v>
      </c>
      <c r="S2037" s="4">
        <f>Table2[[#This Row],[Revenue_Amount]]/Table2[[#This Row],[Num_Nights]]</f>
        <v>67.459999999999994</v>
      </c>
    </row>
    <row r="2038" spans="1:19" x14ac:dyDescent="0.3">
      <c r="A2038">
        <v>2037</v>
      </c>
      <c r="B2038" t="s">
        <v>14</v>
      </c>
      <c r="C2038" s="9">
        <v>45017</v>
      </c>
      <c r="D2038" s="9">
        <v>45018</v>
      </c>
      <c r="E2038" s="10">
        <v>44962</v>
      </c>
      <c r="F2038" t="s">
        <v>27</v>
      </c>
      <c r="G2038">
        <v>172.82</v>
      </c>
      <c r="H2038">
        <v>2</v>
      </c>
      <c r="I2038">
        <v>2</v>
      </c>
      <c r="J2038" t="s">
        <v>94</v>
      </c>
      <c r="K2038" t="s">
        <v>44</v>
      </c>
      <c r="L2038" t="s">
        <v>21</v>
      </c>
      <c r="M2038" t="s">
        <v>36</v>
      </c>
      <c r="N2038" t="s">
        <v>95</v>
      </c>
      <c r="O2038">
        <f>Table2[[#This Row],[check_out_date]]-Table2[[#This Row],[check_in_date]]</f>
        <v>1</v>
      </c>
      <c r="P2038">
        <f>Table2[[#This Row],[num_adults]]+Table2[[#This Row],[num_children]]</f>
        <v>4</v>
      </c>
      <c r="Q2038" s="3">
        <f>IF(OR(Table2[[#This Row],[booking_status]]="confirmed",Table2[[#This Row],[booking_status]]="checked-out"),Table2[[#This Row],[room_rate_per_night]]*Table2[[#This Row],[Num_Nights]],0)</f>
        <v>172.82</v>
      </c>
      <c r="R2038" t="str" cm="1">
        <f t="array" ref="R2038">IFERROR(_xlfn.IFS(Table2[[#This Row],[booking_status]]="confirmed","Expected",Table2[[#This Row],[booking_status]]="checked-out","Actual"),"No Revenue")</f>
        <v>Expected</v>
      </c>
      <c r="S2038" s="4">
        <f>Table2[[#This Row],[Revenue_Amount]]/Table2[[#This Row],[Num_Nights]]</f>
        <v>172.82</v>
      </c>
    </row>
    <row r="2039" spans="1:19" x14ac:dyDescent="0.3">
      <c r="A2039">
        <v>2038</v>
      </c>
      <c r="B2039" t="s">
        <v>50</v>
      </c>
      <c r="C2039" s="9">
        <v>45038</v>
      </c>
      <c r="D2039" s="9">
        <v>45040</v>
      </c>
      <c r="E2039" s="10">
        <v>44983</v>
      </c>
      <c r="F2039" t="s">
        <v>27</v>
      </c>
      <c r="G2039">
        <v>164.55</v>
      </c>
      <c r="H2039">
        <v>3</v>
      </c>
      <c r="I2039">
        <v>0</v>
      </c>
      <c r="J2039" t="s">
        <v>28</v>
      </c>
      <c r="K2039" t="s">
        <v>20</v>
      </c>
      <c r="L2039" t="s">
        <v>21</v>
      </c>
      <c r="M2039" t="s">
        <v>36</v>
      </c>
      <c r="N2039" t="s">
        <v>41</v>
      </c>
      <c r="O2039">
        <f>Table2[[#This Row],[check_out_date]]-Table2[[#This Row],[check_in_date]]</f>
        <v>2</v>
      </c>
      <c r="P2039">
        <f>Table2[[#This Row],[num_adults]]+Table2[[#This Row],[num_children]]</f>
        <v>3</v>
      </c>
      <c r="Q2039" s="3">
        <f>IF(OR(Table2[[#This Row],[booking_status]]="confirmed",Table2[[#This Row],[booking_status]]="checked-out"),Table2[[#This Row],[room_rate_per_night]]*Table2[[#This Row],[Num_Nights]],0)</f>
        <v>329.1</v>
      </c>
      <c r="R2039" t="str" cm="1">
        <f t="array" ref="R2039">IFERROR(_xlfn.IFS(Table2[[#This Row],[booking_status]]="confirmed","Expected",Table2[[#This Row],[booking_status]]="checked-out","Actual"),"No Revenue")</f>
        <v>Expected</v>
      </c>
      <c r="S2039" s="4">
        <f>Table2[[#This Row],[Revenue_Amount]]/Table2[[#This Row],[Num_Nights]]</f>
        <v>164.55</v>
      </c>
    </row>
    <row r="2040" spans="1:19" x14ac:dyDescent="0.3">
      <c r="A2040">
        <v>2039</v>
      </c>
      <c r="B2040" t="s">
        <v>50</v>
      </c>
      <c r="C2040" s="9">
        <v>45094</v>
      </c>
      <c r="D2040" s="9">
        <v>45100</v>
      </c>
      <c r="E2040" s="10">
        <v>45070</v>
      </c>
      <c r="F2040" t="s">
        <v>18</v>
      </c>
      <c r="G2040">
        <v>302.51</v>
      </c>
      <c r="H2040">
        <v>3</v>
      </c>
      <c r="I2040">
        <v>0</v>
      </c>
      <c r="J2040" t="s">
        <v>55</v>
      </c>
      <c r="K2040" t="s">
        <v>44</v>
      </c>
      <c r="L2040" t="s">
        <v>21</v>
      </c>
      <c r="M2040" t="s">
        <v>22</v>
      </c>
      <c r="N2040" t="s">
        <v>23</v>
      </c>
      <c r="O2040">
        <f>Table2[[#This Row],[check_out_date]]-Table2[[#This Row],[check_in_date]]</f>
        <v>6</v>
      </c>
      <c r="P2040">
        <f>Table2[[#This Row],[num_adults]]+Table2[[#This Row],[num_children]]</f>
        <v>3</v>
      </c>
      <c r="Q2040" s="3">
        <f>IF(OR(Table2[[#This Row],[booking_status]]="confirmed",Table2[[#This Row],[booking_status]]="checked-out"),Table2[[#This Row],[room_rate_per_night]]*Table2[[#This Row],[Num_Nights]],0)</f>
        <v>1815.06</v>
      </c>
      <c r="R2040" t="str" cm="1">
        <f t="array" ref="R2040">IFERROR(_xlfn.IFS(Table2[[#This Row],[booking_status]]="confirmed","Expected",Table2[[#This Row],[booking_status]]="checked-out","Actual"),"No Revenue")</f>
        <v>Expected</v>
      </c>
      <c r="S2040" s="4">
        <f>Table2[[#This Row],[Revenue_Amount]]/Table2[[#This Row],[Num_Nights]]</f>
        <v>302.51</v>
      </c>
    </row>
    <row r="2041" spans="1:19" hidden="1" x14ac:dyDescent="0.3">
      <c r="A2041">
        <v>2040</v>
      </c>
      <c r="B2041" t="s">
        <v>50</v>
      </c>
      <c r="C2041" s="9">
        <v>45050</v>
      </c>
      <c r="D2041" s="9">
        <v>45052</v>
      </c>
      <c r="E2041" s="10">
        <v>45046</v>
      </c>
      <c r="F2041" t="s">
        <v>18</v>
      </c>
      <c r="G2041">
        <v>195.66</v>
      </c>
      <c r="H2041">
        <v>1</v>
      </c>
      <c r="I2041">
        <v>0</v>
      </c>
      <c r="J2041" t="s">
        <v>35</v>
      </c>
      <c r="K2041" t="s">
        <v>99</v>
      </c>
      <c r="L2041" t="s">
        <v>60</v>
      </c>
      <c r="M2041" t="s">
        <v>36</v>
      </c>
      <c r="N2041" t="s">
        <v>95</v>
      </c>
      <c r="O2041">
        <f>Table2[[#This Row],[check_out_date]]-Table2[[#This Row],[check_in_date]]</f>
        <v>2</v>
      </c>
      <c r="P2041">
        <f>Table2[[#This Row],[num_adults]]+Table2[[#This Row],[num_children]]</f>
        <v>1</v>
      </c>
      <c r="Q2041" s="3">
        <f>IF(OR(Table2[[#This Row],[booking_status]]="confirmed",Table2[[#This Row],[booking_status]]="checked-out"),Table2[[#This Row],[room_rate_per_night]]*Table2[[#This Row],[Num_Nights]],0)</f>
        <v>0</v>
      </c>
      <c r="R2041" t="str" cm="1">
        <f t="array" ref="R2041">IFERROR(_xlfn.IFS(Table2[[#This Row],[booking_status]]="confirmed","Expected",Table2[[#This Row],[booking_status]]="checked-out","Actual"),"No Revenue")</f>
        <v>No Revenue</v>
      </c>
      <c r="S2041" s="4">
        <f>Table2[[#This Row],[Revenue_Amount]]/Table2[[#This Row],[Num_Nights]]</f>
        <v>0</v>
      </c>
    </row>
    <row r="2042" spans="1:19" x14ac:dyDescent="0.3">
      <c r="A2042">
        <v>2041</v>
      </c>
      <c r="B2042" t="s">
        <v>37</v>
      </c>
      <c r="C2042" s="9">
        <v>45133</v>
      </c>
      <c r="D2042" s="9">
        <v>45145</v>
      </c>
      <c r="E2042" s="10">
        <v>45119</v>
      </c>
      <c r="F2042" t="s">
        <v>27</v>
      </c>
      <c r="G2042">
        <v>125.69</v>
      </c>
      <c r="H2042">
        <v>4</v>
      </c>
      <c r="I2042">
        <v>0</v>
      </c>
      <c r="J2042" t="s">
        <v>28</v>
      </c>
      <c r="K2042" t="s">
        <v>29</v>
      </c>
      <c r="L2042" t="s">
        <v>56</v>
      </c>
      <c r="M2042" t="s">
        <v>36</v>
      </c>
      <c r="N2042" t="s">
        <v>41</v>
      </c>
      <c r="O2042">
        <f>Table2[[#This Row],[check_out_date]]-Table2[[#This Row],[check_in_date]]</f>
        <v>12</v>
      </c>
      <c r="P2042">
        <f>Table2[[#This Row],[num_adults]]+Table2[[#This Row],[num_children]]</f>
        <v>4</v>
      </c>
      <c r="Q2042" s="3">
        <f>IF(OR(Table2[[#This Row],[booking_status]]="confirmed",Table2[[#This Row],[booking_status]]="checked-out"),Table2[[#This Row],[room_rate_per_night]]*Table2[[#This Row],[Num_Nights]],0)</f>
        <v>1508.28</v>
      </c>
      <c r="R2042" t="str" cm="1">
        <f t="array" ref="R2042">IFERROR(_xlfn.IFS(Table2[[#This Row],[booking_status]]="confirmed","Expected",Table2[[#This Row],[booking_status]]="checked-out","Actual"),"No Revenue")</f>
        <v>Actual</v>
      </c>
      <c r="S2042" s="4">
        <f>Table2[[#This Row],[Revenue_Amount]]/Table2[[#This Row],[Num_Nights]]</f>
        <v>125.69</v>
      </c>
    </row>
    <row r="2043" spans="1:19" x14ac:dyDescent="0.3">
      <c r="A2043">
        <v>2042</v>
      </c>
      <c r="B2043" t="s">
        <v>37</v>
      </c>
      <c r="C2043" s="9">
        <v>44956</v>
      </c>
      <c r="D2043" s="9">
        <v>44959</v>
      </c>
      <c r="E2043" s="10">
        <v>44947</v>
      </c>
      <c r="F2043" t="s">
        <v>54</v>
      </c>
      <c r="G2043">
        <v>501.79</v>
      </c>
      <c r="H2043">
        <v>1</v>
      </c>
      <c r="I2043">
        <v>0</v>
      </c>
      <c r="J2043" t="s">
        <v>19</v>
      </c>
      <c r="K2043" t="s">
        <v>99</v>
      </c>
      <c r="L2043" t="s">
        <v>21</v>
      </c>
      <c r="M2043" t="s">
        <v>36</v>
      </c>
      <c r="N2043" t="s">
        <v>41</v>
      </c>
      <c r="O2043">
        <f>Table2[[#This Row],[check_out_date]]-Table2[[#This Row],[check_in_date]]</f>
        <v>3</v>
      </c>
      <c r="P2043">
        <f>Table2[[#This Row],[num_adults]]+Table2[[#This Row],[num_children]]</f>
        <v>1</v>
      </c>
      <c r="Q2043" s="3">
        <f>IF(OR(Table2[[#This Row],[booking_status]]="confirmed",Table2[[#This Row],[booking_status]]="checked-out"),Table2[[#This Row],[room_rate_per_night]]*Table2[[#This Row],[Num_Nights]],0)</f>
        <v>1505.3700000000001</v>
      </c>
      <c r="R2043" t="str" cm="1">
        <f t="array" ref="R2043">IFERROR(_xlfn.IFS(Table2[[#This Row],[booking_status]]="confirmed","Expected",Table2[[#This Row],[booking_status]]="checked-out","Actual"),"No Revenue")</f>
        <v>Expected</v>
      </c>
      <c r="S2043" s="4">
        <f>Table2[[#This Row],[Revenue_Amount]]/Table2[[#This Row],[Num_Nights]]</f>
        <v>501.79</v>
      </c>
    </row>
    <row r="2044" spans="1:19" hidden="1" x14ac:dyDescent="0.3">
      <c r="A2044">
        <v>2043</v>
      </c>
      <c r="B2044" t="s">
        <v>31</v>
      </c>
      <c r="C2044" s="9">
        <v>45162</v>
      </c>
      <c r="D2044" s="9">
        <v>45169</v>
      </c>
      <c r="E2044" s="10">
        <v>45138</v>
      </c>
      <c r="F2044" t="s">
        <v>27</v>
      </c>
      <c r="G2044">
        <v>103.1</v>
      </c>
      <c r="H2044">
        <v>2</v>
      </c>
      <c r="I2044">
        <v>0</v>
      </c>
      <c r="J2044" t="s">
        <v>35</v>
      </c>
      <c r="K2044" t="s">
        <v>20</v>
      </c>
      <c r="L2044" t="s">
        <v>56</v>
      </c>
      <c r="M2044" t="s">
        <v>36</v>
      </c>
      <c r="N2044" t="s">
        <v>41</v>
      </c>
      <c r="O2044">
        <f>Table2[[#This Row],[check_out_date]]-Table2[[#This Row],[check_in_date]]</f>
        <v>7</v>
      </c>
      <c r="P2044">
        <f>Table2[[#This Row],[num_adults]]+Table2[[#This Row],[num_children]]</f>
        <v>2</v>
      </c>
      <c r="Q2044" s="3">
        <f>IF(OR(Table2[[#This Row],[booking_status]]="confirmed",Table2[[#This Row],[booking_status]]="checked-out"),Table2[[#This Row],[room_rate_per_night]]*Table2[[#This Row],[Num_Nights]],0)</f>
        <v>721.69999999999993</v>
      </c>
      <c r="R2044" t="str" cm="1">
        <f t="array" ref="R2044">IFERROR(_xlfn.IFS(Table2[[#This Row],[booking_status]]="confirmed","Expected",Table2[[#This Row],[booking_status]]="checked-out","Actual"),"No Revenue")</f>
        <v>Actual</v>
      </c>
      <c r="S2044" s="4">
        <f>Table2[[#This Row],[Revenue_Amount]]/Table2[[#This Row],[Num_Nights]]</f>
        <v>103.1</v>
      </c>
    </row>
    <row r="2045" spans="1:19" x14ac:dyDescent="0.3">
      <c r="A2045">
        <v>2044</v>
      </c>
      <c r="B2045" t="s">
        <v>14</v>
      </c>
      <c r="C2045" s="9">
        <v>45289</v>
      </c>
      <c r="D2045" s="9">
        <v>45291</v>
      </c>
      <c r="E2045" s="10">
        <v>45221</v>
      </c>
      <c r="F2045" t="s">
        <v>27</v>
      </c>
      <c r="G2045">
        <v>136.38</v>
      </c>
      <c r="H2045">
        <v>1</v>
      </c>
      <c r="I2045">
        <v>1</v>
      </c>
      <c r="J2045" t="s">
        <v>94</v>
      </c>
      <c r="K2045" t="s">
        <v>44</v>
      </c>
      <c r="L2045" t="s">
        <v>21</v>
      </c>
      <c r="M2045" t="s">
        <v>36</v>
      </c>
      <c r="N2045" t="s">
        <v>41</v>
      </c>
      <c r="O2045">
        <f>Table2[[#This Row],[check_out_date]]-Table2[[#This Row],[check_in_date]]</f>
        <v>2</v>
      </c>
      <c r="P2045">
        <f>Table2[[#This Row],[num_adults]]+Table2[[#This Row],[num_children]]</f>
        <v>2</v>
      </c>
      <c r="Q2045" s="3">
        <f>IF(OR(Table2[[#This Row],[booking_status]]="confirmed",Table2[[#This Row],[booking_status]]="checked-out"),Table2[[#This Row],[room_rate_per_night]]*Table2[[#This Row],[Num_Nights]],0)</f>
        <v>272.76</v>
      </c>
      <c r="R2045" t="str" cm="1">
        <f t="array" ref="R2045">IFERROR(_xlfn.IFS(Table2[[#This Row],[booking_status]]="confirmed","Expected",Table2[[#This Row],[booking_status]]="checked-out","Actual"),"No Revenue")</f>
        <v>Expected</v>
      </c>
      <c r="S2045" s="4">
        <f>Table2[[#This Row],[Revenue_Amount]]/Table2[[#This Row],[Num_Nights]]</f>
        <v>136.38</v>
      </c>
    </row>
    <row r="2046" spans="1:19" x14ac:dyDescent="0.3">
      <c r="A2046">
        <v>2045</v>
      </c>
      <c r="B2046" t="s">
        <v>50</v>
      </c>
      <c r="C2046" s="9">
        <v>45267</v>
      </c>
      <c r="D2046" s="9">
        <v>45276</v>
      </c>
      <c r="E2046" s="10">
        <v>45194</v>
      </c>
      <c r="F2046" t="s">
        <v>18</v>
      </c>
      <c r="G2046">
        <v>221.16</v>
      </c>
      <c r="H2046">
        <v>2</v>
      </c>
      <c r="I2046">
        <v>1</v>
      </c>
      <c r="J2046" t="s">
        <v>28</v>
      </c>
      <c r="K2046" t="s">
        <v>99</v>
      </c>
      <c r="L2046" t="s">
        <v>56</v>
      </c>
      <c r="M2046" t="s">
        <v>36</v>
      </c>
      <c r="N2046" t="s">
        <v>45</v>
      </c>
      <c r="O2046">
        <f>Table2[[#This Row],[check_out_date]]-Table2[[#This Row],[check_in_date]]</f>
        <v>9</v>
      </c>
      <c r="P2046">
        <f>Table2[[#This Row],[num_adults]]+Table2[[#This Row],[num_children]]</f>
        <v>3</v>
      </c>
      <c r="Q2046" s="3">
        <f>IF(OR(Table2[[#This Row],[booking_status]]="confirmed",Table2[[#This Row],[booking_status]]="checked-out"),Table2[[#This Row],[room_rate_per_night]]*Table2[[#This Row],[Num_Nights]],0)</f>
        <v>1990.44</v>
      </c>
      <c r="R2046" t="str" cm="1">
        <f t="array" ref="R2046">IFERROR(_xlfn.IFS(Table2[[#This Row],[booking_status]]="confirmed","Expected",Table2[[#This Row],[booking_status]]="checked-out","Actual"),"No Revenue")</f>
        <v>Actual</v>
      </c>
      <c r="S2046" s="4">
        <f>Table2[[#This Row],[Revenue_Amount]]/Table2[[#This Row],[Num_Nights]]</f>
        <v>221.16</v>
      </c>
    </row>
    <row r="2047" spans="1:19" x14ac:dyDescent="0.3">
      <c r="A2047">
        <v>2046</v>
      </c>
      <c r="B2047" t="s">
        <v>14</v>
      </c>
      <c r="C2047" s="9">
        <v>45243</v>
      </c>
      <c r="D2047" s="9">
        <v>45254</v>
      </c>
      <c r="E2047" s="10">
        <v>45185</v>
      </c>
      <c r="F2047" t="s">
        <v>18</v>
      </c>
      <c r="G2047">
        <v>169.95</v>
      </c>
      <c r="H2047">
        <v>2</v>
      </c>
      <c r="I2047">
        <v>2</v>
      </c>
      <c r="J2047" t="s">
        <v>55</v>
      </c>
      <c r="K2047" t="s">
        <v>20</v>
      </c>
      <c r="L2047" t="s">
        <v>21</v>
      </c>
      <c r="M2047" t="s">
        <v>22</v>
      </c>
      <c r="N2047" t="s">
        <v>95</v>
      </c>
      <c r="O2047">
        <f>Table2[[#This Row],[check_out_date]]-Table2[[#This Row],[check_in_date]]</f>
        <v>11</v>
      </c>
      <c r="P2047">
        <f>Table2[[#This Row],[num_adults]]+Table2[[#This Row],[num_children]]</f>
        <v>4</v>
      </c>
      <c r="Q2047" s="3">
        <f>IF(OR(Table2[[#This Row],[booking_status]]="confirmed",Table2[[#This Row],[booking_status]]="checked-out"),Table2[[#This Row],[room_rate_per_night]]*Table2[[#This Row],[Num_Nights]],0)</f>
        <v>1869.4499999999998</v>
      </c>
      <c r="R2047" t="str" cm="1">
        <f t="array" ref="R2047">IFERROR(_xlfn.IFS(Table2[[#This Row],[booking_status]]="confirmed","Expected",Table2[[#This Row],[booking_status]]="checked-out","Actual"),"No Revenue")</f>
        <v>Expected</v>
      </c>
      <c r="S2047" s="4">
        <f>Table2[[#This Row],[Revenue_Amount]]/Table2[[#This Row],[Num_Nights]]</f>
        <v>169.95</v>
      </c>
    </row>
    <row r="2048" spans="1:19" x14ac:dyDescent="0.3">
      <c r="A2048">
        <v>2047</v>
      </c>
      <c r="B2048" t="s">
        <v>50</v>
      </c>
      <c r="C2048" s="9">
        <v>45035</v>
      </c>
      <c r="D2048" s="9">
        <v>45037</v>
      </c>
      <c r="E2048" s="10">
        <v>45021</v>
      </c>
      <c r="F2048" t="s">
        <v>54</v>
      </c>
      <c r="G2048">
        <v>441.76</v>
      </c>
      <c r="H2048">
        <v>4</v>
      </c>
      <c r="I2048">
        <v>0</v>
      </c>
      <c r="J2048" t="s">
        <v>19</v>
      </c>
      <c r="K2048" t="s">
        <v>44</v>
      </c>
      <c r="L2048" t="s">
        <v>60</v>
      </c>
      <c r="M2048" t="s">
        <v>36</v>
      </c>
      <c r="N2048" t="s">
        <v>41</v>
      </c>
      <c r="O2048">
        <f>Table2[[#This Row],[check_out_date]]-Table2[[#This Row],[check_in_date]]</f>
        <v>2</v>
      </c>
      <c r="P2048">
        <f>Table2[[#This Row],[num_adults]]+Table2[[#This Row],[num_children]]</f>
        <v>4</v>
      </c>
      <c r="Q2048" s="3">
        <f>IF(OR(Table2[[#This Row],[booking_status]]="confirmed",Table2[[#This Row],[booking_status]]="checked-out"),Table2[[#This Row],[room_rate_per_night]]*Table2[[#This Row],[Num_Nights]],0)</f>
        <v>0</v>
      </c>
      <c r="R2048" t="str" cm="1">
        <f t="array" ref="R2048">IFERROR(_xlfn.IFS(Table2[[#This Row],[booking_status]]="confirmed","Expected",Table2[[#This Row],[booking_status]]="checked-out","Actual"),"No Revenue")</f>
        <v>No Revenue</v>
      </c>
      <c r="S2048" s="4">
        <f>Table2[[#This Row],[Revenue_Amount]]/Table2[[#This Row],[Num_Nights]]</f>
        <v>0</v>
      </c>
    </row>
    <row r="2049" spans="1:19" x14ac:dyDescent="0.3">
      <c r="A2049">
        <v>2048</v>
      </c>
      <c r="B2049" t="s">
        <v>37</v>
      </c>
      <c r="C2049" s="9">
        <v>45066</v>
      </c>
      <c r="D2049" s="9">
        <v>45075</v>
      </c>
      <c r="E2049" s="10">
        <v>45056</v>
      </c>
      <c r="F2049" t="s">
        <v>27</v>
      </c>
      <c r="G2049">
        <v>150.09</v>
      </c>
      <c r="H2049">
        <v>2</v>
      </c>
      <c r="I2049">
        <v>2</v>
      </c>
      <c r="J2049" t="s">
        <v>55</v>
      </c>
      <c r="K2049" t="s">
        <v>99</v>
      </c>
      <c r="L2049" t="s">
        <v>56</v>
      </c>
      <c r="M2049" t="s">
        <v>36</v>
      </c>
      <c r="N2049" t="s">
        <v>41</v>
      </c>
      <c r="O2049">
        <f>Table2[[#This Row],[check_out_date]]-Table2[[#This Row],[check_in_date]]</f>
        <v>9</v>
      </c>
      <c r="P2049">
        <f>Table2[[#This Row],[num_adults]]+Table2[[#This Row],[num_children]]</f>
        <v>4</v>
      </c>
      <c r="Q2049" s="3">
        <f>IF(OR(Table2[[#This Row],[booking_status]]="confirmed",Table2[[#This Row],[booking_status]]="checked-out"),Table2[[#This Row],[room_rate_per_night]]*Table2[[#This Row],[Num_Nights]],0)</f>
        <v>1350.81</v>
      </c>
      <c r="R2049" t="str" cm="1">
        <f t="array" ref="R2049">IFERROR(_xlfn.IFS(Table2[[#This Row],[booking_status]]="confirmed","Expected",Table2[[#This Row],[booking_status]]="checked-out","Actual"),"No Revenue")</f>
        <v>Actual</v>
      </c>
      <c r="S2049" s="4">
        <f>Table2[[#This Row],[Revenue_Amount]]/Table2[[#This Row],[Num_Nights]]</f>
        <v>150.09</v>
      </c>
    </row>
    <row r="2050" spans="1:19" x14ac:dyDescent="0.3">
      <c r="A2050">
        <v>2049</v>
      </c>
      <c r="B2050" t="s">
        <v>50</v>
      </c>
      <c r="C2050" s="9">
        <v>45023</v>
      </c>
      <c r="D2050" s="9">
        <v>45028</v>
      </c>
      <c r="E2050" s="10">
        <v>44970</v>
      </c>
      <c r="F2050" t="s">
        <v>49</v>
      </c>
      <c r="G2050">
        <v>163.41999999999999</v>
      </c>
      <c r="H2050">
        <v>2</v>
      </c>
      <c r="I2050">
        <v>1</v>
      </c>
      <c r="J2050" t="s">
        <v>28</v>
      </c>
      <c r="K2050" t="s">
        <v>29</v>
      </c>
      <c r="L2050" t="s">
        <v>21</v>
      </c>
      <c r="M2050" t="s">
        <v>36</v>
      </c>
      <c r="N2050" t="s">
        <v>23</v>
      </c>
      <c r="O2050">
        <f>Table2[[#This Row],[check_out_date]]-Table2[[#This Row],[check_in_date]]</f>
        <v>5</v>
      </c>
      <c r="P2050">
        <f>Table2[[#This Row],[num_adults]]+Table2[[#This Row],[num_children]]</f>
        <v>3</v>
      </c>
      <c r="Q2050" s="3">
        <f>IF(OR(Table2[[#This Row],[booking_status]]="confirmed",Table2[[#This Row],[booking_status]]="checked-out"),Table2[[#This Row],[room_rate_per_night]]*Table2[[#This Row],[Num_Nights]],0)</f>
        <v>817.09999999999991</v>
      </c>
      <c r="R2050" t="str" cm="1">
        <f t="array" ref="R2050">IFERROR(_xlfn.IFS(Table2[[#This Row],[booking_status]]="confirmed","Expected",Table2[[#This Row],[booking_status]]="checked-out","Actual"),"No Revenue")</f>
        <v>Expected</v>
      </c>
      <c r="S2050" s="4">
        <f>Table2[[#This Row],[Revenue_Amount]]/Table2[[#This Row],[Num_Nights]]</f>
        <v>163.41999999999999</v>
      </c>
    </row>
    <row r="2051" spans="1:19" hidden="1" x14ac:dyDescent="0.3">
      <c r="A2051">
        <v>2050</v>
      </c>
      <c r="B2051" t="s">
        <v>37</v>
      </c>
      <c r="C2051" s="9">
        <v>45007</v>
      </c>
      <c r="D2051" s="9">
        <v>45014</v>
      </c>
      <c r="E2051" s="10">
        <v>44997</v>
      </c>
      <c r="F2051" t="s">
        <v>18</v>
      </c>
      <c r="G2051">
        <v>319.83999999999997</v>
      </c>
      <c r="H2051">
        <v>2</v>
      </c>
      <c r="I2051">
        <v>1</v>
      </c>
      <c r="J2051" t="s">
        <v>35</v>
      </c>
      <c r="K2051" t="s">
        <v>66</v>
      </c>
      <c r="L2051" t="s">
        <v>21</v>
      </c>
      <c r="M2051" t="s">
        <v>36</v>
      </c>
      <c r="N2051" t="s">
        <v>45</v>
      </c>
      <c r="O2051">
        <f>Table2[[#This Row],[check_out_date]]-Table2[[#This Row],[check_in_date]]</f>
        <v>7</v>
      </c>
      <c r="P2051">
        <f>Table2[[#This Row],[num_adults]]+Table2[[#This Row],[num_children]]</f>
        <v>3</v>
      </c>
      <c r="Q2051" s="3">
        <f>IF(OR(Table2[[#This Row],[booking_status]]="confirmed",Table2[[#This Row],[booking_status]]="checked-out"),Table2[[#This Row],[room_rate_per_night]]*Table2[[#This Row],[Num_Nights]],0)</f>
        <v>2238.8799999999997</v>
      </c>
      <c r="R2051" t="str" cm="1">
        <f t="array" ref="R2051">IFERROR(_xlfn.IFS(Table2[[#This Row],[booking_status]]="confirmed","Expected",Table2[[#This Row],[booking_status]]="checked-out","Actual"),"No Revenue")</f>
        <v>Expected</v>
      </c>
      <c r="S2051" s="4">
        <f>Table2[[#This Row],[Revenue_Amount]]/Table2[[#This Row],[Num_Nights]]</f>
        <v>319.83999999999997</v>
      </c>
    </row>
    <row r="2052" spans="1:19" x14ac:dyDescent="0.3">
      <c r="A2052">
        <v>2051</v>
      </c>
      <c r="B2052" t="s">
        <v>37</v>
      </c>
      <c r="C2052" s="9">
        <v>44927</v>
      </c>
      <c r="D2052" s="9">
        <v>44930</v>
      </c>
      <c r="E2052" s="10">
        <v>44890</v>
      </c>
      <c r="F2052" t="s">
        <v>49</v>
      </c>
      <c r="G2052">
        <v>122.68</v>
      </c>
      <c r="H2052">
        <v>3</v>
      </c>
      <c r="I2052">
        <v>1</v>
      </c>
      <c r="J2052" t="s">
        <v>28</v>
      </c>
      <c r="K2052" t="s">
        <v>20</v>
      </c>
      <c r="L2052" t="s">
        <v>21</v>
      </c>
      <c r="M2052" t="s">
        <v>36</v>
      </c>
      <c r="N2052" t="s">
        <v>41</v>
      </c>
      <c r="O2052">
        <f>Table2[[#This Row],[check_out_date]]-Table2[[#This Row],[check_in_date]]</f>
        <v>3</v>
      </c>
      <c r="P2052">
        <f>Table2[[#This Row],[num_adults]]+Table2[[#This Row],[num_children]]</f>
        <v>4</v>
      </c>
      <c r="Q2052" s="3">
        <f>IF(OR(Table2[[#This Row],[booking_status]]="confirmed",Table2[[#This Row],[booking_status]]="checked-out"),Table2[[#This Row],[room_rate_per_night]]*Table2[[#This Row],[Num_Nights]],0)</f>
        <v>368.04</v>
      </c>
      <c r="R2052" t="str" cm="1">
        <f t="array" ref="R2052">IFERROR(_xlfn.IFS(Table2[[#This Row],[booking_status]]="confirmed","Expected",Table2[[#This Row],[booking_status]]="checked-out","Actual"),"No Revenue")</f>
        <v>Expected</v>
      </c>
      <c r="S2052" s="4">
        <f>Table2[[#This Row],[Revenue_Amount]]/Table2[[#This Row],[Num_Nights]]</f>
        <v>122.68</v>
      </c>
    </row>
    <row r="2053" spans="1:19" hidden="1" x14ac:dyDescent="0.3">
      <c r="A2053">
        <v>2052</v>
      </c>
      <c r="B2053" t="s">
        <v>31</v>
      </c>
      <c r="C2053" s="9">
        <v>44945</v>
      </c>
      <c r="D2053" s="9">
        <v>44951</v>
      </c>
      <c r="E2053" s="10">
        <v>44918</v>
      </c>
      <c r="F2053" t="s">
        <v>54</v>
      </c>
      <c r="G2053">
        <v>379.63</v>
      </c>
      <c r="H2053">
        <v>2</v>
      </c>
      <c r="I2053">
        <v>0</v>
      </c>
      <c r="J2053" t="s">
        <v>35</v>
      </c>
      <c r="K2053" t="s">
        <v>99</v>
      </c>
      <c r="L2053" t="s">
        <v>21</v>
      </c>
      <c r="M2053" t="s">
        <v>36</v>
      </c>
      <c r="N2053" t="s">
        <v>23</v>
      </c>
      <c r="O2053">
        <f>Table2[[#This Row],[check_out_date]]-Table2[[#This Row],[check_in_date]]</f>
        <v>6</v>
      </c>
      <c r="P2053">
        <f>Table2[[#This Row],[num_adults]]+Table2[[#This Row],[num_children]]</f>
        <v>2</v>
      </c>
      <c r="Q2053" s="3">
        <f>IF(OR(Table2[[#This Row],[booking_status]]="confirmed",Table2[[#This Row],[booking_status]]="checked-out"),Table2[[#This Row],[room_rate_per_night]]*Table2[[#This Row],[Num_Nights]],0)</f>
        <v>2277.7799999999997</v>
      </c>
      <c r="R2053" t="str" cm="1">
        <f t="array" ref="R2053">IFERROR(_xlfn.IFS(Table2[[#This Row],[booking_status]]="confirmed","Expected",Table2[[#This Row],[booking_status]]="checked-out","Actual"),"No Revenue")</f>
        <v>Expected</v>
      </c>
      <c r="S2053" s="4">
        <f>Table2[[#This Row],[Revenue_Amount]]/Table2[[#This Row],[Num_Nights]]</f>
        <v>379.62999999999994</v>
      </c>
    </row>
    <row r="2054" spans="1:19" hidden="1" x14ac:dyDescent="0.3">
      <c r="A2054">
        <v>2053</v>
      </c>
      <c r="B2054" t="s">
        <v>50</v>
      </c>
      <c r="C2054" s="9">
        <v>44982</v>
      </c>
      <c r="D2054" s="9">
        <v>44991</v>
      </c>
      <c r="E2054" s="10">
        <v>44969</v>
      </c>
      <c r="F2054" t="s">
        <v>18</v>
      </c>
      <c r="G2054">
        <v>300.54000000000002</v>
      </c>
      <c r="H2054">
        <v>3</v>
      </c>
      <c r="I2054">
        <v>1</v>
      </c>
      <c r="J2054" t="s">
        <v>35</v>
      </c>
      <c r="K2054" t="s">
        <v>44</v>
      </c>
      <c r="L2054" t="s">
        <v>56</v>
      </c>
      <c r="M2054" t="s">
        <v>36</v>
      </c>
      <c r="N2054" t="s">
        <v>41</v>
      </c>
      <c r="O2054">
        <f>Table2[[#This Row],[check_out_date]]-Table2[[#This Row],[check_in_date]]</f>
        <v>9</v>
      </c>
      <c r="P2054">
        <f>Table2[[#This Row],[num_adults]]+Table2[[#This Row],[num_children]]</f>
        <v>4</v>
      </c>
      <c r="Q2054" s="3">
        <f>IF(OR(Table2[[#This Row],[booking_status]]="confirmed",Table2[[#This Row],[booking_status]]="checked-out"),Table2[[#This Row],[room_rate_per_night]]*Table2[[#This Row],[Num_Nights]],0)</f>
        <v>2704.86</v>
      </c>
      <c r="R2054" t="str" cm="1">
        <f t="array" ref="R2054">IFERROR(_xlfn.IFS(Table2[[#This Row],[booking_status]]="confirmed","Expected",Table2[[#This Row],[booking_status]]="checked-out","Actual"),"No Revenue")</f>
        <v>Actual</v>
      </c>
      <c r="S2054" s="4">
        <f>Table2[[#This Row],[Revenue_Amount]]/Table2[[#This Row],[Num_Nights]]</f>
        <v>300.54000000000002</v>
      </c>
    </row>
    <row r="2055" spans="1:19" x14ac:dyDescent="0.3">
      <c r="A2055">
        <v>2054</v>
      </c>
      <c r="B2055" t="s">
        <v>37</v>
      </c>
      <c r="C2055" s="9">
        <v>45263</v>
      </c>
      <c r="D2055" s="9">
        <v>45270</v>
      </c>
      <c r="E2055" s="10">
        <v>45256</v>
      </c>
      <c r="F2055" t="s">
        <v>27</v>
      </c>
      <c r="G2055">
        <v>207.01</v>
      </c>
      <c r="H2055">
        <v>4</v>
      </c>
      <c r="I2055">
        <v>2</v>
      </c>
      <c r="J2055" t="s">
        <v>28</v>
      </c>
      <c r="K2055" t="s">
        <v>29</v>
      </c>
      <c r="L2055" t="s">
        <v>56</v>
      </c>
      <c r="M2055" t="s">
        <v>36</v>
      </c>
      <c r="N2055" t="s">
        <v>30</v>
      </c>
      <c r="O2055">
        <f>Table2[[#This Row],[check_out_date]]-Table2[[#This Row],[check_in_date]]</f>
        <v>7</v>
      </c>
      <c r="P2055">
        <f>Table2[[#This Row],[num_adults]]+Table2[[#This Row],[num_children]]</f>
        <v>6</v>
      </c>
      <c r="Q2055" s="3">
        <f>IF(OR(Table2[[#This Row],[booking_status]]="confirmed",Table2[[#This Row],[booking_status]]="checked-out"),Table2[[#This Row],[room_rate_per_night]]*Table2[[#This Row],[Num_Nights]],0)</f>
        <v>1449.07</v>
      </c>
      <c r="R2055" t="str" cm="1">
        <f t="array" ref="R2055">IFERROR(_xlfn.IFS(Table2[[#This Row],[booking_status]]="confirmed","Expected",Table2[[#This Row],[booking_status]]="checked-out","Actual"),"No Revenue")</f>
        <v>Actual</v>
      </c>
      <c r="S2055" s="4">
        <f>Table2[[#This Row],[Revenue_Amount]]/Table2[[#This Row],[Num_Nights]]</f>
        <v>207.01</v>
      </c>
    </row>
    <row r="2056" spans="1:19" x14ac:dyDescent="0.3">
      <c r="A2056">
        <v>2055</v>
      </c>
      <c r="B2056" t="s">
        <v>37</v>
      </c>
      <c r="C2056" s="9">
        <v>45172</v>
      </c>
      <c r="D2056" s="9">
        <v>45174</v>
      </c>
      <c r="E2056" s="10">
        <v>45136</v>
      </c>
      <c r="F2056" t="s">
        <v>18</v>
      </c>
      <c r="G2056">
        <v>251.78</v>
      </c>
      <c r="H2056">
        <v>1</v>
      </c>
      <c r="I2056">
        <v>0</v>
      </c>
      <c r="J2056" t="s">
        <v>19</v>
      </c>
      <c r="K2056" t="s">
        <v>20</v>
      </c>
      <c r="L2056" t="s">
        <v>21</v>
      </c>
      <c r="M2056" t="s">
        <v>36</v>
      </c>
      <c r="N2056" t="s">
        <v>45</v>
      </c>
      <c r="O2056">
        <f>Table2[[#This Row],[check_out_date]]-Table2[[#This Row],[check_in_date]]</f>
        <v>2</v>
      </c>
      <c r="P2056">
        <f>Table2[[#This Row],[num_adults]]+Table2[[#This Row],[num_children]]</f>
        <v>1</v>
      </c>
      <c r="Q2056" s="3">
        <f>IF(OR(Table2[[#This Row],[booking_status]]="confirmed",Table2[[#This Row],[booking_status]]="checked-out"),Table2[[#This Row],[room_rate_per_night]]*Table2[[#This Row],[Num_Nights]],0)</f>
        <v>503.56</v>
      </c>
      <c r="R2056" t="str" cm="1">
        <f t="array" ref="R2056">IFERROR(_xlfn.IFS(Table2[[#This Row],[booking_status]]="confirmed","Expected",Table2[[#This Row],[booking_status]]="checked-out","Actual"),"No Revenue")</f>
        <v>Expected</v>
      </c>
      <c r="S2056" s="4">
        <f>Table2[[#This Row],[Revenue_Amount]]/Table2[[#This Row],[Num_Nights]]</f>
        <v>251.78</v>
      </c>
    </row>
    <row r="2057" spans="1:19" x14ac:dyDescent="0.3">
      <c r="A2057">
        <v>2056</v>
      </c>
      <c r="B2057" t="s">
        <v>14</v>
      </c>
      <c r="C2057" s="9">
        <v>44970</v>
      </c>
      <c r="D2057" s="9">
        <v>44976</v>
      </c>
      <c r="E2057" s="10">
        <v>44963</v>
      </c>
      <c r="F2057" t="s">
        <v>18</v>
      </c>
      <c r="G2057">
        <v>170.22</v>
      </c>
      <c r="H2057">
        <v>2</v>
      </c>
      <c r="I2057">
        <v>1</v>
      </c>
      <c r="J2057" t="s">
        <v>94</v>
      </c>
      <c r="K2057" t="s">
        <v>29</v>
      </c>
      <c r="L2057" t="s">
        <v>60</v>
      </c>
      <c r="M2057" t="s">
        <v>36</v>
      </c>
      <c r="N2057" t="s">
        <v>41</v>
      </c>
      <c r="O2057">
        <f>Table2[[#This Row],[check_out_date]]-Table2[[#This Row],[check_in_date]]</f>
        <v>6</v>
      </c>
      <c r="P2057">
        <f>Table2[[#This Row],[num_adults]]+Table2[[#This Row],[num_children]]</f>
        <v>3</v>
      </c>
      <c r="Q2057" s="3">
        <f>IF(OR(Table2[[#This Row],[booking_status]]="confirmed",Table2[[#This Row],[booking_status]]="checked-out"),Table2[[#This Row],[room_rate_per_night]]*Table2[[#This Row],[Num_Nights]],0)</f>
        <v>0</v>
      </c>
      <c r="R2057" t="str" cm="1">
        <f t="array" ref="R2057">IFERROR(_xlfn.IFS(Table2[[#This Row],[booking_status]]="confirmed","Expected",Table2[[#This Row],[booking_status]]="checked-out","Actual"),"No Revenue")</f>
        <v>No Revenue</v>
      </c>
      <c r="S2057" s="4">
        <f>Table2[[#This Row],[Revenue_Amount]]/Table2[[#This Row],[Num_Nights]]</f>
        <v>0</v>
      </c>
    </row>
    <row r="2058" spans="1:19" x14ac:dyDescent="0.3">
      <c r="A2058">
        <v>2057</v>
      </c>
      <c r="B2058" t="s">
        <v>50</v>
      </c>
      <c r="C2058" s="9">
        <v>45280</v>
      </c>
      <c r="D2058" s="9">
        <v>45284</v>
      </c>
      <c r="E2058" s="10">
        <v>45245</v>
      </c>
      <c r="F2058" t="s">
        <v>27</v>
      </c>
      <c r="G2058">
        <v>131.75</v>
      </c>
      <c r="H2058">
        <v>1</v>
      </c>
      <c r="I2058">
        <v>0</v>
      </c>
      <c r="J2058" t="s">
        <v>55</v>
      </c>
      <c r="K2058" t="s">
        <v>20</v>
      </c>
      <c r="L2058" t="s">
        <v>56</v>
      </c>
      <c r="M2058" t="s">
        <v>36</v>
      </c>
      <c r="N2058" t="s">
        <v>23</v>
      </c>
      <c r="O2058">
        <f>Table2[[#This Row],[check_out_date]]-Table2[[#This Row],[check_in_date]]</f>
        <v>4</v>
      </c>
      <c r="P2058">
        <f>Table2[[#This Row],[num_adults]]+Table2[[#This Row],[num_children]]</f>
        <v>1</v>
      </c>
      <c r="Q2058" s="3">
        <f>IF(OR(Table2[[#This Row],[booking_status]]="confirmed",Table2[[#This Row],[booking_status]]="checked-out"),Table2[[#This Row],[room_rate_per_night]]*Table2[[#This Row],[Num_Nights]],0)</f>
        <v>527</v>
      </c>
      <c r="R2058" t="str" cm="1">
        <f t="array" ref="R2058">IFERROR(_xlfn.IFS(Table2[[#This Row],[booking_status]]="confirmed","Expected",Table2[[#This Row],[booking_status]]="checked-out","Actual"),"No Revenue")</f>
        <v>Actual</v>
      </c>
      <c r="S2058" s="4">
        <f>Table2[[#This Row],[Revenue_Amount]]/Table2[[#This Row],[Num_Nights]]</f>
        <v>131.75</v>
      </c>
    </row>
    <row r="2059" spans="1:19" x14ac:dyDescent="0.3">
      <c r="A2059">
        <v>2058</v>
      </c>
      <c r="B2059" t="s">
        <v>50</v>
      </c>
      <c r="C2059" s="9">
        <v>45265</v>
      </c>
      <c r="D2059" s="9">
        <v>45270</v>
      </c>
      <c r="E2059" s="10">
        <v>45215</v>
      </c>
      <c r="F2059" t="s">
        <v>18</v>
      </c>
      <c r="G2059">
        <v>349.05</v>
      </c>
      <c r="H2059">
        <v>1</v>
      </c>
      <c r="I2059">
        <v>2</v>
      </c>
      <c r="J2059" t="s">
        <v>28</v>
      </c>
      <c r="K2059" t="s">
        <v>44</v>
      </c>
      <c r="L2059" t="s">
        <v>21</v>
      </c>
      <c r="M2059" t="s">
        <v>36</v>
      </c>
      <c r="N2059" t="s">
        <v>23</v>
      </c>
      <c r="O2059">
        <f>Table2[[#This Row],[check_out_date]]-Table2[[#This Row],[check_in_date]]</f>
        <v>5</v>
      </c>
      <c r="P2059">
        <f>Table2[[#This Row],[num_adults]]+Table2[[#This Row],[num_children]]</f>
        <v>3</v>
      </c>
      <c r="Q2059" s="3">
        <f>IF(OR(Table2[[#This Row],[booking_status]]="confirmed",Table2[[#This Row],[booking_status]]="checked-out"),Table2[[#This Row],[room_rate_per_night]]*Table2[[#This Row],[Num_Nights]],0)</f>
        <v>1745.25</v>
      </c>
      <c r="R2059" t="str" cm="1">
        <f t="array" ref="R2059">IFERROR(_xlfn.IFS(Table2[[#This Row],[booking_status]]="confirmed","Expected",Table2[[#This Row],[booking_status]]="checked-out","Actual"),"No Revenue")</f>
        <v>Expected</v>
      </c>
      <c r="S2059" s="4">
        <f>Table2[[#This Row],[Revenue_Amount]]/Table2[[#This Row],[Num_Nights]]</f>
        <v>349.05</v>
      </c>
    </row>
    <row r="2060" spans="1:19" hidden="1" x14ac:dyDescent="0.3">
      <c r="A2060">
        <v>2059</v>
      </c>
      <c r="B2060" t="s">
        <v>50</v>
      </c>
      <c r="C2060" s="9">
        <v>45236</v>
      </c>
      <c r="D2060" s="9">
        <v>45240</v>
      </c>
      <c r="E2060" s="10">
        <v>45168</v>
      </c>
      <c r="F2060" t="s">
        <v>18</v>
      </c>
      <c r="G2060">
        <v>238.63</v>
      </c>
      <c r="H2060">
        <v>2</v>
      </c>
      <c r="I2060">
        <v>0</v>
      </c>
      <c r="J2060" t="s">
        <v>35</v>
      </c>
      <c r="K2060" t="s">
        <v>29</v>
      </c>
      <c r="L2060" t="s">
        <v>56</v>
      </c>
      <c r="M2060" t="s">
        <v>36</v>
      </c>
      <c r="N2060" t="s">
        <v>41</v>
      </c>
      <c r="O2060">
        <f>Table2[[#This Row],[check_out_date]]-Table2[[#This Row],[check_in_date]]</f>
        <v>4</v>
      </c>
      <c r="P2060">
        <f>Table2[[#This Row],[num_adults]]+Table2[[#This Row],[num_children]]</f>
        <v>2</v>
      </c>
      <c r="Q2060" s="3">
        <f>IF(OR(Table2[[#This Row],[booking_status]]="confirmed",Table2[[#This Row],[booking_status]]="checked-out"),Table2[[#This Row],[room_rate_per_night]]*Table2[[#This Row],[Num_Nights]],0)</f>
        <v>954.52</v>
      </c>
      <c r="R2060" t="str" cm="1">
        <f t="array" ref="R2060">IFERROR(_xlfn.IFS(Table2[[#This Row],[booking_status]]="confirmed","Expected",Table2[[#This Row],[booking_status]]="checked-out","Actual"),"No Revenue")</f>
        <v>Actual</v>
      </c>
      <c r="S2060" s="4">
        <f>Table2[[#This Row],[Revenue_Amount]]/Table2[[#This Row],[Num_Nights]]</f>
        <v>238.63</v>
      </c>
    </row>
    <row r="2061" spans="1:19" x14ac:dyDescent="0.3">
      <c r="A2061">
        <v>2060</v>
      </c>
      <c r="B2061" t="s">
        <v>14</v>
      </c>
      <c r="C2061" s="9">
        <v>44955</v>
      </c>
      <c r="D2061" s="9">
        <v>44959</v>
      </c>
      <c r="E2061" s="10">
        <v>44945</v>
      </c>
      <c r="F2061" t="s">
        <v>49</v>
      </c>
      <c r="G2061">
        <v>89.83</v>
      </c>
      <c r="H2061">
        <v>1</v>
      </c>
      <c r="I2061">
        <v>1</v>
      </c>
      <c r="J2061" t="s">
        <v>28</v>
      </c>
      <c r="K2061" t="s">
        <v>44</v>
      </c>
      <c r="L2061" t="s">
        <v>21</v>
      </c>
      <c r="M2061" t="s">
        <v>22</v>
      </c>
      <c r="N2061" t="s">
        <v>41</v>
      </c>
      <c r="O2061">
        <f>Table2[[#This Row],[check_out_date]]-Table2[[#This Row],[check_in_date]]</f>
        <v>4</v>
      </c>
      <c r="P2061">
        <f>Table2[[#This Row],[num_adults]]+Table2[[#This Row],[num_children]]</f>
        <v>2</v>
      </c>
      <c r="Q2061" s="3">
        <f>IF(OR(Table2[[#This Row],[booking_status]]="confirmed",Table2[[#This Row],[booking_status]]="checked-out"),Table2[[#This Row],[room_rate_per_night]]*Table2[[#This Row],[Num_Nights]],0)</f>
        <v>359.32</v>
      </c>
      <c r="R2061" t="str" cm="1">
        <f t="array" ref="R2061">IFERROR(_xlfn.IFS(Table2[[#This Row],[booking_status]]="confirmed","Expected",Table2[[#This Row],[booking_status]]="checked-out","Actual"),"No Revenue")</f>
        <v>Expected</v>
      </c>
      <c r="S2061" s="4">
        <f>Table2[[#This Row],[Revenue_Amount]]/Table2[[#This Row],[Num_Nights]]</f>
        <v>89.83</v>
      </c>
    </row>
    <row r="2062" spans="1:19" x14ac:dyDescent="0.3">
      <c r="A2062">
        <v>2061</v>
      </c>
      <c r="B2062" t="s">
        <v>37</v>
      </c>
      <c r="C2062" s="9">
        <v>45189</v>
      </c>
      <c r="D2062" s="9">
        <v>45197</v>
      </c>
      <c r="E2062" s="10">
        <v>45148</v>
      </c>
      <c r="F2062" t="s">
        <v>18</v>
      </c>
      <c r="G2062">
        <v>308.52</v>
      </c>
      <c r="H2062">
        <v>2</v>
      </c>
      <c r="I2062">
        <v>0</v>
      </c>
      <c r="J2062" t="s">
        <v>19</v>
      </c>
      <c r="K2062" t="s">
        <v>29</v>
      </c>
      <c r="L2062" t="s">
        <v>56</v>
      </c>
      <c r="M2062" t="s">
        <v>22</v>
      </c>
      <c r="N2062" t="s">
        <v>95</v>
      </c>
      <c r="O2062">
        <f>Table2[[#This Row],[check_out_date]]-Table2[[#This Row],[check_in_date]]</f>
        <v>8</v>
      </c>
      <c r="P2062">
        <f>Table2[[#This Row],[num_adults]]+Table2[[#This Row],[num_children]]</f>
        <v>2</v>
      </c>
      <c r="Q2062" s="3">
        <f>IF(OR(Table2[[#This Row],[booking_status]]="confirmed",Table2[[#This Row],[booking_status]]="checked-out"),Table2[[#This Row],[room_rate_per_night]]*Table2[[#This Row],[Num_Nights]],0)</f>
        <v>2468.16</v>
      </c>
      <c r="R2062" t="str" cm="1">
        <f t="array" ref="R2062">IFERROR(_xlfn.IFS(Table2[[#This Row],[booking_status]]="confirmed","Expected",Table2[[#This Row],[booking_status]]="checked-out","Actual"),"No Revenue")</f>
        <v>Actual</v>
      </c>
      <c r="S2062" s="4">
        <f>Table2[[#This Row],[Revenue_Amount]]/Table2[[#This Row],[Num_Nights]]</f>
        <v>308.52</v>
      </c>
    </row>
    <row r="2063" spans="1:19" x14ac:dyDescent="0.3">
      <c r="A2063">
        <v>2062</v>
      </c>
      <c r="B2063" t="s">
        <v>31</v>
      </c>
      <c r="C2063" s="9">
        <v>45130</v>
      </c>
      <c r="D2063" s="9">
        <v>45137</v>
      </c>
      <c r="E2063" s="10">
        <v>45119</v>
      </c>
      <c r="F2063" t="s">
        <v>54</v>
      </c>
      <c r="G2063">
        <v>422.42</v>
      </c>
      <c r="H2063">
        <v>2</v>
      </c>
      <c r="I2063">
        <v>0</v>
      </c>
      <c r="J2063" t="s">
        <v>28</v>
      </c>
      <c r="K2063" t="s">
        <v>29</v>
      </c>
      <c r="L2063" t="s">
        <v>21</v>
      </c>
      <c r="M2063" t="s">
        <v>22</v>
      </c>
      <c r="N2063" t="s">
        <v>41</v>
      </c>
      <c r="O2063">
        <f>Table2[[#This Row],[check_out_date]]-Table2[[#This Row],[check_in_date]]</f>
        <v>7</v>
      </c>
      <c r="P2063">
        <f>Table2[[#This Row],[num_adults]]+Table2[[#This Row],[num_children]]</f>
        <v>2</v>
      </c>
      <c r="Q2063" s="3">
        <f>IF(OR(Table2[[#This Row],[booking_status]]="confirmed",Table2[[#This Row],[booking_status]]="checked-out"),Table2[[#This Row],[room_rate_per_night]]*Table2[[#This Row],[Num_Nights]],0)</f>
        <v>2956.94</v>
      </c>
      <c r="R2063" t="str" cm="1">
        <f t="array" ref="R2063">IFERROR(_xlfn.IFS(Table2[[#This Row],[booking_status]]="confirmed","Expected",Table2[[#This Row],[booking_status]]="checked-out","Actual"),"No Revenue")</f>
        <v>Expected</v>
      </c>
      <c r="S2063" s="4">
        <f>Table2[[#This Row],[Revenue_Amount]]/Table2[[#This Row],[Num_Nights]]</f>
        <v>422.42</v>
      </c>
    </row>
    <row r="2064" spans="1:19" x14ac:dyDescent="0.3">
      <c r="A2064">
        <v>2063</v>
      </c>
      <c r="B2064" t="s">
        <v>14</v>
      </c>
      <c r="C2064" s="9">
        <v>45056</v>
      </c>
      <c r="D2064" s="9">
        <v>45064</v>
      </c>
      <c r="E2064" s="10">
        <v>45048</v>
      </c>
      <c r="F2064" t="s">
        <v>27</v>
      </c>
      <c r="G2064">
        <v>131.02000000000001</v>
      </c>
      <c r="H2064">
        <v>2</v>
      </c>
      <c r="I2064">
        <v>0</v>
      </c>
      <c r="J2064" t="s">
        <v>19</v>
      </c>
      <c r="K2064" t="s">
        <v>99</v>
      </c>
      <c r="L2064" t="s">
        <v>56</v>
      </c>
      <c r="M2064" t="s">
        <v>36</v>
      </c>
      <c r="N2064" t="s">
        <v>45</v>
      </c>
      <c r="O2064">
        <f>Table2[[#This Row],[check_out_date]]-Table2[[#This Row],[check_in_date]]</f>
        <v>8</v>
      </c>
      <c r="P2064">
        <f>Table2[[#This Row],[num_adults]]+Table2[[#This Row],[num_children]]</f>
        <v>2</v>
      </c>
      <c r="Q2064" s="3">
        <f>IF(OR(Table2[[#This Row],[booking_status]]="confirmed",Table2[[#This Row],[booking_status]]="checked-out"),Table2[[#This Row],[room_rate_per_night]]*Table2[[#This Row],[Num_Nights]],0)</f>
        <v>1048.1600000000001</v>
      </c>
      <c r="R2064" t="str" cm="1">
        <f t="array" ref="R2064">IFERROR(_xlfn.IFS(Table2[[#This Row],[booking_status]]="confirmed","Expected",Table2[[#This Row],[booking_status]]="checked-out","Actual"),"No Revenue")</f>
        <v>Actual</v>
      </c>
      <c r="S2064" s="4">
        <f>Table2[[#This Row],[Revenue_Amount]]/Table2[[#This Row],[Num_Nights]]</f>
        <v>131.02000000000001</v>
      </c>
    </row>
    <row r="2065" spans="1:19" x14ac:dyDescent="0.3">
      <c r="A2065">
        <v>2064</v>
      </c>
      <c r="B2065" t="s">
        <v>31</v>
      </c>
      <c r="C2065" s="9">
        <v>45012</v>
      </c>
      <c r="D2065" s="9">
        <v>45017</v>
      </c>
      <c r="E2065" s="10">
        <v>44990</v>
      </c>
      <c r="F2065" t="s">
        <v>18</v>
      </c>
      <c r="G2065">
        <v>142.88999999999999</v>
      </c>
      <c r="H2065">
        <v>4</v>
      </c>
      <c r="I2065">
        <v>2</v>
      </c>
      <c r="J2065" t="s">
        <v>28</v>
      </c>
      <c r="K2065" t="s">
        <v>29</v>
      </c>
      <c r="L2065" t="s">
        <v>21</v>
      </c>
      <c r="M2065" t="s">
        <v>22</v>
      </c>
      <c r="N2065" t="s">
        <v>41</v>
      </c>
      <c r="O2065">
        <f>Table2[[#This Row],[check_out_date]]-Table2[[#This Row],[check_in_date]]</f>
        <v>5</v>
      </c>
      <c r="P2065">
        <f>Table2[[#This Row],[num_adults]]+Table2[[#This Row],[num_children]]</f>
        <v>6</v>
      </c>
      <c r="Q2065" s="3">
        <f>IF(OR(Table2[[#This Row],[booking_status]]="confirmed",Table2[[#This Row],[booking_status]]="checked-out"),Table2[[#This Row],[room_rate_per_night]]*Table2[[#This Row],[Num_Nights]],0)</f>
        <v>714.44999999999993</v>
      </c>
      <c r="R2065" t="str" cm="1">
        <f t="array" ref="R2065">IFERROR(_xlfn.IFS(Table2[[#This Row],[booking_status]]="confirmed","Expected",Table2[[#This Row],[booking_status]]="checked-out","Actual"),"No Revenue")</f>
        <v>Expected</v>
      </c>
      <c r="S2065" s="4">
        <f>Table2[[#This Row],[Revenue_Amount]]/Table2[[#This Row],[Num_Nights]]</f>
        <v>142.88999999999999</v>
      </c>
    </row>
    <row r="2066" spans="1:19" x14ac:dyDescent="0.3">
      <c r="A2066">
        <v>2065</v>
      </c>
      <c r="B2066" t="s">
        <v>14</v>
      </c>
      <c r="C2066" s="9">
        <v>45182</v>
      </c>
      <c r="D2066" s="9">
        <v>45187</v>
      </c>
      <c r="E2066" s="10">
        <v>45109</v>
      </c>
      <c r="F2066" t="s">
        <v>18</v>
      </c>
      <c r="G2066">
        <v>205.34</v>
      </c>
      <c r="H2066">
        <v>4</v>
      </c>
      <c r="I2066">
        <v>0</v>
      </c>
      <c r="J2066" t="s">
        <v>94</v>
      </c>
      <c r="K2066" t="s">
        <v>29</v>
      </c>
      <c r="L2066" t="s">
        <v>21</v>
      </c>
      <c r="M2066" t="s">
        <v>22</v>
      </c>
      <c r="N2066" t="s">
        <v>95</v>
      </c>
      <c r="O2066">
        <f>Table2[[#This Row],[check_out_date]]-Table2[[#This Row],[check_in_date]]</f>
        <v>5</v>
      </c>
      <c r="P2066">
        <f>Table2[[#This Row],[num_adults]]+Table2[[#This Row],[num_children]]</f>
        <v>4</v>
      </c>
      <c r="Q2066" s="3">
        <f>IF(OR(Table2[[#This Row],[booking_status]]="confirmed",Table2[[#This Row],[booking_status]]="checked-out"),Table2[[#This Row],[room_rate_per_night]]*Table2[[#This Row],[Num_Nights]],0)</f>
        <v>1026.7</v>
      </c>
      <c r="R2066" t="str" cm="1">
        <f t="array" ref="R2066">IFERROR(_xlfn.IFS(Table2[[#This Row],[booking_status]]="confirmed","Expected",Table2[[#This Row],[booking_status]]="checked-out","Actual"),"No Revenue")</f>
        <v>Expected</v>
      </c>
      <c r="S2066" s="4">
        <f>Table2[[#This Row],[Revenue_Amount]]/Table2[[#This Row],[Num_Nights]]</f>
        <v>205.34</v>
      </c>
    </row>
    <row r="2067" spans="1:19" hidden="1" x14ac:dyDescent="0.3">
      <c r="A2067">
        <v>2066</v>
      </c>
      <c r="B2067" t="s">
        <v>37</v>
      </c>
      <c r="C2067" s="9">
        <v>45044</v>
      </c>
      <c r="D2067" s="9">
        <v>45047</v>
      </c>
      <c r="E2067" s="10">
        <v>45032</v>
      </c>
      <c r="F2067" t="s">
        <v>27</v>
      </c>
      <c r="G2067">
        <v>152.41</v>
      </c>
      <c r="H2067">
        <v>4</v>
      </c>
      <c r="I2067">
        <v>0</v>
      </c>
      <c r="J2067" t="s">
        <v>35</v>
      </c>
      <c r="K2067" t="s">
        <v>99</v>
      </c>
      <c r="L2067" t="s">
        <v>60</v>
      </c>
      <c r="M2067" t="s">
        <v>22</v>
      </c>
      <c r="N2067" t="s">
        <v>41</v>
      </c>
      <c r="O2067">
        <f>Table2[[#This Row],[check_out_date]]-Table2[[#This Row],[check_in_date]]</f>
        <v>3</v>
      </c>
      <c r="P2067">
        <f>Table2[[#This Row],[num_adults]]+Table2[[#This Row],[num_children]]</f>
        <v>4</v>
      </c>
      <c r="Q2067" s="3">
        <f>IF(OR(Table2[[#This Row],[booking_status]]="confirmed",Table2[[#This Row],[booking_status]]="checked-out"),Table2[[#This Row],[room_rate_per_night]]*Table2[[#This Row],[Num_Nights]],0)</f>
        <v>0</v>
      </c>
      <c r="R2067" t="str" cm="1">
        <f t="array" ref="R2067">IFERROR(_xlfn.IFS(Table2[[#This Row],[booking_status]]="confirmed","Expected",Table2[[#This Row],[booking_status]]="checked-out","Actual"),"No Revenue")</f>
        <v>No Revenue</v>
      </c>
      <c r="S2067" s="4">
        <f>Table2[[#This Row],[Revenue_Amount]]/Table2[[#This Row],[Num_Nights]]</f>
        <v>0</v>
      </c>
    </row>
    <row r="2068" spans="1:19" x14ac:dyDescent="0.3">
      <c r="A2068">
        <v>2067</v>
      </c>
      <c r="B2068" t="s">
        <v>14</v>
      </c>
      <c r="C2068" s="9">
        <v>45143</v>
      </c>
      <c r="D2068" s="9">
        <v>45146</v>
      </c>
      <c r="E2068" s="10">
        <v>45113</v>
      </c>
      <c r="F2068" t="s">
        <v>18</v>
      </c>
      <c r="G2068">
        <v>155.11000000000001</v>
      </c>
      <c r="H2068">
        <v>2</v>
      </c>
      <c r="I2068">
        <v>1</v>
      </c>
      <c r="J2068" t="s">
        <v>55</v>
      </c>
      <c r="K2068" t="s">
        <v>20</v>
      </c>
      <c r="L2068" t="s">
        <v>21</v>
      </c>
      <c r="M2068" t="s">
        <v>36</v>
      </c>
      <c r="N2068" t="s">
        <v>23</v>
      </c>
      <c r="O2068">
        <f>Table2[[#This Row],[check_out_date]]-Table2[[#This Row],[check_in_date]]</f>
        <v>3</v>
      </c>
      <c r="P2068">
        <f>Table2[[#This Row],[num_adults]]+Table2[[#This Row],[num_children]]</f>
        <v>3</v>
      </c>
      <c r="Q2068" s="3">
        <f>IF(OR(Table2[[#This Row],[booking_status]]="confirmed",Table2[[#This Row],[booking_status]]="checked-out"),Table2[[#This Row],[room_rate_per_night]]*Table2[[#This Row],[Num_Nights]],0)</f>
        <v>465.33000000000004</v>
      </c>
      <c r="R2068" t="str" cm="1">
        <f t="array" ref="R2068">IFERROR(_xlfn.IFS(Table2[[#This Row],[booking_status]]="confirmed","Expected",Table2[[#This Row],[booking_status]]="checked-out","Actual"),"No Revenue")</f>
        <v>Expected</v>
      </c>
      <c r="S2068" s="4">
        <f>Table2[[#This Row],[Revenue_Amount]]/Table2[[#This Row],[Num_Nights]]</f>
        <v>155.11000000000001</v>
      </c>
    </row>
    <row r="2069" spans="1:19" hidden="1" x14ac:dyDescent="0.3">
      <c r="A2069">
        <v>2068</v>
      </c>
      <c r="B2069" t="s">
        <v>14</v>
      </c>
      <c r="C2069" s="9">
        <v>45285</v>
      </c>
      <c r="D2069" s="9">
        <v>45290</v>
      </c>
      <c r="E2069" s="10">
        <v>45220</v>
      </c>
      <c r="F2069" t="s">
        <v>49</v>
      </c>
      <c r="G2069">
        <v>93.04</v>
      </c>
      <c r="H2069">
        <v>1</v>
      </c>
      <c r="I2069">
        <v>1</v>
      </c>
      <c r="J2069" t="s">
        <v>35</v>
      </c>
      <c r="K2069" t="s">
        <v>44</v>
      </c>
      <c r="L2069" t="s">
        <v>21</v>
      </c>
      <c r="M2069" t="s">
        <v>36</v>
      </c>
      <c r="N2069" t="s">
        <v>41</v>
      </c>
      <c r="O2069">
        <f>Table2[[#This Row],[check_out_date]]-Table2[[#This Row],[check_in_date]]</f>
        <v>5</v>
      </c>
      <c r="P2069">
        <f>Table2[[#This Row],[num_adults]]+Table2[[#This Row],[num_children]]</f>
        <v>2</v>
      </c>
      <c r="Q2069" s="3">
        <f>IF(OR(Table2[[#This Row],[booking_status]]="confirmed",Table2[[#This Row],[booking_status]]="checked-out"),Table2[[#This Row],[room_rate_per_night]]*Table2[[#This Row],[Num_Nights]],0)</f>
        <v>465.20000000000005</v>
      </c>
      <c r="R2069" t="str" cm="1">
        <f t="array" ref="R2069">IFERROR(_xlfn.IFS(Table2[[#This Row],[booking_status]]="confirmed","Expected",Table2[[#This Row],[booking_status]]="checked-out","Actual"),"No Revenue")</f>
        <v>Expected</v>
      </c>
      <c r="S2069" s="4">
        <f>Table2[[#This Row],[Revenue_Amount]]/Table2[[#This Row],[Num_Nights]]</f>
        <v>93.04</v>
      </c>
    </row>
    <row r="2070" spans="1:19" x14ac:dyDescent="0.3">
      <c r="A2070">
        <v>2069</v>
      </c>
      <c r="B2070" t="s">
        <v>50</v>
      </c>
      <c r="C2070" s="9">
        <v>45183</v>
      </c>
      <c r="D2070" s="9">
        <v>45186</v>
      </c>
      <c r="E2070" s="10">
        <v>45141</v>
      </c>
      <c r="F2070" t="s">
        <v>18</v>
      </c>
      <c r="G2070">
        <v>230.38</v>
      </c>
      <c r="H2070">
        <v>2</v>
      </c>
      <c r="I2070">
        <v>0</v>
      </c>
      <c r="J2070" t="s">
        <v>55</v>
      </c>
      <c r="K2070" t="s">
        <v>66</v>
      </c>
      <c r="L2070" t="s">
        <v>21</v>
      </c>
      <c r="M2070" t="s">
        <v>22</v>
      </c>
      <c r="N2070" t="s">
        <v>23</v>
      </c>
      <c r="O2070">
        <f>Table2[[#This Row],[check_out_date]]-Table2[[#This Row],[check_in_date]]</f>
        <v>3</v>
      </c>
      <c r="P2070">
        <f>Table2[[#This Row],[num_adults]]+Table2[[#This Row],[num_children]]</f>
        <v>2</v>
      </c>
      <c r="Q2070" s="3">
        <f>IF(OR(Table2[[#This Row],[booking_status]]="confirmed",Table2[[#This Row],[booking_status]]="checked-out"),Table2[[#This Row],[room_rate_per_night]]*Table2[[#This Row],[Num_Nights]],0)</f>
        <v>691.14</v>
      </c>
      <c r="R2070" t="str" cm="1">
        <f t="array" ref="R2070">IFERROR(_xlfn.IFS(Table2[[#This Row],[booking_status]]="confirmed","Expected",Table2[[#This Row],[booking_status]]="checked-out","Actual"),"No Revenue")</f>
        <v>Expected</v>
      </c>
      <c r="S2070" s="4">
        <f>Table2[[#This Row],[Revenue_Amount]]/Table2[[#This Row],[Num_Nights]]</f>
        <v>230.38</v>
      </c>
    </row>
    <row r="2071" spans="1:19" x14ac:dyDescent="0.3">
      <c r="A2071">
        <v>2070</v>
      </c>
      <c r="B2071" t="s">
        <v>37</v>
      </c>
      <c r="C2071" s="9">
        <v>44938</v>
      </c>
      <c r="D2071" s="9">
        <v>44939</v>
      </c>
      <c r="E2071" s="10">
        <v>44877</v>
      </c>
      <c r="F2071" t="s">
        <v>27</v>
      </c>
      <c r="G2071">
        <v>186.27</v>
      </c>
      <c r="H2071">
        <v>3</v>
      </c>
      <c r="I2071">
        <v>1</v>
      </c>
      <c r="J2071" t="s">
        <v>28</v>
      </c>
      <c r="K2071" t="s">
        <v>99</v>
      </c>
      <c r="L2071" t="s">
        <v>21</v>
      </c>
      <c r="M2071" t="s">
        <v>22</v>
      </c>
      <c r="N2071" t="s">
        <v>41</v>
      </c>
      <c r="O2071">
        <f>Table2[[#This Row],[check_out_date]]-Table2[[#This Row],[check_in_date]]</f>
        <v>1</v>
      </c>
      <c r="P2071">
        <f>Table2[[#This Row],[num_adults]]+Table2[[#This Row],[num_children]]</f>
        <v>4</v>
      </c>
      <c r="Q2071" s="3">
        <f>IF(OR(Table2[[#This Row],[booking_status]]="confirmed",Table2[[#This Row],[booking_status]]="checked-out"),Table2[[#This Row],[room_rate_per_night]]*Table2[[#This Row],[Num_Nights]],0)</f>
        <v>186.27</v>
      </c>
      <c r="R2071" t="str" cm="1">
        <f t="array" ref="R2071">IFERROR(_xlfn.IFS(Table2[[#This Row],[booking_status]]="confirmed","Expected",Table2[[#This Row],[booking_status]]="checked-out","Actual"),"No Revenue")</f>
        <v>Expected</v>
      </c>
      <c r="S2071" s="4">
        <f>Table2[[#This Row],[Revenue_Amount]]/Table2[[#This Row],[Num_Nights]]</f>
        <v>186.27</v>
      </c>
    </row>
    <row r="2072" spans="1:19" x14ac:dyDescent="0.3">
      <c r="A2072">
        <v>2071</v>
      </c>
      <c r="B2072" t="s">
        <v>37</v>
      </c>
      <c r="C2072" s="9">
        <v>44941</v>
      </c>
      <c r="D2072" s="9">
        <v>44944</v>
      </c>
      <c r="E2072" s="10">
        <v>44930</v>
      </c>
      <c r="F2072" t="s">
        <v>49</v>
      </c>
      <c r="G2072">
        <v>121.66</v>
      </c>
      <c r="H2072">
        <v>1</v>
      </c>
      <c r="I2072">
        <v>1</v>
      </c>
      <c r="J2072" t="s">
        <v>28</v>
      </c>
      <c r="K2072" t="s">
        <v>66</v>
      </c>
      <c r="L2072" t="s">
        <v>60</v>
      </c>
      <c r="M2072" t="s">
        <v>36</v>
      </c>
      <c r="N2072" t="s">
        <v>23</v>
      </c>
      <c r="O2072">
        <f>Table2[[#This Row],[check_out_date]]-Table2[[#This Row],[check_in_date]]</f>
        <v>3</v>
      </c>
      <c r="P2072">
        <f>Table2[[#This Row],[num_adults]]+Table2[[#This Row],[num_children]]</f>
        <v>2</v>
      </c>
      <c r="Q2072" s="3">
        <f>IF(OR(Table2[[#This Row],[booking_status]]="confirmed",Table2[[#This Row],[booking_status]]="checked-out"),Table2[[#This Row],[room_rate_per_night]]*Table2[[#This Row],[Num_Nights]],0)</f>
        <v>0</v>
      </c>
      <c r="R2072" t="str" cm="1">
        <f t="array" ref="R2072">IFERROR(_xlfn.IFS(Table2[[#This Row],[booking_status]]="confirmed","Expected",Table2[[#This Row],[booking_status]]="checked-out","Actual"),"No Revenue")</f>
        <v>No Revenue</v>
      </c>
      <c r="S2072" s="4">
        <f>Table2[[#This Row],[Revenue_Amount]]/Table2[[#This Row],[Num_Nights]]</f>
        <v>0</v>
      </c>
    </row>
    <row r="2073" spans="1:19" x14ac:dyDescent="0.3">
      <c r="A2073">
        <v>2072</v>
      </c>
      <c r="B2073" t="s">
        <v>37</v>
      </c>
      <c r="C2073" s="9">
        <v>45000</v>
      </c>
      <c r="D2073" s="9">
        <v>45003</v>
      </c>
      <c r="E2073" s="10">
        <v>44980</v>
      </c>
      <c r="F2073" t="s">
        <v>54</v>
      </c>
      <c r="G2073">
        <v>490.51</v>
      </c>
      <c r="H2073">
        <v>1</v>
      </c>
      <c r="I2073">
        <v>3</v>
      </c>
      <c r="J2073" t="s">
        <v>28</v>
      </c>
      <c r="K2073" t="s">
        <v>44</v>
      </c>
      <c r="L2073" t="s">
        <v>21</v>
      </c>
      <c r="M2073" t="s">
        <v>36</v>
      </c>
      <c r="N2073" t="s">
        <v>41</v>
      </c>
      <c r="O2073">
        <f>Table2[[#This Row],[check_out_date]]-Table2[[#This Row],[check_in_date]]</f>
        <v>3</v>
      </c>
      <c r="P2073">
        <f>Table2[[#This Row],[num_adults]]+Table2[[#This Row],[num_children]]</f>
        <v>4</v>
      </c>
      <c r="Q2073" s="3">
        <f>IF(OR(Table2[[#This Row],[booking_status]]="confirmed",Table2[[#This Row],[booking_status]]="checked-out"),Table2[[#This Row],[room_rate_per_night]]*Table2[[#This Row],[Num_Nights]],0)</f>
        <v>1471.53</v>
      </c>
      <c r="R2073" t="str" cm="1">
        <f t="array" ref="R2073">IFERROR(_xlfn.IFS(Table2[[#This Row],[booking_status]]="confirmed","Expected",Table2[[#This Row],[booking_status]]="checked-out","Actual"),"No Revenue")</f>
        <v>Expected</v>
      </c>
      <c r="S2073" s="4">
        <f>Table2[[#This Row],[Revenue_Amount]]/Table2[[#This Row],[Num_Nights]]</f>
        <v>490.51</v>
      </c>
    </row>
    <row r="2074" spans="1:19" x14ac:dyDescent="0.3">
      <c r="A2074">
        <v>2073</v>
      </c>
      <c r="B2074" t="s">
        <v>50</v>
      </c>
      <c r="C2074" s="9">
        <v>44984</v>
      </c>
      <c r="D2074" s="9">
        <v>44988</v>
      </c>
      <c r="E2074" s="10">
        <v>44921</v>
      </c>
      <c r="F2074" t="s">
        <v>18</v>
      </c>
      <c r="G2074">
        <v>274.64</v>
      </c>
      <c r="H2074">
        <v>2</v>
      </c>
      <c r="I2074">
        <v>0</v>
      </c>
      <c r="J2074" t="s">
        <v>28</v>
      </c>
      <c r="K2074" t="s">
        <v>20</v>
      </c>
      <c r="L2074" t="s">
        <v>21</v>
      </c>
      <c r="M2074" t="s">
        <v>36</v>
      </c>
      <c r="N2074" t="s">
        <v>41</v>
      </c>
      <c r="O2074">
        <f>Table2[[#This Row],[check_out_date]]-Table2[[#This Row],[check_in_date]]</f>
        <v>4</v>
      </c>
      <c r="P2074">
        <f>Table2[[#This Row],[num_adults]]+Table2[[#This Row],[num_children]]</f>
        <v>2</v>
      </c>
      <c r="Q2074" s="3">
        <f>IF(OR(Table2[[#This Row],[booking_status]]="confirmed",Table2[[#This Row],[booking_status]]="checked-out"),Table2[[#This Row],[room_rate_per_night]]*Table2[[#This Row],[Num_Nights]],0)</f>
        <v>1098.56</v>
      </c>
      <c r="R2074" t="str" cm="1">
        <f t="array" ref="R2074">IFERROR(_xlfn.IFS(Table2[[#This Row],[booking_status]]="confirmed","Expected",Table2[[#This Row],[booking_status]]="checked-out","Actual"),"No Revenue")</f>
        <v>Expected</v>
      </c>
      <c r="S2074" s="4">
        <f>Table2[[#This Row],[Revenue_Amount]]/Table2[[#This Row],[Num_Nights]]</f>
        <v>274.64</v>
      </c>
    </row>
    <row r="2075" spans="1:19" x14ac:dyDescent="0.3">
      <c r="A2075">
        <v>2074</v>
      </c>
      <c r="B2075" t="s">
        <v>50</v>
      </c>
      <c r="C2075" s="9">
        <v>45273</v>
      </c>
      <c r="D2075" s="9">
        <v>45277</v>
      </c>
      <c r="E2075" s="10">
        <v>45264</v>
      </c>
      <c r="F2075" t="s">
        <v>49</v>
      </c>
      <c r="G2075">
        <v>140.41</v>
      </c>
      <c r="H2075">
        <v>1</v>
      </c>
      <c r="I2075">
        <v>1</v>
      </c>
      <c r="J2075" t="s">
        <v>28</v>
      </c>
      <c r="K2075" t="s">
        <v>20</v>
      </c>
      <c r="L2075" t="s">
        <v>21</v>
      </c>
      <c r="M2075" t="s">
        <v>36</v>
      </c>
      <c r="N2075" t="s">
        <v>41</v>
      </c>
      <c r="O2075">
        <f>Table2[[#This Row],[check_out_date]]-Table2[[#This Row],[check_in_date]]</f>
        <v>4</v>
      </c>
      <c r="P2075">
        <f>Table2[[#This Row],[num_adults]]+Table2[[#This Row],[num_children]]</f>
        <v>2</v>
      </c>
      <c r="Q2075" s="3">
        <f>IF(OR(Table2[[#This Row],[booking_status]]="confirmed",Table2[[#This Row],[booking_status]]="checked-out"),Table2[[#This Row],[room_rate_per_night]]*Table2[[#This Row],[Num_Nights]],0)</f>
        <v>561.64</v>
      </c>
      <c r="R2075" t="str" cm="1">
        <f t="array" ref="R2075">IFERROR(_xlfn.IFS(Table2[[#This Row],[booking_status]]="confirmed","Expected",Table2[[#This Row],[booking_status]]="checked-out","Actual"),"No Revenue")</f>
        <v>Expected</v>
      </c>
      <c r="S2075" s="4">
        <f>Table2[[#This Row],[Revenue_Amount]]/Table2[[#This Row],[Num_Nights]]</f>
        <v>140.41</v>
      </c>
    </row>
    <row r="2076" spans="1:19" x14ac:dyDescent="0.3">
      <c r="A2076">
        <v>2075</v>
      </c>
      <c r="B2076" t="s">
        <v>14</v>
      </c>
      <c r="C2076" s="9">
        <v>45051</v>
      </c>
      <c r="D2076" s="9">
        <v>45055</v>
      </c>
      <c r="E2076" s="10">
        <v>45016</v>
      </c>
      <c r="F2076" t="s">
        <v>27</v>
      </c>
      <c r="G2076">
        <v>152.77000000000001</v>
      </c>
      <c r="H2076">
        <v>1</v>
      </c>
      <c r="I2076">
        <v>0</v>
      </c>
      <c r="J2076" t="s">
        <v>28</v>
      </c>
      <c r="K2076" t="s">
        <v>20</v>
      </c>
      <c r="L2076" t="s">
        <v>60</v>
      </c>
      <c r="M2076" t="s">
        <v>36</v>
      </c>
      <c r="N2076" t="s">
        <v>41</v>
      </c>
      <c r="O2076">
        <f>Table2[[#This Row],[check_out_date]]-Table2[[#This Row],[check_in_date]]</f>
        <v>4</v>
      </c>
      <c r="P2076">
        <f>Table2[[#This Row],[num_adults]]+Table2[[#This Row],[num_children]]</f>
        <v>1</v>
      </c>
      <c r="Q2076" s="3">
        <f>IF(OR(Table2[[#This Row],[booking_status]]="confirmed",Table2[[#This Row],[booking_status]]="checked-out"),Table2[[#This Row],[room_rate_per_night]]*Table2[[#This Row],[Num_Nights]],0)</f>
        <v>0</v>
      </c>
      <c r="R2076" t="str" cm="1">
        <f t="array" ref="R2076">IFERROR(_xlfn.IFS(Table2[[#This Row],[booking_status]]="confirmed","Expected",Table2[[#This Row],[booking_status]]="checked-out","Actual"),"No Revenue")</f>
        <v>No Revenue</v>
      </c>
      <c r="S2076" s="4">
        <f>Table2[[#This Row],[Revenue_Amount]]/Table2[[#This Row],[Num_Nights]]</f>
        <v>0</v>
      </c>
    </row>
    <row r="2077" spans="1:19" x14ac:dyDescent="0.3">
      <c r="A2077">
        <v>2076</v>
      </c>
      <c r="B2077" t="s">
        <v>14</v>
      </c>
      <c r="C2077" s="9">
        <v>45130</v>
      </c>
      <c r="D2077" s="9">
        <v>45137</v>
      </c>
      <c r="E2077" s="10">
        <v>45105</v>
      </c>
      <c r="F2077" t="s">
        <v>49</v>
      </c>
      <c r="G2077">
        <v>118.55</v>
      </c>
      <c r="H2077">
        <v>2</v>
      </c>
      <c r="I2077">
        <v>0</v>
      </c>
      <c r="J2077" t="s">
        <v>94</v>
      </c>
      <c r="K2077" t="s">
        <v>99</v>
      </c>
      <c r="L2077" t="s">
        <v>21</v>
      </c>
      <c r="M2077" t="s">
        <v>36</v>
      </c>
      <c r="N2077" t="s">
        <v>23</v>
      </c>
      <c r="O2077">
        <f>Table2[[#This Row],[check_out_date]]-Table2[[#This Row],[check_in_date]]</f>
        <v>7</v>
      </c>
      <c r="P2077">
        <f>Table2[[#This Row],[num_adults]]+Table2[[#This Row],[num_children]]</f>
        <v>2</v>
      </c>
      <c r="Q2077" s="3">
        <f>IF(OR(Table2[[#This Row],[booking_status]]="confirmed",Table2[[#This Row],[booking_status]]="checked-out"),Table2[[#This Row],[room_rate_per_night]]*Table2[[#This Row],[Num_Nights]],0)</f>
        <v>829.85</v>
      </c>
      <c r="R2077" t="str" cm="1">
        <f t="array" ref="R2077">IFERROR(_xlfn.IFS(Table2[[#This Row],[booking_status]]="confirmed","Expected",Table2[[#This Row],[booking_status]]="checked-out","Actual"),"No Revenue")</f>
        <v>Expected</v>
      </c>
      <c r="S2077" s="4">
        <f>Table2[[#This Row],[Revenue_Amount]]/Table2[[#This Row],[Num_Nights]]</f>
        <v>118.55</v>
      </c>
    </row>
    <row r="2078" spans="1:19" x14ac:dyDescent="0.3">
      <c r="A2078">
        <v>2077</v>
      </c>
      <c r="B2078" t="s">
        <v>50</v>
      </c>
      <c r="C2078" s="9">
        <v>44943</v>
      </c>
      <c r="D2078" s="9">
        <v>44946</v>
      </c>
      <c r="E2078" s="10">
        <v>44888</v>
      </c>
      <c r="F2078" t="s">
        <v>27</v>
      </c>
      <c r="G2078">
        <v>204.41</v>
      </c>
      <c r="H2078">
        <v>1</v>
      </c>
      <c r="I2078">
        <v>2</v>
      </c>
      <c r="J2078" t="s">
        <v>94</v>
      </c>
      <c r="K2078" t="s">
        <v>66</v>
      </c>
      <c r="L2078" t="s">
        <v>21</v>
      </c>
      <c r="M2078" t="s">
        <v>36</v>
      </c>
      <c r="N2078" t="s">
        <v>95</v>
      </c>
      <c r="O2078">
        <f>Table2[[#This Row],[check_out_date]]-Table2[[#This Row],[check_in_date]]</f>
        <v>3</v>
      </c>
      <c r="P2078">
        <f>Table2[[#This Row],[num_adults]]+Table2[[#This Row],[num_children]]</f>
        <v>3</v>
      </c>
      <c r="Q2078" s="3">
        <f>IF(OR(Table2[[#This Row],[booking_status]]="confirmed",Table2[[#This Row],[booking_status]]="checked-out"),Table2[[#This Row],[room_rate_per_night]]*Table2[[#This Row],[Num_Nights]],0)</f>
        <v>613.23</v>
      </c>
      <c r="R2078" t="str" cm="1">
        <f t="array" ref="R2078">IFERROR(_xlfn.IFS(Table2[[#This Row],[booking_status]]="confirmed","Expected",Table2[[#This Row],[booking_status]]="checked-out","Actual"),"No Revenue")</f>
        <v>Expected</v>
      </c>
      <c r="S2078" s="4">
        <f>Table2[[#This Row],[Revenue_Amount]]/Table2[[#This Row],[Num_Nights]]</f>
        <v>204.41</v>
      </c>
    </row>
    <row r="2079" spans="1:19" x14ac:dyDescent="0.3">
      <c r="A2079">
        <v>2078</v>
      </c>
      <c r="B2079" t="s">
        <v>37</v>
      </c>
      <c r="C2079" s="9">
        <v>45221</v>
      </c>
      <c r="D2079" s="9">
        <v>45225</v>
      </c>
      <c r="E2079" s="10">
        <v>45207</v>
      </c>
      <c r="F2079" t="s">
        <v>49</v>
      </c>
      <c r="G2079">
        <v>142.63</v>
      </c>
      <c r="H2079">
        <v>3</v>
      </c>
      <c r="I2079">
        <v>2</v>
      </c>
      <c r="J2079" t="s">
        <v>28</v>
      </c>
      <c r="K2079" t="s">
        <v>29</v>
      </c>
      <c r="L2079" t="s">
        <v>56</v>
      </c>
      <c r="M2079" t="s">
        <v>36</v>
      </c>
      <c r="N2079" t="s">
        <v>23</v>
      </c>
      <c r="O2079">
        <f>Table2[[#This Row],[check_out_date]]-Table2[[#This Row],[check_in_date]]</f>
        <v>4</v>
      </c>
      <c r="P2079">
        <f>Table2[[#This Row],[num_adults]]+Table2[[#This Row],[num_children]]</f>
        <v>5</v>
      </c>
      <c r="Q2079" s="3">
        <f>IF(OR(Table2[[#This Row],[booking_status]]="confirmed",Table2[[#This Row],[booking_status]]="checked-out"),Table2[[#This Row],[room_rate_per_night]]*Table2[[#This Row],[Num_Nights]],0)</f>
        <v>570.52</v>
      </c>
      <c r="R2079" t="str" cm="1">
        <f t="array" ref="R2079">IFERROR(_xlfn.IFS(Table2[[#This Row],[booking_status]]="confirmed","Expected",Table2[[#This Row],[booking_status]]="checked-out","Actual"),"No Revenue")</f>
        <v>Actual</v>
      </c>
      <c r="S2079" s="4">
        <f>Table2[[#This Row],[Revenue_Amount]]/Table2[[#This Row],[Num_Nights]]</f>
        <v>142.63</v>
      </c>
    </row>
    <row r="2080" spans="1:19" hidden="1" x14ac:dyDescent="0.3">
      <c r="A2080">
        <v>2079</v>
      </c>
      <c r="B2080" t="s">
        <v>50</v>
      </c>
      <c r="C2080" s="9">
        <v>45113</v>
      </c>
      <c r="D2080" s="9">
        <v>45116</v>
      </c>
      <c r="E2080" s="10">
        <v>45089</v>
      </c>
      <c r="F2080" t="s">
        <v>49</v>
      </c>
      <c r="G2080">
        <v>131.47</v>
      </c>
      <c r="H2080">
        <v>4</v>
      </c>
      <c r="I2080">
        <v>0</v>
      </c>
      <c r="J2080" t="s">
        <v>35</v>
      </c>
      <c r="K2080" t="s">
        <v>66</v>
      </c>
      <c r="L2080" t="s">
        <v>56</v>
      </c>
      <c r="M2080" t="s">
        <v>36</v>
      </c>
      <c r="N2080" t="s">
        <v>45</v>
      </c>
      <c r="O2080">
        <f>Table2[[#This Row],[check_out_date]]-Table2[[#This Row],[check_in_date]]</f>
        <v>3</v>
      </c>
      <c r="P2080">
        <f>Table2[[#This Row],[num_adults]]+Table2[[#This Row],[num_children]]</f>
        <v>4</v>
      </c>
      <c r="Q2080" s="3">
        <f>IF(OR(Table2[[#This Row],[booking_status]]="confirmed",Table2[[#This Row],[booking_status]]="checked-out"),Table2[[#This Row],[room_rate_per_night]]*Table2[[#This Row],[Num_Nights]],0)</f>
        <v>394.40999999999997</v>
      </c>
      <c r="R2080" t="str" cm="1">
        <f t="array" ref="R2080">IFERROR(_xlfn.IFS(Table2[[#This Row],[booking_status]]="confirmed","Expected",Table2[[#This Row],[booking_status]]="checked-out","Actual"),"No Revenue")</f>
        <v>Actual</v>
      </c>
      <c r="S2080" s="4">
        <f>Table2[[#This Row],[Revenue_Amount]]/Table2[[#This Row],[Num_Nights]]</f>
        <v>131.47</v>
      </c>
    </row>
    <row r="2081" spans="1:19" x14ac:dyDescent="0.3">
      <c r="A2081">
        <v>2080</v>
      </c>
      <c r="B2081" t="s">
        <v>50</v>
      </c>
      <c r="C2081" s="9">
        <v>44951</v>
      </c>
      <c r="D2081" s="9">
        <v>44953</v>
      </c>
      <c r="E2081" s="10">
        <v>44916</v>
      </c>
      <c r="F2081" t="s">
        <v>49</v>
      </c>
      <c r="G2081">
        <v>158.88999999999999</v>
      </c>
      <c r="H2081">
        <v>3</v>
      </c>
      <c r="I2081">
        <v>2</v>
      </c>
      <c r="J2081" t="s">
        <v>28</v>
      </c>
      <c r="K2081" t="s">
        <v>44</v>
      </c>
      <c r="L2081" t="s">
        <v>70</v>
      </c>
      <c r="M2081" t="s">
        <v>22</v>
      </c>
      <c r="N2081" t="s">
        <v>30</v>
      </c>
      <c r="O2081">
        <f>Table2[[#This Row],[check_out_date]]-Table2[[#This Row],[check_in_date]]</f>
        <v>2</v>
      </c>
      <c r="P2081">
        <f>Table2[[#This Row],[num_adults]]+Table2[[#This Row],[num_children]]</f>
        <v>5</v>
      </c>
      <c r="Q2081" s="3">
        <f>IF(OR(Table2[[#This Row],[booking_status]]="confirmed",Table2[[#This Row],[booking_status]]="checked-out"),Table2[[#This Row],[room_rate_per_night]]*Table2[[#This Row],[Num_Nights]],0)</f>
        <v>0</v>
      </c>
      <c r="R2081" t="str" cm="1">
        <f t="array" ref="R2081">IFERROR(_xlfn.IFS(Table2[[#This Row],[booking_status]]="confirmed","Expected",Table2[[#This Row],[booking_status]]="checked-out","Actual"),"No Revenue")</f>
        <v>No Revenue</v>
      </c>
      <c r="S2081" s="4">
        <f>Table2[[#This Row],[Revenue_Amount]]/Table2[[#This Row],[Num_Nights]]</f>
        <v>0</v>
      </c>
    </row>
    <row r="2082" spans="1:19" x14ac:dyDescent="0.3">
      <c r="A2082">
        <v>2081</v>
      </c>
      <c r="B2082" t="s">
        <v>31</v>
      </c>
      <c r="C2082" s="9">
        <v>45069</v>
      </c>
      <c r="D2082" s="9">
        <v>45076</v>
      </c>
      <c r="E2082" s="10">
        <v>45020</v>
      </c>
      <c r="F2082" t="s">
        <v>27</v>
      </c>
      <c r="G2082">
        <v>104.66</v>
      </c>
      <c r="H2082">
        <v>1</v>
      </c>
      <c r="I2082">
        <v>1</v>
      </c>
      <c r="J2082" t="s">
        <v>55</v>
      </c>
      <c r="K2082" t="s">
        <v>29</v>
      </c>
      <c r="L2082" t="s">
        <v>21</v>
      </c>
      <c r="M2082" t="s">
        <v>36</v>
      </c>
      <c r="N2082" t="s">
        <v>23</v>
      </c>
      <c r="O2082">
        <f>Table2[[#This Row],[check_out_date]]-Table2[[#This Row],[check_in_date]]</f>
        <v>7</v>
      </c>
      <c r="P2082">
        <f>Table2[[#This Row],[num_adults]]+Table2[[#This Row],[num_children]]</f>
        <v>2</v>
      </c>
      <c r="Q2082" s="3">
        <f>IF(OR(Table2[[#This Row],[booking_status]]="confirmed",Table2[[#This Row],[booking_status]]="checked-out"),Table2[[#This Row],[room_rate_per_night]]*Table2[[#This Row],[Num_Nights]],0)</f>
        <v>732.62</v>
      </c>
      <c r="R2082" t="str" cm="1">
        <f t="array" ref="R2082">IFERROR(_xlfn.IFS(Table2[[#This Row],[booking_status]]="confirmed","Expected",Table2[[#This Row],[booking_status]]="checked-out","Actual"),"No Revenue")</f>
        <v>Expected</v>
      </c>
      <c r="S2082" s="4">
        <f>Table2[[#This Row],[Revenue_Amount]]/Table2[[#This Row],[Num_Nights]]</f>
        <v>104.66</v>
      </c>
    </row>
    <row r="2083" spans="1:19" x14ac:dyDescent="0.3">
      <c r="A2083">
        <v>2082</v>
      </c>
      <c r="B2083" t="s">
        <v>14</v>
      </c>
      <c r="C2083" s="9">
        <v>45234</v>
      </c>
      <c r="D2083" s="9">
        <v>45242</v>
      </c>
      <c r="E2083" s="10">
        <v>45192</v>
      </c>
      <c r="F2083" t="s">
        <v>49</v>
      </c>
      <c r="G2083">
        <v>81.38</v>
      </c>
      <c r="H2083">
        <v>1</v>
      </c>
      <c r="I2083">
        <v>0</v>
      </c>
      <c r="J2083" t="s">
        <v>28</v>
      </c>
      <c r="K2083" t="s">
        <v>66</v>
      </c>
      <c r="L2083" t="s">
        <v>21</v>
      </c>
      <c r="M2083" t="s">
        <v>36</v>
      </c>
      <c r="N2083" t="s">
        <v>41</v>
      </c>
      <c r="O2083">
        <f>Table2[[#This Row],[check_out_date]]-Table2[[#This Row],[check_in_date]]</f>
        <v>8</v>
      </c>
      <c r="P2083">
        <f>Table2[[#This Row],[num_adults]]+Table2[[#This Row],[num_children]]</f>
        <v>1</v>
      </c>
      <c r="Q2083" s="3">
        <f>IF(OR(Table2[[#This Row],[booking_status]]="confirmed",Table2[[#This Row],[booking_status]]="checked-out"),Table2[[#This Row],[room_rate_per_night]]*Table2[[#This Row],[Num_Nights]],0)</f>
        <v>651.04</v>
      </c>
      <c r="R2083" t="str" cm="1">
        <f t="array" ref="R2083">IFERROR(_xlfn.IFS(Table2[[#This Row],[booking_status]]="confirmed","Expected",Table2[[#This Row],[booking_status]]="checked-out","Actual"),"No Revenue")</f>
        <v>Expected</v>
      </c>
      <c r="S2083" s="4">
        <f>Table2[[#This Row],[Revenue_Amount]]/Table2[[#This Row],[Num_Nights]]</f>
        <v>81.38</v>
      </c>
    </row>
    <row r="2084" spans="1:19" hidden="1" x14ac:dyDescent="0.3">
      <c r="A2084">
        <v>2083</v>
      </c>
      <c r="B2084" t="s">
        <v>31</v>
      </c>
      <c r="C2084" s="9">
        <v>45261</v>
      </c>
      <c r="D2084" s="9">
        <v>45273</v>
      </c>
      <c r="E2084" s="10">
        <v>45228</v>
      </c>
      <c r="F2084" t="s">
        <v>54</v>
      </c>
      <c r="G2084">
        <v>343.08</v>
      </c>
      <c r="H2084">
        <v>4</v>
      </c>
      <c r="I2084">
        <v>0</v>
      </c>
      <c r="J2084" t="s">
        <v>35</v>
      </c>
      <c r="K2084" t="s">
        <v>66</v>
      </c>
      <c r="L2084" t="s">
        <v>60</v>
      </c>
      <c r="M2084" t="s">
        <v>36</v>
      </c>
      <c r="N2084" t="s">
        <v>41</v>
      </c>
      <c r="O2084">
        <f>Table2[[#This Row],[check_out_date]]-Table2[[#This Row],[check_in_date]]</f>
        <v>12</v>
      </c>
      <c r="P2084">
        <f>Table2[[#This Row],[num_adults]]+Table2[[#This Row],[num_children]]</f>
        <v>4</v>
      </c>
      <c r="Q2084" s="3">
        <f>IF(OR(Table2[[#This Row],[booking_status]]="confirmed",Table2[[#This Row],[booking_status]]="checked-out"),Table2[[#This Row],[room_rate_per_night]]*Table2[[#This Row],[Num_Nights]],0)</f>
        <v>0</v>
      </c>
      <c r="R2084" t="str" cm="1">
        <f t="array" ref="R2084">IFERROR(_xlfn.IFS(Table2[[#This Row],[booking_status]]="confirmed","Expected",Table2[[#This Row],[booking_status]]="checked-out","Actual"),"No Revenue")</f>
        <v>No Revenue</v>
      </c>
      <c r="S2084" s="4">
        <f>Table2[[#This Row],[Revenue_Amount]]/Table2[[#This Row],[Num_Nights]]</f>
        <v>0</v>
      </c>
    </row>
    <row r="2085" spans="1:19" x14ac:dyDescent="0.3">
      <c r="A2085">
        <v>2084</v>
      </c>
      <c r="B2085" t="s">
        <v>50</v>
      </c>
      <c r="C2085" s="9">
        <v>45206</v>
      </c>
      <c r="D2085" s="9">
        <v>45211</v>
      </c>
      <c r="E2085" s="10">
        <v>45183</v>
      </c>
      <c r="F2085" t="s">
        <v>49</v>
      </c>
      <c r="G2085">
        <v>161.30000000000001</v>
      </c>
      <c r="H2085">
        <v>1</v>
      </c>
      <c r="I2085">
        <v>0</v>
      </c>
      <c r="J2085" t="s">
        <v>94</v>
      </c>
      <c r="K2085" t="s">
        <v>20</v>
      </c>
      <c r="L2085" t="s">
        <v>21</v>
      </c>
      <c r="M2085" t="s">
        <v>36</v>
      </c>
      <c r="N2085" t="s">
        <v>23</v>
      </c>
      <c r="O2085">
        <f>Table2[[#This Row],[check_out_date]]-Table2[[#This Row],[check_in_date]]</f>
        <v>5</v>
      </c>
      <c r="P2085">
        <f>Table2[[#This Row],[num_adults]]+Table2[[#This Row],[num_children]]</f>
        <v>1</v>
      </c>
      <c r="Q2085" s="3">
        <f>IF(OR(Table2[[#This Row],[booking_status]]="confirmed",Table2[[#This Row],[booking_status]]="checked-out"),Table2[[#This Row],[room_rate_per_night]]*Table2[[#This Row],[Num_Nights]],0)</f>
        <v>806.5</v>
      </c>
      <c r="R2085" t="str" cm="1">
        <f t="array" ref="R2085">IFERROR(_xlfn.IFS(Table2[[#This Row],[booking_status]]="confirmed","Expected",Table2[[#This Row],[booking_status]]="checked-out","Actual"),"No Revenue")</f>
        <v>Expected</v>
      </c>
      <c r="S2085" s="4">
        <f>Table2[[#This Row],[Revenue_Amount]]/Table2[[#This Row],[Num_Nights]]</f>
        <v>161.30000000000001</v>
      </c>
    </row>
    <row r="2086" spans="1:19" x14ac:dyDescent="0.3">
      <c r="A2086">
        <v>2085</v>
      </c>
      <c r="B2086" t="s">
        <v>50</v>
      </c>
      <c r="C2086" s="9">
        <v>45097</v>
      </c>
      <c r="D2086" s="9">
        <v>45098</v>
      </c>
      <c r="E2086" s="10">
        <v>45052</v>
      </c>
      <c r="F2086" t="s">
        <v>49</v>
      </c>
      <c r="G2086">
        <v>160.13</v>
      </c>
      <c r="H2086">
        <v>2</v>
      </c>
      <c r="I2086">
        <v>1</v>
      </c>
      <c r="J2086" t="s">
        <v>94</v>
      </c>
      <c r="K2086" t="s">
        <v>44</v>
      </c>
      <c r="L2086" t="s">
        <v>60</v>
      </c>
      <c r="M2086" t="s">
        <v>36</v>
      </c>
      <c r="N2086" t="s">
        <v>23</v>
      </c>
      <c r="O2086">
        <f>Table2[[#This Row],[check_out_date]]-Table2[[#This Row],[check_in_date]]</f>
        <v>1</v>
      </c>
      <c r="P2086">
        <f>Table2[[#This Row],[num_adults]]+Table2[[#This Row],[num_children]]</f>
        <v>3</v>
      </c>
      <c r="Q2086" s="3">
        <f>IF(OR(Table2[[#This Row],[booking_status]]="confirmed",Table2[[#This Row],[booking_status]]="checked-out"),Table2[[#This Row],[room_rate_per_night]]*Table2[[#This Row],[Num_Nights]],0)</f>
        <v>0</v>
      </c>
      <c r="R2086" t="str" cm="1">
        <f t="array" ref="R2086">IFERROR(_xlfn.IFS(Table2[[#This Row],[booking_status]]="confirmed","Expected",Table2[[#This Row],[booking_status]]="checked-out","Actual"),"No Revenue")</f>
        <v>No Revenue</v>
      </c>
      <c r="S2086" s="4">
        <f>Table2[[#This Row],[Revenue_Amount]]/Table2[[#This Row],[Num_Nights]]</f>
        <v>0</v>
      </c>
    </row>
    <row r="2087" spans="1:19" x14ac:dyDescent="0.3">
      <c r="A2087">
        <v>2086</v>
      </c>
      <c r="B2087" t="s">
        <v>31</v>
      </c>
      <c r="C2087" s="9">
        <v>45250</v>
      </c>
      <c r="D2087" s="9">
        <v>45252</v>
      </c>
      <c r="E2087" s="10">
        <v>45240</v>
      </c>
      <c r="F2087" t="s">
        <v>18</v>
      </c>
      <c r="G2087">
        <v>244.4</v>
      </c>
      <c r="H2087">
        <v>4</v>
      </c>
      <c r="I2087">
        <v>2</v>
      </c>
      <c r="J2087" t="s">
        <v>28</v>
      </c>
      <c r="K2087" t="s">
        <v>44</v>
      </c>
      <c r="L2087" t="s">
        <v>60</v>
      </c>
      <c r="M2087" t="s">
        <v>36</v>
      </c>
      <c r="N2087" t="s">
        <v>95</v>
      </c>
      <c r="O2087">
        <f>Table2[[#This Row],[check_out_date]]-Table2[[#This Row],[check_in_date]]</f>
        <v>2</v>
      </c>
      <c r="P2087">
        <f>Table2[[#This Row],[num_adults]]+Table2[[#This Row],[num_children]]</f>
        <v>6</v>
      </c>
      <c r="Q2087" s="3">
        <f>IF(OR(Table2[[#This Row],[booking_status]]="confirmed",Table2[[#This Row],[booking_status]]="checked-out"),Table2[[#This Row],[room_rate_per_night]]*Table2[[#This Row],[Num_Nights]],0)</f>
        <v>0</v>
      </c>
      <c r="R2087" t="str" cm="1">
        <f t="array" ref="R2087">IFERROR(_xlfn.IFS(Table2[[#This Row],[booking_status]]="confirmed","Expected",Table2[[#This Row],[booking_status]]="checked-out","Actual"),"No Revenue")</f>
        <v>No Revenue</v>
      </c>
      <c r="S2087" s="4">
        <f>Table2[[#This Row],[Revenue_Amount]]/Table2[[#This Row],[Num_Nights]]</f>
        <v>0</v>
      </c>
    </row>
    <row r="2088" spans="1:19" x14ac:dyDescent="0.3">
      <c r="A2088">
        <v>2087</v>
      </c>
      <c r="B2088" t="s">
        <v>50</v>
      </c>
      <c r="C2088" s="9">
        <v>45198</v>
      </c>
      <c r="D2088" s="9">
        <v>45203</v>
      </c>
      <c r="E2088" s="10">
        <v>45144</v>
      </c>
      <c r="F2088" t="s">
        <v>27</v>
      </c>
      <c r="G2088">
        <v>142.27000000000001</v>
      </c>
      <c r="H2088">
        <v>3</v>
      </c>
      <c r="I2088">
        <v>0</v>
      </c>
      <c r="J2088" t="s">
        <v>28</v>
      </c>
      <c r="K2088" t="s">
        <v>44</v>
      </c>
      <c r="L2088" t="s">
        <v>21</v>
      </c>
      <c r="M2088" t="s">
        <v>36</v>
      </c>
      <c r="N2088" t="s">
        <v>41</v>
      </c>
      <c r="O2088">
        <f>Table2[[#This Row],[check_out_date]]-Table2[[#This Row],[check_in_date]]</f>
        <v>5</v>
      </c>
      <c r="P2088">
        <f>Table2[[#This Row],[num_adults]]+Table2[[#This Row],[num_children]]</f>
        <v>3</v>
      </c>
      <c r="Q2088" s="3">
        <f>IF(OR(Table2[[#This Row],[booking_status]]="confirmed",Table2[[#This Row],[booking_status]]="checked-out"),Table2[[#This Row],[room_rate_per_night]]*Table2[[#This Row],[Num_Nights]],0)</f>
        <v>711.35</v>
      </c>
      <c r="R2088" t="str" cm="1">
        <f t="array" ref="R2088">IFERROR(_xlfn.IFS(Table2[[#This Row],[booking_status]]="confirmed","Expected",Table2[[#This Row],[booking_status]]="checked-out","Actual"),"No Revenue")</f>
        <v>Expected</v>
      </c>
      <c r="S2088" s="4">
        <f>Table2[[#This Row],[Revenue_Amount]]/Table2[[#This Row],[Num_Nights]]</f>
        <v>142.27000000000001</v>
      </c>
    </row>
    <row r="2089" spans="1:19" hidden="1" x14ac:dyDescent="0.3">
      <c r="A2089">
        <v>2088</v>
      </c>
      <c r="B2089" t="s">
        <v>14</v>
      </c>
      <c r="C2089" s="9">
        <v>45279</v>
      </c>
      <c r="D2089" s="9">
        <v>45280</v>
      </c>
      <c r="E2089" s="10">
        <v>45277</v>
      </c>
      <c r="F2089" t="s">
        <v>27</v>
      </c>
      <c r="G2089">
        <v>125.61</v>
      </c>
      <c r="H2089">
        <v>2</v>
      </c>
      <c r="I2089">
        <v>1</v>
      </c>
      <c r="J2089" t="s">
        <v>35</v>
      </c>
      <c r="K2089" t="s">
        <v>66</v>
      </c>
      <c r="L2089" t="s">
        <v>56</v>
      </c>
      <c r="M2089" t="s">
        <v>36</v>
      </c>
      <c r="N2089" t="s">
        <v>23</v>
      </c>
      <c r="O2089">
        <f>Table2[[#This Row],[check_out_date]]-Table2[[#This Row],[check_in_date]]</f>
        <v>1</v>
      </c>
      <c r="P2089">
        <f>Table2[[#This Row],[num_adults]]+Table2[[#This Row],[num_children]]</f>
        <v>3</v>
      </c>
      <c r="Q2089" s="3">
        <f>IF(OR(Table2[[#This Row],[booking_status]]="confirmed",Table2[[#This Row],[booking_status]]="checked-out"),Table2[[#This Row],[room_rate_per_night]]*Table2[[#This Row],[Num_Nights]],0)</f>
        <v>125.61</v>
      </c>
      <c r="R2089" t="str" cm="1">
        <f t="array" ref="R2089">IFERROR(_xlfn.IFS(Table2[[#This Row],[booking_status]]="confirmed","Expected",Table2[[#This Row],[booking_status]]="checked-out","Actual"),"No Revenue")</f>
        <v>Actual</v>
      </c>
      <c r="S2089" s="4">
        <f>Table2[[#This Row],[Revenue_Amount]]/Table2[[#This Row],[Num_Nights]]</f>
        <v>125.61</v>
      </c>
    </row>
    <row r="2090" spans="1:19" x14ac:dyDescent="0.3">
      <c r="A2090">
        <v>2089</v>
      </c>
      <c r="B2090" t="s">
        <v>37</v>
      </c>
      <c r="C2090" s="9">
        <v>45147</v>
      </c>
      <c r="D2090" s="9">
        <v>45151</v>
      </c>
      <c r="E2090" s="10">
        <v>45088</v>
      </c>
      <c r="F2090" t="s">
        <v>18</v>
      </c>
      <c r="G2090">
        <v>178.96</v>
      </c>
      <c r="H2090">
        <v>2</v>
      </c>
      <c r="I2090">
        <v>2</v>
      </c>
      <c r="J2090" t="s">
        <v>28</v>
      </c>
      <c r="K2090" t="s">
        <v>29</v>
      </c>
      <c r="L2090" t="s">
        <v>21</v>
      </c>
      <c r="M2090" t="s">
        <v>36</v>
      </c>
      <c r="N2090" t="s">
        <v>95</v>
      </c>
      <c r="O2090">
        <f>Table2[[#This Row],[check_out_date]]-Table2[[#This Row],[check_in_date]]</f>
        <v>4</v>
      </c>
      <c r="P2090">
        <f>Table2[[#This Row],[num_adults]]+Table2[[#This Row],[num_children]]</f>
        <v>4</v>
      </c>
      <c r="Q2090" s="3">
        <f>IF(OR(Table2[[#This Row],[booking_status]]="confirmed",Table2[[#This Row],[booking_status]]="checked-out"),Table2[[#This Row],[room_rate_per_night]]*Table2[[#This Row],[Num_Nights]],0)</f>
        <v>715.84</v>
      </c>
      <c r="R2090" t="str" cm="1">
        <f t="array" ref="R2090">IFERROR(_xlfn.IFS(Table2[[#This Row],[booking_status]]="confirmed","Expected",Table2[[#This Row],[booking_status]]="checked-out","Actual"),"No Revenue")</f>
        <v>Expected</v>
      </c>
      <c r="S2090" s="4">
        <f>Table2[[#This Row],[Revenue_Amount]]/Table2[[#This Row],[Num_Nights]]</f>
        <v>178.96</v>
      </c>
    </row>
    <row r="2091" spans="1:19" x14ac:dyDescent="0.3">
      <c r="A2091">
        <v>2090</v>
      </c>
      <c r="B2091" t="s">
        <v>31</v>
      </c>
      <c r="C2091" s="9">
        <v>45024</v>
      </c>
      <c r="D2091" s="9">
        <v>45029</v>
      </c>
      <c r="E2091" s="10">
        <v>45006</v>
      </c>
      <c r="F2091" t="s">
        <v>54</v>
      </c>
      <c r="G2091">
        <v>247.59</v>
      </c>
      <c r="H2091">
        <v>2</v>
      </c>
      <c r="I2091">
        <v>2</v>
      </c>
      <c r="J2091" t="s">
        <v>94</v>
      </c>
      <c r="K2091" t="s">
        <v>99</v>
      </c>
      <c r="L2091" t="s">
        <v>21</v>
      </c>
      <c r="M2091" t="s">
        <v>36</v>
      </c>
      <c r="N2091" t="s">
        <v>41</v>
      </c>
      <c r="O2091">
        <f>Table2[[#This Row],[check_out_date]]-Table2[[#This Row],[check_in_date]]</f>
        <v>5</v>
      </c>
      <c r="P2091">
        <f>Table2[[#This Row],[num_adults]]+Table2[[#This Row],[num_children]]</f>
        <v>4</v>
      </c>
      <c r="Q2091" s="3">
        <f>IF(OR(Table2[[#This Row],[booking_status]]="confirmed",Table2[[#This Row],[booking_status]]="checked-out"),Table2[[#This Row],[room_rate_per_night]]*Table2[[#This Row],[Num_Nights]],0)</f>
        <v>1237.95</v>
      </c>
      <c r="R2091" t="str" cm="1">
        <f t="array" ref="R2091">IFERROR(_xlfn.IFS(Table2[[#This Row],[booking_status]]="confirmed","Expected",Table2[[#This Row],[booking_status]]="checked-out","Actual"),"No Revenue")</f>
        <v>Expected</v>
      </c>
      <c r="S2091" s="4">
        <f>Table2[[#This Row],[Revenue_Amount]]/Table2[[#This Row],[Num_Nights]]</f>
        <v>247.59</v>
      </c>
    </row>
    <row r="2092" spans="1:19" x14ac:dyDescent="0.3">
      <c r="A2092">
        <v>2091</v>
      </c>
      <c r="B2092" t="s">
        <v>37</v>
      </c>
      <c r="C2092" s="9">
        <v>45277</v>
      </c>
      <c r="D2092" s="9">
        <v>45283</v>
      </c>
      <c r="E2092" s="10">
        <v>45257</v>
      </c>
      <c r="F2092" t="s">
        <v>27</v>
      </c>
      <c r="G2092">
        <v>177.72</v>
      </c>
      <c r="H2092">
        <v>3</v>
      </c>
      <c r="I2092">
        <v>3</v>
      </c>
      <c r="J2092" t="s">
        <v>19</v>
      </c>
      <c r="K2092" t="s">
        <v>66</v>
      </c>
      <c r="L2092" t="s">
        <v>21</v>
      </c>
      <c r="M2092" t="s">
        <v>36</v>
      </c>
      <c r="N2092" t="s">
        <v>95</v>
      </c>
      <c r="O2092">
        <f>Table2[[#This Row],[check_out_date]]-Table2[[#This Row],[check_in_date]]</f>
        <v>6</v>
      </c>
      <c r="P2092">
        <f>Table2[[#This Row],[num_adults]]+Table2[[#This Row],[num_children]]</f>
        <v>6</v>
      </c>
      <c r="Q2092" s="3">
        <f>IF(OR(Table2[[#This Row],[booking_status]]="confirmed",Table2[[#This Row],[booking_status]]="checked-out"),Table2[[#This Row],[room_rate_per_night]]*Table2[[#This Row],[Num_Nights]],0)</f>
        <v>1066.32</v>
      </c>
      <c r="R2092" t="str" cm="1">
        <f t="array" ref="R2092">IFERROR(_xlfn.IFS(Table2[[#This Row],[booking_status]]="confirmed","Expected",Table2[[#This Row],[booking_status]]="checked-out","Actual"),"No Revenue")</f>
        <v>Expected</v>
      </c>
      <c r="S2092" s="4">
        <f>Table2[[#This Row],[Revenue_Amount]]/Table2[[#This Row],[Num_Nights]]</f>
        <v>177.72</v>
      </c>
    </row>
    <row r="2093" spans="1:19" x14ac:dyDescent="0.3">
      <c r="A2093">
        <v>2092</v>
      </c>
      <c r="B2093" t="s">
        <v>37</v>
      </c>
      <c r="C2093" s="9">
        <v>45091</v>
      </c>
      <c r="D2093" s="9">
        <v>45099</v>
      </c>
      <c r="E2093" s="10">
        <v>45051</v>
      </c>
      <c r="F2093" t="s">
        <v>27</v>
      </c>
      <c r="G2093">
        <v>169.47</v>
      </c>
      <c r="H2093">
        <v>4</v>
      </c>
      <c r="I2093">
        <v>0</v>
      </c>
      <c r="J2093" t="s">
        <v>28</v>
      </c>
      <c r="K2093" t="s">
        <v>20</v>
      </c>
      <c r="L2093" t="s">
        <v>21</v>
      </c>
      <c r="M2093" t="s">
        <v>36</v>
      </c>
      <c r="N2093" t="s">
        <v>41</v>
      </c>
      <c r="O2093">
        <f>Table2[[#This Row],[check_out_date]]-Table2[[#This Row],[check_in_date]]</f>
        <v>8</v>
      </c>
      <c r="P2093">
        <f>Table2[[#This Row],[num_adults]]+Table2[[#This Row],[num_children]]</f>
        <v>4</v>
      </c>
      <c r="Q2093" s="3">
        <f>IF(OR(Table2[[#This Row],[booking_status]]="confirmed",Table2[[#This Row],[booking_status]]="checked-out"),Table2[[#This Row],[room_rate_per_night]]*Table2[[#This Row],[Num_Nights]],0)</f>
        <v>1355.76</v>
      </c>
      <c r="R2093" t="str" cm="1">
        <f t="array" ref="R2093">IFERROR(_xlfn.IFS(Table2[[#This Row],[booking_status]]="confirmed","Expected",Table2[[#This Row],[booking_status]]="checked-out","Actual"),"No Revenue")</f>
        <v>Expected</v>
      </c>
      <c r="S2093" s="4">
        <f>Table2[[#This Row],[Revenue_Amount]]/Table2[[#This Row],[Num_Nights]]</f>
        <v>169.47</v>
      </c>
    </row>
    <row r="2094" spans="1:19" hidden="1" x14ac:dyDescent="0.3">
      <c r="A2094">
        <v>2093</v>
      </c>
      <c r="B2094" t="s">
        <v>50</v>
      </c>
      <c r="C2094" s="9">
        <v>45281</v>
      </c>
      <c r="D2094" s="9">
        <v>45289</v>
      </c>
      <c r="E2094" s="10">
        <v>45240</v>
      </c>
      <c r="F2094" t="s">
        <v>27</v>
      </c>
      <c r="G2094">
        <v>175.39</v>
      </c>
      <c r="H2094">
        <v>3</v>
      </c>
      <c r="I2094">
        <v>1</v>
      </c>
      <c r="J2094" t="s">
        <v>35</v>
      </c>
      <c r="K2094" t="s">
        <v>66</v>
      </c>
      <c r="L2094" t="s">
        <v>60</v>
      </c>
      <c r="M2094" t="s">
        <v>36</v>
      </c>
      <c r="N2094" t="s">
        <v>41</v>
      </c>
      <c r="O2094">
        <f>Table2[[#This Row],[check_out_date]]-Table2[[#This Row],[check_in_date]]</f>
        <v>8</v>
      </c>
      <c r="P2094">
        <f>Table2[[#This Row],[num_adults]]+Table2[[#This Row],[num_children]]</f>
        <v>4</v>
      </c>
      <c r="Q2094" s="3">
        <f>IF(OR(Table2[[#This Row],[booking_status]]="confirmed",Table2[[#This Row],[booking_status]]="checked-out"),Table2[[#This Row],[room_rate_per_night]]*Table2[[#This Row],[Num_Nights]],0)</f>
        <v>0</v>
      </c>
      <c r="R2094" t="str" cm="1">
        <f t="array" ref="R2094">IFERROR(_xlfn.IFS(Table2[[#This Row],[booking_status]]="confirmed","Expected",Table2[[#This Row],[booking_status]]="checked-out","Actual"),"No Revenue")</f>
        <v>No Revenue</v>
      </c>
      <c r="S2094" s="4">
        <f>Table2[[#This Row],[Revenue_Amount]]/Table2[[#This Row],[Num_Nights]]</f>
        <v>0</v>
      </c>
    </row>
    <row r="2095" spans="1:19" hidden="1" x14ac:dyDescent="0.3">
      <c r="A2095">
        <v>2094</v>
      </c>
      <c r="B2095" t="s">
        <v>14</v>
      </c>
      <c r="C2095" s="9">
        <v>45084</v>
      </c>
      <c r="D2095" s="9">
        <v>45087</v>
      </c>
      <c r="E2095" s="10">
        <v>45061</v>
      </c>
      <c r="F2095" t="s">
        <v>49</v>
      </c>
      <c r="G2095">
        <v>109.81</v>
      </c>
      <c r="H2095">
        <v>1</v>
      </c>
      <c r="I2095">
        <v>0</v>
      </c>
      <c r="J2095" t="s">
        <v>35</v>
      </c>
      <c r="K2095" t="s">
        <v>29</v>
      </c>
      <c r="L2095" t="s">
        <v>60</v>
      </c>
      <c r="M2095" t="s">
        <v>36</v>
      </c>
      <c r="N2095" t="s">
        <v>41</v>
      </c>
      <c r="O2095">
        <f>Table2[[#This Row],[check_out_date]]-Table2[[#This Row],[check_in_date]]</f>
        <v>3</v>
      </c>
      <c r="P2095">
        <f>Table2[[#This Row],[num_adults]]+Table2[[#This Row],[num_children]]</f>
        <v>1</v>
      </c>
      <c r="Q2095" s="3">
        <f>IF(OR(Table2[[#This Row],[booking_status]]="confirmed",Table2[[#This Row],[booking_status]]="checked-out"),Table2[[#This Row],[room_rate_per_night]]*Table2[[#This Row],[Num_Nights]],0)</f>
        <v>0</v>
      </c>
      <c r="R2095" t="str" cm="1">
        <f t="array" ref="R2095">IFERROR(_xlfn.IFS(Table2[[#This Row],[booking_status]]="confirmed","Expected",Table2[[#This Row],[booking_status]]="checked-out","Actual"),"No Revenue")</f>
        <v>No Revenue</v>
      </c>
      <c r="S2095" s="4">
        <f>Table2[[#This Row],[Revenue_Amount]]/Table2[[#This Row],[Num_Nights]]</f>
        <v>0</v>
      </c>
    </row>
    <row r="2096" spans="1:19" hidden="1" x14ac:dyDescent="0.3">
      <c r="A2096">
        <v>2095</v>
      </c>
      <c r="B2096" t="s">
        <v>14</v>
      </c>
      <c r="C2096" s="9">
        <v>45129</v>
      </c>
      <c r="D2096" s="9">
        <v>45136</v>
      </c>
      <c r="E2096" s="10">
        <v>45081</v>
      </c>
      <c r="F2096" t="s">
        <v>49</v>
      </c>
      <c r="G2096">
        <v>129.97999999999999</v>
      </c>
      <c r="H2096">
        <v>1</v>
      </c>
      <c r="I2096">
        <v>2</v>
      </c>
      <c r="J2096" t="s">
        <v>35</v>
      </c>
      <c r="K2096" t="s">
        <v>66</v>
      </c>
      <c r="L2096" t="s">
        <v>21</v>
      </c>
      <c r="M2096" t="s">
        <v>36</v>
      </c>
      <c r="N2096" t="s">
        <v>41</v>
      </c>
      <c r="O2096">
        <f>Table2[[#This Row],[check_out_date]]-Table2[[#This Row],[check_in_date]]</f>
        <v>7</v>
      </c>
      <c r="P2096">
        <f>Table2[[#This Row],[num_adults]]+Table2[[#This Row],[num_children]]</f>
        <v>3</v>
      </c>
      <c r="Q2096" s="3">
        <f>IF(OR(Table2[[#This Row],[booking_status]]="confirmed",Table2[[#This Row],[booking_status]]="checked-out"),Table2[[#This Row],[room_rate_per_night]]*Table2[[#This Row],[Num_Nights]],0)</f>
        <v>909.8599999999999</v>
      </c>
      <c r="R2096" t="str" cm="1">
        <f t="array" ref="R2096">IFERROR(_xlfn.IFS(Table2[[#This Row],[booking_status]]="confirmed","Expected",Table2[[#This Row],[booking_status]]="checked-out","Actual"),"No Revenue")</f>
        <v>Expected</v>
      </c>
      <c r="S2096" s="4">
        <f>Table2[[#This Row],[Revenue_Amount]]/Table2[[#This Row],[Num_Nights]]</f>
        <v>129.97999999999999</v>
      </c>
    </row>
    <row r="2097" spans="1:19" x14ac:dyDescent="0.3">
      <c r="A2097">
        <v>2096</v>
      </c>
      <c r="B2097" t="s">
        <v>50</v>
      </c>
      <c r="C2097" s="9">
        <v>45180</v>
      </c>
      <c r="D2097" s="9">
        <v>45183</v>
      </c>
      <c r="E2097" s="10">
        <v>45128</v>
      </c>
      <c r="F2097" t="s">
        <v>49</v>
      </c>
      <c r="G2097">
        <v>132.08000000000001</v>
      </c>
      <c r="H2097">
        <v>1</v>
      </c>
      <c r="I2097">
        <v>0</v>
      </c>
      <c r="J2097" t="s">
        <v>28</v>
      </c>
      <c r="K2097" t="s">
        <v>66</v>
      </c>
      <c r="L2097" t="s">
        <v>21</v>
      </c>
      <c r="M2097" t="s">
        <v>22</v>
      </c>
      <c r="N2097" t="s">
        <v>41</v>
      </c>
      <c r="O2097">
        <f>Table2[[#This Row],[check_out_date]]-Table2[[#This Row],[check_in_date]]</f>
        <v>3</v>
      </c>
      <c r="P2097">
        <f>Table2[[#This Row],[num_adults]]+Table2[[#This Row],[num_children]]</f>
        <v>1</v>
      </c>
      <c r="Q2097" s="3">
        <f>IF(OR(Table2[[#This Row],[booking_status]]="confirmed",Table2[[#This Row],[booking_status]]="checked-out"),Table2[[#This Row],[room_rate_per_night]]*Table2[[#This Row],[Num_Nights]],0)</f>
        <v>396.24</v>
      </c>
      <c r="R2097" t="str" cm="1">
        <f t="array" ref="R2097">IFERROR(_xlfn.IFS(Table2[[#This Row],[booking_status]]="confirmed","Expected",Table2[[#This Row],[booking_status]]="checked-out","Actual"),"No Revenue")</f>
        <v>Expected</v>
      </c>
      <c r="S2097" s="4">
        <f>Table2[[#This Row],[Revenue_Amount]]/Table2[[#This Row],[Num_Nights]]</f>
        <v>132.08000000000001</v>
      </c>
    </row>
    <row r="2098" spans="1:19" hidden="1" x14ac:dyDescent="0.3">
      <c r="A2098">
        <v>2097</v>
      </c>
      <c r="B2098" t="s">
        <v>31</v>
      </c>
      <c r="C2098" s="9">
        <v>45167</v>
      </c>
      <c r="D2098" s="9">
        <v>45170</v>
      </c>
      <c r="E2098" s="10">
        <v>45162</v>
      </c>
      <c r="F2098" t="s">
        <v>49</v>
      </c>
      <c r="G2098">
        <v>75.709999999999994</v>
      </c>
      <c r="H2098">
        <v>2</v>
      </c>
      <c r="I2098">
        <v>3</v>
      </c>
      <c r="J2098" t="s">
        <v>35</v>
      </c>
      <c r="K2098" t="s">
        <v>99</v>
      </c>
      <c r="L2098" t="s">
        <v>21</v>
      </c>
      <c r="M2098" t="s">
        <v>36</v>
      </c>
      <c r="N2098" t="s">
        <v>41</v>
      </c>
      <c r="O2098">
        <f>Table2[[#This Row],[check_out_date]]-Table2[[#This Row],[check_in_date]]</f>
        <v>3</v>
      </c>
      <c r="P2098">
        <f>Table2[[#This Row],[num_adults]]+Table2[[#This Row],[num_children]]</f>
        <v>5</v>
      </c>
      <c r="Q2098" s="3">
        <f>IF(OR(Table2[[#This Row],[booking_status]]="confirmed",Table2[[#This Row],[booking_status]]="checked-out"),Table2[[#This Row],[room_rate_per_night]]*Table2[[#This Row],[Num_Nights]],0)</f>
        <v>227.13</v>
      </c>
      <c r="R2098" t="str" cm="1">
        <f t="array" ref="R2098">IFERROR(_xlfn.IFS(Table2[[#This Row],[booking_status]]="confirmed","Expected",Table2[[#This Row],[booking_status]]="checked-out","Actual"),"No Revenue")</f>
        <v>Expected</v>
      </c>
      <c r="S2098" s="4">
        <f>Table2[[#This Row],[Revenue_Amount]]/Table2[[#This Row],[Num_Nights]]</f>
        <v>75.709999999999994</v>
      </c>
    </row>
    <row r="2099" spans="1:19" x14ac:dyDescent="0.3">
      <c r="A2099">
        <v>2098</v>
      </c>
      <c r="B2099" t="s">
        <v>31</v>
      </c>
      <c r="C2099" s="9">
        <v>44940</v>
      </c>
      <c r="D2099" s="9">
        <v>44943</v>
      </c>
      <c r="E2099" s="10">
        <v>44864</v>
      </c>
      <c r="F2099" t="s">
        <v>27</v>
      </c>
      <c r="G2099">
        <v>154.74</v>
      </c>
      <c r="H2099">
        <v>3</v>
      </c>
      <c r="I2099">
        <v>0</v>
      </c>
      <c r="J2099" t="s">
        <v>28</v>
      </c>
      <c r="K2099" t="s">
        <v>44</v>
      </c>
      <c r="L2099" t="s">
        <v>60</v>
      </c>
      <c r="M2099" t="s">
        <v>36</v>
      </c>
      <c r="N2099" t="s">
        <v>23</v>
      </c>
      <c r="O2099">
        <f>Table2[[#This Row],[check_out_date]]-Table2[[#This Row],[check_in_date]]</f>
        <v>3</v>
      </c>
      <c r="P2099">
        <f>Table2[[#This Row],[num_adults]]+Table2[[#This Row],[num_children]]</f>
        <v>3</v>
      </c>
      <c r="Q2099" s="3">
        <f>IF(OR(Table2[[#This Row],[booking_status]]="confirmed",Table2[[#This Row],[booking_status]]="checked-out"),Table2[[#This Row],[room_rate_per_night]]*Table2[[#This Row],[Num_Nights]],0)</f>
        <v>0</v>
      </c>
      <c r="R2099" t="str" cm="1">
        <f t="array" ref="R2099">IFERROR(_xlfn.IFS(Table2[[#This Row],[booking_status]]="confirmed","Expected",Table2[[#This Row],[booking_status]]="checked-out","Actual"),"No Revenue")</f>
        <v>No Revenue</v>
      </c>
      <c r="S2099" s="4">
        <f>Table2[[#This Row],[Revenue_Amount]]/Table2[[#This Row],[Num_Nights]]</f>
        <v>0</v>
      </c>
    </row>
    <row r="2100" spans="1:19" hidden="1" x14ac:dyDescent="0.3">
      <c r="A2100">
        <v>2099</v>
      </c>
      <c r="B2100" t="s">
        <v>37</v>
      </c>
      <c r="C2100" s="9">
        <v>45265</v>
      </c>
      <c r="D2100" s="9">
        <v>45272</v>
      </c>
      <c r="E2100" s="10">
        <v>45237</v>
      </c>
      <c r="F2100" t="s">
        <v>18</v>
      </c>
      <c r="G2100">
        <v>221.08</v>
      </c>
      <c r="H2100">
        <v>2</v>
      </c>
      <c r="I2100">
        <v>0</v>
      </c>
      <c r="J2100" t="s">
        <v>35</v>
      </c>
      <c r="K2100" t="s">
        <v>99</v>
      </c>
      <c r="L2100" t="s">
        <v>56</v>
      </c>
      <c r="M2100" t="s">
        <v>36</v>
      </c>
      <c r="N2100" t="s">
        <v>41</v>
      </c>
      <c r="O2100">
        <f>Table2[[#This Row],[check_out_date]]-Table2[[#This Row],[check_in_date]]</f>
        <v>7</v>
      </c>
      <c r="P2100">
        <f>Table2[[#This Row],[num_adults]]+Table2[[#This Row],[num_children]]</f>
        <v>2</v>
      </c>
      <c r="Q2100" s="3">
        <f>IF(OR(Table2[[#This Row],[booking_status]]="confirmed",Table2[[#This Row],[booking_status]]="checked-out"),Table2[[#This Row],[room_rate_per_night]]*Table2[[#This Row],[Num_Nights]],0)</f>
        <v>1547.5600000000002</v>
      </c>
      <c r="R2100" t="str" cm="1">
        <f t="array" ref="R2100">IFERROR(_xlfn.IFS(Table2[[#This Row],[booking_status]]="confirmed","Expected",Table2[[#This Row],[booking_status]]="checked-out","Actual"),"No Revenue")</f>
        <v>Actual</v>
      </c>
      <c r="S2100" s="4">
        <f>Table2[[#This Row],[Revenue_Amount]]/Table2[[#This Row],[Num_Nights]]</f>
        <v>221.08</v>
      </c>
    </row>
    <row r="2101" spans="1:19" hidden="1" x14ac:dyDescent="0.3">
      <c r="A2101">
        <v>2100</v>
      </c>
      <c r="B2101" t="s">
        <v>31</v>
      </c>
      <c r="C2101" s="9">
        <v>45008</v>
      </c>
      <c r="D2101" s="9">
        <v>45012</v>
      </c>
      <c r="E2101" s="10">
        <v>44970</v>
      </c>
      <c r="F2101" t="s">
        <v>49</v>
      </c>
      <c r="G2101">
        <v>89.12</v>
      </c>
      <c r="H2101">
        <v>2</v>
      </c>
      <c r="I2101">
        <v>1</v>
      </c>
      <c r="J2101" t="s">
        <v>35</v>
      </c>
      <c r="K2101" t="s">
        <v>66</v>
      </c>
      <c r="L2101" t="s">
        <v>21</v>
      </c>
      <c r="M2101" t="s">
        <v>36</v>
      </c>
      <c r="N2101" t="s">
        <v>41</v>
      </c>
      <c r="O2101">
        <f>Table2[[#This Row],[check_out_date]]-Table2[[#This Row],[check_in_date]]</f>
        <v>4</v>
      </c>
      <c r="P2101">
        <f>Table2[[#This Row],[num_adults]]+Table2[[#This Row],[num_children]]</f>
        <v>3</v>
      </c>
      <c r="Q2101" s="3">
        <f>IF(OR(Table2[[#This Row],[booking_status]]="confirmed",Table2[[#This Row],[booking_status]]="checked-out"),Table2[[#This Row],[room_rate_per_night]]*Table2[[#This Row],[Num_Nights]],0)</f>
        <v>356.48</v>
      </c>
      <c r="R2101" t="str" cm="1">
        <f t="array" ref="R2101">IFERROR(_xlfn.IFS(Table2[[#This Row],[booking_status]]="confirmed","Expected",Table2[[#This Row],[booking_status]]="checked-out","Actual"),"No Revenue")</f>
        <v>Expected</v>
      </c>
      <c r="S2101" s="4">
        <f>Table2[[#This Row],[Revenue_Amount]]/Table2[[#This Row],[Num_Nights]]</f>
        <v>89.12</v>
      </c>
    </row>
    <row r="2102" spans="1:19" hidden="1" x14ac:dyDescent="0.3">
      <c r="A2102">
        <v>2101</v>
      </c>
      <c r="B2102" t="s">
        <v>31</v>
      </c>
      <c r="C2102" s="9">
        <v>45051</v>
      </c>
      <c r="D2102" s="9">
        <v>45054</v>
      </c>
      <c r="E2102" s="10">
        <v>44976</v>
      </c>
      <c r="F2102" t="s">
        <v>27</v>
      </c>
      <c r="G2102">
        <v>130.47999999999999</v>
      </c>
      <c r="H2102">
        <v>2</v>
      </c>
      <c r="I2102">
        <v>0</v>
      </c>
      <c r="J2102" t="s">
        <v>35</v>
      </c>
      <c r="K2102" t="s">
        <v>66</v>
      </c>
      <c r="L2102" t="s">
        <v>56</v>
      </c>
      <c r="M2102" t="s">
        <v>22</v>
      </c>
      <c r="N2102" t="s">
        <v>23</v>
      </c>
      <c r="O2102">
        <f>Table2[[#This Row],[check_out_date]]-Table2[[#This Row],[check_in_date]]</f>
        <v>3</v>
      </c>
      <c r="P2102">
        <f>Table2[[#This Row],[num_adults]]+Table2[[#This Row],[num_children]]</f>
        <v>2</v>
      </c>
      <c r="Q2102" s="3">
        <f>IF(OR(Table2[[#This Row],[booking_status]]="confirmed",Table2[[#This Row],[booking_status]]="checked-out"),Table2[[#This Row],[room_rate_per_night]]*Table2[[#This Row],[Num_Nights]],0)</f>
        <v>391.43999999999994</v>
      </c>
      <c r="R2102" t="str" cm="1">
        <f t="array" ref="R2102">IFERROR(_xlfn.IFS(Table2[[#This Row],[booking_status]]="confirmed","Expected",Table2[[#This Row],[booking_status]]="checked-out","Actual"),"No Revenue")</f>
        <v>Actual</v>
      </c>
      <c r="S2102" s="4">
        <f>Table2[[#This Row],[Revenue_Amount]]/Table2[[#This Row],[Num_Nights]]</f>
        <v>130.47999999999999</v>
      </c>
    </row>
    <row r="2103" spans="1:19" x14ac:dyDescent="0.3">
      <c r="A2103">
        <v>2102</v>
      </c>
      <c r="B2103" t="s">
        <v>37</v>
      </c>
      <c r="C2103" s="9">
        <v>45105</v>
      </c>
      <c r="D2103" s="9">
        <v>45111</v>
      </c>
      <c r="E2103" s="10">
        <v>45025</v>
      </c>
      <c r="F2103" t="s">
        <v>49</v>
      </c>
      <c r="G2103">
        <v>135.29</v>
      </c>
      <c r="H2103">
        <v>1</v>
      </c>
      <c r="I2103">
        <v>0</v>
      </c>
      <c r="J2103" t="s">
        <v>94</v>
      </c>
      <c r="K2103" t="s">
        <v>99</v>
      </c>
      <c r="L2103" t="s">
        <v>21</v>
      </c>
      <c r="M2103" t="s">
        <v>36</v>
      </c>
      <c r="N2103" t="s">
        <v>23</v>
      </c>
      <c r="O2103">
        <f>Table2[[#This Row],[check_out_date]]-Table2[[#This Row],[check_in_date]]</f>
        <v>6</v>
      </c>
      <c r="P2103">
        <f>Table2[[#This Row],[num_adults]]+Table2[[#This Row],[num_children]]</f>
        <v>1</v>
      </c>
      <c r="Q2103" s="3">
        <f>IF(OR(Table2[[#This Row],[booking_status]]="confirmed",Table2[[#This Row],[booking_status]]="checked-out"),Table2[[#This Row],[room_rate_per_night]]*Table2[[#This Row],[Num_Nights]],0)</f>
        <v>811.74</v>
      </c>
      <c r="R2103" t="str" cm="1">
        <f t="array" ref="R2103">IFERROR(_xlfn.IFS(Table2[[#This Row],[booking_status]]="confirmed","Expected",Table2[[#This Row],[booking_status]]="checked-out","Actual"),"No Revenue")</f>
        <v>Expected</v>
      </c>
      <c r="S2103" s="4">
        <f>Table2[[#This Row],[Revenue_Amount]]/Table2[[#This Row],[Num_Nights]]</f>
        <v>135.29</v>
      </c>
    </row>
    <row r="2104" spans="1:19" x14ac:dyDescent="0.3">
      <c r="A2104">
        <v>2103</v>
      </c>
      <c r="B2104" t="s">
        <v>37</v>
      </c>
      <c r="C2104" s="9">
        <v>45235</v>
      </c>
      <c r="D2104" s="9">
        <v>45239</v>
      </c>
      <c r="E2104" s="10">
        <v>45165</v>
      </c>
      <c r="F2104" t="s">
        <v>49</v>
      </c>
      <c r="G2104">
        <v>124.19</v>
      </c>
      <c r="H2104">
        <v>1</v>
      </c>
      <c r="I2104">
        <v>0</v>
      </c>
      <c r="J2104" t="s">
        <v>19</v>
      </c>
      <c r="K2104" t="s">
        <v>66</v>
      </c>
      <c r="L2104" t="s">
        <v>60</v>
      </c>
      <c r="M2104" t="s">
        <v>36</v>
      </c>
      <c r="N2104" t="s">
        <v>41</v>
      </c>
      <c r="O2104">
        <f>Table2[[#This Row],[check_out_date]]-Table2[[#This Row],[check_in_date]]</f>
        <v>4</v>
      </c>
      <c r="P2104">
        <f>Table2[[#This Row],[num_adults]]+Table2[[#This Row],[num_children]]</f>
        <v>1</v>
      </c>
      <c r="Q2104" s="3">
        <f>IF(OR(Table2[[#This Row],[booking_status]]="confirmed",Table2[[#This Row],[booking_status]]="checked-out"),Table2[[#This Row],[room_rate_per_night]]*Table2[[#This Row],[Num_Nights]],0)</f>
        <v>0</v>
      </c>
      <c r="R2104" t="str" cm="1">
        <f t="array" ref="R2104">IFERROR(_xlfn.IFS(Table2[[#This Row],[booking_status]]="confirmed","Expected",Table2[[#This Row],[booking_status]]="checked-out","Actual"),"No Revenue")</f>
        <v>No Revenue</v>
      </c>
      <c r="S2104" s="4">
        <f>Table2[[#This Row],[Revenue_Amount]]/Table2[[#This Row],[Num_Nights]]</f>
        <v>0</v>
      </c>
    </row>
    <row r="2105" spans="1:19" x14ac:dyDescent="0.3">
      <c r="A2105">
        <v>2104</v>
      </c>
      <c r="B2105" t="s">
        <v>37</v>
      </c>
      <c r="C2105" s="9">
        <v>45152</v>
      </c>
      <c r="D2105" s="9">
        <v>45162</v>
      </c>
      <c r="E2105" s="10">
        <v>45113</v>
      </c>
      <c r="F2105" t="s">
        <v>54</v>
      </c>
      <c r="G2105">
        <v>305.26</v>
      </c>
      <c r="H2105">
        <v>1</v>
      </c>
      <c r="I2105">
        <v>0</v>
      </c>
      <c r="J2105" t="s">
        <v>28</v>
      </c>
      <c r="K2105" t="s">
        <v>99</v>
      </c>
      <c r="L2105" t="s">
        <v>60</v>
      </c>
      <c r="M2105" t="s">
        <v>22</v>
      </c>
      <c r="N2105" t="s">
        <v>41</v>
      </c>
      <c r="O2105">
        <f>Table2[[#This Row],[check_out_date]]-Table2[[#This Row],[check_in_date]]</f>
        <v>10</v>
      </c>
      <c r="P2105">
        <f>Table2[[#This Row],[num_adults]]+Table2[[#This Row],[num_children]]</f>
        <v>1</v>
      </c>
      <c r="Q2105" s="3">
        <f>IF(OR(Table2[[#This Row],[booking_status]]="confirmed",Table2[[#This Row],[booking_status]]="checked-out"),Table2[[#This Row],[room_rate_per_night]]*Table2[[#This Row],[Num_Nights]],0)</f>
        <v>0</v>
      </c>
      <c r="R2105" t="str" cm="1">
        <f t="array" ref="R2105">IFERROR(_xlfn.IFS(Table2[[#This Row],[booking_status]]="confirmed","Expected",Table2[[#This Row],[booking_status]]="checked-out","Actual"),"No Revenue")</f>
        <v>No Revenue</v>
      </c>
      <c r="S2105" s="4">
        <f>Table2[[#This Row],[Revenue_Amount]]/Table2[[#This Row],[Num_Nights]]</f>
        <v>0</v>
      </c>
    </row>
    <row r="2106" spans="1:19" x14ac:dyDescent="0.3">
      <c r="A2106">
        <v>2105</v>
      </c>
      <c r="B2106" t="s">
        <v>37</v>
      </c>
      <c r="C2106" s="9">
        <v>44940</v>
      </c>
      <c r="D2106" s="9">
        <v>44950</v>
      </c>
      <c r="E2106" s="10">
        <v>44904</v>
      </c>
      <c r="F2106" t="s">
        <v>27</v>
      </c>
      <c r="G2106">
        <v>190.36</v>
      </c>
      <c r="H2106">
        <v>2</v>
      </c>
      <c r="I2106">
        <v>0</v>
      </c>
      <c r="J2106" t="s">
        <v>28</v>
      </c>
      <c r="K2106" t="s">
        <v>99</v>
      </c>
      <c r="L2106" t="s">
        <v>60</v>
      </c>
      <c r="M2106" t="s">
        <v>36</v>
      </c>
      <c r="N2106" t="s">
        <v>45</v>
      </c>
      <c r="O2106">
        <f>Table2[[#This Row],[check_out_date]]-Table2[[#This Row],[check_in_date]]</f>
        <v>10</v>
      </c>
      <c r="P2106">
        <f>Table2[[#This Row],[num_adults]]+Table2[[#This Row],[num_children]]</f>
        <v>2</v>
      </c>
      <c r="Q2106" s="3">
        <f>IF(OR(Table2[[#This Row],[booking_status]]="confirmed",Table2[[#This Row],[booking_status]]="checked-out"),Table2[[#This Row],[room_rate_per_night]]*Table2[[#This Row],[Num_Nights]],0)</f>
        <v>0</v>
      </c>
      <c r="R2106" t="str" cm="1">
        <f t="array" ref="R2106">IFERROR(_xlfn.IFS(Table2[[#This Row],[booking_status]]="confirmed","Expected",Table2[[#This Row],[booking_status]]="checked-out","Actual"),"No Revenue")</f>
        <v>No Revenue</v>
      </c>
      <c r="S2106" s="4">
        <f>Table2[[#This Row],[Revenue_Amount]]/Table2[[#This Row],[Num_Nights]]</f>
        <v>0</v>
      </c>
    </row>
    <row r="2107" spans="1:19" x14ac:dyDescent="0.3">
      <c r="A2107">
        <v>2106</v>
      </c>
      <c r="B2107" t="s">
        <v>14</v>
      </c>
      <c r="C2107" s="9">
        <v>45205</v>
      </c>
      <c r="D2107" s="9">
        <v>45209</v>
      </c>
      <c r="E2107" s="10">
        <v>45171</v>
      </c>
      <c r="F2107" t="s">
        <v>49</v>
      </c>
      <c r="G2107">
        <v>119.51</v>
      </c>
      <c r="H2107">
        <v>1</v>
      </c>
      <c r="I2107">
        <v>0</v>
      </c>
      <c r="J2107" t="s">
        <v>28</v>
      </c>
      <c r="K2107" t="s">
        <v>29</v>
      </c>
      <c r="L2107" t="s">
        <v>21</v>
      </c>
      <c r="M2107" t="s">
        <v>22</v>
      </c>
      <c r="N2107" t="s">
        <v>23</v>
      </c>
      <c r="O2107">
        <f>Table2[[#This Row],[check_out_date]]-Table2[[#This Row],[check_in_date]]</f>
        <v>4</v>
      </c>
      <c r="P2107">
        <f>Table2[[#This Row],[num_adults]]+Table2[[#This Row],[num_children]]</f>
        <v>1</v>
      </c>
      <c r="Q2107" s="3">
        <f>IF(OR(Table2[[#This Row],[booking_status]]="confirmed",Table2[[#This Row],[booking_status]]="checked-out"),Table2[[#This Row],[room_rate_per_night]]*Table2[[#This Row],[Num_Nights]],0)</f>
        <v>478.04</v>
      </c>
      <c r="R2107" t="str" cm="1">
        <f t="array" ref="R2107">IFERROR(_xlfn.IFS(Table2[[#This Row],[booking_status]]="confirmed","Expected",Table2[[#This Row],[booking_status]]="checked-out","Actual"),"No Revenue")</f>
        <v>Expected</v>
      </c>
      <c r="S2107" s="4">
        <f>Table2[[#This Row],[Revenue_Amount]]/Table2[[#This Row],[Num_Nights]]</f>
        <v>119.51</v>
      </c>
    </row>
    <row r="2108" spans="1:19" x14ac:dyDescent="0.3">
      <c r="A2108">
        <v>2107</v>
      </c>
      <c r="B2108" t="s">
        <v>31</v>
      </c>
      <c r="C2108" s="9">
        <v>45277</v>
      </c>
      <c r="D2108" s="9">
        <v>45282</v>
      </c>
      <c r="E2108" s="10">
        <v>45262</v>
      </c>
      <c r="F2108" t="s">
        <v>49</v>
      </c>
      <c r="G2108">
        <v>103.1</v>
      </c>
      <c r="H2108">
        <v>1</v>
      </c>
      <c r="I2108">
        <v>1</v>
      </c>
      <c r="J2108" t="s">
        <v>28</v>
      </c>
      <c r="K2108" t="s">
        <v>44</v>
      </c>
      <c r="L2108" t="s">
        <v>21</v>
      </c>
      <c r="M2108" t="s">
        <v>36</v>
      </c>
      <c r="N2108" t="s">
        <v>41</v>
      </c>
      <c r="O2108">
        <f>Table2[[#This Row],[check_out_date]]-Table2[[#This Row],[check_in_date]]</f>
        <v>5</v>
      </c>
      <c r="P2108">
        <f>Table2[[#This Row],[num_adults]]+Table2[[#This Row],[num_children]]</f>
        <v>2</v>
      </c>
      <c r="Q2108" s="3">
        <f>IF(OR(Table2[[#This Row],[booking_status]]="confirmed",Table2[[#This Row],[booking_status]]="checked-out"),Table2[[#This Row],[room_rate_per_night]]*Table2[[#This Row],[Num_Nights]],0)</f>
        <v>515.5</v>
      </c>
      <c r="R2108" t="str" cm="1">
        <f t="array" ref="R2108">IFERROR(_xlfn.IFS(Table2[[#This Row],[booking_status]]="confirmed","Expected",Table2[[#This Row],[booking_status]]="checked-out","Actual"),"No Revenue")</f>
        <v>Expected</v>
      </c>
      <c r="S2108" s="4">
        <f>Table2[[#This Row],[Revenue_Amount]]/Table2[[#This Row],[Num_Nights]]</f>
        <v>103.1</v>
      </c>
    </row>
    <row r="2109" spans="1:19" hidden="1" x14ac:dyDescent="0.3">
      <c r="A2109">
        <v>2108</v>
      </c>
      <c r="B2109" t="s">
        <v>14</v>
      </c>
      <c r="C2109" s="9">
        <v>45112</v>
      </c>
      <c r="D2109" s="9">
        <v>45115</v>
      </c>
      <c r="E2109" s="10">
        <v>45105</v>
      </c>
      <c r="F2109" t="s">
        <v>18</v>
      </c>
      <c r="G2109">
        <v>217.41</v>
      </c>
      <c r="H2109">
        <v>2</v>
      </c>
      <c r="I2109">
        <v>1</v>
      </c>
      <c r="J2109" t="s">
        <v>35</v>
      </c>
      <c r="K2109" t="s">
        <v>99</v>
      </c>
      <c r="L2109" t="s">
        <v>21</v>
      </c>
      <c r="M2109" t="s">
        <v>36</v>
      </c>
      <c r="N2109" t="s">
        <v>41</v>
      </c>
      <c r="O2109">
        <f>Table2[[#This Row],[check_out_date]]-Table2[[#This Row],[check_in_date]]</f>
        <v>3</v>
      </c>
      <c r="P2109">
        <f>Table2[[#This Row],[num_adults]]+Table2[[#This Row],[num_children]]</f>
        <v>3</v>
      </c>
      <c r="Q2109" s="3">
        <f>IF(OR(Table2[[#This Row],[booking_status]]="confirmed",Table2[[#This Row],[booking_status]]="checked-out"),Table2[[#This Row],[room_rate_per_night]]*Table2[[#This Row],[Num_Nights]],0)</f>
        <v>652.23</v>
      </c>
      <c r="R2109" t="str" cm="1">
        <f t="array" ref="R2109">IFERROR(_xlfn.IFS(Table2[[#This Row],[booking_status]]="confirmed","Expected",Table2[[#This Row],[booking_status]]="checked-out","Actual"),"No Revenue")</f>
        <v>Expected</v>
      </c>
      <c r="S2109" s="4">
        <f>Table2[[#This Row],[Revenue_Amount]]/Table2[[#This Row],[Num_Nights]]</f>
        <v>217.41</v>
      </c>
    </row>
    <row r="2110" spans="1:19" x14ac:dyDescent="0.3">
      <c r="A2110">
        <v>2109</v>
      </c>
      <c r="B2110" t="s">
        <v>31</v>
      </c>
      <c r="C2110" s="9">
        <v>45030</v>
      </c>
      <c r="D2110" s="9">
        <v>45034</v>
      </c>
      <c r="E2110" s="10">
        <v>44987</v>
      </c>
      <c r="F2110" t="s">
        <v>49</v>
      </c>
      <c r="G2110">
        <v>109.51</v>
      </c>
      <c r="H2110">
        <v>2</v>
      </c>
      <c r="I2110">
        <v>0</v>
      </c>
      <c r="J2110" t="s">
        <v>55</v>
      </c>
      <c r="K2110" t="s">
        <v>20</v>
      </c>
      <c r="L2110" t="s">
        <v>60</v>
      </c>
      <c r="M2110" t="s">
        <v>36</v>
      </c>
      <c r="N2110" t="s">
        <v>30</v>
      </c>
      <c r="O2110">
        <f>Table2[[#This Row],[check_out_date]]-Table2[[#This Row],[check_in_date]]</f>
        <v>4</v>
      </c>
      <c r="P2110">
        <f>Table2[[#This Row],[num_adults]]+Table2[[#This Row],[num_children]]</f>
        <v>2</v>
      </c>
      <c r="Q2110" s="3">
        <f>IF(OR(Table2[[#This Row],[booking_status]]="confirmed",Table2[[#This Row],[booking_status]]="checked-out"),Table2[[#This Row],[room_rate_per_night]]*Table2[[#This Row],[Num_Nights]],0)</f>
        <v>0</v>
      </c>
      <c r="R2110" t="str" cm="1">
        <f t="array" ref="R2110">IFERROR(_xlfn.IFS(Table2[[#This Row],[booking_status]]="confirmed","Expected",Table2[[#This Row],[booking_status]]="checked-out","Actual"),"No Revenue")</f>
        <v>No Revenue</v>
      </c>
      <c r="S2110" s="4">
        <f>Table2[[#This Row],[Revenue_Amount]]/Table2[[#This Row],[Num_Nights]]</f>
        <v>0</v>
      </c>
    </row>
    <row r="2111" spans="1:19" x14ac:dyDescent="0.3">
      <c r="A2111">
        <v>2110</v>
      </c>
      <c r="B2111" t="s">
        <v>31</v>
      </c>
      <c r="C2111" s="9">
        <v>45100</v>
      </c>
      <c r="D2111" s="9">
        <v>45110</v>
      </c>
      <c r="E2111" s="10">
        <v>45062</v>
      </c>
      <c r="F2111" t="s">
        <v>49</v>
      </c>
      <c r="G2111">
        <v>83.05</v>
      </c>
      <c r="H2111">
        <v>2</v>
      </c>
      <c r="I2111">
        <v>0</v>
      </c>
      <c r="J2111" t="s">
        <v>28</v>
      </c>
      <c r="K2111" t="s">
        <v>29</v>
      </c>
      <c r="L2111" t="s">
        <v>21</v>
      </c>
      <c r="M2111" t="s">
        <v>36</v>
      </c>
      <c r="N2111" t="s">
        <v>41</v>
      </c>
      <c r="O2111">
        <f>Table2[[#This Row],[check_out_date]]-Table2[[#This Row],[check_in_date]]</f>
        <v>10</v>
      </c>
      <c r="P2111">
        <f>Table2[[#This Row],[num_adults]]+Table2[[#This Row],[num_children]]</f>
        <v>2</v>
      </c>
      <c r="Q2111" s="3">
        <f>IF(OR(Table2[[#This Row],[booking_status]]="confirmed",Table2[[#This Row],[booking_status]]="checked-out"),Table2[[#This Row],[room_rate_per_night]]*Table2[[#This Row],[Num_Nights]],0)</f>
        <v>830.5</v>
      </c>
      <c r="R2111" t="str" cm="1">
        <f t="array" ref="R2111">IFERROR(_xlfn.IFS(Table2[[#This Row],[booking_status]]="confirmed","Expected",Table2[[#This Row],[booking_status]]="checked-out","Actual"),"No Revenue")</f>
        <v>Expected</v>
      </c>
      <c r="S2111" s="4">
        <f>Table2[[#This Row],[Revenue_Amount]]/Table2[[#This Row],[Num_Nights]]</f>
        <v>83.05</v>
      </c>
    </row>
    <row r="2112" spans="1:19" x14ac:dyDescent="0.3">
      <c r="A2112">
        <v>2111</v>
      </c>
      <c r="B2112" t="s">
        <v>31</v>
      </c>
      <c r="C2112" s="9">
        <v>44949</v>
      </c>
      <c r="D2112" s="9">
        <v>44952</v>
      </c>
      <c r="E2112" s="10">
        <v>44906</v>
      </c>
      <c r="F2112" t="s">
        <v>27</v>
      </c>
      <c r="G2112">
        <v>127.11</v>
      </c>
      <c r="H2112">
        <v>3</v>
      </c>
      <c r="I2112">
        <v>3</v>
      </c>
      <c r="J2112" t="s">
        <v>28</v>
      </c>
      <c r="K2112" t="s">
        <v>44</v>
      </c>
      <c r="L2112" t="s">
        <v>21</v>
      </c>
      <c r="M2112" t="s">
        <v>36</v>
      </c>
      <c r="N2112" t="s">
        <v>30</v>
      </c>
      <c r="O2112">
        <f>Table2[[#This Row],[check_out_date]]-Table2[[#This Row],[check_in_date]]</f>
        <v>3</v>
      </c>
      <c r="P2112">
        <f>Table2[[#This Row],[num_adults]]+Table2[[#This Row],[num_children]]</f>
        <v>6</v>
      </c>
      <c r="Q2112" s="3">
        <f>IF(OR(Table2[[#This Row],[booking_status]]="confirmed",Table2[[#This Row],[booking_status]]="checked-out"),Table2[[#This Row],[room_rate_per_night]]*Table2[[#This Row],[Num_Nights]],0)</f>
        <v>381.33</v>
      </c>
      <c r="R2112" t="str" cm="1">
        <f t="array" ref="R2112">IFERROR(_xlfn.IFS(Table2[[#This Row],[booking_status]]="confirmed","Expected",Table2[[#This Row],[booking_status]]="checked-out","Actual"),"No Revenue")</f>
        <v>Expected</v>
      </c>
      <c r="S2112" s="4">
        <f>Table2[[#This Row],[Revenue_Amount]]/Table2[[#This Row],[Num_Nights]]</f>
        <v>127.11</v>
      </c>
    </row>
    <row r="2113" spans="1:19" x14ac:dyDescent="0.3">
      <c r="A2113">
        <v>2112</v>
      </c>
      <c r="B2113" t="s">
        <v>14</v>
      </c>
      <c r="C2113" s="9">
        <v>44967</v>
      </c>
      <c r="D2113" s="9">
        <v>44972</v>
      </c>
      <c r="E2113" s="10">
        <v>44955</v>
      </c>
      <c r="F2113" t="s">
        <v>27</v>
      </c>
      <c r="G2113">
        <v>189</v>
      </c>
      <c r="H2113">
        <v>3</v>
      </c>
      <c r="I2113">
        <v>1</v>
      </c>
      <c r="J2113" t="s">
        <v>28</v>
      </c>
      <c r="K2113" t="s">
        <v>29</v>
      </c>
      <c r="L2113" t="s">
        <v>21</v>
      </c>
      <c r="M2113" t="s">
        <v>36</v>
      </c>
      <c r="N2113" t="s">
        <v>41</v>
      </c>
      <c r="O2113">
        <f>Table2[[#This Row],[check_out_date]]-Table2[[#This Row],[check_in_date]]</f>
        <v>5</v>
      </c>
      <c r="P2113">
        <f>Table2[[#This Row],[num_adults]]+Table2[[#This Row],[num_children]]</f>
        <v>4</v>
      </c>
      <c r="Q2113" s="3">
        <f>IF(OR(Table2[[#This Row],[booking_status]]="confirmed",Table2[[#This Row],[booking_status]]="checked-out"),Table2[[#This Row],[room_rate_per_night]]*Table2[[#This Row],[Num_Nights]],0)</f>
        <v>945</v>
      </c>
      <c r="R2113" t="str" cm="1">
        <f t="array" ref="R2113">IFERROR(_xlfn.IFS(Table2[[#This Row],[booking_status]]="confirmed","Expected",Table2[[#This Row],[booking_status]]="checked-out","Actual"),"No Revenue")</f>
        <v>Expected</v>
      </c>
      <c r="S2113" s="4">
        <f>Table2[[#This Row],[Revenue_Amount]]/Table2[[#This Row],[Num_Nights]]</f>
        <v>189</v>
      </c>
    </row>
    <row r="2114" spans="1:19" x14ac:dyDescent="0.3">
      <c r="A2114">
        <v>2113</v>
      </c>
      <c r="B2114" t="s">
        <v>50</v>
      </c>
      <c r="C2114" s="9">
        <v>45001</v>
      </c>
      <c r="D2114" s="9">
        <v>45006</v>
      </c>
      <c r="E2114" s="10">
        <v>44993</v>
      </c>
      <c r="F2114" t="s">
        <v>49</v>
      </c>
      <c r="G2114">
        <v>113.23</v>
      </c>
      <c r="H2114">
        <v>2</v>
      </c>
      <c r="I2114">
        <v>0</v>
      </c>
      <c r="J2114" t="s">
        <v>28</v>
      </c>
      <c r="K2114" t="s">
        <v>99</v>
      </c>
      <c r="L2114" t="s">
        <v>21</v>
      </c>
      <c r="M2114" t="s">
        <v>36</v>
      </c>
      <c r="N2114" t="s">
        <v>23</v>
      </c>
      <c r="O2114">
        <f>Table2[[#This Row],[check_out_date]]-Table2[[#This Row],[check_in_date]]</f>
        <v>5</v>
      </c>
      <c r="P2114">
        <f>Table2[[#This Row],[num_adults]]+Table2[[#This Row],[num_children]]</f>
        <v>2</v>
      </c>
      <c r="Q2114" s="3">
        <f>IF(OR(Table2[[#This Row],[booking_status]]="confirmed",Table2[[#This Row],[booking_status]]="checked-out"),Table2[[#This Row],[room_rate_per_night]]*Table2[[#This Row],[Num_Nights]],0)</f>
        <v>566.15</v>
      </c>
      <c r="R2114" t="str" cm="1">
        <f t="array" ref="R2114">IFERROR(_xlfn.IFS(Table2[[#This Row],[booking_status]]="confirmed","Expected",Table2[[#This Row],[booking_status]]="checked-out","Actual"),"No Revenue")</f>
        <v>Expected</v>
      </c>
      <c r="S2114" s="4">
        <f>Table2[[#This Row],[Revenue_Amount]]/Table2[[#This Row],[Num_Nights]]</f>
        <v>113.22999999999999</v>
      </c>
    </row>
    <row r="2115" spans="1:19" x14ac:dyDescent="0.3">
      <c r="A2115">
        <v>2114</v>
      </c>
      <c r="B2115" t="s">
        <v>31</v>
      </c>
      <c r="C2115" s="9">
        <v>45062</v>
      </c>
      <c r="D2115" s="9">
        <v>45068</v>
      </c>
      <c r="E2115" s="10">
        <v>44987</v>
      </c>
      <c r="F2115" t="s">
        <v>27</v>
      </c>
      <c r="G2115">
        <v>101.69</v>
      </c>
      <c r="H2115">
        <v>2</v>
      </c>
      <c r="I2115">
        <v>0</v>
      </c>
      <c r="J2115" t="s">
        <v>28</v>
      </c>
      <c r="K2115" t="s">
        <v>99</v>
      </c>
      <c r="L2115" t="s">
        <v>56</v>
      </c>
      <c r="M2115" t="s">
        <v>36</v>
      </c>
      <c r="N2115" t="s">
        <v>41</v>
      </c>
      <c r="O2115">
        <f>Table2[[#This Row],[check_out_date]]-Table2[[#This Row],[check_in_date]]</f>
        <v>6</v>
      </c>
      <c r="P2115">
        <f>Table2[[#This Row],[num_adults]]+Table2[[#This Row],[num_children]]</f>
        <v>2</v>
      </c>
      <c r="Q2115" s="3">
        <f>IF(OR(Table2[[#This Row],[booking_status]]="confirmed",Table2[[#This Row],[booking_status]]="checked-out"),Table2[[#This Row],[room_rate_per_night]]*Table2[[#This Row],[Num_Nights]],0)</f>
        <v>610.14</v>
      </c>
      <c r="R2115" t="str" cm="1">
        <f t="array" ref="R2115">IFERROR(_xlfn.IFS(Table2[[#This Row],[booking_status]]="confirmed","Expected",Table2[[#This Row],[booking_status]]="checked-out","Actual"),"No Revenue")</f>
        <v>Actual</v>
      </c>
      <c r="S2115" s="4">
        <f>Table2[[#This Row],[Revenue_Amount]]/Table2[[#This Row],[Num_Nights]]</f>
        <v>101.69</v>
      </c>
    </row>
    <row r="2116" spans="1:19" x14ac:dyDescent="0.3">
      <c r="A2116">
        <v>2115</v>
      </c>
      <c r="B2116" t="s">
        <v>31</v>
      </c>
      <c r="C2116" s="9">
        <v>45177</v>
      </c>
      <c r="D2116" s="9">
        <v>45184</v>
      </c>
      <c r="E2116" s="10">
        <v>45099</v>
      </c>
      <c r="F2116" t="s">
        <v>49</v>
      </c>
      <c r="G2116">
        <v>79.13</v>
      </c>
      <c r="H2116">
        <v>1</v>
      </c>
      <c r="I2116">
        <v>0</v>
      </c>
      <c r="J2116" t="s">
        <v>28</v>
      </c>
      <c r="K2116" t="s">
        <v>44</v>
      </c>
      <c r="L2116" t="s">
        <v>60</v>
      </c>
      <c r="M2116" t="s">
        <v>36</v>
      </c>
      <c r="N2116" t="s">
        <v>41</v>
      </c>
      <c r="O2116">
        <f>Table2[[#This Row],[check_out_date]]-Table2[[#This Row],[check_in_date]]</f>
        <v>7</v>
      </c>
      <c r="P2116">
        <f>Table2[[#This Row],[num_adults]]+Table2[[#This Row],[num_children]]</f>
        <v>1</v>
      </c>
      <c r="Q2116" s="3">
        <f>IF(OR(Table2[[#This Row],[booking_status]]="confirmed",Table2[[#This Row],[booking_status]]="checked-out"),Table2[[#This Row],[room_rate_per_night]]*Table2[[#This Row],[Num_Nights]],0)</f>
        <v>0</v>
      </c>
      <c r="R2116" t="str" cm="1">
        <f t="array" ref="R2116">IFERROR(_xlfn.IFS(Table2[[#This Row],[booking_status]]="confirmed","Expected",Table2[[#This Row],[booking_status]]="checked-out","Actual"),"No Revenue")</f>
        <v>No Revenue</v>
      </c>
      <c r="S2116" s="4">
        <f>Table2[[#This Row],[Revenue_Amount]]/Table2[[#This Row],[Num_Nights]]</f>
        <v>0</v>
      </c>
    </row>
    <row r="2117" spans="1:19" x14ac:dyDescent="0.3">
      <c r="A2117">
        <v>2116</v>
      </c>
      <c r="B2117" t="s">
        <v>50</v>
      </c>
      <c r="C2117" s="9">
        <v>45107</v>
      </c>
      <c r="D2117" s="9">
        <v>45112</v>
      </c>
      <c r="E2117" s="10">
        <v>45064</v>
      </c>
      <c r="F2117" t="s">
        <v>27</v>
      </c>
      <c r="G2117">
        <v>235.11</v>
      </c>
      <c r="H2117">
        <v>2</v>
      </c>
      <c r="I2117">
        <v>0</v>
      </c>
      <c r="J2117" t="s">
        <v>19</v>
      </c>
      <c r="K2117" t="s">
        <v>20</v>
      </c>
      <c r="L2117" t="s">
        <v>56</v>
      </c>
      <c r="M2117" t="s">
        <v>22</v>
      </c>
      <c r="N2117" t="s">
        <v>45</v>
      </c>
      <c r="O2117">
        <f>Table2[[#This Row],[check_out_date]]-Table2[[#This Row],[check_in_date]]</f>
        <v>5</v>
      </c>
      <c r="P2117">
        <f>Table2[[#This Row],[num_adults]]+Table2[[#This Row],[num_children]]</f>
        <v>2</v>
      </c>
      <c r="Q2117" s="3">
        <f>IF(OR(Table2[[#This Row],[booking_status]]="confirmed",Table2[[#This Row],[booking_status]]="checked-out"),Table2[[#This Row],[room_rate_per_night]]*Table2[[#This Row],[Num_Nights]],0)</f>
        <v>1175.5500000000002</v>
      </c>
      <c r="R2117" t="str" cm="1">
        <f t="array" ref="R2117">IFERROR(_xlfn.IFS(Table2[[#This Row],[booking_status]]="confirmed","Expected",Table2[[#This Row],[booking_status]]="checked-out","Actual"),"No Revenue")</f>
        <v>Actual</v>
      </c>
      <c r="S2117" s="4">
        <f>Table2[[#This Row],[Revenue_Amount]]/Table2[[#This Row],[Num_Nights]]</f>
        <v>235.11000000000004</v>
      </c>
    </row>
    <row r="2118" spans="1:19" hidden="1" x14ac:dyDescent="0.3">
      <c r="A2118">
        <v>2117</v>
      </c>
      <c r="B2118" t="s">
        <v>31</v>
      </c>
      <c r="C2118" s="9">
        <v>44934</v>
      </c>
      <c r="D2118" s="9">
        <v>44946</v>
      </c>
      <c r="E2118" s="10">
        <v>44919</v>
      </c>
      <c r="F2118" t="s">
        <v>18</v>
      </c>
      <c r="G2118">
        <v>204.86</v>
      </c>
      <c r="H2118">
        <v>2</v>
      </c>
      <c r="I2118">
        <v>0</v>
      </c>
      <c r="J2118" t="s">
        <v>35</v>
      </c>
      <c r="K2118" t="s">
        <v>29</v>
      </c>
      <c r="L2118" t="s">
        <v>21</v>
      </c>
      <c r="M2118" t="s">
        <v>22</v>
      </c>
      <c r="N2118" t="s">
        <v>30</v>
      </c>
      <c r="O2118">
        <f>Table2[[#This Row],[check_out_date]]-Table2[[#This Row],[check_in_date]]</f>
        <v>12</v>
      </c>
      <c r="P2118">
        <f>Table2[[#This Row],[num_adults]]+Table2[[#This Row],[num_children]]</f>
        <v>2</v>
      </c>
      <c r="Q2118" s="3">
        <f>IF(OR(Table2[[#This Row],[booking_status]]="confirmed",Table2[[#This Row],[booking_status]]="checked-out"),Table2[[#This Row],[room_rate_per_night]]*Table2[[#This Row],[Num_Nights]],0)</f>
        <v>2458.3200000000002</v>
      </c>
      <c r="R2118" t="str" cm="1">
        <f t="array" ref="R2118">IFERROR(_xlfn.IFS(Table2[[#This Row],[booking_status]]="confirmed","Expected",Table2[[#This Row],[booking_status]]="checked-out","Actual"),"No Revenue")</f>
        <v>Expected</v>
      </c>
      <c r="S2118" s="4">
        <f>Table2[[#This Row],[Revenue_Amount]]/Table2[[#This Row],[Num_Nights]]</f>
        <v>204.86</v>
      </c>
    </row>
    <row r="2119" spans="1:19" x14ac:dyDescent="0.3">
      <c r="A2119">
        <v>2118</v>
      </c>
      <c r="B2119" t="s">
        <v>37</v>
      </c>
      <c r="C2119" s="9">
        <v>44956</v>
      </c>
      <c r="D2119" s="9">
        <v>44966</v>
      </c>
      <c r="E2119" s="10">
        <v>44902</v>
      </c>
      <c r="F2119" t="s">
        <v>18</v>
      </c>
      <c r="G2119">
        <v>180.12</v>
      </c>
      <c r="H2119">
        <v>1</v>
      </c>
      <c r="I2119">
        <v>0</v>
      </c>
      <c r="J2119" t="s">
        <v>19</v>
      </c>
      <c r="K2119" t="s">
        <v>99</v>
      </c>
      <c r="L2119" t="s">
        <v>21</v>
      </c>
      <c r="M2119" t="s">
        <v>22</v>
      </c>
      <c r="N2119" t="s">
        <v>41</v>
      </c>
      <c r="O2119">
        <f>Table2[[#This Row],[check_out_date]]-Table2[[#This Row],[check_in_date]]</f>
        <v>10</v>
      </c>
      <c r="P2119">
        <f>Table2[[#This Row],[num_adults]]+Table2[[#This Row],[num_children]]</f>
        <v>1</v>
      </c>
      <c r="Q2119" s="3">
        <f>IF(OR(Table2[[#This Row],[booking_status]]="confirmed",Table2[[#This Row],[booking_status]]="checked-out"),Table2[[#This Row],[room_rate_per_night]]*Table2[[#This Row],[Num_Nights]],0)</f>
        <v>1801.2</v>
      </c>
      <c r="R2119" t="str" cm="1">
        <f t="array" ref="R2119">IFERROR(_xlfn.IFS(Table2[[#This Row],[booking_status]]="confirmed","Expected",Table2[[#This Row],[booking_status]]="checked-out","Actual"),"No Revenue")</f>
        <v>Expected</v>
      </c>
      <c r="S2119" s="4">
        <f>Table2[[#This Row],[Revenue_Amount]]/Table2[[#This Row],[Num_Nights]]</f>
        <v>180.12</v>
      </c>
    </row>
    <row r="2120" spans="1:19" x14ac:dyDescent="0.3">
      <c r="A2120">
        <v>2119</v>
      </c>
      <c r="B2120" t="s">
        <v>14</v>
      </c>
      <c r="C2120" s="9">
        <v>45032</v>
      </c>
      <c r="D2120" s="9">
        <v>45040</v>
      </c>
      <c r="E2120" s="10">
        <v>45020</v>
      </c>
      <c r="F2120" t="s">
        <v>18</v>
      </c>
      <c r="G2120">
        <v>230.31</v>
      </c>
      <c r="H2120">
        <v>1</v>
      </c>
      <c r="I2120">
        <v>0</v>
      </c>
      <c r="J2120" t="s">
        <v>94</v>
      </c>
      <c r="K2120" t="s">
        <v>44</v>
      </c>
      <c r="L2120" t="s">
        <v>56</v>
      </c>
      <c r="M2120" t="s">
        <v>36</v>
      </c>
      <c r="N2120" t="s">
        <v>95</v>
      </c>
      <c r="O2120">
        <f>Table2[[#This Row],[check_out_date]]-Table2[[#This Row],[check_in_date]]</f>
        <v>8</v>
      </c>
      <c r="P2120">
        <f>Table2[[#This Row],[num_adults]]+Table2[[#This Row],[num_children]]</f>
        <v>1</v>
      </c>
      <c r="Q2120" s="3">
        <f>IF(OR(Table2[[#This Row],[booking_status]]="confirmed",Table2[[#This Row],[booking_status]]="checked-out"),Table2[[#This Row],[room_rate_per_night]]*Table2[[#This Row],[Num_Nights]],0)</f>
        <v>1842.48</v>
      </c>
      <c r="R2120" t="str" cm="1">
        <f t="array" ref="R2120">IFERROR(_xlfn.IFS(Table2[[#This Row],[booking_status]]="confirmed","Expected",Table2[[#This Row],[booking_status]]="checked-out","Actual"),"No Revenue")</f>
        <v>Actual</v>
      </c>
      <c r="S2120" s="4">
        <f>Table2[[#This Row],[Revenue_Amount]]/Table2[[#This Row],[Num_Nights]]</f>
        <v>230.31</v>
      </c>
    </row>
    <row r="2121" spans="1:19" x14ac:dyDescent="0.3">
      <c r="A2121">
        <v>2120</v>
      </c>
      <c r="B2121" t="s">
        <v>31</v>
      </c>
      <c r="C2121" s="9">
        <v>45215</v>
      </c>
      <c r="D2121" s="9">
        <v>45220</v>
      </c>
      <c r="E2121" s="10">
        <v>45198</v>
      </c>
      <c r="F2121" t="s">
        <v>27</v>
      </c>
      <c r="G2121">
        <v>160.32</v>
      </c>
      <c r="H2121">
        <v>2</v>
      </c>
      <c r="I2121">
        <v>0</v>
      </c>
      <c r="J2121" t="s">
        <v>94</v>
      </c>
      <c r="K2121" t="s">
        <v>29</v>
      </c>
      <c r="L2121" t="s">
        <v>56</v>
      </c>
      <c r="M2121" t="s">
        <v>36</v>
      </c>
      <c r="N2121" t="s">
        <v>45</v>
      </c>
      <c r="O2121">
        <f>Table2[[#This Row],[check_out_date]]-Table2[[#This Row],[check_in_date]]</f>
        <v>5</v>
      </c>
      <c r="P2121">
        <f>Table2[[#This Row],[num_adults]]+Table2[[#This Row],[num_children]]</f>
        <v>2</v>
      </c>
      <c r="Q2121" s="3">
        <f>IF(OR(Table2[[#This Row],[booking_status]]="confirmed",Table2[[#This Row],[booking_status]]="checked-out"),Table2[[#This Row],[room_rate_per_night]]*Table2[[#This Row],[Num_Nights]],0)</f>
        <v>801.59999999999991</v>
      </c>
      <c r="R2121" t="str" cm="1">
        <f t="array" ref="R2121">IFERROR(_xlfn.IFS(Table2[[#This Row],[booking_status]]="confirmed","Expected",Table2[[#This Row],[booking_status]]="checked-out","Actual"),"No Revenue")</f>
        <v>Actual</v>
      </c>
      <c r="S2121" s="4">
        <f>Table2[[#This Row],[Revenue_Amount]]/Table2[[#This Row],[Num_Nights]]</f>
        <v>160.32</v>
      </c>
    </row>
    <row r="2122" spans="1:19" x14ac:dyDescent="0.3">
      <c r="A2122">
        <v>2121</v>
      </c>
      <c r="B2122" t="s">
        <v>31</v>
      </c>
      <c r="C2122" s="9">
        <v>45059</v>
      </c>
      <c r="D2122" s="9">
        <v>45066</v>
      </c>
      <c r="E2122" s="10">
        <v>45019</v>
      </c>
      <c r="F2122" t="s">
        <v>18</v>
      </c>
      <c r="G2122">
        <v>154.38999999999999</v>
      </c>
      <c r="H2122">
        <v>1</v>
      </c>
      <c r="I2122">
        <v>0</v>
      </c>
      <c r="J2122" t="s">
        <v>28</v>
      </c>
      <c r="K2122" t="s">
        <v>99</v>
      </c>
      <c r="L2122" t="s">
        <v>21</v>
      </c>
      <c r="M2122" t="s">
        <v>22</v>
      </c>
      <c r="N2122" t="s">
        <v>45</v>
      </c>
      <c r="O2122">
        <f>Table2[[#This Row],[check_out_date]]-Table2[[#This Row],[check_in_date]]</f>
        <v>7</v>
      </c>
      <c r="P2122">
        <f>Table2[[#This Row],[num_adults]]+Table2[[#This Row],[num_children]]</f>
        <v>1</v>
      </c>
      <c r="Q2122" s="3">
        <f>IF(OR(Table2[[#This Row],[booking_status]]="confirmed",Table2[[#This Row],[booking_status]]="checked-out"),Table2[[#This Row],[room_rate_per_night]]*Table2[[#This Row],[Num_Nights]],0)</f>
        <v>1080.73</v>
      </c>
      <c r="R2122" t="str" cm="1">
        <f t="array" ref="R2122">IFERROR(_xlfn.IFS(Table2[[#This Row],[booking_status]]="confirmed","Expected",Table2[[#This Row],[booking_status]]="checked-out","Actual"),"No Revenue")</f>
        <v>Expected</v>
      </c>
      <c r="S2122" s="4">
        <f>Table2[[#This Row],[Revenue_Amount]]/Table2[[#This Row],[Num_Nights]]</f>
        <v>154.39000000000001</v>
      </c>
    </row>
    <row r="2123" spans="1:19" hidden="1" x14ac:dyDescent="0.3">
      <c r="A2123">
        <v>2122</v>
      </c>
      <c r="B2123" t="s">
        <v>14</v>
      </c>
      <c r="C2123" s="9">
        <v>45181</v>
      </c>
      <c r="D2123" s="9">
        <v>45191</v>
      </c>
      <c r="E2123" s="10">
        <v>45172</v>
      </c>
      <c r="F2123" t="s">
        <v>49</v>
      </c>
      <c r="G2123">
        <v>125.62</v>
      </c>
      <c r="H2123">
        <v>4</v>
      </c>
      <c r="I2123">
        <v>1</v>
      </c>
      <c r="J2123" t="s">
        <v>35</v>
      </c>
      <c r="K2123" t="s">
        <v>29</v>
      </c>
      <c r="L2123" t="s">
        <v>56</v>
      </c>
      <c r="M2123" t="s">
        <v>36</v>
      </c>
      <c r="N2123" t="s">
        <v>23</v>
      </c>
      <c r="O2123">
        <f>Table2[[#This Row],[check_out_date]]-Table2[[#This Row],[check_in_date]]</f>
        <v>10</v>
      </c>
      <c r="P2123">
        <f>Table2[[#This Row],[num_adults]]+Table2[[#This Row],[num_children]]</f>
        <v>5</v>
      </c>
      <c r="Q2123" s="3">
        <f>IF(OR(Table2[[#This Row],[booking_status]]="confirmed",Table2[[#This Row],[booking_status]]="checked-out"),Table2[[#This Row],[room_rate_per_night]]*Table2[[#This Row],[Num_Nights]],0)</f>
        <v>1256.2</v>
      </c>
      <c r="R2123" t="str" cm="1">
        <f t="array" ref="R2123">IFERROR(_xlfn.IFS(Table2[[#This Row],[booking_status]]="confirmed","Expected",Table2[[#This Row],[booking_status]]="checked-out","Actual"),"No Revenue")</f>
        <v>Actual</v>
      </c>
      <c r="S2123" s="4">
        <f>Table2[[#This Row],[Revenue_Amount]]/Table2[[#This Row],[Num_Nights]]</f>
        <v>125.62</v>
      </c>
    </row>
    <row r="2124" spans="1:19" hidden="1" x14ac:dyDescent="0.3">
      <c r="A2124">
        <v>2123</v>
      </c>
      <c r="B2124" t="s">
        <v>50</v>
      </c>
      <c r="C2124" s="9">
        <v>45219</v>
      </c>
      <c r="D2124" s="9">
        <v>45224</v>
      </c>
      <c r="E2124" s="10">
        <v>45193</v>
      </c>
      <c r="F2124" t="s">
        <v>18</v>
      </c>
      <c r="G2124">
        <v>195.81</v>
      </c>
      <c r="H2124">
        <v>2</v>
      </c>
      <c r="I2124">
        <v>0</v>
      </c>
      <c r="J2124" t="s">
        <v>35</v>
      </c>
      <c r="K2124" t="s">
        <v>29</v>
      </c>
      <c r="L2124" t="s">
        <v>21</v>
      </c>
      <c r="M2124" t="s">
        <v>36</v>
      </c>
      <c r="N2124" t="s">
        <v>45</v>
      </c>
      <c r="O2124">
        <f>Table2[[#This Row],[check_out_date]]-Table2[[#This Row],[check_in_date]]</f>
        <v>5</v>
      </c>
      <c r="P2124">
        <f>Table2[[#This Row],[num_adults]]+Table2[[#This Row],[num_children]]</f>
        <v>2</v>
      </c>
      <c r="Q2124" s="3">
        <f>IF(OR(Table2[[#This Row],[booking_status]]="confirmed",Table2[[#This Row],[booking_status]]="checked-out"),Table2[[#This Row],[room_rate_per_night]]*Table2[[#This Row],[Num_Nights]],0)</f>
        <v>979.05</v>
      </c>
      <c r="R2124" t="str" cm="1">
        <f t="array" ref="R2124">IFERROR(_xlfn.IFS(Table2[[#This Row],[booking_status]]="confirmed","Expected",Table2[[#This Row],[booking_status]]="checked-out","Actual"),"No Revenue")</f>
        <v>Expected</v>
      </c>
      <c r="S2124" s="4">
        <f>Table2[[#This Row],[Revenue_Amount]]/Table2[[#This Row],[Num_Nights]]</f>
        <v>195.81</v>
      </c>
    </row>
    <row r="2125" spans="1:19" hidden="1" x14ac:dyDescent="0.3">
      <c r="A2125">
        <v>2124</v>
      </c>
      <c r="B2125" t="s">
        <v>37</v>
      </c>
      <c r="C2125" s="9">
        <v>45127</v>
      </c>
      <c r="D2125" s="9">
        <v>45132</v>
      </c>
      <c r="E2125" s="10">
        <v>45082</v>
      </c>
      <c r="F2125" t="s">
        <v>49</v>
      </c>
      <c r="G2125">
        <v>116.35</v>
      </c>
      <c r="H2125">
        <v>1</v>
      </c>
      <c r="I2125">
        <v>0</v>
      </c>
      <c r="J2125" t="s">
        <v>35</v>
      </c>
      <c r="K2125" t="s">
        <v>66</v>
      </c>
      <c r="L2125" t="s">
        <v>21</v>
      </c>
      <c r="M2125" t="s">
        <v>22</v>
      </c>
      <c r="N2125" t="s">
        <v>23</v>
      </c>
      <c r="O2125">
        <f>Table2[[#This Row],[check_out_date]]-Table2[[#This Row],[check_in_date]]</f>
        <v>5</v>
      </c>
      <c r="P2125">
        <f>Table2[[#This Row],[num_adults]]+Table2[[#This Row],[num_children]]</f>
        <v>1</v>
      </c>
      <c r="Q2125" s="3">
        <f>IF(OR(Table2[[#This Row],[booking_status]]="confirmed",Table2[[#This Row],[booking_status]]="checked-out"),Table2[[#This Row],[room_rate_per_night]]*Table2[[#This Row],[Num_Nights]],0)</f>
        <v>581.75</v>
      </c>
      <c r="R2125" t="str" cm="1">
        <f t="array" ref="R2125">IFERROR(_xlfn.IFS(Table2[[#This Row],[booking_status]]="confirmed","Expected",Table2[[#This Row],[booking_status]]="checked-out","Actual"),"No Revenue")</f>
        <v>Expected</v>
      </c>
      <c r="S2125" s="4">
        <f>Table2[[#This Row],[Revenue_Amount]]/Table2[[#This Row],[Num_Nights]]</f>
        <v>116.35</v>
      </c>
    </row>
    <row r="2126" spans="1:19" hidden="1" x14ac:dyDescent="0.3">
      <c r="A2126">
        <v>2125</v>
      </c>
      <c r="B2126" t="s">
        <v>50</v>
      </c>
      <c r="C2126" s="9">
        <v>45184</v>
      </c>
      <c r="D2126" s="9">
        <v>45188</v>
      </c>
      <c r="E2126" s="10">
        <v>45168</v>
      </c>
      <c r="F2126" t="s">
        <v>49</v>
      </c>
      <c r="G2126">
        <v>101.52</v>
      </c>
      <c r="H2126">
        <v>3</v>
      </c>
      <c r="I2126">
        <v>0</v>
      </c>
      <c r="J2126" t="s">
        <v>35</v>
      </c>
      <c r="K2126" t="s">
        <v>44</v>
      </c>
      <c r="L2126" t="s">
        <v>21</v>
      </c>
      <c r="M2126" t="s">
        <v>36</v>
      </c>
      <c r="N2126" t="s">
        <v>41</v>
      </c>
      <c r="O2126">
        <f>Table2[[#This Row],[check_out_date]]-Table2[[#This Row],[check_in_date]]</f>
        <v>4</v>
      </c>
      <c r="P2126">
        <f>Table2[[#This Row],[num_adults]]+Table2[[#This Row],[num_children]]</f>
        <v>3</v>
      </c>
      <c r="Q2126" s="3">
        <f>IF(OR(Table2[[#This Row],[booking_status]]="confirmed",Table2[[#This Row],[booking_status]]="checked-out"),Table2[[#This Row],[room_rate_per_night]]*Table2[[#This Row],[Num_Nights]],0)</f>
        <v>406.08</v>
      </c>
      <c r="R2126" t="str" cm="1">
        <f t="array" ref="R2126">IFERROR(_xlfn.IFS(Table2[[#This Row],[booking_status]]="confirmed","Expected",Table2[[#This Row],[booking_status]]="checked-out","Actual"),"No Revenue")</f>
        <v>Expected</v>
      </c>
      <c r="S2126" s="4">
        <f>Table2[[#This Row],[Revenue_Amount]]/Table2[[#This Row],[Num_Nights]]</f>
        <v>101.52</v>
      </c>
    </row>
    <row r="2127" spans="1:19" x14ac:dyDescent="0.3">
      <c r="A2127">
        <v>2126</v>
      </c>
      <c r="B2127" t="s">
        <v>37</v>
      </c>
      <c r="C2127" s="9">
        <v>45290</v>
      </c>
      <c r="D2127" s="9">
        <v>45294</v>
      </c>
      <c r="E2127" s="10">
        <v>45247</v>
      </c>
      <c r="F2127" t="s">
        <v>54</v>
      </c>
      <c r="G2127">
        <v>353.7</v>
      </c>
      <c r="H2127">
        <v>2</v>
      </c>
      <c r="I2127">
        <v>2</v>
      </c>
      <c r="J2127" t="s">
        <v>55</v>
      </c>
      <c r="K2127" t="s">
        <v>66</v>
      </c>
      <c r="L2127" t="s">
        <v>60</v>
      </c>
      <c r="M2127" t="s">
        <v>36</v>
      </c>
      <c r="N2127" t="s">
        <v>41</v>
      </c>
      <c r="O2127">
        <f>Table2[[#This Row],[check_out_date]]-Table2[[#This Row],[check_in_date]]</f>
        <v>4</v>
      </c>
      <c r="P2127">
        <f>Table2[[#This Row],[num_adults]]+Table2[[#This Row],[num_children]]</f>
        <v>4</v>
      </c>
      <c r="Q2127" s="3">
        <f>IF(OR(Table2[[#This Row],[booking_status]]="confirmed",Table2[[#This Row],[booking_status]]="checked-out"),Table2[[#This Row],[room_rate_per_night]]*Table2[[#This Row],[Num_Nights]],0)</f>
        <v>0</v>
      </c>
      <c r="R2127" t="str" cm="1">
        <f t="array" ref="R2127">IFERROR(_xlfn.IFS(Table2[[#This Row],[booking_status]]="confirmed","Expected",Table2[[#This Row],[booking_status]]="checked-out","Actual"),"No Revenue")</f>
        <v>No Revenue</v>
      </c>
      <c r="S2127" s="4">
        <f>Table2[[#This Row],[Revenue_Amount]]/Table2[[#This Row],[Num_Nights]]</f>
        <v>0</v>
      </c>
    </row>
    <row r="2128" spans="1:19" x14ac:dyDescent="0.3">
      <c r="A2128">
        <v>2127</v>
      </c>
      <c r="B2128" t="s">
        <v>14</v>
      </c>
      <c r="C2128" s="9">
        <v>45065</v>
      </c>
      <c r="D2128" s="9">
        <v>45070</v>
      </c>
      <c r="E2128" s="10">
        <v>45041</v>
      </c>
      <c r="F2128" t="s">
        <v>49</v>
      </c>
      <c r="G2128">
        <v>106.14</v>
      </c>
      <c r="H2128">
        <v>2</v>
      </c>
      <c r="I2128">
        <v>0</v>
      </c>
      <c r="J2128" t="s">
        <v>28</v>
      </c>
      <c r="K2128" t="s">
        <v>44</v>
      </c>
      <c r="L2128" t="s">
        <v>21</v>
      </c>
      <c r="M2128" t="s">
        <v>36</v>
      </c>
      <c r="N2128" t="s">
        <v>95</v>
      </c>
      <c r="O2128">
        <f>Table2[[#This Row],[check_out_date]]-Table2[[#This Row],[check_in_date]]</f>
        <v>5</v>
      </c>
      <c r="P2128">
        <f>Table2[[#This Row],[num_adults]]+Table2[[#This Row],[num_children]]</f>
        <v>2</v>
      </c>
      <c r="Q2128" s="3">
        <f>IF(OR(Table2[[#This Row],[booking_status]]="confirmed",Table2[[#This Row],[booking_status]]="checked-out"),Table2[[#This Row],[room_rate_per_night]]*Table2[[#This Row],[Num_Nights]],0)</f>
        <v>530.70000000000005</v>
      </c>
      <c r="R2128" t="str" cm="1">
        <f t="array" ref="R2128">IFERROR(_xlfn.IFS(Table2[[#This Row],[booking_status]]="confirmed","Expected",Table2[[#This Row],[booking_status]]="checked-out","Actual"),"No Revenue")</f>
        <v>Expected</v>
      </c>
      <c r="S2128" s="4">
        <f>Table2[[#This Row],[Revenue_Amount]]/Table2[[#This Row],[Num_Nights]]</f>
        <v>106.14000000000001</v>
      </c>
    </row>
    <row r="2129" spans="1:19" x14ac:dyDescent="0.3">
      <c r="A2129">
        <v>2128</v>
      </c>
      <c r="B2129" t="s">
        <v>50</v>
      </c>
      <c r="C2129" s="9">
        <v>44985</v>
      </c>
      <c r="D2129" s="9">
        <v>44988</v>
      </c>
      <c r="E2129" s="10">
        <v>44960</v>
      </c>
      <c r="F2129" t="s">
        <v>18</v>
      </c>
      <c r="G2129">
        <v>217.69</v>
      </c>
      <c r="H2129">
        <v>1</v>
      </c>
      <c r="I2129">
        <v>0</v>
      </c>
      <c r="J2129" t="s">
        <v>55</v>
      </c>
      <c r="K2129" t="s">
        <v>99</v>
      </c>
      <c r="L2129" t="s">
        <v>56</v>
      </c>
      <c r="M2129" t="s">
        <v>36</v>
      </c>
      <c r="N2129" t="s">
        <v>95</v>
      </c>
      <c r="O2129">
        <f>Table2[[#This Row],[check_out_date]]-Table2[[#This Row],[check_in_date]]</f>
        <v>3</v>
      </c>
      <c r="P2129">
        <f>Table2[[#This Row],[num_adults]]+Table2[[#This Row],[num_children]]</f>
        <v>1</v>
      </c>
      <c r="Q2129" s="3">
        <f>IF(OR(Table2[[#This Row],[booking_status]]="confirmed",Table2[[#This Row],[booking_status]]="checked-out"),Table2[[#This Row],[room_rate_per_night]]*Table2[[#This Row],[Num_Nights]],0)</f>
        <v>653.06999999999994</v>
      </c>
      <c r="R2129" t="str" cm="1">
        <f t="array" ref="R2129">IFERROR(_xlfn.IFS(Table2[[#This Row],[booking_status]]="confirmed","Expected",Table2[[#This Row],[booking_status]]="checked-out","Actual"),"No Revenue")</f>
        <v>Actual</v>
      </c>
      <c r="S2129" s="4">
        <f>Table2[[#This Row],[Revenue_Amount]]/Table2[[#This Row],[Num_Nights]]</f>
        <v>217.68999999999997</v>
      </c>
    </row>
    <row r="2130" spans="1:19" x14ac:dyDescent="0.3">
      <c r="A2130">
        <v>2129</v>
      </c>
      <c r="B2130" t="s">
        <v>14</v>
      </c>
      <c r="C2130" s="9">
        <v>45103</v>
      </c>
      <c r="D2130" s="9">
        <v>45105</v>
      </c>
      <c r="E2130" s="10">
        <v>45071</v>
      </c>
      <c r="F2130" t="s">
        <v>54</v>
      </c>
      <c r="G2130">
        <v>446.39</v>
      </c>
      <c r="H2130">
        <v>3</v>
      </c>
      <c r="I2130">
        <v>0</v>
      </c>
      <c r="J2130" t="s">
        <v>94</v>
      </c>
      <c r="K2130" t="s">
        <v>44</v>
      </c>
      <c r="L2130" t="s">
        <v>56</v>
      </c>
      <c r="M2130" t="s">
        <v>36</v>
      </c>
      <c r="N2130" t="s">
        <v>41</v>
      </c>
      <c r="O2130">
        <f>Table2[[#This Row],[check_out_date]]-Table2[[#This Row],[check_in_date]]</f>
        <v>2</v>
      </c>
      <c r="P2130">
        <f>Table2[[#This Row],[num_adults]]+Table2[[#This Row],[num_children]]</f>
        <v>3</v>
      </c>
      <c r="Q2130" s="3">
        <f>IF(OR(Table2[[#This Row],[booking_status]]="confirmed",Table2[[#This Row],[booking_status]]="checked-out"),Table2[[#This Row],[room_rate_per_night]]*Table2[[#This Row],[Num_Nights]],0)</f>
        <v>892.78</v>
      </c>
      <c r="R2130" t="str" cm="1">
        <f t="array" ref="R2130">IFERROR(_xlfn.IFS(Table2[[#This Row],[booking_status]]="confirmed","Expected",Table2[[#This Row],[booking_status]]="checked-out","Actual"),"No Revenue")</f>
        <v>Actual</v>
      </c>
      <c r="S2130" s="4">
        <f>Table2[[#This Row],[Revenue_Amount]]/Table2[[#This Row],[Num_Nights]]</f>
        <v>446.39</v>
      </c>
    </row>
    <row r="2131" spans="1:19" hidden="1" x14ac:dyDescent="0.3">
      <c r="A2131">
        <v>2130</v>
      </c>
      <c r="B2131" t="s">
        <v>37</v>
      </c>
      <c r="C2131" s="9">
        <v>44932</v>
      </c>
      <c r="D2131" s="9">
        <v>44942</v>
      </c>
      <c r="E2131" s="10">
        <v>44897</v>
      </c>
      <c r="F2131" t="s">
        <v>27</v>
      </c>
      <c r="G2131">
        <v>171.68</v>
      </c>
      <c r="H2131">
        <v>1</v>
      </c>
      <c r="I2131">
        <v>0</v>
      </c>
      <c r="J2131" t="s">
        <v>35</v>
      </c>
      <c r="K2131" t="s">
        <v>99</v>
      </c>
      <c r="L2131" t="s">
        <v>21</v>
      </c>
      <c r="M2131" t="s">
        <v>36</v>
      </c>
      <c r="N2131" t="s">
        <v>41</v>
      </c>
      <c r="O2131">
        <f>Table2[[#This Row],[check_out_date]]-Table2[[#This Row],[check_in_date]]</f>
        <v>10</v>
      </c>
      <c r="P2131">
        <f>Table2[[#This Row],[num_adults]]+Table2[[#This Row],[num_children]]</f>
        <v>1</v>
      </c>
      <c r="Q2131" s="3">
        <f>IF(OR(Table2[[#This Row],[booking_status]]="confirmed",Table2[[#This Row],[booking_status]]="checked-out"),Table2[[#This Row],[room_rate_per_night]]*Table2[[#This Row],[Num_Nights]],0)</f>
        <v>1716.8000000000002</v>
      </c>
      <c r="R2131" t="str" cm="1">
        <f t="array" ref="R2131">IFERROR(_xlfn.IFS(Table2[[#This Row],[booking_status]]="confirmed","Expected",Table2[[#This Row],[booking_status]]="checked-out","Actual"),"No Revenue")</f>
        <v>Expected</v>
      </c>
      <c r="S2131" s="4">
        <f>Table2[[#This Row],[Revenue_Amount]]/Table2[[#This Row],[Num_Nights]]</f>
        <v>171.68</v>
      </c>
    </row>
    <row r="2132" spans="1:19" hidden="1" x14ac:dyDescent="0.3">
      <c r="A2132">
        <v>2131</v>
      </c>
      <c r="B2132" t="s">
        <v>14</v>
      </c>
      <c r="C2132" s="9">
        <v>45095</v>
      </c>
      <c r="D2132" s="9">
        <v>45098</v>
      </c>
      <c r="E2132" s="10">
        <v>45089</v>
      </c>
      <c r="F2132" t="s">
        <v>27</v>
      </c>
      <c r="G2132">
        <v>180.74</v>
      </c>
      <c r="H2132">
        <v>2</v>
      </c>
      <c r="I2132">
        <v>2</v>
      </c>
      <c r="J2132" t="s">
        <v>35</v>
      </c>
      <c r="K2132" t="s">
        <v>44</v>
      </c>
      <c r="L2132" t="s">
        <v>56</v>
      </c>
      <c r="M2132" t="s">
        <v>36</v>
      </c>
      <c r="N2132" t="s">
        <v>23</v>
      </c>
      <c r="O2132">
        <f>Table2[[#This Row],[check_out_date]]-Table2[[#This Row],[check_in_date]]</f>
        <v>3</v>
      </c>
      <c r="P2132">
        <f>Table2[[#This Row],[num_adults]]+Table2[[#This Row],[num_children]]</f>
        <v>4</v>
      </c>
      <c r="Q2132" s="3">
        <f>IF(OR(Table2[[#This Row],[booking_status]]="confirmed",Table2[[#This Row],[booking_status]]="checked-out"),Table2[[#This Row],[room_rate_per_night]]*Table2[[#This Row],[Num_Nights]],0)</f>
        <v>542.22</v>
      </c>
      <c r="R2132" t="str" cm="1">
        <f t="array" ref="R2132">IFERROR(_xlfn.IFS(Table2[[#This Row],[booking_status]]="confirmed","Expected",Table2[[#This Row],[booking_status]]="checked-out","Actual"),"No Revenue")</f>
        <v>Actual</v>
      </c>
      <c r="S2132" s="4">
        <f>Table2[[#This Row],[Revenue_Amount]]/Table2[[#This Row],[Num_Nights]]</f>
        <v>180.74</v>
      </c>
    </row>
    <row r="2133" spans="1:19" x14ac:dyDescent="0.3">
      <c r="A2133">
        <v>2132</v>
      </c>
      <c r="B2133" t="s">
        <v>31</v>
      </c>
      <c r="C2133" s="9">
        <v>45125</v>
      </c>
      <c r="D2133" s="9">
        <v>45136</v>
      </c>
      <c r="E2133" s="10">
        <v>45094</v>
      </c>
      <c r="F2133" t="s">
        <v>49</v>
      </c>
      <c r="G2133">
        <v>74.75</v>
      </c>
      <c r="H2133">
        <v>1</v>
      </c>
      <c r="I2133">
        <v>0</v>
      </c>
      <c r="J2133" t="s">
        <v>28</v>
      </c>
      <c r="K2133" t="s">
        <v>20</v>
      </c>
      <c r="L2133" t="s">
        <v>21</v>
      </c>
      <c r="M2133" t="s">
        <v>22</v>
      </c>
      <c r="N2133" t="s">
        <v>95</v>
      </c>
      <c r="O2133">
        <f>Table2[[#This Row],[check_out_date]]-Table2[[#This Row],[check_in_date]]</f>
        <v>11</v>
      </c>
      <c r="P2133">
        <f>Table2[[#This Row],[num_adults]]+Table2[[#This Row],[num_children]]</f>
        <v>1</v>
      </c>
      <c r="Q2133" s="3">
        <f>IF(OR(Table2[[#This Row],[booking_status]]="confirmed",Table2[[#This Row],[booking_status]]="checked-out"),Table2[[#This Row],[room_rate_per_night]]*Table2[[#This Row],[Num_Nights]],0)</f>
        <v>822.25</v>
      </c>
      <c r="R2133" t="str" cm="1">
        <f t="array" ref="R2133">IFERROR(_xlfn.IFS(Table2[[#This Row],[booking_status]]="confirmed","Expected",Table2[[#This Row],[booking_status]]="checked-out","Actual"),"No Revenue")</f>
        <v>Expected</v>
      </c>
      <c r="S2133" s="4">
        <f>Table2[[#This Row],[Revenue_Amount]]/Table2[[#This Row],[Num_Nights]]</f>
        <v>74.75</v>
      </c>
    </row>
    <row r="2134" spans="1:19" x14ac:dyDescent="0.3">
      <c r="A2134">
        <v>2133</v>
      </c>
      <c r="B2134" t="s">
        <v>14</v>
      </c>
      <c r="C2134" s="9">
        <v>45265</v>
      </c>
      <c r="D2134" s="9">
        <v>45271</v>
      </c>
      <c r="E2134" s="10">
        <v>45220</v>
      </c>
      <c r="F2134" t="s">
        <v>27</v>
      </c>
      <c r="G2134">
        <v>180.15</v>
      </c>
      <c r="H2134">
        <v>1</v>
      </c>
      <c r="I2134">
        <v>0</v>
      </c>
      <c r="J2134" t="s">
        <v>55</v>
      </c>
      <c r="K2134" t="s">
        <v>99</v>
      </c>
      <c r="L2134" t="s">
        <v>60</v>
      </c>
      <c r="M2134" t="s">
        <v>36</v>
      </c>
      <c r="N2134" t="s">
        <v>30</v>
      </c>
      <c r="O2134">
        <f>Table2[[#This Row],[check_out_date]]-Table2[[#This Row],[check_in_date]]</f>
        <v>6</v>
      </c>
      <c r="P2134">
        <f>Table2[[#This Row],[num_adults]]+Table2[[#This Row],[num_children]]</f>
        <v>1</v>
      </c>
      <c r="Q2134" s="3">
        <f>IF(OR(Table2[[#This Row],[booking_status]]="confirmed",Table2[[#This Row],[booking_status]]="checked-out"),Table2[[#This Row],[room_rate_per_night]]*Table2[[#This Row],[Num_Nights]],0)</f>
        <v>0</v>
      </c>
      <c r="R2134" t="str" cm="1">
        <f t="array" ref="R2134">IFERROR(_xlfn.IFS(Table2[[#This Row],[booking_status]]="confirmed","Expected",Table2[[#This Row],[booking_status]]="checked-out","Actual"),"No Revenue")</f>
        <v>No Revenue</v>
      </c>
      <c r="S2134" s="4">
        <f>Table2[[#This Row],[Revenue_Amount]]/Table2[[#This Row],[Num_Nights]]</f>
        <v>0</v>
      </c>
    </row>
    <row r="2135" spans="1:19" hidden="1" x14ac:dyDescent="0.3">
      <c r="A2135">
        <v>2134</v>
      </c>
      <c r="B2135" t="s">
        <v>14</v>
      </c>
      <c r="C2135" s="9">
        <v>45279</v>
      </c>
      <c r="D2135" s="9">
        <v>45283</v>
      </c>
      <c r="E2135" s="10">
        <v>45265</v>
      </c>
      <c r="F2135" t="s">
        <v>27</v>
      </c>
      <c r="G2135">
        <v>102.45</v>
      </c>
      <c r="H2135">
        <v>1</v>
      </c>
      <c r="I2135">
        <v>0</v>
      </c>
      <c r="J2135" t="s">
        <v>35</v>
      </c>
      <c r="K2135" t="s">
        <v>66</v>
      </c>
      <c r="L2135" t="s">
        <v>56</v>
      </c>
      <c r="M2135" t="s">
        <v>36</v>
      </c>
      <c r="N2135" t="s">
        <v>41</v>
      </c>
      <c r="O2135">
        <f>Table2[[#This Row],[check_out_date]]-Table2[[#This Row],[check_in_date]]</f>
        <v>4</v>
      </c>
      <c r="P2135">
        <f>Table2[[#This Row],[num_adults]]+Table2[[#This Row],[num_children]]</f>
        <v>1</v>
      </c>
      <c r="Q2135" s="3">
        <f>IF(OR(Table2[[#This Row],[booking_status]]="confirmed",Table2[[#This Row],[booking_status]]="checked-out"),Table2[[#This Row],[room_rate_per_night]]*Table2[[#This Row],[Num_Nights]],0)</f>
        <v>409.8</v>
      </c>
      <c r="R2135" t="str" cm="1">
        <f t="array" ref="R2135">IFERROR(_xlfn.IFS(Table2[[#This Row],[booking_status]]="confirmed","Expected",Table2[[#This Row],[booking_status]]="checked-out","Actual"),"No Revenue")</f>
        <v>Actual</v>
      </c>
      <c r="S2135" s="4">
        <f>Table2[[#This Row],[Revenue_Amount]]/Table2[[#This Row],[Num_Nights]]</f>
        <v>102.45</v>
      </c>
    </row>
    <row r="2136" spans="1:19" x14ac:dyDescent="0.3">
      <c r="A2136">
        <v>2135</v>
      </c>
      <c r="B2136" t="s">
        <v>37</v>
      </c>
      <c r="C2136" s="9">
        <v>45191</v>
      </c>
      <c r="D2136" s="9">
        <v>45193</v>
      </c>
      <c r="E2136" s="10">
        <v>45170</v>
      </c>
      <c r="F2136" t="s">
        <v>54</v>
      </c>
      <c r="G2136">
        <v>395.84</v>
      </c>
      <c r="H2136">
        <v>3</v>
      </c>
      <c r="I2136">
        <v>0</v>
      </c>
      <c r="J2136" t="s">
        <v>28</v>
      </c>
      <c r="K2136" t="s">
        <v>99</v>
      </c>
      <c r="L2136" t="s">
        <v>56</v>
      </c>
      <c r="M2136" t="s">
        <v>22</v>
      </c>
      <c r="N2136" t="s">
        <v>95</v>
      </c>
      <c r="O2136">
        <f>Table2[[#This Row],[check_out_date]]-Table2[[#This Row],[check_in_date]]</f>
        <v>2</v>
      </c>
      <c r="P2136">
        <f>Table2[[#This Row],[num_adults]]+Table2[[#This Row],[num_children]]</f>
        <v>3</v>
      </c>
      <c r="Q2136" s="3">
        <f>IF(OR(Table2[[#This Row],[booking_status]]="confirmed",Table2[[#This Row],[booking_status]]="checked-out"),Table2[[#This Row],[room_rate_per_night]]*Table2[[#This Row],[Num_Nights]],0)</f>
        <v>791.68</v>
      </c>
      <c r="R2136" t="str" cm="1">
        <f t="array" ref="R2136">IFERROR(_xlfn.IFS(Table2[[#This Row],[booking_status]]="confirmed","Expected",Table2[[#This Row],[booking_status]]="checked-out","Actual"),"No Revenue")</f>
        <v>Actual</v>
      </c>
      <c r="S2136" s="4">
        <f>Table2[[#This Row],[Revenue_Amount]]/Table2[[#This Row],[Num_Nights]]</f>
        <v>395.84</v>
      </c>
    </row>
    <row r="2137" spans="1:19" x14ac:dyDescent="0.3">
      <c r="A2137">
        <v>2136</v>
      </c>
      <c r="B2137" t="s">
        <v>37</v>
      </c>
      <c r="C2137" s="9">
        <v>45099</v>
      </c>
      <c r="D2137" s="9">
        <v>45105</v>
      </c>
      <c r="E2137" s="10">
        <v>45074</v>
      </c>
      <c r="F2137" t="s">
        <v>54</v>
      </c>
      <c r="G2137">
        <v>543.48</v>
      </c>
      <c r="H2137">
        <v>1</v>
      </c>
      <c r="I2137">
        <v>0</v>
      </c>
      <c r="J2137" t="s">
        <v>94</v>
      </c>
      <c r="K2137" t="s">
        <v>29</v>
      </c>
      <c r="L2137" t="s">
        <v>60</v>
      </c>
      <c r="M2137" t="s">
        <v>36</v>
      </c>
      <c r="N2137" t="s">
        <v>41</v>
      </c>
      <c r="O2137">
        <f>Table2[[#This Row],[check_out_date]]-Table2[[#This Row],[check_in_date]]</f>
        <v>6</v>
      </c>
      <c r="P2137">
        <f>Table2[[#This Row],[num_adults]]+Table2[[#This Row],[num_children]]</f>
        <v>1</v>
      </c>
      <c r="Q2137" s="3">
        <f>IF(OR(Table2[[#This Row],[booking_status]]="confirmed",Table2[[#This Row],[booking_status]]="checked-out"),Table2[[#This Row],[room_rate_per_night]]*Table2[[#This Row],[Num_Nights]],0)</f>
        <v>0</v>
      </c>
      <c r="R2137" t="str" cm="1">
        <f t="array" ref="R2137">IFERROR(_xlfn.IFS(Table2[[#This Row],[booking_status]]="confirmed","Expected",Table2[[#This Row],[booking_status]]="checked-out","Actual"),"No Revenue")</f>
        <v>No Revenue</v>
      </c>
      <c r="S2137" s="4">
        <f>Table2[[#This Row],[Revenue_Amount]]/Table2[[#This Row],[Num_Nights]]</f>
        <v>0</v>
      </c>
    </row>
    <row r="2138" spans="1:19" x14ac:dyDescent="0.3">
      <c r="A2138">
        <v>2137</v>
      </c>
      <c r="B2138" t="s">
        <v>50</v>
      </c>
      <c r="C2138" s="9">
        <v>45000</v>
      </c>
      <c r="D2138" s="9">
        <v>45003</v>
      </c>
      <c r="E2138" s="10">
        <v>44927</v>
      </c>
      <c r="F2138" t="s">
        <v>49</v>
      </c>
      <c r="G2138">
        <v>115.66</v>
      </c>
      <c r="H2138">
        <v>2</v>
      </c>
      <c r="I2138">
        <v>0</v>
      </c>
      <c r="J2138" t="s">
        <v>19</v>
      </c>
      <c r="K2138" t="s">
        <v>66</v>
      </c>
      <c r="L2138" t="s">
        <v>21</v>
      </c>
      <c r="M2138" t="s">
        <v>36</v>
      </c>
      <c r="N2138" t="s">
        <v>45</v>
      </c>
      <c r="O2138">
        <f>Table2[[#This Row],[check_out_date]]-Table2[[#This Row],[check_in_date]]</f>
        <v>3</v>
      </c>
      <c r="P2138">
        <f>Table2[[#This Row],[num_adults]]+Table2[[#This Row],[num_children]]</f>
        <v>2</v>
      </c>
      <c r="Q2138" s="3">
        <f>IF(OR(Table2[[#This Row],[booking_status]]="confirmed",Table2[[#This Row],[booking_status]]="checked-out"),Table2[[#This Row],[room_rate_per_night]]*Table2[[#This Row],[Num_Nights]],0)</f>
        <v>346.98</v>
      </c>
      <c r="R2138" t="str" cm="1">
        <f t="array" ref="R2138">IFERROR(_xlfn.IFS(Table2[[#This Row],[booking_status]]="confirmed","Expected",Table2[[#This Row],[booking_status]]="checked-out","Actual"),"No Revenue")</f>
        <v>Expected</v>
      </c>
      <c r="S2138" s="4">
        <f>Table2[[#This Row],[Revenue_Amount]]/Table2[[#This Row],[Num_Nights]]</f>
        <v>115.66000000000001</v>
      </c>
    </row>
    <row r="2139" spans="1:19" hidden="1" x14ac:dyDescent="0.3">
      <c r="A2139">
        <v>2138</v>
      </c>
      <c r="B2139" t="s">
        <v>37</v>
      </c>
      <c r="C2139" s="9">
        <v>44947</v>
      </c>
      <c r="D2139" s="9">
        <v>44952</v>
      </c>
      <c r="E2139" s="10">
        <v>44939</v>
      </c>
      <c r="F2139" t="s">
        <v>27</v>
      </c>
      <c r="G2139">
        <v>202.71</v>
      </c>
      <c r="H2139">
        <v>2</v>
      </c>
      <c r="I2139">
        <v>0</v>
      </c>
      <c r="J2139" t="s">
        <v>35</v>
      </c>
      <c r="K2139" t="s">
        <v>20</v>
      </c>
      <c r="L2139" t="s">
        <v>56</v>
      </c>
      <c r="M2139" t="s">
        <v>36</v>
      </c>
      <c r="N2139" t="s">
        <v>41</v>
      </c>
      <c r="O2139">
        <f>Table2[[#This Row],[check_out_date]]-Table2[[#This Row],[check_in_date]]</f>
        <v>5</v>
      </c>
      <c r="P2139">
        <f>Table2[[#This Row],[num_adults]]+Table2[[#This Row],[num_children]]</f>
        <v>2</v>
      </c>
      <c r="Q2139" s="3">
        <f>IF(OR(Table2[[#This Row],[booking_status]]="confirmed",Table2[[#This Row],[booking_status]]="checked-out"),Table2[[#This Row],[room_rate_per_night]]*Table2[[#This Row],[Num_Nights]],0)</f>
        <v>1013.5500000000001</v>
      </c>
      <c r="R2139" t="str" cm="1">
        <f t="array" ref="R2139">IFERROR(_xlfn.IFS(Table2[[#This Row],[booking_status]]="confirmed","Expected",Table2[[#This Row],[booking_status]]="checked-out","Actual"),"No Revenue")</f>
        <v>Actual</v>
      </c>
      <c r="S2139" s="4">
        <f>Table2[[#This Row],[Revenue_Amount]]/Table2[[#This Row],[Num_Nights]]</f>
        <v>202.71</v>
      </c>
    </row>
    <row r="2140" spans="1:19" x14ac:dyDescent="0.3">
      <c r="A2140">
        <v>2139</v>
      </c>
      <c r="B2140" t="s">
        <v>50</v>
      </c>
      <c r="C2140" s="9">
        <v>45272</v>
      </c>
      <c r="D2140" s="9">
        <v>45277</v>
      </c>
      <c r="E2140" s="10">
        <v>45235</v>
      </c>
      <c r="F2140" t="s">
        <v>27</v>
      </c>
      <c r="G2140">
        <v>171.38</v>
      </c>
      <c r="H2140">
        <v>1</v>
      </c>
      <c r="I2140">
        <v>2</v>
      </c>
      <c r="J2140" t="s">
        <v>28</v>
      </c>
      <c r="K2140" t="s">
        <v>20</v>
      </c>
      <c r="L2140" t="s">
        <v>21</v>
      </c>
      <c r="M2140" t="s">
        <v>36</v>
      </c>
      <c r="N2140" t="s">
        <v>23</v>
      </c>
      <c r="O2140">
        <f>Table2[[#This Row],[check_out_date]]-Table2[[#This Row],[check_in_date]]</f>
        <v>5</v>
      </c>
      <c r="P2140">
        <f>Table2[[#This Row],[num_adults]]+Table2[[#This Row],[num_children]]</f>
        <v>3</v>
      </c>
      <c r="Q2140" s="3">
        <f>IF(OR(Table2[[#This Row],[booking_status]]="confirmed",Table2[[#This Row],[booking_status]]="checked-out"),Table2[[#This Row],[room_rate_per_night]]*Table2[[#This Row],[Num_Nights]],0)</f>
        <v>856.9</v>
      </c>
      <c r="R2140" t="str" cm="1">
        <f t="array" ref="R2140">IFERROR(_xlfn.IFS(Table2[[#This Row],[booking_status]]="confirmed","Expected",Table2[[#This Row],[booking_status]]="checked-out","Actual"),"No Revenue")</f>
        <v>Expected</v>
      </c>
      <c r="S2140" s="4">
        <f>Table2[[#This Row],[Revenue_Amount]]/Table2[[#This Row],[Num_Nights]]</f>
        <v>171.38</v>
      </c>
    </row>
    <row r="2141" spans="1:19" x14ac:dyDescent="0.3">
      <c r="A2141">
        <v>2140</v>
      </c>
      <c r="B2141" t="s">
        <v>50</v>
      </c>
      <c r="C2141" s="9">
        <v>44962</v>
      </c>
      <c r="D2141" s="9">
        <v>44965</v>
      </c>
      <c r="E2141" s="10">
        <v>44954</v>
      </c>
      <c r="F2141" t="s">
        <v>27</v>
      </c>
      <c r="G2141">
        <v>134.86000000000001</v>
      </c>
      <c r="H2141">
        <v>4</v>
      </c>
      <c r="I2141">
        <v>2</v>
      </c>
      <c r="J2141" t="s">
        <v>55</v>
      </c>
      <c r="K2141" t="s">
        <v>29</v>
      </c>
      <c r="L2141" t="s">
        <v>60</v>
      </c>
      <c r="M2141" t="s">
        <v>36</v>
      </c>
      <c r="N2141" t="s">
        <v>41</v>
      </c>
      <c r="O2141">
        <f>Table2[[#This Row],[check_out_date]]-Table2[[#This Row],[check_in_date]]</f>
        <v>3</v>
      </c>
      <c r="P2141">
        <f>Table2[[#This Row],[num_adults]]+Table2[[#This Row],[num_children]]</f>
        <v>6</v>
      </c>
      <c r="Q2141" s="3">
        <f>IF(OR(Table2[[#This Row],[booking_status]]="confirmed",Table2[[#This Row],[booking_status]]="checked-out"),Table2[[#This Row],[room_rate_per_night]]*Table2[[#This Row],[Num_Nights]],0)</f>
        <v>0</v>
      </c>
      <c r="R2141" t="str" cm="1">
        <f t="array" ref="R2141">IFERROR(_xlfn.IFS(Table2[[#This Row],[booking_status]]="confirmed","Expected",Table2[[#This Row],[booking_status]]="checked-out","Actual"),"No Revenue")</f>
        <v>No Revenue</v>
      </c>
      <c r="S2141" s="4">
        <f>Table2[[#This Row],[Revenue_Amount]]/Table2[[#This Row],[Num_Nights]]</f>
        <v>0</v>
      </c>
    </row>
    <row r="2142" spans="1:19" x14ac:dyDescent="0.3">
      <c r="A2142">
        <v>2141</v>
      </c>
      <c r="B2142" t="s">
        <v>31</v>
      </c>
      <c r="C2142" s="9">
        <v>45034</v>
      </c>
      <c r="D2142" s="9">
        <v>45037</v>
      </c>
      <c r="E2142" s="10">
        <v>45004</v>
      </c>
      <c r="F2142" t="s">
        <v>27</v>
      </c>
      <c r="G2142">
        <v>92.92</v>
      </c>
      <c r="H2142">
        <v>1</v>
      </c>
      <c r="I2142">
        <v>0</v>
      </c>
      <c r="J2142" t="s">
        <v>94</v>
      </c>
      <c r="K2142" t="s">
        <v>99</v>
      </c>
      <c r="L2142" t="s">
        <v>56</v>
      </c>
      <c r="M2142" t="s">
        <v>36</v>
      </c>
      <c r="N2142" t="s">
        <v>45</v>
      </c>
      <c r="O2142">
        <f>Table2[[#This Row],[check_out_date]]-Table2[[#This Row],[check_in_date]]</f>
        <v>3</v>
      </c>
      <c r="P2142">
        <f>Table2[[#This Row],[num_adults]]+Table2[[#This Row],[num_children]]</f>
        <v>1</v>
      </c>
      <c r="Q2142" s="3">
        <f>IF(OR(Table2[[#This Row],[booking_status]]="confirmed",Table2[[#This Row],[booking_status]]="checked-out"),Table2[[#This Row],[room_rate_per_night]]*Table2[[#This Row],[Num_Nights]],0)</f>
        <v>278.76</v>
      </c>
      <c r="R2142" t="str" cm="1">
        <f t="array" ref="R2142">IFERROR(_xlfn.IFS(Table2[[#This Row],[booking_status]]="confirmed","Expected",Table2[[#This Row],[booking_status]]="checked-out","Actual"),"No Revenue")</f>
        <v>Actual</v>
      </c>
      <c r="S2142" s="4">
        <f>Table2[[#This Row],[Revenue_Amount]]/Table2[[#This Row],[Num_Nights]]</f>
        <v>92.92</v>
      </c>
    </row>
    <row r="2143" spans="1:19" x14ac:dyDescent="0.3">
      <c r="A2143">
        <v>2142</v>
      </c>
      <c r="B2143" t="s">
        <v>14</v>
      </c>
      <c r="C2143" s="9">
        <v>45103</v>
      </c>
      <c r="D2143" s="9">
        <v>45112</v>
      </c>
      <c r="E2143" s="10">
        <v>45057</v>
      </c>
      <c r="F2143" t="s">
        <v>18</v>
      </c>
      <c r="G2143">
        <v>269.33999999999997</v>
      </c>
      <c r="H2143">
        <v>1</v>
      </c>
      <c r="I2143">
        <v>0</v>
      </c>
      <c r="J2143" t="s">
        <v>19</v>
      </c>
      <c r="K2143" t="s">
        <v>29</v>
      </c>
      <c r="L2143" t="s">
        <v>70</v>
      </c>
      <c r="M2143" t="s">
        <v>22</v>
      </c>
      <c r="N2143" t="s">
        <v>41</v>
      </c>
      <c r="O2143">
        <f>Table2[[#This Row],[check_out_date]]-Table2[[#This Row],[check_in_date]]</f>
        <v>9</v>
      </c>
      <c r="P2143">
        <f>Table2[[#This Row],[num_adults]]+Table2[[#This Row],[num_children]]</f>
        <v>1</v>
      </c>
      <c r="Q2143" s="3">
        <f>IF(OR(Table2[[#This Row],[booking_status]]="confirmed",Table2[[#This Row],[booking_status]]="checked-out"),Table2[[#This Row],[room_rate_per_night]]*Table2[[#This Row],[Num_Nights]],0)</f>
        <v>0</v>
      </c>
      <c r="R2143" t="str" cm="1">
        <f t="array" ref="R2143">IFERROR(_xlfn.IFS(Table2[[#This Row],[booking_status]]="confirmed","Expected",Table2[[#This Row],[booking_status]]="checked-out","Actual"),"No Revenue")</f>
        <v>No Revenue</v>
      </c>
      <c r="S2143" s="4">
        <f>Table2[[#This Row],[Revenue_Amount]]/Table2[[#This Row],[Num_Nights]]</f>
        <v>0</v>
      </c>
    </row>
    <row r="2144" spans="1:19" x14ac:dyDescent="0.3">
      <c r="A2144">
        <v>2143</v>
      </c>
      <c r="B2144" t="s">
        <v>31</v>
      </c>
      <c r="C2144" s="9">
        <v>45246</v>
      </c>
      <c r="D2144" s="9">
        <v>45248</v>
      </c>
      <c r="E2144" s="10">
        <v>45214</v>
      </c>
      <c r="F2144" t="s">
        <v>49</v>
      </c>
      <c r="G2144">
        <v>63.07</v>
      </c>
      <c r="H2144">
        <v>2</v>
      </c>
      <c r="I2144">
        <v>0</v>
      </c>
      <c r="J2144" t="s">
        <v>28</v>
      </c>
      <c r="K2144" t="s">
        <v>99</v>
      </c>
      <c r="L2144" t="s">
        <v>21</v>
      </c>
      <c r="M2144" t="s">
        <v>36</v>
      </c>
      <c r="N2144" t="s">
        <v>95</v>
      </c>
      <c r="O2144">
        <f>Table2[[#This Row],[check_out_date]]-Table2[[#This Row],[check_in_date]]</f>
        <v>2</v>
      </c>
      <c r="P2144">
        <f>Table2[[#This Row],[num_adults]]+Table2[[#This Row],[num_children]]</f>
        <v>2</v>
      </c>
      <c r="Q2144" s="3">
        <f>IF(OR(Table2[[#This Row],[booking_status]]="confirmed",Table2[[#This Row],[booking_status]]="checked-out"),Table2[[#This Row],[room_rate_per_night]]*Table2[[#This Row],[Num_Nights]],0)</f>
        <v>126.14</v>
      </c>
      <c r="R2144" t="str" cm="1">
        <f t="array" ref="R2144">IFERROR(_xlfn.IFS(Table2[[#This Row],[booking_status]]="confirmed","Expected",Table2[[#This Row],[booking_status]]="checked-out","Actual"),"No Revenue")</f>
        <v>Expected</v>
      </c>
      <c r="S2144" s="4">
        <f>Table2[[#This Row],[Revenue_Amount]]/Table2[[#This Row],[Num_Nights]]</f>
        <v>63.07</v>
      </c>
    </row>
    <row r="2145" spans="1:19" hidden="1" x14ac:dyDescent="0.3">
      <c r="A2145">
        <v>2144</v>
      </c>
      <c r="B2145" t="s">
        <v>37</v>
      </c>
      <c r="C2145" s="9">
        <v>45085</v>
      </c>
      <c r="D2145" s="9">
        <v>45090</v>
      </c>
      <c r="E2145" s="10">
        <v>45030</v>
      </c>
      <c r="F2145" t="s">
        <v>54</v>
      </c>
      <c r="G2145">
        <v>289.42</v>
      </c>
      <c r="H2145">
        <v>1</v>
      </c>
      <c r="I2145">
        <v>0</v>
      </c>
      <c r="J2145" t="s">
        <v>35</v>
      </c>
      <c r="K2145" t="s">
        <v>66</v>
      </c>
      <c r="L2145" t="s">
        <v>60</v>
      </c>
      <c r="M2145" t="s">
        <v>36</v>
      </c>
      <c r="N2145" t="s">
        <v>95</v>
      </c>
      <c r="O2145">
        <f>Table2[[#This Row],[check_out_date]]-Table2[[#This Row],[check_in_date]]</f>
        <v>5</v>
      </c>
      <c r="P2145">
        <f>Table2[[#This Row],[num_adults]]+Table2[[#This Row],[num_children]]</f>
        <v>1</v>
      </c>
      <c r="Q2145" s="3">
        <f>IF(OR(Table2[[#This Row],[booking_status]]="confirmed",Table2[[#This Row],[booking_status]]="checked-out"),Table2[[#This Row],[room_rate_per_night]]*Table2[[#This Row],[Num_Nights]],0)</f>
        <v>0</v>
      </c>
      <c r="R2145" t="str" cm="1">
        <f t="array" ref="R2145">IFERROR(_xlfn.IFS(Table2[[#This Row],[booking_status]]="confirmed","Expected",Table2[[#This Row],[booking_status]]="checked-out","Actual"),"No Revenue")</f>
        <v>No Revenue</v>
      </c>
      <c r="S2145" s="4">
        <f>Table2[[#This Row],[Revenue_Amount]]/Table2[[#This Row],[Num_Nights]]</f>
        <v>0</v>
      </c>
    </row>
    <row r="2146" spans="1:19" hidden="1" x14ac:dyDescent="0.3">
      <c r="A2146">
        <v>2145</v>
      </c>
      <c r="B2146" t="s">
        <v>14</v>
      </c>
      <c r="C2146" s="9">
        <v>45230</v>
      </c>
      <c r="D2146" s="9">
        <v>45234</v>
      </c>
      <c r="E2146" s="10">
        <v>45192</v>
      </c>
      <c r="F2146" t="s">
        <v>49</v>
      </c>
      <c r="G2146">
        <v>89.77</v>
      </c>
      <c r="H2146">
        <v>1</v>
      </c>
      <c r="I2146">
        <v>1</v>
      </c>
      <c r="J2146" t="s">
        <v>35</v>
      </c>
      <c r="K2146" t="s">
        <v>29</v>
      </c>
      <c r="L2146" t="s">
        <v>21</v>
      </c>
      <c r="M2146" t="s">
        <v>36</v>
      </c>
      <c r="N2146" t="s">
        <v>41</v>
      </c>
      <c r="O2146">
        <f>Table2[[#This Row],[check_out_date]]-Table2[[#This Row],[check_in_date]]</f>
        <v>4</v>
      </c>
      <c r="P2146">
        <f>Table2[[#This Row],[num_adults]]+Table2[[#This Row],[num_children]]</f>
        <v>2</v>
      </c>
      <c r="Q2146" s="3">
        <f>IF(OR(Table2[[#This Row],[booking_status]]="confirmed",Table2[[#This Row],[booking_status]]="checked-out"),Table2[[#This Row],[room_rate_per_night]]*Table2[[#This Row],[Num_Nights]],0)</f>
        <v>359.08</v>
      </c>
      <c r="R2146" t="str" cm="1">
        <f t="array" ref="R2146">IFERROR(_xlfn.IFS(Table2[[#This Row],[booking_status]]="confirmed","Expected",Table2[[#This Row],[booking_status]]="checked-out","Actual"),"No Revenue")</f>
        <v>Expected</v>
      </c>
      <c r="S2146" s="4">
        <f>Table2[[#This Row],[Revenue_Amount]]/Table2[[#This Row],[Num_Nights]]</f>
        <v>89.77</v>
      </c>
    </row>
    <row r="2147" spans="1:19" x14ac:dyDescent="0.3">
      <c r="A2147">
        <v>2146</v>
      </c>
      <c r="B2147" t="s">
        <v>50</v>
      </c>
      <c r="C2147" s="9">
        <v>45023</v>
      </c>
      <c r="D2147" s="9">
        <v>45027</v>
      </c>
      <c r="E2147" s="10">
        <v>45002</v>
      </c>
      <c r="F2147" t="s">
        <v>49</v>
      </c>
      <c r="G2147">
        <v>163.68</v>
      </c>
      <c r="H2147">
        <v>3</v>
      </c>
      <c r="I2147">
        <v>0</v>
      </c>
      <c r="J2147" t="s">
        <v>55</v>
      </c>
      <c r="K2147" t="s">
        <v>99</v>
      </c>
      <c r="L2147" t="s">
        <v>21</v>
      </c>
      <c r="M2147" t="s">
        <v>36</v>
      </c>
      <c r="N2147" t="s">
        <v>95</v>
      </c>
      <c r="O2147">
        <f>Table2[[#This Row],[check_out_date]]-Table2[[#This Row],[check_in_date]]</f>
        <v>4</v>
      </c>
      <c r="P2147">
        <f>Table2[[#This Row],[num_adults]]+Table2[[#This Row],[num_children]]</f>
        <v>3</v>
      </c>
      <c r="Q2147" s="3">
        <f>IF(OR(Table2[[#This Row],[booking_status]]="confirmed",Table2[[#This Row],[booking_status]]="checked-out"),Table2[[#This Row],[room_rate_per_night]]*Table2[[#This Row],[Num_Nights]],0)</f>
        <v>654.72</v>
      </c>
      <c r="R2147" t="str" cm="1">
        <f t="array" ref="R2147">IFERROR(_xlfn.IFS(Table2[[#This Row],[booking_status]]="confirmed","Expected",Table2[[#This Row],[booking_status]]="checked-out","Actual"),"No Revenue")</f>
        <v>Expected</v>
      </c>
      <c r="S2147" s="4">
        <f>Table2[[#This Row],[Revenue_Amount]]/Table2[[#This Row],[Num_Nights]]</f>
        <v>163.68</v>
      </c>
    </row>
    <row r="2148" spans="1:19" x14ac:dyDescent="0.3">
      <c r="A2148">
        <v>2147</v>
      </c>
      <c r="B2148" t="s">
        <v>31</v>
      </c>
      <c r="C2148" s="9">
        <v>45107</v>
      </c>
      <c r="D2148" s="9">
        <v>45114</v>
      </c>
      <c r="E2148" s="10">
        <v>45103</v>
      </c>
      <c r="F2148" t="s">
        <v>49</v>
      </c>
      <c r="G2148">
        <v>99.79</v>
      </c>
      <c r="H2148">
        <v>1</v>
      </c>
      <c r="I2148">
        <v>0</v>
      </c>
      <c r="J2148" t="s">
        <v>28</v>
      </c>
      <c r="K2148" t="s">
        <v>29</v>
      </c>
      <c r="L2148" t="s">
        <v>21</v>
      </c>
      <c r="M2148" t="s">
        <v>36</v>
      </c>
      <c r="N2148" t="s">
        <v>23</v>
      </c>
      <c r="O2148">
        <f>Table2[[#This Row],[check_out_date]]-Table2[[#This Row],[check_in_date]]</f>
        <v>7</v>
      </c>
      <c r="P2148">
        <f>Table2[[#This Row],[num_adults]]+Table2[[#This Row],[num_children]]</f>
        <v>1</v>
      </c>
      <c r="Q2148" s="3">
        <f>IF(OR(Table2[[#This Row],[booking_status]]="confirmed",Table2[[#This Row],[booking_status]]="checked-out"),Table2[[#This Row],[room_rate_per_night]]*Table2[[#This Row],[Num_Nights]],0)</f>
        <v>698.53000000000009</v>
      </c>
      <c r="R2148" t="str" cm="1">
        <f t="array" ref="R2148">IFERROR(_xlfn.IFS(Table2[[#This Row],[booking_status]]="confirmed","Expected",Table2[[#This Row],[booking_status]]="checked-out","Actual"),"No Revenue")</f>
        <v>Expected</v>
      </c>
      <c r="S2148" s="4">
        <f>Table2[[#This Row],[Revenue_Amount]]/Table2[[#This Row],[Num_Nights]]</f>
        <v>99.79</v>
      </c>
    </row>
    <row r="2149" spans="1:19" x14ac:dyDescent="0.3">
      <c r="A2149">
        <v>2148</v>
      </c>
      <c r="B2149" t="s">
        <v>50</v>
      </c>
      <c r="C2149" s="9">
        <v>45004</v>
      </c>
      <c r="D2149" s="9">
        <v>45014</v>
      </c>
      <c r="E2149" s="10">
        <v>44953</v>
      </c>
      <c r="F2149" t="s">
        <v>27</v>
      </c>
      <c r="G2149">
        <v>164.3</v>
      </c>
      <c r="H2149">
        <v>1</v>
      </c>
      <c r="I2149">
        <v>0</v>
      </c>
      <c r="J2149" t="s">
        <v>55</v>
      </c>
      <c r="K2149" t="s">
        <v>20</v>
      </c>
      <c r="L2149" t="s">
        <v>21</v>
      </c>
      <c r="M2149" t="s">
        <v>36</v>
      </c>
      <c r="N2149" t="s">
        <v>23</v>
      </c>
      <c r="O2149">
        <f>Table2[[#This Row],[check_out_date]]-Table2[[#This Row],[check_in_date]]</f>
        <v>10</v>
      </c>
      <c r="P2149">
        <f>Table2[[#This Row],[num_adults]]+Table2[[#This Row],[num_children]]</f>
        <v>1</v>
      </c>
      <c r="Q2149" s="3">
        <f>IF(OR(Table2[[#This Row],[booking_status]]="confirmed",Table2[[#This Row],[booking_status]]="checked-out"),Table2[[#This Row],[room_rate_per_night]]*Table2[[#This Row],[Num_Nights]],0)</f>
        <v>1643</v>
      </c>
      <c r="R2149" t="str" cm="1">
        <f t="array" ref="R2149">IFERROR(_xlfn.IFS(Table2[[#This Row],[booking_status]]="confirmed","Expected",Table2[[#This Row],[booking_status]]="checked-out","Actual"),"No Revenue")</f>
        <v>Expected</v>
      </c>
      <c r="S2149" s="4">
        <f>Table2[[#This Row],[Revenue_Amount]]/Table2[[#This Row],[Num_Nights]]</f>
        <v>164.3</v>
      </c>
    </row>
    <row r="2150" spans="1:19" x14ac:dyDescent="0.3">
      <c r="A2150">
        <v>2149</v>
      </c>
      <c r="B2150" t="s">
        <v>50</v>
      </c>
      <c r="C2150" s="9">
        <v>45243</v>
      </c>
      <c r="D2150" s="9">
        <v>45248</v>
      </c>
      <c r="E2150" s="10">
        <v>45184</v>
      </c>
      <c r="F2150" t="s">
        <v>18</v>
      </c>
      <c r="G2150">
        <v>361.72</v>
      </c>
      <c r="H2150">
        <v>1</v>
      </c>
      <c r="I2150">
        <v>1</v>
      </c>
      <c r="J2150" t="s">
        <v>28</v>
      </c>
      <c r="K2150" t="s">
        <v>66</v>
      </c>
      <c r="L2150" t="s">
        <v>21</v>
      </c>
      <c r="M2150" t="s">
        <v>36</v>
      </c>
      <c r="N2150" t="s">
        <v>41</v>
      </c>
      <c r="O2150">
        <f>Table2[[#This Row],[check_out_date]]-Table2[[#This Row],[check_in_date]]</f>
        <v>5</v>
      </c>
      <c r="P2150">
        <f>Table2[[#This Row],[num_adults]]+Table2[[#This Row],[num_children]]</f>
        <v>2</v>
      </c>
      <c r="Q2150" s="3">
        <f>IF(OR(Table2[[#This Row],[booking_status]]="confirmed",Table2[[#This Row],[booking_status]]="checked-out"),Table2[[#This Row],[room_rate_per_night]]*Table2[[#This Row],[Num_Nights]],0)</f>
        <v>1808.6000000000001</v>
      </c>
      <c r="R2150" t="str" cm="1">
        <f t="array" ref="R2150">IFERROR(_xlfn.IFS(Table2[[#This Row],[booking_status]]="confirmed","Expected",Table2[[#This Row],[booking_status]]="checked-out","Actual"),"No Revenue")</f>
        <v>Expected</v>
      </c>
      <c r="S2150" s="4">
        <f>Table2[[#This Row],[Revenue_Amount]]/Table2[[#This Row],[Num_Nights]]</f>
        <v>361.72</v>
      </c>
    </row>
    <row r="2151" spans="1:19" x14ac:dyDescent="0.3">
      <c r="A2151">
        <v>2150</v>
      </c>
      <c r="B2151" t="s">
        <v>14</v>
      </c>
      <c r="C2151" s="9">
        <v>45185</v>
      </c>
      <c r="D2151" s="9">
        <v>45188</v>
      </c>
      <c r="E2151" s="10">
        <v>45138</v>
      </c>
      <c r="F2151" t="s">
        <v>27</v>
      </c>
      <c r="G2151">
        <v>106.35</v>
      </c>
      <c r="H2151">
        <v>2</v>
      </c>
      <c r="I2151">
        <v>0</v>
      </c>
      <c r="J2151" t="s">
        <v>55</v>
      </c>
      <c r="K2151" t="s">
        <v>66</v>
      </c>
      <c r="L2151" t="s">
        <v>21</v>
      </c>
      <c r="M2151" t="s">
        <v>36</v>
      </c>
      <c r="N2151" t="s">
        <v>41</v>
      </c>
      <c r="O2151">
        <f>Table2[[#This Row],[check_out_date]]-Table2[[#This Row],[check_in_date]]</f>
        <v>3</v>
      </c>
      <c r="P2151">
        <f>Table2[[#This Row],[num_adults]]+Table2[[#This Row],[num_children]]</f>
        <v>2</v>
      </c>
      <c r="Q2151" s="3">
        <f>IF(OR(Table2[[#This Row],[booking_status]]="confirmed",Table2[[#This Row],[booking_status]]="checked-out"),Table2[[#This Row],[room_rate_per_night]]*Table2[[#This Row],[Num_Nights]],0)</f>
        <v>319.04999999999995</v>
      </c>
      <c r="R2151" t="str" cm="1">
        <f t="array" ref="R2151">IFERROR(_xlfn.IFS(Table2[[#This Row],[booking_status]]="confirmed","Expected",Table2[[#This Row],[booking_status]]="checked-out","Actual"),"No Revenue")</f>
        <v>Expected</v>
      </c>
      <c r="S2151" s="4">
        <f>Table2[[#This Row],[Revenue_Amount]]/Table2[[#This Row],[Num_Nights]]</f>
        <v>106.34999999999998</v>
      </c>
    </row>
    <row r="2152" spans="1:19" hidden="1" x14ac:dyDescent="0.3">
      <c r="A2152">
        <v>2151</v>
      </c>
      <c r="B2152" t="s">
        <v>31</v>
      </c>
      <c r="C2152" s="9">
        <v>44954</v>
      </c>
      <c r="D2152" s="9">
        <v>44957</v>
      </c>
      <c r="E2152" s="10">
        <v>44929</v>
      </c>
      <c r="F2152" t="s">
        <v>54</v>
      </c>
      <c r="G2152">
        <v>345.62</v>
      </c>
      <c r="H2152">
        <v>2</v>
      </c>
      <c r="I2152">
        <v>2</v>
      </c>
      <c r="J2152" t="s">
        <v>35</v>
      </c>
      <c r="K2152" t="s">
        <v>29</v>
      </c>
      <c r="L2152" t="s">
        <v>21</v>
      </c>
      <c r="M2152" t="s">
        <v>36</v>
      </c>
      <c r="N2152" t="s">
        <v>41</v>
      </c>
      <c r="O2152">
        <f>Table2[[#This Row],[check_out_date]]-Table2[[#This Row],[check_in_date]]</f>
        <v>3</v>
      </c>
      <c r="P2152">
        <f>Table2[[#This Row],[num_adults]]+Table2[[#This Row],[num_children]]</f>
        <v>4</v>
      </c>
      <c r="Q2152" s="3">
        <f>IF(OR(Table2[[#This Row],[booking_status]]="confirmed",Table2[[#This Row],[booking_status]]="checked-out"),Table2[[#This Row],[room_rate_per_night]]*Table2[[#This Row],[Num_Nights]],0)</f>
        <v>1036.8600000000001</v>
      </c>
      <c r="R2152" t="str" cm="1">
        <f t="array" ref="R2152">IFERROR(_xlfn.IFS(Table2[[#This Row],[booking_status]]="confirmed","Expected",Table2[[#This Row],[booking_status]]="checked-out","Actual"),"No Revenue")</f>
        <v>Expected</v>
      </c>
      <c r="S2152" s="4">
        <f>Table2[[#This Row],[Revenue_Amount]]/Table2[[#This Row],[Num_Nights]]</f>
        <v>345.62000000000006</v>
      </c>
    </row>
    <row r="2153" spans="1:19" x14ac:dyDescent="0.3">
      <c r="A2153">
        <v>2152</v>
      </c>
      <c r="B2153" t="s">
        <v>37</v>
      </c>
      <c r="C2153" s="9">
        <v>45118</v>
      </c>
      <c r="D2153" s="9">
        <v>45120</v>
      </c>
      <c r="E2153" s="10">
        <v>45104</v>
      </c>
      <c r="F2153" t="s">
        <v>49</v>
      </c>
      <c r="G2153">
        <v>145.88999999999999</v>
      </c>
      <c r="H2153">
        <v>2</v>
      </c>
      <c r="I2153">
        <v>0</v>
      </c>
      <c r="J2153" t="s">
        <v>28</v>
      </c>
      <c r="K2153" t="s">
        <v>44</v>
      </c>
      <c r="L2153" t="s">
        <v>21</v>
      </c>
      <c r="M2153" t="s">
        <v>36</v>
      </c>
      <c r="N2153" t="s">
        <v>41</v>
      </c>
      <c r="O2153">
        <f>Table2[[#This Row],[check_out_date]]-Table2[[#This Row],[check_in_date]]</f>
        <v>2</v>
      </c>
      <c r="P2153">
        <f>Table2[[#This Row],[num_adults]]+Table2[[#This Row],[num_children]]</f>
        <v>2</v>
      </c>
      <c r="Q2153" s="3">
        <f>IF(OR(Table2[[#This Row],[booking_status]]="confirmed",Table2[[#This Row],[booking_status]]="checked-out"),Table2[[#This Row],[room_rate_per_night]]*Table2[[#This Row],[Num_Nights]],0)</f>
        <v>291.77999999999997</v>
      </c>
      <c r="R2153" t="str" cm="1">
        <f t="array" ref="R2153">IFERROR(_xlfn.IFS(Table2[[#This Row],[booking_status]]="confirmed","Expected",Table2[[#This Row],[booking_status]]="checked-out","Actual"),"No Revenue")</f>
        <v>Expected</v>
      </c>
      <c r="S2153" s="4">
        <f>Table2[[#This Row],[Revenue_Amount]]/Table2[[#This Row],[Num_Nights]]</f>
        <v>145.88999999999999</v>
      </c>
    </row>
    <row r="2154" spans="1:19" x14ac:dyDescent="0.3">
      <c r="A2154">
        <v>2153</v>
      </c>
      <c r="B2154" t="s">
        <v>37</v>
      </c>
      <c r="C2154" s="9">
        <v>45115</v>
      </c>
      <c r="D2154" s="9">
        <v>45120</v>
      </c>
      <c r="E2154" s="10">
        <v>45094</v>
      </c>
      <c r="F2154" t="s">
        <v>49</v>
      </c>
      <c r="G2154">
        <v>140.44999999999999</v>
      </c>
      <c r="H2154">
        <v>3</v>
      </c>
      <c r="I2154">
        <v>0</v>
      </c>
      <c r="J2154" t="s">
        <v>55</v>
      </c>
      <c r="K2154" t="s">
        <v>20</v>
      </c>
      <c r="L2154" t="s">
        <v>56</v>
      </c>
      <c r="M2154" t="s">
        <v>36</v>
      </c>
      <c r="N2154" t="s">
        <v>41</v>
      </c>
      <c r="O2154">
        <f>Table2[[#This Row],[check_out_date]]-Table2[[#This Row],[check_in_date]]</f>
        <v>5</v>
      </c>
      <c r="P2154">
        <f>Table2[[#This Row],[num_adults]]+Table2[[#This Row],[num_children]]</f>
        <v>3</v>
      </c>
      <c r="Q2154" s="3">
        <f>IF(OR(Table2[[#This Row],[booking_status]]="confirmed",Table2[[#This Row],[booking_status]]="checked-out"),Table2[[#This Row],[room_rate_per_night]]*Table2[[#This Row],[Num_Nights]],0)</f>
        <v>702.25</v>
      </c>
      <c r="R2154" t="str" cm="1">
        <f t="array" ref="R2154">IFERROR(_xlfn.IFS(Table2[[#This Row],[booking_status]]="confirmed","Expected",Table2[[#This Row],[booking_status]]="checked-out","Actual"),"No Revenue")</f>
        <v>Actual</v>
      </c>
      <c r="S2154" s="4">
        <f>Table2[[#This Row],[Revenue_Amount]]/Table2[[#This Row],[Num_Nights]]</f>
        <v>140.44999999999999</v>
      </c>
    </row>
    <row r="2155" spans="1:19" hidden="1" x14ac:dyDescent="0.3">
      <c r="A2155">
        <v>2154</v>
      </c>
      <c r="B2155" t="s">
        <v>50</v>
      </c>
      <c r="C2155" s="9">
        <v>45104</v>
      </c>
      <c r="D2155" s="9">
        <v>45108</v>
      </c>
      <c r="E2155" s="10">
        <v>45052</v>
      </c>
      <c r="F2155" t="s">
        <v>49</v>
      </c>
      <c r="G2155">
        <v>135.87</v>
      </c>
      <c r="H2155">
        <v>2</v>
      </c>
      <c r="I2155">
        <v>0</v>
      </c>
      <c r="J2155" t="s">
        <v>35</v>
      </c>
      <c r="K2155" t="s">
        <v>20</v>
      </c>
      <c r="L2155" t="s">
        <v>70</v>
      </c>
      <c r="M2155" t="s">
        <v>36</v>
      </c>
      <c r="N2155" t="s">
        <v>41</v>
      </c>
      <c r="O2155">
        <f>Table2[[#This Row],[check_out_date]]-Table2[[#This Row],[check_in_date]]</f>
        <v>4</v>
      </c>
      <c r="P2155">
        <f>Table2[[#This Row],[num_adults]]+Table2[[#This Row],[num_children]]</f>
        <v>2</v>
      </c>
      <c r="Q2155" s="3">
        <f>IF(OR(Table2[[#This Row],[booking_status]]="confirmed",Table2[[#This Row],[booking_status]]="checked-out"),Table2[[#This Row],[room_rate_per_night]]*Table2[[#This Row],[Num_Nights]],0)</f>
        <v>0</v>
      </c>
      <c r="R2155" t="str" cm="1">
        <f t="array" ref="R2155">IFERROR(_xlfn.IFS(Table2[[#This Row],[booking_status]]="confirmed","Expected",Table2[[#This Row],[booking_status]]="checked-out","Actual"),"No Revenue")</f>
        <v>No Revenue</v>
      </c>
      <c r="S2155" s="4">
        <f>Table2[[#This Row],[Revenue_Amount]]/Table2[[#This Row],[Num_Nights]]</f>
        <v>0</v>
      </c>
    </row>
    <row r="2156" spans="1:19" x14ac:dyDescent="0.3">
      <c r="A2156">
        <v>2155</v>
      </c>
      <c r="B2156" t="s">
        <v>31</v>
      </c>
      <c r="C2156" s="9">
        <v>45097</v>
      </c>
      <c r="D2156" s="9">
        <v>45104</v>
      </c>
      <c r="E2156" s="10">
        <v>45075</v>
      </c>
      <c r="F2156" t="s">
        <v>27</v>
      </c>
      <c r="G2156">
        <v>130.07</v>
      </c>
      <c r="H2156">
        <v>2</v>
      </c>
      <c r="I2156">
        <v>1</v>
      </c>
      <c r="J2156" t="s">
        <v>19</v>
      </c>
      <c r="K2156" t="s">
        <v>66</v>
      </c>
      <c r="L2156" t="s">
        <v>21</v>
      </c>
      <c r="M2156" t="s">
        <v>36</v>
      </c>
      <c r="N2156" t="s">
        <v>95</v>
      </c>
      <c r="O2156">
        <f>Table2[[#This Row],[check_out_date]]-Table2[[#This Row],[check_in_date]]</f>
        <v>7</v>
      </c>
      <c r="P2156">
        <f>Table2[[#This Row],[num_adults]]+Table2[[#This Row],[num_children]]</f>
        <v>3</v>
      </c>
      <c r="Q2156" s="3">
        <f>IF(OR(Table2[[#This Row],[booking_status]]="confirmed",Table2[[#This Row],[booking_status]]="checked-out"),Table2[[#This Row],[room_rate_per_night]]*Table2[[#This Row],[Num_Nights]],0)</f>
        <v>910.49</v>
      </c>
      <c r="R2156" t="str" cm="1">
        <f t="array" ref="R2156">IFERROR(_xlfn.IFS(Table2[[#This Row],[booking_status]]="confirmed","Expected",Table2[[#This Row],[booking_status]]="checked-out","Actual"),"No Revenue")</f>
        <v>Expected</v>
      </c>
      <c r="S2156" s="4">
        <f>Table2[[#This Row],[Revenue_Amount]]/Table2[[#This Row],[Num_Nights]]</f>
        <v>130.07</v>
      </c>
    </row>
    <row r="2157" spans="1:19" hidden="1" x14ac:dyDescent="0.3">
      <c r="A2157">
        <v>2156</v>
      </c>
      <c r="B2157" t="s">
        <v>37</v>
      </c>
      <c r="C2157" s="9">
        <v>45006</v>
      </c>
      <c r="D2157" s="9">
        <v>45012</v>
      </c>
      <c r="E2157" s="10">
        <v>44983</v>
      </c>
      <c r="F2157" t="s">
        <v>27</v>
      </c>
      <c r="G2157">
        <v>146.09</v>
      </c>
      <c r="H2157">
        <v>2</v>
      </c>
      <c r="I2157">
        <v>2</v>
      </c>
      <c r="J2157" t="s">
        <v>35</v>
      </c>
      <c r="K2157" t="s">
        <v>20</v>
      </c>
      <c r="L2157" t="s">
        <v>60</v>
      </c>
      <c r="M2157" t="s">
        <v>36</v>
      </c>
      <c r="N2157" t="s">
        <v>95</v>
      </c>
      <c r="O2157">
        <f>Table2[[#This Row],[check_out_date]]-Table2[[#This Row],[check_in_date]]</f>
        <v>6</v>
      </c>
      <c r="P2157">
        <f>Table2[[#This Row],[num_adults]]+Table2[[#This Row],[num_children]]</f>
        <v>4</v>
      </c>
      <c r="Q2157" s="3">
        <f>IF(OR(Table2[[#This Row],[booking_status]]="confirmed",Table2[[#This Row],[booking_status]]="checked-out"),Table2[[#This Row],[room_rate_per_night]]*Table2[[#This Row],[Num_Nights]],0)</f>
        <v>0</v>
      </c>
      <c r="R2157" t="str" cm="1">
        <f t="array" ref="R2157">IFERROR(_xlfn.IFS(Table2[[#This Row],[booking_status]]="confirmed","Expected",Table2[[#This Row],[booking_status]]="checked-out","Actual"),"No Revenue")</f>
        <v>No Revenue</v>
      </c>
      <c r="S2157" s="4">
        <f>Table2[[#This Row],[Revenue_Amount]]/Table2[[#This Row],[Num_Nights]]</f>
        <v>0</v>
      </c>
    </row>
    <row r="2158" spans="1:19" hidden="1" x14ac:dyDescent="0.3">
      <c r="A2158">
        <v>2157</v>
      </c>
      <c r="B2158" t="s">
        <v>31</v>
      </c>
      <c r="C2158" s="9">
        <v>45174</v>
      </c>
      <c r="D2158" s="9">
        <v>45181</v>
      </c>
      <c r="E2158" s="10">
        <v>45128</v>
      </c>
      <c r="F2158" t="s">
        <v>49</v>
      </c>
      <c r="G2158">
        <v>112.78</v>
      </c>
      <c r="H2158">
        <v>4</v>
      </c>
      <c r="I2158">
        <v>2</v>
      </c>
      <c r="J2158" t="s">
        <v>35</v>
      </c>
      <c r="K2158" t="s">
        <v>44</v>
      </c>
      <c r="L2158" t="s">
        <v>21</v>
      </c>
      <c r="M2158" t="s">
        <v>36</v>
      </c>
      <c r="N2158" t="s">
        <v>41</v>
      </c>
      <c r="O2158">
        <f>Table2[[#This Row],[check_out_date]]-Table2[[#This Row],[check_in_date]]</f>
        <v>7</v>
      </c>
      <c r="P2158">
        <f>Table2[[#This Row],[num_adults]]+Table2[[#This Row],[num_children]]</f>
        <v>6</v>
      </c>
      <c r="Q2158" s="3">
        <f>IF(OR(Table2[[#This Row],[booking_status]]="confirmed",Table2[[#This Row],[booking_status]]="checked-out"),Table2[[#This Row],[room_rate_per_night]]*Table2[[#This Row],[Num_Nights]],0)</f>
        <v>789.46</v>
      </c>
      <c r="R2158" t="str" cm="1">
        <f t="array" ref="R2158">IFERROR(_xlfn.IFS(Table2[[#This Row],[booking_status]]="confirmed","Expected",Table2[[#This Row],[booking_status]]="checked-out","Actual"),"No Revenue")</f>
        <v>Expected</v>
      </c>
      <c r="S2158" s="4">
        <f>Table2[[#This Row],[Revenue_Amount]]/Table2[[#This Row],[Num_Nights]]</f>
        <v>112.78</v>
      </c>
    </row>
    <row r="2159" spans="1:19" x14ac:dyDescent="0.3">
      <c r="A2159">
        <v>2158</v>
      </c>
      <c r="B2159" t="s">
        <v>14</v>
      </c>
      <c r="C2159" s="9">
        <v>45074</v>
      </c>
      <c r="D2159" s="9">
        <v>45080</v>
      </c>
      <c r="E2159" s="10">
        <v>45067</v>
      </c>
      <c r="F2159" t="s">
        <v>49</v>
      </c>
      <c r="G2159">
        <v>118.26</v>
      </c>
      <c r="H2159">
        <v>2</v>
      </c>
      <c r="I2159">
        <v>0</v>
      </c>
      <c r="J2159" t="s">
        <v>28</v>
      </c>
      <c r="K2159" t="s">
        <v>99</v>
      </c>
      <c r="L2159" t="s">
        <v>21</v>
      </c>
      <c r="M2159" t="s">
        <v>22</v>
      </c>
      <c r="N2159" t="s">
        <v>45</v>
      </c>
      <c r="O2159">
        <f>Table2[[#This Row],[check_out_date]]-Table2[[#This Row],[check_in_date]]</f>
        <v>6</v>
      </c>
      <c r="P2159">
        <f>Table2[[#This Row],[num_adults]]+Table2[[#This Row],[num_children]]</f>
        <v>2</v>
      </c>
      <c r="Q2159" s="3">
        <f>IF(OR(Table2[[#This Row],[booking_status]]="confirmed",Table2[[#This Row],[booking_status]]="checked-out"),Table2[[#This Row],[room_rate_per_night]]*Table2[[#This Row],[Num_Nights]],0)</f>
        <v>709.56000000000006</v>
      </c>
      <c r="R2159" t="str" cm="1">
        <f t="array" ref="R2159">IFERROR(_xlfn.IFS(Table2[[#This Row],[booking_status]]="confirmed","Expected",Table2[[#This Row],[booking_status]]="checked-out","Actual"),"No Revenue")</f>
        <v>Expected</v>
      </c>
      <c r="S2159" s="4">
        <f>Table2[[#This Row],[Revenue_Amount]]/Table2[[#This Row],[Num_Nights]]</f>
        <v>118.26</v>
      </c>
    </row>
    <row r="2160" spans="1:19" x14ac:dyDescent="0.3">
      <c r="A2160">
        <v>2159</v>
      </c>
      <c r="B2160" t="s">
        <v>31</v>
      </c>
      <c r="C2160" s="9">
        <v>45154</v>
      </c>
      <c r="D2160" s="9">
        <v>45162</v>
      </c>
      <c r="E2160" s="10">
        <v>45116</v>
      </c>
      <c r="F2160" t="s">
        <v>27</v>
      </c>
      <c r="G2160">
        <v>92.08</v>
      </c>
      <c r="H2160">
        <v>2</v>
      </c>
      <c r="I2160">
        <v>0</v>
      </c>
      <c r="J2160" t="s">
        <v>28</v>
      </c>
      <c r="K2160" t="s">
        <v>20</v>
      </c>
      <c r="L2160" t="s">
        <v>21</v>
      </c>
      <c r="M2160" t="s">
        <v>36</v>
      </c>
      <c r="N2160" t="s">
        <v>23</v>
      </c>
      <c r="O2160">
        <f>Table2[[#This Row],[check_out_date]]-Table2[[#This Row],[check_in_date]]</f>
        <v>8</v>
      </c>
      <c r="P2160">
        <f>Table2[[#This Row],[num_adults]]+Table2[[#This Row],[num_children]]</f>
        <v>2</v>
      </c>
      <c r="Q2160" s="3">
        <f>IF(OR(Table2[[#This Row],[booking_status]]="confirmed",Table2[[#This Row],[booking_status]]="checked-out"),Table2[[#This Row],[room_rate_per_night]]*Table2[[#This Row],[Num_Nights]],0)</f>
        <v>736.64</v>
      </c>
      <c r="R2160" t="str" cm="1">
        <f t="array" ref="R2160">IFERROR(_xlfn.IFS(Table2[[#This Row],[booking_status]]="confirmed","Expected",Table2[[#This Row],[booking_status]]="checked-out","Actual"),"No Revenue")</f>
        <v>Expected</v>
      </c>
      <c r="S2160" s="4">
        <f>Table2[[#This Row],[Revenue_Amount]]/Table2[[#This Row],[Num_Nights]]</f>
        <v>92.08</v>
      </c>
    </row>
    <row r="2161" spans="1:19" x14ac:dyDescent="0.3">
      <c r="A2161">
        <v>2160</v>
      </c>
      <c r="B2161" t="s">
        <v>31</v>
      </c>
      <c r="C2161" s="9">
        <v>45040</v>
      </c>
      <c r="D2161" s="9">
        <v>45048</v>
      </c>
      <c r="E2161" s="10">
        <v>44972</v>
      </c>
      <c r="F2161" t="s">
        <v>54</v>
      </c>
      <c r="G2161">
        <v>284.14999999999998</v>
      </c>
      <c r="H2161">
        <v>2</v>
      </c>
      <c r="I2161">
        <v>0</v>
      </c>
      <c r="J2161" t="s">
        <v>28</v>
      </c>
      <c r="K2161" t="s">
        <v>29</v>
      </c>
      <c r="L2161" t="s">
        <v>21</v>
      </c>
      <c r="M2161" t="s">
        <v>36</v>
      </c>
      <c r="N2161" t="s">
        <v>45</v>
      </c>
      <c r="O2161">
        <f>Table2[[#This Row],[check_out_date]]-Table2[[#This Row],[check_in_date]]</f>
        <v>8</v>
      </c>
      <c r="P2161">
        <f>Table2[[#This Row],[num_adults]]+Table2[[#This Row],[num_children]]</f>
        <v>2</v>
      </c>
      <c r="Q2161" s="3">
        <f>IF(OR(Table2[[#This Row],[booking_status]]="confirmed",Table2[[#This Row],[booking_status]]="checked-out"),Table2[[#This Row],[room_rate_per_night]]*Table2[[#This Row],[Num_Nights]],0)</f>
        <v>2273.1999999999998</v>
      </c>
      <c r="R2161" t="str" cm="1">
        <f t="array" ref="R2161">IFERROR(_xlfn.IFS(Table2[[#This Row],[booking_status]]="confirmed","Expected",Table2[[#This Row],[booking_status]]="checked-out","Actual"),"No Revenue")</f>
        <v>Expected</v>
      </c>
      <c r="S2161" s="4">
        <f>Table2[[#This Row],[Revenue_Amount]]/Table2[[#This Row],[Num_Nights]]</f>
        <v>284.14999999999998</v>
      </c>
    </row>
    <row r="2162" spans="1:19" x14ac:dyDescent="0.3">
      <c r="A2162">
        <v>2161</v>
      </c>
      <c r="B2162" t="s">
        <v>37</v>
      </c>
      <c r="C2162" s="9">
        <v>44935</v>
      </c>
      <c r="D2162" s="9">
        <v>44943</v>
      </c>
      <c r="E2162" s="10">
        <v>44926</v>
      </c>
      <c r="F2162" t="s">
        <v>18</v>
      </c>
      <c r="G2162">
        <v>307.23</v>
      </c>
      <c r="H2162">
        <v>2</v>
      </c>
      <c r="I2162">
        <v>2</v>
      </c>
      <c r="J2162" t="s">
        <v>28</v>
      </c>
      <c r="K2162" t="s">
        <v>29</v>
      </c>
      <c r="L2162" t="s">
        <v>60</v>
      </c>
      <c r="M2162" t="s">
        <v>36</v>
      </c>
      <c r="N2162" t="s">
        <v>41</v>
      </c>
      <c r="O2162">
        <f>Table2[[#This Row],[check_out_date]]-Table2[[#This Row],[check_in_date]]</f>
        <v>8</v>
      </c>
      <c r="P2162">
        <f>Table2[[#This Row],[num_adults]]+Table2[[#This Row],[num_children]]</f>
        <v>4</v>
      </c>
      <c r="Q2162" s="3">
        <f>IF(OR(Table2[[#This Row],[booking_status]]="confirmed",Table2[[#This Row],[booking_status]]="checked-out"),Table2[[#This Row],[room_rate_per_night]]*Table2[[#This Row],[Num_Nights]],0)</f>
        <v>0</v>
      </c>
      <c r="R2162" t="str" cm="1">
        <f t="array" ref="R2162">IFERROR(_xlfn.IFS(Table2[[#This Row],[booking_status]]="confirmed","Expected",Table2[[#This Row],[booking_status]]="checked-out","Actual"),"No Revenue")</f>
        <v>No Revenue</v>
      </c>
      <c r="S2162" s="4">
        <f>Table2[[#This Row],[Revenue_Amount]]/Table2[[#This Row],[Num_Nights]]</f>
        <v>0</v>
      </c>
    </row>
    <row r="2163" spans="1:19" x14ac:dyDescent="0.3">
      <c r="A2163">
        <v>2162</v>
      </c>
      <c r="B2163" t="s">
        <v>31</v>
      </c>
      <c r="C2163" s="9">
        <v>44956</v>
      </c>
      <c r="D2163" s="9">
        <v>44962</v>
      </c>
      <c r="E2163" s="10">
        <v>44903</v>
      </c>
      <c r="F2163" t="s">
        <v>49</v>
      </c>
      <c r="G2163">
        <v>104.43</v>
      </c>
      <c r="H2163">
        <v>2</v>
      </c>
      <c r="I2163">
        <v>2</v>
      </c>
      <c r="J2163" t="s">
        <v>28</v>
      </c>
      <c r="K2163" t="s">
        <v>29</v>
      </c>
      <c r="L2163" t="s">
        <v>21</v>
      </c>
      <c r="M2163" t="s">
        <v>36</v>
      </c>
      <c r="N2163" t="s">
        <v>23</v>
      </c>
      <c r="O2163">
        <f>Table2[[#This Row],[check_out_date]]-Table2[[#This Row],[check_in_date]]</f>
        <v>6</v>
      </c>
      <c r="P2163">
        <f>Table2[[#This Row],[num_adults]]+Table2[[#This Row],[num_children]]</f>
        <v>4</v>
      </c>
      <c r="Q2163" s="3">
        <f>IF(OR(Table2[[#This Row],[booking_status]]="confirmed",Table2[[#This Row],[booking_status]]="checked-out"),Table2[[#This Row],[room_rate_per_night]]*Table2[[#This Row],[Num_Nights]],0)</f>
        <v>626.58000000000004</v>
      </c>
      <c r="R2163" t="str" cm="1">
        <f t="array" ref="R2163">IFERROR(_xlfn.IFS(Table2[[#This Row],[booking_status]]="confirmed","Expected",Table2[[#This Row],[booking_status]]="checked-out","Actual"),"No Revenue")</f>
        <v>Expected</v>
      </c>
      <c r="S2163" s="4">
        <f>Table2[[#This Row],[Revenue_Amount]]/Table2[[#This Row],[Num_Nights]]</f>
        <v>104.43</v>
      </c>
    </row>
    <row r="2164" spans="1:19" x14ac:dyDescent="0.3">
      <c r="A2164">
        <v>2163</v>
      </c>
      <c r="B2164" t="s">
        <v>14</v>
      </c>
      <c r="C2164" s="9">
        <v>45286</v>
      </c>
      <c r="D2164" s="9">
        <v>45294</v>
      </c>
      <c r="E2164" s="10">
        <v>45276</v>
      </c>
      <c r="F2164" t="s">
        <v>49</v>
      </c>
      <c r="G2164">
        <v>95.16</v>
      </c>
      <c r="H2164">
        <v>2</v>
      </c>
      <c r="I2164">
        <v>0</v>
      </c>
      <c r="J2164" t="s">
        <v>28</v>
      </c>
      <c r="K2164" t="s">
        <v>44</v>
      </c>
      <c r="L2164" t="s">
        <v>21</v>
      </c>
      <c r="M2164" t="s">
        <v>22</v>
      </c>
      <c r="N2164" t="s">
        <v>41</v>
      </c>
      <c r="O2164">
        <f>Table2[[#This Row],[check_out_date]]-Table2[[#This Row],[check_in_date]]</f>
        <v>8</v>
      </c>
      <c r="P2164">
        <f>Table2[[#This Row],[num_adults]]+Table2[[#This Row],[num_children]]</f>
        <v>2</v>
      </c>
      <c r="Q2164" s="3">
        <f>IF(OR(Table2[[#This Row],[booking_status]]="confirmed",Table2[[#This Row],[booking_status]]="checked-out"),Table2[[#This Row],[room_rate_per_night]]*Table2[[#This Row],[Num_Nights]],0)</f>
        <v>761.28</v>
      </c>
      <c r="R2164" t="str" cm="1">
        <f t="array" ref="R2164">IFERROR(_xlfn.IFS(Table2[[#This Row],[booking_status]]="confirmed","Expected",Table2[[#This Row],[booking_status]]="checked-out","Actual"),"No Revenue")</f>
        <v>Expected</v>
      </c>
      <c r="S2164" s="4">
        <f>Table2[[#This Row],[Revenue_Amount]]/Table2[[#This Row],[Num_Nights]]</f>
        <v>95.16</v>
      </c>
    </row>
    <row r="2165" spans="1:19" x14ac:dyDescent="0.3">
      <c r="A2165">
        <v>2164</v>
      </c>
      <c r="B2165" t="s">
        <v>14</v>
      </c>
      <c r="C2165" s="9">
        <v>45110</v>
      </c>
      <c r="D2165" s="9">
        <v>45113</v>
      </c>
      <c r="E2165" s="10">
        <v>45097</v>
      </c>
      <c r="F2165" t="s">
        <v>49</v>
      </c>
      <c r="G2165">
        <v>68.150000000000006</v>
      </c>
      <c r="H2165">
        <v>1</v>
      </c>
      <c r="I2165">
        <v>0</v>
      </c>
      <c r="J2165" t="s">
        <v>28</v>
      </c>
      <c r="K2165" t="s">
        <v>99</v>
      </c>
      <c r="L2165" t="s">
        <v>21</v>
      </c>
      <c r="M2165" t="s">
        <v>36</v>
      </c>
      <c r="N2165" t="s">
        <v>41</v>
      </c>
      <c r="O2165">
        <f>Table2[[#This Row],[check_out_date]]-Table2[[#This Row],[check_in_date]]</f>
        <v>3</v>
      </c>
      <c r="P2165">
        <f>Table2[[#This Row],[num_adults]]+Table2[[#This Row],[num_children]]</f>
        <v>1</v>
      </c>
      <c r="Q2165" s="3">
        <f>IF(OR(Table2[[#This Row],[booking_status]]="confirmed",Table2[[#This Row],[booking_status]]="checked-out"),Table2[[#This Row],[room_rate_per_night]]*Table2[[#This Row],[Num_Nights]],0)</f>
        <v>204.45000000000002</v>
      </c>
      <c r="R2165" t="str" cm="1">
        <f t="array" ref="R2165">IFERROR(_xlfn.IFS(Table2[[#This Row],[booking_status]]="confirmed","Expected",Table2[[#This Row],[booking_status]]="checked-out","Actual"),"No Revenue")</f>
        <v>Expected</v>
      </c>
      <c r="S2165" s="4">
        <f>Table2[[#This Row],[Revenue_Amount]]/Table2[[#This Row],[Num_Nights]]</f>
        <v>68.150000000000006</v>
      </c>
    </row>
    <row r="2166" spans="1:19" x14ac:dyDescent="0.3">
      <c r="A2166">
        <v>2165</v>
      </c>
      <c r="B2166" t="s">
        <v>37</v>
      </c>
      <c r="C2166" s="9">
        <v>45044</v>
      </c>
      <c r="D2166" s="9">
        <v>45045</v>
      </c>
      <c r="E2166" s="10">
        <v>45025</v>
      </c>
      <c r="F2166" t="s">
        <v>27</v>
      </c>
      <c r="G2166">
        <v>181.73</v>
      </c>
      <c r="H2166">
        <v>2</v>
      </c>
      <c r="I2166">
        <v>0</v>
      </c>
      <c r="J2166" t="s">
        <v>94</v>
      </c>
      <c r="K2166" t="s">
        <v>66</v>
      </c>
      <c r="L2166" t="s">
        <v>56</v>
      </c>
      <c r="M2166" t="s">
        <v>22</v>
      </c>
      <c r="N2166" t="s">
        <v>41</v>
      </c>
      <c r="O2166">
        <f>Table2[[#This Row],[check_out_date]]-Table2[[#This Row],[check_in_date]]</f>
        <v>1</v>
      </c>
      <c r="P2166">
        <f>Table2[[#This Row],[num_adults]]+Table2[[#This Row],[num_children]]</f>
        <v>2</v>
      </c>
      <c r="Q2166" s="3">
        <f>IF(OR(Table2[[#This Row],[booking_status]]="confirmed",Table2[[#This Row],[booking_status]]="checked-out"),Table2[[#This Row],[room_rate_per_night]]*Table2[[#This Row],[Num_Nights]],0)</f>
        <v>181.73</v>
      </c>
      <c r="R2166" t="str" cm="1">
        <f t="array" ref="R2166">IFERROR(_xlfn.IFS(Table2[[#This Row],[booking_status]]="confirmed","Expected",Table2[[#This Row],[booking_status]]="checked-out","Actual"),"No Revenue")</f>
        <v>Actual</v>
      </c>
      <c r="S2166" s="4">
        <f>Table2[[#This Row],[Revenue_Amount]]/Table2[[#This Row],[Num_Nights]]</f>
        <v>181.73</v>
      </c>
    </row>
    <row r="2167" spans="1:19" x14ac:dyDescent="0.3">
      <c r="A2167">
        <v>2166</v>
      </c>
      <c r="B2167" t="s">
        <v>14</v>
      </c>
      <c r="C2167" s="9">
        <v>45129</v>
      </c>
      <c r="D2167" s="9">
        <v>45135</v>
      </c>
      <c r="E2167" s="10">
        <v>45095</v>
      </c>
      <c r="F2167" t="s">
        <v>49</v>
      </c>
      <c r="G2167">
        <v>75.19</v>
      </c>
      <c r="H2167">
        <v>1</v>
      </c>
      <c r="I2167">
        <v>3</v>
      </c>
      <c r="J2167" t="s">
        <v>94</v>
      </c>
      <c r="K2167" t="s">
        <v>99</v>
      </c>
      <c r="L2167" t="s">
        <v>21</v>
      </c>
      <c r="M2167" t="s">
        <v>36</v>
      </c>
      <c r="N2167" t="s">
        <v>41</v>
      </c>
      <c r="O2167">
        <f>Table2[[#This Row],[check_out_date]]-Table2[[#This Row],[check_in_date]]</f>
        <v>6</v>
      </c>
      <c r="P2167">
        <f>Table2[[#This Row],[num_adults]]+Table2[[#This Row],[num_children]]</f>
        <v>4</v>
      </c>
      <c r="Q2167" s="3">
        <f>IF(OR(Table2[[#This Row],[booking_status]]="confirmed",Table2[[#This Row],[booking_status]]="checked-out"),Table2[[#This Row],[room_rate_per_night]]*Table2[[#This Row],[Num_Nights]],0)</f>
        <v>451.14</v>
      </c>
      <c r="R2167" t="str" cm="1">
        <f t="array" ref="R2167">IFERROR(_xlfn.IFS(Table2[[#This Row],[booking_status]]="confirmed","Expected",Table2[[#This Row],[booking_status]]="checked-out","Actual"),"No Revenue")</f>
        <v>Expected</v>
      </c>
      <c r="S2167" s="4">
        <f>Table2[[#This Row],[Revenue_Amount]]/Table2[[#This Row],[Num_Nights]]</f>
        <v>75.19</v>
      </c>
    </row>
    <row r="2168" spans="1:19" x14ac:dyDescent="0.3">
      <c r="A2168">
        <v>2167</v>
      </c>
      <c r="B2168" t="s">
        <v>31</v>
      </c>
      <c r="C2168" s="9">
        <v>45105</v>
      </c>
      <c r="D2168" s="9">
        <v>45110</v>
      </c>
      <c r="E2168" s="10">
        <v>45067</v>
      </c>
      <c r="F2168" t="s">
        <v>54</v>
      </c>
      <c r="G2168">
        <v>372.29</v>
      </c>
      <c r="H2168">
        <v>2</v>
      </c>
      <c r="I2168">
        <v>0</v>
      </c>
      <c r="J2168" t="s">
        <v>19</v>
      </c>
      <c r="K2168" t="s">
        <v>20</v>
      </c>
      <c r="L2168" t="s">
        <v>56</v>
      </c>
      <c r="M2168" t="s">
        <v>22</v>
      </c>
      <c r="N2168" t="s">
        <v>41</v>
      </c>
      <c r="O2168">
        <f>Table2[[#This Row],[check_out_date]]-Table2[[#This Row],[check_in_date]]</f>
        <v>5</v>
      </c>
      <c r="P2168">
        <f>Table2[[#This Row],[num_adults]]+Table2[[#This Row],[num_children]]</f>
        <v>2</v>
      </c>
      <c r="Q2168" s="3">
        <f>IF(OR(Table2[[#This Row],[booking_status]]="confirmed",Table2[[#This Row],[booking_status]]="checked-out"),Table2[[#This Row],[room_rate_per_night]]*Table2[[#This Row],[Num_Nights]],0)</f>
        <v>1861.45</v>
      </c>
      <c r="R2168" t="str" cm="1">
        <f t="array" ref="R2168">IFERROR(_xlfn.IFS(Table2[[#This Row],[booking_status]]="confirmed","Expected",Table2[[#This Row],[booking_status]]="checked-out","Actual"),"No Revenue")</f>
        <v>Actual</v>
      </c>
      <c r="S2168" s="4">
        <f>Table2[[#This Row],[Revenue_Amount]]/Table2[[#This Row],[Num_Nights]]</f>
        <v>372.29</v>
      </c>
    </row>
    <row r="2169" spans="1:19" x14ac:dyDescent="0.3">
      <c r="A2169">
        <v>2168</v>
      </c>
      <c r="B2169" t="s">
        <v>50</v>
      </c>
      <c r="C2169" s="9">
        <v>45127</v>
      </c>
      <c r="D2169" s="9">
        <v>45132</v>
      </c>
      <c r="E2169" s="10">
        <v>45117</v>
      </c>
      <c r="F2169" t="s">
        <v>49</v>
      </c>
      <c r="G2169">
        <v>107.22</v>
      </c>
      <c r="H2169">
        <v>3</v>
      </c>
      <c r="I2169">
        <v>0</v>
      </c>
      <c r="J2169" t="s">
        <v>94</v>
      </c>
      <c r="K2169" t="s">
        <v>99</v>
      </c>
      <c r="L2169" t="s">
        <v>21</v>
      </c>
      <c r="M2169" t="s">
        <v>36</v>
      </c>
      <c r="N2169" t="s">
        <v>41</v>
      </c>
      <c r="O2169">
        <f>Table2[[#This Row],[check_out_date]]-Table2[[#This Row],[check_in_date]]</f>
        <v>5</v>
      </c>
      <c r="P2169">
        <f>Table2[[#This Row],[num_adults]]+Table2[[#This Row],[num_children]]</f>
        <v>3</v>
      </c>
      <c r="Q2169" s="3">
        <f>IF(OR(Table2[[#This Row],[booking_status]]="confirmed",Table2[[#This Row],[booking_status]]="checked-out"),Table2[[#This Row],[room_rate_per_night]]*Table2[[#This Row],[Num_Nights]],0)</f>
        <v>536.1</v>
      </c>
      <c r="R2169" t="str" cm="1">
        <f t="array" ref="R2169">IFERROR(_xlfn.IFS(Table2[[#This Row],[booking_status]]="confirmed","Expected",Table2[[#This Row],[booking_status]]="checked-out","Actual"),"No Revenue")</f>
        <v>Expected</v>
      </c>
      <c r="S2169" s="4">
        <f>Table2[[#This Row],[Revenue_Amount]]/Table2[[#This Row],[Num_Nights]]</f>
        <v>107.22</v>
      </c>
    </row>
    <row r="2170" spans="1:19" x14ac:dyDescent="0.3">
      <c r="A2170">
        <v>2169</v>
      </c>
      <c r="B2170" t="s">
        <v>50</v>
      </c>
      <c r="C2170" s="9">
        <v>45269</v>
      </c>
      <c r="D2170" s="9">
        <v>45273</v>
      </c>
      <c r="E2170" s="10">
        <v>45234</v>
      </c>
      <c r="F2170" t="s">
        <v>49</v>
      </c>
      <c r="G2170">
        <v>159.38999999999999</v>
      </c>
      <c r="H2170">
        <v>2</v>
      </c>
      <c r="I2170">
        <v>0</v>
      </c>
      <c r="J2170" t="s">
        <v>28</v>
      </c>
      <c r="K2170" t="s">
        <v>29</v>
      </c>
      <c r="L2170" t="s">
        <v>21</v>
      </c>
      <c r="M2170" t="s">
        <v>36</v>
      </c>
      <c r="N2170" t="s">
        <v>41</v>
      </c>
      <c r="O2170">
        <f>Table2[[#This Row],[check_out_date]]-Table2[[#This Row],[check_in_date]]</f>
        <v>4</v>
      </c>
      <c r="P2170">
        <f>Table2[[#This Row],[num_adults]]+Table2[[#This Row],[num_children]]</f>
        <v>2</v>
      </c>
      <c r="Q2170" s="3">
        <f>IF(OR(Table2[[#This Row],[booking_status]]="confirmed",Table2[[#This Row],[booking_status]]="checked-out"),Table2[[#This Row],[room_rate_per_night]]*Table2[[#This Row],[Num_Nights]],0)</f>
        <v>637.55999999999995</v>
      </c>
      <c r="R2170" t="str" cm="1">
        <f t="array" ref="R2170">IFERROR(_xlfn.IFS(Table2[[#This Row],[booking_status]]="confirmed","Expected",Table2[[#This Row],[booking_status]]="checked-out","Actual"),"No Revenue")</f>
        <v>Expected</v>
      </c>
      <c r="S2170" s="4">
        <f>Table2[[#This Row],[Revenue_Amount]]/Table2[[#This Row],[Num_Nights]]</f>
        <v>159.38999999999999</v>
      </c>
    </row>
    <row r="2171" spans="1:19" x14ac:dyDescent="0.3">
      <c r="A2171">
        <v>2170</v>
      </c>
      <c r="B2171" t="s">
        <v>50</v>
      </c>
      <c r="C2171" s="9">
        <v>45190</v>
      </c>
      <c r="D2171" s="9">
        <v>45193</v>
      </c>
      <c r="E2171" s="10">
        <v>45163</v>
      </c>
      <c r="F2171" t="s">
        <v>18</v>
      </c>
      <c r="G2171">
        <v>230.32</v>
      </c>
      <c r="H2171">
        <v>2</v>
      </c>
      <c r="I2171">
        <v>2</v>
      </c>
      <c r="J2171" t="s">
        <v>94</v>
      </c>
      <c r="K2171" t="s">
        <v>44</v>
      </c>
      <c r="L2171" t="s">
        <v>56</v>
      </c>
      <c r="M2171" t="s">
        <v>22</v>
      </c>
      <c r="N2171" t="s">
        <v>30</v>
      </c>
      <c r="O2171">
        <f>Table2[[#This Row],[check_out_date]]-Table2[[#This Row],[check_in_date]]</f>
        <v>3</v>
      </c>
      <c r="P2171">
        <f>Table2[[#This Row],[num_adults]]+Table2[[#This Row],[num_children]]</f>
        <v>4</v>
      </c>
      <c r="Q2171" s="3">
        <f>IF(OR(Table2[[#This Row],[booking_status]]="confirmed",Table2[[#This Row],[booking_status]]="checked-out"),Table2[[#This Row],[room_rate_per_night]]*Table2[[#This Row],[Num_Nights]],0)</f>
        <v>690.96</v>
      </c>
      <c r="R2171" t="str" cm="1">
        <f t="array" ref="R2171">IFERROR(_xlfn.IFS(Table2[[#This Row],[booking_status]]="confirmed","Expected",Table2[[#This Row],[booking_status]]="checked-out","Actual"),"No Revenue")</f>
        <v>Actual</v>
      </c>
      <c r="S2171" s="4">
        <f>Table2[[#This Row],[Revenue_Amount]]/Table2[[#This Row],[Num_Nights]]</f>
        <v>230.32000000000002</v>
      </c>
    </row>
    <row r="2172" spans="1:19" x14ac:dyDescent="0.3">
      <c r="A2172">
        <v>2171</v>
      </c>
      <c r="B2172" t="s">
        <v>50</v>
      </c>
      <c r="C2172" s="9">
        <v>45194</v>
      </c>
      <c r="D2172" s="9">
        <v>45202</v>
      </c>
      <c r="E2172" s="10">
        <v>45187</v>
      </c>
      <c r="F2172" t="s">
        <v>54</v>
      </c>
      <c r="G2172">
        <v>615.34</v>
      </c>
      <c r="H2172">
        <v>4</v>
      </c>
      <c r="I2172">
        <v>1</v>
      </c>
      <c r="J2172" t="s">
        <v>55</v>
      </c>
      <c r="K2172" t="s">
        <v>29</v>
      </c>
      <c r="L2172" t="s">
        <v>56</v>
      </c>
      <c r="M2172" t="s">
        <v>22</v>
      </c>
      <c r="N2172" t="s">
        <v>41</v>
      </c>
      <c r="O2172">
        <f>Table2[[#This Row],[check_out_date]]-Table2[[#This Row],[check_in_date]]</f>
        <v>8</v>
      </c>
      <c r="P2172">
        <f>Table2[[#This Row],[num_adults]]+Table2[[#This Row],[num_children]]</f>
        <v>5</v>
      </c>
      <c r="Q2172" s="3">
        <f>IF(OR(Table2[[#This Row],[booking_status]]="confirmed",Table2[[#This Row],[booking_status]]="checked-out"),Table2[[#This Row],[room_rate_per_night]]*Table2[[#This Row],[Num_Nights]],0)</f>
        <v>4922.72</v>
      </c>
      <c r="R2172" t="str" cm="1">
        <f t="array" ref="R2172">IFERROR(_xlfn.IFS(Table2[[#This Row],[booking_status]]="confirmed","Expected",Table2[[#This Row],[booking_status]]="checked-out","Actual"),"No Revenue")</f>
        <v>Actual</v>
      </c>
      <c r="S2172" s="4">
        <f>Table2[[#This Row],[Revenue_Amount]]/Table2[[#This Row],[Num_Nights]]</f>
        <v>615.34</v>
      </c>
    </row>
    <row r="2173" spans="1:19" x14ac:dyDescent="0.3">
      <c r="A2173">
        <v>2172</v>
      </c>
      <c r="B2173" t="s">
        <v>31</v>
      </c>
      <c r="C2173" s="9">
        <v>45231</v>
      </c>
      <c r="D2173" s="9">
        <v>45237</v>
      </c>
      <c r="E2173" s="10">
        <v>45228</v>
      </c>
      <c r="F2173" t="s">
        <v>27</v>
      </c>
      <c r="G2173">
        <v>138.37</v>
      </c>
      <c r="H2173">
        <v>3</v>
      </c>
      <c r="I2173">
        <v>0</v>
      </c>
      <c r="J2173" t="s">
        <v>94</v>
      </c>
      <c r="K2173" t="s">
        <v>99</v>
      </c>
      <c r="L2173" t="s">
        <v>56</v>
      </c>
      <c r="M2173" t="s">
        <v>22</v>
      </c>
      <c r="N2173" t="s">
        <v>45</v>
      </c>
      <c r="O2173">
        <f>Table2[[#This Row],[check_out_date]]-Table2[[#This Row],[check_in_date]]</f>
        <v>6</v>
      </c>
      <c r="P2173">
        <f>Table2[[#This Row],[num_adults]]+Table2[[#This Row],[num_children]]</f>
        <v>3</v>
      </c>
      <c r="Q2173" s="3">
        <f>IF(OR(Table2[[#This Row],[booking_status]]="confirmed",Table2[[#This Row],[booking_status]]="checked-out"),Table2[[#This Row],[room_rate_per_night]]*Table2[[#This Row],[Num_Nights]],0)</f>
        <v>830.22</v>
      </c>
      <c r="R2173" t="str" cm="1">
        <f t="array" ref="R2173">IFERROR(_xlfn.IFS(Table2[[#This Row],[booking_status]]="confirmed","Expected",Table2[[#This Row],[booking_status]]="checked-out","Actual"),"No Revenue")</f>
        <v>Actual</v>
      </c>
      <c r="S2173" s="4">
        <f>Table2[[#This Row],[Revenue_Amount]]/Table2[[#This Row],[Num_Nights]]</f>
        <v>138.37</v>
      </c>
    </row>
    <row r="2174" spans="1:19" hidden="1" x14ac:dyDescent="0.3">
      <c r="A2174">
        <v>2173</v>
      </c>
      <c r="B2174" t="s">
        <v>31</v>
      </c>
      <c r="C2174" s="9">
        <v>45000</v>
      </c>
      <c r="D2174" s="9">
        <v>45005</v>
      </c>
      <c r="E2174" s="10">
        <v>44993</v>
      </c>
      <c r="F2174" t="s">
        <v>27</v>
      </c>
      <c r="G2174">
        <v>90.72</v>
      </c>
      <c r="H2174">
        <v>1</v>
      </c>
      <c r="I2174">
        <v>0</v>
      </c>
      <c r="J2174" t="s">
        <v>35</v>
      </c>
      <c r="K2174" t="s">
        <v>66</v>
      </c>
      <c r="L2174" t="s">
        <v>60</v>
      </c>
      <c r="M2174" t="s">
        <v>36</v>
      </c>
      <c r="N2174" t="s">
        <v>41</v>
      </c>
      <c r="O2174">
        <f>Table2[[#This Row],[check_out_date]]-Table2[[#This Row],[check_in_date]]</f>
        <v>5</v>
      </c>
      <c r="P2174">
        <f>Table2[[#This Row],[num_adults]]+Table2[[#This Row],[num_children]]</f>
        <v>1</v>
      </c>
      <c r="Q2174" s="3">
        <f>IF(OR(Table2[[#This Row],[booking_status]]="confirmed",Table2[[#This Row],[booking_status]]="checked-out"),Table2[[#This Row],[room_rate_per_night]]*Table2[[#This Row],[Num_Nights]],0)</f>
        <v>0</v>
      </c>
      <c r="R2174" t="str" cm="1">
        <f t="array" ref="R2174">IFERROR(_xlfn.IFS(Table2[[#This Row],[booking_status]]="confirmed","Expected",Table2[[#This Row],[booking_status]]="checked-out","Actual"),"No Revenue")</f>
        <v>No Revenue</v>
      </c>
      <c r="S2174" s="4">
        <f>Table2[[#This Row],[Revenue_Amount]]/Table2[[#This Row],[Num_Nights]]</f>
        <v>0</v>
      </c>
    </row>
    <row r="2175" spans="1:19" x14ac:dyDescent="0.3">
      <c r="A2175">
        <v>2174</v>
      </c>
      <c r="B2175" t="s">
        <v>50</v>
      </c>
      <c r="C2175" s="9">
        <v>44995</v>
      </c>
      <c r="D2175" s="9">
        <v>44996</v>
      </c>
      <c r="E2175" s="10">
        <v>44981</v>
      </c>
      <c r="F2175" t="s">
        <v>49</v>
      </c>
      <c r="G2175">
        <v>126.64</v>
      </c>
      <c r="H2175">
        <v>2</v>
      </c>
      <c r="I2175">
        <v>0</v>
      </c>
      <c r="J2175" t="s">
        <v>94</v>
      </c>
      <c r="K2175" t="s">
        <v>44</v>
      </c>
      <c r="L2175" t="s">
        <v>60</v>
      </c>
      <c r="M2175" t="s">
        <v>36</v>
      </c>
      <c r="N2175" t="s">
        <v>23</v>
      </c>
      <c r="O2175">
        <f>Table2[[#This Row],[check_out_date]]-Table2[[#This Row],[check_in_date]]</f>
        <v>1</v>
      </c>
      <c r="P2175">
        <f>Table2[[#This Row],[num_adults]]+Table2[[#This Row],[num_children]]</f>
        <v>2</v>
      </c>
      <c r="Q2175" s="3">
        <f>IF(OR(Table2[[#This Row],[booking_status]]="confirmed",Table2[[#This Row],[booking_status]]="checked-out"),Table2[[#This Row],[room_rate_per_night]]*Table2[[#This Row],[Num_Nights]],0)</f>
        <v>0</v>
      </c>
      <c r="R2175" t="str" cm="1">
        <f t="array" ref="R2175">IFERROR(_xlfn.IFS(Table2[[#This Row],[booking_status]]="confirmed","Expected",Table2[[#This Row],[booking_status]]="checked-out","Actual"),"No Revenue")</f>
        <v>No Revenue</v>
      </c>
      <c r="S2175" s="4">
        <f>Table2[[#This Row],[Revenue_Amount]]/Table2[[#This Row],[Num_Nights]]</f>
        <v>0</v>
      </c>
    </row>
    <row r="2176" spans="1:19" hidden="1" x14ac:dyDescent="0.3">
      <c r="A2176">
        <v>2175</v>
      </c>
      <c r="B2176" t="s">
        <v>50</v>
      </c>
      <c r="C2176" s="9">
        <v>45027</v>
      </c>
      <c r="D2176" s="9">
        <v>45028</v>
      </c>
      <c r="E2176" s="10">
        <v>44991</v>
      </c>
      <c r="F2176" t="s">
        <v>49</v>
      </c>
      <c r="G2176">
        <v>125.74</v>
      </c>
      <c r="H2176">
        <v>3</v>
      </c>
      <c r="I2176">
        <v>2</v>
      </c>
      <c r="J2176" t="s">
        <v>35</v>
      </c>
      <c r="K2176" t="s">
        <v>99</v>
      </c>
      <c r="L2176" t="s">
        <v>60</v>
      </c>
      <c r="M2176" t="s">
        <v>36</v>
      </c>
      <c r="N2176" t="s">
        <v>41</v>
      </c>
      <c r="O2176">
        <f>Table2[[#This Row],[check_out_date]]-Table2[[#This Row],[check_in_date]]</f>
        <v>1</v>
      </c>
      <c r="P2176">
        <f>Table2[[#This Row],[num_adults]]+Table2[[#This Row],[num_children]]</f>
        <v>5</v>
      </c>
      <c r="Q2176" s="3">
        <f>IF(OR(Table2[[#This Row],[booking_status]]="confirmed",Table2[[#This Row],[booking_status]]="checked-out"),Table2[[#This Row],[room_rate_per_night]]*Table2[[#This Row],[Num_Nights]],0)</f>
        <v>0</v>
      </c>
      <c r="R2176" t="str" cm="1">
        <f t="array" ref="R2176">IFERROR(_xlfn.IFS(Table2[[#This Row],[booking_status]]="confirmed","Expected",Table2[[#This Row],[booking_status]]="checked-out","Actual"),"No Revenue")</f>
        <v>No Revenue</v>
      </c>
      <c r="S2176" s="4">
        <f>Table2[[#This Row],[Revenue_Amount]]/Table2[[#This Row],[Num_Nights]]</f>
        <v>0</v>
      </c>
    </row>
    <row r="2177" spans="1:19" hidden="1" x14ac:dyDescent="0.3">
      <c r="A2177">
        <v>2176</v>
      </c>
      <c r="B2177" t="s">
        <v>37</v>
      </c>
      <c r="C2177" s="9">
        <v>45027</v>
      </c>
      <c r="D2177" s="9">
        <v>45029</v>
      </c>
      <c r="E2177" s="10">
        <v>44940</v>
      </c>
      <c r="F2177" t="s">
        <v>54</v>
      </c>
      <c r="G2177">
        <v>540.04999999999995</v>
      </c>
      <c r="H2177">
        <v>3</v>
      </c>
      <c r="I2177">
        <v>3</v>
      </c>
      <c r="J2177" t="s">
        <v>35</v>
      </c>
      <c r="K2177" t="s">
        <v>44</v>
      </c>
      <c r="L2177" t="s">
        <v>56</v>
      </c>
      <c r="M2177" t="s">
        <v>36</v>
      </c>
      <c r="N2177" t="s">
        <v>41</v>
      </c>
      <c r="O2177">
        <f>Table2[[#This Row],[check_out_date]]-Table2[[#This Row],[check_in_date]]</f>
        <v>2</v>
      </c>
      <c r="P2177">
        <f>Table2[[#This Row],[num_adults]]+Table2[[#This Row],[num_children]]</f>
        <v>6</v>
      </c>
      <c r="Q2177" s="3">
        <f>IF(OR(Table2[[#This Row],[booking_status]]="confirmed",Table2[[#This Row],[booking_status]]="checked-out"),Table2[[#This Row],[room_rate_per_night]]*Table2[[#This Row],[Num_Nights]],0)</f>
        <v>1080.0999999999999</v>
      </c>
      <c r="R2177" t="str" cm="1">
        <f t="array" ref="R2177">IFERROR(_xlfn.IFS(Table2[[#This Row],[booking_status]]="confirmed","Expected",Table2[[#This Row],[booking_status]]="checked-out","Actual"),"No Revenue")</f>
        <v>Actual</v>
      </c>
      <c r="S2177" s="4">
        <f>Table2[[#This Row],[Revenue_Amount]]/Table2[[#This Row],[Num_Nights]]</f>
        <v>540.04999999999995</v>
      </c>
    </row>
    <row r="2178" spans="1:19" hidden="1" x14ac:dyDescent="0.3">
      <c r="A2178">
        <v>2177</v>
      </c>
      <c r="B2178" t="s">
        <v>50</v>
      </c>
      <c r="C2178" s="9">
        <v>45095</v>
      </c>
      <c r="D2178" s="9">
        <v>45100</v>
      </c>
      <c r="E2178" s="10">
        <v>45031</v>
      </c>
      <c r="F2178" t="s">
        <v>49</v>
      </c>
      <c r="G2178">
        <v>157.9</v>
      </c>
      <c r="H2178">
        <v>3</v>
      </c>
      <c r="I2178">
        <v>0</v>
      </c>
      <c r="J2178" t="s">
        <v>35</v>
      </c>
      <c r="K2178" t="s">
        <v>44</v>
      </c>
      <c r="L2178" t="s">
        <v>21</v>
      </c>
      <c r="M2178" t="s">
        <v>36</v>
      </c>
      <c r="N2178" t="s">
        <v>41</v>
      </c>
      <c r="O2178">
        <f>Table2[[#This Row],[check_out_date]]-Table2[[#This Row],[check_in_date]]</f>
        <v>5</v>
      </c>
      <c r="P2178">
        <f>Table2[[#This Row],[num_adults]]+Table2[[#This Row],[num_children]]</f>
        <v>3</v>
      </c>
      <c r="Q2178" s="3">
        <f>IF(OR(Table2[[#This Row],[booking_status]]="confirmed",Table2[[#This Row],[booking_status]]="checked-out"),Table2[[#This Row],[room_rate_per_night]]*Table2[[#This Row],[Num_Nights]],0)</f>
        <v>789.5</v>
      </c>
      <c r="R2178" t="str" cm="1">
        <f t="array" ref="R2178">IFERROR(_xlfn.IFS(Table2[[#This Row],[booking_status]]="confirmed","Expected",Table2[[#This Row],[booking_status]]="checked-out","Actual"),"No Revenue")</f>
        <v>Expected</v>
      </c>
      <c r="S2178" s="4">
        <f>Table2[[#This Row],[Revenue_Amount]]/Table2[[#This Row],[Num_Nights]]</f>
        <v>157.9</v>
      </c>
    </row>
    <row r="2179" spans="1:19" x14ac:dyDescent="0.3">
      <c r="A2179">
        <v>2178</v>
      </c>
      <c r="B2179" t="s">
        <v>31</v>
      </c>
      <c r="C2179" s="9">
        <v>45028</v>
      </c>
      <c r="D2179" s="9">
        <v>45032</v>
      </c>
      <c r="E2179" s="10">
        <v>44997</v>
      </c>
      <c r="F2179" t="s">
        <v>27</v>
      </c>
      <c r="G2179">
        <v>149.78</v>
      </c>
      <c r="H2179">
        <v>4</v>
      </c>
      <c r="I2179">
        <v>0</v>
      </c>
      <c r="J2179" t="s">
        <v>19</v>
      </c>
      <c r="K2179" t="s">
        <v>29</v>
      </c>
      <c r="L2179" t="s">
        <v>56</v>
      </c>
      <c r="M2179" t="s">
        <v>22</v>
      </c>
      <c r="N2179" t="s">
        <v>41</v>
      </c>
      <c r="O2179">
        <f>Table2[[#This Row],[check_out_date]]-Table2[[#This Row],[check_in_date]]</f>
        <v>4</v>
      </c>
      <c r="P2179">
        <f>Table2[[#This Row],[num_adults]]+Table2[[#This Row],[num_children]]</f>
        <v>4</v>
      </c>
      <c r="Q2179" s="3">
        <f>IF(OR(Table2[[#This Row],[booking_status]]="confirmed",Table2[[#This Row],[booking_status]]="checked-out"),Table2[[#This Row],[room_rate_per_night]]*Table2[[#This Row],[Num_Nights]],0)</f>
        <v>599.12</v>
      </c>
      <c r="R2179" t="str" cm="1">
        <f t="array" ref="R2179">IFERROR(_xlfn.IFS(Table2[[#This Row],[booking_status]]="confirmed","Expected",Table2[[#This Row],[booking_status]]="checked-out","Actual"),"No Revenue")</f>
        <v>Actual</v>
      </c>
      <c r="S2179" s="4">
        <f>Table2[[#This Row],[Revenue_Amount]]/Table2[[#This Row],[Num_Nights]]</f>
        <v>149.78</v>
      </c>
    </row>
    <row r="2180" spans="1:19" x14ac:dyDescent="0.3">
      <c r="A2180">
        <v>2179</v>
      </c>
      <c r="B2180" t="s">
        <v>50</v>
      </c>
      <c r="C2180" s="9">
        <v>44937</v>
      </c>
      <c r="D2180" s="9">
        <v>44940</v>
      </c>
      <c r="E2180" s="10">
        <v>44916</v>
      </c>
      <c r="F2180" t="s">
        <v>27</v>
      </c>
      <c r="G2180">
        <v>134.37</v>
      </c>
      <c r="H2180">
        <v>1</v>
      </c>
      <c r="I2180">
        <v>0</v>
      </c>
      <c r="J2180" t="s">
        <v>28</v>
      </c>
      <c r="K2180" t="s">
        <v>20</v>
      </c>
      <c r="L2180" t="s">
        <v>21</v>
      </c>
      <c r="M2180" t="s">
        <v>36</v>
      </c>
      <c r="N2180" t="s">
        <v>41</v>
      </c>
      <c r="O2180">
        <f>Table2[[#This Row],[check_out_date]]-Table2[[#This Row],[check_in_date]]</f>
        <v>3</v>
      </c>
      <c r="P2180">
        <f>Table2[[#This Row],[num_adults]]+Table2[[#This Row],[num_children]]</f>
        <v>1</v>
      </c>
      <c r="Q2180" s="3">
        <f>IF(OR(Table2[[#This Row],[booking_status]]="confirmed",Table2[[#This Row],[booking_status]]="checked-out"),Table2[[#This Row],[room_rate_per_night]]*Table2[[#This Row],[Num_Nights]],0)</f>
        <v>403.11</v>
      </c>
      <c r="R2180" t="str" cm="1">
        <f t="array" ref="R2180">IFERROR(_xlfn.IFS(Table2[[#This Row],[booking_status]]="confirmed","Expected",Table2[[#This Row],[booking_status]]="checked-out","Actual"),"No Revenue")</f>
        <v>Expected</v>
      </c>
      <c r="S2180" s="4">
        <f>Table2[[#This Row],[Revenue_Amount]]/Table2[[#This Row],[Num_Nights]]</f>
        <v>134.37</v>
      </c>
    </row>
    <row r="2181" spans="1:19" x14ac:dyDescent="0.3">
      <c r="A2181">
        <v>2180</v>
      </c>
      <c r="B2181" t="s">
        <v>31</v>
      </c>
      <c r="C2181" s="9">
        <v>44941</v>
      </c>
      <c r="D2181" s="9">
        <v>44943</v>
      </c>
      <c r="E2181" s="10">
        <v>44928</v>
      </c>
      <c r="F2181" t="s">
        <v>18</v>
      </c>
      <c r="G2181">
        <v>217.26</v>
      </c>
      <c r="H2181">
        <v>3</v>
      </c>
      <c r="I2181">
        <v>0</v>
      </c>
      <c r="J2181" t="s">
        <v>55</v>
      </c>
      <c r="K2181" t="s">
        <v>20</v>
      </c>
      <c r="L2181" t="s">
        <v>21</v>
      </c>
      <c r="M2181" t="s">
        <v>36</v>
      </c>
      <c r="N2181" t="s">
        <v>41</v>
      </c>
      <c r="O2181">
        <f>Table2[[#This Row],[check_out_date]]-Table2[[#This Row],[check_in_date]]</f>
        <v>2</v>
      </c>
      <c r="P2181">
        <f>Table2[[#This Row],[num_adults]]+Table2[[#This Row],[num_children]]</f>
        <v>3</v>
      </c>
      <c r="Q2181" s="3">
        <f>IF(OR(Table2[[#This Row],[booking_status]]="confirmed",Table2[[#This Row],[booking_status]]="checked-out"),Table2[[#This Row],[room_rate_per_night]]*Table2[[#This Row],[Num_Nights]],0)</f>
        <v>434.52</v>
      </c>
      <c r="R2181" t="str" cm="1">
        <f t="array" ref="R2181">IFERROR(_xlfn.IFS(Table2[[#This Row],[booking_status]]="confirmed","Expected",Table2[[#This Row],[booking_status]]="checked-out","Actual"),"No Revenue")</f>
        <v>Expected</v>
      </c>
      <c r="S2181" s="4">
        <f>Table2[[#This Row],[Revenue_Amount]]/Table2[[#This Row],[Num_Nights]]</f>
        <v>217.26</v>
      </c>
    </row>
    <row r="2182" spans="1:19" x14ac:dyDescent="0.3">
      <c r="A2182">
        <v>2181</v>
      </c>
      <c r="B2182" t="s">
        <v>14</v>
      </c>
      <c r="C2182" s="9">
        <v>44998</v>
      </c>
      <c r="D2182" s="9">
        <v>45003</v>
      </c>
      <c r="E2182" s="10">
        <v>44990</v>
      </c>
      <c r="F2182" t="s">
        <v>27</v>
      </c>
      <c r="G2182">
        <v>167.35</v>
      </c>
      <c r="H2182">
        <v>3</v>
      </c>
      <c r="I2182">
        <v>0</v>
      </c>
      <c r="J2182" t="s">
        <v>94</v>
      </c>
      <c r="K2182" t="s">
        <v>66</v>
      </c>
      <c r="L2182" t="s">
        <v>21</v>
      </c>
      <c r="M2182" t="s">
        <v>36</v>
      </c>
      <c r="N2182" t="s">
        <v>41</v>
      </c>
      <c r="O2182">
        <f>Table2[[#This Row],[check_out_date]]-Table2[[#This Row],[check_in_date]]</f>
        <v>5</v>
      </c>
      <c r="P2182">
        <f>Table2[[#This Row],[num_adults]]+Table2[[#This Row],[num_children]]</f>
        <v>3</v>
      </c>
      <c r="Q2182" s="3">
        <f>IF(OR(Table2[[#This Row],[booking_status]]="confirmed",Table2[[#This Row],[booking_status]]="checked-out"),Table2[[#This Row],[room_rate_per_night]]*Table2[[#This Row],[Num_Nights]],0)</f>
        <v>836.75</v>
      </c>
      <c r="R2182" t="str" cm="1">
        <f t="array" ref="R2182">IFERROR(_xlfn.IFS(Table2[[#This Row],[booking_status]]="confirmed","Expected",Table2[[#This Row],[booking_status]]="checked-out","Actual"),"No Revenue")</f>
        <v>Expected</v>
      </c>
      <c r="S2182" s="4">
        <f>Table2[[#This Row],[Revenue_Amount]]/Table2[[#This Row],[Num_Nights]]</f>
        <v>167.35</v>
      </c>
    </row>
    <row r="2183" spans="1:19" x14ac:dyDescent="0.3">
      <c r="A2183">
        <v>2182</v>
      </c>
      <c r="B2183" t="s">
        <v>31</v>
      </c>
      <c r="C2183" s="9">
        <v>45216</v>
      </c>
      <c r="D2183" s="9">
        <v>45220</v>
      </c>
      <c r="E2183" s="10">
        <v>45141</v>
      </c>
      <c r="F2183" t="s">
        <v>54</v>
      </c>
      <c r="G2183">
        <v>420.22</v>
      </c>
      <c r="H2183">
        <v>4</v>
      </c>
      <c r="I2183">
        <v>3</v>
      </c>
      <c r="J2183" t="s">
        <v>19</v>
      </c>
      <c r="K2183" t="s">
        <v>20</v>
      </c>
      <c r="L2183" t="s">
        <v>70</v>
      </c>
      <c r="M2183" t="s">
        <v>36</v>
      </c>
      <c r="N2183" t="s">
        <v>41</v>
      </c>
      <c r="O2183">
        <f>Table2[[#This Row],[check_out_date]]-Table2[[#This Row],[check_in_date]]</f>
        <v>4</v>
      </c>
      <c r="P2183">
        <f>Table2[[#This Row],[num_adults]]+Table2[[#This Row],[num_children]]</f>
        <v>7</v>
      </c>
      <c r="Q2183" s="3">
        <f>IF(OR(Table2[[#This Row],[booking_status]]="confirmed",Table2[[#This Row],[booking_status]]="checked-out"),Table2[[#This Row],[room_rate_per_night]]*Table2[[#This Row],[Num_Nights]],0)</f>
        <v>0</v>
      </c>
      <c r="R2183" t="str" cm="1">
        <f t="array" ref="R2183">IFERROR(_xlfn.IFS(Table2[[#This Row],[booking_status]]="confirmed","Expected",Table2[[#This Row],[booking_status]]="checked-out","Actual"),"No Revenue")</f>
        <v>No Revenue</v>
      </c>
      <c r="S2183" s="4">
        <f>Table2[[#This Row],[Revenue_Amount]]/Table2[[#This Row],[Num_Nights]]</f>
        <v>0</v>
      </c>
    </row>
    <row r="2184" spans="1:19" x14ac:dyDescent="0.3">
      <c r="A2184">
        <v>2183</v>
      </c>
      <c r="B2184" t="s">
        <v>31</v>
      </c>
      <c r="C2184" s="9">
        <v>45252</v>
      </c>
      <c r="D2184" s="9">
        <v>45259</v>
      </c>
      <c r="E2184" s="10">
        <v>45235</v>
      </c>
      <c r="F2184" t="s">
        <v>54</v>
      </c>
      <c r="G2184">
        <v>400.45</v>
      </c>
      <c r="H2184">
        <v>2</v>
      </c>
      <c r="I2184">
        <v>0</v>
      </c>
      <c r="J2184" t="s">
        <v>19</v>
      </c>
      <c r="K2184" t="s">
        <v>20</v>
      </c>
      <c r="L2184" t="s">
        <v>21</v>
      </c>
      <c r="M2184" t="s">
        <v>22</v>
      </c>
      <c r="N2184" t="s">
        <v>41</v>
      </c>
      <c r="O2184">
        <f>Table2[[#This Row],[check_out_date]]-Table2[[#This Row],[check_in_date]]</f>
        <v>7</v>
      </c>
      <c r="P2184">
        <f>Table2[[#This Row],[num_adults]]+Table2[[#This Row],[num_children]]</f>
        <v>2</v>
      </c>
      <c r="Q2184" s="3">
        <f>IF(OR(Table2[[#This Row],[booking_status]]="confirmed",Table2[[#This Row],[booking_status]]="checked-out"),Table2[[#This Row],[room_rate_per_night]]*Table2[[#This Row],[Num_Nights]],0)</f>
        <v>2803.15</v>
      </c>
      <c r="R2184" t="str" cm="1">
        <f t="array" ref="R2184">IFERROR(_xlfn.IFS(Table2[[#This Row],[booking_status]]="confirmed","Expected",Table2[[#This Row],[booking_status]]="checked-out","Actual"),"No Revenue")</f>
        <v>Expected</v>
      </c>
      <c r="S2184" s="4">
        <f>Table2[[#This Row],[Revenue_Amount]]/Table2[[#This Row],[Num_Nights]]</f>
        <v>400.45</v>
      </c>
    </row>
    <row r="2185" spans="1:19" x14ac:dyDescent="0.3">
      <c r="A2185">
        <v>2184</v>
      </c>
      <c r="B2185" t="s">
        <v>50</v>
      </c>
      <c r="C2185" s="9">
        <v>45152</v>
      </c>
      <c r="D2185" s="9">
        <v>45154</v>
      </c>
      <c r="E2185" s="10">
        <v>45113</v>
      </c>
      <c r="F2185" t="s">
        <v>18</v>
      </c>
      <c r="G2185">
        <v>356.64</v>
      </c>
      <c r="H2185">
        <v>4</v>
      </c>
      <c r="I2185">
        <v>0</v>
      </c>
      <c r="J2185" t="s">
        <v>55</v>
      </c>
      <c r="K2185" t="s">
        <v>66</v>
      </c>
      <c r="L2185" t="s">
        <v>60</v>
      </c>
      <c r="M2185" t="s">
        <v>36</v>
      </c>
      <c r="N2185" t="s">
        <v>23</v>
      </c>
      <c r="O2185">
        <f>Table2[[#This Row],[check_out_date]]-Table2[[#This Row],[check_in_date]]</f>
        <v>2</v>
      </c>
      <c r="P2185">
        <f>Table2[[#This Row],[num_adults]]+Table2[[#This Row],[num_children]]</f>
        <v>4</v>
      </c>
      <c r="Q2185" s="3">
        <f>IF(OR(Table2[[#This Row],[booking_status]]="confirmed",Table2[[#This Row],[booking_status]]="checked-out"),Table2[[#This Row],[room_rate_per_night]]*Table2[[#This Row],[Num_Nights]],0)</f>
        <v>0</v>
      </c>
      <c r="R2185" t="str" cm="1">
        <f t="array" ref="R2185">IFERROR(_xlfn.IFS(Table2[[#This Row],[booking_status]]="confirmed","Expected",Table2[[#This Row],[booking_status]]="checked-out","Actual"),"No Revenue")</f>
        <v>No Revenue</v>
      </c>
      <c r="S2185" s="4">
        <f>Table2[[#This Row],[Revenue_Amount]]/Table2[[#This Row],[Num_Nights]]</f>
        <v>0</v>
      </c>
    </row>
    <row r="2186" spans="1:19" hidden="1" x14ac:dyDescent="0.3">
      <c r="A2186">
        <v>2185</v>
      </c>
      <c r="B2186" t="s">
        <v>14</v>
      </c>
      <c r="C2186" s="9">
        <v>45194</v>
      </c>
      <c r="D2186" s="9">
        <v>45203</v>
      </c>
      <c r="E2186" s="10">
        <v>45168</v>
      </c>
      <c r="F2186" t="s">
        <v>27</v>
      </c>
      <c r="G2186">
        <v>147.72999999999999</v>
      </c>
      <c r="H2186">
        <v>2</v>
      </c>
      <c r="I2186">
        <v>1</v>
      </c>
      <c r="J2186" t="s">
        <v>35</v>
      </c>
      <c r="K2186" t="s">
        <v>44</v>
      </c>
      <c r="L2186" t="s">
        <v>21</v>
      </c>
      <c r="M2186" t="s">
        <v>36</v>
      </c>
      <c r="N2186" t="s">
        <v>41</v>
      </c>
      <c r="O2186">
        <f>Table2[[#This Row],[check_out_date]]-Table2[[#This Row],[check_in_date]]</f>
        <v>9</v>
      </c>
      <c r="P2186">
        <f>Table2[[#This Row],[num_adults]]+Table2[[#This Row],[num_children]]</f>
        <v>3</v>
      </c>
      <c r="Q2186" s="3">
        <f>IF(OR(Table2[[#This Row],[booking_status]]="confirmed",Table2[[#This Row],[booking_status]]="checked-out"),Table2[[#This Row],[room_rate_per_night]]*Table2[[#This Row],[Num_Nights]],0)</f>
        <v>1329.57</v>
      </c>
      <c r="R2186" t="str" cm="1">
        <f t="array" ref="R2186">IFERROR(_xlfn.IFS(Table2[[#This Row],[booking_status]]="confirmed","Expected",Table2[[#This Row],[booking_status]]="checked-out","Actual"),"No Revenue")</f>
        <v>Expected</v>
      </c>
      <c r="S2186" s="4">
        <f>Table2[[#This Row],[Revenue_Amount]]/Table2[[#This Row],[Num_Nights]]</f>
        <v>147.72999999999999</v>
      </c>
    </row>
    <row r="2187" spans="1:19" x14ac:dyDescent="0.3">
      <c r="A2187">
        <v>2186</v>
      </c>
      <c r="B2187" t="s">
        <v>37</v>
      </c>
      <c r="C2187" s="9">
        <v>45279</v>
      </c>
      <c r="D2187" s="9">
        <v>45280</v>
      </c>
      <c r="E2187" s="10">
        <v>45266</v>
      </c>
      <c r="F2187" t="s">
        <v>27</v>
      </c>
      <c r="G2187">
        <v>210.09</v>
      </c>
      <c r="H2187">
        <v>2</v>
      </c>
      <c r="I2187">
        <v>0</v>
      </c>
      <c r="J2187" t="s">
        <v>28</v>
      </c>
      <c r="K2187" t="s">
        <v>29</v>
      </c>
      <c r="L2187" t="s">
        <v>56</v>
      </c>
      <c r="M2187" t="s">
        <v>36</v>
      </c>
      <c r="N2187" t="s">
        <v>45</v>
      </c>
      <c r="O2187">
        <f>Table2[[#This Row],[check_out_date]]-Table2[[#This Row],[check_in_date]]</f>
        <v>1</v>
      </c>
      <c r="P2187">
        <f>Table2[[#This Row],[num_adults]]+Table2[[#This Row],[num_children]]</f>
        <v>2</v>
      </c>
      <c r="Q2187" s="3">
        <f>IF(OR(Table2[[#This Row],[booking_status]]="confirmed",Table2[[#This Row],[booking_status]]="checked-out"),Table2[[#This Row],[room_rate_per_night]]*Table2[[#This Row],[Num_Nights]],0)</f>
        <v>210.09</v>
      </c>
      <c r="R2187" t="str" cm="1">
        <f t="array" ref="R2187">IFERROR(_xlfn.IFS(Table2[[#This Row],[booking_status]]="confirmed","Expected",Table2[[#This Row],[booking_status]]="checked-out","Actual"),"No Revenue")</f>
        <v>Actual</v>
      </c>
      <c r="S2187" s="4">
        <f>Table2[[#This Row],[Revenue_Amount]]/Table2[[#This Row],[Num_Nights]]</f>
        <v>210.09</v>
      </c>
    </row>
    <row r="2188" spans="1:19" x14ac:dyDescent="0.3">
      <c r="A2188">
        <v>2187</v>
      </c>
      <c r="B2188" t="s">
        <v>31</v>
      </c>
      <c r="C2188" s="9">
        <v>45230</v>
      </c>
      <c r="D2188" s="9">
        <v>45233</v>
      </c>
      <c r="E2188" s="10">
        <v>45226</v>
      </c>
      <c r="F2188" t="s">
        <v>27</v>
      </c>
      <c r="G2188">
        <v>105.29</v>
      </c>
      <c r="H2188">
        <v>2</v>
      </c>
      <c r="I2188">
        <v>0</v>
      </c>
      <c r="J2188" t="s">
        <v>19</v>
      </c>
      <c r="K2188" t="s">
        <v>20</v>
      </c>
      <c r="L2188" t="s">
        <v>60</v>
      </c>
      <c r="M2188" t="s">
        <v>22</v>
      </c>
      <c r="N2188" t="s">
        <v>41</v>
      </c>
      <c r="O2188">
        <f>Table2[[#This Row],[check_out_date]]-Table2[[#This Row],[check_in_date]]</f>
        <v>3</v>
      </c>
      <c r="P2188">
        <f>Table2[[#This Row],[num_adults]]+Table2[[#This Row],[num_children]]</f>
        <v>2</v>
      </c>
      <c r="Q2188" s="3">
        <f>IF(OR(Table2[[#This Row],[booking_status]]="confirmed",Table2[[#This Row],[booking_status]]="checked-out"),Table2[[#This Row],[room_rate_per_night]]*Table2[[#This Row],[Num_Nights]],0)</f>
        <v>0</v>
      </c>
      <c r="R2188" t="str" cm="1">
        <f t="array" ref="R2188">IFERROR(_xlfn.IFS(Table2[[#This Row],[booking_status]]="confirmed","Expected",Table2[[#This Row],[booking_status]]="checked-out","Actual"),"No Revenue")</f>
        <v>No Revenue</v>
      </c>
      <c r="S2188" s="4">
        <f>Table2[[#This Row],[Revenue_Amount]]/Table2[[#This Row],[Num_Nights]]</f>
        <v>0</v>
      </c>
    </row>
    <row r="2189" spans="1:19" x14ac:dyDescent="0.3">
      <c r="A2189">
        <v>2188</v>
      </c>
      <c r="B2189" t="s">
        <v>37</v>
      </c>
      <c r="C2189" s="9">
        <v>45130</v>
      </c>
      <c r="D2189" s="9">
        <v>45134</v>
      </c>
      <c r="E2189" s="10">
        <v>45090</v>
      </c>
      <c r="F2189" t="s">
        <v>49</v>
      </c>
      <c r="G2189">
        <v>83.59</v>
      </c>
      <c r="H2189">
        <v>4</v>
      </c>
      <c r="I2189">
        <v>0</v>
      </c>
      <c r="J2189" t="s">
        <v>55</v>
      </c>
      <c r="K2189" t="s">
        <v>29</v>
      </c>
      <c r="L2189" t="s">
        <v>21</v>
      </c>
      <c r="M2189" t="s">
        <v>36</v>
      </c>
      <c r="N2189" t="s">
        <v>41</v>
      </c>
      <c r="O2189">
        <f>Table2[[#This Row],[check_out_date]]-Table2[[#This Row],[check_in_date]]</f>
        <v>4</v>
      </c>
      <c r="P2189">
        <f>Table2[[#This Row],[num_adults]]+Table2[[#This Row],[num_children]]</f>
        <v>4</v>
      </c>
      <c r="Q2189" s="3">
        <f>IF(OR(Table2[[#This Row],[booking_status]]="confirmed",Table2[[#This Row],[booking_status]]="checked-out"),Table2[[#This Row],[room_rate_per_night]]*Table2[[#This Row],[Num_Nights]],0)</f>
        <v>334.36</v>
      </c>
      <c r="R2189" t="str" cm="1">
        <f t="array" ref="R2189">IFERROR(_xlfn.IFS(Table2[[#This Row],[booking_status]]="confirmed","Expected",Table2[[#This Row],[booking_status]]="checked-out","Actual"),"No Revenue")</f>
        <v>Expected</v>
      </c>
      <c r="S2189" s="4">
        <f>Table2[[#This Row],[Revenue_Amount]]/Table2[[#This Row],[Num_Nights]]</f>
        <v>83.59</v>
      </c>
    </row>
    <row r="2190" spans="1:19" hidden="1" x14ac:dyDescent="0.3">
      <c r="A2190">
        <v>2189</v>
      </c>
      <c r="B2190" t="s">
        <v>31</v>
      </c>
      <c r="C2190" s="9">
        <v>44950</v>
      </c>
      <c r="D2190" s="9">
        <v>44955</v>
      </c>
      <c r="E2190" s="10">
        <v>44903</v>
      </c>
      <c r="F2190" t="s">
        <v>18</v>
      </c>
      <c r="G2190">
        <v>150.26</v>
      </c>
      <c r="H2190">
        <v>1</v>
      </c>
      <c r="I2190">
        <v>0</v>
      </c>
      <c r="J2190" t="s">
        <v>35</v>
      </c>
      <c r="K2190" t="s">
        <v>20</v>
      </c>
      <c r="L2190" t="s">
        <v>21</v>
      </c>
      <c r="M2190" t="s">
        <v>36</v>
      </c>
      <c r="N2190" t="s">
        <v>95</v>
      </c>
      <c r="O2190">
        <f>Table2[[#This Row],[check_out_date]]-Table2[[#This Row],[check_in_date]]</f>
        <v>5</v>
      </c>
      <c r="P2190">
        <f>Table2[[#This Row],[num_adults]]+Table2[[#This Row],[num_children]]</f>
        <v>1</v>
      </c>
      <c r="Q2190" s="3">
        <f>IF(OR(Table2[[#This Row],[booking_status]]="confirmed",Table2[[#This Row],[booking_status]]="checked-out"),Table2[[#This Row],[room_rate_per_night]]*Table2[[#This Row],[Num_Nights]],0)</f>
        <v>751.3</v>
      </c>
      <c r="R2190" t="str" cm="1">
        <f t="array" ref="R2190">IFERROR(_xlfn.IFS(Table2[[#This Row],[booking_status]]="confirmed","Expected",Table2[[#This Row],[booking_status]]="checked-out","Actual"),"No Revenue")</f>
        <v>Expected</v>
      </c>
      <c r="S2190" s="4">
        <f>Table2[[#This Row],[Revenue_Amount]]/Table2[[#This Row],[Num_Nights]]</f>
        <v>150.26</v>
      </c>
    </row>
    <row r="2191" spans="1:19" x14ac:dyDescent="0.3">
      <c r="A2191">
        <v>2190</v>
      </c>
      <c r="B2191" t="s">
        <v>50</v>
      </c>
      <c r="C2191" s="9">
        <v>45283</v>
      </c>
      <c r="D2191" s="9">
        <v>45289</v>
      </c>
      <c r="E2191" s="10">
        <v>45225</v>
      </c>
      <c r="F2191" t="s">
        <v>49</v>
      </c>
      <c r="G2191">
        <v>105.85</v>
      </c>
      <c r="H2191">
        <v>2</v>
      </c>
      <c r="I2191">
        <v>1</v>
      </c>
      <c r="J2191" t="s">
        <v>94</v>
      </c>
      <c r="K2191" t="s">
        <v>66</v>
      </c>
      <c r="L2191" t="s">
        <v>60</v>
      </c>
      <c r="M2191" t="s">
        <v>22</v>
      </c>
      <c r="N2191" t="s">
        <v>23</v>
      </c>
      <c r="O2191">
        <f>Table2[[#This Row],[check_out_date]]-Table2[[#This Row],[check_in_date]]</f>
        <v>6</v>
      </c>
      <c r="P2191">
        <f>Table2[[#This Row],[num_adults]]+Table2[[#This Row],[num_children]]</f>
        <v>3</v>
      </c>
      <c r="Q2191" s="3">
        <f>IF(OR(Table2[[#This Row],[booking_status]]="confirmed",Table2[[#This Row],[booking_status]]="checked-out"),Table2[[#This Row],[room_rate_per_night]]*Table2[[#This Row],[Num_Nights]],0)</f>
        <v>0</v>
      </c>
      <c r="R2191" t="str" cm="1">
        <f t="array" ref="R2191">IFERROR(_xlfn.IFS(Table2[[#This Row],[booking_status]]="confirmed","Expected",Table2[[#This Row],[booking_status]]="checked-out","Actual"),"No Revenue")</f>
        <v>No Revenue</v>
      </c>
      <c r="S2191" s="4">
        <f>Table2[[#This Row],[Revenue_Amount]]/Table2[[#This Row],[Num_Nights]]</f>
        <v>0</v>
      </c>
    </row>
    <row r="2192" spans="1:19" x14ac:dyDescent="0.3">
      <c r="A2192">
        <v>2191</v>
      </c>
      <c r="B2192" t="s">
        <v>14</v>
      </c>
      <c r="C2192" s="9">
        <v>45253</v>
      </c>
      <c r="D2192" s="9">
        <v>45256</v>
      </c>
      <c r="E2192" s="10">
        <v>45239</v>
      </c>
      <c r="F2192" t="s">
        <v>27</v>
      </c>
      <c r="G2192">
        <v>181.85</v>
      </c>
      <c r="H2192">
        <v>2</v>
      </c>
      <c r="I2192">
        <v>0</v>
      </c>
      <c r="J2192" t="s">
        <v>28</v>
      </c>
      <c r="K2192" t="s">
        <v>20</v>
      </c>
      <c r="L2192" t="s">
        <v>21</v>
      </c>
      <c r="M2192" t="s">
        <v>36</v>
      </c>
      <c r="N2192" t="s">
        <v>41</v>
      </c>
      <c r="O2192">
        <f>Table2[[#This Row],[check_out_date]]-Table2[[#This Row],[check_in_date]]</f>
        <v>3</v>
      </c>
      <c r="P2192">
        <f>Table2[[#This Row],[num_adults]]+Table2[[#This Row],[num_children]]</f>
        <v>2</v>
      </c>
      <c r="Q2192" s="3">
        <f>IF(OR(Table2[[#This Row],[booking_status]]="confirmed",Table2[[#This Row],[booking_status]]="checked-out"),Table2[[#This Row],[room_rate_per_night]]*Table2[[#This Row],[Num_Nights]],0)</f>
        <v>545.54999999999995</v>
      </c>
      <c r="R2192" t="str" cm="1">
        <f t="array" ref="R2192">IFERROR(_xlfn.IFS(Table2[[#This Row],[booking_status]]="confirmed","Expected",Table2[[#This Row],[booking_status]]="checked-out","Actual"),"No Revenue")</f>
        <v>Expected</v>
      </c>
      <c r="S2192" s="4">
        <f>Table2[[#This Row],[Revenue_Amount]]/Table2[[#This Row],[Num_Nights]]</f>
        <v>181.85</v>
      </c>
    </row>
    <row r="2193" spans="1:19" x14ac:dyDescent="0.3">
      <c r="A2193">
        <v>2192</v>
      </c>
      <c r="B2193" t="s">
        <v>31</v>
      </c>
      <c r="C2193" s="9">
        <v>45264</v>
      </c>
      <c r="D2193" s="9">
        <v>45271</v>
      </c>
      <c r="E2193" s="10">
        <v>45254</v>
      </c>
      <c r="F2193" t="s">
        <v>27</v>
      </c>
      <c r="G2193">
        <v>117.37</v>
      </c>
      <c r="H2193">
        <v>2</v>
      </c>
      <c r="I2193">
        <v>0</v>
      </c>
      <c r="J2193" t="s">
        <v>94</v>
      </c>
      <c r="K2193" t="s">
        <v>20</v>
      </c>
      <c r="L2193" t="s">
        <v>56</v>
      </c>
      <c r="M2193" t="s">
        <v>36</v>
      </c>
      <c r="N2193" t="s">
        <v>45</v>
      </c>
      <c r="O2193">
        <f>Table2[[#This Row],[check_out_date]]-Table2[[#This Row],[check_in_date]]</f>
        <v>7</v>
      </c>
      <c r="P2193">
        <f>Table2[[#This Row],[num_adults]]+Table2[[#This Row],[num_children]]</f>
        <v>2</v>
      </c>
      <c r="Q2193" s="3">
        <f>IF(OR(Table2[[#This Row],[booking_status]]="confirmed",Table2[[#This Row],[booking_status]]="checked-out"),Table2[[#This Row],[room_rate_per_night]]*Table2[[#This Row],[Num_Nights]],0)</f>
        <v>821.59</v>
      </c>
      <c r="R2193" t="str" cm="1">
        <f t="array" ref="R2193">IFERROR(_xlfn.IFS(Table2[[#This Row],[booking_status]]="confirmed","Expected",Table2[[#This Row],[booking_status]]="checked-out","Actual"),"No Revenue")</f>
        <v>Actual</v>
      </c>
      <c r="S2193" s="4">
        <f>Table2[[#This Row],[Revenue_Amount]]/Table2[[#This Row],[Num_Nights]]</f>
        <v>117.37</v>
      </c>
    </row>
    <row r="2194" spans="1:19" x14ac:dyDescent="0.3">
      <c r="A2194">
        <v>2193</v>
      </c>
      <c r="B2194" t="s">
        <v>31</v>
      </c>
      <c r="C2194" s="9">
        <v>45270</v>
      </c>
      <c r="D2194" s="9">
        <v>45272</v>
      </c>
      <c r="E2194" s="10">
        <v>45237</v>
      </c>
      <c r="F2194" t="s">
        <v>49</v>
      </c>
      <c r="G2194">
        <v>98.45</v>
      </c>
      <c r="H2194">
        <v>2</v>
      </c>
      <c r="I2194">
        <v>2</v>
      </c>
      <c r="J2194" t="s">
        <v>28</v>
      </c>
      <c r="K2194" t="s">
        <v>66</v>
      </c>
      <c r="L2194" t="s">
        <v>56</v>
      </c>
      <c r="M2194" t="s">
        <v>36</v>
      </c>
      <c r="N2194" t="s">
        <v>95</v>
      </c>
      <c r="O2194">
        <f>Table2[[#This Row],[check_out_date]]-Table2[[#This Row],[check_in_date]]</f>
        <v>2</v>
      </c>
      <c r="P2194">
        <f>Table2[[#This Row],[num_adults]]+Table2[[#This Row],[num_children]]</f>
        <v>4</v>
      </c>
      <c r="Q2194" s="3">
        <f>IF(OR(Table2[[#This Row],[booking_status]]="confirmed",Table2[[#This Row],[booking_status]]="checked-out"),Table2[[#This Row],[room_rate_per_night]]*Table2[[#This Row],[Num_Nights]],0)</f>
        <v>196.9</v>
      </c>
      <c r="R2194" t="str" cm="1">
        <f t="array" ref="R2194">IFERROR(_xlfn.IFS(Table2[[#This Row],[booking_status]]="confirmed","Expected",Table2[[#This Row],[booking_status]]="checked-out","Actual"),"No Revenue")</f>
        <v>Actual</v>
      </c>
      <c r="S2194" s="4">
        <f>Table2[[#This Row],[Revenue_Amount]]/Table2[[#This Row],[Num_Nights]]</f>
        <v>98.45</v>
      </c>
    </row>
    <row r="2195" spans="1:19" x14ac:dyDescent="0.3">
      <c r="A2195">
        <v>2194</v>
      </c>
      <c r="B2195" t="s">
        <v>50</v>
      </c>
      <c r="C2195" s="9">
        <v>45267</v>
      </c>
      <c r="D2195" s="9">
        <v>45272</v>
      </c>
      <c r="E2195" s="10">
        <v>45228</v>
      </c>
      <c r="F2195" t="s">
        <v>18</v>
      </c>
      <c r="G2195">
        <v>340.25</v>
      </c>
      <c r="H2195">
        <v>2</v>
      </c>
      <c r="I2195">
        <v>0</v>
      </c>
      <c r="J2195" t="s">
        <v>55</v>
      </c>
      <c r="K2195" t="s">
        <v>99</v>
      </c>
      <c r="L2195" t="s">
        <v>21</v>
      </c>
      <c r="M2195" t="s">
        <v>22</v>
      </c>
      <c r="N2195" t="s">
        <v>95</v>
      </c>
      <c r="O2195">
        <f>Table2[[#This Row],[check_out_date]]-Table2[[#This Row],[check_in_date]]</f>
        <v>5</v>
      </c>
      <c r="P2195">
        <f>Table2[[#This Row],[num_adults]]+Table2[[#This Row],[num_children]]</f>
        <v>2</v>
      </c>
      <c r="Q2195" s="3">
        <f>IF(OR(Table2[[#This Row],[booking_status]]="confirmed",Table2[[#This Row],[booking_status]]="checked-out"),Table2[[#This Row],[room_rate_per_night]]*Table2[[#This Row],[Num_Nights]],0)</f>
        <v>1701.25</v>
      </c>
      <c r="R2195" t="str" cm="1">
        <f t="array" ref="R2195">IFERROR(_xlfn.IFS(Table2[[#This Row],[booking_status]]="confirmed","Expected",Table2[[#This Row],[booking_status]]="checked-out","Actual"),"No Revenue")</f>
        <v>Expected</v>
      </c>
      <c r="S2195" s="4">
        <f>Table2[[#This Row],[Revenue_Amount]]/Table2[[#This Row],[Num_Nights]]</f>
        <v>340.25</v>
      </c>
    </row>
    <row r="2196" spans="1:19" x14ac:dyDescent="0.3">
      <c r="A2196">
        <v>2195</v>
      </c>
      <c r="B2196" t="s">
        <v>37</v>
      </c>
      <c r="C2196" s="9">
        <v>45067</v>
      </c>
      <c r="D2196" s="9">
        <v>45074</v>
      </c>
      <c r="E2196" s="10">
        <v>45040</v>
      </c>
      <c r="F2196" t="s">
        <v>18</v>
      </c>
      <c r="G2196">
        <v>223.58</v>
      </c>
      <c r="H2196">
        <v>2</v>
      </c>
      <c r="I2196">
        <v>2</v>
      </c>
      <c r="J2196" t="s">
        <v>94</v>
      </c>
      <c r="K2196" t="s">
        <v>20</v>
      </c>
      <c r="L2196" t="s">
        <v>56</v>
      </c>
      <c r="M2196" t="s">
        <v>36</v>
      </c>
      <c r="N2196" t="s">
        <v>30</v>
      </c>
      <c r="O2196">
        <f>Table2[[#This Row],[check_out_date]]-Table2[[#This Row],[check_in_date]]</f>
        <v>7</v>
      </c>
      <c r="P2196">
        <f>Table2[[#This Row],[num_adults]]+Table2[[#This Row],[num_children]]</f>
        <v>4</v>
      </c>
      <c r="Q2196" s="3">
        <f>IF(OR(Table2[[#This Row],[booking_status]]="confirmed",Table2[[#This Row],[booking_status]]="checked-out"),Table2[[#This Row],[room_rate_per_night]]*Table2[[#This Row],[Num_Nights]],0)</f>
        <v>1565.0600000000002</v>
      </c>
      <c r="R2196" t="str" cm="1">
        <f t="array" ref="R2196">IFERROR(_xlfn.IFS(Table2[[#This Row],[booking_status]]="confirmed","Expected",Table2[[#This Row],[booking_status]]="checked-out","Actual"),"No Revenue")</f>
        <v>Actual</v>
      </c>
      <c r="S2196" s="4">
        <f>Table2[[#This Row],[Revenue_Amount]]/Table2[[#This Row],[Num_Nights]]</f>
        <v>223.58</v>
      </c>
    </row>
    <row r="2197" spans="1:19" x14ac:dyDescent="0.3">
      <c r="A2197">
        <v>2196</v>
      </c>
      <c r="B2197" t="s">
        <v>31</v>
      </c>
      <c r="C2197" s="9">
        <v>45282</v>
      </c>
      <c r="D2197" s="9">
        <v>45290</v>
      </c>
      <c r="E2197" s="10">
        <v>45221</v>
      </c>
      <c r="F2197" t="s">
        <v>49</v>
      </c>
      <c r="G2197">
        <v>99.46</v>
      </c>
      <c r="H2197">
        <v>1</v>
      </c>
      <c r="I2197">
        <v>1</v>
      </c>
      <c r="J2197" t="s">
        <v>28</v>
      </c>
      <c r="K2197" t="s">
        <v>29</v>
      </c>
      <c r="L2197" t="s">
        <v>21</v>
      </c>
      <c r="M2197" t="s">
        <v>36</v>
      </c>
      <c r="N2197" t="s">
        <v>41</v>
      </c>
      <c r="O2197">
        <f>Table2[[#This Row],[check_out_date]]-Table2[[#This Row],[check_in_date]]</f>
        <v>8</v>
      </c>
      <c r="P2197">
        <f>Table2[[#This Row],[num_adults]]+Table2[[#This Row],[num_children]]</f>
        <v>2</v>
      </c>
      <c r="Q2197" s="3">
        <f>IF(OR(Table2[[#This Row],[booking_status]]="confirmed",Table2[[#This Row],[booking_status]]="checked-out"),Table2[[#This Row],[room_rate_per_night]]*Table2[[#This Row],[Num_Nights]],0)</f>
        <v>795.68</v>
      </c>
      <c r="R2197" t="str" cm="1">
        <f t="array" ref="R2197">IFERROR(_xlfn.IFS(Table2[[#This Row],[booking_status]]="confirmed","Expected",Table2[[#This Row],[booking_status]]="checked-out","Actual"),"No Revenue")</f>
        <v>Expected</v>
      </c>
      <c r="S2197" s="4">
        <f>Table2[[#This Row],[Revenue_Amount]]/Table2[[#This Row],[Num_Nights]]</f>
        <v>99.46</v>
      </c>
    </row>
    <row r="2198" spans="1:19" x14ac:dyDescent="0.3">
      <c r="A2198">
        <v>2197</v>
      </c>
      <c r="B2198" t="s">
        <v>14</v>
      </c>
      <c r="C2198" s="9">
        <v>45039</v>
      </c>
      <c r="D2198" s="9">
        <v>45050</v>
      </c>
      <c r="E2198" s="10">
        <v>45000</v>
      </c>
      <c r="F2198" t="s">
        <v>49</v>
      </c>
      <c r="G2198">
        <v>100.36</v>
      </c>
      <c r="H2198">
        <v>2</v>
      </c>
      <c r="I2198">
        <v>0</v>
      </c>
      <c r="J2198" t="s">
        <v>94</v>
      </c>
      <c r="K2198" t="s">
        <v>66</v>
      </c>
      <c r="L2198" t="s">
        <v>56</v>
      </c>
      <c r="M2198" t="s">
        <v>36</v>
      </c>
      <c r="N2198" t="s">
        <v>30</v>
      </c>
      <c r="O2198">
        <f>Table2[[#This Row],[check_out_date]]-Table2[[#This Row],[check_in_date]]</f>
        <v>11</v>
      </c>
      <c r="P2198">
        <f>Table2[[#This Row],[num_adults]]+Table2[[#This Row],[num_children]]</f>
        <v>2</v>
      </c>
      <c r="Q2198" s="3">
        <f>IF(OR(Table2[[#This Row],[booking_status]]="confirmed",Table2[[#This Row],[booking_status]]="checked-out"),Table2[[#This Row],[room_rate_per_night]]*Table2[[#This Row],[Num_Nights]],0)</f>
        <v>1103.96</v>
      </c>
      <c r="R2198" t="str" cm="1">
        <f t="array" ref="R2198">IFERROR(_xlfn.IFS(Table2[[#This Row],[booking_status]]="confirmed","Expected",Table2[[#This Row],[booking_status]]="checked-out","Actual"),"No Revenue")</f>
        <v>Actual</v>
      </c>
      <c r="S2198" s="4">
        <f>Table2[[#This Row],[Revenue_Amount]]/Table2[[#This Row],[Num_Nights]]</f>
        <v>100.36</v>
      </c>
    </row>
    <row r="2199" spans="1:19" x14ac:dyDescent="0.3">
      <c r="A2199">
        <v>2198</v>
      </c>
      <c r="B2199" t="s">
        <v>31</v>
      </c>
      <c r="C2199" s="9">
        <v>45252</v>
      </c>
      <c r="D2199" s="9">
        <v>45257</v>
      </c>
      <c r="E2199" s="10">
        <v>45222</v>
      </c>
      <c r="F2199" t="s">
        <v>54</v>
      </c>
      <c r="G2199">
        <v>263.24</v>
      </c>
      <c r="H2199">
        <v>2</v>
      </c>
      <c r="I2199">
        <v>1</v>
      </c>
      <c r="J2199" t="s">
        <v>19</v>
      </c>
      <c r="K2199" t="s">
        <v>66</v>
      </c>
      <c r="L2199" t="s">
        <v>60</v>
      </c>
      <c r="M2199" t="s">
        <v>36</v>
      </c>
      <c r="N2199" t="s">
        <v>23</v>
      </c>
      <c r="O2199">
        <f>Table2[[#This Row],[check_out_date]]-Table2[[#This Row],[check_in_date]]</f>
        <v>5</v>
      </c>
      <c r="P2199">
        <f>Table2[[#This Row],[num_adults]]+Table2[[#This Row],[num_children]]</f>
        <v>3</v>
      </c>
      <c r="Q2199" s="3">
        <f>IF(OR(Table2[[#This Row],[booking_status]]="confirmed",Table2[[#This Row],[booking_status]]="checked-out"),Table2[[#This Row],[room_rate_per_night]]*Table2[[#This Row],[Num_Nights]],0)</f>
        <v>0</v>
      </c>
      <c r="R2199" t="str" cm="1">
        <f t="array" ref="R2199">IFERROR(_xlfn.IFS(Table2[[#This Row],[booking_status]]="confirmed","Expected",Table2[[#This Row],[booking_status]]="checked-out","Actual"),"No Revenue")</f>
        <v>No Revenue</v>
      </c>
      <c r="S2199" s="4">
        <f>Table2[[#This Row],[Revenue_Amount]]/Table2[[#This Row],[Num_Nights]]</f>
        <v>0</v>
      </c>
    </row>
    <row r="2200" spans="1:19" x14ac:dyDescent="0.3">
      <c r="A2200">
        <v>2199</v>
      </c>
      <c r="B2200" t="s">
        <v>37</v>
      </c>
      <c r="C2200" s="9">
        <v>45079</v>
      </c>
      <c r="D2200" s="9">
        <v>45085</v>
      </c>
      <c r="E2200" s="10">
        <v>45051</v>
      </c>
      <c r="F2200" t="s">
        <v>27</v>
      </c>
      <c r="G2200">
        <v>150.26</v>
      </c>
      <c r="H2200">
        <v>1</v>
      </c>
      <c r="I2200">
        <v>2</v>
      </c>
      <c r="J2200" t="s">
        <v>28</v>
      </c>
      <c r="K2200" t="s">
        <v>44</v>
      </c>
      <c r="L2200" t="s">
        <v>56</v>
      </c>
      <c r="M2200" t="s">
        <v>36</v>
      </c>
      <c r="N2200" t="s">
        <v>41</v>
      </c>
      <c r="O2200">
        <f>Table2[[#This Row],[check_out_date]]-Table2[[#This Row],[check_in_date]]</f>
        <v>6</v>
      </c>
      <c r="P2200">
        <f>Table2[[#This Row],[num_adults]]+Table2[[#This Row],[num_children]]</f>
        <v>3</v>
      </c>
      <c r="Q2200" s="3">
        <f>IF(OR(Table2[[#This Row],[booking_status]]="confirmed",Table2[[#This Row],[booking_status]]="checked-out"),Table2[[#This Row],[room_rate_per_night]]*Table2[[#This Row],[Num_Nights]],0)</f>
        <v>901.56</v>
      </c>
      <c r="R2200" t="str" cm="1">
        <f t="array" ref="R2200">IFERROR(_xlfn.IFS(Table2[[#This Row],[booking_status]]="confirmed","Expected",Table2[[#This Row],[booking_status]]="checked-out","Actual"),"No Revenue")</f>
        <v>Actual</v>
      </c>
      <c r="S2200" s="4">
        <f>Table2[[#This Row],[Revenue_Amount]]/Table2[[#This Row],[Num_Nights]]</f>
        <v>150.26</v>
      </c>
    </row>
    <row r="2201" spans="1:19" x14ac:dyDescent="0.3">
      <c r="A2201">
        <v>2200</v>
      </c>
      <c r="B2201" t="s">
        <v>50</v>
      </c>
      <c r="C2201" s="9">
        <v>44973</v>
      </c>
      <c r="D2201" s="9">
        <v>44979</v>
      </c>
      <c r="E2201" s="10">
        <v>44939</v>
      </c>
      <c r="F2201" t="s">
        <v>18</v>
      </c>
      <c r="G2201">
        <v>264.62</v>
      </c>
      <c r="H2201">
        <v>1</v>
      </c>
      <c r="I2201">
        <v>0</v>
      </c>
      <c r="J2201" t="s">
        <v>19</v>
      </c>
      <c r="K2201" t="s">
        <v>99</v>
      </c>
      <c r="L2201" t="s">
        <v>21</v>
      </c>
      <c r="M2201" t="s">
        <v>22</v>
      </c>
      <c r="N2201" t="s">
        <v>23</v>
      </c>
      <c r="O2201">
        <f>Table2[[#This Row],[check_out_date]]-Table2[[#This Row],[check_in_date]]</f>
        <v>6</v>
      </c>
      <c r="P2201">
        <f>Table2[[#This Row],[num_adults]]+Table2[[#This Row],[num_children]]</f>
        <v>1</v>
      </c>
      <c r="Q2201" s="3">
        <f>IF(OR(Table2[[#This Row],[booking_status]]="confirmed",Table2[[#This Row],[booking_status]]="checked-out"),Table2[[#This Row],[room_rate_per_night]]*Table2[[#This Row],[Num_Nights]],0)</f>
        <v>1587.72</v>
      </c>
      <c r="R2201" t="str" cm="1">
        <f t="array" ref="R2201">IFERROR(_xlfn.IFS(Table2[[#This Row],[booking_status]]="confirmed","Expected",Table2[[#This Row],[booking_status]]="checked-out","Actual"),"No Revenue")</f>
        <v>Expected</v>
      </c>
      <c r="S2201" s="4">
        <f>Table2[[#This Row],[Revenue_Amount]]/Table2[[#This Row],[Num_Nights]]</f>
        <v>264.62</v>
      </c>
    </row>
    <row r="2202" spans="1:19" x14ac:dyDescent="0.3">
      <c r="A2202">
        <v>2201</v>
      </c>
      <c r="B2202" t="s">
        <v>14</v>
      </c>
      <c r="C2202" s="9">
        <v>45275</v>
      </c>
      <c r="D2202" s="9">
        <v>45279</v>
      </c>
      <c r="E2202" s="10">
        <v>45268</v>
      </c>
      <c r="F2202" t="s">
        <v>54</v>
      </c>
      <c r="G2202">
        <v>426.76</v>
      </c>
      <c r="H2202">
        <v>1</v>
      </c>
      <c r="I2202">
        <v>0</v>
      </c>
      <c r="J2202" t="s">
        <v>94</v>
      </c>
      <c r="K2202" t="s">
        <v>29</v>
      </c>
      <c r="L2202" t="s">
        <v>21</v>
      </c>
      <c r="M2202" t="s">
        <v>36</v>
      </c>
      <c r="N2202" t="s">
        <v>23</v>
      </c>
      <c r="O2202">
        <f>Table2[[#This Row],[check_out_date]]-Table2[[#This Row],[check_in_date]]</f>
        <v>4</v>
      </c>
      <c r="P2202">
        <f>Table2[[#This Row],[num_adults]]+Table2[[#This Row],[num_children]]</f>
        <v>1</v>
      </c>
      <c r="Q2202" s="3">
        <f>IF(OR(Table2[[#This Row],[booking_status]]="confirmed",Table2[[#This Row],[booking_status]]="checked-out"),Table2[[#This Row],[room_rate_per_night]]*Table2[[#This Row],[Num_Nights]],0)</f>
        <v>1707.04</v>
      </c>
      <c r="R2202" t="str" cm="1">
        <f t="array" ref="R2202">IFERROR(_xlfn.IFS(Table2[[#This Row],[booking_status]]="confirmed","Expected",Table2[[#This Row],[booking_status]]="checked-out","Actual"),"No Revenue")</f>
        <v>Expected</v>
      </c>
      <c r="S2202" s="4">
        <f>Table2[[#This Row],[Revenue_Amount]]/Table2[[#This Row],[Num_Nights]]</f>
        <v>426.76</v>
      </c>
    </row>
    <row r="2203" spans="1:19" x14ac:dyDescent="0.3">
      <c r="A2203">
        <v>2202</v>
      </c>
      <c r="B2203" t="s">
        <v>37</v>
      </c>
      <c r="C2203" s="9">
        <v>45275</v>
      </c>
      <c r="D2203" s="9">
        <v>45278</v>
      </c>
      <c r="E2203" s="10">
        <v>45269</v>
      </c>
      <c r="F2203" t="s">
        <v>27</v>
      </c>
      <c r="G2203">
        <v>168</v>
      </c>
      <c r="H2203">
        <v>2</v>
      </c>
      <c r="I2203">
        <v>2</v>
      </c>
      <c r="J2203" t="s">
        <v>94</v>
      </c>
      <c r="K2203" t="s">
        <v>29</v>
      </c>
      <c r="L2203" t="s">
        <v>56</v>
      </c>
      <c r="M2203" t="s">
        <v>36</v>
      </c>
      <c r="N2203" t="s">
        <v>41</v>
      </c>
      <c r="O2203">
        <f>Table2[[#This Row],[check_out_date]]-Table2[[#This Row],[check_in_date]]</f>
        <v>3</v>
      </c>
      <c r="P2203">
        <f>Table2[[#This Row],[num_adults]]+Table2[[#This Row],[num_children]]</f>
        <v>4</v>
      </c>
      <c r="Q2203" s="3">
        <f>IF(OR(Table2[[#This Row],[booking_status]]="confirmed",Table2[[#This Row],[booking_status]]="checked-out"),Table2[[#This Row],[room_rate_per_night]]*Table2[[#This Row],[Num_Nights]],0)</f>
        <v>504</v>
      </c>
      <c r="R2203" t="str" cm="1">
        <f t="array" ref="R2203">IFERROR(_xlfn.IFS(Table2[[#This Row],[booking_status]]="confirmed","Expected",Table2[[#This Row],[booking_status]]="checked-out","Actual"),"No Revenue")</f>
        <v>Actual</v>
      </c>
      <c r="S2203" s="4">
        <f>Table2[[#This Row],[Revenue_Amount]]/Table2[[#This Row],[Num_Nights]]</f>
        <v>168</v>
      </c>
    </row>
    <row r="2204" spans="1:19" x14ac:dyDescent="0.3">
      <c r="A2204">
        <v>2203</v>
      </c>
      <c r="B2204" t="s">
        <v>37</v>
      </c>
      <c r="C2204" s="9">
        <v>44952</v>
      </c>
      <c r="D2204" s="9">
        <v>44960</v>
      </c>
      <c r="E2204" s="10">
        <v>44896</v>
      </c>
      <c r="F2204" t="s">
        <v>27</v>
      </c>
      <c r="G2204">
        <v>207.04</v>
      </c>
      <c r="H2204">
        <v>2</v>
      </c>
      <c r="I2204">
        <v>0</v>
      </c>
      <c r="J2204" t="s">
        <v>28</v>
      </c>
      <c r="K2204" t="s">
        <v>99</v>
      </c>
      <c r="L2204" t="s">
        <v>60</v>
      </c>
      <c r="M2204" t="s">
        <v>36</v>
      </c>
      <c r="N2204" t="s">
        <v>41</v>
      </c>
      <c r="O2204">
        <f>Table2[[#This Row],[check_out_date]]-Table2[[#This Row],[check_in_date]]</f>
        <v>8</v>
      </c>
      <c r="P2204">
        <f>Table2[[#This Row],[num_adults]]+Table2[[#This Row],[num_children]]</f>
        <v>2</v>
      </c>
      <c r="Q2204" s="3">
        <f>IF(OR(Table2[[#This Row],[booking_status]]="confirmed",Table2[[#This Row],[booking_status]]="checked-out"),Table2[[#This Row],[room_rate_per_night]]*Table2[[#This Row],[Num_Nights]],0)</f>
        <v>0</v>
      </c>
      <c r="R2204" t="str" cm="1">
        <f t="array" ref="R2204">IFERROR(_xlfn.IFS(Table2[[#This Row],[booking_status]]="confirmed","Expected",Table2[[#This Row],[booking_status]]="checked-out","Actual"),"No Revenue")</f>
        <v>No Revenue</v>
      </c>
      <c r="S2204" s="4">
        <f>Table2[[#This Row],[Revenue_Amount]]/Table2[[#This Row],[Num_Nights]]</f>
        <v>0</v>
      </c>
    </row>
    <row r="2205" spans="1:19" x14ac:dyDescent="0.3">
      <c r="A2205">
        <v>2204</v>
      </c>
      <c r="B2205" t="s">
        <v>14</v>
      </c>
      <c r="C2205" s="9">
        <v>45031</v>
      </c>
      <c r="D2205" s="9">
        <v>45041</v>
      </c>
      <c r="E2205" s="10">
        <v>44973</v>
      </c>
      <c r="F2205" t="s">
        <v>27</v>
      </c>
      <c r="G2205">
        <v>131.29</v>
      </c>
      <c r="H2205">
        <v>3</v>
      </c>
      <c r="I2205">
        <v>1</v>
      </c>
      <c r="J2205" t="s">
        <v>94</v>
      </c>
      <c r="K2205" t="s">
        <v>66</v>
      </c>
      <c r="L2205" t="s">
        <v>56</v>
      </c>
      <c r="M2205" t="s">
        <v>36</v>
      </c>
      <c r="N2205" t="s">
        <v>41</v>
      </c>
      <c r="O2205">
        <f>Table2[[#This Row],[check_out_date]]-Table2[[#This Row],[check_in_date]]</f>
        <v>10</v>
      </c>
      <c r="P2205">
        <f>Table2[[#This Row],[num_adults]]+Table2[[#This Row],[num_children]]</f>
        <v>4</v>
      </c>
      <c r="Q2205" s="3">
        <f>IF(OR(Table2[[#This Row],[booking_status]]="confirmed",Table2[[#This Row],[booking_status]]="checked-out"),Table2[[#This Row],[room_rate_per_night]]*Table2[[#This Row],[Num_Nights]],0)</f>
        <v>1312.8999999999999</v>
      </c>
      <c r="R2205" t="str" cm="1">
        <f t="array" ref="R2205">IFERROR(_xlfn.IFS(Table2[[#This Row],[booking_status]]="confirmed","Expected",Table2[[#This Row],[booking_status]]="checked-out","Actual"),"No Revenue")</f>
        <v>Actual</v>
      </c>
      <c r="S2205" s="4">
        <f>Table2[[#This Row],[Revenue_Amount]]/Table2[[#This Row],[Num_Nights]]</f>
        <v>131.29</v>
      </c>
    </row>
    <row r="2206" spans="1:19" x14ac:dyDescent="0.3">
      <c r="A2206">
        <v>2205</v>
      </c>
      <c r="B2206" t="s">
        <v>14</v>
      </c>
      <c r="C2206" s="9">
        <v>45090</v>
      </c>
      <c r="D2206" s="9">
        <v>45093</v>
      </c>
      <c r="E2206" s="10">
        <v>45068</v>
      </c>
      <c r="F2206" t="s">
        <v>27</v>
      </c>
      <c r="G2206">
        <v>140.21</v>
      </c>
      <c r="H2206">
        <v>2</v>
      </c>
      <c r="I2206">
        <v>0</v>
      </c>
      <c r="J2206" t="s">
        <v>55</v>
      </c>
      <c r="K2206" t="s">
        <v>20</v>
      </c>
      <c r="L2206" t="s">
        <v>56</v>
      </c>
      <c r="M2206" t="s">
        <v>36</v>
      </c>
      <c r="N2206" t="s">
        <v>41</v>
      </c>
      <c r="O2206">
        <f>Table2[[#This Row],[check_out_date]]-Table2[[#This Row],[check_in_date]]</f>
        <v>3</v>
      </c>
      <c r="P2206">
        <f>Table2[[#This Row],[num_adults]]+Table2[[#This Row],[num_children]]</f>
        <v>2</v>
      </c>
      <c r="Q2206" s="3">
        <f>IF(OR(Table2[[#This Row],[booking_status]]="confirmed",Table2[[#This Row],[booking_status]]="checked-out"),Table2[[#This Row],[room_rate_per_night]]*Table2[[#This Row],[Num_Nights]],0)</f>
        <v>420.63</v>
      </c>
      <c r="R2206" t="str" cm="1">
        <f t="array" ref="R2206">IFERROR(_xlfn.IFS(Table2[[#This Row],[booking_status]]="confirmed","Expected",Table2[[#This Row],[booking_status]]="checked-out","Actual"),"No Revenue")</f>
        <v>Actual</v>
      </c>
      <c r="S2206" s="4">
        <f>Table2[[#This Row],[Revenue_Amount]]/Table2[[#This Row],[Num_Nights]]</f>
        <v>140.21</v>
      </c>
    </row>
    <row r="2207" spans="1:19" x14ac:dyDescent="0.3">
      <c r="A2207">
        <v>2206</v>
      </c>
      <c r="B2207" t="s">
        <v>50</v>
      </c>
      <c r="C2207" s="9">
        <v>45051</v>
      </c>
      <c r="D2207" s="9">
        <v>45053</v>
      </c>
      <c r="E2207" s="10">
        <v>45004</v>
      </c>
      <c r="F2207" t="s">
        <v>54</v>
      </c>
      <c r="G2207">
        <v>443.76</v>
      </c>
      <c r="H2207">
        <v>4</v>
      </c>
      <c r="I2207">
        <v>0</v>
      </c>
      <c r="J2207" t="s">
        <v>28</v>
      </c>
      <c r="K2207" t="s">
        <v>29</v>
      </c>
      <c r="L2207" t="s">
        <v>60</v>
      </c>
      <c r="M2207" t="s">
        <v>36</v>
      </c>
      <c r="N2207" t="s">
        <v>41</v>
      </c>
      <c r="O2207">
        <f>Table2[[#This Row],[check_out_date]]-Table2[[#This Row],[check_in_date]]</f>
        <v>2</v>
      </c>
      <c r="P2207">
        <f>Table2[[#This Row],[num_adults]]+Table2[[#This Row],[num_children]]</f>
        <v>4</v>
      </c>
      <c r="Q2207" s="3">
        <f>IF(OR(Table2[[#This Row],[booking_status]]="confirmed",Table2[[#This Row],[booking_status]]="checked-out"),Table2[[#This Row],[room_rate_per_night]]*Table2[[#This Row],[Num_Nights]],0)</f>
        <v>0</v>
      </c>
      <c r="R2207" t="str" cm="1">
        <f t="array" ref="R2207">IFERROR(_xlfn.IFS(Table2[[#This Row],[booking_status]]="confirmed","Expected",Table2[[#This Row],[booking_status]]="checked-out","Actual"),"No Revenue")</f>
        <v>No Revenue</v>
      </c>
      <c r="S2207" s="4">
        <f>Table2[[#This Row],[Revenue_Amount]]/Table2[[#This Row],[Num_Nights]]</f>
        <v>0</v>
      </c>
    </row>
    <row r="2208" spans="1:19" hidden="1" x14ac:dyDescent="0.3">
      <c r="A2208">
        <v>2207</v>
      </c>
      <c r="B2208" t="s">
        <v>37</v>
      </c>
      <c r="C2208" s="9">
        <v>45272</v>
      </c>
      <c r="D2208" s="9">
        <v>45275</v>
      </c>
      <c r="E2208" s="10">
        <v>45201</v>
      </c>
      <c r="F2208" t="s">
        <v>27</v>
      </c>
      <c r="G2208">
        <v>189.08</v>
      </c>
      <c r="H2208">
        <v>1</v>
      </c>
      <c r="I2208">
        <v>3</v>
      </c>
      <c r="J2208" t="s">
        <v>35</v>
      </c>
      <c r="K2208" t="s">
        <v>66</v>
      </c>
      <c r="L2208" t="s">
        <v>56</v>
      </c>
      <c r="M2208" t="s">
        <v>22</v>
      </c>
      <c r="N2208" t="s">
        <v>41</v>
      </c>
      <c r="O2208">
        <f>Table2[[#This Row],[check_out_date]]-Table2[[#This Row],[check_in_date]]</f>
        <v>3</v>
      </c>
      <c r="P2208">
        <f>Table2[[#This Row],[num_adults]]+Table2[[#This Row],[num_children]]</f>
        <v>4</v>
      </c>
      <c r="Q2208" s="3">
        <f>IF(OR(Table2[[#This Row],[booking_status]]="confirmed",Table2[[#This Row],[booking_status]]="checked-out"),Table2[[#This Row],[room_rate_per_night]]*Table2[[#This Row],[Num_Nights]],0)</f>
        <v>567.24</v>
      </c>
      <c r="R2208" t="str" cm="1">
        <f t="array" ref="R2208">IFERROR(_xlfn.IFS(Table2[[#This Row],[booking_status]]="confirmed","Expected",Table2[[#This Row],[booking_status]]="checked-out","Actual"),"No Revenue")</f>
        <v>Actual</v>
      </c>
      <c r="S2208" s="4">
        <f>Table2[[#This Row],[Revenue_Amount]]/Table2[[#This Row],[Num_Nights]]</f>
        <v>189.08</v>
      </c>
    </row>
    <row r="2209" spans="1:19" x14ac:dyDescent="0.3">
      <c r="A2209">
        <v>2208</v>
      </c>
      <c r="B2209" t="s">
        <v>14</v>
      </c>
      <c r="C2209" s="9">
        <v>45060</v>
      </c>
      <c r="D2209" s="9">
        <v>45062</v>
      </c>
      <c r="E2209" s="10">
        <v>45030</v>
      </c>
      <c r="F2209" t="s">
        <v>49</v>
      </c>
      <c r="G2209">
        <v>87.98</v>
      </c>
      <c r="H2209">
        <v>2</v>
      </c>
      <c r="I2209">
        <v>0</v>
      </c>
      <c r="J2209" t="s">
        <v>28</v>
      </c>
      <c r="K2209" t="s">
        <v>44</v>
      </c>
      <c r="L2209" t="s">
        <v>21</v>
      </c>
      <c r="M2209" t="s">
        <v>36</v>
      </c>
      <c r="N2209" t="s">
        <v>23</v>
      </c>
      <c r="O2209">
        <f>Table2[[#This Row],[check_out_date]]-Table2[[#This Row],[check_in_date]]</f>
        <v>2</v>
      </c>
      <c r="P2209">
        <f>Table2[[#This Row],[num_adults]]+Table2[[#This Row],[num_children]]</f>
        <v>2</v>
      </c>
      <c r="Q2209" s="3">
        <f>IF(OR(Table2[[#This Row],[booking_status]]="confirmed",Table2[[#This Row],[booking_status]]="checked-out"),Table2[[#This Row],[room_rate_per_night]]*Table2[[#This Row],[Num_Nights]],0)</f>
        <v>175.96</v>
      </c>
      <c r="R2209" t="str" cm="1">
        <f t="array" ref="R2209">IFERROR(_xlfn.IFS(Table2[[#This Row],[booking_status]]="confirmed","Expected",Table2[[#This Row],[booking_status]]="checked-out","Actual"),"No Revenue")</f>
        <v>Expected</v>
      </c>
      <c r="S2209" s="4">
        <f>Table2[[#This Row],[Revenue_Amount]]/Table2[[#This Row],[Num_Nights]]</f>
        <v>87.98</v>
      </c>
    </row>
    <row r="2210" spans="1:19" x14ac:dyDescent="0.3">
      <c r="A2210">
        <v>2209</v>
      </c>
      <c r="B2210" t="s">
        <v>14</v>
      </c>
      <c r="C2210" s="9">
        <v>45262</v>
      </c>
      <c r="D2210" s="9">
        <v>45266</v>
      </c>
      <c r="E2210" s="10">
        <v>45217</v>
      </c>
      <c r="F2210" t="s">
        <v>27</v>
      </c>
      <c r="G2210">
        <v>183.17</v>
      </c>
      <c r="H2210">
        <v>2</v>
      </c>
      <c r="I2210">
        <v>2</v>
      </c>
      <c r="J2210" t="s">
        <v>28</v>
      </c>
      <c r="K2210" t="s">
        <v>29</v>
      </c>
      <c r="L2210" t="s">
        <v>21</v>
      </c>
      <c r="M2210" t="s">
        <v>22</v>
      </c>
      <c r="N2210" t="s">
        <v>41</v>
      </c>
      <c r="O2210">
        <f>Table2[[#This Row],[check_out_date]]-Table2[[#This Row],[check_in_date]]</f>
        <v>4</v>
      </c>
      <c r="P2210">
        <f>Table2[[#This Row],[num_adults]]+Table2[[#This Row],[num_children]]</f>
        <v>4</v>
      </c>
      <c r="Q2210" s="3">
        <f>IF(OR(Table2[[#This Row],[booking_status]]="confirmed",Table2[[#This Row],[booking_status]]="checked-out"),Table2[[#This Row],[room_rate_per_night]]*Table2[[#This Row],[Num_Nights]],0)</f>
        <v>732.68</v>
      </c>
      <c r="R2210" t="str" cm="1">
        <f t="array" ref="R2210">IFERROR(_xlfn.IFS(Table2[[#This Row],[booking_status]]="confirmed","Expected",Table2[[#This Row],[booking_status]]="checked-out","Actual"),"No Revenue")</f>
        <v>Expected</v>
      </c>
      <c r="S2210" s="4">
        <f>Table2[[#This Row],[Revenue_Amount]]/Table2[[#This Row],[Num_Nights]]</f>
        <v>183.17</v>
      </c>
    </row>
    <row r="2211" spans="1:19" x14ac:dyDescent="0.3">
      <c r="A2211">
        <v>2210</v>
      </c>
      <c r="B2211" t="s">
        <v>14</v>
      </c>
      <c r="C2211" s="9">
        <v>44969</v>
      </c>
      <c r="D2211" s="9">
        <v>44972</v>
      </c>
      <c r="E2211" s="10">
        <v>44926</v>
      </c>
      <c r="F2211" t="s">
        <v>27</v>
      </c>
      <c r="G2211">
        <v>180.57</v>
      </c>
      <c r="H2211">
        <v>3</v>
      </c>
      <c r="I2211">
        <v>2</v>
      </c>
      <c r="J2211" t="s">
        <v>19</v>
      </c>
      <c r="K2211" t="s">
        <v>99</v>
      </c>
      <c r="L2211" t="s">
        <v>21</v>
      </c>
      <c r="M2211" t="s">
        <v>36</v>
      </c>
      <c r="N2211" t="s">
        <v>41</v>
      </c>
      <c r="O2211">
        <f>Table2[[#This Row],[check_out_date]]-Table2[[#This Row],[check_in_date]]</f>
        <v>3</v>
      </c>
      <c r="P2211">
        <f>Table2[[#This Row],[num_adults]]+Table2[[#This Row],[num_children]]</f>
        <v>5</v>
      </c>
      <c r="Q2211" s="3">
        <f>IF(OR(Table2[[#This Row],[booking_status]]="confirmed",Table2[[#This Row],[booking_status]]="checked-out"),Table2[[#This Row],[room_rate_per_night]]*Table2[[#This Row],[Num_Nights]],0)</f>
        <v>541.71</v>
      </c>
      <c r="R2211" t="str" cm="1">
        <f t="array" ref="R2211">IFERROR(_xlfn.IFS(Table2[[#This Row],[booking_status]]="confirmed","Expected",Table2[[#This Row],[booking_status]]="checked-out","Actual"),"No Revenue")</f>
        <v>Expected</v>
      </c>
      <c r="S2211" s="4">
        <f>Table2[[#This Row],[Revenue_Amount]]/Table2[[#This Row],[Num_Nights]]</f>
        <v>180.57000000000002</v>
      </c>
    </row>
    <row r="2212" spans="1:19" x14ac:dyDescent="0.3">
      <c r="A2212">
        <v>2211</v>
      </c>
      <c r="B2212" t="s">
        <v>37</v>
      </c>
      <c r="C2212" s="9">
        <v>44952</v>
      </c>
      <c r="D2212" s="9">
        <v>44957</v>
      </c>
      <c r="E2212" s="10">
        <v>44937</v>
      </c>
      <c r="F2212" t="s">
        <v>49</v>
      </c>
      <c r="G2212">
        <v>124.78</v>
      </c>
      <c r="H2212">
        <v>1</v>
      </c>
      <c r="I2212">
        <v>1</v>
      </c>
      <c r="J2212" t="s">
        <v>28</v>
      </c>
      <c r="K2212" t="s">
        <v>20</v>
      </c>
      <c r="L2212" t="s">
        <v>21</v>
      </c>
      <c r="M2212" t="s">
        <v>36</v>
      </c>
      <c r="N2212" t="s">
        <v>41</v>
      </c>
      <c r="O2212">
        <f>Table2[[#This Row],[check_out_date]]-Table2[[#This Row],[check_in_date]]</f>
        <v>5</v>
      </c>
      <c r="P2212">
        <f>Table2[[#This Row],[num_adults]]+Table2[[#This Row],[num_children]]</f>
        <v>2</v>
      </c>
      <c r="Q2212" s="3">
        <f>IF(OR(Table2[[#This Row],[booking_status]]="confirmed",Table2[[#This Row],[booking_status]]="checked-out"),Table2[[#This Row],[room_rate_per_night]]*Table2[[#This Row],[Num_Nights]],0)</f>
        <v>623.9</v>
      </c>
      <c r="R2212" t="str" cm="1">
        <f t="array" ref="R2212">IFERROR(_xlfn.IFS(Table2[[#This Row],[booking_status]]="confirmed","Expected",Table2[[#This Row],[booking_status]]="checked-out","Actual"),"No Revenue")</f>
        <v>Expected</v>
      </c>
      <c r="S2212" s="4">
        <f>Table2[[#This Row],[Revenue_Amount]]/Table2[[#This Row],[Num_Nights]]</f>
        <v>124.78</v>
      </c>
    </row>
    <row r="2213" spans="1:19" x14ac:dyDescent="0.3">
      <c r="A2213">
        <v>2212</v>
      </c>
      <c r="B2213" t="s">
        <v>14</v>
      </c>
      <c r="C2213" s="9">
        <v>45014</v>
      </c>
      <c r="D2213" s="9">
        <v>45021</v>
      </c>
      <c r="E2213" s="10">
        <v>44966</v>
      </c>
      <c r="F2213" t="s">
        <v>27</v>
      </c>
      <c r="G2213">
        <v>133.04</v>
      </c>
      <c r="H2213">
        <v>2</v>
      </c>
      <c r="I2213">
        <v>3</v>
      </c>
      <c r="J2213" t="s">
        <v>28</v>
      </c>
      <c r="K2213" t="s">
        <v>29</v>
      </c>
      <c r="L2213" t="s">
        <v>56</v>
      </c>
      <c r="M2213" t="s">
        <v>36</v>
      </c>
      <c r="N2213" t="s">
        <v>41</v>
      </c>
      <c r="O2213">
        <f>Table2[[#This Row],[check_out_date]]-Table2[[#This Row],[check_in_date]]</f>
        <v>7</v>
      </c>
      <c r="P2213">
        <f>Table2[[#This Row],[num_adults]]+Table2[[#This Row],[num_children]]</f>
        <v>5</v>
      </c>
      <c r="Q2213" s="3">
        <f>IF(OR(Table2[[#This Row],[booking_status]]="confirmed",Table2[[#This Row],[booking_status]]="checked-out"),Table2[[#This Row],[room_rate_per_night]]*Table2[[#This Row],[Num_Nights]],0)</f>
        <v>931.28</v>
      </c>
      <c r="R2213" t="str" cm="1">
        <f t="array" ref="R2213">IFERROR(_xlfn.IFS(Table2[[#This Row],[booking_status]]="confirmed","Expected",Table2[[#This Row],[booking_status]]="checked-out","Actual"),"No Revenue")</f>
        <v>Actual</v>
      </c>
      <c r="S2213" s="4">
        <f>Table2[[#This Row],[Revenue_Amount]]/Table2[[#This Row],[Num_Nights]]</f>
        <v>133.04</v>
      </c>
    </row>
    <row r="2214" spans="1:19" x14ac:dyDescent="0.3">
      <c r="A2214">
        <v>2213</v>
      </c>
      <c r="B2214" t="s">
        <v>31</v>
      </c>
      <c r="C2214" s="9">
        <v>45092</v>
      </c>
      <c r="D2214" s="9">
        <v>45097</v>
      </c>
      <c r="E2214" s="10">
        <v>45083</v>
      </c>
      <c r="F2214" t="s">
        <v>18</v>
      </c>
      <c r="G2214">
        <v>215.39</v>
      </c>
      <c r="H2214">
        <v>1</v>
      </c>
      <c r="I2214">
        <v>2</v>
      </c>
      <c r="J2214" t="s">
        <v>55</v>
      </c>
      <c r="K2214" t="s">
        <v>29</v>
      </c>
      <c r="L2214" t="s">
        <v>21</v>
      </c>
      <c r="M2214" t="s">
        <v>36</v>
      </c>
      <c r="N2214" t="s">
        <v>23</v>
      </c>
      <c r="O2214">
        <f>Table2[[#This Row],[check_out_date]]-Table2[[#This Row],[check_in_date]]</f>
        <v>5</v>
      </c>
      <c r="P2214">
        <f>Table2[[#This Row],[num_adults]]+Table2[[#This Row],[num_children]]</f>
        <v>3</v>
      </c>
      <c r="Q2214" s="3">
        <f>IF(OR(Table2[[#This Row],[booking_status]]="confirmed",Table2[[#This Row],[booking_status]]="checked-out"),Table2[[#This Row],[room_rate_per_night]]*Table2[[#This Row],[Num_Nights]],0)</f>
        <v>1076.9499999999998</v>
      </c>
      <c r="R2214" t="str" cm="1">
        <f t="array" ref="R2214">IFERROR(_xlfn.IFS(Table2[[#This Row],[booking_status]]="confirmed","Expected",Table2[[#This Row],[booking_status]]="checked-out","Actual"),"No Revenue")</f>
        <v>Expected</v>
      </c>
      <c r="S2214" s="4">
        <f>Table2[[#This Row],[Revenue_Amount]]/Table2[[#This Row],[Num_Nights]]</f>
        <v>215.38999999999996</v>
      </c>
    </row>
    <row r="2215" spans="1:19" x14ac:dyDescent="0.3">
      <c r="A2215">
        <v>2214</v>
      </c>
      <c r="B2215" t="s">
        <v>31</v>
      </c>
      <c r="C2215" s="9">
        <v>45058</v>
      </c>
      <c r="D2215" s="9">
        <v>45062</v>
      </c>
      <c r="E2215" s="10">
        <v>45002</v>
      </c>
      <c r="F2215" t="s">
        <v>18</v>
      </c>
      <c r="G2215">
        <v>215.87</v>
      </c>
      <c r="H2215">
        <v>1</v>
      </c>
      <c r="I2215">
        <v>0</v>
      </c>
      <c r="J2215" t="s">
        <v>94</v>
      </c>
      <c r="K2215" t="s">
        <v>99</v>
      </c>
      <c r="L2215" t="s">
        <v>21</v>
      </c>
      <c r="M2215" t="s">
        <v>36</v>
      </c>
      <c r="N2215" t="s">
        <v>41</v>
      </c>
      <c r="O2215">
        <f>Table2[[#This Row],[check_out_date]]-Table2[[#This Row],[check_in_date]]</f>
        <v>4</v>
      </c>
      <c r="P2215">
        <f>Table2[[#This Row],[num_adults]]+Table2[[#This Row],[num_children]]</f>
        <v>1</v>
      </c>
      <c r="Q2215" s="3">
        <f>IF(OR(Table2[[#This Row],[booking_status]]="confirmed",Table2[[#This Row],[booking_status]]="checked-out"),Table2[[#This Row],[room_rate_per_night]]*Table2[[#This Row],[Num_Nights]],0)</f>
        <v>863.48</v>
      </c>
      <c r="R2215" t="str" cm="1">
        <f t="array" ref="R2215">IFERROR(_xlfn.IFS(Table2[[#This Row],[booking_status]]="confirmed","Expected",Table2[[#This Row],[booking_status]]="checked-out","Actual"),"No Revenue")</f>
        <v>Expected</v>
      </c>
      <c r="S2215" s="4">
        <f>Table2[[#This Row],[Revenue_Amount]]/Table2[[#This Row],[Num_Nights]]</f>
        <v>215.87</v>
      </c>
    </row>
    <row r="2216" spans="1:19" x14ac:dyDescent="0.3">
      <c r="A2216">
        <v>2215</v>
      </c>
      <c r="B2216" t="s">
        <v>50</v>
      </c>
      <c r="C2216" s="9">
        <v>44933</v>
      </c>
      <c r="D2216" s="9">
        <v>44939</v>
      </c>
      <c r="E2216" s="10">
        <v>44889</v>
      </c>
      <c r="F2216" t="s">
        <v>49</v>
      </c>
      <c r="G2216">
        <v>166.24</v>
      </c>
      <c r="H2216">
        <v>4</v>
      </c>
      <c r="I2216">
        <v>0</v>
      </c>
      <c r="J2216" t="s">
        <v>55</v>
      </c>
      <c r="K2216" t="s">
        <v>44</v>
      </c>
      <c r="L2216" t="s">
        <v>21</v>
      </c>
      <c r="M2216" t="s">
        <v>36</v>
      </c>
      <c r="N2216" t="s">
        <v>41</v>
      </c>
      <c r="O2216">
        <f>Table2[[#This Row],[check_out_date]]-Table2[[#This Row],[check_in_date]]</f>
        <v>6</v>
      </c>
      <c r="P2216">
        <f>Table2[[#This Row],[num_adults]]+Table2[[#This Row],[num_children]]</f>
        <v>4</v>
      </c>
      <c r="Q2216" s="3">
        <f>IF(OR(Table2[[#This Row],[booking_status]]="confirmed",Table2[[#This Row],[booking_status]]="checked-out"),Table2[[#This Row],[room_rate_per_night]]*Table2[[#This Row],[Num_Nights]],0)</f>
        <v>997.44</v>
      </c>
      <c r="R2216" t="str" cm="1">
        <f t="array" ref="R2216">IFERROR(_xlfn.IFS(Table2[[#This Row],[booking_status]]="confirmed","Expected",Table2[[#This Row],[booking_status]]="checked-out","Actual"),"No Revenue")</f>
        <v>Expected</v>
      </c>
      <c r="S2216" s="4">
        <f>Table2[[#This Row],[Revenue_Amount]]/Table2[[#This Row],[Num_Nights]]</f>
        <v>166.24</v>
      </c>
    </row>
    <row r="2217" spans="1:19" x14ac:dyDescent="0.3">
      <c r="A2217">
        <v>2216</v>
      </c>
      <c r="B2217" t="s">
        <v>14</v>
      </c>
      <c r="C2217" s="9">
        <v>45267</v>
      </c>
      <c r="D2217" s="9">
        <v>45273</v>
      </c>
      <c r="E2217" s="10">
        <v>45229</v>
      </c>
      <c r="F2217" t="s">
        <v>27</v>
      </c>
      <c r="G2217">
        <v>155.22</v>
      </c>
      <c r="H2217">
        <v>2</v>
      </c>
      <c r="I2217">
        <v>2</v>
      </c>
      <c r="J2217" t="s">
        <v>94</v>
      </c>
      <c r="K2217" t="s">
        <v>44</v>
      </c>
      <c r="L2217" t="s">
        <v>56</v>
      </c>
      <c r="M2217" t="s">
        <v>36</v>
      </c>
      <c r="N2217" t="s">
        <v>41</v>
      </c>
      <c r="O2217">
        <f>Table2[[#This Row],[check_out_date]]-Table2[[#This Row],[check_in_date]]</f>
        <v>6</v>
      </c>
      <c r="P2217">
        <f>Table2[[#This Row],[num_adults]]+Table2[[#This Row],[num_children]]</f>
        <v>4</v>
      </c>
      <c r="Q2217" s="3">
        <f>IF(OR(Table2[[#This Row],[booking_status]]="confirmed",Table2[[#This Row],[booking_status]]="checked-out"),Table2[[#This Row],[room_rate_per_night]]*Table2[[#This Row],[Num_Nights]],0)</f>
        <v>931.31999999999994</v>
      </c>
      <c r="R2217" t="str" cm="1">
        <f t="array" ref="R2217">IFERROR(_xlfn.IFS(Table2[[#This Row],[booking_status]]="confirmed","Expected",Table2[[#This Row],[booking_status]]="checked-out","Actual"),"No Revenue")</f>
        <v>Actual</v>
      </c>
      <c r="S2217" s="4">
        <f>Table2[[#This Row],[Revenue_Amount]]/Table2[[#This Row],[Num_Nights]]</f>
        <v>155.22</v>
      </c>
    </row>
    <row r="2218" spans="1:19" x14ac:dyDescent="0.3">
      <c r="A2218">
        <v>2217</v>
      </c>
      <c r="B2218" t="s">
        <v>31</v>
      </c>
      <c r="C2218" s="9">
        <v>45054</v>
      </c>
      <c r="D2218" s="9">
        <v>45060</v>
      </c>
      <c r="E2218" s="10">
        <v>45042</v>
      </c>
      <c r="F2218" t="s">
        <v>18</v>
      </c>
      <c r="G2218">
        <v>231.44</v>
      </c>
      <c r="H2218">
        <v>2</v>
      </c>
      <c r="I2218">
        <v>0</v>
      </c>
      <c r="J2218" t="s">
        <v>19</v>
      </c>
      <c r="K2218" t="s">
        <v>20</v>
      </c>
      <c r="L2218" t="s">
        <v>60</v>
      </c>
      <c r="M2218" t="s">
        <v>36</v>
      </c>
      <c r="N2218" t="s">
        <v>41</v>
      </c>
      <c r="O2218">
        <f>Table2[[#This Row],[check_out_date]]-Table2[[#This Row],[check_in_date]]</f>
        <v>6</v>
      </c>
      <c r="P2218">
        <f>Table2[[#This Row],[num_adults]]+Table2[[#This Row],[num_children]]</f>
        <v>2</v>
      </c>
      <c r="Q2218" s="3">
        <f>IF(OR(Table2[[#This Row],[booking_status]]="confirmed",Table2[[#This Row],[booking_status]]="checked-out"),Table2[[#This Row],[room_rate_per_night]]*Table2[[#This Row],[Num_Nights]],0)</f>
        <v>0</v>
      </c>
      <c r="R2218" t="str" cm="1">
        <f t="array" ref="R2218">IFERROR(_xlfn.IFS(Table2[[#This Row],[booking_status]]="confirmed","Expected",Table2[[#This Row],[booking_status]]="checked-out","Actual"),"No Revenue")</f>
        <v>No Revenue</v>
      </c>
      <c r="S2218" s="4">
        <f>Table2[[#This Row],[Revenue_Amount]]/Table2[[#This Row],[Num_Nights]]</f>
        <v>0</v>
      </c>
    </row>
    <row r="2219" spans="1:19" hidden="1" x14ac:dyDescent="0.3">
      <c r="A2219">
        <v>2218</v>
      </c>
      <c r="B2219" t="s">
        <v>50</v>
      </c>
      <c r="C2219" s="9">
        <v>44940</v>
      </c>
      <c r="D2219" s="9">
        <v>44950</v>
      </c>
      <c r="E2219" s="10">
        <v>44914</v>
      </c>
      <c r="F2219" t="s">
        <v>27</v>
      </c>
      <c r="G2219">
        <v>219.79</v>
      </c>
      <c r="H2219">
        <v>2</v>
      </c>
      <c r="I2219">
        <v>0</v>
      </c>
      <c r="J2219" t="s">
        <v>35</v>
      </c>
      <c r="K2219" t="s">
        <v>29</v>
      </c>
      <c r="L2219" t="s">
        <v>21</v>
      </c>
      <c r="M2219" t="s">
        <v>22</v>
      </c>
      <c r="N2219" t="s">
        <v>41</v>
      </c>
      <c r="O2219">
        <f>Table2[[#This Row],[check_out_date]]-Table2[[#This Row],[check_in_date]]</f>
        <v>10</v>
      </c>
      <c r="P2219">
        <f>Table2[[#This Row],[num_adults]]+Table2[[#This Row],[num_children]]</f>
        <v>2</v>
      </c>
      <c r="Q2219" s="3">
        <f>IF(OR(Table2[[#This Row],[booking_status]]="confirmed",Table2[[#This Row],[booking_status]]="checked-out"),Table2[[#This Row],[room_rate_per_night]]*Table2[[#This Row],[Num_Nights]],0)</f>
        <v>2197.9</v>
      </c>
      <c r="R2219" t="str" cm="1">
        <f t="array" ref="R2219">IFERROR(_xlfn.IFS(Table2[[#This Row],[booking_status]]="confirmed","Expected",Table2[[#This Row],[booking_status]]="checked-out","Actual"),"No Revenue")</f>
        <v>Expected</v>
      </c>
      <c r="S2219" s="4">
        <f>Table2[[#This Row],[Revenue_Amount]]/Table2[[#This Row],[Num_Nights]]</f>
        <v>219.79000000000002</v>
      </c>
    </row>
    <row r="2220" spans="1:19" x14ac:dyDescent="0.3">
      <c r="A2220">
        <v>2219</v>
      </c>
      <c r="B2220" t="s">
        <v>31</v>
      </c>
      <c r="C2220" s="9">
        <v>45129</v>
      </c>
      <c r="D2220" s="9">
        <v>45132</v>
      </c>
      <c r="E2220" s="10">
        <v>45098</v>
      </c>
      <c r="F2220" t="s">
        <v>18</v>
      </c>
      <c r="G2220">
        <v>145.41999999999999</v>
      </c>
      <c r="H2220">
        <v>2</v>
      </c>
      <c r="I2220">
        <v>0</v>
      </c>
      <c r="J2220" t="s">
        <v>28</v>
      </c>
      <c r="K2220" t="s">
        <v>66</v>
      </c>
      <c r="L2220" t="s">
        <v>21</v>
      </c>
      <c r="M2220" t="s">
        <v>36</v>
      </c>
      <c r="N2220" t="s">
        <v>41</v>
      </c>
      <c r="O2220">
        <f>Table2[[#This Row],[check_out_date]]-Table2[[#This Row],[check_in_date]]</f>
        <v>3</v>
      </c>
      <c r="P2220">
        <f>Table2[[#This Row],[num_adults]]+Table2[[#This Row],[num_children]]</f>
        <v>2</v>
      </c>
      <c r="Q2220" s="3">
        <f>IF(OR(Table2[[#This Row],[booking_status]]="confirmed",Table2[[#This Row],[booking_status]]="checked-out"),Table2[[#This Row],[room_rate_per_night]]*Table2[[#This Row],[Num_Nights]],0)</f>
        <v>436.26</v>
      </c>
      <c r="R2220" t="str" cm="1">
        <f t="array" ref="R2220">IFERROR(_xlfn.IFS(Table2[[#This Row],[booking_status]]="confirmed","Expected",Table2[[#This Row],[booking_status]]="checked-out","Actual"),"No Revenue")</f>
        <v>Expected</v>
      </c>
      <c r="S2220" s="4">
        <f>Table2[[#This Row],[Revenue_Amount]]/Table2[[#This Row],[Num_Nights]]</f>
        <v>145.41999999999999</v>
      </c>
    </row>
    <row r="2221" spans="1:19" x14ac:dyDescent="0.3">
      <c r="A2221">
        <v>2220</v>
      </c>
      <c r="B2221" t="s">
        <v>50</v>
      </c>
      <c r="C2221" s="9">
        <v>44938</v>
      </c>
      <c r="D2221" s="9">
        <v>44942</v>
      </c>
      <c r="E2221" s="10">
        <v>44904</v>
      </c>
      <c r="F2221" t="s">
        <v>49</v>
      </c>
      <c r="G2221">
        <v>130.12</v>
      </c>
      <c r="H2221">
        <v>4</v>
      </c>
      <c r="I2221">
        <v>0</v>
      </c>
      <c r="J2221" t="s">
        <v>55</v>
      </c>
      <c r="K2221" t="s">
        <v>44</v>
      </c>
      <c r="L2221" t="s">
        <v>21</v>
      </c>
      <c r="M2221" t="s">
        <v>36</v>
      </c>
      <c r="N2221" t="s">
        <v>41</v>
      </c>
      <c r="O2221">
        <f>Table2[[#This Row],[check_out_date]]-Table2[[#This Row],[check_in_date]]</f>
        <v>4</v>
      </c>
      <c r="P2221">
        <f>Table2[[#This Row],[num_adults]]+Table2[[#This Row],[num_children]]</f>
        <v>4</v>
      </c>
      <c r="Q2221" s="3">
        <f>IF(OR(Table2[[#This Row],[booking_status]]="confirmed",Table2[[#This Row],[booking_status]]="checked-out"),Table2[[#This Row],[room_rate_per_night]]*Table2[[#This Row],[Num_Nights]],0)</f>
        <v>520.48</v>
      </c>
      <c r="R2221" t="str" cm="1">
        <f t="array" ref="R2221">IFERROR(_xlfn.IFS(Table2[[#This Row],[booking_status]]="confirmed","Expected",Table2[[#This Row],[booking_status]]="checked-out","Actual"),"No Revenue")</f>
        <v>Expected</v>
      </c>
      <c r="S2221" s="4">
        <f>Table2[[#This Row],[Revenue_Amount]]/Table2[[#This Row],[Num_Nights]]</f>
        <v>130.12</v>
      </c>
    </row>
    <row r="2222" spans="1:19" x14ac:dyDescent="0.3">
      <c r="A2222">
        <v>2221</v>
      </c>
      <c r="B2222" t="s">
        <v>50</v>
      </c>
      <c r="C2222" s="9">
        <v>45119</v>
      </c>
      <c r="D2222" s="9">
        <v>45126</v>
      </c>
      <c r="E2222" s="10">
        <v>45099</v>
      </c>
      <c r="F2222" t="s">
        <v>27</v>
      </c>
      <c r="G2222">
        <v>221.11</v>
      </c>
      <c r="H2222">
        <v>2</v>
      </c>
      <c r="I2222">
        <v>0</v>
      </c>
      <c r="J2222" t="s">
        <v>19</v>
      </c>
      <c r="K2222" t="s">
        <v>44</v>
      </c>
      <c r="L2222" t="s">
        <v>21</v>
      </c>
      <c r="M2222" t="s">
        <v>22</v>
      </c>
      <c r="N2222" t="s">
        <v>41</v>
      </c>
      <c r="O2222">
        <f>Table2[[#This Row],[check_out_date]]-Table2[[#This Row],[check_in_date]]</f>
        <v>7</v>
      </c>
      <c r="P2222">
        <f>Table2[[#This Row],[num_adults]]+Table2[[#This Row],[num_children]]</f>
        <v>2</v>
      </c>
      <c r="Q2222" s="3">
        <f>IF(OR(Table2[[#This Row],[booking_status]]="confirmed",Table2[[#This Row],[booking_status]]="checked-out"),Table2[[#This Row],[room_rate_per_night]]*Table2[[#This Row],[Num_Nights]],0)</f>
        <v>1547.77</v>
      </c>
      <c r="R2222" t="str" cm="1">
        <f t="array" ref="R2222">IFERROR(_xlfn.IFS(Table2[[#This Row],[booking_status]]="confirmed","Expected",Table2[[#This Row],[booking_status]]="checked-out","Actual"),"No Revenue")</f>
        <v>Expected</v>
      </c>
      <c r="S2222" s="4">
        <f>Table2[[#This Row],[Revenue_Amount]]/Table2[[#This Row],[Num_Nights]]</f>
        <v>221.10999999999999</v>
      </c>
    </row>
    <row r="2223" spans="1:19" hidden="1" x14ac:dyDescent="0.3">
      <c r="A2223">
        <v>2222</v>
      </c>
      <c r="B2223" t="s">
        <v>50</v>
      </c>
      <c r="C2223" s="9">
        <v>45231</v>
      </c>
      <c r="D2223" s="9">
        <v>45238</v>
      </c>
      <c r="E2223" s="10">
        <v>45191</v>
      </c>
      <c r="F2223" t="s">
        <v>54</v>
      </c>
      <c r="G2223">
        <v>438.67</v>
      </c>
      <c r="H2223">
        <v>2</v>
      </c>
      <c r="I2223">
        <v>1</v>
      </c>
      <c r="J2223" t="s">
        <v>35</v>
      </c>
      <c r="K2223" t="s">
        <v>66</v>
      </c>
      <c r="L2223" t="s">
        <v>56</v>
      </c>
      <c r="M2223" t="s">
        <v>36</v>
      </c>
      <c r="N2223" t="s">
        <v>41</v>
      </c>
      <c r="O2223">
        <f>Table2[[#This Row],[check_out_date]]-Table2[[#This Row],[check_in_date]]</f>
        <v>7</v>
      </c>
      <c r="P2223">
        <f>Table2[[#This Row],[num_adults]]+Table2[[#This Row],[num_children]]</f>
        <v>3</v>
      </c>
      <c r="Q2223" s="3">
        <f>IF(OR(Table2[[#This Row],[booking_status]]="confirmed",Table2[[#This Row],[booking_status]]="checked-out"),Table2[[#This Row],[room_rate_per_night]]*Table2[[#This Row],[Num_Nights]],0)</f>
        <v>3070.69</v>
      </c>
      <c r="R2223" t="str" cm="1">
        <f t="array" ref="R2223">IFERROR(_xlfn.IFS(Table2[[#This Row],[booking_status]]="confirmed","Expected",Table2[[#This Row],[booking_status]]="checked-out","Actual"),"No Revenue")</f>
        <v>Actual</v>
      </c>
      <c r="S2223" s="4">
        <f>Table2[[#This Row],[Revenue_Amount]]/Table2[[#This Row],[Num_Nights]]</f>
        <v>438.67</v>
      </c>
    </row>
    <row r="2224" spans="1:19" hidden="1" x14ac:dyDescent="0.3">
      <c r="A2224">
        <v>2223</v>
      </c>
      <c r="B2224" t="s">
        <v>14</v>
      </c>
      <c r="C2224" s="9">
        <v>45196</v>
      </c>
      <c r="D2224" s="9">
        <v>45207</v>
      </c>
      <c r="E2224" s="10">
        <v>45183</v>
      </c>
      <c r="F2224" t="s">
        <v>49</v>
      </c>
      <c r="G2224">
        <v>95.35</v>
      </c>
      <c r="H2224">
        <v>1</v>
      </c>
      <c r="I2224">
        <v>0</v>
      </c>
      <c r="J2224" t="s">
        <v>35</v>
      </c>
      <c r="K2224" t="s">
        <v>29</v>
      </c>
      <c r="L2224" t="s">
        <v>60</v>
      </c>
      <c r="M2224" t="s">
        <v>22</v>
      </c>
      <c r="N2224" t="s">
        <v>41</v>
      </c>
      <c r="O2224">
        <f>Table2[[#This Row],[check_out_date]]-Table2[[#This Row],[check_in_date]]</f>
        <v>11</v>
      </c>
      <c r="P2224">
        <f>Table2[[#This Row],[num_adults]]+Table2[[#This Row],[num_children]]</f>
        <v>1</v>
      </c>
      <c r="Q2224" s="3">
        <f>IF(OR(Table2[[#This Row],[booking_status]]="confirmed",Table2[[#This Row],[booking_status]]="checked-out"),Table2[[#This Row],[room_rate_per_night]]*Table2[[#This Row],[Num_Nights]],0)</f>
        <v>0</v>
      </c>
      <c r="R2224" t="str" cm="1">
        <f t="array" ref="R2224">IFERROR(_xlfn.IFS(Table2[[#This Row],[booking_status]]="confirmed","Expected",Table2[[#This Row],[booking_status]]="checked-out","Actual"),"No Revenue")</f>
        <v>No Revenue</v>
      </c>
      <c r="S2224" s="4">
        <f>Table2[[#This Row],[Revenue_Amount]]/Table2[[#This Row],[Num_Nights]]</f>
        <v>0</v>
      </c>
    </row>
    <row r="2225" spans="1:19" hidden="1" x14ac:dyDescent="0.3">
      <c r="A2225">
        <v>2224</v>
      </c>
      <c r="B2225" t="s">
        <v>50</v>
      </c>
      <c r="C2225" s="9">
        <v>44977</v>
      </c>
      <c r="D2225" s="9">
        <v>44982</v>
      </c>
      <c r="E2225" s="10">
        <v>44974</v>
      </c>
      <c r="F2225" t="s">
        <v>27</v>
      </c>
      <c r="G2225">
        <v>243.51</v>
      </c>
      <c r="H2225">
        <v>1</v>
      </c>
      <c r="I2225">
        <v>0</v>
      </c>
      <c r="J2225" t="s">
        <v>35</v>
      </c>
      <c r="K2225" t="s">
        <v>99</v>
      </c>
      <c r="L2225" t="s">
        <v>21</v>
      </c>
      <c r="M2225" t="s">
        <v>36</v>
      </c>
      <c r="N2225" t="s">
        <v>45</v>
      </c>
      <c r="O2225">
        <f>Table2[[#This Row],[check_out_date]]-Table2[[#This Row],[check_in_date]]</f>
        <v>5</v>
      </c>
      <c r="P2225">
        <f>Table2[[#This Row],[num_adults]]+Table2[[#This Row],[num_children]]</f>
        <v>1</v>
      </c>
      <c r="Q2225" s="3">
        <f>IF(OR(Table2[[#This Row],[booking_status]]="confirmed",Table2[[#This Row],[booking_status]]="checked-out"),Table2[[#This Row],[room_rate_per_night]]*Table2[[#This Row],[Num_Nights]],0)</f>
        <v>1217.55</v>
      </c>
      <c r="R2225" t="str" cm="1">
        <f t="array" ref="R2225">IFERROR(_xlfn.IFS(Table2[[#This Row],[booking_status]]="confirmed","Expected",Table2[[#This Row],[booking_status]]="checked-out","Actual"),"No Revenue")</f>
        <v>Expected</v>
      </c>
      <c r="S2225" s="4">
        <f>Table2[[#This Row],[Revenue_Amount]]/Table2[[#This Row],[Num_Nights]]</f>
        <v>243.51</v>
      </c>
    </row>
    <row r="2226" spans="1:19" x14ac:dyDescent="0.3">
      <c r="A2226">
        <v>2225</v>
      </c>
      <c r="B2226" t="s">
        <v>14</v>
      </c>
      <c r="C2226" s="9">
        <v>45217</v>
      </c>
      <c r="D2226" s="9">
        <v>45223</v>
      </c>
      <c r="E2226" s="10">
        <v>45156</v>
      </c>
      <c r="F2226" t="s">
        <v>18</v>
      </c>
      <c r="G2226">
        <v>216.83</v>
      </c>
      <c r="H2226">
        <v>2</v>
      </c>
      <c r="I2226">
        <v>1</v>
      </c>
      <c r="J2226" t="s">
        <v>28</v>
      </c>
      <c r="K2226" t="s">
        <v>29</v>
      </c>
      <c r="L2226" t="s">
        <v>70</v>
      </c>
      <c r="M2226" t="s">
        <v>36</v>
      </c>
      <c r="N2226" t="s">
        <v>45</v>
      </c>
      <c r="O2226">
        <f>Table2[[#This Row],[check_out_date]]-Table2[[#This Row],[check_in_date]]</f>
        <v>6</v>
      </c>
      <c r="P2226">
        <f>Table2[[#This Row],[num_adults]]+Table2[[#This Row],[num_children]]</f>
        <v>3</v>
      </c>
      <c r="Q2226" s="3">
        <f>IF(OR(Table2[[#This Row],[booking_status]]="confirmed",Table2[[#This Row],[booking_status]]="checked-out"),Table2[[#This Row],[room_rate_per_night]]*Table2[[#This Row],[Num_Nights]],0)</f>
        <v>0</v>
      </c>
      <c r="R2226" t="str" cm="1">
        <f t="array" ref="R2226">IFERROR(_xlfn.IFS(Table2[[#This Row],[booking_status]]="confirmed","Expected",Table2[[#This Row],[booking_status]]="checked-out","Actual"),"No Revenue")</f>
        <v>No Revenue</v>
      </c>
      <c r="S2226" s="4">
        <f>Table2[[#This Row],[Revenue_Amount]]/Table2[[#This Row],[Num_Nights]]</f>
        <v>0</v>
      </c>
    </row>
    <row r="2227" spans="1:19" x14ac:dyDescent="0.3">
      <c r="A2227">
        <v>2226</v>
      </c>
      <c r="B2227" t="s">
        <v>50</v>
      </c>
      <c r="C2227" s="9">
        <v>45139</v>
      </c>
      <c r="D2227" s="9">
        <v>45144</v>
      </c>
      <c r="E2227" s="10">
        <v>45103</v>
      </c>
      <c r="F2227" t="s">
        <v>49</v>
      </c>
      <c r="G2227">
        <v>163.33000000000001</v>
      </c>
      <c r="H2227">
        <v>2</v>
      </c>
      <c r="I2227">
        <v>1</v>
      </c>
      <c r="J2227" t="s">
        <v>55</v>
      </c>
      <c r="K2227" t="s">
        <v>44</v>
      </c>
      <c r="L2227" t="s">
        <v>21</v>
      </c>
      <c r="M2227" t="s">
        <v>36</v>
      </c>
      <c r="N2227" t="s">
        <v>45</v>
      </c>
      <c r="O2227">
        <f>Table2[[#This Row],[check_out_date]]-Table2[[#This Row],[check_in_date]]</f>
        <v>5</v>
      </c>
      <c r="P2227">
        <f>Table2[[#This Row],[num_adults]]+Table2[[#This Row],[num_children]]</f>
        <v>3</v>
      </c>
      <c r="Q2227" s="3">
        <f>IF(OR(Table2[[#This Row],[booking_status]]="confirmed",Table2[[#This Row],[booking_status]]="checked-out"),Table2[[#This Row],[room_rate_per_night]]*Table2[[#This Row],[Num_Nights]],0)</f>
        <v>816.65000000000009</v>
      </c>
      <c r="R2227" t="str" cm="1">
        <f t="array" ref="R2227">IFERROR(_xlfn.IFS(Table2[[#This Row],[booking_status]]="confirmed","Expected",Table2[[#This Row],[booking_status]]="checked-out","Actual"),"No Revenue")</f>
        <v>Expected</v>
      </c>
      <c r="S2227" s="4">
        <f>Table2[[#This Row],[Revenue_Amount]]/Table2[[#This Row],[Num_Nights]]</f>
        <v>163.33000000000001</v>
      </c>
    </row>
    <row r="2228" spans="1:19" x14ac:dyDescent="0.3">
      <c r="A2228">
        <v>2227</v>
      </c>
      <c r="B2228" t="s">
        <v>31</v>
      </c>
      <c r="C2228" s="9">
        <v>45253</v>
      </c>
      <c r="D2228" s="9">
        <v>45258</v>
      </c>
      <c r="E2228" s="10">
        <v>45236</v>
      </c>
      <c r="F2228" t="s">
        <v>49</v>
      </c>
      <c r="G2228">
        <v>85.11</v>
      </c>
      <c r="H2228">
        <v>1</v>
      </c>
      <c r="I2228">
        <v>3</v>
      </c>
      <c r="J2228" t="s">
        <v>28</v>
      </c>
      <c r="K2228" t="s">
        <v>29</v>
      </c>
      <c r="L2228" t="s">
        <v>56</v>
      </c>
      <c r="M2228" t="s">
        <v>36</v>
      </c>
      <c r="N2228" t="s">
        <v>23</v>
      </c>
      <c r="O2228">
        <f>Table2[[#This Row],[check_out_date]]-Table2[[#This Row],[check_in_date]]</f>
        <v>5</v>
      </c>
      <c r="P2228">
        <f>Table2[[#This Row],[num_adults]]+Table2[[#This Row],[num_children]]</f>
        <v>4</v>
      </c>
      <c r="Q2228" s="3">
        <f>IF(OR(Table2[[#This Row],[booking_status]]="confirmed",Table2[[#This Row],[booking_status]]="checked-out"),Table2[[#This Row],[room_rate_per_night]]*Table2[[#This Row],[Num_Nights]],0)</f>
        <v>425.55</v>
      </c>
      <c r="R2228" t="str" cm="1">
        <f t="array" ref="R2228">IFERROR(_xlfn.IFS(Table2[[#This Row],[booking_status]]="confirmed","Expected",Table2[[#This Row],[booking_status]]="checked-out","Actual"),"No Revenue")</f>
        <v>Actual</v>
      </c>
      <c r="S2228" s="4">
        <f>Table2[[#This Row],[Revenue_Amount]]/Table2[[#This Row],[Num_Nights]]</f>
        <v>85.11</v>
      </c>
    </row>
    <row r="2229" spans="1:19" x14ac:dyDescent="0.3">
      <c r="A2229">
        <v>2228</v>
      </c>
      <c r="B2229" t="s">
        <v>37</v>
      </c>
      <c r="C2229" s="9">
        <v>45230</v>
      </c>
      <c r="D2229" s="9">
        <v>45232</v>
      </c>
      <c r="E2229" s="10">
        <v>45186</v>
      </c>
      <c r="F2229" t="s">
        <v>18</v>
      </c>
      <c r="G2229">
        <v>230.65</v>
      </c>
      <c r="H2229">
        <v>1</v>
      </c>
      <c r="I2229">
        <v>3</v>
      </c>
      <c r="J2229" t="s">
        <v>55</v>
      </c>
      <c r="K2229" t="s">
        <v>29</v>
      </c>
      <c r="L2229" t="s">
        <v>21</v>
      </c>
      <c r="M2229" t="s">
        <v>36</v>
      </c>
      <c r="N2229" t="s">
        <v>23</v>
      </c>
      <c r="O2229">
        <f>Table2[[#This Row],[check_out_date]]-Table2[[#This Row],[check_in_date]]</f>
        <v>2</v>
      </c>
      <c r="P2229">
        <f>Table2[[#This Row],[num_adults]]+Table2[[#This Row],[num_children]]</f>
        <v>4</v>
      </c>
      <c r="Q2229" s="3">
        <f>IF(OR(Table2[[#This Row],[booking_status]]="confirmed",Table2[[#This Row],[booking_status]]="checked-out"),Table2[[#This Row],[room_rate_per_night]]*Table2[[#This Row],[Num_Nights]],0)</f>
        <v>461.3</v>
      </c>
      <c r="R2229" t="str" cm="1">
        <f t="array" ref="R2229">IFERROR(_xlfn.IFS(Table2[[#This Row],[booking_status]]="confirmed","Expected",Table2[[#This Row],[booking_status]]="checked-out","Actual"),"No Revenue")</f>
        <v>Expected</v>
      </c>
      <c r="S2229" s="4">
        <f>Table2[[#This Row],[Revenue_Amount]]/Table2[[#This Row],[Num_Nights]]</f>
        <v>230.65</v>
      </c>
    </row>
    <row r="2230" spans="1:19" x14ac:dyDescent="0.3">
      <c r="A2230">
        <v>2229</v>
      </c>
      <c r="B2230" t="s">
        <v>14</v>
      </c>
      <c r="C2230" s="9">
        <v>45096</v>
      </c>
      <c r="D2230" s="9">
        <v>45104</v>
      </c>
      <c r="E2230" s="10">
        <v>45065</v>
      </c>
      <c r="F2230" t="s">
        <v>54</v>
      </c>
      <c r="G2230">
        <v>312.89</v>
      </c>
      <c r="H2230">
        <v>3</v>
      </c>
      <c r="I2230">
        <v>0</v>
      </c>
      <c r="J2230" t="s">
        <v>55</v>
      </c>
      <c r="K2230" t="s">
        <v>29</v>
      </c>
      <c r="L2230" t="s">
        <v>21</v>
      </c>
      <c r="M2230" t="s">
        <v>36</v>
      </c>
      <c r="N2230" t="s">
        <v>41</v>
      </c>
      <c r="O2230">
        <f>Table2[[#This Row],[check_out_date]]-Table2[[#This Row],[check_in_date]]</f>
        <v>8</v>
      </c>
      <c r="P2230">
        <f>Table2[[#This Row],[num_adults]]+Table2[[#This Row],[num_children]]</f>
        <v>3</v>
      </c>
      <c r="Q2230" s="3">
        <f>IF(OR(Table2[[#This Row],[booking_status]]="confirmed",Table2[[#This Row],[booking_status]]="checked-out"),Table2[[#This Row],[room_rate_per_night]]*Table2[[#This Row],[Num_Nights]],0)</f>
        <v>2503.12</v>
      </c>
      <c r="R2230" t="str" cm="1">
        <f t="array" ref="R2230">IFERROR(_xlfn.IFS(Table2[[#This Row],[booking_status]]="confirmed","Expected",Table2[[#This Row],[booking_status]]="checked-out","Actual"),"No Revenue")</f>
        <v>Expected</v>
      </c>
      <c r="S2230" s="4">
        <f>Table2[[#This Row],[Revenue_Amount]]/Table2[[#This Row],[Num_Nights]]</f>
        <v>312.89</v>
      </c>
    </row>
    <row r="2231" spans="1:19" x14ac:dyDescent="0.3">
      <c r="A2231">
        <v>2230</v>
      </c>
      <c r="B2231" t="s">
        <v>37</v>
      </c>
      <c r="C2231" s="9">
        <v>45070</v>
      </c>
      <c r="D2231" s="9">
        <v>45072</v>
      </c>
      <c r="E2231" s="10">
        <v>45050</v>
      </c>
      <c r="F2231" t="s">
        <v>27</v>
      </c>
      <c r="G2231">
        <v>174.06</v>
      </c>
      <c r="H2231">
        <v>2</v>
      </c>
      <c r="I2231">
        <v>1</v>
      </c>
      <c r="J2231" t="s">
        <v>28</v>
      </c>
      <c r="K2231" t="s">
        <v>44</v>
      </c>
      <c r="L2231" t="s">
        <v>70</v>
      </c>
      <c r="M2231" t="s">
        <v>22</v>
      </c>
      <c r="N2231" t="s">
        <v>95</v>
      </c>
      <c r="O2231">
        <f>Table2[[#This Row],[check_out_date]]-Table2[[#This Row],[check_in_date]]</f>
        <v>2</v>
      </c>
      <c r="P2231">
        <f>Table2[[#This Row],[num_adults]]+Table2[[#This Row],[num_children]]</f>
        <v>3</v>
      </c>
      <c r="Q2231" s="3">
        <f>IF(OR(Table2[[#This Row],[booking_status]]="confirmed",Table2[[#This Row],[booking_status]]="checked-out"),Table2[[#This Row],[room_rate_per_night]]*Table2[[#This Row],[Num_Nights]],0)</f>
        <v>0</v>
      </c>
      <c r="R2231" t="str" cm="1">
        <f t="array" ref="R2231">IFERROR(_xlfn.IFS(Table2[[#This Row],[booking_status]]="confirmed","Expected",Table2[[#This Row],[booking_status]]="checked-out","Actual"),"No Revenue")</f>
        <v>No Revenue</v>
      </c>
      <c r="S2231" s="4">
        <f>Table2[[#This Row],[Revenue_Amount]]/Table2[[#This Row],[Num_Nights]]</f>
        <v>0</v>
      </c>
    </row>
    <row r="2232" spans="1:19" x14ac:dyDescent="0.3">
      <c r="A2232">
        <v>2231</v>
      </c>
      <c r="B2232" t="s">
        <v>50</v>
      </c>
      <c r="C2232" s="9">
        <v>45044</v>
      </c>
      <c r="D2232" s="9">
        <v>45047</v>
      </c>
      <c r="E2232" s="10">
        <v>45029</v>
      </c>
      <c r="F2232" t="s">
        <v>27</v>
      </c>
      <c r="G2232">
        <v>150.69</v>
      </c>
      <c r="H2232">
        <v>1</v>
      </c>
      <c r="I2232">
        <v>2</v>
      </c>
      <c r="J2232" t="s">
        <v>94</v>
      </c>
      <c r="K2232" t="s">
        <v>29</v>
      </c>
      <c r="L2232" t="s">
        <v>21</v>
      </c>
      <c r="M2232" t="s">
        <v>22</v>
      </c>
      <c r="N2232" t="s">
        <v>41</v>
      </c>
      <c r="O2232">
        <f>Table2[[#This Row],[check_out_date]]-Table2[[#This Row],[check_in_date]]</f>
        <v>3</v>
      </c>
      <c r="P2232">
        <f>Table2[[#This Row],[num_adults]]+Table2[[#This Row],[num_children]]</f>
        <v>3</v>
      </c>
      <c r="Q2232" s="3">
        <f>IF(OR(Table2[[#This Row],[booking_status]]="confirmed",Table2[[#This Row],[booking_status]]="checked-out"),Table2[[#This Row],[room_rate_per_night]]*Table2[[#This Row],[Num_Nights]],0)</f>
        <v>452.07</v>
      </c>
      <c r="R2232" t="str" cm="1">
        <f t="array" ref="R2232">IFERROR(_xlfn.IFS(Table2[[#This Row],[booking_status]]="confirmed","Expected",Table2[[#This Row],[booking_status]]="checked-out","Actual"),"No Revenue")</f>
        <v>Expected</v>
      </c>
      <c r="S2232" s="4">
        <f>Table2[[#This Row],[Revenue_Amount]]/Table2[[#This Row],[Num_Nights]]</f>
        <v>150.69</v>
      </c>
    </row>
    <row r="2233" spans="1:19" x14ac:dyDescent="0.3">
      <c r="A2233">
        <v>2232</v>
      </c>
      <c r="B2233" t="s">
        <v>31</v>
      </c>
      <c r="C2233" s="9">
        <v>44944</v>
      </c>
      <c r="D2233" s="9">
        <v>44948</v>
      </c>
      <c r="E2233" s="10">
        <v>44938</v>
      </c>
      <c r="F2233" t="s">
        <v>27</v>
      </c>
      <c r="G2233">
        <v>113.55</v>
      </c>
      <c r="H2233">
        <v>2</v>
      </c>
      <c r="I2233">
        <v>2</v>
      </c>
      <c r="J2233" t="s">
        <v>55</v>
      </c>
      <c r="K2233" t="s">
        <v>20</v>
      </c>
      <c r="L2233" t="s">
        <v>21</v>
      </c>
      <c r="M2233" t="s">
        <v>36</v>
      </c>
      <c r="N2233" t="s">
        <v>41</v>
      </c>
      <c r="O2233">
        <f>Table2[[#This Row],[check_out_date]]-Table2[[#This Row],[check_in_date]]</f>
        <v>4</v>
      </c>
      <c r="P2233">
        <f>Table2[[#This Row],[num_adults]]+Table2[[#This Row],[num_children]]</f>
        <v>4</v>
      </c>
      <c r="Q2233" s="3">
        <f>IF(OR(Table2[[#This Row],[booking_status]]="confirmed",Table2[[#This Row],[booking_status]]="checked-out"),Table2[[#This Row],[room_rate_per_night]]*Table2[[#This Row],[Num_Nights]],0)</f>
        <v>454.2</v>
      </c>
      <c r="R2233" t="str" cm="1">
        <f t="array" ref="R2233">IFERROR(_xlfn.IFS(Table2[[#This Row],[booking_status]]="confirmed","Expected",Table2[[#This Row],[booking_status]]="checked-out","Actual"),"No Revenue")</f>
        <v>Expected</v>
      </c>
      <c r="S2233" s="4">
        <f>Table2[[#This Row],[Revenue_Amount]]/Table2[[#This Row],[Num_Nights]]</f>
        <v>113.55</v>
      </c>
    </row>
    <row r="2234" spans="1:19" hidden="1" x14ac:dyDescent="0.3">
      <c r="A2234">
        <v>2233</v>
      </c>
      <c r="B2234" t="s">
        <v>37</v>
      </c>
      <c r="C2234" s="9">
        <v>45101</v>
      </c>
      <c r="D2234" s="9">
        <v>45103</v>
      </c>
      <c r="E2234" s="10">
        <v>45036</v>
      </c>
      <c r="F2234" t="s">
        <v>27</v>
      </c>
      <c r="G2234">
        <v>134.28</v>
      </c>
      <c r="H2234">
        <v>1</v>
      </c>
      <c r="I2234">
        <v>0</v>
      </c>
      <c r="J2234" t="s">
        <v>35</v>
      </c>
      <c r="K2234" t="s">
        <v>99</v>
      </c>
      <c r="L2234" t="s">
        <v>56</v>
      </c>
      <c r="M2234" t="s">
        <v>36</v>
      </c>
      <c r="N2234" t="s">
        <v>41</v>
      </c>
      <c r="O2234">
        <f>Table2[[#This Row],[check_out_date]]-Table2[[#This Row],[check_in_date]]</f>
        <v>2</v>
      </c>
      <c r="P2234">
        <f>Table2[[#This Row],[num_adults]]+Table2[[#This Row],[num_children]]</f>
        <v>1</v>
      </c>
      <c r="Q2234" s="3">
        <f>IF(OR(Table2[[#This Row],[booking_status]]="confirmed",Table2[[#This Row],[booking_status]]="checked-out"),Table2[[#This Row],[room_rate_per_night]]*Table2[[#This Row],[Num_Nights]],0)</f>
        <v>268.56</v>
      </c>
      <c r="R2234" t="str" cm="1">
        <f t="array" ref="R2234">IFERROR(_xlfn.IFS(Table2[[#This Row],[booking_status]]="confirmed","Expected",Table2[[#This Row],[booking_status]]="checked-out","Actual"),"No Revenue")</f>
        <v>Actual</v>
      </c>
      <c r="S2234" s="4">
        <f>Table2[[#This Row],[Revenue_Amount]]/Table2[[#This Row],[Num_Nights]]</f>
        <v>134.28</v>
      </c>
    </row>
    <row r="2235" spans="1:19" x14ac:dyDescent="0.3">
      <c r="A2235">
        <v>2234</v>
      </c>
      <c r="B2235" t="s">
        <v>37</v>
      </c>
      <c r="C2235" s="9">
        <v>45058</v>
      </c>
      <c r="D2235" s="9">
        <v>45062</v>
      </c>
      <c r="E2235" s="10">
        <v>45025</v>
      </c>
      <c r="F2235" t="s">
        <v>27</v>
      </c>
      <c r="G2235">
        <v>208.45</v>
      </c>
      <c r="H2235">
        <v>1</v>
      </c>
      <c r="I2235">
        <v>1</v>
      </c>
      <c r="J2235" t="s">
        <v>28</v>
      </c>
      <c r="K2235" t="s">
        <v>66</v>
      </c>
      <c r="L2235" t="s">
        <v>21</v>
      </c>
      <c r="M2235" t="s">
        <v>22</v>
      </c>
      <c r="N2235" t="s">
        <v>41</v>
      </c>
      <c r="O2235">
        <f>Table2[[#This Row],[check_out_date]]-Table2[[#This Row],[check_in_date]]</f>
        <v>4</v>
      </c>
      <c r="P2235">
        <f>Table2[[#This Row],[num_adults]]+Table2[[#This Row],[num_children]]</f>
        <v>2</v>
      </c>
      <c r="Q2235" s="3">
        <f>IF(OR(Table2[[#This Row],[booking_status]]="confirmed",Table2[[#This Row],[booking_status]]="checked-out"),Table2[[#This Row],[room_rate_per_night]]*Table2[[#This Row],[Num_Nights]],0)</f>
        <v>833.8</v>
      </c>
      <c r="R2235" t="str" cm="1">
        <f t="array" ref="R2235">IFERROR(_xlfn.IFS(Table2[[#This Row],[booking_status]]="confirmed","Expected",Table2[[#This Row],[booking_status]]="checked-out","Actual"),"No Revenue")</f>
        <v>Expected</v>
      </c>
      <c r="S2235" s="4">
        <f>Table2[[#This Row],[Revenue_Amount]]/Table2[[#This Row],[Num_Nights]]</f>
        <v>208.45</v>
      </c>
    </row>
    <row r="2236" spans="1:19" x14ac:dyDescent="0.3">
      <c r="A2236">
        <v>2235</v>
      </c>
      <c r="B2236" t="s">
        <v>50</v>
      </c>
      <c r="C2236" s="9">
        <v>44975</v>
      </c>
      <c r="D2236" s="9">
        <v>44982</v>
      </c>
      <c r="E2236" s="10">
        <v>44950</v>
      </c>
      <c r="F2236" t="s">
        <v>49</v>
      </c>
      <c r="G2236">
        <v>152.16</v>
      </c>
      <c r="H2236">
        <v>2</v>
      </c>
      <c r="I2236">
        <v>0</v>
      </c>
      <c r="J2236" t="s">
        <v>28</v>
      </c>
      <c r="K2236" t="s">
        <v>20</v>
      </c>
      <c r="L2236" t="s">
        <v>21</v>
      </c>
      <c r="M2236" t="s">
        <v>36</v>
      </c>
      <c r="N2236" t="s">
        <v>45</v>
      </c>
      <c r="O2236">
        <f>Table2[[#This Row],[check_out_date]]-Table2[[#This Row],[check_in_date]]</f>
        <v>7</v>
      </c>
      <c r="P2236">
        <f>Table2[[#This Row],[num_adults]]+Table2[[#This Row],[num_children]]</f>
        <v>2</v>
      </c>
      <c r="Q2236" s="3">
        <f>IF(OR(Table2[[#This Row],[booking_status]]="confirmed",Table2[[#This Row],[booking_status]]="checked-out"),Table2[[#This Row],[room_rate_per_night]]*Table2[[#This Row],[Num_Nights]],0)</f>
        <v>1065.1199999999999</v>
      </c>
      <c r="R2236" t="str" cm="1">
        <f t="array" ref="R2236">IFERROR(_xlfn.IFS(Table2[[#This Row],[booking_status]]="confirmed","Expected",Table2[[#This Row],[booking_status]]="checked-out","Actual"),"No Revenue")</f>
        <v>Expected</v>
      </c>
      <c r="S2236" s="4">
        <f>Table2[[#This Row],[Revenue_Amount]]/Table2[[#This Row],[Num_Nights]]</f>
        <v>152.16</v>
      </c>
    </row>
    <row r="2237" spans="1:19" x14ac:dyDescent="0.3">
      <c r="A2237">
        <v>2236</v>
      </c>
      <c r="B2237" t="s">
        <v>37</v>
      </c>
      <c r="C2237" s="9">
        <v>45002</v>
      </c>
      <c r="D2237" s="9">
        <v>45014</v>
      </c>
      <c r="E2237" s="10">
        <v>44999</v>
      </c>
      <c r="F2237" t="s">
        <v>49</v>
      </c>
      <c r="G2237">
        <v>137.87</v>
      </c>
      <c r="H2237">
        <v>3</v>
      </c>
      <c r="I2237">
        <v>2</v>
      </c>
      <c r="J2237" t="s">
        <v>28</v>
      </c>
      <c r="K2237" t="s">
        <v>44</v>
      </c>
      <c r="L2237" t="s">
        <v>21</v>
      </c>
      <c r="M2237" t="s">
        <v>36</v>
      </c>
      <c r="N2237" t="s">
        <v>41</v>
      </c>
      <c r="O2237">
        <f>Table2[[#This Row],[check_out_date]]-Table2[[#This Row],[check_in_date]]</f>
        <v>12</v>
      </c>
      <c r="P2237">
        <f>Table2[[#This Row],[num_adults]]+Table2[[#This Row],[num_children]]</f>
        <v>5</v>
      </c>
      <c r="Q2237" s="3">
        <f>IF(OR(Table2[[#This Row],[booking_status]]="confirmed",Table2[[#This Row],[booking_status]]="checked-out"),Table2[[#This Row],[room_rate_per_night]]*Table2[[#This Row],[Num_Nights]],0)</f>
        <v>1654.44</v>
      </c>
      <c r="R2237" t="str" cm="1">
        <f t="array" ref="R2237">IFERROR(_xlfn.IFS(Table2[[#This Row],[booking_status]]="confirmed","Expected",Table2[[#This Row],[booking_status]]="checked-out","Actual"),"No Revenue")</f>
        <v>Expected</v>
      </c>
      <c r="S2237" s="4">
        <f>Table2[[#This Row],[Revenue_Amount]]/Table2[[#This Row],[Num_Nights]]</f>
        <v>137.87</v>
      </c>
    </row>
    <row r="2238" spans="1:19" hidden="1" x14ac:dyDescent="0.3">
      <c r="A2238">
        <v>2237</v>
      </c>
      <c r="B2238" t="s">
        <v>37</v>
      </c>
      <c r="C2238" s="9">
        <v>45220</v>
      </c>
      <c r="D2238" s="9">
        <v>45226</v>
      </c>
      <c r="E2238" s="10">
        <v>45168</v>
      </c>
      <c r="F2238" t="s">
        <v>49</v>
      </c>
      <c r="G2238">
        <v>101.29</v>
      </c>
      <c r="H2238">
        <v>3</v>
      </c>
      <c r="I2238">
        <v>0</v>
      </c>
      <c r="J2238" t="s">
        <v>35</v>
      </c>
      <c r="K2238" t="s">
        <v>66</v>
      </c>
      <c r="L2238" t="s">
        <v>21</v>
      </c>
      <c r="M2238" t="s">
        <v>22</v>
      </c>
      <c r="N2238" t="s">
        <v>45</v>
      </c>
      <c r="O2238">
        <f>Table2[[#This Row],[check_out_date]]-Table2[[#This Row],[check_in_date]]</f>
        <v>6</v>
      </c>
      <c r="P2238">
        <f>Table2[[#This Row],[num_adults]]+Table2[[#This Row],[num_children]]</f>
        <v>3</v>
      </c>
      <c r="Q2238" s="3">
        <f>IF(OR(Table2[[#This Row],[booking_status]]="confirmed",Table2[[#This Row],[booking_status]]="checked-out"),Table2[[#This Row],[room_rate_per_night]]*Table2[[#This Row],[Num_Nights]],0)</f>
        <v>607.74</v>
      </c>
      <c r="R2238" t="str" cm="1">
        <f t="array" ref="R2238">IFERROR(_xlfn.IFS(Table2[[#This Row],[booking_status]]="confirmed","Expected",Table2[[#This Row],[booking_status]]="checked-out","Actual"),"No Revenue")</f>
        <v>Expected</v>
      </c>
      <c r="S2238" s="4">
        <f>Table2[[#This Row],[Revenue_Amount]]/Table2[[#This Row],[Num_Nights]]</f>
        <v>101.29</v>
      </c>
    </row>
    <row r="2239" spans="1:19" x14ac:dyDescent="0.3">
      <c r="A2239">
        <v>2238</v>
      </c>
      <c r="B2239" t="s">
        <v>50</v>
      </c>
      <c r="C2239" s="9">
        <v>45238</v>
      </c>
      <c r="D2239" s="9">
        <v>45244</v>
      </c>
      <c r="E2239" s="10">
        <v>45183</v>
      </c>
      <c r="F2239" t="s">
        <v>49</v>
      </c>
      <c r="G2239">
        <v>117.41</v>
      </c>
      <c r="H2239">
        <v>2</v>
      </c>
      <c r="I2239">
        <v>0</v>
      </c>
      <c r="J2239" t="s">
        <v>28</v>
      </c>
      <c r="K2239" t="s">
        <v>20</v>
      </c>
      <c r="L2239" t="s">
        <v>60</v>
      </c>
      <c r="M2239" t="s">
        <v>36</v>
      </c>
      <c r="N2239" t="s">
        <v>41</v>
      </c>
      <c r="O2239">
        <f>Table2[[#This Row],[check_out_date]]-Table2[[#This Row],[check_in_date]]</f>
        <v>6</v>
      </c>
      <c r="P2239">
        <f>Table2[[#This Row],[num_adults]]+Table2[[#This Row],[num_children]]</f>
        <v>2</v>
      </c>
      <c r="Q2239" s="3">
        <f>IF(OR(Table2[[#This Row],[booking_status]]="confirmed",Table2[[#This Row],[booking_status]]="checked-out"),Table2[[#This Row],[room_rate_per_night]]*Table2[[#This Row],[Num_Nights]],0)</f>
        <v>0</v>
      </c>
      <c r="R2239" t="str" cm="1">
        <f t="array" ref="R2239">IFERROR(_xlfn.IFS(Table2[[#This Row],[booking_status]]="confirmed","Expected",Table2[[#This Row],[booking_status]]="checked-out","Actual"),"No Revenue")</f>
        <v>No Revenue</v>
      </c>
      <c r="S2239" s="4">
        <f>Table2[[#This Row],[Revenue_Amount]]/Table2[[#This Row],[Num_Nights]]</f>
        <v>0</v>
      </c>
    </row>
    <row r="2240" spans="1:19" x14ac:dyDescent="0.3">
      <c r="A2240">
        <v>2239</v>
      </c>
      <c r="B2240" t="s">
        <v>31</v>
      </c>
      <c r="C2240" s="9">
        <v>45253</v>
      </c>
      <c r="D2240" s="9">
        <v>45262</v>
      </c>
      <c r="E2240" s="10">
        <v>45241</v>
      </c>
      <c r="F2240" t="s">
        <v>49</v>
      </c>
      <c r="G2240">
        <v>111.86</v>
      </c>
      <c r="H2240">
        <v>2</v>
      </c>
      <c r="I2240">
        <v>1</v>
      </c>
      <c r="J2240" t="s">
        <v>28</v>
      </c>
      <c r="K2240" t="s">
        <v>44</v>
      </c>
      <c r="L2240" t="s">
        <v>21</v>
      </c>
      <c r="M2240" t="s">
        <v>36</v>
      </c>
      <c r="N2240" t="s">
        <v>41</v>
      </c>
      <c r="O2240">
        <f>Table2[[#This Row],[check_out_date]]-Table2[[#This Row],[check_in_date]]</f>
        <v>9</v>
      </c>
      <c r="P2240">
        <f>Table2[[#This Row],[num_adults]]+Table2[[#This Row],[num_children]]</f>
        <v>3</v>
      </c>
      <c r="Q2240" s="3">
        <f>IF(OR(Table2[[#This Row],[booking_status]]="confirmed",Table2[[#This Row],[booking_status]]="checked-out"),Table2[[#This Row],[room_rate_per_night]]*Table2[[#This Row],[Num_Nights]],0)</f>
        <v>1006.74</v>
      </c>
      <c r="R2240" t="str" cm="1">
        <f t="array" ref="R2240">IFERROR(_xlfn.IFS(Table2[[#This Row],[booking_status]]="confirmed","Expected",Table2[[#This Row],[booking_status]]="checked-out","Actual"),"No Revenue")</f>
        <v>Expected</v>
      </c>
      <c r="S2240" s="4">
        <f>Table2[[#This Row],[Revenue_Amount]]/Table2[[#This Row],[Num_Nights]]</f>
        <v>111.86</v>
      </c>
    </row>
    <row r="2241" spans="1:19" x14ac:dyDescent="0.3">
      <c r="A2241">
        <v>2240</v>
      </c>
      <c r="B2241" t="s">
        <v>37</v>
      </c>
      <c r="C2241" s="9">
        <v>45004</v>
      </c>
      <c r="D2241" s="9">
        <v>45015</v>
      </c>
      <c r="E2241" s="10">
        <v>44983</v>
      </c>
      <c r="F2241" t="s">
        <v>27</v>
      </c>
      <c r="G2241">
        <v>212.5</v>
      </c>
      <c r="H2241">
        <v>3</v>
      </c>
      <c r="I2241">
        <v>0</v>
      </c>
      <c r="J2241" t="s">
        <v>94</v>
      </c>
      <c r="K2241" t="s">
        <v>99</v>
      </c>
      <c r="L2241" t="s">
        <v>21</v>
      </c>
      <c r="M2241" t="s">
        <v>36</v>
      </c>
      <c r="N2241" t="s">
        <v>95</v>
      </c>
      <c r="O2241">
        <f>Table2[[#This Row],[check_out_date]]-Table2[[#This Row],[check_in_date]]</f>
        <v>11</v>
      </c>
      <c r="P2241">
        <f>Table2[[#This Row],[num_adults]]+Table2[[#This Row],[num_children]]</f>
        <v>3</v>
      </c>
      <c r="Q2241" s="3">
        <f>IF(OR(Table2[[#This Row],[booking_status]]="confirmed",Table2[[#This Row],[booking_status]]="checked-out"),Table2[[#This Row],[room_rate_per_night]]*Table2[[#This Row],[Num_Nights]],0)</f>
        <v>2337.5</v>
      </c>
      <c r="R2241" t="str" cm="1">
        <f t="array" ref="R2241">IFERROR(_xlfn.IFS(Table2[[#This Row],[booking_status]]="confirmed","Expected",Table2[[#This Row],[booking_status]]="checked-out","Actual"),"No Revenue")</f>
        <v>Expected</v>
      </c>
      <c r="S2241" s="4">
        <f>Table2[[#This Row],[Revenue_Amount]]/Table2[[#This Row],[Num_Nights]]</f>
        <v>212.5</v>
      </c>
    </row>
    <row r="2242" spans="1:19" x14ac:dyDescent="0.3">
      <c r="A2242">
        <v>2241</v>
      </c>
      <c r="B2242" t="s">
        <v>14</v>
      </c>
      <c r="C2242" s="9">
        <v>45089</v>
      </c>
      <c r="D2242" s="9">
        <v>45093</v>
      </c>
      <c r="E2242" s="10">
        <v>45058</v>
      </c>
      <c r="F2242" t="s">
        <v>18</v>
      </c>
      <c r="G2242">
        <v>183.14</v>
      </c>
      <c r="H2242">
        <v>1</v>
      </c>
      <c r="I2242">
        <v>0</v>
      </c>
      <c r="J2242" t="s">
        <v>28</v>
      </c>
      <c r="K2242" t="s">
        <v>99</v>
      </c>
      <c r="L2242" t="s">
        <v>56</v>
      </c>
      <c r="M2242" t="s">
        <v>36</v>
      </c>
      <c r="N2242" t="s">
        <v>23</v>
      </c>
      <c r="O2242">
        <f>Table2[[#This Row],[check_out_date]]-Table2[[#This Row],[check_in_date]]</f>
        <v>4</v>
      </c>
      <c r="P2242">
        <f>Table2[[#This Row],[num_adults]]+Table2[[#This Row],[num_children]]</f>
        <v>1</v>
      </c>
      <c r="Q2242" s="3">
        <f>IF(OR(Table2[[#This Row],[booking_status]]="confirmed",Table2[[#This Row],[booking_status]]="checked-out"),Table2[[#This Row],[room_rate_per_night]]*Table2[[#This Row],[Num_Nights]],0)</f>
        <v>732.56</v>
      </c>
      <c r="R2242" t="str" cm="1">
        <f t="array" ref="R2242">IFERROR(_xlfn.IFS(Table2[[#This Row],[booking_status]]="confirmed","Expected",Table2[[#This Row],[booking_status]]="checked-out","Actual"),"No Revenue")</f>
        <v>Actual</v>
      </c>
      <c r="S2242" s="4">
        <f>Table2[[#This Row],[Revenue_Amount]]/Table2[[#This Row],[Num_Nights]]</f>
        <v>183.14</v>
      </c>
    </row>
    <row r="2243" spans="1:19" x14ac:dyDescent="0.3">
      <c r="A2243">
        <v>2242</v>
      </c>
      <c r="B2243" t="s">
        <v>50</v>
      </c>
      <c r="C2243" s="9">
        <v>45190</v>
      </c>
      <c r="D2243" s="9">
        <v>45192</v>
      </c>
      <c r="E2243" s="10">
        <v>45175</v>
      </c>
      <c r="F2243" t="s">
        <v>27</v>
      </c>
      <c r="G2243">
        <v>227.13</v>
      </c>
      <c r="H2243">
        <v>4</v>
      </c>
      <c r="I2243">
        <v>0</v>
      </c>
      <c r="J2243" t="s">
        <v>19</v>
      </c>
      <c r="K2243" t="s">
        <v>20</v>
      </c>
      <c r="L2243" t="s">
        <v>21</v>
      </c>
      <c r="M2243" t="s">
        <v>22</v>
      </c>
      <c r="N2243" t="s">
        <v>41</v>
      </c>
      <c r="O2243">
        <f>Table2[[#This Row],[check_out_date]]-Table2[[#This Row],[check_in_date]]</f>
        <v>2</v>
      </c>
      <c r="P2243">
        <f>Table2[[#This Row],[num_adults]]+Table2[[#This Row],[num_children]]</f>
        <v>4</v>
      </c>
      <c r="Q2243" s="3">
        <f>IF(OR(Table2[[#This Row],[booking_status]]="confirmed",Table2[[#This Row],[booking_status]]="checked-out"),Table2[[#This Row],[room_rate_per_night]]*Table2[[#This Row],[Num_Nights]],0)</f>
        <v>454.26</v>
      </c>
      <c r="R2243" t="str" cm="1">
        <f t="array" ref="R2243">IFERROR(_xlfn.IFS(Table2[[#This Row],[booking_status]]="confirmed","Expected",Table2[[#This Row],[booking_status]]="checked-out","Actual"),"No Revenue")</f>
        <v>Expected</v>
      </c>
      <c r="S2243" s="4">
        <f>Table2[[#This Row],[Revenue_Amount]]/Table2[[#This Row],[Num_Nights]]</f>
        <v>227.13</v>
      </c>
    </row>
    <row r="2244" spans="1:19" x14ac:dyDescent="0.3">
      <c r="A2244">
        <v>2243</v>
      </c>
      <c r="B2244" t="s">
        <v>14</v>
      </c>
      <c r="C2244" s="9">
        <v>45233</v>
      </c>
      <c r="D2244" s="9">
        <v>45243</v>
      </c>
      <c r="E2244" s="10">
        <v>45201</v>
      </c>
      <c r="F2244" t="s">
        <v>54</v>
      </c>
      <c r="G2244">
        <v>413.4</v>
      </c>
      <c r="H2244">
        <v>3</v>
      </c>
      <c r="I2244">
        <v>2</v>
      </c>
      <c r="J2244" t="s">
        <v>55</v>
      </c>
      <c r="K2244" t="s">
        <v>44</v>
      </c>
      <c r="L2244" t="s">
        <v>56</v>
      </c>
      <c r="M2244" t="s">
        <v>22</v>
      </c>
      <c r="N2244" t="s">
        <v>41</v>
      </c>
      <c r="O2244">
        <f>Table2[[#This Row],[check_out_date]]-Table2[[#This Row],[check_in_date]]</f>
        <v>10</v>
      </c>
      <c r="P2244">
        <f>Table2[[#This Row],[num_adults]]+Table2[[#This Row],[num_children]]</f>
        <v>5</v>
      </c>
      <c r="Q2244" s="3">
        <f>IF(OR(Table2[[#This Row],[booking_status]]="confirmed",Table2[[#This Row],[booking_status]]="checked-out"),Table2[[#This Row],[room_rate_per_night]]*Table2[[#This Row],[Num_Nights]],0)</f>
        <v>4134</v>
      </c>
      <c r="R2244" t="str" cm="1">
        <f t="array" ref="R2244">IFERROR(_xlfn.IFS(Table2[[#This Row],[booking_status]]="confirmed","Expected",Table2[[#This Row],[booking_status]]="checked-out","Actual"),"No Revenue")</f>
        <v>Actual</v>
      </c>
      <c r="S2244" s="4">
        <f>Table2[[#This Row],[Revenue_Amount]]/Table2[[#This Row],[Num_Nights]]</f>
        <v>413.4</v>
      </c>
    </row>
    <row r="2245" spans="1:19" hidden="1" x14ac:dyDescent="0.3">
      <c r="A2245">
        <v>2244</v>
      </c>
      <c r="B2245" t="s">
        <v>14</v>
      </c>
      <c r="C2245" s="9">
        <v>45074</v>
      </c>
      <c r="D2245" s="9">
        <v>45082</v>
      </c>
      <c r="E2245" s="10">
        <v>45027</v>
      </c>
      <c r="F2245" t="s">
        <v>49</v>
      </c>
      <c r="G2245">
        <v>115.16</v>
      </c>
      <c r="H2245">
        <v>1</v>
      </c>
      <c r="I2245">
        <v>1</v>
      </c>
      <c r="J2245" t="s">
        <v>35</v>
      </c>
      <c r="K2245" t="s">
        <v>66</v>
      </c>
      <c r="L2245" t="s">
        <v>60</v>
      </c>
      <c r="M2245" t="s">
        <v>36</v>
      </c>
      <c r="N2245" t="s">
        <v>23</v>
      </c>
      <c r="O2245">
        <f>Table2[[#This Row],[check_out_date]]-Table2[[#This Row],[check_in_date]]</f>
        <v>8</v>
      </c>
      <c r="P2245">
        <f>Table2[[#This Row],[num_adults]]+Table2[[#This Row],[num_children]]</f>
        <v>2</v>
      </c>
      <c r="Q2245" s="3">
        <f>IF(OR(Table2[[#This Row],[booking_status]]="confirmed",Table2[[#This Row],[booking_status]]="checked-out"),Table2[[#This Row],[room_rate_per_night]]*Table2[[#This Row],[Num_Nights]],0)</f>
        <v>0</v>
      </c>
      <c r="R2245" t="str" cm="1">
        <f t="array" ref="R2245">IFERROR(_xlfn.IFS(Table2[[#This Row],[booking_status]]="confirmed","Expected",Table2[[#This Row],[booking_status]]="checked-out","Actual"),"No Revenue")</f>
        <v>No Revenue</v>
      </c>
      <c r="S2245" s="4">
        <f>Table2[[#This Row],[Revenue_Amount]]/Table2[[#This Row],[Num_Nights]]</f>
        <v>0</v>
      </c>
    </row>
    <row r="2246" spans="1:19" hidden="1" x14ac:dyDescent="0.3">
      <c r="A2246">
        <v>2245</v>
      </c>
      <c r="B2246" t="s">
        <v>50</v>
      </c>
      <c r="C2246" s="9">
        <v>45197</v>
      </c>
      <c r="D2246" s="9">
        <v>45206</v>
      </c>
      <c r="E2246" s="10">
        <v>45144</v>
      </c>
      <c r="F2246" t="s">
        <v>27</v>
      </c>
      <c r="G2246">
        <v>196.77</v>
      </c>
      <c r="H2246">
        <v>2</v>
      </c>
      <c r="I2246">
        <v>0</v>
      </c>
      <c r="J2246" t="s">
        <v>35</v>
      </c>
      <c r="K2246" t="s">
        <v>66</v>
      </c>
      <c r="L2246" t="s">
        <v>21</v>
      </c>
      <c r="M2246" t="s">
        <v>22</v>
      </c>
      <c r="N2246" t="s">
        <v>41</v>
      </c>
      <c r="O2246">
        <f>Table2[[#This Row],[check_out_date]]-Table2[[#This Row],[check_in_date]]</f>
        <v>9</v>
      </c>
      <c r="P2246">
        <f>Table2[[#This Row],[num_adults]]+Table2[[#This Row],[num_children]]</f>
        <v>2</v>
      </c>
      <c r="Q2246" s="3">
        <f>IF(OR(Table2[[#This Row],[booking_status]]="confirmed",Table2[[#This Row],[booking_status]]="checked-out"),Table2[[#This Row],[room_rate_per_night]]*Table2[[#This Row],[Num_Nights]],0)</f>
        <v>1770.93</v>
      </c>
      <c r="R2246" t="str" cm="1">
        <f t="array" ref="R2246">IFERROR(_xlfn.IFS(Table2[[#This Row],[booking_status]]="confirmed","Expected",Table2[[#This Row],[booking_status]]="checked-out","Actual"),"No Revenue")</f>
        <v>Expected</v>
      </c>
      <c r="S2246" s="4">
        <f>Table2[[#This Row],[Revenue_Amount]]/Table2[[#This Row],[Num_Nights]]</f>
        <v>196.77</v>
      </c>
    </row>
    <row r="2247" spans="1:19" x14ac:dyDescent="0.3">
      <c r="A2247">
        <v>2246</v>
      </c>
      <c r="B2247" t="s">
        <v>37</v>
      </c>
      <c r="C2247" s="9">
        <v>45226</v>
      </c>
      <c r="D2247" s="9">
        <v>45230</v>
      </c>
      <c r="E2247" s="10">
        <v>45212</v>
      </c>
      <c r="F2247" t="s">
        <v>27</v>
      </c>
      <c r="G2247">
        <v>143.37</v>
      </c>
      <c r="H2247">
        <v>1</v>
      </c>
      <c r="I2247">
        <v>1</v>
      </c>
      <c r="J2247" t="s">
        <v>55</v>
      </c>
      <c r="K2247" t="s">
        <v>20</v>
      </c>
      <c r="L2247" t="s">
        <v>21</v>
      </c>
      <c r="M2247" t="s">
        <v>36</v>
      </c>
      <c r="N2247" t="s">
        <v>45</v>
      </c>
      <c r="O2247">
        <f>Table2[[#This Row],[check_out_date]]-Table2[[#This Row],[check_in_date]]</f>
        <v>4</v>
      </c>
      <c r="P2247">
        <f>Table2[[#This Row],[num_adults]]+Table2[[#This Row],[num_children]]</f>
        <v>2</v>
      </c>
      <c r="Q2247" s="3">
        <f>IF(OR(Table2[[#This Row],[booking_status]]="confirmed",Table2[[#This Row],[booking_status]]="checked-out"),Table2[[#This Row],[room_rate_per_night]]*Table2[[#This Row],[Num_Nights]],0)</f>
        <v>573.48</v>
      </c>
      <c r="R2247" t="str" cm="1">
        <f t="array" ref="R2247">IFERROR(_xlfn.IFS(Table2[[#This Row],[booking_status]]="confirmed","Expected",Table2[[#This Row],[booking_status]]="checked-out","Actual"),"No Revenue")</f>
        <v>Expected</v>
      </c>
      <c r="S2247" s="4">
        <f>Table2[[#This Row],[Revenue_Amount]]/Table2[[#This Row],[Num_Nights]]</f>
        <v>143.37</v>
      </c>
    </row>
    <row r="2248" spans="1:19" x14ac:dyDescent="0.3">
      <c r="A2248">
        <v>2247</v>
      </c>
      <c r="B2248" t="s">
        <v>50</v>
      </c>
      <c r="C2248" s="9">
        <v>45259</v>
      </c>
      <c r="D2248" s="9">
        <v>45261</v>
      </c>
      <c r="E2248" s="10">
        <v>45227</v>
      </c>
      <c r="F2248" t="s">
        <v>54</v>
      </c>
      <c r="G2248">
        <v>401.74</v>
      </c>
      <c r="H2248">
        <v>3</v>
      </c>
      <c r="I2248">
        <v>0</v>
      </c>
      <c r="J2248" t="s">
        <v>28</v>
      </c>
      <c r="K2248" t="s">
        <v>29</v>
      </c>
      <c r="L2248" t="s">
        <v>60</v>
      </c>
      <c r="M2248" t="s">
        <v>36</v>
      </c>
      <c r="N2248" t="s">
        <v>23</v>
      </c>
      <c r="O2248">
        <f>Table2[[#This Row],[check_out_date]]-Table2[[#This Row],[check_in_date]]</f>
        <v>2</v>
      </c>
      <c r="P2248">
        <f>Table2[[#This Row],[num_adults]]+Table2[[#This Row],[num_children]]</f>
        <v>3</v>
      </c>
      <c r="Q2248" s="3">
        <f>IF(OR(Table2[[#This Row],[booking_status]]="confirmed",Table2[[#This Row],[booking_status]]="checked-out"),Table2[[#This Row],[room_rate_per_night]]*Table2[[#This Row],[Num_Nights]],0)</f>
        <v>0</v>
      </c>
      <c r="R2248" t="str" cm="1">
        <f t="array" ref="R2248">IFERROR(_xlfn.IFS(Table2[[#This Row],[booking_status]]="confirmed","Expected",Table2[[#This Row],[booking_status]]="checked-out","Actual"),"No Revenue")</f>
        <v>No Revenue</v>
      </c>
      <c r="S2248" s="4">
        <f>Table2[[#This Row],[Revenue_Amount]]/Table2[[#This Row],[Num_Nights]]</f>
        <v>0</v>
      </c>
    </row>
    <row r="2249" spans="1:19" x14ac:dyDescent="0.3">
      <c r="A2249">
        <v>2248</v>
      </c>
      <c r="B2249" t="s">
        <v>31</v>
      </c>
      <c r="C2249" s="9">
        <v>45073</v>
      </c>
      <c r="D2249" s="9">
        <v>45079</v>
      </c>
      <c r="E2249" s="10">
        <v>45049</v>
      </c>
      <c r="F2249" t="s">
        <v>18</v>
      </c>
      <c r="G2249">
        <v>241.67</v>
      </c>
      <c r="H2249">
        <v>1</v>
      </c>
      <c r="I2249">
        <v>2</v>
      </c>
      <c r="J2249" t="s">
        <v>94</v>
      </c>
      <c r="K2249" t="s">
        <v>29</v>
      </c>
      <c r="L2249" t="s">
        <v>21</v>
      </c>
      <c r="M2249" t="s">
        <v>36</v>
      </c>
      <c r="N2249" t="s">
        <v>23</v>
      </c>
      <c r="O2249">
        <f>Table2[[#This Row],[check_out_date]]-Table2[[#This Row],[check_in_date]]</f>
        <v>6</v>
      </c>
      <c r="P2249">
        <f>Table2[[#This Row],[num_adults]]+Table2[[#This Row],[num_children]]</f>
        <v>3</v>
      </c>
      <c r="Q2249" s="3">
        <f>IF(OR(Table2[[#This Row],[booking_status]]="confirmed",Table2[[#This Row],[booking_status]]="checked-out"),Table2[[#This Row],[room_rate_per_night]]*Table2[[#This Row],[Num_Nights]],0)</f>
        <v>1450.02</v>
      </c>
      <c r="R2249" t="str" cm="1">
        <f t="array" ref="R2249">IFERROR(_xlfn.IFS(Table2[[#This Row],[booking_status]]="confirmed","Expected",Table2[[#This Row],[booking_status]]="checked-out","Actual"),"No Revenue")</f>
        <v>Expected</v>
      </c>
      <c r="S2249" s="4">
        <f>Table2[[#This Row],[Revenue_Amount]]/Table2[[#This Row],[Num_Nights]]</f>
        <v>241.67</v>
      </c>
    </row>
    <row r="2250" spans="1:19" x14ac:dyDescent="0.3">
      <c r="A2250">
        <v>2249</v>
      </c>
      <c r="B2250" t="s">
        <v>31</v>
      </c>
      <c r="C2250" s="9">
        <v>45005</v>
      </c>
      <c r="D2250" s="9">
        <v>45015</v>
      </c>
      <c r="E2250" s="10">
        <v>44967</v>
      </c>
      <c r="F2250" t="s">
        <v>27</v>
      </c>
      <c r="G2250">
        <v>93.29</v>
      </c>
      <c r="H2250">
        <v>1</v>
      </c>
      <c r="I2250">
        <v>1</v>
      </c>
      <c r="J2250" t="s">
        <v>28</v>
      </c>
      <c r="K2250" t="s">
        <v>66</v>
      </c>
      <c r="L2250" t="s">
        <v>21</v>
      </c>
      <c r="M2250" t="s">
        <v>36</v>
      </c>
      <c r="N2250" t="s">
        <v>41</v>
      </c>
      <c r="O2250">
        <f>Table2[[#This Row],[check_out_date]]-Table2[[#This Row],[check_in_date]]</f>
        <v>10</v>
      </c>
      <c r="P2250">
        <f>Table2[[#This Row],[num_adults]]+Table2[[#This Row],[num_children]]</f>
        <v>2</v>
      </c>
      <c r="Q2250" s="3">
        <f>IF(OR(Table2[[#This Row],[booking_status]]="confirmed",Table2[[#This Row],[booking_status]]="checked-out"),Table2[[#This Row],[room_rate_per_night]]*Table2[[#This Row],[Num_Nights]],0)</f>
        <v>932.90000000000009</v>
      </c>
      <c r="R2250" t="str" cm="1">
        <f t="array" ref="R2250">IFERROR(_xlfn.IFS(Table2[[#This Row],[booking_status]]="confirmed","Expected",Table2[[#This Row],[booking_status]]="checked-out","Actual"),"No Revenue")</f>
        <v>Expected</v>
      </c>
      <c r="S2250" s="4">
        <f>Table2[[#This Row],[Revenue_Amount]]/Table2[[#This Row],[Num_Nights]]</f>
        <v>93.29</v>
      </c>
    </row>
    <row r="2251" spans="1:19" x14ac:dyDescent="0.3">
      <c r="A2251">
        <v>2250</v>
      </c>
      <c r="B2251" t="s">
        <v>50</v>
      </c>
      <c r="C2251" s="9">
        <v>45153</v>
      </c>
      <c r="D2251" s="9">
        <v>45166</v>
      </c>
      <c r="E2251" s="10">
        <v>45086</v>
      </c>
      <c r="F2251" t="s">
        <v>54</v>
      </c>
      <c r="G2251">
        <v>378.56</v>
      </c>
      <c r="H2251">
        <v>3</v>
      </c>
      <c r="I2251">
        <v>1</v>
      </c>
      <c r="J2251" t="s">
        <v>55</v>
      </c>
      <c r="K2251" t="s">
        <v>66</v>
      </c>
      <c r="L2251" t="s">
        <v>21</v>
      </c>
      <c r="M2251" t="s">
        <v>36</v>
      </c>
      <c r="N2251" t="s">
        <v>23</v>
      </c>
      <c r="O2251">
        <f>Table2[[#This Row],[check_out_date]]-Table2[[#This Row],[check_in_date]]</f>
        <v>13</v>
      </c>
      <c r="P2251">
        <f>Table2[[#This Row],[num_adults]]+Table2[[#This Row],[num_children]]</f>
        <v>4</v>
      </c>
      <c r="Q2251" s="3">
        <f>IF(OR(Table2[[#This Row],[booking_status]]="confirmed",Table2[[#This Row],[booking_status]]="checked-out"),Table2[[#This Row],[room_rate_per_night]]*Table2[[#This Row],[Num_Nights]],0)</f>
        <v>4921.28</v>
      </c>
      <c r="R2251" t="str" cm="1">
        <f t="array" ref="R2251">IFERROR(_xlfn.IFS(Table2[[#This Row],[booking_status]]="confirmed","Expected",Table2[[#This Row],[booking_status]]="checked-out","Actual"),"No Revenue")</f>
        <v>Expected</v>
      </c>
      <c r="S2251" s="4">
        <f>Table2[[#This Row],[Revenue_Amount]]/Table2[[#This Row],[Num_Nights]]</f>
        <v>378.56</v>
      </c>
    </row>
    <row r="2252" spans="1:19" x14ac:dyDescent="0.3">
      <c r="A2252">
        <v>2251</v>
      </c>
      <c r="B2252" t="s">
        <v>50</v>
      </c>
      <c r="C2252" s="9">
        <v>45256</v>
      </c>
      <c r="D2252" s="9">
        <v>45258</v>
      </c>
      <c r="E2252" s="10">
        <v>45235</v>
      </c>
      <c r="F2252" t="s">
        <v>54</v>
      </c>
      <c r="G2252">
        <v>614.19000000000005</v>
      </c>
      <c r="H2252">
        <v>2</v>
      </c>
      <c r="I2252">
        <v>0</v>
      </c>
      <c r="J2252" t="s">
        <v>55</v>
      </c>
      <c r="K2252" t="s">
        <v>20</v>
      </c>
      <c r="L2252" t="s">
        <v>21</v>
      </c>
      <c r="M2252" t="s">
        <v>36</v>
      </c>
      <c r="N2252" t="s">
        <v>23</v>
      </c>
      <c r="O2252">
        <f>Table2[[#This Row],[check_out_date]]-Table2[[#This Row],[check_in_date]]</f>
        <v>2</v>
      </c>
      <c r="P2252">
        <f>Table2[[#This Row],[num_adults]]+Table2[[#This Row],[num_children]]</f>
        <v>2</v>
      </c>
      <c r="Q2252" s="3">
        <f>IF(OR(Table2[[#This Row],[booking_status]]="confirmed",Table2[[#This Row],[booking_status]]="checked-out"),Table2[[#This Row],[room_rate_per_night]]*Table2[[#This Row],[Num_Nights]],0)</f>
        <v>1228.3800000000001</v>
      </c>
      <c r="R2252" t="str" cm="1">
        <f t="array" ref="R2252">IFERROR(_xlfn.IFS(Table2[[#This Row],[booking_status]]="confirmed","Expected",Table2[[#This Row],[booking_status]]="checked-out","Actual"),"No Revenue")</f>
        <v>Expected</v>
      </c>
      <c r="S2252" s="4">
        <f>Table2[[#This Row],[Revenue_Amount]]/Table2[[#This Row],[Num_Nights]]</f>
        <v>614.19000000000005</v>
      </c>
    </row>
    <row r="2253" spans="1:19" hidden="1" x14ac:dyDescent="0.3">
      <c r="A2253">
        <v>2252</v>
      </c>
      <c r="B2253" t="s">
        <v>50</v>
      </c>
      <c r="C2253" s="9">
        <v>45271</v>
      </c>
      <c r="D2253" s="9">
        <v>45272</v>
      </c>
      <c r="E2253" s="10">
        <v>45236</v>
      </c>
      <c r="F2253" t="s">
        <v>49</v>
      </c>
      <c r="G2253">
        <v>151.4</v>
      </c>
      <c r="H2253">
        <v>4</v>
      </c>
      <c r="I2253">
        <v>0</v>
      </c>
      <c r="J2253" t="s">
        <v>35</v>
      </c>
      <c r="K2253" t="s">
        <v>29</v>
      </c>
      <c r="L2253" t="s">
        <v>21</v>
      </c>
      <c r="M2253" t="s">
        <v>36</v>
      </c>
      <c r="N2253" t="s">
        <v>41</v>
      </c>
      <c r="O2253">
        <f>Table2[[#This Row],[check_out_date]]-Table2[[#This Row],[check_in_date]]</f>
        <v>1</v>
      </c>
      <c r="P2253">
        <f>Table2[[#This Row],[num_adults]]+Table2[[#This Row],[num_children]]</f>
        <v>4</v>
      </c>
      <c r="Q2253" s="3">
        <f>IF(OR(Table2[[#This Row],[booking_status]]="confirmed",Table2[[#This Row],[booking_status]]="checked-out"),Table2[[#This Row],[room_rate_per_night]]*Table2[[#This Row],[Num_Nights]],0)</f>
        <v>151.4</v>
      </c>
      <c r="R2253" t="str" cm="1">
        <f t="array" ref="R2253">IFERROR(_xlfn.IFS(Table2[[#This Row],[booking_status]]="confirmed","Expected",Table2[[#This Row],[booking_status]]="checked-out","Actual"),"No Revenue")</f>
        <v>Expected</v>
      </c>
      <c r="S2253" s="4">
        <f>Table2[[#This Row],[Revenue_Amount]]/Table2[[#This Row],[Num_Nights]]</f>
        <v>151.4</v>
      </c>
    </row>
    <row r="2254" spans="1:19" hidden="1" x14ac:dyDescent="0.3">
      <c r="A2254">
        <v>2253</v>
      </c>
      <c r="B2254" t="s">
        <v>31</v>
      </c>
      <c r="C2254" s="9">
        <v>44933</v>
      </c>
      <c r="D2254" s="9">
        <v>44938</v>
      </c>
      <c r="E2254" s="10">
        <v>44914</v>
      </c>
      <c r="F2254" t="s">
        <v>18</v>
      </c>
      <c r="G2254">
        <v>181.8</v>
      </c>
      <c r="H2254">
        <v>2</v>
      </c>
      <c r="I2254">
        <v>2</v>
      </c>
      <c r="J2254" t="s">
        <v>35</v>
      </c>
      <c r="K2254" t="s">
        <v>29</v>
      </c>
      <c r="L2254" t="s">
        <v>21</v>
      </c>
      <c r="M2254" t="s">
        <v>22</v>
      </c>
      <c r="N2254" t="s">
        <v>41</v>
      </c>
      <c r="O2254">
        <f>Table2[[#This Row],[check_out_date]]-Table2[[#This Row],[check_in_date]]</f>
        <v>5</v>
      </c>
      <c r="P2254">
        <f>Table2[[#This Row],[num_adults]]+Table2[[#This Row],[num_children]]</f>
        <v>4</v>
      </c>
      <c r="Q2254" s="3">
        <f>IF(OR(Table2[[#This Row],[booking_status]]="confirmed",Table2[[#This Row],[booking_status]]="checked-out"),Table2[[#This Row],[room_rate_per_night]]*Table2[[#This Row],[Num_Nights]],0)</f>
        <v>909</v>
      </c>
      <c r="R2254" t="str" cm="1">
        <f t="array" ref="R2254">IFERROR(_xlfn.IFS(Table2[[#This Row],[booking_status]]="confirmed","Expected",Table2[[#This Row],[booking_status]]="checked-out","Actual"),"No Revenue")</f>
        <v>Expected</v>
      </c>
      <c r="S2254" s="4">
        <f>Table2[[#This Row],[Revenue_Amount]]/Table2[[#This Row],[Num_Nights]]</f>
        <v>181.8</v>
      </c>
    </row>
    <row r="2255" spans="1:19" hidden="1" x14ac:dyDescent="0.3">
      <c r="A2255">
        <v>2254</v>
      </c>
      <c r="B2255" t="s">
        <v>31</v>
      </c>
      <c r="C2255" s="9">
        <v>45073</v>
      </c>
      <c r="D2255" s="9">
        <v>45078</v>
      </c>
      <c r="E2255" s="10">
        <v>45044</v>
      </c>
      <c r="F2255" t="s">
        <v>49</v>
      </c>
      <c r="G2255">
        <v>57.96</v>
      </c>
      <c r="H2255">
        <v>2</v>
      </c>
      <c r="I2255">
        <v>2</v>
      </c>
      <c r="J2255" t="s">
        <v>35</v>
      </c>
      <c r="K2255" t="s">
        <v>99</v>
      </c>
      <c r="L2255" t="s">
        <v>21</v>
      </c>
      <c r="M2255" t="s">
        <v>36</v>
      </c>
      <c r="N2255" t="s">
        <v>41</v>
      </c>
      <c r="O2255">
        <f>Table2[[#This Row],[check_out_date]]-Table2[[#This Row],[check_in_date]]</f>
        <v>5</v>
      </c>
      <c r="P2255">
        <f>Table2[[#This Row],[num_adults]]+Table2[[#This Row],[num_children]]</f>
        <v>4</v>
      </c>
      <c r="Q2255" s="3">
        <f>IF(OR(Table2[[#This Row],[booking_status]]="confirmed",Table2[[#This Row],[booking_status]]="checked-out"),Table2[[#This Row],[room_rate_per_night]]*Table2[[#This Row],[Num_Nights]],0)</f>
        <v>289.8</v>
      </c>
      <c r="R2255" t="str" cm="1">
        <f t="array" ref="R2255">IFERROR(_xlfn.IFS(Table2[[#This Row],[booking_status]]="confirmed","Expected",Table2[[#This Row],[booking_status]]="checked-out","Actual"),"No Revenue")</f>
        <v>Expected</v>
      </c>
      <c r="S2255" s="4">
        <f>Table2[[#This Row],[Revenue_Amount]]/Table2[[#This Row],[Num_Nights]]</f>
        <v>57.96</v>
      </c>
    </row>
    <row r="2256" spans="1:19" hidden="1" x14ac:dyDescent="0.3">
      <c r="A2256">
        <v>2255</v>
      </c>
      <c r="B2256" t="s">
        <v>50</v>
      </c>
      <c r="C2256" s="9">
        <v>45023</v>
      </c>
      <c r="D2256" s="9">
        <v>45027</v>
      </c>
      <c r="E2256" s="10">
        <v>45002</v>
      </c>
      <c r="F2256" t="s">
        <v>18</v>
      </c>
      <c r="G2256">
        <v>195.12</v>
      </c>
      <c r="H2256">
        <v>1</v>
      </c>
      <c r="I2256">
        <v>2</v>
      </c>
      <c r="J2256" t="s">
        <v>35</v>
      </c>
      <c r="K2256" t="s">
        <v>66</v>
      </c>
      <c r="L2256" t="s">
        <v>60</v>
      </c>
      <c r="M2256" t="s">
        <v>36</v>
      </c>
      <c r="N2256" t="s">
        <v>41</v>
      </c>
      <c r="O2256">
        <f>Table2[[#This Row],[check_out_date]]-Table2[[#This Row],[check_in_date]]</f>
        <v>4</v>
      </c>
      <c r="P2256">
        <f>Table2[[#This Row],[num_adults]]+Table2[[#This Row],[num_children]]</f>
        <v>3</v>
      </c>
      <c r="Q2256" s="3">
        <f>IF(OR(Table2[[#This Row],[booking_status]]="confirmed",Table2[[#This Row],[booking_status]]="checked-out"),Table2[[#This Row],[room_rate_per_night]]*Table2[[#This Row],[Num_Nights]],0)</f>
        <v>0</v>
      </c>
      <c r="R2256" t="str" cm="1">
        <f t="array" ref="R2256">IFERROR(_xlfn.IFS(Table2[[#This Row],[booking_status]]="confirmed","Expected",Table2[[#This Row],[booking_status]]="checked-out","Actual"),"No Revenue")</f>
        <v>No Revenue</v>
      </c>
      <c r="S2256" s="4">
        <f>Table2[[#This Row],[Revenue_Amount]]/Table2[[#This Row],[Num_Nights]]</f>
        <v>0</v>
      </c>
    </row>
    <row r="2257" spans="1:19" x14ac:dyDescent="0.3">
      <c r="A2257">
        <v>2256</v>
      </c>
      <c r="B2257" t="s">
        <v>14</v>
      </c>
      <c r="C2257" s="9">
        <v>44957</v>
      </c>
      <c r="D2257" s="9">
        <v>44961</v>
      </c>
      <c r="E2257" s="10">
        <v>44900</v>
      </c>
      <c r="F2257" t="s">
        <v>49</v>
      </c>
      <c r="G2257">
        <v>85.2</v>
      </c>
      <c r="H2257">
        <v>2</v>
      </c>
      <c r="I2257">
        <v>0</v>
      </c>
      <c r="J2257" t="s">
        <v>28</v>
      </c>
      <c r="K2257" t="s">
        <v>20</v>
      </c>
      <c r="L2257" t="s">
        <v>21</v>
      </c>
      <c r="M2257" t="s">
        <v>22</v>
      </c>
      <c r="N2257" t="s">
        <v>41</v>
      </c>
      <c r="O2257">
        <f>Table2[[#This Row],[check_out_date]]-Table2[[#This Row],[check_in_date]]</f>
        <v>4</v>
      </c>
      <c r="P2257">
        <f>Table2[[#This Row],[num_adults]]+Table2[[#This Row],[num_children]]</f>
        <v>2</v>
      </c>
      <c r="Q2257" s="3">
        <f>IF(OR(Table2[[#This Row],[booking_status]]="confirmed",Table2[[#This Row],[booking_status]]="checked-out"),Table2[[#This Row],[room_rate_per_night]]*Table2[[#This Row],[Num_Nights]],0)</f>
        <v>340.8</v>
      </c>
      <c r="R2257" t="str" cm="1">
        <f t="array" ref="R2257">IFERROR(_xlfn.IFS(Table2[[#This Row],[booking_status]]="confirmed","Expected",Table2[[#This Row],[booking_status]]="checked-out","Actual"),"No Revenue")</f>
        <v>Expected</v>
      </c>
      <c r="S2257" s="4">
        <f>Table2[[#This Row],[Revenue_Amount]]/Table2[[#This Row],[Num_Nights]]</f>
        <v>85.2</v>
      </c>
    </row>
    <row r="2258" spans="1:19" x14ac:dyDescent="0.3">
      <c r="A2258">
        <v>2257</v>
      </c>
      <c r="B2258" t="s">
        <v>14</v>
      </c>
      <c r="C2258" s="9">
        <v>45261</v>
      </c>
      <c r="D2258" s="9">
        <v>45272</v>
      </c>
      <c r="E2258" s="10">
        <v>45241</v>
      </c>
      <c r="F2258" t="s">
        <v>49</v>
      </c>
      <c r="G2258">
        <v>70.459999999999994</v>
      </c>
      <c r="H2258">
        <v>1</v>
      </c>
      <c r="I2258">
        <v>1</v>
      </c>
      <c r="J2258" t="s">
        <v>94</v>
      </c>
      <c r="K2258" t="s">
        <v>20</v>
      </c>
      <c r="L2258" t="s">
        <v>60</v>
      </c>
      <c r="M2258" t="s">
        <v>36</v>
      </c>
      <c r="N2258" t="s">
        <v>95</v>
      </c>
      <c r="O2258">
        <f>Table2[[#This Row],[check_out_date]]-Table2[[#This Row],[check_in_date]]</f>
        <v>11</v>
      </c>
      <c r="P2258">
        <f>Table2[[#This Row],[num_adults]]+Table2[[#This Row],[num_children]]</f>
        <v>2</v>
      </c>
      <c r="Q2258" s="3">
        <f>IF(OR(Table2[[#This Row],[booking_status]]="confirmed",Table2[[#This Row],[booking_status]]="checked-out"),Table2[[#This Row],[room_rate_per_night]]*Table2[[#This Row],[Num_Nights]],0)</f>
        <v>0</v>
      </c>
      <c r="R2258" t="str" cm="1">
        <f t="array" ref="R2258">IFERROR(_xlfn.IFS(Table2[[#This Row],[booking_status]]="confirmed","Expected",Table2[[#This Row],[booking_status]]="checked-out","Actual"),"No Revenue")</f>
        <v>No Revenue</v>
      </c>
      <c r="S2258" s="4">
        <f>Table2[[#This Row],[Revenue_Amount]]/Table2[[#This Row],[Num_Nights]]</f>
        <v>0</v>
      </c>
    </row>
    <row r="2259" spans="1:19" x14ac:dyDescent="0.3">
      <c r="A2259">
        <v>2258</v>
      </c>
      <c r="B2259" t="s">
        <v>37</v>
      </c>
      <c r="C2259" s="9">
        <v>45137</v>
      </c>
      <c r="D2259" s="9">
        <v>45144</v>
      </c>
      <c r="E2259" s="10">
        <v>45121</v>
      </c>
      <c r="F2259" t="s">
        <v>18</v>
      </c>
      <c r="G2259">
        <v>213.94</v>
      </c>
      <c r="H2259">
        <v>2</v>
      </c>
      <c r="I2259">
        <v>1</v>
      </c>
      <c r="J2259" t="s">
        <v>28</v>
      </c>
      <c r="K2259" t="s">
        <v>20</v>
      </c>
      <c r="L2259" t="s">
        <v>56</v>
      </c>
      <c r="M2259" t="s">
        <v>36</v>
      </c>
      <c r="N2259" t="s">
        <v>45</v>
      </c>
      <c r="O2259">
        <f>Table2[[#This Row],[check_out_date]]-Table2[[#This Row],[check_in_date]]</f>
        <v>7</v>
      </c>
      <c r="P2259">
        <f>Table2[[#This Row],[num_adults]]+Table2[[#This Row],[num_children]]</f>
        <v>3</v>
      </c>
      <c r="Q2259" s="3">
        <f>IF(OR(Table2[[#This Row],[booking_status]]="confirmed",Table2[[#This Row],[booking_status]]="checked-out"),Table2[[#This Row],[room_rate_per_night]]*Table2[[#This Row],[Num_Nights]],0)</f>
        <v>1497.58</v>
      </c>
      <c r="R2259" t="str" cm="1">
        <f t="array" ref="R2259">IFERROR(_xlfn.IFS(Table2[[#This Row],[booking_status]]="confirmed","Expected",Table2[[#This Row],[booking_status]]="checked-out","Actual"),"No Revenue")</f>
        <v>Actual</v>
      </c>
      <c r="S2259" s="4">
        <f>Table2[[#This Row],[Revenue_Amount]]/Table2[[#This Row],[Num_Nights]]</f>
        <v>213.94</v>
      </c>
    </row>
    <row r="2260" spans="1:19" hidden="1" x14ac:dyDescent="0.3">
      <c r="A2260">
        <v>2259</v>
      </c>
      <c r="B2260" t="s">
        <v>14</v>
      </c>
      <c r="C2260" s="9">
        <v>45086</v>
      </c>
      <c r="D2260" s="9">
        <v>45094</v>
      </c>
      <c r="E2260" s="10">
        <v>45043</v>
      </c>
      <c r="F2260" t="s">
        <v>18</v>
      </c>
      <c r="G2260">
        <v>232.57</v>
      </c>
      <c r="H2260">
        <v>3</v>
      </c>
      <c r="I2260">
        <v>0</v>
      </c>
      <c r="J2260" t="s">
        <v>35</v>
      </c>
      <c r="K2260" t="s">
        <v>99</v>
      </c>
      <c r="L2260" t="s">
        <v>60</v>
      </c>
      <c r="M2260" t="s">
        <v>36</v>
      </c>
      <c r="N2260" t="s">
        <v>45</v>
      </c>
      <c r="O2260">
        <f>Table2[[#This Row],[check_out_date]]-Table2[[#This Row],[check_in_date]]</f>
        <v>8</v>
      </c>
      <c r="P2260">
        <f>Table2[[#This Row],[num_adults]]+Table2[[#This Row],[num_children]]</f>
        <v>3</v>
      </c>
      <c r="Q2260" s="3">
        <f>IF(OR(Table2[[#This Row],[booking_status]]="confirmed",Table2[[#This Row],[booking_status]]="checked-out"),Table2[[#This Row],[room_rate_per_night]]*Table2[[#This Row],[Num_Nights]],0)</f>
        <v>0</v>
      </c>
      <c r="R2260" t="str" cm="1">
        <f t="array" ref="R2260">IFERROR(_xlfn.IFS(Table2[[#This Row],[booking_status]]="confirmed","Expected",Table2[[#This Row],[booking_status]]="checked-out","Actual"),"No Revenue")</f>
        <v>No Revenue</v>
      </c>
      <c r="S2260" s="4">
        <f>Table2[[#This Row],[Revenue_Amount]]/Table2[[#This Row],[Num_Nights]]</f>
        <v>0</v>
      </c>
    </row>
    <row r="2261" spans="1:19" hidden="1" x14ac:dyDescent="0.3">
      <c r="A2261">
        <v>2260</v>
      </c>
      <c r="B2261" t="s">
        <v>14</v>
      </c>
      <c r="C2261" s="9">
        <v>44930</v>
      </c>
      <c r="D2261" s="9">
        <v>44935</v>
      </c>
      <c r="E2261" s="10">
        <v>44905</v>
      </c>
      <c r="F2261" t="s">
        <v>49</v>
      </c>
      <c r="G2261">
        <v>94.45</v>
      </c>
      <c r="H2261">
        <v>4</v>
      </c>
      <c r="I2261">
        <v>2</v>
      </c>
      <c r="J2261" t="s">
        <v>35</v>
      </c>
      <c r="K2261" t="s">
        <v>44</v>
      </c>
      <c r="L2261" t="s">
        <v>21</v>
      </c>
      <c r="M2261" t="s">
        <v>22</v>
      </c>
      <c r="N2261" t="s">
        <v>41</v>
      </c>
      <c r="O2261">
        <f>Table2[[#This Row],[check_out_date]]-Table2[[#This Row],[check_in_date]]</f>
        <v>5</v>
      </c>
      <c r="P2261">
        <f>Table2[[#This Row],[num_adults]]+Table2[[#This Row],[num_children]]</f>
        <v>6</v>
      </c>
      <c r="Q2261" s="3">
        <f>IF(OR(Table2[[#This Row],[booking_status]]="confirmed",Table2[[#This Row],[booking_status]]="checked-out"),Table2[[#This Row],[room_rate_per_night]]*Table2[[#This Row],[Num_Nights]],0)</f>
        <v>472.25</v>
      </c>
      <c r="R2261" t="str" cm="1">
        <f t="array" ref="R2261">IFERROR(_xlfn.IFS(Table2[[#This Row],[booking_status]]="confirmed","Expected",Table2[[#This Row],[booking_status]]="checked-out","Actual"),"No Revenue")</f>
        <v>Expected</v>
      </c>
      <c r="S2261" s="4">
        <f>Table2[[#This Row],[Revenue_Amount]]/Table2[[#This Row],[Num_Nights]]</f>
        <v>94.45</v>
      </c>
    </row>
    <row r="2262" spans="1:19" x14ac:dyDescent="0.3">
      <c r="A2262">
        <v>2261</v>
      </c>
      <c r="B2262" t="s">
        <v>31</v>
      </c>
      <c r="C2262" s="9">
        <v>44948</v>
      </c>
      <c r="D2262" s="9">
        <v>44950</v>
      </c>
      <c r="E2262" s="10">
        <v>44914</v>
      </c>
      <c r="F2262" t="s">
        <v>49</v>
      </c>
      <c r="G2262">
        <v>79.73</v>
      </c>
      <c r="H2262">
        <v>4</v>
      </c>
      <c r="I2262">
        <v>0</v>
      </c>
      <c r="J2262" t="s">
        <v>55</v>
      </c>
      <c r="K2262" t="s">
        <v>29</v>
      </c>
      <c r="L2262" t="s">
        <v>56</v>
      </c>
      <c r="M2262" t="s">
        <v>36</v>
      </c>
      <c r="N2262" t="s">
        <v>41</v>
      </c>
      <c r="O2262">
        <f>Table2[[#This Row],[check_out_date]]-Table2[[#This Row],[check_in_date]]</f>
        <v>2</v>
      </c>
      <c r="P2262">
        <f>Table2[[#This Row],[num_adults]]+Table2[[#This Row],[num_children]]</f>
        <v>4</v>
      </c>
      <c r="Q2262" s="3">
        <f>IF(OR(Table2[[#This Row],[booking_status]]="confirmed",Table2[[#This Row],[booking_status]]="checked-out"),Table2[[#This Row],[room_rate_per_night]]*Table2[[#This Row],[Num_Nights]],0)</f>
        <v>159.46</v>
      </c>
      <c r="R2262" t="str" cm="1">
        <f t="array" ref="R2262">IFERROR(_xlfn.IFS(Table2[[#This Row],[booking_status]]="confirmed","Expected",Table2[[#This Row],[booking_status]]="checked-out","Actual"),"No Revenue")</f>
        <v>Actual</v>
      </c>
      <c r="S2262" s="4">
        <f>Table2[[#This Row],[Revenue_Amount]]/Table2[[#This Row],[Num_Nights]]</f>
        <v>79.73</v>
      </c>
    </row>
    <row r="2263" spans="1:19" x14ac:dyDescent="0.3">
      <c r="A2263">
        <v>2262</v>
      </c>
      <c r="B2263" t="s">
        <v>14</v>
      </c>
      <c r="C2263" s="9">
        <v>45087</v>
      </c>
      <c r="D2263" s="9">
        <v>45096</v>
      </c>
      <c r="E2263" s="10">
        <v>45038</v>
      </c>
      <c r="F2263" t="s">
        <v>27</v>
      </c>
      <c r="G2263">
        <v>169.05</v>
      </c>
      <c r="H2263">
        <v>1</v>
      </c>
      <c r="I2263">
        <v>0</v>
      </c>
      <c r="J2263" t="s">
        <v>55</v>
      </c>
      <c r="K2263" t="s">
        <v>99</v>
      </c>
      <c r="L2263" t="s">
        <v>56</v>
      </c>
      <c r="M2263" t="s">
        <v>36</v>
      </c>
      <c r="N2263" t="s">
        <v>45</v>
      </c>
      <c r="O2263">
        <f>Table2[[#This Row],[check_out_date]]-Table2[[#This Row],[check_in_date]]</f>
        <v>9</v>
      </c>
      <c r="P2263">
        <f>Table2[[#This Row],[num_adults]]+Table2[[#This Row],[num_children]]</f>
        <v>1</v>
      </c>
      <c r="Q2263" s="3">
        <f>IF(OR(Table2[[#This Row],[booking_status]]="confirmed",Table2[[#This Row],[booking_status]]="checked-out"),Table2[[#This Row],[room_rate_per_night]]*Table2[[#This Row],[Num_Nights]],0)</f>
        <v>1521.45</v>
      </c>
      <c r="R2263" t="str" cm="1">
        <f t="array" ref="R2263">IFERROR(_xlfn.IFS(Table2[[#This Row],[booking_status]]="confirmed","Expected",Table2[[#This Row],[booking_status]]="checked-out","Actual"),"No Revenue")</f>
        <v>Actual</v>
      </c>
      <c r="S2263" s="4">
        <f>Table2[[#This Row],[Revenue_Amount]]/Table2[[#This Row],[Num_Nights]]</f>
        <v>169.05</v>
      </c>
    </row>
    <row r="2264" spans="1:19" x14ac:dyDescent="0.3">
      <c r="A2264">
        <v>2263</v>
      </c>
      <c r="B2264" t="s">
        <v>31</v>
      </c>
      <c r="C2264" s="9">
        <v>44967</v>
      </c>
      <c r="D2264" s="9">
        <v>44970</v>
      </c>
      <c r="E2264" s="10">
        <v>44949</v>
      </c>
      <c r="F2264" t="s">
        <v>49</v>
      </c>
      <c r="G2264">
        <v>61.36</v>
      </c>
      <c r="H2264">
        <v>3</v>
      </c>
      <c r="I2264">
        <v>3</v>
      </c>
      <c r="J2264" t="s">
        <v>94</v>
      </c>
      <c r="K2264" t="s">
        <v>99</v>
      </c>
      <c r="L2264" t="s">
        <v>60</v>
      </c>
      <c r="M2264" t="s">
        <v>36</v>
      </c>
      <c r="N2264" t="s">
        <v>30</v>
      </c>
      <c r="O2264">
        <f>Table2[[#This Row],[check_out_date]]-Table2[[#This Row],[check_in_date]]</f>
        <v>3</v>
      </c>
      <c r="P2264">
        <f>Table2[[#This Row],[num_adults]]+Table2[[#This Row],[num_children]]</f>
        <v>6</v>
      </c>
      <c r="Q2264" s="3">
        <f>IF(OR(Table2[[#This Row],[booking_status]]="confirmed",Table2[[#This Row],[booking_status]]="checked-out"),Table2[[#This Row],[room_rate_per_night]]*Table2[[#This Row],[Num_Nights]],0)</f>
        <v>0</v>
      </c>
      <c r="R2264" t="str" cm="1">
        <f t="array" ref="R2264">IFERROR(_xlfn.IFS(Table2[[#This Row],[booking_status]]="confirmed","Expected",Table2[[#This Row],[booking_status]]="checked-out","Actual"),"No Revenue")</f>
        <v>No Revenue</v>
      </c>
      <c r="S2264" s="4">
        <f>Table2[[#This Row],[Revenue_Amount]]/Table2[[#This Row],[Num_Nights]]</f>
        <v>0</v>
      </c>
    </row>
    <row r="2265" spans="1:19" x14ac:dyDescent="0.3">
      <c r="A2265">
        <v>2264</v>
      </c>
      <c r="B2265" t="s">
        <v>14</v>
      </c>
      <c r="C2265" s="9">
        <v>45028</v>
      </c>
      <c r="D2265" s="9">
        <v>45035</v>
      </c>
      <c r="E2265" s="10">
        <v>45013</v>
      </c>
      <c r="F2265" t="s">
        <v>27</v>
      </c>
      <c r="G2265">
        <v>142.46</v>
      </c>
      <c r="H2265">
        <v>1</v>
      </c>
      <c r="I2265">
        <v>0</v>
      </c>
      <c r="J2265" t="s">
        <v>19</v>
      </c>
      <c r="K2265" t="s">
        <v>29</v>
      </c>
      <c r="L2265" t="s">
        <v>21</v>
      </c>
      <c r="M2265" t="s">
        <v>36</v>
      </c>
      <c r="N2265" t="s">
        <v>41</v>
      </c>
      <c r="O2265">
        <f>Table2[[#This Row],[check_out_date]]-Table2[[#This Row],[check_in_date]]</f>
        <v>7</v>
      </c>
      <c r="P2265">
        <f>Table2[[#This Row],[num_adults]]+Table2[[#This Row],[num_children]]</f>
        <v>1</v>
      </c>
      <c r="Q2265" s="3">
        <f>IF(OR(Table2[[#This Row],[booking_status]]="confirmed",Table2[[#This Row],[booking_status]]="checked-out"),Table2[[#This Row],[room_rate_per_night]]*Table2[[#This Row],[Num_Nights]],0)</f>
        <v>997.22</v>
      </c>
      <c r="R2265" t="str" cm="1">
        <f t="array" ref="R2265">IFERROR(_xlfn.IFS(Table2[[#This Row],[booking_status]]="confirmed","Expected",Table2[[#This Row],[booking_status]]="checked-out","Actual"),"No Revenue")</f>
        <v>Expected</v>
      </c>
      <c r="S2265" s="4">
        <f>Table2[[#This Row],[Revenue_Amount]]/Table2[[#This Row],[Num_Nights]]</f>
        <v>142.46</v>
      </c>
    </row>
    <row r="2266" spans="1:19" x14ac:dyDescent="0.3">
      <c r="A2266">
        <v>2265</v>
      </c>
      <c r="B2266" t="s">
        <v>50</v>
      </c>
      <c r="C2266" s="9">
        <v>44975</v>
      </c>
      <c r="D2266" s="9">
        <v>44978</v>
      </c>
      <c r="E2266" s="10">
        <v>44900</v>
      </c>
      <c r="F2266" t="s">
        <v>49</v>
      </c>
      <c r="G2266">
        <v>138.53</v>
      </c>
      <c r="H2266">
        <v>1</v>
      </c>
      <c r="I2266">
        <v>0</v>
      </c>
      <c r="J2266" t="s">
        <v>28</v>
      </c>
      <c r="K2266" t="s">
        <v>99</v>
      </c>
      <c r="L2266" t="s">
        <v>56</v>
      </c>
      <c r="M2266" t="s">
        <v>36</v>
      </c>
      <c r="N2266" t="s">
        <v>41</v>
      </c>
      <c r="O2266">
        <f>Table2[[#This Row],[check_out_date]]-Table2[[#This Row],[check_in_date]]</f>
        <v>3</v>
      </c>
      <c r="P2266">
        <f>Table2[[#This Row],[num_adults]]+Table2[[#This Row],[num_children]]</f>
        <v>1</v>
      </c>
      <c r="Q2266" s="3">
        <f>IF(OR(Table2[[#This Row],[booking_status]]="confirmed",Table2[[#This Row],[booking_status]]="checked-out"),Table2[[#This Row],[room_rate_per_night]]*Table2[[#This Row],[Num_Nights]],0)</f>
        <v>415.59000000000003</v>
      </c>
      <c r="R2266" t="str" cm="1">
        <f t="array" ref="R2266">IFERROR(_xlfn.IFS(Table2[[#This Row],[booking_status]]="confirmed","Expected",Table2[[#This Row],[booking_status]]="checked-out","Actual"),"No Revenue")</f>
        <v>Actual</v>
      </c>
      <c r="S2266" s="4">
        <f>Table2[[#This Row],[Revenue_Amount]]/Table2[[#This Row],[Num_Nights]]</f>
        <v>138.53</v>
      </c>
    </row>
    <row r="2267" spans="1:19" x14ac:dyDescent="0.3">
      <c r="A2267">
        <v>2266</v>
      </c>
      <c r="B2267" t="s">
        <v>50</v>
      </c>
      <c r="C2267" s="9">
        <v>44997</v>
      </c>
      <c r="D2267" s="9">
        <v>45004</v>
      </c>
      <c r="E2267" s="10">
        <v>44948</v>
      </c>
      <c r="F2267" t="s">
        <v>49</v>
      </c>
      <c r="G2267">
        <v>137.76</v>
      </c>
      <c r="H2267">
        <v>1</v>
      </c>
      <c r="I2267">
        <v>2</v>
      </c>
      <c r="J2267" t="s">
        <v>94</v>
      </c>
      <c r="K2267" t="s">
        <v>20</v>
      </c>
      <c r="L2267" t="s">
        <v>21</v>
      </c>
      <c r="M2267" t="s">
        <v>36</v>
      </c>
      <c r="N2267" t="s">
        <v>41</v>
      </c>
      <c r="O2267">
        <f>Table2[[#This Row],[check_out_date]]-Table2[[#This Row],[check_in_date]]</f>
        <v>7</v>
      </c>
      <c r="P2267">
        <f>Table2[[#This Row],[num_adults]]+Table2[[#This Row],[num_children]]</f>
        <v>3</v>
      </c>
      <c r="Q2267" s="3">
        <f>IF(OR(Table2[[#This Row],[booking_status]]="confirmed",Table2[[#This Row],[booking_status]]="checked-out"),Table2[[#This Row],[room_rate_per_night]]*Table2[[#This Row],[Num_Nights]],0)</f>
        <v>964.31999999999994</v>
      </c>
      <c r="R2267" t="str" cm="1">
        <f t="array" ref="R2267">IFERROR(_xlfn.IFS(Table2[[#This Row],[booking_status]]="confirmed","Expected",Table2[[#This Row],[booking_status]]="checked-out","Actual"),"No Revenue")</f>
        <v>Expected</v>
      </c>
      <c r="S2267" s="4">
        <f>Table2[[#This Row],[Revenue_Amount]]/Table2[[#This Row],[Num_Nights]]</f>
        <v>137.76</v>
      </c>
    </row>
    <row r="2268" spans="1:19" x14ac:dyDescent="0.3">
      <c r="A2268">
        <v>2267</v>
      </c>
      <c r="B2268" t="s">
        <v>31</v>
      </c>
      <c r="C2268" s="9">
        <v>45142</v>
      </c>
      <c r="D2268" s="9">
        <v>45146</v>
      </c>
      <c r="E2268" s="10">
        <v>45139</v>
      </c>
      <c r="F2268" t="s">
        <v>54</v>
      </c>
      <c r="G2268">
        <v>298.58</v>
      </c>
      <c r="H2268">
        <v>2</v>
      </c>
      <c r="I2268">
        <v>2</v>
      </c>
      <c r="J2268" t="s">
        <v>19</v>
      </c>
      <c r="K2268" t="s">
        <v>66</v>
      </c>
      <c r="L2268" t="s">
        <v>21</v>
      </c>
      <c r="M2268" t="s">
        <v>36</v>
      </c>
      <c r="N2268" t="s">
        <v>41</v>
      </c>
      <c r="O2268">
        <f>Table2[[#This Row],[check_out_date]]-Table2[[#This Row],[check_in_date]]</f>
        <v>4</v>
      </c>
      <c r="P2268">
        <f>Table2[[#This Row],[num_adults]]+Table2[[#This Row],[num_children]]</f>
        <v>4</v>
      </c>
      <c r="Q2268" s="3">
        <f>IF(OR(Table2[[#This Row],[booking_status]]="confirmed",Table2[[#This Row],[booking_status]]="checked-out"),Table2[[#This Row],[room_rate_per_night]]*Table2[[#This Row],[Num_Nights]],0)</f>
        <v>1194.32</v>
      </c>
      <c r="R2268" t="str" cm="1">
        <f t="array" ref="R2268">IFERROR(_xlfn.IFS(Table2[[#This Row],[booking_status]]="confirmed","Expected",Table2[[#This Row],[booking_status]]="checked-out","Actual"),"No Revenue")</f>
        <v>Expected</v>
      </c>
      <c r="S2268" s="4">
        <f>Table2[[#This Row],[Revenue_Amount]]/Table2[[#This Row],[Num_Nights]]</f>
        <v>298.58</v>
      </c>
    </row>
    <row r="2269" spans="1:19" hidden="1" x14ac:dyDescent="0.3">
      <c r="A2269">
        <v>2268</v>
      </c>
      <c r="B2269" t="s">
        <v>50</v>
      </c>
      <c r="C2269" s="9">
        <v>44988</v>
      </c>
      <c r="D2269" s="9">
        <v>44994</v>
      </c>
      <c r="E2269" s="10">
        <v>44952</v>
      </c>
      <c r="F2269" t="s">
        <v>49</v>
      </c>
      <c r="G2269">
        <v>89.15</v>
      </c>
      <c r="H2269">
        <v>3</v>
      </c>
      <c r="I2269">
        <v>0</v>
      </c>
      <c r="J2269" t="s">
        <v>35</v>
      </c>
      <c r="K2269" t="s">
        <v>66</v>
      </c>
      <c r="L2269" t="s">
        <v>56</v>
      </c>
      <c r="M2269" t="s">
        <v>36</v>
      </c>
      <c r="N2269" t="s">
        <v>41</v>
      </c>
      <c r="O2269">
        <f>Table2[[#This Row],[check_out_date]]-Table2[[#This Row],[check_in_date]]</f>
        <v>6</v>
      </c>
      <c r="P2269">
        <f>Table2[[#This Row],[num_adults]]+Table2[[#This Row],[num_children]]</f>
        <v>3</v>
      </c>
      <c r="Q2269" s="3">
        <f>IF(OR(Table2[[#This Row],[booking_status]]="confirmed",Table2[[#This Row],[booking_status]]="checked-out"),Table2[[#This Row],[room_rate_per_night]]*Table2[[#This Row],[Num_Nights]],0)</f>
        <v>534.90000000000009</v>
      </c>
      <c r="R2269" t="str" cm="1">
        <f t="array" ref="R2269">IFERROR(_xlfn.IFS(Table2[[#This Row],[booking_status]]="confirmed","Expected",Table2[[#This Row],[booking_status]]="checked-out","Actual"),"No Revenue")</f>
        <v>Actual</v>
      </c>
      <c r="S2269" s="4">
        <f>Table2[[#This Row],[Revenue_Amount]]/Table2[[#This Row],[Num_Nights]]</f>
        <v>89.15000000000002</v>
      </c>
    </row>
    <row r="2270" spans="1:19" x14ac:dyDescent="0.3">
      <c r="A2270">
        <v>2269</v>
      </c>
      <c r="B2270" t="s">
        <v>37</v>
      </c>
      <c r="C2270" s="9">
        <v>45097</v>
      </c>
      <c r="D2270" s="9">
        <v>45099</v>
      </c>
      <c r="E2270" s="10">
        <v>45069</v>
      </c>
      <c r="F2270" t="s">
        <v>18</v>
      </c>
      <c r="G2270">
        <v>290.88</v>
      </c>
      <c r="H2270">
        <v>1</v>
      </c>
      <c r="I2270">
        <v>0</v>
      </c>
      <c r="J2270" t="s">
        <v>55</v>
      </c>
      <c r="K2270" t="s">
        <v>29</v>
      </c>
      <c r="L2270" t="s">
        <v>21</v>
      </c>
      <c r="M2270" t="s">
        <v>36</v>
      </c>
      <c r="N2270" t="s">
        <v>23</v>
      </c>
      <c r="O2270">
        <f>Table2[[#This Row],[check_out_date]]-Table2[[#This Row],[check_in_date]]</f>
        <v>2</v>
      </c>
      <c r="P2270">
        <f>Table2[[#This Row],[num_adults]]+Table2[[#This Row],[num_children]]</f>
        <v>1</v>
      </c>
      <c r="Q2270" s="3">
        <f>IF(OR(Table2[[#This Row],[booking_status]]="confirmed",Table2[[#This Row],[booking_status]]="checked-out"),Table2[[#This Row],[room_rate_per_night]]*Table2[[#This Row],[Num_Nights]],0)</f>
        <v>581.76</v>
      </c>
      <c r="R2270" t="str" cm="1">
        <f t="array" ref="R2270">IFERROR(_xlfn.IFS(Table2[[#This Row],[booking_status]]="confirmed","Expected",Table2[[#This Row],[booking_status]]="checked-out","Actual"),"No Revenue")</f>
        <v>Expected</v>
      </c>
      <c r="S2270" s="4">
        <f>Table2[[#This Row],[Revenue_Amount]]/Table2[[#This Row],[Num_Nights]]</f>
        <v>290.88</v>
      </c>
    </row>
    <row r="2271" spans="1:19" hidden="1" x14ac:dyDescent="0.3">
      <c r="A2271">
        <v>2270</v>
      </c>
      <c r="B2271" t="s">
        <v>37</v>
      </c>
      <c r="C2271" s="9">
        <v>45253</v>
      </c>
      <c r="D2271" s="9">
        <v>45255</v>
      </c>
      <c r="E2271" s="10">
        <v>45228</v>
      </c>
      <c r="F2271" t="s">
        <v>18</v>
      </c>
      <c r="G2271">
        <v>243.69</v>
      </c>
      <c r="H2271">
        <v>2</v>
      </c>
      <c r="I2271">
        <v>2</v>
      </c>
      <c r="J2271" t="s">
        <v>35</v>
      </c>
      <c r="K2271" t="s">
        <v>99</v>
      </c>
      <c r="L2271" t="s">
        <v>21</v>
      </c>
      <c r="M2271" t="s">
        <v>36</v>
      </c>
      <c r="N2271" t="s">
        <v>41</v>
      </c>
      <c r="O2271">
        <f>Table2[[#This Row],[check_out_date]]-Table2[[#This Row],[check_in_date]]</f>
        <v>2</v>
      </c>
      <c r="P2271">
        <f>Table2[[#This Row],[num_adults]]+Table2[[#This Row],[num_children]]</f>
        <v>4</v>
      </c>
      <c r="Q2271" s="3">
        <f>IF(OR(Table2[[#This Row],[booking_status]]="confirmed",Table2[[#This Row],[booking_status]]="checked-out"),Table2[[#This Row],[room_rate_per_night]]*Table2[[#This Row],[Num_Nights]],0)</f>
        <v>487.38</v>
      </c>
      <c r="R2271" t="str" cm="1">
        <f t="array" ref="R2271">IFERROR(_xlfn.IFS(Table2[[#This Row],[booking_status]]="confirmed","Expected",Table2[[#This Row],[booking_status]]="checked-out","Actual"),"No Revenue")</f>
        <v>Expected</v>
      </c>
      <c r="S2271" s="4">
        <f>Table2[[#This Row],[Revenue_Amount]]/Table2[[#This Row],[Num_Nights]]</f>
        <v>243.69</v>
      </c>
    </row>
    <row r="2272" spans="1:19" hidden="1" x14ac:dyDescent="0.3">
      <c r="A2272">
        <v>2271</v>
      </c>
      <c r="B2272" t="s">
        <v>14</v>
      </c>
      <c r="C2272" s="9">
        <v>45145</v>
      </c>
      <c r="D2272" s="9">
        <v>45157</v>
      </c>
      <c r="E2272" s="10">
        <v>45118</v>
      </c>
      <c r="F2272" t="s">
        <v>27</v>
      </c>
      <c r="G2272">
        <v>144.19</v>
      </c>
      <c r="H2272">
        <v>1</v>
      </c>
      <c r="I2272">
        <v>2</v>
      </c>
      <c r="J2272" t="s">
        <v>35</v>
      </c>
      <c r="K2272" t="s">
        <v>99</v>
      </c>
      <c r="L2272" t="s">
        <v>21</v>
      </c>
      <c r="M2272" t="s">
        <v>22</v>
      </c>
      <c r="N2272" t="s">
        <v>41</v>
      </c>
      <c r="O2272">
        <f>Table2[[#This Row],[check_out_date]]-Table2[[#This Row],[check_in_date]]</f>
        <v>12</v>
      </c>
      <c r="P2272">
        <f>Table2[[#This Row],[num_adults]]+Table2[[#This Row],[num_children]]</f>
        <v>3</v>
      </c>
      <c r="Q2272" s="3">
        <f>IF(OR(Table2[[#This Row],[booking_status]]="confirmed",Table2[[#This Row],[booking_status]]="checked-out"),Table2[[#This Row],[room_rate_per_night]]*Table2[[#This Row],[Num_Nights]],0)</f>
        <v>1730.28</v>
      </c>
      <c r="R2272" t="str" cm="1">
        <f t="array" ref="R2272">IFERROR(_xlfn.IFS(Table2[[#This Row],[booking_status]]="confirmed","Expected",Table2[[#This Row],[booking_status]]="checked-out","Actual"),"No Revenue")</f>
        <v>Expected</v>
      </c>
      <c r="S2272" s="4">
        <f>Table2[[#This Row],[Revenue_Amount]]/Table2[[#This Row],[Num_Nights]]</f>
        <v>144.19</v>
      </c>
    </row>
    <row r="2273" spans="1:19" x14ac:dyDescent="0.3">
      <c r="A2273">
        <v>2272</v>
      </c>
      <c r="B2273" t="s">
        <v>50</v>
      </c>
      <c r="C2273" s="9">
        <v>45241</v>
      </c>
      <c r="D2273" s="9">
        <v>45243</v>
      </c>
      <c r="E2273" s="10">
        <v>45224</v>
      </c>
      <c r="F2273" t="s">
        <v>49</v>
      </c>
      <c r="G2273">
        <v>118.99</v>
      </c>
      <c r="H2273">
        <v>2</v>
      </c>
      <c r="I2273">
        <v>3</v>
      </c>
      <c r="J2273" t="s">
        <v>94</v>
      </c>
      <c r="K2273" t="s">
        <v>44</v>
      </c>
      <c r="L2273" t="s">
        <v>21</v>
      </c>
      <c r="M2273" t="s">
        <v>36</v>
      </c>
      <c r="N2273" t="s">
        <v>41</v>
      </c>
      <c r="O2273">
        <f>Table2[[#This Row],[check_out_date]]-Table2[[#This Row],[check_in_date]]</f>
        <v>2</v>
      </c>
      <c r="P2273">
        <f>Table2[[#This Row],[num_adults]]+Table2[[#This Row],[num_children]]</f>
        <v>5</v>
      </c>
      <c r="Q2273" s="3">
        <f>IF(OR(Table2[[#This Row],[booking_status]]="confirmed",Table2[[#This Row],[booking_status]]="checked-out"),Table2[[#This Row],[room_rate_per_night]]*Table2[[#This Row],[Num_Nights]],0)</f>
        <v>237.98</v>
      </c>
      <c r="R2273" t="str" cm="1">
        <f t="array" ref="R2273">IFERROR(_xlfn.IFS(Table2[[#This Row],[booking_status]]="confirmed","Expected",Table2[[#This Row],[booking_status]]="checked-out","Actual"),"No Revenue")</f>
        <v>Expected</v>
      </c>
      <c r="S2273" s="4">
        <f>Table2[[#This Row],[Revenue_Amount]]/Table2[[#This Row],[Num_Nights]]</f>
        <v>118.99</v>
      </c>
    </row>
    <row r="2274" spans="1:19" hidden="1" x14ac:dyDescent="0.3">
      <c r="A2274">
        <v>2273</v>
      </c>
      <c r="B2274" t="s">
        <v>50</v>
      </c>
      <c r="C2274" s="9">
        <v>45101</v>
      </c>
      <c r="D2274" s="9">
        <v>45104</v>
      </c>
      <c r="E2274" s="10">
        <v>45043</v>
      </c>
      <c r="F2274" t="s">
        <v>49</v>
      </c>
      <c r="G2274">
        <v>114.64</v>
      </c>
      <c r="H2274">
        <v>2</v>
      </c>
      <c r="I2274">
        <v>3</v>
      </c>
      <c r="J2274" t="s">
        <v>35</v>
      </c>
      <c r="K2274" t="s">
        <v>29</v>
      </c>
      <c r="L2274" t="s">
        <v>21</v>
      </c>
      <c r="M2274" t="s">
        <v>36</v>
      </c>
      <c r="N2274" t="s">
        <v>41</v>
      </c>
      <c r="O2274">
        <f>Table2[[#This Row],[check_out_date]]-Table2[[#This Row],[check_in_date]]</f>
        <v>3</v>
      </c>
      <c r="P2274">
        <f>Table2[[#This Row],[num_adults]]+Table2[[#This Row],[num_children]]</f>
        <v>5</v>
      </c>
      <c r="Q2274" s="3">
        <f>IF(OR(Table2[[#This Row],[booking_status]]="confirmed",Table2[[#This Row],[booking_status]]="checked-out"),Table2[[#This Row],[room_rate_per_night]]*Table2[[#This Row],[Num_Nights]],0)</f>
        <v>343.92</v>
      </c>
      <c r="R2274" t="str" cm="1">
        <f t="array" ref="R2274">IFERROR(_xlfn.IFS(Table2[[#This Row],[booking_status]]="confirmed","Expected",Table2[[#This Row],[booking_status]]="checked-out","Actual"),"No Revenue")</f>
        <v>Expected</v>
      </c>
      <c r="S2274" s="4">
        <f>Table2[[#This Row],[Revenue_Amount]]/Table2[[#This Row],[Num_Nights]]</f>
        <v>114.64</v>
      </c>
    </row>
    <row r="2275" spans="1:19" x14ac:dyDescent="0.3">
      <c r="A2275">
        <v>2274</v>
      </c>
      <c r="B2275" t="s">
        <v>14</v>
      </c>
      <c r="C2275" s="9">
        <v>45265</v>
      </c>
      <c r="D2275" s="9">
        <v>45277</v>
      </c>
      <c r="E2275" s="10">
        <v>45253</v>
      </c>
      <c r="F2275" t="s">
        <v>49</v>
      </c>
      <c r="G2275">
        <v>127.69</v>
      </c>
      <c r="H2275">
        <v>3</v>
      </c>
      <c r="I2275">
        <v>1</v>
      </c>
      <c r="J2275" t="s">
        <v>28</v>
      </c>
      <c r="K2275" t="s">
        <v>44</v>
      </c>
      <c r="L2275" t="s">
        <v>56</v>
      </c>
      <c r="M2275" t="s">
        <v>22</v>
      </c>
      <c r="N2275" t="s">
        <v>45</v>
      </c>
      <c r="O2275">
        <f>Table2[[#This Row],[check_out_date]]-Table2[[#This Row],[check_in_date]]</f>
        <v>12</v>
      </c>
      <c r="P2275">
        <f>Table2[[#This Row],[num_adults]]+Table2[[#This Row],[num_children]]</f>
        <v>4</v>
      </c>
      <c r="Q2275" s="3">
        <f>IF(OR(Table2[[#This Row],[booking_status]]="confirmed",Table2[[#This Row],[booking_status]]="checked-out"),Table2[[#This Row],[room_rate_per_night]]*Table2[[#This Row],[Num_Nights]],0)</f>
        <v>1532.28</v>
      </c>
      <c r="R2275" t="str" cm="1">
        <f t="array" ref="R2275">IFERROR(_xlfn.IFS(Table2[[#This Row],[booking_status]]="confirmed","Expected",Table2[[#This Row],[booking_status]]="checked-out","Actual"),"No Revenue")</f>
        <v>Actual</v>
      </c>
      <c r="S2275" s="4">
        <f>Table2[[#This Row],[Revenue_Amount]]/Table2[[#This Row],[Num_Nights]]</f>
        <v>127.69</v>
      </c>
    </row>
    <row r="2276" spans="1:19" x14ac:dyDescent="0.3">
      <c r="A2276">
        <v>2275</v>
      </c>
      <c r="B2276" t="s">
        <v>31</v>
      </c>
      <c r="C2276" s="9">
        <v>45095</v>
      </c>
      <c r="D2276" s="9">
        <v>45101</v>
      </c>
      <c r="E2276" s="10">
        <v>45083</v>
      </c>
      <c r="F2276" t="s">
        <v>18</v>
      </c>
      <c r="G2276">
        <v>150.63999999999999</v>
      </c>
      <c r="H2276">
        <v>1</v>
      </c>
      <c r="I2276">
        <v>1</v>
      </c>
      <c r="J2276" t="s">
        <v>55</v>
      </c>
      <c r="K2276" t="s">
        <v>99</v>
      </c>
      <c r="L2276" t="s">
        <v>56</v>
      </c>
      <c r="M2276" t="s">
        <v>36</v>
      </c>
      <c r="N2276" t="s">
        <v>23</v>
      </c>
      <c r="O2276">
        <f>Table2[[#This Row],[check_out_date]]-Table2[[#This Row],[check_in_date]]</f>
        <v>6</v>
      </c>
      <c r="P2276">
        <f>Table2[[#This Row],[num_adults]]+Table2[[#This Row],[num_children]]</f>
        <v>2</v>
      </c>
      <c r="Q2276" s="3">
        <f>IF(OR(Table2[[#This Row],[booking_status]]="confirmed",Table2[[#This Row],[booking_status]]="checked-out"),Table2[[#This Row],[room_rate_per_night]]*Table2[[#This Row],[Num_Nights]],0)</f>
        <v>903.83999999999992</v>
      </c>
      <c r="R2276" t="str" cm="1">
        <f t="array" ref="R2276">IFERROR(_xlfn.IFS(Table2[[#This Row],[booking_status]]="confirmed","Expected",Table2[[#This Row],[booking_status]]="checked-out","Actual"),"No Revenue")</f>
        <v>Actual</v>
      </c>
      <c r="S2276" s="4">
        <f>Table2[[#This Row],[Revenue_Amount]]/Table2[[#This Row],[Num_Nights]]</f>
        <v>150.63999999999999</v>
      </c>
    </row>
    <row r="2277" spans="1:19" x14ac:dyDescent="0.3">
      <c r="A2277">
        <v>2276</v>
      </c>
      <c r="B2277" t="s">
        <v>14</v>
      </c>
      <c r="C2277" s="9">
        <v>45065</v>
      </c>
      <c r="D2277" s="9">
        <v>45069</v>
      </c>
      <c r="E2277" s="10">
        <v>44979</v>
      </c>
      <c r="F2277" t="s">
        <v>18</v>
      </c>
      <c r="G2277">
        <v>154.77000000000001</v>
      </c>
      <c r="H2277">
        <v>2</v>
      </c>
      <c r="I2277">
        <v>1</v>
      </c>
      <c r="J2277" t="s">
        <v>19</v>
      </c>
      <c r="K2277" t="s">
        <v>66</v>
      </c>
      <c r="L2277" t="s">
        <v>21</v>
      </c>
      <c r="M2277" t="s">
        <v>36</v>
      </c>
      <c r="N2277" t="s">
        <v>41</v>
      </c>
      <c r="O2277">
        <f>Table2[[#This Row],[check_out_date]]-Table2[[#This Row],[check_in_date]]</f>
        <v>4</v>
      </c>
      <c r="P2277">
        <f>Table2[[#This Row],[num_adults]]+Table2[[#This Row],[num_children]]</f>
        <v>3</v>
      </c>
      <c r="Q2277" s="3">
        <f>IF(OR(Table2[[#This Row],[booking_status]]="confirmed",Table2[[#This Row],[booking_status]]="checked-out"),Table2[[#This Row],[room_rate_per_night]]*Table2[[#This Row],[Num_Nights]],0)</f>
        <v>619.08000000000004</v>
      </c>
      <c r="R2277" t="str" cm="1">
        <f t="array" ref="R2277">IFERROR(_xlfn.IFS(Table2[[#This Row],[booking_status]]="confirmed","Expected",Table2[[#This Row],[booking_status]]="checked-out","Actual"),"No Revenue")</f>
        <v>Expected</v>
      </c>
      <c r="S2277" s="4">
        <f>Table2[[#This Row],[Revenue_Amount]]/Table2[[#This Row],[Num_Nights]]</f>
        <v>154.77000000000001</v>
      </c>
    </row>
    <row r="2278" spans="1:19" x14ac:dyDescent="0.3">
      <c r="A2278">
        <v>2277</v>
      </c>
      <c r="B2278" t="s">
        <v>31</v>
      </c>
      <c r="C2278" s="9">
        <v>45006</v>
      </c>
      <c r="D2278" s="9">
        <v>45009</v>
      </c>
      <c r="E2278" s="10">
        <v>44941</v>
      </c>
      <c r="F2278" t="s">
        <v>27</v>
      </c>
      <c r="G2278">
        <v>148.88999999999999</v>
      </c>
      <c r="H2278">
        <v>2</v>
      </c>
      <c r="I2278">
        <v>3</v>
      </c>
      <c r="J2278" t="s">
        <v>28</v>
      </c>
      <c r="K2278" t="s">
        <v>44</v>
      </c>
      <c r="L2278" t="s">
        <v>60</v>
      </c>
      <c r="M2278" t="s">
        <v>36</v>
      </c>
      <c r="N2278" t="s">
        <v>45</v>
      </c>
      <c r="O2278">
        <f>Table2[[#This Row],[check_out_date]]-Table2[[#This Row],[check_in_date]]</f>
        <v>3</v>
      </c>
      <c r="P2278">
        <f>Table2[[#This Row],[num_adults]]+Table2[[#This Row],[num_children]]</f>
        <v>5</v>
      </c>
      <c r="Q2278" s="3">
        <f>IF(OR(Table2[[#This Row],[booking_status]]="confirmed",Table2[[#This Row],[booking_status]]="checked-out"),Table2[[#This Row],[room_rate_per_night]]*Table2[[#This Row],[Num_Nights]],0)</f>
        <v>0</v>
      </c>
      <c r="R2278" t="str" cm="1">
        <f t="array" ref="R2278">IFERROR(_xlfn.IFS(Table2[[#This Row],[booking_status]]="confirmed","Expected",Table2[[#This Row],[booking_status]]="checked-out","Actual"),"No Revenue")</f>
        <v>No Revenue</v>
      </c>
      <c r="S2278" s="4">
        <f>Table2[[#This Row],[Revenue_Amount]]/Table2[[#This Row],[Num_Nights]]</f>
        <v>0</v>
      </c>
    </row>
    <row r="2279" spans="1:19" x14ac:dyDescent="0.3">
      <c r="A2279">
        <v>2278</v>
      </c>
      <c r="B2279" t="s">
        <v>37</v>
      </c>
      <c r="C2279" s="9">
        <v>45051</v>
      </c>
      <c r="D2279" s="9">
        <v>45054</v>
      </c>
      <c r="E2279" s="10">
        <v>44977</v>
      </c>
      <c r="F2279" t="s">
        <v>54</v>
      </c>
      <c r="G2279">
        <v>485.71</v>
      </c>
      <c r="H2279">
        <v>2</v>
      </c>
      <c r="I2279">
        <v>1</v>
      </c>
      <c r="J2279" t="s">
        <v>19</v>
      </c>
      <c r="K2279" t="s">
        <v>20</v>
      </c>
      <c r="L2279" t="s">
        <v>21</v>
      </c>
      <c r="M2279" t="s">
        <v>36</v>
      </c>
      <c r="N2279" t="s">
        <v>95</v>
      </c>
      <c r="O2279">
        <f>Table2[[#This Row],[check_out_date]]-Table2[[#This Row],[check_in_date]]</f>
        <v>3</v>
      </c>
      <c r="P2279">
        <f>Table2[[#This Row],[num_adults]]+Table2[[#This Row],[num_children]]</f>
        <v>3</v>
      </c>
      <c r="Q2279" s="3">
        <f>IF(OR(Table2[[#This Row],[booking_status]]="confirmed",Table2[[#This Row],[booking_status]]="checked-out"),Table2[[#This Row],[room_rate_per_night]]*Table2[[#This Row],[Num_Nights]],0)</f>
        <v>1457.1299999999999</v>
      </c>
      <c r="R2279" t="str" cm="1">
        <f t="array" ref="R2279">IFERROR(_xlfn.IFS(Table2[[#This Row],[booking_status]]="confirmed","Expected",Table2[[#This Row],[booking_status]]="checked-out","Actual"),"No Revenue")</f>
        <v>Expected</v>
      </c>
      <c r="S2279" s="4">
        <f>Table2[[#This Row],[Revenue_Amount]]/Table2[[#This Row],[Num_Nights]]</f>
        <v>485.71</v>
      </c>
    </row>
    <row r="2280" spans="1:19" x14ac:dyDescent="0.3">
      <c r="A2280">
        <v>2279</v>
      </c>
      <c r="B2280" t="s">
        <v>37</v>
      </c>
      <c r="C2280" s="9">
        <v>45208</v>
      </c>
      <c r="D2280" s="9">
        <v>45213</v>
      </c>
      <c r="E2280" s="10">
        <v>45170</v>
      </c>
      <c r="F2280" t="s">
        <v>18</v>
      </c>
      <c r="G2280">
        <v>281.13</v>
      </c>
      <c r="H2280">
        <v>2</v>
      </c>
      <c r="I2280">
        <v>2</v>
      </c>
      <c r="J2280" t="s">
        <v>94</v>
      </c>
      <c r="K2280" t="s">
        <v>44</v>
      </c>
      <c r="L2280" t="s">
        <v>56</v>
      </c>
      <c r="M2280" t="s">
        <v>36</v>
      </c>
      <c r="N2280" t="s">
        <v>23</v>
      </c>
      <c r="O2280">
        <f>Table2[[#This Row],[check_out_date]]-Table2[[#This Row],[check_in_date]]</f>
        <v>5</v>
      </c>
      <c r="P2280">
        <f>Table2[[#This Row],[num_adults]]+Table2[[#This Row],[num_children]]</f>
        <v>4</v>
      </c>
      <c r="Q2280" s="3">
        <f>IF(OR(Table2[[#This Row],[booking_status]]="confirmed",Table2[[#This Row],[booking_status]]="checked-out"),Table2[[#This Row],[room_rate_per_night]]*Table2[[#This Row],[Num_Nights]],0)</f>
        <v>1405.65</v>
      </c>
      <c r="R2280" t="str" cm="1">
        <f t="array" ref="R2280">IFERROR(_xlfn.IFS(Table2[[#This Row],[booking_status]]="confirmed","Expected",Table2[[#This Row],[booking_status]]="checked-out","Actual"),"No Revenue")</f>
        <v>Actual</v>
      </c>
      <c r="S2280" s="4">
        <f>Table2[[#This Row],[Revenue_Amount]]/Table2[[#This Row],[Num_Nights]]</f>
        <v>281.13</v>
      </c>
    </row>
    <row r="2281" spans="1:19" x14ac:dyDescent="0.3">
      <c r="A2281">
        <v>2280</v>
      </c>
      <c r="B2281" t="s">
        <v>14</v>
      </c>
      <c r="C2281" s="9">
        <v>45019</v>
      </c>
      <c r="D2281" s="9">
        <v>45024</v>
      </c>
      <c r="E2281" s="10">
        <v>44982</v>
      </c>
      <c r="F2281" t="s">
        <v>54</v>
      </c>
      <c r="G2281">
        <v>297.97000000000003</v>
      </c>
      <c r="H2281">
        <v>3</v>
      </c>
      <c r="I2281">
        <v>0</v>
      </c>
      <c r="J2281" t="s">
        <v>94</v>
      </c>
      <c r="K2281" t="s">
        <v>66</v>
      </c>
      <c r="L2281" t="s">
        <v>60</v>
      </c>
      <c r="M2281" t="s">
        <v>22</v>
      </c>
      <c r="N2281" t="s">
        <v>41</v>
      </c>
      <c r="O2281">
        <f>Table2[[#This Row],[check_out_date]]-Table2[[#This Row],[check_in_date]]</f>
        <v>5</v>
      </c>
      <c r="P2281">
        <f>Table2[[#This Row],[num_adults]]+Table2[[#This Row],[num_children]]</f>
        <v>3</v>
      </c>
      <c r="Q2281" s="3">
        <f>IF(OR(Table2[[#This Row],[booking_status]]="confirmed",Table2[[#This Row],[booking_status]]="checked-out"),Table2[[#This Row],[room_rate_per_night]]*Table2[[#This Row],[Num_Nights]],0)</f>
        <v>0</v>
      </c>
      <c r="R2281" t="str" cm="1">
        <f t="array" ref="R2281">IFERROR(_xlfn.IFS(Table2[[#This Row],[booking_status]]="confirmed","Expected",Table2[[#This Row],[booking_status]]="checked-out","Actual"),"No Revenue")</f>
        <v>No Revenue</v>
      </c>
      <c r="S2281" s="4">
        <f>Table2[[#This Row],[Revenue_Amount]]/Table2[[#This Row],[Num_Nights]]</f>
        <v>0</v>
      </c>
    </row>
    <row r="2282" spans="1:19" x14ac:dyDescent="0.3">
      <c r="A2282">
        <v>2281</v>
      </c>
      <c r="B2282" t="s">
        <v>14</v>
      </c>
      <c r="C2282" s="9">
        <v>45093</v>
      </c>
      <c r="D2282" s="9">
        <v>45097</v>
      </c>
      <c r="E2282" s="10">
        <v>45065</v>
      </c>
      <c r="F2282" t="s">
        <v>27</v>
      </c>
      <c r="G2282">
        <v>150.31</v>
      </c>
      <c r="H2282">
        <v>1</v>
      </c>
      <c r="I2282">
        <v>2</v>
      </c>
      <c r="J2282" t="s">
        <v>28</v>
      </c>
      <c r="K2282" t="s">
        <v>29</v>
      </c>
      <c r="L2282" t="s">
        <v>21</v>
      </c>
      <c r="M2282" t="s">
        <v>36</v>
      </c>
      <c r="N2282" t="s">
        <v>23</v>
      </c>
      <c r="O2282">
        <f>Table2[[#This Row],[check_out_date]]-Table2[[#This Row],[check_in_date]]</f>
        <v>4</v>
      </c>
      <c r="P2282">
        <f>Table2[[#This Row],[num_adults]]+Table2[[#This Row],[num_children]]</f>
        <v>3</v>
      </c>
      <c r="Q2282" s="3">
        <f>IF(OR(Table2[[#This Row],[booking_status]]="confirmed",Table2[[#This Row],[booking_status]]="checked-out"),Table2[[#This Row],[room_rate_per_night]]*Table2[[#This Row],[Num_Nights]],0)</f>
        <v>601.24</v>
      </c>
      <c r="R2282" t="str" cm="1">
        <f t="array" ref="R2282">IFERROR(_xlfn.IFS(Table2[[#This Row],[booking_status]]="confirmed","Expected",Table2[[#This Row],[booking_status]]="checked-out","Actual"),"No Revenue")</f>
        <v>Expected</v>
      </c>
      <c r="S2282" s="4">
        <f>Table2[[#This Row],[Revenue_Amount]]/Table2[[#This Row],[Num_Nights]]</f>
        <v>150.31</v>
      </c>
    </row>
    <row r="2283" spans="1:19" x14ac:dyDescent="0.3">
      <c r="A2283">
        <v>2282</v>
      </c>
      <c r="B2283" t="s">
        <v>31</v>
      </c>
      <c r="C2283" s="9">
        <v>45012</v>
      </c>
      <c r="D2283" s="9">
        <v>45013</v>
      </c>
      <c r="E2283" s="10">
        <v>44928</v>
      </c>
      <c r="F2283" t="s">
        <v>49</v>
      </c>
      <c r="G2283">
        <v>103.56</v>
      </c>
      <c r="H2283">
        <v>3</v>
      </c>
      <c r="I2283">
        <v>0</v>
      </c>
      <c r="J2283" t="s">
        <v>55</v>
      </c>
      <c r="K2283" t="s">
        <v>20</v>
      </c>
      <c r="L2283" t="s">
        <v>60</v>
      </c>
      <c r="M2283" t="s">
        <v>36</v>
      </c>
      <c r="N2283" t="s">
        <v>41</v>
      </c>
      <c r="O2283">
        <f>Table2[[#This Row],[check_out_date]]-Table2[[#This Row],[check_in_date]]</f>
        <v>1</v>
      </c>
      <c r="P2283">
        <f>Table2[[#This Row],[num_adults]]+Table2[[#This Row],[num_children]]</f>
        <v>3</v>
      </c>
      <c r="Q2283" s="3">
        <f>IF(OR(Table2[[#This Row],[booking_status]]="confirmed",Table2[[#This Row],[booking_status]]="checked-out"),Table2[[#This Row],[room_rate_per_night]]*Table2[[#This Row],[Num_Nights]],0)</f>
        <v>0</v>
      </c>
      <c r="R2283" t="str" cm="1">
        <f t="array" ref="R2283">IFERROR(_xlfn.IFS(Table2[[#This Row],[booking_status]]="confirmed","Expected",Table2[[#This Row],[booking_status]]="checked-out","Actual"),"No Revenue")</f>
        <v>No Revenue</v>
      </c>
      <c r="S2283" s="4">
        <f>Table2[[#This Row],[Revenue_Amount]]/Table2[[#This Row],[Num_Nights]]</f>
        <v>0</v>
      </c>
    </row>
    <row r="2284" spans="1:19" x14ac:dyDescent="0.3">
      <c r="A2284">
        <v>2283</v>
      </c>
      <c r="B2284" t="s">
        <v>14</v>
      </c>
      <c r="C2284" s="9">
        <v>45047</v>
      </c>
      <c r="D2284" s="9">
        <v>45049</v>
      </c>
      <c r="E2284" s="10">
        <v>45042</v>
      </c>
      <c r="F2284" t="s">
        <v>27</v>
      </c>
      <c r="G2284">
        <v>130.09</v>
      </c>
      <c r="H2284">
        <v>2</v>
      </c>
      <c r="I2284">
        <v>0</v>
      </c>
      <c r="J2284" t="s">
        <v>28</v>
      </c>
      <c r="K2284" t="s">
        <v>99</v>
      </c>
      <c r="L2284" t="s">
        <v>21</v>
      </c>
      <c r="M2284" t="s">
        <v>36</v>
      </c>
      <c r="N2284" t="s">
        <v>23</v>
      </c>
      <c r="O2284">
        <f>Table2[[#This Row],[check_out_date]]-Table2[[#This Row],[check_in_date]]</f>
        <v>2</v>
      </c>
      <c r="P2284">
        <f>Table2[[#This Row],[num_adults]]+Table2[[#This Row],[num_children]]</f>
        <v>2</v>
      </c>
      <c r="Q2284" s="3">
        <f>IF(OR(Table2[[#This Row],[booking_status]]="confirmed",Table2[[#This Row],[booking_status]]="checked-out"),Table2[[#This Row],[room_rate_per_night]]*Table2[[#This Row],[Num_Nights]],0)</f>
        <v>260.18</v>
      </c>
      <c r="R2284" t="str" cm="1">
        <f t="array" ref="R2284">IFERROR(_xlfn.IFS(Table2[[#This Row],[booking_status]]="confirmed","Expected",Table2[[#This Row],[booking_status]]="checked-out","Actual"),"No Revenue")</f>
        <v>Expected</v>
      </c>
      <c r="S2284" s="4">
        <f>Table2[[#This Row],[Revenue_Amount]]/Table2[[#This Row],[Num_Nights]]</f>
        <v>130.09</v>
      </c>
    </row>
    <row r="2285" spans="1:19" hidden="1" x14ac:dyDescent="0.3">
      <c r="A2285">
        <v>2284</v>
      </c>
      <c r="B2285" t="s">
        <v>37</v>
      </c>
      <c r="C2285" s="9">
        <v>45208</v>
      </c>
      <c r="D2285" s="9">
        <v>45214</v>
      </c>
      <c r="E2285" s="10">
        <v>45126</v>
      </c>
      <c r="F2285" t="s">
        <v>49</v>
      </c>
      <c r="G2285">
        <v>127.45</v>
      </c>
      <c r="H2285">
        <v>4</v>
      </c>
      <c r="I2285">
        <v>0</v>
      </c>
      <c r="J2285" t="s">
        <v>35</v>
      </c>
      <c r="K2285" t="s">
        <v>66</v>
      </c>
      <c r="L2285" t="s">
        <v>56</v>
      </c>
      <c r="M2285" t="s">
        <v>36</v>
      </c>
      <c r="N2285" t="s">
        <v>41</v>
      </c>
      <c r="O2285">
        <f>Table2[[#This Row],[check_out_date]]-Table2[[#This Row],[check_in_date]]</f>
        <v>6</v>
      </c>
      <c r="P2285">
        <f>Table2[[#This Row],[num_adults]]+Table2[[#This Row],[num_children]]</f>
        <v>4</v>
      </c>
      <c r="Q2285" s="3">
        <f>IF(OR(Table2[[#This Row],[booking_status]]="confirmed",Table2[[#This Row],[booking_status]]="checked-out"),Table2[[#This Row],[room_rate_per_night]]*Table2[[#This Row],[Num_Nights]],0)</f>
        <v>764.7</v>
      </c>
      <c r="R2285" t="str" cm="1">
        <f t="array" ref="R2285">IFERROR(_xlfn.IFS(Table2[[#This Row],[booking_status]]="confirmed","Expected",Table2[[#This Row],[booking_status]]="checked-out","Actual"),"No Revenue")</f>
        <v>Actual</v>
      </c>
      <c r="S2285" s="4">
        <f>Table2[[#This Row],[Revenue_Amount]]/Table2[[#This Row],[Num_Nights]]</f>
        <v>127.45</v>
      </c>
    </row>
    <row r="2286" spans="1:19" x14ac:dyDescent="0.3">
      <c r="A2286">
        <v>2285</v>
      </c>
      <c r="B2286" t="s">
        <v>37</v>
      </c>
      <c r="C2286" s="9">
        <v>45256</v>
      </c>
      <c r="D2286" s="9">
        <v>45262</v>
      </c>
      <c r="E2286" s="10">
        <v>45216</v>
      </c>
      <c r="F2286" t="s">
        <v>49</v>
      </c>
      <c r="G2286">
        <v>141.91</v>
      </c>
      <c r="H2286">
        <v>1</v>
      </c>
      <c r="I2286">
        <v>1</v>
      </c>
      <c r="J2286" t="s">
        <v>28</v>
      </c>
      <c r="K2286" t="s">
        <v>29</v>
      </c>
      <c r="L2286" t="s">
        <v>60</v>
      </c>
      <c r="M2286" t="s">
        <v>36</v>
      </c>
      <c r="N2286" t="s">
        <v>41</v>
      </c>
      <c r="O2286">
        <f>Table2[[#This Row],[check_out_date]]-Table2[[#This Row],[check_in_date]]</f>
        <v>6</v>
      </c>
      <c r="P2286">
        <f>Table2[[#This Row],[num_adults]]+Table2[[#This Row],[num_children]]</f>
        <v>2</v>
      </c>
      <c r="Q2286" s="3">
        <f>IF(OR(Table2[[#This Row],[booking_status]]="confirmed",Table2[[#This Row],[booking_status]]="checked-out"),Table2[[#This Row],[room_rate_per_night]]*Table2[[#This Row],[Num_Nights]],0)</f>
        <v>0</v>
      </c>
      <c r="R2286" t="str" cm="1">
        <f t="array" ref="R2286">IFERROR(_xlfn.IFS(Table2[[#This Row],[booking_status]]="confirmed","Expected",Table2[[#This Row],[booking_status]]="checked-out","Actual"),"No Revenue")</f>
        <v>No Revenue</v>
      </c>
      <c r="S2286" s="4">
        <f>Table2[[#This Row],[Revenue_Amount]]/Table2[[#This Row],[Num_Nights]]</f>
        <v>0</v>
      </c>
    </row>
    <row r="2287" spans="1:19" x14ac:dyDescent="0.3">
      <c r="A2287">
        <v>2286</v>
      </c>
      <c r="B2287" t="s">
        <v>50</v>
      </c>
      <c r="C2287" s="9">
        <v>45000</v>
      </c>
      <c r="D2287" s="9">
        <v>45001</v>
      </c>
      <c r="E2287" s="10">
        <v>44987</v>
      </c>
      <c r="F2287" t="s">
        <v>49</v>
      </c>
      <c r="G2287">
        <v>150.88999999999999</v>
      </c>
      <c r="H2287">
        <v>3</v>
      </c>
      <c r="I2287">
        <v>0</v>
      </c>
      <c r="J2287" t="s">
        <v>19</v>
      </c>
      <c r="K2287" t="s">
        <v>99</v>
      </c>
      <c r="L2287" t="s">
        <v>60</v>
      </c>
      <c r="M2287" t="s">
        <v>22</v>
      </c>
      <c r="N2287" t="s">
        <v>41</v>
      </c>
      <c r="O2287">
        <f>Table2[[#This Row],[check_out_date]]-Table2[[#This Row],[check_in_date]]</f>
        <v>1</v>
      </c>
      <c r="P2287">
        <f>Table2[[#This Row],[num_adults]]+Table2[[#This Row],[num_children]]</f>
        <v>3</v>
      </c>
      <c r="Q2287" s="3">
        <f>IF(OR(Table2[[#This Row],[booking_status]]="confirmed",Table2[[#This Row],[booking_status]]="checked-out"),Table2[[#This Row],[room_rate_per_night]]*Table2[[#This Row],[Num_Nights]],0)</f>
        <v>0</v>
      </c>
      <c r="R2287" t="str" cm="1">
        <f t="array" ref="R2287">IFERROR(_xlfn.IFS(Table2[[#This Row],[booking_status]]="confirmed","Expected",Table2[[#This Row],[booking_status]]="checked-out","Actual"),"No Revenue")</f>
        <v>No Revenue</v>
      </c>
      <c r="S2287" s="4">
        <f>Table2[[#This Row],[Revenue_Amount]]/Table2[[#This Row],[Num_Nights]]</f>
        <v>0</v>
      </c>
    </row>
    <row r="2288" spans="1:19" hidden="1" x14ac:dyDescent="0.3">
      <c r="A2288">
        <v>2287</v>
      </c>
      <c r="B2288" t="s">
        <v>31</v>
      </c>
      <c r="C2288" s="9">
        <v>45065</v>
      </c>
      <c r="D2288" s="9">
        <v>45068</v>
      </c>
      <c r="E2288" s="10">
        <v>45039</v>
      </c>
      <c r="F2288" t="s">
        <v>54</v>
      </c>
      <c r="G2288">
        <v>353.43</v>
      </c>
      <c r="H2288">
        <v>2</v>
      </c>
      <c r="I2288">
        <v>1</v>
      </c>
      <c r="J2288" t="s">
        <v>35</v>
      </c>
      <c r="K2288" t="s">
        <v>66</v>
      </c>
      <c r="L2288" t="s">
        <v>21</v>
      </c>
      <c r="M2288" t="s">
        <v>36</v>
      </c>
      <c r="N2288" t="s">
        <v>23</v>
      </c>
      <c r="O2288">
        <f>Table2[[#This Row],[check_out_date]]-Table2[[#This Row],[check_in_date]]</f>
        <v>3</v>
      </c>
      <c r="P2288">
        <f>Table2[[#This Row],[num_adults]]+Table2[[#This Row],[num_children]]</f>
        <v>3</v>
      </c>
      <c r="Q2288" s="3">
        <f>IF(OR(Table2[[#This Row],[booking_status]]="confirmed",Table2[[#This Row],[booking_status]]="checked-out"),Table2[[#This Row],[room_rate_per_night]]*Table2[[#This Row],[Num_Nights]],0)</f>
        <v>1060.29</v>
      </c>
      <c r="R2288" t="str" cm="1">
        <f t="array" ref="R2288">IFERROR(_xlfn.IFS(Table2[[#This Row],[booking_status]]="confirmed","Expected",Table2[[#This Row],[booking_status]]="checked-out","Actual"),"No Revenue")</f>
        <v>Expected</v>
      </c>
      <c r="S2288" s="4">
        <f>Table2[[#This Row],[Revenue_Amount]]/Table2[[#This Row],[Num_Nights]]</f>
        <v>353.43</v>
      </c>
    </row>
    <row r="2289" spans="1:19" x14ac:dyDescent="0.3">
      <c r="A2289">
        <v>2288</v>
      </c>
      <c r="B2289" t="s">
        <v>31</v>
      </c>
      <c r="C2289" s="9">
        <v>44973</v>
      </c>
      <c r="D2289" s="9">
        <v>44975</v>
      </c>
      <c r="E2289" s="10">
        <v>44945</v>
      </c>
      <c r="F2289" t="s">
        <v>49</v>
      </c>
      <c r="G2289">
        <v>92.97</v>
      </c>
      <c r="H2289">
        <v>3</v>
      </c>
      <c r="I2289">
        <v>0</v>
      </c>
      <c r="J2289" t="s">
        <v>19</v>
      </c>
      <c r="K2289" t="s">
        <v>99</v>
      </c>
      <c r="L2289" t="s">
        <v>56</v>
      </c>
      <c r="M2289" t="s">
        <v>36</v>
      </c>
      <c r="N2289" t="s">
        <v>41</v>
      </c>
      <c r="O2289">
        <f>Table2[[#This Row],[check_out_date]]-Table2[[#This Row],[check_in_date]]</f>
        <v>2</v>
      </c>
      <c r="P2289">
        <f>Table2[[#This Row],[num_adults]]+Table2[[#This Row],[num_children]]</f>
        <v>3</v>
      </c>
      <c r="Q2289" s="3">
        <f>IF(OR(Table2[[#This Row],[booking_status]]="confirmed",Table2[[#This Row],[booking_status]]="checked-out"),Table2[[#This Row],[room_rate_per_night]]*Table2[[#This Row],[Num_Nights]],0)</f>
        <v>185.94</v>
      </c>
      <c r="R2289" t="str" cm="1">
        <f t="array" ref="R2289">IFERROR(_xlfn.IFS(Table2[[#This Row],[booking_status]]="confirmed","Expected",Table2[[#This Row],[booking_status]]="checked-out","Actual"),"No Revenue")</f>
        <v>Actual</v>
      </c>
      <c r="S2289" s="4">
        <f>Table2[[#This Row],[Revenue_Amount]]/Table2[[#This Row],[Num_Nights]]</f>
        <v>92.97</v>
      </c>
    </row>
    <row r="2290" spans="1:19" x14ac:dyDescent="0.3">
      <c r="A2290">
        <v>2289</v>
      </c>
      <c r="B2290" t="s">
        <v>50</v>
      </c>
      <c r="C2290" s="9">
        <v>45274</v>
      </c>
      <c r="D2290" s="9">
        <v>45278</v>
      </c>
      <c r="E2290" s="10">
        <v>45244</v>
      </c>
      <c r="F2290" t="s">
        <v>18</v>
      </c>
      <c r="G2290">
        <v>200.9</v>
      </c>
      <c r="H2290">
        <v>3</v>
      </c>
      <c r="I2290">
        <v>0</v>
      </c>
      <c r="J2290" t="s">
        <v>55</v>
      </c>
      <c r="K2290" t="s">
        <v>99</v>
      </c>
      <c r="L2290" t="s">
        <v>56</v>
      </c>
      <c r="M2290" t="s">
        <v>36</v>
      </c>
      <c r="N2290" t="s">
        <v>30</v>
      </c>
      <c r="O2290">
        <f>Table2[[#This Row],[check_out_date]]-Table2[[#This Row],[check_in_date]]</f>
        <v>4</v>
      </c>
      <c r="P2290">
        <f>Table2[[#This Row],[num_adults]]+Table2[[#This Row],[num_children]]</f>
        <v>3</v>
      </c>
      <c r="Q2290" s="3">
        <f>IF(OR(Table2[[#This Row],[booking_status]]="confirmed",Table2[[#This Row],[booking_status]]="checked-out"),Table2[[#This Row],[room_rate_per_night]]*Table2[[#This Row],[Num_Nights]],0)</f>
        <v>803.6</v>
      </c>
      <c r="R2290" t="str" cm="1">
        <f t="array" ref="R2290">IFERROR(_xlfn.IFS(Table2[[#This Row],[booking_status]]="confirmed","Expected",Table2[[#This Row],[booking_status]]="checked-out","Actual"),"No Revenue")</f>
        <v>Actual</v>
      </c>
      <c r="S2290" s="4">
        <f>Table2[[#This Row],[Revenue_Amount]]/Table2[[#This Row],[Num_Nights]]</f>
        <v>200.9</v>
      </c>
    </row>
    <row r="2291" spans="1:19" x14ac:dyDescent="0.3">
      <c r="A2291">
        <v>2290</v>
      </c>
      <c r="B2291" t="s">
        <v>31</v>
      </c>
      <c r="C2291" s="9">
        <v>45104</v>
      </c>
      <c r="D2291" s="9">
        <v>45113</v>
      </c>
      <c r="E2291" s="10">
        <v>45051</v>
      </c>
      <c r="F2291" t="s">
        <v>18</v>
      </c>
      <c r="G2291">
        <v>246.02</v>
      </c>
      <c r="H2291">
        <v>4</v>
      </c>
      <c r="I2291">
        <v>3</v>
      </c>
      <c r="J2291" t="s">
        <v>19</v>
      </c>
      <c r="K2291" t="s">
        <v>66</v>
      </c>
      <c r="L2291" t="s">
        <v>56</v>
      </c>
      <c r="M2291" t="s">
        <v>22</v>
      </c>
      <c r="N2291" t="s">
        <v>41</v>
      </c>
      <c r="O2291">
        <f>Table2[[#This Row],[check_out_date]]-Table2[[#This Row],[check_in_date]]</f>
        <v>9</v>
      </c>
      <c r="P2291">
        <f>Table2[[#This Row],[num_adults]]+Table2[[#This Row],[num_children]]</f>
        <v>7</v>
      </c>
      <c r="Q2291" s="3">
        <f>IF(OR(Table2[[#This Row],[booking_status]]="confirmed",Table2[[#This Row],[booking_status]]="checked-out"),Table2[[#This Row],[room_rate_per_night]]*Table2[[#This Row],[Num_Nights]],0)</f>
        <v>2214.1800000000003</v>
      </c>
      <c r="R2291" t="str" cm="1">
        <f t="array" ref="R2291">IFERROR(_xlfn.IFS(Table2[[#This Row],[booking_status]]="confirmed","Expected",Table2[[#This Row],[booking_status]]="checked-out","Actual"),"No Revenue")</f>
        <v>Actual</v>
      </c>
      <c r="S2291" s="4">
        <f>Table2[[#This Row],[Revenue_Amount]]/Table2[[#This Row],[Num_Nights]]</f>
        <v>246.02000000000004</v>
      </c>
    </row>
    <row r="2292" spans="1:19" x14ac:dyDescent="0.3">
      <c r="A2292">
        <v>2291</v>
      </c>
      <c r="B2292" t="s">
        <v>31</v>
      </c>
      <c r="C2292" s="9">
        <v>44970</v>
      </c>
      <c r="D2292" s="9">
        <v>44977</v>
      </c>
      <c r="E2292" s="10">
        <v>44914</v>
      </c>
      <c r="F2292" t="s">
        <v>27</v>
      </c>
      <c r="G2292">
        <v>155.49</v>
      </c>
      <c r="H2292">
        <v>3</v>
      </c>
      <c r="I2292">
        <v>1</v>
      </c>
      <c r="J2292" t="s">
        <v>55</v>
      </c>
      <c r="K2292" t="s">
        <v>29</v>
      </c>
      <c r="L2292" t="s">
        <v>21</v>
      </c>
      <c r="M2292" t="s">
        <v>36</v>
      </c>
      <c r="N2292" t="s">
        <v>23</v>
      </c>
      <c r="O2292">
        <f>Table2[[#This Row],[check_out_date]]-Table2[[#This Row],[check_in_date]]</f>
        <v>7</v>
      </c>
      <c r="P2292">
        <f>Table2[[#This Row],[num_adults]]+Table2[[#This Row],[num_children]]</f>
        <v>4</v>
      </c>
      <c r="Q2292" s="3">
        <f>IF(OR(Table2[[#This Row],[booking_status]]="confirmed",Table2[[#This Row],[booking_status]]="checked-out"),Table2[[#This Row],[room_rate_per_night]]*Table2[[#This Row],[Num_Nights]],0)</f>
        <v>1088.43</v>
      </c>
      <c r="R2292" t="str" cm="1">
        <f t="array" ref="R2292">IFERROR(_xlfn.IFS(Table2[[#This Row],[booking_status]]="confirmed","Expected",Table2[[#This Row],[booking_status]]="checked-out","Actual"),"No Revenue")</f>
        <v>Expected</v>
      </c>
      <c r="S2292" s="4">
        <f>Table2[[#This Row],[Revenue_Amount]]/Table2[[#This Row],[Num_Nights]]</f>
        <v>155.49</v>
      </c>
    </row>
    <row r="2293" spans="1:19" x14ac:dyDescent="0.3">
      <c r="A2293">
        <v>2292</v>
      </c>
      <c r="B2293" t="s">
        <v>14</v>
      </c>
      <c r="C2293" s="9">
        <v>45031</v>
      </c>
      <c r="D2293" s="9">
        <v>45035</v>
      </c>
      <c r="E2293" s="10">
        <v>44984</v>
      </c>
      <c r="F2293" t="s">
        <v>49</v>
      </c>
      <c r="G2293">
        <v>91.03</v>
      </c>
      <c r="H2293">
        <v>1</v>
      </c>
      <c r="I2293">
        <v>0</v>
      </c>
      <c r="J2293" t="s">
        <v>28</v>
      </c>
      <c r="K2293" t="s">
        <v>99</v>
      </c>
      <c r="L2293" t="s">
        <v>21</v>
      </c>
      <c r="M2293" t="s">
        <v>36</v>
      </c>
      <c r="N2293" t="s">
        <v>41</v>
      </c>
      <c r="O2293">
        <f>Table2[[#This Row],[check_out_date]]-Table2[[#This Row],[check_in_date]]</f>
        <v>4</v>
      </c>
      <c r="P2293">
        <f>Table2[[#This Row],[num_adults]]+Table2[[#This Row],[num_children]]</f>
        <v>1</v>
      </c>
      <c r="Q2293" s="3">
        <f>IF(OR(Table2[[#This Row],[booking_status]]="confirmed",Table2[[#This Row],[booking_status]]="checked-out"),Table2[[#This Row],[room_rate_per_night]]*Table2[[#This Row],[Num_Nights]],0)</f>
        <v>364.12</v>
      </c>
      <c r="R2293" t="str" cm="1">
        <f t="array" ref="R2293">IFERROR(_xlfn.IFS(Table2[[#This Row],[booking_status]]="confirmed","Expected",Table2[[#This Row],[booking_status]]="checked-out","Actual"),"No Revenue")</f>
        <v>Expected</v>
      </c>
      <c r="S2293" s="4">
        <f>Table2[[#This Row],[Revenue_Amount]]/Table2[[#This Row],[Num_Nights]]</f>
        <v>91.03</v>
      </c>
    </row>
    <row r="2294" spans="1:19" x14ac:dyDescent="0.3">
      <c r="A2294">
        <v>2293</v>
      </c>
      <c r="B2294" t="s">
        <v>31</v>
      </c>
      <c r="C2294" s="9">
        <v>45097</v>
      </c>
      <c r="D2294" s="9">
        <v>45103</v>
      </c>
      <c r="E2294" s="10">
        <v>45058</v>
      </c>
      <c r="F2294" t="s">
        <v>18</v>
      </c>
      <c r="G2294">
        <v>222.52</v>
      </c>
      <c r="H2294">
        <v>2</v>
      </c>
      <c r="I2294">
        <v>0</v>
      </c>
      <c r="J2294" t="s">
        <v>28</v>
      </c>
      <c r="K2294" t="s">
        <v>44</v>
      </c>
      <c r="L2294" t="s">
        <v>21</v>
      </c>
      <c r="M2294" t="s">
        <v>36</v>
      </c>
      <c r="N2294" t="s">
        <v>41</v>
      </c>
      <c r="O2294">
        <f>Table2[[#This Row],[check_out_date]]-Table2[[#This Row],[check_in_date]]</f>
        <v>6</v>
      </c>
      <c r="P2294">
        <f>Table2[[#This Row],[num_adults]]+Table2[[#This Row],[num_children]]</f>
        <v>2</v>
      </c>
      <c r="Q2294" s="3">
        <f>IF(OR(Table2[[#This Row],[booking_status]]="confirmed",Table2[[#This Row],[booking_status]]="checked-out"),Table2[[#This Row],[room_rate_per_night]]*Table2[[#This Row],[Num_Nights]],0)</f>
        <v>1335.1200000000001</v>
      </c>
      <c r="R2294" t="str" cm="1">
        <f t="array" ref="R2294">IFERROR(_xlfn.IFS(Table2[[#This Row],[booking_status]]="confirmed","Expected",Table2[[#This Row],[booking_status]]="checked-out","Actual"),"No Revenue")</f>
        <v>Expected</v>
      </c>
      <c r="S2294" s="4">
        <f>Table2[[#This Row],[Revenue_Amount]]/Table2[[#This Row],[Num_Nights]]</f>
        <v>222.52</v>
      </c>
    </row>
    <row r="2295" spans="1:19" x14ac:dyDescent="0.3">
      <c r="A2295">
        <v>2294</v>
      </c>
      <c r="B2295" t="s">
        <v>37</v>
      </c>
      <c r="C2295" s="9">
        <v>45242</v>
      </c>
      <c r="D2295" s="9">
        <v>45251</v>
      </c>
      <c r="E2295" s="10">
        <v>45225</v>
      </c>
      <c r="F2295" t="s">
        <v>18</v>
      </c>
      <c r="G2295">
        <v>244.56</v>
      </c>
      <c r="H2295">
        <v>1</v>
      </c>
      <c r="I2295">
        <v>0</v>
      </c>
      <c r="J2295" t="s">
        <v>28</v>
      </c>
      <c r="K2295" t="s">
        <v>44</v>
      </c>
      <c r="L2295" t="s">
        <v>21</v>
      </c>
      <c r="M2295" t="s">
        <v>36</v>
      </c>
      <c r="N2295" t="s">
        <v>41</v>
      </c>
      <c r="O2295">
        <f>Table2[[#This Row],[check_out_date]]-Table2[[#This Row],[check_in_date]]</f>
        <v>9</v>
      </c>
      <c r="P2295">
        <f>Table2[[#This Row],[num_adults]]+Table2[[#This Row],[num_children]]</f>
        <v>1</v>
      </c>
      <c r="Q2295" s="3">
        <f>IF(OR(Table2[[#This Row],[booking_status]]="confirmed",Table2[[#This Row],[booking_status]]="checked-out"),Table2[[#This Row],[room_rate_per_night]]*Table2[[#This Row],[Num_Nights]],0)</f>
        <v>2201.04</v>
      </c>
      <c r="R2295" t="str" cm="1">
        <f t="array" ref="R2295">IFERROR(_xlfn.IFS(Table2[[#This Row],[booking_status]]="confirmed","Expected",Table2[[#This Row],[booking_status]]="checked-out","Actual"),"No Revenue")</f>
        <v>Expected</v>
      </c>
      <c r="S2295" s="4">
        <f>Table2[[#This Row],[Revenue_Amount]]/Table2[[#This Row],[Num_Nights]]</f>
        <v>244.56</v>
      </c>
    </row>
    <row r="2296" spans="1:19" hidden="1" x14ac:dyDescent="0.3">
      <c r="A2296">
        <v>2295</v>
      </c>
      <c r="B2296" t="s">
        <v>31</v>
      </c>
      <c r="C2296" s="9">
        <v>45173</v>
      </c>
      <c r="D2296" s="9">
        <v>45179</v>
      </c>
      <c r="E2296" s="10">
        <v>45157</v>
      </c>
      <c r="F2296" t="s">
        <v>54</v>
      </c>
      <c r="G2296">
        <v>333.65</v>
      </c>
      <c r="H2296">
        <v>2</v>
      </c>
      <c r="I2296">
        <v>0</v>
      </c>
      <c r="J2296" t="s">
        <v>35</v>
      </c>
      <c r="K2296" t="s">
        <v>29</v>
      </c>
      <c r="L2296" t="s">
        <v>21</v>
      </c>
      <c r="M2296" t="s">
        <v>22</v>
      </c>
      <c r="N2296" t="s">
        <v>30</v>
      </c>
      <c r="O2296">
        <f>Table2[[#This Row],[check_out_date]]-Table2[[#This Row],[check_in_date]]</f>
        <v>6</v>
      </c>
      <c r="P2296">
        <f>Table2[[#This Row],[num_adults]]+Table2[[#This Row],[num_children]]</f>
        <v>2</v>
      </c>
      <c r="Q2296" s="3">
        <f>IF(OR(Table2[[#This Row],[booking_status]]="confirmed",Table2[[#This Row],[booking_status]]="checked-out"),Table2[[#This Row],[room_rate_per_night]]*Table2[[#This Row],[Num_Nights]],0)</f>
        <v>2001.8999999999999</v>
      </c>
      <c r="R2296" t="str" cm="1">
        <f t="array" ref="R2296">IFERROR(_xlfn.IFS(Table2[[#This Row],[booking_status]]="confirmed","Expected",Table2[[#This Row],[booking_status]]="checked-out","Actual"),"No Revenue")</f>
        <v>Expected</v>
      </c>
      <c r="S2296" s="4">
        <f>Table2[[#This Row],[Revenue_Amount]]/Table2[[#This Row],[Num_Nights]]</f>
        <v>333.65</v>
      </c>
    </row>
    <row r="2297" spans="1:19" x14ac:dyDescent="0.3">
      <c r="A2297">
        <v>2296</v>
      </c>
      <c r="B2297" t="s">
        <v>50</v>
      </c>
      <c r="C2297" s="9">
        <v>45233</v>
      </c>
      <c r="D2297" s="9">
        <v>45240</v>
      </c>
      <c r="E2297" s="10">
        <v>45212</v>
      </c>
      <c r="F2297" t="s">
        <v>49</v>
      </c>
      <c r="G2297">
        <v>151.78</v>
      </c>
      <c r="H2297">
        <v>2</v>
      </c>
      <c r="I2297">
        <v>2</v>
      </c>
      <c r="J2297" t="s">
        <v>28</v>
      </c>
      <c r="K2297" t="s">
        <v>20</v>
      </c>
      <c r="L2297" t="s">
        <v>56</v>
      </c>
      <c r="M2297" t="s">
        <v>36</v>
      </c>
      <c r="N2297" t="s">
        <v>41</v>
      </c>
      <c r="O2297">
        <f>Table2[[#This Row],[check_out_date]]-Table2[[#This Row],[check_in_date]]</f>
        <v>7</v>
      </c>
      <c r="P2297">
        <f>Table2[[#This Row],[num_adults]]+Table2[[#This Row],[num_children]]</f>
        <v>4</v>
      </c>
      <c r="Q2297" s="3">
        <f>IF(OR(Table2[[#This Row],[booking_status]]="confirmed",Table2[[#This Row],[booking_status]]="checked-out"),Table2[[#This Row],[room_rate_per_night]]*Table2[[#This Row],[Num_Nights]],0)</f>
        <v>1062.46</v>
      </c>
      <c r="R2297" t="str" cm="1">
        <f t="array" ref="R2297">IFERROR(_xlfn.IFS(Table2[[#This Row],[booking_status]]="confirmed","Expected",Table2[[#This Row],[booking_status]]="checked-out","Actual"),"No Revenue")</f>
        <v>Actual</v>
      </c>
      <c r="S2297" s="4">
        <f>Table2[[#This Row],[Revenue_Amount]]/Table2[[#This Row],[Num_Nights]]</f>
        <v>151.78</v>
      </c>
    </row>
    <row r="2298" spans="1:19" x14ac:dyDescent="0.3">
      <c r="A2298">
        <v>2297</v>
      </c>
      <c r="B2298" t="s">
        <v>50</v>
      </c>
      <c r="C2298" s="9">
        <v>45105</v>
      </c>
      <c r="D2298" s="9">
        <v>45111</v>
      </c>
      <c r="E2298" s="10">
        <v>45073</v>
      </c>
      <c r="F2298" t="s">
        <v>49</v>
      </c>
      <c r="G2298">
        <v>159.07</v>
      </c>
      <c r="H2298">
        <v>4</v>
      </c>
      <c r="I2298">
        <v>0</v>
      </c>
      <c r="J2298" t="s">
        <v>55</v>
      </c>
      <c r="K2298" t="s">
        <v>66</v>
      </c>
      <c r="L2298" t="s">
        <v>60</v>
      </c>
      <c r="M2298" t="s">
        <v>36</v>
      </c>
      <c r="N2298" t="s">
        <v>30</v>
      </c>
      <c r="O2298">
        <f>Table2[[#This Row],[check_out_date]]-Table2[[#This Row],[check_in_date]]</f>
        <v>6</v>
      </c>
      <c r="P2298">
        <f>Table2[[#This Row],[num_adults]]+Table2[[#This Row],[num_children]]</f>
        <v>4</v>
      </c>
      <c r="Q2298" s="3">
        <f>IF(OR(Table2[[#This Row],[booking_status]]="confirmed",Table2[[#This Row],[booking_status]]="checked-out"),Table2[[#This Row],[room_rate_per_night]]*Table2[[#This Row],[Num_Nights]],0)</f>
        <v>0</v>
      </c>
      <c r="R2298" t="str" cm="1">
        <f t="array" ref="R2298">IFERROR(_xlfn.IFS(Table2[[#This Row],[booking_status]]="confirmed","Expected",Table2[[#This Row],[booking_status]]="checked-out","Actual"),"No Revenue")</f>
        <v>No Revenue</v>
      </c>
      <c r="S2298" s="4">
        <f>Table2[[#This Row],[Revenue_Amount]]/Table2[[#This Row],[Num_Nights]]</f>
        <v>0</v>
      </c>
    </row>
    <row r="2299" spans="1:19" x14ac:dyDescent="0.3">
      <c r="A2299">
        <v>2298</v>
      </c>
      <c r="B2299" t="s">
        <v>14</v>
      </c>
      <c r="C2299" s="9">
        <v>45060</v>
      </c>
      <c r="D2299" s="9">
        <v>45063</v>
      </c>
      <c r="E2299" s="10">
        <v>45013</v>
      </c>
      <c r="F2299" t="s">
        <v>54</v>
      </c>
      <c r="G2299">
        <v>295.20999999999998</v>
      </c>
      <c r="H2299">
        <v>3</v>
      </c>
      <c r="I2299">
        <v>1</v>
      </c>
      <c r="J2299" t="s">
        <v>28</v>
      </c>
      <c r="K2299" t="s">
        <v>66</v>
      </c>
      <c r="L2299" t="s">
        <v>60</v>
      </c>
      <c r="M2299" t="s">
        <v>36</v>
      </c>
      <c r="N2299" t="s">
        <v>23</v>
      </c>
      <c r="O2299">
        <f>Table2[[#This Row],[check_out_date]]-Table2[[#This Row],[check_in_date]]</f>
        <v>3</v>
      </c>
      <c r="P2299">
        <f>Table2[[#This Row],[num_adults]]+Table2[[#This Row],[num_children]]</f>
        <v>4</v>
      </c>
      <c r="Q2299" s="3">
        <f>IF(OR(Table2[[#This Row],[booking_status]]="confirmed",Table2[[#This Row],[booking_status]]="checked-out"),Table2[[#This Row],[room_rate_per_night]]*Table2[[#This Row],[Num_Nights]],0)</f>
        <v>0</v>
      </c>
      <c r="R2299" t="str" cm="1">
        <f t="array" ref="R2299">IFERROR(_xlfn.IFS(Table2[[#This Row],[booking_status]]="confirmed","Expected",Table2[[#This Row],[booking_status]]="checked-out","Actual"),"No Revenue")</f>
        <v>No Revenue</v>
      </c>
      <c r="S2299" s="4">
        <f>Table2[[#This Row],[Revenue_Amount]]/Table2[[#This Row],[Num_Nights]]</f>
        <v>0</v>
      </c>
    </row>
    <row r="2300" spans="1:19" x14ac:dyDescent="0.3">
      <c r="A2300">
        <v>2299</v>
      </c>
      <c r="B2300" t="s">
        <v>37</v>
      </c>
      <c r="C2300" s="9">
        <v>45209</v>
      </c>
      <c r="D2300" s="9">
        <v>45211</v>
      </c>
      <c r="E2300" s="10">
        <v>45156</v>
      </c>
      <c r="F2300" t="s">
        <v>49</v>
      </c>
      <c r="G2300">
        <v>119.58</v>
      </c>
      <c r="H2300">
        <v>2</v>
      </c>
      <c r="I2300">
        <v>0</v>
      </c>
      <c r="J2300" t="s">
        <v>55</v>
      </c>
      <c r="K2300" t="s">
        <v>44</v>
      </c>
      <c r="L2300" t="s">
        <v>21</v>
      </c>
      <c r="M2300" t="s">
        <v>36</v>
      </c>
      <c r="N2300" t="s">
        <v>30</v>
      </c>
      <c r="O2300">
        <f>Table2[[#This Row],[check_out_date]]-Table2[[#This Row],[check_in_date]]</f>
        <v>2</v>
      </c>
      <c r="P2300">
        <f>Table2[[#This Row],[num_adults]]+Table2[[#This Row],[num_children]]</f>
        <v>2</v>
      </c>
      <c r="Q2300" s="3">
        <f>IF(OR(Table2[[#This Row],[booking_status]]="confirmed",Table2[[#This Row],[booking_status]]="checked-out"),Table2[[#This Row],[room_rate_per_night]]*Table2[[#This Row],[Num_Nights]],0)</f>
        <v>239.16</v>
      </c>
      <c r="R2300" t="str" cm="1">
        <f t="array" ref="R2300">IFERROR(_xlfn.IFS(Table2[[#This Row],[booking_status]]="confirmed","Expected",Table2[[#This Row],[booking_status]]="checked-out","Actual"),"No Revenue")</f>
        <v>Expected</v>
      </c>
      <c r="S2300" s="4">
        <f>Table2[[#This Row],[Revenue_Amount]]/Table2[[#This Row],[Num_Nights]]</f>
        <v>119.58</v>
      </c>
    </row>
    <row r="2301" spans="1:19" x14ac:dyDescent="0.3">
      <c r="A2301">
        <v>2300</v>
      </c>
      <c r="B2301" t="s">
        <v>50</v>
      </c>
      <c r="C2301" s="9">
        <v>45045</v>
      </c>
      <c r="D2301" s="9">
        <v>45051</v>
      </c>
      <c r="E2301" s="10">
        <v>45018</v>
      </c>
      <c r="F2301" t="s">
        <v>49</v>
      </c>
      <c r="G2301">
        <v>95.86</v>
      </c>
      <c r="H2301">
        <v>1</v>
      </c>
      <c r="I2301">
        <v>2</v>
      </c>
      <c r="J2301" t="s">
        <v>19</v>
      </c>
      <c r="K2301" t="s">
        <v>66</v>
      </c>
      <c r="L2301" t="s">
        <v>21</v>
      </c>
      <c r="M2301" t="s">
        <v>36</v>
      </c>
      <c r="N2301" t="s">
        <v>41</v>
      </c>
      <c r="O2301">
        <f>Table2[[#This Row],[check_out_date]]-Table2[[#This Row],[check_in_date]]</f>
        <v>6</v>
      </c>
      <c r="P2301">
        <f>Table2[[#This Row],[num_adults]]+Table2[[#This Row],[num_children]]</f>
        <v>3</v>
      </c>
      <c r="Q2301" s="3">
        <f>IF(OR(Table2[[#This Row],[booking_status]]="confirmed",Table2[[#This Row],[booking_status]]="checked-out"),Table2[[#This Row],[room_rate_per_night]]*Table2[[#This Row],[Num_Nights]],0)</f>
        <v>575.16</v>
      </c>
      <c r="R2301" t="str" cm="1">
        <f t="array" ref="R2301">IFERROR(_xlfn.IFS(Table2[[#This Row],[booking_status]]="confirmed","Expected",Table2[[#This Row],[booking_status]]="checked-out","Actual"),"No Revenue")</f>
        <v>Expected</v>
      </c>
      <c r="S2301" s="4">
        <f>Table2[[#This Row],[Revenue_Amount]]/Table2[[#This Row],[Num_Nights]]</f>
        <v>95.86</v>
      </c>
    </row>
    <row r="2302" spans="1:19" hidden="1" x14ac:dyDescent="0.3">
      <c r="A2302">
        <v>2301</v>
      </c>
      <c r="B2302" t="s">
        <v>14</v>
      </c>
      <c r="C2302" s="9">
        <v>45147</v>
      </c>
      <c r="D2302" s="9">
        <v>45152</v>
      </c>
      <c r="E2302" s="10">
        <v>45104</v>
      </c>
      <c r="F2302" t="s">
        <v>54</v>
      </c>
      <c r="G2302">
        <v>255.27</v>
      </c>
      <c r="H2302">
        <v>3</v>
      </c>
      <c r="I2302">
        <v>0</v>
      </c>
      <c r="J2302" t="s">
        <v>35</v>
      </c>
      <c r="K2302" t="s">
        <v>99</v>
      </c>
      <c r="L2302" t="s">
        <v>21</v>
      </c>
      <c r="M2302" t="s">
        <v>22</v>
      </c>
      <c r="N2302" t="s">
        <v>41</v>
      </c>
      <c r="O2302">
        <f>Table2[[#This Row],[check_out_date]]-Table2[[#This Row],[check_in_date]]</f>
        <v>5</v>
      </c>
      <c r="P2302">
        <f>Table2[[#This Row],[num_adults]]+Table2[[#This Row],[num_children]]</f>
        <v>3</v>
      </c>
      <c r="Q2302" s="3">
        <f>IF(OR(Table2[[#This Row],[booking_status]]="confirmed",Table2[[#This Row],[booking_status]]="checked-out"),Table2[[#This Row],[room_rate_per_night]]*Table2[[#This Row],[Num_Nights]],0)</f>
        <v>1276.3500000000001</v>
      </c>
      <c r="R2302" t="str" cm="1">
        <f t="array" ref="R2302">IFERROR(_xlfn.IFS(Table2[[#This Row],[booking_status]]="confirmed","Expected",Table2[[#This Row],[booking_status]]="checked-out","Actual"),"No Revenue")</f>
        <v>Expected</v>
      </c>
      <c r="S2302" s="4">
        <f>Table2[[#This Row],[Revenue_Amount]]/Table2[[#This Row],[Num_Nights]]</f>
        <v>255.27000000000004</v>
      </c>
    </row>
    <row r="2303" spans="1:19" x14ac:dyDescent="0.3">
      <c r="A2303">
        <v>2302</v>
      </c>
      <c r="B2303" t="s">
        <v>50</v>
      </c>
      <c r="C2303" s="9">
        <v>45197</v>
      </c>
      <c r="D2303" s="9">
        <v>45201</v>
      </c>
      <c r="E2303" s="10">
        <v>45166</v>
      </c>
      <c r="F2303" t="s">
        <v>49</v>
      </c>
      <c r="G2303">
        <v>85.75</v>
      </c>
      <c r="H2303">
        <v>3</v>
      </c>
      <c r="I2303">
        <v>1</v>
      </c>
      <c r="J2303" t="s">
        <v>94</v>
      </c>
      <c r="K2303" t="s">
        <v>20</v>
      </c>
      <c r="L2303" t="s">
        <v>56</v>
      </c>
      <c r="M2303" t="s">
        <v>36</v>
      </c>
      <c r="N2303" t="s">
        <v>41</v>
      </c>
      <c r="O2303">
        <f>Table2[[#This Row],[check_out_date]]-Table2[[#This Row],[check_in_date]]</f>
        <v>4</v>
      </c>
      <c r="P2303">
        <f>Table2[[#This Row],[num_adults]]+Table2[[#This Row],[num_children]]</f>
        <v>4</v>
      </c>
      <c r="Q2303" s="3">
        <f>IF(OR(Table2[[#This Row],[booking_status]]="confirmed",Table2[[#This Row],[booking_status]]="checked-out"),Table2[[#This Row],[room_rate_per_night]]*Table2[[#This Row],[Num_Nights]],0)</f>
        <v>343</v>
      </c>
      <c r="R2303" t="str" cm="1">
        <f t="array" ref="R2303">IFERROR(_xlfn.IFS(Table2[[#This Row],[booking_status]]="confirmed","Expected",Table2[[#This Row],[booking_status]]="checked-out","Actual"),"No Revenue")</f>
        <v>Actual</v>
      </c>
      <c r="S2303" s="4">
        <f>Table2[[#This Row],[Revenue_Amount]]/Table2[[#This Row],[Num_Nights]]</f>
        <v>85.75</v>
      </c>
    </row>
    <row r="2304" spans="1:19" x14ac:dyDescent="0.3">
      <c r="A2304">
        <v>2303</v>
      </c>
      <c r="B2304" t="s">
        <v>37</v>
      </c>
      <c r="C2304" s="9">
        <v>45199</v>
      </c>
      <c r="D2304" s="9">
        <v>45202</v>
      </c>
      <c r="E2304" s="10">
        <v>45190</v>
      </c>
      <c r="F2304" t="s">
        <v>49</v>
      </c>
      <c r="G2304">
        <v>108.6</v>
      </c>
      <c r="H2304">
        <v>1</v>
      </c>
      <c r="I2304">
        <v>0</v>
      </c>
      <c r="J2304" t="s">
        <v>55</v>
      </c>
      <c r="K2304" t="s">
        <v>66</v>
      </c>
      <c r="L2304" t="s">
        <v>70</v>
      </c>
      <c r="M2304" t="s">
        <v>22</v>
      </c>
      <c r="N2304" t="s">
        <v>23</v>
      </c>
      <c r="O2304">
        <f>Table2[[#This Row],[check_out_date]]-Table2[[#This Row],[check_in_date]]</f>
        <v>3</v>
      </c>
      <c r="P2304">
        <f>Table2[[#This Row],[num_adults]]+Table2[[#This Row],[num_children]]</f>
        <v>1</v>
      </c>
      <c r="Q2304" s="3">
        <f>IF(OR(Table2[[#This Row],[booking_status]]="confirmed",Table2[[#This Row],[booking_status]]="checked-out"),Table2[[#This Row],[room_rate_per_night]]*Table2[[#This Row],[Num_Nights]],0)</f>
        <v>0</v>
      </c>
      <c r="R2304" t="str" cm="1">
        <f t="array" ref="R2304">IFERROR(_xlfn.IFS(Table2[[#This Row],[booking_status]]="confirmed","Expected",Table2[[#This Row],[booking_status]]="checked-out","Actual"),"No Revenue")</f>
        <v>No Revenue</v>
      </c>
      <c r="S2304" s="4">
        <f>Table2[[#This Row],[Revenue_Amount]]/Table2[[#This Row],[Num_Nights]]</f>
        <v>0</v>
      </c>
    </row>
    <row r="2305" spans="1:19" x14ac:dyDescent="0.3">
      <c r="A2305">
        <v>2304</v>
      </c>
      <c r="B2305" t="s">
        <v>50</v>
      </c>
      <c r="C2305" s="9">
        <v>45015</v>
      </c>
      <c r="D2305" s="9">
        <v>45019</v>
      </c>
      <c r="E2305" s="10">
        <v>44999</v>
      </c>
      <c r="F2305" t="s">
        <v>49</v>
      </c>
      <c r="G2305">
        <v>161.41999999999999</v>
      </c>
      <c r="H2305">
        <v>2</v>
      </c>
      <c r="I2305">
        <v>3</v>
      </c>
      <c r="J2305" t="s">
        <v>19</v>
      </c>
      <c r="K2305" t="s">
        <v>20</v>
      </c>
      <c r="L2305" t="s">
        <v>56</v>
      </c>
      <c r="M2305" t="s">
        <v>36</v>
      </c>
      <c r="N2305" t="s">
        <v>45</v>
      </c>
      <c r="O2305">
        <f>Table2[[#This Row],[check_out_date]]-Table2[[#This Row],[check_in_date]]</f>
        <v>4</v>
      </c>
      <c r="P2305">
        <f>Table2[[#This Row],[num_adults]]+Table2[[#This Row],[num_children]]</f>
        <v>5</v>
      </c>
      <c r="Q2305" s="3">
        <f>IF(OR(Table2[[#This Row],[booking_status]]="confirmed",Table2[[#This Row],[booking_status]]="checked-out"),Table2[[#This Row],[room_rate_per_night]]*Table2[[#This Row],[Num_Nights]],0)</f>
        <v>645.67999999999995</v>
      </c>
      <c r="R2305" t="str" cm="1">
        <f t="array" ref="R2305">IFERROR(_xlfn.IFS(Table2[[#This Row],[booking_status]]="confirmed","Expected",Table2[[#This Row],[booking_status]]="checked-out","Actual"),"No Revenue")</f>
        <v>Actual</v>
      </c>
      <c r="S2305" s="4">
        <f>Table2[[#This Row],[Revenue_Amount]]/Table2[[#This Row],[Num_Nights]]</f>
        <v>161.41999999999999</v>
      </c>
    </row>
    <row r="2306" spans="1:19" hidden="1" x14ac:dyDescent="0.3">
      <c r="A2306">
        <v>2305</v>
      </c>
      <c r="B2306" t="s">
        <v>50</v>
      </c>
      <c r="C2306" s="9">
        <v>45242</v>
      </c>
      <c r="D2306" s="9">
        <v>45243</v>
      </c>
      <c r="E2306" s="10">
        <v>45232</v>
      </c>
      <c r="F2306" t="s">
        <v>49</v>
      </c>
      <c r="G2306">
        <v>123.13</v>
      </c>
      <c r="H2306">
        <v>4</v>
      </c>
      <c r="I2306">
        <v>0</v>
      </c>
      <c r="J2306" t="s">
        <v>35</v>
      </c>
      <c r="K2306" t="s">
        <v>66</v>
      </c>
      <c r="L2306" t="s">
        <v>21</v>
      </c>
      <c r="M2306" t="s">
        <v>36</v>
      </c>
      <c r="N2306" t="s">
        <v>41</v>
      </c>
      <c r="O2306">
        <f>Table2[[#This Row],[check_out_date]]-Table2[[#This Row],[check_in_date]]</f>
        <v>1</v>
      </c>
      <c r="P2306">
        <f>Table2[[#This Row],[num_adults]]+Table2[[#This Row],[num_children]]</f>
        <v>4</v>
      </c>
      <c r="Q2306" s="3">
        <f>IF(OR(Table2[[#This Row],[booking_status]]="confirmed",Table2[[#This Row],[booking_status]]="checked-out"),Table2[[#This Row],[room_rate_per_night]]*Table2[[#This Row],[Num_Nights]],0)</f>
        <v>123.13</v>
      </c>
      <c r="R2306" t="str" cm="1">
        <f t="array" ref="R2306">IFERROR(_xlfn.IFS(Table2[[#This Row],[booking_status]]="confirmed","Expected",Table2[[#This Row],[booking_status]]="checked-out","Actual"),"No Revenue")</f>
        <v>Expected</v>
      </c>
      <c r="S2306" s="4">
        <f>Table2[[#This Row],[Revenue_Amount]]/Table2[[#This Row],[Num_Nights]]</f>
        <v>123.13</v>
      </c>
    </row>
    <row r="2307" spans="1:19" x14ac:dyDescent="0.3">
      <c r="A2307">
        <v>2306</v>
      </c>
      <c r="B2307" t="s">
        <v>31</v>
      </c>
      <c r="C2307" s="9">
        <v>44986</v>
      </c>
      <c r="D2307" s="9">
        <v>44991</v>
      </c>
      <c r="E2307" s="10">
        <v>44971</v>
      </c>
      <c r="F2307" t="s">
        <v>27</v>
      </c>
      <c r="G2307">
        <v>125.06</v>
      </c>
      <c r="H2307">
        <v>3</v>
      </c>
      <c r="I2307">
        <v>1</v>
      </c>
      <c r="J2307" t="s">
        <v>94</v>
      </c>
      <c r="K2307" t="s">
        <v>20</v>
      </c>
      <c r="L2307" t="s">
        <v>56</v>
      </c>
      <c r="M2307" t="s">
        <v>36</v>
      </c>
      <c r="N2307" t="s">
        <v>23</v>
      </c>
      <c r="O2307">
        <f>Table2[[#This Row],[check_out_date]]-Table2[[#This Row],[check_in_date]]</f>
        <v>5</v>
      </c>
      <c r="P2307">
        <f>Table2[[#This Row],[num_adults]]+Table2[[#This Row],[num_children]]</f>
        <v>4</v>
      </c>
      <c r="Q2307" s="3">
        <f>IF(OR(Table2[[#This Row],[booking_status]]="confirmed",Table2[[#This Row],[booking_status]]="checked-out"),Table2[[#This Row],[room_rate_per_night]]*Table2[[#This Row],[Num_Nights]],0)</f>
        <v>625.29999999999995</v>
      </c>
      <c r="R2307" t="str" cm="1">
        <f t="array" ref="R2307">IFERROR(_xlfn.IFS(Table2[[#This Row],[booking_status]]="confirmed","Expected",Table2[[#This Row],[booking_status]]="checked-out","Actual"),"No Revenue")</f>
        <v>Actual</v>
      </c>
      <c r="S2307" s="4">
        <f>Table2[[#This Row],[Revenue_Amount]]/Table2[[#This Row],[Num_Nights]]</f>
        <v>125.05999999999999</v>
      </c>
    </row>
    <row r="2308" spans="1:19" x14ac:dyDescent="0.3">
      <c r="A2308">
        <v>2307</v>
      </c>
      <c r="B2308" t="s">
        <v>37</v>
      </c>
      <c r="C2308" s="9">
        <v>45094</v>
      </c>
      <c r="D2308" s="9">
        <v>45095</v>
      </c>
      <c r="E2308" s="10">
        <v>45087</v>
      </c>
      <c r="F2308" t="s">
        <v>54</v>
      </c>
      <c r="G2308">
        <v>434.05</v>
      </c>
      <c r="H2308">
        <v>3</v>
      </c>
      <c r="I2308">
        <v>0</v>
      </c>
      <c r="J2308" t="s">
        <v>94</v>
      </c>
      <c r="K2308" t="s">
        <v>29</v>
      </c>
      <c r="L2308" t="s">
        <v>56</v>
      </c>
      <c r="M2308" t="s">
        <v>36</v>
      </c>
      <c r="N2308" t="s">
        <v>23</v>
      </c>
      <c r="O2308">
        <f>Table2[[#This Row],[check_out_date]]-Table2[[#This Row],[check_in_date]]</f>
        <v>1</v>
      </c>
      <c r="P2308">
        <f>Table2[[#This Row],[num_adults]]+Table2[[#This Row],[num_children]]</f>
        <v>3</v>
      </c>
      <c r="Q2308" s="3">
        <f>IF(OR(Table2[[#This Row],[booking_status]]="confirmed",Table2[[#This Row],[booking_status]]="checked-out"),Table2[[#This Row],[room_rate_per_night]]*Table2[[#This Row],[Num_Nights]],0)</f>
        <v>434.05</v>
      </c>
      <c r="R2308" t="str" cm="1">
        <f t="array" ref="R2308">IFERROR(_xlfn.IFS(Table2[[#This Row],[booking_status]]="confirmed","Expected",Table2[[#This Row],[booking_status]]="checked-out","Actual"),"No Revenue")</f>
        <v>Actual</v>
      </c>
      <c r="S2308" s="4">
        <f>Table2[[#This Row],[Revenue_Amount]]/Table2[[#This Row],[Num_Nights]]</f>
        <v>434.05</v>
      </c>
    </row>
    <row r="2309" spans="1:19" x14ac:dyDescent="0.3">
      <c r="A2309">
        <v>2308</v>
      </c>
      <c r="B2309" t="s">
        <v>31</v>
      </c>
      <c r="C2309" s="9">
        <v>44942</v>
      </c>
      <c r="D2309" s="9">
        <v>44946</v>
      </c>
      <c r="E2309" s="10">
        <v>44895</v>
      </c>
      <c r="F2309" t="s">
        <v>54</v>
      </c>
      <c r="G2309">
        <v>430.73</v>
      </c>
      <c r="H2309">
        <v>3</v>
      </c>
      <c r="I2309">
        <v>0</v>
      </c>
      <c r="J2309" t="s">
        <v>94</v>
      </c>
      <c r="K2309" t="s">
        <v>66</v>
      </c>
      <c r="L2309" t="s">
        <v>70</v>
      </c>
      <c r="M2309" t="s">
        <v>36</v>
      </c>
      <c r="N2309" t="s">
        <v>41</v>
      </c>
      <c r="O2309">
        <f>Table2[[#This Row],[check_out_date]]-Table2[[#This Row],[check_in_date]]</f>
        <v>4</v>
      </c>
      <c r="P2309">
        <f>Table2[[#This Row],[num_adults]]+Table2[[#This Row],[num_children]]</f>
        <v>3</v>
      </c>
      <c r="Q2309" s="3">
        <f>IF(OR(Table2[[#This Row],[booking_status]]="confirmed",Table2[[#This Row],[booking_status]]="checked-out"),Table2[[#This Row],[room_rate_per_night]]*Table2[[#This Row],[Num_Nights]],0)</f>
        <v>0</v>
      </c>
      <c r="R2309" t="str" cm="1">
        <f t="array" ref="R2309">IFERROR(_xlfn.IFS(Table2[[#This Row],[booking_status]]="confirmed","Expected",Table2[[#This Row],[booking_status]]="checked-out","Actual"),"No Revenue")</f>
        <v>No Revenue</v>
      </c>
      <c r="S2309" s="4">
        <f>Table2[[#This Row],[Revenue_Amount]]/Table2[[#This Row],[Num_Nights]]</f>
        <v>0</v>
      </c>
    </row>
    <row r="2310" spans="1:19" x14ac:dyDescent="0.3">
      <c r="A2310">
        <v>2309</v>
      </c>
      <c r="B2310" t="s">
        <v>31</v>
      </c>
      <c r="C2310" s="9">
        <v>45281</v>
      </c>
      <c r="D2310" s="9">
        <v>45287</v>
      </c>
      <c r="E2310" s="10">
        <v>45276</v>
      </c>
      <c r="F2310" t="s">
        <v>27</v>
      </c>
      <c r="G2310">
        <v>158.41999999999999</v>
      </c>
      <c r="H2310">
        <v>3</v>
      </c>
      <c r="I2310">
        <v>0</v>
      </c>
      <c r="J2310" t="s">
        <v>55</v>
      </c>
      <c r="K2310" t="s">
        <v>20</v>
      </c>
      <c r="L2310" t="s">
        <v>21</v>
      </c>
      <c r="M2310" t="s">
        <v>36</v>
      </c>
      <c r="N2310" t="s">
        <v>41</v>
      </c>
      <c r="O2310">
        <f>Table2[[#This Row],[check_out_date]]-Table2[[#This Row],[check_in_date]]</f>
        <v>6</v>
      </c>
      <c r="P2310">
        <f>Table2[[#This Row],[num_adults]]+Table2[[#This Row],[num_children]]</f>
        <v>3</v>
      </c>
      <c r="Q2310" s="3">
        <f>IF(OR(Table2[[#This Row],[booking_status]]="confirmed",Table2[[#This Row],[booking_status]]="checked-out"),Table2[[#This Row],[room_rate_per_night]]*Table2[[#This Row],[Num_Nights]],0)</f>
        <v>950.52</v>
      </c>
      <c r="R2310" t="str" cm="1">
        <f t="array" ref="R2310">IFERROR(_xlfn.IFS(Table2[[#This Row],[booking_status]]="confirmed","Expected",Table2[[#This Row],[booking_status]]="checked-out","Actual"),"No Revenue")</f>
        <v>Expected</v>
      </c>
      <c r="S2310" s="4">
        <f>Table2[[#This Row],[Revenue_Amount]]/Table2[[#This Row],[Num_Nights]]</f>
        <v>158.41999999999999</v>
      </c>
    </row>
    <row r="2311" spans="1:19" x14ac:dyDescent="0.3">
      <c r="A2311">
        <v>2310</v>
      </c>
      <c r="B2311" t="s">
        <v>50</v>
      </c>
      <c r="C2311" s="9">
        <v>45262</v>
      </c>
      <c r="D2311" s="9">
        <v>45268</v>
      </c>
      <c r="E2311" s="10">
        <v>45199</v>
      </c>
      <c r="F2311" t="s">
        <v>27</v>
      </c>
      <c r="G2311">
        <v>155.62</v>
      </c>
      <c r="H2311">
        <v>4</v>
      </c>
      <c r="I2311">
        <v>2</v>
      </c>
      <c r="J2311" t="s">
        <v>28</v>
      </c>
      <c r="K2311" t="s">
        <v>99</v>
      </c>
      <c r="L2311" t="s">
        <v>21</v>
      </c>
      <c r="M2311" t="s">
        <v>36</v>
      </c>
      <c r="N2311" t="s">
        <v>41</v>
      </c>
      <c r="O2311">
        <f>Table2[[#This Row],[check_out_date]]-Table2[[#This Row],[check_in_date]]</f>
        <v>6</v>
      </c>
      <c r="P2311">
        <f>Table2[[#This Row],[num_adults]]+Table2[[#This Row],[num_children]]</f>
        <v>6</v>
      </c>
      <c r="Q2311" s="3">
        <f>IF(OR(Table2[[#This Row],[booking_status]]="confirmed",Table2[[#This Row],[booking_status]]="checked-out"),Table2[[#This Row],[room_rate_per_night]]*Table2[[#This Row],[Num_Nights]],0)</f>
        <v>933.72</v>
      </c>
      <c r="R2311" t="str" cm="1">
        <f t="array" ref="R2311">IFERROR(_xlfn.IFS(Table2[[#This Row],[booking_status]]="confirmed","Expected",Table2[[#This Row],[booking_status]]="checked-out","Actual"),"No Revenue")</f>
        <v>Expected</v>
      </c>
      <c r="S2311" s="4">
        <f>Table2[[#This Row],[Revenue_Amount]]/Table2[[#This Row],[Num_Nights]]</f>
        <v>155.62</v>
      </c>
    </row>
    <row r="2312" spans="1:19" x14ac:dyDescent="0.3">
      <c r="A2312">
        <v>2311</v>
      </c>
      <c r="B2312" t="s">
        <v>37</v>
      </c>
      <c r="C2312" s="9">
        <v>45268</v>
      </c>
      <c r="D2312" s="9">
        <v>45274</v>
      </c>
      <c r="E2312" s="10">
        <v>45263</v>
      </c>
      <c r="F2312" t="s">
        <v>18</v>
      </c>
      <c r="G2312">
        <v>213.64</v>
      </c>
      <c r="H2312">
        <v>3</v>
      </c>
      <c r="I2312">
        <v>0</v>
      </c>
      <c r="J2312" t="s">
        <v>28</v>
      </c>
      <c r="K2312" t="s">
        <v>29</v>
      </c>
      <c r="L2312" t="s">
        <v>21</v>
      </c>
      <c r="M2312" t="s">
        <v>22</v>
      </c>
      <c r="N2312" t="s">
        <v>41</v>
      </c>
      <c r="O2312">
        <f>Table2[[#This Row],[check_out_date]]-Table2[[#This Row],[check_in_date]]</f>
        <v>6</v>
      </c>
      <c r="P2312">
        <f>Table2[[#This Row],[num_adults]]+Table2[[#This Row],[num_children]]</f>
        <v>3</v>
      </c>
      <c r="Q2312" s="3">
        <f>IF(OR(Table2[[#This Row],[booking_status]]="confirmed",Table2[[#This Row],[booking_status]]="checked-out"),Table2[[#This Row],[room_rate_per_night]]*Table2[[#This Row],[Num_Nights]],0)</f>
        <v>1281.8399999999999</v>
      </c>
      <c r="R2312" t="str" cm="1">
        <f t="array" ref="R2312">IFERROR(_xlfn.IFS(Table2[[#This Row],[booking_status]]="confirmed","Expected",Table2[[#This Row],[booking_status]]="checked-out","Actual"),"No Revenue")</f>
        <v>Expected</v>
      </c>
      <c r="S2312" s="4">
        <f>Table2[[#This Row],[Revenue_Amount]]/Table2[[#This Row],[Num_Nights]]</f>
        <v>213.64</v>
      </c>
    </row>
    <row r="2313" spans="1:19" x14ac:dyDescent="0.3">
      <c r="A2313">
        <v>2312</v>
      </c>
      <c r="B2313" t="s">
        <v>31</v>
      </c>
      <c r="C2313" s="9">
        <v>45251</v>
      </c>
      <c r="D2313" s="9">
        <v>45254</v>
      </c>
      <c r="E2313" s="10">
        <v>45215</v>
      </c>
      <c r="F2313" t="s">
        <v>49</v>
      </c>
      <c r="G2313">
        <v>72.41</v>
      </c>
      <c r="H2313">
        <v>1</v>
      </c>
      <c r="I2313">
        <v>1</v>
      </c>
      <c r="J2313" t="s">
        <v>55</v>
      </c>
      <c r="K2313" t="s">
        <v>20</v>
      </c>
      <c r="L2313" t="s">
        <v>56</v>
      </c>
      <c r="M2313" t="s">
        <v>36</v>
      </c>
      <c r="N2313" t="s">
        <v>41</v>
      </c>
      <c r="O2313">
        <f>Table2[[#This Row],[check_out_date]]-Table2[[#This Row],[check_in_date]]</f>
        <v>3</v>
      </c>
      <c r="P2313">
        <f>Table2[[#This Row],[num_adults]]+Table2[[#This Row],[num_children]]</f>
        <v>2</v>
      </c>
      <c r="Q2313" s="3">
        <f>IF(OR(Table2[[#This Row],[booking_status]]="confirmed",Table2[[#This Row],[booking_status]]="checked-out"),Table2[[#This Row],[room_rate_per_night]]*Table2[[#This Row],[Num_Nights]],0)</f>
        <v>217.23</v>
      </c>
      <c r="R2313" t="str" cm="1">
        <f t="array" ref="R2313">IFERROR(_xlfn.IFS(Table2[[#This Row],[booking_status]]="confirmed","Expected",Table2[[#This Row],[booking_status]]="checked-out","Actual"),"No Revenue")</f>
        <v>Actual</v>
      </c>
      <c r="S2313" s="4">
        <f>Table2[[#This Row],[Revenue_Amount]]/Table2[[#This Row],[Num_Nights]]</f>
        <v>72.41</v>
      </c>
    </row>
    <row r="2314" spans="1:19" hidden="1" x14ac:dyDescent="0.3">
      <c r="A2314">
        <v>2313</v>
      </c>
      <c r="B2314" t="s">
        <v>37</v>
      </c>
      <c r="C2314" s="9">
        <v>45103</v>
      </c>
      <c r="D2314" s="9">
        <v>45107</v>
      </c>
      <c r="E2314" s="10">
        <v>45039</v>
      </c>
      <c r="F2314" t="s">
        <v>18</v>
      </c>
      <c r="G2314">
        <v>177.36</v>
      </c>
      <c r="H2314">
        <v>1</v>
      </c>
      <c r="I2314">
        <v>3</v>
      </c>
      <c r="J2314" t="s">
        <v>35</v>
      </c>
      <c r="K2314" t="s">
        <v>66</v>
      </c>
      <c r="L2314" t="s">
        <v>21</v>
      </c>
      <c r="M2314" t="s">
        <v>36</v>
      </c>
      <c r="N2314" t="s">
        <v>41</v>
      </c>
      <c r="O2314">
        <f>Table2[[#This Row],[check_out_date]]-Table2[[#This Row],[check_in_date]]</f>
        <v>4</v>
      </c>
      <c r="P2314">
        <f>Table2[[#This Row],[num_adults]]+Table2[[#This Row],[num_children]]</f>
        <v>4</v>
      </c>
      <c r="Q2314" s="3">
        <f>IF(OR(Table2[[#This Row],[booking_status]]="confirmed",Table2[[#This Row],[booking_status]]="checked-out"),Table2[[#This Row],[room_rate_per_night]]*Table2[[#This Row],[Num_Nights]],0)</f>
        <v>709.44</v>
      </c>
      <c r="R2314" t="str" cm="1">
        <f t="array" ref="R2314">IFERROR(_xlfn.IFS(Table2[[#This Row],[booking_status]]="confirmed","Expected",Table2[[#This Row],[booking_status]]="checked-out","Actual"),"No Revenue")</f>
        <v>Expected</v>
      </c>
      <c r="S2314" s="4">
        <f>Table2[[#This Row],[Revenue_Amount]]/Table2[[#This Row],[Num_Nights]]</f>
        <v>177.36</v>
      </c>
    </row>
    <row r="2315" spans="1:19" x14ac:dyDescent="0.3">
      <c r="A2315">
        <v>2314</v>
      </c>
      <c r="B2315" t="s">
        <v>50</v>
      </c>
      <c r="C2315" s="9">
        <v>45272</v>
      </c>
      <c r="D2315" s="9">
        <v>45280</v>
      </c>
      <c r="E2315" s="10">
        <v>45246</v>
      </c>
      <c r="F2315" t="s">
        <v>54</v>
      </c>
      <c r="G2315">
        <v>500.49</v>
      </c>
      <c r="H2315">
        <v>2</v>
      </c>
      <c r="I2315">
        <v>1</v>
      </c>
      <c r="J2315" t="s">
        <v>28</v>
      </c>
      <c r="K2315" t="s">
        <v>66</v>
      </c>
      <c r="L2315" t="s">
        <v>60</v>
      </c>
      <c r="M2315" t="s">
        <v>36</v>
      </c>
      <c r="N2315" t="s">
        <v>41</v>
      </c>
      <c r="O2315">
        <f>Table2[[#This Row],[check_out_date]]-Table2[[#This Row],[check_in_date]]</f>
        <v>8</v>
      </c>
      <c r="P2315">
        <f>Table2[[#This Row],[num_adults]]+Table2[[#This Row],[num_children]]</f>
        <v>3</v>
      </c>
      <c r="Q2315" s="3">
        <f>IF(OR(Table2[[#This Row],[booking_status]]="confirmed",Table2[[#This Row],[booking_status]]="checked-out"),Table2[[#This Row],[room_rate_per_night]]*Table2[[#This Row],[Num_Nights]],0)</f>
        <v>0</v>
      </c>
      <c r="R2315" t="str" cm="1">
        <f t="array" ref="R2315">IFERROR(_xlfn.IFS(Table2[[#This Row],[booking_status]]="confirmed","Expected",Table2[[#This Row],[booking_status]]="checked-out","Actual"),"No Revenue")</f>
        <v>No Revenue</v>
      </c>
      <c r="S2315" s="4">
        <f>Table2[[#This Row],[Revenue_Amount]]/Table2[[#This Row],[Num_Nights]]</f>
        <v>0</v>
      </c>
    </row>
    <row r="2316" spans="1:19" hidden="1" x14ac:dyDescent="0.3">
      <c r="A2316">
        <v>2315</v>
      </c>
      <c r="B2316" t="s">
        <v>14</v>
      </c>
      <c r="C2316" s="9">
        <v>44954</v>
      </c>
      <c r="D2316" s="9">
        <v>44957</v>
      </c>
      <c r="E2316" s="10">
        <v>44946</v>
      </c>
      <c r="F2316" t="s">
        <v>54</v>
      </c>
      <c r="G2316">
        <v>293.19</v>
      </c>
      <c r="H2316">
        <v>2</v>
      </c>
      <c r="I2316">
        <v>0</v>
      </c>
      <c r="J2316" t="s">
        <v>35</v>
      </c>
      <c r="K2316" t="s">
        <v>99</v>
      </c>
      <c r="L2316" t="s">
        <v>60</v>
      </c>
      <c r="M2316" t="s">
        <v>36</v>
      </c>
      <c r="N2316" t="s">
        <v>41</v>
      </c>
      <c r="O2316">
        <f>Table2[[#This Row],[check_out_date]]-Table2[[#This Row],[check_in_date]]</f>
        <v>3</v>
      </c>
      <c r="P2316">
        <f>Table2[[#This Row],[num_adults]]+Table2[[#This Row],[num_children]]</f>
        <v>2</v>
      </c>
      <c r="Q2316" s="3">
        <f>IF(OR(Table2[[#This Row],[booking_status]]="confirmed",Table2[[#This Row],[booking_status]]="checked-out"),Table2[[#This Row],[room_rate_per_night]]*Table2[[#This Row],[Num_Nights]],0)</f>
        <v>0</v>
      </c>
      <c r="R2316" t="str" cm="1">
        <f t="array" ref="R2316">IFERROR(_xlfn.IFS(Table2[[#This Row],[booking_status]]="confirmed","Expected",Table2[[#This Row],[booking_status]]="checked-out","Actual"),"No Revenue")</f>
        <v>No Revenue</v>
      </c>
      <c r="S2316" s="4">
        <f>Table2[[#This Row],[Revenue_Amount]]/Table2[[#This Row],[Num_Nights]]</f>
        <v>0</v>
      </c>
    </row>
    <row r="2317" spans="1:19" hidden="1" x14ac:dyDescent="0.3">
      <c r="A2317">
        <v>2316</v>
      </c>
      <c r="B2317" t="s">
        <v>50</v>
      </c>
      <c r="C2317" s="9">
        <v>45074</v>
      </c>
      <c r="D2317" s="9">
        <v>45080</v>
      </c>
      <c r="E2317" s="10">
        <v>45052</v>
      </c>
      <c r="F2317" t="s">
        <v>18</v>
      </c>
      <c r="G2317">
        <v>327.39999999999998</v>
      </c>
      <c r="H2317">
        <v>2</v>
      </c>
      <c r="I2317">
        <v>0</v>
      </c>
      <c r="J2317" t="s">
        <v>35</v>
      </c>
      <c r="K2317" t="s">
        <v>44</v>
      </c>
      <c r="L2317" t="s">
        <v>21</v>
      </c>
      <c r="M2317" t="s">
        <v>22</v>
      </c>
      <c r="N2317" t="s">
        <v>41</v>
      </c>
      <c r="O2317">
        <f>Table2[[#This Row],[check_out_date]]-Table2[[#This Row],[check_in_date]]</f>
        <v>6</v>
      </c>
      <c r="P2317">
        <f>Table2[[#This Row],[num_adults]]+Table2[[#This Row],[num_children]]</f>
        <v>2</v>
      </c>
      <c r="Q2317" s="3">
        <f>IF(OR(Table2[[#This Row],[booking_status]]="confirmed",Table2[[#This Row],[booking_status]]="checked-out"),Table2[[#This Row],[room_rate_per_night]]*Table2[[#This Row],[Num_Nights]],0)</f>
        <v>1964.3999999999999</v>
      </c>
      <c r="R2317" t="str" cm="1">
        <f t="array" ref="R2317">IFERROR(_xlfn.IFS(Table2[[#This Row],[booking_status]]="confirmed","Expected",Table2[[#This Row],[booking_status]]="checked-out","Actual"),"No Revenue")</f>
        <v>Expected</v>
      </c>
      <c r="S2317" s="4">
        <f>Table2[[#This Row],[Revenue_Amount]]/Table2[[#This Row],[Num_Nights]]</f>
        <v>327.39999999999998</v>
      </c>
    </row>
    <row r="2318" spans="1:19" x14ac:dyDescent="0.3">
      <c r="A2318">
        <v>2317</v>
      </c>
      <c r="B2318" t="s">
        <v>31</v>
      </c>
      <c r="C2318" s="9">
        <v>45131</v>
      </c>
      <c r="D2318" s="9">
        <v>45140</v>
      </c>
      <c r="E2318" s="10">
        <v>45086</v>
      </c>
      <c r="F2318" t="s">
        <v>18</v>
      </c>
      <c r="G2318">
        <v>165.63</v>
      </c>
      <c r="H2318">
        <v>2</v>
      </c>
      <c r="I2318">
        <v>0</v>
      </c>
      <c r="J2318" t="s">
        <v>94</v>
      </c>
      <c r="K2318" t="s">
        <v>66</v>
      </c>
      <c r="L2318" t="s">
        <v>21</v>
      </c>
      <c r="M2318" t="s">
        <v>36</v>
      </c>
      <c r="N2318" t="s">
        <v>41</v>
      </c>
      <c r="O2318">
        <f>Table2[[#This Row],[check_out_date]]-Table2[[#This Row],[check_in_date]]</f>
        <v>9</v>
      </c>
      <c r="P2318">
        <f>Table2[[#This Row],[num_adults]]+Table2[[#This Row],[num_children]]</f>
        <v>2</v>
      </c>
      <c r="Q2318" s="3">
        <f>IF(OR(Table2[[#This Row],[booking_status]]="confirmed",Table2[[#This Row],[booking_status]]="checked-out"),Table2[[#This Row],[room_rate_per_night]]*Table2[[#This Row],[Num_Nights]],0)</f>
        <v>1490.67</v>
      </c>
      <c r="R2318" t="str" cm="1">
        <f t="array" ref="R2318">IFERROR(_xlfn.IFS(Table2[[#This Row],[booking_status]]="confirmed","Expected",Table2[[#This Row],[booking_status]]="checked-out","Actual"),"No Revenue")</f>
        <v>Expected</v>
      </c>
      <c r="S2318" s="4">
        <f>Table2[[#This Row],[Revenue_Amount]]/Table2[[#This Row],[Num_Nights]]</f>
        <v>165.63</v>
      </c>
    </row>
    <row r="2319" spans="1:19" x14ac:dyDescent="0.3">
      <c r="A2319">
        <v>2318</v>
      </c>
      <c r="B2319" t="s">
        <v>31</v>
      </c>
      <c r="C2319" s="9">
        <v>45126</v>
      </c>
      <c r="D2319" s="9">
        <v>45135</v>
      </c>
      <c r="E2319" s="10">
        <v>45080</v>
      </c>
      <c r="F2319" t="s">
        <v>18</v>
      </c>
      <c r="G2319">
        <v>194.72</v>
      </c>
      <c r="H2319">
        <v>1</v>
      </c>
      <c r="I2319">
        <v>0</v>
      </c>
      <c r="J2319" t="s">
        <v>19</v>
      </c>
      <c r="K2319" t="s">
        <v>66</v>
      </c>
      <c r="L2319" t="s">
        <v>21</v>
      </c>
      <c r="M2319" t="s">
        <v>36</v>
      </c>
      <c r="N2319" t="s">
        <v>41</v>
      </c>
      <c r="O2319">
        <f>Table2[[#This Row],[check_out_date]]-Table2[[#This Row],[check_in_date]]</f>
        <v>9</v>
      </c>
      <c r="P2319">
        <f>Table2[[#This Row],[num_adults]]+Table2[[#This Row],[num_children]]</f>
        <v>1</v>
      </c>
      <c r="Q2319" s="3">
        <f>IF(OR(Table2[[#This Row],[booking_status]]="confirmed",Table2[[#This Row],[booking_status]]="checked-out"),Table2[[#This Row],[room_rate_per_night]]*Table2[[#This Row],[Num_Nights]],0)</f>
        <v>1752.48</v>
      </c>
      <c r="R2319" t="str" cm="1">
        <f t="array" ref="R2319">IFERROR(_xlfn.IFS(Table2[[#This Row],[booking_status]]="confirmed","Expected",Table2[[#This Row],[booking_status]]="checked-out","Actual"),"No Revenue")</f>
        <v>Expected</v>
      </c>
      <c r="S2319" s="4">
        <f>Table2[[#This Row],[Revenue_Amount]]/Table2[[#This Row],[Num_Nights]]</f>
        <v>194.72</v>
      </c>
    </row>
    <row r="2320" spans="1:19" x14ac:dyDescent="0.3">
      <c r="A2320">
        <v>2319</v>
      </c>
      <c r="B2320" t="s">
        <v>31</v>
      </c>
      <c r="C2320" s="9">
        <v>45274</v>
      </c>
      <c r="D2320" s="9">
        <v>45278</v>
      </c>
      <c r="E2320" s="10">
        <v>45238</v>
      </c>
      <c r="F2320" t="s">
        <v>27</v>
      </c>
      <c r="G2320">
        <v>154.79</v>
      </c>
      <c r="H2320">
        <v>4</v>
      </c>
      <c r="I2320">
        <v>0</v>
      </c>
      <c r="J2320" t="s">
        <v>28</v>
      </c>
      <c r="K2320" t="s">
        <v>44</v>
      </c>
      <c r="L2320" t="s">
        <v>21</v>
      </c>
      <c r="M2320" t="s">
        <v>22</v>
      </c>
      <c r="N2320" t="s">
        <v>45</v>
      </c>
      <c r="O2320">
        <f>Table2[[#This Row],[check_out_date]]-Table2[[#This Row],[check_in_date]]</f>
        <v>4</v>
      </c>
      <c r="P2320">
        <f>Table2[[#This Row],[num_adults]]+Table2[[#This Row],[num_children]]</f>
        <v>4</v>
      </c>
      <c r="Q2320" s="3">
        <f>IF(OR(Table2[[#This Row],[booking_status]]="confirmed",Table2[[#This Row],[booking_status]]="checked-out"),Table2[[#This Row],[room_rate_per_night]]*Table2[[#This Row],[Num_Nights]],0)</f>
        <v>619.16</v>
      </c>
      <c r="R2320" t="str" cm="1">
        <f t="array" ref="R2320">IFERROR(_xlfn.IFS(Table2[[#This Row],[booking_status]]="confirmed","Expected",Table2[[#This Row],[booking_status]]="checked-out","Actual"),"No Revenue")</f>
        <v>Expected</v>
      </c>
      <c r="S2320" s="4">
        <f>Table2[[#This Row],[Revenue_Amount]]/Table2[[#This Row],[Num_Nights]]</f>
        <v>154.79</v>
      </c>
    </row>
    <row r="2321" spans="1:19" x14ac:dyDescent="0.3">
      <c r="A2321">
        <v>2320</v>
      </c>
      <c r="B2321" t="s">
        <v>31</v>
      </c>
      <c r="C2321" s="9">
        <v>44962</v>
      </c>
      <c r="D2321" s="9">
        <v>44970</v>
      </c>
      <c r="E2321" s="10">
        <v>44936</v>
      </c>
      <c r="F2321" t="s">
        <v>27</v>
      </c>
      <c r="G2321">
        <v>157.75</v>
      </c>
      <c r="H2321">
        <v>2</v>
      </c>
      <c r="I2321">
        <v>2</v>
      </c>
      <c r="J2321" t="s">
        <v>28</v>
      </c>
      <c r="K2321" t="s">
        <v>44</v>
      </c>
      <c r="L2321" t="s">
        <v>56</v>
      </c>
      <c r="M2321" t="s">
        <v>36</v>
      </c>
      <c r="N2321" t="s">
        <v>95</v>
      </c>
      <c r="O2321">
        <f>Table2[[#This Row],[check_out_date]]-Table2[[#This Row],[check_in_date]]</f>
        <v>8</v>
      </c>
      <c r="P2321">
        <f>Table2[[#This Row],[num_adults]]+Table2[[#This Row],[num_children]]</f>
        <v>4</v>
      </c>
      <c r="Q2321" s="3">
        <f>IF(OR(Table2[[#This Row],[booking_status]]="confirmed",Table2[[#This Row],[booking_status]]="checked-out"),Table2[[#This Row],[room_rate_per_night]]*Table2[[#This Row],[Num_Nights]],0)</f>
        <v>1262</v>
      </c>
      <c r="R2321" t="str" cm="1">
        <f t="array" ref="R2321">IFERROR(_xlfn.IFS(Table2[[#This Row],[booking_status]]="confirmed","Expected",Table2[[#This Row],[booking_status]]="checked-out","Actual"),"No Revenue")</f>
        <v>Actual</v>
      </c>
      <c r="S2321" s="4">
        <f>Table2[[#This Row],[Revenue_Amount]]/Table2[[#This Row],[Num_Nights]]</f>
        <v>157.75</v>
      </c>
    </row>
    <row r="2322" spans="1:19" x14ac:dyDescent="0.3">
      <c r="A2322">
        <v>2321</v>
      </c>
      <c r="B2322" t="s">
        <v>31</v>
      </c>
      <c r="C2322" s="9">
        <v>44964</v>
      </c>
      <c r="D2322" s="9">
        <v>44966</v>
      </c>
      <c r="E2322" s="10">
        <v>44934</v>
      </c>
      <c r="F2322" t="s">
        <v>18</v>
      </c>
      <c r="G2322">
        <v>230.03</v>
      </c>
      <c r="H2322">
        <v>1</v>
      </c>
      <c r="I2322">
        <v>0</v>
      </c>
      <c r="J2322" t="s">
        <v>55</v>
      </c>
      <c r="K2322" t="s">
        <v>20</v>
      </c>
      <c r="L2322" t="s">
        <v>21</v>
      </c>
      <c r="M2322" t="s">
        <v>36</v>
      </c>
      <c r="N2322" t="s">
        <v>95</v>
      </c>
      <c r="O2322">
        <f>Table2[[#This Row],[check_out_date]]-Table2[[#This Row],[check_in_date]]</f>
        <v>2</v>
      </c>
      <c r="P2322">
        <f>Table2[[#This Row],[num_adults]]+Table2[[#This Row],[num_children]]</f>
        <v>1</v>
      </c>
      <c r="Q2322" s="3">
        <f>IF(OR(Table2[[#This Row],[booking_status]]="confirmed",Table2[[#This Row],[booking_status]]="checked-out"),Table2[[#This Row],[room_rate_per_night]]*Table2[[#This Row],[Num_Nights]],0)</f>
        <v>460.06</v>
      </c>
      <c r="R2322" t="str" cm="1">
        <f t="array" ref="R2322">IFERROR(_xlfn.IFS(Table2[[#This Row],[booking_status]]="confirmed","Expected",Table2[[#This Row],[booking_status]]="checked-out","Actual"),"No Revenue")</f>
        <v>Expected</v>
      </c>
      <c r="S2322" s="4">
        <f>Table2[[#This Row],[Revenue_Amount]]/Table2[[#This Row],[Num_Nights]]</f>
        <v>230.03</v>
      </c>
    </row>
    <row r="2323" spans="1:19" x14ac:dyDescent="0.3">
      <c r="A2323">
        <v>2322</v>
      </c>
      <c r="B2323" t="s">
        <v>31</v>
      </c>
      <c r="C2323" s="9">
        <v>45280</v>
      </c>
      <c r="D2323" s="9">
        <v>45285</v>
      </c>
      <c r="E2323" s="10">
        <v>45201</v>
      </c>
      <c r="F2323" t="s">
        <v>27</v>
      </c>
      <c r="G2323">
        <v>149.71</v>
      </c>
      <c r="H2323">
        <v>2</v>
      </c>
      <c r="I2323">
        <v>0</v>
      </c>
      <c r="J2323" t="s">
        <v>94</v>
      </c>
      <c r="K2323" t="s">
        <v>20</v>
      </c>
      <c r="L2323" t="s">
        <v>21</v>
      </c>
      <c r="M2323" t="s">
        <v>22</v>
      </c>
      <c r="N2323" t="s">
        <v>23</v>
      </c>
      <c r="O2323">
        <f>Table2[[#This Row],[check_out_date]]-Table2[[#This Row],[check_in_date]]</f>
        <v>5</v>
      </c>
      <c r="P2323">
        <f>Table2[[#This Row],[num_adults]]+Table2[[#This Row],[num_children]]</f>
        <v>2</v>
      </c>
      <c r="Q2323" s="3">
        <f>IF(OR(Table2[[#This Row],[booking_status]]="confirmed",Table2[[#This Row],[booking_status]]="checked-out"),Table2[[#This Row],[room_rate_per_night]]*Table2[[#This Row],[Num_Nights]],0)</f>
        <v>748.55000000000007</v>
      </c>
      <c r="R2323" t="str" cm="1">
        <f t="array" ref="R2323">IFERROR(_xlfn.IFS(Table2[[#This Row],[booking_status]]="confirmed","Expected",Table2[[#This Row],[booking_status]]="checked-out","Actual"),"No Revenue")</f>
        <v>Expected</v>
      </c>
      <c r="S2323" s="4">
        <f>Table2[[#This Row],[Revenue_Amount]]/Table2[[#This Row],[Num_Nights]]</f>
        <v>149.71</v>
      </c>
    </row>
    <row r="2324" spans="1:19" x14ac:dyDescent="0.3">
      <c r="A2324">
        <v>2323</v>
      </c>
      <c r="B2324" t="s">
        <v>14</v>
      </c>
      <c r="C2324" s="9">
        <v>45060</v>
      </c>
      <c r="D2324" s="9">
        <v>45065</v>
      </c>
      <c r="E2324" s="10">
        <v>45020</v>
      </c>
      <c r="F2324" t="s">
        <v>49</v>
      </c>
      <c r="G2324">
        <v>101.03</v>
      </c>
      <c r="H2324">
        <v>1</v>
      </c>
      <c r="I2324">
        <v>0</v>
      </c>
      <c r="J2324" t="s">
        <v>28</v>
      </c>
      <c r="K2324" t="s">
        <v>29</v>
      </c>
      <c r="L2324" t="s">
        <v>21</v>
      </c>
      <c r="M2324" t="s">
        <v>36</v>
      </c>
      <c r="N2324" t="s">
        <v>23</v>
      </c>
      <c r="O2324">
        <f>Table2[[#This Row],[check_out_date]]-Table2[[#This Row],[check_in_date]]</f>
        <v>5</v>
      </c>
      <c r="P2324">
        <f>Table2[[#This Row],[num_adults]]+Table2[[#This Row],[num_children]]</f>
        <v>1</v>
      </c>
      <c r="Q2324" s="3">
        <f>IF(OR(Table2[[#This Row],[booking_status]]="confirmed",Table2[[#This Row],[booking_status]]="checked-out"),Table2[[#This Row],[room_rate_per_night]]*Table2[[#This Row],[Num_Nights]],0)</f>
        <v>505.15</v>
      </c>
      <c r="R2324" t="str" cm="1">
        <f t="array" ref="R2324">IFERROR(_xlfn.IFS(Table2[[#This Row],[booking_status]]="confirmed","Expected",Table2[[#This Row],[booking_status]]="checked-out","Actual"),"No Revenue")</f>
        <v>Expected</v>
      </c>
      <c r="S2324" s="4">
        <f>Table2[[#This Row],[Revenue_Amount]]/Table2[[#This Row],[Num_Nights]]</f>
        <v>101.03</v>
      </c>
    </row>
    <row r="2325" spans="1:19" x14ac:dyDescent="0.3">
      <c r="A2325">
        <v>2324</v>
      </c>
      <c r="B2325" t="s">
        <v>14</v>
      </c>
      <c r="C2325" s="9">
        <v>44936</v>
      </c>
      <c r="D2325" s="9">
        <v>44939</v>
      </c>
      <c r="E2325" s="10">
        <v>44926</v>
      </c>
      <c r="F2325" t="s">
        <v>27</v>
      </c>
      <c r="G2325">
        <v>161.16</v>
      </c>
      <c r="H2325">
        <v>2</v>
      </c>
      <c r="I2325">
        <v>0</v>
      </c>
      <c r="J2325" t="s">
        <v>28</v>
      </c>
      <c r="K2325" t="s">
        <v>66</v>
      </c>
      <c r="L2325" t="s">
        <v>56</v>
      </c>
      <c r="M2325" t="s">
        <v>36</v>
      </c>
      <c r="N2325" t="s">
        <v>23</v>
      </c>
      <c r="O2325">
        <f>Table2[[#This Row],[check_out_date]]-Table2[[#This Row],[check_in_date]]</f>
        <v>3</v>
      </c>
      <c r="P2325">
        <f>Table2[[#This Row],[num_adults]]+Table2[[#This Row],[num_children]]</f>
        <v>2</v>
      </c>
      <c r="Q2325" s="3">
        <f>IF(OR(Table2[[#This Row],[booking_status]]="confirmed",Table2[[#This Row],[booking_status]]="checked-out"),Table2[[#This Row],[room_rate_per_night]]*Table2[[#This Row],[Num_Nights]],0)</f>
        <v>483.48</v>
      </c>
      <c r="R2325" t="str" cm="1">
        <f t="array" ref="R2325">IFERROR(_xlfn.IFS(Table2[[#This Row],[booking_status]]="confirmed","Expected",Table2[[#This Row],[booking_status]]="checked-out","Actual"),"No Revenue")</f>
        <v>Actual</v>
      </c>
      <c r="S2325" s="4">
        <f>Table2[[#This Row],[Revenue_Amount]]/Table2[[#This Row],[Num_Nights]]</f>
        <v>161.16</v>
      </c>
    </row>
    <row r="2326" spans="1:19" hidden="1" x14ac:dyDescent="0.3">
      <c r="A2326">
        <v>2325</v>
      </c>
      <c r="B2326" t="s">
        <v>37</v>
      </c>
      <c r="C2326" s="9">
        <v>44989</v>
      </c>
      <c r="D2326" s="9">
        <v>44999</v>
      </c>
      <c r="E2326" s="10">
        <v>44960</v>
      </c>
      <c r="F2326" t="s">
        <v>49</v>
      </c>
      <c r="G2326">
        <v>91.77</v>
      </c>
      <c r="H2326">
        <v>2</v>
      </c>
      <c r="I2326">
        <v>0</v>
      </c>
      <c r="J2326" t="s">
        <v>35</v>
      </c>
      <c r="K2326" t="s">
        <v>66</v>
      </c>
      <c r="L2326" t="s">
        <v>21</v>
      </c>
      <c r="M2326" t="s">
        <v>36</v>
      </c>
      <c r="N2326" t="s">
        <v>95</v>
      </c>
      <c r="O2326">
        <f>Table2[[#This Row],[check_out_date]]-Table2[[#This Row],[check_in_date]]</f>
        <v>10</v>
      </c>
      <c r="P2326">
        <f>Table2[[#This Row],[num_adults]]+Table2[[#This Row],[num_children]]</f>
        <v>2</v>
      </c>
      <c r="Q2326" s="3">
        <f>IF(OR(Table2[[#This Row],[booking_status]]="confirmed",Table2[[#This Row],[booking_status]]="checked-out"),Table2[[#This Row],[room_rate_per_night]]*Table2[[#This Row],[Num_Nights]],0)</f>
        <v>917.69999999999993</v>
      </c>
      <c r="R2326" t="str" cm="1">
        <f t="array" ref="R2326">IFERROR(_xlfn.IFS(Table2[[#This Row],[booking_status]]="confirmed","Expected",Table2[[#This Row],[booking_status]]="checked-out","Actual"),"No Revenue")</f>
        <v>Expected</v>
      </c>
      <c r="S2326" s="4">
        <f>Table2[[#This Row],[Revenue_Amount]]/Table2[[#This Row],[Num_Nights]]</f>
        <v>91.77</v>
      </c>
    </row>
    <row r="2327" spans="1:19" hidden="1" x14ac:dyDescent="0.3">
      <c r="A2327">
        <v>2326</v>
      </c>
      <c r="B2327" t="s">
        <v>50</v>
      </c>
      <c r="C2327" s="9">
        <v>45060</v>
      </c>
      <c r="D2327" s="9">
        <v>45071</v>
      </c>
      <c r="E2327" s="10">
        <v>45008</v>
      </c>
      <c r="F2327" t="s">
        <v>54</v>
      </c>
      <c r="G2327">
        <v>610.94000000000005</v>
      </c>
      <c r="H2327">
        <v>2</v>
      </c>
      <c r="I2327">
        <v>0</v>
      </c>
      <c r="J2327" t="s">
        <v>35</v>
      </c>
      <c r="K2327" t="s">
        <v>29</v>
      </c>
      <c r="L2327" t="s">
        <v>60</v>
      </c>
      <c r="M2327" t="s">
        <v>36</v>
      </c>
      <c r="N2327" t="s">
        <v>41</v>
      </c>
      <c r="O2327">
        <f>Table2[[#This Row],[check_out_date]]-Table2[[#This Row],[check_in_date]]</f>
        <v>11</v>
      </c>
      <c r="P2327">
        <f>Table2[[#This Row],[num_adults]]+Table2[[#This Row],[num_children]]</f>
        <v>2</v>
      </c>
      <c r="Q2327" s="3">
        <f>IF(OR(Table2[[#This Row],[booking_status]]="confirmed",Table2[[#This Row],[booking_status]]="checked-out"),Table2[[#This Row],[room_rate_per_night]]*Table2[[#This Row],[Num_Nights]],0)</f>
        <v>0</v>
      </c>
      <c r="R2327" t="str" cm="1">
        <f t="array" ref="R2327">IFERROR(_xlfn.IFS(Table2[[#This Row],[booking_status]]="confirmed","Expected",Table2[[#This Row],[booking_status]]="checked-out","Actual"),"No Revenue")</f>
        <v>No Revenue</v>
      </c>
      <c r="S2327" s="4">
        <f>Table2[[#This Row],[Revenue_Amount]]/Table2[[#This Row],[Num_Nights]]</f>
        <v>0</v>
      </c>
    </row>
    <row r="2328" spans="1:19" x14ac:dyDescent="0.3">
      <c r="A2328">
        <v>2327</v>
      </c>
      <c r="B2328" t="s">
        <v>37</v>
      </c>
      <c r="C2328" s="9">
        <v>45095</v>
      </c>
      <c r="D2328" s="9">
        <v>45101</v>
      </c>
      <c r="E2328" s="10">
        <v>45041</v>
      </c>
      <c r="F2328" t="s">
        <v>49</v>
      </c>
      <c r="G2328">
        <v>133.68</v>
      </c>
      <c r="H2328">
        <v>2</v>
      </c>
      <c r="I2328">
        <v>0</v>
      </c>
      <c r="J2328" t="s">
        <v>19</v>
      </c>
      <c r="K2328" t="s">
        <v>20</v>
      </c>
      <c r="L2328" t="s">
        <v>21</v>
      </c>
      <c r="M2328" t="s">
        <v>22</v>
      </c>
      <c r="N2328" t="s">
        <v>41</v>
      </c>
      <c r="O2328">
        <f>Table2[[#This Row],[check_out_date]]-Table2[[#This Row],[check_in_date]]</f>
        <v>6</v>
      </c>
      <c r="P2328">
        <f>Table2[[#This Row],[num_adults]]+Table2[[#This Row],[num_children]]</f>
        <v>2</v>
      </c>
      <c r="Q2328" s="3">
        <f>IF(OR(Table2[[#This Row],[booking_status]]="confirmed",Table2[[#This Row],[booking_status]]="checked-out"),Table2[[#This Row],[room_rate_per_night]]*Table2[[#This Row],[Num_Nights]],0)</f>
        <v>802.08</v>
      </c>
      <c r="R2328" t="str" cm="1">
        <f t="array" ref="R2328">IFERROR(_xlfn.IFS(Table2[[#This Row],[booking_status]]="confirmed","Expected",Table2[[#This Row],[booking_status]]="checked-out","Actual"),"No Revenue")</f>
        <v>Expected</v>
      </c>
      <c r="S2328" s="4">
        <f>Table2[[#This Row],[Revenue_Amount]]/Table2[[#This Row],[Num_Nights]]</f>
        <v>133.68</v>
      </c>
    </row>
    <row r="2329" spans="1:19" x14ac:dyDescent="0.3">
      <c r="A2329">
        <v>2328</v>
      </c>
      <c r="B2329" t="s">
        <v>14</v>
      </c>
      <c r="C2329" s="9">
        <v>45282</v>
      </c>
      <c r="D2329" s="9">
        <v>45286</v>
      </c>
      <c r="E2329" s="10">
        <v>45254</v>
      </c>
      <c r="F2329" t="s">
        <v>49</v>
      </c>
      <c r="G2329">
        <v>110.27</v>
      </c>
      <c r="H2329">
        <v>2</v>
      </c>
      <c r="I2329">
        <v>0</v>
      </c>
      <c r="J2329" t="s">
        <v>19</v>
      </c>
      <c r="K2329" t="s">
        <v>29</v>
      </c>
      <c r="L2329" t="s">
        <v>56</v>
      </c>
      <c r="M2329" t="s">
        <v>36</v>
      </c>
      <c r="N2329" t="s">
        <v>23</v>
      </c>
      <c r="O2329">
        <f>Table2[[#This Row],[check_out_date]]-Table2[[#This Row],[check_in_date]]</f>
        <v>4</v>
      </c>
      <c r="P2329">
        <f>Table2[[#This Row],[num_adults]]+Table2[[#This Row],[num_children]]</f>
        <v>2</v>
      </c>
      <c r="Q2329" s="3">
        <f>IF(OR(Table2[[#This Row],[booking_status]]="confirmed",Table2[[#This Row],[booking_status]]="checked-out"),Table2[[#This Row],[room_rate_per_night]]*Table2[[#This Row],[Num_Nights]],0)</f>
        <v>441.08</v>
      </c>
      <c r="R2329" t="str" cm="1">
        <f t="array" ref="R2329">IFERROR(_xlfn.IFS(Table2[[#This Row],[booking_status]]="confirmed","Expected",Table2[[#This Row],[booking_status]]="checked-out","Actual"),"No Revenue")</f>
        <v>Actual</v>
      </c>
      <c r="S2329" s="4">
        <f>Table2[[#This Row],[Revenue_Amount]]/Table2[[#This Row],[Num_Nights]]</f>
        <v>110.27</v>
      </c>
    </row>
    <row r="2330" spans="1:19" x14ac:dyDescent="0.3">
      <c r="A2330">
        <v>2329</v>
      </c>
      <c r="B2330" t="s">
        <v>37</v>
      </c>
      <c r="C2330" s="9">
        <v>45288</v>
      </c>
      <c r="D2330" s="9">
        <v>45295</v>
      </c>
      <c r="E2330" s="10">
        <v>45281</v>
      </c>
      <c r="F2330" t="s">
        <v>27</v>
      </c>
      <c r="G2330">
        <v>213.91</v>
      </c>
      <c r="H2330">
        <v>3</v>
      </c>
      <c r="I2330">
        <v>3</v>
      </c>
      <c r="J2330" t="s">
        <v>55</v>
      </c>
      <c r="K2330" t="s">
        <v>20</v>
      </c>
      <c r="L2330" t="s">
        <v>70</v>
      </c>
      <c r="M2330" t="s">
        <v>22</v>
      </c>
      <c r="N2330" t="s">
        <v>41</v>
      </c>
      <c r="O2330">
        <f>Table2[[#This Row],[check_out_date]]-Table2[[#This Row],[check_in_date]]</f>
        <v>7</v>
      </c>
      <c r="P2330">
        <f>Table2[[#This Row],[num_adults]]+Table2[[#This Row],[num_children]]</f>
        <v>6</v>
      </c>
      <c r="Q2330" s="3">
        <f>IF(OR(Table2[[#This Row],[booking_status]]="confirmed",Table2[[#This Row],[booking_status]]="checked-out"),Table2[[#This Row],[room_rate_per_night]]*Table2[[#This Row],[Num_Nights]],0)</f>
        <v>0</v>
      </c>
      <c r="R2330" t="str" cm="1">
        <f t="array" ref="R2330">IFERROR(_xlfn.IFS(Table2[[#This Row],[booking_status]]="confirmed","Expected",Table2[[#This Row],[booking_status]]="checked-out","Actual"),"No Revenue")</f>
        <v>No Revenue</v>
      </c>
      <c r="S2330" s="4">
        <f>Table2[[#This Row],[Revenue_Amount]]/Table2[[#This Row],[Num_Nights]]</f>
        <v>0</v>
      </c>
    </row>
    <row r="2331" spans="1:19" x14ac:dyDescent="0.3">
      <c r="A2331">
        <v>2330</v>
      </c>
      <c r="B2331" t="s">
        <v>31</v>
      </c>
      <c r="C2331" s="9">
        <v>45206</v>
      </c>
      <c r="D2331" s="9">
        <v>45208</v>
      </c>
      <c r="E2331" s="10">
        <v>45170</v>
      </c>
      <c r="F2331" t="s">
        <v>18</v>
      </c>
      <c r="G2331">
        <v>155.27000000000001</v>
      </c>
      <c r="H2331">
        <v>1</v>
      </c>
      <c r="I2331">
        <v>0</v>
      </c>
      <c r="J2331" t="s">
        <v>28</v>
      </c>
      <c r="K2331" t="s">
        <v>99</v>
      </c>
      <c r="L2331" t="s">
        <v>60</v>
      </c>
      <c r="M2331" t="s">
        <v>36</v>
      </c>
      <c r="N2331" t="s">
        <v>23</v>
      </c>
      <c r="O2331">
        <f>Table2[[#This Row],[check_out_date]]-Table2[[#This Row],[check_in_date]]</f>
        <v>2</v>
      </c>
      <c r="P2331">
        <f>Table2[[#This Row],[num_adults]]+Table2[[#This Row],[num_children]]</f>
        <v>1</v>
      </c>
      <c r="Q2331" s="3">
        <f>IF(OR(Table2[[#This Row],[booking_status]]="confirmed",Table2[[#This Row],[booking_status]]="checked-out"),Table2[[#This Row],[room_rate_per_night]]*Table2[[#This Row],[Num_Nights]],0)</f>
        <v>0</v>
      </c>
      <c r="R2331" t="str" cm="1">
        <f t="array" ref="R2331">IFERROR(_xlfn.IFS(Table2[[#This Row],[booking_status]]="confirmed","Expected",Table2[[#This Row],[booking_status]]="checked-out","Actual"),"No Revenue")</f>
        <v>No Revenue</v>
      </c>
      <c r="S2331" s="4">
        <f>Table2[[#This Row],[Revenue_Amount]]/Table2[[#This Row],[Num_Nights]]</f>
        <v>0</v>
      </c>
    </row>
    <row r="2332" spans="1:19" x14ac:dyDescent="0.3">
      <c r="A2332">
        <v>2331</v>
      </c>
      <c r="B2332" t="s">
        <v>14</v>
      </c>
      <c r="C2332" s="9">
        <v>45274</v>
      </c>
      <c r="D2332" s="9">
        <v>45280</v>
      </c>
      <c r="E2332" s="10">
        <v>45258</v>
      </c>
      <c r="F2332" t="s">
        <v>54</v>
      </c>
      <c r="G2332">
        <v>403.11</v>
      </c>
      <c r="H2332">
        <v>3</v>
      </c>
      <c r="I2332">
        <v>0</v>
      </c>
      <c r="J2332" t="s">
        <v>55</v>
      </c>
      <c r="K2332" t="s">
        <v>44</v>
      </c>
      <c r="L2332" t="s">
        <v>21</v>
      </c>
      <c r="M2332" t="s">
        <v>36</v>
      </c>
      <c r="N2332" t="s">
        <v>30</v>
      </c>
      <c r="O2332">
        <f>Table2[[#This Row],[check_out_date]]-Table2[[#This Row],[check_in_date]]</f>
        <v>6</v>
      </c>
      <c r="P2332">
        <f>Table2[[#This Row],[num_adults]]+Table2[[#This Row],[num_children]]</f>
        <v>3</v>
      </c>
      <c r="Q2332" s="3">
        <f>IF(OR(Table2[[#This Row],[booking_status]]="confirmed",Table2[[#This Row],[booking_status]]="checked-out"),Table2[[#This Row],[room_rate_per_night]]*Table2[[#This Row],[Num_Nights]],0)</f>
        <v>2418.66</v>
      </c>
      <c r="R2332" t="str" cm="1">
        <f t="array" ref="R2332">IFERROR(_xlfn.IFS(Table2[[#This Row],[booking_status]]="confirmed","Expected",Table2[[#This Row],[booking_status]]="checked-out","Actual"),"No Revenue")</f>
        <v>Expected</v>
      </c>
      <c r="S2332" s="4">
        <f>Table2[[#This Row],[Revenue_Amount]]/Table2[[#This Row],[Num_Nights]]</f>
        <v>403.10999999999996</v>
      </c>
    </row>
    <row r="2333" spans="1:19" x14ac:dyDescent="0.3">
      <c r="A2333">
        <v>2332</v>
      </c>
      <c r="B2333" t="s">
        <v>50</v>
      </c>
      <c r="C2333" s="9">
        <v>45127</v>
      </c>
      <c r="D2333" s="9">
        <v>45130</v>
      </c>
      <c r="E2333" s="10">
        <v>45113</v>
      </c>
      <c r="F2333" t="s">
        <v>27</v>
      </c>
      <c r="G2333">
        <v>218.06</v>
      </c>
      <c r="H2333">
        <v>2</v>
      </c>
      <c r="I2333">
        <v>0</v>
      </c>
      <c r="J2333" t="s">
        <v>19</v>
      </c>
      <c r="K2333" t="s">
        <v>66</v>
      </c>
      <c r="L2333" t="s">
        <v>56</v>
      </c>
      <c r="M2333" t="s">
        <v>36</v>
      </c>
      <c r="N2333" t="s">
        <v>23</v>
      </c>
      <c r="O2333">
        <f>Table2[[#This Row],[check_out_date]]-Table2[[#This Row],[check_in_date]]</f>
        <v>3</v>
      </c>
      <c r="P2333">
        <f>Table2[[#This Row],[num_adults]]+Table2[[#This Row],[num_children]]</f>
        <v>2</v>
      </c>
      <c r="Q2333" s="3">
        <f>IF(OR(Table2[[#This Row],[booking_status]]="confirmed",Table2[[#This Row],[booking_status]]="checked-out"),Table2[[#This Row],[room_rate_per_night]]*Table2[[#This Row],[Num_Nights]],0)</f>
        <v>654.18000000000006</v>
      </c>
      <c r="R2333" t="str" cm="1">
        <f t="array" ref="R2333">IFERROR(_xlfn.IFS(Table2[[#This Row],[booking_status]]="confirmed","Expected",Table2[[#This Row],[booking_status]]="checked-out","Actual"),"No Revenue")</f>
        <v>Actual</v>
      </c>
      <c r="S2333" s="4">
        <f>Table2[[#This Row],[Revenue_Amount]]/Table2[[#This Row],[Num_Nights]]</f>
        <v>218.06000000000003</v>
      </c>
    </row>
    <row r="2334" spans="1:19" x14ac:dyDescent="0.3">
      <c r="A2334">
        <v>2333</v>
      </c>
      <c r="B2334" t="s">
        <v>31</v>
      </c>
      <c r="C2334" s="9">
        <v>45117</v>
      </c>
      <c r="D2334" s="9">
        <v>45119</v>
      </c>
      <c r="E2334" s="10">
        <v>45087</v>
      </c>
      <c r="F2334" t="s">
        <v>49</v>
      </c>
      <c r="G2334">
        <v>102.25</v>
      </c>
      <c r="H2334">
        <v>2</v>
      </c>
      <c r="I2334">
        <v>0</v>
      </c>
      <c r="J2334" t="s">
        <v>28</v>
      </c>
      <c r="K2334" t="s">
        <v>29</v>
      </c>
      <c r="L2334" t="s">
        <v>21</v>
      </c>
      <c r="M2334" t="s">
        <v>36</v>
      </c>
      <c r="N2334" t="s">
        <v>41</v>
      </c>
      <c r="O2334">
        <f>Table2[[#This Row],[check_out_date]]-Table2[[#This Row],[check_in_date]]</f>
        <v>2</v>
      </c>
      <c r="P2334">
        <f>Table2[[#This Row],[num_adults]]+Table2[[#This Row],[num_children]]</f>
        <v>2</v>
      </c>
      <c r="Q2334" s="3">
        <f>IF(OR(Table2[[#This Row],[booking_status]]="confirmed",Table2[[#This Row],[booking_status]]="checked-out"),Table2[[#This Row],[room_rate_per_night]]*Table2[[#This Row],[Num_Nights]],0)</f>
        <v>204.5</v>
      </c>
      <c r="R2334" t="str" cm="1">
        <f t="array" ref="R2334">IFERROR(_xlfn.IFS(Table2[[#This Row],[booking_status]]="confirmed","Expected",Table2[[#This Row],[booking_status]]="checked-out","Actual"),"No Revenue")</f>
        <v>Expected</v>
      </c>
      <c r="S2334" s="4">
        <f>Table2[[#This Row],[Revenue_Amount]]/Table2[[#This Row],[Num_Nights]]</f>
        <v>102.25</v>
      </c>
    </row>
    <row r="2335" spans="1:19" x14ac:dyDescent="0.3">
      <c r="A2335">
        <v>2334</v>
      </c>
      <c r="B2335" t="s">
        <v>50</v>
      </c>
      <c r="C2335" s="9">
        <v>45145</v>
      </c>
      <c r="D2335" s="9">
        <v>45153</v>
      </c>
      <c r="E2335" s="10">
        <v>45097</v>
      </c>
      <c r="F2335" t="s">
        <v>27</v>
      </c>
      <c r="G2335">
        <v>180.79</v>
      </c>
      <c r="H2335">
        <v>1</v>
      </c>
      <c r="I2335">
        <v>0</v>
      </c>
      <c r="J2335" t="s">
        <v>94</v>
      </c>
      <c r="K2335" t="s">
        <v>44</v>
      </c>
      <c r="L2335" t="s">
        <v>21</v>
      </c>
      <c r="M2335" t="s">
        <v>36</v>
      </c>
      <c r="N2335" t="s">
        <v>41</v>
      </c>
      <c r="O2335">
        <f>Table2[[#This Row],[check_out_date]]-Table2[[#This Row],[check_in_date]]</f>
        <v>8</v>
      </c>
      <c r="P2335">
        <f>Table2[[#This Row],[num_adults]]+Table2[[#This Row],[num_children]]</f>
        <v>1</v>
      </c>
      <c r="Q2335" s="3">
        <f>IF(OR(Table2[[#This Row],[booking_status]]="confirmed",Table2[[#This Row],[booking_status]]="checked-out"),Table2[[#This Row],[room_rate_per_night]]*Table2[[#This Row],[Num_Nights]],0)</f>
        <v>1446.32</v>
      </c>
      <c r="R2335" t="str" cm="1">
        <f t="array" ref="R2335">IFERROR(_xlfn.IFS(Table2[[#This Row],[booking_status]]="confirmed","Expected",Table2[[#This Row],[booking_status]]="checked-out","Actual"),"No Revenue")</f>
        <v>Expected</v>
      </c>
      <c r="S2335" s="4">
        <f>Table2[[#This Row],[Revenue_Amount]]/Table2[[#This Row],[Num_Nights]]</f>
        <v>180.79</v>
      </c>
    </row>
    <row r="2336" spans="1:19" x14ac:dyDescent="0.3">
      <c r="A2336">
        <v>2335</v>
      </c>
      <c r="B2336" t="s">
        <v>31</v>
      </c>
      <c r="C2336" s="9">
        <v>45240</v>
      </c>
      <c r="D2336" s="9">
        <v>45246</v>
      </c>
      <c r="E2336" s="10">
        <v>45223</v>
      </c>
      <c r="F2336" t="s">
        <v>27</v>
      </c>
      <c r="G2336">
        <v>126.11</v>
      </c>
      <c r="H2336">
        <v>1</v>
      </c>
      <c r="I2336">
        <v>2</v>
      </c>
      <c r="J2336" t="s">
        <v>28</v>
      </c>
      <c r="K2336" t="s">
        <v>44</v>
      </c>
      <c r="L2336" t="s">
        <v>21</v>
      </c>
      <c r="M2336" t="s">
        <v>36</v>
      </c>
      <c r="N2336" t="s">
        <v>23</v>
      </c>
      <c r="O2336">
        <f>Table2[[#This Row],[check_out_date]]-Table2[[#This Row],[check_in_date]]</f>
        <v>6</v>
      </c>
      <c r="P2336">
        <f>Table2[[#This Row],[num_adults]]+Table2[[#This Row],[num_children]]</f>
        <v>3</v>
      </c>
      <c r="Q2336" s="3">
        <f>IF(OR(Table2[[#This Row],[booking_status]]="confirmed",Table2[[#This Row],[booking_status]]="checked-out"),Table2[[#This Row],[room_rate_per_night]]*Table2[[#This Row],[Num_Nights]],0)</f>
        <v>756.66</v>
      </c>
      <c r="R2336" t="str" cm="1">
        <f t="array" ref="R2336">IFERROR(_xlfn.IFS(Table2[[#This Row],[booking_status]]="confirmed","Expected",Table2[[#This Row],[booking_status]]="checked-out","Actual"),"No Revenue")</f>
        <v>Expected</v>
      </c>
      <c r="S2336" s="4">
        <f>Table2[[#This Row],[Revenue_Amount]]/Table2[[#This Row],[Num_Nights]]</f>
        <v>126.11</v>
      </c>
    </row>
    <row r="2337" spans="1:19" hidden="1" x14ac:dyDescent="0.3">
      <c r="A2337">
        <v>2336</v>
      </c>
      <c r="B2337" t="s">
        <v>50</v>
      </c>
      <c r="C2337" s="9">
        <v>45049</v>
      </c>
      <c r="D2337" s="9">
        <v>45053</v>
      </c>
      <c r="E2337" s="10">
        <v>44996</v>
      </c>
      <c r="F2337" t="s">
        <v>27</v>
      </c>
      <c r="G2337">
        <v>206.47</v>
      </c>
      <c r="H2337">
        <v>1</v>
      </c>
      <c r="I2337">
        <v>0</v>
      </c>
      <c r="J2337" t="s">
        <v>35</v>
      </c>
      <c r="K2337" t="s">
        <v>29</v>
      </c>
      <c r="L2337" t="s">
        <v>56</v>
      </c>
      <c r="M2337" t="s">
        <v>36</v>
      </c>
      <c r="N2337" t="s">
        <v>41</v>
      </c>
      <c r="O2337">
        <f>Table2[[#This Row],[check_out_date]]-Table2[[#This Row],[check_in_date]]</f>
        <v>4</v>
      </c>
      <c r="P2337">
        <f>Table2[[#This Row],[num_adults]]+Table2[[#This Row],[num_children]]</f>
        <v>1</v>
      </c>
      <c r="Q2337" s="3">
        <f>IF(OR(Table2[[#This Row],[booking_status]]="confirmed",Table2[[#This Row],[booking_status]]="checked-out"),Table2[[#This Row],[room_rate_per_night]]*Table2[[#This Row],[Num_Nights]],0)</f>
        <v>825.88</v>
      </c>
      <c r="R2337" t="str" cm="1">
        <f t="array" ref="R2337">IFERROR(_xlfn.IFS(Table2[[#This Row],[booking_status]]="confirmed","Expected",Table2[[#This Row],[booking_status]]="checked-out","Actual"),"No Revenue")</f>
        <v>Actual</v>
      </c>
      <c r="S2337" s="4">
        <f>Table2[[#This Row],[Revenue_Amount]]/Table2[[#This Row],[Num_Nights]]</f>
        <v>206.47</v>
      </c>
    </row>
    <row r="2338" spans="1:19" hidden="1" x14ac:dyDescent="0.3">
      <c r="A2338">
        <v>2337</v>
      </c>
      <c r="B2338" t="s">
        <v>50</v>
      </c>
      <c r="C2338" s="9">
        <v>45126</v>
      </c>
      <c r="D2338" s="9">
        <v>45129</v>
      </c>
      <c r="E2338" s="10">
        <v>45074</v>
      </c>
      <c r="F2338" t="s">
        <v>27</v>
      </c>
      <c r="G2338">
        <v>208.12</v>
      </c>
      <c r="H2338">
        <v>3</v>
      </c>
      <c r="I2338">
        <v>0</v>
      </c>
      <c r="J2338" t="s">
        <v>35</v>
      </c>
      <c r="K2338" t="s">
        <v>44</v>
      </c>
      <c r="L2338" t="s">
        <v>21</v>
      </c>
      <c r="M2338" t="s">
        <v>22</v>
      </c>
      <c r="N2338" t="s">
        <v>45</v>
      </c>
      <c r="O2338">
        <f>Table2[[#This Row],[check_out_date]]-Table2[[#This Row],[check_in_date]]</f>
        <v>3</v>
      </c>
      <c r="P2338">
        <f>Table2[[#This Row],[num_adults]]+Table2[[#This Row],[num_children]]</f>
        <v>3</v>
      </c>
      <c r="Q2338" s="3">
        <f>IF(OR(Table2[[#This Row],[booking_status]]="confirmed",Table2[[#This Row],[booking_status]]="checked-out"),Table2[[#This Row],[room_rate_per_night]]*Table2[[#This Row],[Num_Nights]],0)</f>
        <v>624.36</v>
      </c>
      <c r="R2338" t="str" cm="1">
        <f t="array" ref="R2338">IFERROR(_xlfn.IFS(Table2[[#This Row],[booking_status]]="confirmed","Expected",Table2[[#This Row],[booking_status]]="checked-out","Actual"),"No Revenue")</f>
        <v>Expected</v>
      </c>
      <c r="S2338" s="4">
        <f>Table2[[#This Row],[Revenue_Amount]]/Table2[[#This Row],[Num_Nights]]</f>
        <v>208.12</v>
      </c>
    </row>
    <row r="2339" spans="1:19" x14ac:dyDescent="0.3">
      <c r="A2339">
        <v>2338</v>
      </c>
      <c r="B2339" t="s">
        <v>14</v>
      </c>
      <c r="C2339" s="9">
        <v>44979</v>
      </c>
      <c r="D2339" s="9">
        <v>44985</v>
      </c>
      <c r="E2339" s="10">
        <v>44930</v>
      </c>
      <c r="F2339" t="s">
        <v>49</v>
      </c>
      <c r="G2339">
        <v>99.21</v>
      </c>
      <c r="H2339">
        <v>1</v>
      </c>
      <c r="I2339">
        <v>2</v>
      </c>
      <c r="J2339" t="s">
        <v>28</v>
      </c>
      <c r="K2339" t="s">
        <v>99</v>
      </c>
      <c r="L2339" t="s">
        <v>21</v>
      </c>
      <c r="M2339" t="s">
        <v>36</v>
      </c>
      <c r="N2339" t="s">
        <v>45</v>
      </c>
      <c r="O2339">
        <f>Table2[[#This Row],[check_out_date]]-Table2[[#This Row],[check_in_date]]</f>
        <v>6</v>
      </c>
      <c r="P2339">
        <f>Table2[[#This Row],[num_adults]]+Table2[[#This Row],[num_children]]</f>
        <v>3</v>
      </c>
      <c r="Q2339" s="3">
        <f>IF(OR(Table2[[#This Row],[booking_status]]="confirmed",Table2[[#This Row],[booking_status]]="checked-out"),Table2[[#This Row],[room_rate_per_night]]*Table2[[#This Row],[Num_Nights]],0)</f>
        <v>595.26</v>
      </c>
      <c r="R2339" t="str" cm="1">
        <f t="array" ref="R2339">IFERROR(_xlfn.IFS(Table2[[#This Row],[booking_status]]="confirmed","Expected",Table2[[#This Row],[booking_status]]="checked-out","Actual"),"No Revenue")</f>
        <v>Expected</v>
      </c>
      <c r="S2339" s="4">
        <f>Table2[[#This Row],[Revenue_Amount]]/Table2[[#This Row],[Num_Nights]]</f>
        <v>99.21</v>
      </c>
    </row>
    <row r="2340" spans="1:19" x14ac:dyDescent="0.3">
      <c r="A2340">
        <v>2339</v>
      </c>
      <c r="B2340" t="s">
        <v>50</v>
      </c>
      <c r="C2340" s="9">
        <v>44939</v>
      </c>
      <c r="D2340" s="9">
        <v>44941</v>
      </c>
      <c r="E2340" s="10">
        <v>44898</v>
      </c>
      <c r="F2340" t="s">
        <v>27</v>
      </c>
      <c r="G2340">
        <v>165.19</v>
      </c>
      <c r="H2340">
        <v>3</v>
      </c>
      <c r="I2340">
        <v>0</v>
      </c>
      <c r="J2340" t="s">
        <v>28</v>
      </c>
      <c r="K2340" t="s">
        <v>44</v>
      </c>
      <c r="L2340" t="s">
        <v>21</v>
      </c>
      <c r="M2340" t="s">
        <v>36</v>
      </c>
      <c r="N2340" t="s">
        <v>45</v>
      </c>
      <c r="O2340">
        <f>Table2[[#This Row],[check_out_date]]-Table2[[#This Row],[check_in_date]]</f>
        <v>2</v>
      </c>
      <c r="P2340">
        <f>Table2[[#This Row],[num_adults]]+Table2[[#This Row],[num_children]]</f>
        <v>3</v>
      </c>
      <c r="Q2340" s="3">
        <f>IF(OR(Table2[[#This Row],[booking_status]]="confirmed",Table2[[#This Row],[booking_status]]="checked-out"),Table2[[#This Row],[room_rate_per_night]]*Table2[[#This Row],[Num_Nights]],0)</f>
        <v>330.38</v>
      </c>
      <c r="R2340" t="str" cm="1">
        <f t="array" ref="R2340">IFERROR(_xlfn.IFS(Table2[[#This Row],[booking_status]]="confirmed","Expected",Table2[[#This Row],[booking_status]]="checked-out","Actual"),"No Revenue")</f>
        <v>Expected</v>
      </c>
      <c r="S2340" s="4">
        <f>Table2[[#This Row],[Revenue_Amount]]/Table2[[#This Row],[Num_Nights]]</f>
        <v>165.19</v>
      </c>
    </row>
    <row r="2341" spans="1:19" hidden="1" x14ac:dyDescent="0.3">
      <c r="A2341">
        <v>2340</v>
      </c>
      <c r="B2341" t="s">
        <v>31</v>
      </c>
      <c r="C2341" s="9">
        <v>45059</v>
      </c>
      <c r="D2341" s="9">
        <v>45069</v>
      </c>
      <c r="E2341" s="10">
        <v>45017</v>
      </c>
      <c r="F2341" t="s">
        <v>18</v>
      </c>
      <c r="G2341">
        <v>187.57</v>
      </c>
      <c r="H2341">
        <v>2</v>
      </c>
      <c r="I2341">
        <v>2</v>
      </c>
      <c r="J2341" t="s">
        <v>35</v>
      </c>
      <c r="K2341" t="s">
        <v>66</v>
      </c>
      <c r="L2341" t="s">
        <v>56</v>
      </c>
      <c r="M2341" t="s">
        <v>36</v>
      </c>
      <c r="N2341" t="s">
        <v>41</v>
      </c>
      <c r="O2341">
        <f>Table2[[#This Row],[check_out_date]]-Table2[[#This Row],[check_in_date]]</f>
        <v>10</v>
      </c>
      <c r="P2341">
        <f>Table2[[#This Row],[num_adults]]+Table2[[#This Row],[num_children]]</f>
        <v>4</v>
      </c>
      <c r="Q2341" s="3">
        <f>IF(OR(Table2[[#This Row],[booking_status]]="confirmed",Table2[[#This Row],[booking_status]]="checked-out"),Table2[[#This Row],[room_rate_per_night]]*Table2[[#This Row],[Num_Nights]],0)</f>
        <v>1875.6999999999998</v>
      </c>
      <c r="R2341" t="str" cm="1">
        <f t="array" ref="R2341">IFERROR(_xlfn.IFS(Table2[[#This Row],[booking_status]]="confirmed","Expected",Table2[[#This Row],[booking_status]]="checked-out","Actual"),"No Revenue")</f>
        <v>Actual</v>
      </c>
      <c r="S2341" s="4">
        <f>Table2[[#This Row],[Revenue_Amount]]/Table2[[#This Row],[Num_Nights]]</f>
        <v>187.57</v>
      </c>
    </row>
    <row r="2342" spans="1:19" x14ac:dyDescent="0.3">
      <c r="A2342">
        <v>2341</v>
      </c>
      <c r="B2342" t="s">
        <v>14</v>
      </c>
      <c r="C2342" s="9">
        <v>45171</v>
      </c>
      <c r="D2342" s="9">
        <v>45175</v>
      </c>
      <c r="E2342" s="10">
        <v>45110</v>
      </c>
      <c r="F2342" t="s">
        <v>54</v>
      </c>
      <c r="G2342">
        <v>396.56</v>
      </c>
      <c r="H2342">
        <v>2</v>
      </c>
      <c r="I2342">
        <v>0</v>
      </c>
      <c r="J2342" t="s">
        <v>55</v>
      </c>
      <c r="K2342" t="s">
        <v>44</v>
      </c>
      <c r="L2342" t="s">
        <v>21</v>
      </c>
      <c r="M2342" t="s">
        <v>36</v>
      </c>
      <c r="N2342" t="s">
        <v>95</v>
      </c>
      <c r="O2342">
        <f>Table2[[#This Row],[check_out_date]]-Table2[[#This Row],[check_in_date]]</f>
        <v>4</v>
      </c>
      <c r="P2342">
        <f>Table2[[#This Row],[num_adults]]+Table2[[#This Row],[num_children]]</f>
        <v>2</v>
      </c>
      <c r="Q2342" s="3">
        <f>IF(OR(Table2[[#This Row],[booking_status]]="confirmed",Table2[[#This Row],[booking_status]]="checked-out"),Table2[[#This Row],[room_rate_per_night]]*Table2[[#This Row],[Num_Nights]],0)</f>
        <v>1586.24</v>
      </c>
      <c r="R2342" t="str" cm="1">
        <f t="array" ref="R2342">IFERROR(_xlfn.IFS(Table2[[#This Row],[booking_status]]="confirmed","Expected",Table2[[#This Row],[booking_status]]="checked-out","Actual"),"No Revenue")</f>
        <v>Expected</v>
      </c>
      <c r="S2342" s="4">
        <f>Table2[[#This Row],[Revenue_Amount]]/Table2[[#This Row],[Num_Nights]]</f>
        <v>396.56</v>
      </c>
    </row>
    <row r="2343" spans="1:19" x14ac:dyDescent="0.3">
      <c r="A2343">
        <v>2342</v>
      </c>
      <c r="B2343" t="s">
        <v>50</v>
      </c>
      <c r="C2343" s="9">
        <v>44959</v>
      </c>
      <c r="D2343" s="9">
        <v>44961</v>
      </c>
      <c r="E2343" s="10">
        <v>44937</v>
      </c>
      <c r="F2343" t="s">
        <v>27</v>
      </c>
      <c r="G2343">
        <v>233.29</v>
      </c>
      <c r="H2343">
        <v>3</v>
      </c>
      <c r="I2343">
        <v>0</v>
      </c>
      <c r="J2343" t="s">
        <v>28</v>
      </c>
      <c r="K2343" t="s">
        <v>99</v>
      </c>
      <c r="L2343" t="s">
        <v>21</v>
      </c>
      <c r="M2343" t="s">
        <v>36</v>
      </c>
      <c r="N2343" t="s">
        <v>41</v>
      </c>
      <c r="O2343">
        <f>Table2[[#This Row],[check_out_date]]-Table2[[#This Row],[check_in_date]]</f>
        <v>2</v>
      </c>
      <c r="P2343">
        <f>Table2[[#This Row],[num_adults]]+Table2[[#This Row],[num_children]]</f>
        <v>3</v>
      </c>
      <c r="Q2343" s="3">
        <f>IF(OR(Table2[[#This Row],[booking_status]]="confirmed",Table2[[#This Row],[booking_status]]="checked-out"),Table2[[#This Row],[room_rate_per_night]]*Table2[[#This Row],[Num_Nights]],0)</f>
        <v>466.58</v>
      </c>
      <c r="R2343" t="str" cm="1">
        <f t="array" ref="R2343">IFERROR(_xlfn.IFS(Table2[[#This Row],[booking_status]]="confirmed","Expected",Table2[[#This Row],[booking_status]]="checked-out","Actual"),"No Revenue")</f>
        <v>Expected</v>
      </c>
      <c r="S2343" s="4">
        <f>Table2[[#This Row],[Revenue_Amount]]/Table2[[#This Row],[Num_Nights]]</f>
        <v>233.29</v>
      </c>
    </row>
    <row r="2344" spans="1:19" x14ac:dyDescent="0.3">
      <c r="A2344">
        <v>2343</v>
      </c>
      <c r="B2344" t="s">
        <v>37</v>
      </c>
      <c r="C2344" s="9">
        <v>45039</v>
      </c>
      <c r="D2344" s="9">
        <v>45043</v>
      </c>
      <c r="E2344" s="10">
        <v>45030</v>
      </c>
      <c r="F2344" t="s">
        <v>49</v>
      </c>
      <c r="G2344">
        <v>75.67</v>
      </c>
      <c r="H2344">
        <v>2</v>
      </c>
      <c r="I2344">
        <v>0</v>
      </c>
      <c r="J2344" t="s">
        <v>55</v>
      </c>
      <c r="K2344" t="s">
        <v>20</v>
      </c>
      <c r="L2344" t="s">
        <v>56</v>
      </c>
      <c r="M2344" t="s">
        <v>36</v>
      </c>
      <c r="N2344" t="s">
        <v>23</v>
      </c>
      <c r="O2344">
        <f>Table2[[#This Row],[check_out_date]]-Table2[[#This Row],[check_in_date]]</f>
        <v>4</v>
      </c>
      <c r="P2344">
        <f>Table2[[#This Row],[num_adults]]+Table2[[#This Row],[num_children]]</f>
        <v>2</v>
      </c>
      <c r="Q2344" s="3">
        <f>IF(OR(Table2[[#This Row],[booking_status]]="confirmed",Table2[[#This Row],[booking_status]]="checked-out"),Table2[[#This Row],[room_rate_per_night]]*Table2[[#This Row],[Num_Nights]],0)</f>
        <v>302.68</v>
      </c>
      <c r="R2344" t="str" cm="1">
        <f t="array" ref="R2344">IFERROR(_xlfn.IFS(Table2[[#This Row],[booking_status]]="confirmed","Expected",Table2[[#This Row],[booking_status]]="checked-out","Actual"),"No Revenue")</f>
        <v>Actual</v>
      </c>
      <c r="S2344" s="4">
        <f>Table2[[#This Row],[Revenue_Amount]]/Table2[[#This Row],[Num_Nights]]</f>
        <v>75.67</v>
      </c>
    </row>
    <row r="2345" spans="1:19" hidden="1" x14ac:dyDescent="0.3">
      <c r="A2345">
        <v>2344</v>
      </c>
      <c r="B2345" t="s">
        <v>37</v>
      </c>
      <c r="C2345" s="9">
        <v>44996</v>
      </c>
      <c r="D2345" s="9">
        <v>45001</v>
      </c>
      <c r="E2345" s="10">
        <v>44936</v>
      </c>
      <c r="F2345" t="s">
        <v>27</v>
      </c>
      <c r="G2345">
        <v>179.78</v>
      </c>
      <c r="H2345">
        <v>4</v>
      </c>
      <c r="I2345">
        <v>2</v>
      </c>
      <c r="J2345" t="s">
        <v>35</v>
      </c>
      <c r="K2345" t="s">
        <v>44</v>
      </c>
      <c r="L2345" t="s">
        <v>21</v>
      </c>
      <c r="M2345" t="s">
        <v>36</v>
      </c>
      <c r="N2345" t="s">
        <v>95</v>
      </c>
      <c r="O2345">
        <f>Table2[[#This Row],[check_out_date]]-Table2[[#This Row],[check_in_date]]</f>
        <v>5</v>
      </c>
      <c r="P2345">
        <f>Table2[[#This Row],[num_adults]]+Table2[[#This Row],[num_children]]</f>
        <v>6</v>
      </c>
      <c r="Q2345" s="3">
        <f>IF(OR(Table2[[#This Row],[booking_status]]="confirmed",Table2[[#This Row],[booking_status]]="checked-out"),Table2[[#This Row],[room_rate_per_night]]*Table2[[#This Row],[Num_Nights]],0)</f>
        <v>898.9</v>
      </c>
      <c r="R2345" t="str" cm="1">
        <f t="array" ref="R2345">IFERROR(_xlfn.IFS(Table2[[#This Row],[booking_status]]="confirmed","Expected",Table2[[#This Row],[booking_status]]="checked-out","Actual"),"No Revenue")</f>
        <v>Expected</v>
      </c>
      <c r="S2345" s="4">
        <f>Table2[[#This Row],[Revenue_Amount]]/Table2[[#This Row],[Num_Nights]]</f>
        <v>179.78</v>
      </c>
    </row>
    <row r="2346" spans="1:19" x14ac:dyDescent="0.3">
      <c r="A2346">
        <v>2345</v>
      </c>
      <c r="B2346" t="s">
        <v>37</v>
      </c>
      <c r="C2346" s="9">
        <v>45053</v>
      </c>
      <c r="D2346" s="9">
        <v>45058</v>
      </c>
      <c r="E2346" s="10">
        <v>45040</v>
      </c>
      <c r="F2346" t="s">
        <v>18</v>
      </c>
      <c r="G2346">
        <v>191.76</v>
      </c>
      <c r="H2346">
        <v>1</v>
      </c>
      <c r="I2346">
        <v>0</v>
      </c>
      <c r="J2346" t="s">
        <v>19</v>
      </c>
      <c r="K2346" t="s">
        <v>44</v>
      </c>
      <c r="L2346" t="s">
        <v>60</v>
      </c>
      <c r="M2346" t="s">
        <v>22</v>
      </c>
      <c r="N2346" t="s">
        <v>45</v>
      </c>
      <c r="O2346">
        <f>Table2[[#This Row],[check_out_date]]-Table2[[#This Row],[check_in_date]]</f>
        <v>5</v>
      </c>
      <c r="P2346">
        <f>Table2[[#This Row],[num_adults]]+Table2[[#This Row],[num_children]]</f>
        <v>1</v>
      </c>
      <c r="Q2346" s="3">
        <f>IF(OR(Table2[[#This Row],[booking_status]]="confirmed",Table2[[#This Row],[booking_status]]="checked-out"),Table2[[#This Row],[room_rate_per_night]]*Table2[[#This Row],[Num_Nights]],0)</f>
        <v>0</v>
      </c>
      <c r="R2346" t="str" cm="1">
        <f t="array" ref="R2346">IFERROR(_xlfn.IFS(Table2[[#This Row],[booking_status]]="confirmed","Expected",Table2[[#This Row],[booking_status]]="checked-out","Actual"),"No Revenue")</f>
        <v>No Revenue</v>
      </c>
      <c r="S2346" s="4">
        <f>Table2[[#This Row],[Revenue_Amount]]/Table2[[#This Row],[Num_Nights]]</f>
        <v>0</v>
      </c>
    </row>
    <row r="2347" spans="1:19" x14ac:dyDescent="0.3">
      <c r="A2347">
        <v>2346</v>
      </c>
      <c r="B2347" t="s">
        <v>31</v>
      </c>
      <c r="C2347" s="9">
        <v>44938</v>
      </c>
      <c r="D2347" s="9">
        <v>44944</v>
      </c>
      <c r="E2347" s="10">
        <v>44927</v>
      </c>
      <c r="F2347" t="s">
        <v>49</v>
      </c>
      <c r="G2347">
        <v>110.71</v>
      </c>
      <c r="H2347">
        <v>2</v>
      </c>
      <c r="I2347">
        <v>2</v>
      </c>
      <c r="J2347" t="s">
        <v>28</v>
      </c>
      <c r="K2347" t="s">
        <v>29</v>
      </c>
      <c r="L2347" t="s">
        <v>21</v>
      </c>
      <c r="M2347" t="s">
        <v>36</v>
      </c>
      <c r="N2347" t="s">
        <v>41</v>
      </c>
      <c r="O2347">
        <f>Table2[[#This Row],[check_out_date]]-Table2[[#This Row],[check_in_date]]</f>
        <v>6</v>
      </c>
      <c r="P2347">
        <f>Table2[[#This Row],[num_adults]]+Table2[[#This Row],[num_children]]</f>
        <v>4</v>
      </c>
      <c r="Q2347" s="3">
        <f>IF(OR(Table2[[#This Row],[booking_status]]="confirmed",Table2[[#This Row],[booking_status]]="checked-out"),Table2[[#This Row],[room_rate_per_night]]*Table2[[#This Row],[Num_Nights]],0)</f>
        <v>664.26</v>
      </c>
      <c r="R2347" t="str" cm="1">
        <f t="array" ref="R2347">IFERROR(_xlfn.IFS(Table2[[#This Row],[booking_status]]="confirmed","Expected",Table2[[#This Row],[booking_status]]="checked-out","Actual"),"No Revenue")</f>
        <v>Expected</v>
      </c>
      <c r="S2347" s="4">
        <f>Table2[[#This Row],[Revenue_Amount]]/Table2[[#This Row],[Num_Nights]]</f>
        <v>110.71</v>
      </c>
    </row>
    <row r="2348" spans="1:19" hidden="1" x14ac:dyDescent="0.3">
      <c r="A2348">
        <v>2347</v>
      </c>
      <c r="B2348" t="s">
        <v>50</v>
      </c>
      <c r="C2348" s="9">
        <v>44958</v>
      </c>
      <c r="D2348" s="9">
        <v>44962</v>
      </c>
      <c r="E2348" s="10">
        <v>44915</v>
      </c>
      <c r="F2348" t="s">
        <v>49</v>
      </c>
      <c r="G2348">
        <v>88.29</v>
      </c>
      <c r="H2348">
        <v>1</v>
      </c>
      <c r="I2348">
        <v>0</v>
      </c>
      <c r="J2348" t="s">
        <v>35</v>
      </c>
      <c r="K2348" t="s">
        <v>99</v>
      </c>
      <c r="L2348" t="s">
        <v>21</v>
      </c>
      <c r="M2348" t="s">
        <v>36</v>
      </c>
      <c r="N2348" t="s">
        <v>41</v>
      </c>
      <c r="O2348">
        <f>Table2[[#This Row],[check_out_date]]-Table2[[#This Row],[check_in_date]]</f>
        <v>4</v>
      </c>
      <c r="P2348">
        <f>Table2[[#This Row],[num_adults]]+Table2[[#This Row],[num_children]]</f>
        <v>1</v>
      </c>
      <c r="Q2348" s="3">
        <f>IF(OR(Table2[[#This Row],[booking_status]]="confirmed",Table2[[#This Row],[booking_status]]="checked-out"),Table2[[#This Row],[room_rate_per_night]]*Table2[[#This Row],[Num_Nights]],0)</f>
        <v>353.16</v>
      </c>
      <c r="R2348" t="str" cm="1">
        <f t="array" ref="R2348">IFERROR(_xlfn.IFS(Table2[[#This Row],[booking_status]]="confirmed","Expected",Table2[[#This Row],[booking_status]]="checked-out","Actual"),"No Revenue")</f>
        <v>Expected</v>
      </c>
      <c r="S2348" s="4">
        <f>Table2[[#This Row],[Revenue_Amount]]/Table2[[#This Row],[Num_Nights]]</f>
        <v>88.29</v>
      </c>
    </row>
    <row r="2349" spans="1:19" hidden="1" x14ac:dyDescent="0.3">
      <c r="A2349">
        <v>2348</v>
      </c>
      <c r="B2349" t="s">
        <v>37</v>
      </c>
      <c r="C2349" s="9">
        <v>45101</v>
      </c>
      <c r="D2349" s="9">
        <v>45108</v>
      </c>
      <c r="E2349" s="10">
        <v>45039</v>
      </c>
      <c r="F2349" t="s">
        <v>49</v>
      </c>
      <c r="G2349">
        <v>103.46</v>
      </c>
      <c r="H2349">
        <v>1</v>
      </c>
      <c r="I2349">
        <v>1</v>
      </c>
      <c r="J2349" t="s">
        <v>35</v>
      </c>
      <c r="K2349" t="s">
        <v>99</v>
      </c>
      <c r="L2349" t="s">
        <v>21</v>
      </c>
      <c r="M2349" t="s">
        <v>36</v>
      </c>
      <c r="N2349" t="s">
        <v>41</v>
      </c>
      <c r="O2349">
        <f>Table2[[#This Row],[check_out_date]]-Table2[[#This Row],[check_in_date]]</f>
        <v>7</v>
      </c>
      <c r="P2349">
        <f>Table2[[#This Row],[num_adults]]+Table2[[#This Row],[num_children]]</f>
        <v>2</v>
      </c>
      <c r="Q2349" s="3">
        <f>IF(OR(Table2[[#This Row],[booking_status]]="confirmed",Table2[[#This Row],[booking_status]]="checked-out"),Table2[[#This Row],[room_rate_per_night]]*Table2[[#This Row],[Num_Nights]],0)</f>
        <v>724.21999999999991</v>
      </c>
      <c r="R2349" t="str" cm="1">
        <f t="array" ref="R2349">IFERROR(_xlfn.IFS(Table2[[#This Row],[booking_status]]="confirmed","Expected",Table2[[#This Row],[booking_status]]="checked-out","Actual"),"No Revenue")</f>
        <v>Expected</v>
      </c>
      <c r="S2349" s="4">
        <f>Table2[[#This Row],[Revenue_Amount]]/Table2[[#This Row],[Num_Nights]]</f>
        <v>103.46</v>
      </c>
    </row>
    <row r="2350" spans="1:19" x14ac:dyDescent="0.3">
      <c r="A2350">
        <v>2349</v>
      </c>
      <c r="B2350" t="s">
        <v>31</v>
      </c>
      <c r="C2350" s="9">
        <v>45076</v>
      </c>
      <c r="D2350" s="9">
        <v>45081</v>
      </c>
      <c r="E2350" s="10">
        <v>45062</v>
      </c>
      <c r="F2350" t="s">
        <v>54</v>
      </c>
      <c r="G2350">
        <v>274.52</v>
      </c>
      <c r="H2350">
        <v>3</v>
      </c>
      <c r="I2350">
        <v>0</v>
      </c>
      <c r="J2350" t="s">
        <v>28</v>
      </c>
      <c r="K2350" t="s">
        <v>44</v>
      </c>
      <c r="L2350" t="s">
        <v>21</v>
      </c>
      <c r="M2350" t="s">
        <v>36</v>
      </c>
      <c r="N2350" t="s">
        <v>45</v>
      </c>
      <c r="O2350">
        <f>Table2[[#This Row],[check_out_date]]-Table2[[#This Row],[check_in_date]]</f>
        <v>5</v>
      </c>
      <c r="P2350">
        <f>Table2[[#This Row],[num_adults]]+Table2[[#This Row],[num_children]]</f>
        <v>3</v>
      </c>
      <c r="Q2350" s="3">
        <f>IF(OR(Table2[[#This Row],[booking_status]]="confirmed",Table2[[#This Row],[booking_status]]="checked-out"),Table2[[#This Row],[room_rate_per_night]]*Table2[[#This Row],[Num_Nights]],0)</f>
        <v>1372.6</v>
      </c>
      <c r="R2350" t="str" cm="1">
        <f t="array" ref="R2350">IFERROR(_xlfn.IFS(Table2[[#This Row],[booking_status]]="confirmed","Expected",Table2[[#This Row],[booking_status]]="checked-out","Actual"),"No Revenue")</f>
        <v>Expected</v>
      </c>
      <c r="S2350" s="4">
        <f>Table2[[#This Row],[Revenue_Amount]]/Table2[[#This Row],[Num_Nights]]</f>
        <v>274.52</v>
      </c>
    </row>
    <row r="2351" spans="1:19" x14ac:dyDescent="0.3">
      <c r="A2351">
        <v>2350</v>
      </c>
      <c r="B2351" t="s">
        <v>37</v>
      </c>
      <c r="C2351" s="9">
        <v>44999</v>
      </c>
      <c r="D2351" s="9">
        <v>45003</v>
      </c>
      <c r="E2351" s="10">
        <v>44975</v>
      </c>
      <c r="F2351" t="s">
        <v>49</v>
      </c>
      <c r="G2351">
        <v>85.2</v>
      </c>
      <c r="H2351">
        <v>1</v>
      </c>
      <c r="I2351">
        <v>0</v>
      </c>
      <c r="J2351" t="s">
        <v>19</v>
      </c>
      <c r="K2351" t="s">
        <v>44</v>
      </c>
      <c r="L2351" t="s">
        <v>21</v>
      </c>
      <c r="M2351" t="s">
        <v>36</v>
      </c>
      <c r="N2351" t="s">
        <v>41</v>
      </c>
      <c r="O2351">
        <f>Table2[[#This Row],[check_out_date]]-Table2[[#This Row],[check_in_date]]</f>
        <v>4</v>
      </c>
      <c r="P2351">
        <f>Table2[[#This Row],[num_adults]]+Table2[[#This Row],[num_children]]</f>
        <v>1</v>
      </c>
      <c r="Q2351" s="3">
        <f>IF(OR(Table2[[#This Row],[booking_status]]="confirmed",Table2[[#This Row],[booking_status]]="checked-out"),Table2[[#This Row],[room_rate_per_night]]*Table2[[#This Row],[Num_Nights]],0)</f>
        <v>340.8</v>
      </c>
      <c r="R2351" t="str" cm="1">
        <f t="array" ref="R2351">IFERROR(_xlfn.IFS(Table2[[#This Row],[booking_status]]="confirmed","Expected",Table2[[#This Row],[booking_status]]="checked-out","Actual"),"No Revenue")</f>
        <v>Expected</v>
      </c>
      <c r="S2351" s="4">
        <f>Table2[[#This Row],[Revenue_Amount]]/Table2[[#This Row],[Num_Nights]]</f>
        <v>85.2</v>
      </c>
    </row>
    <row r="2352" spans="1:19" x14ac:dyDescent="0.3">
      <c r="A2352">
        <v>2351</v>
      </c>
      <c r="B2352" t="s">
        <v>14</v>
      </c>
      <c r="C2352" s="9">
        <v>45057</v>
      </c>
      <c r="D2352" s="9">
        <v>45062</v>
      </c>
      <c r="E2352" s="10">
        <v>45046</v>
      </c>
      <c r="F2352" t="s">
        <v>54</v>
      </c>
      <c r="G2352">
        <v>405.12</v>
      </c>
      <c r="H2352">
        <v>2</v>
      </c>
      <c r="I2352">
        <v>2</v>
      </c>
      <c r="J2352" t="s">
        <v>94</v>
      </c>
      <c r="K2352" t="s">
        <v>99</v>
      </c>
      <c r="L2352" t="s">
        <v>21</v>
      </c>
      <c r="M2352" t="s">
        <v>36</v>
      </c>
      <c r="N2352" t="s">
        <v>41</v>
      </c>
      <c r="O2352">
        <f>Table2[[#This Row],[check_out_date]]-Table2[[#This Row],[check_in_date]]</f>
        <v>5</v>
      </c>
      <c r="P2352">
        <f>Table2[[#This Row],[num_adults]]+Table2[[#This Row],[num_children]]</f>
        <v>4</v>
      </c>
      <c r="Q2352" s="3">
        <f>IF(OR(Table2[[#This Row],[booking_status]]="confirmed",Table2[[#This Row],[booking_status]]="checked-out"),Table2[[#This Row],[room_rate_per_night]]*Table2[[#This Row],[Num_Nights]],0)</f>
        <v>2025.6</v>
      </c>
      <c r="R2352" t="str" cm="1">
        <f t="array" ref="R2352">IFERROR(_xlfn.IFS(Table2[[#This Row],[booking_status]]="confirmed","Expected",Table2[[#This Row],[booking_status]]="checked-out","Actual"),"No Revenue")</f>
        <v>Expected</v>
      </c>
      <c r="S2352" s="4">
        <f>Table2[[#This Row],[Revenue_Amount]]/Table2[[#This Row],[Num_Nights]]</f>
        <v>405.12</v>
      </c>
    </row>
    <row r="2353" spans="1:19" hidden="1" x14ac:dyDescent="0.3">
      <c r="A2353">
        <v>2352</v>
      </c>
      <c r="B2353" t="s">
        <v>50</v>
      </c>
      <c r="C2353" s="9">
        <v>45272</v>
      </c>
      <c r="D2353" s="9">
        <v>45281</v>
      </c>
      <c r="E2353" s="10">
        <v>45209</v>
      </c>
      <c r="F2353" t="s">
        <v>27</v>
      </c>
      <c r="G2353">
        <v>134.88</v>
      </c>
      <c r="H2353">
        <v>2</v>
      </c>
      <c r="I2353">
        <v>0</v>
      </c>
      <c r="J2353" t="s">
        <v>35</v>
      </c>
      <c r="K2353" t="s">
        <v>20</v>
      </c>
      <c r="L2353" t="s">
        <v>70</v>
      </c>
      <c r="M2353" t="s">
        <v>22</v>
      </c>
      <c r="N2353" t="s">
        <v>41</v>
      </c>
      <c r="O2353">
        <f>Table2[[#This Row],[check_out_date]]-Table2[[#This Row],[check_in_date]]</f>
        <v>9</v>
      </c>
      <c r="P2353">
        <f>Table2[[#This Row],[num_adults]]+Table2[[#This Row],[num_children]]</f>
        <v>2</v>
      </c>
      <c r="Q2353" s="3">
        <f>IF(OR(Table2[[#This Row],[booking_status]]="confirmed",Table2[[#This Row],[booking_status]]="checked-out"),Table2[[#This Row],[room_rate_per_night]]*Table2[[#This Row],[Num_Nights]],0)</f>
        <v>0</v>
      </c>
      <c r="R2353" t="str" cm="1">
        <f t="array" ref="R2353">IFERROR(_xlfn.IFS(Table2[[#This Row],[booking_status]]="confirmed","Expected",Table2[[#This Row],[booking_status]]="checked-out","Actual"),"No Revenue")</f>
        <v>No Revenue</v>
      </c>
      <c r="S2353" s="4">
        <f>Table2[[#This Row],[Revenue_Amount]]/Table2[[#This Row],[Num_Nights]]</f>
        <v>0</v>
      </c>
    </row>
    <row r="2354" spans="1:19" x14ac:dyDescent="0.3">
      <c r="A2354">
        <v>2353</v>
      </c>
      <c r="B2354" t="s">
        <v>14</v>
      </c>
      <c r="C2354" s="9">
        <v>45245</v>
      </c>
      <c r="D2354" s="9">
        <v>45251</v>
      </c>
      <c r="E2354" s="10">
        <v>45186</v>
      </c>
      <c r="F2354" t="s">
        <v>54</v>
      </c>
      <c r="G2354">
        <v>333.94</v>
      </c>
      <c r="H2354">
        <v>3</v>
      </c>
      <c r="I2354">
        <v>0</v>
      </c>
      <c r="J2354" t="s">
        <v>28</v>
      </c>
      <c r="K2354" t="s">
        <v>99</v>
      </c>
      <c r="L2354" t="s">
        <v>21</v>
      </c>
      <c r="M2354" t="s">
        <v>36</v>
      </c>
      <c r="N2354" t="s">
        <v>41</v>
      </c>
      <c r="O2354">
        <f>Table2[[#This Row],[check_out_date]]-Table2[[#This Row],[check_in_date]]</f>
        <v>6</v>
      </c>
      <c r="P2354">
        <f>Table2[[#This Row],[num_adults]]+Table2[[#This Row],[num_children]]</f>
        <v>3</v>
      </c>
      <c r="Q2354" s="3">
        <f>IF(OR(Table2[[#This Row],[booking_status]]="confirmed",Table2[[#This Row],[booking_status]]="checked-out"),Table2[[#This Row],[room_rate_per_night]]*Table2[[#This Row],[Num_Nights]],0)</f>
        <v>2003.6399999999999</v>
      </c>
      <c r="R2354" t="str" cm="1">
        <f t="array" ref="R2354">IFERROR(_xlfn.IFS(Table2[[#This Row],[booking_status]]="confirmed","Expected",Table2[[#This Row],[booking_status]]="checked-out","Actual"),"No Revenue")</f>
        <v>Expected</v>
      </c>
      <c r="S2354" s="4">
        <f>Table2[[#This Row],[Revenue_Amount]]/Table2[[#This Row],[Num_Nights]]</f>
        <v>333.94</v>
      </c>
    </row>
    <row r="2355" spans="1:19" x14ac:dyDescent="0.3">
      <c r="A2355">
        <v>2354</v>
      </c>
      <c r="B2355" t="s">
        <v>50</v>
      </c>
      <c r="C2355" s="9">
        <v>45035</v>
      </c>
      <c r="D2355" s="9">
        <v>45046</v>
      </c>
      <c r="E2355" s="10">
        <v>44992</v>
      </c>
      <c r="F2355" t="s">
        <v>49</v>
      </c>
      <c r="G2355">
        <v>152.41</v>
      </c>
      <c r="H2355">
        <v>3</v>
      </c>
      <c r="I2355">
        <v>0</v>
      </c>
      <c r="J2355" t="s">
        <v>28</v>
      </c>
      <c r="K2355" t="s">
        <v>20</v>
      </c>
      <c r="L2355" t="s">
        <v>56</v>
      </c>
      <c r="M2355" t="s">
        <v>22</v>
      </c>
      <c r="N2355" t="s">
        <v>41</v>
      </c>
      <c r="O2355">
        <f>Table2[[#This Row],[check_out_date]]-Table2[[#This Row],[check_in_date]]</f>
        <v>11</v>
      </c>
      <c r="P2355">
        <f>Table2[[#This Row],[num_adults]]+Table2[[#This Row],[num_children]]</f>
        <v>3</v>
      </c>
      <c r="Q2355" s="3">
        <f>IF(OR(Table2[[#This Row],[booking_status]]="confirmed",Table2[[#This Row],[booking_status]]="checked-out"),Table2[[#This Row],[room_rate_per_night]]*Table2[[#This Row],[Num_Nights]],0)</f>
        <v>1676.51</v>
      </c>
      <c r="R2355" t="str" cm="1">
        <f t="array" ref="R2355">IFERROR(_xlfn.IFS(Table2[[#This Row],[booking_status]]="confirmed","Expected",Table2[[#This Row],[booking_status]]="checked-out","Actual"),"No Revenue")</f>
        <v>Actual</v>
      </c>
      <c r="S2355" s="4">
        <f>Table2[[#This Row],[Revenue_Amount]]/Table2[[#This Row],[Num_Nights]]</f>
        <v>152.41</v>
      </c>
    </row>
    <row r="2356" spans="1:19" x14ac:dyDescent="0.3">
      <c r="A2356">
        <v>2355</v>
      </c>
      <c r="B2356" t="s">
        <v>31</v>
      </c>
      <c r="C2356" s="9">
        <v>44979</v>
      </c>
      <c r="D2356" s="9">
        <v>44987</v>
      </c>
      <c r="E2356" s="10">
        <v>44962</v>
      </c>
      <c r="F2356" t="s">
        <v>27</v>
      </c>
      <c r="G2356">
        <v>145.41</v>
      </c>
      <c r="H2356">
        <v>2</v>
      </c>
      <c r="I2356">
        <v>0</v>
      </c>
      <c r="J2356" t="s">
        <v>28</v>
      </c>
      <c r="K2356" t="s">
        <v>20</v>
      </c>
      <c r="L2356" t="s">
        <v>21</v>
      </c>
      <c r="M2356" t="s">
        <v>36</v>
      </c>
      <c r="N2356" t="s">
        <v>23</v>
      </c>
      <c r="O2356">
        <f>Table2[[#This Row],[check_out_date]]-Table2[[#This Row],[check_in_date]]</f>
        <v>8</v>
      </c>
      <c r="P2356">
        <f>Table2[[#This Row],[num_adults]]+Table2[[#This Row],[num_children]]</f>
        <v>2</v>
      </c>
      <c r="Q2356" s="3">
        <f>IF(OR(Table2[[#This Row],[booking_status]]="confirmed",Table2[[#This Row],[booking_status]]="checked-out"),Table2[[#This Row],[room_rate_per_night]]*Table2[[#This Row],[Num_Nights]],0)</f>
        <v>1163.28</v>
      </c>
      <c r="R2356" t="str" cm="1">
        <f t="array" ref="R2356">IFERROR(_xlfn.IFS(Table2[[#This Row],[booking_status]]="confirmed","Expected",Table2[[#This Row],[booking_status]]="checked-out","Actual"),"No Revenue")</f>
        <v>Expected</v>
      </c>
      <c r="S2356" s="4">
        <f>Table2[[#This Row],[Revenue_Amount]]/Table2[[#This Row],[Num_Nights]]</f>
        <v>145.41</v>
      </c>
    </row>
    <row r="2357" spans="1:19" x14ac:dyDescent="0.3">
      <c r="A2357">
        <v>2356</v>
      </c>
      <c r="B2357" t="s">
        <v>31</v>
      </c>
      <c r="C2357" s="9">
        <v>44949</v>
      </c>
      <c r="D2357" s="9">
        <v>44954</v>
      </c>
      <c r="E2357" s="10">
        <v>44930</v>
      </c>
      <c r="F2357" t="s">
        <v>49</v>
      </c>
      <c r="G2357">
        <v>92.23</v>
      </c>
      <c r="H2357">
        <v>1</v>
      </c>
      <c r="I2357">
        <v>0</v>
      </c>
      <c r="J2357" t="s">
        <v>19</v>
      </c>
      <c r="K2357" t="s">
        <v>99</v>
      </c>
      <c r="L2357" t="s">
        <v>21</v>
      </c>
      <c r="M2357" t="s">
        <v>36</v>
      </c>
      <c r="N2357" t="s">
        <v>45</v>
      </c>
      <c r="O2357">
        <f>Table2[[#This Row],[check_out_date]]-Table2[[#This Row],[check_in_date]]</f>
        <v>5</v>
      </c>
      <c r="P2357">
        <f>Table2[[#This Row],[num_adults]]+Table2[[#This Row],[num_children]]</f>
        <v>1</v>
      </c>
      <c r="Q2357" s="3">
        <f>IF(OR(Table2[[#This Row],[booking_status]]="confirmed",Table2[[#This Row],[booking_status]]="checked-out"),Table2[[#This Row],[room_rate_per_night]]*Table2[[#This Row],[Num_Nights]],0)</f>
        <v>461.15000000000003</v>
      </c>
      <c r="R2357" t="str" cm="1">
        <f t="array" ref="R2357">IFERROR(_xlfn.IFS(Table2[[#This Row],[booking_status]]="confirmed","Expected",Table2[[#This Row],[booking_status]]="checked-out","Actual"),"No Revenue")</f>
        <v>Expected</v>
      </c>
      <c r="S2357" s="4">
        <f>Table2[[#This Row],[Revenue_Amount]]/Table2[[#This Row],[Num_Nights]]</f>
        <v>92.23</v>
      </c>
    </row>
    <row r="2358" spans="1:19" x14ac:dyDescent="0.3">
      <c r="A2358">
        <v>2357</v>
      </c>
      <c r="B2358" t="s">
        <v>31</v>
      </c>
      <c r="C2358" s="9">
        <v>44942</v>
      </c>
      <c r="D2358" s="9">
        <v>44946</v>
      </c>
      <c r="E2358" s="10">
        <v>44898</v>
      </c>
      <c r="F2358" t="s">
        <v>49</v>
      </c>
      <c r="G2358">
        <v>98.14</v>
      </c>
      <c r="H2358">
        <v>1</v>
      </c>
      <c r="I2358">
        <v>0</v>
      </c>
      <c r="J2358" t="s">
        <v>55</v>
      </c>
      <c r="K2358" t="s">
        <v>66</v>
      </c>
      <c r="L2358" t="s">
        <v>21</v>
      </c>
      <c r="M2358" t="s">
        <v>36</v>
      </c>
      <c r="N2358" t="s">
        <v>41</v>
      </c>
      <c r="O2358">
        <f>Table2[[#This Row],[check_out_date]]-Table2[[#This Row],[check_in_date]]</f>
        <v>4</v>
      </c>
      <c r="P2358">
        <f>Table2[[#This Row],[num_adults]]+Table2[[#This Row],[num_children]]</f>
        <v>1</v>
      </c>
      <c r="Q2358" s="3">
        <f>IF(OR(Table2[[#This Row],[booking_status]]="confirmed",Table2[[#This Row],[booking_status]]="checked-out"),Table2[[#This Row],[room_rate_per_night]]*Table2[[#This Row],[Num_Nights]],0)</f>
        <v>392.56</v>
      </c>
      <c r="R2358" t="str" cm="1">
        <f t="array" ref="R2358">IFERROR(_xlfn.IFS(Table2[[#This Row],[booking_status]]="confirmed","Expected",Table2[[#This Row],[booking_status]]="checked-out","Actual"),"No Revenue")</f>
        <v>Expected</v>
      </c>
      <c r="S2358" s="4">
        <f>Table2[[#This Row],[Revenue_Amount]]/Table2[[#This Row],[Num_Nights]]</f>
        <v>98.14</v>
      </c>
    </row>
    <row r="2359" spans="1:19" x14ac:dyDescent="0.3">
      <c r="A2359">
        <v>2358</v>
      </c>
      <c r="B2359" t="s">
        <v>37</v>
      </c>
      <c r="C2359" s="9">
        <v>45092</v>
      </c>
      <c r="D2359" s="9">
        <v>45098</v>
      </c>
      <c r="E2359" s="10">
        <v>45087</v>
      </c>
      <c r="F2359" t="s">
        <v>18</v>
      </c>
      <c r="G2359">
        <v>174.1</v>
      </c>
      <c r="H2359">
        <v>4</v>
      </c>
      <c r="I2359">
        <v>0</v>
      </c>
      <c r="J2359" t="s">
        <v>28</v>
      </c>
      <c r="K2359" t="s">
        <v>99</v>
      </c>
      <c r="L2359" t="s">
        <v>21</v>
      </c>
      <c r="M2359" t="s">
        <v>36</v>
      </c>
      <c r="N2359" t="s">
        <v>23</v>
      </c>
      <c r="O2359">
        <f>Table2[[#This Row],[check_out_date]]-Table2[[#This Row],[check_in_date]]</f>
        <v>6</v>
      </c>
      <c r="P2359">
        <f>Table2[[#This Row],[num_adults]]+Table2[[#This Row],[num_children]]</f>
        <v>4</v>
      </c>
      <c r="Q2359" s="3">
        <f>IF(OR(Table2[[#This Row],[booking_status]]="confirmed",Table2[[#This Row],[booking_status]]="checked-out"),Table2[[#This Row],[room_rate_per_night]]*Table2[[#This Row],[Num_Nights]],0)</f>
        <v>1044.5999999999999</v>
      </c>
      <c r="R2359" t="str" cm="1">
        <f t="array" ref="R2359">IFERROR(_xlfn.IFS(Table2[[#This Row],[booking_status]]="confirmed","Expected",Table2[[#This Row],[booking_status]]="checked-out","Actual"),"No Revenue")</f>
        <v>Expected</v>
      </c>
      <c r="S2359" s="4">
        <f>Table2[[#This Row],[Revenue_Amount]]/Table2[[#This Row],[Num_Nights]]</f>
        <v>174.1</v>
      </c>
    </row>
    <row r="2360" spans="1:19" x14ac:dyDescent="0.3">
      <c r="A2360">
        <v>2359</v>
      </c>
      <c r="B2360" t="s">
        <v>14</v>
      </c>
      <c r="C2360" s="9">
        <v>45129</v>
      </c>
      <c r="D2360" s="9">
        <v>45132</v>
      </c>
      <c r="E2360" s="10">
        <v>45074</v>
      </c>
      <c r="F2360" t="s">
        <v>54</v>
      </c>
      <c r="G2360">
        <v>394.34</v>
      </c>
      <c r="H2360">
        <v>2</v>
      </c>
      <c r="I2360">
        <v>0</v>
      </c>
      <c r="J2360" t="s">
        <v>19</v>
      </c>
      <c r="K2360" t="s">
        <v>44</v>
      </c>
      <c r="L2360" t="s">
        <v>21</v>
      </c>
      <c r="M2360" t="s">
        <v>36</v>
      </c>
      <c r="N2360" t="s">
        <v>41</v>
      </c>
      <c r="O2360">
        <f>Table2[[#This Row],[check_out_date]]-Table2[[#This Row],[check_in_date]]</f>
        <v>3</v>
      </c>
      <c r="P2360">
        <f>Table2[[#This Row],[num_adults]]+Table2[[#This Row],[num_children]]</f>
        <v>2</v>
      </c>
      <c r="Q2360" s="3">
        <f>IF(OR(Table2[[#This Row],[booking_status]]="confirmed",Table2[[#This Row],[booking_status]]="checked-out"),Table2[[#This Row],[room_rate_per_night]]*Table2[[#This Row],[Num_Nights]],0)</f>
        <v>1183.02</v>
      </c>
      <c r="R2360" t="str" cm="1">
        <f t="array" ref="R2360">IFERROR(_xlfn.IFS(Table2[[#This Row],[booking_status]]="confirmed","Expected",Table2[[#This Row],[booking_status]]="checked-out","Actual"),"No Revenue")</f>
        <v>Expected</v>
      </c>
      <c r="S2360" s="4">
        <f>Table2[[#This Row],[Revenue_Amount]]/Table2[[#This Row],[Num_Nights]]</f>
        <v>394.34</v>
      </c>
    </row>
    <row r="2361" spans="1:19" x14ac:dyDescent="0.3">
      <c r="A2361">
        <v>2360</v>
      </c>
      <c r="B2361" t="s">
        <v>50</v>
      </c>
      <c r="C2361" s="9">
        <v>45150</v>
      </c>
      <c r="D2361" s="9">
        <v>45156</v>
      </c>
      <c r="E2361" s="10">
        <v>45145</v>
      </c>
      <c r="F2361" t="s">
        <v>54</v>
      </c>
      <c r="G2361">
        <v>395.79</v>
      </c>
      <c r="H2361">
        <v>2</v>
      </c>
      <c r="I2361">
        <v>0</v>
      </c>
      <c r="J2361" t="s">
        <v>28</v>
      </c>
      <c r="K2361" t="s">
        <v>20</v>
      </c>
      <c r="L2361" t="s">
        <v>70</v>
      </c>
      <c r="M2361" t="s">
        <v>36</v>
      </c>
      <c r="N2361" t="s">
        <v>23</v>
      </c>
      <c r="O2361">
        <f>Table2[[#This Row],[check_out_date]]-Table2[[#This Row],[check_in_date]]</f>
        <v>6</v>
      </c>
      <c r="P2361">
        <f>Table2[[#This Row],[num_adults]]+Table2[[#This Row],[num_children]]</f>
        <v>2</v>
      </c>
      <c r="Q2361" s="3">
        <f>IF(OR(Table2[[#This Row],[booking_status]]="confirmed",Table2[[#This Row],[booking_status]]="checked-out"),Table2[[#This Row],[room_rate_per_night]]*Table2[[#This Row],[Num_Nights]],0)</f>
        <v>0</v>
      </c>
      <c r="R2361" t="str" cm="1">
        <f t="array" ref="R2361">IFERROR(_xlfn.IFS(Table2[[#This Row],[booking_status]]="confirmed","Expected",Table2[[#This Row],[booking_status]]="checked-out","Actual"),"No Revenue")</f>
        <v>No Revenue</v>
      </c>
      <c r="S2361" s="4">
        <f>Table2[[#This Row],[Revenue_Amount]]/Table2[[#This Row],[Num_Nights]]</f>
        <v>0</v>
      </c>
    </row>
    <row r="2362" spans="1:19" hidden="1" x14ac:dyDescent="0.3">
      <c r="A2362">
        <v>2361</v>
      </c>
      <c r="B2362" t="s">
        <v>14</v>
      </c>
      <c r="C2362" s="9">
        <v>45279</v>
      </c>
      <c r="D2362" s="9">
        <v>45283</v>
      </c>
      <c r="E2362" s="10">
        <v>45271</v>
      </c>
      <c r="F2362" t="s">
        <v>49</v>
      </c>
      <c r="G2362">
        <v>105.53</v>
      </c>
      <c r="H2362">
        <v>2</v>
      </c>
      <c r="I2362">
        <v>0</v>
      </c>
      <c r="J2362" t="s">
        <v>35</v>
      </c>
      <c r="K2362" t="s">
        <v>66</v>
      </c>
      <c r="L2362" t="s">
        <v>60</v>
      </c>
      <c r="M2362" t="s">
        <v>22</v>
      </c>
      <c r="N2362" t="s">
        <v>23</v>
      </c>
      <c r="O2362">
        <f>Table2[[#This Row],[check_out_date]]-Table2[[#This Row],[check_in_date]]</f>
        <v>4</v>
      </c>
      <c r="P2362">
        <f>Table2[[#This Row],[num_adults]]+Table2[[#This Row],[num_children]]</f>
        <v>2</v>
      </c>
      <c r="Q2362" s="3">
        <f>IF(OR(Table2[[#This Row],[booking_status]]="confirmed",Table2[[#This Row],[booking_status]]="checked-out"),Table2[[#This Row],[room_rate_per_night]]*Table2[[#This Row],[Num_Nights]],0)</f>
        <v>0</v>
      </c>
      <c r="R2362" t="str" cm="1">
        <f t="array" ref="R2362">IFERROR(_xlfn.IFS(Table2[[#This Row],[booking_status]]="confirmed","Expected",Table2[[#This Row],[booking_status]]="checked-out","Actual"),"No Revenue")</f>
        <v>No Revenue</v>
      </c>
      <c r="S2362" s="4">
        <f>Table2[[#This Row],[Revenue_Amount]]/Table2[[#This Row],[Num_Nights]]</f>
        <v>0</v>
      </c>
    </row>
    <row r="2363" spans="1:19" x14ac:dyDescent="0.3">
      <c r="A2363">
        <v>2362</v>
      </c>
      <c r="B2363" t="s">
        <v>31</v>
      </c>
      <c r="C2363" s="9">
        <v>45254</v>
      </c>
      <c r="D2363" s="9">
        <v>45258</v>
      </c>
      <c r="E2363" s="10">
        <v>45235</v>
      </c>
      <c r="F2363" t="s">
        <v>54</v>
      </c>
      <c r="G2363">
        <v>405.11</v>
      </c>
      <c r="H2363">
        <v>3</v>
      </c>
      <c r="I2363">
        <v>3</v>
      </c>
      <c r="J2363" t="s">
        <v>28</v>
      </c>
      <c r="K2363" t="s">
        <v>99</v>
      </c>
      <c r="L2363" t="s">
        <v>56</v>
      </c>
      <c r="M2363" t="s">
        <v>36</v>
      </c>
      <c r="N2363" t="s">
        <v>41</v>
      </c>
      <c r="O2363">
        <f>Table2[[#This Row],[check_out_date]]-Table2[[#This Row],[check_in_date]]</f>
        <v>4</v>
      </c>
      <c r="P2363">
        <f>Table2[[#This Row],[num_adults]]+Table2[[#This Row],[num_children]]</f>
        <v>6</v>
      </c>
      <c r="Q2363" s="3">
        <f>IF(OR(Table2[[#This Row],[booking_status]]="confirmed",Table2[[#This Row],[booking_status]]="checked-out"),Table2[[#This Row],[room_rate_per_night]]*Table2[[#This Row],[Num_Nights]],0)</f>
        <v>1620.44</v>
      </c>
      <c r="R2363" t="str" cm="1">
        <f t="array" ref="R2363">IFERROR(_xlfn.IFS(Table2[[#This Row],[booking_status]]="confirmed","Expected",Table2[[#This Row],[booking_status]]="checked-out","Actual"),"No Revenue")</f>
        <v>Actual</v>
      </c>
      <c r="S2363" s="4">
        <f>Table2[[#This Row],[Revenue_Amount]]/Table2[[#This Row],[Num_Nights]]</f>
        <v>405.11</v>
      </c>
    </row>
    <row r="2364" spans="1:19" x14ac:dyDescent="0.3">
      <c r="A2364">
        <v>2363</v>
      </c>
      <c r="B2364" t="s">
        <v>31</v>
      </c>
      <c r="C2364" s="9">
        <v>45090</v>
      </c>
      <c r="D2364" s="9">
        <v>45091</v>
      </c>
      <c r="E2364" s="10">
        <v>45032</v>
      </c>
      <c r="F2364" t="s">
        <v>27</v>
      </c>
      <c r="G2364">
        <v>160.41999999999999</v>
      </c>
      <c r="H2364">
        <v>2</v>
      </c>
      <c r="I2364">
        <v>2</v>
      </c>
      <c r="J2364" t="s">
        <v>28</v>
      </c>
      <c r="K2364" t="s">
        <v>99</v>
      </c>
      <c r="L2364" t="s">
        <v>60</v>
      </c>
      <c r="M2364" t="s">
        <v>36</v>
      </c>
      <c r="N2364" t="s">
        <v>41</v>
      </c>
      <c r="O2364">
        <f>Table2[[#This Row],[check_out_date]]-Table2[[#This Row],[check_in_date]]</f>
        <v>1</v>
      </c>
      <c r="P2364">
        <f>Table2[[#This Row],[num_adults]]+Table2[[#This Row],[num_children]]</f>
        <v>4</v>
      </c>
      <c r="Q2364" s="3">
        <f>IF(OR(Table2[[#This Row],[booking_status]]="confirmed",Table2[[#This Row],[booking_status]]="checked-out"),Table2[[#This Row],[room_rate_per_night]]*Table2[[#This Row],[Num_Nights]],0)</f>
        <v>0</v>
      </c>
      <c r="R2364" t="str" cm="1">
        <f t="array" ref="R2364">IFERROR(_xlfn.IFS(Table2[[#This Row],[booking_status]]="confirmed","Expected",Table2[[#This Row],[booking_status]]="checked-out","Actual"),"No Revenue")</f>
        <v>No Revenue</v>
      </c>
      <c r="S2364" s="4">
        <f>Table2[[#This Row],[Revenue_Amount]]/Table2[[#This Row],[Num_Nights]]</f>
        <v>0</v>
      </c>
    </row>
    <row r="2365" spans="1:19" hidden="1" x14ac:dyDescent="0.3">
      <c r="A2365">
        <v>2364</v>
      </c>
      <c r="B2365" t="s">
        <v>14</v>
      </c>
      <c r="C2365" s="9">
        <v>45134</v>
      </c>
      <c r="D2365" s="9">
        <v>45135</v>
      </c>
      <c r="E2365" s="10">
        <v>45122</v>
      </c>
      <c r="F2365" t="s">
        <v>54</v>
      </c>
      <c r="G2365">
        <v>440.94</v>
      </c>
      <c r="H2365">
        <v>2</v>
      </c>
      <c r="I2365">
        <v>1</v>
      </c>
      <c r="J2365" t="s">
        <v>35</v>
      </c>
      <c r="K2365" t="s">
        <v>20</v>
      </c>
      <c r="L2365" t="s">
        <v>21</v>
      </c>
      <c r="M2365" t="s">
        <v>36</v>
      </c>
      <c r="N2365" t="s">
        <v>45</v>
      </c>
      <c r="O2365">
        <f>Table2[[#This Row],[check_out_date]]-Table2[[#This Row],[check_in_date]]</f>
        <v>1</v>
      </c>
      <c r="P2365">
        <f>Table2[[#This Row],[num_adults]]+Table2[[#This Row],[num_children]]</f>
        <v>3</v>
      </c>
      <c r="Q2365" s="3">
        <f>IF(OR(Table2[[#This Row],[booking_status]]="confirmed",Table2[[#This Row],[booking_status]]="checked-out"),Table2[[#This Row],[room_rate_per_night]]*Table2[[#This Row],[Num_Nights]],0)</f>
        <v>440.94</v>
      </c>
      <c r="R2365" t="str" cm="1">
        <f t="array" ref="R2365">IFERROR(_xlfn.IFS(Table2[[#This Row],[booking_status]]="confirmed","Expected",Table2[[#This Row],[booking_status]]="checked-out","Actual"),"No Revenue")</f>
        <v>Expected</v>
      </c>
      <c r="S2365" s="4">
        <f>Table2[[#This Row],[Revenue_Amount]]/Table2[[#This Row],[Num_Nights]]</f>
        <v>440.94</v>
      </c>
    </row>
    <row r="2366" spans="1:19" hidden="1" x14ac:dyDescent="0.3">
      <c r="A2366">
        <v>2365</v>
      </c>
      <c r="B2366" t="s">
        <v>14</v>
      </c>
      <c r="C2366" s="9">
        <v>44930</v>
      </c>
      <c r="D2366" s="9">
        <v>44936</v>
      </c>
      <c r="E2366" s="10">
        <v>44926</v>
      </c>
      <c r="F2366" t="s">
        <v>27</v>
      </c>
      <c r="G2366">
        <v>100.29</v>
      </c>
      <c r="H2366">
        <v>2</v>
      </c>
      <c r="I2366">
        <v>0</v>
      </c>
      <c r="J2366" t="s">
        <v>35</v>
      </c>
      <c r="K2366" t="s">
        <v>20</v>
      </c>
      <c r="L2366" t="s">
        <v>56</v>
      </c>
      <c r="M2366" t="s">
        <v>22</v>
      </c>
      <c r="N2366" t="s">
        <v>41</v>
      </c>
      <c r="O2366">
        <f>Table2[[#This Row],[check_out_date]]-Table2[[#This Row],[check_in_date]]</f>
        <v>6</v>
      </c>
      <c r="P2366">
        <f>Table2[[#This Row],[num_adults]]+Table2[[#This Row],[num_children]]</f>
        <v>2</v>
      </c>
      <c r="Q2366" s="3">
        <f>IF(OR(Table2[[#This Row],[booking_status]]="confirmed",Table2[[#This Row],[booking_status]]="checked-out"),Table2[[#This Row],[room_rate_per_night]]*Table2[[#This Row],[Num_Nights]],0)</f>
        <v>601.74</v>
      </c>
      <c r="R2366" t="str" cm="1">
        <f t="array" ref="R2366">IFERROR(_xlfn.IFS(Table2[[#This Row],[booking_status]]="confirmed","Expected",Table2[[#This Row],[booking_status]]="checked-out","Actual"),"No Revenue")</f>
        <v>Actual</v>
      </c>
      <c r="S2366" s="4">
        <f>Table2[[#This Row],[Revenue_Amount]]/Table2[[#This Row],[Num_Nights]]</f>
        <v>100.29</v>
      </c>
    </row>
    <row r="2367" spans="1:19" x14ac:dyDescent="0.3">
      <c r="A2367">
        <v>2366</v>
      </c>
      <c r="B2367" t="s">
        <v>50</v>
      </c>
      <c r="C2367" s="9">
        <v>44933</v>
      </c>
      <c r="D2367" s="9">
        <v>44938</v>
      </c>
      <c r="E2367" s="10">
        <v>44850</v>
      </c>
      <c r="F2367" t="s">
        <v>18</v>
      </c>
      <c r="G2367">
        <v>284.13</v>
      </c>
      <c r="H2367">
        <v>1</v>
      </c>
      <c r="I2367">
        <v>2</v>
      </c>
      <c r="J2367" t="s">
        <v>94</v>
      </c>
      <c r="K2367" t="s">
        <v>44</v>
      </c>
      <c r="L2367" t="s">
        <v>21</v>
      </c>
      <c r="M2367" t="s">
        <v>36</v>
      </c>
      <c r="N2367" t="s">
        <v>45</v>
      </c>
      <c r="O2367">
        <f>Table2[[#This Row],[check_out_date]]-Table2[[#This Row],[check_in_date]]</f>
        <v>5</v>
      </c>
      <c r="P2367">
        <f>Table2[[#This Row],[num_adults]]+Table2[[#This Row],[num_children]]</f>
        <v>3</v>
      </c>
      <c r="Q2367" s="3">
        <f>IF(OR(Table2[[#This Row],[booking_status]]="confirmed",Table2[[#This Row],[booking_status]]="checked-out"),Table2[[#This Row],[room_rate_per_night]]*Table2[[#This Row],[Num_Nights]],0)</f>
        <v>1420.65</v>
      </c>
      <c r="R2367" t="str" cm="1">
        <f t="array" ref="R2367">IFERROR(_xlfn.IFS(Table2[[#This Row],[booking_status]]="confirmed","Expected",Table2[[#This Row],[booking_status]]="checked-out","Actual"),"No Revenue")</f>
        <v>Expected</v>
      </c>
      <c r="S2367" s="4">
        <f>Table2[[#This Row],[Revenue_Amount]]/Table2[[#This Row],[Num_Nights]]</f>
        <v>284.13</v>
      </c>
    </row>
    <row r="2368" spans="1:19" x14ac:dyDescent="0.3">
      <c r="A2368">
        <v>2367</v>
      </c>
      <c r="B2368" t="s">
        <v>14</v>
      </c>
      <c r="C2368" s="9">
        <v>45202</v>
      </c>
      <c r="D2368" s="9">
        <v>45208</v>
      </c>
      <c r="E2368" s="10">
        <v>45185</v>
      </c>
      <c r="F2368" t="s">
        <v>18</v>
      </c>
      <c r="G2368">
        <v>215.85</v>
      </c>
      <c r="H2368">
        <v>3</v>
      </c>
      <c r="I2368">
        <v>0</v>
      </c>
      <c r="J2368" t="s">
        <v>55</v>
      </c>
      <c r="K2368" t="s">
        <v>29</v>
      </c>
      <c r="L2368" t="s">
        <v>60</v>
      </c>
      <c r="M2368" t="s">
        <v>36</v>
      </c>
      <c r="N2368" t="s">
        <v>23</v>
      </c>
      <c r="O2368">
        <f>Table2[[#This Row],[check_out_date]]-Table2[[#This Row],[check_in_date]]</f>
        <v>6</v>
      </c>
      <c r="P2368">
        <f>Table2[[#This Row],[num_adults]]+Table2[[#This Row],[num_children]]</f>
        <v>3</v>
      </c>
      <c r="Q2368" s="3">
        <f>IF(OR(Table2[[#This Row],[booking_status]]="confirmed",Table2[[#This Row],[booking_status]]="checked-out"),Table2[[#This Row],[room_rate_per_night]]*Table2[[#This Row],[Num_Nights]],0)</f>
        <v>0</v>
      </c>
      <c r="R2368" t="str" cm="1">
        <f t="array" ref="R2368">IFERROR(_xlfn.IFS(Table2[[#This Row],[booking_status]]="confirmed","Expected",Table2[[#This Row],[booking_status]]="checked-out","Actual"),"No Revenue")</f>
        <v>No Revenue</v>
      </c>
      <c r="S2368" s="4">
        <f>Table2[[#This Row],[Revenue_Amount]]/Table2[[#This Row],[Num_Nights]]</f>
        <v>0</v>
      </c>
    </row>
    <row r="2369" spans="1:19" x14ac:dyDescent="0.3">
      <c r="A2369">
        <v>2368</v>
      </c>
      <c r="B2369" t="s">
        <v>14</v>
      </c>
      <c r="C2369" s="9">
        <v>45060</v>
      </c>
      <c r="D2369" s="9">
        <v>45065</v>
      </c>
      <c r="E2369" s="10">
        <v>45055</v>
      </c>
      <c r="F2369" t="s">
        <v>27</v>
      </c>
      <c r="G2369">
        <v>186.56</v>
      </c>
      <c r="H2369">
        <v>2</v>
      </c>
      <c r="I2369">
        <v>1</v>
      </c>
      <c r="J2369" t="s">
        <v>55</v>
      </c>
      <c r="K2369" t="s">
        <v>20</v>
      </c>
      <c r="L2369" t="s">
        <v>70</v>
      </c>
      <c r="M2369" t="s">
        <v>36</v>
      </c>
      <c r="N2369" t="s">
        <v>41</v>
      </c>
      <c r="O2369">
        <f>Table2[[#This Row],[check_out_date]]-Table2[[#This Row],[check_in_date]]</f>
        <v>5</v>
      </c>
      <c r="P2369">
        <f>Table2[[#This Row],[num_adults]]+Table2[[#This Row],[num_children]]</f>
        <v>3</v>
      </c>
      <c r="Q2369" s="3">
        <f>IF(OR(Table2[[#This Row],[booking_status]]="confirmed",Table2[[#This Row],[booking_status]]="checked-out"),Table2[[#This Row],[room_rate_per_night]]*Table2[[#This Row],[Num_Nights]],0)</f>
        <v>0</v>
      </c>
      <c r="R2369" t="str" cm="1">
        <f t="array" ref="R2369">IFERROR(_xlfn.IFS(Table2[[#This Row],[booking_status]]="confirmed","Expected",Table2[[#This Row],[booking_status]]="checked-out","Actual"),"No Revenue")</f>
        <v>No Revenue</v>
      </c>
      <c r="S2369" s="4">
        <f>Table2[[#This Row],[Revenue_Amount]]/Table2[[#This Row],[Num_Nights]]</f>
        <v>0</v>
      </c>
    </row>
    <row r="2370" spans="1:19" hidden="1" x14ac:dyDescent="0.3">
      <c r="A2370">
        <v>2369</v>
      </c>
      <c r="B2370" t="s">
        <v>14</v>
      </c>
      <c r="C2370" s="9">
        <v>45073</v>
      </c>
      <c r="D2370" s="9">
        <v>45075</v>
      </c>
      <c r="E2370" s="10">
        <v>45010</v>
      </c>
      <c r="F2370" t="s">
        <v>27</v>
      </c>
      <c r="G2370">
        <v>121.61</v>
      </c>
      <c r="H2370">
        <v>4</v>
      </c>
      <c r="I2370">
        <v>2</v>
      </c>
      <c r="J2370" t="s">
        <v>35</v>
      </c>
      <c r="K2370" t="s">
        <v>29</v>
      </c>
      <c r="L2370" t="s">
        <v>56</v>
      </c>
      <c r="M2370" t="s">
        <v>36</v>
      </c>
      <c r="N2370" t="s">
        <v>45</v>
      </c>
      <c r="O2370">
        <f>Table2[[#This Row],[check_out_date]]-Table2[[#This Row],[check_in_date]]</f>
        <v>2</v>
      </c>
      <c r="P2370">
        <f>Table2[[#This Row],[num_adults]]+Table2[[#This Row],[num_children]]</f>
        <v>6</v>
      </c>
      <c r="Q2370" s="3">
        <f>IF(OR(Table2[[#This Row],[booking_status]]="confirmed",Table2[[#This Row],[booking_status]]="checked-out"),Table2[[#This Row],[room_rate_per_night]]*Table2[[#This Row],[Num_Nights]],0)</f>
        <v>243.22</v>
      </c>
      <c r="R2370" t="str" cm="1">
        <f t="array" ref="R2370">IFERROR(_xlfn.IFS(Table2[[#This Row],[booking_status]]="confirmed","Expected",Table2[[#This Row],[booking_status]]="checked-out","Actual"),"No Revenue")</f>
        <v>Actual</v>
      </c>
      <c r="S2370" s="4">
        <f>Table2[[#This Row],[Revenue_Amount]]/Table2[[#This Row],[Num_Nights]]</f>
        <v>121.61</v>
      </c>
    </row>
    <row r="2371" spans="1:19" x14ac:dyDescent="0.3">
      <c r="A2371">
        <v>2370</v>
      </c>
      <c r="B2371" t="s">
        <v>37</v>
      </c>
      <c r="C2371" s="9">
        <v>45150</v>
      </c>
      <c r="D2371" s="9">
        <v>45155</v>
      </c>
      <c r="E2371" s="10">
        <v>45144</v>
      </c>
      <c r="F2371" t="s">
        <v>27</v>
      </c>
      <c r="G2371">
        <v>192.32</v>
      </c>
      <c r="H2371">
        <v>3</v>
      </c>
      <c r="I2371">
        <v>1</v>
      </c>
      <c r="J2371" t="s">
        <v>19</v>
      </c>
      <c r="K2371" t="s">
        <v>29</v>
      </c>
      <c r="L2371" t="s">
        <v>21</v>
      </c>
      <c r="M2371" t="s">
        <v>36</v>
      </c>
      <c r="N2371" t="s">
        <v>23</v>
      </c>
      <c r="O2371">
        <f>Table2[[#This Row],[check_out_date]]-Table2[[#This Row],[check_in_date]]</f>
        <v>5</v>
      </c>
      <c r="P2371">
        <f>Table2[[#This Row],[num_adults]]+Table2[[#This Row],[num_children]]</f>
        <v>4</v>
      </c>
      <c r="Q2371" s="3">
        <f>IF(OR(Table2[[#This Row],[booking_status]]="confirmed",Table2[[#This Row],[booking_status]]="checked-out"),Table2[[#This Row],[room_rate_per_night]]*Table2[[#This Row],[Num_Nights]],0)</f>
        <v>961.59999999999991</v>
      </c>
      <c r="R2371" t="str" cm="1">
        <f t="array" ref="R2371">IFERROR(_xlfn.IFS(Table2[[#This Row],[booking_status]]="confirmed","Expected",Table2[[#This Row],[booking_status]]="checked-out","Actual"),"No Revenue")</f>
        <v>Expected</v>
      </c>
      <c r="S2371" s="4">
        <f>Table2[[#This Row],[Revenue_Amount]]/Table2[[#This Row],[Num_Nights]]</f>
        <v>192.32</v>
      </c>
    </row>
    <row r="2372" spans="1:19" hidden="1" x14ac:dyDescent="0.3">
      <c r="A2372">
        <v>2371</v>
      </c>
      <c r="B2372" t="s">
        <v>50</v>
      </c>
      <c r="C2372" s="9">
        <v>45215</v>
      </c>
      <c r="D2372" s="9">
        <v>45218</v>
      </c>
      <c r="E2372" s="10">
        <v>45170</v>
      </c>
      <c r="F2372" t="s">
        <v>54</v>
      </c>
      <c r="G2372">
        <v>409.36</v>
      </c>
      <c r="H2372">
        <v>2</v>
      </c>
      <c r="I2372">
        <v>0</v>
      </c>
      <c r="J2372" t="s">
        <v>35</v>
      </c>
      <c r="K2372" t="s">
        <v>44</v>
      </c>
      <c r="L2372" t="s">
        <v>56</v>
      </c>
      <c r="M2372" t="s">
        <v>36</v>
      </c>
      <c r="N2372" t="s">
        <v>95</v>
      </c>
      <c r="O2372">
        <f>Table2[[#This Row],[check_out_date]]-Table2[[#This Row],[check_in_date]]</f>
        <v>3</v>
      </c>
      <c r="P2372">
        <f>Table2[[#This Row],[num_adults]]+Table2[[#This Row],[num_children]]</f>
        <v>2</v>
      </c>
      <c r="Q2372" s="3">
        <f>IF(OR(Table2[[#This Row],[booking_status]]="confirmed",Table2[[#This Row],[booking_status]]="checked-out"),Table2[[#This Row],[room_rate_per_night]]*Table2[[#This Row],[Num_Nights]],0)</f>
        <v>1228.08</v>
      </c>
      <c r="R2372" t="str" cm="1">
        <f t="array" ref="R2372">IFERROR(_xlfn.IFS(Table2[[#This Row],[booking_status]]="confirmed","Expected",Table2[[#This Row],[booking_status]]="checked-out","Actual"),"No Revenue")</f>
        <v>Actual</v>
      </c>
      <c r="S2372" s="4">
        <f>Table2[[#This Row],[Revenue_Amount]]/Table2[[#This Row],[Num_Nights]]</f>
        <v>409.35999999999996</v>
      </c>
    </row>
    <row r="2373" spans="1:19" x14ac:dyDescent="0.3">
      <c r="A2373">
        <v>2372</v>
      </c>
      <c r="B2373" t="s">
        <v>50</v>
      </c>
      <c r="C2373" s="9">
        <v>45148</v>
      </c>
      <c r="D2373" s="9">
        <v>45151</v>
      </c>
      <c r="E2373" s="10">
        <v>45134</v>
      </c>
      <c r="F2373" t="s">
        <v>27</v>
      </c>
      <c r="G2373">
        <v>199.06</v>
      </c>
      <c r="H2373">
        <v>3</v>
      </c>
      <c r="I2373">
        <v>0</v>
      </c>
      <c r="J2373" t="s">
        <v>28</v>
      </c>
      <c r="K2373" t="s">
        <v>20</v>
      </c>
      <c r="L2373" t="s">
        <v>56</v>
      </c>
      <c r="M2373" t="s">
        <v>36</v>
      </c>
      <c r="N2373" t="s">
        <v>41</v>
      </c>
      <c r="O2373">
        <f>Table2[[#This Row],[check_out_date]]-Table2[[#This Row],[check_in_date]]</f>
        <v>3</v>
      </c>
      <c r="P2373">
        <f>Table2[[#This Row],[num_adults]]+Table2[[#This Row],[num_children]]</f>
        <v>3</v>
      </c>
      <c r="Q2373" s="3">
        <f>IF(OR(Table2[[#This Row],[booking_status]]="confirmed",Table2[[#This Row],[booking_status]]="checked-out"),Table2[[#This Row],[room_rate_per_night]]*Table2[[#This Row],[Num_Nights]],0)</f>
        <v>597.18000000000006</v>
      </c>
      <c r="R2373" t="str" cm="1">
        <f t="array" ref="R2373">IFERROR(_xlfn.IFS(Table2[[#This Row],[booking_status]]="confirmed","Expected",Table2[[#This Row],[booking_status]]="checked-out","Actual"),"No Revenue")</f>
        <v>Actual</v>
      </c>
      <c r="S2373" s="4">
        <f>Table2[[#This Row],[Revenue_Amount]]/Table2[[#This Row],[Num_Nights]]</f>
        <v>199.06000000000003</v>
      </c>
    </row>
    <row r="2374" spans="1:19" hidden="1" x14ac:dyDescent="0.3">
      <c r="A2374">
        <v>2373</v>
      </c>
      <c r="B2374" t="s">
        <v>14</v>
      </c>
      <c r="C2374" s="9">
        <v>45055</v>
      </c>
      <c r="D2374" s="9">
        <v>45061</v>
      </c>
      <c r="E2374" s="10">
        <v>45030</v>
      </c>
      <c r="F2374" t="s">
        <v>27</v>
      </c>
      <c r="G2374">
        <v>144.18</v>
      </c>
      <c r="H2374">
        <v>2</v>
      </c>
      <c r="I2374">
        <v>0</v>
      </c>
      <c r="J2374" t="s">
        <v>35</v>
      </c>
      <c r="K2374" t="s">
        <v>44</v>
      </c>
      <c r="L2374" t="s">
        <v>21</v>
      </c>
      <c r="M2374" t="s">
        <v>36</v>
      </c>
      <c r="N2374" t="s">
        <v>23</v>
      </c>
      <c r="O2374">
        <f>Table2[[#This Row],[check_out_date]]-Table2[[#This Row],[check_in_date]]</f>
        <v>6</v>
      </c>
      <c r="P2374">
        <f>Table2[[#This Row],[num_adults]]+Table2[[#This Row],[num_children]]</f>
        <v>2</v>
      </c>
      <c r="Q2374" s="3">
        <f>IF(OR(Table2[[#This Row],[booking_status]]="confirmed",Table2[[#This Row],[booking_status]]="checked-out"),Table2[[#This Row],[room_rate_per_night]]*Table2[[#This Row],[Num_Nights]],0)</f>
        <v>865.08</v>
      </c>
      <c r="R2374" t="str" cm="1">
        <f t="array" ref="R2374">IFERROR(_xlfn.IFS(Table2[[#This Row],[booking_status]]="confirmed","Expected",Table2[[#This Row],[booking_status]]="checked-out","Actual"),"No Revenue")</f>
        <v>Expected</v>
      </c>
      <c r="S2374" s="4">
        <f>Table2[[#This Row],[Revenue_Amount]]/Table2[[#This Row],[Num_Nights]]</f>
        <v>144.18</v>
      </c>
    </row>
    <row r="2375" spans="1:19" x14ac:dyDescent="0.3">
      <c r="A2375">
        <v>2374</v>
      </c>
      <c r="B2375" t="s">
        <v>14</v>
      </c>
      <c r="C2375" s="9">
        <v>44988</v>
      </c>
      <c r="D2375" s="9">
        <v>44994</v>
      </c>
      <c r="E2375" s="10">
        <v>44972</v>
      </c>
      <c r="F2375" t="s">
        <v>49</v>
      </c>
      <c r="G2375">
        <v>104.9</v>
      </c>
      <c r="H2375">
        <v>2</v>
      </c>
      <c r="I2375">
        <v>0</v>
      </c>
      <c r="J2375" t="s">
        <v>94</v>
      </c>
      <c r="K2375" t="s">
        <v>29</v>
      </c>
      <c r="L2375" t="s">
        <v>21</v>
      </c>
      <c r="M2375" t="s">
        <v>22</v>
      </c>
      <c r="N2375" t="s">
        <v>45</v>
      </c>
      <c r="O2375">
        <f>Table2[[#This Row],[check_out_date]]-Table2[[#This Row],[check_in_date]]</f>
        <v>6</v>
      </c>
      <c r="P2375">
        <f>Table2[[#This Row],[num_adults]]+Table2[[#This Row],[num_children]]</f>
        <v>2</v>
      </c>
      <c r="Q2375" s="3">
        <f>IF(OR(Table2[[#This Row],[booking_status]]="confirmed",Table2[[#This Row],[booking_status]]="checked-out"),Table2[[#This Row],[room_rate_per_night]]*Table2[[#This Row],[Num_Nights]],0)</f>
        <v>629.40000000000009</v>
      </c>
      <c r="R2375" t="str" cm="1">
        <f t="array" ref="R2375">IFERROR(_xlfn.IFS(Table2[[#This Row],[booking_status]]="confirmed","Expected",Table2[[#This Row],[booking_status]]="checked-out","Actual"),"No Revenue")</f>
        <v>Expected</v>
      </c>
      <c r="S2375" s="4">
        <f>Table2[[#This Row],[Revenue_Amount]]/Table2[[#This Row],[Num_Nights]]</f>
        <v>104.90000000000002</v>
      </c>
    </row>
    <row r="2376" spans="1:19" x14ac:dyDescent="0.3">
      <c r="A2376">
        <v>2375</v>
      </c>
      <c r="B2376" t="s">
        <v>31</v>
      </c>
      <c r="C2376" s="9">
        <v>45008</v>
      </c>
      <c r="D2376" s="9">
        <v>45010</v>
      </c>
      <c r="E2376" s="10">
        <v>44996</v>
      </c>
      <c r="F2376" t="s">
        <v>18</v>
      </c>
      <c r="G2376">
        <v>246.86</v>
      </c>
      <c r="H2376">
        <v>1</v>
      </c>
      <c r="I2376">
        <v>0</v>
      </c>
      <c r="J2376" t="s">
        <v>28</v>
      </c>
      <c r="K2376" t="s">
        <v>44</v>
      </c>
      <c r="L2376" t="s">
        <v>21</v>
      </c>
      <c r="M2376" t="s">
        <v>36</v>
      </c>
      <c r="N2376" t="s">
        <v>23</v>
      </c>
      <c r="O2376">
        <f>Table2[[#This Row],[check_out_date]]-Table2[[#This Row],[check_in_date]]</f>
        <v>2</v>
      </c>
      <c r="P2376">
        <f>Table2[[#This Row],[num_adults]]+Table2[[#This Row],[num_children]]</f>
        <v>1</v>
      </c>
      <c r="Q2376" s="3">
        <f>IF(OR(Table2[[#This Row],[booking_status]]="confirmed",Table2[[#This Row],[booking_status]]="checked-out"),Table2[[#This Row],[room_rate_per_night]]*Table2[[#This Row],[Num_Nights]],0)</f>
        <v>493.72</v>
      </c>
      <c r="R2376" t="str" cm="1">
        <f t="array" ref="R2376">IFERROR(_xlfn.IFS(Table2[[#This Row],[booking_status]]="confirmed","Expected",Table2[[#This Row],[booking_status]]="checked-out","Actual"),"No Revenue")</f>
        <v>Expected</v>
      </c>
      <c r="S2376" s="4">
        <f>Table2[[#This Row],[Revenue_Amount]]/Table2[[#This Row],[Num_Nights]]</f>
        <v>246.86</v>
      </c>
    </row>
    <row r="2377" spans="1:19" x14ac:dyDescent="0.3">
      <c r="A2377">
        <v>2376</v>
      </c>
      <c r="B2377" t="s">
        <v>14</v>
      </c>
      <c r="C2377" s="9">
        <v>45009</v>
      </c>
      <c r="D2377" s="9">
        <v>45014</v>
      </c>
      <c r="E2377" s="10">
        <v>44987</v>
      </c>
      <c r="F2377" t="s">
        <v>18</v>
      </c>
      <c r="G2377">
        <v>167.87</v>
      </c>
      <c r="H2377">
        <v>1</v>
      </c>
      <c r="I2377">
        <v>0</v>
      </c>
      <c r="J2377" t="s">
        <v>19</v>
      </c>
      <c r="K2377" t="s">
        <v>29</v>
      </c>
      <c r="L2377" t="s">
        <v>21</v>
      </c>
      <c r="M2377" t="s">
        <v>36</v>
      </c>
      <c r="N2377" t="s">
        <v>45</v>
      </c>
      <c r="O2377">
        <f>Table2[[#This Row],[check_out_date]]-Table2[[#This Row],[check_in_date]]</f>
        <v>5</v>
      </c>
      <c r="P2377">
        <f>Table2[[#This Row],[num_adults]]+Table2[[#This Row],[num_children]]</f>
        <v>1</v>
      </c>
      <c r="Q2377" s="3">
        <f>IF(OR(Table2[[#This Row],[booking_status]]="confirmed",Table2[[#This Row],[booking_status]]="checked-out"),Table2[[#This Row],[room_rate_per_night]]*Table2[[#This Row],[Num_Nights]],0)</f>
        <v>839.35</v>
      </c>
      <c r="R2377" t="str" cm="1">
        <f t="array" ref="R2377">IFERROR(_xlfn.IFS(Table2[[#This Row],[booking_status]]="confirmed","Expected",Table2[[#This Row],[booking_status]]="checked-out","Actual"),"No Revenue")</f>
        <v>Expected</v>
      </c>
      <c r="S2377" s="4">
        <f>Table2[[#This Row],[Revenue_Amount]]/Table2[[#This Row],[Num_Nights]]</f>
        <v>167.87</v>
      </c>
    </row>
    <row r="2378" spans="1:19" hidden="1" x14ac:dyDescent="0.3">
      <c r="A2378">
        <v>2377</v>
      </c>
      <c r="B2378" t="s">
        <v>50</v>
      </c>
      <c r="C2378" s="9">
        <v>45116</v>
      </c>
      <c r="D2378" s="9">
        <v>45124</v>
      </c>
      <c r="E2378" s="10">
        <v>45074</v>
      </c>
      <c r="F2378" t="s">
        <v>27</v>
      </c>
      <c r="G2378">
        <v>218.69</v>
      </c>
      <c r="H2378">
        <v>2</v>
      </c>
      <c r="I2378">
        <v>0</v>
      </c>
      <c r="J2378" t="s">
        <v>35</v>
      </c>
      <c r="K2378" t="s">
        <v>29</v>
      </c>
      <c r="L2378" t="s">
        <v>56</v>
      </c>
      <c r="M2378" t="s">
        <v>36</v>
      </c>
      <c r="N2378" t="s">
        <v>23</v>
      </c>
      <c r="O2378">
        <f>Table2[[#This Row],[check_out_date]]-Table2[[#This Row],[check_in_date]]</f>
        <v>8</v>
      </c>
      <c r="P2378">
        <f>Table2[[#This Row],[num_adults]]+Table2[[#This Row],[num_children]]</f>
        <v>2</v>
      </c>
      <c r="Q2378" s="3">
        <f>IF(OR(Table2[[#This Row],[booking_status]]="confirmed",Table2[[#This Row],[booking_status]]="checked-out"),Table2[[#This Row],[room_rate_per_night]]*Table2[[#This Row],[Num_Nights]],0)</f>
        <v>1749.52</v>
      </c>
      <c r="R2378" t="str" cm="1">
        <f t="array" ref="R2378">IFERROR(_xlfn.IFS(Table2[[#This Row],[booking_status]]="confirmed","Expected",Table2[[#This Row],[booking_status]]="checked-out","Actual"),"No Revenue")</f>
        <v>Actual</v>
      </c>
      <c r="S2378" s="4">
        <f>Table2[[#This Row],[Revenue_Amount]]/Table2[[#This Row],[Num_Nights]]</f>
        <v>218.69</v>
      </c>
    </row>
    <row r="2379" spans="1:19" hidden="1" x14ac:dyDescent="0.3">
      <c r="A2379">
        <v>2378</v>
      </c>
      <c r="B2379" t="s">
        <v>31</v>
      </c>
      <c r="C2379" s="9">
        <v>45084</v>
      </c>
      <c r="D2379" s="9">
        <v>45086</v>
      </c>
      <c r="E2379" s="10">
        <v>45076</v>
      </c>
      <c r="F2379" t="s">
        <v>49</v>
      </c>
      <c r="G2379">
        <v>94.37</v>
      </c>
      <c r="H2379">
        <v>1</v>
      </c>
      <c r="I2379">
        <v>0</v>
      </c>
      <c r="J2379" t="s">
        <v>35</v>
      </c>
      <c r="K2379" t="s">
        <v>20</v>
      </c>
      <c r="L2379" t="s">
        <v>21</v>
      </c>
      <c r="M2379" t="s">
        <v>36</v>
      </c>
      <c r="N2379" t="s">
        <v>41</v>
      </c>
      <c r="O2379">
        <f>Table2[[#This Row],[check_out_date]]-Table2[[#This Row],[check_in_date]]</f>
        <v>2</v>
      </c>
      <c r="P2379">
        <f>Table2[[#This Row],[num_adults]]+Table2[[#This Row],[num_children]]</f>
        <v>1</v>
      </c>
      <c r="Q2379" s="3">
        <f>IF(OR(Table2[[#This Row],[booking_status]]="confirmed",Table2[[#This Row],[booking_status]]="checked-out"),Table2[[#This Row],[room_rate_per_night]]*Table2[[#This Row],[Num_Nights]],0)</f>
        <v>188.74</v>
      </c>
      <c r="R2379" t="str" cm="1">
        <f t="array" ref="R2379">IFERROR(_xlfn.IFS(Table2[[#This Row],[booking_status]]="confirmed","Expected",Table2[[#This Row],[booking_status]]="checked-out","Actual"),"No Revenue")</f>
        <v>Expected</v>
      </c>
      <c r="S2379" s="4">
        <f>Table2[[#This Row],[Revenue_Amount]]/Table2[[#This Row],[Num_Nights]]</f>
        <v>94.37</v>
      </c>
    </row>
    <row r="2380" spans="1:19" x14ac:dyDescent="0.3">
      <c r="A2380">
        <v>2379</v>
      </c>
      <c r="B2380" t="s">
        <v>37</v>
      </c>
      <c r="C2380" s="9">
        <v>45235</v>
      </c>
      <c r="D2380" s="9">
        <v>45240</v>
      </c>
      <c r="E2380" s="10">
        <v>45172</v>
      </c>
      <c r="F2380" t="s">
        <v>27</v>
      </c>
      <c r="G2380">
        <v>168.36</v>
      </c>
      <c r="H2380">
        <v>2</v>
      </c>
      <c r="I2380">
        <v>0</v>
      </c>
      <c r="J2380" t="s">
        <v>55</v>
      </c>
      <c r="K2380" t="s">
        <v>66</v>
      </c>
      <c r="L2380" t="s">
        <v>21</v>
      </c>
      <c r="M2380" t="s">
        <v>36</v>
      </c>
      <c r="N2380" t="s">
        <v>41</v>
      </c>
      <c r="O2380">
        <f>Table2[[#This Row],[check_out_date]]-Table2[[#This Row],[check_in_date]]</f>
        <v>5</v>
      </c>
      <c r="P2380">
        <f>Table2[[#This Row],[num_adults]]+Table2[[#This Row],[num_children]]</f>
        <v>2</v>
      </c>
      <c r="Q2380" s="3">
        <f>IF(OR(Table2[[#This Row],[booking_status]]="confirmed",Table2[[#This Row],[booking_status]]="checked-out"),Table2[[#This Row],[room_rate_per_night]]*Table2[[#This Row],[Num_Nights]],0)</f>
        <v>841.80000000000007</v>
      </c>
      <c r="R2380" t="str" cm="1">
        <f t="array" ref="R2380">IFERROR(_xlfn.IFS(Table2[[#This Row],[booking_status]]="confirmed","Expected",Table2[[#This Row],[booking_status]]="checked-out","Actual"),"No Revenue")</f>
        <v>Expected</v>
      </c>
      <c r="S2380" s="4">
        <f>Table2[[#This Row],[Revenue_Amount]]/Table2[[#This Row],[Num_Nights]]</f>
        <v>168.36</v>
      </c>
    </row>
    <row r="2381" spans="1:19" hidden="1" x14ac:dyDescent="0.3">
      <c r="A2381">
        <v>2380</v>
      </c>
      <c r="B2381" t="s">
        <v>50</v>
      </c>
      <c r="C2381" s="9">
        <v>45269</v>
      </c>
      <c r="D2381" s="9">
        <v>45275</v>
      </c>
      <c r="E2381" s="10">
        <v>45256</v>
      </c>
      <c r="F2381" t="s">
        <v>27</v>
      </c>
      <c r="G2381">
        <v>234.12</v>
      </c>
      <c r="H2381">
        <v>3</v>
      </c>
      <c r="I2381">
        <v>3</v>
      </c>
      <c r="J2381" t="s">
        <v>35</v>
      </c>
      <c r="K2381" t="s">
        <v>44</v>
      </c>
      <c r="L2381" t="s">
        <v>21</v>
      </c>
      <c r="M2381" t="s">
        <v>22</v>
      </c>
      <c r="N2381" t="s">
        <v>23</v>
      </c>
      <c r="O2381">
        <f>Table2[[#This Row],[check_out_date]]-Table2[[#This Row],[check_in_date]]</f>
        <v>6</v>
      </c>
      <c r="P2381">
        <f>Table2[[#This Row],[num_adults]]+Table2[[#This Row],[num_children]]</f>
        <v>6</v>
      </c>
      <c r="Q2381" s="3">
        <f>IF(OR(Table2[[#This Row],[booking_status]]="confirmed",Table2[[#This Row],[booking_status]]="checked-out"),Table2[[#This Row],[room_rate_per_night]]*Table2[[#This Row],[Num_Nights]],0)</f>
        <v>1404.72</v>
      </c>
      <c r="R2381" t="str" cm="1">
        <f t="array" ref="R2381">IFERROR(_xlfn.IFS(Table2[[#This Row],[booking_status]]="confirmed","Expected",Table2[[#This Row],[booking_status]]="checked-out","Actual"),"No Revenue")</f>
        <v>Expected</v>
      </c>
      <c r="S2381" s="4">
        <f>Table2[[#This Row],[Revenue_Amount]]/Table2[[#This Row],[Num_Nights]]</f>
        <v>234.12</v>
      </c>
    </row>
    <row r="2382" spans="1:19" x14ac:dyDescent="0.3">
      <c r="A2382">
        <v>2381</v>
      </c>
      <c r="B2382" t="s">
        <v>31</v>
      </c>
      <c r="C2382" s="9">
        <v>45041</v>
      </c>
      <c r="D2382" s="9">
        <v>45047</v>
      </c>
      <c r="E2382" s="10">
        <v>44975</v>
      </c>
      <c r="F2382" t="s">
        <v>49</v>
      </c>
      <c r="G2382">
        <v>60.69</v>
      </c>
      <c r="H2382">
        <v>3</v>
      </c>
      <c r="I2382">
        <v>0</v>
      </c>
      <c r="J2382" t="s">
        <v>28</v>
      </c>
      <c r="K2382" t="s">
        <v>29</v>
      </c>
      <c r="L2382" t="s">
        <v>56</v>
      </c>
      <c r="M2382" t="s">
        <v>36</v>
      </c>
      <c r="N2382" t="s">
        <v>41</v>
      </c>
      <c r="O2382">
        <f>Table2[[#This Row],[check_out_date]]-Table2[[#This Row],[check_in_date]]</f>
        <v>6</v>
      </c>
      <c r="P2382">
        <f>Table2[[#This Row],[num_adults]]+Table2[[#This Row],[num_children]]</f>
        <v>3</v>
      </c>
      <c r="Q2382" s="3">
        <f>IF(OR(Table2[[#This Row],[booking_status]]="confirmed",Table2[[#This Row],[booking_status]]="checked-out"),Table2[[#This Row],[room_rate_per_night]]*Table2[[#This Row],[Num_Nights]],0)</f>
        <v>364.14</v>
      </c>
      <c r="R2382" t="str" cm="1">
        <f t="array" ref="R2382">IFERROR(_xlfn.IFS(Table2[[#This Row],[booking_status]]="confirmed","Expected",Table2[[#This Row],[booking_status]]="checked-out","Actual"),"No Revenue")</f>
        <v>Actual</v>
      </c>
      <c r="S2382" s="4">
        <f>Table2[[#This Row],[Revenue_Amount]]/Table2[[#This Row],[Num_Nights]]</f>
        <v>60.69</v>
      </c>
    </row>
    <row r="2383" spans="1:19" x14ac:dyDescent="0.3">
      <c r="A2383">
        <v>2382</v>
      </c>
      <c r="B2383" t="s">
        <v>37</v>
      </c>
      <c r="C2383" s="9">
        <v>44994</v>
      </c>
      <c r="D2383" s="9">
        <v>44996</v>
      </c>
      <c r="E2383" s="10">
        <v>44938</v>
      </c>
      <c r="F2383" t="s">
        <v>49</v>
      </c>
      <c r="G2383">
        <v>111.23</v>
      </c>
      <c r="H2383">
        <v>1</v>
      </c>
      <c r="I2383">
        <v>0</v>
      </c>
      <c r="J2383" t="s">
        <v>55</v>
      </c>
      <c r="K2383" t="s">
        <v>29</v>
      </c>
      <c r="L2383" t="s">
        <v>60</v>
      </c>
      <c r="M2383" t="s">
        <v>36</v>
      </c>
      <c r="N2383" t="s">
        <v>23</v>
      </c>
      <c r="O2383">
        <f>Table2[[#This Row],[check_out_date]]-Table2[[#This Row],[check_in_date]]</f>
        <v>2</v>
      </c>
      <c r="P2383">
        <f>Table2[[#This Row],[num_adults]]+Table2[[#This Row],[num_children]]</f>
        <v>1</v>
      </c>
      <c r="Q2383" s="3">
        <f>IF(OR(Table2[[#This Row],[booking_status]]="confirmed",Table2[[#This Row],[booking_status]]="checked-out"),Table2[[#This Row],[room_rate_per_night]]*Table2[[#This Row],[Num_Nights]],0)</f>
        <v>0</v>
      </c>
      <c r="R2383" t="str" cm="1">
        <f t="array" ref="R2383">IFERROR(_xlfn.IFS(Table2[[#This Row],[booking_status]]="confirmed","Expected",Table2[[#This Row],[booking_status]]="checked-out","Actual"),"No Revenue")</f>
        <v>No Revenue</v>
      </c>
      <c r="S2383" s="4">
        <f>Table2[[#This Row],[Revenue_Amount]]/Table2[[#This Row],[Num_Nights]]</f>
        <v>0</v>
      </c>
    </row>
    <row r="2384" spans="1:19" hidden="1" x14ac:dyDescent="0.3">
      <c r="A2384">
        <v>2383</v>
      </c>
      <c r="B2384" t="s">
        <v>14</v>
      </c>
      <c r="C2384" s="9">
        <v>44990</v>
      </c>
      <c r="D2384" s="9">
        <v>44999</v>
      </c>
      <c r="E2384" s="10">
        <v>44942</v>
      </c>
      <c r="F2384" t="s">
        <v>27</v>
      </c>
      <c r="G2384">
        <v>187.4</v>
      </c>
      <c r="H2384">
        <v>1</v>
      </c>
      <c r="I2384">
        <v>0</v>
      </c>
      <c r="J2384" t="s">
        <v>35</v>
      </c>
      <c r="K2384" t="s">
        <v>20</v>
      </c>
      <c r="L2384" t="s">
        <v>21</v>
      </c>
      <c r="M2384" t="s">
        <v>36</v>
      </c>
      <c r="N2384" t="s">
        <v>41</v>
      </c>
      <c r="O2384">
        <f>Table2[[#This Row],[check_out_date]]-Table2[[#This Row],[check_in_date]]</f>
        <v>9</v>
      </c>
      <c r="P2384">
        <f>Table2[[#This Row],[num_adults]]+Table2[[#This Row],[num_children]]</f>
        <v>1</v>
      </c>
      <c r="Q2384" s="3">
        <f>IF(OR(Table2[[#This Row],[booking_status]]="confirmed",Table2[[#This Row],[booking_status]]="checked-out"),Table2[[#This Row],[room_rate_per_night]]*Table2[[#This Row],[Num_Nights]],0)</f>
        <v>1686.6000000000001</v>
      </c>
      <c r="R2384" t="str" cm="1">
        <f t="array" ref="R2384">IFERROR(_xlfn.IFS(Table2[[#This Row],[booking_status]]="confirmed","Expected",Table2[[#This Row],[booking_status]]="checked-out","Actual"),"No Revenue")</f>
        <v>Expected</v>
      </c>
      <c r="S2384" s="4">
        <f>Table2[[#This Row],[Revenue_Amount]]/Table2[[#This Row],[Num_Nights]]</f>
        <v>187.4</v>
      </c>
    </row>
    <row r="2385" spans="1:19" x14ac:dyDescent="0.3">
      <c r="A2385">
        <v>2384</v>
      </c>
      <c r="B2385" t="s">
        <v>37</v>
      </c>
      <c r="C2385" s="9">
        <v>45240</v>
      </c>
      <c r="D2385" s="9">
        <v>45244</v>
      </c>
      <c r="E2385" s="10">
        <v>45213</v>
      </c>
      <c r="F2385" t="s">
        <v>54</v>
      </c>
      <c r="G2385">
        <v>508.92</v>
      </c>
      <c r="H2385">
        <v>1</v>
      </c>
      <c r="I2385">
        <v>2</v>
      </c>
      <c r="J2385" t="s">
        <v>94</v>
      </c>
      <c r="K2385" t="s">
        <v>29</v>
      </c>
      <c r="L2385" t="s">
        <v>21</v>
      </c>
      <c r="M2385" t="s">
        <v>36</v>
      </c>
      <c r="N2385" t="s">
        <v>41</v>
      </c>
      <c r="O2385">
        <f>Table2[[#This Row],[check_out_date]]-Table2[[#This Row],[check_in_date]]</f>
        <v>4</v>
      </c>
      <c r="P2385">
        <f>Table2[[#This Row],[num_adults]]+Table2[[#This Row],[num_children]]</f>
        <v>3</v>
      </c>
      <c r="Q2385" s="3">
        <f>IF(OR(Table2[[#This Row],[booking_status]]="confirmed",Table2[[#This Row],[booking_status]]="checked-out"),Table2[[#This Row],[room_rate_per_night]]*Table2[[#This Row],[Num_Nights]],0)</f>
        <v>2035.68</v>
      </c>
      <c r="R2385" t="str" cm="1">
        <f t="array" ref="R2385">IFERROR(_xlfn.IFS(Table2[[#This Row],[booking_status]]="confirmed","Expected",Table2[[#This Row],[booking_status]]="checked-out","Actual"),"No Revenue")</f>
        <v>Expected</v>
      </c>
      <c r="S2385" s="4">
        <f>Table2[[#This Row],[Revenue_Amount]]/Table2[[#This Row],[Num_Nights]]</f>
        <v>508.92</v>
      </c>
    </row>
    <row r="2386" spans="1:19" x14ac:dyDescent="0.3">
      <c r="A2386">
        <v>2385</v>
      </c>
      <c r="B2386" t="s">
        <v>14</v>
      </c>
      <c r="C2386" s="9">
        <v>45060</v>
      </c>
      <c r="D2386" s="9">
        <v>45061</v>
      </c>
      <c r="E2386" s="10">
        <v>44979</v>
      </c>
      <c r="F2386" t="s">
        <v>54</v>
      </c>
      <c r="G2386">
        <v>441.02</v>
      </c>
      <c r="H2386">
        <v>1</v>
      </c>
      <c r="I2386">
        <v>0</v>
      </c>
      <c r="J2386" t="s">
        <v>19</v>
      </c>
      <c r="K2386" t="s">
        <v>99</v>
      </c>
      <c r="L2386" t="s">
        <v>21</v>
      </c>
      <c r="M2386" t="s">
        <v>22</v>
      </c>
      <c r="N2386" t="s">
        <v>41</v>
      </c>
      <c r="O2386">
        <f>Table2[[#This Row],[check_out_date]]-Table2[[#This Row],[check_in_date]]</f>
        <v>1</v>
      </c>
      <c r="P2386">
        <f>Table2[[#This Row],[num_adults]]+Table2[[#This Row],[num_children]]</f>
        <v>1</v>
      </c>
      <c r="Q2386" s="3">
        <f>IF(OR(Table2[[#This Row],[booking_status]]="confirmed",Table2[[#This Row],[booking_status]]="checked-out"),Table2[[#This Row],[room_rate_per_night]]*Table2[[#This Row],[Num_Nights]],0)</f>
        <v>441.02</v>
      </c>
      <c r="R2386" t="str" cm="1">
        <f t="array" ref="R2386">IFERROR(_xlfn.IFS(Table2[[#This Row],[booking_status]]="confirmed","Expected",Table2[[#This Row],[booking_status]]="checked-out","Actual"),"No Revenue")</f>
        <v>Expected</v>
      </c>
      <c r="S2386" s="4">
        <f>Table2[[#This Row],[Revenue_Amount]]/Table2[[#This Row],[Num_Nights]]</f>
        <v>441.02</v>
      </c>
    </row>
    <row r="2387" spans="1:19" hidden="1" x14ac:dyDescent="0.3">
      <c r="A2387">
        <v>2386</v>
      </c>
      <c r="B2387" t="s">
        <v>31</v>
      </c>
      <c r="C2387" s="9">
        <v>45105</v>
      </c>
      <c r="D2387" s="9">
        <v>45110</v>
      </c>
      <c r="E2387" s="10">
        <v>45097</v>
      </c>
      <c r="F2387" t="s">
        <v>49</v>
      </c>
      <c r="G2387">
        <v>78.25</v>
      </c>
      <c r="H2387">
        <v>4</v>
      </c>
      <c r="I2387">
        <v>2</v>
      </c>
      <c r="J2387" t="s">
        <v>35</v>
      </c>
      <c r="K2387" t="s">
        <v>66</v>
      </c>
      <c r="L2387" t="s">
        <v>56</v>
      </c>
      <c r="M2387" t="s">
        <v>36</v>
      </c>
      <c r="N2387" t="s">
        <v>23</v>
      </c>
      <c r="O2387">
        <f>Table2[[#This Row],[check_out_date]]-Table2[[#This Row],[check_in_date]]</f>
        <v>5</v>
      </c>
      <c r="P2387">
        <f>Table2[[#This Row],[num_adults]]+Table2[[#This Row],[num_children]]</f>
        <v>6</v>
      </c>
      <c r="Q2387" s="3">
        <f>IF(OR(Table2[[#This Row],[booking_status]]="confirmed",Table2[[#This Row],[booking_status]]="checked-out"),Table2[[#This Row],[room_rate_per_night]]*Table2[[#This Row],[Num_Nights]],0)</f>
        <v>391.25</v>
      </c>
      <c r="R2387" t="str" cm="1">
        <f t="array" ref="R2387">IFERROR(_xlfn.IFS(Table2[[#This Row],[booking_status]]="confirmed","Expected",Table2[[#This Row],[booking_status]]="checked-out","Actual"),"No Revenue")</f>
        <v>Actual</v>
      </c>
      <c r="S2387" s="4">
        <f>Table2[[#This Row],[Revenue_Amount]]/Table2[[#This Row],[Num_Nights]]</f>
        <v>78.25</v>
      </c>
    </row>
    <row r="2388" spans="1:19" x14ac:dyDescent="0.3">
      <c r="A2388">
        <v>2387</v>
      </c>
      <c r="B2388" t="s">
        <v>14</v>
      </c>
      <c r="C2388" s="9">
        <v>45171</v>
      </c>
      <c r="D2388" s="9">
        <v>45179</v>
      </c>
      <c r="E2388" s="10">
        <v>45146</v>
      </c>
      <c r="F2388" t="s">
        <v>54</v>
      </c>
      <c r="G2388">
        <v>370.86</v>
      </c>
      <c r="H2388">
        <v>4</v>
      </c>
      <c r="I2388">
        <v>0</v>
      </c>
      <c r="J2388" t="s">
        <v>55</v>
      </c>
      <c r="K2388" t="s">
        <v>66</v>
      </c>
      <c r="L2388" t="s">
        <v>21</v>
      </c>
      <c r="M2388" t="s">
        <v>22</v>
      </c>
      <c r="N2388" t="s">
        <v>41</v>
      </c>
      <c r="O2388">
        <f>Table2[[#This Row],[check_out_date]]-Table2[[#This Row],[check_in_date]]</f>
        <v>8</v>
      </c>
      <c r="P2388">
        <f>Table2[[#This Row],[num_adults]]+Table2[[#This Row],[num_children]]</f>
        <v>4</v>
      </c>
      <c r="Q2388" s="3">
        <f>IF(OR(Table2[[#This Row],[booking_status]]="confirmed",Table2[[#This Row],[booking_status]]="checked-out"),Table2[[#This Row],[room_rate_per_night]]*Table2[[#This Row],[Num_Nights]],0)</f>
        <v>2966.88</v>
      </c>
      <c r="R2388" t="str" cm="1">
        <f t="array" ref="R2388">IFERROR(_xlfn.IFS(Table2[[#This Row],[booking_status]]="confirmed","Expected",Table2[[#This Row],[booking_status]]="checked-out","Actual"),"No Revenue")</f>
        <v>Expected</v>
      </c>
      <c r="S2388" s="4">
        <f>Table2[[#This Row],[Revenue_Amount]]/Table2[[#This Row],[Num_Nights]]</f>
        <v>370.86</v>
      </c>
    </row>
    <row r="2389" spans="1:19" x14ac:dyDescent="0.3">
      <c r="A2389">
        <v>2388</v>
      </c>
      <c r="B2389" t="s">
        <v>37</v>
      </c>
      <c r="C2389" s="9">
        <v>45041</v>
      </c>
      <c r="D2389" s="9">
        <v>45048</v>
      </c>
      <c r="E2389" s="10">
        <v>44995</v>
      </c>
      <c r="F2389" t="s">
        <v>54</v>
      </c>
      <c r="G2389">
        <v>331.26</v>
      </c>
      <c r="H2389">
        <v>2</v>
      </c>
      <c r="I2389">
        <v>0</v>
      </c>
      <c r="J2389" t="s">
        <v>19</v>
      </c>
      <c r="K2389" t="s">
        <v>29</v>
      </c>
      <c r="L2389" t="s">
        <v>21</v>
      </c>
      <c r="M2389" t="s">
        <v>36</v>
      </c>
      <c r="N2389" t="s">
        <v>41</v>
      </c>
      <c r="O2389">
        <f>Table2[[#This Row],[check_out_date]]-Table2[[#This Row],[check_in_date]]</f>
        <v>7</v>
      </c>
      <c r="P2389">
        <f>Table2[[#This Row],[num_adults]]+Table2[[#This Row],[num_children]]</f>
        <v>2</v>
      </c>
      <c r="Q2389" s="3">
        <f>IF(OR(Table2[[#This Row],[booking_status]]="confirmed",Table2[[#This Row],[booking_status]]="checked-out"),Table2[[#This Row],[room_rate_per_night]]*Table2[[#This Row],[Num_Nights]],0)</f>
        <v>2318.8199999999997</v>
      </c>
      <c r="R2389" t="str" cm="1">
        <f t="array" ref="R2389">IFERROR(_xlfn.IFS(Table2[[#This Row],[booking_status]]="confirmed","Expected",Table2[[#This Row],[booking_status]]="checked-out","Actual"),"No Revenue")</f>
        <v>Expected</v>
      </c>
      <c r="S2389" s="4">
        <f>Table2[[#This Row],[Revenue_Amount]]/Table2[[#This Row],[Num_Nights]]</f>
        <v>331.25999999999993</v>
      </c>
    </row>
    <row r="2390" spans="1:19" x14ac:dyDescent="0.3">
      <c r="A2390">
        <v>2389</v>
      </c>
      <c r="B2390" t="s">
        <v>31</v>
      </c>
      <c r="C2390" s="9">
        <v>45043</v>
      </c>
      <c r="D2390" s="9">
        <v>45050</v>
      </c>
      <c r="E2390" s="10">
        <v>45035</v>
      </c>
      <c r="F2390" t="s">
        <v>49</v>
      </c>
      <c r="G2390">
        <v>66.08</v>
      </c>
      <c r="H2390">
        <v>2</v>
      </c>
      <c r="I2390">
        <v>0</v>
      </c>
      <c r="J2390" t="s">
        <v>19</v>
      </c>
      <c r="K2390" t="s">
        <v>20</v>
      </c>
      <c r="L2390" t="s">
        <v>21</v>
      </c>
      <c r="M2390" t="s">
        <v>36</v>
      </c>
      <c r="N2390" t="s">
        <v>95</v>
      </c>
      <c r="O2390">
        <f>Table2[[#This Row],[check_out_date]]-Table2[[#This Row],[check_in_date]]</f>
        <v>7</v>
      </c>
      <c r="P2390">
        <f>Table2[[#This Row],[num_adults]]+Table2[[#This Row],[num_children]]</f>
        <v>2</v>
      </c>
      <c r="Q2390" s="3">
        <f>IF(OR(Table2[[#This Row],[booking_status]]="confirmed",Table2[[#This Row],[booking_status]]="checked-out"),Table2[[#This Row],[room_rate_per_night]]*Table2[[#This Row],[Num_Nights]],0)</f>
        <v>462.56</v>
      </c>
      <c r="R2390" t="str" cm="1">
        <f t="array" ref="R2390">IFERROR(_xlfn.IFS(Table2[[#This Row],[booking_status]]="confirmed","Expected",Table2[[#This Row],[booking_status]]="checked-out","Actual"),"No Revenue")</f>
        <v>Expected</v>
      </c>
      <c r="S2390" s="4">
        <f>Table2[[#This Row],[Revenue_Amount]]/Table2[[#This Row],[Num_Nights]]</f>
        <v>66.08</v>
      </c>
    </row>
    <row r="2391" spans="1:19" x14ac:dyDescent="0.3">
      <c r="A2391">
        <v>2390</v>
      </c>
      <c r="B2391" t="s">
        <v>31</v>
      </c>
      <c r="C2391" s="9">
        <v>45202</v>
      </c>
      <c r="D2391" s="9">
        <v>45206</v>
      </c>
      <c r="E2391" s="10">
        <v>45182</v>
      </c>
      <c r="F2391" t="s">
        <v>27</v>
      </c>
      <c r="G2391">
        <v>125.58</v>
      </c>
      <c r="H2391">
        <v>2</v>
      </c>
      <c r="I2391">
        <v>1</v>
      </c>
      <c r="J2391" t="s">
        <v>94</v>
      </c>
      <c r="K2391" t="s">
        <v>44</v>
      </c>
      <c r="L2391" t="s">
        <v>21</v>
      </c>
      <c r="M2391" t="s">
        <v>22</v>
      </c>
      <c r="N2391" t="s">
        <v>41</v>
      </c>
      <c r="O2391">
        <f>Table2[[#This Row],[check_out_date]]-Table2[[#This Row],[check_in_date]]</f>
        <v>4</v>
      </c>
      <c r="P2391">
        <f>Table2[[#This Row],[num_adults]]+Table2[[#This Row],[num_children]]</f>
        <v>3</v>
      </c>
      <c r="Q2391" s="3">
        <f>IF(OR(Table2[[#This Row],[booking_status]]="confirmed",Table2[[#This Row],[booking_status]]="checked-out"),Table2[[#This Row],[room_rate_per_night]]*Table2[[#This Row],[Num_Nights]],0)</f>
        <v>502.32</v>
      </c>
      <c r="R2391" t="str" cm="1">
        <f t="array" ref="R2391">IFERROR(_xlfn.IFS(Table2[[#This Row],[booking_status]]="confirmed","Expected",Table2[[#This Row],[booking_status]]="checked-out","Actual"),"No Revenue")</f>
        <v>Expected</v>
      </c>
      <c r="S2391" s="4">
        <f>Table2[[#This Row],[Revenue_Amount]]/Table2[[#This Row],[Num_Nights]]</f>
        <v>125.58</v>
      </c>
    </row>
    <row r="2392" spans="1:19" hidden="1" x14ac:dyDescent="0.3">
      <c r="A2392">
        <v>2391</v>
      </c>
      <c r="B2392" t="s">
        <v>37</v>
      </c>
      <c r="C2392" s="9">
        <v>45209</v>
      </c>
      <c r="D2392" s="9">
        <v>45212</v>
      </c>
      <c r="E2392" s="10">
        <v>45174</v>
      </c>
      <c r="F2392" t="s">
        <v>27</v>
      </c>
      <c r="G2392">
        <v>125.62</v>
      </c>
      <c r="H2392">
        <v>1</v>
      </c>
      <c r="I2392">
        <v>0</v>
      </c>
      <c r="J2392" t="s">
        <v>35</v>
      </c>
      <c r="K2392" t="s">
        <v>66</v>
      </c>
      <c r="L2392" t="s">
        <v>21</v>
      </c>
      <c r="M2392" t="s">
        <v>36</v>
      </c>
      <c r="N2392" t="s">
        <v>41</v>
      </c>
      <c r="O2392">
        <f>Table2[[#This Row],[check_out_date]]-Table2[[#This Row],[check_in_date]]</f>
        <v>3</v>
      </c>
      <c r="P2392">
        <f>Table2[[#This Row],[num_adults]]+Table2[[#This Row],[num_children]]</f>
        <v>1</v>
      </c>
      <c r="Q2392" s="3">
        <f>IF(OR(Table2[[#This Row],[booking_status]]="confirmed",Table2[[#This Row],[booking_status]]="checked-out"),Table2[[#This Row],[room_rate_per_night]]*Table2[[#This Row],[Num_Nights]],0)</f>
        <v>376.86</v>
      </c>
      <c r="R2392" t="str" cm="1">
        <f t="array" ref="R2392">IFERROR(_xlfn.IFS(Table2[[#This Row],[booking_status]]="confirmed","Expected",Table2[[#This Row],[booking_status]]="checked-out","Actual"),"No Revenue")</f>
        <v>Expected</v>
      </c>
      <c r="S2392" s="4">
        <f>Table2[[#This Row],[Revenue_Amount]]/Table2[[#This Row],[Num_Nights]]</f>
        <v>125.62</v>
      </c>
    </row>
    <row r="2393" spans="1:19" x14ac:dyDescent="0.3">
      <c r="A2393">
        <v>2392</v>
      </c>
      <c r="B2393" t="s">
        <v>50</v>
      </c>
      <c r="C2393" s="9">
        <v>45206</v>
      </c>
      <c r="D2393" s="9">
        <v>45217</v>
      </c>
      <c r="E2393" s="10">
        <v>45153</v>
      </c>
      <c r="F2393" t="s">
        <v>54</v>
      </c>
      <c r="G2393">
        <v>498.74</v>
      </c>
      <c r="H2393">
        <v>2</v>
      </c>
      <c r="I2393">
        <v>0</v>
      </c>
      <c r="J2393" t="s">
        <v>28</v>
      </c>
      <c r="K2393" t="s">
        <v>66</v>
      </c>
      <c r="L2393" t="s">
        <v>21</v>
      </c>
      <c r="M2393" t="s">
        <v>36</v>
      </c>
      <c r="N2393" t="s">
        <v>45</v>
      </c>
      <c r="O2393">
        <f>Table2[[#This Row],[check_out_date]]-Table2[[#This Row],[check_in_date]]</f>
        <v>11</v>
      </c>
      <c r="P2393">
        <f>Table2[[#This Row],[num_adults]]+Table2[[#This Row],[num_children]]</f>
        <v>2</v>
      </c>
      <c r="Q2393" s="3">
        <f>IF(OR(Table2[[#This Row],[booking_status]]="confirmed",Table2[[#This Row],[booking_status]]="checked-out"),Table2[[#This Row],[room_rate_per_night]]*Table2[[#This Row],[Num_Nights]],0)</f>
        <v>5486.14</v>
      </c>
      <c r="R2393" t="str" cm="1">
        <f t="array" ref="R2393">IFERROR(_xlfn.IFS(Table2[[#This Row],[booking_status]]="confirmed","Expected",Table2[[#This Row],[booking_status]]="checked-out","Actual"),"No Revenue")</f>
        <v>Expected</v>
      </c>
      <c r="S2393" s="4">
        <f>Table2[[#This Row],[Revenue_Amount]]/Table2[[#This Row],[Num_Nights]]</f>
        <v>498.74</v>
      </c>
    </row>
    <row r="2394" spans="1:19" x14ac:dyDescent="0.3">
      <c r="A2394">
        <v>2393</v>
      </c>
      <c r="B2394" t="s">
        <v>37</v>
      </c>
      <c r="C2394" s="9">
        <v>45231</v>
      </c>
      <c r="D2394" s="9">
        <v>45235</v>
      </c>
      <c r="E2394" s="10">
        <v>45222</v>
      </c>
      <c r="F2394" t="s">
        <v>49</v>
      </c>
      <c r="G2394">
        <v>118.85</v>
      </c>
      <c r="H2394">
        <v>2</v>
      </c>
      <c r="I2394">
        <v>0</v>
      </c>
      <c r="J2394" t="s">
        <v>28</v>
      </c>
      <c r="K2394" t="s">
        <v>44</v>
      </c>
      <c r="L2394" t="s">
        <v>70</v>
      </c>
      <c r="M2394" t="s">
        <v>36</v>
      </c>
      <c r="N2394" t="s">
        <v>41</v>
      </c>
      <c r="O2394">
        <f>Table2[[#This Row],[check_out_date]]-Table2[[#This Row],[check_in_date]]</f>
        <v>4</v>
      </c>
      <c r="P2394">
        <f>Table2[[#This Row],[num_adults]]+Table2[[#This Row],[num_children]]</f>
        <v>2</v>
      </c>
      <c r="Q2394" s="3">
        <f>IF(OR(Table2[[#This Row],[booking_status]]="confirmed",Table2[[#This Row],[booking_status]]="checked-out"),Table2[[#This Row],[room_rate_per_night]]*Table2[[#This Row],[Num_Nights]],0)</f>
        <v>0</v>
      </c>
      <c r="R2394" t="str" cm="1">
        <f t="array" ref="R2394">IFERROR(_xlfn.IFS(Table2[[#This Row],[booking_status]]="confirmed","Expected",Table2[[#This Row],[booking_status]]="checked-out","Actual"),"No Revenue")</f>
        <v>No Revenue</v>
      </c>
      <c r="S2394" s="4">
        <f>Table2[[#This Row],[Revenue_Amount]]/Table2[[#This Row],[Num_Nights]]</f>
        <v>0</v>
      </c>
    </row>
    <row r="2395" spans="1:19" x14ac:dyDescent="0.3">
      <c r="A2395">
        <v>2394</v>
      </c>
      <c r="B2395" t="s">
        <v>14</v>
      </c>
      <c r="C2395" s="9">
        <v>45066</v>
      </c>
      <c r="D2395" s="9">
        <v>45068</v>
      </c>
      <c r="E2395" s="10">
        <v>45048</v>
      </c>
      <c r="F2395" t="s">
        <v>27</v>
      </c>
      <c r="G2395">
        <v>184.55</v>
      </c>
      <c r="H2395">
        <v>2</v>
      </c>
      <c r="I2395">
        <v>0</v>
      </c>
      <c r="J2395" t="s">
        <v>19</v>
      </c>
      <c r="K2395" t="s">
        <v>66</v>
      </c>
      <c r="L2395" t="s">
        <v>56</v>
      </c>
      <c r="M2395" t="s">
        <v>36</v>
      </c>
      <c r="N2395" t="s">
        <v>95</v>
      </c>
      <c r="O2395">
        <f>Table2[[#This Row],[check_out_date]]-Table2[[#This Row],[check_in_date]]</f>
        <v>2</v>
      </c>
      <c r="P2395">
        <f>Table2[[#This Row],[num_adults]]+Table2[[#This Row],[num_children]]</f>
        <v>2</v>
      </c>
      <c r="Q2395" s="3">
        <f>IF(OR(Table2[[#This Row],[booking_status]]="confirmed",Table2[[#This Row],[booking_status]]="checked-out"),Table2[[#This Row],[room_rate_per_night]]*Table2[[#This Row],[Num_Nights]],0)</f>
        <v>369.1</v>
      </c>
      <c r="R2395" t="str" cm="1">
        <f t="array" ref="R2395">IFERROR(_xlfn.IFS(Table2[[#This Row],[booking_status]]="confirmed","Expected",Table2[[#This Row],[booking_status]]="checked-out","Actual"),"No Revenue")</f>
        <v>Actual</v>
      </c>
      <c r="S2395" s="4">
        <f>Table2[[#This Row],[Revenue_Amount]]/Table2[[#This Row],[Num_Nights]]</f>
        <v>184.55</v>
      </c>
    </row>
    <row r="2396" spans="1:19" hidden="1" x14ac:dyDescent="0.3">
      <c r="A2396">
        <v>2395</v>
      </c>
      <c r="B2396" t="s">
        <v>31</v>
      </c>
      <c r="C2396" s="9">
        <v>45055</v>
      </c>
      <c r="D2396" s="9">
        <v>45061</v>
      </c>
      <c r="E2396" s="10">
        <v>45012</v>
      </c>
      <c r="F2396" t="s">
        <v>49</v>
      </c>
      <c r="G2396">
        <v>63.42</v>
      </c>
      <c r="H2396">
        <v>1</v>
      </c>
      <c r="I2396">
        <v>1</v>
      </c>
      <c r="J2396" t="s">
        <v>35</v>
      </c>
      <c r="K2396" t="s">
        <v>20</v>
      </c>
      <c r="L2396" t="s">
        <v>21</v>
      </c>
      <c r="M2396" t="s">
        <v>36</v>
      </c>
      <c r="N2396" t="s">
        <v>95</v>
      </c>
      <c r="O2396">
        <f>Table2[[#This Row],[check_out_date]]-Table2[[#This Row],[check_in_date]]</f>
        <v>6</v>
      </c>
      <c r="P2396">
        <f>Table2[[#This Row],[num_adults]]+Table2[[#This Row],[num_children]]</f>
        <v>2</v>
      </c>
      <c r="Q2396" s="3">
        <f>IF(OR(Table2[[#This Row],[booking_status]]="confirmed",Table2[[#This Row],[booking_status]]="checked-out"),Table2[[#This Row],[room_rate_per_night]]*Table2[[#This Row],[Num_Nights]],0)</f>
        <v>380.52</v>
      </c>
      <c r="R2396" t="str" cm="1">
        <f t="array" ref="R2396">IFERROR(_xlfn.IFS(Table2[[#This Row],[booking_status]]="confirmed","Expected",Table2[[#This Row],[booking_status]]="checked-out","Actual"),"No Revenue")</f>
        <v>Expected</v>
      </c>
      <c r="S2396" s="4">
        <f>Table2[[#This Row],[Revenue_Amount]]/Table2[[#This Row],[Num_Nights]]</f>
        <v>63.419999999999995</v>
      </c>
    </row>
    <row r="2397" spans="1:19" x14ac:dyDescent="0.3">
      <c r="A2397">
        <v>2396</v>
      </c>
      <c r="B2397" t="s">
        <v>14</v>
      </c>
      <c r="C2397" s="9">
        <v>44997</v>
      </c>
      <c r="D2397" s="9">
        <v>45006</v>
      </c>
      <c r="E2397" s="10">
        <v>44973</v>
      </c>
      <c r="F2397" t="s">
        <v>54</v>
      </c>
      <c r="G2397">
        <v>304.24</v>
      </c>
      <c r="H2397">
        <v>1</v>
      </c>
      <c r="I2397">
        <v>0</v>
      </c>
      <c r="J2397" t="s">
        <v>94</v>
      </c>
      <c r="K2397" t="s">
        <v>20</v>
      </c>
      <c r="L2397" t="s">
        <v>56</v>
      </c>
      <c r="M2397" t="s">
        <v>22</v>
      </c>
      <c r="N2397" t="s">
        <v>23</v>
      </c>
      <c r="O2397">
        <f>Table2[[#This Row],[check_out_date]]-Table2[[#This Row],[check_in_date]]</f>
        <v>9</v>
      </c>
      <c r="P2397">
        <f>Table2[[#This Row],[num_adults]]+Table2[[#This Row],[num_children]]</f>
        <v>1</v>
      </c>
      <c r="Q2397" s="3">
        <f>IF(OR(Table2[[#This Row],[booking_status]]="confirmed",Table2[[#This Row],[booking_status]]="checked-out"),Table2[[#This Row],[room_rate_per_night]]*Table2[[#This Row],[Num_Nights]],0)</f>
        <v>2738.16</v>
      </c>
      <c r="R2397" t="str" cm="1">
        <f t="array" ref="R2397">IFERROR(_xlfn.IFS(Table2[[#This Row],[booking_status]]="confirmed","Expected",Table2[[#This Row],[booking_status]]="checked-out","Actual"),"No Revenue")</f>
        <v>Actual</v>
      </c>
      <c r="S2397" s="4">
        <f>Table2[[#This Row],[Revenue_Amount]]/Table2[[#This Row],[Num_Nights]]</f>
        <v>304.24</v>
      </c>
    </row>
    <row r="2398" spans="1:19" hidden="1" x14ac:dyDescent="0.3">
      <c r="A2398">
        <v>2397</v>
      </c>
      <c r="B2398" t="s">
        <v>50</v>
      </c>
      <c r="C2398" s="9">
        <v>45208</v>
      </c>
      <c r="D2398" s="9">
        <v>45219</v>
      </c>
      <c r="E2398" s="10">
        <v>45185</v>
      </c>
      <c r="F2398" t="s">
        <v>18</v>
      </c>
      <c r="G2398">
        <v>301.42</v>
      </c>
      <c r="H2398">
        <v>4</v>
      </c>
      <c r="I2398">
        <v>0</v>
      </c>
      <c r="J2398" t="s">
        <v>35</v>
      </c>
      <c r="K2398" t="s">
        <v>66</v>
      </c>
      <c r="L2398" t="s">
        <v>21</v>
      </c>
      <c r="M2398" t="s">
        <v>36</v>
      </c>
      <c r="N2398" t="s">
        <v>45</v>
      </c>
      <c r="O2398">
        <f>Table2[[#This Row],[check_out_date]]-Table2[[#This Row],[check_in_date]]</f>
        <v>11</v>
      </c>
      <c r="P2398">
        <f>Table2[[#This Row],[num_adults]]+Table2[[#This Row],[num_children]]</f>
        <v>4</v>
      </c>
      <c r="Q2398" s="3">
        <f>IF(OR(Table2[[#This Row],[booking_status]]="confirmed",Table2[[#This Row],[booking_status]]="checked-out"),Table2[[#This Row],[room_rate_per_night]]*Table2[[#This Row],[Num_Nights]],0)</f>
        <v>3315.6200000000003</v>
      </c>
      <c r="R2398" t="str" cm="1">
        <f t="array" ref="R2398">IFERROR(_xlfn.IFS(Table2[[#This Row],[booking_status]]="confirmed","Expected",Table2[[#This Row],[booking_status]]="checked-out","Actual"),"No Revenue")</f>
        <v>Expected</v>
      </c>
      <c r="S2398" s="4">
        <f>Table2[[#This Row],[Revenue_Amount]]/Table2[[#This Row],[Num_Nights]]</f>
        <v>301.42</v>
      </c>
    </row>
    <row r="2399" spans="1:19" x14ac:dyDescent="0.3">
      <c r="A2399">
        <v>2398</v>
      </c>
      <c r="B2399" t="s">
        <v>37</v>
      </c>
      <c r="C2399" s="9">
        <v>45024</v>
      </c>
      <c r="D2399" s="9">
        <v>45029</v>
      </c>
      <c r="E2399" s="10">
        <v>44992</v>
      </c>
      <c r="F2399" t="s">
        <v>18</v>
      </c>
      <c r="G2399">
        <v>243.38</v>
      </c>
      <c r="H2399">
        <v>1</v>
      </c>
      <c r="I2399">
        <v>1</v>
      </c>
      <c r="J2399" t="s">
        <v>55</v>
      </c>
      <c r="K2399" t="s">
        <v>99</v>
      </c>
      <c r="L2399" t="s">
        <v>60</v>
      </c>
      <c r="M2399" t="s">
        <v>36</v>
      </c>
      <c r="N2399" t="s">
        <v>23</v>
      </c>
      <c r="O2399">
        <f>Table2[[#This Row],[check_out_date]]-Table2[[#This Row],[check_in_date]]</f>
        <v>5</v>
      </c>
      <c r="P2399">
        <f>Table2[[#This Row],[num_adults]]+Table2[[#This Row],[num_children]]</f>
        <v>2</v>
      </c>
      <c r="Q2399" s="3">
        <f>IF(OR(Table2[[#This Row],[booking_status]]="confirmed",Table2[[#This Row],[booking_status]]="checked-out"),Table2[[#This Row],[room_rate_per_night]]*Table2[[#This Row],[Num_Nights]],0)</f>
        <v>0</v>
      </c>
      <c r="R2399" t="str" cm="1">
        <f t="array" ref="R2399">IFERROR(_xlfn.IFS(Table2[[#This Row],[booking_status]]="confirmed","Expected",Table2[[#This Row],[booking_status]]="checked-out","Actual"),"No Revenue")</f>
        <v>No Revenue</v>
      </c>
      <c r="S2399" s="4">
        <f>Table2[[#This Row],[Revenue_Amount]]/Table2[[#This Row],[Num_Nights]]</f>
        <v>0</v>
      </c>
    </row>
    <row r="2400" spans="1:19" x14ac:dyDescent="0.3">
      <c r="A2400">
        <v>2399</v>
      </c>
      <c r="B2400" t="s">
        <v>50</v>
      </c>
      <c r="C2400" s="9">
        <v>45125</v>
      </c>
      <c r="D2400" s="9">
        <v>45132</v>
      </c>
      <c r="E2400" s="10">
        <v>45096</v>
      </c>
      <c r="F2400" t="s">
        <v>18</v>
      </c>
      <c r="G2400">
        <v>348.78</v>
      </c>
      <c r="H2400">
        <v>1</v>
      </c>
      <c r="I2400">
        <v>3</v>
      </c>
      <c r="J2400" t="s">
        <v>94</v>
      </c>
      <c r="K2400" t="s">
        <v>29</v>
      </c>
      <c r="L2400" t="s">
        <v>21</v>
      </c>
      <c r="M2400" t="s">
        <v>22</v>
      </c>
      <c r="N2400" t="s">
        <v>41</v>
      </c>
      <c r="O2400">
        <f>Table2[[#This Row],[check_out_date]]-Table2[[#This Row],[check_in_date]]</f>
        <v>7</v>
      </c>
      <c r="P2400">
        <f>Table2[[#This Row],[num_adults]]+Table2[[#This Row],[num_children]]</f>
        <v>4</v>
      </c>
      <c r="Q2400" s="3">
        <f>IF(OR(Table2[[#This Row],[booking_status]]="confirmed",Table2[[#This Row],[booking_status]]="checked-out"),Table2[[#This Row],[room_rate_per_night]]*Table2[[#This Row],[Num_Nights]],0)</f>
        <v>2441.46</v>
      </c>
      <c r="R2400" t="str" cm="1">
        <f t="array" ref="R2400">IFERROR(_xlfn.IFS(Table2[[#This Row],[booking_status]]="confirmed","Expected",Table2[[#This Row],[booking_status]]="checked-out","Actual"),"No Revenue")</f>
        <v>Expected</v>
      </c>
      <c r="S2400" s="4">
        <f>Table2[[#This Row],[Revenue_Amount]]/Table2[[#This Row],[Num_Nights]]</f>
        <v>348.78000000000003</v>
      </c>
    </row>
    <row r="2401" spans="1:19" x14ac:dyDescent="0.3">
      <c r="A2401">
        <v>2400</v>
      </c>
      <c r="B2401" t="s">
        <v>37</v>
      </c>
      <c r="C2401" s="9">
        <v>45144</v>
      </c>
      <c r="D2401" s="9">
        <v>45153</v>
      </c>
      <c r="E2401" s="10">
        <v>45093</v>
      </c>
      <c r="F2401" t="s">
        <v>49</v>
      </c>
      <c r="G2401">
        <v>136.02000000000001</v>
      </c>
      <c r="H2401">
        <v>2</v>
      </c>
      <c r="I2401">
        <v>2</v>
      </c>
      <c r="J2401" t="s">
        <v>19</v>
      </c>
      <c r="K2401" t="s">
        <v>20</v>
      </c>
      <c r="L2401" t="s">
        <v>21</v>
      </c>
      <c r="M2401" t="s">
        <v>36</v>
      </c>
      <c r="N2401" t="s">
        <v>45</v>
      </c>
      <c r="O2401">
        <f>Table2[[#This Row],[check_out_date]]-Table2[[#This Row],[check_in_date]]</f>
        <v>9</v>
      </c>
      <c r="P2401">
        <f>Table2[[#This Row],[num_adults]]+Table2[[#This Row],[num_children]]</f>
        <v>4</v>
      </c>
      <c r="Q2401" s="3">
        <f>IF(OR(Table2[[#This Row],[booking_status]]="confirmed",Table2[[#This Row],[booking_status]]="checked-out"),Table2[[#This Row],[room_rate_per_night]]*Table2[[#This Row],[Num_Nights]],0)</f>
        <v>1224.18</v>
      </c>
      <c r="R2401" t="str" cm="1">
        <f t="array" ref="R2401">IFERROR(_xlfn.IFS(Table2[[#This Row],[booking_status]]="confirmed","Expected",Table2[[#This Row],[booking_status]]="checked-out","Actual"),"No Revenue")</f>
        <v>Expected</v>
      </c>
      <c r="S2401" s="4">
        <f>Table2[[#This Row],[Revenue_Amount]]/Table2[[#This Row],[Num_Nights]]</f>
        <v>136.02000000000001</v>
      </c>
    </row>
    <row r="2402" spans="1:19" x14ac:dyDescent="0.3">
      <c r="A2402">
        <v>2401</v>
      </c>
      <c r="B2402" t="s">
        <v>31</v>
      </c>
      <c r="C2402" s="9">
        <v>45166</v>
      </c>
      <c r="D2402" s="9">
        <v>45176</v>
      </c>
      <c r="E2402" s="10">
        <v>45137</v>
      </c>
      <c r="F2402" t="s">
        <v>18</v>
      </c>
      <c r="G2402">
        <v>229.11</v>
      </c>
      <c r="H2402">
        <v>1</v>
      </c>
      <c r="I2402">
        <v>0</v>
      </c>
      <c r="J2402" t="s">
        <v>19</v>
      </c>
      <c r="K2402" t="s">
        <v>66</v>
      </c>
      <c r="L2402" t="s">
        <v>56</v>
      </c>
      <c r="M2402" t="s">
        <v>36</v>
      </c>
      <c r="N2402" t="s">
        <v>45</v>
      </c>
      <c r="O2402">
        <f>Table2[[#This Row],[check_out_date]]-Table2[[#This Row],[check_in_date]]</f>
        <v>10</v>
      </c>
      <c r="P2402">
        <f>Table2[[#This Row],[num_adults]]+Table2[[#This Row],[num_children]]</f>
        <v>1</v>
      </c>
      <c r="Q2402" s="3">
        <f>IF(OR(Table2[[#This Row],[booking_status]]="confirmed",Table2[[#This Row],[booking_status]]="checked-out"),Table2[[#This Row],[room_rate_per_night]]*Table2[[#This Row],[Num_Nights]],0)</f>
        <v>2291.1000000000004</v>
      </c>
      <c r="R2402" t="str" cm="1">
        <f t="array" ref="R2402">IFERROR(_xlfn.IFS(Table2[[#This Row],[booking_status]]="confirmed","Expected",Table2[[#This Row],[booking_status]]="checked-out","Actual"),"No Revenue")</f>
        <v>Actual</v>
      </c>
      <c r="S2402" s="4">
        <f>Table2[[#This Row],[Revenue_Amount]]/Table2[[#This Row],[Num_Nights]]</f>
        <v>229.11000000000004</v>
      </c>
    </row>
    <row r="2403" spans="1:19" x14ac:dyDescent="0.3">
      <c r="A2403">
        <v>2402</v>
      </c>
      <c r="B2403" t="s">
        <v>50</v>
      </c>
      <c r="C2403" s="9">
        <v>45279</v>
      </c>
      <c r="D2403" s="9">
        <v>45285</v>
      </c>
      <c r="E2403" s="10">
        <v>45238</v>
      </c>
      <c r="F2403" t="s">
        <v>54</v>
      </c>
      <c r="G2403">
        <v>454.89</v>
      </c>
      <c r="H2403">
        <v>2</v>
      </c>
      <c r="I2403">
        <v>1</v>
      </c>
      <c r="J2403" t="s">
        <v>94</v>
      </c>
      <c r="K2403" t="s">
        <v>44</v>
      </c>
      <c r="L2403" t="s">
        <v>60</v>
      </c>
      <c r="M2403" t="s">
        <v>36</v>
      </c>
      <c r="N2403" t="s">
        <v>41</v>
      </c>
      <c r="O2403">
        <f>Table2[[#This Row],[check_out_date]]-Table2[[#This Row],[check_in_date]]</f>
        <v>6</v>
      </c>
      <c r="P2403">
        <f>Table2[[#This Row],[num_adults]]+Table2[[#This Row],[num_children]]</f>
        <v>3</v>
      </c>
      <c r="Q2403" s="3">
        <f>IF(OR(Table2[[#This Row],[booking_status]]="confirmed",Table2[[#This Row],[booking_status]]="checked-out"),Table2[[#This Row],[room_rate_per_night]]*Table2[[#This Row],[Num_Nights]],0)</f>
        <v>0</v>
      </c>
      <c r="R2403" t="str" cm="1">
        <f t="array" ref="R2403">IFERROR(_xlfn.IFS(Table2[[#This Row],[booking_status]]="confirmed","Expected",Table2[[#This Row],[booking_status]]="checked-out","Actual"),"No Revenue")</f>
        <v>No Revenue</v>
      </c>
      <c r="S2403" s="4">
        <f>Table2[[#This Row],[Revenue_Amount]]/Table2[[#This Row],[Num_Nights]]</f>
        <v>0</v>
      </c>
    </row>
    <row r="2404" spans="1:19" hidden="1" x14ac:dyDescent="0.3">
      <c r="A2404">
        <v>2403</v>
      </c>
      <c r="B2404" t="s">
        <v>14</v>
      </c>
      <c r="C2404" s="9">
        <v>45164</v>
      </c>
      <c r="D2404" s="9">
        <v>45172</v>
      </c>
      <c r="E2404" s="10">
        <v>45131</v>
      </c>
      <c r="F2404" t="s">
        <v>54</v>
      </c>
      <c r="G2404">
        <v>399.06</v>
      </c>
      <c r="H2404">
        <v>4</v>
      </c>
      <c r="I2404">
        <v>1</v>
      </c>
      <c r="J2404" t="s">
        <v>35</v>
      </c>
      <c r="K2404" t="s">
        <v>29</v>
      </c>
      <c r="L2404" t="s">
        <v>21</v>
      </c>
      <c r="M2404" t="s">
        <v>36</v>
      </c>
      <c r="N2404" t="s">
        <v>41</v>
      </c>
      <c r="O2404">
        <f>Table2[[#This Row],[check_out_date]]-Table2[[#This Row],[check_in_date]]</f>
        <v>8</v>
      </c>
      <c r="P2404">
        <f>Table2[[#This Row],[num_adults]]+Table2[[#This Row],[num_children]]</f>
        <v>5</v>
      </c>
      <c r="Q2404" s="3">
        <f>IF(OR(Table2[[#This Row],[booking_status]]="confirmed",Table2[[#This Row],[booking_status]]="checked-out"),Table2[[#This Row],[room_rate_per_night]]*Table2[[#This Row],[Num_Nights]],0)</f>
        <v>3192.48</v>
      </c>
      <c r="R2404" t="str" cm="1">
        <f t="array" ref="R2404">IFERROR(_xlfn.IFS(Table2[[#This Row],[booking_status]]="confirmed","Expected",Table2[[#This Row],[booking_status]]="checked-out","Actual"),"No Revenue")</f>
        <v>Expected</v>
      </c>
      <c r="S2404" s="4">
        <f>Table2[[#This Row],[Revenue_Amount]]/Table2[[#This Row],[Num_Nights]]</f>
        <v>399.06</v>
      </c>
    </row>
    <row r="2405" spans="1:19" x14ac:dyDescent="0.3">
      <c r="A2405">
        <v>2404</v>
      </c>
      <c r="B2405" t="s">
        <v>14</v>
      </c>
      <c r="C2405" s="9">
        <v>45284</v>
      </c>
      <c r="D2405" s="9">
        <v>45287</v>
      </c>
      <c r="E2405" s="10">
        <v>45219</v>
      </c>
      <c r="F2405" t="s">
        <v>27</v>
      </c>
      <c r="G2405">
        <v>182.27</v>
      </c>
      <c r="H2405">
        <v>3</v>
      </c>
      <c r="I2405">
        <v>0</v>
      </c>
      <c r="J2405" t="s">
        <v>55</v>
      </c>
      <c r="K2405" t="s">
        <v>44</v>
      </c>
      <c r="L2405" t="s">
        <v>21</v>
      </c>
      <c r="M2405" t="s">
        <v>22</v>
      </c>
      <c r="N2405" t="s">
        <v>45</v>
      </c>
      <c r="O2405">
        <f>Table2[[#This Row],[check_out_date]]-Table2[[#This Row],[check_in_date]]</f>
        <v>3</v>
      </c>
      <c r="P2405">
        <f>Table2[[#This Row],[num_adults]]+Table2[[#This Row],[num_children]]</f>
        <v>3</v>
      </c>
      <c r="Q2405" s="3">
        <f>IF(OR(Table2[[#This Row],[booking_status]]="confirmed",Table2[[#This Row],[booking_status]]="checked-out"),Table2[[#This Row],[room_rate_per_night]]*Table2[[#This Row],[Num_Nights]],0)</f>
        <v>546.81000000000006</v>
      </c>
      <c r="R2405" t="str" cm="1">
        <f t="array" ref="R2405">IFERROR(_xlfn.IFS(Table2[[#This Row],[booking_status]]="confirmed","Expected",Table2[[#This Row],[booking_status]]="checked-out","Actual"),"No Revenue")</f>
        <v>Expected</v>
      </c>
      <c r="S2405" s="4">
        <f>Table2[[#This Row],[Revenue_Amount]]/Table2[[#This Row],[Num_Nights]]</f>
        <v>182.27</v>
      </c>
    </row>
    <row r="2406" spans="1:19" x14ac:dyDescent="0.3">
      <c r="A2406">
        <v>2405</v>
      </c>
      <c r="B2406" t="s">
        <v>37</v>
      </c>
      <c r="C2406" s="9">
        <v>45191</v>
      </c>
      <c r="D2406" s="9">
        <v>45194</v>
      </c>
      <c r="E2406" s="10">
        <v>45157</v>
      </c>
      <c r="F2406" t="s">
        <v>18</v>
      </c>
      <c r="G2406">
        <v>220.15</v>
      </c>
      <c r="H2406">
        <v>1</v>
      </c>
      <c r="I2406">
        <v>0</v>
      </c>
      <c r="J2406" t="s">
        <v>28</v>
      </c>
      <c r="K2406" t="s">
        <v>20</v>
      </c>
      <c r="L2406" t="s">
        <v>56</v>
      </c>
      <c r="M2406" t="s">
        <v>36</v>
      </c>
      <c r="N2406" t="s">
        <v>30</v>
      </c>
      <c r="O2406">
        <f>Table2[[#This Row],[check_out_date]]-Table2[[#This Row],[check_in_date]]</f>
        <v>3</v>
      </c>
      <c r="P2406">
        <f>Table2[[#This Row],[num_adults]]+Table2[[#This Row],[num_children]]</f>
        <v>1</v>
      </c>
      <c r="Q2406" s="3">
        <f>IF(OR(Table2[[#This Row],[booking_status]]="confirmed",Table2[[#This Row],[booking_status]]="checked-out"),Table2[[#This Row],[room_rate_per_night]]*Table2[[#This Row],[Num_Nights]],0)</f>
        <v>660.45</v>
      </c>
      <c r="R2406" t="str" cm="1">
        <f t="array" ref="R2406">IFERROR(_xlfn.IFS(Table2[[#This Row],[booking_status]]="confirmed","Expected",Table2[[#This Row],[booking_status]]="checked-out","Actual"),"No Revenue")</f>
        <v>Actual</v>
      </c>
      <c r="S2406" s="4">
        <f>Table2[[#This Row],[Revenue_Amount]]/Table2[[#This Row],[Num_Nights]]</f>
        <v>220.15</v>
      </c>
    </row>
    <row r="2407" spans="1:19" x14ac:dyDescent="0.3">
      <c r="A2407">
        <v>2406</v>
      </c>
      <c r="B2407" t="s">
        <v>31</v>
      </c>
      <c r="C2407" s="9">
        <v>44942</v>
      </c>
      <c r="D2407" s="9">
        <v>44949</v>
      </c>
      <c r="E2407" s="10">
        <v>44920</v>
      </c>
      <c r="F2407" t="s">
        <v>27</v>
      </c>
      <c r="G2407">
        <v>143.35</v>
      </c>
      <c r="H2407">
        <v>2</v>
      </c>
      <c r="I2407">
        <v>1</v>
      </c>
      <c r="J2407" t="s">
        <v>19</v>
      </c>
      <c r="K2407" t="s">
        <v>66</v>
      </c>
      <c r="L2407" t="s">
        <v>21</v>
      </c>
      <c r="M2407" t="s">
        <v>36</v>
      </c>
      <c r="N2407" t="s">
        <v>23</v>
      </c>
      <c r="O2407">
        <f>Table2[[#This Row],[check_out_date]]-Table2[[#This Row],[check_in_date]]</f>
        <v>7</v>
      </c>
      <c r="P2407">
        <f>Table2[[#This Row],[num_adults]]+Table2[[#This Row],[num_children]]</f>
        <v>3</v>
      </c>
      <c r="Q2407" s="3">
        <f>IF(OR(Table2[[#This Row],[booking_status]]="confirmed",Table2[[#This Row],[booking_status]]="checked-out"),Table2[[#This Row],[room_rate_per_night]]*Table2[[#This Row],[Num_Nights]],0)</f>
        <v>1003.4499999999999</v>
      </c>
      <c r="R2407" t="str" cm="1">
        <f t="array" ref="R2407">IFERROR(_xlfn.IFS(Table2[[#This Row],[booking_status]]="confirmed","Expected",Table2[[#This Row],[booking_status]]="checked-out","Actual"),"No Revenue")</f>
        <v>Expected</v>
      </c>
      <c r="S2407" s="4">
        <f>Table2[[#This Row],[Revenue_Amount]]/Table2[[#This Row],[Num_Nights]]</f>
        <v>143.35</v>
      </c>
    </row>
    <row r="2408" spans="1:19" hidden="1" x14ac:dyDescent="0.3">
      <c r="A2408">
        <v>2407</v>
      </c>
      <c r="B2408" t="s">
        <v>37</v>
      </c>
      <c r="C2408" s="9">
        <v>45102</v>
      </c>
      <c r="D2408" s="9">
        <v>45107</v>
      </c>
      <c r="E2408" s="10">
        <v>45095</v>
      </c>
      <c r="F2408" t="s">
        <v>18</v>
      </c>
      <c r="G2408">
        <v>308.83999999999997</v>
      </c>
      <c r="H2408">
        <v>2</v>
      </c>
      <c r="I2408">
        <v>1</v>
      </c>
      <c r="J2408" t="s">
        <v>35</v>
      </c>
      <c r="K2408" t="s">
        <v>44</v>
      </c>
      <c r="L2408" t="s">
        <v>21</v>
      </c>
      <c r="M2408" t="s">
        <v>36</v>
      </c>
      <c r="N2408" t="s">
        <v>23</v>
      </c>
      <c r="O2408">
        <f>Table2[[#This Row],[check_out_date]]-Table2[[#This Row],[check_in_date]]</f>
        <v>5</v>
      </c>
      <c r="P2408">
        <f>Table2[[#This Row],[num_adults]]+Table2[[#This Row],[num_children]]</f>
        <v>3</v>
      </c>
      <c r="Q2408" s="3">
        <f>IF(OR(Table2[[#This Row],[booking_status]]="confirmed",Table2[[#This Row],[booking_status]]="checked-out"),Table2[[#This Row],[room_rate_per_night]]*Table2[[#This Row],[Num_Nights]],0)</f>
        <v>1544.1999999999998</v>
      </c>
      <c r="R2408" t="str" cm="1">
        <f t="array" ref="R2408">IFERROR(_xlfn.IFS(Table2[[#This Row],[booking_status]]="confirmed","Expected",Table2[[#This Row],[booking_status]]="checked-out","Actual"),"No Revenue")</f>
        <v>Expected</v>
      </c>
      <c r="S2408" s="4">
        <f>Table2[[#This Row],[Revenue_Amount]]/Table2[[#This Row],[Num_Nights]]</f>
        <v>308.83999999999997</v>
      </c>
    </row>
    <row r="2409" spans="1:19" x14ac:dyDescent="0.3">
      <c r="A2409">
        <v>2408</v>
      </c>
      <c r="B2409" t="s">
        <v>14</v>
      </c>
      <c r="C2409" s="9">
        <v>44969</v>
      </c>
      <c r="D2409" s="9">
        <v>44973</v>
      </c>
      <c r="E2409" s="10">
        <v>44934</v>
      </c>
      <c r="F2409" t="s">
        <v>18</v>
      </c>
      <c r="G2409">
        <v>257.18</v>
      </c>
      <c r="H2409">
        <v>2</v>
      </c>
      <c r="I2409">
        <v>1</v>
      </c>
      <c r="J2409" t="s">
        <v>55</v>
      </c>
      <c r="K2409" t="s">
        <v>66</v>
      </c>
      <c r="L2409" t="s">
        <v>21</v>
      </c>
      <c r="M2409" t="s">
        <v>36</v>
      </c>
      <c r="N2409" t="s">
        <v>41</v>
      </c>
      <c r="O2409">
        <f>Table2[[#This Row],[check_out_date]]-Table2[[#This Row],[check_in_date]]</f>
        <v>4</v>
      </c>
      <c r="P2409">
        <f>Table2[[#This Row],[num_adults]]+Table2[[#This Row],[num_children]]</f>
        <v>3</v>
      </c>
      <c r="Q2409" s="3">
        <f>IF(OR(Table2[[#This Row],[booking_status]]="confirmed",Table2[[#This Row],[booking_status]]="checked-out"),Table2[[#This Row],[room_rate_per_night]]*Table2[[#This Row],[Num_Nights]],0)</f>
        <v>1028.72</v>
      </c>
      <c r="R2409" t="str" cm="1">
        <f t="array" ref="R2409">IFERROR(_xlfn.IFS(Table2[[#This Row],[booking_status]]="confirmed","Expected",Table2[[#This Row],[booking_status]]="checked-out","Actual"),"No Revenue")</f>
        <v>Expected</v>
      </c>
      <c r="S2409" s="4">
        <f>Table2[[#This Row],[Revenue_Amount]]/Table2[[#This Row],[Num_Nights]]</f>
        <v>257.18</v>
      </c>
    </row>
    <row r="2410" spans="1:19" x14ac:dyDescent="0.3">
      <c r="A2410">
        <v>2409</v>
      </c>
      <c r="B2410" t="s">
        <v>37</v>
      </c>
      <c r="C2410" s="9">
        <v>45173</v>
      </c>
      <c r="D2410" s="9">
        <v>45180</v>
      </c>
      <c r="E2410" s="10">
        <v>45107</v>
      </c>
      <c r="F2410" t="s">
        <v>49</v>
      </c>
      <c r="G2410">
        <v>102.06</v>
      </c>
      <c r="H2410">
        <v>1</v>
      </c>
      <c r="I2410">
        <v>0</v>
      </c>
      <c r="J2410" t="s">
        <v>28</v>
      </c>
      <c r="K2410" t="s">
        <v>29</v>
      </c>
      <c r="L2410" t="s">
        <v>21</v>
      </c>
      <c r="M2410" t="s">
        <v>36</v>
      </c>
      <c r="N2410" t="s">
        <v>23</v>
      </c>
      <c r="O2410">
        <f>Table2[[#This Row],[check_out_date]]-Table2[[#This Row],[check_in_date]]</f>
        <v>7</v>
      </c>
      <c r="P2410">
        <f>Table2[[#This Row],[num_adults]]+Table2[[#This Row],[num_children]]</f>
        <v>1</v>
      </c>
      <c r="Q2410" s="3">
        <f>IF(OR(Table2[[#This Row],[booking_status]]="confirmed",Table2[[#This Row],[booking_status]]="checked-out"),Table2[[#This Row],[room_rate_per_night]]*Table2[[#This Row],[Num_Nights]],0)</f>
        <v>714.42000000000007</v>
      </c>
      <c r="R2410" t="str" cm="1">
        <f t="array" ref="R2410">IFERROR(_xlfn.IFS(Table2[[#This Row],[booking_status]]="confirmed","Expected",Table2[[#This Row],[booking_status]]="checked-out","Actual"),"No Revenue")</f>
        <v>Expected</v>
      </c>
      <c r="S2410" s="4">
        <f>Table2[[#This Row],[Revenue_Amount]]/Table2[[#This Row],[Num_Nights]]</f>
        <v>102.06000000000002</v>
      </c>
    </row>
    <row r="2411" spans="1:19" x14ac:dyDescent="0.3">
      <c r="A2411">
        <v>2410</v>
      </c>
      <c r="B2411" t="s">
        <v>37</v>
      </c>
      <c r="C2411" s="9">
        <v>44954</v>
      </c>
      <c r="D2411" s="9">
        <v>44955</v>
      </c>
      <c r="E2411" s="10">
        <v>44934</v>
      </c>
      <c r="F2411" t="s">
        <v>27</v>
      </c>
      <c r="G2411">
        <v>166.4</v>
      </c>
      <c r="H2411">
        <v>4</v>
      </c>
      <c r="I2411">
        <v>0</v>
      </c>
      <c r="J2411" t="s">
        <v>28</v>
      </c>
      <c r="K2411" t="s">
        <v>99</v>
      </c>
      <c r="L2411" t="s">
        <v>21</v>
      </c>
      <c r="M2411" t="s">
        <v>36</v>
      </c>
      <c r="N2411" t="s">
        <v>45</v>
      </c>
      <c r="O2411">
        <f>Table2[[#This Row],[check_out_date]]-Table2[[#This Row],[check_in_date]]</f>
        <v>1</v>
      </c>
      <c r="P2411">
        <f>Table2[[#This Row],[num_adults]]+Table2[[#This Row],[num_children]]</f>
        <v>4</v>
      </c>
      <c r="Q2411" s="3">
        <f>IF(OR(Table2[[#This Row],[booking_status]]="confirmed",Table2[[#This Row],[booking_status]]="checked-out"),Table2[[#This Row],[room_rate_per_night]]*Table2[[#This Row],[Num_Nights]],0)</f>
        <v>166.4</v>
      </c>
      <c r="R2411" t="str" cm="1">
        <f t="array" ref="R2411">IFERROR(_xlfn.IFS(Table2[[#This Row],[booking_status]]="confirmed","Expected",Table2[[#This Row],[booking_status]]="checked-out","Actual"),"No Revenue")</f>
        <v>Expected</v>
      </c>
      <c r="S2411" s="4">
        <f>Table2[[#This Row],[Revenue_Amount]]/Table2[[#This Row],[Num_Nights]]</f>
        <v>166.4</v>
      </c>
    </row>
    <row r="2412" spans="1:19" x14ac:dyDescent="0.3">
      <c r="A2412">
        <v>2411</v>
      </c>
      <c r="B2412" t="s">
        <v>14</v>
      </c>
      <c r="C2412" s="9">
        <v>45214</v>
      </c>
      <c r="D2412" s="9">
        <v>45225</v>
      </c>
      <c r="E2412" s="10">
        <v>45155</v>
      </c>
      <c r="F2412" t="s">
        <v>54</v>
      </c>
      <c r="G2412">
        <v>439.99</v>
      </c>
      <c r="H2412">
        <v>1</v>
      </c>
      <c r="I2412">
        <v>1</v>
      </c>
      <c r="J2412" t="s">
        <v>55</v>
      </c>
      <c r="K2412" t="s">
        <v>99</v>
      </c>
      <c r="L2412" t="s">
        <v>21</v>
      </c>
      <c r="M2412" t="s">
        <v>36</v>
      </c>
      <c r="N2412" t="s">
        <v>95</v>
      </c>
      <c r="O2412">
        <f>Table2[[#This Row],[check_out_date]]-Table2[[#This Row],[check_in_date]]</f>
        <v>11</v>
      </c>
      <c r="P2412">
        <f>Table2[[#This Row],[num_adults]]+Table2[[#This Row],[num_children]]</f>
        <v>2</v>
      </c>
      <c r="Q2412" s="3">
        <f>IF(OR(Table2[[#This Row],[booking_status]]="confirmed",Table2[[#This Row],[booking_status]]="checked-out"),Table2[[#This Row],[room_rate_per_night]]*Table2[[#This Row],[Num_Nights]],0)</f>
        <v>4839.8900000000003</v>
      </c>
      <c r="R2412" t="str" cm="1">
        <f t="array" ref="R2412">IFERROR(_xlfn.IFS(Table2[[#This Row],[booking_status]]="confirmed","Expected",Table2[[#This Row],[booking_status]]="checked-out","Actual"),"No Revenue")</f>
        <v>Expected</v>
      </c>
      <c r="S2412" s="4">
        <f>Table2[[#This Row],[Revenue_Amount]]/Table2[[#This Row],[Num_Nights]]</f>
        <v>439.99</v>
      </c>
    </row>
    <row r="2413" spans="1:19" hidden="1" x14ac:dyDescent="0.3">
      <c r="A2413">
        <v>2412</v>
      </c>
      <c r="B2413" t="s">
        <v>14</v>
      </c>
      <c r="C2413" s="9">
        <v>45257</v>
      </c>
      <c r="D2413" s="9">
        <v>45264</v>
      </c>
      <c r="E2413" s="10">
        <v>45220</v>
      </c>
      <c r="F2413" t="s">
        <v>27</v>
      </c>
      <c r="G2413">
        <v>177.46</v>
      </c>
      <c r="H2413">
        <v>2</v>
      </c>
      <c r="I2413">
        <v>1</v>
      </c>
      <c r="J2413" t="s">
        <v>35</v>
      </c>
      <c r="K2413" t="s">
        <v>66</v>
      </c>
      <c r="L2413" t="s">
        <v>56</v>
      </c>
      <c r="M2413" t="s">
        <v>36</v>
      </c>
      <c r="N2413" t="s">
        <v>41</v>
      </c>
      <c r="O2413">
        <f>Table2[[#This Row],[check_out_date]]-Table2[[#This Row],[check_in_date]]</f>
        <v>7</v>
      </c>
      <c r="P2413">
        <f>Table2[[#This Row],[num_adults]]+Table2[[#This Row],[num_children]]</f>
        <v>3</v>
      </c>
      <c r="Q2413" s="3">
        <f>IF(OR(Table2[[#This Row],[booking_status]]="confirmed",Table2[[#This Row],[booking_status]]="checked-out"),Table2[[#This Row],[room_rate_per_night]]*Table2[[#This Row],[Num_Nights]],0)</f>
        <v>1242.22</v>
      </c>
      <c r="R2413" t="str" cm="1">
        <f t="array" ref="R2413">IFERROR(_xlfn.IFS(Table2[[#This Row],[booking_status]]="confirmed","Expected",Table2[[#This Row],[booking_status]]="checked-out","Actual"),"No Revenue")</f>
        <v>Actual</v>
      </c>
      <c r="S2413" s="4">
        <f>Table2[[#This Row],[Revenue_Amount]]/Table2[[#This Row],[Num_Nights]]</f>
        <v>177.46</v>
      </c>
    </row>
    <row r="2414" spans="1:19" x14ac:dyDescent="0.3">
      <c r="A2414">
        <v>2413</v>
      </c>
      <c r="B2414" t="s">
        <v>50</v>
      </c>
      <c r="C2414" s="9">
        <v>45275</v>
      </c>
      <c r="D2414" s="9">
        <v>45286</v>
      </c>
      <c r="E2414" s="10">
        <v>45228</v>
      </c>
      <c r="F2414" t="s">
        <v>49</v>
      </c>
      <c r="G2414">
        <v>155.94999999999999</v>
      </c>
      <c r="H2414">
        <v>3</v>
      </c>
      <c r="I2414">
        <v>0</v>
      </c>
      <c r="J2414" t="s">
        <v>28</v>
      </c>
      <c r="K2414" t="s">
        <v>44</v>
      </c>
      <c r="L2414" t="s">
        <v>56</v>
      </c>
      <c r="M2414" t="s">
        <v>22</v>
      </c>
      <c r="N2414" t="s">
        <v>30</v>
      </c>
      <c r="O2414">
        <f>Table2[[#This Row],[check_out_date]]-Table2[[#This Row],[check_in_date]]</f>
        <v>11</v>
      </c>
      <c r="P2414">
        <f>Table2[[#This Row],[num_adults]]+Table2[[#This Row],[num_children]]</f>
        <v>3</v>
      </c>
      <c r="Q2414" s="3">
        <f>IF(OR(Table2[[#This Row],[booking_status]]="confirmed",Table2[[#This Row],[booking_status]]="checked-out"),Table2[[#This Row],[room_rate_per_night]]*Table2[[#This Row],[Num_Nights]],0)</f>
        <v>1715.4499999999998</v>
      </c>
      <c r="R2414" t="str" cm="1">
        <f t="array" ref="R2414">IFERROR(_xlfn.IFS(Table2[[#This Row],[booking_status]]="confirmed","Expected",Table2[[#This Row],[booking_status]]="checked-out","Actual"),"No Revenue")</f>
        <v>Actual</v>
      </c>
      <c r="S2414" s="4">
        <f>Table2[[#This Row],[Revenue_Amount]]/Table2[[#This Row],[Num_Nights]]</f>
        <v>155.94999999999999</v>
      </c>
    </row>
    <row r="2415" spans="1:19" hidden="1" x14ac:dyDescent="0.3">
      <c r="A2415">
        <v>2414</v>
      </c>
      <c r="B2415" t="s">
        <v>14</v>
      </c>
      <c r="C2415" s="9">
        <v>44927</v>
      </c>
      <c r="D2415" s="9">
        <v>44932</v>
      </c>
      <c r="E2415" s="10">
        <v>44843</v>
      </c>
      <c r="F2415" t="s">
        <v>54</v>
      </c>
      <c r="G2415">
        <v>262.38</v>
      </c>
      <c r="H2415">
        <v>2</v>
      </c>
      <c r="I2415">
        <v>1</v>
      </c>
      <c r="J2415" t="s">
        <v>35</v>
      </c>
      <c r="K2415" t="s">
        <v>44</v>
      </c>
      <c r="L2415" t="s">
        <v>56</v>
      </c>
      <c r="M2415" t="s">
        <v>36</v>
      </c>
      <c r="N2415" t="s">
        <v>41</v>
      </c>
      <c r="O2415">
        <f>Table2[[#This Row],[check_out_date]]-Table2[[#This Row],[check_in_date]]</f>
        <v>5</v>
      </c>
      <c r="P2415">
        <f>Table2[[#This Row],[num_adults]]+Table2[[#This Row],[num_children]]</f>
        <v>3</v>
      </c>
      <c r="Q2415" s="3">
        <f>IF(OR(Table2[[#This Row],[booking_status]]="confirmed",Table2[[#This Row],[booking_status]]="checked-out"),Table2[[#This Row],[room_rate_per_night]]*Table2[[#This Row],[Num_Nights]],0)</f>
        <v>1311.9</v>
      </c>
      <c r="R2415" t="str" cm="1">
        <f t="array" ref="R2415">IFERROR(_xlfn.IFS(Table2[[#This Row],[booking_status]]="confirmed","Expected",Table2[[#This Row],[booking_status]]="checked-out","Actual"),"No Revenue")</f>
        <v>Actual</v>
      </c>
      <c r="S2415" s="4">
        <f>Table2[[#This Row],[Revenue_Amount]]/Table2[[#This Row],[Num_Nights]]</f>
        <v>262.38</v>
      </c>
    </row>
    <row r="2416" spans="1:19" x14ac:dyDescent="0.3">
      <c r="A2416">
        <v>2415</v>
      </c>
      <c r="B2416" t="s">
        <v>37</v>
      </c>
      <c r="C2416" s="9">
        <v>45015</v>
      </c>
      <c r="D2416" s="9">
        <v>45020</v>
      </c>
      <c r="E2416" s="10">
        <v>44984</v>
      </c>
      <c r="F2416" t="s">
        <v>49</v>
      </c>
      <c r="G2416">
        <v>102.61</v>
      </c>
      <c r="H2416">
        <v>2</v>
      </c>
      <c r="I2416">
        <v>0</v>
      </c>
      <c r="J2416" t="s">
        <v>28</v>
      </c>
      <c r="K2416" t="s">
        <v>20</v>
      </c>
      <c r="L2416" t="s">
        <v>56</v>
      </c>
      <c r="M2416" t="s">
        <v>22</v>
      </c>
      <c r="N2416" t="s">
        <v>41</v>
      </c>
      <c r="O2416">
        <f>Table2[[#This Row],[check_out_date]]-Table2[[#This Row],[check_in_date]]</f>
        <v>5</v>
      </c>
      <c r="P2416">
        <f>Table2[[#This Row],[num_adults]]+Table2[[#This Row],[num_children]]</f>
        <v>2</v>
      </c>
      <c r="Q2416" s="3">
        <f>IF(OR(Table2[[#This Row],[booking_status]]="confirmed",Table2[[#This Row],[booking_status]]="checked-out"),Table2[[#This Row],[room_rate_per_night]]*Table2[[#This Row],[Num_Nights]],0)</f>
        <v>513.04999999999995</v>
      </c>
      <c r="R2416" t="str" cm="1">
        <f t="array" ref="R2416">IFERROR(_xlfn.IFS(Table2[[#This Row],[booking_status]]="confirmed","Expected",Table2[[#This Row],[booking_status]]="checked-out","Actual"),"No Revenue")</f>
        <v>Actual</v>
      </c>
      <c r="S2416" s="4">
        <f>Table2[[#This Row],[Revenue_Amount]]/Table2[[#This Row],[Num_Nights]]</f>
        <v>102.60999999999999</v>
      </c>
    </row>
    <row r="2417" spans="1:19" x14ac:dyDescent="0.3">
      <c r="A2417">
        <v>2416</v>
      </c>
      <c r="B2417" t="s">
        <v>50</v>
      </c>
      <c r="C2417" s="9">
        <v>45039</v>
      </c>
      <c r="D2417" s="9">
        <v>45044</v>
      </c>
      <c r="E2417" s="10">
        <v>45023</v>
      </c>
      <c r="F2417" t="s">
        <v>49</v>
      </c>
      <c r="G2417">
        <v>125.12</v>
      </c>
      <c r="H2417">
        <v>4</v>
      </c>
      <c r="I2417">
        <v>0</v>
      </c>
      <c r="J2417" t="s">
        <v>55</v>
      </c>
      <c r="K2417" t="s">
        <v>29</v>
      </c>
      <c r="L2417" t="s">
        <v>21</v>
      </c>
      <c r="M2417" t="s">
        <v>36</v>
      </c>
      <c r="N2417" t="s">
        <v>23</v>
      </c>
      <c r="O2417">
        <f>Table2[[#This Row],[check_out_date]]-Table2[[#This Row],[check_in_date]]</f>
        <v>5</v>
      </c>
      <c r="P2417">
        <f>Table2[[#This Row],[num_adults]]+Table2[[#This Row],[num_children]]</f>
        <v>4</v>
      </c>
      <c r="Q2417" s="3">
        <f>IF(OR(Table2[[#This Row],[booking_status]]="confirmed",Table2[[#This Row],[booking_status]]="checked-out"),Table2[[#This Row],[room_rate_per_night]]*Table2[[#This Row],[Num_Nights]],0)</f>
        <v>625.6</v>
      </c>
      <c r="R2417" t="str" cm="1">
        <f t="array" ref="R2417">IFERROR(_xlfn.IFS(Table2[[#This Row],[booking_status]]="confirmed","Expected",Table2[[#This Row],[booking_status]]="checked-out","Actual"),"No Revenue")</f>
        <v>Expected</v>
      </c>
      <c r="S2417" s="4">
        <f>Table2[[#This Row],[Revenue_Amount]]/Table2[[#This Row],[Num_Nights]]</f>
        <v>125.12</v>
      </c>
    </row>
    <row r="2418" spans="1:19" x14ac:dyDescent="0.3">
      <c r="A2418">
        <v>2417</v>
      </c>
      <c r="B2418" t="s">
        <v>50</v>
      </c>
      <c r="C2418" s="9">
        <v>44988</v>
      </c>
      <c r="D2418" s="9">
        <v>44994</v>
      </c>
      <c r="E2418" s="10">
        <v>44970</v>
      </c>
      <c r="F2418" t="s">
        <v>54</v>
      </c>
      <c r="G2418">
        <v>580.36</v>
      </c>
      <c r="H2418">
        <v>1</v>
      </c>
      <c r="I2418">
        <v>0</v>
      </c>
      <c r="J2418" t="s">
        <v>28</v>
      </c>
      <c r="K2418" t="s">
        <v>99</v>
      </c>
      <c r="L2418" t="s">
        <v>60</v>
      </c>
      <c r="M2418" t="s">
        <v>36</v>
      </c>
      <c r="N2418" t="s">
        <v>41</v>
      </c>
      <c r="O2418">
        <f>Table2[[#This Row],[check_out_date]]-Table2[[#This Row],[check_in_date]]</f>
        <v>6</v>
      </c>
      <c r="P2418">
        <f>Table2[[#This Row],[num_adults]]+Table2[[#This Row],[num_children]]</f>
        <v>1</v>
      </c>
      <c r="Q2418" s="3">
        <f>IF(OR(Table2[[#This Row],[booking_status]]="confirmed",Table2[[#This Row],[booking_status]]="checked-out"),Table2[[#This Row],[room_rate_per_night]]*Table2[[#This Row],[Num_Nights]],0)</f>
        <v>0</v>
      </c>
      <c r="R2418" t="str" cm="1">
        <f t="array" ref="R2418">IFERROR(_xlfn.IFS(Table2[[#This Row],[booking_status]]="confirmed","Expected",Table2[[#This Row],[booking_status]]="checked-out","Actual"),"No Revenue")</f>
        <v>No Revenue</v>
      </c>
      <c r="S2418" s="4">
        <f>Table2[[#This Row],[Revenue_Amount]]/Table2[[#This Row],[Num_Nights]]</f>
        <v>0</v>
      </c>
    </row>
    <row r="2419" spans="1:19" x14ac:dyDescent="0.3">
      <c r="A2419">
        <v>2418</v>
      </c>
      <c r="B2419" t="s">
        <v>50</v>
      </c>
      <c r="C2419" s="9">
        <v>45179</v>
      </c>
      <c r="D2419" s="9">
        <v>45181</v>
      </c>
      <c r="E2419" s="10">
        <v>45160</v>
      </c>
      <c r="F2419" t="s">
        <v>27</v>
      </c>
      <c r="G2419">
        <v>231.88</v>
      </c>
      <c r="H2419">
        <v>3</v>
      </c>
      <c r="I2419">
        <v>0</v>
      </c>
      <c r="J2419" t="s">
        <v>19</v>
      </c>
      <c r="K2419" t="s">
        <v>20</v>
      </c>
      <c r="L2419" t="s">
        <v>21</v>
      </c>
      <c r="M2419" t="s">
        <v>36</v>
      </c>
      <c r="N2419" t="s">
        <v>41</v>
      </c>
      <c r="O2419">
        <f>Table2[[#This Row],[check_out_date]]-Table2[[#This Row],[check_in_date]]</f>
        <v>2</v>
      </c>
      <c r="P2419">
        <f>Table2[[#This Row],[num_adults]]+Table2[[#This Row],[num_children]]</f>
        <v>3</v>
      </c>
      <c r="Q2419" s="3">
        <f>IF(OR(Table2[[#This Row],[booking_status]]="confirmed",Table2[[#This Row],[booking_status]]="checked-out"),Table2[[#This Row],[room_rate_per_night]]*Table2[[#This Row],[Num_Nights]],0)</f>
        <v>463.76</v>
      </c>
      <c r="R2419" t="str" cm="1">
        <f t="array" ref="R2419">IFERROR(_xlfn.IFS(Table2[[#This Row],[booking_status]]="confirmed","Expected",Table2[[#This Row],[booking_status]]="checked-out","Actual"),"No Revenue")</f>
        <v>Expected</v>
      </c>
      <c r="S2419" s="4">
        <f>Table2[[#This Row],[Revenue_Amount]]/Table2[[#This Row],[Num_Nights]]</f>
        <v>231.88</v>
      </c>
    </row>
    <row r="2420" spans="1:19" x14ac:dyDescent="0.3">
      <c r="A2420">
        <v>2419</v>
      </c>
      <c r="B2420" t="s">
        <v>31</v>
      </c>
      <c r="C2420" s="9">
        <v>44997</v>
      </c>
      <c r="D2420" s="9">
        <v>45004</v>
      </c>
      <c r="E2420" s="10">
        <v>44977</v>
      </c>
      <c r="F2420" t="s">
        <v>49</v>
      </c>
      <c r="G2420">
        <v>99.41</v>
      </c>
      <c r="H2420">
        <v>3</v>
      </c>
      <c r="I2420">
        <v>3</v>
      </c>
      <c r="J2420" t="s">
        <v>94</v>
      </c>
      <c r="K2420" t="s">
        <v>99</v>
      </c>
      <c r="L2420" t="s">
        <v>60</v>
      </c>
      <c r="M2420" t="s">
        <v>36</v>
      </c>
      <c r="N2420" t="s">
        <v>41</v>
      </c>
      <c r="O2420">
        <f>Table2[[#This Row],[check_out_date]]-Table2[[#This Row],[check_in_date]]</f>
        <v>7</v>
      </c>
      <c r="P2420">
        <f>Table2[[#This Row],[num_adults]]+Table2[[#This Row],[num_children]]</f>
        <v>6</v>
      </c>
      <c r="Q2420" s="3">
        <f>IF(OR(Table2[[#This Row],[booking_status]]="confirmed",Table2[[#This Row],[booking_status]]="checked-out"),Table2[[#This Row],[room_rate_per_night]]*Table2[[#This Row],[Num_Nights]],0)</f>
        <v>0</v>
      </c>
      <c r="R2420" t="str" cm="1">
        <f t="array" ref="R2420">IFERROR(_xlfn.IFS(Table2[[#This Row],[booking_status]]="confirmed","Expected",Table2[[#This Row],[booking_status]]="checked-out","Actual"),"No Revenue")</f>
        <v>No Revenue</v>
      </c>
      <c r="S2420" s="4">
        <f>Table2[[#This Row],[Revenue_Amount]]/Table2[[#This Row],[Num_Nights]]</f>
        <v>0</v>
      </c>
    </row>
    <row r="2421" spans="1:19" x14ac:dyDescent="0.3">
      <c r="A2421">
        <v>2420</v>
      </c>
      <c r="B2421" t="s">
        <v>50</v>
      </c>
      <c r="C2421" s="9">
        <v>45222</v>
      </c>
      <c r="D2421" s="9">
        <v>45228</v>
      </c>
      <c r="E2421" s="10">
        <v>45195</v>
      </c>
      <c r="F2421" t="s">
        <v>27</v>
      </c>
      <c r="G2421">
        <v>221.39</v>
      </c>
      <c r="H2421">
        <v>2</v>
      </c>
      <c r="I2421">
        <v>2</v>
      </c>
      <c r="J2421" t="s">
        <v>55</v>
      </c>
      <c r="K2421" t="s">
        <v>44</v>
      </c>
      <c r="L2421" t="s">
        <v>56</v>
      </c>
      <c r="M2421" t="s">
        <v>36</v>
      </c>
      <c r="N2421" t="s">
        <v>23</v>
      </c>
      <c r="O2421">
        <f>Table2[[#This Row],[check_out_date]]-Table2[[#This Row],[check_in_date]]</f>
        <v>6</v>
      </c>
      <c r="P2421">
        <f>Table2[[#This Row],[num_adults]]+Table2[[#This Row],[num_children]]</f>
        <v>4</v>
      </c>
      <c r="Q2421" s="3">
        <f>IF(OR(Table2[[#This Row],[booking_status]]="confirmed",Table2[[#This Row],[booking_status]]="checked-out"),Table2[[#This Row],[room_rate_per_night]]*Table2[[#This Row],[Num_Nights]],0)</f>
        <v>1328.34</v>
      </c>
      <c r="R2421" t="str" cm="1">
        <f t="array" ref="R2421">IFERROR(_xlfn.IFS(Table2[[#This Row],[booking_status]]="confirmed","Expected",Table2[[#This Row],[booking_status]]="checked-out","Actual"),"No Revenue")</f>
        <v>Actual</v>
      </c>
      <c r="S2421" s="4">
        <f>Table2[[#This Row],[Revenue_Amount]]/Table2[[#This Row],[Num_Nights]]</f>
        <v>221.39</v>
      </c>
    </row>
    <row r="2422" spans="1:19" x14ac:dyDescent="0.3">
      <c r="A2422">
        <v>2421</v>
      </c>
      <c r="B2422" t="s">
        <v>50</v>
      </c>
      <c r="C2422" s="9">
        <v>45287</v>
      </c>
      <c r="D2422" s="9">
        <v>45291</v>
      </c>
      <c r="E2422" s="10">
        <v>45260</v>
      </c>
      <c r="F2422" t="s">
        <v>54</v>
      </c>
      <c r="G2422">
        <v>583.57000000000005</v>
      </c>
      <c r="H2422">
        <v>1</v>
      </c>
      <c r="I2422">
        <v>0</v>
      </c>
      <c r="J2422" t="s">
        <v>94</v>
      </c>
      <c r="K2422" t="s">
        <v>99</v>
      </c>
      <c r="L2422" t="s">
        <v>56</v>
      </c>
      <c r="M2422" t="s">
        <v>36</v>
      </c>
      <c r="N2422" t="s">
        <v>41</v>
      </c>
      <c r="O2422">
        <f>Table2[[#This Row],[check_out_date]]-Table2[[#This Row],[check_in_date]]</f>
        <v>4</v>
      </c>
      <c r="P2422">
        <f>Table2[[#This Row],[num_adults]]+Table2[[#This Row],[num_children]]</f>
        <v>1</v>
      </c>
      <c r="Q2422" s="3">
        <f>IF(OR(Table2[[#This Row],[booking_status]]="confirmed",Table2[[#This Row],[booking_status]]="checked-out"),Table2[[#This Row],[room_rate_per_night]]*Table2[[#This Row],[Num_Nights]],0)</f>
        <v>2334.2800000000002</v>
      </c>
      <c r="R2422" t="str" cm="1">
        <f t="array" ref="R2422">IFERROR(_xlfn.IFS(Table2[[#This Row],[booking_status]]="confirmed","Expected",Table2[[#This Row],[booking_status]]="checked-out","Actual"),"No Revenue")</f>
        <v>Actual</v>
      </c>
      <c r="S2422" s="4">
        <f>Table2[[#This Row],[Revenue_Amount]]/Table2[[#This Row],[Num_Nights]]</f>
        <v>583.57000000000005</v>
      </c>
    </row>
    <row r="2423" spans="1:19" x14ac:dyDescent="0.3">
      <c r="A2423">
        <v>2422</v>
      </c>
      <c r="B2423" t="s">
        <v>14</v>
      </c>
      <c r="C2423" s="9">
        <v>45268</v>
      </c>
      <c r="D2423" s="9">
        <v>45274</v>
      </c>
      <c r="E2423" s="10">
        <v>45231</v>
      </c>
      <c r="F2423" t="s">
        <v>49</v>
      </c>
      <c r="G2423">
        <v>95.47</v>
      </c>
      <c r="H2423">
        <v>1</v>
      </c>
      <c r="I2423">
        <v>0</v>
      </c>
      <c r="J2423" t="s">
        <v>28</v>
      </c>
      <c r="K2423" t="s">
        <v>66</v>
      </c>
      <c r="L2423" t="s">
        <v>21</v>
      </c>
      <c r="M2423" t="s">
        <v>36</v>
      </c>
      <c r="N2423" t="s">
        <v>41</v>
      </c>
      <c r="O2423">
        <f>Table2[[#This Row],[check_out_date]]-Table2[[#This Row],[check_in_date]]</f>
        <v>6</v>
      </c>
      <c r="P2423">
        <f>Table2[[#This Row],[num_adults]]+Table2[[#This Row],[num_children]]</f>
        <v>1</v>
      </c>
      <c r="Q2423" s="3">
        <f>IF(OR(Table2[[#This Row],[booking_status]]="confirmed",Table2[[#This Row],[booking_status]]="checked-out"),Table2[[#This Row],[room_rate_per_night]]*Table2[[#This Row],[Num_Nights]],0)</f>
        <v>572.81999999999994</v>
      </c>
      <c r="R2423" t="str" cm="1">
        <f t="array" ref="R2423">IFERROR(_xlfn.IFS(Table2[[#This Row],[booking_status]]="confirmed","Expected",Table2[[#This Row],[booking_status]]="checked-out","Actual"),"No Revenue")</f>
        <v>Expected</v>
      </c>
      <c r="S2423" s="4">
        <f>Table2[[#This Row],[Revenue_Amount]]/Table2[[#This Row],[Num_Nights]]</f>
        <v>95.469999999999985</v>
      </c>
    </row>
    <row r="2424" spans="1:19" x14ac:dyDescent="0.3">
      <c r="A2424">
        <v>2423</v>
      </c>
      <c r="B2424" t="s">
        <v>50</v>
      </c>
      <c r="C2424" s="9">
        <v>45104</v>
      </c>
      <c r="D2424" s="9">
        <v>45111</v>
      </c>
      <c r="E2424" s="10">
        <v>45096</v>
      </c>
      <c r="F2424" t="s">
        <v>18</v>
      </c>
      <c r="G2424">
        <v>232.75</v>
      </c>
      <c r="H2424">
        <v>1</v>
      </c>
      <c r="I2424">
        <v>0</v>
      </c>
      <c r="J2424" t="s">
        <v>94</v>
      </c>
      <c r="K2424" t="s">
        <v>29</v>
      </c>
      <c r="L2424" t="s">
        <v>70</v>
      </c>
      <c r="M2424" t="s">
        <v>36</v>
      </c>
      <c r="N2424" t="s">
        <v>41</v>
      </c>
      <c r="O2424">
        <f>Table2[[#This Row],[check_out_date]]-Table2[[#This Row],[check_in_date]]</f>
        <v>7</v>
      </c>
      <c r="P2424">
        <f>Table2[[#This Row],[num_adults]]+Table2[[#This Row],[num_children]]</f>
        <v>1</v>
      </c>
      <c r="Q2424" s="3">
        <f>IF(OR(Table2[[#This Row],[booking_status]]="confirmed",Table2[[#This Row],[booking_status]]="checked-out"),Table2[[#This Row],[room_rate_per_night]]*Table2[[#This Row],[Num_Nights]],0)</f>
        <v>0</v>
      </c>
      <c r="R2424" t="str" cm="1">
        <f t="array" ref="R2424">IFERROR(_xlfn.IFS(Table2[[#This Row],[booking_status]]="confirmed","Expected",Table2[[#This Row],[booking_status]]="checked-out","Actual"),"No Revenue")</f>
        <v>No Revenue</v>
      </c>
      <c r="S2424" s="4">
        <f>Table2[[#This Row],[Revenue_Amount]]/Table2[[#This Row],[Num_Nights]]</f>
        <v>0</v>
      </c>
    </row>
    <row r="2425" spans="1:19" x14ac:dyDescent="0.3">
      <c r="A2425">
        <v>2424</v>
      </c>
      <c r="B2425" t="s">
        <v>37</v>
      </c>
      <c r="C2425" s="9">
        <v>45038</v>
      </c>
      <c r="D2425" s="9">
        <v>45044</v>
      </c>
      <c r="E2425" s="10">
        <v>45032</v>
      </c>
      <c r="F2425" t="s">
        <v>49</v>
      </c>
      <c r="G2425">
        <v>108</v>
      </c>
      <c r="H2425">
        <v>1</v>
      </c>
      <c r="I2425">
        <v>0</v>
      </c>
      <c r="J2425" t="s">
        <v>28</v>
      </c>
      <c r="K2425" t="s">
        <v>44</v>
      </c>
      <c r="L2425" t="s">
        <v>21</v>
      </c>
      <c r="M2425" t="s">
        <v>36</v>
      </c>
      <c r="N2425" t="s">
        <v>23</v>
      </c>
      <c r="O2425">
        <f>Table2[[#This Row],[check_out_date]]-Table2[[#This Row],[check_in_date]]</f>
        <v>6</v>
      </c>
      <c r="P2425">
        <f>Table2[[#This Row],[num_adults]]+Table2[[#This Row],[num_children]]</f>
        <v>1</v>
      </c>
      <c r="Q2425" s="3">
        <f>IF(OR(Table2[[#This Row],[booking_status]]="confirmed",Table2[[#This Row],[booking_status]]="checked-out"),Table2[[#This Row],[room_rate_per_night]]*Table2[[#This Row],[Num_Nights]],0)</f>
        <v>648</v>
      </c>
      <c r="R2425" t="str" cm="1">
        <f t="array" ref="R2425">IFERROR(_xlfn.IFS(Table2[[#This Row],[booking_status]]="confirmed","Expected",Table2[[#This Row],[booking_status]]="checked-out","Actual"),"No Revenue")</f>
        <v>Expected</v>
      </c>
      <c r="S2425" s="4">
        <f>Table2[[#This Row],[Revenue_Amount]]/Table2[[#This Row],[Num_Nights]]</f>
        <v>108</v>
      </c>
    </row>
    <row r="2426" spans="1:19" x14ac:dyDescent="0.3">
      <c r="A2426">
        <v>2425</v>
      </c>
      <c r="B2426" t="s">
        <v>31</v>
      </c>
      <c r="C2426" s="9">
        <v>44998</v>
      </c>
      <c r="D2426" s="9">
        <v>44999</v>
      </c>
      <c r="E2426" s="10">
        <v>44953</v>
      </c>
      <c r="F2426" t="s">
        <v>18</v>
      </c>
      <c r="G2426">
        <v>205.31</v>
      </c>
      <c r="H2426">
        <v>3</v>
      </c>
      <c r="I2426">
        <v>0</v>
      </c>
      <c r="J2426" t="s">
        <v>19</v>
      </c>
      <c r="K2426" t="s">
        <v>44</v>
      </c>
      <c r="L2426" t="s">
        <v>21</v>
      </c>
      <c r="M2426" t="s">
        <v>22</v>
      </c>
      <c r="N2426" t="s">
        <v>41</v>
      </c>
      <c r="O2426">
        <f>Table2[[#This Row],[check_out_date]]-Table2[[#This Row],[check_in_date]]</f>
        <v>1</v>
      </c>
      <c r="P2426">
        <f>Table2[[#This Row],[num_adults]]+Table2[[#This Row],[num_children]]</f>
        <v>3</v>
      </c>
      <c r="Q2426" s="3">
        <f>IF(OR(Table2[[#This Row],[booking_status]]="confirmed",Table2[[#This Row],[booking_status]]="checked-out"),Table2[[#This Row],[room_rate_per_night]]*Table2[[#This Row],[Num_Nights]],0)</f>
        <v>205.31</v>
      </c>
      <c r="R2426" t="str" cm="1">
        <f t="array" ref="R2426">IFERROR(_xlfn.IFS(Table2[[#This Row],[booking_status]]="confirmed","Expected",Table2[[#This Row],[booking_status]]="checked-out","Actual"),"No Revenue")</f>
        <v>Expected</v>
      </c>
      <c r="S2426" s="4">
        <f>Table2[[#This Row],[Revenue_Amount]]/Table2[[#This Row],[Num_Nights]]</f>
        <v>205.31</v>
      </c>
    </row>
    <row r="2427" spans="1:19" x14ac:dyDescent="0.3">
      <c r="A2427">
        <v>2426</v>
      </c>
      <c r="B2427" t="s">
        <v>14</v>
      </c>
      <c r="C2427" s="9">
        <v>45105</v>
      </c>
      <c r="D2427" s="9">
        <v>45110</v>
      </c>
      <c r="E2427" s="10">
        <v>45080</v>
      </c>
      <c r="F2427" t="s">
        <v>54</v>
      </c>
      <c r="G2427">
        <v>419.94</v>
      </c>
      <c r="H2427">
        <v>4</v>
      </c>
      <c r="I2427">
        <v>0</v>
      </c>
      <c r="J2427" t="s">
        <v>19</v>
      </c>
      <c r="K2427" t="s">
        <v>29</v>
      </c>
      <c r="L2427" t="s">
        <v>60</v>
      </c>
      <c r="M2427" t="s">
        <v>36</v>
      </c>
      <c r="N2427" t="s">
        <v>41</v>
      </c>
      <c r="O2427">
        <f>Table2[[#This Row],[check_out_date]]-Table2[[#This Row],[check_in_date]]</f>
        <v>5</v>
      </c>
      <c r="P2427">
        <f>Table2[[#This Row],[num_adults]]+Table2[[#This Row],[num_children]]</f>
        <v>4</v>
      </c>
      <c r="Q2427" s="3">
        <f>IF(OR(Table2[[#This Row],[booking_status]]="confirmed",Table2[[#This Row],[booking_status]]="checked-out"),Table2[[#This Row],[room_rate_per_night]]*Table2[[#This Row],[Num_Nights]],0)</f>
        <v>0</v>
      </c>
      <c r="R2427" t="str" cm="1">
        <f t="array" ref="R2427">IFERROR(_xlfn.IFS(Table2[[#This Row],[booking_status]]="confirmed","Expected",Table2[[#This Row],[booking_status]]="checked-out","Actual"),"No Revenue")</f>
        <v>No Revenue</v>
      </c>
      <c r="S2427" s="4">
        <f>Table2[[#This Row],[Revenue_Amount]]/Table2[[#This Row],[Num_Nights]]</f>
        <v>0</v>
      </c>
    </row>
    <row r="2428" spans="1:19" hidden="1" x14ac:dyDescent="0.3">
      <c r="A2428">
        <v>2427</v>
      </c>
      <c r="B2428" t="s">
        <v>31</v>
      </c>
      <c r="C2428" s="9">
        <v>45272</v>
      </c>
      <c r="D2428" s="9">
        <v>45276</v>
      </c>
      <c r="E2428" s="10">
        <v>45230</v>
      </c>
      <c r="F2428" t="s">
        <v>18</v>
      </c>
      <c r="G2428">
        <v>213.83</v>
      </c>
      <c r="H2428">
        <v>1</v>
      </c>
      <c r="I2428">
        <v>2</v>
      </c>
      <c r="J2428" t="s">
        <v>35</v>
      </c>
      <c r="K2428" t="s">
        <v>29</v>
      </c>
      <c r="L2428" t="s">
        <v>56</v>
      </c>
      <c r="M2428" t="s">
        <v>36</v>
      </c>
      <c r="N2428" t="s">
        <v>23</v>
      </c>
      <c r="O2428">
        <f>Table2[[#This Row],[check_out_date]]-Table2[[#This Row],[check_in_date]]</f>
        <v>4</v>
      </c>
      <c r="P2428">
        <f>Table2[[#This Row],[num_adults]]+Table2[[#This Row],[num_children]]</f>
        <v>3</v>
      </c>
      <c r="Q2428" s="3">
        <f>IF(OR(Table2[[#This Row],[booking_status]]="confirmed",Table2[[#This Row],[booking_status]]="checked-out"),Table2[[#This Row],[room_rate_per_night]]*Table2[[#This Row],[Num_Nights]],0)</f>
        <v>855.32</v>
      </c>
      <c r="R2428" t="str" cm="1">
        <f t="array" ref="R2428">IFERROR(_xlfn.IFS(Table2[[#This Row],[booking_status]]="confirmed","Expected",Table2[[#This Row],[booking_status]]="checked-out","Actual"),"No Revenue")</f>
        <v>Actual</v>
      </c>
      <c r="S2428" s="4">
        <f>Table2[[#This Row],[Revenue_Amount]]/Table2[[#This Row],[Num_Nights]]</f>
        <v>213.83</v>
      </c>
    </row>
    <row r="2429" spans="1:19" x14ac:dyDescent="0.3">
      <c r="A2429">
        <v>2428</v>
      </c>
      <c r="B2429" t="s">
        <v>14</v>
      </c>
      <c r="C2429" s="9">
        <v>45184</v>
      </c>
      <c r="D2429" s="9">
        <v>45195</v>
      </c>
      <c r="E2429" s="10">
        <v>45156</v>
      </c>
      <c r="F2429" t="s">
        <v>27</v>
      </c>
      <c r="G2429">
        <v>180.77</v>
      </c>
      <c r="H2429">
        <v>1</v>
      </c>
      <c r="I2429">
        <v>3</v>
      </c>
      <c r="J2429" t="s">
        <v>28</v>
      </c>
      <c r="K2429" t="s">
        <v>20</v>
      </c>
      <c r="L2429" t="s">
        <v>56</v>
      </c>
      <c r="M2429" t="s">
        <v>36</v>
      </c>
      <c r="N2429" t="s">
        <v>41</v>
      </c>
      <c r="O2429">
        <f>Table2[[#This Row],[check_out_date]]-Table2[[#This Row],[check_in_date]]</f>
        <v>11</v>
      </c>
      <c r="P2429">
        <f>Table2[[#This Row],[num_adults]]+Table2[[#This Row],[num_children]]</f>
        <v>4</v>
      </c>
      <c r="Q2429" s="3">
        <f>IF(OR(Table2[[#This Row],[booking_status]]="confirmed",Table2[[#This Row],[booking_status]]="checked-out"),Table2[[#This Row],[room_rate_per_night]]*Table2[[#This Row],[Num_Nights]],0)</f>
        <v>1988.47</v>
      </c>
      <c r="R2429" t="str" cm="1">
        <f t="array" ref="R2429">IFERROR(_xlfn.IFS(Table2[[#This Row],[booking_status]]="confirmed","Expected",Table2[[#This Row],[booking_status]]="checked-out","Actual"),"No Revenue")</f>
        <v>Actual</v>
      </c>
      <c r="S2429" s="4">
        <f>Table2[[#This Row],[Revenue_Amount]]/Table2[[#This Row],[Num_Nights]]</f>
        <v>180.77</v>
      </c>
    </row>
    <row r="2430" spans="1:19" x14ac:dyDescent="0.3">
      <c r="A2430">
        <v>2429</v>
      </c>
      <c r="B2430" t="s">
        <v>31</v>
      </c>
      <c r="C2430" s="9">
        <v>45168</v>
      </c>
      <c r="D2430" s="9">
        <v>45176</v>
      </c>
      <c r="E2430" s="10">
        <v>45151</v>
      </c>
      <c r="F2430" t="s">
        <v>27</v>
      </c>
      <c r="G2430">
        <v>168.56</v>
      </c>
      <c r="H2430">
        <v>4</v>
      </c>
      <c r="I2430">
        <v>1</v>
      </c>
      <c r="J2430" t="s">
        <v>28</v>
      </c>
      <c r="K2430" t="s">
        <v>20</v>
      </c>
      <c r="L2430" t="s">
        <v>60</v>
      </c>
      <c r="M2430" t="s">
        <v>36</v>
      </c>
      <c r="N2430" t="s">
        <v>41</v>
      </c>
      <c r="O2430">
        <f>Table2[[#This Row],[check_out_date]]-Table2[[#This Row],[check_in_date]]</f>
        <v>8</v>
      </c>
      <c r="P2430">
        <f>Table2[[#This Row],[num_adults]]+Table2[[#This Row],[num_children]]</f>
        <v>5</v>
      </c>
      <c r="Q2430" s="3">
        <f>IF(OR(Table2[[#This Row],[booking_status]]="confirmed",Table2[[#This Row],[booking_status]]="checked-out"),Table2[[#This Row],[room_rate_per_night]]*Table2[[#This Row],[Num_Nights]],0)</f>
        <v>0</v>
      </c>
      <c r="R2430" t="str" cm="1">
        <f t="array" ref="R2430">IFERROR(_xlfn.IFS(Table2[[#This Row],[booking_status]]="confirmed","Expected",Table2[[#This Row],[booking_status]]="checked-out","Actual"),"No Revenue")</f>
        <v>No Revenue</v>
      </c>
      <c r="S2430" s="4">
        <f>Table2[[#This Row],[Revenue_Amount]]/Table2[[#This Row],[Num_Nights]]</f>
        <v>0</v>
      </c>
    </row>
    <row r="2431" spans="1:19" x14ac:dyDescent="0.3">
      <c r="A2431">
        <v>2430</v>
      </c>
      <c r="B2431" t="s">
        <v>37</v>
      </c>
      <c r="C2431" s="9">
        <v>45198</v>
      </c>
      <c r="D2431" s="9">
        <v>45200</v>
      </c>
      <c r="E2431" s="10">
        <v>45129</v>
      </c>
      <c r="F2431" t="s">
        <v>54</v>
      </c>
      <c r="G2431">
        <v>548.17999999999995</v>
      </c>
      <c r="H2431">
        <v>2</v>
      </c>
      <c r="I2431">
        <v>0</v>
      </c>
      <c r="J2431" t="s">
        <v>28</v>
      </c>
      <c r="K2431" t="s">
        <v>29</v>
      </c>
      <c r="L2431" t="s">
        <v>21</v>
      </c>
      <c r="M2431" t="s">
        <v>36</v>
      </c>
      <c r="N2431" t="s">
        <v>30</v>
      </c>
      <c r="O2431">
        <f>Table2[[#This Row],[check_out_date]]-Table2[[#This Row],[check_in_date]]</f>
        <v>2</v>
      </c>
      <c r="P2431">
        <f>Table2[[#This Row],[num_adults]]+Table2[[#This Row],[num_children]]</f>
        <v>2</v>
      </c>
      <c r="Q2431" s="3">
        <f>IF(OR(Table2[[#This Row],[booking_status]]="confirmed",Table2[[#This Row],[booking_status]]="checked-out"),Table2[[#This Row],[room_rate_per_night]]*Table2[[#This Row],[Num_Nights]],0)</f>
        <v>1096.3599999999999</v>
      </c>
      <c r="R2431" t="str" cm="1">
        <f t="array" ref="R2431">IFERROR(_xlfn.IFS(Table2[[#This Row],[booking_status]]="confirmed","Expected",Table2[[#This Row],[booking_status]]="checked-out","Actual"),"No Revenue")</f>
        <v>Expected</v>
      </c>
      <c r="S2431" s="4">
        <f>Table2[[#This Row],[Revenue_Amount]]/Table2[[#This Row],[Num_Nights]]</f>
        <v>548.17999999999995</v>
      </c>
    </row>
    <row r="2432" spans="1:19" x14ac:dyDescent="0.3">
      <c r="A2432">
        <v>2431</v>
      </c>
      <c r="B2432" t="s">
        <v>50</v>
      </c>
      <c r="C2432" s="9">
        <v>44967</v>
      </c>
      <c r="D2432" s="9">
        <v>44978</v>
      </c>
      <c r="E2432" s="10">
        <v>44948</v>
      </c>
      <c r="F2432" t="s">
        <v>49</v>
      </c>
      <c r="G2432">
        <v>101.55</v>
      </c>
      <c r="H2432">
        <v>2</v>
      </c>
      <c r="I2432">
        <v>0</v>
      </c>
      <c r="J2432" t="s">
        <v>28</v>
      </c>
      <c r="K2432" t="s">
        <v>20</v>
      </c>
      <c r="L2432" t="s">
        <v>70</v>
      </c>
      <c r="M2432" t="s">
        <v>36</v>
      </c>
      <c r="N2432" t="s">
        <v>41</v>
      </c>
      <c r="O2432">
        <f>Table2[[#This Row],[check_out_date]]-Table2[[#This Row],[check_in_date]]</f>
        <v>11</v>
      </c>
      <c r="P2432">
        <f>Table2[[#This Row],[num_adults]]+Table2[[#This Row],[num_children]]</f>
        <v>2</v>
      </c>
      <c r="Q2432" s="3">
        <f>IF(OR(Table2[[#This Row],[booking_status]]="confirmed",Table2[[#This Row],[booking_status]]="checked-out"),Table2[[#This Row],[room_rate_per_night]]*Table2[[#This Row],[Num_Nights]],0)</f>
        <v>0</v>
      </c>
      <c r="R2432" t="str" cm="1">
        <f t="array" ref="R2432">IFERROR(_xlfn.IFS(Table2[[#This Row],[booking_status]]="confirmed","Expected",Table2[[#This Row],[booking_status]]="checked-out","Actual"),"No Revenue")</f>
        <v>No Revenue</v>
      </c>
      <c r="S2432" s="4">
        <f>Table2[[#This Row],[Revenue_Amount]]/Table2[[#This Row],[Num_Nights]]</f>
        <v>0</v>
      </c>
    </row>
    <row r="2433" spans="1:19" x14ac:dyDescent="0.3">
      <c r="A2433">
        <v>2432</v>
      </c>
      <c r="B2433" t="s">
        <v>37</v>
      </c>
      <c r="C2433" s="9">
        <v>44934</v>
      </c>
      <c r="D2433" s="9">
        <v>44939</v>
      </c>
      <c r="E2433" s="10">
        <v>44922</v>
      </c>
      <c r="F2433" t="s">
        <v>18</v>
      </c>
      <c r="G2433">
        <v>271.11</v>
      </c>
      <c r="H2433">
        <v>1</v>
      </c>
      <c r="I2433">
        <v>1</v>
      </c>
      <c r="J2433" t="s">
        <v>19</v>
      </c>
      <c r="K2433" t="s">
        <v>99</v>
      </c>
      <c r="L2433" t="s">
        <v>21</v>
      </c>
      <c r="M2433" t="s">
        <v>36</v>
      </c>
      <c r="N2433" t="s">
        <v>41</v>
      </c>
      <c r="O2433">
        <f>Table2[[#This Row],[check_out_date]]-Table2[[#This Row],[check_in_date]]</f>
        <v>5</v>
      </c>
      <c r="P2433">
        <f>Table2[[#This Row],[num_adults]]+Table2[[#This Row],[num_children]]</f>
        <v>2</v>
      </c>
      <c r="Q2433" s="3">
        <f>IF(OR(Table2[[#This Row],[booking_status]]="confirmed",Table2[[#This Row],[booking_status]]="checked-out"),Table2[[#This Row],[room_rate_per_night]]*Table2[[#This Row],[Num_Nights]],0)</f>
        <v>1355.5500000000002</v>
      </c>
      <c r="R2433" t="str" cm="1">
        <f t="array" ref="R2433">IFERROR(_xlfn.IFS(Table2[[#This Row],[booking_status]]="confirmed","Expected",Table2[[#This Row],[booking_status]]="checked-out","Actual"),"No Revenue")</f>
        <v>Expected</v>
      </c>
      <c r="S2433" s="4">
        <f>Table2[[#This Row],[Revenue_Amount]]/Table2[[#This Row],[Num_Nights]]</f>
        <v>271.11</v>
      </c>
    </row>
    <row r="2434" spans="1:19" hidden="1" x14ac:dyDescent="0.3">
      <c r="A2434">
        <v>2433</v>
      </c>
      <c r="B2434" t="s">
        <v>31</v>
      </c>
      <c r="C2434" s="9">
        <v>45127</v>
      </c>
      <c r="D2434" s="9">
        <v>45133</v>
      </c>
      <c r="E2434" s="10">
        <v>45068</v>
      </c>
      <c r="F2434" t="s">
        <v>27</v>
      </c>
      <c r="G2434">
        <v>155.68</v>
      </c>
      <c r="H2434">
        <v>1</v>
      </c>
      <c r="I2434">
        <v>0</v>
      </c>
      <c r="J2434" t="s">
        <v>35</v>
      </c>
      <c r="K2434" t="s">
        <v>66</v>
      </c>
      <c r="L2434" t="s">
        <v>56</v>
      </c>
      <c r="M2434" t="s">
        <v>22</v>
      </c>
      <c r="N2434" t="s">
        <v>30</v>
      </c>
      <c r="O2434">
        <f>Table2[[#This Row],[check_out_date]]-Table2[[#This Row],[check_in_date]]</f>
        <v>6</v>
      </c>
      <c r="P2434">
        <f>Table2[[#This Row],[num_adults]]+Table2[[#This Row],[num_children]]</f>
        <v>1</v>
      </c>
      <c r="Q2434" s="3">
        <f>IF(OR(Table2[[#This Row],[booking_status]]="confirmed",Table2[[#This Row],[booking_status]]="checked-out"),Table2[[#This Row],[room_rate_per_night]]*Table2[[#This Row],[Num_Nights]],0)</f>
        <v>934.08</v>
      </c>
      <c r="R2434" t="str" cm="1">
        <f t="array" ref="R2434">IFERROR(_xlfn.IFS(Table2[[#This Row],[booking_status]]="confirmed","Expected",Table2[[#This Row],[booking_status]]="checked-out","Actual"),"No Revenue")</f>
        <v>Actual</v>
      </c>
      <c r="S2434" s="4">
        <f>Table2[[#This Row],[Revenue_Amount]]/Table2[[#This Row],[Num_Nights]]</f>
        <v>155.68</v>
      </c>
    </row>
    <row r="2435" spans="1:19" x14ac:dyDescent="0.3">
      <c r="A2435">
        <v>2434</v>
      </c>
      <c r="B2435" t="s">
        <v>14</v>
      </c>
      <c r="C2435" s="9">
        <v>45245</v>
      </c>
      <c r="D2435" s="9">
        <v>45254</v>
      </c>
      <c r="E2435" s="10">
        <v>45208</v>
      </c>
      <c r="F2435" t="s">
        <v>49</v>
      </c>
      <c r="G2435">
        <v>118.9</v>
      </c>
      <c r="H2435">
        <v>1</v>
      </c>
      <c r="I2435">
        <v>0</v>
      </c>
      <c r="J2435" t="s">
        <v>28</v>
      </c>
      <c r="K2435" t="s">
        <v>44</v>
      </c>
      <c r="L2435" t="s">
        <v>21</v>
      </c>
      <c r="M2435" t="s">
        <v>36</v>
      </c>
      <c r="N2435" t="s">
        <v>23</v>
      </c>
      <c r="O2435">
        <f>Table2[[#This Row],[check_out_date]]-Table2[[#This Row],[check_in_date]]</f>
        <v>9</v>
      </c>
      <c r="P2435">
        <f>Table2[[#This Row],[num_adults]]+Table2[[#This Row],[num_children]]</f>
        <v>1</v>
      </c>
      <c r="Q2435" s="3">
        <f>IF(OR(Table2[[#This Row],[booking_status]]="confirmed",Table2[[#This Row],[booking_status]]="checked-out"),Table2[[#This Row],[room_rate_per_night]]*Table2[[#This Row],[Num_Nights]],0)</f>
        <v>1070.1000000000001</v>
      </c>
      <c r="R2435" t="str" cm="1">
        <f t="array" ref="R2435">IFERROR(_xlfn.IFS(Table2[[#This Row],[booking_status]]="confirmed","Expected",Table2[[#This Row],[booking_status]]="checked-out","Actual"),"No Revenue")</f>
        <v>Expected</v>
      </c>
      <c r="S2435" s="4">
        <f>Table2[[#This Row],[Revenue_Amount]]/Table2[[#This Row],[Num_Nights]]</f>
        <v>118.90000000000002</v>
      </c>
    </row>
    <row r="2436" spans="1:19" x14ac:dyDescent="0.3">
      <c r="A2436">
        <v>2435</v>
      </c>
      <c r="B2436" t="s">
        <v>14</v>
      </c>
      <c r="C2436" s="9">
        <v>44943</v>
      </c>
      <c r="D2436" s="9">
        <v>44955</v>
      </c>
      <c r="E2436" s="10">
        <v>44918</v>
      </c>
      <c r="F2436" t="s">
        <v>49</v>
      </c>
      <c r="G2436">
        <v>65.86</v>
      </c>
      <c r="H2436">
        <v>1</v>
      </c>
      <c r="I2436">
        <v>0</v>
      </c>
      <c r="J2436" t="s">
        <v>19</v>
      </c>
      <c r="K2436" t="s">
        <v>66</v>
      </c>
      <c r="L2436" t="s">
        <v>21</v>
      </c>
      <c r="M2436" t="s">
        <v>36</v>
      </c>
      <c r="N2436" t="s">
        <v>41</v>
      </c>
      <c r="O2436">
        <f>Table2[[#This Row],[check_out_date]]-Table2[[#This Row],[check_in_date]]</f>
        <v>12</v>
      </c>
      <c r="P2436">
        <f>Table2[[#This Row],[num_adults]]+Table2[[#This Row],[num_children]]</f>
        <v>1</v>
      </c>
      <c r="Q2436" s="3">
        <f>IF(OR(Table2[[#This Row],[booking_status]]="confirmed",Table2[[#This Row],[booking_status]]="checked-out"),Table2[[#This Row],[room_rate_per_night]]*Table2[[#This Row],[Num_Nights]],0)</f>
        <v>790.31999999999994</v>
      </c>
      <c r="R2436" t="str" cm="1">
        <f t="array" ref="R2436">IFERROR(_xlfn.IFS(Table2[[#This Row],[booking_status]]="confirmed","Expected",Table2[[#This Row],[booking_status]]="checked-out","Actual"),"No Revenue")</f>
        <v>Expected</v>
      </c>
      <c r="S2436" s="4">
        <f>Table2[[#This Row],[Revenue_Amount]]/Table2[[#This Row],[Num_Nights]]</f>
        <v>65.86</v>
      </c>
    </row>
    <row r="2437" spans="1:19" x14ac:dyDescent="0.3">
      <c r="A2437">
        <v>2436</v>
      </c>
      <c r="B2437" t="s">
        <v>37</v>
      </c>
      <c r="C2437" s="9">
        <v>45049</v>
      </c>
      <c r="D2437" s="9">
        <v>45054</v>
      </c>
      <c r="E2437" s="10">
        <v>44987</v>
      </c>
      <c r="F2437" t="s">
        <v>49</v>
      </c>
      <c r="G2437">
        <v>88.48</v>
      </c>
      <c r="H2437">
        <v>3</v>
      </c>
      <c r="I2437">
        <v>0</v>
      </c>
      <c r="J2437" t="s">
        <v>94</v>
      </c>
      <c r="K2437" t="s">
        <v>99</v>
      </c>
      <c r="L2437" t="s">
        <v>21</v>
      </c>
      <c r="M2437" t="s">
        <v>36</v>
      </c>
      <c r="N2437" t="s">
        <v>23</v>
      </c>
      <c r="O2437">
        <f>Table2[[#This Row],[check_out_date]]-Table2[[#This Row],[check_in_date]]</f>
        <v>5</v>
      </c>
      <c r="P2437">
        <f>Table2[[#This Row],[num_adults]]+Table2[[#This Row],[num_children]]</f>
        <v>3</v>
      </c>
      <c r="Q2437" s="3">
        <f>IF(OR(Table2[[#This Row],[booking_status]]="confirmed",Table2[[#This Row],[booking_status]]="checked-out"),Table2[[#This Row],[room_rate_per_night]]*Table2[[#This Row],[Num_Nights]],0)</f>
        <v>442.40000000000003</v>
      </c>
      <c r="R2437" t="str" cm="1">
        <f t="array" ref="R2437">IFERROR(_xlfn.IFS(Table2[[#This Row],[booking_status]]="confirmed","Expected",Table2[[#This Row],[booking_status]]="checked-out","Actual"),"No Revenue")</f>
        <v>Expected</v>
      </c>
      <c r="S2437" s="4">
        <f>Table2[[#This Row],[Revenue_Amount]]/Table2[[#This Row],[Num_Nights]]</f>
        <v>88.48</v>
      </c>
    </row>
    <row r="2438" spans="1:19" x14ac:dyDescent="0.3">
      <c r="A2438">
        <v>2437</v>
      </c>
      <c r="B2438" t="s">
        <v>31</v>
      </c>
      <c r="C2438" s="9">
        <v>45043</v>
      </c>
      <c r="D2438" s="9">
        <v>45051</v>
      </c>
      <c r="E2438" s="10">
        <v>44992</v>
      </c>
      <c r="F2438" t="s">
        <v>49</v>
      </c>
      <c r="G2438">
        <v>62.7</v>
      </c>
      <c r="H2438">
        <v>1</v>
      </c>
      <c r="I2438">
        <v>1</v>
      </c>
      <c r="J2438" t="s">
        <v>28</v>
      </c>
      <c r="K2438" t="s">
        <v>20</v>
      </c>
      <c r="L2438" t="s">
        <v>21</v>
      </c>
      <c r="M2438" t="s">
        <v>36</v>
      </c>
      <c r="N2438" t="s">
        <v>41</v>
      </c>
      <c r="O2438">
        <f>Table2[[#This Row],[check_out_date]]-Table2[[#This Row],[check_in_date]]</f>
        <v>8</v>
      </c>
      <c r="P2438">
        <f>Table2[[#This Row],[num_adults]]+Table2[[#This Row],[num_children]]</f>
        <v>2</v>
      </c>
      <c r="Q2438" s="3">
        <f>IF(OR(Table2[[#This Row],[booking_status]]="confirmed",Table2[[#This Row],[booking_status]]="checked-out"),Table2[[#This Row],[room_rate_per_night]]*Table2[[#This Row],[Num_Nights]],0)</f>
        <v>501.6</v>
      </c>
      <c r="R2438" t="str" cm="1">
        <f t="array" ref="R2438">IFERROR(_xlfn.IFS(Table2[[#This Row],[booking_status]]="confirmed","Expected",Table2[[#This Row],[booking_status]]="checked-out","Actual"),"No Revenue")</f>
        <v>Expected</v>
      </c>
      <c r="S2438" s="4">
        <f>Table2[[#This Row],[Revenue_Amount]]/Table2[[#This Row],[Num_Nights]]</f>
        <v>62.7</v>
      </c>
    </row>
    <row r="2439" spans="1:19" x14ac:dyDescent="0.3">
      <c r="A2439">
        <v>2438</v>
      </c>
      <c r="B2439" t="s">
        <v>14</v>
      </c>
      <c r="C2439" s="9">
        <v>44945</v>
      </c>
      <c r="D2439" s="9">
        <v>44955</v>
      </c>
      <c r="E2439" s="10">
        <v>44890</v>
      </c>
      <c r="F2439" t="s">
        <v>49</v>
      </c>
      <c r="G2439">
        <v>60.81</v>
      </c>
      <c r="H2439">
        <v>1</v>
      </c>
      <c r="I2439">
        <v>1</v>
      </c>
      <c r="J2439" t="s">
        <v>55</v>
      </c>
      <c r="K2439" t="s">
        <v>99</v>
      </c>
      <c r="L2439" t="s">
        <v>21</v>
      </c>
      <c r="M2439" t="s">
        <v>22</v>
      </c>
      <c r="N2439" t="s">
        <v>95</v>
      </c>
      <c r="O2439">
        <f>Table2[[#This Row],[check_out_date]]-Table2[[#This Row],[check_in_date]]</f>
        <v>10</v>
      </c>
      <c r="P2439">
        <f>Table2[[#This Row],[num_adults]]+Table2[[#This Row],[num_children]]</f>
        <v>2</v>
      </c>
      <c r="Q2439" s="3">
        <f>IF(OR(Table2[[#This Row],[booking_status]]="confirmed",Table2[[#This Row],[booking_status]]="checked-out"),Table2[[#This Row],[room_rate_per_night]]*Table2[[#This Row],[Num_Nights]],0)</f>
        <v>608.1</v>
      </c>
      <c r="R2439" t="str" cm="1">
        <f t="array" ref="R2439">IFERROR(_xlfn.IFS(Table2[[#This Row],[booking_status]]="confirmed","Expected",Table2[[#This Row],[booking_status]]="checked-out","Actual"),"No Revenue")</f>
        <v>Expected</v>
      </c>
      <c r="S2439" s="4">
        <f>Table2[[#This Row],[Revenue_Amount]]/Table2[[#This Row],[Num_Nights]]</f>
        <v>60.81</v>
      </c>
    </row>
    <row r="2440" spans="1:19" hidden="1" x14ac:dyDescent="0.3">
      <c r="A2440">
        <v>2439</v>
      </c>
      <c r="B2440" t="s">
        <v>50</v>
      </c>
      <c r="C2440" s="9">
        <v>44979</v>
      </c>
      <c r="D2440" s="9">
        <v>44982</v>
      </c>
      <c r="E2440" s="10">
        <v>44960</v>
      </c>
      <c r="F2440" t="s">
        <v>18</v>
      </c>
      <c r="G2440">
        <v>268.98</v>
      </c>
      <c r="H2440">
        <v>4</v>
      </c>
      <c r="I2440">
        <v>0</v>
      </c>
      <c r="J2440" t="s">
        <v>35</v>
      </c>
      <c r="K2440" t="s">
        <v>99</v>
      </c>
      <c r="L2440" t="s">
        <v>60</v>
      </c>
      <c r="M2440" t="s">
        <v>36</v>
      </c>
      <c r="N2440" t="s">
        <v>41</v>
      </c>
      <c r="O2440">
        <f>Table2[[#This Row],[check_out_date]]-Table2[[#This Row],[check_in_date]]</f>
        <v>3</v>
      </c>
      <c r="P2440">
        <f>Table2[[#This Row],[num_adults]]+Table2[[#This Row],[num_children]]</f>
        <v>4</v>
      </c>
      <c r="Q2440" s="3">
        <f>IF(OR(Table2[[#This Row],[booking_status]]="confirmed",Table2[[#This Row],[booking_status]]="checked-out"),Table2[[#This Row],[room_rate_per_night]]*Table2[[#This Row],[Num_Nights]],0)</f>
        <v>0</v>
      </c>
      <c r="R2440" t="str" cm="1">
        <f t="array" ref="R2440">IFERROR(_xlfn.IFS(Table2[[#This Row],[booking_status]]="confirmed","Expected",Table2[[#This Row],[booking_status]]="checked-out","Actual"),"No Revenue")</f>
        <v>No Revenue</v>
      </c>
      <c r="S2440" s="4">
        <f>Table2[[#This Row],[Revenue_Amount]]/Table2[[#This Row],[Num_Nights]]</f>
        <v>0</v>
      </c>
    </row>
    <row r="2441" spans="1:19" x14ac:dyDescent="0.3">
      <c r="A2441">
        <v>2440</v>
      </c>
      <c r="B2441" t="s">
        <v>31</v>
      </c>
      <c r="C2441" s="9">
        <v>45081</v>
      </c>
      <c r="D2441" s="9">
        <v>45083</v>
      </c>
      <c r="E2441" s="10">
        <v>45026</v>
      </c>
      <c r="F2441" t="s">
        <v>18</v>
      </c>
      <c r="G2441">
        <v>207.68</v>
      </c>
      <c r="H2441">
        <v>2</v>
      </c>
      <c r="I2441">
        <v>0</v>
      </c>
      <c r="J2441" t="s">
        <v>94</v>
      </c>
      <c r="K2441" t="s">
        <v>29</v>
      </c>
      <c r="L2441" t="s">
        <v>56</v>
      </c>
      <c r="M2441" t="s">
        <v>22</v>
      </c>
      <c r="N2441" t="s">
        <v>41</v>
      </c>
      <c r="O2441">
        <f>Table2[[#This Row],[check_out_date]]-Table2[[#This Row],[check_in_date]]</f>
        <v>2</v>
      </c>
      <c r="P2441">
        <f>Table2[[#This Row],[num_adults]]+Table2[[#This Row],[num_children]]</f>
        <v>2</v>
      </c>
      <c r="Q2441" s="3">
        <f>IF(OR(Table2[[#This Row],[booking_status]]="confirmed",Table2[[#This Row],[booking_status]]="checked-out"),Table2[[#This Row],[room_rate_per_night]]*Table2[[#This Row],[Num_Nights]],0)</f>
        <v>415.36</v>
      </c>
      <c r="R2441" t="str" cm="1">
        <f t="array" ref="R2441">IFERROR(_xlfn.IFS(Table2[[#This Row],[booking_status]]="confirmed","Expected",Table2[[#This Row],[booking_status]]="checked-out","Actual"),"No Revenue")</f>
        <v>Actual</v>
      </c>
      <c r="S2441" s="4">
        <f>Table2[[#This Row],[Revenue_Amount]]/Table2[[#This Row],[Num_Nights]]</f>
        <v>207.68</v>
      </c>
    </row>
    <row r="2442" spans="1:19" x14ac:dyDescent="0.3">
      <c r="A2442">
        <v>2441</v>
      </c>
      <c r="B2442" t="s">
        <v>31</v>
      </c>
      <c r="C2442" s="9">
        <v>45241</v>
      </c>
      <c r="D2442" s="9">
        <v>45249</v>
      </c>
      <c r="E2442" s="10">
        <v>45227</v>
      </c>
      <c r="F2442" t="s">
        <v>27</v>
      </c>
      <c r="G2442">
        <v>102.49</v>
      </c>
      <c r="H2442">
        <v>2</v>
      </c>
      <c r="I2442">
        <v>1</v>
      </c>
      <c r="J2442" t="s">
        <v>55</v>
      </c>
      <c r="K2442" t="s">
        <v>20</v>
      </c>
      <c r="L2442" t="s">
        <v>21</v>
      </c>
      <c r="M2442" t="s">
        <v>36</v>
      </c>
      <c r="N2442" t="s">
        <v>23</v>
      </c>
      <c r="O2442">
        <f>Table2[[#This Row],[check_out_date]]-Table2[[#This Row],[check_in_date]]</f>
        <v>8</v>
      </c>
      <c r="P2442">
        <f>Table2[[#This Row],[num_adults]]+Table2[[#This Row],[num_children]]</f>
        <v>3</v>
      </c>
      <c r="Q2442" s="3">
        <f>IF(OR(Table2[[#This Row],[booking_status]]="confirmed",Table2[[#This Row],[booking_status]]="checked-out"),Table2[[#This Row],[room_rate_per_night]]*Table2[[#This Row],[Num_Nights]],0)</f>
        <v>819.92</v>
      </c>
      <c r="R2442" t="str" cm="1">
        <f t="array" ref="R2442">IFERROR(_xlfn.IFS(Table2[[#This Row],[booking_status]]="confirmed","Expected",Table2[[#This Row],[booking_status]]="checked-out","Actual"),"No Revenue")</f>
        <v>Expected</v>
      </c>
      <c r="S2442" s="4">
        <f>Table2[[#This Row],[Revenue_Amount]]/Table2[[#This Row],[Num_Nights]]</f>
        <v>102.49</v>
      </c>
    </row>
    <row r="2443" spans="1:19" x14ac:dyDescent="0.3">
      <c r="A2443">
        <v>2442</v>
      </c>
      <c r="B2443" t="s">
        <v>14</v>
      </c>
      <c r="C2443" s="9">
        <v>45252</v>
      </c>
      <c r="D2443" s="9">
        <v>45253</v>
      </c>
      <c r="E2443" s="10">
        <v>45233</v>
      </c>
      <c r="F2443" t="s">
        <v>49</v>
      </c>
      <c r="G2443">
        <v>84.31</v>
      </c>
      <c r="H2443">
        <v>2</v>
      </c>
      <c r="I2443">
        <v>0</v>
      </c>
      <c r="J2443" t="s">
        <v>28</v>
      </c>
      <c r="K2443" t="s">
        <v>20</v>
      </c>
      <c r="L2443" t="s">
        <v>60</v>
      </c>
      <c r="M2443" t="s">
        <v>36</v>
      </c>
      <c r="N2443" t="s">
        <v>23</v>
      </c>
      <c r="O2443">
        <f>Table2[[#This Row],[check_out_date]]-Table2[[#This Row],[check_in_date]]</f>
        <v>1</v>
      </c>
      <c r="P2443">
        <f>Table2[[#This Row],[num_adults]]+Table2[[#This Row],[num_children]]</f>
        <v>2</v>
      </c>
      <c r="Q2443" s="3">
        <f>IF(OR(Table2[[#This Row],[booking_status]]="confirmed",Table2[[#This Row],[booking_status]]="checked-out"),Table2[[#This Row],[room_rate_per_night]]*Table2[[#This Row],[Num_Nights]],0)</f>
        <v>0</v>
      </c>
      <c r="R2443" t="str" cm="1">
        <f t="array" ref="R2443">IFERROR(_xlfn.IFS(Table2[[#This Row],[booking_status]]="confirmed","Expected",Table2[[#This Row],[booking_status]]="checked-out","Actual"),"No Revenue")</f>
        <v>No Revenue</v>
      </c>
      <c r="S2443" s="4">
        <f>Table2[[#This Row],[Revenue_Amount]]/Table2[[#This Row],[Num_Nights]]</f>
        <v>0</v>
      </c>
    </row>
    <row r="2444" spans="1:19" x14ac:dyDescent="0.3">
      <c r="A2444">
        <v>2443</v>
      </c>
      <c r="B2444" t="s">
        <v>37</v>
      </c>
      <c r="C2444" s="9">
        <v>45167</v>
      </c>
      <c r="D2444" s="9">
        <v>45172</v>
      </c>
      <c r="E2444" s="10">
        <v>45128</v>
      </c>
      <c r="F2444" t="s">
        <v>49</v>
      </c>
      <c r="G2444">
        <v>143.55000000000001</v>
      </c>
      <c r="H2444">
        <v>2</v>
      </c>
      <c r="I2444">
        <v>0</v>
      </c>
      <c r="J2444" t="s">
        <v>19</v>
      </c>
      <c r="K2444" t="s">
        <v>44</v>
      </c>
      <c r="L2444" t="s">
        <v>21</v>
      </c>
      <c r="M2444" t="s">
        <v>36</v>
      </c>
      <c r="N2444" t="s">
        <v>95</v>
      </c>
      <c r="O2444">
        <f>Table2[[#This Row],[check_out_date]]-Table2[[#This Row],[check_in_date]]</f>
        <v>5</v>
      </c>
      <c r="P2444">
        <f>Table2[[#This Row],[num_adults]]+Table2[[#This Row],[num_children]]</f>
        <v>2</v>
      </c>
      <c r="Q2444" s="3">
        <f>IF(OR(Table2[[#This Row],[booking_status]]="confirmed",Table2[[#This Row],[booking_status]]="checked-out"),Table2[[#This Row],[room_rate_per_night]]*Table2[[#This Row],[Num_Nights]],0)</f>
        <v>717.75</v>
      </c>
      <c r="R2444" t="str" cm="1">
        <f t="array" ref="R2444">IFERROR(_xlfn.IFS(Table2[[#This Row],[booking_status]]="confirmed","Expected",Table2[[#This Row],[booking_status]]="checked-out","Actual"),"No Revenue")</f>
        <v>Expected</v>
      </c>
      <c r="S2444" s="4">
        <f>Table2[[#This Row],[Revenue_Amount]]/Table2[[#This Row],[Num_Nights]]</f>
        <v>143.55000000000001</v>
      </c>
    </row>
    <row r="2445" spans="1:19" x14ac:dyDescent="0.3">
      <c r="A2445">
        <v>2444</v>
      </c>
      <c r="B2445" t="s">
        <v>31</v>
      </c>
      <c r="C2445" s="9">
        <v>45256</v>
      </c>
      <c r="D2445" s="9">
        <v>45259</v>
      </c>
      <c r="E2445" s="10">
        <v>45242</v>
      </c>
      <c r="F2445" t="s">
        <v>54</v>
      </c>
      <c r="G2445">
        <v>299.13</v>
      </c>
      <c r="H2445">
        <v>1</v>
      </c>
      <c r="I2445">
        <v>1</v>
      </c>
      <c r="J2445" t="s">
        <v>19</v>
      </c>
      <c r="K2445" t="s">
        <v>29</v>
      </c>
      <c r="L2445" t="s">
        <v>21</v>
      </c>
      <c r="M2445" t="s">
        <v>36</v>
      </c>
      <c r="N2445" t="s">
        <v>41</v>
      </c>
      <c r="O2445">
        <f>Table2[[#This Row],[check_out_date]]-Table2[[#This Row],[check_in_date]]</f>
        <v>3</v>
      </c>
      <c r="P2445">
        <f>Table2[[#This Row],[num_adults]]+Table2[[#This Row],[num_children]]</f>
        <v>2</v>
      </c>
      <c r="Q2445" s="3">
        <f>IF(OR(Table2[[#This Row],[booking_status]]="confirmed",Table2[[#This Row],[booking_status]]="checked-out"),Table2[[#This Row],[room_rate_per_night]]*Table2[[#This Row],[Num_Nights]],0)</f>
        <v>897.39</v>
      </c>
      <c r="R2445" t="str" cm="1">
        <f t="array" ref="R2445">IFERROR(_xlfn.IFS(Table2[[#This Row],[booking_status]]="confirmed","Expected",Table2[[#This Row],[booking_status]]="checked-out","Actual"),"No Revenue")</f>
        <v>Expected</v>
      </c>
      <c r="S2445" s="4">
        <f>Table2[[#This Row],[Revenue_Amount]]/Table2[[#This Row],[Num_Nights]]</f>
        <v>299.13</v>
      </c>
    </row>
    <row r="2446" spans="1:19" x14ac:dyDescent="0.3">
      <c r="A2446">
        <v>2445</v>
      </c>
      <c r="B2446" t="s">
        <v>50</v>
      </c>
      <c r="C2446" s="9">
        <v>45072</v>
      </c>
      <c r="D2446" s="9">
        <v>45073</v>
      </c>
      <c r="E2446" s="10">
        <v>45037</v>
      </c>
      <c r="F2446" t="s">
        <v>49</v>
      </c>
      <c r="G2446">
        <v>82.81</v>
      </c>
      <c r="H2446">
        <v>2</v>
      </c>
      <c r="I2446">
        <v>0</v>
      </c>
      <c r="J2446" t="s">
        <v>55</v>
      </c>
      <c r="K2446" t="s">
        <v>44</v>
      </c>
      <c r="L2446" t="s">
        <v>56</v>
      </c>
      <c r="M2446" t="s">
        <v>36</v>
      </c>
      <c r="N2446" t="s">
        <v>41</v>
      </c>
      <c r="O2446">
        <f>Table2[[#This Row],[check_out_date]]-Table2[[#This Row],[check_in_date]]</f>
        <v>1</v>
      </c>
      <c r="P2446">
        <f>Table2[[#This Row],[num_adults]]+Table2[[#This Row],[num_children]]</f>
        <v>2</v>
      </c>
      <c r="Q2446" s="3">
        <f>IF(OR(Table2[[#This Row],[booking_status]]="confirmed",Table2[[#This Row],[booking_status]]="checked-out"),Table2[[#This Row],[room_rate_per_night]]*Table2[[#This Row],[Num_Nights]],0)</f>
        <v>82.81</v>
      </c>
      <c r="R2446" t="str" cm="1">
        <f t="array" ref="R2446">IFERROR(_xlfn.IFS(Table2[[#This Row],[booking_status]]="confirmed","Expected",Table2[[#This Row],[booking_status]]="checked-out","Actual"),"No Revenue")</f>
        <v>Actual</v>
      </c>
      <c r="S2446" s="4">
        <f>Table2[[#This Row],[Revenue_Amount]]/Table2[[#This Row],[Num_Nights]]</f>
        <v>82.81</v>
      </c>
    </row>
    <row r="2447" spans="1:19" hidden="1" x14ac:dyDescent="0.3">
      <c r="A2447">
        <v>2446</v>
      </c>
      <c r="B2447" t="s">
        <v>31</v>
      </c>
      <c r="C2447" s="9">
        <v>44981</v>
      </c>
      <c r="D2447" s="9">
        <v>44985</v>
      </c>
      <c r="E2447" s="10">
        <v>44940</v>
      </c>
      <c r="F2447" t="s">
        <v>18</v>
      </c>
      <c r="G2447">
        <v>193.13</v>
      </c>
      <c r="H2447">
        <v>2</v>
      </c>
      <c r="I2447">
        <v>1</v>
      </c>
      <c r="J2447" t="s">
        <v>35</v>
      </c>
      <c r="K2447" t="s">
        <v>44</v>
      </c>
      <c r="L2447" t="s">
        <v>21</v>
      </c>
      <c r="M2447" t="s">
        <v>36</v>
      </c>
      <c r="N2447" t="s">
        <v>41</v>
      </c>
      <c r="O2447">
        <f>Table2[[#This Row],[check_out_date]]-Table2[[#This Row],[check_in_date]]</f>
        <v>4</v>
      </c>
      <c r="P2447">
        <f>Table2[[#This Row],[num_adults]]+Table2[[#This Row],[num_children]]</f>
        <v>3</v>
      </c>
      <c r="Q2447" s="3">
        <f>IF(OR(Table2[[#This Row],[booking_status]]="confirmed",Table2[[#This Row],[booking_status]]="checked-out"),Table2[[#This Row],[room_rate_per_night]]*Table2[[#This Row],[Num_Nights]],0)</f>
        <v>772.52</v>
      </c>
      <c r="R2447" t="str" cm="1">
        <f t="array" ref="R2447">IFERROR(_xlfn.IFS(Table2[[#This Row],[booking_status]]="confirmed","Expected",Table2[[#This Row],[booking_status]]="checked-out","Actual"),"No Revenue")</f>
        <v>Expected</v>
      </c>
      <c r="S2447" s="4">
        <f>Table2[[#This Row],[Revenue_Amount]]/Table2[[#This Row],[Num_Nights]]</f>
        <v>193.13</v>
      </c>
    </row>
    <row r="2448" spans="1:19" x14ac:dyDescent="0.3">
      <c r="A2448">
        <v>2447</v>
      </c>
      <c r="B2448" t="s">
        <v>37</v>
      </c>
      <c r="C2448" s="9">
        <v>45231</v>
      </c>
      <c r="D2448" s="9">
        <v>45233</v>
      </c>
      <c r="E2448" s="10">
        <v>45196</v>
      </c>
      <c r="F2448" t="s">
        <v>54</v>
      </c>
      <c r="G2448">
        <v>354.73</v>
      </c>
      <c r="H2448">
        <v>2</v>
      </c>
      <c r="I2448">
        <v>2</v>
      </c>
      <c r="J2448" t="s">
        <v>28</v>
      </c>
      <c r="K2448" t="s">
        <v>66</v>
      </c>
      <c r="L2448" t="s">
        <v>56</v>
      </c>
      <c r="M2448" t="s">
        <v>36</v>
      </c>
      <c r="N2448" t="s">
        <v>41</v>
      </c>
      <c r="O2448">
        <f>Table2[[#This Row],[check_out_date]]-Table2[[#This Row],[check_in_date]]</f>
        <v>2</v>
      </c>
      <c r="P2448">
        <f>Table2[[#This Row],[num_adults]]+Table2[[#This Row],[num_children]]</f>
        <v>4</v>
      </c>
      <c r="Q2448" s="3">
        <f>IF(OR(Table2[[#This Row],[booking_status]]="confirmed",Table2[[#This Row],[booking_status]]="checked-out"),Table2[[#This Row],[room_rate_per_night]]*Table2[[#This Row],[Num_Nights]],0)</f>
        <v>709.46</v>
      </c>
      <c r="R2448" t="str" cm="1">
        <f t="array" ref="R2448">IFERROR(_xlfn.IFS(Table2[[#This Row],[booking_status]]="confirmed","Expected",Table2[[#This Row],[booking_status]]="checked-out","Actual"),"No Revenue")</f>
        <v>Actual</v>
      </c>
      <c r="S2448" s="4">
        <f>Table2[[#This Row],[Revenue_Amount]]/Table2[[#This Row],[Num_Nights]]</f>
        <v>354.73</v>
      </c>
    </row>
    <row r="2449" spans="1:19" x14ac:dyDescent="0.3">
      <c r="A2449">
        <v>2448</v>
      </c>
      <c r="B2449" t="s">
        <v>14</v>
      </c>
      <c r="C2449" s="9">
        <v>45201</v>
      </c>
      <c r="D2449" s="9">
        <v>45213</v>
      </c>
      <c r="E2449" s="10">
        <v>45167</v>
      </c>
      <c r="F2449" t="s">
        <v>49</v>
      </c>
      <c r="G2449">
        <v>104.26</v>
      </c>
      <c r="H2449">
        <v>1</v>
      </c>
      <c r="I2449">
        <v>0</v>
      </c>
      <c r="J2449" t="s">
        <v>55</v>
      </c>
      <c r="K2449" t="s">
        <v>29</v>
      </c>
      <c r="L2449" t="s">
        <v>70</v>
      </c>
      <c r="M2449" t="s">
        <v>36</v>
      </c>
      <c r="N2449" t="s">
        <v>95</v>
      </c>
      <c r="O2449">
        <f>Table2[[#This Row],[check_out_date]]-Table2[[#This Row],[check_in_date]]</f>
        <v>12</v>
      </c>
      <c r="P2449">
        <f>Table2[[#This Row],[num_adults]]+Table2[[#This Row],[num_children]]</f>
        <v>1</v>
      </c>
      <c r="Q2449" s="3">
        <f>IF(OR(Table2[[#This Row],[booking_status]]="confirmed",Table2[[#This Row],[booking_status]]="checked-out"),Table2[[#This Row],[room_rate_per_night]]*Table2[[#This Row],[Num_Nights]],0)</f>
        <v>0</v>
      </c>
      <c r="R2449" t="str" cm="1">
        <f t="array" ref="R2449">IFERROR(_xlfn.IFS(Table2[[#This Row],[booking_status]]="confirmed","Expected",Table2[[#This Row],[booking_status]]="checked-out","Actual"),"No Revenue")</f>
        <v>No Revenue</v>
      </c>
      <c r="S2449" s="4">
        <f>Table2[[#This Row],[Revenue_Amount]]/Table2[[#This Row],[Num_Nights]]</f>
        <v>0</v>
      </c>
    </row>
    <row r="2450" spans="1:19" x14ac:dyDescent="0.3">
      <c r="A2450">
        <v>2449</v>
      </c>
      <c r="B2450" t="s">
        <v>50</v>
      </c>
      <c r="C2450" s="9">
        <v>45222</v>
      </c>
      <c r="D2450" s="9">
        <v>45225</v>
      </c>
      <c r="E2450" s="10">
        <v>45194</v>
      </c>
      <c r="F2450" t="s">
        <v>18</v>
      </c>
      <c r="G2450">
        <v>231.78</v>
      </c>
      <c r="H2450">
        <v>2</v>
      </c>
      <c r="I2450">
        <v>1</v>
      </c>
      <c r="J2450" t="s">
        <v>28</v>
      </c>
      <c r="K2450" t="s">
        <v>44</v>
      </c>
      <c r="L2450" t="s">
        <v>21</v>
      </c>
      <c r="M2450" t="s">
        <v>36</v>
      </c>
      <c r="N2450" t="s">
        <v>23</v>
      </c>
      <c r="O2450">
        <f>Table2[[#This Row],[check_out_date]]-Table2[[#This Row],[check_in_date]]</f>
        <v>3</v>
      </c>
      <c r="P2450">
        <f>Table2[[#This Row],[num_adults]]+Table2[[#This Row],[num_children]]</f>
        <v>3</v>
      </c>
      <c r="Q2450" s="3">
        <f>IF(OR(Table2[[#This Row],[booking_status]]="confirmed",Table2[[#This Row],[booking_status]]="checked-out"),Table2[[#This Row],[room_rate_per_night]]*Table2[[#This Row],[Num_Nights]],0)</f>
        <v>695.34</v>
      </c>
      <c r="R2450" t="str" cm="1">
        <f t="array" ref="R2450">IFERROR(_xlfn.IFS(Table2[[#This Row],[booking_status]]="confirmed","Expected",Table2[[#This Row],[booking_status]]="checked-out","Actual"),"No Revenue")</f>
        <v>Expected</v>
      </c>
      <c r="S2450" s="4">
        <f>Table2[[#This Row],[Revenue_Amount]]/Table2[[#This Row],[Num_Nights]]</f>
        <v>231.78</v>
      </c>
    </row>
    <row r="2451" spans="1:19" x14ac:dyDescent="0.3">
      <c r="A2451">
        <v>2450</v>
      </c>
      <c r="B2451" t="s">
        <v>50</v>
      </c>
      <c r="C2451" s="9">
        <v>45269</v>
      </c>
      <c r="D2451" s="9">
        <v>45280</v>
      </c>
      <c r="E2451" s="10">
        <v>45199</v>
      </c>
      <c r="F2451" t="s">
        <v>27</v>
      </c>
      <c r="G2451">
        <v>171.83</v>
      </c>
      <c r="H2451">
        <v>2</v>
      </c>
      <c r="I2451">
        <v>0</v>
      </c>
      <c r="J2451" t="s">
        <v>28</v>
      </c>
      <c r="K2451" t="s">
        <v>29</v>
      </c>
      <c r="L2451" t="s">
        <v>60</v>
      </c>
      <c r="M2451" t="s">
        <v>36</v>
      </c>
      <c r="N2451" t="s">
        <v>41</v>
      </c>
      <c r="O2451">
        <f>Table2[[#This Row],[check_out_date]]-Table2[[#This Row],[check_in_date]]</f>
        <v>11</v>
      </c>
      <c r="P2451">
        <f>Table2[[#This Row],[num_adults]]+Table2[[#This Row],[num_children]]</f>
        <v>2</v>
      </c>
      <c r="Q2451" s="3">
        <f>IF(OR(Table2[[#This Row],[booking_status]]="confirmed",Table2[[#This Row],[booking_status]]="checked-out"),Table2[[#This Row],[room_rate_per_night]]*Table2[[#This Row],[Num_Nights]],0)</f>
        <v>0</v>
      </c>
      <c r="R2451" t="str" cm="1">
        <f t="array" ref="R2451">IFERROR(_xlfn.IFS(Table2[[#This Row],[booking_status]]="confirmed","Expected",Table2[[#This Row],[booking_status]]="checked-out","Actual"),"No Revenue")</f>
        <v>No Revenue</v>
      </c>
      <c r="S2451" s="4">
        <f>Table2[[#This Row],[Revenue_Amount]]/Table2[[#This Row],[Num_Nights]]</f>
        <v>0</v>
      </c>
    </row>
    <row r="2452" spans="1:19" x14ac:dyDescent="0.3">
      <c r="A2452">
        <v>2451</v>
      </c>
      <c r="B2452" t="s">
        <v>31</v>
      </c>
      <c r="C2452" s="9">
        <v>45046</v>
      </c>
      <c r="D2452" s="9">
        <v>45052</v>
      </c>
      <c r="E2452" s="10">
        <v>44995</v>
      </c>
      <c r="F2452" t="s">
        <v>18</v>
      </c>
      <c r="G2452">
        <v>176.42</v>
      </c>
      <c r="H2452">
        <v>2</v>
      </c>
      <c r="I2452">
        <v>0</v>
      </c>
      <c r="J2452" t="s">
        <v>28</v>
      </c>
      <c r="K2452" t="s">
        <v>29</v>
      </c>
      <c r="L2452" t="s">
        <v>56</v>
      </c>
      <c r="M2452" t="s">
        <v>36</v>
      </c>
      <c r="N2452" t="s">
        <v>41</v>
      </c>
      <c r="O2452">
        <f>Table2[[#This Row],[check_out_date]]-Table2[[#This Row],[check_in_date]]</f>
        <v>6</v>
      </c>
      <c r="P2452">
        <f>Table2[[#This Row],[num_adults]]+Table2[[#This Row],[num_children]]</f>
        <v>2</v>
      </c>
      <c r="Q2452" s="3">
        <f>IF(OR(Table2[[#This Row],[booking_status]]="confirmed",Table2[[#This Row],[booking_status]]="checked-out"),Table2[[#This Row],[room_rate_per_night]]*Table2[[#This Row],[Num_Nights]],0)</f>
        <v>1058.52</v>
      </c>
      <c r="R2452" t="str" cm="1">
        <f t="array" ref="R2452">IFERROR(_xlfn.IFS(Table2[[#This Row],[booking_status]]="confirmed","Expected",Table2[[#This Row],[booking_status]]="checked-out","Actual"),"No Revenue")</f>
        <v>Actual</v>
      </c>
      <c r="S2452" s="4">
        <f>Table2[[#This Row],[Revenue_Amount]]/Table2[[#This Row],[Num_Nights]]</f>
        <v>176.42</v>
      </c>
    </row>
    <row r="2453" spans="1:19" hidden="1" x14ac:dyDescent="0.3">
      <c r="A2453">
        <v>2452</v>
      </c>
      <c r="B2453" t="s">
        <v>14</v>
      </c>
      <c r="C2453" s="9">
        <v>45252</v>
      </c>
      <c r="D2453" s="9">
        <v>45259</v>
      </c>
      <c r="E2453" s="10">
        <v>45207</v>
      </c>
      <c r="F2453" t="s">
        <v>27</v>
      </c>
      <c r="G2453">
        <v>109.58</v>
      </c>
      <c r="H2453">
        <v>1</v>
      </c>
      <c r="I2453">
        <v>2</v>
      </c>
      <c r="J2453" t="s">
        <v>35</v>
      </c>
      <c r="K2453" t="s">
        <v>66</v>
      </c>
      <c r="L2453" t="s">
        <v>56</v>
      </c>
      <c r="M2453" t="s">
        <v>22</v>
      </c>
      <c r="N2453" t="s">
        <v>23</v>
      </c>
      <c r="O2453">
        <f>Table2[[#This Row],[check_out_date]]-Table2[[#This Row],[check_in_date]]</f>
        <v>7</v>
      </c>
      <c r="P2453">
        <f>Table2[[#This Row],[num_adults]]+Table2[[#This Row],[num_children]]</f>
        <v>3</v>
      </c>
      <c r="Q2453" s="3">
        <f>IF(OR(Table2[[#This Row],[booking_status]]="confirmed",Table2[[#This Row],[booking_status]]="checked-out"),Table2[[#This Row],[room_rate_per_night]]*Table2[[#This Row],[Num_Nights]],0)</f>
        <v>767.06</v>
      </c>
      <c r="R2453" t="str" cm="1">
        <f t="array" ref="R2453">IFERROR(_xlfn.IFS(Table2[[#This Row],[booking_status]]="confirmed","Expected",Table2[[#This Row],[booking_status]]="checked-out","Actual"),"No Revenue")</f>
        <v>Actual</v>
      </c>
      <c r="S2453" s="4">
        <f>Table2[[#This Row],[Revenue_Amount]]/Table2[[#This Row],[Num_Nights]]</f>
        <v>109.58</v>
      </c>
    </row>
    <row r="2454" spans="1:19" hidden="1" x14ac:dyDescent="0.3">
      <c r="A2454">
        <v>2453</v>
      </c>
      <c r="B2454" t="s">
        <v>50</v>
      </c>
      <c r="C2454" s="9">
        <v>45013</v>
      </c>
      <c r="D2454" s="9">
        <v>45015</v>
      </c>
      <c r="E2454" s="10">
        <v>44973</v>
      </c>
      <c r="F2454" t="s">
        <v>49</v>
      </c>
      <c r="G2454">
        <v>115.19</v>
      </c>
      <c r="H2454">
        <v>3</v>
      </c>
      <c r="I2454">
        <v>1</v>
      </c>
      <c r="J2454" t="s">
        <v>35</v>
      </c>
      <c r="K2454" t="s">
        <v>66</v>
      </c>
      <c r="L2454" t="s">
        <v>70</v>
      </c>
      <c r="M2454" t="s">
        <v>36</v>
      </c>
      <c r="N2454" t="s">
        <v>95</v>
      </c>
      <c r="O2454">
        <f>Table2[[#This Row],[check_out_date]]-Table2[[#This Row],[check_in_date]]</f>
        <v>2</v>
      </c>
      <c r="P2454">
        <f>Table2[[#This Row],[num_adults]]+Table2[[#This Row],[num_children]]</f>
        <v>4</v>
      </c>
      <c r="Q2454" s="3">
        <f>IF(OR(Table2[[#This Row],[booking_status]]="confirmed",Table2[[#This Row],[booking_status]]="checked-out"),Table2[[#This Row],[room_rate_per_night]]*Table2[[#This Row],[Num_Nights]],0)</f>
        <v>0</v>
      </c>
      <c r="R2454" t="str" cm="1">
        <f t="array" ref="R2454">IFERROR(_xlfn.IFS(Table2[[#This Row],[booking_status]]="confirmed","Expected",Table2[[#This Row],[booking_status]]="checked-out","Actual"),"No Revenue")</f>
        <v>No Revenue</v>
      </c>
      <c r="S2454" s="4">
        <f>Table2[[#This Row],[Revenue_Amount]]/Table2[[#This Row],[Num_Nights]]</f>
        <v>0</v>
      </c>
    </row>
    <row r="2455" spans="1:19" x14ac:dyDescent="0.3">
      <c r="A2455">
        <v>2454</v>
      </c>
      <c r="B2455" t="s">
        <v>50</v>
      </c>
      <c r="C2455" s="9">
        <v>45058</v>
      </c>
      <c r="D2455" s="9">
        <v>45061</v>
      </c>
      <c r="E2455" s="10">
        <v>45049</v>
      </c>
      <c r="F2455" t="s">
        <v>49</v>
      </c>
      <c r="G2455">
        <v>85.23</v>
      </c>
      <c r="H2455">
        <v>1</v>
      </c>
      <c r="I2455">
        <v>0</v>
      </c>
      <c r="J2455" t="s">
        <v>28</v>
      </c>
      <c r="K2455" t="s">
        <v>99</v>
      </c>
      <c r="L2455" t="s">
        <v>56</v>
      </c>
      <c r="M2455" t="s">
        <v>36</v>
      </c>
      <c r="N2455" t="s">
        <v>41</v>
      </c>
      <c r="O2455">
        <f>Table2[[#This Row],[check_out_date]]-Table2[[#This Row],[check_in_date]]</f>
        <v>3</v>
      </c>
      <c r="P2455">
        <f>Table2[[#This Row],[num_adults]]+Table2[[#This Row],[num_children]]</f>
        <v>1</v>
      </c>
      <c r="Q2455" s="3">
        <f>IF(OR(Table2[[#This Row],[booking_status]]="confirmed",Table2[[#This Row],[booking_status]]="checked-out"),Table2[[#This Row],[room_rate_per_night]]*Table2[[#This Row],[Num_Nights]],0)</f>
        <v>255.69</v>
      </c>
      <c r="R2455" t="str" cm="1">
        <f t="array" ref="R2455">IFERROR(_xlfn.IFS(Table2[[#This Row],[booking_status]]="confirmed","Expected",Table2[[#This Row],[booking_status]]="checked-out","Actual"),"No Revenue")</f>
        <v>Actual</v>
      </c>
      <c r="S2455" s="4">
        <f>Table2[[#This Row],[Revenue_Amount]]/Table2[[#This Row],[Num_Nights]]</f>
        <v>85.23</v>
      </c>
    </row>
    <row r="2456" spans="1:19" x14ac:dyDescent="0.3">
      <c r="A2456">
        <v>2455</v>
      </c>
      <c r="B2456" t="s">
        <v>31</v>
      </c>
      <c r="C2456" s="9">
        <v>45140</v>
      </c>
      <c r="D2456" s="9">
        <v>45146</v>
      </c>
      <c r="E2456" s="10">
        <v>45112</v>
      </c>
      <c r="F2456" t="s">
        <v>27</v>
      </c>
      <c r="G2456">
        <v>103.75</v>
      </c>
      <c r="H2456">
        <v>4</v>
      </c>
      <c r="I2456">
        <v>0</v>
      </c>
      <c r="J2456" t="s">
        <v>94</v>
      </c>
      <c r="K2456" t="s">
        <v>99</v>
      </c>
      <c r="L2456" t="s">
        <v>21</v>
      </c>
      <c r="M2456" t="s">
        <v>36</v>
      </c>
      <c r="N2456" t="s">
        <v>41</v>
      </c>
      <c r="O2456">
        <f>Table2[[#This Row],[check_out_date]]-Table2[[#This Row],[check_in_date]]</f>
        <v>6</v>
      </c>
      <c r="P2456">
        <f>Table2[[#This Row],[num_adults]]+Table2[[#This Row],[num_children]]</f>
        <v>4</v>
      </c>
      <c r="Q2456" s="3">
        <f>IF(OR(Table2[[#This Row],[booking_status]]="confirmed",Table2[[#This Row],[booking_status]]="checked-out"),Table2[[#This Row],[room_rate_per_night]]*Table2[[#This Row],[Num_Nights]],0)</f>
        <v>622.5</v>
      </c>
      <c r="R2456" t="str" cm="1">
        <f t="array" ref="R2456">IFERROR(_xlfn.IFS(Table2[[#This Row],[booking_status]]="confirmed","Expected",Table2[[#This Row],[booking_status]]="checked-out","Actual"),"No Revenue")</f>
        <v>Expected</v>
      </c>
      <c r="S2456" s="4">
        <f>Table2[[#This Row],[Revenue_Amount]]/Table2[[#This Row],[Num_Nights]]</f>
        <v>103.75</v>
      </c>
    </row>
    <row r="2457" spans="1:19" hidden="1" x14ac:dyDescent="0.3">
      <c r="A2457">
        <v>2456</v>
      </c>
      <c r="B2457" t="s">
        <v>31</v>
      </c>
      <c r="C2457" s="9">
        <v>45086</v>
      </c>
      <c r="D2457" s="9">
        <v>45092</v>
      </c>
      <c r="E2457" s="10">
        <v>45073</v>
      </c>
      <c r="F2457" t="s">
        <v>18</v>
      </c>
      <c r="G2457">
        <v>160.38999999999999</v>
      </c>
      <c r="H2457">
        <v>3</v>
      </c>
      <c r="I2457">
        <v>2</v>
      </c>
      <c r="J2457" t="s">
        <v>35</v>
      </c>
      <c r="K2457" t="s">
        <v>29</v>
      </c>
      <c r="L2457" t="s">
        <v>21</v>
      </c>
      <c r="M2457" t="s">
        <v>36</v>
      </c>
      <c r="N2457" t="s">
        <v>23</v>
      </c>
      <c r="O2457">
        <f>Table2[[#This Row],[check_out_date]]-Table2[[#This Row],[check_in_date]]</f>
        <v>6</v>
      </c>
      <c r="P2457">
        <f>Table2[[#This Row],[num_adults]]+Table2[[#This Row],[num_children]]</f>
        <v>5</v>
      </c>
      <c r="Q2457" s="3">
        <f>IF(OR(Table2[[#This Row],[booking_status]]="confirmed",Table2[[#This Row],[booking_status]]="checked-out"),Table2[[#This Row],[room_rate_per_night]]*Table2[[#This Row],[Num_Nights]],0)</f>
        <v>962.33999999999992</v>
      </c>
      <c r="R2457" t="str" cm="1">
        <f t="array" ref="R2457">IFERROR(_xlfn.IFS(Table2[[#This Row],[booking_status]]="confirmed","Expected",Table2[[#This Row],[booking_status]]="checked-out","Actual"),"No Revenue")</f>
        <v>Expected</v>
      </c>
      <c r="S2457" s="4">
        <f>Table2[[#This Row],[Revenue_Amount]]/Table2[[#This Row],[Num_Nights]]</f>
        <v>160.38999999999999</v>
      </c>
    </row>
    <row r="2458" spans="1:19" x14ac:dyDescent="0.3">
      <c r="A2458">
        <v>2457</v>
      </c>
      <c r="B2458" t="s">
        <v>14</v>
      </c>
      <c r="C2458" s="9">
        <v>45114</v>
      </c>
      <c r="D2458" s="9">
        <v>45122</v>
      </c>
      <c r="E2458" s="10">
        <v>45078</v>
      </c>
      <c r="F2458" t="s">
        <v>49</v>
      </c>
      <c r="G2458">
        <v>127.1</v>
      </c>
      <c r="H2458">
        <v>1</v>
      </c>
      <c r="I2458">
        <v>0</v>
      </c>
      <c r="J2458" t="s">
        <v>19</v>
      </c>
      <c r="K2458" t="s">
        <v>29</v>
      </c>
      <c r="L2458" t="s">
        <v>21</v>
      </c>
      <c r="M2458" t="s">
        <v>22</v>
      </c>
      <c r="N2458" t="s">
        <v>41</v>
      </c>
      <c r="O2458">
        <f>Table2[[#This Row],[check_out_date]]-Table2[[#This Row],[check_in_date]]</f>
        <v>8</v>
      </c>
      <c r="P2458">
        <f>Table2[[#This Row],[num_adults]]+Table2[[#This Row],[num_children]]</f>
        <v>1</v>
      </c>
      <c r="Q2458" s="3">
        <f>IF(OR(Table2[[#This Row],[booking_status]]="confirmed",Table2[[#This Row],[booking_status]]="checked-out"),Table2[[#This Row],[room_rate_per_night]]*Table2[[#This Row],[Num_Nights]],0)</f>
        <v>1016.8</v>
      </c>
      <c r="R2458" t="str" cm="1">
        <f t="array" ref="R2458">IFERROR(_xlfn.IFS(Table2[[#This Row],[booking_status]]="confirmed","Expected",Table2[[#This Row],[booking_status]]="checked-out","Actual"),"No Revenue")</f>
        <v>Expected</v>
      </c>
      <c r="S2458" s="4">
        <f>Table2[[#This Row],[Revenue_Amount]]/Table2[[#This Row],[Num_Nights]]</f>
        <v>127.1</v>
      </c>
    </row>
    <row r="2459" spans="1:19" hidden="1" x14ac:dyDescent="0.3">
      <c r="A2459">
        <v>2458</v>
      </c>
      <c r="B2459" t="s">
        <v>50</v>
      </c>
      <c r="C2459" s="9">
        <v>45281</v>
      </c>
      <c r="D2459" s="9">
        <v>45294</v>
      </c>
      <c r="E2459" s="10">
        <v>45265</v>
      </c>
      <c r="F2459" t="s">
        <v>54</v>
      </c>
      <c r="G2459">
        <v>495.21</v>
      </c>
      <c r="H2459">
        <v>3</v>
      </c>
      <c r="I2459">
        <v>3</v>
      </c>
      <c r="J2459" t="s">
        <v>35</v>
      </c>
      <c r="K2459" t="s">
        <v>66</v>
      </c>
      <c r="L2459" t="s">
        <v>21</v>
      </c>
      <c r="M2459" t="s">
        <v>36</v>
      </c>
      <c r="N2459" t="s">
        <v>41</v>
      </c>
      <c r="O2459">
        <f>Table2[[#This Row],[check_out_date]]-Table2[[#This Row],[check_in_date]]</f>
        <v>13</v>
      </c>
      <c r="P2459">
        <f>Table2[[#This Row],[num_adults]]+Table2[[#This Row],[num_children]]</f>
        <v>6</v>
      </c>
      <c r="Q2459" s="3">
        <f>IF(OR(Table2[[#This Row],[booking_status]]="confirmed",Table2[[#This Row],[booking_status]]="checked-out"),Table2[[#This Row],[room_rate_per_night]]*Table2[[#This Row],[Num_Nights]],0)</f>
        <v>6437.73</v>
      </c>
      <c r="R2459" t="str" cm="1">
        <f t="array" ref="R2459">IFERROR(_xlfn.IFS(Table2[[#This Row],[booking_status]]="confirmed","Expected",Table2[[#This Row],[booking_status]]="checked-out","Actual"),"No Revenue")</f>
        <v>Expected</v>
      </c>
      <c r="S2459" s="4">
        <f>Table2[[#This Row],[Revenue_Amount]]/Table2[[#This Row],[Num_Nights]]</f>
        <v>495.21</v>
      </c>
    </row>
    <row r="2460" spans="1:19" x14ac:dyDescent="0.3">
      <c r="A2460">
        <v>2459</v>
      </c>
      <c r="B2460" t="s">
        <v>14</v>
      </c>
      <c r="C2460" s="9">
        <v>45054</v>
      </c>
      <c r="D2460" s="9">
        <v>45055</v>
      </c>
      <c r="E2460" s="10">
        <v>45044</v>
      </c>
      <c r="F2460" t="s">
        <v>49</v>
      </c>
      <c r="G2460">
        <v>99.75</v>
      </c>
      <c r="H2460">
        <v>1</v>
      </c>
      <c r="I2460">
        <v>0</v>
      </c>
      <c r="J2460" t="s">
        <v>28</v>
      </c>
      <c r="K2460" t="s">
        <v>44</v>
      </c>
      <c r="L2460" t="s">
        <v>70</v>
      </c>
      <c r="M2460" t="s">
        <v>22</v>
      </c>
      <c r="N2460" t="s">
        <v>23</v>
      </c>
      <c r="O2460">
        <f>Table2[[#This Row],[check_out_date]]-Table2[[#This Row],[check_in_date]]</f>
        <v>1</v>
      </c>
      <c r="P2460">
        <f>Table2[[#This Row],[num_adults]]+Table2[[#This Row],[num_children]]</f>
        <v>1</v>
      </c>
      <c r="Q2460" s="3">
        <f>IF(OR(Table2[[#This Row],[booking_status]]="confirmed",Table2[[#This Row],[booking_status]]="checked-out"),Table2[[#This Row],[room_rate_per_night]]*Table2[[#This Row],[Num_Nights]],0)</f>
        <v>0</v>
      </c>
      <c r="R2460" t="str" cm="1">
        <f t="array" ref="R2460">IFERROR(_xlfn.IFS(Table2[[#This Row],[booking_status]]="confirmed","Expected",Table2[[#This Row],[booking_status]]="checked-out","Actual"),"No Revenue")</f>
        <v>No Revenue</v>
      </c>
      <c r="S2460" s="4">
        <f>Table2[[#This Row],[Revenue_Amount]]/Table2[[#This Row],[Num_Nights]]</f>
        <v>0</v>
      </c>
    </row>
    <row r="2461" spans="1:19" hidden="1" x14ac:dyDescent="0.3">
      <c r="A2461">
        <v>2460</v>
      </c>
      <c r="B2461" t="s">
        <v>14</v>
      </c>
      <c r="C2461" s="9">
        <v>45245</v>
      </c>
      <c r="D2461" s="9">
        <v>45254</v>
      </c>
      <c r="E2461" s="10">
        <v>45218</v>
      </c>
      <c r="F2461" t="s">
        <v>49</v>
      </c>
      <c r="G2461">
        <v>69.11</v>
      </c>
      <c r="H2461">
        <v>2</v>
      </c>
      <c r="I2461">
        <v>0</v>
      </c>
      <c r="J2461" t="s">
        <v>35</v>
      </c>
      <c r="K2461" t="s">
        <v>20</v>
      </c>
      <c r="L2461" t="s">
        <v>56</v>
      </c>
      <c r="M2461" t="s">
        <v>36</v>
      </c>
      <c r="N2461" t="s">
        <v>41</v>
      </c>
      <c r="O2461">
        <f>Table2[[#This Row],[check_out_date]]-Table2[[#This Row],[check_in_date]]</f>
        <v>9</v>
      </c>
      <c r="P2461">
        <f>Table2[[#This Row],[num_adults]]+Table2[[#This Row],[num_children]]</f>
        <v>2</v>
      </c>
      <c r="Q2461" s="3">
        <f>IF(OR(Table2[[#This Row],[booking_status]]="confirmed",Table2[[#This Row],[booking_status]]="checked-out"),Table2[[#This Row],[room_rate_per_night]]*Table2[[#This Row],[Num_Nights]],0)</f>
        <v>621.99</v>
      </c>
      <c r="R2461" t="str" cm="1">
        <f t="array" ref="R2461">IFERROR(_xlfn.IFS(Table2[[#This Row],[booking_status]]="confirmed","Expected",Table2[[#This Row],[booking_status]]="checked-out","Actual"),"No Revenue")</f>
        <v>Actual</v>
      </c>
      <c r="S2461" s="4">
        <f>Table2[[#This Row],[Revenue_Amount]]/Table2[[#This Row],[Num_Nights]]</f>
        <v>69.11</v>
      </c>
    </row>
    <row r="2462" spans="1:19" x14ac:dyDescent="0.3">
      <c r="A2462">
        <v>2461</v>
      </c>
      <c r="B2462" t="s">
        <v>31</v>
      </c>
      <c r="C2462" s="9">
        <v>45266</v>
      </c>
      <c r="D2462" s="9">
        <v>45271</v>
      </c>
      <c r="E2462" s="10">
        <v>45224</v>
      </c>
      <c r="F2462" t="s">
        <v>27</v>
      </c>
      <c r="G2462">
        <v>157.19</v>
      </c>
      <c r="H2462">
        <v>2</v>
      </c>
      <c r="I2462">
        <v>0</v>
      </c>
      <c r="J2462" t="s">
        <v>19</v>
      </c>
      <c r="K2462" t="s">
        <v>20</v>
      </c>
      <c r="L2462" t="s">
        <v>21</v>
      </c>
      <c r="M2462" t="s">
        <v>22</v>
      </c>
      <c r="N2462" t="s">
        <v>41</v>
      </c>
      <c r="O2462">
        <f>Table2[[#This Row],[check_out_date]]-Table2[[#This Row],[check_in_date]]</f>
        <v>5</v>
      </c>
      <c r="P2462">
        <f>Table2[[#This Row],[num_adults]]+Table2[[#This Row],[num_children]]</f>
        <v>2</v>
      </c>
      <c r="Q2462" s="3">
        <f>IF(OR(Table2[[#This Row],[booking_status]]="confirmed",Table2[[#This Row],[booking_status]]="checked-out"),Table2[[#This Row],[room_rate_per_night]]*Table2[[#This Row],[Num_Nights]],0)</f>
        <v>785.95</v>
      </c>
      <c r="R2462" t="str" cm="1">
        <f t="array" ref="R2462">IFERROR(_xlfn.IFS(Table2[[#This Row],[booking_status]]="confirmed","Expected",Table2[[#This Row],[booking_status]]="checked-out","Actual"),"No Revenue")</f>
        <v>Expected</v>
      </c>
      <c r="S2462" s="4">
        <f>Table2[[#This Row],[Revenue_Amount]]/Table2[[#This Row],[Num_Nights]]</f>
        <v>157.19</v>
      </c>
    </row>
    <row r="2463" spans="1:19" x14ac:dyDescent="0.3">
      <c r="A2463">
        <v>2462</v>
      </c>
      <c r="B2463" t="s">
        <v>14</v>
      </c>
      <c r="C2463" s="9">
        <v>44947</v>
      </c>
      <c r="D2463" s="9">
        <v>44949</v>
      </c>
      <c r="E2463" s="10">
        <v>44909</v>
      </c>
      <c r="F2463" t="s">
        <v>54</v>
      </c>
      <c r="G2463">
        <v>277.88</v>
      </c>
      <c r="H2463">
        <v>2</v>
      </c>
      <c r="I2463">
        <v>1</v>
      </c>
      <c r="J2463" t="s">
        <v>28</v>
      </c>
      <c r="K2463" t="s">
        <v>99</v>
      </c>
      <c r="L2463" t="s">
        <v>21</v>
      </c>
      <c r="M2463" t="s">
        <v>36</v>
      </c>
      <c r="N2463" t="s">
        <v>23</v>
      </c>
      <c r="O2463">
        <f>Table2[[#This Row],[check_out_date]]-Table2[[#This Row],[check_in_date]]</f>
        <v>2</v>
      </c>
      <c r="P2463">
        <f>Table2[[#This Row],[num_adults]]+Table2[[#This Row],[num_children]]</f>
        <v>3</v>
      </c>
      <c r="Q2463" s="3">
        <f>IF(OR(Table2[[#This Row],[booking_status]]="confirmed",Table2[[#This Row],[booking_status]]="checked-out"),Table2[[#This Row],[room_rate_per_night]]*Table2[[#This Row],[Num_Nights]],0)</f>
        <v>555.76</v>
      </c>
      <c r="R2463" t="str" cm="1">
        <f t="array" ref="R2463">IFERROR(_xlfn.IFS(Table2[[#This Row],[booking_status]]="confirmed","Expected",Table2[[#This Row],[booking_status]]="checked-out","Actual"),"No Revenue")</f>
        <v>Expected</v>
      </c>
      <c r="S2463" s="4">
        <f>Table2[[#This Row],[Revenue_Amount]]/Table2[[#This Row],[Num_Nights]]</f>
        <v>277.88</v>
      </c>
    </row>
    <row r="2464" spans="1:19" x14ac:dyDescent="0.3">
      <c r="A2464">
        <v>2463</v>
      </c>
      <c r="B2464" t="s">
        <v>37</v>
      </c>
      <c r="C2464" s="9">
        <v>45132</v>
      </c>
      <c r="D2464" s="9">
        <v>45135</v>
      </c>
      <c r="E2464" s="10">
        <v>45127</v>
      </c>
      <c r="F2464" t="s">
        <v>18</v>
      </c>
      <c r="G2464">
        <v>293.7</v>
      </c>
      <c r="H2464">
        <v>4</v>
      </c>
      <c r="I2464">
        <v>2</v>
      </c>
      <c r="J2464" t="s">
        <v>55</v>
      </c>
      <c r="K2464" t="s">
        <v>29</v>
      </c>
      <c r="L2464" t="s">
        <v>56</v>
      </c>
      <c r="M2464" t="s">
        <v>22</v>
      </c>
      <c r="N2464" t="s">
        <v>41</v>
      </c>
      <c r="O2464">
        <f>Table2[[#This Row],[check_out_date]]-Table2[[#This Row],[check_in_date]]</f>
        <v>3</v>
      </c>
      <c r="P2464">
        <f>Table2[[#This Row],[num_adults]]+Table2[[#This Row],[num_children]]</f>
        <v>6</v>
      </c>
      <c r="Q2464" s="3">
        <f>IF(OR(Table2[[#This Row],[booking_status]]="confirmed",Table2[[#This Row],[booking_status]]="checked-out"),Table2[[#This Row],[room_rate_per_night]]*Table2[[#This Row],[Num_Nights]],0)</f>
        <v>881.09999999999991</v>
      </c>
      <c r="R2464" t="str" cm="1">
        <f t="array" ref="R2464">IFERROR(_xlfn.IFS(Table2[[#This Row],[booking_status]]="confirmed","Expected",Table2[[#This Row],[booking_status]]="checked-out","Actual"),"No Revenue")</f>
        <v>Actual</v>
      </c>
      <c r="S2464" s="4">
        <f>Table2[[#This Row],[Revenue_Amount]]/Table2[[#This Row],[Num_Nights]]</f>
        <v>293.7</v>
      </c>
    </row>
    <row r="2465" spans="1:19" x14ac:dyDescent="0.3">
      <c r="A2465">
        <v>2464</v>
      </c>
      <c r="B2465" t="s">
        <v>37</v>
      </c>
      <c r="C2465" s="9">
        <v>45200</v>
      </c>
      <c r="D2465" s="9">
        <v>45203</v>
      </c>
      <c r="E2465" s="10">
        <v>45187</v>
      </c>
      <c r="F2465" t="s">
        <v>18</v>
      </c>
      <c r="G2465">
        <v>301.63</v>
      </c>
      <c r="H2465">
        <v>3</v>
      </c>
      <c r="I2465">
        <v>0</v>
      </c>
      <c r="J2465" t="s">
        <v>28</v>
      </c>
      <c r="K2465" t="s">
        <v>66</v>
      </c>
      <c r="L2465" t="s">
        <v>21</v>
      </c>
      <c r="M2465" t="s">
        <v>36</v>
      </c>
      <c r="N2465" t="s">
        <v>23</v>
      </c>
      <c r="O2465">
        <f>Table2[[#This Row],[check_out_date]]-Table2[[#This Row],[check_in_date]]</f>
        <v>3</v>
      </c>
      <c r="P2465">
        <f>Table2[[#This Row],[num_adults]]+Table2[[#This Row],[num_children]]</f>
        <v>3</v>
      </c>
      <c r="Q2465" s="3">
        <f>IF(OR(Table2[[#This Row],[booking_status]]="confirmed",Table2[[#This Row],[booking_status]]="checked-out"),Table2[[#This Row],[room_rate_per_night]]*Table2[[#This Row],[Num_Nights]],0)</f>
        <v>904.89</v>
      </c>
      <c r="R2465" t="str" cm="1">
        <f t="array" ref="R2465">IFERROR(_xlfn.IFS(Table2[[#This Row],[booking_status]]="confirmed","Expected",Table2[[#This Row],[booking_status]]="checked-out","Actual"),"No Revenue")</f>
        <v>Expected</v>
      </c>
      <c r="S2465" s="4">
        <f>Table2[[#This Row],[Revenue_Amount]]/Table2[[#This Row],[Num_Nights]]</f>
        <v>301.63</v>
      </c>
    </row>
    <row r="2466" spans="1:19" x14ac:dyDescent="0.3">
      <c r="A2466">
        <v>2465</v>
      </c>
      <c r="B2466" t="s">
        <v>50</v>
      </c>
      <c r="C2466" s="9">
        <v>44965</v>
      </c>
      <c r="D2466" s="9">
        <v>44967</v>
      </c>
      <c r="E2466" s="10">
        <v>44898</v>
      </c>
      <c r="F2466" t="s">
        <v>27</v>
      </c>
      <c r="G2466">
        <v>170.9</v>
      </c>
      <c r="H2466">
        <v>2</v>
      </c>
      <c r="I2466">
        <v>0</v>
      </c>
      <c r="J2466" t="s">
        <v>28</v>
      </c>
      <c r="K2466" t="s">
        <v>44</v>
      </c>
      <c r="L2466" t="s">
        <v>21</v>
      </c>
      <c r="M2466" t="s">
        <v>36</v>
      </c>
      <c r="N2466" t="s">
        <v>23</v>
      </c>
      <c r="O2466">
        <f>Table2[[#This Row],[check_out_date]]-Table2[[#This Row],[check_in_date]]</f>
        <v>2</v>
      </c>
      <c r="P2466">
        <f>Table2[[#This Row],[num_adults]]+Table2[[#This Row],[num_children]]</f>
        <v>2</v>
      </c>
      <c r="Q2466" s="3">
        <f>IF(OR(Table2[[#This Row],[booking_status]]="confirmed",Table2[[#This Row],[booking_status]]="checked-out"),Table2[[#This Row],[room_rate_per_night]]*Table2[[#This Row],[Num_Nights]],0)</f>
        <v>341.8</v>
      </c>
      <c r="R2466" t="str" cm="1">
        <f t="array" ref="R2466">IFERROR(_xlfn.IFS(Table2[[#This Row],[booking_status]]="confirmed","Expected",Table2[[#This Row],[booking_status]]="checked-out","Actual"),"No Revenue")</f>
        <v>Expected</v>
      </c>
      <c r="S2466" s="4">
        <f>Table2[[#This Row],[Revenue_Amount]]/Table2[[#This Row],[Num_Nights]]</f>
        <v>170.9</v>
      </c>
    </row>
    <row r="2467" spans="1:19" x14ac:dyDescent="0.3">
      <c r="A2467">
        <v>2466</v>
      </c>
      <c r="B2467" t="s">
        <v>50</v>
      </c>
      <c r="C2467" s="9">
        <v>45111</v>
      </c>
      <c r="D2467" s="9">
        <v>45113</v>
      </c>
      <c r="E2467" s="10">
        <v>45092</v>
      </c>
      <c r="F2467" t="s">
        <v>49</v>
      </c>
      <c r="G2467">
        <v>100.58</v>
      </c>
      <c r="H2467">
        <v>2</v>
      </c>
      <c r="I2467">
        <v>0</v>
      </c>
      <c r="J2467" t="s">
        <v>19</v>
      </c>
      <c r="K2467" t="s">
        <v>29</v>
      </c>
      <c r="L2467" t="s">
        <v>21</v>
      </c>
      <c r="M2467" t="s">
        <v>36</v>
      </c>
      <c r="N2467" t="s">
        <v>41</v>
      </c>
      <c r="O2467">
        <f>Table2[[#This Row],[check_out_date]]-Table2[[#This Row],[check_in_date]]</f>
        <v>2</v>
      </c>
      <c r="P2467">
        <f>Table2[[#This Row],[num_adults]]+Table2[[#This Row],[num_children]]</f>
        <v>2</v>
      </c>
      <c r="Q2467" s="3">
        <f>IF(OR(Table2[[#This Row],[booking_status]]="confirmed",Table2[[#This Row],[booking_status]]="checked-out"),Table2[[#This Row],[room_rate_per_night]]*Table2[[#This Row],[Num_Nights]],0)</f>
        <v>201.16</v>
      </c>
      <c r="R2467" t="str" cm="1">
        <f t="array" ref="R2467">IFERROR(_xlfn.IFS(Table2[[#This Row],[booking_status]]="confirmed","Expected",Table2[[#This Row],[booking_status]]="checked-out","Actual"),"No Revenue")</f>
        <v>Expected</v>
      </c>
      <c r="S2467" s="4">
        <f>Table2[[#This Row],[Revenue_Amount]]/Table2[[#This Row],[Num_Nights]]</f>
        <v>100.58</v>
      </c>
    </row>
    <row r="2468" spans="1:19" hidden="1" x14ac:dyDescent="0.3">
      <c r="A2468">
        <v>2467</v>
      </c>
      <c r="B2468" t="s">
        <v>37</v>
      </c>
      <c r="C2468" s="9">
        <v>45111</v>
      </c>
      <c r="D2468" s="9">
        <v>45118</v>
      </c>
      <c r="E2468" s="10">
        <v>45093</v>
      </c>
      <c r="F2468" t="s">
        <v>49</v>
      </c>
      <c r="G2468">
        <v>146.9</v>
      </c>
      <c r="H2468">
        <v>1</v>
      </c>
      <c r="I2468">
        <v>0</v>
      </c>
      <c r="J2468" t="s">
        <v>35</v>
      </c>
      <c r="K2468" t="s">
        <v>66</v>
      </c>
      <c r="L2468" t="s">
        <v>56</v>
      </c>
      <c r="M2468" t="s">
        <v>36</v>
      </c>
      <c r="N2468" t="s">
        <v>23</v>
      </c>
      <c r="O2468">
        <f>Table2[[#This Row],[check_out_date]]-Table2[[#This Row],[check_in_date]]</f>
        <v>7</v>
      </c>
      <c r="P2468">
        <f>Table2[[#This Row],[num_adults]]+Table2[[#This Row],[num_children]]</f>
        <v>1</v>
      </c>
      <c r="Q2468" s="3">
        <f>IF(OR(Table2[[#This Row],[booking_status]]="confirmed",Table2[[#This Row],[booking_status]]="checked-out"),Table2[[#This Row],[room_rate_per_night]]*Table2[[#This Row],[Num_Nights]],0)</f>
        <v>1028.3</v>
      </c>
      <c r="R2468" t="str" cm="1">
        <f t="array" ref="R2468">IFERROR(_xlfn.IFS(Table2[[#This Row],[booking_status]]="confirmed","Expected",Table2[[#This Row],[booking_status]]="checked-out","Actual"),"No Revenue")</f>
        <v>Actual</v>
      </c>
      <c r="S2468" s="4">
        <f>Table2[[#This Row],[Revenue_Amount]]/Table2[[#This Row],[Num_Nights]]</f>
        <v>146.9</v>
      </c>
    </row>
    <row r="2469" spans="1:19" x14ac:dyDescent="0.3">
      <c r="A2469">
        <v>2468</v>
      </c>
      <c r="B2469" t="s">
        <v>31</v>
      </c>
      <c r="C2469" s="9">
        <v>45265</v>
      </c>
      <c r="D2469" s="9">
        <v>45274</v>
      </c>
      <c r="E2469" s="10">
        <v>45256</v>
      </c>
      <c r="F2469" t="s">
        <v>18</v>
      </c>
      <c r="G2469">
        <v>243.7</v>
      </c>
      <c r="H2469">
        <v>2</v>
      </c>
      <c r="I2469">
        <v>0</v>
      </c>
      <c r="J2469" t="s">
        <v>55</v>
      </c>
      <c r="K2469" t="s">
        <v>66</v>
      </c>
      <c r="L2469" t="s">
        <v>21</v>
      </c>
      <c r="M2469" t="s">
        <v>36</v>
      </c>
      <c r="N2469" t="s">
        <v>95</v>
      </c>
      <c r="O2469">
        <f>Table2[[#This Row],[check_out_date]]-Table2[[#This Row],[check_in_date]]</f>
        <v>9</v>
      </c>
      <c r="P2469">
        <f>Table2[[#This Row],[num_adults]]+Table2[[#This Row],[num_children]]</f>
        <v>2</v>
      </c>
      <c r="Q2469" s="3">
        <f>IF(OR(Table2[[#This Row],[booking_status]]="confirmed",Table2[[#This Row],[booking_status]]="checked-out"),Table2[[#This Row],[room_rate_per_night]]*Table2[[#This Row],[Num_Nights]],0)</f>
        <v>2193.2999999999997</v>
      </c>
      <c r="R2469" t="str" cm="1">
        <f t="array" ref="R2469">IFERROR(_xlfn.IFS(Table2[[#This Row],[booking_status]]="confirmed","Expected",Table2[[#This Row],[booking_status]]="checked-out","Actual"),"No Revenue")</f>
        <v>Expected</v>
      </c>
      <c r="S2469" s="4">
        <f>Table2[[#This Row],[Revenue_Amount]]/Table2[[#This Row],[Num_Nights]]</f>
        <v>243.69999999999996</v>
      </c>
    </row>
    <row r="2470" spans="1:19" x14ac:dyDescent="0.3">
      <c r="A2470">
        <v>2469</v>
      </c>
      <c r="B2470" t="s">
        <v>37</v>
      </c>
      <c r="C2470" s="9">
        <v>45198</v>
      </c>
      <c r="D2470" s="9">
        <v>45201</v>
      </c>
      <c r="E2470" s="10">
        <v>45175</v>
      </c>
      <c r="F2470" t="s">
        <v>27</v>
      </c>
      <c r="G2470">
        <v>207.57</v>
      </c>
      <c r="H2470">
        <v>2</v>
      </c>
      <c r="I2470">
        <v>2</v>
      </c>
      <c r="J2470" t="s">
        <v>19</v>
      </c>
      <c r="K2470" t="s">
        <v>44</v>
      </c>
      <c r="L2470" t="s">
        <v>56</v>
      </c>
      <c r="M2470" t="s">
        <v>36</v>
      </c>
      <c r="N2470" t="s">
        <v>23</v>
      </c>
      <c r="O2470">
        <f>Table2[[#This Row],[check_out_date]]-Table2[[#This Row],[check_in_date]]</f>
        <v>3</v>
      </c>
      <c r="P2470">
        <f>Table2[[#This Row],[num_adults]]+Table2[[#This Row],[num_children]]</f>
        <v>4</v>
      </c>
      <c r="Q2470" s="3">
        <f>IF(OR(Table2[[#This Row],[booking_status]]="confirmed",Table2[[#This Row],[booking_status]]="checked-out"),Table2[[#This Row],[room_rate_per_night]]*Table2[[#This Row],[Num_Nights]],0)</f>
        <v>622.71</v>
      </c>
      <c r="R2470" t="str" cm="1">
        <f t="array" ref="R2470">IFERROR(_xlfn.IFS(Table2[[#This Row],[booking_status]]="confirmed","Expected",Table2[[#This Row],[booking_status]]="checked-out","Actual"),"No Revenue")</f>
        <v>Actual</v>
      </c>
      <c r="S2470" s="4">
        <f>Table2[[#This Row],[Revenue_Amount]]/Table2[[#This Row],[Num_Nights]]</f>
        <v>207.57000000000002</v>
      </c>
    </row>
    <row r="2471" spans="1:19" x14ac:dyDescent="0.3">
      <c r="A2471">
        <v>2470</v>
      </c>
      <c r="B2471" t="s">
        <v>37</v>
      </c>
      <c r="C2471" s="9">
        <v>45242</v>
      </c>
      <c r="D2471" s="9">
        <v>45247</v>
      </c>
      <c r="E2471" s="10">
        <v>45210</v>
      </c>
      <c r="F2471" t="s">
        <v>54</v>
      </c>
      <c r="G2471">
        <v>310.26</v>
      </c>
      <c r="H2471">
        <v>2</v>
      </c>
      <c r="I2471">
        <v>2</v>
      </c>
      <c r="J2471" t="s">
        <v>19</v>
      </c>
      <c r="K2471" t="s">
        <v>99</v>
      </c>
      <c r="L2471" t="s">
        <v>70</v>
      </c>
      <c r="M2471" t="s">
        <v>36</v>
      </c>
      <c r="N2471" t="s">
        <v>41</v>
      </c>
      <c r="O2471">
        <f>Table2[[#This Row],[check_out_date]]-Table2[[#This Row],[check_in_date]]</f>
        <v>5</v>
      </c>
      <c r="P2471">
        <f>Table2[[#This Row],[num_adults]]+Table2[[#This Row],[num_children]]</f>
        <v>4</v>
      </c>
      <c r="Q2471" s="3">
        <f>IF(OR(Table2[[#This Row],[booking_status]]="confirmed",Table2[[#This Row],[booking_status]]="checked-out"),Table2[[#This Row],[room_rate_per_night]]*Table2[[#This Row],[Num_Nights]],0)</f>
        <v>0</v>
      </c>
      <c r="R2471" t="str" cm="1">
        <f t="array" ref="R2471">IFERROR(_xlfn.IFS(Table2[[#This Row],[booking_status]]="confirmed","Expected",Table2[[#This Row],[booking_status]]="checked-out","Actual"),"No Revenue")</f>
        <v>No Revenue</v>
      </c>
      <c r="S2471" s="4">
        <f>Table2[[#This Row],[Revenue_Amount]]/Table2[[#This Row],[Num_Nights]]</f>
        <v>0</v>
      </c>
    </row>
    <row r="2472" spans="1:19" x14ac:dyDescent="0.3">
      <c r="A2472">
        <v>2471</v>
      </c>
      <c r="B2472" t="s">
        <v>31</v>
      </c>
      <c r="C2472" s="9">
        <v>45085</v>
      </c>
      <c r="D2472" s="9">
        <v>45090</v>
      </c>
      <c r="E2472" s="10">
        <v>45045</v>
      </c>
      <c r="F2472" t="s">
        <v>49</v>
      </c>
      <c r="G2472">
        <v>83.78</v>
      </c>
      <c r="H2472">
        <v>1</v>
      </c>
      <c r="I2472">
        <v>0</v>
      </c>
      <c r="J2472" t="s">
        <v>55</v>
      </c>
      <c r="K2472" t="s">
        <v>20</v>
      </c>
      <c r="L2472" t="s">
        <v>21</v>
      </c>
      <c r="M2472" t="s">
        <v>36</v>
      </c>
      <c r="N2472" t="s">
        <v>23</v>
      </c>
      <c r="O2472">
        <f>Table2[[#This Row],[check_out_date]]-Table2[[#This Row],[check_in_date]]</f>
        <v>5</v>
      </c>
      <c r="P2472">
        <f>Table2[[#This Row],[num_adults]]+Table2[[#This Row],[num_children]]</f>
        <v>1</v>
      </c>
      <c r="Q2472" s="3">
        <f>IF(OR(Table2[[#This Row],[booking_status]]="confirmed",Table2[[#This Row],[booking_status]]="checked-out"),Table2[[#This Row],[room_rate_per_night]]*Table2[[#This Row],[Num_Nights]],0)</f>
        <v>418.9</v>
      </c>
      <c r="R2472" t="str" cm="1">
        <f t="array" ref="R2472">IFERROR(_xlfn.IFS(Table2[[#This Row],[booking_status]]="confirmed","Expected",Table2[[#This Row],[booking_status]]="checked-out","Actual"),"No Revenue")</f>
        <v>Expected</v>
      </c>
      <c r="S2472" s="4">
        <f>Table2[[#This Row],[Revenue_Amount]]/Table2[[#This Row],[Num_Nights]]</f>
        <v>83.78</v>
      </c>
    </row>
    <row r="2473" spans="1:19" x14ac:dyDescent="0.3">
      <c r="A2473">
        <v>2472</v>
      </c>
      <c r="B2473" t="s">
        <v>14</v>
      </c>
      <c r="C2473" s="9">
        <v>45143</v>
      </c>
      <c r="D2473" s="9">
        <v>45146</v>
      </c>
      <c r="E2473" s="10">
        <v>45077</v>
      </c>
      <c r="F2473" t="s">
        <v>54</v>
      </c>
      <c r="G2473">
        <v>350.86</v>
      </c>
      <c r="H2473">
        <v>1</v>
      </c>
      <c r="I2473">
        <v>0</v>
      </c>
      <c r="J2473" t="s">
        <v>28</v>
      </c>
      <c r="K2473" t="s">
        <v>29</v>
      </c>
      <c r="L2473" t="s">
        <v>60</v>
      </c>
      <c r="M2473" t="s">
        <v>22</v>
      </c>
      <c r="N2473" t="s">
        <v>41</v>
      </c>
      <c r="O2473">
        <f>Table2[[#This Row],[check_out_date]]-Table2[[#This Row],[check_in_date]]</f>
        <v>3</v>
      </c>
      <c r="P2473">
        <f>Table2[[#This Row],[num_adults]]+Table2[[#This Row],[num_children]]</f>
        <v>1</v>
      </c>
      <c r="Q2473" s="3">
        <f>IF(OR(Table2[[#This Row],[booking_status]]="confirmed",Table2[[#This Row],[booking_status]]="checked-out"),Table2[[#This Row],[room_rate_per_night]]*Table2[[#This Row],[Num_Nights]],0)</f>
        <v>0</v>
      </c>
      <c r="R2473" t="str" cm="1">
        <f t="array" ref="R2473">IFERROR(_xlfn.IFS(Table2[[#This Row],[booking_status]]="confirmed","Expected",Table2[[#This Row],[booking_status]]="checked-out","Actual"),"No Revenue")</f>
        <v>No Revenue</v>
      </c>
      <c r="S2473" s="4">
        <f>Table2[[#This Row],[Revenue_Amount]]/Table2[[#This Row],[Num_Nights]]</f>
        <v>0</v>
      </c>
    </row>
    <row r="2474" spans="1:19" x14ac:dyDescent="0.3">
      <c r="A2474">
        <v>2473</v>
      </c>
      <c r="B2474" t="s">
        <v>14</v>
      </c>
      <c r="C2474" s="9">
        <v>45257</v>
      </c>
      <c r="D2474" s="9">
        <v>45261</v>
      </c>
      <c r="E2474" s="10">
        <v>45231</v>
      </c>
      <c r="F2474" t="s">
        <v>54</v>
      </c>
      <c r="G2474">
        <v>456.99</v>
      </c>
      <c r="H2474">
        <v>4</v>
      </c>
      <c r="I2474">
        <v>0</v>
      </c>
      <c r="J2474" t="s">
        <v>28</v>
      </c>
      <c r="K2474" t="s">
        <v>99</v>
      </c>
      <c r="L2474" t="s">
        <v>60</v>
      </c>
      <c r="M2474" t="s">
        <v>36</v>
      </c>
      <c r="N2474" t="s">
        <v>41</v>
      </c>
      <c r="O2474">
        <f>Table2[[#This Row],[check_out_date]]-Table2[[#This Row],[check_in_date]]</f>
        <v>4</v>
      </c>
      <c r="P2474">
        <f>Table2[[#This Row],[num_adults]]+Table2[[#This Row],[num_children]]</f>
        <v>4</v>
      </c>
      <c r="Q2474" s="3">
        <f>IF(OR(Table2[[#This Row],[booking_status]]="confirmed",Table2[[#This Row],[booking_status]]="checked-out"),Table2[[#This Row],[room_rate_per_night]]*Table2[[#This Row],[Num_Nights]],0)</f>
        <v>0</v>
      </c>
      <c r="R2474" t="str" cm="1">
        <f t="array" ref="R2474">IFERROR(_xlfn.IFS(Table2[[#This Row],[booking_status]]="confirmed","Expected",Table2[[#This Row],[booking_status]]="checked-out","Actual"),"No Revenue")</f>
        <v>No Revenue</v>
      </c>
      <c r="S2474" s="4">
        <f>Table2[[#This Row],[Revenue_Amount]]/Table2[[#This Row],[Num_Nights]]</f>
        <v>0</v>
      </c>
    </row>
    <row r="2475" spans="1:19" x14ac:dyDescent="0.3">
      <c r="A2475">
        <v>2474</v>
      </c>
      <c r="B2475" t="s">
        <v>14</v>
      </c>
      <c r="C2475" s="9">
        <v>45291</v>
      </c>
      <c r="D2475" s="9">
        <v>45296</v>
      </c>
      <c r="E2475" s="10">
        <v>45270</v>
      </c>
      <c r="F2475" t="s">
        <v>27</v>
      </c>
      <c r="G2475">
        <v>180.19</v>
      </c>
      <c r="H2475">
        <v>4</v>
      </c>
      <c r="I2475">
        <v>3</v>
      </c>
      <c r="J2475" t="s">
        <v>28</v>
      </c>
      <c r="K2475" t="s">
        <v>99</v>
      </c>
      <c r="L2475" t="s">
        <v>21</v>
      </c>
      <c r="M2475" t="s">
        <v>36</v>
      </c>
      <c r="N2475" t="s">
        <v>41</v>
      </c>
      <c r="O2475">
        <f>Table2[[#This Row],[check_out_date]]-Table2[[#This Row],[check_in_date]]</f>
        <v>5</v>
      </c>
      <c r="P2475">
        <f>Table2[[#This Row],[num_adults]]+Table2[[#This Row],[num_children]]</f>
        <v>7</v>
      </c>
      <c r="Q2475" s="3">
        <f>IF(OR(Table2[[#This Row],[booking_status]]="confirmed",Table2[[#This Row],[booking_status]]="checked-out"),Table2[[#This Row],[room_rate_per_night]]*Table2[[#This Row],[Num_Nights]],0)</f>
        <v>900.95</v>
      </c>
      <c r="R2475" t="str" cm="1">
        <f t="array" ref="R2475">IFERROR(_xlfn.IFS(Table2[[#This Row],[booking_status]]="confirmed","Expected",Table2[[#This Row],[booking_status]]="checked-out","Actual"),"No Revenue")</f>
        <v>Expected</v>
      </c>
      <c r="S2475" s="4">
        <f>Table2[[#This Row],[Revenue_Amount]]/Table2[[#This Row],[Num_Nights]]</f>
        <v>180.19</v>
      </c>
    </row>
    <row r="2476" spans="1:19" x14ac:dyDescent="0.3">
      <c r="A2476">
        <v>2475</v>
      </c>
      <c r="B2476" t="s">
        <v>37</v>
      </c>
      <c r="C2476" s="9">
        <v>45166</v>
      </c>
      <c r="D2476" s="9">
        <v>45174</v>
      </c>
      <c r="E2476" s="10">
        <v>45132</v>
      </c>
      <c r="F2476" t="s">
        <v>27</v>
      </c>
      <c r="G2476">
        <v>129.68</v>
      </c>
      <c r="H2476">
        <v>1</v>
      </c>
      <c r="I2476">
        <v>0</v>
      </c>
      <c r="J2476" t="s">
        <v>19</v>
      </c>
      <c r="K2476" t="s">
        <v>20</v>
      </c>
      <c r="L2476" t="s">
        <v>21</v>
      </c>
      <c r="M2476" t="s">
        <v>36</v>
      </c>
      <c r="N2476" t="s">
        <v>23</v>
      </c>
      <c r="O2476">
        <f>Table2[[#This Row],[check_out_date]]-Table2[[#This Row],[check_in_date]]</f>
        <v>8</v>
      </c>
      <c r="P2476">
        <f>Table2[[#This Row],[num_adults]]+Table2[[#This Row],[num_children]]</f>
        <v>1</v>
      </c>
      <c r="Q2476" s="3">
        <f>IF(OR(Table2[[#This Row],[booking_status]]="confirmed",Table2[[#This Row],[booking_status]]="checked-out"),Table2[[#This Row],[room_rate_per_night]]*Table2[[#This Row],[Num_Nights]],0)</f>
        <v>1037.44</v>
      </c>
      <c r="R2476" t="str" cm="1">
        <f t="array" ref="R2476">IFERROR(_xlfn.IFS(Table2[[#This Row],[booking_status]]="confirmed","Expected",Table2[[#This Row],[booking_status]]="checked-out","Actual"),"No Revenue")</f>
        <v>Expected</v>
      </c>
      <c r="S2476" s="4">
        <f>Table2[[#This Row],[Revenue_Amount]]/Table2[[#This Row],[Num_Nights]]</f>
        <v>129.68</v>
      </c>
    </row>
    <row r="2477" spans="1:19" x14ac:dyDescent="0.3">
      <c r="A2477">
        <v>2476</v>
      </c>
      <c r="B2477" t="s">
        <v>14</v>
      </c>
      <c r="C2477" s="9">
        <v>44954</v>
      </c>
      <c r="D2477" s="9">
        <v>44959</v>
      </c>
      <c r="E2477" s="10">
        <v>44934</v>
      </c>
      <c r="F2477" t="s">
        <v>27</v>
      </c>
      <c r="G2477">
        <v>154.52000000000001</v>
      </c>
      <c r="H2477">
        <v>2</v>
      </c>
      <c r="I2477">
        <v>0</v>
      </c>
      <c r="J2477" t="s">
        <v>28</v>
      </c>
      <c r="K2477" t="s">
        <v>66</v>
      </c>
      <c r="L2477" t="s">
        <v>21</v>
      </c>
      <c r="M2477" t="s">
        <v>36</v>
      </c>
      <c r="N2477" t="s">
        <v>41</v>
      </c>
      <c r="O2477">
        <f>Table2[[#This Row],[check_out_date]]-Table2[[#This Row],[check_in_date]]</f>
        <v>5</v>
      </c>
      <c r="P2477">
        <f>Table2[[#This Row],[num_adults]]+Table2[[#This Row],[num_children]]</f>
        <v>2</v>
      </c>
      <c r="Q2477" s="3">
        <f>IF(OR(Table2[[#This Row],[booking_status]]="confirmed",Table2[[#This Row],[booking_status]]="checked-out"),Table2[[#This Row],[room_rate_per_night]]*Table2[[#This Row],[Num_Nights]],0)</f>
        <v>772.6</v>
      </c>
      <c r="R2477" t="str" cm="1">
        <f t="array" ref="R2477">IFERROR(_xlfn.IFS(Table2[[#This Row],[booking_status]]="confirmed","Expected",Table2[[#This Row],[booking_status]]="checked-out","Actual"),"No Revenue")</f>
        <v>Expected</v>
      </c>
      <c r="S2477" s="4">
        <f>Table2[[#This Row],[Revenue_Amount]]/Table2[[#This Row],[Num_Nights]]</f>
        <v>154.52000000000001</v>
      </c>
    </row>
    <row r="2478" spans="1:19" x14ac:dyDescent="0.3">
      <c r="A2478">
        <v>2477</v>
      </c>
      <c r="B2478" t="s">
        <v>31</v>
      </c>
      <c r="C2478" s="9">
        <v>45149</v>
      </c>
      <c r="D2478" s="9">
        <v>45151</v>
      </c>
      <c r="E2478" s="10">
        <v>45109</v>
      </c>
      <c r="F2478" t="s">
        <v>27</v>
      </c>
      <c r="G2478">
        <v>165.83</v>
      </c>
      <c r="H2478">
        <v>1</v>
      </c>
      <c r="I2478">
        <v>2</v>
      </c>
      <c r="J2478" t="s">
        <v>55</v>
      </c>
      <c r="K2478" t="s">
        <v>29</v>
      </c>
      <c r="L2478" t="s">
        <v>56</v>
      </c>
      <c r="M2478" t="s">
        <v>36</v>
      </c>
      <c r="N2478" t="s">
        <v>45</v>
      </c>
      <c r="O2478">
        <f>Table2[[#This Row],[check_out_date]]-Table2[[#This Row],[check_in_date]]</f>
        <v>2</v>
      </c>
      <c r="P2478">
        <f>Table2[[#This Row],[num_adults]]+Table2[[#This Row],[num_children]]</f>
        <v>3</v>
      </c>
      <c r="Q2478" s="3">
        <f>IF(OR(Table2[[#This Row],[booking_status]]="confirmed",Table2[[#This Row],[booking_status]]="checked-out"),Table2[[#This Row],[room_rate_per_night]]*Table2[[#This Row],[Num_Nights]],0)</f>
        <v>331.66</v>
      </c>
      <c r="R2478" t="str" cm="1">
        <f t="array" ref="R2478">IFERROR(_xlfn.IFS(Table2[[#This Row],[booking_status]]="confirmed","Expected",Table2[[#This Row],[booking_status]]="checked-out","Actual"),"No Revenue")</f>
        <v>Actual</v>
      </c>
      <c r="S2478" s="4">
        <f>Table2[[#This Row],[Revenue_Amount]]/Table2[[#This Row],[Num_Nights]]</f>
        <v>165.83</v>
      </c>
    </row>
    <row r="2479" spans="1:19" x14ac:dyDescent="0.3">
      <c r="A2479">
        <v>2478</v>
      </c>
      <c r="B2479" t="s">
        <v>37</v>
      </c>
      <c r="C2479" s="9">
        <v>44942</v>
      </c>
      <c r="D2479" s="9">
        <v>44946</v>
      </c>
      <c r="E2479" s="10">
        <v>44890</v>
      </c>
      <c r="F2479" t="s">
        <v>27</v>
      </c>
      <c r="G2479">
        <v>212.15</v>
      </c>
      <c r="H2479">
        <v>1</v>
      </c>
      <c r="I2479">
        <v>0</v>
      </c>
      <c r="J2479" t="s">
        <v>28</v>
      </c>
      <c r="K2479" t="s">
        <v>29</v>
      </c>
      <c r="L2479" t="s">
        <v>21</v>
      </c>
      <c r="M2479" t="s">
        <v>22</v>
      </c>
      <c r="N2479" t="s">
        <v>41</v>
      </c>
      <c r="O2479">
        <f>Table2[[#This Row],[check_out_date]]-Table2[[#This Row],[check_in_date]]</f>
        <v>4</v>
      </c>
      <c r="P2479">
        <f>Table2[[#This Row],[num_adults]]+Table2[[#This Row],[num_children]]</f>
        <v>1</v>
      </c>
      <c r="Q2479" s="3">
        <f>IF(OR(Table2[[#This Row],[booking_status]]="confirmed",Table2[[#This Row],[booking_status]]="checked-out"),Table2[[#This Row],[room_rate_per_night]]*Table2[[#This Row],[Num_Nights]],0)</f>
        <v>848.6</v>
      </c>
      <c r="R2479" t="str" cm="1">
        <f t="array" ref="R2479">IFERROR(_xlfn.IFS(Table2[[#This Row],[booking_status]]="confirmed","Expected",Table2[[#This Row],[booking_status]]="checked-out","Actual"),"No Revenue")</f>
        <v>Expected</v>
      </c>
      <c r="S2479" s="4">
        <f>Table2[[#This Row],[Revenue_Amount]]/Table2[[#This Row],[Num_Nights]]</f>
        <v>212.15</v>
      </c>
    </row>
    <row r="2480" spans="1:19" x14ac:dyDescent="0.3">
      <c r="A2480">
        <v>2479</v>
      </c>
      <c r="B2480" t="s">
        <v>31</v>
      </c>
      <c r="C2480" s="9">
        <v>45131</v>
      </c>
      <c r="D2480" s="9">
        <v>45136</v>
      </c>
      <c r="E2480" s="10">
        <v>45072</v>
      </c>
      <c r="F2480" t="s">
        <v>54</v>
      </c>
      <c r="G2480">
        <v>283.73</v>
      </c>
      <c r="H2480">
        <v>2</v>
      </c>
      <c r="I2480">
        <v>0</v>
      </c>
      <c r="J2480" t="s">
        <v>94</v>
      </c>
      <c r="K2480" t="s">
        <v>29</v>
      </c>
      <c r="L2480" t="s">
        <v>21</v>
      </c>
      <c r="M2480" t="s">
        <v>36</v>
      </c>
      <c r="N2480" t="s">
        <v>41</v>
      </c>
      <c r="O2480">
        <f>Table2[[#This Row],[check_out_date]]-Table2[[#This Row],[check_in_date]]</f>
        <v>5</v>
      </c>
      <c r="P2480">
        <f>Table2[[#This Row],[num_adults]]+Table2[[#This Row],[num_children]]</f>
        <v>2</v>
      </c>
      <c r="Q2480" s="3">
        <f>IF(OR(Table2[[#This Row],[booking_status]]="confirmed",Table2[[#This Row],[booking_status]]="checked-out"),Table2[[#This Row],[room_rate_per_night]]*Table2[[#This Row],[Num_Nights]],0)</f>
        <v>1418.65</v>
      </c>
      <c r="R2480" t="str" cm="1">
        <f t="array" ref="R2480">IFERROR(_xlfn.IFS(Table2[[#This Row],[booking_status]]="confirmed","Expected",Table2[[#This Row],[booking_status]]="checked-out","Actual"),"No Revenue")</f>
        <v>Expected</v>
      </c>
      <c r="S2480" s="4">
        <f>Table2[[#This Row],[Revenue_Amount]]/Table2[[#This Row],[Num_Nights]]</f>
        <v>283.73</v>
      </c>
    </row>
    <row r="2481" spans="1:19" x14ac:dyDescent="0.3">
      <c r="A2481">
        <v>2480</v>
      </c>
      <c r="B2481" t="s">
        <v>50</v>
      </c>
      <c r="C2481" s="9">
        <v>44988</v>
      </c>
      <c r="D2481" s="9">
        <v>44998</v>
      </c>
      <c r="E2481" s="10">
        <v>44924</v>
      </c>
      <c r="F2481" t="s">
        <v>18</v>
      </c>
      <c r="G2481">
        <v>335.68</v>
      </c>
      <c r="H2481">
        <v>2</v>
      </c>
      <c r="I2481">
        <v>0</v>
      </c>
      <c r="J2481" t="s">
        <v>19</v>
      </c>
      <c r="K2481" t="s">
        <v>44</v>
      </c>
      <c r="L2481" t="s">
        <v>21</v>
      </c>
      <c r="M2481" t="s">
        <v>22</v>
      </c>
      <c r="N2481" t="s">
        <v>41</v>
      </c>
      <c r="O2481">
        <f>Table2[[#This Row],[check_out_date]]-Table2[[#This Row],[check_in_date]]</f>
        <v>10</v>
      </c>
      <c r="P2481">
        <f>Table2[[#This Row],[num_adults]]+Table2[[#This Row],[num_children]]</f>
        <v>2</v>
      </c>
      <c r="Q2481" s="3">
        <f>IF(OR(Table2[[#This Row],[booking_status]]="confirmed",Table2[[#This Row],[booking_status]]="checked-out"),Table2[[#This Row],[room_rate_per_night]]*Table2[[#This Row],[Num_Nights]],0)</f>
        <v>3356.8</v>
      </c>
      <c r="R2481" t="str" cm="1">
        <f t="array" ref="R2481">IFERROR(_xlfn.IFS(Table2[[#This Row],[booking_status]]="confirmed","Expected",Table2[[#This Row],[booking_status]]="checked-out","Actual"),"No Revenue")</f>
        <v>Expected</v>
      </c>
      <c r="S2481" s="4">
        <f>Table2[[#This Row],[Revenue_Amount]]/Table2[[#This Row],[Num_Nights]]</f>
        <v>335.68</v>
      </c>
    </row>
    <row r="2482" spans="1:19" x14ac:dyDescent="0.3">
      <c r="A2482">
        <v>2481</v>
      </c>
      <c r="B2482" t="s">
        <v>14</v>
      </c>
      <c r="C2482" s="9">
        <v>45223</v>
      </c>
      <c r="D2482" s="9">
        <v>45225</v>
      </c>
      <c r="E2482" s="10">
        <v>45194</v>
      </c>
      <c r="F2482" t="s">
        <v>27</v>
      </c>
      <c r="G2482">
        <v>132.54</v>
      </c>
      <c r="H2482">
        <v>1</v>
      </c>
      <c r="I2482">
        <v>0</v>
      </c>
      <c r="J2482" t="s">
        <v>28</v>
      </c>
      <c r="K2482" t="s">
        <v>44</v>
      </c>
      <c r="L2482" t="s">
        <v>21</v>
      </c>
      <c r="M2482" t="s">
        <v>36</v>
      </c>
      <c r="N2482" t="s">
        <v>41</v>
      </c>
      <c r="O2482">
        <f>Table2[[#This Row],[check_out_date]]-Table2[[#This Row],[check_in_date]]</f>
        <v>2</v>
      </c>
      <c r="P2482">
        <f>Table2[[#This Row],[num_adults]]+Table2[[#This Row],[num_children]]</f>
        <v>1</v>
      </c>
      <c r="Q2482" s="3">
        <f>IF(OR(Table2[[#This Row],[booking_status]]="confirmed",Table2[[#This Row],[booking_status]]="checked-out"),Table2[[#This Row],[room_rate_per_night]]*Table2[[#This Row],[Num_Nights]],0)</f>
        <v>265.08</v>
      </c>
      <c r="R2482" t="str" cm="1">
        <f t="array" ref="R2482">IFERROR(_xlfn.IFS(Table2[[#This Row],[booking_status]]="confirmed","Expected",Table2[[#This Row],[booking_status]]="checked-out","Actual"),"No Revenue")</f>
        <v>Expected</v>
      </c>
      <c r="S2482" s="4">
        <f>Table2[[#This Row],[Revenue_Amount]]/Table2[[#This Row],[Num_Nights]]</f>
        <v>132.54</v>
      </c>
    </row>
    <row r="2483" spans="1:19" hidden="1" x14ac:dyDescent="0.3">
      <c r="A2483">
        <v>2482</v>
      </c>
      <c r="B2483" t="s">
        <v>14</v>
      </c>
      <c r="C2483" s="9">
        <v>45191</v>
      </c>
      <c r="D2483" s="9">
        <v>45193</v>
      </c>
      <c r="E2483" s="10">
        <v>45157</v>
      </c>
      <c r="F2483" t="s">
        <v>49</v>
      </c>
      <c r="G2483">
        <v>109.96</v>
      </c>
      <c r="H2483">
        <v>2</v>
      </c>
      <c r="I2483">
        <v>0</v>
      </c>
      <c r="J2483" t="s">
        <v>35</v>
      </c>
      <c r="K2483" t="s">
        <v>99</v>
      </c>
      <c r="L2483" t="s">
        <v>21</v>
      </c>
      <c r="M2483" t="s">
        <v>36</v>
      </c>
      <c r="N2483" t="s">
        <v>41</v>
      </c>
      <c r="O2483">
        <f>Table2[[#This Row],[check_out_date]]-Table2[[#This Row],[check_in_date]]</f>
        <v>2</v>
      </c>
      <c r="P2483">
        <f>Table2[[#This Row],[num_adults]]+Table2[[#This Row],[num_children]]</f>
        <v>2</v>
      </c>
      <c r="Q2483" s="3">
        <f>IF(OR(Table2[[#This Row],[booking_status]]="confirmed",Table2[[#This Row],[booking_status]]="checked-out"),Table2[[#This Row],[room_rate_per_night]]*Table2[[#This Row],[Num_Nights]],0)</f>
        <v>219.92</v>
      </c>
      <c r="R2483" t="str" cm="1">
        <f t="array" ref="R2483">IFERROR(_xlfn.IFS(Table2[[#This Row],[booking_status]]="confirmed","Expected",Table2[[#This Row],[booking_status]]="checked-out","Actual"),"No Revenue")</f>
        <v>Expected</v>
      </c>
      <c r="S2483" s="4">
        <f>Table2[[#This Row],[Revenue_Amount]]/Table2[[#This Row],[Num_Nights]]</f>
        <v>109.96</v>
      </c>
    </row>
    <row r="2484" spans="1:19" x14ac:dyDescent="0.3">
      <c r="A2484">
        <v>2483</v>
      </c>
      <c r="B2484" t="s">
        <v>14</v>
      </c>
      <c r="C2484" s="9">
        <v>45104</v>
      </c>
      <c r="D2484" s="9">
        <v>45113</v>
      </c>
      <c r="E2484" s="10">
        <v>45094</v>
      </c>
      <c r="F2484" t="s">
        <v>18</v>
      </c>
      <c r="G2484">
        <v>150.87</v>
      </c>
      <c r="H2484">
        <v>2</v>
      </c>
      <c r="I2484">
        <v>2</v>
      </c>
      <c r="J2484" t="s">
        <v>28</v>
      </c>
      <c r="K2484" t="s">
        <v>66</v>
      </c>
      <c r="L2484" t="s">
        <v>21</v>
      </c>
      <c r="M2484" t="s">
        <v>36</v>
      </c>
      <c r="N2484" t="s">
        <v>41</v>
      </c>
      <c r="O2484">
        <f>Table2[[#This Row],[check_out_date]]-Table2[[#This Row],[check_in_date]]</f>
        <v>9</v>
      </c>
      <c r="P2484">
        <f>Table2[[#This Row],[num_adults]]+Table2[[#This Row],[num_children]]</f>
        <v>4</v>
      </c>
      <c r="Q2484" s="3">
        <f>IF(OR(Table2[[#This Row],[booking_status]]="confirmed",Table2[[#This Row],[booking_status]]="checked-out"),Table2[[#This Row],[room_rate_per_night]]*Table2[[#This Row],[Num_Nights]],0)</f>
        <v>1357.83</v>
      </c>
      <c r="R2484" t="str" cm="1">
        <f t="array" ref="R2484">IFERROR(_xlfn.IFS(Table2[[#This Row],[booking_status]]="confirmed","Expected",Table2[[#This Row],[booking_status]]="checked-out","Actual"),"No Revenue")</f>
        <v>Expected</v>
      </c>
      <c r="S2484" s="4">
        <f>Table2[[#This Row],[Revenue_Amount]]/Table2[[#This Row],[Num_Nights]]</f>
        <v>150.87</v>
      </c>
    </row>
    <row r="2485" spans="1:19" x14ac:dyDescent="0.3">
      <c r="A2485">
        <v>2484</v>
      </c>
      <c r="B2485" t="s">
        <v>50</v>
      </c>
      <c r="C2485" s="9">
        <v>45073</v>
      </c>
      <c r="D2485" s="9">
        <v>45075</v>
      </c>
      <c r="E2485" s="10">
        <v>45032</v>
      </c>
      <c r="F2485" t="s">
        <v>27</v>
      </c>
      <c r="G2485">
        <v>174.44</v>
      </c>
      <c r="H2485">
        <v>1</v>
      </c>
      <c r="I2485">
        <v>0</v>
      </c>
      <c r="J2485" t="s">
        <v>55</v>
      </c>
      <c r="K2485" t="s">
        <v>99</v>
      </c>
      <c r="L2485" t="s">
        <v>60</v>
      </c>
      <c r="M2485" t="s">
        <v>36</v>
      </c>
      <c r="N2485" t="s">
        <v>41</v>
      </c>
      <c r="O2485">
        <f>Table2[[#This Row],[check_out_date]]-Table2[[#This Row],[check_in_date]]</f>
        <v>2</v>
      </c>
      <c r="P2485">
        <f>Table2[[#This Row],[num_adults]]+Table2[[#This Row],[num_children]]</f>
        <v>1</v>
      </c>
      <c r="Q2485" s="3">
        <f>IF(OR(Table2[[#This Row],[booking_status]]="confirmed",Table2[[#This Row],[booking_status]]="checked-out"),Table2[[#This Row],[room_rate_per_night]]*Table2[[#This Row],[Num_Nights]],0)</f>
        <v>0</v>
      </c>
      <c r="R2485" t="str" cm="1">
        <f t="array" ref="R2485">IFERROR(_xlfn.IFS(Table2[[#This Row],[booking_status]]="confirmed","Expected",Table2[[#This Row],[booking_status]]="checked-out","Actual"),"No Revenue")</f>
        <v>No Revenue</v>
      </c>
      <c r="S2485" s="4">
        <f>Table2[[#This Row],[Revenue_Amount]]/Table2[[#This Row],[Num_Nights]]</f>
        <v>0</v>
      </c>
    </row>
    <row r="2486" spans="1:19" x14ac:dyDescent="0.3">
      <c r="A2486">
        <v>2485</v>
      </c>
      <c r="B2486" t="s">
        <v>50</v>
      </c>
      <c r="C2486" s="9">
        <v>45240</v>
      </c>
      <c r="D2486" s="9">
        <v>45246</v>
      </c>
      <c r="E2486" s="10">
        <v>45218</v>
      </c>
      <c r="F2486" t="s">
        <v>54</v>
      </c>
      <c r="G2486">
        <v>569.95000000000005</v>
      </c>
      <c r="H2486">
        <v>4</v>
      </c>
      <c r="I2486">
        <v>1</v>
      </c>
      <c r="J2486" t="s">
        <v>19</v>
      </c>
      <c r="K2486" t="s">
        <v>66</v>
      </c>
      <c r="L2486" t="s">
        <v>56</v>
      </c>
      <c r="M2486" t="s">
        <v>36</v>
      </c>
      <c r="N2486" t="s">
        <v>41</v>
      </c>
      <c r="O2486">
        <f>Table2[[#This Row],[check_out_date]]-Table2[[#This Row],[check_in_date]]</f>
        <v>6</v>
      </c>
      <c r="P2486">
        <f>Table2[[#This Row],[num_adults]]+Table2[[#This Row],[num_children]]</f>
        <v>5</v>
      </c>
      <c r="Q2486" s="3">
        <f>IF(OR(Table2[[#This Row],[booking_status]]="confirmed",Table2[[#This Row],[booking_status]]="checked-out"),Table2[[#This Row],[room_rate_per_night]]*Table2[[#This Row],[Num_Nights]],0)</f>
        <v>3419.7000000000003</v>
      </c>
      <c r="R2486" t="str" cm="1">
        <f t="array" ref="R2486">IFERROR(_xlfn.IFS(Table2[[#This Row],[booking_status]]="confirmed","Expected",Table2[[#This Row],[booking_status]]="checked-out","Actual"),"No Revenue")</f>
        <v>Actual</v>
      </c>
      <c r="S2486" s="4">
        <f>Table2[[#This Row],[Revenue_Amount]]/Table2[[#This Row],[Num_Nights]]</f>
        <v>569.95000000000005</v>
      </c>
    </row>
    <row r="2487" spans="1:19" x14ac:dyDescent="0.3">
      <c r="A2487">
        <v>2486</v>
      </c>
      <c r="B2487" t="s">
        <v>31</v>
      </c>
      <c r="C2487" s="9">
        <v>45246</v>
      </c>
      <c r="D2487" s="9">
        <v>45248</v>
      </c>
      <c r="E2487" s="10">
        <v>45171</v>
      </c>
      <c r="F2487" t="s">
        <v>49</v>
      </c>
      <c r="G2487">
        <v>85.51</v>
      </c>
      <c r="H2487">
        <v>2</v>
      </c>
      <c r="I2487">
        <v>0</v>
      </c>
      <c r="J2487" t="s">
        <v>55</v>
      </c>
      <c r="K2487" t="s">
        <v>44</v>
      </c>
      <c r="L2487" t="s">
        <v>21</v>
      </c>
      <c r="M2487" t="s">
        <v>36</v>
      </c>
      <c r="N2487" t="s">
        <v>41</v>
      </c>
      <c r="O2487">
        <f>Table2[[#This Row],[check_out_date]]-Table2[[#This Row],[check_in_date]]</f>
        <v>2</v>
      </c>
      <c r="P2487">
        <f>Table2[[#This Row],[num_adults]]+Table2[[#This Row],[num_children]]</f>
        <v>2</v>
      </c>
      <c r="Q2487" s="3">
        <f>IF(OR(Table2[[#This Row],[booking_status]]="confirmed",Table2[[#This Row],[booking_status]]="checked-out"),Table2[[#This Row],[room_rate_per_night]]*Table2[[#This Row],[Num_Nights]],0)</f>
        <v>171.02</v>
      </c>
      <c r="R2487" t="str" cm="1">
        <f t="array" ref="R2487">IFERROR(_xlfn.IFS(Table2[[#This Row],[booking_status]]="confirmed","Expected",Table2[[#This Row],[booking_status]]="checked-out","Actual"),"No Revenue")</f>
        <v>Expected</v>
      </c>
      <c r="S2487" s="4">
        <f>Table2[[#This Row],[Revenue_Amount]]/Table2[[#This Row],[Num_Nights]]</f>
        <v>85.51</v>
      </c>
    </row>
    <row r="2488" spans="1:19" x14ac:dyDescent="0.3">
      <c r="A2488">
        <v>2487</v>
      </c>
      <c r="B2488" t="s">
        <v>50</v>
      </c>
      <c r="C2488" s="9">
        <v>45001</v>
      </c>
      <c r="D2488" s="9">
        <v>45004</v>
      </c>
      <c r="E2488" s="10">
        <v>44979</v>
      </c>
      <c r="F2488" t="s">
        <v>27</v>
      </c>
      <c r="G2488">
        <v>199.41</v>
      </c>
      <c r="H2488">
        <v>2</v>
      </c>
      <c r="I2488">
        <v>3</v>
      </c>
      <c r="J2488" t="s">
        <v>19</v>
      </c>
      <c r="K2488" t="s">
        <v>66</v>
      </c>
      <c r="L2488" t="s">
        <v>56</v>
      </c>
      <c r="M2488" t="s">
        <v>22</v>
      </c>
      <c r="N2488" t="s">
        <v>41</v>
      </c>
      <c r="O2488">
        <f>Table2[[#This Row],[check_out_date]]-Table2[[#This Row],[check_in_date]]</f>
        <v>3</v>
      </c>
      <c r="P2488">
        <f>Table2[[#This Row],[num_adults]]+Table2[[#This Row],[num_children]]</f>
        <v>5</v>
      </c>
      <c r="Q2488" s="3">
        <f>IF(OR(Table2[[#This Row],[booking_status]]="confirmed",Table2[[#This Row],[booking_status]]="checked-out"),Table2[[#This Row],[room_rate_per_night]]*Table2[[#This Row],[Num_Nights]],0)</f>
        <v>598.23</v>
      </c>
      <c r="R2488" t="str" cm="1">
        <f t="array" ref="R2488">IFERROR(_xlfn.IFS(Table2[[#This Row],[booking_status]]="confirmed","Expected",Table2[[#This Row],[booking_status]]="checked-out","Actual"),"No Revenue")</f>
        <v>Actual</v>
      </c>
      <c r="S2488" s="4">
        <f>Table2[[#This Row],[Revenue_Amount]]/Table2[[#This Row],[Num_Nights]]</f>
        <v>199.41</v>
      </c>
    </row>
    <row r="2489" spans="1:19" x14ac:dyDescent="0.3">
      <c r="A2489">
        <v>2488</v>
      </c>
      <c r="B2489" t="s">
        <v>50</v>
      </c>
      <c r="C2489" s="9">
        <v>44949</v>
      </c>
      <c r="D2489" s="9">
        <v>44956</v>
      </c>
      <c r="E2489" s="10">
        <v>44916</v>
      </c>
      <c r="F2489" t="s">
        <v>54</v>
      </c>
      <c r="G2489">
        <v>375.88</v>
      </c>
      <c r="H2489">
        <v>3</v>
      </c>
      <c r="I2489">
        <v>0</v>
      </c>
      <c r="J2489" t="s">
        <v>94</v>
      </c>
      <c r="K2489" t="s">
        <v>44</v>
      </c>
      <c r="L2489" t="s">
        <v>21</v>
      </c>
      <c r="M2489" t="s">
        <v>36</v>
      </c>
      <c r="N2489" t="s">
        <v>41</v>
      </c>
      <c r="O2489">
        <f>Table2[[#This Row],[check_out_date]]-Table2[[#This Row],[check_in_date]]</f>
        <v>7</v>
      </c>
      <c r="P2489">
        <f>Table2[[#This Row],[num_adults]]+Table2[[#This Row],[num_children]]</f>
        <v>3</v>
      </c>
      <c r="Q2489" s="3">
        <f>IF(OR(Table2[[#This Row],[booking_status]]="confirmed",Table2[[#This Row],[booking_status]]="checked-out"),Table2[[#This Row],[room_rate_per_night]]*Table2[[#This Row],[Num_Nights]],0)</f>
        <v>2631.16</v>
      </c>
      <c r="R2489" t="str" cm="1">
        <f t="array" ref="R2489">IFERROR(_xlfn.IFS(Table2[[#This Row],[booking_status]]="confirmed","Expected",Table2[[#This Row],[booking_status]]="checked-out","Actual"),"No Revenue")</f>
        <v>Expected</v>
      </c>
      <c r="S2489" s="4">
        <f>Table2[[#This Row],[Revenue_Amount]]/Table2[[#This Row],[Num_Nights]]</f>
        <v>375.88</v>
      </c>
    </row>
    <row r="2490" spans="1:19" x14ac:dyDescent="0.3">
      <c r="A2490">
        <v>2489</v>
      </c>
      <c r="B2490" t="s">
        <v>50</v>
      </c>
      <c r="C2490" s="9">
        <v>45062</v>
      </c>
      <c r="D2490" s="9">
        <v>45066</v>
      </c>
      <c r="E2490" s="10">
        <v>45051</v>
      </c>
      <c r="F2490" t="s">
        <v>49</v>
      </c>
      <c r="G2490">
        <v>81.41</v>
      </c>
      <c r="H2490">
        <v>1</v>
      </c>
      <c r="I2490">
        <v>2</v>
      </c>
      <c r="J2490" t="s">
        <v>28</v>
      </c>
      <c r="K2490" t="s">
        <v>20</v>
      </c>
      <c r="L2490" t="s">
        <v>21</v>
      </c>
      <c r="M2490" t="s">
        <v>36</v>
      </c>
      <c r="N2490" t="s">
        <v>41</v>
      </c>
      <c r="O2490">
        <f>Table2[[#This Row],[check_out_date]]-Table2[[#This Row],[check_in_date]]</f>
        <v>4</v>
      </c>
      <c r="P2490">
        <f>Table2[[#This Row],[num_adults]]+Table2[[#This Row],[num_children]]</f>
        <v>3</v>
      </c>
      <c r="Q2490" s="3">
        <f>IF(OR(Table2[[#This Row],[booking_status]]="confirmed",Table2[[#This Row],[booking_status]]="checked-out"),Table2[[#This Row],[room_rate_per_night]]*Table2[[#This Row],[Num_Nights]],0)</f>
        <v>325.64</v>
      </c>
      <c r="R2490" t="str" cm="1">
        <f t="array" ref="R2490">IFERROR(_xlfn.IFS(Table2[[#This Row],[booking_status]]="confirmed","Expected",Table2[[#This Row],[booking_status]]="checked-out","Actual"),"No Revenue")</f>
        <v>Expected</v>
      </c>
      <c r="S2490" s="4">
        <f>Table2[[#This Row],[Revenue_Amount]]/Table2[[#This Row],[Num_Nights]]</f>
        <v>81.41</v>
      </c>
    </row>
    <row r="2491" spans="1:19" x14ac:dyDescent="0.3">
      <c r="A2491">
        <v>2490</v>
      </c>
      <c r="B2491" t="s">
        <v>37</v>
      </c>
      <c r="C2491" s="9">
        <v>45136</v>
      </c>
      <c r="D2491" s="9">
        <v>45144</v>
      </c>
      <c r="E2491" s="10">
        <v>45121</v>
      </c>
      <c r="F2491" t="s">
        <v>49</v>
      </c>
      <c r="G2491">
        <v>78.02</v>
      </c>
      <c r="H2491">
        <v>3</v>
      </c>
      <c r="I2491">
        <v>0</v>
      </c>
      <c r="J2491" t="s">
        <v>28</v>
      </c>
      <c r="K2491" t="s">
        <v>66</v>
      </c>
      <c r="L2491" t="s">
        <v>21</v>
      </c>
      <c r="M2491" t="s">
        <v>36</v>
      </c>
      <c r="N2491" t="s">
        <v>41</v>
      </c>
      <c r="O2491">
        <f>Table2[[#This Row],[check_out_date]]-Table2[[#This Row],[check_in_date]]</f>
        <v>8</v>
      </c>
      <c r="P2491">
        <f>Table2[[#This Row],[num_adults]]+Table2[[#This Row],[num_children]]</f>
        <v>3</v>
      </c>
      <c r="Q2491" s="3">
        <f>IF(OR(Table2[[#This Row],[booking_status]]="confirmed",Table2[[#This Row],[booking_status]]="checked-out"),Table2[[#This Row],[room_rate_per_night]]*Table2[[#This Row],[Num_Nights]],0)</f>
        <v>624.16</v>
      </c>
      <c r="R2491" t="str" cm="1">
        <f t="array" ref="R2491">IFERROR(_xlfn.IFS(Table2[[#This Row],[booking_status]]="confirmed","Expected",Table2[[#This Row],[booking_status]]="checked-out","Actual"),"No Revenue")</f>
        <v>Expected</v>
      </c>
      <c r="S2491" s="4">
        <f>Table2[[#This Row],[Revenue_Amount]]/Table2[[#This Row],[Num_Nights]]</f>
        <v>78.02</v>
      </c>
    </row>
    <row r="2492" spans="1:19" x14ac:dyDescent="0.3">
      <c r="A2492">
        <v>2491</v>
      </c>
      <c r="B2492" t="s">
        <v>14</v>
      </c>
      <c r="C2492" s="9">
        <v>45089</v>
      </c>
      <c r="D2492" s="9">
        <v>45092</v>
      </c>
      <c r="E2492" s="10">
        <v>45078</v>
      </c>
      <c r="F2492" t="s">
        <v>27</v>
      </c>
      <c r="G2492">
        <v>109.39</v>
      </c>
      <c r="H2492">
        <v>1</v>
      </c>
      <c r="I2492">
        <v>0</v>
      </c>
      <c r="J2492" t="s">
        <v>55</v>
      </c>
      <c r="K2492" t="s">
        <v>66</v>
      </c>
      <c r="L2492" t="s">
        <v>21</v>
      </c>
      <c r="M2492" t="s">
        <v>36</v>
      </c>
      <c r="N2492" t="s">
        <v>41</v>
      </c>
      <c r="O2492">
        <f>Table2[[#This Row],[check_out_date]]-Table2[[#This Row],[check_in_date]]</f>
        <v>3</v>
      </c>
      <c r="P2492">
        <f>Table2[[#This Row],[num_adults]]+Table2[[#This Row],[num_children]]</f>
        <v>1</v>
      </c>
      <c r="Q2492" s="3">
        <f>IF(OR(Table2[[#This Row],[booking_status]]="confirmed",Table2[[#This Row],[booking_status]]="checked-out"),Table2[[#This Row],[room_rate_per_night]]*Table2[[#This Row],[Num_Nights]],0)</f>
        <v>328.17</v>
      </c>
      <c r="R2492" t="str" cm="1">
        <f t="array" ref="R2492">IFERROR(_xlfn.IFS(Table2[[#This Row],[booking_status]]="confirmed","Expected",Table2[[#This Row],[booking_status]]="checked-out","Actual"),"No Revenue")</f>
        <v>Expected</v>
      </c>
      <c r="S2492" s="4">
        <f>Table2[[#This Row],[Revenue_Amount]]/Table2[[#This Row],[Num_Nights]]</f>
        <v>109.39</v>
      </c>
    </row>
    <row r="2493" spans="1:19" x14ac:dyDescent="0.3">
      <c r="A2493">
        <v>2492</v>
      </c>
      <c r="B2493" t="s">
        <v>14</v>
      </c>
      <c r="C2493" s="9">
        <v>45076</v>
      </c>
      <c r="D2493" s="9">
        <v>45082</v>
      </c>
      <c r="E2493" s="10">
        <v>45049</v>
      </c>
      <c r="F2493" t="s">
        <v>18</v>
      </c>
      <c r="G2493">
        <v>209.32</v>
      </c>
      <c r="H2493">
        <v>4</v>
      </c>
      <c r="I2493">
        <v>1</v>
      </c>
      <c r="J2493" t="s">
        <v>28</v>
      </c>
      <c r="K2493" t="s">
        <v>29</v>
      </c>
      <c r="L2493" t="s">
        <v>70</v>
      </c>
      <c r="M2493" t="s">
        <v>36</v>
      </c>
      <c r="N2493" t="s">
        <v>41</v>
      </c>
      <c r="O2493">
        <f>Table2[[#This Row],[check_out_date]]-Table2[[#This Row],[check_in_date]]</f>
        <v>6</v>
      </c>
      <c r="P2493">
        <f>Table2[[#This Row],[num_adults]]+Table2[[#This Row],[num_children]]</f>
        <v>5</v>
      </c>
      <c r="Q2493" s="3">
        <f>IF(OR(Table2[[#This Row],[booking_status]]="confirmed",Table2[[#This Row],[booking_status]]="checked-out"),Table2[[#This Row],[room_rate_per_night]]*Table2[[#This Row],[Num_Nights]],0)</f>
        <v>0</v>
      </c>
      <c r="R2493" t="str" cm="1">
        <f t="array" ref="R2493">IFERROR(_xlfn.IFS(Table2[[#This Row],[booking_status]]="confirmed","Expected",Table2[[#This Row],[booking_status]]="checked-out","Actual"),"No Revenue")</f>
        <v>No Revenue</v>
      </c>
      <c r="S2493" s="4">
        <f>Table2[[#This Row],[Revenue_Amount]]/Table2[[#This Row],[Num_Nights]]</f>
        <v>0</v>
      </c>
    </row>
    <row r="2494" spans="1:19" x14ac:dyDescent="0.3">
      <c r="A2494">
        <v>2493</v>
      </c>
      <c r="B2494" t="s">
        <v>31</v>
      </c>
      <c r="C2494" s="9">
        <v>45252</v>
      </c>
      <c r="D2494" s="9">
        <v>45260</v>
      </c>
      <c r="E2494" s="10">
        <v>45172</v>
      </c>
      <c r="F2494" t="s">
        <v>18</v>
      </c>
      <c r="G2494">
        <v>222.11</v>
      </c>
      <c r="H2494">
        <v>2</v>
      </c>
      <c r="I2494">
        <v>0</v>
      </c>
      <c r="J2494" t="s">
        <v>19</v>
      </c>
      <c r="K2494" t="s">
        <v>44</v>
      </c>
      <c r="L2494" t="s">
        <v>56</v>
      </c>
      <c r="M2494" t="s">
        <v>36</v>
      </c>
      <c r="N2494" t="s">
        <v>23</v>
      </c>
      <c r="O2494">
        <f>Table2[[#This Row],[check_out_date]]-Table2[[#This Row],[check_in_date]]</f>
        <v>8</v>
      </c>
      <c r="P2494">
        <f>Table2[[#This Row],[num_adults]]+Table2[[#This Row],[num_children]]</f>
        <v>2</v>
      </c>
      <c r="Q2494" s="3">
        <f>IF(OR(Table2[[#This Row],[booking_status]]="confirmed",Table2[[#This Row],[booking_status]]="checked-out"),Table2[[#This Row],[room_rate_per_night]]*Table2[[#This Row],[Num_Nights]],0)</f>
        <v>1776.88</v>
      </c>
      <c r="R2494" t="str" cm="1">
        <f t="array" ref="R2494">IFERROR(_xlfn.IFS(Table2[[#This Row],[booking_status]]="confirmed","Expected",Table2[[#This Row],[booking_status]]="checked-out","Actual"),"No Revenue")</f>
        <v>Actual</v>
      </c>
      <c r="S2494" s="4">
        <f>Table2[[#This Row],[Revenue_Amount]]/Table2[[#This Row],[Num_Nights]]</f>
        <v>222.11</v>
      </c>
    </row>
    <row r="2495" spans="1:19" x14ac:dyDescent="0.3">
      <c r="A2495">
        <v>2494</v>
      </c>
      <c r="B2495" t="s">
        <v>37</v>
      </c>
      <c r="C2495" s="9">
        <v>45283</v>
      </c>
      <c r="D2495" s="9">
        <v>45289</v>
      </c>
      <c r="E2495" s="10">
        <v>45273</v>
      </c>
      <c r="F2495" t="s">
        <v>18</v>
      </c>
      <c r="G2495">
        <v>309.45999999999998</v>
      </c>
      <c r="H2495">
        <v>2</v>
      </c>
      <c r="I2495">
        <v>0</v>
      </c>
      <c r="J2495" t="s">
        <v>19</v>
      </c>
      <c r="K2495" t="s">
        <v>44</v>
      </c>
      <c r="L2495" t="s">
        <v>21</v>
      </c>
      <c r="M2495" t="s">
        <v>36</v>
      </c>
      <c r="N2495" t="s">
        <v>23</v>
      </c>
      <c r="O2495">
        <f>Table2[[#This Row],[check_out_date]]-Table2[[#This Row],[check_in_date]]</f>
        <v>6</v>
      </c>
      <c r="P2495">
        <f>Table2[[#This Row],[num_adults]]+Table2[[#This Row],[num_children]]</f>
        <v>2</v>
      </c>
      <c r="Q2495" s="3">
        <f>IF(OR(Table2[[#This Row],[booking_status]]="confirmed",Table2[[#This Row],[booking_status]]="checked-out"),Table2[[#This Row],[room_rate_per_night]]*Table2[[#This Row],[Num_Nights]],0)</f>
        <v>1856.7599999999998</v>
      </c>
      <c r="R2495" t="str" cm="1">
        <f t="array" ref="R2495">IFERROR(_xlfn.IFS(Table2[[#This Row],[booking_status]]="confirmed","Expected",Table2[[#This Row],[booking_status]]="checked-out","Actual"),"No Revenue")</f>
        <v>Expected</v>
      </c>
      <c r="S2495" s="4">
        <f>Table2[[#This Row],[Revenue_Amount]]/Table2[[#This Row],[Num_Nights]]</f>
        <v>309.45999999999998</v>
      </c>
    </row>
    <row r="2496" spans="1:19" hidden="1" x14ac:dyDescent="0.3">
      <c r="A2496">
        <v>2495</v>
      </c>
      <c r="B2496" t="s">
        <v>31</v>
      </c>
      <c r="C2496" s="9">
        <v>44964</v>
      </c>
      <c r="D2496" s="9">
        <v>44973</v>
      </c>
      <c r="E2496" s="10">
        <v>44941</v>
      </c>
      <c r="F2496" t="s">
        <v>49</v>
      </c>
      <c r="G2496">
        <v>87.09</v>
      </c>
      <c r="H2496">
        <v>2</v>
      </c>
      <c r="I2496">
        <v>0</v>
      </c>
      <c r="J2496" t="s">
        <v>35</v>
      </c>
      <c r="K2496" t="s">
        <v>29</v>
      </c>
      <c r="L2496" t="s">
        <v>21</v>
      </c>
      <c r="M2496" t="s">
        <v>36</v>
      </c>
      <c r="N2496" t="s">
        <v>23</v>
      </c>
      <c r="O2496">
        <f>Table2[[#This Row],[check_out_date]]-Table2[[#This Row],[check_in_date]]</f>
        <v>9</v>
      </c>
      <c r="P2496">
        <f>Table2[[#This Row],[num_adults]]+Table2[[#This Row],[num_children]]</f>
        <v>2</v>
      </c>
      <c r="Q2496" s="3">
        <f>IF(OR(Table2[[#This Row],[booking_status]]="confirmed",Table2[[#This Row],[booking_status]]="checked-out"),Table2[[#This Row],[room_rate_per_night]]*Table2[[#This Row],[Num_Nights]],0)</f>
        <v>783.81000000000006</v>
      </c>
      <c r="R2496" t="str" cm="1">
        <f t="array" ref="R2496">IFERROR(_xlfn.IFS(Table2[[#This Row],[booking_status]]="confirmed","Expected",Table2[[#This Row],[booking_status]]="checked-out","Actual"),"No Revenue")</f>
        <v>Expected</v>
      </c>
      <c r="S2496" s="4">
        <f>Table2[[#This Row],[Revenue_Amount]]/Table2[[#This Row],[Num_Nights]]</f>
        <v>87.09</v>
      </c>
    </row>
    <row r="2497" spans="1:19" x14ac:dyDescent="0.3">
      <c r="A2497">
        <v>2496</v>
      </c>
      <c r="B2497" t="s">
        <v>14</v>
      </c>
      <c r="C2497" s="9">
        <v>45140</v>
      </c>
      <c r="D2497" s="9">
        <v>45149</v>
      </c>
      <c r="E2497" s="10">
        <v>45131</v>
      </c>
      <c r="F2497" t="s">
        <v>18</v>
      </c>
      <c r="G2497">
        <v>270.97000000000003</v>
      </c>
      <c r="H2497">
        <v>3</v>
      </c>
      <c r="I2497">
        <v>2</v>
      </c>
      <c r="J2497" t="s">
        <v>55</v>
      </c>
      <c r="K2497" t="s">
        <v>20</v>
      </c>
      <c r="L2497" t="s">
        <v>60</v>
      </c>
      <c r="M2497" t="s">
        <v>36</v>
      </c>
      <c r="N2497" t="s">
        <v>41</v>
      </c>
      <c r="O2497">
        <f>Table2[[#This Row],[check_out_date]]-Table2[[#This Row],[check_in_date]]</f>
        <v>9</v>
      </c>
      <c r="P2497">
        <f>Table2[[#This Row],[num_adults]]+Table2[[#This Row],[num_children]]</f>
        <v>5</v>
      </c>
      <c r="Q2497" s="3">
        <f>IF(OR(Table2[[#This Row],[booking_status]]="confirmed",Table2[[#This Row],[booking_status]]="checked-out"),Table2[[#This Row],[room_rate_per_night]]*Table2[[#This Row],[Num_Nights]],0)</f>
        <v>0</v>
      </c>
      <c r="R2497" t="str" cm="1">
        <f t="array" ref="R2497">IFERROR(_xlfn.IFS(Table2[[#This Row],[booking_status]]="confirmed","Expected",Table2[[#This Row],[booking_status]]="checked-out","Actual"),"No Revenue")</f>
        <v>No Revenue</v>
      </c>
      <c r="S2497" s="4">
        <f>Table2[[#This Row],[Revenue_Amount]]/Table2[[#This Row],[Num_Nights]]</f>
        <v>0</v>
      </c>
    </row>
    <row r="2498" spans="1:19" x14ac:dyDescent="0.3">
      <c r="A2498">
        <v>2497</v>
      </c>
      <c r="B2498" t="s">
        <v>14</v>
      </c>
      <c r="C2498" s="9">
        <v>45191</v>
      </c>
      <c r="D2498" s="9">
        <v>45200</v>
      </c>
      <c r="E2498" s="10">
        <v>45133</v>
      </c>
      <c r="F2498" t="s">
        <v>27</v>
      </c>
      <c r="G2498">
        <v>159.44</v>
      </c>
      <c r="H2498">
        <v>1</v>
      </c>
      <c r="I2498">
        <v>2</v>
      </c>
      <c r="J2498" t="s">
        <v>28</v>
      </c>
      <c r="K2498" t="s">
        <v>66</v>
      </c>
      <c r="L2498" t="s">
        <v>60</v>
      </c>
      <c r="M2498" t="s">
        <v>36</v>
      </c>
      <c r="N2498" t="s">
        <v>23</v>
      </c>
      <c r="O2498">
        <f>Table2[[#This Row],[check_out_date]]-Table2[[#This Row],[check_in_date]]</f>
        <v>9</v>
      </c>
      <c r="P2498">
        <f>Table2[[#This Row],[num_adults]]+Table2[[#This Row],[num_children]]</f>
        <v>3</v>
      </c>
      <c r="Q2498" s="3">
        <f>IF(OR(Table2[[#This Row],[booking_status]]="confirmed",Table2[[#This Row],[booking_status]]="checked-out"),Table2[[#This Row],[room_rate_per_night]]*Table2[[#This Row],[Num_Nights]],0)</f>
        <v>0</v>
      </c>
      <c r="R2498" t="str" cm="1">
        <f t="array" ref="R2498">IFERROR(_xlfn.IFS(Table2[[#This Row],[booking_status]]="confirmed","Expected",Table2[[#This Row],[booking_status]]="checked-out","Actual"),"No Revenue")</f>
        <v>No Revenue</v>
      </c>
      <c r="S2498" s="4">
        <f>Table2[[#This Row],[Revenue_Amount]]/Table2[[#This Row],[Num_Nights]]</f>
        <v>0</v>
      </c>
    </row>
    <row r="2499" spans="1:19" x14ac:dyDescent="0.3">
      <c r="A2499">
        <v>2498</v>
      </c>
      <c r="B2499" t="s">
        <v>31</v>
      </c>
      <c r="C2499" s="9">
        <v>45284</v>
      </c>
      <c r="D2499" s="9">
        <v>45287</v>
      </c>
      <c r="E2499" s="10">
        <v>45233</v>
      </c>
      <c r="F2499" t="s">
        <v>18</v>
      </c>
      <c r="G2499">
        <v>219.61</v>
      </c>
      <c r="H2499">
        <v>2</v>
      </c>
      <c r="I2499">
        <v>0</v>
      </c>
      <c r="J2499" t="s">
        <v>28</v>
      </c>
      <c r="K2499" t="s">
        <v>29</v>
      </c>
      <c r="L2499" t="s">
        <v>21</v>
      </c>
      <c r="M2499" t="s">
        <v>36</v>
      </c>
      <c r="N2499" t="s">
        <v>23</v>
      </c>
      <c r="O2499">
        <f>Table2[[#This Row],[check_out_date]]-Table2[[#This Row],[check_in_date]]</f>
        <v>3</v>
      </c>
      <c r="P2499">
        <f>Table2[[#This Row],[num_adults]]+Table2[[#This Row],[num_children]]</f>
        <v>2</v>
      </c>
      <c r="Q2499" s="3">
        <f>IF(OR(Table2[[#This Row],[booking_status]]="confirmed",Table2[[#This Row],[booking_status]]="checked-out"),Table2[[#This Row],[room_rate_per_night]]*Table2[[#This Row],[Num_Nights]],0)</f>
        <v>658.83</v>
      </c>
      <c r="R2499" t="str" cm="1">
        <f t="array" ref="R2499">IFERROR(_xlfn.IFS(Table2[[#This Row],[booking_status]]="confirmed","Expected",Table2[[#This Row],[booking_status]]="checked-out","Actual"),"No Revenue")</f>
        <v>Expected</v>
      </c>
      <c r="S2499" s="4">
        <f>Table2[[#This Row],[Revenue_Amount]]/Table2[[#This Row],[Num_Nights]]</f>
        <v>219.61</v>
      </c>
    </row>
    <row r="2500" spans="1:19" x14ac:dyDescent="0.3">
      <c r="A2500">
        <v>2499</v>
      </c>
      <c r="B2500" t="s">
        <v>14</v>
      </c>
      <c r="C2500" s="9">
        <v>44992</v>
      </c>
      <c r="D2500" s="9">
        <v>44996</v>
      </c>
      <c r="E2500" s="10">
        <v>44913</v>
      </c>
      <c r="F2500" t="s">
        <v>49</v>
      </c>
      <c r="G2500">
        <v>111.23</v>
      </c>
      <c r="H2500">
        <v>2</v>
      </c>
      <c r="I2500">
        <v>0</v>
      </c>
      <c r="J2500" t="s">
        <v>94</v>
      </c>
      <c r="K2500" t="s">
        <v>20</v>
      </c>
      <c r="L2500" t="s">
        <v>70</v>
      </c>
      <c r="M2500" t="s">
        <v>22</v>
      </c>
      <c r="N2500" t="s">
        <v>41</v>
      </c>
      <c r="O2500">
        <f>Table2[[#This Row],[check_out_date]]-Table2[[#This Row],[check_in_date]]</f>
        <v>4</v>
      </c>
      <c r="P2500">
        <f>Table2[[#This Row],[num_adults]]+Table2[[#This Row],[num_children]]</f>
        <v>2</v>
      </c>
      <c r="Q2500" s="3">
        <f>IF(OR(Table2[[#This Row],[booking_status]]="confirmed",Table2[[#This Row],[booking_status]]="checked-out"),Table2[[#This Row],[room_rate_per_night]]*Table2[[#This Row],[Num_Nights]],0)</f>
        <v>0</v>
      </c>
      <c r="R2500" t="str" cm="1">
        <f t="array" ref="R2500">IFERROR(_xlfn.IFS(Table2[[#This Row],[booking_status]]="confirmed","Expected",Table2[[#This Row],[booking_status]]="checked-out","Actual"),"No Revenue")</f>
        <v>No Revenue</v>
      </c>
      <c r="S2500" s="4">
        <f>Table2[[#This Row],[Revenue_Amount]]/Table2[[#This Row],[Num_Nights]]</f>
        <v>0</v>
      </c>
    </row>
    <row r="2501" spans="1:19" x14ac:dyDescent="0.3">
      <c r="A2501">
        <v>2500</v>
      </c>
      <c r="B2501" t="s">
        <v>31</v>
      </c>
      <c r="C2501" s="9">
        <v>45088</v>
      </c>
      <c r="D2501" s="9">
        <v>45094</v>
      </c>
      <c r="E2501" s="10">
        <v>45019</v>
      </c>
      <c r="F2501" t="s">
        <v>49</v>
      </c>
      <c r="G2501">
        <v>71.239999999999995</v>
      </c>
      <c r="H2501">
        <v>1</v>
      </c>
      <c r="I2501">
        <v>0</v>
      </c>
      <c r="J2501" t="s">
        <v>28</v>
      </c>
      <c r="K2501" t="s">
        <v>66</v>
      </c>
      <c r="L2501" t="s">
        <v>21</v>
      </c>
      <c r="M2501" t="s">
        <v>36</v>
      </c>
      <c r="N2501" t="s">
        <v>41</v>
      </c>
      <c r="O2501">
        <f>Table2[[#This Row],[check_out_date]]-Table2[[#This Row],[check_in_date]]</f>
        <v>6</v>
      </c>
      <c r="P2501">
        <f>Table2[[#This Row],[num_adults]]+Table2[[#This Row],[num_children]]</f>
        <v>1</v>
      </c>
      <c r="Q2501" s="3">
        <f>IF(OR(Table2[[#This Row],[booking_status]]="confirmed",Table2[[#This Row],[booking_status]]="checked-out"),Table2[[#This Row],[room_rate_per_night]]*Table2[[#This Row],[Num_Nights]],0)</f>
        <v>427.43999999999994</v>
      </c>
      <c r="R2501" t="str" cm="1">
        <f t="array" ref="R2501">IFERROR(_xlfn.IFS(Table2[[#This Row],[booking_status]]="confirmed","Expected",Table2[[#This Row],[booking_status]]="checked-out","Actual"),"No Revenue")</f>
        <v>Expected</v>
      </c>
      <c r="S2501" s="4">
        <f>Table2[[#This Row],[Revenue_Amount]]/Table2[[#This Row],[Num_Nights]]</f>
        <v>71.239999999999995</v>
      </c>
    </row>
    <row r="2502" spans="1:19" x14ac:dyDescent="0.3">
      <c r="A2502">
        <v>2501</v>
      </c>
      <c r="B2502" t="s">
        <v>14</v>
      </c>
      <c r="C2502" s="9">
        <v>45017</v>
      </c>
      <c r="D2502" s="9">
        <v>45024</v>
      </c>
      <c r="E2502" s="10">
        <v>44969</v>
      </c>
      <c r="F2502" t="s">
        <v>18</v>
      </c>
      <c r="G2502">
        <v>182.08</v>
      </c>
      <c r="H2502">
        <v>1</v>
      </c>
      <c r="I2502">
        <v>0</v>
      </c>
      <c r="J2502" t="s">
        <v>55</v>
      </c>
      <c r="K2502" t="s">
        <v>44</v>
      </c>
      <c r="L2502" t="s">
        <v>60</v>
      </c>
      <c r="M2502" t="s">
        <v>36</v>
      </c>
      <c r="N2502" t="s">
        <v>41</v>
      </c>
      <c r="O2502">
        <f>Table2[[#This Row],[check_out_date]]-Table2[[#This Row],[check_in_date]]</f>
        <v>7</v>
      </c>
      <c r="P2502">
        <f>Table2[[#This Row],[num_adults]]+Table2[[#This Row],[num_children]]</f>
        <v>1</v>
      </c>
      <c r="Q2502" s="3">
        <f>IF(OR(Table2[[#This Row],[booking_status]]="confirmed",Table2[[#This Row],[booking_status]]="checked-out"),Table2[[#This Row],[room_rate_per_night]]*Table2[[#This Row],[Num_Nights]],0)</f>
        <v>0</v>
      </c>
      <c r="R2502" t="str" cm="1">
        <f t="array" ref="R2502">IFERROR(_xlfn.IFS(Table2[[#This Row],[booking_status]]="confirmed","Expected",Table2[[#This Row],[booking_status]]="checked-out","Actual"),"No Revenue")</f>
        <v>No Revenue</v>
      </c>
      <c r="S2502" s="4">
        <f>Table2[[#This Row],[Revenue_Amount]]/Table2[[#This Row],[Num_Nights]]</f>
        <v>0</v>
      </c>
    </row>
    <row r="2503" spans="1:19" x14ac:dyDescent="0.3">
      <c r="A2503">
        <v>2502</v>
      </c>
      <c r="B2503" t="s">
        <v>37</v>
      </c>
      <c r="C2503" s="9">
        <v>45026</v>
      </c>
      <c r="D2503" s="9">
        <v>45029</v>
      </c>
      <c r="E2503" s="10">
        <v>44959</v>
      </c>
      <c r="F2503" t="s">
        <v>54</v>
      </c>
      <c r="G2503">
        <v>290.68</v>
      </c>
      <c r="H2503">
        <v>2</v>
      </c>
      <c r="I2503">
        <v>1</v>
      </c>
      <c r="J2503" t="s">
        <v>28</v>
      </c>
      <c r="K2503" t="s">
        <v>66</v>
      </c>
      <c r="L2503" t="s">
        <v>56</v>
      </c>
      <c r="M2503" t="s">
        <v>22</v>
      </c>
      <c r="N2503" t="s">
        <v>95</v>
      </c>
      <c r="O2503">
        <f>Table2[[#This Row],[check_out_date]]-Table2[[#This Row],[check_in_date]]</f>
        <v>3</v>
      </c>
      <c r="P2503">
        <f>Table2[[#This Row],[num_adults]]+Table2[[#This Row],[num_children]]</f>
        <v>3</v>
      </c>
      <c r="Q2503" s="3">
        <f>IF(OR(Table2[[#This Row],[booking_status]]="confirmed",Table2[[#This Row],[booking_status]]="checked-out"),Table2[[#This Row],[room_rate_per_night]]*Table2[[#This Row],[Num_Nights]],0)</f>
        <v>872.04</v>
      </c>
      <c r="R2503" t="str" cm="1">
        <f t="array" ref="R2503">IFERROR(_xlfn.IFS(Table2[[#This Row],[booking_status]]="confirmed","Expected",Table2[[#This Row],[booking_status]]="checked-out","Actual"),"No Revenue")</f>
        <v>Actual</v>
      </c>
      <c r="S2503" s="4">
        <f>Table2[[#This Row],[Revenue_Amount]]/Table2[[#This Row],[Num_Nights]]</f>
        <v>290.68</v>
      </c>
    </row>
    <row r="2504" spans="1:19" x14ac:dyDescent="0.3">
      <c r="A2504">
        <v>2503</v>
      </c>
      <c r="B2504" t="s">
        <v>50</v>
      </c>
      <c r="C2504" s="9">
        <v>45215</v>
      </c>
      <c r="D2504" s="9">
        <v>45221</v>
      </c>
      <c r="E2504" s="10">
        <v>45187</v>
      </c>
      <c r="F2504" t="s">
        <v>27</v>
      </c>
      <c r="G2504">
        <v>170.15</v>
      </c>
      <c r="H2504">
        <v>2</v>
      </c>
      <c r="I2504">
        <v>0</v>
      </c>
      <c r="J2504" t="s">
        <v>28</v>
      </c>
      <c r="K2504" t="s">
        <v>66</v>
      </c>
      <c r="L2504" t="s">
        <v>21</v>
      </c>
      <c r="M2504" t="s">
        <v>22</v>
      </c>
      <c r="N2504" t="s">
        <v>41</v>
      </c>
      <c r="O2504">
        <f>Table2[[#This Row],[check_out_date]]-Table2[[#This Row],[check_in_date]]</f>
        <v>6</v>
      </c>
      <c r="P2504">
        <f>Table2[[#This Row],[num_adults]]+Table2[[#This Row],[num_children]]</f>
        <v>2</v>
      </c>
      <c r="Q2504" s="3">
        <f>IF(OR(Table2[[#This Row],[booking_status]]="confirmed",Table2[[#This Row],[booking_status]]="checked-out"),Table2[[#This Row],[room_rate_per_night]]*Table2[[#This Row],[Num_Nights]],0)</f>
        <v>1020.9000000000001</v>
      </c>
      <c r="R2504" t="str" cm="1">
        <f t="array" ref="R2504">IFERROR(_xlfn.IFS(Table2[[#This Row],[booking_status]]="confirmed","Expected",Table2[[#This Row],[booking_status]]="checked-out","Actual"),"No Revenue")</f>
        <v>Expected</v>
      </c>
      <c r="S2504" s="4">
        <f>Table2[[#This Row],[Revenue_Amount]]/Table2[[#This Row],[Num_Nights]]</f>
        <v>170.15</v>
      </c>
    </row>
    <row r="2505" spans="1:19" x14ac:dyDescent="0.3">
      <c r="A2505">
        <v>2504</v>
      </c>
      <c r="B2505" t="s">
        <v>14</v>
      </c>
      <c r="C2505" s="9">
        <v>45111</v>
      </c>
      <c r="D2505" s="9">
        <v>45122</v>
      </c>
      <c r="E2505" s="10">
        <v>45093</v>
      </c>
      <c r="F2505" t="s">
        <v>54</v>
      </c>
      <c r="G2505">
        <v>343.45</v>
      </c>
      <c r="H2505">
        <v>1</v>
      </c>
      <c r="I2505">
        <v>2</v>
      </c>
      <c r="J2505" t="s">
        <v>28</v>
      </c>
      <c r="K2505" t="s">
        <v>99</v>
      </c>
      <c r="L2505" t="s">
        <v>56</v>
      </c>
      <c r="M2505" t="s">
        <v>36</v>
      </c>
      <c r="N2505" t="s">
        <v>45</v>
      </c>
      <c r="O2505">
        <f>Table2[[#This Row],[check_out_date]]-Table2[[#This Row],[check_in_date]]</f>
        <v>11</v>
      </c>
      <c r="P2505">
        <f>Table2[[#This Row],[num_adults]]+Table2[[#This Row],[num_children]]</f>
        <v>3</v>
      </c>
      <c r="Q2505" s="3">
        <f>IF(OR(Table2[[#This Row],[booking_status]]="confirmed",Table2[[#This Row],[booking_status]]="checked-out"),Table2[[#This Row],[room_rate_per_night]]*Table2[[#This Row],[Num_Nights]],0)</f>
        <v>3777.95</v>
      </c>
      <c r="R2505" t="str" cm="1">
        <f t="array" ref="R2505">IFERROR(_xlfn.IFS(Table2[[#This Row],[booking_status]]="confirmed","Expected",Table2[[#This Row],[booking_status]]="checked-out","Actual"),"No Revenue")</f>
        <v>Actual</v>
      </c>
      <c r="S2505" s="4">
        <f>Table2[[#This Row],[Revenue_Amount]]/Table2[[#This Row],[Num_Nights]]</f>
        <v>343.45</v>
      </c>
    </row>
    <row r="2506" spans="1:19" hidden="1" x14ac:dyDescent="0.3">
      <c r="A2506">
        <v>2505</v>
      </c>
      <c r="B2506" t="s">
        <v>14</v>
      </c>
      <c r="C2506" s="9">
        <v>45144</v>
      </c>
      <c r="D2506" s="9">
        <v>45146</v>
      </c>
      <c r="E2506" s="10">
        <v>45117</v>
      </c>
      <c r="F2506" t="s">
        <v>54</v>
      </c>
      <c r="G2506">
        <v>329.52</v>
      </c>
      <c r="H2506">
        <v>4</v>
      </c>
      <c r="I2506">
        <v>0</v>
      </c>
      <c r="J2506" t="s">
        <v>35</v>
      </c>
      <c r="K2506" t="s">
        <v>99</v>
      </c>
      <c r="L2506" t="s">
        <v>60</v>
      </c>
      <c r="M2506" t="s">
        <v>36</v>
      </c>
      <c r="N2506" t="s">
        <v>41</v>
      </c>
      <c r="O2506">
        <f>Table2[[#This Row],[check_out_date]]-Table2[[#This Row],[check_in_date]]</f>
        <v>2</v>
      </c>
      <c r="P2506">
        <f>Table2[[#This Row],[num_adults]]+Table2[[#This Row],[num_children]]</f>
        <v>4</v>
      </c>
      <c r="Q2506" s="3">
        <f>IF(OR(Table2[[#This Row],[booking_status]]="confirmed",Table2[[#This Row],[booking_status]]="checked-out"),Table2[[#This Row],[room_rate_per_night]]*Table2[[#This Row],[Num_Nights]],0)</f>
        <v>0</v>
      </c>
      <c r="R2506" t="str" cm="1">
        <f t="array" ref="R2506">IFERROR(_xlfn.IFS(Table2[[#This Row],[booking_status]]="confirmed","Expected",Table2[[#This Row],[booking_status]]="checked-out","Actual"),"No Revenue")</f>
        <v>No Revenue</v>
      </c>
      <c r="S2506" s="4">
        <f>Table2[[#This Row],[Revenue_Amount]]/Table2[[#This Row],[Num_Nights]]</f>
        <v>0</v>
      </c>
    </row>
    <row r="2507" spans="1:19" x14ac:dyDescent="0.3">
      <c r="A2507">
        <v>2506</v>
      </c>
      <c r="B2507" t="s">
        <v>31</v>
      </c>
      <c r="C2507" s="9">
        <v>45105</v>
      </c>
      <c r="D2507" s="9">
        <v>45117</v>
      </c>
      <c r="E2507" s="10">
        <v>45059</v>
      </c>
      <c r="F2507" t="s">
        <v>27</v>
      </c>
      <c r="G2507">
        <v>162.22</v>
      </c>
      <c r="H2507">
        <v>3</v>
      </c>
      <c r="I2507">
        <v>0</v>
      </c>
      <c r="J2507" t="s">
        <v>28</v>
      </c>
      <c r="K2507" t="s">
        <v>44</v>
      </c>
      <c r="L2507" t="s">
        <v>21</v>
      </c>
      <c r="M2507" t="s">
        <v>22</v>
      </c>
      <c r="N2507" t="s">
        <v>45</v>
      </c>
      <c r="O2507">
        <f>Table2[[#This Row],[check_out_date]]-Table2[[#This Row],[check_in_date]]</f>
        <v>12</v>
      </c>
      <c r="P2507">
        <f>Table2[[#This Row],[num_adults]]+Table2[[#This Row],[num_children]]</f>
        <v>3</v>
      </c>
      <c r="Q2507" s="3">
        <f>IF(OR(Table2[[#This Row],[booking_status]]="confirmed",Table2[[#This Row],[booking_status]]="checked-out"),Table2[[#This Row],[room_rate_per_night]]*Table2[[#This Row],[Num_Nights]],0)</f>
        <v>1946.6399999999999</v>
      </c>
      <c r="R2507" t="str" cm="1">
        <f t="array" ref="R2507">IFERROR(_xlfn.IFS(Table2[[#This Row],[booking_status]]="confirmed","Expected",Table2[[#This Row],[booking_status]]="checked-out","Actual"),"No Revenue")</f>
        <v>Expected</v>
      </c>
      <c r="S2507" s="4">
        <f>Table2[[#This Row],[Revenue_Amount]]/Table2[[#This Row],[Num_Nights]]</f>
        <v>162.22</v>
      </c>
    </row>
    <row r="2508" spans="1:19" hidden="1" x14ac:dyDescent="0.3">
      <c r="A2508">
        <v>2507</v>
      </c>
      <c r="B2508" t="s">
        <v>37</v>
      </c>
      <c r="C2508" s="9">
        <v>45238</v>
      </c>
      <c r="D2508" s="9">
        <v>45240</v>
      </c>
      <c r="E2508" s="10">
        <v>45211</v>
      </c>
      <c r="F2508" t="s">
        <v>49</v>
      </c>
      <c r="G2508">
        <v>104.55</v>
      </c>
      <c r="H2508">
        <v>2</v>
      </c>
      <c r="I2508">
        <v>0</v>
      </c>
      <c r="J2508" t="s">
        <v>35</v>
      </c>
      <c r="K2508" t="s">
        <v>66</v>
      </c>
      <c r="L2508" t="s">
        <v>21</v>
      </c>
      <c r="M2508" t="s">
        <v>36</v>
      </c>
      <c r="N2508" t="s">
        <v>95</v>
      </c>
      <c r="O2508">
        <f>Table2[[#This Row],[check_out_date]]-Table2[[#This Row],[check_in_date]]</f>
        <v>2</v>
      </c>
      <c r="P2508">
        <f>Table2[[#This Row],[num_adults]]+Table2[[#This Row],[num_children]]</f>
        <v>2</v>
      </c>
      <c r="Q2508" s="3">
        <f>IF(OR(Table2[[#This Row],[booking_status]]="confirmed",Table2[[#This Row],[booking_status]]="checked-out"),Table2[[#This Row],[room_rate_per_night]]*Table2[[#This Row],[Num_Nights]],0)</f>
        <v>209.1</v>
      </c>
      <c r="R2508" t="str" cm="1">
        <f t="array" ref="R2508">IFERROR(_xlfn.IFS(Table2[[#This Row],[booking_status]]="confirmed","Expected",Table2[[#This Row],[booking_status]]="checked-out","Actual"),"No Revenue")</f>
        <v>Expected</v>
      </c>
      <c r="S2508" s="4">
        <f>Table2[[#This Row],[Revenue_Amount]]/Table2[[#This Row],[Num_Nights]]</f>
        <v>104.55</v>
      </c>
    </row>
    <row r="2509" spans="1:19" x14ac:dyDescent="0.3">
      <c r="A2509">
        <v>2508</v>
      </c>
      <c r="B2509" t="s">
        <v>14</v>
      </c>
      <c r="C2509" s="9">
        <v>45233</v>
      </c>
      <c r="D2509" s="9">
        <v>45235</v>
      </c>
      <c r="E2509" s="10">
        <v>45182</v>
      </c>
      <c r="F2509" t="s">
        <v>54</v>
      </c>
      <c r="G2509">
        <v>257.73</v>
      </c>
      <c r="H2509">
        <v>4</v>
      </c>
      <c r="I2509">
        <v>0</v>
      </c>
      <c r="J2509" t="s">
        <v>94</v>
      </c>
      <c r="K2509" t="s">
        <v>66</v>
      </c>
      <c r="L2509" t="s">
        <v>60</v>
      </c>
      <c r="M2509" t="s">
        <v>22</v>
      </c>
      <c r="N2509" t="s">
        <v>23</v>
      </c>
      <c r="O2509">
        <f>Table2[[#This Row],[check_out_date]]-Table2[[#This Row],[check_in_date]]</f>
        <v>2</v>
      </c>
      <c r="P2509">
        <f>Table2[[#This Row],[num_adults]]+Table2[[#This Row],[num_children]]</f>
        <v>4</v>
      </c>
      <c r="Q2509" s="3">
        <f>IF(OR(Table2[[#This Row],[booking_status]]="confirmed",Table2[[#This Row],[booking_status]]="checked-out"),Table2[[#This Row],[room_rate_per_night]]*Table2[[#This Row],[Num_Nights]],0)</f>
        <v>0</v>
      </c>
      <c r="R2509" t="str" cm="1">
        <f t="array" ref="R2509">IFERROR(_xlfn.IFS(Table2[[#This Row],[booking_status]]="confirmed","Expected",Table2[[#This Row],[booking_status]]="checked-out","Actual"),"No Revenue")</f>
        <v>No Revenue</v>
      </c>
      <c r="S2509" s="4">
        <f>Table2[[#This Row],[Revenue_Amount]]/Table2[[#This Row],[Num_Nights]]</f>
        <v>0</v>
      </c>
    </row>
    <row r="2510" spans="1:19" x14ac:dyDescent="0.3">
      <c r="A2510">
        <v>2509</v>
      </c>
      <c r="B2510" t="s">
        <v>50</v>
      </c>
      <c r="C2510" s="9">
        <v>45237</v>
      </c>
      <c r="D2510" s="9">
        <v>45246</v>
      </c>
      <c r="E2510" s="10">
        <v>45214</v>
      </c>
      <c r="F2510" t="s">
        <v>49</v>
      </c>
      <c r="G2510">
        <v>100.84</v>
      </c>
      <c r="H2510">
        <v>3</v>
      </c>
      <c r="I2510">
        <v>1</v>
      </c>
      <c r="J2510" t="s">
        <v>55</v>
      </c>
      <c r="K2510" t="s">
        <v>29</v>
      </c>
      <c r="L2510" t="s">
        <v>60</v>
      </c>
      <c r="M2510" t="s">
        <v>36</v>
      </c>
      <c r="N2510" t="s">
        <v>41</v>
      </c>
      <c r="O2510">
        <f>Table2[[#This Row],[check_out_date]]-Table2[[#This Row],[check_in_date]]</f>
        <v>9</v>
      </c>
      <c r="P2510">
        <f>Table2[[#This Row],[num_adults]]+Table2[[#This Row],[num_children]]</f>
        <v>4</v>
      </c>
      <c r="Q2510" s="3">
        <f>IF(OR(Table2[[#This Row],[booking_status]]="confirmed",Table2[[#This Row],[booking_status]]="checked-out"),Table2[[#This Row],[room_rate_per_night]]*Table2[[#This Row],[Num_Nights]],0)</f>
        <v>0</v>
      </c>
      <c r="R2510" t="str" cm="1">
        <f t="array" ref="R2510">IFERROR(_xlfn.IFS(Table2[[#This Row],[booking_status]]="confirmed","Expected",Table2[[#This Row],[booking_status]]="checked-out","Actual"),"No Revenue")</f>
        <v>No Revenue</v>
      </c>
      <c r="S2510" s="4">
        <f>Table2[[#This Row],[Revenue_Amount]]/Table2[[#This Row],[Num_Nights]]</f>
        <v>0</v>
      </c>
    </row>
    <row r="2511" spans="1:19" x14ac:dyDescent="0.3">
      <c r="A2511">
        <v>2510</v>
      </c>
      <c r="B2511" t="s">
        <v>50</v>
      </c>
      <c r="C2511" s="9">
        <v>45229</v>
      </c>
      <c r="D2511" s="9">
        <v>45235</v>
      </c>
      <c r="E2511" s="10">
        <v>45185</v>
      </c>
      <c r="F2511" t="s">
        <v>27</v>
      </c>
      <c r="G2511">
        <v>149.32</v>
      </c>
      <c r="H2511">
        <v>3</v>
      </c>
      <c r="I2511">
        <v>0</v>
      </c>
      <c r="J2511" t="s">
        <v>94</v>
      </c>
      <c r="K2511" t="s">
        <v>99</v>
      </c>
      <c r="L2511" t="s">
        <v>21</v>
      </c>
      <c r="M2511" t="s">
        <v>36</v>
      </c>
      <c r="N2511" t="s">
        <v>41</v>
      </c>
      <c r="O2511">
        <f>Table2[[#This Row],[check_out_date]]-Table2[[#This Row],[check_in_date]]</f>
        <v>6</v>
      </c>
      <c r="P2511">
        <f>Table2[[#This Row],[num_adults]]+Table2[[#This Row],[num_children]]</f>
        <v>3</v>
      </c>
      <c r="Q2511" s="3">
        <f>IF(OR(Table2[[#This Row],[booking_status]]="confirmed",Table2[[#This Row],[booking_status]]="checked-out"),Table2[[#This Row],[room_rate_per_night]]*Table2[[#This Row],[Num_Nights]],0)</f>
        <v>895.92</v>
      </c>
      <c r="R2511" t="str" cm="1">
        <f t="array" ref="R2511">IFERROR(_xlfn.IFS(Table2[[#This Row],[booking_status]]="confirmed","Expected",Table2[[#This Row],[booking_status]]="checked-out","Actual"),"No Revenue")</f>
        <v>Expected</v>
      </c>
      <c r="S2511" s="4">
        <f>Table2[[#This Row],[Revenue_Amount]]/Table2[[#This Row],[Num_Nights]]</f>
        <v>149.32</v>
      </c>
    </row>
    <row r="2512" spans="1:19" x14ac:dyDescent="0.3">
      <c r="A2512">
        <v>2511</v>
      </c>
      <c r="B2512" t="s">
        <v>31</v>
      </c>
      <c r="C2512" s="9">
        <v>45167</v>
      </c>
      <c r="D2512" s="9">
        <v>45172</v>
      </c>
      <c r="E2512" s="10">
        <v>45107</v>
      </c>
      <c r="F2512" t="s">
        <v>18</v>
      </c>
      <c r="G2512">
        <v>147.44999999999999</v>
      </c>
      <c r="H2512">
        <v>2</v>
      </c>
      <c r="I2512">
        <v>0</v>
      </c>
      <c r="J2512" t="s">
        <v>55</v>
      </c>
      <c r="K2512" t="s">
        <v>66</v>
      </c>
      <c r="L2512" t="s">
        <v>21</v>
      </c>
      <c r="M2512" t="s">
        <v>22</v>
      </c>
      <c r="N2512" t="s">
        <v>23</v>
      </c>
      <c r="O2512">
        <f>Table2[[#This Row],[check_out_date]]-Table2[[#This Row],[check_in_date]]</f>
        <v>5</v>
      </c>
      <c r="P2512">
        <f>Table2[[#This Row],[num_adults]]+Table2[[#This Row],[num_children]]</f>
        <v>2</v>
      </c>
      <c r="Q2512" s="3">
        <f>IF(OR(Table2[[#This Row],[booking_status]]="confirmed",Table2[[#This Row],[booking_status]]="checked-out"),Table2[[#This Row],[room_rate_per_night]]*Table2[[#This Row],[Num_Nights]],0)</f>
        <v>737.25</v>
      </c>
      <c r="R2512" t="str" cm="1">
        <f t="array" ref="R2512">IFERROR(_xlfn.IFS(Table2[[#This Row],[booking_status]]="confirmed","Expected",Table2[[#This Row],[booking_status]]="checked-out","Actual"),"No Revenue")</f>
        <v>Expected</v>
      </c>
      <c r="S2512" s="4">
        <f>Table2[[#This Row],[Revenue_Amount]]/Table2[[#This Row],[Num_Nights]]</f>
        <v>147.44999999999999</v>
      </c>
    </row>
    <row r="2513" spans="1:19" hidden="1" x14ac:dyDescent="0.3">
      <c r="A2513">
        <v>2512</v>
      </c>
      <c r="B2513" t="s">
        <v>14</v>
      </c>
      <c r="C2513" s="9">
        <v>45282</v>
      </c>
      <c r="D2513" s="9">
        <v>45288</v>
      </c>
      <c r="E2513" s="10">
        <v>45257</v>
      </c>
      <c r="F2513" t="s">
        <v>49</v>
      </c>
      <c r="G2513">
        <v>111.16</v>
      </c>
      <c r="H2513">
        <v>2</v>
      </c>
      <c r="I2513">
        <v>3</v>
      </c>
      <c r="J2513" t="s">
        <v>35</v>
      </c>
      <c r="K2513" t="s">
        <v>66</v>
      </c>
      <c r="L2513" t="s">
        <v>21</v>
      </c>
      <c r="M2513" t="s">
        <v>36</v>
      </c>
      <c r="N2513" t="s">
        <v>41</v>
      </c>
      <c r="O2513">
        <f>Table2[[#This Row],[check_out_date]]-Table2[[#This Row],[check_in_date]]</f>
        <v>6</v>
      </c>
      <c r="P2513">
        <f>Table2[[#This Row],[num_adults]]+Table2[[#This Row],[num_children]]</f>
        <v>5</v>
      </c>
      <c r="Q2513" s="3">
        <f>IF(OR(Table2[[#This Row],[booking_status]]="confirmed",Table2[[#This Row],[booking_status]]="checked-out"),Table2[[#This Row],[room_rate_per_night]]*Table2[[#This Row],[Num_Nights]],0)</f>
        <v>666.96</v>
      </c>
      <c r="R2513" t="str" cm="1">
        <f t="array" ref="R2513">IFERROR(_xlfn.IFS(Table2[[#This Row],[booking_status]]="confirmed","Expected",Table2[[#This Row],[booking_status]]="checked-out","Actual"),"No Revenue")</f>
        <v>Expected</v>
      </c>
      <c r="S2513" s="4">
        <f>Table2[[#This Row],[Revenue_Amount]]/Table2[[#This Row],[Num_Nights]]</f>
        <v>111.16000000000001</v>
      </c>
    </row>
    <row r="2514" spans="1:19" x14ac:dyDescent="0.3">
      <c r="A2514">
        <v>2513</v>
      </c>
      <c r="B2514" t="s">
        <v>37</v>
      </c>
      <c r="C2514" s="9">
        <v>45095</v>
      </c>
      <c r="D2514" s="9">
        <v>45106</v>
      </c>
      <c r="E2514" s="10">
        <v>45055</v>
      </c>
      <c r="F2514" t="s">
        <v>49</v>
      </c>
      <c r="G2514">
        <v>91.07</v>
      </c>
      <c r="H2514">
        <v>2</v>
      </c>
      <c r="I2514">
        <v>0</v>
      </c>
      <c r="J2514" t="s">
        <v>28</v>
      </c>
      <c r="K2514" t="s">
        <v>66</v>
      </c>
      <c r="L2514" t="s">
        <v>56</v>
      </c>
      <c r="M2514" t="s">
        <v>36</v>
      </c>
      <c r="N2514" t="s">
        <v>45</v>
      </c>
      <c r="O2514">
        <f>Table2[[#This Row],[check_out_date]]-Table2[[#This Row],[check_in_date]]</f>
        <v>11</v>
      </c>
      <c r="P2514">
        <f>Table2[[#This Row],[num_adults]]+Table2[[#This Row],[num_children]]</f>
        <v>2</v>
      </c>
      <c r="Q2514" s="3">
        <f>IF(OR(Table2[[#This Row],[booking_status]]="confirmed",Table2[[#This Row],[booking_status]]="checked-out"),Table2[[#This Row],[room_rate_per_night]]*Table2[[#This Row],[Num_Nights]],0)</f>
        <v>1001.77</v>
      </c>
      <c r="R2514" t="str" cm="1">
        <f t="array" ref="R2514">IFERROR(_xlfn.IFS(Table2[[#This Row],[booking_status]]="confirmed","Expected",Table2[[#This Row],[booking_status]]="checked-out","Actual"),"No Revenue")</f>
        <v>Actual</v>
      </c>
      <c r="S2514" s="4">
        <f>Table2[[#This Row],[Revenue_Amount]]/Table2[[#This Row],[Num_Nights]]</f>
        <v>91.07</v>
      </c>
    </row>
    <row r="2515" spans="1:19" x14ac:dyDescent="0.3">
      <c r="A2515">
        <v>2514</v>
      </c>
      <c r="B2515" t="s">
        <v>37</v>
      </c>
      <c r="C2515" s="9">
        <v>45213</v>
      </c>
      <c r="D2515" s="9">
        <v>45218</v>
      </c>
      <c r="E2515" s="10">
        <v>45156</v>
      </c>
      <c r="F2515" t="s">
        <v>49</v>
      </c>
      <c r="G2515">
        <v>129.26</v>
      </c>
      <c r="H2515">
        <v>2</v>
      </c>
      <c r="I2515">
        <v>0</v>
      </c>
      <c r="J2515" t="s">
        <v>19</v>
      </c>
      <c r="K2515" t="s">
        <v>29</v>
      </c>
      <c r="L2515" t="s">
        <v>21</v>
      </c>
      <c r="M2515" t="s">
        <v>36</v>
      </c>
      <c r="N2515" t="s">
        <v>45</v>
      </c>
      <c r="O2515">
        <f>Table2[[#This Row],[check_out_date]]-Table2[[#This Row],[check_in_date]]</f>
        <v>5</v>
      </c>
      <c r="P2515">
        <f>Table2[[#This Row],[num_adults]]+Table2[[#This Row],[num_children]]</f>
        <v>2</v>
      </c>
      <c r="Q2515" s="3">
        <f>IF(OR(Table2[[#This Row],[booking_status]]="confirmed",Table2[[#This Row],[booking_status]]="checked-out"),Table2[[#This Row],[room_rate_per_night]]*Table2[[#This Row],[Num_Nights]],0)</f>
        <v>646.29999999999995</v>
      </c>
      <c r="R2515" t="str" cm="1">
        <f t="array" ref="R2515">IFERROR(_xlfn.IFS(Table2[[#This Row],[booking_status]]="confirmed","Expected",Table2[[#This Row],[booking_status]]="checked-out","Actual"),"No Revenue")</f>
        <v>Expected</v>
      </c>
      <c r="S2515" s="4">
        <f>Table2[[#This Row],[Revenue_Amount]]/Table2[[#This Row],[Num_Nights]]</f>
        <v>129.26</v>
      </c>
    </row>
    <row r="2516" spans="1:19" x14ac:dyDescent="0.3">
      <c r="A2516">
        <v>2515</v>
      </c>
      <c r="B2516" t="s">
        <v>50</v>
      </c>
      <c r="C2516" s="9">
        <v>45247</v>
      </c>
      <c r="D2516" s="9">
        <v>45255</v>
      </c>
      <c r="E2516" s="10">
        <v>45225</v>
      </c>
      <c r="F2516" t="s">
        <v>27</v>
      </c>
      <c r="G2516">
        <v>208.93</v>
      </c>
      <c r="H2516">
        <v>2</v>
      </c>
      <c r="I2516">
        <v>2</v>
      </c>
      <c r="J2516" t="s">
        <v>19</v>
      </c>
      <c r="K2516" t="s">
        <v>44</v>
      </c>
      <c r="L2516" t="s">
        <v>21</v>
      </c>
      <c r="M2516" t="s">
        <v>36</v>
      </c>
      <c r="N2516" t="s">
        <v>41</v>
      </c>
      <c r="O2516">
        <f>Table2[[#This Row],[check_out_date]]-Table2[[#This Row],[check_in_date]]</f>
        <v>8</v>
      </c>
      <c r="P2516">
        <f>Table2[[#This Row],[num_adults]]+Table2[[#This Row],[num_children]]</f>
        <v>4</v>
      </c>
      <c r="Q2516" s="3">
        <f>IF(OR(Table2[[#This Row],[booking_status]]="confirmed",Table2[[#This Row],[booking_status]]="checked-out"),Table2[[#This Row],[room_rate_per_night]]*Table2[[#This Row],[Num_Nights]],0)</f>
        <v>1671.44</v>
      </c>
      <c r="R2516" t="str" cm="1">
        <f t="array" ref="R2516">IFERROR(_xlfn.IFS(Table2[[#This Row],[booking_status]]="confirmed","Expected",Table2[[#This Row],[booking_status]]="checked-out","Actual"),"No Revenue")</f>
        <v>Expected</v>
      </c>
      <c r="S2516" s="4">
        <f>Table2[[#This Row],[Revenue_Amount]]/Table2[[#This Row],[Num_Nights]]</f>
        <v>208.93</v>
      </c>
    </row>
    <row r="2517" spans="1:19" hidden="1" x14ac:dyDescent="0.3">
      <c r="A2517">
        <v>2516</v>
      </c>
      <c r="B2517" t="s">
        <v>14</v>
      </c>
      <c r="C2517" s="9">
        <v>45220</v>
      </c>
      <c r="D2517" s="9">
        <v>45230</v>
      </c>
      <c r="E2517" s="10">
        <v>45154</v>
      </c>
      <c r="F2517" t="s">
        <v>18</v>
      </c>
      <c r="G2517">
        <v>208.2</v>
      </c>
      <c r="H2517">
        <v>1</v>
      </c>
      <c r="I2517">
        <v>0</v>
      </c>
      <c r="J2517" t="s">
        <v>35</v>
      </c>
      <c r="K2517" t="s">
        <v>66</v>
      </c>
      <c r="L2517" t="s">
        <v>21</v>
      </c>
      <c r="M2517" t="s">
        <v>36</v>
      </c>
      <c r="N2517" t="s">
        <v>41</v>
      </c>
      <c r="O2517">
        <f>Table2[[#This Row],[check_out_date]]-Table2[[#This Row],[check_in_date]]</f>
        <v>10</v>
      </c>
      <c r="P2517">
        <f>Table2[[#This Row],[num_adults]]+Table2[[#This Row],[num_children]]</f>
        <v>1</v>
      </c>
      <c r="Q2517" s="3">
        <f>IF(OR(Table2[[#This Row],[booking_status]]="confirmed",Table2[[#This Row],[booking_status]]="checked-out"),Table2[[#This Row],[room_rate_per_night]]*Table2[[#This Row],[Num_Nights]],0)</f>
        <v>2082</v>
      </c>
      <c r="R2517" t="str" cm="1">
        <f t="array" ref="R2517">IFERROR(_xlfn.IFS(Table2[[#This Row],[booking_status]]="confirmed","Expected",Table2[[#This Row],[booking_status]]="checked-out","Actual"),"No Revenue")</f>
        <v>Expected</v>
      </c>
      <c r="S2517" s="4">
        <f>Table2[[#This Row],[Revenue_Amount]]/Table2[[#This Row],[Num_Nights]]</f>
        <v>208.2</v>
      </c>
    </row>
    <row r="2518" spans="1:19" x14ac:dyDescent="0.3">
      <c r="A2518">
        <v>2517</v>
      </c>
      <c r="B2518" t="s">
        <v>37</v>
      </c>
      <c r="C2518" s="9">
        <v>45113</v>
      </c>
      <c r="D2518" s="9">
        <v>45115</v>
      </c>
      <c r="E2518" s="10">
        <v>45038</v>
      </c>
      <c r="F2518" t="s">
        <v>18</v>
      </c>
      <c r="G2518">
        <v>223.11</v>
      </c>
      <c r="H2518">
        <v>2</v>
      </c>
      <c r="I2518">
        <v>0</v>
      </c>
      <c r="J2518" t="s">
        <v>19</v>
      </c>
      <c r="K2518" t="s">
        <v>99</v>
      </c>
      <c r="L2518" t="s">
        <v>21</v>
      </c>
      <c r="M2518" t="s">
        <v>22</v>
      </c>
      <c r="N2518" t="s">
        <v>41</v>
      </c>
      <c r="O2518">
        <f>Table2[[#This Row],[check_out_date]]-Table2[[#This Row],[check_in_date]]</f>
        <v>2</v>
      </c>
      <c r="P2518">
        <f>Table2[[#This Row],[num_adults]]+Table2[[#This Row],[num_children]]</f>
        <v>2</v>
      </c>
      <c r="Q2518" s="3">
        <f>IF(OR(Table2[[#This Row],[booking_status]]="confirmed",Table2[[#This Row],[booking_status]]="checked-out"),Table2[[#This Row],[room_rate_per_night]]*Table2[[#This Row],[Num_Nights]],0)</f>
        <v>446.22</v>
      </c>
      <c r="R2518" t="str" cm="1">
        <f t="array" ref="R2518">IFERROR(_xlfn.IFS(Table2[[#This Row],[booking_status]]="confirmed","Expected",Table2[[#This Row],[booking_status]]="checked-out","Actual"),"No Revenue")</f>
        <v>Expected</v>
      </c>
      <c r="S2518" s="4">
        <f>Table2[[#This Row],[Revenue_Amount]]/Table2[[#This Row],[Num_Nights]]</f>
        <v>223.11</v>
      </c>
    </row>
    <row r="2519" spans="1:19" x14ac:dyDescent="0.3">
      <c r="A2519">
        <v>2518</v>
      </c>
      <c r="B2519" t="s">
        <v>50</v>
      </c>
      <c r="C2519" s="9">
        <v>45086</v>
      </c>
      <c r="D2519" s="9">
        <v>45088</v>
      </c>
      <c r="E2519" s="10">
        <v>45079</v>
      </c>
      <c r="F2519" t="s">
        <v>49</v>
      </c>
      <c r="G2519">
        <v>83.23</v>
      </c>
      <c r="H2519">
        <v>2</v>
      </c>
      <c r="I2519">
        <v>0</v>
      </c>
      <c r="J2519" t="s">
        <v>55</v>
      </c>
      <c r="K2519" t="s">
        <v>99</v>
      </c>
      <c r="L2519" t="s">
        <v>56</v>
      </c>
      <c r="M2519" t="s">
        <v>22</v>
      </c>
      <c r="N2519" t="s">
        <v>23</v>
      </c>
      <c r="O2519">
        <f>Table2[[#This Row],[check_out_date]]-Table2[[#This Row],[check_in_date]]</f>
        <v>2</v>
      </c>
      <c r="P2519">
        <f>Table2[[#This Row],[num_adults]]+Table2[[#This Row],[num_children]]</f>
        <v>2</v>
      </c>
      <c r="Q2519" s="3">
        <f>IF(OR(Table2[[#This Row],[booking_status]]="confirmed",Table2[[#This Row],[booking_status]]="checked-out"),Table2[[#This Row],[room_rate_per_night]]*Table2[[#This Row],[Num_Nights]],0)</f>
        <v>166.46</v>
      </c>
      <c r="R2519" t="str" cm="1">
        <f t="array" ref="R2519">IFERROR(_xlfn.IFS(Table2[[#This Row],[booking_status]]="confirmed","Expected",Table2[[#This Row],[booking_status]]="checked-out","Actual"),"No Revenue")</f>
        <v>Actual</v>
      </c>
      <c r="S2519" s="4">
        <f>Table2[[#This Row],[Revenue_Amount]]/Table2[[#This Row],[Num_Nights]]</f>
        <v>83.23</v>
      </c>
    </row>
    <row r="2520" spans="1:19" x14ac:dyDescent="0.3">
      <c r="A2520">
        <v>2519</v>
      </c>
      <c r="B2520" t="s">
        <v>14</v>
      </c>
      <c r="C2520" s="9">
        <v>44958</v>
      </c>
      <c r="D2520" s="9">
        <v>44961</v>
      </c>
      <c r="E2520" s="10">
        <v>44921</v>
      </c>
      <c r="F2520" t="s">
        <v>49</v>
      </c>
      <c r="G2520">
        <v>128.53</v>
      </c>
      <c r="H2520">
        <v>1</v>
      </c>
      <c r="I2520">
        <v>0</v>
      </c>
      <c r="J2520" t="s">
        <v>55</v>
      </c>
      <c r="K2520" t="s">
        <v>66</v>
      </c>
      <c r="L2520" t="s">
        <v>21</v>
      </c>
      <c r="M2520" t="s">
        <v>36</v>
      </c>
      <c r="N2520" t="s">
        <v>23</v>
      </c>
      <c r="O2520">
        <f>Table2[[#This Row],[check_out_date]]-Table2[[#This Row],[check_in_date]]</f>
        <v>3</v>
      </c>
      <c r="P2520">
        <f>Table2[[#This Row],[num_adults]]+Table2[[#This Row],[num_children]]</f>
        <v>1</v>
      </c>
      <c r="Q2520" s="3">
        <f>IF(OR(Table2[[#This Row],[booking_status]]="confirmed",Table2[[#This Row],[booking_status]]="checked-out"),Table2[[#This Row],[room_rate_per_night]]*Table2[[#This Row],[Num_Nights]],0)</f>
        <v>385.59000000000003</v>
      </c>
      <c r="R2520" t="str" cm="1">
        <f t="array" ref="R2520">IFERROR(_xlfn.IFS(Table2[[#This Row],[booking_status]]="confirmed","Expected",Table2[[#This Row],[booking_status]]="checked-out","Actual"),"No Revenue")</f>
        <v>Expected</v>
      </c>
      <c r="S2520" s="4">
        <f>Table2[[#This Row],[Revenue_Amount]]/Table2[[#This Row],[Num_Nights]]</f>
        <v>128.53</v>
      </c>
    </row>
    <row r="2521" spans="1:19" hidden="1" x14ac:dyDescent="0.3">
      <c r="A2521">
        <v>2520</v>
      </c>
      <c r="B2521" t="s">
        <v>31</v>
      </c>
      <c r="C2521" s="9">
        <v>45270</v>
      </c>
      <c r="D2521" s="9">
        <v>45280</v>
      </c>
      <c r="E2521" s="10">
        <v>45236</v>
      </c>
      <c r="F2521" t="s">
        <v>49</v>
      </c>
      <c r="G2521">
        <v>104.73</v>
      </c>
      <c r="H2521">
        <v>2</v>
      </c>
      <c r="I2521">
        <v>1</v>
      </c>
      <c r="J2521" t="s">
        <v>35</v>
      </c>
      <c r="K2521" t="s">
        <v>99</v>
      </c>
      <c r="L2521" t="s">
        <v>60</v>
      </c>
      <c r="M2521" t="s">
        <v>36</v>
      </c>
      <c r="N2521" t="s">
        <v>41</v>
      </c>
      <c r="O2521">
        <f>Table2[[#This Row],[check_out_date]]-Table2[[#This Row],[check_in_date]]</f>
        <v>10</v>
      </c>
      <c r="P2521">
        <f>Table2[[#This Row],[num_adults]]+Table2[[#This Row],[num_children]]</f>
        <v>3</v>
      </c>
      <c r="Q2521" s="3">
        <f>IF(OR(Table2[[#This Row],[booking_status]]="confirmed",Table2[[#This Row],[booking_status]]="checked-out"),Table2[[#This Row],[room_rate_per_night]]*Table2[[#This Row],[Num_Nights]],0)</f>
        <v>0</v>
      </c>
      <c r="R2521" t="str" cm="1">
        <f t="array" ref="R2521">IFERROR(_xlfn.IFS(Table2[[#This Row],[booking_status]]="confirmed","Expected",Table2[[#This Row],[booking_status]]="checked-out","Actual"),"No Revenue")</f>
        <v>No Revenue</v>
      </c>
      <c r="S2521" s="4">
        <f>Table2[[#This Row],[Revenue_Amount]]/Table2[[#This Row],[Num_Nights]]</f>
        <v>0</v>
      </c>
    </row>
    <row r="2522" spans="1:19" x14ac:dyDescent="0.3">
      <c r="A2522">
        <v>2521</v>
      </c>
      <c r="B2522" t="s">
        <v>50</v>
      </c>
      <c r="C2522" s="9">
        <v>45282</v>
      </c>
      <c r="D2522" s="9">
        <v>45285</v>
      </c>
      <c r="E2522" s="10">
        <v>45196</v>
      </c>
      <c r="F2522" t="s">
        <v>27</v>
      </c>
      <c r="G2522">
        <v>210.38</v>
      </c>
      <c r="H2522">
        <v>1</v>
      </c>
      <c r="I2522">
        <v>3</v>
      </c>
      <c r="J2522" t="s">
        <v>19</v>
      </c>
      <c r="K2522" t="s">
        <v>99</v>
      </c>
      <c r="L2522" t="s">
        <v>21</v>
      </c>
      <c r="M2522" t="s">
        <v>36</v>
      </c>
      <c r="N2522" t="s">
        <v>30</v>
      </c>
      <c r="O2522">
        <f>Table2[[#This Row],[check_out_date]]-Table2[[#This Row],[check_in_date]]</f>
        <v>3</v>
      </c>
      <c r="P2522">
        <f>Table2[[#This Row],[num_adults]]+Table2[[#This Row],[num_children]]</f>
        <v>4</v>
      </c>
      <c r="Q2522" s="3">
        <f>IF(OR(Table2[[#This Row],[booking_status]]="confirmed",Table2[[#This Row],[booking_status]]="checked-out"),Table2[[#This Row],[room_rate_per_night]]*Table2[[#This Row],[Num_Nights]],0)</f>
        <v>631.14</v>
      </c>
      <c r="R2522" t="str" cm="1">
        <f t="array" ref="R2522">IFERROR(_xlfn.IFS(Table2[[#This Row],[booking_status]]="confirmed","Expected",Table2[[#This Row],[booking_status]]="checked-out","Actual"),"No Revenue")</f>
        <v>Expected</v>
      </c>
      <c r="S2522" s="4">
        <f>Table2[[#This Row],[Revenue_Amount]]/Table2[[#This Row],[Num_Nights]]</f>
        <v>210.38</v>
      </c>
    </row>
    <row r="2523" spans="1:19" x14ac:dyDescent="0.3">
      <c r="A2523">
        <v>2522</v>
      </c>
      <c r="B2523" t="s">
        <v>37</v>
      </c>
      <c r="C2523" s="9">
        <v>45056</v>
      </c>
      <c r="D2523" s="9">
        <v>45059</v>
      </c>
      <c r="E2523" s="10">
        <v>45014</v>
      </c>
      <c r="F2523" t="s">
        <v>18</v>
      </c>
      <c r="G2523">
        <v>256.98</v>
      </c>
      <c r="H2523">
        <v>1</v>
      </c>
      <c r="I2523">
        <v>0</v>
      </c>
      <c r="J2523" t="s">
        <v>55</v>
      </c>
      <c r="K2523" t="s">
        <v>66</v>
      </c>
      <c r="L2523" t="s">
        <v>56</v>
      </c>
      <c r="M2523" t="s">
        <v>22</v>
      </c>
      <c r="N2523" t="s">
        <v>41</v>
      </c>
      <c r="O2523">
        <f>Table2[[#This Row],[check_out_date]]-Table2[[#This Row],[check_in_date]]</f>
        <v>3</v>
      </c>
      <c r="P2523">
        <f>Table2[[#This Row],[num_adults]]+Table2[[#This Row],[num_children]]</f>
        <v>1</v>
      </c>
      <c r="Q2523" s="3">
        <f>IF(OR(Table2[[#This Row],[booking_status]]="confirmed",Table2[[#This Row],[booking_status]]="checked-out"),Table2[[#This Row],[room_rate_per_night]]*Table2[[#This Row],[Num_Nights]],0)</f>
        <v>770.94</v>
      </c>
      <c r="R2523" t="str" cm="1">
        <f t="array" ref="R2523">IFERROR(_xlfn.IFS(Table2[[#This Row],[booking_status]]="confirmed","Expected",Table2[[#This Row],[booking_status]]="checked-out","Actual"),"No Revenue")</f>
        <v>Actual</v>
      </c>
      <c r="S2523" s="4">
        <f>Table2[[#This Row],[Revenue_Amount]]/Table2[[#This Row],[Num_Nights]]</f>
        <v>256.98</v>
      </c>
    </row>
    <row r="2524" spans="1:19" x14ac:dyDescent="0.3">
      <c r="A2524">
        <v>2523</v>
      </c>
      <c r="B2524" t="s">
        <v>50</v>
      </c>
      <c r="C2524" s="9">
        <v>45118</v>
      </c>
      <c r="D2524" s="9">
        <v>45122</v>
      </c>
      <c r="E2524" s="10">
        <v>45068</v>
      </c>
      <c r="F2524" t="s">
        <v>18</v>
      </c>
      <c r="G2524">
        <v>258.70999999999998</v>
      </c>
      <c r="H2524">
        <v>2</v>
      </c>
      <c r="I2524">
        <v>2</v>
      </c>
      <c r="J2524" t="s">
        <v>28</v>
      </c>
      <c r="K2524" t="s">
        <v>99</v>
      </c>
      <c r="L2524" t="s">
        <v>21</v>
      </c>
      <c r="M2524" t="s">
        <v>36</v>
      </c>
      <c r="N2524" t="s">
        <v>41</v>
      </c>
      <c r="O2524">
        <f>Table2[[#This Row],[check_out_date]]-Table2[[#This Row],[check_in_date]]</f>
        <v>4</v>
      </c>
      <c r="P2524">
        <f>Table2[[#This Row],[num_adults]]+Table2[[#This Row],[num_children]]</f>
        <v>4</v>
      </c>
      <c r="Q2524" s="3">
        <f>IF(OR(Table2[[#This Row],[booking_status]]="confirmed",Table2[[#This Row],[booking_status]]="checked-out"),Table2[[#This Row],[room_rate_per_night]]*Table2[[#This Row],[Num_Nights]],0)</f>
        <v>1034.8399999999999</v>
      </c>
      <c r="R2524" t="str" cm="1">
        <f t="array" ref="R2524">IFERROR(_xlfn.IFS(Table2[[#This Row],[booking_status]]="confirmed","Expected",Table2[[#This Row],[booking_status]]="checked-out","Actual"),"No Revenue")</f>
        <v>Expected</v>
      </c>
      <c r="S2524" s="4">
        <f>Table2[[#This Row],[Revenue_Amount]]/Table2[[#This Row],[Num_Nights]]</f>
        <v>258.70999999999998</v>
      </c>
    </row>
    <row r="2525" spans="1:19" x14ac:dyDescent="0.3">
      <c r="A2525">
        <v>2524</v>
      </c>
      <c r="B2525" t="s">
        <v>14</v>
      </c>
      <c r="C2525" s="9">
        <v>45026</v>
      </c>
      <c r="D2525" s="9">
        <v>45035</v>
      </c>
      <c r="E2525" s="10">
        <v>44982</v>
      </c>
      <c r="F2525" t="s">
        <v>27</v>
      </c>
      <c r="G2525">
        <v>104.94</v>
      </c>
      <c r="H2525">
        <v>2</v>
      </c>
      <c r="I2525">
        <v>0</v>
      </c>
      <c r="J2525" t="s">
        <v>28</v>
      </c>
      <c r="K2525" t="s">
        <v>99</v>
      </c>
      <c r="L2525" t="s">
        <v>21</v>
      </c>
      <c r="M2525" t="s">
        <v>36</v>
      </c>
      <c r="N2525" t="s">
        <v>95</v>
      </c>
      <c r="O2525">
        <f>Table2[[#This Row],[check_out_date]]-Table2[[#This Row],[check_in_date]]</f>
        <v>9</v>
      </c>
      <c r="P2525">
        <f>Table2[[#This Row],[num_adults]]+Table2[[#This Row],[num_children]]</f>
        <v>2</v>
      </c>
      <c r="Q2525" s="3">
        <f>IF(OR(Table2[[#This Row],[booking_status]]="confirmed",Table2[[#This Row],[booking_status]]="checked-out"),Table2[[#This Row],[room_rate_per_night]]*Table2[[#This Row],[Num_Nights]],0)</f>
        <v>944.46</v>
      </c>
      <c r="R2525" t="str" cm="1">
        <f t="array" ref="R2525">IFERROR(_xlfn.IFS(Table2[[#This Row],[booking_status]]="confirmed","Expected",Table2[[#This Row],[booking_status]]="checked-out","Actual"),"No Revenue")</f>
        <v>Expected</v>
      </c>
      <c r="S2525" s="4">
        <f>Table2[[#This Row],[Revenue_Amount]]/Table2[[#This Row],[Num_Nights]]</f>
        <v>104.94</v>
      </c>
    </row>
    <row r="2526" spans="1:19" x14ac:dyDescent="0.3">
      <c r="A2526">
        <v>2525</v>
      </c>
      <c r="B2526" t="s">
        <v>31</v>
      </c>
      <c r="C2526" s="9">
        <v>45090</v>
      </c>
      <c r="D2526" s="9">
        <v>45094</v>
      </c>
      <c r="E2526" s="10">
        <v>45081</v>
      </c>
      <c r="F2526" t="s">
        <v>27</v>
      </c>
      <c r="G2526">
        <v>150.24</v>
      </c>
      <c r="H2526">
        <v>1</v>
      </c>
      <c r="I2526">
        <v>0</v>
      </c>
      <c r="J2526" t="s">
        <v>19</v>
      </c>
      <c r="K2526" t="s">
        <v>44</v>
      </c>
      <c r="L2526" t="s">
        <v>21</v>
      </c>
      <c r="M2526" t="s">
        <v>36</v>
      </c>
      <c r="N2526" t="s">
        <v>41</v>
      </c>
      <c r="O2526">
        <f>Table2[[#This Row],[check_out_date]]-Table2[[#This Row],[check_in_date]]</f>
        <v>4</v>
      </c>
      <c r="P2526">
        <f>Table2[[#This Row],[num_adults]]+Table2[[#This Row],[num_children]]</f>
        <v>1</v>
      </c>
      <c r="Q2526" s="3">
        <f>IF(OR(Table2[[#This Row],[booking_status]]="confirmed",Table2[[#This Row],[booking_status]]="checked-out"),Table2[[#This Row],[room_rate_per_night]]*Table2[[#This Row],[Num_Nights]],0)</f>
        <v>600.96</v>
      </c>
      <c r="R2526" t="str" cm="1">
        <f t="array" ref="R2526">IFERROR(_xlfn.IFS(Table2[[#This Row],[booking_status]]="confirmed","Expected",Table2[[#This Row],[booking_status]]="checked-out","Actual"),"No Revenue")</f>
        <v>Expected</v>
      </c>
      <c r="S2526" s="4">
        <f>Table2[[#This Row],[Revenue_Amount]]/Table2[[#This Row],[Num_Nights]]</f>
        <v>150.24</v>
      </c>
    </row>
    <row r="2527" spans="1:19" x14ac:dyDescent="0.3">
      <c r="A2527">
        <v>2526</v>
      </c>
      <c r="B2527" t="s">
        <v>50</v>
      </c>
      <c r="C2527" s="9">
        <v>45223</v>
      </c>
      <c r="D2527" s="9">
        <v>45228</v>
      </c>
      <c r="E2527" s="10">
        <v>45192</v>
      </c>
      <c r="F2527" t="s">
        <v>54</v>
      </c>
      <c r="G2527">
        <v>509.21</v>
      </c>
      <c r="H2527">
        <v>1</v>
      </c>
      <c r="I2527">
        <v>3</v>
      </c>
      <c r="J2527" t="s">
        <v>55</v>
      </c>
      <c r="K2527" t="s">
        <v>66</v>
      </c>
      <c r="L2527" t="s">
        <v>56</v>
      </c>
      <c r="M2527" t="s">
        <v>36</v>
      </c>
      <c r="N2527" t="s">
        <v>23</v>
      </c>
      <c r="O2527">
        <f>Table2[[#This Row],[check_out_date]]-Table2[[#This Row],[check_in_date]]</f>
        <v>5</v>
      </c>
      <c r="P2527">
        <f>Table2[[#This Row],[num_adults]]+Table2[[#This Row],[num_children]]</f>
        <v>4</v>
      </c>
      <c r="Q2527" s="3">
        <f>IF(OR(Table2[[#This Row],[booking_status]]="confirmed",Table2[[#This Row],[booking_status]]="checked-out"),Table2[[#This Row],[room_rate_per_night]]*Table2[[#This Row],[Num_Nights]],0)</f>
        <v>2546.0499999999997</v>
      </c>
      <c r="R2527" t="str" cm="1">
        <f t="array" ref="R2527">IFERROR(_xlfn.IFS(Table2[[#This Row],[booking_status]]="confirmed","Expected",Table2[[#This Row],[booking_status]]="checked-out","Actual"),"No Revenue")</f>
        <v>Actual</v>
      </c>
      <c r="S2527" s="4">
        <f>Table2[[#This Row],[Revenue_Amount]]/Table2[[#This Row],[Num_Nights]]</f>
        <v>509.20999999999992</v>
      </c>
    </row>
    <row r="2528" spans="1:19" x14ac:dyDescent="0.3">
      <c r="A2528">
        <v>2527</v>
      </c>
      <c r="B2528" t="s">
        <v>37</v>
      </c>
      <c r="C2528" s="9">
        <v>45220</v>
      </c>
      <c r="D2528" s="9">
        <v>45226</v>
      </c>
      <c r="E2528" s="10">
        <v>45179</v>
      </c>
      <c r="F2528" t="s">
        <v>27</v>
      </c>
      <c r="G2528">
        <v>159.22</v>
      </c>
      <c r="H2528">
        <v>2</v>
      </c>
      <c r="I2528">
        <v>0</v>
      </c>
      <c r="J2528" t="s">
        <v>28</v>
      </c>
      <c r="K2528" t="s">
        <v>66</v>
      </c>
      <c r="L2528" t="s">
        <v>21</v>
      </c>
      <c r="M2528" t="s">
        <v>36</v>
      </c>
      <c r="N2528" t="s">
        <v>30</v>
      </c>
      <c r="O2528">
        <f>Table2[[#This Row],[check_out_date]]-Table2[[#This Row],[check_in_date]]</f>
        <v>6</v>
      </c>
      <c r="P2528">
        <f>Table2[[#This Row],[num_adults]]+Table2[[#This Row],[num_children]]</f>
        <v>2</v>
      </c>
      <c r="Q2528" s="3">
        <f>IF(OR(Table2[[#This Row],[booking_status]]="confirmed",Table2[[#This Row],[booking_status]]="checked-out"),Table2[[#This Row],[room_rate_per_night]]*Table2[[#This Row],[Num_Nights]],0)</f>
        <v>955.31999999999994</v>
      </c>
      <c r="R2528" t="str" cm="1">
        <f t="array" ref="R2528">IFERROR(_xlfn.IFS(Table2[[#This Row],[booking_status]]="confirmed","Expected",Table2[[#This Row],[booking_status]]="checked-out","Actual"),"No Revenue")</f>
        <v>Expected</v>
      </c>
      <c r="S2528" s="4">
        <f>Table2[[#This Row],[Revenue_Amount]]/Table2[[#This Row],[Num_Nights]]</f>
        <v>159.22</v>
      </c>
    </row>
    <row r="2529" spans="1:19" x14ac:dyDescent="0.3">
      <c r="A2529">
        <v>2528</v>
      </c>
      <c r="B2529" t="s">
        <v>14</v>
      </c>
      <c r="C2529" s="9">
        <v>45006</v>
      </c>
      <c r="D2529" s="9">
        <v>45008</v>
      </c>
      <c r="E2529" s="10">
        <v>44991</v>
      </c>
      <c r="F2529" t="s">
        <v>27</v>
      </c>
      <c r="G2529">
        <v>110.92</v>
      </c>
      <c r="H2529">
        <v>2</v>
      </c>
      <c r="I2529">
        <v>0</v>
      </c>
      <c r="J2529" t="s">
        <v>19</v>
      </c>
      <c r="K2529" t="s">
        <v>44</v>
      </c>
      <c r="L2529" t="s">
        <v>21</v>
      </c>
      <c r="M2529" t="s">
        <v>22</v>
      </c>
      <c r="N2529" t="s">
        <v>45</v>
      </c>
      <c r="O2529">
        <f>Table2[[#This Row],[check_out_date]]-Table2[[#This Row],[check_in_date]]</f>
        <v>2</v>
      </c>
      <c r="P2529">
        <f>Table2[[#This Row],[num_adults]]+Table2[[#This Row],[num_children]]</f>
        <v>2</v>
      </c>
      <c r="Q2529" s="3">
        <f>IF(OR(Table2[[#This Row],[booking_status]]="confirmed",Table2[[#This Row],[booking_status]]="checked-out"),Table2[[#This Row],[room_rate_per_night]]*Table2[[#This Row],[Num_Nights]],0)</f>
        <v>221.84</v>
      </c>
      <c r="R2529" t="str" cm="1">
        <f t="array" ref="R2529">IFERROR(_xlfn.IFS(Table2[[#This Row],[booking_status]]="confirmed","Expected",Table2[[#This Row],[booking_status]]="checked-out","Actual"),"No Revenue")</f>
        <v>Expected</v>
      </c>
      <c r="S2529" s="4">
        <f>Table2[[#This Row],[Revenue_Amount]]/Table2[[#This Row],[Num_Nights]]</f>
        <v>110.92</v>
      </c>
    </row>
    <row r="2530" spans="1:19" x14ac:dyDescent="0.3">
      <c r="A2530">
        <v>2529</v>
      </c>
      <c r="B2530" t="s">
        <v>14</v>
      </c>
      <c r="C2530" s="9">
        <v>45276</v>
      </c>
      <c r="D2530" s="9">
        <v>45282</v>
      </c>
      <c r="E2530" s="10">
        <v>45202</v>
      </c>
      <c r="F2530" t="s">
        <v>27</v>
      </c>
      <c r="G2530">
        <v>154.88999999999999</v>
      </c>
      <c r="H2530">
        <v>3</v>
      </c>
      <c r="I2530">
        <v>0</v>
      </c>
      <c r="J2530" t="s">
        <v>94</v>
      </c>
      <c r="K2530" t="s">
        <v>99</v>
      </c>
      <c r="L2530" t="s">
        <v>21</v>
      </c>
      <c r="M2530" t="s">
        <v>36</v>
      </c>
      <c r="N2530" t="s">
        <v>41</v>
      </c>
      <c r="O2530">
        <f>Table2[[#This Row],[check_out_date]]-Table2[[#This Row],[check_in_date]]</f>
        <v>6</v>
      </c>
      <c r="P2530">
        <f>Table2[[#This Row],[num_adults]]+Table2[[#This Row],[num_children]]</f>
        <v>3</v>
      </c>
      <c r="Q2530" s="3">
        <f>IF(OR(Table2[[#This Row],[booking_status]]="confirmed",Table2[[#This Row],[booking_status]]="checked-out"),Table2[[#This Row],[room_rate_per_night]]*Table2[[#This Row],[Num_Nights]],0)</f>
        <v>929.33999999999992</v>
      </c>
      <c r="R2530" t="str" cm="1">
        <f t="array" ref="R2530">IFERROR(_xlfn.IFS(Table2[[#This Row],[booking_status]]="confirmed","Expected",Table2[[#This Row],[booking_status]]="checked-out","Actual"),"No Revenue")</f>
        <v>Expected</v>
      </c>
      <c r="S2530" s="4">
        <f>Table2[[#This Row],[Revenue_Amount]]/Table2[[#This Row],[Num_Nights]]</f>
        <v>154.88999999999999</v>
      </c>
    </row>
    <row r="2531" spans="1:19" x14ac:dyDescent="0.3">
      <c r="A2531">
        <v>2530</v>
      </c>
      <c r="B2531" t="s">
        <v>37</v>
      </c>
      <c r="C2531" s="9">
        <v>45002</v>
      </c>
      <c r="D2531" s="9">
        <v>45005</v>
      </c>
      <c r="E2531" s="10">
        <v>44954</v>
      </c>
      <c r="F2531" t="s">
        <v>27</v>
      </c>
      <c r="G2531">
        <v>139.88999999999999</v>
      </c>
      <c r="H2531">
        <v>1</v>
      </c>
      <c r="I2531">
        <v>0</v>
      </c>
      <c r="J2531" t="s">
        <v>28</v>
      </c>
      <c r="K2531" t="s">
        <v>99</v>
      </c>
      <c r="L2531" t="s">
        <v>21</v>
      </c>
      <c r="M2531" t="s">
        <v>36</v>
      </c>
      <c r="N2531" t="s">
        <v>23</v>
      </c>
      <c r="O2531">
        <f>Table2[[#This Row],[check_out_date]]-Table2[[#This Row],[check_in_date]]</f>
        <v>3</v>
      </c>
      <c r="P2531">
        <f>Table2[[#This Row],[num_adults]]+Table2[[#This Row],[num_children]]</f>
        <v>1</v>
      </c>
      <c r="Q2531" s="3">
        <f>IF(OR(Table2[[#This Row],[booking_status]]="confirmed",Table2[[#This Row],[booking_status]]="checked-out"),Table2[[#This Row],[room_rate_per_night]]*Table2[[#This Row],[Num_Nights]],0)</f>
        <v>419.66999999999996</v>
      </c>
      <c r="R2531" t="str" cm="1">
        <f t="array" ref="R2531">IFERROR(_xlfn.IFS(Table2[[#This Row],[booking_status]]="confirmed","Expected",Table2[[#This Row],[booking_status]]="checked-out","Actual"),"No Revenue")</f>
        <v>Expected</v>
      </c>
      <c r="S2531" s="4">
        <f>Table2[[#This Row],[Revenue_Amount]]/Table2[[#This Row],[Num_Nights]]</f>
        <v>139.88999999999999</v>
      </c>
    </row>
    <row r="2532" spans="1:19" x14ac:dyDescent="0.3">
      <c r="A2532">
        <v>2531</v>
      </c>
      <c r="B2532" t="s">
        <v>14</v>
      </c>
      <c r="C2532" s="9">
        <v>45191</v>
      </c>
      <c r="D2532" s="9">
        <v>45199</v>
      </c>
      <c r="E2532" s="10">
        <v>45184</v>
      </c>
      <c r="F2532" t="s">
        <v>49</v>
      </c>
      <c r="G2532">
        <v>93.95</v>
      </c>
      <c r="H2532">
        <v>1</v>
      </c>
      <c r="I2532">
        <v>0</v>
      </c>
      <c r="J2532" t="s">
        <v>55</v>
      </c>
      <c r="K2532" t="s">
        <v>29</v>
      </c>
      <c r="L2532" t="s">
        <v>21</v>
      </c>
      <c r="M2532" t="s">
        <v>22</v>
      </c>
      <c r="N2532" t="s">
        <v>41</v>
      </c>
      <c r="O2532">
        <f>Table2[[#This Row],[check_out_date]]-Table2[[#This Row],[check_in_date]]</f>
        <v>8</v>
      </c>
      <c r="P2532">
        <f>Table2[[#This Row],[num_adults]]+Table2[[#This Row],[num_children]]</f>
        <v>1</v>
      </c>
      <c r="Q2532" s="3">
        <f>IF(OR(Table2[[#This Row],[booking_status]]="confirmed",Table2[[#This Row],[booking_status]]="checked-out"),Table2[[#This Row],[room_rate_per_night]]*Table2[[#This Row],[Num_Nights]],0)</f>
        <v>751.6</v>
      </c>
      <c r="R2532" t="str" cm="1">
        <f t="array" ref="R2532">IFERROR(_xlfn.IFS(Table2[[#This Row],[booking_status]]="confirmed","Expected",Table2[[#This Row],[booking_status]]="checked-out","Actual"),"No Revenue")</f>
        <v>Expected</v>
      </c>
      <c r="S2532" s="4">
        <f>Table2[[#This Row],[Revenue_Amount]]/Table2[[#This Row],[Num_Nights]]</f>
        <v>93.95</v>
      </c>
    </row>
    <row r="2533" spans="1:19" hidden="1" x14ac:dyDescent="0.3">
      <c r="A2533">
        <v>2532</v>
      </c>
      <c r="B2533" t="s">
        <v>14</v>
      </c>
      <c r="C2533" s="9">
        <v>45158</v>
      </c>
      <c r="D2533" s="9">
        <v>45167</v>
      </c>
      <c r="E2533" s="10">
        <v>45154</v>
      </c>
      <c r="F2533" t="s">
        <v>49</v>
      </c>
      <c r="G2533">
        <v>114.13</v>
      </c>
      <c r="H2533">
        <v>2</v>
      </c>
      <c r="I2533">
        <v>0</v>
      </c>
      <c r="J2533" t="s">
        <v>35</v>
      </c>
      <c r="K2533" t="s">
        <v>20</v>
      </c>
      <c r="L2533" t="s">
        <v>21</v>
      </c>
      <c r="M2533" t="s">
        <v>22</v>
      </c>
      <c r="N2533" t="s">
        <v>41</v>
      </c>
      <c r="O2533">
        <f>Table2[[#This Row],[check_out_date]]-Table2[[#This Row],[check_in_date]]</f>
        <v>9</v>
      </c>
      <c r="P2533">
        <f>Table2[[#This Row],[num_adults]]+Table2[[#This Row],[num_children]]</f>
        <v>2</v>
      </c>
      <c r="Q2533" s="3">
        <f>IF(OR(Table2[[#This Row],[booking_status]]="confirmed",Table2[[#This Row],[booking_status]]="checked-out"),Table2[[#This Row],[room_rate_per_night]]*Table2[[#This Row],[Num_Nights]],0)</f>
        <v>1027.17</v>
      </c>
      <c r="R2533" t="str" cm="1">
        <f t="array" ref="R2533">IFERROR(_xlfn.IFS(Table2[[#This Row],[booking_status]]="confirmed","Expected",Table2[[#This Row],[booking_status]]="checked-out","Actual"),"No Revenue")</f>
        <v>Expected</v>
      </c>
      <c r="S2533" s="4">
        <f>Table2[[#This Row],[Revenue_Amount]]/Table2[[#This Row],[Num_Nights]]</f>
        <v>114.13000000000001</v>
      </c>
    </row>
    <row r="2534" spans="1:19" x14ac:dyDescent="0.3">
      <c r="A2534">
        <v>2533</v>
      </c>
      <c r="B2534" t="s">
        <v>50</v>
      </c>
      <c r="C2534" s="9">
        <v>45132</v>
      </c>
      <c r="D2534" s="9">
        <v>45143</v>
      </c>
      <c r="E2534" s="10">
        <v>45085</v>
      </c>
      <c r="F2534" t="s">
        <v>54</v>
      </c>
      <c r="G2534">
        <v>577.03</v>
      </c>
      <c r="H2534">
        <v>3</v>
      </c>
      <c r="I2534">
        <v>2</v>
      </c>
      <c r="J2534" t="s">
        <v>28</v>
      </c>
      <c r="K2534" t="s">
        <v>66</v>
      </c>
      <c r="L2534" t="s">
        <v>56</v>
      </c>
      <c r="M2534" t="s">
        <v>36</v>
      </c>
      <c r="N2534" t="s">
        <v>41</v>
      </c>
      <c r="O2534">
        <f>Table2[[#This Row],[check_out_date]]-Table2[[#This Row],[check_in_date]]</f>
        <v>11</v>
      </c>
      <c r="P2534">
        <f>Table2[[#This Row],[num_adults]]+Table2[[#This Row],[num_children]]</f>
        <v>5</v>
      </c>
      <c r="Q2534" s="3">
        <f>IF(OR(Table2[[#This Row],[booking_status]]="confirmed",Table2[[#This Row],[booking_status]]="checked-out"),Table2[[#This Row],[room_rate_per_night]]*Table2[[#This Row],[Num_Nights]],0)</f>
        <v>6347.33</v>
      </c>
      <c r="R2534" t="str" cm="1">
        <f t="array" ref="R2534">IFERROR(_xlfn.IFS(Table2[[#This Row],[booking_status]]="confirmed","Expected",Table2[[#This Row],[booking_status]]="checked-out","Actual"),"No Revenue")</f>
        <v>Actual</v>
      </c>
      <c r="S2534" s="4">
        <f>Table2[[#This Row],[Revenue_Amount]]/Table2[[#This Row],[Num_Nights]]</f>
        <v>577.03</v>
      </c>
    </row>
    <row r="2535" spans="1:19" x14ac:dyDescent="0.3">
      <c r="A2535">
        <v>2534</v>
      </c>
      <c r="B2535" t="s">
        <v>37</v>
      </c>
      <c r="C2535" s="9">
        <v>45013</v>
      </c>
      <c r="D2535" s="9">
        <v>45021</v>
      </c>
      <c r="E2535" s="10">
        <v>44983</v>
      </c>
      <c r="F2535" t="s">
        <v>27</v>
      </c>
      <c r="G2535">
        <v>122.53</v>
      </c>
      <c r="H2535">
        <v>1</v>
      </c>
      <c r="I2535">
        <v>0</v>
      </c>
      <c r="J2535" t="s">
        <v>19</v>
      </c>
      <c r="K2535" t="s">
        <v>20</v>
      </c>
      <c r="L2535" t="s">
        <v>21</v>
      </c>
      <c r="M2535" t="s">
        <v>36</v>
      </c>
      <c r="N2535" t="s">
        <v>41</v>
      </c>
      <c r="O2535">
        <f>Table2[[#This Row],[check_out_date]]-Table2[[#This Row],[check_in_date]]</f>
        <v>8</v>
      </c>
      <c r="P2535">
        <f>Table2[[#This Row],[num_adults]]+Table2[[#This Row],[num_children]]</f>
        <v>1</v>
      </c>
      <c r="Q2535" s="3">
        <f>IF(OR(Table2[[#This Row],[booking_status]]="confirmed",Table2[[#This Row],[booking_status]]="checked-out"),Table2[[#This Row],[room_rate_per_night]]*Table2[[#This Row],[Num_Nights]],0)</f>
        <v>980.24</v>
      </c>
      <c r="R2535" t="str" cm="1">
        <f t="array" ref="R2535">IFERROR(_xlfn.IFS(Table2[[#This Row],[booking_status]]="confirmed","Expected",Table2[[#This Row],[booking_status]]="checked-out","Actual"),"No Revenue")</f>
        <v>Expected</v>
      </c>
      <c r="S2535" s="4">
        <f>Table2[[#This Row],[Revenue_Amount]]/Table2[[#This Row],[Num_Nights]]</f>
        <v>122.53</v>
      </c>
    </row>
    <row r="2536" spans="1:19" x14ac:dyDescent="0.3">
      <c r="A2536">
        <v>2535</v>
      </c>
      <c r="B2536" t="s">
        <v>14</v>
      </c>
      <c r="C2536" s="9">
        <v>45187</v>
      </c>
      <c r="D2536" s="9">
        <v>45189</v>
      </c>
      <c r="E2536" s="10">
        <v>45160</v>
      </c>
      <c r="F2536" t="s">
        <v>27</v>
      </c>
      <c r="G2536">
        <v>116.77</v>
      </c>
      <c r="H2536">
        <v>1</v>
      </c>
      <c r="I2536">
        <v>0</v>
      </c>
      <c r="J2536" t="s">
        <v>28</v>
      </c>
      <c r="K2536" t="s">
        <v>99</v>
      </c>
      <c r="L2536" t="s">
        <v>60</v>
      </c>
      <c r="M2536" t="s">
        <v>36</v>
      </c>
      <c r="N2536" t="s">
        <v>41</v>
      </c>
      <c r="O2536">
        <f>Table2[[#This Row],[check_out_date]]-Table2[[#This Row],[check_in_date]]</f>
        <v>2</v>
      </c>
      <c r="P2536">
        <f>Table2[[#This Row],[num_adults]]+Table2[[#This Row],[num_children]]</f>
        <v>1</v>
      </c>
      <c r="Q2536" s="3">
        <f>IF(OR(Table2[[#This Row],[booking_status]]="confirmed",Table2[[#This Row],[booking_status]]="checked-out"),Table2[[#This Row],[room_rate_per_night]]*Table2[[#This Row],[Num_Nights]],0)</f>
        <v>0</v>
      </c>
      <c r="R2536" t="str" cm="1">
        <f t="array" ref="R2536">IFERROR(_xlfn.IFS(Table2[[#This Row],[booking_status]]="confirmed","Expected",Table2[[#This Row],[booking_status]]="checked-out","Actual"),"No Revenue")</f>
        <v>No Revenue</v>
      </c>
      <c r="S2536" s="4">
        <f>Table2[[#This Row],[Revenue_Amount]]/Table2[[#This Row],[Num_Nights]]</f>
        <v>0</v>
      </c>
    </row>
    <row r="2537" spans="1:19" x14ac:dyDescent="0.3">
      <c r="A2537">
        <v>2536</v>
      </c>
      <c r="B2537" t="s">
        <v>37</v>
      </c>
      <c r="C2537" s="9">
        <v>45248</v>
      </c>
      <c r="D2537" s="9">
        <v>45251</v>
      </c>
      <c r="E2537" s="10">
        <v>45180</v>
      </c>
      <c r="F2537" t="s">
        <v>49</v>
      </c>
      <c r="G2537">
        <v>85.49</v>
      </c>
      <c r="H2537">
        <v>1</v>
      </c>
      <c r="I2537">
        <v>1</v>
      </c>
      <c r="J2537" t="s">
        <v>28</v>
      </c>
      <c r="K2537" t="s">
        <v>66</v>
      </c>
      <c r="L2537" t="s">
        <v>56</v>
      </c>
      <c r="M2537" t="s">
        <v>36</v>
      </c>
      <c r="N2537" t="s">
        <v>41</v>
      </c>
      <c r="O2537">
        <f>Table2[[#This Row],[check_out_date]]-Table2[[#This Row],[check_in_date]]</f>
        <v>3</v>
      </c>
      <c r="P2537">
        <f>Table2[[#This Row],[num_adults]]+Table2[[#This Row],[num_children]]</f>
        <v>2</v>
      </c>
      <c r="Q2537" s="3">
        <f>IF(OR(Table2[[#This Row],[booking_status]]="confirmed",Table2[[#This Row],[booking_status]]="checked-out"),Table2[[#This Row],[room_rate_per_night]]*Table2[[#This Row],[Num_Nights]],0)</f>
        <v>256.46999999999997</v>
      </c>
      <c r="R2537" t="str" cm="1">
        <f t="array" ref="R2537">IFERROR(_xlfn.IFS(Table2[[#This Row],[booking_status]]="confirmed","Expected",Table2[[#This Row],[booking_status]]="checked-out","Actual"),"No Revenue")</f>
        <v>Actual</v>
      </c>
      <c r="S2537" s="4">
        <f>Table2[[#This Row],[Revenue_Amount]]/Table2[[#This Row],[Num_Nights]]</f>
        <v>85.49</v>
      </c>
    </row>
    <row r="2538" spans="1:19" hidden="1" x14ac:dyDescent="0.3">
      <c r="A2538">
        <v>2537</v>
      </c>
      <c r="B2538" t="s">
        <v>31</v>
      </c>
      <c r="C2538" s="9">
        <v>45019</v>
      </c>
      <c r="D2538" s="9">
        <v>45021</v>
      </c>
      <c r="E2538" s="10">
        <v>44987</v>
      </c>
      <c r="F2538" t="s">
        <v>49</v>
      </c>
      <c r="G2538">
        <v>82.4</v>
      </c>
      <c r="H2538">
        <v>1</v>
      </c>
      <c r="I2538">
        <v>0</v>
      </c>
      <c r="J2538" t="s">
        <v>35</v>
      </c>
      <c r="K2538" t="s">
        <v>99</v>
      </c>
      <c r="L2538" t="s">
        <v>21</v>
      </c>
      <c r="M2538" t="s">
        <v>22</v>
      </c>
      <c r="N2538" t="s">
        <v>41</v>
      </c>
      <c r="O2538">
        <f>Table2[[#This Row],[check_out_date]]-Table2[[#This Row],[check_in_date]]</f>
        <v>2</v>
      </c>
      <c r="P2538">
        <f>Table2[[#This Row],[num_adults]]+Table2[[#This Row],[num_children]]</f>
        <v>1</v>
      </c>
      <c r="Q2538" s="3">
        <f>IF(OR(Table2[[#This Row],[booking_status]]="confirmed",Table2[[#This Row],[booking_status]]="checked-out"),Table2[[#This Row],[room_rate_per_night]]*Table2[[#This Row],[Num_Nights]],0)</f>
        <v>164.8</v>
      </c>
      <c r="R2538" t="str" cm="1">
        <f t="array" ref="R2538">IFERROR(_xlfn.IFS(Table2[[#This Row],[booking_status]]="confirmed","Expected",Table2[[#This Row],[booking_status]]="checked-out","Actual"),"No Revenue")</f>
        <v>Expected</v>
      </c>
      <c r="S2538" s="4">
        <f>Table2[[#This Row],[Revenue_Amount]]/Table2[[#This Row],[Num_Nights]]</f>
        <v>82.4</v>
      </c>
    </row>
    <row r="2539" spans="1:19" hidden="1" x14ac:dyDescent="0.3">
      <c r="A2539">
        <v>2538</v>
      </c>
      <c r="B2539" t="s">
        <v>14</v>
      </c>
      <c r="C2539" s="9">
        <v>45131</v>
      </c>
      <c r="D2539" s="9">
        <v>45136</v>
      </c>
      <c r="E2539" s="10">
        <v>45113</v>
      </c>
      <c r="F2539" t="s">
        <v>49</v>
      </c>
      <c r="G2539">
        <v>87.04</v>
      </c>
      <c r="H2539">
        <v>2</v>
      </c>
      <c r="I2539">
        <v>0</v>
      </c>
      <c r="J2539" t="s">
        <v>35</v>
      </c>
      <c r="K2539" t="s">
        <v>29</v>
      </c>
      <c r="L2539" t="s">
        <v>21</v>
      </c>
      <c r="M2539" t="s">
        <v>22</v>
      </c>
      <c r="N2539" t="s">
        <v>45</v>
      </c>
      <c r="O2539">
        <f>Table2[[#This Row],[check_out_date]]-Table2[[#This Row],[check_in_date]]</f>
        <v>5</v>
      </c>
      <c r="P2539">
        <f>Table2[[#This Row],[num_adults]]+Table2[[#This Row],[num_children]]</f>
        <v>2</v>
      </c>
      <c r="Q2539" s="3">
        <f>IF(OR(Table2[[#This Row],[booking_status]]="confirmed",Table2[[#This Row],[booking_status]]="checked-out"),Table2[[#This Row],[room_rate_per_night]]*Table2[[#This Row],[Num_Nights]],0)</f>
        <v>435.20000000000005</v>
      </c>
      <c r="R2539" t="str" cm="1">
        <f t="array" ref="R2539">IFERROR(_xlfn.IFS(Table2[[#This Row],[booking_status]]="confirmed","Expected",Table2[[#This Row],[booking_status]]="checked-out","Actual"),"No Revenue")</f>
        <v>Expected</v>
      </c>
      <c r="S2539" s="4">
        <f>Table2[[#This Row],[Revenue_Amount]]/Table2[[#This Row],[Num_Nights]]</f>
        <v>87.04</v>
      </c>
    </row>
    <row r="2540" spans="1:19" x14ac:dyDescent="0.3">
      <c r="A2540">
        <v>2539</v>
      </c>
      <c r="B2540" t="s">
        <v>50</v>
      </c>
      <c r="C2540" s="9">
        <v>45275</v>
      </c>
      <c r="D2540" s="9">
        <v>45282</v>
      </c>
      <c r="E2540" s="10">
        <v>45224</v>
      </c>
      <c r="F2540" t="s">
        <v>18</v>
      </c>
      <c r="G2540">
        <v>356.07</v>
      </c>
      <c r="H2540">
        <v>1</v>
      </c>
      <c r="I2540">
        <v>0</v>
      </c>
      <c r="J2540" t="s">
        <v>28</v>
      </c>
      <c r="K2540" t="s">
        <v>44</v>
      </c>
      <c r="L2540" t="s">
        <v>21</v>
      </c>
      <c r="M2540" t="s">
        <v>36</v>
      </c>
      <c r="N2540" t="s">
        <v>41</v>
      </c>
      <c r="O2540">
        <f>Table2[[#This Row],[check_out_date]]-Table2[[#This Row],[check_in_date]]</f>
        <v>7</v>
      </c>
      <c r="P2540">
        <f>Table2[[#This Row],[num_adults]]+Table2[[#This Row],[num_children]]</f>
        <v>1</v>
      </c>
      <c r="Q2540" s="3">
        <f>IF(OR(Table2[[#This Row],[booking_status]]="confirmed",Table2[[#This Row],[booking_status]]="checked-out"),Table2[[#This Row],[room_rate_per_night]]*Table2[[#This Row],[Num_Nights]],0)</f>
        <v>2492.4899999999998</v>
      </c>
      <c r="R2540" t="str" cm="1">
        <f t="array" ref="R2540">IFERROR(_xlfn.IFS(Table2[[#This Row],[booking_status]]="confirmed","Expected",Table2[[#This Row],[booking_status]]="checked-out","Actual"),"No Revenue")</f>
        <v>Expected</v>
      </c>
      <c r="S2540" s="4">
        <f>Table2[[#This Row],[Revenue_Amount]]/Table2[[#This Row],[Num_Nights]]</f>
        <v>356.07</v>
      </c>
    </row>
    <row r="2541" spans="1:19" x14ac:dyDescent="0.3">
      <c r="A2541">
        <v>2540</v>
      </c>
      <c r="B2541" t="s">
        <v>31</v>
      </c>
      <c r="C2541" s="9">
        <v>45102</v>
      </c>
      <c r="D2541" s="9">
        <v>45105</v>
      </c>
      <c r="E2541" s="10">
        <v>45099</v>
      </c>
      <c r="F2541" t="s">
        <v>49</v>
      </c>
      <c r="G2541">
        <v>97.2</v>
      </c>
      <c r="H2541">
        <v>4</v>
      </c>
      <c r="I2541">
        <v>0</v>
      </c>
      <c r="J2541" t="s">
        <v>55</v>
      </c>
      <c r="K2541" t="s">
        <v>20</v>
      </c>
      <c r="L2541" t="s">
        <v>21</v>
      </c>
      <c r="M2541" t="s">
        <v>36</v>
      </c>
      <c r="N2541" t="s">
        <v>41</v>
      </c>
      <c r="O2541">
        <f>Table2[[#This Row],[check_out_date]]-Table2[[#This Row],[check_in_date]]</f>
        <v>3</v>
      </c>
      <c r="P2541">
        <f>Table2[[#This Row],[num_adults]]+Table2[[#This Row],[num_children]]</f>
        <v>4</v>
      </c>
      <c r="Q2541" s="3">
        <f>IF(OR(Table2[[#This Row],[booking_status]]="confirmed",Table2[[#This Row],[booking_status]]="checked-out"),Table2[[#This Row],[room_rate_per_night]]*Table2[[#This Row],[Num_Nights]],0)</f>
        <v>291.60000000000002</v>
      </c>
      <c r="R2541" t="str" cm="1">
        <f t="array" ref="R2541">IFERROR(_xlfn.IFS(Table2[[#This Row],[booking_status]]="confirmed","Expected",Table2[[#This Row],[booking_status]]="checked-out","Actual"),"No Revenue")</f>
        <v>Expected</v>
      </c>
      <c r="S2541" s="4">
        <f>Table2[[#This Row],[Revenue_Amount]]/Table2[[#This Row],[Num_Nights]]</f>
        <v>97.2</v>
      </c>
    </row>
    <row r="2542" spans="1:19" x14ac:dyDescent="0.3">
      <c r="A2542">
        <v>2541</v>
      </c>
      <c r="B2542" t="s">
        <v>37</v>
      </c>
      <c r="C2542" s="9">
        <v>45005</v>
      </c>
      <c r="D2542" s="9">
        <v>45013</v>
      </c>
      <c r="E2542" s="10">
        <v>44974</v>
      </c>
      <c r="F2542" t="s">
        <v>18</v>
      </c>
      <c r="G2542">
        <v>176.61</v>
      </c>
      <c r="H2542">
        <v>1</v>
      </c>
      <c r="I2542">
        <v>0</v>
      </c>
      <c r="J2542" t="s">
        <v>55</v>
      </c>
      <c r="K2542" t="s">
        <v>44</v>
      </c>
      <c r="L2542" t="s">
        <v>21</v>
      </c>
      <c r="M2542" t="s">
        <v>36</v>
      </c>
      <c r="N2542" t="s">
        <v>41</v>
      </c>
      <c r="O2542">
        <f>Table2[[#This Row],[check_out_date]]-Table2[[#This Row],[check_in_date]]</f>
        <v>8</v>
      </c>
      <c r="P2542">
        <f>Table2[[#This Row],[num_adults]]+Table2[[#This Row],[num_children]]</f>
        <v>1</v>
      </c>
      <c r="Q2542" s="3">
        <f>IF(OR(Table2[[#This Row],[booking_status]]="confirmed",Table2[[#This Row],[booking_status]]="checked-out"),Table2[[#This Row],[room_rate_per_night]]*Table2[[#This Row],[Num_Nights]],0)</f>
        <v>1412.88</v>
      </c>
      <c r="R2542" t="str" cm="1">
        <f t="array" ref="R2542">IFERROR(_xlfn.IFS(Table2[[#This Row],[booking_status]]="confirmed","Expected",Table2[[#This Row],[booking_status]]="checked-out","Actual"),"No Revenue")</f>
        <v>Expected</v>
      </c>
      <c r="S2542" s="4">
        <f>Table2[[#This Row],[Revenue_Amount]]/Table2[[#This Row],[Num_Nights]]</f>
        <v>176.61</v>
      </c>
    </row>
    <row r="2543" spans="1:19" x14ac:dyDescent="0.3">
      <c r="A2543">
        <v>2542</v>
      </c>
      <c r="B2543" t="s">
        <v>31</v>
      </c>
      <c r="C2543" s="9">
        <v>45079</v>
      </c>
      <c r="D2543" s="9">
        <v>45084</v>
      </c>
      <c r="E2543" s="10">
        <v>45064</v>
      </c>
      <c r="F2543" t="s">
        <v>27</v>
      </c>
      <c r="G2543">
        <v>139.41</v>
      </c>
      <c r="H2543">
        <v>1</v>
      </c>
      <c r="I2543">
        <v>0</v>
      </c>
      <c r="J2543" t="s">
        <v>94</v>
      </c>
      <c r="K2543" t="s">
        <v>99</v>
      </c>
      <c r="L2543" t="s">
        <v>70</v>
      </c>
      <c r="M2543" t="s">
        <v>36</v>
      </c>
      <c r="N2543" t="s">
        <v>41</v>
      </c>
      <c r="O2543">
        <f>Table2[[#This Row],[check_out_date]]-Table2[[#This Row],[check_in_date]]</f>
        <v>5</v>
      </c>
      <c r="P2543">
        <f>Table2[[#This Row],[num_adults]]+Table2[[#This Row],[num_children]]</f>
        <v>1</v>
      </c>
      <c r="Q2543" s="3">
        <f>IF(OR(Table2[[#This Row],[booking_status]]="confirmed",Table2[[#This Row],[booking_status]]="checked-out"),Table2[[#This Row],[room_rate_per_night]]*Table2[[#This Row],[Num_Nights]],0)</f>
        <v>0</v>
      </c>
      <c r="R2543" t="str" cm="1">
        <f t="array" ref="R2543">IFERROR(_xlfn.IFS(Table2[[#This Row],[booking_status]]="confirmed","Expected",Table2[[#This Row],[booking_status]]="checked-out","Actual"),"No Revenue")</f>
        <v>No Revenue</v>
      </c>
      <c r="S2543" s="4">
        <f>Table2[[#This Row],[Revenue_Amount]]/Table2[[#This Row],[Num_Nights]]</f>
        <v>0</v>
      </c>
    </row>
    <row r="2544" spans="1:19" x14ac:dyDescent="0.3">
      <c r="A2544">
        <v>2543</v>
      </c>
      <c r="B2544" t="s">
        <v>14</v>
      </c>
      <c r="C2544" s="9">
        <v>45165</v>
      </c>
      <c r="D2544" s="9">
        <v>45175</v>
      </c>
      <c r="E2544" s="10">
        <v>45159</v>
      </c>
      <c r="F2544" t="s">
        <v>49</v>
      </c>
      <c r="G2544">
        <v>110.25</v>
      </c>
      <c r="H2544">
        <v>1</v>
      </c>
      <c r="I2544">
        <v>0</v>
      </c>
      <c r="J2544" t="s">
        <v>28</v>
      </c>
      <c r="K2544" t="s">
        <v>99</v>
      </c>
      <c r="L2544" t="s">
        <v>21</v>
      </c>
      <c r="M2544" t="s">
        <v>36</v>
      </c>
      <c r="N2544" t="s">
        <v>41</v>
      </c>
      <c r="O2544">
        <f>Table2[[#This Row],[check_out_date]]-Table2[[#This Row],[check_in_date]]</f>
        <v>10</v>
      </c>
      <c r="P2544">
        <f>Table2[[#This Row],[num_adults]]+Table2[[#This Row],[num_children]]</f>
        <v>1</v>
      </c>
      <c r="Q2544" s="3">
        <f>IF(OR(Table2[[#This Row],[booking_status]]="confirmed",Table2[[#This Row],[booking_status]]="checked-out"),Table2[[#This Row],[room_rate_per_night]]*Table2[[#This Row],[Num_Nights]],0)</f>
        <v>1102.5</v>
      </c>
      <c r="R2544" t="str" cm="1">
        <f t="array" ref="R2544">IFERROR(_xlfn.IFS(Table2[[#This Row],[booking_status]]="confirmed","Expected",Table2[[#This Row],[booking_status]]="checked-out","Actual"),"No Revenue")</f>
        <v>Expected</v>
      </c>
      <c r="S2544" s="4">
        <f>Table2[[#This Row],[Revenue_Amount]]/Table2[[#This Row],[Num_Nights]]</f>
        <v>110.25</v>
      </c>
    </row>
    <row r="2545" spans="1:19" x14ac:dyDescent="0.3">
      <c r="A2545">
        <v>2544</v>
      </c>
      <c r="B2545" t="s">
        <v>37</v>
      </c>
      <c r="C2545" s="9">
        <v>45265</v>
      </c>
      <c r="D2545" s="9">
        <v>45271</v>
      </c>
      <c r="E2545" s="10">
        <v>45233</v>
      </c>
      <c r="F2545" t="s">
        <v>18</v>
      </c>
      <c r="G2545">
        <v>254.3</v>
      </c>
      <c r="H2545">
        <v>1</v>
      </c>
      <c r="I2545">
        <v>0</v>
      </c>
      <c r="J2545" t="s">
        <v>28</v>
      </c>
      <c r="K2545" t="s">
        <v>99</v>
      </c>
      <c r="L2545" t="s">
        <v>21</v>
      </c>
      <c r="M2545" t="s">
        <v>22</v>
      </c>
      <c r="N2545" t="s">
        <v>41</v>
      </c>
      <c r="O2545">
        <f>Table2[[#This Row],[check_out_date]]-Table2[[#This Row],[check_in_date]]</f>
        <v>6</v>
      </c>
      <c r="P2545">
        <f>Table2[[#This Row],[num_adults]]+Table2[[#This Row],[num_children]]</f>
        <v>1</v>
      </c>
      <c r="Q2545" s="3">
        <f>IF(OR(Table2[[#This Row],[booking_status]]="confirmed",Table2[[#This Row],[booking_status]]="checked-out"),Table2[[#This Row],[room_rate_per_night]]*Table2[[#This Row],[Num_Nights]],0)</f>
        <v>1525.8000000000002</v>
      </c>
      <c r="R2545" t="str" cm="1">
        <f t="array" ref="R2545">IFERROR(_xlfn.IFS(Table2[[#This Row],[booking_status]]="confirmed","Expected",Table2[[#This Row],[booking_status]]="checked-out","Actual"),"No Revenue")</f>
        <v>Expected</v>
      </c>
      <c r="S2545" s="4">
        <f>Table2[[#This Row],[Revenue_Amount]]/Table2[[#This Row],[Num_Nights]]</f>
        <v>254.30000000000004</v>
      </c>
    </row>
    <row r="2546" spans="1:19" x14ac:dyDescent="0.3">
      <c r="A2546">
        <v>2545</v>
      </c>
      <c r="B2546" t="s">
        <v>37</v>
      </c>
      <c r="C2546" s="9">
        <v>45288</v>
      </c>
      <c r="D2546" s="9">
        <v>45289</v>
      </c>
      <c r="E2546" s="10">
        <v>45265</v>
      </c>
      <c r="F2546" t="s">
        <v>27</v>
      </c>
      <c r="G2546">
        <v>133.5</v>
      </c>
      <c r="H2546">
        <v>1</v>
      </c>
      <c r="I2546">
        <v>0</v>
      </c>
      <c r="J2546" t="s">
        <v>28</v>
      </c>
      <c r="K2546" t="s">
        <v>29</v>
      </c>
      <c r="L2546" t="s">
        <v>60</v>
      </c>
      <c r="M2546" t="s">
        <v>36</v>
      </c>
      <c r="N2546" t="s">
        <v>45</v>
      </c>
      <c r="O2546">
        <f>Table2[[#This Row],[check_out_date]]-Table2[[#This Row],[check_in_date]]</f>
        <v>1</v>
      </c>
      <c r="P2546">
        <f>Table2[[#This Row],[num_adults]]+Table2[[#This Row],[num_children]]</f>
        <v>1</v>
      </c>
      <c r="Q2546" s="3">
        <f>IF(OR(Table2[[#This Row],[booking_status]]="confirmed",Table2[[#This Row],[booking_status]]="checked-out"),Table2[[#This Row],[room_rate_per_night]]*Table2[[#This Row],[Num_Nights]],0)</f>
        <v>0</v>
      </c>
      <c r="R2546" t="str" cm="1">
        <f t="array" ref="R2546">IFERROR(_xlfn.IFS(Table2[[#This Row],[booking_status]]="confirmed","Expected",Table2[[#This Row],[booking_status]]="checked-out","Actual"),"No Revenue")</f>
        <v>No Revenue</v>
      </c>
      <c r="S2546" s="4">
        <f>Table2[[#This Row],[Revenue_Amount]]/Table2[[#This Row],[Num_Nights]]</f>
        <v>0</v>
      </c>
    </row>
    <row r="2547" spans="1:19" x14ac:dyDescent="0.3">
      <c r="A2547">
        <v>2546</v>
      </c>
      <c r="B2547" t="s">
        <v>50</v>
      </c>
      <c r="C2547" s="9">
        <v>45080</v>
      </c>
      <c r="D2547" s="9">
        <v>45085</v>
      </c>
      <c r="E2547" s="10">
        <v>45035</v>
      </c>
      <c r="F2547" t="s">
        <v>49</v>
      </c>
      <c r="G2547">
        <v>110</v>
      </c>
      <c r="H2547">
        <v>3</v>
      </c>
      <c r="I2547">
        <v>0</v>
      </c>
      <c r="J2547" t="s">
        <v>19</v>
      </c>
      <c r="K2547" t="s">
        <v>44</v>
      </c>
      <c r="L2547" t="s">
        <v>60</v>
      </c>
      <c r="M2547" t="s">
        <v>36</v>
      </c>
      <c r="N2547" t="s">
        <v>23</v>
      </c>
      <c r="O2547">
        <f>Table2[[#This Row],[check_out_date]]-Table2[[#This Row],[check_in_date]]</f>
        <v>5</v>
      </c>
      <c r="P2547">
        <f>Table2[[#This Row],[num_adults]]+Table2[[#This Row],[num_children]]</f>
        <v>3</v>
      </c>
      <c r="Q2547" s="3">
        <f>IF(OR(Table2[[#This Row],[booking_status]]="confirmed",Table2[[#This Row],[booking_status]]="checked-out"),Table2[[#This Row],[room_rate_per_night]]*Table2[[#This Row],[Num_Nights]],0)</f>
        <v>0</v>
      </c>
      <c r="R2547" t="str" cm="1">
        <f t="array" ref="R2547">IFERROR(_xlfn.IFS(Table2[[#This Row],[booking_status]]="confirmed","Expected",Table2[[#This Row],[booking_status]]="checked-out","Actual"),"No Revenue")</f>
        <v>No Revenue</v>
      </c>
      <c r="S2547" s="4">
        <f>Table2[[#This Row],[Revenue_Amount]]/Table2[[#This Row],[Num_Nights]]</f>
        <v>0</v>
      </c>
    </row>
    <row r="2548" spans="1:19" x14ac:dyDescent="0.3">
      <c r="A2548">
        <v>2547</v>
      </c>
      <c r="B2548" t="s">
        <v>37</v>
      </c>
      <c r="C2548" s="9">
        <v>44955</v>
      </c>
      <c r="D2548" s="9">
        <v>44963</v>
      </c>
      <c r="E2548" s="10">
        <v>44883</v>
      </c>
      <c r="F2548" t="s">
        <v>27</v>
      </c>
      <c r="G2548">
        <v>183.34</v>
      </c>
      <c r="H2548">
        <v>1</v>
      </c>
      <c r="I2548">
        <v>1</v>
      </c>
      <c r="J2548" t="s">
        <v>55</v>
      </c>
      <c r="K2548" t="s">
        <v>20</v>
      </c>
      <c r="L2548" t="s">
        <v>56</v>
      </c>
      <c r="M2548" t="s">
        <v>36</v>
      </c>
      <c r="N2548" t="s">
        <v>23</v>
      </c>
      <c r="O2548">
        <f>Table2[[#This Row],[check_out_date]]-Table2[[#This Row],[check_in_date]]</f>
        <v>8</v>
      </c>
      <c r="P2548">
        <f>Table2[[#This Row],[num_adults]]+Table2[[#This Row],[num_children]]</f>
        <v>2</v>
      </c>
      <c r="Q2548" s="3">
        <f>IF(OR(Table2[[#This Row],[booking_status]]="confirmed",Table2[[#This Row],[booking_status]]="checked-out"),Table2[[#This Row],[room_rate_per_night]]*Table2[[#This Row],[Num_Nights]],0)</f>
        <v>1466.72</v>
      </c>
      <c r="R2548" t="str" cm="1">
        <f t="array" ref="R2548">IFERROR(_xlfn.IFS(Table2[[#This Row],[booking_status]]="confirmed","Expected",Table2[[#This Row],[booking_status]]="checked-out","Actual"),"No Revenue")</f>
        <v>Actual</v>
      </c>
      <c r="S2548" s="4">
        <f>Table2[[#This Row],[Revenue_Amount]]/Table2[[#This Row],[Num_Nights]]</f>
        <v>183.34</v>
      </c>
    </row>
    <row r="2549" spans="1:19" x14ac:dyDescent="0.3">
      <c r="A2549">
        <v>2548</v>
      </c>
      <c r="B2549" t="s">
        <v>31</v>
      </c>
      <c r="C2549" s="9">
        <v>44959</v>
      </c>
      <c r="D2549" s="9">
        <v>44961</v>
      </c>
      <c r="E2549" s="10">
        <v>44894</v>
      </c>
      <c r="F2549" t="s">
        <v>18</v>
      </c>
      <c r="G2549">
        <v>174.23</v>
      </c>
      <c r="H2549">
        <v>2</v>
      </c>
      <c r="I2549">
        <v>1</v>
      </c>
      <c r="J2549" t="s">
        <v>19</v>
      </c>
      <c r="K2549" t="s">
        <v>29</v>
      </c>
      <c r="L2549" t="s">
        <v>21</v>
      </c>
      <c r="M2549" t="s">
        <v>22</v>
      </c>
      <c r="N2549" t="s">
        <v>45</v>
      </c>
      <c r="O2549">
        <f>Table2[[#This Row],[check_out_date]]-Table2[[#This Row],[check_in_date]]</f>
        <v>2</v>
      </c>
      <c r="P2549">
        <f>Table2[[#This Row],[num_adults]]+Table2[[#This Row],[num_children]]</f>
        <v>3</v>
      </c>
      <c r="Q2549" s="3">
        <f>IF(OR(Table2[[#This Row],[booking_status]]="confirmed",Table2[[#This Row],[booking_status]]="checked-out"),Table2[[#This Row],[room_rate_per_night]]*Table2[[#This Row],[Num_Nights]],0)</f>
        <v>348.46</v>
      </c>
      <c r="R2549" t="str" cm="1">
        <f t="array" ref="R2549">IFERROR(_xlfn.IFS(Table2[[#This Row],[booking_status]]="confirmed","Expected",Table2[[#This Row],[booking_status]]="checked-out","Actual"),"No Revenue")</f>
        <v>Expected</v>
      </c>
      <c r="S2549" s="4">
        <f>Table2[[#This Row],[Revenue_Amount]]/Table2[[#This Row],[Num_Nights]]</f>
        <v>174.23</v>
      </c>
    </row>
    <row r="2550" spans="1:19" x14ac:dyDescent="0.3">
      <c r="A2550">
        <v>2549</v>
      </c>
      <c r="B2550" t="s">
        <v>50</v>
      </c>
      <c r="C2550" s="9">
        <v>44976</v>
      </c>
      <c r="D2550" s="9">
        <v>44977</v>
      </c>
      <c r="E2550" s="10">
        <v>44952</v>
      </c>
      <c r="F2550" t="s">
        <v>49</v>
      </c>
      <c r="G2550">
        <v>91.95</v>
      </c>
      <c r="H2550">
        <v>1</v>
      </c>
      <c r="I2550">
        <v>0</v>
      </c>
      <c r="J2550" t="s">
        <v>28</v>
      </c>
      <c r="K2550" t="s">
        <v>29</v>
      </c>
      <c r="L2550" t="s">
        <v>56</v>
      </c>
      <c r="M2550" t="s">
        <v>36</v>
      </c>
      <c r="N2550" t="s">
        <v>45</v>
      </c>
      <c r="O2550">
        <f>Table2[[#This Row],[check_out_date]]-Table2[[#This Row],[check_in_date]]</f>
        <v>1</v>
      </c>
      <c r="P2550">
        <f>Table2[[#This Row],[num_adults]]+Table2[[#This Row],[num_children]]</f>
        <v>1</v>
      </c>
      <c r="Q2550" s="3">
        <f>IF(OR(Table2[[#This Row],[booking_status]]="confirmed",Table2[[#This Row],[booking_status]]="checked-out"),Table2[[#This Row],[room_rate_per_night]]*Table2[[#This Row],[Num_Nights]],0)</f>
        <v>91.95</v>
      </c>
      <c r="R2550" t="str" cm="1">
        <f t="array" ref="R2550">IFERROR(_xlfn.IFS(Table2[[#This Row],[booking_status]]="confirmed","Expected",Table2[[#This Row],[booking_status]]="checked-out","Actual"),"No Revenue")</f>
        <v>Actual</v>
      </c>
      <c r="S2550" s="4">
        <f>Table2[[#This Row],[Revenue_Amount]]/Table2[[#This Row],[Num_Nights]]</f>
        <v>91.95</v>
      </c>
    </row>
    <row r="2551" spans="1:19" hidden="1" x14ac:dyDescent="0.3">
      <c r="A2551">
        <v>2550</v>
      </c>
      <c r="B2551" t="s">
        <v>31</v>
      </c>
      <c r="C2551" s="9">
        <v>44962</v>
      </c>
      <c r="D2551" s="9">
        <v>44968</v>
      </c>
      <c r="E2551" s="10">
        <v>44922</v>
      </c>
      <c r="F2551" t="s">
        <v>18</v>
      </c>
      <c r="G2551">
        <v>175.95</v>
      </c>
      <c r="H2551">
        <v>1</v>
      </c>
      <c r="I2551">
        <v>0</v>
      </c>
      <c r="J2551" t="s">
        <v>35</v>
      </c>
      <c r="K2551" t="s">
        <v>29</v>
      </c>
      <c r="L2551" t="s">
        <v>21</v>
      </c>
      <c r="M2551" t="s">
        <v>22</v>
      </c>
      <c r="N2551" t="s">
        <v>45</v>
      </c>
      <c r="O2551">
        <f>Table2[[#This Row],[check_out_date]]-Table2[[#This Row],[check_in_date]]</f>
        <v>6</v>
      </c>
      <c r="P2551">
        <f>Table2[[#This Row],[num_adults]]+Table2[[#This Row],[num_children]]</f>
        <v>1</v>
      </c>
      <c r="Q2551" s="3">
        <f>IF(OR(Table2[[#This Row],[booking_status]]="confirmed",Table2[[#This Row],[booking_status]]="checked-out"),Table2[[#This Row],[room_rate_per_night]]*Table2[[#This Row],[Num_Nights]],0)</f>
        <v>1055.6999999999998</v>
      </c>
      <c r="R2551" t="str" cm="1">
        <f t="array" ref="R2551">IFERROR(_xlfn.IFS(Table2[[#This Row],[booking_status]]="confirmed","Expected",Table2[[#This Row],[booking_status]]="checked-out","Actual"),"No Revenue")</f>
        <v>Expected</v>
      </c>
      <c r="S2551" s="4">
        <f>Table2[[#This Row],[Revenue_Amount]]/Table2[[#This Row],[Num_Nights]]</f>
        <v>175.94999999999996</v>
      </c>
    </row>
    <row r="2552" spans="1:19" x14ac:dyDescent="0.3">
      <c r="A2552">
        <v>2551</v>
      </c>
      <c r="B2552" t="s">
        <v>14</v>
      </c>
      <c r="C2552" s="9">
        <v>45171</v>
      </c>
      <c r="D2552" s="9">
        <v>45175</v>
      </c>
      <c r="E2552" s="10">
        <v>45134</v>
      </c>
      <c r="F2552" t="s">
        <v>27</v>
      </c>
      <c r="G2552">
        <v>147.16999999999999</v>
      </c>
      <c r="H2552">
        <v>2</v>
      </c>
      <c r="I2552">
        <v>1</v>
      </c>
      <c r="J2552" t="s">
        <v>19</v>
      </c>
      <c r="K2552" t="s">
        <v>44</v>
      </c>
      <c r="L2552" t="s">
        <v>21</v>
      </c>
      <c r="M2552" t="s">
        <v>36</v>
      </c>
      <c r="N2552" t="s">
        <v>30</v>
      </c>
      <c r="O2552">
        <f>Table2[[#This Row],[check_out_date]]-Table2[[#This Row],[check_in_date]]</f>
        <v>4</v>
      </c>
      <c r="P2552">
        <f>Table2[[#This Row],[num_adults]]+Table2[[#This Row],[num_children]]</f>
        <v>3</v>
      </c>
      <c r="Q2552" s="3">
        <f>IF(OR(Table2[[#This Row],[booking_status]]="confirmed",Table2[[#This Row],[booking_status]]="checked-out"),Table2[[#This Row],[room_rate_per_night]]*Table2[[#This Row],[Num_Nights]],0)</f>
        <v>588.67999999999995</v>
      </c>
      <c r="R2552" t="str" cm="1">
        <f t="array" ref="R2552">IFERROR(_xlfn.IFS(Table2[[#This Row],[booking_status]]="confirmed","Expected",Table2[[#This Row],[booking_status]]="checked-out","Actual"),"No Revenue")</f>
        <v>Expected</v>
      </c>
      <c r="S2552" s="4">
        <f>Table2[[#This Row],[Revenue_Amount]]/Table2[[#This Row],[Num_Nights]]</f>
        <v>147.16999999999999</v>
      </c>
    </row>
    <row r="2553" spans="1:19" hidden="1" x14ac:dyDescent="0.3">
      <c r="A2553">
        <v>2552</v>
      </c>
      <c r="B2553" t="s">
        <v>31</v>
      </c>
      <c r="C2553" s="9">
        <v>45167</v>
      </c>
      <c r="D2553" s="9">
        <v>45170</v>
      </c>
      <c r="E2553" s="10">
        <v>45097</v>
      </c>
      <c r="F2553" t="s">
        <v>18</v>
      </c>
      <c r="G2553">
        <v>239.33</v>
      </c>
      <c r="H2553">
        <v>2</v>
      </c>
      <c r="I2553">
        <v>0</v>
      </c>
      <c r="J2553" t="s">
        <v>35</v>
      </c>
      <c r="K2553" t="s">
        <v>20</v>
      </c>
      <c r="L2553" t="s">
        <v>56</v>
      </c>
      <c r="M2553" t="s">
        <v>36</v>
      </c>
      <c r="N2553" t="s">
        <v>23</v>
      </c>
      <c r="O2553">
        <f>Table2[[#This Row],[check_out_date]]-Table2[[#This Row],[check_in_date]]</f>
        <v>3</v>
      </c>
      <c r="P2553">
        <f>Table2[[#This Row],[num_adults]]+Table2[[#This Row],[num_children]]</f>
        <v>2</v>
      </c>
      <c r="Q2553" s="3">
        <f>IF(OR(Table2[[#This Row],[booking_status]]="confirmed",Table2[[#This Row],[booking_status]]="checked-out"),Table2[[#This Row],[room_rate_per_night]]*Table2[[#This Row],[Num_Nights]],0)</f>
        <v>717.99</v>
      </c>
      <c r="R2553" t="str" cm="1">
        <f t="array" ref="R2553">IFERROR(_xlfn.IFS(Table2[[#This Row],[booking_status]]="confirmed","Expected",Table2[[#This Row],[booking_status]]="checked-out","Actual"),"No Revenue")</f>
        <v>Actual</v>
      </c>
      <c r="S2553" s="4">
        <f>Table2[[#This Row],[Revenue_Amount]]/Table2[[#This Row],[Num_Nights]]</f>
        <v>239.33</v>
      </c>
    </row>
    <row r="2554" spans="1:19" x14ac:dyDescent="0.3">
      <c r="A2554">
        <v>2553</v>
      </c>
      <c r="B2554" t="s">
        <v>31</v>
      </c>
      <c r="C2554" s="9">
        <v>45060</v>
      </c>
      <c r="D2554" s="9">
        <v>45066</v>
      </c>
      <c r="E2554" s="10">
        <v>45047</v>
      </c>
      <c r="F2554" t="s">
        <v>18</v>
      </c>
      <c r="G2554">
        <v>168.48</v>
      </c>
      <c r="H2554">
        <v>1</v>
      </c>
      <c r="I2554">
        <v>0</v>
      </c>
      <c r="J2554" t="s">
        <v>19</v>
      </c>
      <c r="K2554" t="s">
        <v>44</v>
      </c>
      <c r="L2554" t="s">
        <v>60</v>
      </c>
      <c r="M2554" t="s">
        <v>36</v>
      </c>
      <c r="N2554" t="s">
        <v>45</v>
      </c>
      <c r="O2554">
        <f>Table2[[#This Row],[check_out_date]]-Table2[[#This Row],[check_in_date]]</f>
        <v>6</v>
      </c>
      <c r="P2554">
        <f>Table2[[#This Row],[num_adults]]+Table2[[#This Row],[num_children]]</f>
        <v>1</v>
      </c>
      <c r="Q2554" s="3">
        <f>IF(OR(Table2[[#This Row],[booking_status]]="confirmed",Table2[[#This Row],[booking_status]]="checked-out"),Table2[[#This Row],[room_rate_per_night]]*Table2[[#This Row],[Num_Nights]],0)</f>
        <v>0</v>
      </c>
      <c r="R2554" t="str" cm="1">
        <f t="array" ref="R2554">IFERROR(_xlfn.IFS(Table2[[#This Row],[booking_status]]="confirmed","Expected",Table2[[#This Row],[booking_status]]="checked-out","Actual"),"No Revenue")</f>
        <v>No Revenue</v>
      </c>
      <c r="S2554" s="4">
        <f>Table2[[#This Row],[Revenue_Amount]]/Table2[[#This Row],[Num_Nights]]</f>
        <v>0</v>
      </c>
    </row>
    <row r="2555" spans="1:19" hidden="1" x14ac:dyDescent="0.3">
      <c r="A2555">
        <v>2554</v>
      </c>
      <c r="B2555" t="s">
        <v>37</v>
      </c>
      <c r="C2555" s="9">
        <v>45211</v>
      </c>
      <c r="D2555" s="9">
        <v>45214</v>
      </c>
      <c r="E2555" s="10">
        <v>45201</v>
      </c>
      <c r="F2555" t="s">
        <v>27</v>
      </c>
      <c r="G2555">
        <v>172.22</v>
      </c>
      <c r="H2555">
        <v>2</v>
      </c>
      <c r="I2555">
        <v>0</v>
      </c>
      <c r="J2555" t="s">
        <v>35</v>
      </c>
      <c r="K2555" t="s">
        <v>99</v>
      </c>
      <c r="L2555" t="s">
        <v>21</v>
      </c>
      <c r="M2555" t="s">
        <v>36</v>
      </c>
      <c r="N2555" t="s">
        <v>30</v>
      </c>
      <c r="O2555">
        <f>Table2[[#This Row],[check_out_date]]-Table2[[#This Row],[check_in_date]]</f>
        <v>3</v>
      </c>
      <c r="P2555">
        <f>Table2[[#This Row],[num_adults]]+Table2[[#This Row],[num_children]]</f>
        <v>2</v>
      </c>
      <c r="Q2555" s="3">
        <f>IF(OR(Table2[[#This Row],[booking_status]]="confirmed",Table2[[#This Row],[booking_status]]="checked-out"),Table2[[#This Row],[room_rate_per_night]]*Table2[[#This Row],[Num_Nights]],0)</f>
        <v>516.66</v>
      </c>
      <c r="R2555" t="str" cm="1">
        <f t="array" ref="R2555">IFERROR(_xlfn.IFS(Table2[[#This Row],[booking_status]]="confirmed","Expected",Table2[[#This Row],[booking_status]]="checked-out","Actual"),"No Revenue")</f>
        <v>Expected</v>
      </c>
      <c r="S2555" s="4">
        <f>Table2[[#This Row],[Revenue_Amount]]/Table2[[#This Row],[Num_Nights]]</f>
        <v>172.22</v>
      </c>
    </row>
    <row r="2556" spans="1:19" x14ac:dyDescent="0.3">
      <c r="A2556">
        <v>2555</v>
      </c>
      <c r="B2556" t="s">
        <v>50</v>
      </c>
      <c r="C2556" s="9">
        <v>44993</v>
      </c>
      <c r="D2556" s="9">
        <v>45003</v>
      </c>
      <c r="E2556" s="10">
        <v>44936</v>
      </c>
      <c r="F2556" t="s">
        <v>27</v>
      </c>
      <c r="G2556">
        <v>136.61000000000001</v>
      </c>
      <c r="H2556">
        <v>1</v>
      </c>
      <c r="I2556">
        <v>0</v>
      </c>
      <c r="J2556" t="s">
        <v>28</v>
      </c>
      <c r="K2556" t="s">
        <v>20</v>
      </c>
      <c r="L2556" t="s">
        <v>21</v>
      </c>
      <c r="M2556" t="s">
        <v>36</v>
      </c>
      <c r="N2556" t="s">
        <v>41</v>
      </c>
      <c r="O2556">
        <f>Table2[[#This Row],[check_out_date]]-Table2[[#This Row],[check_in_date]]</f>
        <v>10</v>
      </c>
      <c r="P2556">
        <f>Table2[[#This Row],[num_adults]]+Table2[[#This Row],[num_children]]</f>
        <v>1</v>
      </c>
      <c r="Q2556" s="3">
        <f>IF(OR(Table2[[#This Row],[booking_status]]="confirmed",Table2[[#This Row],[booking_status]]="checked-out"),Table2[[#This Row],[room_rate_per_night]]*Table2[[#This Row],[Num_Nights]],0)</f>
        <v>1366.1000000000001</v>
      </c>
      <c r="R2556" t="str" cm="1">
        <f t="array" ref="R2556">IFERROR(_xlfn.IFS(Table2[[#This Row],[booking_status]]="confirmed","Expected",Table2[[#This Row],[booking_status]]="checked-out","Actual"),"No Revenue")</f>
        <v>Expected</v>
      </c>
      <c r="S2556" s="4">
        <f>Table2[[#This Row],[Revenue_Amount]]/Table2[[#This Row],[Num_Nights]]</f>
        <v>136.61000000000001</v>
      </c>
    </row>
    <row r="2557" spans="1:19" hidden="1" x14ac:dyDescent="0.3">
      <c r="A2557">
        <v>2556</v>
      </c>
      <c r="B2557" t="s">
        <v>31</v>
      </c>
      <c r="C2557" s="9">
        <v>45069</v>
      </c>
      <c r="D2557" s="9">
        <v>45078</v>
      </c>
      <c r="E2557" s="10">
        <v>45056</v>
      </c>
      <c r="F2557" t="s">
        <v>49</v>
      </c>
      <c r="G2557">
        <v>109.04</v>
      </c>
      <c r="H2557">
        <v>1</v>
      </c>
      <c r="I2557">
        <v>0</v>
      </c>
      <c r="J2557" t="s">
        <v>35</v>
      </c>
      <c r="K2557" t="s">
        <v>44</v>
      </c>
      <c r="L2557" t="s">
        <v>21</v>
      </c>
      <c r="M2557" t="s">
        <v>36</v>
      </c>
      <c r="N2557" t="s">
        <v>41</v>
      </c>
      <c r="O2557">
        <f>Table2[[#This Row],[check_out_date]]-Table2[[#This Row],[check_in_date]]</f>
        <v>9</v>
      </c>
      <c r="P2557">
        <f>Table2[[#This Row],[num_adults]]+Table2[[#This Row],[num_children]]</f>
        <v>1</v>
      </c>
      <c r="Q2557" s="3">
        <f>IF(OR(Table2[[#This Row],[booking_status]]="confirmed",Table2[[#This Row],[booking_status]]="checked-out"),Table2[[#This Row],[room_rate_per_night]]*Table2[[#This Row],[Num_Nights]],0)</f>
        <v>981.36</v>
      </c>
      <c r="R2557" t="str" cm="1">
        <f t="array" ref="R2557">IFERROR(_xlfn.IFS(Table2[[#This Row],[booking_status]]="confirmed","Expected",Table2[[#This Row],[booking_status]]="checked-out","Actual"),"No Revenue")</f>
        <v>Expected</v>
      </c>
      <c r="S2557" s="4">
        <f>Table2[[#This Row],[Revenue_Amount]]/Table2[[#This Row],[Num_Nights]]</f>
        <v>109.04</v>
      </c>
    </row>
    <row r="2558" spans="1:19" hidden="1" x14ac:dyDescent="0.3">
      <c r="A2558">
        <v>2557</v>
      </c>
      <c r="B2558" t="s">
        <v>37</v>
      </c>
      <c r="C2558" s="9">
        <v>45087</v>
      </c>
      <c r="D2558" s="9">
        <v>45091</v>
      </c>
      <c r="E2558" s="10">
        <v>45070</v>
      </c>
      <c r="F2558" t="s">
        <v>18</v>
      </c>
      <c r="G2558">
        <v>304.66000000000003</v>
      </c>
      <c r="H2558">
        <v>4</v>
      </c>
      <c r="I2558">
        <v>0</v>
      </c>
      <c r="J2558" t="s">
        <v>35</v>
      </c>
      <c r="K2558" t="s">
        <v>99</v>
      </c>
      <c r="L2558" t="s">
        <v>21</v>
      </c>
      <c r="M2558" t="s">
        <v>22</v>
      </c>
      <c r="N2558" t="s">
        <v>41</v>
      </c>
      <c r="O2558">
        <f>Table2[[#This Row],[check_out_date]]-Table2[[#This Row],[check_in_date]]</f>
        <v>4</v>
      </c>
      <c r="P2558">
        <f>Table2[[#This Row],[num_adults]]+Table2[[#This Row],[num_children]]</f>
        <v>4</v>
      </c>
      <c r="Q2558" s="3">
        <f>IF(OR(Table2[[#This Row],[booking_status]]="confirmed",Table2[[#This Row],[booking_status]]="checked-out"),Table2[[#This Row],[room_rate_per_night]]*Table2[[#This Row],[Num_Nights]],0)</f>
        <v>1218.6400000000001</v>
      </c>
      <c r="R2558" t="str" cm="1">
        <f t="array" ref="R2558">IFERROR(_xlfn.IFS(Table2[[#This Row],[booking_status]]="confirmed","Expected",Table2[[#This Row],[booking_status]]="checked-out","Actual"),"No Revenue")</f>
        <v>Expected</v>
      </c>
      <c r="S2558" s="4">
        <f>Table2[[#This Row],[Revenue_Amount]]/Table2[[#This Row],[Num_Nights]]</f>
        <v>304.66000000000003</v>
      </c>
    </row>
    <row r="2559" spans="1:19" x14ac:dyDescent="0.3">
      <c r="A2559">
        <v>2558</v>
      </c>
      <c r="B2559" t="s">
        <v>50</v>
      </c>
      <c r="C2559" s="9">
        <v>45269</v>
      </c>
      <c r="D2559" s="9">
        <v>45275</v>
      </c>
      <c r="E2559" s="10">
        <v>45251</v>
      </c>
      <c r="F2559" t="s">
        <v>27</v>
      </c>
      <c r="G2559">
        <v>149.5</v>
      </c>
      <c r="H2559">
        <v>3</v>
      </c>
      <c r="I2559">
        <v>1</v>
      </c>
      <c r="J2559" t="s">
        <v>55</v>
      </c>
      <c r="K2559" t="s">
        <v>66</v>
      </c>
      <c r="L2559" t="s">
        <v>21</v>
      </c>
      <c r="M2559" t="s">
        <v>36</v>
      </c>
      <c r="N2559" t="s">
        <v>41</v>
      </c>
      <c r="O2559">
        <f>Table2[[#This Row],[check_out_date]]-Table2[[#This Row],[check_in_date]]</f>
        <v>6</v>
      </c>
      <c r="P2559">
        <f>Table2[[#This Row],[num_adults]]+Table2[[#This Row],[num_children]]</f>
        <v>4</v>
      </c>
      <c r="Q2559" s="3">
        <f>IF(OR(Table2[[#This Row],[booking_status]]="confirmed",Table2[[#This Row],[booking_status]]="checked-out"),Table2[[#This Row],[room_rate_per_night]]*Table2[[#This Row],[Num_Nights]],0)</f>
        <v>897</v>
      </c>
      <c r="R2559" t="str" cm="1">
        <f t="array" ref="R2559">IFERROR(_xlfn.IFS(Table2[[#This Row],[booking_status]]="confirmed","Expected",Table2[[#This Row],[booking_status]]="checked-out","Actual"),"No Revenue")</f>
        <v>Expected</v>
      </c>
      <c r="S2559" s="4">
        <f>Table2[[#This Row],[Revenue_Amount]]/Table2[[#This Row],[Num_Nights]]</f>
        <v>149.5</v>
      </c>
    </row>
    <row r="2560" spans="1:19" x14ac:dyDescent="0.3">
      <c r="A2560">
        <v>2559</v>
      </c>
      <c r="B2560" t="s">
        <v>37</v>
      </c>
      <c r="C2560" s="9">
        <v>44989</v>
      </c>
      <c r="D2560" s="9">
        <v>44991</v>
      </c>
      <c r="E2560" s="10">
        <v>44926</v>
      </c>
      <c r="F2560" t="s">
        <v>49</v>
      </c>
      <c r="G2560">
        <v>142.24</v>
      </c>
      <c r="H2560">
        <v>1</v>
      </c>
      <c r="I2560">
        <v>0</v>
      </c>
      <c r="J2560" t="s">
        <v>55</v>
      </c>
      <c r="K2560" t="s">
        <v>66</v>
      </c>
      <c r="L2560" t="s">
        <v>60</v>
      </c>
      <c r="M2560" t="s">
        <v>36</v>
      </c>
      <c r="N2560" t="s">
        <v>23</v>
      </c>
      <c r="O2560">
        <f>Table2[[#This Row],[check_out_date]]-Table2[[#This Row],[check_in_date]]</f>
        <v>2</v>
      </c>
      <c r="P2560">
        <f>Table2[[#This Row],[num_adults]]+Table2[[#This Row],[num_children]]</f>
        <v>1</v>
      </c>
      <c r="Q2560" s="3">
        <f>IF(OR(Table2[[#This Row],[booking_status]]="confirmed",Table2[[#This Row],[booking_status]]="checked-out"),Table2[[#This Row],[room_rate_per_night]]*Table2[[#This Row],[Num_Nights]],0)</f>
        <v>0</v>
      </c>
      <c r="R2560" t="str" cm="1">
        <f t="array" ref="R2560">IFERROR(_xlfn.IFS(Table2[[#This Row],[booking_status]]="confirmed","Expected",Table2[[#This Row],[booking_status]]="checked-out","Actual"),"No Revenue")</f>
        <v>No Revenue</v>
      </c>
      <c r="S2560" s="4">
        <f>Table2[[#This Row],[Revenue_Amount]]/Table2[[#This Row],[Num_Nights]]</f>
        <v>0</v>
      </c>
    </row>
    <row r="2561" spans="1:19" x14ac:dyDescent="0.3">
      <c r="A2561">
        <v>2560</v>
      </c>
      <c r="B2561" t="s">
        <v>14</v>
      </c>
      <c r="C2561" s="9">
        <v>45245</v>
      </c>
      <c r="D2561" s="9">
        <v>45250</v>
      </c>
      <c r="E2561" s="10">
        <v>45233</v>
      </c>
      <c r="F2561" t="s">
        <v>49</v>
      </c>
      <c r="G2561">
        <v>105.63</v>
      </c>
      <c r="H2561">
        <v>2</v>
      </c>
      <c r="I2561">
        <v>0</v>
      </c>
      <c r="J2561" t="s">
        <v>19</v>
      </c>
      <c r="K2561" t="s">
        <v>44</v>
      </c>
      <c r="L2561" t="s">
        <v>56</v>
      </c>
      <c r="M2561" t="s">
        <v>36</v>
      </c>
      <c r="N2561" t="s">
        <v>45</v>
      </c>
      <c r="O2561">
        <f>Table2[[#This Row],[check_out_date]]-Table2[[#This Row],[check_in_date]]</f>
        <v>5</v>
      </c>
      <c r="P2561">
        <f>Table2[[#This Row],[num_adults]]+Table2[[#This Row],[num_children]]</f>
        <v>2</v>
      </c>
      <c r="Q2561" s="3">
        <f>IF(OR(Table2[[#This Row],[booking_status]]="confirmed",Table2[[#This Row],[booking_status]]="checked-out"),Table2[[#This Row],[room_rate_per_night]]*Table2[[#This Row],[Num_Nights]],0)</f>
        <v>528.15</v>
      </c>
      <c r="R2561" t="str" cm="1">
        <f t="array" ref="R2561">IFERROR(_xlfn.IFS(Table2[[#This Row],[booking_status]]="confirmed","Expected",Table2[[#This Row],[booking_status]]="checked-out","Actual"),"No Revenue")</f>
        <v>Actual</v>
      </c>
      <c r="S2561" s="4">
        <f>Table2[[#This Row],[Revenue_Amount]]/Table2[[#This Row],[Num_Nights]]</f>
        <v>105.63</v>
      </c>
    </row>
    <row r="2562" spans="1:19" x14ac:dyDescent="0.3">
      <c r="A2562">
        <v>2561</v>
      </c>
      <c r="B2562" t="s">
        <v>37</v>
      </c>
      <c r="C2562" s="9">
        <v>44937</v>
      </c>
      <c r="D2562" s="9">
        <v>44940</v>
      </c>
      <c r="E2562" s="10">
        <v>44885</v>
      </c>
      <c r="F2562" t="s">
        <v>18</v>
      </c>
      <c r="G2562">
        <v>205.43</v>
      </c>
      <c r="H2562">
        <v>1</v>
      </c>
      <c r="I2562">
        <v>2</v>
      </c>
      <c r="J2562" t="s">
        <v>28</v>
      </c>
      <c r="K2562" t="s">
        <v>99</v>
      </c>
      <c r="L2562" t="s">
        <v>21</v>
      </c>
      <c r="M2562" t="s">
        <v>36</v>
      </c>
      <c r="N2562" t="s">
        <v>45</v>
      </c>
      <c r="O2562">
        <f>Table2[[#This Row],[check_out_date]]-Table2[[#This Row],[check_in_date]]</f>
        <v>3</v>
      </c>
      <c r="P2562">
        <f>Table2[[#This Row],[num_adults]]+Table2[[#This Row],[num_children]]</f>
        <v>3</v>
      </c>
      <c r="Q2562" s="3">
        <f>IF(OR(Table2[[#This Row],[booking_status]]="confirmed",Table2[[#This Row],[booking_status]]="checked-out"),Table2[[#This Row],[room_rate_per_night]]*Table2[[#This Row],[Num_Nights]],0)</f>
        <v>616.29</v>
      </c>
      <c r="R2562" t="str" cm="1">
        <f t="array" ref="R2562">IFERROR(_xlfn.IFS(Table2[[#This Row],[booking_status]]="confirmed","Expected",Table2[[#This Row],[booking_status]]="checked-out","Actual"),"No Revenue")</f>
        <v>Expected</v>
      </c>
      <c r="S2562" s="4">
        <f>Table2[[#This Row],[Revenue_Amount]]/Table2[[#This Row],[Num_Nights]]</f>
        <v>205.42999999999998</v>
      </c>
    </row>
    <row r="2563" spans="1:19" x14ac:dyDescent="0.3">
      <c r="A2563">
        <v>2562</v>
      </c>
      <c r="B2563" t="s">
        <v>37</v>
      </c>
      <c r="C2563" s="9">
        <v>45116</v>
      </c>
      <c r="D2563" s="9">
        <v>45119</v>
      </c>
      <c r="E2563" s="10">
        <v>45096</v>
      </c>
      <c r="F2563" t="s">
        <v>49</v>
      </c>
      <c r="G2563">
        <v>109.51</v>
      </c>
      <c r="H2563">
        <v>1</v>
      </c>
      <c r="I2563">
        <v>0</v>
      </c>
      <c r="J2563" t="s">
        <v>28</v>
      </c>
      <c r="K2563" t="s">
        <v>99</v>
      </c>
      <c r="L2563" t="s">
        <v>56</v>
      </c>
      <c r="M2563" t="s">
        <v>36</v>
      </c>
      <c r="N2563" t="s">
        <v>23</v>
      </c>
      <c r="O2563">
        <f>Table2[[#This Row],[check_out_date]]-Table2[[#This Row],[check_in_date]]</f>
        <v>3</v>
      </c>
      <c r="P2563">
        <f>Table2[[#This Row],[num_adults]]+Table2[[#This Row],[num_children]]</f>
        <v>1</v>
      </c>
      <c r="Q2563" s="3">
        <f>IF(OR(Table2[[#This Row],[booking_status]]="confirmed",Table2[[#This Row],[booking_status]]="checked-out"),Table2[[#This Row],[room_rate_per_night]]*Table2[[#This Row],[Num_Nights]],0)</f>
        <v>328.53000000000003</v>
      </c>
      <c r="R2563" t="str" cm="1">
        <f t="array" ref="R2563">IFERROR(_xlfn.IFS(Table2[[#This Row],[booking_status]]="confirmed","Expected",Table2[[#This Row],[booking_status]]="checked-out","Actual"),"No Revenue")</f>
        <v>Actual</v>
      </c>
      <c r="S2563" s="4">
        <f>Table2[[#This Row],[Revenue_Amount]]/Table2[[#This Row],[Num_Nights]]</f>
        <v>109.51</v>
      </c>
    </row>
    <row r="2564" spans="1:19" x14ac:dyDescent="0.3">
      <c r="A2564">
        <v>2563</v>
      </c>
      <c r="B2564" t="s">
        <v>37</v>
      </c>
      <c r="C2564" s="9">
        <v>45291</v>
      </c>
      <c r="D2564" s="9">
        <v>45294</v>
      </c>
      <c r="E2564" s="10">
        <v>45279</v>
      </c>
      <c r="F2564" t="s">
        <v>54</v>
      </c>
      <c r="G2564">
        <v>455.64</v>
      </c>
      <c r="H2564">
        <v>4</v>
      </c>
      <c r="I2564">
        <v>1</v>
      </c>
      <c r="J2564" t="s">
        <v>28</v>
      </c>
      <c r="K2564" t="s">
        <v>29</v>
      </c>
      <c r="L2564" t="s">
        <v>56</v>
      </c>
      <c r="M2564" t="s">
        <v>36</v>
      </c>
      <c r="N2564" t="s">
        <v>41</v>
      </c>
      <c r="O2564">
        <f>Table2[[#This Row],[check_out_date]]-Table2[[#This Row],[check_in_date]]</f>
        <v>3</v>
      </c>
      <c r="P2564">
        <f>Table2[[#This Row],[num_adults]]+Table2[[#This Row],[num_children]]</f>
        <v>5</v>
      </c>
      <c r="Q2564" s="3">
        <f>IF(OR(Table2[[#This Row],[booking_status]]="confirmed",Table2[[#This Row],[booking_status]]="checked-out"),Table2[[#This Row],[room_rate_per_night]]*Table2[[#This Row],[Num_Nights]],0)</f>
        <v>1366.92</v>
      </c>
      <c r="R2564" t="str" cm="1">
        <f t="array" ref="R2564">IFERROR(_xlfn.IFS(Table2[[#This Row],[booking_status]]="confirmed","Expected",Table2[[#This Row],[booking_status]]="checked-out","Actual"),"No Revenue")</f>
        <v>Actual</v>
      </c>
      <c r="S2564" s="4">
        <f>Table2[[#This Row],[Revenue_Amount]]/Table2[[#This Row],[Num_Nights]]</f>
        <v>455.64000000000004</v>
      </c>
    </row>
    <row r="2565" spans="1:19" x14ac:dyDescent="0.3">
      <c r="A2565">
        <v>2564</v>
      </c>
      <c r="B2565" t="s">
        <v>14</v>
      </c>
      <c r="C2565" s="9">
        <v>44952</v>
      </c>
      <c r="D2565" s="9">
        <v>44958</v>
      </c>
      <c r="E2565" s="10">
        <v>44894</v>
      </c>
      <c r="F2565" t="s">
        <v>18</v>
      </c>
      <c r="G2565">
        <v>268.70999999999998</v>
      </c>
      <c r="H2565">
        <v>2</v>
      </c>
      <c r="I2565">
        <v>2</v>
      </c>
      <c r="J2565" t="s">
        <v>28</v>
      </c>
      <c r="K2565" t="s">
        <v>20</v>
      </c>
      <c r="L2565" t="s">
        <v>21</v>
      </c>
      <c r="M2565" t="s">
        <v>36</v>
      </c>
      <c r="N2565" t="s">
        <v>30</v>
      </c>
      <c r="O2565">
        <f>Table2[[#This Row],[check_out_date]]-Table2[[#This Row],[check_in_date]]</f>
        <v>6</v>
      </c>
      <c r="P2565">
        <f>Table2[[#This Row],[num_adults]]+Table2[[#This Row],[num_children]]</f>
        <v>4</v>
      </c>
      <c r="Q2565" s="3">
        <f>IF(OR(Table2[[#This Row],[booking_status]]="confirmed",Table2[[#This Row],[booking_status]]="checked-out"),Table2[[#This Row],[room_rate_per_night]]*Table2[[#This Row],[Num_Nights]],0)</f>
        <v>1612.2599999999998</v>
      </c>
      <c r="R2565" t="str" cm="1">
        <f t="array" ref="R2565">IFERROR(_xlfn.IFS(Table2[[#This Row],[booking_status]]="confirmed","Expected",Table2[[#This Row],[booking_status]]="checked-out","Actual"),"No Revenue")</f>
        <v>Expected</v>
      </c>
      <c r="S2565" s="4">
        <f>Table2[[#This Row],[Revenue_Amount]]/Table2[[#This Row],[Num_Nights]]</f>
        <v>268.70999999999998</v>
      </c>
    </row>
    <row r="2566" spans="1:19" x14ac:dyDescent="0.3">
      <c r="A2566">
        <v>2565</v>
      </c>
      <c r="B2566" t="s">
        <v>31</v>
      </c>
      <c r="C2566" s="9">
        <v>45151</v>
      </c>
      <c r="D2566" s="9">
        <v>45155</v>
      </c>
      <c r="E2566" s="10">
        <v>45131</v>
      </c>
      <c r="F2566" t="s">
        <v>27</v>
      </c>
      <c r="G2566">
        <v>118.35</v>
      </c>
      <c r="H2566">
        <v>1</v>
      </c>
      <c r="I2566">
        <v>0</v>
      </c>
      <c r="J2566" t="s">
        <v>28</v>
      </c>
      <c r="K2566" t="s">
        <v>20</v>
      </c>
      <c r="L2566" t="s">
        <v>21</v>
      </c>
      <c r="M2566" t="s">
        <v>36</v>
      </c>
      <c r="N2566" t="s">
        <v>41</v>
      </c>
      <c r="O2566">
        <f>Table2[[#This Row],[check_out_date]]-Table2[[#This Row],[check_in_date]]</f>
        <v>4</v>
      </c>
      <c r="P2566">
        <f>Table2[[#This Row],[num_adults]]+Table2[[#This Row],[num_children]]</f>
        <v>1</v>
      </c>
      <c r="Q2566" s="3">
        <f>IF(OR(Table2[[#This Row],[booking_status]]="confirmed",Table2[[#This Row],[booking_status]]="checked-out"),Table2[[#This Row],[room_rate_per_night]]*Table2[[#This Row],[Num_Nights]],0)</f>
        <v>473.4</v>
      </c>
      <c r="R2566" t="str" cm="1">
        <f t="array" ref="R2566">IFERROR(_xlfn.IFS(Table2[[#This Row],[booking_status]]="confirmed","Expected",Table2[[#This Row],[booking_status]]="checked-out","Actual"),"No Revenue")</f>
        <v>Expected</v>
      </c>
      <c r="S2566" s="4">
        <f>Table2[[#This Row],[Revenue_Amount]]/Table2[[#This Row],[Num_Nights]]</f>
        <v>118.35</v>
      </c>
    </row>
    <row r="2567" spans="1:19" hidden="1" x14ac:dyDescent="0.3">
      <c r="A2567">
        <v>2566</v>
      </c>
      <c r="B2567" t="s">
        <v>50</v>
      </c>
      <c r="C2567" s="9">
        <v>44956</v>
      </c>
      <c r="D2567" s="9">
        <v>44958</v>
      </c>
      <c r="E2567" s="10">
        <v>44940</v>
      </c>
      <c r="F2567" t="s">
        <v>49</v>
      </c>
      <c r="G2567">
        <v>162.47999999999999</v>
      </c>
      <c r="H2567">
        <v>2</v>
      </c>
      <c r="I2567">
        <v>0</v>
      </c>
      <c r="J2567" t="s">
        <v>35</v>
      </c>
      <c r="K2567" t="s">
        <v>44</v>
      </c>
      <c r="L2567" t="s">
        <v>70</v>
      </c>
      <c r="M2567" t="s">
        <v>36</v>
      </c>
      <c r="N2567" t="s">
        <v>41</v>
      </c>
      <c r="O2567">
        <f>Table2[[#This Row],[check_out_date]]-Table2[[#This Row],[check_in_date]]</f>
        <v>2</v>
      </c>
      <c r="P2567">
        <f>Table2[[#This Row],[num_adults]]+Table2[[#This Row],[num_children]]</f>
        <v>2</v>
      </c>
      <c r="Q2567" s="3">
        <f>IF(OR(Table2[[#This Row],[booking_status]]="confirmed",Table2[[#This Row],[booking_status]]="checked-out"),Table2[[#This Row],[room_rate_per_night]]*Table2[[#This Row],[Num_Nights]],0)</f>
        <v>0</v>
      </c>
      <c r="R2567" t="str" cm="1">
        <f t="array" ref="R2567">IFERROR(_xlfn.IFS(Table2[[#This Row],[booking_status]]="confirmed","Expected",Table2[[#This Row],[booking_status]]="checked-out","Actual"),"No Revenue")</f>
        <v>No Revenue</v>
      </c>
      <c r="S2567" s="4">
        <f>Table2[[#This Row],[Revenue_Amount]]/Table2[[#This Row],[Num_Nights]]</f>
        <v>0</v>
      </c>
    </row>
    <row r="2568" spans="1:19" x14ac:dyDescent="0.3">
      <c r="A2568">
        <v>2567</v>
      </c>
      <c r="B2568" t="s">
        <v>31</v>
      </c>
      <c r="C2568" s="9">
        <v>44975</v>
      </c>
      <c r="D2568" s="9">
        <v>44977</v>
      </c>
      <c r="E2568" s="10">
        <v>44952</v>
      </c>
      <c r="F2568" t="s">
        <v>49</v>
      </c>
      <c r="G2568">
        <v>56.31</v>
      </c>
      <c r="H2568">
        <v>2</v>
      </c>
      <c r="I2568">
        <v>0</v>
      </c>
      <c r="J2568" t="s">
        <v>19</v>
      </c>
      <c r="K2568" t="s">
        <v>44</v>
      </c>
      <c r="L2568" t="s">
        <v>56</v>
      </c>
      <c r="M2568" t="s">
        <v>36</v>
      </c>
      <c r="N2568" t="s">
        <v>41</v>
      </c>
      <c r="O2568">
        <f>Table2[[#This Row],[check_out_date]]-Table2[[#This Row],[check_in_date]]</f>
        <v>2</v>
      </c>
      <c r="P2568">
        <f>Table2[[#This Row],[num_adults]]+Table2[[#This Row],[num_children]]</f>
        <v>2</v>
      </c>
      <c r="Q2568" s="3">
        <f>IF(OR(Table2[[#This Row],[booking_status]]="confirmed",Table2[[#This Row],[booking_status]]="checked-out"),Table2[[#This Row],[room_rate_per_night]]*Table2[[#This Row],[Num_Nights]],0)</f>
        <v>112.62</v>
      </c>
      <c r="R2568" t="str" cm="1">
        <f t="array" ref="R2568">IFERROR(_xlfn.IFS(Table2[[#This Row],[booking_status]]="confirmed","Expected",Table2[[#This Row],[booking_status]]="checked-out","Actual"),"No Revenue")</f>
        <v>Actual</v>
      </c>
      <c r="S2568" s="4">
        <f>Table2[[#This Row],[Revenue_Amount]]/Table2[[#This Row],[Num_Nights]]</f>
        <v>56.31</v>
      </c>
    </row>
    <row r="2569" spans="1:19" x14ac:dyDescent="0.3">
      <c r="A2569">
        <v>2568</v>
      </c>
      <c r="B2569" t="s">
        <v>37</v>
      </c>
      <c r="C2569" s="9">
        <v>45236</v>
      </c>
      <c r="D2569" s="9">
        <v>45238</v>
      </c>
      <c r="E2569" s="10">
        <v>45231</v>
      </c>
      <c r="F2569" t="s">
        <v>49</v>
      </c>
      <c r="G2569">
        <v>91.4</v>
      </c>
      <c r="H2569">
        <v>1</v>
      </c>
      <c r="I2569">
        <v>0</v>
      </c>
      <c r="J2569" t="s">
        <v>28</v>
      </c>
      <c r="K2569" t="s">
        <v>29</v>
      </c>
      <c r="L2569" t="s">
        <v>21</v>
      </c>
      <c r="M2569" t="s">
        <v>36</v>
      </c>
      <c r="N2569" t="s">
        <v>41</v>
      </c>
      <c r="O2569">
        <f>Table2[[#This Row],[check_out_date]]-Table2[[#This Row],[check_in_date]]</f>
        <v>2</v>
      </c>
      <c r="P2569">
        <f>Table2[[#This Row],[num_adults]]+Table2[[#This Row],[num_children]]</f>
        <v>1</v>
      </c>
      <c r="Q2569" s="3">
        <f>IF(OR(Table2[[#This Row],[booking_status]]="confirmed",Table2[[#This Row],[booking_status]]="checked-out"),Table2[[#This Row],[room_rate_per_night]]*Table2[[#This Row],[Num_Nights]],0)</f>
        <v>182.8</v>
      </c>
      <c r="R2569" t="str" cm="1">
        <f t="array" ref="R2569">IFERROR(_xlfn.IFS(Table2[[#This Row],[booking_status]]="confirmed","Expected",Table2[[#This Row],[booking_status]]="checked-out","Actual"),"No Revenue")</f>
        <v>Expected</v>
      </c>
      <c r="S2569" s="4">
        <f>Table2[[#This Row],[Revenue_Amount]]/Table2[[#This Row],[Num_Nights]]</f>
        <v>91.4</v>
      </c>
    </row>
    <row r="2570" spans="1:19" x14ac:dyDescent="0.3">
      <c r="A2570">
        <v>2569</v>
      </c>
      <c r="B2570" t="s">
        <v>31</v>
      </c>
      <c r="C2570" s="9">
        <v>45260</v>
      </c>
      <c r="D2570" s="9">
        <v>45267</v>
      </c>
      <c r="E2570" s="10">
        <v>45235</v>
      </c>
      <c r="F2570" t="s">
        <v>27</v>
      </c>
      <c r="G2570">
        <v>103.74</v>
      </c>
      <c r="H2570">
        <v>2</v>
      </c>
      <c r="I2570">
        <v>2</v>
      </c>
      <c r="J2570" t="s">
        <v>94</v>
      </c>
      <c r="K2570" t="s">
        <v>44</v>
      </c>
      <c r="L2570" t="s">
        <v>21</v>
      </c>
      <c r="M2570" t="s">
        <v>36</v>
      </c>
      <c r="N2570" t="s">
        <v>23</v>
      </c>
      <c r="O2570">
        <f>Table2[[#This Row],[check_out_date]]-Table2[[#This Row],[check_in_date]]</f>
        <v>7</v>
      </c>
      <c r="P2570">
        <f>Table2[[#This Row],[num_adults]]+Table2[[#This Row],[num_children]]</f>
        <v>4</v>
      </c>
      <c r="Q2570" s="3">
        <f>IF(OR(Table2[[#This Row],[booking_status]]="confirmed",Table2[[#This Row],[booking_status]]="checked-out"),Table2[[#This Row],[room_rate_per_night]]*Table2[[#This Row],[Num_Nights]],0)</f>
        <v>726.18</v>
      </c>
      <c r="R2570" t="str" cm="1">
        <f t="array" ref="R2570">IFERROR(_xlfn.IFS(Table2[[#This Row],[booking_status]]="confirmed","Expected",Table2[[#This Row],[booking_status]]="checked-out","Actual"),"No Revenue")</f>
        <v>Expected</v>
      </c>
      <c r="S2570" s="4">
        <f>Table2[[#This Row],[Revenue_Amount]]/Table2[[#This Row],[Num_Nights]]</f>
        <v>103.74</v>
      </c>
    </row>
    <row r="2571" spans="1:19" x14ac:dyDescent="0.3">
      <c r="A2571">
        <v>2570</v>
      </c>
      <c r="B2571" t="s">
        <v>14</v>
      </c>
      <c r="C2571" s="9">
        <v>45176</v>
      </c>
      <c r="D2571" s="9">
        <v>45186</v>
      </c>
      <c r="E2571" s="10">
        <v>45114</v>
      </c>
      <c r="F2571" t="s">
        <v>27</v>
      </c>
      <c r="G2571">
        <v>102.58</v>
      </c>
      <c r="H2571">
        <v>1</v>
      </c>
      <c r="I2571">
        <v>0</v>
      </c>
      <c r="J2571" t="s">
        <v>19</v>
      </c>
      <c r="K2571" t="s">
        <v>44</v>
      </c>
      <c r="L2571" t="s">
        <v>60</v>
      </c>
      <c r="M2571" t="s">
        <v>36</v>
      </c>
      <c r="N2571" t="s">
        <v>41</v>
      </c>
      <c r="O2571">
        <f>Table2[[#This Row],[check_out_date]]-Table2[[#This Row],[check_in_date]]</f>
        <v>10</v>
      </c>
      <c r="P2571">
        <f>Table2[[#This Row],[num_adults]]+Table2[[#This Row],[num_children]]</f>
        <v>1</v>
      </c>
      <c r="Q2571" s="3">
        <f>IF(OR(Table2[[#This Row],[booking_status]]="confirmed",Table2[[#This Row],[booking_status]]="checked-out"),Table2[[#This Row],[room_rate_per_night]]*Table2[[#This Row],[Num_Nights]],0)</f>
        <v>0</v>
      </c>
      <c r="R2571" t="str" cm="1">
        <f t="array" ref="R2571">IFERROR(_xlfn.IFS(Table2[[#This Row],[booking_status]]="confirmed","Expected",Table2[[#This Row],[booking_status]]="checked-out","Actual"),"No Revenue")</f>
        <v>No Revenue</v>
      </c>
      <c r="S2571" s="4">
        <f>Table2[[#This Row],[Revenue_Amount]]/Table2[[#This Row],[Num_Nights]]</f>
        <v>0</v>
      </c>
    </row>
    <row r="2572" spans="1:19" x14ac:dyDescent="0.3">
      <c r="A2572">
        <v>2571</v>
      </c>
      <c r="B2572" t="s">
        <v>37</v>
      </c>
      <c r="C2572" s="9">
        <v>45078</v>
      </c>
      <c r="D2572" s="9">
        <v>45085</v>
      </c>
      <c r="E2572" s="10">
        <v>45050</v>
      </c>
      <c r="F2572" t="s">
        <v>49</v>
      </c>
      <c r="G2572">
        <v>116.22</v>
      </c>
      <c r="H2572">
        <v>2</v>
      </c>
      <c r="I2572">
        <v>1</v>
      </c>
      <c r="J2572" t="s">
        <v>55</v>
      </c>
      <c r="K2572" t="s">
        <v>66</v>
      </c>
      <c r="L2572" t="s">
        <v>21</v>
      </c>
      <c r="M2572" t="s">
        <v>36</v>
      </c>
      <c r="N2572" t="s">
        <v>45</v>
      </c>
      <c r="O2572">
        <f>Table2[[#This Row],[check_out_date]]-Table2[[#This Row],[check_in_date]]</f>
        <v>7</v>
      </c>
      <c r="P2572">
        <f>Table2[[#This Row],[num_adults]]+Table2[[#This Row],[num_children]]</f>
        <v>3</v>
      </c>
      <c r="Q2572" s="3">
        <f>IF(OR(Table2[[#This Row],[booking_status]]="confirmed",Table2[[#This Row],[booking_status]]="checked-out"),Table2[[#This Row],[room_rate_per_night]]*Table2[[#This Row],[Num_Nights]],0)</f>
        <v>813.54</v>
      </c>
      <c r="R2572" t="str" cm="1">
        <f t="array" ref="R2572">IFERROR(_xlfn.IFS(Table2[[#This Row],[booking_status]]="confirmed","Expected",Table2[[#This Row],[booking_status]]="checked-out","Actual"),"No Revenue")</f>
        <v>Expected</v>
      </c>
      <c r="S2572" s="4">
        <f>Table2[[#This Row],[Revenue_Amount]]/Table2[[#This Row],[Num_Nights]]</f>
        <v>116.22</v>
      </c>
    </row>
    <row r="2573" spans="1:19" x14ac:dyDescent="0.3">
      <c r="A2573">
        <v>2572</v>
      </c>
      <c r="B2573" t="s">
        <v>37</v>
      </c>
      <c r="C2573" s="9">
        <v>45115</v>
      </c>
      <c r="D2573" s="9">
        <v>45123</v>
      </c>
      <c r="E2573" s="10">
        <v>45094</v>
      </c>
      <c r="F2573" t="s">
        <v>54</v>
      </c>
      <c r="G2573">
        <v>427.88</v>
      </c>
      <c r="H2573">
        <v>3</v>
      </c>
      <c r="I2573">
        <v>1</v>
      </c>
      <c r="J2573" t="s">
        <v>55</v>
      </c>
      <c r="K2573" t="s">
        <v>29</v>
      </c>
      <c r="L2573" t="s">
        <v>21</v>
      </c>
      <c r="M2573" t="s">
        <v>22</v>
      </c>
      <c r="N2573" t="s">
        <v>23</v>
      </c>
      <c r="O2573">
        <f>Table2[[#This Row],[check_out_date]]-Table2[[#This Row],[check_in_date]]</f>
        <v>8</v>
      </c>
      <c r="P2573">
        <f>Table2[[#This Row],[num_adults]]+Table2[[#This Row],[num_children]]</f>
        <v>4</v>
      </c>
      <c r="Q2573" s="3">
        <f>IF(OR(Table2[[#This Row],[booking_status]]="confirmed",Table2[[#This Row],[booking_status]]="checked-out"),Table2[[#This Row],[room_rate_per_night]]*Table2[[#This Row],[Num_Nights]],0)</f>
        <v>3423.04</v>
      </c>
      <c r="R2573" t="str" cm="1">
        <f t="array" ref="R2573">IFERROR(_xlfn.IFS(Table2[[#This Row],[booking_status]]="confirmed","Expected",Table2[[#This Row],[booking_status]]="checked-out","Actual"),"No Revenue")</f>
        <v>Expected</v>
      </c>
      <c r="S2573" s="4">
        <f>Table2[[#This Row],[Revenue_Amount]]/Table2[[#This Row],[Num_Nights]]</f>
        <v>427.88</v>
      </c>
    </row>
    <row r="2574" spans="1:19" x14ac:dyDescent="0.3">
      <c r="A2574">
        <v>2573</v>
      </c>
      <c r="B2574" t="s">
        <v>50</v>
      </c>
      <c r="C2574" s="9">
        <v>44995</v>
      </c>
      <c r="D2574" s="9">
        <v>45005</v>
      </c>
      <c r="E2574" s="10">
        <v>44954</v>
      </c>
      <c r="F2574" t="s">
        <v>49</v>
      </c>
      <c r="G2574">
        <v>122.24</v>
      </c>
      <c r="H2574">
        <v>3</v>
      </c>
      <c r="I2574">
        <v>1</v>
      </c>
      <c r="J2574" t="s">
        <v>28</v>
      </c>
      <c r="K2574" t="s">
        <v>20</v>
      </c>
      <c r="L2574" t="s">
        <v>21</v>
      </c>
      <c r="M2574" t="s">
        <v>22</v>
      </c>
      <c r="N2574" t="s">
        <v>41</v>
      </c>
      <c r="O2574">
        <f>Table2[[#This Row],[check_out_date]]-Table2[[#This Row],[check_in_date]]</f>
        <v>10</v>
      </c>
      <c r="P2574">
        <f>Table2[[#This Row],[num_adults]]+Table2[[#This Row],[num_children]]</f>
        <v>4</v>
      </c>
      <c r="Q2574" s="3">
        <f>IF(OR(Table2[[#This Row],[booking_status]]="confirmed",Table2[[#This Row],[booking_status]]="checked-out"),Table2[[#This Row],[room_rate_per_night]]*Table2[[#This Row],[Num_Nights]],0)</f>
        <v>1222.3999999999999</v>
      </c>
      <c r="R2574" t="str" cm="1">
        <f t="array" ref="R2574">IFERROR(_xlfn.IFS(Table2[[#This Row],[booking_status]]="confirmed","Expected",Table2[[#This Row],[booking_status]]="checked-out","Actual"),"No Revenue")</f>
        <v>Expected</v>
      </c>
      <c r="S2574" s="4">
        <f>Table2[[#This Row],[Revenue_Amount]]/Table2[[#This Row],[Num_Nights]]</f>
        <v>122.23999999999998</v>
      </c>
    </row>
    <row r="2575" spans="1:19" x14ac:dyDescent="0.3">
      <c r="A2575">
        <v>2574</v>
      </c>
      <c r="B2575" t="s">
        <v>37</v>
      </c>
      <c r="C2575" s="9">
        <v>44967</v>
      </c>
      <c r="D2575" s="9">
        <v>44970</v>
      </c>
      <c r="E2575" s="10">
        <v>44912</v>
      </c>
      <c r="F2575" t="s">
        <v>27</v>
      </c>
      <c r="G2575">
        <v>205.71</v>
      </c>
      <c r="H2575">
        <v>1</v>
      </c>
      <c r="I2575">
        <v>0</v>
      </c>
      <c r="J2575" t="s">
        <v>55</v>
      </c>
      <c r="K2575" t="s">
        <v>20</v>
      </c>
      <c r="L2575" t="s">
        <v>21</v>
      </c>
      <c r="M2575" t="s">
        <v>36</v>
      </c>
      <c r="N2575" t="s">
        <v>23</v>
      </c>
      <c r="O2575">
        <f>Table2[[#This Row],[check_out_date]]-Table2[[#This Row],[check_in_date]]</f>
        <v>3</v>
      </c>
      <c r="P2575">
        <f>Table2[[#This Row],[num_adults]]+Table2[[#This Row],[num_children]]</f>
        <v>1</v>
      </c>
      <c r="Q2575" s="3">
        <f>IF(OR(Table2[[#This Row],[booking_status]]="confirmed",Table2[[#This Row],[booking_status]]="checked-out"),Table2[[#This Row],[room_rate_per_night]]*Table2[[#This Row],[Num_Nights]],0)</f>
        <v>617.13</v>
      </c>
      <c r="R2575" t="str" cm="1">
        <f t="array" ref="R2575">IFERROR(_xlfn.IFS(Table2[[#This Row],[booking_status]]="confirmed","Expected",Table2[[#This Row],[booking_status]]="checked-out","Actual"),"No Revenue")</f>
        <v>Expected</v>
      </c>
      <c r="S2575" s="4">
        <f>Table2[[#This Row],[Revenue_Amount]]/Table2[[#This Row],[Num_Nights]]</f>
        <v>205.71</v>
      </c>
    </row>
    <row r="2576" spans="1:19" x14ac:dyDescent="0.3">
      <c r="A2576">
        <v>2575</v>
      </c>
      <c r="B2576" t="s">
        <v>31</v>
      </c>
      <c r="C2576" s="9">
        <v>44998</v>
      </c>
      <c r="D2576" s="9">
        <v>45002</v>
      </c>
      <c r="E2576" s="10">
        <v>44976</v>
      </c>
      <c r="F2576" t="s">
        <v>27</v>
      </c>
      <c r="G2576">
        <v>128.12</v>
      </c>
      <c r="H2576">
        <v>2</v>
      </c>
      <c r="I2576">
        <v>1</v>
      </c>
      <c r="J2576" t="s">
        <v>55</v>
      </c>
      <c r="K2576" t="s">
        <v>20</v>
      </c>
      <c r="L2576" t="s">
        <v>56</v>
      </c>
      <c r="M2576" t="s">
        <v>36</v>
      </c>
      <c r="N2576" t="s">
        <v>41</v>
      </c>
      <c r="O2576">
        <f>Table2[[#This Row],[check_out_date]]-Table2[[#This Row],[check_in_date]]</f>
        <v>4</v>
      </c>
      <c r="P2576">
        <f>Table2[[#This Row],[num_adults]]+Table2[[#This Row],[num_children]]</f>
        <v>3</v>
      </c>
      <c r="Q2576" s="3">
        <f>IF(OR(Table2[[#This Row],[booking_status]]="confirmed",Table2[[#This Row],[booking_status]]="checked-out"),Table2[[#This Row],[room_rate_per_night]]*Table2[[#This Row],[Num_Nights]],0)</f>
        <v>512.48</v>
      </c>
      <c r="R2576" t="str" cm="1">
        <f t="array" ref="R2576">IFERROR(_xlfn.IFS(Table2[[#This Row],[booking_status]]="confirmed","Expected",Table2[[#This Row],[booking_status]]="checked-out","Actual"),"No Revenue")</f>
        <v>Actual</v>
      </c>
      <c r="S2576" s="4">
        <f>Table2[[#This Row],[Revenue_Amount]]/Table2[[#This Row],[Num_Nights]]</f>
        <v>128.12</v>
      </c>
    </row>
    <row r="2577" spans="1:19" x14ac:dyDescent="0.3">
      <c r="A2577">
        <v>2576</v>
      </c>
      <c r="B2577" t="s">
        <v>14</v>
      </c>
      <c r="C2577" s="9">
        <v>45181</v>
      </c>
      <c r="D2577" s="9">
        <v>45185</v>
      </c>
      <c r="E2577" s="10">
        <v>45132</v>
      </c>
      <c r="F2577" t="s">
        <v>27</v>
      </c>
      <c r="G2577">
        <v>177.37</v>
      </c>
      <c r="H2577">
        <v>2</v>
      </c>
      <c r="I2577">
        <v>1</v>
      </c>
      <c r="J2577" t="s">
        <v>94</v>
      </c>
      <c r="K2577" t="s">
        <v>99</v>
      </c>
      <c r="L2577" t="s">
        <v>21</v>
      </c>
      <c r="M2577" t="s">
        <v>22</v>
      </c>
      <c r="N2577" t="s">
        <v>95</v>
      </c>
      <c r="O2577">
        <f>Table2[[#This Row],[check_out_date]]-Table2[[#This Row],[check_in_date]]</f>
        <v>4</v>
      </c>
      <c r="P2577">
        <f>Table2[[#This Row],[num_adults]]+Table2[[#This Row],[num_children]]</f>
        <v>3</v>
      </c>
      <c r="Q2577" s="3">
        <f>IF(OR(Table2[[#This Row],[booking_status]]="confirmed",Table2[[#This Row],[booking_status]]="checked-out"),Table2[[#This Row],[room_rate_per_night]]*Table2[[#This Row],[Num_Nights]],0)</f>
        <v>709.48</v>
      </c>
      <c r="R2577" t="str" cm="1">
        <f t="array" ref="R2577">IFERROR(_xlfn.IFS(Table2[[#This Row],[booking_status]]="confirmed","Expected",Table2[[#This Row],[booking_status]]="checked-out","Actual"),"No Revenue")</f>
        <v>Expected</v>
      </c>
      <c r="S2577" s="4">
        <f>Table2[[#This Row],[Revenue_Amount]]/Table2[[#This Row],[Num_Nights]]</f>
        <v>177.37</v>
      </c>
    </row>
    <row r="2578" spans="1:19" hidden="1" x14ac:dyDescent="0.3">
      <c r="A2578">
        <v>2577</v>
      </c>
      <c r="B2578" t="s">
        <v>50</v>
      </c>
      <c r="C2578" s="9">
        <v>45284</v>
      </c>
      <c r="D2578" s="9">
        <v>45287</v>
      </c>
      <c r="E2578" s="10">
        <v>45251</v>
      </c>
      <c r="F2578" t="s">
        <v>18</v>
      </c>
      <c r="G2578">
        <v>337.92</v>
      </c>
      <c r="H2578">
        <v>1</v>
      </c>
      <c r="I2578">
        <v>1</v>
      </c>
      <c r="J2578" t="s">
        <v>35</v>
      </c>
      <c r="K2578" t="s">
        <v>99</v>
      </c>
      <c r="L2578" t="s">
        <v>56</v>
      </c>
      <c r="M2578" t="s">
        <v>36</v>
      </c>
      <c r="N2578" t="s">
        <v>23</v>
      </c>
      <c r="O2578">
        <f>Table2[[#This Row],[check_out_date]]-Table2[[#This Row],[check_in_date]]</f>
        <v>3</v>
      </c>
      <c r="P2578">
        <f>Table2[[#This Row],[num_adults]]+Table2[[#This Row],[num_children]]</f>
        <v>2</v>
      </c>
      <c r="Q2578" s="3">
        <f>IF(OR(Table2[[#This Row],[booking_status]]="confirmed",Table2[[#This Row],[booking_status]]="checked-out"),Table2[[#This Row],[room_rate_per_night]]*Table2[[#This Row],[Num_Nights]],0)</f>
        <v>1013.76</v>
      </c>
      <c r="R2578" t="str" cm="1">
        <f t="array" ref="R2578">IFERROR(_xlfn.IFS(Table2[[#This Row],[booking_status]]="confirmed","Expected",Table2[[#This Row],[booking_status]]="checked-out","Actual"),"No Revenue")</f>
        <v>Actual</v>
      </c>
      <c r="S2578" s="4">
        <f>Table2[[#This Row],[Revenue_Amount]]/Table2[[#This Row],[Num_Nights]]</f>
        <v>337.92</v>
      </c>
    </row>
    <row r="2579" spans="1:19" x14ac:dyDescent="0.3">
      <c r="A2579">
        <v>2578</v>
      </c>
      <c r="B2579" t="s">
        <v>50</v>
      </c>
      <c r="C2579" s="9">
        <v>45144</v>
      </c>
      <c r="D2579" s="9">
        <v>45150</v>
      </c>
      <c r="E2579" s="10">
        <v>45107</v>
      </c>
      <c r="F2579" t="s">
        <v>49</v>
      </c>
      <c r="G2579">
        <v>92.75</v>
      </c>
      <c r="H2579">
        <v>3</v>
      </c>
      <c r="I2579">
        <v>0</v>
      </c>
      <c r="J2579" t="s">
        <v>28</v>
      </c>
      <c r="K2579" t="s">
        <v>44</v>
      </c>
      <c r="L2579" t="s">
        <v>70</v>
      </c>
      <c r="M2579" t="s">
        <v>36</v>
      </c>
      <c r="N2579" t="s">
        <v>41</v>
      </c>
      <c r="O2579">
        <f>Table2[[#This Row],[check_out_date]]-Table2[[#This Row],[check_in_date]]</f>
        <v>6</v>
      </c>
      <c r="P2579">
        <f>Table2[[#This Row],[num_adults]]+Table2[[#This Row],[num_children]]</f>
        <v>3</v>
      </c>
      <c r="Q2579" s="3">
        <f>IF(OR(Table2[[#This Row],[booking_status]]="confirmed",Table2[[#This Row],[booking_status]]="checked-out"),Table2[[#This Row],[room_rate_per_night]]*Table2[[#This Row],[Num_Nights]],0)</f>
        <v>0</v>
      </c>
      <c r="R2579" t="str" cm="1">
        <f t="array" ref="R2579">IFERROR(_xlfn.IFS(Table2[[#This Row],[booking_status]]="confirmed","Expected",Table2[[#This Row],[booking_status]]="checked-out","Actual"),"No Revenue")</f>
        <v>No Revenue</v>
      </c>
      <c r="S2579" s="4">
        <f>Table2[[#This Row],[Revenue_Amount]]/Table2[[#This Row],[Num_Nights]]</f>
        <v>0</v>
      </c>
    </row>
    <row r="2580" spans="1:19" x14ac:dyDescent="0.3">
      <c r="A2580">
        <v>2579</v>
      </c>
      <c r="B2580" t="s">
        <v>37</v>
      </c>
      <c r="C2580" s="9">
        <v>44934</v>
      </c>
      <c r="D2580" s="9">
        <v>44938</v>
      </c>
      <c r="E2580" s="10">
        <v>44894</v>
      </c>
      <c r="F2580" t="s">
        <v>27</v>
      </c>
      <c r="G2580">
        <v>121.09</v>
      </c>
      <c r="H2580">
        <v>1</v>
      </c>
      <c r="I2580">
        <v>0</v>
      </c>
      <c r="J2580" t="s">
        <v>55</v>
      </c>
      <c r="K2580" t="s">
        <v>20</v>
      </c>
      <c r="L2580" t="s">
        <v>56</v>
      </c>
      <c r="M2580" t="s">
        <v>36</v>
      </c>
      <c r="N2580" t="s">
        <v>41</v>
      </c>
      <c r="O2580">
        <f>Table2[[#This Row],[check_out_date]]-Table2[[#This Row],[check_in_date]]</f>
        <v>4</v>
      </c>
      <c r="P2580">
        <f>Table2[[#This Row],[num_adults]]+Table2[[#This Row],[num_children]]</f>
        <v>1</v>
      </c>
      <c r="Q2580" s="3">
        <f>IF(OR(Table2[[#This Row],[booking_status]]="confirmed",Table2[[#This Row],[booking_status]]="checked-out"),Table2[[#This Row],[room_rate_per_night]]*Table2[[#This Row],[Num_Nights]],0)</f>
        <v>484.36</v>
      </c>
      <c r="R2580" t="str" cm="1">
        <f t="array" ref="R2580">IFERROR(_xlfn.IFS(Table2[[#This Row],[booking_status]]="confirmed","Expected",Table2[[#This Row],[booking_status]]="checked-out","Actual"),"No Revenue")</f>
        <v>Actual</v>
      </c>
      <c r="S2580" s="4">
        <f>Table2[[#This Row],[Revenue_Amount]]/Table2[[#This Row],[Num_Nights]]</f>
        <v>121.09</v>
      </c>
    </row>
    <row r="2581" spans="1:19" x14ac:dyDescent="0.3">
      <c r="A2581">
        <v>2580</v>
      </c>
      <c r="B2581" t="s">
        <v>31</v>
      </c>
      <c r="C2581" s="9">
        <v>45215</v>
      </c>
      <c r="D2581" s="9">
        <v>45218</v>
      </c>
      <c r="E2581" s="10">
        <v>45154</v>
      </c>
      <c r="F2581" t="s">
        <v>49</v>
      </c>
      <c r="G2581">
        <v>116.57</v>
      </c>
      <c r="H2581">
        <v>2</v>
      </c>
      <c r="I2581">
        <v>1</v>
      </c>
      <c r="J2581" t="s">
        <v>19</v>
      </c>
      <c r="K2581" t="s">
        <v>99</v>
      </c>
      <c r="L2581" t="s">
        <v>21</v>
      </c>
      <c r="M2581" t="s">
        <v>36</v>
      </c>
      <c r="N2581" t="s">
        <v>41</v>
      </c>
      <c r="O2581">
        <f>Table2[[#This Row],[check_out_date]]-Table2[[#This Row],[check_in_date]]</f>
        <v>3</v>
      </c>
      <c r="P2581">
        <f>Table2[[#This Row],[num_adults]]+Table2[[#This Row],[num_children]]</f>
        <v>3</v>
      </c>
      <c r="Q2581" s="3">
        <f>IF(OR(Table2[[#This Row],[booking_status]]="confirmed",Table2[[#This Row],[booking_status]]="checked-out"),Table2[[#This Row],[room_rate_per_night]]*Table2[[#This Row],[Num_Nights]],0)</f>
        <v>349.71</v>
      </c>
      <c r="R2581" t="str" cm="1">
        <f t="array" ref="R2581">IFERROR(_xlfn.IFS(Table2[[#This Row],[booking_status]]="confirmed","Expected",Table2[[#This Row],[booking_status]]="checked-out","Actual"),"No Revenue")</f>
        <v>Expected</v>
      </c>
      <c r="S2581" s="4">
        <f>Table2[[#This Row],[Revenue_Amount]]/Table2[[#This Row],[Num_Nights]]</f>
        <v>116.57</v>
      </c>
    </row>
    <row r="2582" spans="1:19" x14ac:dyDescent="0.3">
      <c r="A2582">
        <v>2581</v>
      </c>
      <c r="B2582" t="s">
        <v>31</v>
      </c>
      <c r="C2582" s="9">
        <v>45070</v>
      </c>
      <c r="D2582" s="9">
        <v>45073</v>
      </c>
      <c r="E2582" s="10">
        <v>45044</v>
      </c>
      <c r="F2582" t="s">
        <v>49</v>
      </c>
      <c r="G2582">
        <v>76.31</v>
      </c>
      <c r="H2582">
        <v>1</v>
      </c>
      <c r="I2582">
        <v>1</v>
      </c>
      <c r="J2582" t="s">
        <v>28</v>
      </c>
      <c r="K2582" t="s">
        <v>29</v>
      </c>
      <c r="L2582" t="s">
        <v>21</v>
      </c>
      <c r="M2582" t="s">
        <v>36</v>
      </c>
      <c r="N2582" t="s">
        <v>41</v>
      </c>
      <c r="O2582">
        <f>Table2[[#This Row],[check_out_date]]-Table2[[#This Row],[check_in_date]]</f>
        <v>3</v>
      </c>
      <c r="P2582">
        <f>Table2[[#This Row],[num_adults]]+Table2[[#This Row],[num_children]]</f>
        <v>2</v>
      </c>
      <c r="Q2582" s="3">
        <f>IF(OR(Table2[[#This Row],[booking_status]]="confirmed",Table2[[#This Row],[booking_status]]="checked-out"),Table2[[#This Row],[room_rate_per_night]]*Table2[[#This Row],[Num_Nights]],0)</f>
        <v>228.93</v>
      </c>
      <c r="R2582" t="str" cm="1">
        <f t="array" ref="R2582">IFERROR(_xlfn.IFS(Table2[[#This Row],[booking_status]]="confirmed","Expected",Table2[[#This Row],[booking_status]]="checked-out","Actual"),"No Revenue")</f>
        <v>Expected</v>
      </c>
      <c r="S2582" s="4">
        <f>Table2[[#This Row],[Revenue_Amount]]/Table2[[#This Row],[Num_Nights]]</f>
        <v>76.31</v>
      </c>
    </row>
    <row r="2583" spans="1:19" x14ac:dyDescent="0.3">
      <c r="A2583">
        <v>2582</v>
      </c>
      <c r="B2583" t="s">
        <v>50</v>
      </c>
      <c r="C2583" s="9">
        <v>45092</v>
      </c>
      <c r="D2583" s="9">
        <v>45095</v>
      </c>
      <c r="E2583" s="10">
        <v>45081</v>
      </c>
      <c r="F2583" t="s">
        <v>54</v>
      </c>
      <c r="G2583">
        <v>622.98</v>
      </c>
      <c r="H2583">
        <v>3</v>
      </c>
      <c r="I2583">
        <v>0</v>
      </c>
      <c r="J2583" t="s">
        <v>28</v>
      </c>
      <c r="K2583" t="s">
        <v>44</v>
      </c>
      <c r="L2583" t="s">
        <v>21</v>
      </c>
      <c r="M2583" t="s">
        <v>22</v>
      </c>
      <c r="N2583" t="s">
        <v>30</v>
      </c>
      <c r="O2583">
        <f>Table2[[#This Row],[check_out_date]]-Table2[[#This Row],[check_in_date]]</f>
        <v>3</v>
      </c>
      <c r="P2583">
        <f>Table2[[#This Row],[num_adults]]+Table2[[#This Row],[num_children]]</f>
        <v>3</v>
      </c>
      <c r="Q2583" s="3">
        <f>IF(OR(Table2[[#This Row],[booking_status]]="confirmed",Table2[[#This Row],[booking_status]]="checked-out"),Table2[[#This Row],[room_rate_per_night]]*Table2[[#This Row],[Num_Nights]],0)</f>
        <v>1868.94</v>
      </c>
      <c r="R2583" t="str" cm="1">
        <f t="array" ref="R2583">IFERROR(_xlfn.IFS(Table2[[#This Row],[booking_status]]="confirmed","Expected",Table2[[#This Row],[booking_status]]="checked-out","Actual"),"No Revenue")</f>
        <v>Expected</v>
      </c>
      <c r="S2583" s="4">
        <f>Table2[[#This Row],[Revenue_Amount]]/Table2[[#This Row],[Num_Nights]]</f>
        <v>622.98</v>
      </c>
    </row>
    <row r="2584" spans="1:19" x14ac:dyDescent="0.3">
      <c r="A2584">
        <v>2583</v>
      </c>
      <c r="B2584" t="s">
        <v>37</v>
      </c>
      <c r="C2584" s="9">
        <v>44929</v>
      </c>
      <c r="D2584" s="9">
        <v>44937</v>
      </c>
      <c r="E2584" s="10">
        <v>44877</v>
      </c>
      <c r="F2584" t="s">
        <v>54</v>
      </c>
      <c r="G2584">
        <v>341.02</v>
      </c>
      <c r="H2584">
        <v>3</v>
      </c>
      <c r="I2584">
        <v>2</v>
      </c>
      <c r="J2584" t="s">
        <v>28</v>
      </c>
      <c r="K2584" t="s">
        <v>44</v>
      </c>
      <c r="L2584" t="s">
        <v>56</v>
      </c>
      <c r="M2584" t="s">
        <v>36</v>
      </c>
      <c r="N2584" t="s">
        <v>41</v>
      </c>
      <c r="O2584">
        <f>Table2[[#This Row],[check_out_date]]-Table2[[#This Row],[check_in_date]]</f>
        <v>8</v>
      </c>
      <c r="P2584">
        <f>Table2[[#This Row],[num_adults]]+Table2[[#This Row],[num_children]]</f>
        <v>5</v>
      </c>
      <c r="Q2584" s="3">
        <f>IF(OR(Table2[[#This Row],[booking_status]]="confirmed",Table2[[#This Row],[booking_status]]="checked-out"),Table2[[#This Row],[room_rate_per_night]]*Table2[[#This Row],[Num_Nights]],0)</f>
        <v>2728.16</v>
      </c>
      <c r="R2584" t="str" cm="1">
        <f t="array" ref="R2584">IFERROR(_xlfn.IFS(Table2[[#This Row],[booking_status]]="confirmed","Expected",Table2[[#This Row],[booking_status]]="checked-out","Actual"),"No Revenue")</f>
        <v>Actual</v>
      </c>
      <c r="S2584" s="4">
        <f>Table2[[#This Row],[Revenue_Amount]]/Table2[[#This Row],[Num_Nights]]</f>
        <v>341.02</v>
      </c>
    </row>
    <row r="2585" spans="1:19" x14ac:dyDescent="0.3">
      <c r="A2585">
        <v>2584</v>
      </c>
      <c r="B2585" t="s">
        <v>50</v>
      </c>
      <c r="C2585" s="9">
        <v>45146</v>
      </c>
      <c r="D2585" s="9">
        <v>45154</v>
      </c>
      <c r="E2585" s="10">
        <v>45121</v>
      </c>
      <c r="F2585" t="s">
        <v>49</v>
      </c>
      <c r="G2585">
        <v>94.45</v>
      </c>
      <c r="H2585">
        <v>1</v>
      </c>
      <c r="I2585">
        <v>1</v>
      </c>
      <c r="J2585" t="s">
        <v>28</v>
      </c>
      <c r="K2585" t="s">
        <v>99</v>
      </c>
      <c r="L2585" t="s">
        <v>21</v>
      </c>
      <c r="M2585" t="s">
        <v>36</v>
      </c>
      <c r="N2585" t="s">
        <v>41</v>
      </c>
      <c r="O2585">
        <f>Table2[[#This Row],[check_out_date]]-Table2[[#This Row],[check_in_date]]</f>
        <v>8</v>
      </c>
      <c r="P2585">
        <f>Table2[[#This Row],[num_adults]]+Table2[[#This Row],[num_children]]</f>
        <v>2</v>
      </c>
      <c r="Q2585" s="3">
        <f>IF(OR(Table2[[#This Row],[booking_status]]="confirmed",Table2[[#This Row],[booking_status]]="checked-out"),Table2[[#This Row],[room_rate_per_night]]*Table2[[#This Row],[Num_Nights]],0)</f>
        <v>755.6</v>
      </c>
      <c r="R2585" t="str" cm="1">
        <f t="array" ref="R2585">IFERROR(_xlfn.IFS(Table2[[#This Row],[booking_status]]="confirmed","Expected",Table2[[#This Row],[booking_status]]="checked-out","Actual"),"No Revenue")</f>
        <v>Expected</v>
      </c>
      <c r="S2585" s="4">
        <f>Table2[[#This Row],[Revenue_Amount]]/Table2[[#This Row],[Num_Nights]]</f>
        <v>94.45</v>
      </c>
    </row>
    <row r="2586" spans="1:19" x14ac:dyDescent="0.3">
      <c r="A2586">
        <v>2585</v>
      </c>
      <c r="B2586" t="s">
        <v>50</v>
      </c>
      <c r="C2586" s="9">
        <v>44960</v>
      </c>
      <c r="D2586" s="9">
        <v>44963</v>
      </c>
      <c r="E2586" s="10">
        <v>44955</v>
      </c>
      <c r="F2586" t="s">
        <v>27</v>
      </c>
      <c r="G2586">
        <v>244.24</v>
      </c>
      <c r="H2586">
        <v>4</v>
      </c>
      <c r="I2586">
        <v>0</v>
      </c>
      <c r="J2586" t="s">
        <v>19</v>
      </c>
      <c r="K2586" t="s">
        <v>29</v>
      </c>
      <c r="L2586" t="s">
        <v>21</v>
      </c>
      <c r="M2586" t="s">
        <v>36</v>
      </c>
      <c r="N2586" t="s">
        <v>41</v>
      </c>
      <c r="O2586">
        <f>Table2[[#This Row],[check_out_date]]-Table2[[#This Row],[check_in_date]]</f>
        <v>3</v>
      </c>
      <c r="P2586">
        <f>Table2[[#This Row],[num_adults]]+Table2[[#This Row],[num_children]]</f>
        <v>4</v>
      </c>
      <c r="Q2586" s="3">
        <f>IF(OR(Table2[[#This Row],[booking_status]]="confirmed",Table2[[#This Row],[booking_status]]="checked-out"),Table2[[#This Row],[room_rate_per_night]]*Table2[[#This Row],[Num_Nights]],0)</f>
        <v>732.72</v>
      </c>
      <c r="R2586" t="str" cm="1">
        <f t="array" ref="R2586">IFERROR(_xlfn.IFS(Table2[[#This Row],[booking_status]]="confirmed","Expected",Table2[[#This Row],[booking_status]]="checked-out","Actual"),"No Revenue")</f>
        <v>Expected</v>
      </c>
      <c r="S2586" s="4">
        <f>Table2[[#This Row],[Revenue_Amount]]/Table2[[#This Row],[Num_Nights]]</f>
        <v>244.24</v>
      </c>
    </row>
    <row r="2587" spans="1:19" x14ac:dyDescent="0.3">
      <c r="A2587">
        <v>2586</v>
      </c>
      <c r="B2587" t="s">
        <v>31</v>
      </c>
      <c r="C2587" s="9">
        <v>45273</v>
      </c>
      <c r="D2587" s="9">
        <v>45277</v>
      </c>
      <c r="E2587" s="10">
        <v>45254</v>
      </c>
      <c r="F2587" t="s">
        <v>27</v>
      </c>
      <c r="G2587">
        <v>94.71</v>
      </c>
      <c r="H2587">
        <v>1</v>
      </c>
      <c r="I2587">
        <v>3</v>
      </c>
      <c r="J2587" t="s">
        <v>28</v>
      </c>
      <c r="K2587" t="s">
        <v>66</v>
      </c>
      <c r="L2587" t="s">
        <v>56</v>
      </c>
      <c r="M2587" t="s">
        <v>36</v>
      </c>
      <c r="N2587" t="s">
        <v>41</v>
      </c>
      <c r="O2587">
        <f>Table2[[#This Row],[check_out_date]]-Table2[[#This Row],[check_in_date]]</f>
        <v>4</v>
      </c>
      <c r="P2587">
        <f>Table2[[#This Row],[num_adults]]+Table2[[#This Row],[num_children]]</f>
        <v>4</v>
      </c>
      <c r="Q2587" s="3">
        <f>IF(OR(Table2[[#This Row],[booking_status]]="confirmed",Table2[[#This Row],[booking_status]]="checked-out"),Table2[[#This Row],[room_rate_per_night]]*Table2[[#This Row],[Num_Nights]],0)</f>
        <v>378.84</v>
      </c>
      <c r="R2587" t="str" cm="1">
        <f t="array" ref="R2587">IFERROR(_xlfn.IFS(Table2[[#This Row],[booking_status]]="confirmed","Expected",Table2[[#This Row],[booking_status]]="checked-out","Actual"),"No Revenue")</f>
        <v>Actual</v>
      </c>
      <c r="S2587" s="4">
        <f>Table2[[#This Row],[Revenue_Amount]]/Table2[[#This Row],[Num_Nights]]</f>
        <v>94.71</v>
      </c>
    </row>
    <row r="2588" spans="1:19" hidden="1" x14ac:dyDescent="0.3">
      <c r="A2588">
        <v>2587</v>
      </c>
      <c r="B2588" t="s">
        <v>14</v>
      </c>
      <c r="C2588" s="9">
        <v>45223</v>
      </c>
      <c r="D2588" s="9">
        <v>45233</v>
      </c>
      <c r="E2588" s="10">
        <v>45214</v>
      </c>
      <c r="F2588" t="s">
        <v>27</v>
      </c>
      <c r="G2588">
        <v>118.39</v>
      </c>
      <c r="H2588">
        <v>1</v>
      </c>
      <c r="I2588">
        <v>0</v>
      </c>
      <c r="J2588" t="s">
        <v>35</v>
      </c>
      <c r="K2588" t="s">
        <v>44</v>
      </c>
      <c r="L2588" t="s">
        <v>60</v>
      </c>
      <c r="M2588" t="s">
        <v>36</v>
      </c>
      <c r="N2588" t="s">
        <v>41</v>
      </c>
      <c r="O2588">
        <f>Table2[[#This Row],[check_out_date]]-Table2[[#This Row],[check_in_date]]</f>
        <v>10</v>
      </c>
      <c r="P2588">
        <f>Table2[[#This Row],[num_adults]]+Table2[[#This Row],[num_children]]</f>
        <v>1</v>
      </c>
      <c r="Q2588" s="3">
        <f>IF(OR(Table2[[#This Row],[booking_status]]="confirmed",Table2[[#This Row],[booking_status]]="checked-out"),Table2[[#This Row],[room_rate_per_night]]*Table2[[#This Row],[Num_Nights]],0)</f>
        <v>0</v>
      </c>
      <c r="R2588" t="str" cm="1">
        <f t="array" ref="R2588">IFERROR(_xlfn.IFS(Table2[[#This Row],[booking_status]]="confirmed","Expected",Table2[[#This Row],[booking_status]]="checked-out","Actual"),"No Revenue")</f>
        <v>No Revenue</v>
      </c>
      <c r="S2588" s="4">
        <f>Table2[[#This Row],[Revenue_Amount]]/Table2[[#This Row],[Num_Nights]]</f>
        <v>0</v>
      </c>
    </row>
    <row r="2589" spans="1:19" x14ac:dyDescent="0.3">
      <c r="A2589">
        <v>2588</v>
      </c>
      <c r="B2589" t="s">
        <v>31</v>
      </c>
      <c r="C2589" s="9">
        <v>45037</v>
      </c>
      <c r="D2589" s="9">
        <v>45039</v>
      </c>
      <c r="E2589" s="10">
        <v>44967</v>
      </c>
      <c r="F2589" t="s">
        <v>18</v>
      </c>
      <c r="G2589">
        <v>250.06</v>
      </c>
      <c r="H2589">
        <v>1</v>
      </c>
      <c r="I2589">
        <v>1</v>
      </c>
      <c r="J2589" t="s">
        <v>28</v>
      </c>
      <c r="K2589" t="s">
        <v>20</v>
      </c>
      <c r="L2589" t="s">
        <v>21</v>
      </c>
      <c r="M2589" t="s">
        <v>22</v>
      </c>
      <c r="N2589" t="s">
        <v>41</v>
      </c>
      <c r="O2589">
        <f>Table2[[#This Row],[check_out_date]]-Table2[[#This Row],[check_in_date]]</f>
        <v>2</v>
      </c>
      <c r="P2589">
        <f>Table2[[#This Row],[num_adults]]+Table2[[#This Row],[num_children]]</f>
        <v>2</v>
      </c>
      <c r="Q2589" s="3">
        <f>IF(OR(Table2[[#This Row],[booking_status]]="confirmed",Table2[[#This Row],[booking_status]]="checked-out"),Table2[[#This Row],[room_rate_per_night]]*Table2[[#This Row],[Num_Nights]],0)</f>
        <v>500.12</v>
      </c>
      <c r="R2589" t="str" cm="1">
        <f t="array" ref="R2589">IFERROR(_xlfn.IFS(Table2[[#This Row],[booking_status]]="confirmed","Expected",Table2[[#This Row],[booking_status]]="checked-out","Actual"),"No Revenue")</f>
        <v>Expected</v>
      </c>
      <c r="S2589" s="4">
        <f>Table2[[#This Row],[Revenue_Amount]]/Table2[[#This Row],[Num_Nights]]</f>
        <v>250.06</v>
      </c>
    </row>
    <row r="2590" spans="1:19" hidden="1" x14ac:dyDescent="0.3">
      <c r="A2590">
        <v>2589</v>
      </c>
      <c r="B2590" t="s">
        <v>50</v>
      </c>
      <c r="C2590" s="9">
        <v>45103</v>
      </c>
      <c r="D2590" s="9">
        <v>45104</v>
      </c>
      <c r="E2590" s="10">
        <v>45052</v>
      </c>
      <c r="F2590" t="s">
        <v>49</v>
      </c>
      <c r="G2590">
        <v>87.66</v>
      </c>
      <c r="H2590">
        <v>2</v>
      </c>
      <c r="I2590">
        <v>0</v>
      </c>
      <c r="J2590" t="s">
        <v>35</v>
      </c>
      <c r="K2590" t="s">
        <v>66</v>
      </c>
      <c r="L2590" t="s">
        <v>56</v>
      </c>
      <c r="M2590" t="s">
        <v>36</v>
      </c>
      <c r="N2590" t="s">
        <v>41</v>
      </c>
      <c r="O2590">
        <f>Table2[[#This Row],[check_out_date]]-Table2[[#This Row],[check_in_date]]</f>
        <v>1</v>
      </c>
      <c r="P2590">
        <f>Table2[[#This Row],[num_adults]]+Table2[[#This Row],[num_children]]</f>
        <v>2</v>
      </c>
      <c r="Q2590" s="3">
        <f>IF(OR(Table2[[#This Row],[booking_status]]="confirmed",Table2[[#This Row],[booking_status]]="checked-out"),Table2[[#This Row],[room_rate_per_night]]*Table2[[#This Row],[Num_Nights]],0)</f>
        <v>87.66</v>
      </c>
      <c r="R2590" t="str" cm="1">
        <f t="array" ref="R2590">IFERROR(_xlfn.IFS(Table2[[#This Row],[booking_status]]="confirmed","Expected",Table2[[#This Row],[booking_status]]="checked-out","Actual"),"No Revenue")</f>
        <v>Actual</v>
      </c>
      <c r="S2590" s="4">
        <f>Table2[[#This Row],[Revenue_Amount]]/Table2[[#This Row],[Num_Nights]]</f>
        <v>87.66</v>
      </c>
    </row>
    <row r="2591" spans="1:19" hidden="1" x14ac:dyDescent="0.3">
      <c r="A2591">
        <v>2590</v>
      </c>
      <c r="B2591" t="s">
        <v>14</v>
      </c>
      <c r="C2591" s="9">
        <v>45289</v>
      </c>
      <c r="D2591" s="9">
        <v>45300</v>
      </c>
      <c r="E2591" s="10">
        <v>45212</v>
      </c>
      <c r="F2591" t="s">
        <v>18</v>
      </c>
      <c r="G2591">
        <v>183.15</v>
      </c>
      <c r="H2591">
        <v>1</v>
      </c>
      <c r="I2591">
        <v>1</v>
      </c>
      <c r="J2591" t="s">
        <v>35</v>
      </c>
      <c r="K2591" t="s">
        <v>44</v>
      </c>
      <c r="L2591" t="s">
        <v>21</v>
      </c>
      <c r="M2591" t="s">
        <v>22</v>
      </c>
      <c r="N2591" t="s">
        <v>23</v>
      </c>
      <c r="O2591">
        <f>Table2[[#This Row],[check_out_date]]-Table2[[#This Row],[check_in_date]]</f>
        <v>11</v>
      </c>
      <c r="P2591">
        <f>Table2[[#This Row],[num_adults]]+Table2[[#This Row],[num_children]]</f>
        <v>2</v>
      </c>
      <c r="Q2591" s="3">
        <f>IF(OR(Table2[[#This Row],[booking_status]]="confirmed",Table2[[#This Row],[booking_status]]="checked-out"),Table2[[#This Row],[room_rate_per_night]]*Table2[[#This Row],[Num_Nights]],0)</f>
        <v>2014.65</v>
      </c>
      <c r="R2591" t="str" cm="1">
        <f t="array" ref="R2591">IFERROR(_xlfn.IFS(Table2[[#This Row],[booking_status]]="confirmed","Expected",Table2[[#This Row],[booking_status]]="checked-out","Actual"),"No Revenue")</f>
        <v>Expected</v>
      </c>
      <c r="S2591" s="4">
        <f>Table2[[#This Row],[Revenue_Amount]]/Table2[[#This Row],[Num_Nights]]</f>
        <v>183.15</v>
      </c>
    </row>
    <row r="2592" spans="1:19" hidden="1" x14ac:dyDescent="0.3">
      <c r="A2592">
        <v>2591</v>
      </c>
      <c r="B2592" t="s">
        <v>14</v>
      </c>
      <c r="C2592" s="9">
        <v>44945</v>
      </c>
      <c r="D2592" s="9">
        <v>44950</v>
      </c>
      <c r="E2592" s="10">
        <v>44925</v>
      </c>
      <c r="F2592" t="s">
        <v>49</v>
      </c>
      <c r="G2592">
        <v>106.67</v>
      </c>
      <c r="H2592">
        <v>1</v>
      </c>
      <c r="I2592">
        <v>1</v>
      </c>
      <c r="J2592" t="s">
        <v>35</v>
      </c>
      <c r="K2592" t="s">
        <v>66</v>
      </c>
      <c r="L2592" t="s">
        <v>21</v>
      </c>
      <c r="M2592" t="s">
        <v>22</v>
      </c>
      <c r="N2592" t="s">
        <v>41</v>
      </c>
      <c r="O2592">
        <f>Table2[[#This Row],[check_out_date]]-Table2[[#This Row],[check_in_date]]</f>
        <v>5</v>
      </c>
      <c r="P2592">
        <f>Table2[[#This Row],[num_adults]]+Table2[[#This Row],[num_children]]</f>
        <v>2</v>
      </c>
      <c r="Q2592" s="3">
        <f>IF(OR(Table2[[#This Row],[booking_status]]="confirmed",Table2[[#This Row],[booking_status]]="checked-out"),Table2[[#This Row],[room_rate_per_night]]*Table2[[#This Row],[Num_Nights]],0)</f>
        <v>533.35</v>
      </c>
      <c r="R2592" t="str" cm="1">
        <f t="array" ref="R2592">IFERROR(_xlfn.IFS(Table2[[#This Row],[booking_status]]="confirmed","Expected",Table2[[#This Row],[booking_status]]="checked-out","Actual"),"No Revenue")</f>
        <v>Expected</v>
      </c>
      <c r="S2592" s="4">
        <f>Table2[[#This Row],[Revenue_Amount]]/Table2[[#This Row],[Num_Nights]]</f>
        <v>106.67</v>
      </c>
    </row>
    <row r="2593" spans="1:19" x14ac:dyDescent="0.3">
      <c r="A2593">
        <v>2592</v>
      </c>
      <c r="B2593" t="s">
        <v>37</v>
      </c>
      <c r="C2593" s="9">
        <v>44938</v>
      </c>
      <c r="D2593" s="9">
        <v>44943</v>
      </c>
      <c r="E2593" s="10">
        <v>44906</v>
      </c>
      <c r="F2593" t="s">
        <v>27</v>
      </c>
      <c r="G2593">
        <v>207.15</v>
      </c>
      <c r="H2593">
        <v>2</v>
      </c>
      <c r="I2593">
        <v>3</v>
      </c>
      <c r="J2593" t="s">
        <v>28</v>
      </c>
      <c r="K2593" t="s">
        <v>44</v>
      </c>
      <c r="L2593" t="s">
        <v>21</v>
      </c>
      <c r="M2593" t="s">
        <v>22</v>
      </c>
      <c r="N2593" t="s">
        <v>23</v>
      </c>
      <c r="O2593">
        <f>Table2[[#This Row],[check_out_date]]-Table2[[#This Row],[check_in_date]]</f>
        <v>5</v>
      </c>
      <c r="P2593">
        <f>Table2[[#This Row],[num_adults]]+Table2[[#This Row],[num_children]]</f>
        <v>5</v>
      </c>
      <c r="Q2593" s="3">
        <f>IF(OR(Table2[[#This Row],[booking_status]]="confirmed",Table2[[#This Row],[booking_status]]="checked-out"),Table2[[#This Row],[room_rate_per_night]]*Table2[[#This Row],[Num_Nights]],0)</f>
        <v>1035.75</v>
      </c>
      <c r="R2593" t="str" cm="1">
        <f t="array" ref="R2593">IFERROR(_xlfn.IFS(Table2[[#This Row],[booking_status]]="confirmed","Expected",Table2[[#This Row],[booking_status]]="checked-out","Actual"),"No Revenue")</f>
        <v>Expected</v>
      </c>
      <c r="S2593" s="4">
        <f>Table2[[#This Row],[Revenue_Amount]]/Table2[[#This Row],[Num_Nights]]</f>
        <v>207.15</v>
      </c>
    </row>
    <row r="2594" spans="1:19" x14ac:dyDescent="0.3">
      <c r="A2594">
        <v>2593</v>
      </c>
      <c r="B2594" t="s">
        <v>31</v>
      </c>
      <c r="C2594" s="9">
        <v>45065</v>
      </c>
      <c r="D2594" s="9">
        <v>45072</v>
      </c>
      <c r="E2594" s="10">
        <v>45058</v>
      </c>
      <c r="F2594" t="s">
        <v>49</v>
      </c>
      <c r="G2594">
        <v>105.44</v>
      </c>
      <c r="H2594">
        <v>2</v>
      </c>
      <c r="I2594">
        <v>0</v>
      </c>
      <c r="J2594" t="s">
        <v>28</v>
      </c>
      <c r="K2594" t="s">
        <v>66</v>
      </c>
      <c r="L2594" t="s">
        <v>56</v>
      </c>
      <c r="M2594" t="s">
        <v>22</v>
      </c>
      <c r="N2594" t="s">
        <v>45</v>
      </c>
      <c r="O2594">
        <f>Table2[[#This Row],[check_out_date]]-Table2[[#This Row],[check_in_date]]</f>
        <v>7</v>
      </c>
      <c r="P2594">
        <f>Table2[[#This Row],[num_adults]]+Table2[[#This Row],[num_children]]</f>
        <v>2</v>
      </c>
      <c r="Q2594" s="3">
        <f>IF(OR(Table2[[#This Row],[booking_status]]="confirmed",Table2[[#This Row],[booking_status]]="checked-out"),Table2[[#This Row],[room_rate_per_night]]*Table2[[#This Row],[Num_Nights]],0)</f>
        <v>738.07999999999993</v>
      </c>
      <c r="R2594" t="str" cm="1">
        <f t="array" ref="R2594">IFERROR(_xlfn.IFS(Table2[[#This Row],[booking_status]]="confirmed","Expected",Table2[[#This Row],[booking_status]]="checked-out","Actual"),"No Revenue")</f>
        <v>Actual</v>
      </c>
      <c r="S2594" s="4">
        <f>Table2[[#This Row],[Revenue_Amount]]/Table2[[#This Row],[Num_Nights]]</f>
        <v>105.43999999999998</v>
      </c>
    </row>
    <row r="2595" spans="1:19" x14ac:dyDescent="0.3">
      <c r="A2595">
        <v>2594</v>
      </c>
      <c r="B2595" t="s">
        <v>31</v>
      </c>
      <c r="C2595" s="9">
        <v>44935</v>
      </c>
      <c r="D2595" s="9">
        <v>44939</v>
      </c>
      <c r="E2595" s="10">
        <v>44927</v>
      </c>
      <c r="F2595" t="s">
        <v>54</v>
      </c>
      <c r="G2595">
        <v>427.51</v>
      </c>
      <c r="H2595">
        <v>3</v>
      </c>
      <c r="I2595">
        <v>1</v>
      </c>
      <c r="J2595" t="s">
        <v>19</v>
      </c>
      <c r="K2595" t="s">
        <v>44</v>
      </c>
      <c r="L2595" t="s">
        <v>21</v>
      </c>
      <c r="M2595" t="s">
        <v>36</v>
      </c>
      <c r="N2595" t="s">
        <v>95</v>
      </c>
      <c r="O2595">
        <f>Table2[[#This Row],[check_out_date]]-Table2[[#This Row],[check_in_date]]</f>
        <v>4</v>
      </c>
      <c r="P2595">
        <f>Table2[[#This Row],[num_adults]]+Table2[[#This Row],[num_children]]</f>
        <v>4</v>
      </c>
      <c r="Q2595" s="3">
        <f>IF(OR(Table2[[#This Row],[booking_status]]="confirmed",Table2[[#This Row],[booking_status]]="checked-out"),Table2[[#This Row],[room_rate_per_night]]*Table2[[#This Row],[Num_Nights]],0)</f>
        <v>1710.04</v>
      </c>
      <c r="R2595" t="str" cm="1">
        <f t="array" ref="R2595">IFERROR(_xlfn.IFS(Table2[[#This Row],[booking_status]]="confirmed","Expected",Table2[[#This Row],[booking_status]]="checked-out","Actual"),"No Revenue")</f>
        <v>Expected</v>
      </c>
      <c r="S2595" s="4">
        <f>Table2[[#This Row],[Revenue_Amount]]/Table2[[#This Row],[Num_Nights]]</f>
        <v>427.51</v>
      </c>
    </row>
    <row r="2596" spans="1:19" hidden="1" x14ac:dyDescent="0.3">
      <c r="A2596">
        <v>2595</v>
      </c>
      <c r="B2596" t="s">
        <v>31</v>
      </c>
      <c r="C2596" s="9">
        <v>45216</v>
      </c>
      <c r="D2596" s="9">
        <v>45224</v>
      </c>
      <c r="E2596" s="10">
        <v>45181</v>
      </c>
      <c r="F2596" t="s">
        <v>18</v>
      </c>
      <c r="G2596">
        <v>149.62</v>
      </c>
      <c r="H2596">
        <v>2</v>
      </c>
      <c r="I2596">
        <v>0</v>
      </c>
      <c r="J2596" t="s">
        <v>35</v>
      </c>
      <c r="K2596" t="s">
        <v>44</v>
      </c>
      <c r="L2596" t="s">
        <v>60</v>
      </c>
      <c r="M2596" t="s">
        <v>22</v>
      </c>
      <c r="N2596" t="s">
        <v>41</v>
      </c>
      <c r="O2596">
        <f>Table2[[#This Row],[check_out_date]]-Table2[[#This Row],[check_in_date]]</f>
        <v>8</v>
      </c>
      <c r="P2596">
        <f>Table2[[#This Row],[num_adults]]+Table2[[#This Row],[num_children]]</f>
        <v>2</v>
      </c>
      <c r="Q2596" s="3">
        <f>IF(OR(Table2[[#This Row],[booking_status]]="confirmed",Table2[[#This Row],[booking_status]]="checked-out"),Table2[[#This Row],[room_rate_per_night]]*Table2[[#This Row],[Num_Nights]],0)</f>
        <v>0</v>
      </c>
      <c r="R2596" t="str" cm="1">
        <f t="array" ref="R2596">IFERROR(_xlfn.IFS(Table2[[#This Row],[booking_status]]="confirmed","Expected",Table2[[#This Row],[booking_status]]="checked-out","Actual"),"No Revenue")</f>
        <v>No Revenue</v>
      </c>
      <c r="S2596" s="4">
        <f>Table2[[#This Row],[Revenue_Amount]]/Table2[[#This Row],[Num_Nights]]</f>
        <v>0</v>
      </c>
    </row>
    <row r="2597" spans="1:19" x14ac:dyDescent="0.3">
      <c r="A2597">
        <v>2596</v>
      </c>
      <c r="B2597" t="s">
        <v>14</v>
      </c>
      <c r="C2597" s="9">
        <v>45230</v>
      </c>
      <c r="D2597" s="9">
        <v>45232</v>
      </c>
      <c r="E2597" s="10">
        <v>45209</v>
      </c>
      <c r="F2597" t="s">
        <v>54</v>
      </c>
      <c r="G2597">
        <v>410.47</v>
      </c>
      <c r="H2597">
        <v>1</v>
      </c>
      <c r="I2597">
        <v>1</v>
      </c>
      <c r="J2597" t="s">
        <v>94</v>
      </c>
      <c r="K2597" t="s">
        <v>29</v>
      </c>
      <c r="L2597" t="s">
        <v>21</v>
      </c>
      <c r="M2597" t="s">
        <v>36</v>
      </c>
      <c r="N2597" t="s">
        <v>45</v>
      </c>
      <c r="O2597">
        <f>Table2[[#This Row],[check_out_date]]-Table2[[#This Row],[check_in_date]]</f>
        <v>2</v>
      </c>
      <c r="P2597">
        <f>Table2[[#This Row],[num_adults]]+Table2[[#This Row],[num_children]]</f>
        <v>2</v>
      </c>
      <c r="Q2597" s="3">
        <f>IF(OR(Table2[[#This Row],[booking_status]]="confirmed",Table2[[#This Row],[booking_status]]="checked-out"),Table2[[#This Row],[room_rate_per_night]]*Table2[[#This Row],[Num_Nights]],0)</f>
        <v>820.94</v>
      </c>
      <c r="R2597" t="str" cm="1">
        <f t="array" ref="R2597">IFERROR(_xlfn.IFS(Table2[[#This Row],[booking_status]]="confirmed","Expected",Table2[[#This Row],[booking_status]]="checked-out","Actual"),"No Revenue")</f>
        <v>Expected</v>
      </c>
      <c r="S2597" s="4">
        <f>Table2[[#This Row],[Revenue_Amount]]/Table2[[#This Row],[Num_Nights]]</f>
        <v>410.47</v>
      </c>
    </row>
    <row r="2598" spans="1:19" x14ac:dyDescent="0.3">
      <c r="A2598">
        <v>2597</v>
      </c>
      <c r="B2598" t="s">
        <v>14</v>
      </c>
      <c r="C2598" s="9">
        <v>45086</v>
      </c>
      <c r="D2598" s="9">
        <v>45090</v>
      </c>
      <c r="E2598" s="10">
        <v>45043</v>
      </c>
      <c r="F2598" t="s">
        <v>49</v>
      </c>
      <c r="G2598">
        <v>66.84</v>
      </c>
      <c r="H2598">
        <v>2</v>
      </c>
      <c r="I2598">
        <v>0</v>
      </c>
      <c r="J2598" t="s">
        <v>19</v>
      </c>
      <c r="K2598" t="s">
        <v>44</v>
      </c>
      <c r="L2598" t="s">
        <v>21</v>
      </c>
      <c r="M2598" t="s">
        <v>36</v>
      </c>
      <c r="N2598" t="s">
        <v>41</v>
      </c>
      <c r="O2598">
        <f>Table2[[#This Row],[check_out_date]]-Table2[[#This Row],[check_in_date]]</f>
        <v>4</v>
      </c>
      <c r="P2598">
        <f>Table2[[#This Row],[num_adults]]+Table2[[#This Row],[num_children]]</f>
        <v>2</v>
      </c>
      <c r="Q2598" s="3">
        <f>IF(OR(Table2[[#This Row],[booking_status]]="confirmed",Table2[[#This Row],[booking_status]]="checked-out"),Table2[[#This Row],[room_rate_per_night]]*Table2[[#This Row],[Num_Nights]],0)</f>
        <v>267.36</v>
      </c>
      <c r="R2598" t="str" cm="1">
        <f t="array" ref="R2598">IFERROR(_xlfn.IFS(Table2[[#This Row],[booking_status]]="confirmed","Expected",Table2[[#This Row],[booking_status]]="checked-out","Actual"),"No Revenue")</f>
        <v>Expected</v>
      </c>
      <c r="S2598" s="4">
        <f>Table2[[#This Row],[Revenue_Amount]]/Table2[[#This Row],[Num_Nights]]</f>
        <v>66.84</v>
      </c>
    </row>
    <row r="2599" spans="1:19" x14ac:dyDescent="0.3">
      <c r="A2599">
        <v>2598</v>
      </c>
      <c r="B2599" t="s">
        <v>50</v>
      </c>
      <c r="C2599" s="9">
        <v>45272</v>
      </c>
      <c r="D2599" s="9">
        <v>45281</v>
      </c>
      <c r="E2599" s="10">
        <v>45244</v>
      </c>
      <c r="F2599" t="s">
        <v>49</v>
      </c>
      <c r="G2599">
        <v>136.93</v>
      </c>
      <c r="H2599">
        <v>2</v>
      </c>
      <c r="I2599">
        <v>1</v>
      </c>
      <c r="J2599" t="s">
        <v>94</v>
      </c>
      <c r="K2599" t="s">
        <v>99</v>
      </c>
      <c r="L2599" t="s">
        <v>56</v>
      </c>
      <c r="M2599" t="s">
        <v>36</v>
      </c>
      <c r="N2599" t="s">
        <v>45</v>
      </c>
      <c r="O2599">
        <f>Table2[[#This Row],[check_out_date]]-Table2[[#This Row],[check_in_date]]</f>
        <v>9</v>
      </c>
      <c r="P2599">
        <f>Table2[[#This Row],[num_adults]]+Table2[[#This Row],[num_children]]</f>
        <v>3</v>
      </c>
      <c r="Q2599" s="3">
        <f>IF(OR(Table2[[#This Row],[booking_status]]="confirmed",Table2[[#This Row],[booking_status]]="checked-out"),Table2[[#This Row],[room_rate_per_night]]*Table2[[#This Row],[Num_Nights]],0)</f>
        <v>1232.3700000000001</v>
      </c>
      <c r="R2599" t="str" cm="1">
        <f t="array" ref="R2599">IFERROR(_xlfn.IFS(Table2[[#This Row],[booking_status]]="confirmed","Expected",Table2[[#This Row],[booking_status]]="checked-out","Actual"),"No Revenue")</f>
        <v>Actual</v>
      </c>
      <c r="S2599" s="4">
        <f>Table2[[#This Row],[Revenue_Amount]]/Table2[[#This Row],[Num_Nights]]</f>
        <v>136.93</v>
      </c>
    </row>
    <row r="2600" spans="1:19" x14ac:dyDescent="0.3">
      <c r="A2600">
        <v>2599</v>
      </c>
      <c r="B2600" t="s">
        <v>31</v>
      </c>
      <c r="C2600" s="9">
        <v>45106</v>
      </c>
      <c r="D2600" s="9">
        <v>45116</v>
      </c>
      <c r="E2600" s="10">
        <v>45076</v>
      </c>
      <c r="F2600" t="s">
        <v>18</v>
      </c>
      <c r="G2600">
        <v>184.48</v>
      </c>
      <c r="H2600">
        <v>3</v>
      </c>
      <c r="I2600">
        <v>0</v>
      </c>
      <c r="J2600" t="s">
        <v>55</v>
      </c>
      <c r="K2600" t="s">
        <v>66</v>
      </c>
      <c r="L2600" t="s">
        <v>21</v>
      </c>
      <c r="M2600" t="s">
        <v>36</v>
      </c>
      <c r="N2600" t="s">
        <v>23</v>
      </c>
      <c r="O2600">
        <f>Table2[[#This Row],[check_out_date]]-Table2[[#This Row],[check_in_date]]</f>
        <v>10</v>
      </c>
      <c r="P2600">
        <f>Table2[[#This Row],[num_adults]]+Table2[[#This Row],[num_children]]</f>
        <v>3</v>
      </c>
      <c r="Q2600" s="3">
        <f>IF(OR(Table2[[#This Row],[booking_status]]="confirmed",Table2[[#This Row],[booking_status]]="checked-out"),Table2[[#This Row],[room_rate_per_night]]*Table2[[#This Row],[Num_Nights]],0)</f>
        <v>1844.8</v>
      </c>
      <c r="R2600" t="str" cm="1">
        <f t="array" ref="R2600">IFERROR(_xlfn.IFS(Table2[[#This Row],[booking_status]]="confirmed","Expected",Table2[[#This Row],[booking_status]]="checked-out","Actual"),"No Revenue")</f>
        <v>Expected</v>
      </c>
      <c r="S2600" s="4">
        <f>Table2[[#This Row],[Revenue_Amount]]/Table2[[#This Row],[Num_Nights]]</f>
        <v>184.48</v>
      </c>
    </row>
    <row r="2601" spans="1:19" x14ac:dyDescent="0.3">
      <c r="A2601">
        <v>2600</v>
      </c>
      <c r="B2601" t="s">
        <v>50</v>
      </c>
      <c r="C2601" s="9">
        <v>45060</v>
      </c>
      <c r="D2601" s="9">
        <v>45062</v>
      </c>
      <c r="E2601" s="10">
        <v>45019</v>
      </c>
      <c r="F2601" t="s">
        <v>27</v>
      </c>
      <c r="G2601">
        <v>245.33</v>
      </c>
      <c r="H2601">
        <v>3</v>
      </c>
      <c r="I2601">
        <v>3</v>
      </c>
      <c r="J2601" t="s">
        <v>55</v>
      </c>
      <c r="K2601" t="s">
        <v>29</v>
      </c>
      <c r="L2601" t="s">
        <v>56</v>
      </c>
      <c r="M2601" t="s">
        <v>22</v>
      </c>
      <c r="N2601" t="s">
        <v>41</v>
      </c>
      <c r="O2601">
        <f>Table2[[#This Row],[check_out_date]]-Table2[[#This Row],[check_in_date]]</f>
        <v>2</v>
      </c>
      <c r="P2601">
        <f>Table2[[#This Row],[num_adults]]+Table2[[#This Row],[num_children]]</f>
        <v>6</v>
      </c>
      <c r="Q2601" s="3">
        <f>IF(OR(Table2[[#This Row],[booking_status]]="confirmed",Table2[[#This Row],[booking_status]]="checked-out"),Table2[[#This Row],[room_rate_per_night]]*Table2[[#This Row],[Num_Nights]],0)</f>
        <v>490.66</v>
      </c>
      <c r="R2601" t="str" cm="1">
        <f t="array" ref="R2601">IFERROR(_xlfn.IFS(Table2[[#This Row],[booking_status]]="confirmed","Expected",Table2[[#This Row],[booking_status]]="checked-out","Actual"),"No Revenue")</f>
        <v>Actual</v>
      </c>
      <c r="S2601" s="4">
        <f>Table2[[#This Row],[Revenue_Amount]]/Table2[[#This Row],[Num_Nights]]</f>
        <v>245.33</v>
      </c>
    </row>
    <row r="2602" spans="1:19" x14ac:dyDescent="0.3">
      <c r="A2602">
        <v>2601</v>
      </c>
      <c r="B2602" t="s">
        <v>37</v>
      </c>
      <c r="C2602" s="9">
        <v>45149</v>
      </c>
      <c r="D2602" s="9">
        <v>45153</v>
      </c>
      <c r="E2602" s="10">
        <v>45115</v>
      </c>
      <c r="F2602" t="s">
        <v>18</v>
      </c>
      <c r="G2602">
        <v>189.93</v>
      </c>
      <c r="H2602">
        <v>4</v>
      </c>
      <c r="I2602">
        <v>0</v>
      </c>
      <c r="J2602" t="s">
        <v>55</v>
      </c>
      <c r="K2602" t="s">
        <v>29</v>
      </c>
      <c r="L2602" t="s">
        <v>70</v>
      </c>
      <c r="M2602" t="s">
        <v>22</v>
      </c>
      <c r="N2602" t="s">
        <v>41</v>
      </c>
      <c r="O2602">
        <f>Table2[[#This Row],[check_out_date]]-Table2[[#This Row],[check_in_date]]</f>
        <v>4</v>
      </c>
      <c r="P2602">
        <f>Table2[[#This Row],[num_adults]]+Table2[[#This Row],[num_children]]</f>
        <v>4</v>
      </c>
      <c r="Q2602" s="3">
        <f>IF(OR(Table2[[#This Row],[booking_status]]="confirmed",Table2[[#This Row],[booking_status]]="checked-out"),Table2[[#This Row],[room_rate_per_night]]*Table2[[#This Row],[Num_Nights]],0)</f>
        <v>0</v>
      </c>
      <c r="R2602" t="str" cm="1">
        <f t="array" ref="R2602">IFERROR(_xlfn.IFS(Table2[[#This Row],[booking_status]]="confirmed","Expected",Table2[[#This Row],[booking_status]]="checked-out","Actual"),"No Revenue")</f>
        <v>No Revenue</v>
      </c>
      <c r="S2602" s="4">
        <f>Table2[[#This Row],[Revenue_Amount]]/Table2[[#This Row],[Num_Nights]]</f>
        <v>0</v>
      </c>
    </row>
    <row r="2603" spans="1:19" x14ac:dyDescent="0.3">
      <c r="A2603">
        <v>2602</v>
      </c>
      <c r="B2603" t="s">
        <v>50</v>
      </c>
      <c r="C2603" s="9">
        <v>45049</v>
      </c>
      <c r="D2603" s="9">
        <v>45053</v>
      </c>
      <c r="E2603" s="10">
        <v>45019</v>
      </c>
      <c r="F2603" t="s">
        <v>49</v>
      </c>
      <c r="G2603">
        <v>89.71</v>
      </c>
      <c r="H2603">
        <v>4</v>
      </c>
      <c r="I2603">
        <v>1</v>
      </c>
      <c r="J2603" t="s">
        <v>19</v>
      </c>
      <c r="K2603" t="s">
        <v>44</v>
      </c>
      <c r="L2603" t="s">
        <v>21</v>
      </c>
      <c r="M2603" t="s">
        <v>36</v>
      </c>
      <c r="N2603" t="s">
        <v>41</v>
      </c>
      <c r="O2603">
        <f>Table2[[#This Row],[check_out_date]]-Table2[[#This Row],[check_in_date]]</f>
        <v>4</v>
      </c>
      <c r="P2603">
        <f>Table2[[#This Row],[num_adults]]+Table2[[#This Row],[num_children]]</f>
        <v>5</v>
      </c>
      <c r="Q2603" s="3">
        <f>IF(OR(Table2[[#This Row],[booking_status]]="confirmed",Table2[[#This Row],[booking_status]]="checked-out"),Table2[[#This Row],[room_rate_per_night]]*Table2[[#This Row],[Num_Nights]],0)</f>
        <v>358.84</v>
      </c>
      <c r="R2603" t="str" cm="1">
        <f t="array" ref="R2603">IFERROR(_xlfn.IFS(Table2[[#This Row],[booking_status]]="confirmed","Expected",Table2[[#This Row],[booking_status]]="checked-out","Actual"),"No Revenue")</f>
        <v>Expected</v>
      </c>
      <c r="S2603" s="4">
        <f>Table2[[#This Row],[Revenue_Amount]]/Table2[[#This Row],[Num_Nights]]</f>
        <v>89.71</v>
      </c>
    </row>
    <row r="2604" spans="1:19" hidden="1" x14ac:dyDescent="0.3">
      <c r="A2604">
        <v>2603</v>
      </c>
      <c r="B2604" t="s">
        <v>31</v>
      </c>
      <c r="C2604" s="9">
        <v>45253</v>
      </c>
      <c r="D2604" s="9">
        <v>45259</v>
      </c>
      <c r="E2604" s="10">
        <v>45193</v>
      </c>
      <c r="F2604" t="s">
        <v>27</v>
      </c>
      <c r="G2604">
        <v>136.26</v>
      </c>
      <c r="H2604">
        <v>3</v>
      </c>
      <c r="I2604">
        <v>1</v>
      </c>
      <c r="J2604" t="s">
        <v>35</v>
      </c>
      <c r="K2604" t="s">
        <v>99</v>
      </c>
      <c r="L2604" t="s">
        <v>21</v>
      </c>
      <c r="M2604" t="s">
        <v>36</v>
      </c>
      <c r="N2604" t="s">
        <v>41</v>
      </c>
      <c r="O2604">
        <f>Table2[[#This Row],[check_out_date]]-Table2[[#This Row],[check_in_date]]</f>
        <v>6</v>
      </c>
      <c r="P2604">
        <f>Table2[[#This Row],[num_adults]]+Table2[[#This Row],[num_children]]</f>
        <v>4</v>
      </c>
      <c r="Q2604" s="3">
        <f>IF(OR(Table2[[#This Row],[booking_status]]="confirmed",Table2[[#This Row],[booking_status]]="checked-out"),Table2[[#This Row],[room_rate_per_night]]*Table2[[#This Row],[Num_Nights]],0)</f>
        <v>817.56</v>
      </c>
      <c r="R2604" t="str" cm="1">
        <f t="array" ref="R2604">IFERROR(_xlfn.IFS(Table2[[#This Row],[booking_status]]="confirmed","Expected",Table2[[#This Row],[booking_status]]="checked-out","Actual"),"No Revenue")</f>
        <v>Expected</v>
      </c>
      <c r="S2604" s="4">
        <f>Table2[[#This Row],[Revenue_Amount]]/Table2[[#This Row],[Num_Nights]]</f>
        <v>136.26</v>
      </c>
    </row>
    <row r="2605" spans="1:19" x14ac:dyDescent="0.3">
      <c r="A2605">
        <v>2604</v>
      </c>
      <c r="B2605" t="s">
        <v>14</v>
      </c>
      <c r="C2605" s="9">
        <v>45062</v>
      </c>
      <c r="D2605" s="9">
        <v>45065</v>
      </c>
      <c r="E2605" s="10">
        <v>45024</v>
      </c>
      <c r="F2605" t="s">
        <v>27</v>
      </c>
      <c r="G2605">
        <v>178.75</v>
      </c>
      <c r="H2605">
        <v>4</v>
      </c>
      <c r="I2605">
        <v>0</v>
      </c>
      <c r="J2605" t="s">
        <v>28</v>
      </c>
      <c r="K2605" t="s">
        <v>44</v>
      </c>
      <c r="L2605" t="s">
        <v>56</v>
      </c>
      <c r="M2605" t="s">
        <v>36</v>
      </c>
      <c r="N2605" t="s">
        <v>41</v>
      </c>
      <c r="O2605">
        <f>Table2[[#This Row],[check_out_date]]-Table2[[#This Row],[check_in_date]]</f>
        <v>3</v>
      </c>
      <c r="P2605">
        <f>Table2[[#This Row],[num_adults]]+Table2[[#This Row],[num_children]]</f>
        <v>4</v>
      </c>
      <c r="Q2605" s="3">
        <f>IF(OR(Table2[[#This Row],[booking_status]]="confirmed",Table2[[#This Row],[booking_status]]="checked-out"),Table2[[#This Row],[room_rate_per_night]]*Table2[[#This Row],[Num_Nights]],0)</f>
        <v>536.25</v>
      </c>
      <c r="R2605" t="str" cm="1">
        <f t="array" ref="R2605">IFERROR(_xlfn.IFS(Table2[[#This Row],[booking_status]]="confirmed","Expected",Table2[[#This Row],[booking_status]]="checked-out","Actual"),"No Revenue")</f>
        <v>Actual</v>
      </c>
      <c r="S2605" s="4">
        <f>Table2[[#This Row],[Revenue_Amount]]/Table2[[#This Row],[Num_Nights]]</f>
        <v>178.75</v>
      </c>
    </row>
    <row r="2606" spans="1:19" x14ac:dyDescent="0.3">
      <c r="A2606">
        <v>2605</v>
      </c>
      <c r="B2606" t="s">
        <v>37</v>
      </c>
      <c r="C2606" s="9">
        <v>44930</v>
      </c>
      <c r="D2606" s="9">
        <v>44933</v>
      </c>
      <c r="E2606" s="10">
        <v>44919</v>
      </c>
      <c r="F2606" t="s">
        <v>49</v>
      </c>
      <c r="G2606">
        <v>100.43</v>
      </c>
      <c r="H2606">
        <v>4</v>
      </c>
      <c r="I2606">
        <v>1</v>
      </c>
      <c r="J2606" t="s">
        <v>28</v>
      </c>
      <c r="K2606" t="s">
        <v>44</v>
      </c>
      <c r="L2606" t="s">
        <v>56</v>
      </c>
      <c r="M2606" t="s">
        <v>22</v>
      </c>
      <c r="N2606" t="s">
        <v>30</v>
      </c>
      <c r="O2606">
        <f>Table2[[#This Row],[check_out_date]]-Table2[[#This Row],[check_in_date]]</f>
        <v>3</v>
      </c>
      <c r="P2606">
        <f>Table2[[#This Row],[num_adults]]+Table2[[#This Row],[num_children]]</f>
        <v>5</v>
      </c>
      <c r="Q2606" s="3">
        <f>IF(OR(Table2[[#This Row],[booking_status]]="confirmed",Table2[[#This Row],[booking_status]]="checked-out"),Table2[[#This Row],[room_rate_per_night]]*Table2[[#This Row],[Num_Nights]],0)</f>
        <v>301.29000000000002</v>
      </c>
      <c r="R2606" t="str" cm="1">
        <f t="array" ref="R2606">IFERROR(_xlfn.IFS(Table2[[#This Row],[booking_status]]="confirmed","Expected",Table2[[#This Row],[booking_status]]="checked-out","Actual"),"No Revenue")</f>
        <v>Actual</v>
      </c>
      <c r="S2606" s="4">
        <f>Table2[[#This Row],[Revenue_Amount]]/Table2[[#This Row],[Num_Nights]]</f>
        <v>100.43</v>
      </c>
    </row>
    <row r="2607" spans="1:19" x14ac:dyDescent="0.3">
      <c r="A2607">
        <v>2606</v>
      </c>
      <c r="B2607" t="s">
        <v>14</v>
      </c>
      <c r="C2607" s="9">
        <v>45165</v>
      </c>
      <c r="D2607" s="9">
        <v>45172</v>
      </c>
      <c r="E2607" s="10">
        <v>45134</v>
      </c>
      <c r="F2607" t="s">
        <v>18</v>
      </c>
      <c r="G2607">
        <v>150.58000000000001</v>
      </c>
      <c r="H2607">
        <v>3</v>
      </c>
      <c r="I2607">
        <v>0</v>
      </c>
      <c r="J2607" t="s">
        <v>28</v>
      </c>
      <c r="K2607" t="s">
        <v>99</v>
      </c>
      <c r="L2607" t="s">
        <v>21</v>
      </c>
      <c r="M2607" t="s">
        <v>36</v>
      </c>
      <c r="N2607" t="s">
        <v>23</v>
      </c>
      <c r="O2607">
        <f>Table2[[#This Row],[check_out_date]]-Table2[[#This Row],[check_in_date]]</f>
        <v>7</v>
      </c>
      <c r="P2607">
        <f>Table2[[#This Row],[num_adults]]+Table2[[#This Row],[num_children]]</f>
        <v>3</v>
      </c>
      <c r="Q2607" s="3">
        <f>IF(OR(Table2[[#This Row],[booking_status]]="confirmed",Table2[[#This Row],[booking_status]]="checked-out"),Table2[[#This Row],[room_rate_per_night]]*Table2[[#This Row],[Num_Nights]],0)</f>
        <v>1054.0600000000002</v>
      </c>
      <c r="R2607" t="str" cm="1">
        <f t="array" ref="R2607">IFERROR(_xlfn.IFS(Table2[[#This Row],[booking_status]]="confirmed","Expected",Table2[[#This Row],[booking_status]]="checked-out","Actual"),"No Revenue")</f>
        <v>Expected</v>
      </c>
      <c r="S2607" s="4">
        <f>Table2[[#This Row],[Revenue_Amount]]/Table2[[#This Row],[Num_Nights]]</f>
        <v>150.58000000000001</v>
      </c>
    </row>
    <row r="2608" spans="1:19" hidden="1" x14ac:dyDescent="0.3">
      <c r="A2608">
        <v>2607</v>
      </c>
      <c r="B2608" t="s">
        <v>31</v>
      </c>
      <c r="C2608" s="9">
        <v>45061</v>
      </c>
      <c r="D2608" s="9">
        <v>45067</v>
      </c>
      <c r="E2608" s="10">
        <v>45039</v>
      </c>
      <c r="F2608" t="s">
        <v>49</v>
      </c>
      <c r="G2608">
        <v>92.3</v>
      </c>
      <c r="H2608">
        <v>1</v>
      </c>
      <c r="I2608">
        <v>0</v>
      </c>
      <c r="J2608" t="s">
        <v>35</v>
      </c>
      <c r="K2608" t="s">
        <v>20</v>
      </c>
      <c r="L2608" t="s">
        <v>56</v>
      </c>
      <c r="M2608" t="s">
        <v>36</v>
      </c>
      <c r="N2608" t="s">
        <v>41</v>
      </c>
      <c r="O2608">
        <f>Table2[[#This Row],[check_out_date]]-Table2[[#This Row],[check_in_date]]</f>
        <v>6</v>
      </c>
      <c r="P2608">
        <f>Table2[[#This Row],[num_adults]]+Table2[[#This Row],[num_children]]</f>
        <v>1</v>
      </c>
      <c r="Q2608" s="3">
        <f>IF(OR(Table2[[#This Row],[booking_status]]="confirmed",Table2[[#This Row],[booking_status]]="checked-out"),Table2[[#This Row],[room_rate_per_night]]*Table2[[#This Row],[Num_Nights]],0)</f>
        <v>553.79999999999995</v>
      </c>
      <c r="R2608" t="str" cm="1">
        <f t="array" ref="R2608">IFERROR(_xlfn.IFS(Table2[[#This Row],[booking_status]]="confirmed","Expected",Table2[[#This Row],[booking_status]]="checked-out","Actual"),"No Revenue")</f>
        <v>Actual</v>
      </c>
      <c r="S2608" s="4">
        <f>Table2[[#This Row],[Revenue_Amount]]/Table2[[#This Row],[Num_Nights]]</f>
        <v>92.3</v>
      </c>
    </row>
    <row r="2609" spans="1:19" x14ac:dyDescent="0.3">
      <c r="A2609">
        <v>2608</v>
      </c>
      <c r="B2609" t="s">
        <v>14</v>
      </c>
      <c r="C2609" s="9">
        <v>45215</v>
      </c>
      <c r="D2609" s="9">
        <v>45218</v>
      </c>
      <c r="E2609" s="10">
        <v>45201</v>
      </c>
      <c r="F2609" t="s">
        <v>49</v>
      </c>
      <c r="G2609">
        <v>96.66</v>
      </c>
      <c r="H2609">
        <v>2</v>
      </c>
      <c r="I2609">
        <v>0</v>
      </c>
      <c r="J2609" t="s">
        <v>94</v>
      </c>
      <c r="K2609" t="s">
        <v>29</v>
      </c>
      <c r="L2609" t="s">
        <v>21</v>
      </c>
      <c r="M2609" t="s">
        <v>36</v>
      </c>
      <c r="N2609" t="s">
        <v>41</v>
      </c>
      <c r="O2609">
        <f>Table2[[#This Row],[check_out_date]]-Table2[[#This Row],[check_in_date]]</f>
        <v>3</v>
      </c>
      <c r="P2609">
        <f>Table2[[#This Row],[num_adults]]+Table2[[#This Row],[num_children]]</f>
        <v>2</v>
      </c>
      <c r="Q2609" s="3">
        <f>IF(OR(Table2[[#This Row],[booking_status]]="confirmed",Table2[[#This Row],[booking_status]]="checked-out"),Table2[[#This Row],[room_rate_per_night]]*Table2[[#This Row],[Num_Nights]],0)</f>
        <v>289.98</v>
      </c>
      <c r="R2609" t="str" cm="1">
        <f t="array" ref="R2609">IFERROR(_xlfn.IFS(Table2[[#This Row],[booking_status]]="confirmed","Expected",Table2[[#This Row],[booking_status]]="checked-out","Actual"),"No Revenue")</f>
        <v>Expected</v>
      </c>
      <c r="S2609" s="4">
        <f>Table2[[#This Row],[Revenue_Amount]]/Table2[[#This Row],[Num_Nights]]</f>
        <v>96.660000000000011</v>
      </c>
    </row>
    <row r="2610" spans="1:19" hidden="1" x14ac:dyDescent="0.3">
      <c r="A2610">
        <v>2609</v>
      </c>
      <c r="B2610" t="s">
        <v>37</v>
      </c>
      <c r="C2610" s="9">
        <v>45195</v>
      </c>
      <c r="D2610" s="9">
        <v>45199</v>
      </c>
      <c r="E2610" s="10">
        <v>45174</v>
      </c>
      <c r="F2610" t="s">
        <v>27</v>
      </c>
      <c r="G2610">
        <v>186.47</v>
      </c>
      <c r="H2610">
        <v>1</v>
      </c>
      <c r="I2610">
        <v>3</v>
      </c>
      <c r="J2610" t="s">
        <v>35</v>
      </c>
      <c r="K2610" t="s">
        <v>44</v>
      </c>
      <c r="L2610" t="s">
        <v>21</v>
      </c>
      <c r="M2610" t="s">
        <v>36</v>
      </c>
      <c r="N2610" t="s">
        <v>45</v>
      </c>
      <c r="O2610">
        <f>Table2[[#This Row],[check_out_date]]-Table2[[#This Row],[check_in_date]]</f>
        <v>4</v>
      </c>
      <c r="P2610">
        <f>Table2[[#This Row],[num_adults]]+Table2[[#This Row],[num_children]]</f>
        <v>4</v>
      </c>
      <c r="Q2610" s="3">
        <f>IF(OR(Table2[[#This Row],[booking_status]]="confirmed",Table2[[#This Row],[booking_status]]="checked-out"),Table2[[#This Row],[room_rate_per_night]]*Table2[[#This Row],[Num_Nights]],0)</f>
        <v>745.88</v>
      </c>
      <c r="R2610" t="str" cm="1">
        <f t="array" ref="R2610">IFERROR(_xlfn.IFS(Table2[[#This Row],[booking_status]]="confirmed","Expected",Table2[[#This Row],[booking_status]]="checked-out","Actual"),"No Revenue")</f>
        <v>Expected</v>
      </c>
      <c r="S2610" s="4">
        <f>Table2[[#This Row],[Revenue_Amount]]/Table2[[#This Row],[Num_Nights]]</f>
        <v>186.47</v>
      </c>
    </row>
    <row r="2611" spans="1:19" x14ac:dyDescent="0.3">
      <c r="A2611">
        <v>2610</v>
      </c>
      <c r="B2611" t="s">
        <v>50</v>
      </c>
      <c r="C2611" s="9">
        <v>45193</v>
      </c>
      <c r="D2611" s="9">
        <v>45198</v>
      </c>
      <c r="E2611" s="10">
        <v>45158</v>
      </c>
      <c r="F2611" t="s">
        <v>54</v>
      </c>
      <c r="G2611">
        <v>522.73</v>
      </c>
      <c r="H2611">
        <v>2</v>
      </c>
      <c r="I2611">
        <v>0</v>
      </c>
      <c r="J2611" t="s">
        <v>55</v>
      </c>
      <c r="K2611" t="s">
        <v>20</v>
      </c>
      <c r="L2611" t="s">
        <v>56</v>
      </c>
      <c r="M2611" t="s">
        <v>22</v>
      </c>
      <c r="N2611" t="s">
        <v>95</v>
      </c>
      <c r="O2611">
        <f>Table2[[#This Row],[check_out_date]]-Table2[[#This Row],[check_in_date]]</f>
        <v>5</v>
      </c>
      <c r="P2611">
        <f>Table2[[#This Row],[num_adults]]+Table2[[#This Row],[num_children]]</f>
        <v>2</v>
      </c>
      <c r="Q2611" s="3">
        <f>IF(OR(Table2[[#This Row],[booking_status]]="confirmed",Table2[[#This Row],[booking_status]]="checked-out"),Table2[[#This Row],[room_rate_per_night]]*Table2[[#This Row],[Num_Nights]],0)</f>
        <v>2613.65</v>
      </c>
      <c r="R2611" t="str" cm="1">
        <f t="array" ref="R2611">IFERROR(_xlfn.IFS(Table2[[#This Row],[booking_status]]="confirmed","Expected",Table2[[#This Row],[booking_status]]="checked-out","Actual"),"No Revenue")</f>
        <v>Actual</v>
      </c>
      <c r="S2611" s="4">
        <f>Table2[[#This Row],[Revenue_Amount]]/Table2[[#This Row],[Num_Nights]]</f>
        <v>522.73</v>
      </c>
    </row>
    <row r="2612" spans="1:19" x14ac:dyDescent="0.3">
      <c r="A2612">
        <v>2611</v>
      </c>
      <c r="B2612" t="s">
        <v>37</v>
      </c>
      <c r="C2612" s="9">
        <v>45080</v>
      </c>
      <c r="D2612" s="9">
        <v>45088</v>
      </c>
      <c r="E2612" s="10">
        <v>45052</v>
      </c>
      <c r="F2612" t="s">
        <v>18</v>
      </c>
      <c r="G2612">
        <v>203.76</v>
      </c>
      <c r="H2612">
        <v>2</v>
      </c>
      <c r="I2612">
        <v>0</v>
      </c>
      <c r="J2612" t="s">
        <v>28</v>
      </c>
      <c r="K2612" t="s">
        <v>44</v>
      </c>
      <c r="L2612" t="s">
        <v>21</v>
      </c>
      <c r="M2612" t="s">
        <v>22</v>
      </c>
      <c r="N2612" t="s">
        <v>41</v>
      </c>
      <c r="O2612">
        <f>Table2[[#This Row],[check_out_date]]-Table2[[#This Row],[check_in_date]]</f>
        <v>8</v>
      </c>
      <c r="P2612">
        <f>Table2[[#This Row],[num_adults]]+Table2[[#This Row],[num_children]]</f>
        <v>2</v>
      </c>
      <c r="Q2612" s="3">
        <f>IF(OR(Table2[[#This Row],[booking_status]]="confirmed",Table2[[#This Row],[booking_status]]="checked-out"),Table2[[#This Row],[room_rate_per_night]]*Table2[[#This Row],[Num_Nights]],0)</f>
        <v>1630.08</v>
      </c>
      <c r="R2612" t="str" cm="1">
        <f t="array" ref="R2612">IFERROR(_xlfn.IFS(Table2[[#This Row],[booking_status]]="confirmed","Expected",Table2[[#This Row],[booking_status]]="checked-out","Actual"),"No Revenue")</f>
        <v>Expected</v>
      </c>
      <c r="S2612" s="4">
        <f>Table2[[#This Row],[Revenue_Amount]]/Table2[[#This Row],[Num_Nights]]</f>
        <v>203.76</v>
      </c>
    </row>
    <row r="2613" spans="1:19" x14ac:dyDescent="0.3">
      <c r="A2613">
        <v>2612</v>
      </c>
      <c r="B2613" t="s">
        <v>31</v>
      </c>
      <c r="C2613" s="9">
        <v>45030</v>
      </c>
      <c r="D2613" s="9">
        <v>45034</v>
      </c>
      <c r="E2613" s="10">
        <v>44959</v>
      </c>
      <c r="F2613" t="s">
        <v>49</v>
      </c>
      <c r="G2613">
        <v>66.13</v>
      </c>
      <c r="H2613">
        <v>4</v>
      </c>
      <c r="I2613">
        <v>0</v>
      </c>
      <c r="J2613" t="s">
        <v>28</v>
      </c>
      <c r="K2613" t="s">
        <v>99</v>
      </c>
      <c r="L2613" t="s">
        <v>60</v>
      </c>
      <c r="M2613" t="s">
        <v>36</v>
      </c>
      <c r="N2613" t="s">
        <v>30</v>
      </c>
      <c r="O2613">
        <f>Table2[[#This Row],[check_out_date]]-Table2[[#This Row],[check_in_date]]</f>
        <v>4</v>
      </c>
      <c r="P2613">
        <f>Table2[[#This Row],[num_adults]]+Table2[[#This Row],[num_children]]</f>
        <v>4</v>
      </c>
      <c r="Q2613" s="3">
        <f>IF(OR(Table2[[#This Row],[booking_status]]="confirmed",Table2[[#This Row],[booking_status]]="checked-out"),Table2[[#This Row],[room_rate_per_night]]*Table2[[#This Row],[Num_Nights]],0)</f>
        <v>0</v>
      </c>
      <c r="R2613" t="str" cm="1">
        <f t="array" ref="R2613">IFERROR(_xlfn.IFS(Table2[[#This Row],[booking_status]]="confirmed","Expected",Table2[[#This Row],[booking_status]]="checked-out","Actual"),"No Revenue")</f>
        <v>No Revenue</v>
      </c>
      <c r="S2613" s="4">
        <f>Table2[[#This Row],[Revenue_Amount]]/Table2[[#This Row],[Num_Nights]]</f>
        <v>0</v>
      </c>
    </row>
    <row r="2614" spans="1:19" x14ac:dyDescent="0.3">
      <c r="A2614">
        <v>2613</v>
      </c>
      <c r="B2614" t="s">
        <v>14</v>
      </c>
      <c r="C2614" s="9">
        <v>44934</v>
      </c>
      <c r="D2614" s="9">
        <v>44937</v>
      </c>
      <c r="E2614" s="10">
        <v>44905</v>
      </c>
      <c r="F2614" t="s">
        <v>18</v>
      </c>
      <c r="G2614">
        <v>164</v>
      </c>
      <c r="H2614">
        <v>1</v>
      </c>
      <c r="I2614">
        <v>1</v>
      </c>
      <c r="J2614" t="s">
        <v>94</v>
      </c>
      <c r="K2614" t="s">
        <v>99</v>
      </c>
      <c r="L2614" t="s">
        <v>56</v>
      </c>
      <c r="M2614" t="s">
        <v>36</v>
      </c>
      <c r="N2614" t="s">
        <v>23</v>
      </c>
      <c r="O2614">
        <f>Table2[[#This Row],[check_out_date]]-Table2[[#This Row],[check_in_date]]</f>
        <v>3</v>
      </c>
      <c r="P2614">
        <f>Table2[[#This Row],[num_adults]]+Table2[[#This Row],[num_children]]</f>
        <v>2</v>
      </c>
      <c r="Q2614" s="3">
        <f>IF(OR(Table2[[#This Row],[booking_status]]="confirmed",Table2[[#This Row],[booking_status]]="checked-out"),Table2[[#This Row],[room_rate_per_night]]*Table2[[#This Row],[Num_Nights]],0)</f>
        <v>492</v>
      </c>
      <c r="R2614" t="str" cm="1">
        <f t="array" ref="R2614">IFERROR(_xlfn.IFS(Table2[[#This Row],[booking_status]]="confirmed","Expected",Table2[[#This Row],[booking_status]]="checked-out","Actual"),"No Revenue")</f>
        <v>Actual</v>
      </c>
      <c r="S2614" s="4">
        <f>Table2[[#This Row],[Revenue_Amount]]/Table2[[#This Row],[Num_Nights]]</f>
        <v>164</v>
      </c>
    </row>
    <row r="2615" spans="1:19" x14ac:dyDescent="0.3">
      <c r="A2615">
        <v>2614</v>
      </c>
      <c r="B2615" t="s">
        <v>37</v>
      </c>
      <c r="C2615" s="9">
        <v>45104</v>
      </c>
      <c r="D2615" s="9">
        <v>45110</v>
      </c>
      <c r="E2615" s="10">
        <v>45095</v>
      </c>
      <c r="F2615" t="s">
        <v>18</v>
      </c>
      <c r="G2615">
        <v>296.33999999999997</v>
      </c>
      <c r="H2615">
        <v>2</v>
      </c>
      <c r="I2615">
        <v>0</v>
      </c>
      <c r="J2615" t="s">
        <v>19</v>
      </c>
      <c r="K2615" t="s">
        <v>29</v>
      </c>
      <c r="L2615" t="s">
        <v>60</v>
      </c>
      <c r="M2615" t="s">
        <v>36</v>
      </c>
      <c r="N2615" t="s">
        <v>41</v>
      </c>
      <c r="O2615">
        <f>Table2[[#This Row],[check_out_date]]-Table2[[#This Row],[check_in_date]]</f>
        <v>6</v>
      </c>
      <c r="P2615">
        <f>Table2[[#This Row],[num_adults]]+Table2[[#This Row],[num_children]]</f>
        <v>2</v>
      </c>
      <c r="Q2615" s="3">
        <f>IF(OR(Table2[[#This Row],[booking_status]]="confirmed",Table2[[#This Row],[booking_status]]="checked-out"),Table2[[#This Row],[room_rate_per_night]]*Table2[[#This Row],[Num_Nights]],0)</f>
        <v>0</v>
      </c>
      <c r="R2615" t="str" cm="1">
        <f t="array" ref="R2615">IFERROR(_xlfn.IFS(Table2[[#This Row],[booking_status]]="confirmed","Expected",Table2[[#This Row],[booking_status]]="checked-out","Actual"),"No Revenue")</f>
        <v>No Revenue</v>
      </c>
      <c r="S2615" s="4">
        <f>Table2[[#This Row],[Revenue_Amount]]/Table2[[#This Row],[Num_Nights]]</f>
        <v>0</v>
      </c>
    </row>
    <row r="2616" spans="1:19" x14ac:dyDescent="0.3">
      <c r="A2616">
        <v>2615</v>
      </c>
      <c r="B2616" t="s">
        <v>31</v>
      </c>
      <c r="C2616" s="9">
        <v>45194</v>
      </c>
      <c r="D2616" s="9">
        <v>45196</v>
      </c>
      <c r="E2616" s="10">
        <v>45170</v>
      </c>
      <c r="F2616" t="s">
        <v>18</v>
      </c>
      <c r="G2616">
        <v>205.62</v>
      </c>
      <c r="H2616">
        <v>2</v>
      </c>
      <c r="I2616">
        <v>0</v>
      </c>
      <c r="J2616" t="s">
        <v>94</v>
      </c>
      <c r="K2616" t="s">
        <v>44</v>
      </c>
      <c r="L2616" t="s">
        <v>21</v>
      </c>
      <c r="M2616" t="s">
        <v>36</v>
      </c>
      <c r="N2616" t="s">
        <v>41</v>
      </c>
      <c r="O2616">
        <f>Table2[[#This Row],[check_out_date]]-Table2[[#This Row],[check_in_date]]</f>
        <v>2</v>
      </c>
      <c r="P2616">
        <f>Table2[[#This Row],[num_adults]]+Table2[[#This Row],[num_children]]</f>
        <v>2</v>
      </c>
      <c r="Q2616" s="3">
        <f>IF(OR(Table2[[#This Row],[booking_status]]="confirmed",Table2[[#This Row],[booking_status]]="checked-out"),Table2[[#This Row],[room_rate_per_night]]*Table2[[#This Row],[Num_Nights]],0)</f>
        <v>411.24</v>
      </c>
      <c r="R2616" t="str" cm="1">
        <f t="array" ref="R2616">IFERROR(_xlfn.IFS(Table2[[#This Row],[booking_status]]="confirmed","Expected",Table2[[#This Row],[booking_status]]="checked-out","Actual"),"No Revenue")</f>
        <v>Expected</v>
      </c>
      <c r="S2616" s="4">
        <f>Table2[[#This Row],[Revenue_Amount]]/Table2[[#This Row],[Num_Nights]]</f>
        <v>205.62</v>
      </c>
    </row>
    <row r="2617" spans="1:19" x14ac:dyDescent="0.3">
      <c r="A2617">
        <v>2616</v>
      </c>
      <c r="B2617" t="s">
        <v>50</v>
      </c>
      <c r="C2617" s="9">
        <v>44949</v>
      </c>
      <c r="D2617" s="9">
        <v>44951</v>
      </c>
      <c r="E2617" s="10">
        <v>44941</v>
      </c>
      <c r="F2617" t="s">
        <v>27</v>
      </c>
      <c r="G2617">
        <v>178.4</v>
      </c>
      <c r="H2617">
        <v>2</v>
      </c>
      <c r="I2617">
        <v>0</v>
      </c>
      <c r="J2617" t="s">
        <v>94</v>
      </c>
      <c r="K2617" t="s">
        <v>29</v>
      </c>
      <c r="L2617" t="s">
        <v>56</v>
      </c>
      <c r="M2617" t="s">
        <v>36</v>
      </c>
      <c r="N2617" t="s">
        <v>45</v>
      </c>
      <c r="O2617">
        <f>Table2[[#This Row],[check_out_date]]-Table2[[#This Row],[check_in_date]]</f>
        <v>2</v>
      </c>
      <c r="P2617">
        <f>Table2[[#This Row],[num_adults]]+Table2[[#This Row],[num_children]]</f>
        <v>2</v>
      </c>
      <c r="Q2617" s="3">
        <f>IF(OR(Table2[[#This Row],[booking_status]]="confirmed",Table2[[#This Row],[booking_status]]="checked-out"),Table2[[#This Row],[room_rate_per_night]]*Table2[[#This Row],[Num_Nights]],0)</f>
        <v>356.8</v>
      </c>
      <c r="R2617" t="str" cm="1">
        <f t="array" ref="R2617">IFERROR(_xlfn.IFS(Table2[[#This Row],[booking_status]]="confirmed","Expected",Table2[[#This Row],[booking_status]]="checked-out","Actual"),"No Revenue")</f>
        <v>Actual</v>
      </c>
      <c r="S2617" s="4">
        <f>Table2[[#This Row],[Revenue_Amount]]/Table2[[#This Row],[Num_Nights]]</f>
        <v>178.4</v>
      </c>
    </row>
    <row r="2618" spans="1:19" hidden="1" x14ac:dyDescent="0.3">
      <c r="A2618">
        <v>2617</v>
      </c>
      <c r="B2618" t="s">
        <v>50</v>
      </c>
      <c r="C2618" s="9">
        <v>44963</v>
      </c>
      <c r="D2618" s="9">
        <v>44970</v>
      </c>
      <c r="E2618" s="10">
        <v>44891</v>
      </c>
      <c r="F2618" t="s">
        <v>49</v>
      </c>
      <c r="G2618">
        <v>129.63999999999999</v>
      </c>
      <c r="H2618">
        <v>1</v>
      </c>
      <c r="I2618">
        <v>0</v>
      </c>
      <c r="J2618" t="s">
        <v>35</v>
      </c>
      <c r="K2618" t="s">
        <v>20</v>
      </c>
      <c r="L2618" t="s">
        <v>56</v>
      </c>
      <c r="M2618" t="s">
        <v>36</v>
      </c>
      <c r="N2618" t="s">
        <v>23</v>
      </c>
      <c r="O2618">
        <f>Table2[[#This Row],[check_out_date]]-Table2[[#This Row],[check_in_date]]</f>
        <v>7</v>
      </c>
      <c r="P2618">
        <f>Table2[[#This Row],[num_adults]]+Table2[[#This Row],[num_children]]</f>
        <v>1</v>
      </c>
      <c r="Q2618" s="3">
        <f>IF(OR(Table2[[#This Row],[booking_status]]="confirmed",Table2[[#This Row],[booking_status]]="checked-out"),Table2[[#This Row],[room_rate_per_night]]*Table2[[#This Row],[Num_Nights]],0)</f>
        <v>907.4799999999999</v>
      </c>
      <c r="R2618" t="str" cm="1">
        <f t="array" ref="R2618">IFERROR(_xlfn.IFS(Table2[[#This Row],[booking_status]]="confirmed","Expected",Table2[[#This Row],[booking_status]]="checked-out","Actual"),"No Revenue")</f>
        <v>Actual</v>
      </c>
      <c r="S2618" s="4">
        <f>Table2[[#This Row],[Revenue_Amount]]/Table2[[#This Row],[Num_Nights]]</f>
        <v>129.63999999999999</v>
      </c>
    </row>
    <row r="2619" spans="1:19" x14ac:dyDescent="0.3">
      <c r="A2619">
        <v>2618</v>
      </c>
      <c r="B2619" t="s">
        <v>31</v>
      </c>
      <c r="C2619" s="9">
        <v>45116</v>
      </c>
      <c r="D2619" s="9">
        <v>45119</v>
      </c>
      <c r="E2619" s="10">
        <v>45081</v>
      </c>
      <c r="F2619" t="s">
        <v>18</v>
      </c>
      <c r="G2619">
        <v>172.42</v>
      </c>
      <c r="H2619">
        <v>2</v>
      </c>
      <c r="I2619">
        <v>2</v>
      </c>
      <c r="J2619" t="s">
        <v>19</v>
      </c>
      <c r="K2619" t="s">
        <v>29</v>
      </c>
      <c r="L2619" t="s">
        <v>21</v>
      </c>
      <c r="M2619" t="s">
        <v>36</v>
      </c>
      <c r="N2619" t="s">
        <v>95</v>
      </c>
      <c r="O2619">
        <f>Table2[[#This Row],[check_out_date]]-Table2[[#This Row],[check_in_date]]</f>
        <v>3</v>
      </c>
      <c r="P2619">
        <f>Table2[[#This Row],[num_adults]]+Table2[[#This Row],[num_children]]</f>
        <v>4</v>
      </c>
      <c r="Q2619" s="3">
        <f>IF(OR(Table2[[#This Row],[booking_status]]="confirmed",Table2[[#This Row],[booking_status]]="checked-out"),Table2[[#This Row],[room_rate_per_night]]*Table2[[#This Row],[Num_Nights]],0)</f>
        <v>517.26</v>
      </c>
      <c r="R2619" t="str" cm="1">
        <f t="array" ref="R2619">IFERROR(_xlfn.IFS(Table2[[#This Row],[booking_status]]="confirmed","Expected",Table2[[#This Row],[booking_status]]="checked-out","Actual"),"No Revenue")</f>
        <v>Expected</v>
      </c>
      <c r="S2619" s="4">
        <f>Table2[[#This Row],[Revenue_Amount]]/Table2[[#This Row],[Num_Nights]]</f>
        <v>172.42</v>
      </c>
    </row>
    <row r="2620" spans="1:19" x14ac:dyDescent="0.3">
      <c r="A2620">
        <v>2619</v>
      </c>
      <c r="B2620" t="s">
        <v>37</v>
      </c>
      <c r="C2620" s="9">
        <v>45121</v>
      </c>
      <c r="D2620" s="9">
        <v>45125</v>
      </c>
      <c r="E2620" s="10">
        <v>45100</v>
      </c>
      <c r="F2620" t="s">
        <v>18</v>
      </c>
      <c r="G2620">
        <v>259.60000000000002</v>
      </c>
      <c r="H2620">
        <v>1</v>
      </c>
      <c r="I2620">
        <v>0</v>
      </c>
      <c r="J2620" t="s">
        <v>28</v>
      </c>
      <c r="K2620" t="s">
        <v>29</v>
      </c>
      <c r="L2620" t="s">
        <v>56</v>
      </c>
      <c r="M2620" t="s">
        <v>36</v>
      </c>
      <c r="N2620" t="s">
        <v>41</v>
      </c>
      <c r="O2620">
        <f>Table2[[#This Row],[check_out_date]]-Table2[[#This Row],[check_in_date]]</f>
        <v>4</v>
      </c>
      <c r="P2620">
        <f>Table2[[#This Row],[num_adults]]+Table2[[#This Row],[num_children]]</f>
        <v>1</v>
      </c>
      <c r="Q2620" s="3">
        <f>IF(OR(Table2[[#This Row],[booking_status]]="confirmed",Table2[[#This Row],[booking_status]]="checked-out"),Table2[[#This Row],[room_rate_per_night]]*Table2[[#This Row],[Num_Nights]],0)</f>
        <v>1038.4000000000001</v>
      </c>
      <c r="R2620" t="str" cm="1">
        <f t="array" ref="R2620">IFERROR(_xlfn.IFS(Table2[[#This Row],[booking_status]]="confirmed","Expected",Table2[[#This Row],[booking_status]]="checked-out","Actual"),"No Revenue")</f>
        <v>Actual</v>
      </c>
      <c r="S2620" s="4">
        <f>Table2[[#This Row],[Revenue_Amount]]/Table2[[#This Row],[Num_Nights]]</f>
        <v>259.60000000000002</v>
      </c>
    </row>
    <row r="2621" spans="1:19" x14ac:dyDescent="0.3">
      <c r="A2621">
        <v>2620</v>
      </c>
      <c r="B2621" t="s">
        <v>31</v>
      </c>
      <c r="C2621" s="9">
        <v>45008</v>
      </c>
      <c r="D2621" s="9">
        <v>45015</v>
      </c>
      <c r="E2621" s="10">
        <v>44969</v>
      </c>
      <c r="F2621" t="s">
        <v>54</v>
      </c>
      <c r="G2621">
        <v>381.66</v>
      </c>
      <c r="H2621">
        <v>3</v>
      </c>
      <c r="I2621">
        <v>0</v>
      </c>
      <c r="J2621" t="s">
        <v>28</v>
      </c>
      <c r="K2621" t="s">
        <v>20</v>
      </c>
      <c r="L2621" t="s">
        <v>60</v>
      </c>
      <c r="M2621" t="s">
        <v>36</v>
      </c>
      <c r="N2621" t="s">
        <v>41</v>
      </c>
      <c r="O2621">
        <f>Table2[[#This Row],[check_out_date]]-Table2[[#This Row],[check_in_date]]</f>
        <v>7</v>
      </c>
      <c r="P2621">
        <f>Table2[[#This Row],[num_adults]]+Table2[[#This Row],[num_children]]</f>
        <v>3</v>
      </c>
      <c r="Q2621" s="3">
        <f>IF(OR(Table2[[#This Row],[booking_status]]="confirmed",Table2[[#This Row],[booking_status]]="checked-out"),Table2[[#This Row],[room_rate_per_night]]*Table2[[#This Row],[Num_Nights]],0)</f>
        <v>0</v>
      </c>
      <c r="R2621" t="str" cm="1">
        <f t="array" ref="R2621">IFERROR(_xlfn.IFS(Table2[[#This Row],[booking_status]]="confirmed","Expected",Table2[[#This Row],[booking_status]]="checked-out","Actual"),"No Revenue")</f>
        <v>No Revenue</v>
      </c>
      <c r="S2621" s="4">
        <f>Table2[[#This Row],[Revenue_Amount]]/Table2[[#This Row],[Num_Nights]]</f>
        <v>0</v>
      </c>
    </row>
    <row r="2622" spans="1:19" x14ac:dyDescent="0.3">
      <c r="A2622">
        <v>2621</v>
      </c>
      <c r="B2622" t="s">
        <v>31</v>
      </c>
      <c r="C2622" s="9">
        <v>45091</v>
      </c>
      <c r="D2622" s="9">
        <v>45097</v>
      </c>
      <c r="E2622" s="10">
        <v>45068</v>
      </c>
      <c r="F2622" t="s">
        <v>18</v>
      </c>
      <c r="G2622">
        <v>182.94</v>
      </c>
      <c r="H2622">
        <v>2</v>
      </c>
      <c r="I2622">
        <v>0</v>
      </c>
      <c r="J2622" t="s">
        <v>28</v>
      </c>
      <c r="K2622" t="s">
        <v>29</v>
      </c>
      <c r="L2622" t="s">
        <v>21</v>
      </c>
      <c r="M2622" t="s">
        <v>36</v>
      </c>
      <c r="N2622" t="s">
        <v>41</v>
      </c>
      <c r="O2622">
        <f>Table2[[#This Row],[check_out_date]]-Table2[[#This Row],[check_in_date]]</f>
        <v>6</v>
      </c>
      <c r="P2622">
        <f>Table2[[#This Row],[num_adults]]+Table2[[#This Row],[num_children]]</f>
        <v>2</v>
      </c>
      <c r="Q2622" s="3">
        <f>IF(OR(Table2[[#This Row],[booking_status]]="confirmed",Table2[[#This Row],[booking_status]]="checked-out"),Table2[[#This Row],[room_rate_per_night]]*Table2[[#This Row],[Num_Nights]],0)</f>
        <v>1097.6399999999999</v>
      </c>
      <c r="R2622" t="str" cm="1">
        <f t="array" ref="R2622">IFERROR(_xlfn.IFS(Table2[[#This Row],[booking_status]]="confirmed","Expected",Table2[[#This Row],[booking_status]]="checked-out","Actual"),"No Revenue")</f>
        <v>Expected</v>
      </c>
      <c r="S2622" s="4">
        <f>Table2[[#This Row],[Revenue_Amount]]/Table2[[#This Row],[Num_Nights]]</f>
        <v>182.93999999999997</v>
      </c>
    </row>
    <row r="2623" spans="1:19" x14ac:dyDescent="0.3">
      <c r="A2623">
        <v>2622</v>
      </c>
      <c r="B2623" t="s">
        <v>37</v>
      </c>
      <c r="C2623" s="9">
        <v>45238</v>
      </c>
      <c r="D2623" s="9">
        <v>45245</v>
      </c>
      <c r="E2623" s="10">
        <v>45172</v>
      </c>
      <c r="F2623" t="s">
        <v>54</v>
      </c>
      <c r="G2623">
        <v>329.28</v>
      </c>
      <c r="H2623">
        <v>3</v>
      </c>
      <c r="I2623">
        <v>0</v>
      </c>
      <c r="J2623" t="s">
        <v>19</v>
      </c>
      <c r="K2623" t="s">
        <v>29</v>
      </c>
      <c r="L2623" t="s">
        <v>21</v>
      </c>
      <c r="M2623" t="s">
        <v>22</v>
      </c>
      <c r="N2623" t="s">
        <v>41</v>
      </c>
      <c r="O2623">
        <f>Table2[[#This Row],[check_out_date]]-Table2[[#This Row],[check_in_date]]</f>
        <v>7</v>
      </c>
      <c r="P2623">
        <f>Table2[[#This Row],[num_adults]]+Table2[[#This Row],[num_children]]</f>
        <v>3</v>
      </c>
      <c r="Q2623" s="3">
        <f>IF(OR(Table2[[#This Row],[booking_status]]="confirmed",Table2[[#This Row],[booking_status]]="checked-out"),Table2[[#This Row],[room_rate_per_night]]*Table2[[#This Row],[Num_Nights]],0)</f>
        <v>2304.96</v>
      </c>
      <c r="R2623" t="str" cm="1">
        <f t="array" ref="R2623">IFERROR(_xlfn.IFS(Table2[[#This Row],[booking_status]]="confirmed","Expected",Table2[[#This Row],[booking_status]]="checked-out","Actual"),"No Revenue")</f>
        <v>Expected</v>
      </c>
      <c r="S2623" s="4">
        <f>Table2[[#This Row],[Revenue_Amount]]/Table2[[#This Row],[Num_Nights]]</f>
        <v>329.28000000000003</v>
      </c>
    </row>
    <row r="2624" spans="1:19" x14ac:dyDescent="0.3">
      <c r="A2624">
        <v>2623</v>
      </c>
      <c r="B2624" t="s">
        <v>31</v>
      </c>
      <c r="C2624" s="9">
        <v>44947</v>
      </c>
      <c r="D2624" s="9">
        <v>44950</v>
      </c>
      <c r="E2624" s="10">
        <v>44921</v>
      </c>
      <c r="F2624" t="s">
        <v>27</v>
      </c>
      <c r="G2624">
        <v>169.94</v>
      </c>
      <c r="H2624">
        <v>2</v>
      </c>
      <c r="I2624">
        <v>0</v>
      </c>
      <c r="J2624" t="s">
        <v>28</v>
      </c>
      <c r="K2624" t="s">
        <v>20</v>
      </c>
      <c r="L2624" t="s">
        <v>60</v>
      </c>
      <c r="M2624" t="s">
        <v>36</v>
      </c>
      <c r="N2624" t="s">
        <v>41</v>
      </c>
      <c r="O2624">
        <f>Table2[[#This Row],[check_out_date]]-Table2[[#This Row],[check_in_date]]</f>
        <v>3</v>
      </c>
      <c r="P2624">
        <f>Table2[[#This Row],[num_adults]]+Table2[[#This Row],[num_children]]</f>
        <v>2</v>
      </c>
      <c r="Q2624" s="3">
        <f>IF(OR(Table2[[#This Row],[booking_status]]="confirmed",Table2[[#This Row],[booking_status]]="checked-out"),Table2[[#This Row],[room_rate_per_night]]*Table2[[#This Row],[Num_Nights]],0)</f>
        <v>0</v>
      </c>
      <c r="R2624" t="str" cm="1">
        <f t="array" ref="R2624">IFERROR(_xlfn.IFS(Table2[[#This Row],[booking_status]]="confirmed","Expected",Table2[[#This Row],[booking_status]]="checked-out","Actual"),"No Revenue")</f>
        <v>No Revenue</v>
      </c>
      <c r="S2624" s="4">
        <f>Table2[[#This Row],[Revenue_Amount]]/Table2[[#This Row],[Num_Nights]]</f>
        <v>0</v>
      </c>
    </row>
    <row r="2625" spans="1:19" hidden="1" x14ac:dyDescent="0.3">
      <c r="A2625">
        <v>2624</v>
      </c>
      <c r="B2625" t="s">
        <v>14</v>
      </c>
      <c r="C2625" s="9">
        <v>45149</v>
      </c>
      <c r="D2625" s="9">
        <v>45152</v>
      </c>
      <c r="E2625" s="10">
        <v>45120</v>
      </c>
      <c r="F2625" t="s">
        <v>27</v>
      </c>
      <c r="G2625">
        <v>144.02000000000001</v>
      </c>
      <c r="H2625">
        <v>1</v>
      </c>
      <c r="I2625">
        <v>0</v>
      </c>
      <c r="J2625" t="s">
        <v>35</v>
      </c>
      <c r="K2625" t="s">
        <v>99</v>
      </c>
      <c r="L2625" t="s">
        <v>60</v>
      </c>
      <c r="M2625" t="s">
        <v>22</v>
      </c>
      <c r="N2625" t="s">
        <v>41</v>
      </c>
      <c r="O2625">
        <f>Table2[[#This Row],[check_out_date]]-Table2[[#This Row],[check_in_date]]</f>
        <v>3</v>
      </c>
      <c r="P2625">
        <f>Table2[[#This Row],[num_adults]]+Table2[[#This Row],[num_children]]</f>
        <v>1</v>
      </c>
      <c r="Q2625" s="3">
        <f>IF(OR(Table2[[#This Row],[booking_status]]="confirmed",Table2[[#This Row],[booking_status]]="checked-out"),Table2[[#This Row],[room_rate_per_night]]*Table2[[#This Row],[Num_Nights]],0)</f>
        <v>0</v>
      </c>
      <c r="R2625" t="str" cm="1">
        <f t="array" ref="R2625">IFERROR(_xlfn.IFS(Table2[[#This Row],[booking_status]]="confirmed","Expected",Table2[[#This Row],[booking_status]]="checked-out","Actual"),"No Revenue")</f>
        <v>No Revenue</v>
      </c>
      <c r="S2625" s="4">
        <f>Table2[[#This Row],[Revenue_Amount]]/Table2[[#This Row],[Num_Nights]]</f>
        <v>0</v>
      </c>
    </row>
    <row r="2626" spans="1:19" hidden="1" x14ac:dyDescent="0.3">
      <c r="A2626">
        <v>2625</v>
      </c>
      <c r="B2626" t="s">
        <v>31</v>
      </c>
      <c r="C2626" s="9">
        <v>45157</v>
      </c>
      <c r="D2626" s="9">
        <v>45170</v>
      </c>
      <c r="E2626" s="10">
        <v>45087</v>
      </c>
      <c r="F2626" t="s">
        <v>54</v>
      </c>
      <c r="G2626">
        <v>410.11</v>
      </c>
      <c r="H2626">
        <v>2</v>
      </c>
      <c r="I2626">
        <v>0</v>
      </c>
      <c r="J2626" t="s">
        <v>35</v>
      </c>
      <c r="K2626" t="s">
        <v>20</v>
      </c>
      <c r="L2626" t="s">
        <v>56</v>
      </c>
      <c r="M2626" t="s">
        <v>36</v>
      </c>
      <c r="N2626" t="s">
        <v>41</v>
      </c>
      <c r="O2626">
        <f>Table2[[#This Row],[check_out_date]]-Table2[[#This Row],[check_in_date]]</f>
        <v>13</v>
      </c>
      <c r="P2626">
        <f>Table2[[#This Row],[num_adults]]+Table2[[#This Row],[num_children]]</f>
        <v>2</v>
      </c>
      <c r="Q2626" s="3">
        <f>IF(OR(Table2[[#This Row],[booking_status]]="confirmed",Table2[[#This Row],[booking_status]]="checked-out"),Table2[[#This Row],[room_rate_per_night]]*Table2[[#This Row],[Num_Nights]],0)</f>
        <v>5331.43</v>
      </c>
      <c r="R2626" t="str" cm="1">
        <f t="array" ref="R2626">IFERROR(_xlfn.IFS(Table2[[#This Row],[booking_status]]="confirmed","Expected",Table2[[#This Row],[booking_status]]="checked-out","Actual"),"No Revenue")</f>
        <v>Actual</v>
      </c>
      <c r="S2626" s="4">
        <f>Table2[[#This Row],[Revenue_Amount]]/Table2[[#This Row],[Num_Nights]]</f>
        <v>410.11</v>
      </c>
    </row>
    <row r="2627" spans="1:19" x14ac:dyDescent="0.3">
      <c r="A2627">
        <v>2626</v>
      </c>
      <c r="B2627" t="s">
        <v>37</v>
      </c>
      <c r="C2627" s="9">
        <v>45109</v>
      </c>
      <c r="D2627" s="9">
        <v>45113</v>
      </c>
      <c r="E2627" s="10">
        <v>45052</v>
      </c>
      <c r="F2627" t="s">
        <v>49</v>
      </c>
      <c r="G2627">
        <v>116.48</v>
      </c>
      <c r="H2627">
        <v>1</v>
      </c>
      <c r="I2627">
        <v>2</v>
      </c>
      <c r="J2627" t="s">
        <v>19</v>
      </c>
      <c r="K2627" t="s">
        <v>66</v>
      </c>
      <c r="L2627" t="s">
        <v>21</v>
      </c>
      <c r="M2627" t="s">
        <v>36</v>
      </c>
      <c r="N2627" t="s">
        <v>41</v>
      </c>
      <c r="O2627">
        <f>Table2[[#This Row],[check_out_date]]-Table2[[#This Row],[check_in_date]]</f>
        <v>4</v>
      </c>
      <c r="P2627">
        <f>Table2[[#This Row],[num_adults]]+Table2[[#This Row],[num_children]]</f>
        <v>3</v>
      </c>
      <c r="Q2627" s="3">
        <f>IF(OR(Table2[[#This Row],[booking_status]]="confirmed",Table2[[#This Row],[booking_status]]="checked-out"),Table2[[#This Row],[room_rate_per_night]]*Table2[[#This Row],[Num_Nights]],0)</f>
        <v>465.92</v>
      </c>
      <c r="R2627" t="str" cm="1">
        <f t="array" ref="R2627">IFERROR(_xlfn.IFS(Table2[[#This Row],[booking_status]]="confirmed","Expected",Table2[[#This Row],[booking_status]]="checked-out","Actual"),"No Revenue")</f>
        <v>Expected</v>
      </c>
      <c r="S2627" s="4">
        <f>Table2[[#This Row],[Revenue_Amount]]/Table2[[#This Row],[Num_Nights]]</f>
        <v>116.48</v>
      </c>
    </row>
    <row r="2628" spans="1:19" x14ac:dyDescent="0.3">
      <c r="A2628">
        <v>2627</v>
      </c>
      <c r="B2628" t="s">
        <v>31</v>
      </c>
      <c r="C2628" s="9">
        <v>44928</v>
      </c>
      <c r="D2628" s="9">
        <v>44933</v>
      </c>
      <c r="E2628" s="10">
        <v>44895</v>
      </c>
      <c r="F2628" t="s">
        <v>49</v>
      </c>
      <c r="G2628">
        <v>59.71</v>
      </c>
      <c r="H2628">
        <v>1</v>
      </c>
      <c r="I2628">
        <v>0</v>
      </c>
      <c r="J2628" t="s">
        <v>28</v>
      </c>
      <c r="K2628" t="s">
        <v>29</v>
      </c>
      <c r="L2628" t="s">
        <v>56</v>
      </c>
      <c r="M2628" t="s">
        <v>22</v>
      </c>
      <c r="N2628" t="s">
        <v>41</v>
      </c>
      <c r="O2628">
        <f>Table2[[#This Row],[check_out_date]]-Table2[[#This Row],[check_in_date]]</f>
        <v>5</v>
      </c>
      <c r="P2628">
        <f>Table2[[#This Row],[num_adults]]+Table2[[#This Row],[num_children]]</f>
        <v>1</v>
      </c>
      <c r="Q2628" s="3">
        <f>IF(OR(Table2[[#This Row],[booking_status]]="confirmed",Table2[[#This Row],[booking_status]]="checked-out"),Table2[[#This Row],[room_rate_per_night]]*Table2[[#This Row],[Num_Nights]],0)</f>
        <v>298.55</v>
      </c>
      <c r="R2628" t="str" cm="1">
        <f t="array" ref="R2628">IFERROR(_xlfn.IFS(Table2[[#This Row],[booking_status]]="confirmed","Expected",Table2[[#This Row],[booking_status]]="checked-out","Actual"),"No Revenue")</f>
        <v>Actual</v>
      </c>
      <c r="S2628" s="4">
        <f>Table2[[#This Row],[Revenue_Amount]]/Table2[[#This Row],[Num_Nights]]</f>
        <v>59.71</v>
      </c>
    </row>
    <row r="2629" spans="1:19" x14ac:dyDescent="0.3">
      <c r="A2629">
        <v>2628</v>
      </c>
      <c r="B2629" t="s">
        <v>37</v>
      </c>
      <c r="C2629" s="9">
        <v>45282</v>
      </c>
      <c r="D2629" s="9">
        <v>45292</v>
      </c>
      <c r="E2629" s="10">
        <v>45275</v>
      </c>
      <c r="F2629" t="s">
        <v>27</v>
      </c>
      <c r="G2629">
        <v>168.72</v>
      </c>
      <c r="H2629">
        <v>4</v>
      </c>
      <c r="I2629">
        <v>0</v>
      </c>
      <c r="J2629" t="s">
        <v>19</v>
      </c>
      <c r="K2629" t="s">
        <v>99</v>
      </c>
      <c r="L2629" t="s">
        <v>60</v>
      </c>
      <c r="M2629" t="s">
        <v>36</v>
      </c>
      <c r="N2629" t="s">
        <v>41</v>
      </c>
      <c r="O2629">
        <f>Table2[[#This Row],[check_out_date]]-Table2[[#This Row],[check_in_date]]</f>
        <v>10</v>
      </c>
      <c r="P2629">
        <f>Table2[[#This Row],[num_adults]]+Table2[[#This Row],[num_children]]</f>
        <v>4</v>
      </c>
      <c r="Q2629" s="3">
        <f>IF(OR(Table2[[#This Row],[booking_status]]="confirmed",Table2[[#This Row],[booking_status]]="checked-out"),Table2[[#This Row],[room_rate_per_night]]*Table2[[#This Row],[Num_Nights]],0)</f>
        <v>0</v>
      </c>
      <c r="R2629" t="str" cm="1">
        <f t="array" ref="R2629">IFERROR(_xlfn.IFS(Table2[[#This Row],[booking_status]]="confirmed","Expected",Table2[[#This Row],[booking_status]]="checked-out","Actual"),"No Revenue")</f>
        <v>No Revenue</v>
      </c>
      <c r="S2629" s="4">
        <f>Table2[[#This Row],[Revenue_Amount]]/Table2[[#This Row],[Num_Nights]]</f>
        <v>0</v>
      </c>
    </row>
    <row r="2630" spans="1:19" x14ac:dyDescent="0.3">
      <c r="A2630">
        <v>2629</v>
      </c>
      <c r="B2630" t="s">
        <v>37</v>
      </c>
      <c r="C2630" s="9">
        <v>45255</v>
      </c>
      <c r="D2630" s="9">
        <v>45263</v>
      </c>
      <c r="E2630" s="10">
        <v>45221</v>
      </c>
      <c r="F2630" t="s">
        <v>27</v>
      </c>
      <c r="G2630">
        <v>143.6</v>
      </c>
      <c r="H2630">
        <v>1</v>
      </c>
      <c r="I2630">
        <v>0</v>
      </c>
      <c r="J2630" t="s">
        <v>28</v>
      </c>
      <c r="K2630" t="s">
        <v>44</v>
      </c>
      <c r="L2630" t="s">
        <v>21</v>
      </c>
      <c r="M2630" t="s">
        <v>22</v>
      </c>
      <c r="N2630" t="s">
        <v>41</v>
      </c>
      <c r="O2630">
        <f>Table2[[#This Row],[check_out_date]]-Table2[[#This Row],[check_in_date]]</f>
        <v>8</v>
      </c>
      <c r="P2630">
        <f>Table2[[#This Row],[num_adults]]+Table2[[#This Row],[num_children]]</f>
        <v>1</v>
      </c>
      <c r="Q2630" s="3">
        <f>IF(OR(Table2[[#This Row],[booking_status]]="confirmed",Table2[[#This Row],[booking_status]]="checked-out"),Table2[[#This Row],[room_rate_per_night]]*Table2[[#This Row],[Num_Nights]],0)</f>
        <v>1148.8</v>
      </c>
      <c r="R2630" t="str" cm="1">
        <f t="array" ref="R2630">IFERROR(_xlfn.IFS(Table2[[#This Row],[booking_status]]="confirmed","Expected",Table2[[#This Row],[booking_status]]="checked-out","Actual"),"No Revenue")</f>
        <v>Expected</v>
      </c>
      <c r="S2630" s="4">
        <f>Table2[[#This Row],[Revenue_Amount]]/Table2[[#This Row],[Num_Nights]]</f>
        <v>143.6</v>
      </c>
    </row>
    <row r="2631" spans="1:19" x14ac:dyDescent="0.3">
      <c r="A2631">
        <v>2630</v>
      </c>
      <c r="B2631" t="s">
        <v>31</v>
      </c>
      <c r="C2631" s="9">
        <v>44957</v>
      </c>
      <c r="D2631" s="9">
        <v>44960</v>
      </c>
      <c r="E2631" s="10">
        <v>44954</v>
      </c>
      <c r="F2631" t="s">
        <v>18</v>
      </c>
      <c r="G2631">
        <v>218.04</v>
      </c>
      <c r="H2631">
        <v>2</v>
      </c>
      <c r="I2631">
        <v>0</v>
      </c>
      <c r="J2631" t="s">
        <v>28</v>
      </c>
      <c r="K2631" t="s">
        <v>44</v>
      </c>
      <c r="L2631" t="s">
        <v>60</v>
      </c>
      <c r="M2631" t="s">
        <v>22</v>
      </c>
      <c r="N2631" t="s">
        <v>41</v>
      </c>
      <c r="O2631">
        <f>Table2[[#This Row],[check_out_date]]-Table2[[#This Row],[check_in_date]]</f>
        <v>3</v>
      </c>
      <c r="P2631">
        <f>Table2[[#This Row],[num_adults]]+Table2[[#This Row],[num_children]]</f>
        <v>2</v>
      </c>
      <c r="Q2631" s="3">
        <f>IF(OR(Table2[[#This Row],[booking_status]]="confirmed",Table2[[#This Row],[booking_status]]="checked-out"),Table2[[#This Row],[room_rate_per_night]]*Table2[[#This Row],[Num_Nights]],0)</f>
        <v>0</v>
      </c>
      <c r="R2631" t="str" cm="1">
        <f t="array" ref="R2631">IFERROR(_xlfn.IFS(Table2[[#This Row],[booking_status]]="confirmed","Expected",Table2[[#This Row],[booking_status]]="checked-out","Actual"),"No Revenue")</f>
        <v>No Revenue</v>
      </c>
      <c r="S2631" s="4">
        <f>Table2[[#This Row],[Revenue_Amount]]/Table2[[#This Row],[Num_Nights]]</f>
        <v>0</v>
      </c>
    </row>
    <row r="2632" spans="1:19" x14ac:dyDescent="0.3">
      <c r="A2632">
        <v>2631</v>
      </c>
      <c r="B2632" t="s">
        <v>31</v>
      </c>
      <c r="C2632" s="9">
        <v>45040</v>
      </c>
      <c r="D2632" s="9">
        <v>45043</v>
      </c>
      <c r="E2632" s="10">
        <v>45037</v>
      </c>
      <c r="F2632" t="s">
        <v>49</v>
      </c>
      <c r="G2632">
        <v>65.430000000000007</v>
      </c>
      <c r="H2632">
        <v>2</v>
      </c>
      <c r="I2632">
        <v>1</v>
      </c>
      <c r="J2632" t="s">
        <v>94</v>
      </c>
      <c r="K2632" t="s">
        <v>44</v>
      </c>
      <c r="L2632" t="s">
        <v>21</v>
      </c>
      <c r="M2632" t="s">
        <v>36</v>
      </c>
      <c r="N2632" t="s">
        <v>45</v>
      </c>
      <c r="O2632">
        <f>Table2[[#This Row],[check_out_date]]-Table2[[#This Row],[check_in_date]]</f>
        <v>3</v>
      </c>
      <c r="P2632">
        <f>Table2[[#This Row],[num_adults]]+Table2[[#This Row],[num_children]]</f>
        <v>3</v>
      </c>
      <c r="Q2632" s="3">
        <f>IF(OR(Table2[[#This Row],[booking_status]]="confirmed",Table2[[#This Row],[booking_status]]="checked-out"),Table2[[#This Row],[room_rate_per_night]]*Table2[[#This Row],[Num_Nights]],0)</f>
        <v>196.29000000000002</v>
      </c>
      <c r="R2632" t="str" cm="1">
        <f t="array" ref="R2632">IFERROR(_xlfn.IFS(Table2[[#This Row],[booking_status]]="confirmed","Expected",Table2[[#This Row],[booking_status]]="checked-out","Actual"),"No Revenue")</f>
        <v>Expected</v>
      </c>
      <c r="S2632" s="4">
        <f>Table2[[#This Row],[Revenue_Amount]]/Table2[[#This Row],[Num_Nights]]</f>
        <v>65.430000000000007</v>
      </c>
    </row>
    <row r="2633" spans="1:19" x14ac:dyDescent="0.3">
      <c r="A2633">
        <v>2632</v>
      </c>
      <c r="B2633" t="s">
        <v>50</v>
      </c>
      <c r="C2633" s="9">
        <v>44975</v>
      </c>
      <c r="D2633" s="9">
        <v>44980</v>
      </c>
      <c r="E2633" s="10">
        <v>44943</v>
      </c>
      <c r="F2633" t="s">
        <v>54</v>
      </c>
      <c r="G2633">
        <v>441.37</v>
      </c>
      <c r="H2633">
        <v>2</v>
      </c>
      <c r="I2633">
        <v>3</v>
      </c>
      <c r="J2633" t="s">
        <v>19</v>
      </c>
      <c r="K2633" t="s">
        <v>99</v>
      </c>
      <c r="L2633" t="s">
        <v>56</v>
      </c>
      <c r="M2633" t="s">
        <v>36</v>
      </c>
      <c r="N2633" t="s">
        <v>95</v>
      </c>
      <c r="O2633">
        <f>Table2[[#This Row],[check_out_date]]-Table2[[#This Row],[check_in_date]]</f>
        <v>5</v>
      </c>
      <c r="P2633">
        <f>Table2[[#This Row],[num_adults]]+Table2[[#This Row],[num_children]]</f>
        <v>5</v>
      </c>
      <c r="Q2633" s="3">
        <f>IF(OR(Table2[[#This Row],[booking_status]]="confirmed",Table2[[#This Row],[booking_status]]="checked-out"),Table2[[#This Row],[room_rate_per_night]]*Table2[[#This Row],[Num_Nights]],0)</f>
        <v>2206.85</v>
      </c>
      <c r="R2633" t="str" cm="1">
        <f t="array" ref="R2633">IFERROR(_xlfn.IFS(Table2[[#This Row],[booking_status]]="confirmed","Expected",Table2[[#This Row],[booking_status]]="checked-out","Actual"),"No Revenue")</f>
        <v>Actual</v>
      </c>
      <c r="S2633" s="4">
        <f>Table2[[#This Row],[Revenue_Amount]]/Table2[[#This Row],[Num_Nights]]</f>
        <v>441.37</v>
      </c>
    </row>
    <row r="2634" spans="1:19" x14ac:dyDescent="0.3">
      <c r="A2634">
        <v>2633</v>
      </c>
      <c r="B2634" t="s">
        <v>31</v>
      </c>
      <c r="C2634" s="9">
        <v>45287</v>
      </c>
      <c r="D2634" s="9">
        <v>45290</v>
      </c>
      <c r="E2634" s="10">
        <v>45280</v>
      </c>
      <c r="F2634" t="s">
        <v>49</v>
      </c>
      <c r="G2634">
        <v>67.38</v>
      </c>
      <c r="H2634">
        <v>2</v>
      </c>
      <c r="I2634">
        <v>3</v>
      </c>
      <c r="J2634" t="s">
        <v>55</v>
      </c>
      <c r="K2634" t="s">
        <v>44</v>
      </c>
      <c r="L2634" t="s">
        <v>21</v>
      </c>
      <c r="M2634" t="s">
        <v>36</v>
      </c>
      <c r="N2634" t="s">
        <v>23</v>
      </c>
      <c r="O2634">
        <f>Table2[[#This Row],[check_out_date]]-Table2[[#This Row],[check_in_date]]</f>
        <v>3</v>
      </c>
      <c r="P2634">
        <f>Table2[[#This Row],[num_adults]]+Table2[[#This Row],[num_children]]</f>
        <v>5</v>
      </c>
      <c r="Q2634" s="3">
        <f>IF(OR(Table2[[#This Row],[booking_status]]="confirmed",Table2[[#This Row],[booking_status]]="checked-out"),Table2[[#This Row],[room_rate_per_night]]*Table2[[#This Row],[Num_Nights]],0)</f>
        <v>202.14</v>
      </c>
      <c r="R2634" t="str" cm="1">
        <f t="array" ref="R2634">IFERROR(_xlfn.IFS(Table2[[#This Row],[booking_status]]="confirmed","Expected",Table2[[#This Row],[booking_status]]="checked-out","Actual"),"No Revenue")</f>
        <v>Expected</v>
      </c>
      <c r="S2634" s="4">
        <f>Table2[[#This Row],[Revenue_Amount]]/Table2[[#This Row],[Num_Nights]]</f>
        <v>67.38</v>
      </c>
    </row>
    <row r="2635" spans="1:19" hidden="1" x14ac:dyDescent="0.3">
      <c r="A2635">
        <v>2634</v>
      </c>
      <c r="B2635" t="s">
        <v>14</v>
      </c>
      <c r="C2635" s="9">
        <v>45002</v>
      </c>
      <c r="D2635" s="9">
        <v>45005</v>
      </c>
      <c r="E2635" s="10">
        <v>44993</v>
      </c>
      <c r="F2635" t="s">
        <v>49</v>
      </c>
      <c r="G2635">
        <v>112.94</v>
      </c>
      <c r="H2635">
        <v>2</v>
      </c>
      <c r="I2635">
        <v>1</v>
      </c>
      <c r="J2635" t="s">
        <v>35</v>
      </c>
      <c r="K2635" t="s">
        <v>29</v>
      </c>
      <c r="L2635" t="s">
        <v>56</v>
      </c>
      <c r="M2635" t="s">
        <v>22</v>
      </c>
      <c r="N2635" t="s">
        <v>45</v>
      </c>
      <c r="O2635">
        <f>Table2[[#This Row],[check_out_date]]-Table2[[#This Row],[check_in_date]]</f>
        <v>3</v>
      </c>
      <c r="P2635">
        <f>Table2[[#This Row],[num_adults]]+Table2[[#This Row],[num_children]]</f>
        <v>3</v>
      </c>
      <c r="Q2635" s="3">
        <f>IF(OR(Table2[[#This Row],[booking_status]]="confirmed",Table2[[#This Row],[booking_status]]="checked-out"),Table2[[#This Row],[room_rate_per_night]]*Table2[[#This Row],[Num_Nights]],0)</f>
        <v>338.82</v>
      </c>
      <c r="R2635" t="str" cm="1">
        <f t="array" ref="R2635">IFERROR(_xlfn.IFS(Table2[[#This Row],[booking_status]]="confirmed","Expected",Table2[[#This Row],[booking_status]]="checked-out","Actual"),"No Revenue")</f>
        <v>Actual</v>
      </c>
      <c r="S2635" s="4">
        <f>Table2[[#This Row],[Revenue_Amount]]/Table2[[#This Row],[Num_Nights]]</f>
        <v>112.94</v>
      </c>
    </row>
    <row r="2636" spans="1:19" x14ac:dyDescent="0.3">
      <c r="A2636">
        <v>2635</v>
      </c>
      <c r="B2636" t="s">
        <v>31</v>
      </c>
      <c r="C2636" s="9">
        <v>45022</v>
      </c>
      <c r="D2636" s="9">
        <v>45027</v>
      </c>
      <c r="E2636" s="10">
        <v>44962</v>
      </c>
      <c r="F2636" t="s">
        <v>54</v>
      </c>
      <c r="G2636">
        <v>340.76</v>
      </c>
      <c r="H2636">
        <v>2</v>
      </c>
      <c r="I2636">
        <v>0</v>
      </c>
      <c r="J2636" t="s">
        <v>28</v>
      </c>
      <c r="K2636" t="s">
        <v>20</v>
      </c>
      <c r="L2636" t="s">
        <v>21</v>
      </c>
      <c r="M2636" t="s">
        <v>36</v>
      </c>
      <c r="N2636" t="s">
        <v>41</v>
      </c>
      <c r="O2636">
        <f>Table2[[#This Row],[check_out_date]]-Table2[[#This Row],[check_in_date]]</f>
        <v>5</v>
      </c>
      <c r="P2636">
        <f>Table2[[#This Row],[num_adults]]+Table2[[#This Row],[num_children]]</f>
        <v>2</v>
      </c>
      <c r="Q2636" s="3">
        <f>IF(OR(Table2[[#This Row],[booking_status]]="confirmed",Table2[[#This Row],[booking_status]]="checked-out"),Table2[[#This Row],[room_rate_per_night]]*Table2[[#This Row],[Num_Nights]],0)</f>
        <v>1703.8</v>
      </c>
      <c r="R2636" t="str" cm="1">
        <f t="array" ref="R2636">IFERROR(_xlfn.IFS(Table2[[#This Row],[booking_status]]="confirmed","Expected",Table2[[#This Row],[booking_status]]="checked-out","Actual"),"No Revenue")</f>
        <v>Expected</v>
      </c>
      <c r="S2636" s="4">
        <f>Table2[[#This Row],[Revenue_Amount]]/Table2[[#This Row],[Num_Nights]]</f>
        <v>340.76</v>
      </c>
    </row>
    <row r="2637" spans="1:19" x14ac:dyDescent="0.3">
      <c r="A2637">
        <v>2636</v>
      </c>
      <c r="B2637" t="s">
        <v>50</v>
      </c>
      <c r="C2637" s="9">
        <v>45073</v>
      </c>
      <c r="D2637" s="9">
        <v>45082</v>
      </c>
      <c r="E2637" s="10">
        <v>45046</v>
      </c>
      <c r="F2637" t="s">
        <v>49</v>
      </c>
      <c r="G2637">
        <v>90.43</v>
      </c>
      <c r="H2637">
        <v>2</v>
      </c>
      <c r="I2637">
        <v>2</v>
      </c>
      <c r="J2637" t="s">
        <v>94</v>
      </c>
      <c r="K2637" t="s">
        <v>44</v>
      </c>
      <c r="L2637" t="s">
        <v>60</v>
      </c>
      <c r="M2637" t="s">
        <v>36</v>
      </c>
      <c r="N2637" t="s">
        <v>95</v>
      </c>
      <c r="O2637">
        <f>Table2[[#This Row],[check_out_date]]-Table2[[#This Row],[check_in_date]]</f>
        <v>9</v>
      </c>
      <c r="P2637">
        <f>Table2[[#This Row],[num_adults]]+Table2[[#This Row],[num_children]]</f>
        <v>4</v>
      </c>
      <c r="Q2637" s="3">
        <f>IF(OR(Table2[[#This Row],[booking_status]]="confirmed",Table2[[#This Row],[booking_status]]="checked-out"),Table2[[#This Row],[room_rate_per_night]]*Table2[[#This Row],[Num_Nights]],0)</f>
        <v>0</v>
      </c>
      <c r="R2637" t="str" cm="1">
        <f t="array" ref="R2637">IFERROR(_xlfn.IFS(Table2[[#This Row],[booking_status]]="confirmed","Expected",Table2[[#This Row],[booking_status]]="checked-out","Actual"),"No Revenue")</f>
        <v>No Revenue</v>
      </c>
      <c r="S2637" s="4">
        <f>Table2[[#This Row],[Revenue_Amount]]/Table2[[#This Row],[Num_Nights]]</f>
        <v>0</v>
      </c>
    </row>
    <row r="2638" spans="1:19" hidden="1" x14ac:dyDescent="0.3">
      <c r="A2638">
        <v>2637</v>
      </c>
      <c r="B2638" t="s">
        <v>50</v>
      </c>
      <c r="C2638" s="9">
        <v>44931</v>
      </c>
      <c r="D2638" s="9">
        <v>44943</v>
      </c>
      <c r="E2638" s="10">
        <v>44900</v>
      </c>
      <c r="F2638" t="s">
        <v>49</v>
      </c>
      <c r="G2638">
        <v>117.84</v>
      </c>
      <c r="H2638">
        <v>1</v>
      </c>
      <c r="I2638">
        <v>0</v>
      </c>
      <c r="J2638" t="s">
        <v>35</v>
      </c>
      <c r="K2638" t="s">
        <v>99</v>
      </c>
      <c r="L2638" t="s">
        <v>21</v>
      </c>
      <c r="M2638" t="s">
        <v>36</v>
      </c>
      <c r="N2638" t="s">
        <v>41</v>
      </c>
      <c r="O2638">
        <f>Table2[[#This Row],[check_out_date]]-Table2[[#This Row],[check_in_date]]</f>
        <v>12</v>
      </c>
      <c r="P2638">
        <f>Table2[[#This Row],[num_adults]]+Table2[[#This Row],[num_children]]</f>
        <v>1</v>
      </c>
      <c r="Q2638" s="3">
        <f>IF(OR(Table2[[#This Row],[booking_status]]="confirmed",Table2[[#This Row],[booking_status]]="checked-out"),Table2[[#This Row],[room_rate_per_night]]*Table2[[#This Row],[Num_Nights]],0)</f>
        <v>1414.08</v>
      </c>
      <c r="R2638" t="str" cm="1">
        <f t="array" ref="R2638">IFERROR(_xlfn.IFS(Table2[[#This Row],[booking_status]]="confirmed","Expected",Table2[[#This Row],[booking_status]]="checked-out","Actual"),"No Revenue")</f>
        <v>Expected</v>
      </c>
      <c r="S2638" s="4">
        <f>Table2[[#This Row],[Revenue_Amount]]/Table2[[#This Row],[Num_Nights]]</f>
        <v>117.83999999999999</v>
      </c>
    </row>
    <row r="2639" spans="1:19" x14ac:dyDescent="0.3">
      <c r="A2639">
        <v>2638</v>
      </c>
      <c r="B2639" t="s">
        <v>14</v>
      </c>
      <c r="C2639" s="9">
        <v>44941</v>
      </c>
      <c r="D2639" s="9">
        <v>44946</v>
      </c>
      <c r="E2639" s="10">
        <v>44912</v>
      </c>
      <c r="F2639" t="s">
        <v>49</v>
      </c>
      <c r="G2639">
        <v>101.8</v>
      </c>
      <c r="H2639">
        <v>2</v>
      </c>
      <c r="I2639">
        <v>0</v>
      </c>
      <c r="J2639" t="s">
        <v>28</v>
      </c>
      <c r="K2639" t="s">
        <v>29</v>
      </c>
      <c r="L2639" t="s">
        <v>21</v>
      </c>
      <c r="M2639" t="s">
        <v>36</v>
      </c>
      <c r="N2639" t="s">
        <v>41</v>
      </c>
      <c r="O2639">
        <f>Table2[[#This Row],[check_out_date]]-Table2[[#This Row],[check_in_date]]</f>
        <v>5</v>
      </c>
      <c r="P2639">
        <f>Table2[[#This Row],[num_adults]]+Table2[[#This Row],[num_children]]</f>
        <v>2</v>
      </c>
      <c r="Q2639" s="3">
        <f>IF(OR(Table2[[#This Row],[booking_status]]="confirmed",Table2[[#This Row],[booking_status]]="checked-out"),Table2[[#This Row],[room_rate_per_night]]*Table2[[#This Row],[Num_Nights]],0)</f>
        <v>509</v>
      </c>
      <c r="R2639" t="str" cm="1">
        <f t="array" ref="R2639">IFERROR(_xlfn.IFS(Table2[[#This Row],[booking_status]]="confirmed","Expected",Table2[[#This Row],[booking_status]]="checked-out","Actual"),"No Revenue")</f>
        <v>Expected</v>
      </c>
      <c r="S2639" s="4">
        <f>Table2[[#This Row],[Revenue_Amount]]/Table2[[#This Row],[Num_Nights]]</f>
        <v>101.8</v>
      </c>
    </row>
    <row r="2640" spans="1:19" x14ac:dyDescent="0.3">
      <c r="A2640">
        <v>2639</v>
      </c>
      <c r="B2640" t="s">
        <v>37</v>
      </c>
      <c r="C2640" s="9">
        <v>45246</v>
      </c>
      <c r="D2640" s="9">
        <v>45253</v>
      </c>
      <c r="E2640" s="10">
        <v>45176</v>
      </c>
      <c r="F2640" t="s">
        <v>18</v>
      </c>
      <c r="G2640">
        <v>218.72</v>
      </c>
      <c r="H2640">
        <v>1</v>
      </c>
      <c r="I2640">
        <v>0</v>
      </c>
      <c r="J2640" t="s">
        <v>28</v>
      </c>
      <c r="K2640" t="s">
        <v>29</v>
      </c>
      <c r="L2640" t="s">
        <v>56</v>
      </c>
      <c r="M2640" t="s">
        <v>36</v>
      </c>
      <c r="N2640" t="s">
        <v>41</v>
      </c>
      <c r="O2640">
        <f>Table2[[#This Row],[check_out_date]]-Table2[[#This Row],[check_in_date]]</f>
        <v>7</v>
      </c>
      <c r="P2640">
        <f>Table2[[#This Row],[num_adults]]+Table2[[#This Row],[num_children]]</f>
        <v>1</v>
      </c>
      <c r="Q2640" s="3">
        <f>IF(OR(Table2[[#This Row],[booking_status]]="confirmed",Table2[[#This Row],[booking_status]]="checked-out"),Table2[[#This Row],[room_rate_per_night]]*Table2[[#This Row],[Num_Nights]],0)</f>
        <v>1531.04</v>
      </c>
      <c r="R2640" t="str" cm="1">
        <f t="array" ref="R2640">IFERROR(_xlfn.IFS(Table2[[#This Row],[booking_status]]="confirmed","Expected",Table2[[#This Row],[booking_status]]="checked-out","Actual"),"No Revenue")</f>
        <v>Actual</v>
      </c>
      <c r="S2640" s="4">
        <f>Table2[[#This Row],[Revenue_Amount]]/Table2[[#This Row],[Num_Nights]]</f>
        <v>218.72</v>
      </c>
    </row>
    <row r="2641" spans="1:19" hidden="1" x14ac:dyDescent="0.3">
      <c r="A2641">
        <v>2640</v>
      </c>
      <c r="B2641" t="s">
        <v>31</v>
      </c>
      <c r="C2641" s="9">
        <v>45257</v>
      </c>
      <c r="D2641" s="9">
        <v>45259</v>
      </c>
      <c r="E2641" s="10">
        <v>45226</v>
      </c>
      <c r="F2641" t="s">
        <v>49</v>
      </c>
      <c r="G2641">
        <v>80.41</v>
      </c>
      <c r="H2641">
        <v>3</v>
      </c>
      <c r="I2641">
        <v>1</v>
      </c>
      <c r="J2641" t="s">
        <v>35</v>
      </c>
      <c r="K2641" t="s">
        <v>20</v>
      </c>
      <c r="L2641" t="s">
        <v>56</v>
      </c>
      <c r="M2641" t="s">
        <v>36</v>
      </c>
      <c r="N2641" t="s">
        <v>41</v>
      </c>
      <c r="O2641">
        <f>Table2[[#This Row],[check_out_date]]-Table2[[#This Row],[check_in_date]]</f>
        <v>2</v>
      </c>
      <c r="P2641">
        <f>Table2[[#This Row],[num_adults]]+Table2[[#This Row],[num_children]]</f>
        <v>4</v>
      </c>
      <c r="Q2641" s="3">
        <f>IF(OR(Table2[[#This Row],[booking_status]]="confirmed",Table2[[#This Row],[booking_status]]="checked-out"),Table2[[#This Row],[room_rate_per_night]]*Table2[[#This Row],[Num_Nights]],0)</f>
        <v>160.82</v>
      </c>
      <c r="R2641" t="str" cm="1">
        <f t="array" ref="R2641">IFERROR(_xlfn.IFS(Table2[[#This Row],[booking_status]]="confirmed","Expected",Table2[[#This Row],[booking_status]]="checked-out","Actual"),"No Revenue")</f>
        <v>Actual</v>
      </c>
      <c r="S2641" s="4">
        <f>Table2[[#This Row],[Revenue_Amount]]/Table2[[#This Row],[Num_Nights]]</f>
        <v>80.41</v>
      </c>
    </row>
    <row r="2642" spans="1:19" x14ac:dyDescent="0.3">
      <c r="A2642">
        <v>2641</v>
      </c>
      <c r="B2642" t="s">
        <v>50</v>
      </c>
      <c r="C2642" s="9">
        <v>45287</v>
      </c>
      <c r="D2642" s="9">
        <v>45294</v>
      </c>
      <c r="E2642" s="10">
        <v>45277</v>
      </c>
      <c r="F2642" t="s">
        <v>54</v>
      </c>
      <c r="G2642">
        <v>560.41999999999996</v>
      </c>
      <c r="H2642">
        <v>2</v>
      </c>
      <c r="I2642">
        <v>0</v>
      </c>
      <c r="J2642" t="s">
        <v>28</v>
      </c>
      <c r="K2642" t="s">
        <v>29</v>
      </c>
      <c r="L2642" t="s">
        <v>21</v>
      </c>
      <c r="M2642" t="s">
        <v>36</v>
      </c>
      <c r="N2642" t="s">
        <v>30</v>
      </c>
      <c r="O2642">
        <f>Table2[[#This Row],[check_out_date]]-Table2[[#This Row],[check_in_date]]</f>
        <v>7</v>
      </c>
      <c r="P2642">
        <f>Table2[[#This Row],[num_adults]]+Table2[[#This Row],[num_children]]</f>
        <v>2</v>
      </c>
      <c r="Q2642" s="3">
        <f>IF(OR(Table2[[#This Row],[booking_status]]="confirmed",Table2[[#This Row],[booking_status]]="checked-out"),Table2[[#This Row],[room_rate_per_night]]*Table2[[#This Row],[Num_Nights]],0)</f>
        <v>3922.9399999999996</v>
      </c>
      <c r="R2642" t="str" cm="1">
        <f t="array" ref="R2642">IFERROR(_xlfn.IFS(Table2[[#This Row],[booking_status]]="confirmed","Expected",Table2[[#This Row],[booking_status]]="checked-out","Actual"),"No Revenue")</f>
        <v>Expected</v>
      </c>
      <c r="S2642" s="4">
        <f>Table2[[#This Row],[Revenue_Amount]]/Table2[[#This Row],[Num_Nights]]</f>
        <v>560.41999999999996</v>
      </c>
    </row>
    <row r="2643" spans="1:19" x14ac:dyDescent="0.3">
      <c r="A2643">
        <v>2642</v>
      </c>
      <c r="B2643" t="s">
        <v>37</v>
      </c>
      <c r="C2643" s="9">
        <v>45140</v>
      </c>
      <c r="D2643" s="9">
        <v>45148</v>
      </c>
      <c r="E2643" s="10">
        <v>45100</v>
      </c>
      <c r="F2643" t="s">
        <v>54</v>
      </c>
      <c r="G2643">
        <v>431.55</v>
      </c>
      <c r="H2643">
        <v>2</v>
      </c>
      <c r="I2643">
        <v>0</v>
      </c>
      <c r="J2643" t="s">
        <v>28</v>
      </c>
      <c r="K2643" t="s">
        <v>44</v>
      </c>
      <c r="L2643" t="s">
        <v>21</v>
      </c>
      <c r="M2643" t="s">
        <v>36</v>
      </c>
      <c r="N2643" t="s">
        <v>23</v>
      </c>
      <c r="O2643">
        <f>Table2[[#This Row],[check_out_date]]-Table2[[#This Row],[check_in_date]]</f>
        <v>8</v>
      </c>
      <c r="P2643">
        <f>Table2[[#This Row],[num_adults]]+Table2[[#This Row],[num_children]]</f>
        <v>2</v>
      </c>
      <c r="Q2643" s="3">
        <f>IF(OR(Table2[[#This Row],[booking_status]]="confirmed",Table2[[#This Row],[booking_status]]="checked-out"),Table2[[#This Row],[room_rate_per_night]]*Table2[[#This Row],[Num_Nights]],0)</f>
        <v>3452.4</v>
      </c>
      <c r="R2643" t="str" cm="1">
        <f t="array" ref="R2643">IFERROR(_xlfn.IFS(Table2[[#This Row],[booking_status]]="confirmed","Expected",Table2[[#This Row],[booking_status]]="checked-out","Actual"),"No Revenue")</f>
        <v>Expected</v>
      </c>
      <c r="S2643" s="4">
        <f>Table2[[#This Row],[Revenue_Amount]]/Table2[[#This Row],[Num_Nights]]</f>
        <v>431.55</v>
      </c>
    </row>
    <row r="2644" spans="1:19" x14ac:dyDescent="0.3">
      <c r="A2644">
        <v>2643</v>
      </c>
      <c r="B2644" t="s">
        <v>37</v>
      </c>
      <c r="C2644" s="9">
        <v>45001</v>
      </c>
      <c r="D2644" s="9">
        <v>45012</v>
      </c>
      <c r="E2644" s="10">
        <v>44981</v>
      </c>
      <c r="F2644" t="s">
        <v>49</v>
      </c>
      <c r="G2644">
        <v>119.36</v>
      </c>
      <c r="H2644">
        <v>2</v>
      </c>
      <c r="I2644">
        <v>2</v>
      </c>
      <c r="J2644" t="s">
        <v>19</v>
      </c>
      <c r="K2644" t="s">
        <v>99</v>
      </c>
      <c r="L2644" t="s">
        <v>56</v>
      </c>
      <c r="M2644" t="s">
        <v>36</v>
      </c>
      <c r="N2644" t="s">
        <v>23</v>
      </c>
      <c r="O2644">
        <f>Table2[[#This Row],[check_out_date]]-Table2[[#This Row],[check_in_date]]</f>
        <v>11</v>
      </c>
      <c r="P2644">
        <f>Table2[[#This Row],[num_adults]]+Table2[[#This Row],[num_children]]</f>
        <v>4</v>
      </c>
      <c r="Q2644" s="3">
        <f>IF(OR(Table2[[#This Row],[booking_status]]="confirmed",Table2[[#This Row],[booking_status]]="checked-out"),Table2[[#This Row],[room_rate_per_night]]*Table2[[#This Row],[Num_Nights]],0)</f>
        <v>1312.96</v>
      </c>
      <c r="R2644" t="str" cm="1">
        <f t="array" ref="R2644">IFERROR(_xlfn.IFS(Table2[[#This Row],[booking_status]]="confirmed","Expected",Table2[[#This Row],[booking_status]]="checked-out","Actual"),"No Revenue")</f>
        <v>Actual</v>
      </c>
      <c r="S2644" s="4">
        <f>Table2[[#This Row],[Revenue_Amount]]/Table2[[#This Row],[Num_Nights]]</f>
        <v>119.36</v>
      </c>
    </row>
    <row r="2645" spans="1:19" hidden="1" x14ac:dyDescent="0.3">
      <c r="A2645">
        <v>2644</v>
      </c>
      <c r="B2645" t="s">
        <v>31</v>
      </c>
      <c r="C2645" s="9">
        <v>45036</v>
      </c>
      <c r="D2645" s="9">
        <v>45040</v>
      </c>
      <c r="E2645" s="10">
        <v>44961</v>
      </c>
      <c r="F2645" t="s">
        <v>18</v>
      </c>
      <c r="G2645">
        <v>187.89</v>
      </c>
      <c r="H2645">
        <v>1</v>
      </c>
      <c r="I2645">
        <v>0</v>
      </c>
      <c r="J2645" t="s">
        <v>35</v>
      </c>
      <c r="K2645" t="s">
        <v>66</v>
      </c>
      <c r="L2645" t="s">
        <v>56</v>
      </c>
      <c r="M2645" t="s">
        <v>36</v>
      </c>
      <c r="N2645" t="s">
        <v>95</v>
      </c>
      <c r="O2645">
        <f>Table2[[#This Row],[check_out_date]]-Table2[[#This Row],[check_in_date]]</f>
        <v>4</v>
      </c>
      <c r="P2645">
        <f>Table2[[#This Row],[num_adults]]+Table2[[#This Row],[num_children]]</f>
        <v>1</v>
      </c>
      <c r="Q2645" s="3">
        <f>IF(OR(Table2[[#This Row],[booking_status]]="confirmed",Table2[[#This Row],[booking_status]]="checked-out"),Table2[[#This Row],[room_rate_per_night]]*Table2[[#This Row],[Num_Nights]],0)</f>
        <v>751.56</v>
      </c>
      <c r="R2645" t="str" cm="1">
        <f t="array" ref="R2645">IFERROR(_xlfn.IFS(Table2[[#This Row],[booking_status]]="confirmed","Expected",Table2[[#This Row],[booking_status]]="checked-out","Actual"),"No Revenue")</f>
        <v>Actual</v>
      </c>
      <c r="S2645" s="4">
        <f>Table2[[#This Row],[Revenue_Amount]]/Table2[[#This Row],[Num_Nights]]</f>
        <v>187.89</v>
      </c>
    </row>
    <row r="2646" spans="1:19" hidden="1" x14ac:dyDescent="0.3">
      <c r="A2646">
        <v>2645</v>
      </c>
      <c r="B2646" t="s">
        <v>14</v>
      </c>
      <c r="C2646" s="9">
        <v>45151</v>
      </c>
      <c r="D2646" s="9">
        <v>45156</v>
      </c>
      <c r="E2646" s="10">
        <v>45138</v>
      </c>
      <c r="F2646" t="s">
        <v>18</v>
      </c>
      <c r="G2646">
        <v>275</v>
      </c>
      <c r="H2646">
        <v>4</v>
      </c>
      <c r="I2646">
        <v>1</v>
      </c>
      <c r="J2646" t="s">
        <v>35</v>
      </c>
      <c r="K2646" t="s">
        <v>29</v>
      </c>
      <c r="L2646" t="s">
        <v>21</v>
      </c>
      <c r="M2646" t="s">
        <v>22</v>
      </c>
      <c r="N2646" t="s">
        <v>41</v>
      </c>
      <c r="O2646">
        <f>Table2[[#This Row],[check_out_date]]-Table2[[#This Row],[check_in_date]]</f>
        <v>5</v>
      </c>
      <c r="P2646">
        <f>Table2[[#This Row],[num_adults]]+Table2[[#This Row],[num_children]]</f>
        <v>5</v>
      </c>
      <c r="Q2646" s="3">
        <f>IF(OR(Table2[[#This Row],[booking_status]]="confirmed",Table2[[#This Row],[booking_status]]="checked-out"),Table2[[#This Row],[room_rate_per_night]]*Table2[[#This Row],[Num_Nights]],0)</f>
        <v>1375</v>
      </c>
      <c r="R2646" t="str" cm="1">
        <f t="array" ref="R2646">IFERROR(_xlfn.IFS(Table2[[#This Row],[booking_status]]="confirmed","Expected",Table2[[#This Row],[booking_status]]="checked-out","Actual"),"No Revenue")</f>
        <v>Expected</v>
      </c>
      <c r="S2646" s="4">
        <f>Table2[[#This Row],[Revenue_Amount]]/Table2[[#This Row],[Num_Nights]]</f>
        <v>275</v>
      </c>
    </row>
    <row r="2647" spans="1:19" x14ac:dyDescent="0.3">
      <c r="A2647">
        <v>2646</v>
      </c>
      <c r="B2647" t="s">
        <v>50</v>
      </c>
      <c r="C2647" s="9">
        <v>45194</v>
      </c>
      <c r="D2647" s="9">
        <v>45204</v>
      </c>
      <c r="E2647" s="10">
        <v>45182</v>
      </c>
      <c r="F2647" t="s">
        <v>27</v>
      </c>
      <c r="G2647">
        <v>184.14</v>
      </c>
      <c r="H2647">
        <v>2</v>
      </c>
      <c r="I2647">
        <v>0</v>
      </c>
      <c r="J2647" t="s">
        <v>94</v>
      </c>
      <c r="K2647" t="s">
        <v>99</v>
      </c>
      <c r="L2647" t="s">
        <v>70</v>
      </c>
      <c r="M2647" t="s">
        <v>36</v>
      </c>
      <c r="N2647" t="s">
        <v>23</v>
      </c>
      <c r="O2647">
        <f>Table2[[#This Row],[check_out_date]]-Table2[[#This Row],[check_in_date]]</f>
        <v>10</v>
      </c>
      <c r="P2647">
        <f>Table2[[#This Row],[num_adults]]+Table2[[#This Row],[num_children]]</f>
        <v>2</v>
      </c>
      <c r="Q2647" s="3">
        <f>IF(OR(Table2[[#This Row],[booking_status]]="confirmed",Table2[[#This Row],[booking_status]]="checked-out"),Table2[[#This Row],[room_rate_per_night]]*Table2[[#This Row],[Num_Nights]],0)</f>
        <v>0</v>
      </c>
      <c r="R2647" t="str" cm="1">
        <f t="array" ref="R2647">IFERROR(_xlfn.IFS(Table2[[#This Row],[booking_status]]="confirmed","Expected",Table2[[#This Row],[booking_status]]="checked-out","Actual"),"No Revenue")</f>
        <v>No Revenue</v>
      </c>
      <c r="S2647" s="4">
        <f>Table2[[#This Row],[Revenue_Amount]]/Table2[[#This Row],[Num_Nights]]</f>
        <v>0</v>
      </c>
    </row>
    <row r="2648" spans="1:19" x14ac:dyDescent="0.3">
      <c r="A2648">
        <v>2647</v>
      </c>
      <c r="B2648" t="s">
        <v>31</v>
      </c>
      <c r="C2648" s="9">
        <v>44948</v>
      </c>
      <c r="D2648" s="9">
        <v>44954</v>
      </c>
      <c r="E2648" s="10">
        <v>44915</v>
      </c>
      <c r="F2648" t="s">
        <v>27</v>
      </c>
      <c r="G2648">
        <v>151.35</v>
      </c>
      <c r="H2648">
        <v>3</v>
      </c>
      <c r="I2648">
        <v>1</v>
      </c>
      <c r="J2648" t="s">
        <v>19</v>
      </c>
      <c r="K2648" t="s">
        <v>20</v>
      </c>
      <c r="L2648" t="s">
        <v>60</v>
      </c>
      <c r="M2648" t="s">
        <v>36</v>
      </c>
      <c r="N2648" t="s">
        <v>95</v>
      </c>
      <c r="O2648">
        <f>Table2[[#This Row],[check_out_date]]-Table2[[#This Row],[check_in_date]]</f>
        <v>6</v>
      </c>
      <c r="P2648">
        <f>Table2[[#This Row],[num_adults]]+Table2[[#This Row],[num_children]]</f>
        <v>4</v>
      </c>
      <c r="Q2648" s="3">
        <f>IF(OR(Table2[[#This Row],[booking_status]]="confirmed",Table2[[#This Row],[booking_status]]="checked-out"),Table2[[#This Row],[room_rate_per_night]]*Table2[[#This Row],[Num_Nights]],0)</f>
        <v>0</v>
      </c>
      <c r="R2648" t="str" cm="1">
        <f t="array" ref="R2648">IFERROR(_xlfn.IFS(Table2[[#This Row],[booking_status]]="confirmed","Expected",Table2[[#This Row],[booking_status]]="checked-out","Actual"),"No Revenue")</f>
        <v>No Revenue</v>
      </c>
      <c r="S2648" s="4">
        <f>Table2[[#This Row],[Revenue_Amount]]/Table2[[#This Row],[Num_Nights]]</f>
        <v>0</v>
      </c>
    </row>
    <row r="2649" spans="1:19" x14ac:dyDescent="0.3">
      <c r="A2649">
        <v>2648</v>
      </c>
      <c r="B2649" t="s">
        <v>31</v>
      </c>
      <c r="C2649" s="9">
        <v>45204</v>
      </c>
      <c r="D2649" s="9">
        <v>45210</v>
      </c>
      <c r="E2649" s="10">
        <v>45191</v>
      </c>
      <c r="F2649" t="s">
        <v>49</v>
      </c>
      <c r="G2649">
        <v>104.03</v>
      </c>
      <c r="H2649">
        <v>4</v>
      </c>
      <c r="I2649">
        <v>2</v>
      </c>
      <c r="J2649" t="s">
        <v>94</v>
      </c>
      <c r="K2649" t="s">
        <v>99</v>
      </c>
      <c r="L2649" t="s">
        <v>21</v>
      </c>
      <c r="M2649" t="s">
        <v>36</v>
      </c>
      <c r="N2649" t="s">
        <v>45</v>
      </c>
      <c r="O2649">
        <f>Table2[[#This Row],[check_out_date]]-Table2[[#This Row],[check_in_date]]</f>
        <v>6</v>
      </c>
      <c r="P2649">
        <f>Table2[[#This Row],[num_adults]]+Table2[[#This Row],[num_children]]</f>
        <v>6</v>
      </c>
      <c r="Q2649" s="3">
        <f>IF(OR(Table2[[#This Row],[booking_status]]="confirmed",Table2[[#This Row],[booking_status]]="checked-out"),Table2[[#This Row],[room_rate_per_night]]*Table2[[#This Row],[Num_Nights]],0)</f>
        <v>624.18000000000006</v>
      </c>
      <c r="R2649" t="str" cm="1">
        <f t="array" ref="R2649">IFERROR(_xlfn.IFS(Table2[[#This Row],[booking_status]]="confirmed","Expected",Table2[[#This Row],[booking_status]]="checked-out","Actual"),"No Revenue")</f>
        <v>Expected</v>
      </c>
      <c r="S2649" s="4">
        <f>Table2[[#This Row],[Revenue_Amount]]/Table2[[#This Row],[Num_Nights]]</f>
        <v>104.03000000000002</v>
      </c>
    </row>
    <row r="2650" spans="1:19" x14ac:dyDescent="0.3">
      <c r="A2650">
        <v>2649</v>
      </c>
      <c r="B2650" t="s">
        <v>31</v>
      </c>
      <c r="C2650" s="9">
        <v>45227</v>
      </c>
      <c r="D2650" s="9">
        <v>45231</v>
      </c>
      <c r="E2650" s="10">
        <v>45204</v>
      </c>
      <c r="F2650" t="s">
        <v>54</v>
      </c>
      <c r="G2650">
        <v>244.62</v>
      </c>
      <c r="H2650">
        <v>2</v>
      </c>
      <c r="I2650">
        <v>0</v>
      </c>
      <c r="J2650" t="s">
        <v>19</v>
      </c>
      <c r="K2650" t="s">
        <v>20</v>
      </c>
      <c r="L2650" t="s">
        <v>56</v>
      </c>
      <c r="M2650" t="s">
        <v>36</v>
      </c>
      <c r="N2650" t="s">
        <v>41</v>
      </c>
      <c r="O2650">
        <f>Table2[[#This Row],[check_out_date]]-Table2[[#This Row],[check_in_date]]</f>
        <v>4</v>
      </c>
      <c r="P2650">
        <f>Table2[[#This Row],[num_adults]]+Table2[[#This Row],[num_children]]</f>
        <v>2</v>
      </c>
      <c r="Q2650" s="3">
        <f>IF(OR(Table2[[#This Row],[booking_status]]="confirmed",Table2[[#This Row],[booking_status]]="checked-out"),Table2[[#This Row],[room_rate_per_night]]*Table2[[#This Row],[Num_Nights]],0)</f>
        <v>978.48</v>
      </c>
      <c r="R2650" t="str" cm="1">
        <f t="array" ref="R2650">IFERROR(_xlfn.IFS(Table2[[#This Row],[booking_status]]="confirmed","Expected",Table2[[#This Row],[booking_status]]="checked-out","Actual"),"No Revenue")</f>
        <v>Actual</v>
      </c>
      <c r="S2650" s="4">
        <f>Table2[[#This Row],[Revenue_Amount]]/Table2[[#This Row],[Num_Nights]]</f>
        <v>244.62</v>
      </c>
    </row>
    <row r="2651" spans="1:19" x14ac:dyDescent="0.3">
      <c r="A2651">
        <v>2650</v>
      </c>
      <c r="B2651" t="s">
        <v>31</v>
      </c>
      <c r="C2651" s="9">
        <v>45289</v>
      </c>
      <c r="D2651" s="9">
        <v>45292</v>
      </c>
      <c r="E2651" s="10">
        <v>45223</v>
      </c>
      <c r="F2651" t="s">
        <v>18</v>
      </c>
      <c r="G2651">
        <v>140.99</v>
      </c>
      <c r="H2651">
        <v>1</v>
      </c>
      <c r="I2651">
        <v>0</v>
      </c>
      <c r="J2651" t="s">
        <v>28</v>
      </c>
      <c r="K2651" t="s">
        <v>99</v>
      </c>
      <c r="L2651" t="s">
        <v>21</v>
      </c>
      <c r="M2651" t="s">
        <v>36</v>
      </c>
      <c r="N2651" t="s">
        <v>41</v>
      </c>
      <c r="O2651">
        <f>Table2[[#This Row],[check_out_date]]-Table2[[#This Row],[check_in_date]]</f>
        <v>3</v>
      </c>
      <c r="P2651">
        <f>Table2[[#This Row],[num_adults]]+Table2[[#This Row],[num_children]]</f>
        <v>1</v>
      </c>
      <c r="Q2651" s="3">
        <f>IF(OR(Table2[[#This Row],[booking_status]]="confirmed",Table2[[#This Row],[booking_status]]="checked-out"),Table2[[#This Row],[room_rate_per_night]]*Table2[[#This Row],[Num_Nights]],0)</f>
        <v>422.97</v>
      </c>
      <c r="R2651" t="str" cm="1">
        <f t="array" ref="R2651">IFERROR(_xlfn.IFS(Table2[[#This Row],[booking_status]]="confirmed","Expected",Table2[[#This Row],[booking_status]]="checked-out","Actual"),"No Revenue")</f>
        <v>Expected</v>
      </c>
      <c r="S2651" s="4">
        <f>Table2[[#This Row],[Revenue_Amount]]/Table2[[#This Row],[Num_Nights]]</f>
        <v>140.99</v>
      </c>
    </row>
    <row r="2652" spans="1:19" x14ac:dyDescent="0.3">
      <c r="A2652">
        <v>2651</v>
      </c>
      <c r="B2652" t="s">
        <v>50</v>
      </c>
      <c r="C2652" s="9">
        <v>45197</v>
      </c>
      <c r="D2652" s="9">
        <v>45201</v>
      </c>
      <c r="E2652" s="10">
        <v>45160</v>
      </c>
      <c r="F2652" t="s">
        <v>27</v>
      </c>
      <c r="G2652">
        <v>218.34</v>
      </c>
      <c r="H2652">
        <v>4</v>
      </c>
      <c r="I2652">
        <v>0</v>
      </c>
      <c r="J2652" t="s">
        <v>28</v>
      </c>
      <c r="K2652" t="s">
        <v>44</v>
      </c>
      <c r="L2652" t="s">
        <v>60</v>
      </c>
      <c r="M2652" t="s">
        <v>36</v>
      </c>
      <c r="N2652" t="s">
        <v>41</v>
      </c>
      <c r="O2652">
        <f>Table2[[#This Row],[check_out_date]]-Table2[[#This Row],[check_in_date]]</f>
        <v>4</v>
      </c>
      <c r="P2652">
        <f>Table2[[#This Row],[num_adults]]+Table2[[#This Row],[num_children]]</f>
        <v>4</v>
      </c>
      <c r="Q2652" s="3">
        <f>IF(OR(Table2[[#This Row],[booking_status]]="confirmed",Table2[[#This Row],[booking_status]]="checked-out"),Table2[[#This Row],[room_rate_per_night]]*Table2[[#This Row],[Num_Nights]],0)</f>
        <v>0</v>
      </c>
      <c r="R2652" t="str" cm="1">
        <f t="array" ref="R2652">IFERROR(_xlfn.IFS(Table2[[#This Row],[booking_status]]="confirmed","Expected",Table2[[#This Row],[booking_status]]="checked-out","Actual"),"No Revenue")</f>
        <v>No Revenue</v>
      </c>
      <c r="S2652" s="4">
        <f>Table2[[#This Row],[Revenue_Amount]]/Table2[[#This Row],[Num_Nights]]</f>
        <v>0</v>
      </c>
    </row>
    <row r="2653" spans="1:19" x14ac:dyDescent="0.3">
      <c r="A2653">
        <v>2652</v>
      </c>
      <c r="B2653" t="s">
        <v>50</v>
      </c>
      <c r="C2653" s="9">
        <v>45010</v>
      </c>
      <c r="D2653" s="9">
        <v>45014</v>
      </c>
      <c r="E2653" s="10">
        <v>44964</v>
      </c>
      <c r="F2653" t="s">
        <v>49</v>
      </c>
      <c r="G2653">
        <v>127.13</v>
      </c>
      <c r="H2653">
        <v>4</v>
      </c>
      <c r="I2653">
        <v>0</v>
      </c>
      <c r="J2653" t="s">
        <v>28</v>
      </c>
      <c r="K2653" t="s">
        <v>99</v>
      </c>
      <c r="L2653" t="s">
        <v>21</v>
      </c>
      <c r="M2653" t="s">
        <v>36</v>
      </c>
      <c r="N2653" t="s">
        <v>23</v>
      </c>
      <c r="O2653">
        <f>Table2[[#This Row],[check_out_date]]-Table2[[#This Row],[check_in_date]]</f>
        <v>4</v>
      </c>
      <c r="P2653">
        <f>Table2[[#This Row],[num_adults]]+Table2[[#This Row],[num_children]]</f>
        <v>4</v>
      </c>
      <c r="Q2653" s="3">
        <f>IF(OR(Table2[[#This Row],[booking_status]]="confirmed",Table2[[#This Row],[booking_status]]="checked-out"),Table2[[#This Row],[room_rate_per_night]]*Table2[[#This Row],[Num_Nights]],0)</f>
        <v>508.52</v>
      </c>
      <c r="R2653" t="str" cm="1">
        <f t="array" ref="R2653">IFERROR(_xlfn.IFS(Table2[[#This Row],[booking_status]]="confirmed","Expected",Table2[[#This Row],[booking_status]]="checked-out","Actual"),"No Revenue")</f>
        <v>Expected</v>
      </c>
      <c r="S2653" s="4">
        <f>Table2[[#This Row],[Revenue_Amount]]/Table2[[#This Row],[Num_Nights]]</f>
        <v>127.13</v>
      </c>
    </row>
    <row r="2654" spans="1:19" x14ac:dyDescent="0.3">
      <c r="A2654">
        <v>2653</v>
      </c>
      <c r="B2654" t="s">
        <v>37</v>
      </c>
      <c r="C2654" s="9">
        <v>45135</v>
      </c>
      <c r="D2654" s="9">
        <v>45138</v>
      </c>
      <c r="E2654" s="10">
        <v>45066</v>
      </c>
      <c r="F2654" t="s">
        <v>27</v>
      </c>
      <c r="G2654">
        <v>203.08</v>
      </c>
      <c r="H2654">
        <v>2</v>
      </c>
      <c r="I2654">
        <v>0</v>
      </c>
      <c r="J2654" t="s">
        <v>55</v>
      </c>
      <c r="K2654" t="s">
        <v>66</v>
      </c>
      <c r="L2654" t="s">
        <v>21</v>
      </c>
      <c r="M2654" t="s">
        <v>36</v>
      </c>
      <c r="N2654" t="s">
        <v>23</v>
      </c>
      <c r="O2654">
        <f>Table2[[#This Row],[check_out_date]]-Table2[[#This Row],[check_in_date]]</f>
        <v>3</v>
      </c>
      <c r="P2654">
        <f>Table2[[#This Row],[num_adults]]+Table2[[#This Row],[num_children]]</f>
        <v>2</v>
      </c>
      <c r="Q2654" s="3">
        <f>IF(OR(Table2[[#This Row],[booking_status]]="confirmed",Table2[[#This Row],[booking_status]]="checked-out"),Table2[[#This Row],[room_rate_per_night]]*Table2[[#This Row],[Num_Nights]],0)</f>
        <v>609.24</v>
      </c>
      <c r="R2654" t="str" cm="1">
        <f t="array" ref="R2654">IFERROR(_xlfn.IFS(Table2[[#This Row],[booking_status]]="confirmed","Expected",Table2[[#This Row],[booking_status]]="checked-out","Actual"),"No Revenue")</f>
        <v>Expected</v>
      </c>
      <c r="S2654" s="4">
        <f>Table2[[#This Row],[Revenue_Amount]]/Table2[[#This Row],[Num_Nights]]</f>
        <v>203.08</v>
      </c>
    </row>
    <row r="2655" spans="1:19" hidden="1" x14ac:dyDescent="0.3">
      <c r="A2655">
        <v>2654</v>
      </c>
      <c r="B2655" t="s">
        <v>31</v>
      </c>
      <c r="C2655" s="9">
        <v>45049</v>
      </c>
      <c r="D2655" s="9">
        <v>45052</v>
      </c>
      <c r="E2655" s="10">
        <v>45025</v>
      </c>
      <c r="F2655" t="s">
        <v>27</v>
      </c>
      <c r="G2655">
        <v>98.35</v>
      </c>
      <c r="H2655">
        <v>1</v>
      </c>
      <c r="I2655">
        <v>0</v>
      </c>
      <c r="J2655" t="s">
        <v>35</v>
      </c>
      <c r="K2655" t="s">
        <v>44</v>
      </c>
      <c r="L2655" t="s">
        <v>56</v>
      </c>
      <c r="M2655" t="s">
        <v>22</v>
      </c>
      <c r="N2655" t="s">
        <v>41</v>
      </c>
      <c r="O2655">
        <f>Table2[[#This Row],[check_out_date]]-Table2[[#This Row],[check_in_date]]</f>
        <v>3</v>
      </c>
      <c r="P2655">
        <f>Table2[[#This Row],[num_adults]]+Table2[[#This Row],[num_children]]</f>
        <v>1</v>
      </c>
      <c r="Q2655" s="3">
        <f>IF(OR(Table2[[#This Row],[booking_status]]="confirmed",Table2[[#This Row],[booking_status]]="checked-out"),Table2[[#This Row],[room_rate_per_night]]*Table2[[#This Row],[Num_Nights]],0)</f>
        <v>295.04999999999995</v>
      </c>
      <c r="R2655" t="str" cm="1">
        <f t="array" ref="R2655">IFERROR(_xlfn.IFS(Table2[[#This Row],[booking_status]]="confirmed","Expected",Table2[[#This Row],[booking_status]]="checked-out","Actual"),"No Revenue")</f>
        <v>Actual</v>
      </c>
      <c r="S2655" s="4">
        <f>Table2[[#This Row],[Revenue_Amount]]/Table2[[#This Row],[Num_Nights]]</f>
        <v>98.34999999999998</v>
      </c>
    </row>
    <row r="2656" spans="1:19" x14ac:dyDescent="0.3">
      <c r="A2656">
        <v>2655</v>
      </c>
      <c r="B2656" t="s">
        <v>31</v>
      </c>
      <c r="C2656" s="9">
        <v>45270</v>
      </c>
      <c r="D2656" s="9">
        <v>45275</v>
      </c>
      <c r="E2656" s="10">
        <v>45234</v>
      </c>
      <c r="F2656" t="s">
        <v>18</v>
      </c>
      <c r="G2656">
        <v>213.1</v>
      </c>
      <c r="H2656">
        <v>1</v>
      </c>
      <c r="I2656">
        <v>0</v>
      </c>
      <c r="J2656" t="s">
        <v>28</v>
      </c>
      <c r="K2656" t="s">
        <v>99</v>
      </c>
      <c r="L2656" t="s">
        <v>21</v>
      </c>
      <c r="M2656" t="s">
        <v>36</v>
      </c>
      <c r="N2656" t="s">
        <v>41</v>
      </c>
      <c r="O2656">
        <f>Table2[[#This Row],[check_out_date]]-Table2[[#This Row],[check_in_date]]</f>
        <v>5</v>
      </c>
      <c r="P2656">
        <f>Table2[[#This Row],[num_adults]]+Table2[[#This Row],[num_children]]</f>
        <v>1</v>
      </c>
      <c r="Q2656" s="3">
        <f>IF(OR(Table2[[#This Row],[booking_status]]="confirmed",Table2[[#This Row],[booking_status]]="checked-out"),Table2[[#This Row],[room_rate_per_night]]*Table2[[#This Row],[Num_Nights]],0)</f>
        <v>1065.5</v>
      </c>
      <c r="R2656" t="str" cm="1">
        <f t="array" ref="R2656">IFERROR(_xlfn.IFS(Table2[[#This Row],[booking_status]]="confirmed","Expected",Table2[[#This Row],[booking_status]]="checked-out","Actual"),"No Revenue")</f>
        <v>Expected</v>
      </c>
      <c r="S2656" s="4">
        <f>Table2[[#This Row],[Revenue_Amount]]/Table2[[#This Row],[Num_Nights]]</f>
        <v>213.1</v>
      </c>
    </row>
    <row r="2657" spans="1:19" hidden="1" x14ac:dyDescent="0.3">
      <c r="A2657">
        <v>2656</v>
      </c>
      <c r="B2657" t="s">
        <v>37</v>
      </c>
      <c r="C2657" s="9">
        <v>45262</v>
      </c>
      <c r="D2657" s="9">
        <v>45264</v>
      </c>
      <c r="E2657" s="10">
        <v>45247</v>
      </c>
      <c r="F2657" t="s">
        <v>27</v>
      </c>
      <c r="G2657">
        <v>139.31</v>
      </c>
      <c r="H2657">
        <v>2</v>
      </c>
      <c r="I2657">
        <v>0</v>
      </c>
      <c r="J2657" t="s">
        <v>35</v>
      </c>
      <c r="K2657" t="s">
        <v>99</v>
      </c>
      <c r="L2657" t="s">
        <v>21</v>
      </c>
      <c r="M2657" t="s">
        <v>36</v>
      </c>
      <c r="N2657" t="s">
        <v>41</v>
      </c>
      <c r="O2657">
        <f>Table2[[#This Row],[check_out_date]]-Table2[[#This Row],[check_in_date]]</f>
        <v>2</v>
      </c>
      <c r="P2657">
        <f>Table2[[#This Row],[num_adults]]+Table2[[#This Row],[num_children]]</f>
        <v>2</v>
      </c>
      <c r="Q2657" s="3">
        <f>IF(OR(Table2[[#This Row],[booking_status]]="confirmed",Table2[[#This Row],[booking_status]]="checked-out"),Table2[[#This Row],[room_rate_per_night]]*Table2[[#This Row],[Num_Nights]],0)</f>
        <v>278.62</v>
      </c>
      <c r="R2657" t="str" cm="1">
        <f t="array" ref="R2657">IFERROR(_xlfn.IFS(Table2[[#This Row],[booking_status]]="confirmed","Expected",Table2[[#This Row],[booking_status]]="checked-out","Actual"),"No Revenue")</f>
        <v>Expected</v>
      </c>
      <c r="S2657" s="4">
        <f>Table2[[#This Row],[Revenue_Amount]]/Table2[[#This Row],[Num_Nights]]</f>
        <v>139.31</v>
      </c>
    </row>
    <row r="2658" spans="1:19" hidden="1" x14ac:dyDescent="0.3">
      <c r="A2658">
        <v>2657</v>
      </c>
      <c r="B2658" t="s">
        <v>50</v>
      </c>
      <c r="C2658" s="9">
        <v>44951</v>
      </c>
      <c r="D2658" s="9">
        <v>44957</v>
      </c>
      <c r="E2658" s="10">
        <v>44950</v>
      </c>
      <c r="F2658" t="s">
        <v>27</v>
      </c>
      <c r="G2658">
        <v>238.39</v>
      </c>
      <c r="H2658">
        <v>4</v>
      </c>
      <c r="I2658">
        <v>0</v>
      </c>
      <c r="J2658" t="s">
        <v>35</v>
      </c>
      <c r="K2658" t="s">
        <v>66</v>
      </c>
      <c r="L2658" t="s">
        <v>21</v>
      </c>
      <c r="M2658" t="s">
        <v>36</v>
      </c>
      <c r="N2658" t="s">
        <v>23</v>
      </c>
      <c r="O2658">
        <f>Table2[[#This Row],[check_out_date]]-Table2[[#This Row],[check_in_date]]</f>
        <v>6</v>
      </c>
      <c r="P2658">
        <f>Table2[[#This Row],[num_adults]]+Table2[[#This Row],[num_children]]</f>
        <v>4</v>
      </c>
      <c r="Q2658" s="3">
        <f>IF(OR(Table2[[#This Row],[booking_status]]="confirmed",Table2[[#This Row],[booking_status]]="checked-out"),Table2[[#This Row],[room_rate_per_night]]*Table2[[#This Row],[Num_Nights]],0)</f>
        <v>1430.34</v>
      </c>
      <c r="R2658" t="str" cm="1">
        <f t="array" ref="R2658">IFERROR(_xlfn.IFS(Table2[[#This Row],[booking_status]]="confirmed","Expected",Table2[[#This Row],[booking_status]]="checked-out","Actual"),"No Revenue")</f>
        <v>Expected</v>
      </c>
      <c r="S2658" s="4">
        <f>Table2[[#This Row],[Revenue_Amount]]/Table2[[#This Row],[Num_Nights]]</f>
        <v>238.39</v>
      </c>
    </row>
    <row r="2659" spans="1:19" x14ac:dyDescent="0.3">
      <c r="A2659">
        <v>2658</v>
      </c>
      <c r="B2659" t="s">
        <v>50</v>
      </c>
      <c r="C2659" s="9">
        <v>45094</v>
      </c>
      <c r="D2659" s="9">
        <v>45095</v>
      </c>
      <c r="E2659" s="10">
        <v>45069</v>
      </c>
      <c r="F2659" t="s">
        <v>18</v>
      </c>
      <c r="G2659">
        <v>320.02</v>
      </c>
      <c r="H2659">
        <v>3</v>
      </c>
      <c r="I2659">
        <v>0</v>
      </c>
      <c r="J2659" t="s">
        <v>19</v>
      </c>
      <c r="K2659" t="s">
        <v>20</v>
      </c>
      <c r="L2659" t="s">
        <v>21</v>
      </c>
      <c r="M2659" t="s">
        <v>36</v>
      </c>
      <c r="N2659" t="s">
        <v>23</v>
      </c>
      <c r="O2659">
        <f>Table2[[#This Row],[check_out_date]]-Table2[[#This Row],[check_in_date]]</f>
        <v>1</v>
      </c>
      <c r="P2659">
        <f>Table2[[#This Row],[num_adults]]+Table2[[#This Row],[num_children]]</f>
        <v>3</v>
      </c>
      <c r="Q2659" s="3">
        <f>IF(OR(Table2[[#This Row],[booking_status]]="confirmed",Table2[[#This Row],[booking_status]]="checked-out"),Table2[[#This Row],[room_rate_per_night]]*Table2[[#This Row],[Num_Nights]],0)</f>
        <v>320.02</v>
      </c>
      <c r="R2659" t="str" cm="1">
        <f t="array" ref="R2659">IFERROR(_xlfn.IFS(Table2[[#This Row],[booking_status]]="confirmed","Expected",Table2[[#This Row],[booking_status]]="checked-out","Actual"),"No Revenue")</f>
        <v>Expected</v>
      </c>
      <c r="S2659" s="4">
        <f>Table2[[#This Row],[Revenue_Amount]]/Table2[[#This Row],[Num_Nights]]</f>
        <v>320.02</v>
      </c>
    </row>
    <row r="2660" spans="1:19" x14ac:dyDescent="0.3">
      <c r="A2660">
        <v>2659</v>
      </c>
      <c r="B2660" t="s">
        <v>37</v>
      </c>
      <c r="C2660" s="9">
        <v>45097</v>
      </c>
      <c r="D2660" s="9">
        <v>45100</v>
      </c>
      <c r="E2660" s="10">
        <v>45057</v>
      </c>
      <c r="F2660" t="s">
        <v>54</v>
      </c>
      <c r="G2660">
        <v>477.69</v>
      </c>
      <c r="H2660">
        <v>3</v>
      </c>
      <c r="I2660">
        <v>0</v>
      </c>
      <c r="J2660" t="s">
        <v>28</v>
      </c>
      <c r="K2660" t="s">
        <v>20</v>
      </c>
      <c r="L2660" t="s">
        <v>70</v>
      </c>
      <c r="M2660" t="s">
        <v>36</v>
      </c>
      <c r="N2660" t="s">
        <v>23</v>
      </c>
      <c r="O2660">
        <f>Table2[[#This Row],[check_out_date]]-Table2[[#This Row],[check_in_date]]</f>
        <v>3</v>
      </c>
      <c r="P2660">
        <f>Table2[[#This Row],[num_adults]]+Table2[[#This Row],[num_children]]</f>
        <v>3</v>
      </c>
      <c r="Q2660" s="3">
        <f>IF(OR(Table2[[#This Row],[booking_status]]="confirmed",Table2[[#This Row],[booking_status]]="checked-out"),Table2[[#This Row],[room_rate_per_night]]*Table2[[#This Row],[Num_Nights]],0)</f>
        <v>0</v>
      </c>
      <c r="R2660" t="str" cm="1">
        <f t="array" ref="R2660">IFERROR(_xlfn.IFS(Table2[[#This Row],[booking_status]]="confirmed","Expected",Table2[[#This Row],[booking_status]]="checked-out","Actual"),"No Revenue")</f>
        <v>No Revenue</v>
      </c>
      <c r="S2660" s="4">
        <f>Table2[[#This Row],[Revenue_Amount]]/Table2[[#This Row],[Num_Nights]]</f>
        <v>0</v>
      </c>
    </row>
    <row r="2661" spans="1:19" hidden="1" x14ac:dyDescent="0.3">
      <c r="A2661">
        <v>2660</v>
      </c>
      <c r="B2661" t="s">
        <v>14</v>
      </c>
      <c r="C2661" s="9">
        <v>45117</v>
      </c>
      <c r="D2661" s="9">
        <v>45122</v>
      </c>
      <c r="E2661" s="10">
        <v>45097</v>
      </c>
      <c r="F2661" t="s">
        <v>18</v>
      </c>
      <c r="G2661">
        <v>169.18</v>
      </c>
      <c r="H2661">
        <v>1</v>
      </c>
      <c r="I2661">
        <v>0</v>
      </c>
      <c r="J2661" t="s">
        <v>35</v>
      </c>
      <c r="K2661" t="s">
        <v>66</v>
      </c>
      <c r="L2661" t="s">
        <v>21</v>
      </c>
      <c r="M2661" t="s">
        <v>22</v>
      </c>
      <c r="N2661" t="s">
        <v>41</v>
      </c>
      <c r="O2661">
        <f>Table2[[#This Row],[check_out_date]]-Table2[[#This Row],[check_in_date]]</f>
        <v>5</v>
      </c>
      <c r="P2661">
        <f>Table2[[#This Row],[num_adults]]+Table2[[#This Row],[num_children]]</f>
        <v>1</v>
      </c>
      <c r="Q2661" s="3">
        <f>IF(OR(Table2[[#This Row],[booking_status]]="confirmed",Table2[[#This Row],[booking_status]]="checked-out"),Table2[[#This Row],[room_rate_per_night]]*Table2[[#This Row],[Num_Nights]],0)</f>
        <v>845.90000000000009</v>
      </c>
      <c r="R2661" t="str" cm="1">
        <f t="array" ref="R2661">IFERROR(_xlfn.IFS(Table2[[#This Row],[booking_status]]="confirmed","Expected",Table2[[#This Row],[booking_status]]="checked-out","Actual"),"No Revenue")</f>
        <v>Expected</v>
      </c>
      <c r="S2661" s="4">
        <f>Table2[[#This Row],[Revenue_Amount]]/Table2[[#This Row],[Num_Nights]]</f>
        <v>169.18</v>
      </c>
    </row>
    <row r="2662" spans="1:19" x14ac:dyDescent="0.3">
      <c r="A2662">
        <v>2661</v>
      </c>
      <c r="B2662" t="s">
        <v>37</v>
      </c>
      <c r="C2662" s="9">
        <v>44994</v>
      </c>
      <c r="D2662" s="9">
        <v>45003</v>
      </c>
      <c r="E2662" s="10">
        <v>44948</v>
      </c>
      <c r="F2662" t="s">
        <v>27</v>
      </c>
      <c r="G2662">
        <v>197.83</v>
      </c>
      <c r="H2662">
        <v>2</v>
      </c>
      <c r="I2662">
        <v>0</v>
      </c>
      <c r="J2662" t="s">
        <v>19</v>
      </c>
      <c r="K2662" t="s">
        <v>99</v>
      </c>
      <c r="L2662" t="s">
        <v>60</v>
      </c>
      <c r="M2662" t="s">
        <v>36</v>
      </c>
      <c r="N2662" t="s">
        <v>41</v>
      </c>
      <c r="O2662">
        <f>Table2[[#This Row],[check_out_date]]-Table2[[#This Row],[check_in_date]]</f>
        <v>9</v>
      </c>
      <c r="P2662">
        <f>Table2[[#This Row],[num_adults]]+Table2[[#This Row],[num_children]]</f>
        <v>2</v>
      </c>
      <c r="Q2662" s="3">
        <f>IF(OR(Table2[[#This Row],[booking_status]]="confirmed",Table2[[#This Row],[booking_status]]="checked-out"),Table2[[#This Row],[room_rate_per_night]]*Table2[[#This Row],[Num_Nights]],0)</f>
        <v>0</v>
      </c>
      <c r="R2662" t="str" cm="1">
        <f t="array" ref="R2662">IFERROR(_xlfn.IFS(Table2[[#This Row],[booking_status]]="confirmed","Expected",Table2[[#This Row],[booking_status]]="checked-out","Actual"),"No Revenue")</f>
        <v>No Revenue</v>
      </c>
      <c r="S2662" s="4">
        <f>Table2[[#This Row],[Revenue_Amount]]/Table2[[#This Row],[Num_Nights]]</f>
        <v>0</v>
      </c>
    </row>
    <row r="2663" spans="1:19" x14ac:dyDescent="0.3">
      <c r="A2663">
        <v>2662</v>
      </c>
      <c r="B2663" t="s">
        <v>37</v>
      </c>
      <c r="C2663" s="9">
        <v>45139</v>
      </c>
      <c r="D2663" s="9">
        <v>45145</v>
      </c>
      <c r="E2663" s="10">
        <v>45058</v>
      </c>
      <c r="F2663" t="s">
        <v>18</v>
      </c>
      <c r="G2663">
        <v>237.34</v>
      </c>
      <c r="H2663">
        <v>1</v>
      </c>
      <c r="I2663">
        <v>0</v>
      </c>
      <c r="J2663" t="s">
        <v>28</v>
      </c>
      <c r="K2663" t="s">
        <v>99</v>
      </c>
      <c r="L2663" t="s">
        <v>60</v>
      </c>
      <c r="M2663" t="s">
        <v>36</v>
      </c>
      <c r="N2663" t="s">
        <v>41</v>
      </c>
      <c r="O2663">
        <f>Table2[[#This Row],[check_out_date]]-Table2[[#This Row],[check_in_date]]</f>
        <v>6</v>
      </c>
      <c r="P2663">
        <f>Table2[[#This Row],[num_adults]]+Table2[[#This Row],[num_children]]</f>
        <v>1</v>
      </c>
      <c r="Q2663" s="3">
        <f>IF(OR(Table2[[#This Row],[booking_status]]="confirmed",Table2[[#This Row],[booking_status]]="checked-out"),Table2[[#This Row],[room_rate_per_night]]*Table2[[#This Row],[Num_Nights]],0)</f>
        <v>0</v>
      </c>
      <c r="R2663" t="str" cm="1">
        <f t="array" ref="R2663">IFERROR(_xlfn.IFS(Table2[[#This Row],[booking_status]]="confirmed","Expected",Table2[[#This Row],[booking_status]]="checked-out","Actual"),"No Revenue")</f>
        <v>No Revenue</v>
      </c>
      <c r="S2663" s="4">
        <f>Table2[[#This Row],[Revenue_Amount]]/Table2[[#This Row],[Num_Nights]]</f>
        <v>0</v>
      </c>
    </row>
    <row r="2664" spans="1:19" x14ac:dyDescent="0.3">
      <c r="A2664">
        <v>2663</v>
      </c>
      <c r="B2664" t="s">
        <v>31</v>
      </c>
      <c r="C2664" s="9">
        <v>44941</v>
      </c>
      <c r="D2664" s="9">
        <v>44945</v>
      </c>
      <c r="E2664" s="10">
        <v>44907</v>
      </c>
      <c r="F2664" t="s">
        <v>18</v>
      </c>
      <c r="G2664">
        <v>142.72</v>
      </c>
      <c r="H2664">
        <v>2</v>
      </c>
      <c r="I2664">
        <v>1</v>
      </c>
      <c r="J2664" t="s">
        <v>55</v>
      </c>
      <c r="K2664" t="s">
        <v>99</v>
      </c>
      <c r="L2664" t="s">
        <v>21</v>
      </c>
      <c r="M2664" t="s">
        <v>36</v>
      </c>
      <c r="N2664" t="s">
        <v>41</v>
      </c>
      <c r="O2664">
        <f>Table2[[#This Row],[check_out_date]]-Table2[[#This Row],[check_in_date]]</f>
        <v>4</v>
      </c>
      <c r="P2664">
        <f>Table2[[#This Row],[num_adults]]+Table2[[#This Row],[num_children]]</f>
        <v>3</v>
      </c>
      <c r="Q2664" s="3">
        <f>IF(OR(Table2[[#This Row],[booking_status]]="confirmed",Table2[[#This Row],[booking_status]]="checked-out"),Table2[[#This Row],[room_rate_per_night]]*Table2[[#This Row],[Num_Nights]],0)</f>
        <v>570.88</v>
      </c>
      <c r="R2664" t="str" cm="1">
        <f t="array" ref="R2664">IFERROR(_xlfn.IFS(Table2[[#This Row],[booking_status]]="confirmed","Expected",Table2[[#This Row],[booking_status]]="checked-out","Actual"),"No Revenue")</f>
        <v>Expected</v>
      </c>
      <c r="S2664" s="4">
        <f>Table2[[#This Row],[Revenue_Amount]]/Table2[[#This Row],[Num_Nights]]</f>
        <v>142.72</v>
      </c>
    </row>
    <row r="2665" spans="1:19" hidden="1" x14ac:dyDescent="0.3">
      <c r="A2665">
        <v>2664</v>
      </c>
      <c r="B2665" t="s">
        <v>37</v>
      </c>
      <c r="C2665" s="9">
        <v>44952</v>
      </c>
      <c r="D2665" s="9">
        <v>44963</v>
      </c>
      <c r="E2665" s="10">
        <v>44939</v>
      </c>
      <c r="F2665" t="s">
        <v>27</v>
      </c>
      <c r="G2665">
        <v>182.65</v>
      </c>
      <c r="H2665">
        <v>1</v>
      </c>
      <c r="I2665">
        <v>0</v>
      </c>
      <c r="J2665" t="s">
        <v>35</v>
      </c>
      <c r="K2665" t="s">
        <v>66</v>
      </c>
      <c r="L2665" t="s">
        <v>21</v>
      </c>
      <c r="M2665" t="s">
        <v>36</v>
      </c>
      <c r="N2665" t="s">
        <v>95</v>
      </c>
      <c r="O2665">
        <f>Table2[[#This Row],[check_out_date]]-Table2[[#This Row],[check_in_date]]</f>
        <v>11</v>
      </c>
      <c r="P2665">
        <f>Table2[[#This Row],[num_adults]]+Table2[[#This Row],[num_children]]</f>
        <v>1</v>
      </c>
      <c r="Q2665" s="3">
        <f>IF(OR(Table2[[#This Row],[booking_status]]="confirmed",Table2[[#This Row],[booking_status]]="checked-out"),Table2[[#This Row],[room_rate_per_night]]*Table2[[#This Row],[Num_Nights]],0)</f>
        <v>2009.15</v>
      </c>
      <c r="R2665" t="str" cm="1">
        <f t="array" ref="R2665">IFERROR(_xlfn.IFS(Table2[[#This Row],[booking_status]]="confirmed","Expected",Table2[[#This Row],[booking_status]]="checked-out","Actual"),"No Revenue")</f>
        <v>Expected</v>
      </c>
      <c r="S2665" s="4">
        <f>Table2[[#This Row],[Revenue_Amount]]/Table2[[#This Row],[Num_Nights]]</f>
        <v>182.65</v>
      </c>
    </row>
    <row r="2666" spans="1:19" x14ac:dyDescent="0.3">
      <c r="A2666">
        <v>2665</v>
      </c>
      <c r="B2666" t="s">
        <v>50</v>
      </c>
      <c r="C2666" s="9">
        <v>45111</v>
      </c>
      <c r="D2666" s="9">
        <v>45114</v>
      </c>
      <c r="E2666" s="10">
        <v>45036</v>
      </c>
      <c r="F2666" t="s">
        <v>49</v>
      </c>
      <c r="G2666">
        <v>165.8</v>
      </c>
      <c r="H2666">
        <v>3</v>
      </c>
      <c r="I2666">
        <v>1</v>
      </c>
      <c r="J2666" t="s">
        <v>19</v>
      </c>
      <c r="K2666" t="s">
        <v>99</v>
      </c>
      <c r="L2666" t="s">
        <v>70</v>
      </c>
      <c r="M2666" t="s">
        <v>22</v>
      </c>
      <c r="N2666" t="s">
        <v>23</v>
      </c>
      <c r="O2666">
        <f>Table2[[#This Row],[check_out_date]]-Table2[[#This Row],[check_in_date]]</f>
        <v>3</v>
      </c>
      <c r="P2666">
        <f>Table2[[#This Row],[num_adults]]+Table2[[#This Row],[num_children]]</f>
        <v>4</v>
      </c>
      <c r="Q2666" s="3">
        <f>IF(OR(Table2[[#This Row],[booking_status]]="confirmed",Table2[[#This Row],[booking_status]]="checked-out"),Table2[[#This Row],[room_rate_per_night]]*Table2[[#This Row],[Num_Nights]],0)</f>
        <v>0</v>
      </c>
      <c r="R2666" t="str" cm="1">
        <f t="array" ref="R2666">IFERROR(_xlfn.IFS(Table2[[#This Row],[booking_status]]="confirmed","Expected",Table2[[#This Row],[booking_status]]="checked-out","Actual"),"No Revenue")</f>
        <v>No Revenue</v>
      </c>
      <c r="S2666" s="4">
        <f>Table2[[#This Row],[Revenue_Amount]]/Table2[[#This Row],[Num_Nights]]</f>
        <v>0</v>
      </c>
    </row>
    <row r="2667" spans="1:19" x14ac:dyDescent="0.3">
      <c r="A2667">
        <v>2666</v>
      </c>
      <c r="B2667" t="s">
        <v>37</v>
      </c>
      <c r="C2667" s="9">
        <v>45146</v>
      </c>
      <c r="D2667" s="9">
        <v>45149</v>
      </c>
      <c r="E2667" s="10">
        <v>45085</v>
      </c>
      <c r="F2667" t="s">
        <v>49</v>
      </c>
      <c r="G2667">
        <v>146.62</v>
      </c>
      <c r="H2667">
        <v>3</v>
      </c>
      <c r="I2667">
        <v>0</v>
      </c>
      <c r="J2667" t="s">
        <v>94</v>
      </c>
      <c r="K2667" t="s">
        <v>99</v>
      </c>
      <c r="L2667" t="s">
        <v>21</v>
      </c>
      <c r="M2667" t="s">
        <v>36</v>
      </c>
      <c r="N2667" t="s">
        <v>45</v>
      </c>
      <c r="O2667">
        <f>Table2[[#This Row],[check_out_date]]-Table2[[#This Row],[check_in_date]]</f>
        <v>3</v>
      </c>
      <c r="P2667">
        <f>Table2[[#This Row],[num_adults]]+Table2[[#This Row],[num_children]]</f>
        <v>3</v>
      </c>
      <c r="Q2667" s="3">
        <f>IF(OR(Table2[[#This Row],[booking_status]]="confirmed",Table2[[#This Row],[booking_status]]="checked-out"),Table2[[#This Row],[room_rate_per_night]]*Table2[[#This Row],[Num_Nights]],0)</f>
        <v>439.86</v>
      </c>
      <c r="R2667" t="str" cm="1">
        <f t="array" ref="R2667">IFERROR(_xlfn.IFS(Table2[[#This Row],[booking_status]]="confirmed","Expected",Table2[[#This Row],[booking_status]]="checked-out","Actual"),"No Revenue")</f>
        <v>Expected</v>
      </c>
      <c r="S2667" s="4">
        <f>Table2[[#This Row],[Revenue_Amount]]/Table2[[#This Row],[Num_Nights]]</f>
        <v>146.62</v>
      </c>
    </row>
    <row r="2668" spans="1:19" x14ac:dyDescent="0.3">
      <c r="A2668">
        <v>2667</v>
      </c>
      <c r="B2668" t="s">
        <v>31</v>
      </c>
      <c r="C2668" s="9">
        <v>45207</v>
      </c>
      <c r="D2668" s="9">
        <v>45212</v>
      </c>
      <c r="E2668" s="10">
        <v>45174</v>
      </c>
      <c r="F2668" t="s">
        <v>49</v>
      </c>
      <c r="G2668">
        <v>101.8</v>
      </c>
      <c r="H2668">
        <v>4</v>
      </c>
      <c r="I2668">
        <v>3</v>
      </c>
      <c r="J2668" t="s">
        <v>94</v>
      </c>
      <c r="K2668" t="s">
        <v>99</v>
      </c>
      <c r="L2668" t="s">
        <v>21</v>
      </c>
      <c r="M2668" t="s">
        <v>36</v>
      </c>
      <c r="N2668" t="s">
        <v>41</v>
      </c>
      <c r="O2668">
        <f>Table2[[#This Row],[check_out_date]]-Table2[[#This Row],[check_in_date]]</f>
        <v>5</v>
      </c>
      <c r="P2668">
        <f>Table2[[#This Row],[num_adults]]+Table2[[#This Row],[num_children]]</f>
        <v>7</v>
      </c>
      <c r="Q2668" s="3">
        <f>IF(OR(Table2[[#This Row],[booking_status]]="confirmed",Table2[[#This Row],[booking_status]]="checked-out"),Table2[[#This Row],[room_rate_per_night]]*Table2[[#This Row],[Num_Nights]],0)</f>
        <v>509</v>
      </c>
      <c r="R2668" t="str" cm="1">
        <f t="array" ref="R2668">IFERROR(_xlfn.IFS(Table2[[#This Row],[booking_status]]="confirmed","Expected",Table2[[#This Row],[booking_status]]="checked-out","Actual"),"No Revenue")</f>
        <v>Expected</v>
      </c>
      <c r="S2668" s="4">
        <f>Table2[[#This Row],[Revenue_Amount]]/Table2[[#This Row],[Num_Nights]]</f>
        <v>101.8</v>
      </c>
    </row>
    <row r="2669" spans="1:19" x14ac:dyDescent="0.3">
      <c r="A2669">
        <v>2668</v>
      </c>
      <c r="B2669" t="s">
        <v>31</v>
      </c>
      <c r="C2669" s="9">
        <v>45157</v>
      </c>
      <c r="D2669" s="9">
        <v>45166</v>
      </c>
      <c r="E2669" s="10">
        <v>45140</v>
      </c>
      <c r="F2669" t="s">
        <v>18</v>
      </c>
      <c r="G2669">
        <v>137.24</v>
      </c>
      <c r="H2669">
        <v>1</v>
      </c>
      <c r="I2669">
        <v>0</v>
      </c>
      <c r="J2669" t="s">
        <v>19</v>
      </c>
      <c r="K2669" t="s">
        <v>66</v>
      </c>
      <c r="L2669" t="s">
        <v>56</v>
      </c>
      <c r="M2669" t="s">
        <v>36</v>
      </c>
      <c r="N2669" t="s">
        <v>41</v>
      </c>
      <c r="O2669">
        <f>Table2[[#This Row],[check_out_date]]-Table2[[#This Row],[check_in_date]]</f>
        <v>9</v>
      </c>
      <c r="P2669">
        <f>Table2[[#This Row],[num_adults]]+Table2[[#This Row],[num_children]]</f>
        <v>1</v>
      </c>
      <c r="Q2669" s="3">
        <f>IF(OR(Table2[[#This Row],[booking_status]]="confirmed",Table2[[#This Row],[booking_status]]="checked-out"),Table2[[#This Row],[room_rate_per_night]]*Table2[[#This Row],[Num_Nights]],0)</f>
        <v>1235.1600000000001</v>
      </c>
      <c r="R2669" t="str" cm="1">
        <f t="array" ref="R2669">IFERROR(_xlfn.IFS(Table2[[#This Row],[booking_status]]="confirmed","Expected",Table2[[#This Row],[booking_status]]="checked-out","Actual"),"No Revenue")</f>
        <v>Actual</v>
      </c>
      <c r="S2669" s="4">
        <f>Table2[[#This Row],[Revenue_Amount]]/Table2[[#This Row],[Num_Nights]]</f>
        <v>137.24</v>
      </c>
    </row>
    <row r="2670" spans="1:19" hidden="1" x14ac:dyDescent="0.3">
      <c r="A2670">
        <v>2669</v>
      </c>
      <c r="B2670" t="s">
        <v>31</v>
      </c>
      <c r="C2670" s="9">
        <v>45021</v>
      </c>
      <c r="D2670" s="9">
        <v>45023</v>
      </c>
      <c r="E2670" s="10">
        <v>44986</v>
      </c>
      <c r="F2670" t="s">
        <v>18</v>
      </c>
      <c r="G2670">
        <v>173.93</v>
      </c>
      <c r="H2670">
        <v>1</v>
      </c>
      <c r="I2670">
        <v>2</v>
      </c>
      <c r="J2670" t="s">
        <v>35</v>
      </c>
      <c r="K2670" t="s">
        <v>44</v>
      </c>
      <c r="L2670" t="s">
        <v>56</v>
      </c>
      <c r="M2670" t="s">
        <v>36</v>
      </c>
      <c r="N2670" t="s">
        <v>41</v>
      </c>
      <c r="O2670">
        <f>Table2[[#This Row],[check_out_date]]-Table2[[#This Row],[check_in_date]]</f>
        <v>2</v>
      </c>
      <c r="P2670">
        <f>Table2[[#This Row],[num_adults]]+Table2[[#This Row],[num_children]]</f>
        <v>3</v>
      </c>
      <c r="Q2670" s="3">
        <f>IF(OR(Table2[[#This Row],[booking_status]]="confirmed",Table2[[#This Row],[booking_status]]="checked-out"),Table2[[#This Row],[room_rate_per_night]]*Table2[[#This Row],[Num_Nights]],0)</f>
        <v>347.86</v>
      </c>
      <c r="R2670" t="str" cm="1">
        <f t="array" ref="R2670">IFERROR(_xlfn.IFS(Table2[[#This Row],[booking_status]]="confirmed","Expected",Table2[[#This Row],[booking_status]]="checked-out","Actual"),"No Revenue")</f>
        <v>Actual</v>
      </c>
      <c r="S2670" s="4">
        <f>Table2[[#This Row],[Revenue_Amount]]/Table2[[#This Row],[Num_Nights]]</f>
        <v>173.93</v>
      </c>
    </row>
    <row r="2671" spans="1:19" x14ac:dyDescent="0.3">
      <c r="A2671">
        <v>2670</v>
      </c>
      <c r="B2671" t="s">
        <v>14</v>
      </c>
      <c r="C2671" s="9">
        <v>44937</v>
      </c>
      <c r="D2671" s="9">
        <v>44939</v>
      </c>
      <c r="E2671" s="10">
        <v>44927</v>
      </c>
      <c r="F2671" t="s">
        <v>27</v>
      </c>
      <c r="G2671">
        <v>115.34</v>
      </c>
      <c r="H2671">
        <v>1</v>
      </c>
      <c r="I2671">
        <v>0</v>
      </c>
      <c r="J2671" t="s">
        <v>28</v>
      </c>
      <c r="K2671" t="s">
        <v>66</v>
      </c>
      <c r="L2671" t="s">
        <v>21</v>
      </c>
      <c r="M2671" t="s">
        <v>36</v>
      </c>
      <c r="N2671" t="s">
        <v>23</v>
      </c>
      <c r="O2671">
        <f>Table2[[#This Row],[check_out_date]]-Table2[[#This Row],[check_in_date]]</f>
        <v>2</v>
      </c>
      <c r="P2671">
        <f>Table2[[#This Row],[num_adults]]+Table2[[#This Row],[num_children]]</f>
        <v>1</v>
      </c>
      <c r="Q2671" s="3">
        <f>IF(OR(Table2[[#This Row],[booking_status]]="confirmed",Table2[[#This Row],[booking_status]]="checked-out"),Table2[[#This Row],[room_rate_per_night]]*Table2[[#This Row],[Num_Nights]],0)</f>
        <v>230.68</v>
      </c>
      <c r="R2671" t="str" cm="1">
        <f t="array" ref="R2671">IFERROR(_xlfn.IFS(Table2[[#This Row],[booking_status]]="confirmed","Expected",Table2[[#This Row],[booking_status]]="checked-out","Actual"),"No Revenue")</f>
        <v>Expected</v>
      </c>
      <c r="S2671" s="4">
        <f>Table2[[#This Row],[Revenue_Amount]]/Table2[[#This Row],[Num_Nights]]</f>
        <v>115.34</v>
      </c>
    </row>
    <row r="2672" spans="1:19" hidden="1" x14ac:dyDescent="0.3">
      <c r="A2672">
        <v>2671</v>
      </c>
      <c r="B2672" t="s">
        <v>37</v>
      </c>
      <c r="C2672" s="9">
        <v>45185</v>
      </c>
      <c r="D2672" s="9">
        <v>45196</v>
      </c>
      <c r="E2672" s="10">
        <v>45175</v>
      </c>
      <c r="F2672" t="s">
        <v>49</v>
      </c>
      <c r="G2672">
        <v>126.16</v>
      </c>
      <c r="H2672">
        <v>2</v>
      </c>
      <c r="I2672">
        <v>0</v>
      </c>
      <c r="J2672" t="s">
        <v>35</v>
      </c>
      <c r="K2672" t="s">
        <v>66</v>
      </c>
      <c r="L2672" t="s">
        <v>56</v>
      </c>
      <c r="M2672" t="s">
        <v>36</v>
      </c>
      <c r="N2672" t="s">
        <v>41</v>
      </c>
      <c r="O2672">
        <f>Table2[[#This Row],[check_out_date]]-Table2[[#This Row],[check_in_date]]</f>
        <v>11</v>
      </c>
      <c r="P2672">
        <f>Table2[[#This Row],[num_adults]]+Table2[[#This Row],[num_children]]</f>
        <v>2</v>
      </c>
      <c r="Q2672" s="3">
        <f>IF(OR(Table2[[#This Row],[booking_status]]="confirmed",Table2[[#This Row],[booking_status]]="checked-out"),Table2[[#This Row],[room_rate_per_night]]*Table2[[#This Row],[Num_Nights]],0)</f>
        <v>1387.76</v>
      </c>
      <c r="R2672" t="str" cm="1">
        <f t="array" ref="R2672">IFERROR(_xlfn.IFS(Table2[[#This Row],[booking_status]]="confirmed","Expected",Table2[[#This Row],[booking_status]]="checked-out","Actual"),"No Revenue")</f>
        <v>Actual</v>
      </c>
      <c r="S2672" s="4">
        <f>Table2[[#This Row],[Revenue_Amount]]/Table2[[#This Row],[Num_Nights]]</f>
        <v>126.16</v>
      </c>
    </row>
    <row r="2673" spans="1:19" x14ac:dyDescent="0.3">
      <c r="A2673">
        <v>2672</v>
      </c>
      <c r="B2673" t="s">
        <v>31</v>
      </c>
      <c r="C2673" s="9">
        <v>45285</v>
      </c>
      <c r="D2673" s="9">
        <v>45288</v>
      </c>
      <c r="E2673" s="10">
        <v>45271</v>
      </c>
      <c r="F2673" t="s">
        <v>27</v>
      </c>
      <c r="G2673">
        <v>122.79</v>
      </c>
      <c r="H2673">
        <v>4</v>
      </c>
      <c r="I2673">
        <v>0</v>
      </c>
      <c r="J2673" t="s">
        <v>28</v>
      </c>
      <c r="K2673" t="s">
        <v>29</v>
      </c>
      <c r="L2673" t="s">
        <v>56</v>
      </c>
      <c r="M2673" t="s">
        <v>36</v>
      </c>
      <c r="N2673" t="s">
        <v>45</v>
      </c>
      <c r="O2673">
        <f>Table2[[#This Row],[check_out_date]]-Table2[[#This Row],[check_in_date]]</f>
        <v>3</v>
      </c>
      <c r="P2673">
        <f>Table2[[#This Row],[num_adults]]+Table2[[#This Row],[num_children]]</f>
        <v>4</v>
      </c>
      <c r="Q2673" s="3">
        <f>IF(OR(Table2[[#This Row],[booking_status]]="confirmed",Table2[[#This Row],[booking_status]]="checked-out"),Table2[[#This Row],[room_rate_per_night]]*Table2[[#This Row],[Num_Nights]],0)</f>
        <v>368.37</v>
      </c>
      <c r="R2673" t="str" cm="1">
        <f t="array" ref="R2673">IFERROR(_xlfn.IFS(Table2[[#This Row],[booking_status]]="confirmed","Expected",Table2[[#This Row],[booking_status]]="checked-out","Actual"),"No Revenue")</f>
        <v>Actual</v>
      </c>
      <c r="S2673" s="4">
        <f>Table2[[#This Row],[Revenue_Amount]]/Table2[[#This Row],[Num_Nights]]</f>
        <v>122.79</v>
      </c>
    </row>
    <row r="2674" spans="1:19" x14ac:dyDescent="0.3">
      <c r="A2674">
        <v>2673</v>
      </c>
      <c r="B2674" t="s">
        <v>37</v>
      </c>
      <c r="C2674" s="9">
        <v>45208</v>
      </c>
      <c r="D2674" s="9">
        <v>45209</v>
      </c>
      <c r="E2674" s="10">
        <v>45199</v>
      </c>
      <c r="F2674" t="s">
        <v>27</v>
      </c>
      <c r="G2674">
        <v>134.97</v>
      </c>
      <c r="H2674">
        <v>2</v>
      </c>
      <c r="I2674">
        <v>0</v>
      </c>
      <c r="J2674" t="s">
        <v>55</v>
      </c>
      <c r="K2674" t="s">
        <v>66</v>
      </c>
      <c r="L2674" t="s">
        <v>56</v>
      </c>
      <c r="M2674" t="s">
        <v>22</v>
      </c>
      <c r="N2674" t="s">
        <v>41</v>
      </c>
      <c r="O2674">
        <f>Table2[[#This Row],[check_out_date]]-Table2[[#This Row],[check_in_date]]</f>
        <v>1</v>
      </c>
      <c r="P2674">
        <f>Table2[[#This Row],[num_adults]]+Table2[[#This Row],[num_children]]</f>
        <v>2</v>
      </c>
      <c r="Q2674" s="3">
        <f>IF(OR(Table2[[#This Row],[booking_status]]="confirmed",Table2[[#This Row],[booking_status]]="checked-out"),Table2[[#This Row],[room_rate_per_night]]*Table2[[#This Row],[Num_Nights]],0)</f>
        <v>134.97</v>
      </c>
      <c r="R2674" t="str" cm="1">
        <f t="array" ref="R2674">IFERROR(_xlfn.IFS(Table2[[#This Row],[booking_status]]="confirmed","Expected",Table2[[#This Row],[booking_status]]="checked-out","Actual"),"No Revenue")</f>
        <v>Actual</v>
      </c>
      <c r="S2674" s="4">
        <f>Table2[[#This Row],[Revenue_Amount]]/Table2[[#This Row],[Num_Nights]]</f>
        <v>134.97</v>
      </c>
    </row>
    <row r="2675" spans="1:19" hidden="1" x14ac:dyDescent="0.3">
      <c r="A2675">
        <v>2674</v>
      </c>
      <c r="B2675" t="s">
        <v>14</v>
      </c>
      <c r="C2675" s="9">
        <v>45281</v>
      </c>
      <c r="D2675" s="9">
        <v>45285</v>
      </c>
      <c r="E2675" s="10">
        <v>45263</v>
      </c>
      <c r="F2675" t="s">
        <v>18</v>
      </c>
      <c r="G2675">
        <v>165.21</v>
      </c>
      <c r="H2675">
        <v>1</v>
      </c>
      <c r="I2675">
        <v>0</v>
      </c>
      <c r="J2675" t="s">
        <v>35</v>
      </c>
      <c r="K2675" t="s">
        <v>66</v>
      </c>
      <c r="L2675" t="s">
        <v>21</v>
      </c>
      <c r="M2675" t="s">
        <v>36</v>
      </c>
      <c r="N2675" t="s">
        <v>41</v>
      </c>
      <c r="O2675">
        <f>Table2[[#This Row],[check_out_date]]-Table2[[#This Row],[check_in_date]]</f>
        <v>4</v>
      </c>
      <c r="P2675">
        <f>Table2[[#This Row],[num_adults]]+Table2[[#This Row],[num_children]]</f>
        <v>1</v>
      </c>
      <c r="Q2675" s="3">
        <f>IF(OR(Table2[[#This Row],[booking_status]]="confirmed",Table2[[#This Row],[booking_status]]="checked-out"),Table2[[#This Row],[room_rate_per_night]]*Table2[[#This Row],[Num_Nights]],0)</f>
        <v>660.84</v>
      </c>
      <c r="R2675" t="str" cm="1">
        <f t="array" ref="R2675">IFERROR(_xlfn.IFS(Table2[[#This Row],[booking_status]]="confirmed","Expected",Table2[[#This Row],[booking_status]]="checked-out","Actual"),"No Revenue")</f>
        <v>Expected</v>
      </c>
      <c r="S2675" s="4">
        <f>Table2[[#This Row],[Revenue_Amount]]/Table2[[#This Row],[Num_Nights]]</f>
        <v>165.21</v>
      </c>
    </row>
    <row r="2676" spans="1:19" x14ac:dyDescent="0.3">
      <c r="A2676">
        <v>2675</v>
      </c>
      <c r="B2676" t="s">
        <v>37</v>
      </c>
      <c r="C2676" s="9">
        <v>45274</v>
      </c>
      <c r="D2676" s="9">
        <v>45285</v>
      </c>
      <c r="E2676" s="10">
        <v>45241</v>
      </c>
      <c r="F2676" t="s">
        <v>49</v>
      </c>
      <c r="G2676">
        <v>128.62</v>
      </c>
      <c r="H2676">
        <v>2</v>
      </c>
      <c r="I2676">
        <v>0</v>
      </c>
      <c r="J2676" t="s">
        <v>55</v>
      </c>
      <c r="K2676" t="s">
        <v>29</v>
      </c>
      <c r="L2676" t="s">
        <v>21</v>
      </c>
      <c r="M2676" t="s">
        <v>36</v>
      </c>
      <c r="N2676" t="s">
        <v>23</v>
      </c>
      <c r="O2676">
        <f>Table2[[#This Row],[check_out_date]]-Table2[[#This Row],[check_in_date]]</f>
        <v>11</v>
      </c>
      <c r="P2676">
        <f>Table2[[#This Row],[num_adults]]+Table2[[#This Row],[num_children]]</f>
        <v>2</v>
      </c>
      <c r="Q2676" s="3">
        <f>IF(OR(Table2[[#This Row],[booking_status]]="confirmed",Table2[[#This Row],[booking_status]]="checked-out"),Table2[[#This Row],[room_rate_per_night]]*Table2[[#This Row],[Num_Nights]],0)</f>
        <v>1414.8200000000002</v>
      </c>
      <c r="R2676" t="str" cm="1">
        <f t="array" ref="R2676">IFERROR(_xlfn.IFS(Table2[[#This Row],[booking_status]]="confirmed","Expected",Table2[[#This Row],[booking_status]]="checked-out","Actual"),"No Revenue")</f>
        <v>Expected</v>
      </c>
      <c r="S2676" s="4">
        <f>Table2[[#This Row],[Revenue_Amount]]/Table2[[#This Row],[Num_Nights]]</f>
        <v>128.62</v>
      </c>
    </row>
    <row r="2677" spans="1:19" x14ac:dyDescent="0.3">
      <c r="A2677">
        <v>2676</v>
      </c>
      <c r="B2677" t="s">
        <v>31</v>
      </c>
      <c r="C2677" s="9">
        <v>44937</v>
      </c>
      <c r="D2677" s="9">
        <v>44941</v>
      </c>
      <c r="E2677" s="10">
        <v>44921</v>
      </c>
      <c r="F2677" t="s">
        <v>49</v>
      </c>
      <c r="G2677">
        <v>106.29</v>
      </c>
      <c r="H2677">
        <v>4</v>
      </c>
      <c r="I2677">
        <v>0</v>
      </c>
      <c r="J2677" t="s">
        <v>55</v>
      </c>
      <c r="K2677" t="s">
        <v>20</v>
      </c>
      <c r="L2677" t="s">
        <v>21</v>
      </c>
      <c r="M2677" t="s">
        <v>36</v>
      </c>
      <c r="N2677" t="s">
        <v>30</v>
      </c>
      <c r="O2677">
        <f>Table2[[#This Row],[check_out_date]]-Table2[[#This Row],[check_in_date]]</f>
        <v>4</v>
      </c>
      <c r="P2677">
        <f>Table2[[#This Row],[num_adults]]+Table2[[#This Row],[num_children]]</f>
        <v>4</v>
      </c>
      <c r="Q2677" s="3">
        <f>IF(OR(Table2[[#This Row],[booking_status]]="confirmed",Table2[[#This Row],[booking_status]]="checked-out"),Table2[[#This Row],[room_rate_per_night]]*Table2[[#This Row],[Num_Nights]],0)</f>
        <v>425.16</v>
      </c>
      <c r="R2677" t="str" cm="1">
        <f t="array" ref="R2677">IFERROR(_xlfn.IFS(Table2[[#This Row],[booking_status]]="confirmed","Expected",Table2[[#This Row],[booking_status]]="checked-out","Actual"),"No Revenue")</f>
        <v>Expected</v>
      </c>
      <c r="S2677" s="4">
        <f>Table2[[#This Row],[Revenue_Amount]]/Table2[[#This Row],[Num_Nights]]</f>
        <v>106.29</v>
      </c>
    </row>
    <row r="2678" spans="1:19" x14ac:dyDescent="0.3">
      <c r="A2678">
        <v>2677</v>
      </c>
      <c r="B2678" t="s">
        <v>50</v>
      </c>
      <c r="C2678" s="9">
        <v>44997</v>
      </c>
      <c r="D2678" s="9">
        <v>45004</v>
      </c>
      <c r="E2678" s="10">
        <v>44986</v>
      </c>
      <c r="F2678" t="s">
        <v>49</v>
      </c>
      <c r="G2678">
        <v>137.47</v>
      </c>
      <c r="H2678">
        <v>4</v>
      </c>
      <c r="I2678">
        <v>0</v>
      </c>
      <c r="J2678" t="s">
        <v>55</v>
      </c>
      <c r="K2678" t="s">
        <v>44</v>
      </c>
      <c r="L2678" t="s">
        <v>56</v>
      </c>
      <c r="M2678" t="s">
        <v>36</v>
      </c>
      <c r="N2678" t="s">
        <v>41</v>
      </c>
      <c r="O2678">
        <f>Table2[[#This Row],[check_out_date]]-Table2[[#This Row],[check_in_date]]</f>
        <v>7</v>
      </c>
      <c r="P2678">
        <f>Table2[[#This Row],[num_adults]]+Table2[[#This Row],[num_children]]</f>
        <v>4</v>
      </c>
      <c r="Q2678" s="3">
        <f>IF(OR(Table2[[#This Row],[booking_status]]="confirmed",Table2[[#This Row],[booking_status]]="checked-out"),Table2[[#This Row],[room_rate_per_night]]*Table2[[#This Row],[Num_Nights]],0)</f>
        <v>962.29</v>
      </c>
      <c r="R2678" t="str" cm="1">
        <f t="array" ref="R2678">IFERROR(_xlfn.IFS(Table2[[#This Row],[booking_status]]="confirmed","Expected",Table2[[#This Row],[booking_status]]="checked-out","Actual"),"No Revenue")</f>
        <v>Actual</v>
      </c>
      <c r="S2678" s="4">
        <f>Table2[[#This Row],[Revenue_Amount]]/Table2[[#This Row],[Num_Nights]]</f>
        <v>137.47</v>
      </c>
    </row>
    <row r="2679" spans="1:19" x14ac:dyDescent="0.3">
      <c r="A2679">
        <v>2678</v>
      </c>
      <c r="B2679" t="s">
        <v>50</v>
      </c>
      <c r="C2679" s="9">
        <v>45233</v>
      </c>
      <c r="D2679" s="9">
        <v>45239</v>
      </c>
      <c r="E2679" s="10">
        <v>45225</v>
      </c>
      <c r="F2679" t="s">
        <v>18</v>
      </c>
      <c r="G2679">
        <v>246.47</v>
      </c>
      <c r="H2679">
        <v>4</v>
      </c>
      <c r="I2679">
        <v>0</v>
      </c>
      <c r="J2679" t="s">
        <v>19</v>
      </c>
      <c r="K2679" t="s">
        <v>29</v>
      </c>
      <c r="L2679" t="s">
        <v>56</v>
      </c>
      <c r="M2679" t="s">
        <v>22</v>
      </c>
      <c r="N2679" t="s">
        <v>45</v>
      </c>
      <c r="O2679">
        <f>Table2[[#This Row],[check_out_date]]-Table2[[#This Row],[check_in_date]]</f>
        <v>6</v>
      </c>
      <c r="P2679">
        <f>Table2[[#This Row],[num_adults]]+Table2[[#This Row],[num_children]]</f>
        <v>4</v>
      </c>
      <c r="Q2679" s="3">
        <f>IF(OR(Table2[[#This Row],[booking_status]]="confirmed",Table2[[#This Row],[booking_status]]="checked-out"),Table2[[#This Row],[room_rate_per_night]]*Table2[[#This Row],[Num_Nights]],0)</f>
        <v>1478.82</v>
      </c>
      <c r="R2679" t="str" cm="1">
        <f t="array" ref="R2679">IFERROR(_xlfn.IFS(Table2[[#This Row],[booking_status]]="confirmed","Expected",Table2[[#This Row],[booking_status]]="checked-out","Actual"),"No Revenue")</f>
        <v>Actual</v>
      </c>
      <c r="S2679" s="4">
        <f>Table2[[#This Row],[Revenue_Amount]]/Table2[[#This Row],[Num_Nights]]</f>
        <v>246.47</v>
      </c>
    </row>
    <row r="2680" spans="1:19" x14ac:dyDescent="0.3">
      <c r="A2680">
        <v>2679</v>
      </c>
      <c r="B2680" t="s">
        <v>37</v>
      </c>
      <c r="C2680" s="9">
        <v>45262</v>
      </c>
      <c r="D2680" s="9">
        <v>45266</v>
      </c>
      <c r="E2680" s="10">
        <v>45228</v>
      </c>
      <c r="F2680" t="s">
        <v>27</v>
      </c>
      <c r="G2680">
        <v>152.74</v>
      </c>
      <c r="H2680">
        <v>3</v>
      </c>
      <c r="I2680">
        <v>3</v>
      </c>
      <c r="J2680" t="s">
        <v>28</v>
      </c>
      <c r="K2680" t="s">
        <v>29</v>
      </c>
      <c r="L2680" t="s">
        <v>56</v>
      </c>
      <c r="M2680" t="s">
        <v>22</v>
      </c>
      <c r="N2680" t="s">
        <v>41</v>
      </c>
      <c r="O2680">
        <f>Table2[[#This Row],[check_out_date]]-Table2[[#This Row],[check_in_date]]</f>
        <v>4</v>
      </c>
      <c r="P2680">
        <f>Table2[[#This Row],[num_adults]]+Table2[[#This Row],[num_children]]</f>
        <v>6</v>
      </c>
      <c r="Q2680" s="3">
        <f>IF(OR(Table2[[#This Row],[booking_status]]="confirmed",Table2[[#This Row],[booking_status]]="checked-out"),Table2[[#This Row],[room_rate_per_night]]*Table2[[#This Row],[Num_Nights]],0)</f>
        <v>610.96</v>
      </c>
      <c r="R2680" t="str" cm="1">
        <f t="array" ref="R2680">IFERROR(_xlfn.IFS(Table2[[#This Row],[booking_status]]="confirmed","Expected",Table2[[#This Row],[booking_status]]="checked-out","Actual"),"No Revenue")</f>
        <v>Actual</v>
      </c>
      <c r="S2680" s="4">
        <f>Table2[[#This Row],[Revenue_Amount]]/Table2[[#This Row],[Num_Nights]]</f>
        <v>152.74</v>
      </c>
    </row>
    <row r="2681" spans="1:19" hidden="1" x14ac:dyDescent="0.3">
      <c r="A2681">
        <v>2680</v>
      </c>
      <c r="B2681" t="s">
        <v>31</v>
      </c>
      <c r="C2681" s="9">
        <v>45201</v>
      </c>
      <c r="D2681" s="9">
        <v>45209</v>
      </c>
      <c r="E2681" s="10">
        <v>45161</v>
      </c>
      <c r="F2681" t="s">
        <v>49</v>
      </c>
      <c r="G2681">
        <v>83.62</v>
      </c>
      <c r="H2681">
        <v>4</v>
      </c>
      <c r="I2681">
        <v>0</v>
      </c>
      <c r="J2681" t="s">
        <v>35</v>
      </c>
      <c r="K2681" t="s">
        <v>44</v>
      </c>
      <c r="L2681" t="s">
        <v>21</v>
      </c>
      <c r="M2681" t="s">
        <v>22</v>
      </c>
      <c r="N2681" t="s">
        <v>45</v>
      </c>
      <c r="O2681">
        <f>Table2[[#This Row],[check_out_date]]-Table2[[#This Row],[check_in_date]]</f>
        <v>8</v>
      </c>
      <c r="P2681">
        <f>Table2[[#This Row],[num_adults]]+Table2[[#This Row],[num_children]]</f>
        <v>4</v>
      </c>
      <c r="Q2681" s="3">
        <f>IF(OR(Table2[[#This Row],[booking_status]]="confirmed",Table2[[#This Row],[booking_status]]="checked-out"),Table2[[#This Row],[room_rate_per_night]]*Table2[[#This Row],[Num_Nights]],0)</f>
        <v>668.96</v>
      </c>
      <c r="R2681" t="str" cm="1">
        <f t="array" ref="R2681">IFERROR(_xlfn.IFS(Table2[[#This Row],[booking_status]]="confirmed","Expected",Table2[[#This Row],[booking_status]]="checked-out","Actual"),"No Revenue")</f>
        <v>Expected</v>
      </c>
      <c r="S2681" s="4">
        <f>Table2[[#This Row],[Revenue_Amount]]/Table2[[#This Row],[Num_Nights]]</f>
        <v>83.62</v>
      </c>
    </row>
    <row r="2682" spans="1:19" hidden="1" x14ac:dyDescent="0.3">
      <c r="A2682">
        <v>2681</v>
      </c>
      <c r="B2682" t="s">
        <v>31</v>
      </c>
      <c r="C2682" s="9">
        <v>44952</v>
      </c>
      <c r="D2682" s="9">
        <v>44959</v>
      </c>
      <c r="E2682" s="10">
        <v>44943</v>
      </c>
      <c r="F2682" t="s">
        <v>27</v>
      </c>
      <c r="G2682">
        <v>141.77000000000001</v>
      </c>
      <c r="H2682">
        <v>3</v>
      </c>
      <c r="I2682">
        <v>0</v>
      </c>
      <c r="J2682" t="s">
        <v>35</v>
      </c>
      <c r="K2682" t="s">
        <v>99</v>
      </c>
      <c r="L2682" t="s">
        <v>56</v>
      </c>
      <c r="M2682" t="s">
        <v>36</v>
      </c>
      <c r="N2682" t="s">
        <v>41</v>
      </c>
      <c r="O2682">
        <f>Table2[[#This Row],[check_out_date]]-Table2[[#This Row],[check_in_date]]</f>
        <v>7</v>
      </c>
      <c r="P2682">
        <f>Table2[[#This Row],[num_adults]]+Table2[[#This Row],[num_children]]</f>
        <v>3</v>
      </c>
      <c r="Q2682" s="3">
        <f>IF(OR(Table2[[#This Row],[booking_status]]="confirmed",Table2[[#This Row],[booking_status]]="checked-out"),Table2[[#This Row],[room_rate_per_night]]*Table2[[#This Row],[Num_Nights]],0)</f>
        <v>992.3900000000001</v>
      </c>
      <c r="R2682" t="str" cm="1">
        <f t="array" ref="R2682">IFERROR(_xlfn.IFS(Table2[[#This Row],[booking_status]]="confirmed","Expected",Table2[[#This Row],[booking_status]]="checked-out","Actual"),"No Revenue")</f>
        <v>Actual</v>
      </c>
      <c r="S2682" s="4">
        <f>Table2[[#This Row],[Revenue_Amount]]/Table2[[#This Row],[Num_Nights]]</f>
        <v>141.77000000000001</v>
      </c>
    </row>
    <row r="2683" spans="1:19" x14ac:dyDescent="0.3">
      <c r="A2683">
        <v>2682</v>
      </c>
      <c r="B2683" t="s">
        <v>50</v>
      </c>
      <c r="C2683" s="9">
        <v>45214</v>
      </c>
      <c r="D2683" s="9">
        <v>45222</v>
      </c>
      <c r="E2683" s="10">
        <v>45174</v>
      </c>
      <c r="F2683" t="s">
        <v>54</v>
      </c>
      <c r="G2683">
        <v>497.28</v>
      </c>
      <c r="H2683">
        <v>1</v>
      </c>
      <c r="I2683">
        <v>0</v>
      </c>
      <c r="J2683" t="s">
        <v>19</v>
      </c>
      <c r="K2683" t="s">
        <v>99</v>
      </c>
      <c r="L2683" t="s">
        <v>21</v>
      </c>
      <c r="M2683" t="s">
        <v>36</v>
      </c>
      <c r="N2683" t="s">
        <v>41</v>
      </c>
      <c r="O2683">
        <f>Table2[[#This Row],[check_out_date]]-Table2[[#This Row],[check_in_date]]</f>
        <v>8</v>
      </c>
      <c r="P2683">
        <f>Table2[[#This Row],[num_adults]]+Table2[[#This Row],[num_children]]</f>
        <v>1</v>
      </c>
      <c r="Q2683" s="3">
        <f>IF(OR(Table2[[#This Row],[booking_status]]="confirmed",Table2[[#This Row],[booking_status]]="checked-out"),Table2[[#This Row],[room_rate_per_night]]*Table2[[#This Row],[Num_Nights]],0)</f>
        <v>3978.24</v>
      </c>
      <c r="R2683" t="str" cm="1">
        <f t="array" ref="R2683">IFERROR(_xlfn.IFS(Table2[[#This Row],[booking_status]]="confirmed","Expected",Table2[[#This Row],[booking_status]]="checked-out","Actual"),"No Revenue")</f>
        <v>Expected</v>
      </c>
      <c r="S2683" s="4">
        <f>Table2[[#This Row],[Revenue_Amount]]/Table2[[#This Row],[Num_Nights]]</f>
        <v>497.28</v>
      </c>
    </row>
    <row r="2684" spans="1:19" hidden="1" x14ac:dyDescent="0.3">
      <c r="A2684">
        <v>2683</v>
      </c>
      <c r="B2684" t="s">
        <v>50</v>
      </c>
      <c r="C2684" s="9">
        <v>44944</v>
      </c>
      <c r="D2684" s="9">
        <v>44949</v>
      </c>
      <c r="E2684" s="10">
        <v>44886</v>
      </c>
      <c r="F2684" t="s">
        <v>27</v>
      </c>
      <c r="G2684">
        <v>236.81</v>
      </c>
      <c r="H2684">
        <v>4</v>
      </c>
      <c r="I2684">
        <v>0</v>
      </c>
      <c r="J2684" t="s">
        <v>35</v>
      </c>
      <c r="K2684" t="s">
        <v>99</v>
      </c>
      <c r="L2684" t="s">
        <v>21</v>
      </c>
      <c r="M2684" t="s">
        <v>22</v>
      </c>
      <c r="N2684" t="s">
        <v>30</v>
      </c>
      <c r="O2684">
        <f>Table2[[#This Row],[check_out_date]]-Table2[[#This Row],[check_in_date]]</f>
        <v>5</v>
      </c>
      <c r="P2684">
        <f>Table2[[#This Row],[num_adults]]+Table2[[#This Row],[num_children]]</f>
        <v>4</v>
      </c>
      <c r="Q2684" s="3">
        <f>IF(OR(Table2[[#This Row],[booking_status]]="confirmed",Table2[[#This Row],[booking_status]]="checked-out"),Table2[[#This Row],[room_rate_per_night]]*Table2[[#This Row],[Num_Nights]],0)</f>
        <v>1184.05</v>
      </c>
      <c r="R2684" t="str" cm="1">
        <f t="array" ref="R2684">IFERROR(_xlfn.IFS(Table2[[#This Row],[booking_status]]="confirmed","Expected",Table2[[#This Row],[booking_status]]="checked-out","Actual"),"No Revenue")</f>
        <v>Expected</v>
      </c>
      <c r="S2684" s="4">
        <f>Table2[[#This Row],[Revenue_Amount]]/Table2[[#This Row],[Num_Nights]]</f>
        <v>236.81</v>
      </c>
    </row>
    <row r="2685" spans="1:19" hidden="1" x14ac:dyDescent="0.3">
      <c r="A2685">
        <v>2684</v>
      </c>
      <c r="B2685" t="s">
        <v>50</v>
      </c>
      <c r="C2685" s="9">
        <v>45249</v>
      </c>
      <c r="D2685" s="9">
        <v>45252</v>
      </c>
      <c r="E2685" s="10">
        <v>45193</v>
      </c>
      <c r="F2685" t="s">
        <v>18</v>
      </c>
      <c r="G2685">
        <v>300.42</v>
      </c>
      <c r="H2685">
        <v>3</v>
      </c>
      <c r="I2685">
        <v>0</v>
      </c>
      <c r="J2685" t="s">
        <v>35</v>
      </c>
      <c r="K2685" t="s">
        <v>99</v>
      </c>
      <c r="L2685" t="s">
        <v>21</v>
      </c>
      <c r="M2685" t="s">
        <v>36</v>
      </c>
      <c r="N2685" t="s">
        <v>23</v>
      </c>
      <c r="O2685">
        <f>Table2[[#This Row],[check_out_date]]-Table2[[#This Row],[check_in_date]]</f>
        <v>3</v>
      </c>
      <c r="P2685">
        <f>Table2[[#This Row],[num_adults]]+Table2[[#This Row],[num_children]]</f>
        <v>3</v>
      </c>
      <c r="Q2685" s="3">
        <f>IF(OR(Table2[[#This Row],[booking_status]]="confirmed",Table2[[#This Row],[booking_status]]="checked-out"),Table2[[#This Row],[room_rate_per_night]]*Table2[[#This Row],[Num_Nights]],0)</f>
        <v>901.26</v>
      </c>
      <c r="R2685" t="str" cm="1">
        <f t="array" ref="R2685">IFERROR(_xlfn.IFS(Table2[[#This Row],[booking_status]]="confirmed","Expected",Table2[[#This Row],[booking_status]]="checked-out","Actual"),"No Revenue")</f>
        <v>Expected</v>
      </c>
      <c r="S2685" s="4">
        <f>Table2[[#This Row],[Revenue_Amount]]/Table2[[#This Row],[Num_Nights]]</f>
        <v>300.42</v>
      </c>
    </row>
    <row r="2686" spans="1:19" hidden="1" x14ac:dyDescent="0.3">
      <c r="A2686">
        <v>2685</v>
      </c>
      <c r="B2686" t="s">
        <v>37</v>
      </c>
      <c r="C2686" s="9">
        <v>45151</v>
      </c>
      <c r="D2686" s="9">
        <v>45156</v>
      </c>
      <c r="E2686" s="10">
        <v>45147</v>
      </c>
      <c r="F2686" t="s">
        <v>18</v>
      </c>
      <c r="G2686">
        <v>224.48</v>
      </c>
      <c r="H2686">
        <v>4</v>
      </c>
      <c r="I2686">
        <v>1</v>
      </c>
      <c r="J2686" t="s">
        <v>35</v>
      </c>
      <c r="K2686" t="s">
        <v>99</v>
      </c>
      <c r="L2686" t="s">
        <v>21</v>
      </c>
      <c r="M2686" t="s">
        <v>22</v>
      </c>
      <c r="N2686" t="s">
        <v>23</v>
      </c>
      <c r="O2686">
        <f>Table2[[#This Row],[check_out_date]]-Table2[[#This Row],[check_in_date]]</f>
        <v>5</v>
      </c>
      <c r="P2686">
        <f>Table2[[#This Row],[num_adults]]+Table2[[#This Row],[num_children]]</f>
        <v>5</v>
      </c>
      <c r="Q2686" s="3">
        <f>IF(OR(Table2[[#This Row],[booking_status]]="confirmed",Table2[[#This Row],[booking_status]]="checked-out"),Table2[[#This Row],[room_rate_per_night]]*Table2[[#This Row],[Num_Nights]],0)</f>
        <v>1122.3999999999999</v>
      </c>
      <c r="R2686" t="str" cm="1">
        <f t="array" ref="R2686">IFERROR(_xlfn.IFS(Table2[[#This Row],[booking_status]]="confirmed","Expected",Table2[[#This Row],[booking_status]]="checked-out","Actual"),"No Revenue")</f>
        <v>Expected</v>
      </c>
      <c r="S2686" s="4">
        <f>Table2[[#This Row],[Revenue_Amount]]/Table2[[#This Row],[Num_Nights]]</f>
        <v>224.47999999999996</v>
      </c>
    </row>
    <row r="2687" spans="1:19" x14ac:dyDescent="0.3">
      <c r="A2687">
        <v>2686</v>
      </c>
      <c r="B2687" t="s">
        <v>31</v>
      </c>
      <c r="C2687" s="9">
        <v>45031</v>
      </c>
      <c r="D2687" s="9">
        <v>45034</v>
      </c>
      <c r="E2687" s="10">
        <v>44968</v>
      </c>
      <c r="F2687" t="s">
        <v>27</v>
      </c>
      <c r="G2687">
        <v>122.69</v>
      </c>
      <c r="H2687">
        <v>2</v>
      </c>
      <c r="I2687">
        <v>0</v>
      </c>
      <c r="J2687" t="s">
        <v>28</v>
      </c>
      <c r="K2687" t="s">
        <v>44</v>
      </c>
      <c r="L2687" t="s">
        <v>56</v>
      </c>
      <c r="M2687" t="s">
        <v>36</v>
      </c>
      <c r="N2687" t="s">
        <v>23</v>
      </c>
      <c r="O2687">
        <f>Table2[[#This Row],[check_out_date]]-Table2[[#This Row],[check_in_date]]</f>
        <v>3</v>
      </c>
      <c r="P2687">
        <f>Table2[[#This Row],[num_adults]]+Table2[[#This Row],[num_children]]</f>
        <v>2</v>
      </c>
      <c r="Q2687" s="3">
        <f>IF(OR(Table2[[#This Row],[booking_status]]="confirmed",Table2[[#This Row],[booking_status]]="checked-out"),Table2[[#This Row],[room_rate_per_night]]*Table2[[#This Row],[Num_Nights]],0)</f>
        <v>368.07</v>
      </c>
      <c r="R2687" t="str" cm="1">
        <f t="array" ref="R2687">IFERROR(_xlfn.IFS(Table2[[#This Row],[booking_status]]="confirmed","Expected",Table2[[#This Row],[booking_status]]="checked-out","Actual"),"No Revenue")</f>
        <v>Actual</v>
      </c>
      <c r="S2687" s="4">
        <f>Table2[[#This Row],[Revenue_Amount]]/Table2[[#This Row],[Num_Nights]]</f>
        <v>122.69</v>
      </c>
    </row>
    <row r="2688" spans="1:19" x14ac:dyDescent="0.3">
      <c r="A2688">
        <v>2687</v>
      </c>
      <c r="B2688" t="s">
        <v>37</v>
      </c>
      <c r="C2688" s="9">
        <v>45239</v>
      </c>
      <c r="D2688" s="9">
        <v>45240</v>
      </c>
      <c r="E2688" s="10">
        <v>45192</v>
      </c>
      <c r="F2688" t="s">
        <v>18</v>
      </c>
      <c r="G2688">
        <v>213.12</v>
      </c>
      <c r="H2688">
        <v>3</v>
      </c>
      <c r="I2688">
        <v>0</v>
      </c>
      <c r="J2688" t="s">
        <v>28</v>
      </c>
      <c r="K2688" t="s">
        <v>99</v>
      </c>
      <c r="L2688" t="s">
        <v>56</v>
      </c>
      <c r="M2688" t="s">
        <v>36</v>
      </c>
      <c r="N2688" t="s">
        <v>41</v>
      </c>
      <c r="O2688">
        <f>Table2[[#This Row],[check_out_date]]-Table2[[#This Row],[check_in_date]]</f>
        <v>1</v>
      </c>
      <c r="P2688">
        <f>Table2[[#This Row],[num_adults]]+Table2[[#This Row],[num_children]]</f>
        <v>3</v>
      </c>
      <c r="Q2688" s="3">
        <f>IF(OR(Table2[[#This Row],[booking_status]]="confirmed",Table2[[#This Row],[booking_status]]="checked-out"),Table2[[#This Row],[room_rate_per_night]]*Table2[[#This Row],[Num_Nights]],0)</f>
        <v>213.12</v>
      </c>
      <c r="R2688" t="str" cm="1">
        <f t="array" ref="R2688">IFERROR(_xlfn.IFS(Table2[[#This Row],[booking_status]]="confirmed","Expected",Table2[[#This Row],[booking_status]]="checked-out","Actual"),"No Revenue")</f>
        <v>Actual</v>
      </c>
      <c r="S2688" s="4">
        <f>Table2[[#This Row],[Revenue_Amount]]/Table2[[#This Row],[Num_Nights]]</f>
        <v>213.12</v>
      </c>
    </row>
    <row r="2689" spans="1:19" x14ac:dyDescent="0.3">
      <c r="A2689">
        <v>2688</v>
      </c>
      <c r="B2689" t="s">
        <v>50</v>
      </c>
      <c r="C2689" s="9">
        <v>45102</v>
      </c>
      <c r="D2689" s="9">
        <v>45110</v>
      </c>
      <c r="E2689" s="10">
        <v>45096</v>
      </c>
      <c r="F2689" t="s">
        <v>49</v>
      </c>
      <c r="G2689">
        <v>115.41</v>
      </c>
      <c r="H2689">
        <v>2</v>
      </c>
      <c r="I2689">
        <v>0</v>
      </c>
      <c r="J2689" t="s">
        <v>55</v>
      </c>
      <c r="K2689" t="s">
        <v>66</v>
      </c>
      <c r="L2689" t="s">
        <v>56</v>
      </c>
      <c r="M2689" t="s">
        <v>36</v>
      </c>
      <c r="N2689" t="s">
        <v>41</v>
      </c>
      <c r="O2689">
        <f>Table2[[#This Row],[check_out_date]]-Table2[[#This Row],[check_in_date]]</f>
        <v>8</v>
      </c>
      <c r="P2689">
        <f>Table2[[#This Row],[num_adults]]+Table2[[#This Row],[num_children]]</f>
        <v>2</v>
      </c>
      <c r="Q2689" s="3">
        <f>IF(OR(Table2[[#This Row],[booking_status]]="confirmed",Table2[[#This Row],[booking_status]]="checked-out"),Table2[[#This Row],[room_rate_per_night]]*Table2[[#This Row],[Num_Nights]],0)</f>
        <v>923.28</v>
      </c>
      <c r="R2689" t="str" cm="1">
        <f t="array" ref="R2689">IFERROR(_xlfn.IFS(Table2[[#This Row],[booking_status]]="confirmed","Expected",Table2[[#This Row],[booking_status]]="checked-out","Actual"),"No Revenue")</f>
        <v>Actual</v>
      </c>
      <c r="S2689" s="4">
        <f>Table2[[#This Row],[Revenue_Amount]]/Table2[[#This Row],[Num_Nights]]</f>
        <v>115.41</v>
      </c>
    </row>
    <row r="2690" spans="1:19" x14ac:dyDescent="0.3">
      <c r="A2690">
        <v>2689</v>
      </c>
      <c r="B2690" t="s">
        <v>50</v>
      </c>
      <c r="C2690" s="9">
        <v>44994</v>
      </c>
      <c r="D2690" s="9">
        <v>45000</v>
      </c>
      <c r="E2690" s="10">
        <v>44978</v>
      </c>
      <c r="F2690" t="s">
        <v>27</v>
      </c>
      <c r="G2690">
        <v>216.68</v>
      </c>
      <c r="H2690">
        <v>1</v>
      </c>
      <c r="I2690">
        <v>2</v>
      </c>
      <c r="J2690" t="s">
        <v>28</v>
      </c>
      <c r="K2690" t="s">
        <v>44</v>
      </c>
      <c r="L2690" t="s">
        <v>21</v>
      </c>
      <c r="M2690" t="s">
        <v>22</v>
      </c>
      <c r="N2690" t="s">
        <v>41</v>
      </c>
      <c r="O2690">
        <f>Table2[[#This Row],[check_out_date]]-Table2[[#This Row],[check_in_date]]</f>
        <v>6</v>
      </c>
      <c r="P2690">
        <f>Table2[[#This Row],[num_adults]]+Table2[[#This Row],[num_children]]</f>
        <v>3</v>
      </c>
      <c r="Q2690" s="3">
        <f>IF(OR(Table2[[#This Row],[booking_status]]="confirmed",Table2[[#This Row],[booking_status]]="checked-out"),Table2[[#This Row],[room_rate_per_night]]*Table2[[#This Row],[Num_Nights]],0)</f>
        <v>1300.08</v>
      </c>
      <c r="R2690" t="str" cm="1">
        <f t="array" ref="R2690">IFERROR(_xlfn.IFS(Table2[[#This Row],[booking_status]]="confirmed","Expected",Table2[[#This Row],[booking_status]]="checked-out","Actual"),"No Revenue")</f>
        <v>Expected</v>
      </c>
      <c r="S2690" s="4">
        <f>Table2[[#This Row],[Revenue_Amount]]/Table2[[#This Row],[Num_Nights]]</f>
        <v>216.67999999999998</v>
      </c>
    </row>
    <row r="2691" spans="1:19" hidden="1" x14ac:dyDescent="0.3">
      <c r="A2691">
        <v>2690</v>
      </c>
      <c r="B2691" t="s">
        <v>31</v>
      </c>
      <c r="C2691" s="9">
        <v>45167</v>
      </c>
      <c r="D2691" s="9">
        <v>45170</v>
      </c>
      <c r="E2691" s="10">
        <v>45147</v>
      </c>
      <c r="F2691" t="s">
        <v>27</v>
      </c>
      <c r="G2691">
        <v>157.69999999999999</v>
      </c>
      <c r="H2691">
        <v>3</v>
      </c>
      <c r="I2691">
        <v>1</v>
      </c>
      <c r="J2691" t="s">
        <v>35</v>
      </c>
      <c r="K2691" t="s">
        <v>99</v>
      </c>
      <c r="L2691" t="s">
        <v>70</v>
      </c>
      <c r="M2691" t="s">
        <v>36</v>
      </c>
      <c r="N2691" t="s">
        <v>41</v>
      </c>
      <c r="O2691">
        <f>Table2[[#This Row],[check_out_date]]-Table2[[#This Row],[check_in_date]]</f>
        <v>3</v>
      </c>
      <c r="P2691">
        <f>Table2[[#This Row],[num_adults]]+Table2[[#This Row],[num_children]]</f>
        <v>4</v>
      </c>
      <c r="Q2691" s="3">
        <f>IF(OR(Table2[[#This Row],[booking_status]]="confirmed",Table2[[#This Row],[booking_status]]="checked-out"),Table2[[#This Row],[room_rate_per_night]]*Table2[[#This Row],[Num_Nights]],0)</f>
        <v>0</v>
      </c>
      <c r="R2691" t="str" cm="1">
        <f t="array" ref="R2691">IFERROR(_xlfn.IFS(Table2[[#This Row],[booking_status]]="confirmed","Expected",Table2[[#This Row],[booking_status]]="checked-out","Actual"),"No Revenue")</f>
        <v>No Revenue</v>
      </c>
      <c r="S2691" s="4">
        <f>Table2[[#This Row],[Revenue_Amount]]/Table2[[#This Row],[Num_Nights]]</f>
        <v>0</v>
      </c>
    </row>
    <row r="2692" spans="1:19" hidden="1" x14ac:dyDescent="0.3">
      <c r="A2692">
        <v>2691</v>
      </c>
      <c r="B2692" t="s">
        <v>14</v>
      </c>
      <c r="C2692" s="9">
        <v>44949</v>
      </c>
      <c r="D2692" s="9">
        <v>44961</v>
      </c>
      <c r="E2692" s="10">
        <v>44929</v>
      </c>
      <c r="F2692" t="s">
        <v>27</v>
      </c>
      <c r="G2692">
        <v>164.26</v>
      </c>
      <c r="H2692">
        <v>1</v>
      </c>
      <c r="I2692">
        <v>0</v>
      </c>
      <c r="J2692" t="s">
        <v>35</v>
      </c>
      <c r="K2692" t="s">
        <v>29</v>
      </c>
      <c r="L2692" t="s">
        <v>21</v>
      </c>
      <c r="M2692" t="s">
        <v>36</v>
      </c>
      <c r="N2692" t="s">
        <v>23</v>
      </c>
      <c r="O2692">
        <f>Table2[[#This Row],[check_out_date]]-Table2[[#This Row],[check_in_date]]</f>
        <v>12</v>
      </c>
      <c r="P2692">
        <f>Table2[[#This Row],[num_adults]]+Table2[[#This Row],[num_children]]</f>
        <v>1</v>
      </c>
      <c r="Q2692" s="3">
        <f>IF(OR(Table2[[#This Row],[booking_status]]="confirmed",Table2[[#This Row],[booking_status]]="checked-out"),Table2[[#This Row],[room_rate_per_night]]*Table2[[#This Row],[Num_Nights]],0)</f>
        <v>1971.12</v>
      </c>
      <c r="R2692" t="str" cm="1">
        <f t="array" ref="R2692">IFERROR(_xlfn.IFS(Table2[[#This Row],[booking_status]]="confirmed","Expected",Table2[[#This Row],[booking_status]]="checked-out","Actual"),"No Revenue")</f>
        <v>Expected</v>
      </c>
      <c r="S2692" s="4">
        <f>Table2[[#This Row],[Revenue_Amount]]/Table2[[#This Row],[Num_Nights]]</f>
        <v>164.26</v>
      </c>
    </row>
    <row r="2693" spans="1:19" x14ac:dyDescent="0.3">
      <c r="A2693">
        <v>2692</v>
      </c>
      <c r="B2693" t="s">
        <v>14</v>
      </c>
      <c r="C2693" s="9">
        <v>44947</v>
      </c>
      <c r="D2693" s="9">
        <v>44950</v>
      </c>
      <c r="E2693" s="10">
        <v>44938</v>
      </c>
      <c r="F2693" t="s">
        <v>18</v>
      </c>
      <c r="G2693">
        <v>183.43</v>
      </c>
      <c r="H2693">
        <v>4</v>
      </c>
      <c r="I2693">
        <v>0</v>
      </c>
      <c r="J2693" t="s">
        <v>19</v>
      </c>
      <c r="K2693" t="s">
        <v>20</v>
      </c>
      <c r="L2693" t="s">
        <v>21</v>
      </c>
      <c r="M2693" t="s">
        <v>22</v>
      </c>
      <c r="N2693" t="s">
        <v>95</v>
      </c>
      <c r="O2693">
        <f>Table2[[#This Row],[check_out_date]]-Table2[[#This Row],[check_in_date]]</f>
        <v>3</v>
      </c>
      <c r="P2693">
        <f>Table2[[#This Row],[num_adults]]+Table2[[#This Row],[num_children]]</f>
        <v>4</v>
      </c>
      <c r="Q2693" s="3">
        <f>IF(OR(Table2[[#This Row],[booking_status]]="confirmed",Table2[[#This Row],[booking_status]]="checked-out"),Table2[[#This Row],[room_rate_per_night]]*Table2[[#This Row],[Num_Nights]],0)</f>
        <v>550.29</v>
      </c>
      <c r="R2693" t="str" cm="1">
        <f t="array" ref="R2693">IFERROR(_xlfn.IFS(Table2[[#This Row],[booking_status]]="confirmed","Expected",Table2[[#This Row],[booking_status]]="checked-out","Actual"),"No Revenue")</f>
        <v>Expected</v>
      </c>
      <c r="S2693" s="4">
        <f>Table2[[#This Row],[Revenue_Amount]]/Table2[[#This Row],[Num_Nights]]</f>
        <v>183.42999999999998</v>
      </c>
    </row>
    <row r="2694" spans="1:19" hidden="1" x14ac:dyDescent="0.3">
      <c r="A2694">
        <v>2693</v>
      </c>
      <c r="B2694" t="s">
        <v>14</v>
      </c>
      <c r="C2694" s="9">
        <v>45059</v>
      </c>
      <c r="D2694" s="9">
        <v>45064</v>
      </c>
      <c r="E2694" s="10">
        <v>45003</v>
      </c>
      <c r="F2694" t="s">
        <v>27</v>
      </c>
      <c r="G2694">
        <v>189.97</v>
      </c>
      <c r="H2694">
        <v>2</v>
      </c>
      <c r="I2694">
        <v>3</v>
      </c>
      <c r="J2694" t="s">
        <v>35</v>
      </c>
      <c r="K2694" t="s">
        <v>44</v>
      </c>
      <c r="L2694" t="s">
        <v>70</v>
      </c>
      <c r="M2694" t="s">
        <v>36</v>
      </c>
      <c r="N2694" t="s">
        <v>41</v>
      </c>
      <c r="O2694">
        <f>Table2[[#This Row],[check_out_date]]-Table2[[#This Row],[check_in_date]]</f>
        <v>5</v>
      </c>
      <c r="P2694">
        <f>Table2[[#This Row],[num_adults]]+Table2[[#This Row],[num_children]]</f>
        <v>5</v>
      </c>
      <c r="Q2694" s="3">
        <f>IF(OR(Table2[[#This Row],[booking_status]]="confirmed",Table2[[#This Row],[booking_status]]="checked-out"),Table2[[#This Row],[room_rate_per_night]]*Table2[[#This Row],[Num_Nights]],0)</f>
        <v>0</v>
      </c>
      <c r="R2694" t="str" cm="1">
        <f t="array" ref="R2694">IFERROR(_xlfn.IFS(Table2[[#This Row],[booking_status]]="confirmed","Expected",Table2[[#This Row],[booking_status]]="checked-out","Actual"),"No Revenue")</f>
        <v>No Revenue</v>
      </c>
      <c r="S2694" s="4">
        <f>Table2[[#This Row],[Revenue_Amount]]/Table2[[#This Row],[Num_Nights]]</f>
        <v>0</v>
      </c>
    </row>
    <row r="2695" spans="1:19" x14ac:dyDescent="0.3">
      <c r="A2695">
        <v>2694</v>
      </c>
      <c r="B2695" t="s">
        <v>50</v>
      </c>
      <c r="C2695" s="9">
        <v>45084</v>
      </c>
      <c r="D2695" s="9">
        <v>45088</v>
      </c>
      <c r="E2695" s="10">
        <v>45038</v>
      </c>
      <c r="F2695" t="s">
        <v>54</v>
      </c>
      <c r="G2695">
        <v>552.55999999999995</v>
      </c>
      <c r="H2695">
        <v>1</v>
      </c>
      <c r="I2695">
        <v>1</v>
      </c>
      <c r="J2695" t="s">
        <v>28</v>
      </c>
      <c r="K2695" t="s">
        <v>44</v>
      </c>
      <c r="L2695" t="s">
        <v>56</v>
      </c>
      <c r="M2695" t="s">
        <v>36</v>
      </c>
      <c r="N2695" t="s">
        <v>41</v>
      </c>
      <c r="O2695">
        <f>Table2[[#This Row],[check_out_date]]-Table2[[#This Row],[check_in_date]]</f>
        <v>4</v>
      </c>
      <c r="P2695">
        <f>Table2[[#This Row],[num_adults]]+Table2[[#This Row],[num_children]]</f>
        <v>2</v>
      </c>
      <c r="Q2695" s="3">
        <f>IF(OR(Table2[[#This Row],[booking_status]]="confirmed",Table2[[#This Row],[booking_status]]="checked-out"),Table2[[#This Row],[room_rate_per_night]]*Table2[[#This Row],[Num_Nights]],0)</f>
        <v>2210.2399999999998</v>
      </c>
      <c r="R2695" t="str" cm="1">
        <f t="array" ref="R2695">IFERROR(_xlfn.IFS(Table2[[#This Row],[booking_status]]="confirmed","Expected",Table2[[#This Row],[booking_status]]="checked-out","Actual"),"No Revenue")</f>
        <v>Actual</v>
      </c>
      <c r="S2695" s="4">
        <f>Table2[[#This Row],[Revenue_Amount]]/Table2[[#This Row],[Num_Nights]]</f>
        <v>552.55999999999995</v>
      </c>
    </row>
    <row r="2696" spans="1:19" x14ac:dyDescent="0.3">
      <c r="A2696">
        <v>2695</v>
      </c>
      <c r="B2696" t="s">
        <v>50</v>
      </c>
      <c r="C2696" s="9">
        <v>45111</v>
      </c>
      <c r="D2696" s="9">
        <v>45118</v>
      </c>
      <c r="E2696" s="10">
        <v>45082</v>
      </c>
      <c r="F2696" t="s">
        <v>27</v>
      </c>
      <c r="G2696">
        <v>239.15</v>
      </c>
      <c r="H2696">
        <v>1</v>
      </c>
      <c r="I2696">
        <v>2</v>
      </c>
      <c r="J2696" t="s">
        <v>28</v>
      </c>
      <c r="K2696" t="s">
        <v>66</v>
      </c>
      <c r="L2696" t="s">
        <v>21</v>
      </c>
      <c r="M2696" t="s">
        <v>36</v>
      </c>
      <c r="N2696" t="s">
        <v>41</v>
      </c>
      <c r="O2696">
        <f>Table2[[#This Row],[check_out_date]]-Table2[[#This Row],[check_in_date]]</f>
        <v>7</v>
      </c>
      <c r="P2696">
        <f>Table2[[#This Row],[num_adults]]+Table2[[#This Row],[num_children]]</f>
        <v>3</v>
      </c>
      <c r="Q2696" s="3">
        <f>IF(OR(Table2[[#This Row],[booking_status]]="confirmed",Table2[[#This Row],[booking_status]]="checked-out"),Table2[[#This Row],[room_rate_per_night]]*Table2[[#This Row],[Num_Nights]],0)</f>
        <v>1674.05</v>
      </c>
      <c r="R2696" t="str" cm="1">
        <f t="array" ref="R2696">IFERROR(_xlfn.IFS(Table2[[#This Row],[booking_status]]="confirmed","Expected",Table2[[#This Row],[booking_status]]="checked-out","Actual"),"No Revenue")</f>
        <v>Expected</v>
      </c>
      <c r="S2696" s="4">
        <f>Table2[[#This Row],[Revenue_Amount]]/Table2[[#This Row],[Num_Nights]]</f>
        <v>239.15</v>
      </c>
    </row>
    <row r="2697" spans="1:19" x14ac:dyDescent="0.3">
      <c r="A2697">
        <v>2696</v>
      </c>
      <c r="B2697" t="s">
        <v>31</v>
      </c>
      <c r="C2697" s="9">
        <v>45268</v>
      </c>
      <c r="D2697" s="9">
        <v>45272</v>
      </c>
      <c r="E2697" s="10">
        <v>45234</v>
      </c>
      <c r="F2697" t="s">
        <v>54</v>
      </c>
      <c r="G2697">
        <v>281.45</v>
      </c>
      <c r="H2697">
        <v>2</v>
      </c>
      <c r="I2697">
        <v>0</v>
      </c>
      <c r="J2697" t="s">
        <v>28</v>
      </c>
      <c r="K2697" t="s">
        <v>66</v>
      </c>
      <c r="L2697" t="s">
        <v>21</v>
      </c>
      <c r="M2697" t="s">
        <v>36</v>
      </c>
      <c r="N2697" t="s">
        <v>95</v>
      </c>
      <c r="O2697">
        <f>Table2[[#This Row],[check_out_date]]-Table2[[#This Row],[check_in_date]]</f>
        <v>4</v>
      </c>
      <c r="P2697">
        <f>Table2[[#This Row],[num_adults]]+Table2[[#This Row],[num_children]]</f>
        <v>2</v>
      </c>
      <c r="Q2697" s="3">
        <f>IF(OR(Table2[[#This Row],[booking_status]]="confirmed",Table2[[#This Row],[booking_status]]="checked-out"),Table2[[#This Row],[room_rate_per_night]]*Table2[[#This Row],[Num_Nights]],0)</f>
        <v>1125.8</v>
      </c>
      <c r="R2697" t="str" cm="1">
        <f t="array" ref="R2697">IFERROR(_xlfn.IFS(Table2[[#This Row],[booking_status]]="confirmed","Expected",Table2[[#This Row],[booking_status]]="checked-out","Actual"),"No Revenue")</f>
        <v>Expected</v>
      </c>
      <c r="S2697" s="4">
        <f>Table2[[#This Row],[Revenue_Amount]]/Table2[[#This Row],[Num_Nights]]</f>
        <v>281.45</v>
      </c>
    </row>
    <row r="2698" spans="1:19" x14ac:dyDescent="0.3">
      <c r="A2698">
        <v>2697</v>
      </c>
      <c r="B2698" t="s">
        <v>37</v>
      </c>
      <c r="C2698" s="9">
        <v>44978</v>
      </c>
      <c r="D2698" s="9">
        <v>44981</v>
      </c>
      <c r="E2698" s="10">
        <v>44972</v>
      </c>
      <c r="F2698" t="s">
        <v>27</v>
      </c>
      <c r="G2698">
        <v>208.98</v>
      </c>
      <c r="H2698">
        <v>1</v>
      </c>
      <c r="I2698">
        <v>1</v>
      </c>
      <c r="J2698" t="s">
        <v>19</v>
      </c>
      <c r="K2698" t="s">
        <v>99</v>
      </c>
      <c r="L2698" t="s">
        <v>21</v>
      </c>
      <c r="M2698" t="s">
        <v>22</v>
      </c>
      <c r="N2698" t="s">
        <v>41</v>
      </c>
      <c r="O2698">
        <f>Table2[[#This Row],[check_out_date]]-Table2[[#This Row],[check_in_date]]</f>
        <v>3</v>
      </c>
      <c r="P2698">
        <f>Table2[[#This Row],[num_adults]]+Table2[[#This Row],[num_children]]</f>
        <v>2</v>
      </c>
      <c r="Q2698" s="3">
        <f>IF(OR(Table2[[#This Row],[booking_status]]="confirmed",Table2[[#This Row],[booking_status]]="checked-out"),Table2[[#This Row],[room_rate_per_night]]*Table2[[#This Row],[Num_Nights]],0)</f>
        <v>626.93999999999994</v>
      </c>
      <c r="R2698" t="str" cm="1">
        <f t="array" ref="R2698">IFERROR(_xlfn.IFS(Table2[[#This Row],[booking_status]]="confirmed","Expected",Table2[[#This Row],[booking_status]]="checked-out","Actual"),"No Revenue")</f>
        <v>Expected</v>
      </c>
      <c r="S2698" s="4">
        <f>Table2[[#This Row],[Revenue_Amount]]/Table2[[#This Row],[Num_Nights]]</f>
        <v>208.98</v>
      </c>
    </row>
    <row r="2699" spans="1:19" x14ac:dyDescent="0.3">
      <c r="A2699">
        <v>2698</v>
      </c>
      <c r="B2699" t="s">
        <v>14</v>
      </c>
      <c r="C2699" s="9">
        <v>45197</v>
      </c>
      <c r="D2699" s="9">
        <v>45200</v>
      </c>
      <c r="E2699" s="10">
        <v>45116</v>
      </c>
      <c r="F2699" t="s">
        <v>49</v>
      </c>
      <c r="G2699">
        <v>113.96</v>
      </c>
      <c r="H2699">
        <v>1</v>
      </c>
      <c r="I2699">
        <v>2</v>
      </c>
      <c r="J2699" t="s">
        <v>19</v>
      </c>
      <c r="K2699" t="s">
        <v>29</v>
      </c>
      <c r="L2699" t="s">
        <v>21</v>
      </c>
      <c r="M2699" t="s">
        <v>36</v>
      </c>
      <c r="N2699" t="s">
        <v>41</v>
      </c>
      <c r="O2699">
        <f>Table2[[#This Row],[check_out_date]]-Table2[[#This Row],[check_in_date]]</f>
        <v>3</v>
      </c>
      <c r="P2699">
        <f>Table2[[#This Row],[num_adults]]+Table2[[#This Row],[num_children]]</f>
        <v>3</v>
      </c>
      <c r="Q2699" s="3">
        <f>IF(OR(Table2[[#This Row],[booking_status]]="confirmed",Table2[[#This Row],[booking_status]]="checked-out"),Table2[[#This Row],[room_rate_per_night]]*Table2[[#This Row],[Num_Nights]],0)</f>
        <v>341.88</v>
      </c>
      <c r="R2699" t="str" cm="1">
        <f t="array" ref="R2699">IFERROR(_xlfn.IFS(Table2[[#This Row],[booking_status]]="confirmed","Expected",Table2[[#This Row],[booking_status]]="checked-out","Actual"),"No Revenue")</f>
        <v>Expected</v>
      </c>
      <c r="S2699" s="4">
        <f>Table2[[#This Row],[Revenue_Amount]]/Table2[[#This Row],[Num_Nights]]</f>
        <v>113.96</v>
      </c>
    </row>
    <row r="2700" spans="1:19" x14ac:dyDescent="0.3">
      <c r="A2700">
        <v>2699</v>
      </c>
      <c r="B2700" t="s">
        <v>14</v>
      </c>
      <c r="C2700" s="9">
        <v>44934</v>
      </c>
      <c r="D2700" s="9">
        <v>44937</v>
      </c>
      <c r="E2700" s="10">
        <v>44888</v>
      </c>
      <c r="F2700" t="s">
        <v>27</v>
      </c>
      <c r="G2700">
        <v>158.66999999999999</v>
      </c>
      <c r="H2700">
        <v>2</v>
      </c>
      <c r="I2700">
        <v>0</v>
      </c>
      <c r="J2700" t="s">
        <v>55</v>
      </c>
      <c r="K2700" t="s">
        <v>99</v>
      </c>
      <c r="L2700" t="s">
        <v>21</v>
      </c>
      <c r="M2700" t="s">
        <v>36</v>
      </c>
      <c r="N2700" t="s">
        <v>95</v>
      </c>
      <c r="O2700">
        <f>Table2[[#This Row],[check_out_date]]-Table2[[#This Row],[check_in_date]]</f>
        <v>3</v>
      </c>
      <c r="P2700">
        <f>Table2[[#This Row],[num_adults]]+Table2[[#This Row],[num_children]]</f>
        <v>2</v>
      </c>
      <c r="Q2700" s="3">
        <f>IF(OR(Table2[[#This Row],[booking_status]]="confirmed",Table2[[#This Row],[booking_status]]="checked-out"),Table2[[#This Row],[room_rate_per_night]]*Table2[[#This Row],[Num_Nights]],0)</f>
        <v>476.01</v>
      </c>
      <c r="R2700" t="str" cm="1">
        <f t="array" ref="R2700">IFERROR(_xlfn.IFS(Table2[[#This Row],[booking_status]]="confirmed","Expected",Table2[[#This Row],[booking_status]]="checked-out","Actual"),"No Revenue")</f>
        <v>Expected</v>
      </c>
      <c r="S2700" s="4">
        <f>Table2[[#This Row],[Revenue_Amount]]/Table2[[#This Row],[Num_Nights]]</f>
        <v>158.66999999999999</v>
      </c>
    </row>
    <row r="2701" spans="1:19" x14ac:dyDescent="0.3">
      <c r="A2701">
        <v>2700</v>
      </c>
      <c r="B2701" t="s">
        <v>37</v>
      </c>
      <c r="C2701" s="9">
        <v>45091</v>
      </c>
      <c r="D2701" s="9">
        <v>45096</v>
      </c>
      <c r="E2701" s="10">
        <v>45026</v>
      </c>
      <c r="F2701" t="s">
        <v>27</v>
      </c>
      <c r="G2701">
        <v>207.06</v>
      </c>
      <c r="H2701">
        <v>1</v>
      </c>
      <c r="I2701">
        <v>3</v>
      </c>
      <c r="J2701" t="s">
        <v>28</v>
      </c>
      <c r="K2701" t="s">
        <v>66</v>
      </c>
      <c r="L2701" t="s">
        <v>21</v>
      </c>
      <c r="M2701" t="s">
        <v>22</v>
      </c>
      <c r="N2701" t="s">
        <v>41</v>
      </c>
      <c r="O2701">
        <f>Table2[[#This Row],[check_out_date]]-Table2[[#This Row],[check_in_date]]</f>
        <v>5</v>
      </c>
      <c r="P2701">
        <f>Table2[[#This Row],[num_adults]]+Table2[[#This Row],[num_children]]</f>
        <v>4</v>
      </c>
      <c r="Q2701" s="3">
        <f>IF(OR(Table2[[#This Row],[booking_status]]="confirmed",Table2[[#This Row],[booking_status]]="checked-out"),Table2[[#This Row],[room_rate_per_night]]*Table2[[#This Row],[Num_Nights]],0)</f>
        <v>1035.3</v>
      </c>
      <c r="R2701" t="str" cm="1">
        <f t="array" ref="R2701">IFERROR(_xlfn.IFS(Table2[[#This Row],[booking_status]]="confirmed","Expected",Table2[[#This Row],[booking_status]]="checked-out","Actual"),"No Revenue")</f>
        <v>Expected</v>
      </c>
      <c r="S2701" s="4">
        <f>Table2[[#This Row],[Revenue_Amount]]/Table2[[#This Row],[Num_Nights]]</f>
        <v>207.06</v>
      </c>
    </row>
    <row r="2702" spans="1:19" x14ac:dyDescent="0.3">
      <c r="A2702">
        <v>2701</v>
      </c>
      <c r="B2702" t="s">
        <v>50</v>
      </c>
      <c r="C2702" s="9">
        <v>45214</v>
      </c>
      <c r="D2702" s="9">
        <v>45222</v>
      </c>
      <c r="E2702" s="10">
        <v>45157</v>
      </c>
      <c r="F2702" t="s">
        <v>49</v>
      </c>
      <c r="G2702">
        <v>108.23</v>
      </c>
      <c r="H2702">
        <v>2</v>
      </c>
      <c r="I2702">
        <v>0</v>
      </c>
      <c r="J2702" t="s">
        <v>28</v>
      </c>
      <c r="K2702" t="s">
        <v>20</v>
      </c>
      <c r="L2702" t="s">
        <v>21</v>
      </c>
      <c r="M2702" t="s">
        <v>36</v>
      </c>
      <c r="N2702" t="s">
        <v>41</v>
      </c>
      <c r="O2702">
        <f>Table2[[#This Row],[check_out_date]]-Table2[[#This Row],[check_in_date]]</f>
        <v>8</v>
      </c>
      <c r="P2702">
        <f>Table2[[#This Row],[num_adults]]+Table2[[#This Row],[num_children]]</f>
        <v>2</v>
      </c>
      <c r="Q2702" s="3">
        <f>IF(OR(Table2[[#This Row],[booking_status]]="confirmed",Table2[[#This Row],[booking_status]]="checked-out"),Table2[[#This Row],[room_rate_per_night]]*Table2[[#This Row],[Num_Nights]],0)</f>
        <v>865.84</v>
      </c>
      <c r="R2702" t="str" cm="1">
        <f t="array" ref="R2702">IFERROR(_xlfn.IFS(Table2[[#This Row],[booking_status]]="confirmed","Expected",Table2[[#This Row],[booking_status]]="checked-out","Actual"),"No Revenue")</f>
        <v>Expected</v>
      </c>
      <c r="S2702" s="4">
        <f>Table2[[#This Row],[Revenue_Amount]]/Table2[[#This Row],[Num_Nights]]</f>
        <v>108.23</v>
      </c>
    </row>
    <row r="2703" spans="1:19" hidden="1" x14ac:dyDescent="0.3">
      <c r="A2703">
        <v>2702</v>
      </c>
      <c r="B2703" t="s">
        <v>14</v>
      </c>
      <c r="C2703" s="9">
        <v>45062</v>
      </c>
      <c r="D2703" s="9">
        <v>45073</v>
      </c>
      <c r="E2703" s="10">
        <v>45060</v>
      </c>
      <c r="F2703" t="s">
        <v>27</v>
      </c>
      <c r="G2703">
        <v>133.61000000000001</v>
      </c>
      <c r="H2703">
        <v>2</v>
      </c>
      <c r="I2703">
        <v>0</v>
      </c>
      <c r="J2703" t="s">
        <v>35</v>
      </c>
      <c r="K2703" t="s">
        <v>66</v>
      </c>
      <c r="L2703" t="s">
        <v>21</v>
      </c>
      <c r="M2703" t="s">
        <v>22</v>
      </c>
      <c r="N2703" t="s">
        <v>41</v>
      </c>
      <c r="O2703">
        <f>Table2[[#This Row],[check_out_date]]-Table2[[#This Row],[check_in_date]]</f>
        <v>11</v>
      </c>
      <c r="P2703">
        <f>Table2[[#This Row],[num_adults]]+Table2[[#This Row],[num_children]]</f>
        <v>2</v>
      </c>
      <c r="Q2703" s="3">
        <f>IF(OR(Table2[[#This Row],[booking_status]]="confirmed",Table2[[#This Row],[booking_status]]="checked-out"),Table2[[#This Row],[room_rate_per_night]]*Table2[[#This Row],[Num_Nights]],0)</f>
        <v>1469.71</v>
      </c>
      <c r="R2703" t="str" cm="1">
        <f t="array" ref="R2703">IFERROR(_xlfn.IFS(Table2[[#This Row],[booking_status]]="confirmed","Expected",Table2[[#This Row],[booking_status]]="checked-out","Actual"),"No Revenue")</f>
        <v>Expected</v>
      </c>
      <c r="S2703" s="4">
        <f>Table2[[#This Row],[Revenue_Amount]]/Table2[[#This Row],[Num_Nights]]</f>
        <v>133.61000000000001</v>
      </c>
    </row>
    <row r="2704" spans="1:19" x14ac:dyDescent="0.3">
      <c r="A2704">
        <v>2703</v>
      </c>
      <c r="B2704" t="s">
        <v>50</v>
      </c>
      <c r="C2704" s="9">
        <v>45279</v>
      </c>
      <c r="D2704" s="9">
        <v>45288</v>
      </c>
      <c r="E2704" s="10">
        <v>45244</v>
      </c>
      <c r="F2704" t="s">
        <v>18</v>
      </c>
      <c r="G2704">
        <v>352.64</v>
      </c>
      <c r="H2704">
        <v>1</v>
      </c>
      <c r="I2704">
        <v>0</v>
      </c>
      <c r="J2704" t="s">
        <v>28</v>
      </c>
      <c r="K2704" t="s">
        <v>29</v>
      </c>
      <c r="L2704" t="s">
        <v>21</v>
      </c>
      <c r="M2704" t="s">
        <v>36</v>
      </c>
      <c r="N2704" t="s">
        <v>41</v>
      </c>
      <c r="O2704">
        <f>Table2[[#This Row],[check_out_date]]-Table2[[#This Row],[check_in_date]]</f>
        <v>9</v>
      </c>
      <c r="P2704">
        <f>Table2[[#This Row],[num_adults]]+Table2[[#This Row],[num_children]]</f>
        <v>1</v>
      </c>
      <c r="Q2704" s="3">
        <f>IF(OR(Table2[[#This Row],[booking_status]]="confirmed",Table2[[#This Row],[booking_status]]="checked-out"),Table2[[#This Row],[room_rate_per_night]]*Table2[[#This Row],[Num_Nights]],0)</f>
        <v>3173.7599999999998</v>
      </c>
      <c r="R2704" t="str" cm="1">
        <f t="array" ref="R2704">IFERROR(_xlfn.IFS(Table2[[#This Row],[booking_status]]="confirmed","Expected",Table2[[#This Row],[booking_status]]="checked-out","Actual"),"No Revenue")</f>
        <v>Expected</v>
      </c>
      <c r="S2704" s="4">
        <f>Table2[[#This Row],[Revenue_Amount]]/Table2[[#This Row],[Num_Nights]]</f>
        <v>352.64</v>
      </c>
    </row>
    <row r="2705" spans="1:19" x14ac:dyDescent="0.3">
      <c r="A2705">
        <v>2704</v>
      </c>
      <c r="B2705" t="s">
        <v>37</v>
      </c>
      <c r="C2705" s="9">
        <v>45149</v>
      </c>
      <c r="D2705" s="9">
        <v>45151</v>
      </c>
      <c r="E2705" s="10">
        <v>45109</v>
      </c>
      <c r="F2705" t="s">
        <v>27</v>
      </c>
      <c r="G2705">
        <v>193.8</v>
      </c>
      <c r="H2705">
        <v>2</v>
      </c>
      <c r="I2705">
        <v>1</v>
      </c>
      <c r="J2705" t="s">
        <v>94</v>
      </c>
      <c r="K2705" t="s">
        <v>66</v>
      </c>
      <c r="L2705" t="s">
        <v>21</v>
      </c>
      <c r="M2705" t="s">
        <v>36</v>
      </c>
      <c r="N2705" t="s">
        <v>41</v>
      </c>
      <c r="O2705">
        <f>Table2[[#This Row],[check_out_date]]-Table2[[#This Row],[check_in_date]]</f>
        <v>2</v>
      </c>
      <c r="P2705">
        <f>Table2[[#This Row],[num_adults]]+Table2[[#This Row],[num_children]]</f>
        <v>3</v>
      </c>
      <c r="Q2705" s="3">
        <f>IF(OR(Table2[[#This Row],[booking_status]]="confirmed",Table2[[#This Row],[booking_status]]="checked-out"),Table2[[#This Row],[room_rate_per_night]]*Table2[[#This Row],[Num_Nights]],0)</f>
        <v>387.6</v>
      </c>
      <c r="R2705" t="str" cm="1">
        <f t="array" ref="R2705">IFERROR(_xlfn.IFS(Table2[[#This Row],[booking_status]]="confirmed","Expected",Table2[[#This Row],[booking_status]]="checked-out","Actual"),"No Revenue")</f>
        <v>Expected</v>
      </c>
      <c r="S2705" s="4">
        <f>Table2[[#This Row],[Revenue_Amount]]/Table2[[#This Row],[Num_Nights]]</f>
        <v>193.8</v>
      </c>
    </row>
    <row r="2706" spans="1:19" hidden="1" x14ac:dyDescent="0.3">
      <c r="A2706">
        <v>2705</v>
      </c>
      <c r="B2706" t="s">
        <v>14</v>
      </c>
      <c r="C2706" s="9">
        <v>45126</v>
      </c>
      <c r="D2706" s="9">
        <v>45128</v>
      </c>
      <c r="E2706" s="10">
        <v>45106</v>
      </c>
      <c r="F2706" t="s">
        <v>27</v>
      </c>
      <c r="G2706">
        <v>117.81</v>
      </c>
      <c r="H2706">
        <v>3</v>
      </c>
      <c r="I2706">
        <v>0</v>
      </c>
      <c r="J2706" t="s">
        <v>35</v>
      </c>
      <c r="K2706" t="s">
        <v>44</v>
      </c>
      <c r="L2706" t="s">
        <v>60</v>
      </c>
      <c r="M2706" t="s">
        <v>36</v>
      </c>
      <c r="N2706" t="s">
        <v>23</v>
      </c>
      <c r="O2706">
        <f>Table2[[#This Row],[check_out_date]]-Table2[[#This Row],[check_in_date]]</f>
        <v>2</v>
      </c>
      <c r="P2706">
        <f>Table2[[#This Row],[num_adults]]+Table2[[#This Row],[num_children]]</f>
        <v>3</v>
      </c>
      <c r="Q2706" s="3">
        <f>IF(OR(Table2[[#This Row],[booking_status]]="confirmed",Table2[[#This Row],[booking_status]]="checked-out"),Table2[[#This Row],[room_rate_per_night]]*Table2[[#This Row],[Num_Nights]],0)</f>
        <v>0</v>
      </c>
      <c r="R2706" t="str" cm="1">
        <f t="array" ref="R2706">IFERROR(_xlfn.IFS(Table2[[#This Row],[booking_status]]="confirmed","Expected",Table2[[#This Row],[booking_status]]="checked-out","Actual"),"No Revenue")</f>
        <v>No Revenue</v>
      </c>
      <c r="S2706" s="4">
        <f>Table2[[#This Row],[Revenue_Amount]]/Table2[[#This Row],[Num_Nights]]</f>
        <v>0</v>
      </c>
    </row>
    <row r="2707" spans="1:19" x14ac:dyDescent="0.3">
      <c r="A2707">
        <v>2706</v>
      </c>
      <c r="B2707" t="s">
        <v>31</v>
      </c>
      <c r="C2707" s="9">
        <v>45100</v>
      </c>
      <c r="D2707" s="9">
        <v>45103</v>
      </c>
      <c r="E2707" s="10">
        <v>45088</v>
      </c>
      <c r="F2707" t="s">
        <v>27</v>
      </c>
      <c r="G2707">
        <v>97.22</v>
      </c>
      <c r="H2707">
        <v>1</v>
      </c>
      <c r="I2707">
        <v>0</v>
      </c>
      <c r="J2707" t="s">
        <v>28</v>
      </c>
      <c r="K2707" t="s">
        <v>29</v>
      </c>
      <c r="L2707" t="s">
        <v>56</v>
      </c>
      <c r="M2707" t="s">
        <v>22</v>
      </c>
      <c r="N2707" t="s">
        <v>45</v>
      </c>
      <c r="O2707">
        <f>Table2[[#This Row],[check_out_date]]-Table2[[#This Row],[check_in_date]]</f>
        <v>3</v>
      </c>
      <c r="P2707">
        <f>Table2[[#This Row],[num_adults]]+Table2[[#This Row],[num_children]]</f>
        <v>1</v>
      </c>
      <c r="Q2707" s="3">
        <f>IF(OR(Table2[[#This Row],[booking_status]]="confirmed",Table2[[#This Row],[booking_status]]="checked-out"),Table2[[#This Row],[room_rate_per_night]]*Table2[[#This Row],[Num_Nights]],0)</f>
        <v>291.65999999999997</v>
      </c>
      <c r="R2707" t="str" cm="1">
        <f t="array" ref="R2707">IFERROR(_xlfn.IFS(Table2[[#This Row],[booking_status]]="confirmed","Expected",Table2[[#This Row],[booking_status]]="checked-out","Actual"),"No Revenue")</f>
        <v>Actual</v>
      </c>
      <c r="S2707" s="4">
        <f>Table2[[#This Row],[Revenue_Amount]]/Table2[[#This Row],[Num_Nights]]</f>
        <v>97.219999999999985</v>
      </c>
    </row>
    <row r="2708" spans="1:19" x14ac:dyDescent="0.3">
      <c r="A2708">
        <v>2707</v>
      </c>
      <c r="B2708" t="s">
        <v>50</v>
      </c>
      <c r="C2708" s="9">
        <v>44979</v>
      </c>
      <c r="D2708" s="9">
        <v>44989</v>
      </c>
      <c r="E2708" s="10">
        <v>44928</v>
      </c>
      <c r="F2708" t="s">
        <v>49</v>
      </c>
      <c r="G2708">
        <v>139.56</v>
      </c>
      <c r="H2708">
        <v>1</v>
      </c>
      <c r="I2708">
        <v>3</v>
      </c>
      <c r="J2708" t="s">
        <v>28</v>
      </c>
      <c r="K2708" t="s">
        <v>44</v>
      </c>
      <c r="L2708" t="s">
        <v>60</v>
      </c>
      <c r="M2708" t="s">
        <v>22</v>
      </c>
      <c r="N2708" t="s">
        <v>23</v>
      </c>
      <c r="O2708">
        <f>Table2[[#This Row],[check_out_date]]-Table2[[#This Row],[check_in_date]]</f>
        <v>10</v>
      </c>
      <c r="P2708">
        <f>Table2[[#This Row],[num_adults]]+Table2[[#This Row],[num_children]]</f>
        <v>4</v>
      </c>
      <c r="Q2708" s="3">
        <f>IF(OR(Table2[[#This Row],[booking_status]]="confirmed",Table2[[#This Row],[booking_status]]="checked-out"),Table2[[#This Row],[room_rate_per_night]]*Table2[[#This Row],[Num_Nights]],0)</f>
        <v>0</v>
      </c>
      <c r="R2708" t="str" cm="1">
        <f t="array" ref="R2708">IFERROR(_xlfn.IFS(Table2[[#This Row],[booking_status]]="confirmed","Expected",Table2[[#This Row],[booking_status]]="checked-out","Actual"),"No Revenue")</f>
        <v>No Revenue</v>
      </c>
      <c r="S2708" s="4">
        <f>Table2[[#This Row],[Revenue_Amount]]/Table2[[#This Row],[Num_Nights]]</f>
        <v>0</v>
      </c>
    </row>
    <row r="2709" spans="1:19" hidden="1" x14ac:dyDescent="0.3">
      <c r="A2709">
        <v>2708</v>
      </c>
      <c r="B2709" t="s">
        <v>31</v>
      </c>
      <c r="C2709" s="9">
        <v>44944</v>
      </c>
      <c r="D2709" s="9">
        <v>44946</v>
      </c>
      <c r="E2709" s="10">
        <v>44912</v>
      </c>
      <c r="F2709" t="s">
        <v>49</v>
      </c>
      <c r="G2709">
        <v>102.39</v>
      </c>
      <c r="H2709">
        <v>4</v>
      </c>
      <c r="I2709">
        <v>0</v>
      </c>
      <c r="J2709" t="s">
        <v>35</v>
      </c>
      <c r="K2709" t="s">
        <v>20</v>
      </c>
      <c r="L2709" t="s">
        <v>56</v>
      </c>
      <c r="M2709" t="s">
        <v>36</v>
      </c>
      <c r="N2709" t="s">
        <v>41</v>
      </c>
      <c r="O2709">
        <f>Table2[[#This Row],[check_out_date]]-Table2[[#This Row],[check_in_date]]</f>
        <v>2</v>
      </c>
      <c r="P2709">
        <f>Table2[[#This Row],[num_adults]]+Table2[[#This Row],[num_children]]</f>
        <v>4</v>
      </c>
      <c r="Q2709" s="3">
        <f>IF(OR(Table2[[#This Row],[booking_status]]="confirmed",Table2[[#This Row],[booking_status]]="checked-out"),Table2[[#This Row],[room_rate_per_night]]*Table2[[#This Row],[Num_Nights]],0)</f>
        <v>204.78</v>
      </c>
      <c r="R2709" t="str" cm="1">
        <f t="array" ref="R2709">IFERROR(_xlfn.IFS(Table2[[#This Row],[booking_status]]="confirmed","Expected",Table2[[#This Row],[booking_status]]="checked-out","Actual"),"No Revenue")</f>
        <v>Actual</v>
      </c>
      <c r="S2709" s="4">
        <f>Table2[[#This Row],[Revenue_Amount]]/Table2[[#This Row],[Num_Nights]]</f>
        <v>102.39</v>
      </c>
    </row>
    <row r="2710" spans="1:19" x14ac:dyDescent="0.3">
      <c r="A2710">
        <v>2709</v>
      </c>
      <c r="B2710" t="s">
        <v>37</v>
      </c>
      <c r="C2710" s="9">
        <v>45107</v>
      </c>
      <c r="D2710" s="9">
        <v>45108</v>
      </c>
      <c r="E2710" s="10">
        <v>45071</v>
      </c>
      <c r="F2710" t="s">
        <v>27</v>
      </c>
      <c r="G2710">
        <v>116.88</v>
      </c>
      <c r="H2710">
        <v>2</v>
      </c>
      <c r="I2710">
        <v>2</v>
      </c>
      <c r="J2710" t="s">
        <v>55</v>
      </c>
      <c r="K2710" t="s">
        <v>20</v>
      </c>
      <c r="L2710" t="s">
        <v>21</v>
      </c>
      <c r="M2710" t="s">
        <v>36</v>
      </c>
      <c r="N2710" t="s">
        <v>30</v>
      </c>
      <c r="O2710">
        <f>Table2[[#This Row],[check_out_date]]-Table2[[#This Row],[check_in_date]]</f>
        <v>1</v>
      </c>
      <c r="P2710">
        <f>Table2[[#This Row],[num_adults]]+Table2[[#This Row],[num_children]]</f>
        <v>4</v>
      </c>
      <c r="Q2710" s="3">
        <f>IF(OR(Table2[[#This Row],[booking_status]]="confirmed",Table2[[#This Row],[booking_status]]="checked-out"),Table2[[#This Row],[room_rate_per_night]]*Table2[[#This Row],[Num_Nights]],0)</f>
        <v>116.88</v>
      </c>
      <c r="R2710" t="str" cm="1">
        <f t="array" ref="R2710">IFERROR(_xlfn.IFS(Table2[[#This Row],[booking_status]]="confirmed","Expected",Table2[[#This Row],[booking_status]]="checked-out","Actual"),"No Revenue")</f>
        <v>Expected</v>
      </c>
      <c r="S2710" s="4">
        <f>Table2[[#This Row],[Revenue_Amount]]/Table2[[#This Row],[Num_Nights]]</f>
        <v>116.88</v>
      </c>
    </row>
    <row r="2711" spans="1:19" x14ac:dyDescent="0.3">
      <c r="A2711">
        <v>2710</v>
      </c>
      <c r="B2711" t="s">
        <v>31</v>
      </c>
      <c r="C2711" s="9">
        <v>44930</v>
      </c>
      <c r="D2711" s="9">
        <v>44933</v>
      </c>
      <c r="E2711" s="10">
        <v>44913</v>
      </c>
      <c r="F2711" t="s">
        <v>18</v>
      </c>
      <c r="G2711">
        <v>137.94</v>
      </c>
      <c r="H2711">
        <v>4</v>
      </c>
      <c r="I2711">
        <v>0</v>
      </c>
      <c r="J2711" t="s">
        <v>94</v>
      </c>
      <c r="K2711" t="s">
        <v>20</v>
      </c>
      <c r="L2711" t="s">
        <v>21</v>
      </c>
      <c r="M2711" t="s">
        <v>36</v>
      </c>
      <c r="N2711" t="s">
        <v>23</v>
      </c>
      <c r="O2711">
        <f>Table2[[#This Row],[check_out_date]]-Table2[[#This Row],[check_in_date]]</f>
        <v>3</v>
      </c>
      <c r="P2711">
        <f>Table2[[#This Row],[num_adults]]+Table2[[#This Row],[num_children]]</f>
        <v>4</v>
      </c>
      <c r="Q2711" s="3">
        <f>IF(OR(Table2[[#This Row],[booking_status]]="confirmed",Table2[[#This Row],[booking_status]]="checked-out"),Table2[[#This Row],[room_rate_per_night]]*Table2[[#This Row],[Num_Nights]],0)</f>
        <v>413.82</v>
      </c>
      <c r="R2711" t="str" cm="1">
        <f t="array" ref="R2711">IFERROR(_xlfn.IFS(Table2[[#This Row],[booking_status]]="confirmed","Expected",Table2[[#This Row],[booking_status]]="checked-out","Actual"),"No Revenue")</f>
        <v>Expected</v>
      </c>
      <c r="S2711" s="4">
        <f>Table2[[#This Row],[Revenue_Amount]]/Table2[[#This Row],[Num_Nights]]</f>
        <v>137.94</v>
      </c>
    </row>
    <row r="2712" spans="1:19" x14ac:dyDescent="0.3">
      <c r="A2712">
        <v>2711</v>
      </c>
      <c r="B2712" t="s">
        <v>50</v>
      </c>
      <c r="C2712" s="9">
        <v>45067</v>
      </c>
      <c r="D2712" s="9">
        <v>45075</v>
      </c>
      <c r="E2712" s="10">
        <v>45036</v>
      </c>
      <c r="F2712" t="s">
        <v>18</v>
      </c>
      <c r="G2712">
        <v>294.93</v>
      </c>
      <c r="H2712">
        <v>1</v>
      </c>
      <c r="I2712">
        <v>0</v>
      </c>
      <c r="J2712" t="s">
        <v>28</v>
      </c>
      <c r="K2712" t="s">
        <v>99</v>
      </c>
      <c r="L2712" t="s">
        <v>70</v>
      </c>
      <c r="M2712" t="s">
        <v>22</v>
      </c>
      <c r="N2712" t="s">
        <v>23</v>
      </c>
      <c r="O2712">
        <f>Table2[[#This Row],[check_out_date]]-Table2[[#This Row],[check_in_date]]</f>
        <v>8</v>
      </c>
      <c r="P2712">
        <f>Table2[[#This Row],[num_adults]]+Table2[[#This Row],[num_children]]</f>
        <v>1</v>
      </c>
      <c r="Q2712" s="3">
        <f>IF(OR(Table2[[#This Row],[booking_status]]="confirmed",Table2[[#This Row],[booking_status]]="checked-out"),Table2[[#This Row],[room_rate_per_night]]*Table2[[#This Row],[Num_Nights]],0)</f>
        <v>0</v>
      </c>
      <c r="R2712" t="str" cm="1">
        <f t="array" ref="R2712">IFERROR(_xlfn.IFS(Table2[[#This Row],[booking_status]]="confirmed","Expected",Table2[[#This Row],[booking_status]]="checked-out","Actual"),"No Revenue")</f>
        <v>No Revenue</v>
      </c>
      <c r="S2712" s="4">
        <f>Table2[[#This Row],[Revenue_Amount]]/Table2[[#This Row],[Num_Nights]]</f>
        <v>0</v>
      </c>
    </row>
    <row r="2713" spans="1:19" x14ac:dyDescent="0.3">
      <c r="A2713">
        <v>2712</v>
      </c>
      <c r="B2713" t="s">
        <v>37</v>
      </c>
      <c r="C2713" s="9">
        <v>45121</v>
      </c>
      <c r="D2713" s="9">
        <v>45123</v>
      </c>
      <c r="E2713" s="10">
        <v>45117</v>
      </c>
      <c r="F2713" t="s">
        <v>49</v>
      </c>
      <c r="G2713">
        <v>145.96</v>
      </c>
      <c r="H2713">
        <v>1</v>
      </c>
      <c r="I2713">
        <v>0</v>
      </c>
      <c r="J2713" t="s">
        <v>19</v>
      </c>
      <c r="K2713" t="s">
        <v>29</v>
      </c>
      <c r="L2713" t="s">
        <v>56</v>
      </c>
      <c r="M2713" t="s">
        <v>22</v>
      </c>
      <c r="N2713" t="s">
        <v>41</v>
      </c>
      <c r="O2713">
        <f>Table2[[#This Row],[check_out_date]]-Table2[[#This Row],[check_in_date]]</f>
        <v>2</v>
      </c>
      <c r="P2713">
        <f>Table2[[#This Row],[num_adults]]+Table2[[#This Row],[num_children]]</f>
        <v>1</v>
      </c>
      <c r="Q2713" s="3">
        <f>IF(OR(Table2[[#This Row],[booking_status]]="confirmed",Table2[[#This Row],[booking_status]]="checked-out"),Table2[[#This Row],[room_rate_per_night]]*Table2[[#This Row],[Num_Nights]],0)</f>
        <v>291.92</v>
      </c>
      <c r="R2713" t="str" cm="1">
        <f t="array" ref="R2713">IFERROR(_xlfn.IFS(Table2[[#This Row],[booking_status]]="confirmed","Expected",Table2[[#This Row],[booking_status]]="checked-out","Actual"),"No Revenue")</f>
        <v>Actual</v>
      </c>
      <c r="S2713" s="4">
        <f>Table2[[#This Row],[Revenue_Amount]]/Table2[[#This Row],[Num_Nights]]</f>
        <v>145.96</v>
      </c>
    </row>
    <row r="2714" spans="1:19" x14ac:dyDescent="0.3">
      <c r="A2714">
        <v>2713</v>
      </c>
      <c r="B2714" t="s">
        <v>14</v>
      </c>
      <c r="C2714" s="9">
        <v>45193</v>
      </c>
      <c r="D2714" s="9">
        <v>45199</v>
      </c>
      <c r="E2714" s="10">
        <v>45148</v>
      </c>
      <c r="F2714" t="s">
        <v>27</v>
      </c>
      <c r="G2714">
        <v>114.28</v>
      </c>
      <c r="H2714">
        <v>2</v>
      </c>
      <c r="I2714">
        <v>2</v>
      </c>
      <c r="J2714" t="s">
        <v>55</v>
      </c>
      <c r="K2714" t="s">
        <v>44</v>
      </c>
      <c r="L2714" t="s">
        <v>56</v>
      </c>
      <c r="M2714" t="s">
        <v>36</v>
      </c>
      <c r="N2714" t="s">
        <v>95</v>
      </c>
      <c r="O2714">
        <f>Table2[[#This Row],[check_out_date]]-Table2[[#This Row],[check_in_date]]</f>
        <v>6</v>
      </c>
      <c r="P2714">
        <f>Table2[[#This Row],[num_adults]]+Table2[[#This Row],[num_children]]</f>
        <v>4</v>
      </c>
      <c r="Q2714" s="3">
        <f>IF(OR(Table2[[#This Row],[booking_status]]="confirmed",Table2[[#This Row],[booking_status]]="checked-out"),Table2[[#This Row],[room_rate_per_night]]*Table2[[#This Row],[Num_Nights]],0)</f>
        <v>685.68000000000006</v>
      </c>
      <c r="R2714" t="str" cm="1">
        <f t="array" ref="R2714">IFERROR(_xlfn.IFS(Table2[[#This Row],[booking_status]]="confirmed","Expected",Table2[[#This Row],[booking_status]]="checked-out","Actual"),"No Revenue")</f>
        <v>Actual</v>
      </c>
      <c r="S2714" s="4">
        <f>Table2[[#This Row],[Revenue_Amount]]/Table2[[#This Row],[Num_Nights]]</f>
        <v>114.28000000000002</v>
      </c>
    </row>
    <row r="2715" spans="1:19" hidden="1" x14ac:dyDescent="0.3">
      <c r="A2715">
        <v>2714</v>
      </c>
      <c r="B2715" t="s">
        <v>37</v>
      </c>
      <c r="C2715" s="9">
        <v>45189</v>
      </c>
      <c r="D2715" s="9">
        <v>45192</v>
      </c>
      <c r="E2715" s="10">
        <v>45181</v>
      </c>
      <c r="F2715" t="s">
        <v>54</v>
      </c>
      <c r="G2715">
        <v>326.81</v>
      </c>
      <c r="H2715">
        <v>1</v>
      </c>
      <c r="I2715">
        <v>0</v>
      </c>
      <c r="J2715" t="s">
        <v>35</v>
      </c>
      <c r="K2715" t="s">
        <v>29</v>
      </c>
      <c r="L2715" t="s">
        <v>21</v>
      </c>
      <c r="M2715" t="s">
        <v>36</v>
      </c>
      <c r="N2715" t="s">
        <v>41</v>
      </c>
      <c r="O2715">
        <f>Table2[[#This Row],[check_out_date]]-Table2[[#This Row],[check_in_date]]</f>
        <v>3</v>
      </c>
      <c r="P2715">
        <f>Table2[[#This Row],[num_adults]]+Table2[[#This Row],[num_children]]</f>
        <v>1</v>
      </c>
      <c r="Q2715" s="3">
        <f>IF(OR(Table2[[#This Row],[booking_status]]="confirmed",Table2[[#This Row],[booking_status]]="checked-out"),Table2[[#This Row],[room_rate_per_night]]*Table2[[#This Row],[Num_Nights]],0)</f>
        <v>980.43000000000006</v>
      </c>
      <c r="R2715" t="str" cm="1">
        <f t="array" ref="R2715">IFERROR(_xlfn.IFS(Table2[[#This Row],[booking_status]]="confirmed","Expected",Table2[[#This Row],[booking_status]]="checked-out","Actual"),"No Revenue")</f>
        <v>Expected</v>
      </c>
      <c r="S2715" s="4">
        <f>Table2[[#This Row],[Revenue_Amount]]/Table2[[#This Row],[Num_Nights]]</f>
        <v>326.81</v>
      </c>
    </row>
    <row r="2716" spans="1:19" x14ac:dyDescent="0.3">
      <c r="A2716">
        <v>2715</v>
      </c>
      <c r="B2716" t="s">
        <v>31</v>
      </c>
      <c r="C2716" s="9">
        <v>45197</v>
      </c>
      <c r="D2716" s="9">
        <v>45201</v>
      </c>
      <c r="E2716" s="10">
        <v>45187</v>
      </c>
      <c r="F2716" t="s">
        <v>27</v>
      </c>
      <c r="G2716">
        <v>159.71</v>
      </c>
      <c r="H2716">
        <v>2</v>
      </c>
      <c r="I2716">
        <v>0</v>
      </c>
      <c r="J2716" t="s">
        <v>28</v>
      </c>
      <c r="K2716" t="s">
        <v>44</v>
      </c>
      <c r="L2716" t="s">
        <v>60</v>
      </c>
      <c r="M2716" t="s">
        <v>36</v>
      </c>
      <c r="N2716" t="s">
        <v>41</v>
      </c>
      <c r="O2716">
        <f>Table2[[#This Row],[check_out_date]]-Table2[[#This Row],[check_in_date]]</f>
        <v>4</v>
      </c>
      <c r="P2716">
        <f>Table2[[#This Row],[num_adults]]+Table2[[#This Row],[num_children]]</f>
        <v>2</v>
      </c>
      <c r="Q2716" s="3">
        <f>IF(OR(Table2[[#This Row],[booking_status]]="confirmed",Table2[[#This Row],[booking_status]]="checked-out"),Table2[[#This Row],[room_rate_per_night]]*Table2[[#This Row],[Num_Nights]],0)</f>
        <v>0</v>
      </c>
      <c r="R2716" t="str" cm="1">
        <f t="array" ref="R2716">IFERROR(_xlfn.IFS(Table2[[#This Row],[booking_status]]="confirmed","Expected",Table2[[#This Row],[booking_status]]="checked-out","Actual"),"No Revenue")</f>
        <v>No Revenue</v>
      </c>
      <c r="S2716" s="4">
        <f>Table2[[#This Row],[Revenue_Amount]]/Table2[[#This Row],[Num_Nights]]</f>
        <v>0</v>
      </c>
    </row>
    <row r="2717" spans="1:19" x14ac:dyDescent="0.3">
      <c r="A2717">
        <v>2716</v>
      </c>
      <c r="B2717" t="s">
        <v>37</v>
      </c>
      <c r="C2717" s="9">
        <v>45279</v>
      </c>
      <c r="D2717" s="9">
        <v>45283</v>
      </c>
      <c r="E2717" s="10">
        <v>45238</v>
      </c>
      <c r="F2717" t="s">
        <v>27</v>
      </c>
      <c r="G2717">
        <v>151.4</v>
      </c>
      <c r="H2717">
        <v>2</v>
      </c>
      <c r="I2717">
        <v>0</v>
      </c>
      <c r="J2717" t="s">
        <v>94</v>
      </c>
      <c r="K2717" t="s">
        <v>44</v>
      </c>
      <c r="L2717" t="s">
        <v>56</v>
      </c>
      <c r="M2717" t="s">
        <v>22</v>
      </c>
      <c r="N2717" t="s">
        <v>95</v>
      </c>
      <c r="O2717">
        <f>Table2[[#This Row],[check_out_date]]-Table2[[#This Row],[check_in_date]]</f>
        <v>4</v>
      </c>
      <c r="P2717">
        <f>Table2[[#This Row],[num_adults]]+Table2[[#This Row],[num_children]]</f>
        <v>2</v>
      </c>
      <c r="Q2717" s="3">
        <f>IF(OR(Table2[[#This Row],[booking_status]]="confirmed",Table2[[#This Row],[booking_status]]="checked-out"),Table2[[#This Row],[room_rate_per_night]]*Table2[[#This Row],[Num_Nights]],0)</f>
        <v>605.6</v>
      </c>
      <c r="R2717" t="str" cm="1">
        <f t="array" ref="R2717">IFERROR(_xlfn.IFS(Table2[[#This Row],[booking_status]]="confirmed","Expected",Table2[[#This Row],[booking_status]]="checked-out","Actual"),"No Revenue")</f>
        <v>Actual</v>
      </c>
      <c r="S2717" s="4">
        <f>Table2[[#This Row],[Revenue_Amount]]/Table2[[#This Row],[Num_Nights]]</f>
        <v>151.4</v>
      </c>
    </row>
    <row r="2718" spans="1:19" x14ac:dyDescent="0.3">
      <c r="A2718">
        <v>2717</v>
      </c>
      <c r="B2718" t="s">
        <v>14</v>
      </c>
      <c r="C2718" s="9">
        <v>45227</v>
      </c>
      <c r="D2718" s="9">
        <v>45232</v>
      </c>
      <c r="E2718" s="10">
        <v>45212</v>
      </c>
      <c r="F2718" t="s">
        <v>54</v>
      </c>
      <c r="G2718">
        <v>455.47</v>
      </c>
      <c r="H2718">
        <v>4</v>
      </c>
      <c r="I2718">
        <v>0</v>
      </c>
      <c r="J2718" t="s">
        <v>19</v>
      </c>
      <c r="K2718" t="s">
        <v>66</v>
      </c>
      <c r="L2718" t="s">
        <v>21</v>
      </c>
      <c r="M2718" t="s">
        <v>22</v>
      </c>
      <c r="N2718" t="s">
        <v>41</v>
      </c>
      <c r="O2718">
        <f>Table2[[#This Row],[check_out_date]]-Table2[[#This Row],[check_in_date]]</f>
        <v>5</v>
      </c>
      <c r="P2718">
        <f>Table2[[#This Row],[num_adults]]+Table2[[#This Row],[num_children]]</f>
        <v>4</v>
      </c>
      <c r="Q2718" s="3">
        <f>IF(OR(Table2[[#This Row],[booking_status]]="confirmed",Table2[[#This Row],[booking_status]]="checked-out"),Table2[[#This Row],[room_rate_per_night]]*Table2[[#This Row],[Num_Nights]],0)</f>
        <v>2277.3500000000004</v>
      </c>
      <c r="R2718" t="str" cm="1">
        <f t="array" ref="R2718">IFERROR(_xlfn.IFS(Table2[[#This Row],[booking_status]]="confirmed","Expected",Table2[[#This Row],[booking_status]]="checked-out","Actual"),"No Revenue")</f>
        <v>Expected</v>
      </c>
      <c r="S2718" s="4">
        <f>Table2[[#This Row],[Revenue_Amount]]/Table2[[#This Row],[Num_Nights]]</f>
        <v>455.47000000000008</v>
      </c>
    </row>
    <row r="2719" spans="1:19" x14ac:dyDescent="0.3">
      <c r="A2719">
        <v>2718</v>
      </c>
      <c r="B2719" t="s">
        <v>31</v>
      </c>
      <c r="C2719" s="9">
        <v>45013</v>
      </c>
      <c r="D2719" s="9">
        <v>45021</v>
      </c>
      <c r="E2719" s="10">
        <v>44979</v>
      </c>
      <c r="F2719" t="s">
        <v>27</v>
      </c>
      <c r="G2719">
        <v>115.97</v>
      </c>
      <c r="H2719">
        <v>2</v>
      </c>
      <c r="I2719">
        <v>0</v>
      </c>
      <c r="J2719" t="s">
        <v>28</v>
      </c>
      <c r="K2719" t="s">
        <v>66</v>
      </c>
      <c r="L2719" t="s">
        <v>56</v>
      </c>
      <c r="M2719" t="s">
        <v>22</v>
      </c>
      <c r="N2719" t="s">
        <v>41</v>
      </c>
      <c r="O2719">
        <f>Table2[[#This Row],[check_out_date]]-Table2[[#This Row],[check_in_date]]</f>
        <v>8</v>
      </c>
      <c r="P2719">
        <f>Table2[[#This Row],[num_adults]]+Table2[[#This Row],[num_children]]</f>
        <v>2</v>
      </c>
      <c r="Q2719" s="3">
        <f>IF(OR(Table2[[#This Row],[booking_status]]="confirmed",Table2[[#This Row],[booking_status]]="checked-out"),Table2[[#This Row],[room_rate_per_night]]*Table2[[#This Row],[Num_Nights]],0)</f>
        <v>927.76</v>
      </c>
      <c r="R2719" t="str" cm="1">
        <f t="array" ref="R2719">IFERROR(_xlfn.IFS(Table2[[#This Row],[booking_status]]="confirmed","Expected",Table2[[#This Row],[booking_status]]="checked-out","Actual"),"No Revenue")</f>
        <v>Actual</v>
      </c>
      <c r="S2719" s="4">
        <f>Table2[[#This Row],[Revenue_Amount]]/Table2[[#This Row],[Num_Nights]]</f>
        <v>115.97</v>
      </c>
    </row>
    <row r="2720" spans="1:19" x14ac:dyDescent="0.3">
      <c r="A2720">
        <v>2719</v>
      </c>
      <c r="B2720" t="s">
        <v>31</v>
      </c>
      <c r="C2720" s="9">
        <v>45262</v>
      </c>
      <c r="D2720" s="9">
        <v>45266</v>
      </c>
      <c r="E2720" s="10">
        <v>45231</v>
      </c>
      <c r="F2720" t="s">
        <v>18</v>
      </c>
      <c r="G2720">
        <v>214.01</v>
      </c>
      <c r="H2720">
        <v>2</v>
      </c>
      <c r="I2720">
        <v>0</v>
      </c>
      <c r="J2720" t="s">
        <v>55</v>
      </c>
      <c r="K2720" t="s">
        <v>44</v>
      </c>
      <c r="L2720" t="s">
        <v>21</v>
      </c>
      <c r="M2720" t="s">
        <v>22</v>
      </c>
      <c r="N2720" t="s">
        <v>41</v>
      </c>
      <c r="O2720">
        <f>Table2[[#This Row],[check_out_date]]-Table2[[#This Row],[check_in_date]]</f>
        <v>4</v>
      </c>
      <c r="P2720">
        <f>Table2[[#This Row],[num_adults]]+Table2[[#This Row],[num_children]]</f>
        <v>2</v>
      </c>
      <c r="Q2720" s="3">
        <f>IF(OR(Table2[[#This Row],[booking_status]]="confirmed",Table2[[#This Row],[booking_status]]="checked-out"),Table2[[#This Row],[room_rate_per_night]]*Table2[[#This Row],[Num_Nights]],0)</f>
        <v>856.04</v>
      </c>
      <c r="R2720" t="str" cm="1">
        <f t="array" ref="R2720">IFERROR(_xlfn.IFS(Table2[[#This Row],[booking_status]]="confirmed","Expected",Table2[[#This Row],[booking_status]]="checked-out","Actual"),"No Revenue")</f>
        <v>Expected</v>
      </c>
      <c r="S2720" s="4">
        <f>Table2[[#This Row],[Revenue_Amount]]/Table2[[#This Row],[Num_Nights]]</f>
        <v>214.01</v>
      </c>
    </row>
    <row r="2721" spans="1:19" x14ac:dyDescent="0.3">
      <c r="A2721">
        <v>2720</v>
      </c>
      <c r="B2721" t="s">
        <v>50</v>
      </c>
      <c r="C2721" s="9">
        <v>45059</v>
      </c>
      <c r="D2721" s="9">
        <v>45062</v>
      </c>
      <c r="E2721" s="10">
        <v>45022</v>
      </c>
      <c r="F2721" t="s">
        <v>18</v>
      </c>
      <c r="G2721">
        <v>355.87</v>
      </c>
      <c r="H2721">
        <v>2</v>
      </c>
      <c r="I2721">
        <v>0</v>
      </c>
      <c r="J2721" t="s">
        <v>28</v>
      </c>
      <c r="K2721" t="s">
        <v>44</v>
      </c>
      <c r="L2721" t="s">
        <v>21</v>
      </c>
      <c r="M2721" t="s">
        <v>36</v>
      </c>
      <c r="N2721" t="s">
        <v>41</v>
      </c>
      <c r="O2721">
        <f>Table2[[#This Row],[check_out_date]]-Table2[[#This Row],[check_in_date]]</f>
        <v>3</v>
      </c>
      <c r="P2721">
        <f>Table2[[#This Row],[num_adults]]+Table2[[#This Row],[num_children]]</f>
        <v>2</v>
      </c>
      <c r="Q2721" s="3">
        <f>IF(OR(Table2[[#This Row],[booking_status]]="confirmed",Table2[[#This Row],[booking_status]]="checked-out"),Table2[[#This Row],[room_rate_per_night]]*Table2[[#This Row],[Num_Nights]],0)</f>
        <v>1067.6100000000001</v>
      </c>
      <c r="R2721" t="str" cm="1">
        <f t="array" ref="R2721">IFERROR(_xlfn.IFS(Table2[[#This Row],[booking_status]]="confirmed","Expected",Table2[[#This Row],[booking_status]]="checked-out","Actual"),"No Revenue")</f>
        <v>Expected</v>
      </c>
      <c r="S2721" s="4">
        <f>Table2[[#This Row],[Revenue_Amount]]/Table2[[#This Row],[Num_Nights]]</f>
        <v>355.87000000000006</v>
      </c>
    </row>
    <row r="2722" spans="1:19" x14ac:dyDescent="0.3">
      <c r="A2722">
        <v>2721</v>
      </c>
      <c r="B2722" t="s">
        <v>31</v>
      </c>
      <c r="C2722" s="9">
        <v>44994</v>
      </c>
      <c r="D2722" s="9">
        <v>44997</v>
      </c>
      <c r="E2722" s="10">
        <v>44984</v>
      </c>
      <c r="F2722" t="s">
        <v>54</v>
      </c>
      <c r="G2722">
        <v>356.4</v>
      </c>
      <c r="H2722">
        <v>2</v>
      </c>
      <c r="I2722">
        <v>0</v>
      </c>
      <c r="J2722" t="s">
        <v>94</v>
      </c>
      <c r="K2722" t="s">
        <v>20</v>
      </c>
      <c r="L2722" t="s">
        <v>21</v>
      </c>
      <c r="M2722" t="s">
        <v>36</v>
      </c>
      <c r="N2722" t="s">
        <v>95</v>
      </c>
      <c r="O2722">
        <f>Table2[[#This Row],[check_out_date]]-Table2[[#This Row],[check_in_date]]</f>
        <v>3</v>
      </c>
      <c r="P2722">
        <f>Table2[[#This Row],[num_adults]]+Table2[[#This Row],[num_children]]</f>
        <v>2</v>
      </c>
      <c r="Q2722" s="3">
        <f>IF(OR(Table2[[#This Row],[booking_status]]="confirmed",Table2[[#This Row],[booking_status]]="checked-out"),Table2[[#This Row],[room_rate_per_night]]*Table2[[#This Row],[Num_Nights]],0)</f>
        <v>1069.1999999999998</v>
      </c>
      <c r="R2722" t="str" cm="1">
        <f t="array" ref="R2722">IFERROR(_xlfn.IFS(Table2[[#This Row],[booking_status]]="confirmed","Expected",Table2[[#This Row],[booking_status]]="checked-out","Actual"),"No Revenue")</f>
        <v>Expected</v>
      </c>
      <c r="S2722" s="4">
        <f>Table2[[#This Row],[Revenue_Amount]]/Table2[[#This Row],[Num_Nights]]</f>
        <v>356.39999999999992</v>
      </c>
    </row>
    <row r="2723" spans="1:19" x14ac:dyDescent="0.3">
      <c r="A2723">
        <v>2722</v>
      </c>
      <c r="B2723" t="s">
        <v>50</v>
      </c>
      <c r="C2723" s="9">
        <v>45235</v>
      </c>
      <c r="D2723" s="9">
        <v>45236</v>
      </c>
      <c r="E2723" s="10">
        <v>45173</v>
      </c>
      <c r="F2723" t="s">
        <v>27</v>
      </c>
      <c r="G2723">
        <v>209.32</v>
      </c>
      <c r="H2723">
        <v>1</v>
      </c>
      <c r="I2723">
        <v>0</v>
      </c>
      <c r="J2723" t="s">
        <v>28</v>
      </c>
      <c r="K2723" t="s">
        <v>20</v>
      </c>
      <c r="L2723" t="s">
        <v>21</v>
      </c>
      <c r="M2723" t="s">
        <v>36</v>
      </c>
      <c r="N2723" t="s">
        <v>45</v>
      </c>
      <c r="O2723">
        <f>Table2[[#This Row],[check_out_date]]-Table2[[#This Row],[check_in_date]]</f>
        <v>1</v>
      </c>
      <c r="P2723">
        <f>Table2[[#This Row],[num_adults]]+Table2[[#This Row],[num_children]]</f>
        <v>1</v>
      </c>
      <c r="Q2723" s="3">
        <f>IF(OR(Table2[[#This Row],[booking_status]]="confirmed",Table2[[#This Row],[booking_status]]="checked-out"),Table2[[#This Row],[room_rate_per_night]]*Table2[[#This Row],[Num_Nights]],0)</f>
        <v>209.32</v>
      </c>
      <c r="R2723" t="str" cm="1">
        <f t="array" ref="R2723">IFERROR(_xlfn.IFS(Table2[[#This Row],[booking_status]]="confirmed","Expected",Table2[[#This Row],[booking_status]]="checked-out","Actual"),"No Revenue")</f>
        <v>Expected</v>
      </c>
      <c r="S2723" s="4">
        <f>Table2[[#This Row],[Revenue_Amount]]/Table2[[#This Row],[Num_Nights]]</f>
        <v>209.32</v>
      </c>
    </row>
    <row r="2724" spans="1:19" x14ac:dyDescent="0.3">
      <c r="A2724">
        <v>2723</v>
      </c>
      <c r="B2724" t="s">
        <v>14</v>
      </c>
      <c r="C2724" s="9">
        <v>45031</v>
      </c>
      <c r="D2724" s="9">
        <v>45035</v>
      </c>
      <c r="E2724" s="10">
        <v>45016</v>
      </c>
      <c r="F2724" t="s">
        <v>49</v>
      </c>
      <c r="G2724">
        <v>129.58000000000001</v>
      </c>
      <c r="H2724">
        <v>3</v>
      </c>
      <c r="I2724">
        <v>0</v>
      </c>
      <c r="J2724" t="s">
        <v>28</v>
      </c>
      <c r="K2724" t="s">
        <v>20</v>
      </c>
      <c r="L2724" t="s">
        <v>21</v>
      </c>
      <c r="M2724" t="s">
        <v>22</v>
      </c>
      <c r="N2724" t="s">
        <v>95</v>
      </c>
      <c r="O2724">
        <f>Table2[[#This Row],[check_out_date]]-Table2[[#This Row],[check_in_date]]</f>
        <v>4</v>
      </c>
      <c r="P2724">
        <f>Table2[[#This Row],[num_adults]]+Table2[[#This Row],[num_children]]</f>
        <v>3</v>
      </c>
      <c r="Q2724" s="3">
        <f>IF(OR(Table2[[#This Row],[booking_status]]="confirmed",Table2[[#This Row],[booking_status]]="checked-out"),Table2[[#This Row],[room_rate_per_night]]*Table2[[#This Row],[Num_Nights]],0)</f>
        <v>518.32000000000005</v>
      </c>
      <c r="R2724" t="str" cm="1">
        <f t="array" ref="R2724">IFERROR(_xlfn.IFS(Table2[[#This Row],[booking_status]]="confirmed","Expected",Table2[[#This Row],[booking_status]]="checked-out","Actual"),"No Revenue")</f>
        <v>Expected</v>
      </c>
      <c r="S2724" s="4">
        <f>Table2[[#This Row],[Revenue_Amount]]/Table2[[#This Row],[Num_Nights]]</f>
        <v>129.58000000000001</v>
      </c>
    </row>
    <row r="2725" spans="1:19" x14ac:dyDescent="0.3">
      <c r="A2725">
        <v>2724</v>
      </c>
      <c r="B2725" t="s">
        <v>50</v>
      </c>
      <c r="C2725" s="9">
        <v>45203</v>
      </c>
      <c r="D2725" s="9">
        <v>45207</v>
      </c>
      <c r="E2725" s="10">
        <v>45149</v>
      </c>
      <c r="F2725" t="s">
        <v>54</v>
      </c>
      <c r="G2725">
        <v>581.16999999999996</v>
      </c>
      <c r="H2725">
        <v>2</v>
      </c>
      <c r="I2725">
        <v>2</v>
      </c>
      <c r="J2725" t="s">
        <v>19</v>
      </c>
      <c r="K2725" t="s">
        <v>29</v>
      </c>
      <c r="L2725" t="s">
        <v>70</v>
      </c>
      <c r="M2725" t="s">
        <v>36</v>
      </c>
      <c r="N2725" t="s">
        <v>41</v>
      </c>
      <c r="O2725">
        <f>Table2[[#This Row],[check_out_date]]-Table2[[#This Row],[check_in_date]]</f>
        <v>4</v>
      </c>
      <c r="P2725">
        <f>Table2[[#This Row],[num_adults]]+Table2[[#This Row],[num_children]]</f>
        <v>4</v>
      </c>
      <c r="Q2725" s="3">
        <f>IF(OR(Table2[[#This Row],[booking_status]]="confirmed",Table2[[#This Row],[booking_status]]="checked-out"),Table2[[#This Row],[room_rate_per_night]]*Table2[[#This Row],[Num_Nights]],0)</f>
        <v>0</v>
      </c>
      <c r="R2725" t="str" cm="1">
        <f t="array" ref="R2725">IFERROR(_xlfn.IFS(Table2[[#This Row],[booking_status]]="confirmed","Expected",Table2[[#This Row],[booking_status]]="checked-out","Actual"),"No Revenue")</f>
        <v>No Revenue</v>
      </c>
      <c r="S2725" s="4">
        <f>Table2[[#This Row],[Revenue_Amount]]/Table2[[#This Row],[Num_Nights]]</f>
        <v>0</v>
      </c>
    </row>
    <row r="2726" spans="1:19" x14ac:dyDescent="0.3">
      <c r="A2726">
        <v>2725</v>
      </c>
      <c r="B2726" t="s">
        <v>37</v>
      </c>
      <c r="C2726" s="9">
        <v>45163</v>
      </c>
      <c r="D2726" s="9">
        <v>45173</v>
      </c>
      <c r="E2726" s="10">
        <v>45157</v>
      </c>
      <c r="F2726" t="s">
        <v>18</v>
      </c>
      <c r="G2726">
        <v>181.7</v>
      </c>
      <c r="H2726">
        <v>1</v>
      </c>
      <c r="I2726">
        <v>0</v>
      </c>
      <c r="J2726" t="s">
        <v>28</v>
      </c>
      <c r="K2726" t="s">
        <v>29</v>
      </c>
      <c r="L2726" t="s">
        <v>56</v>
      </c>
      <c r="M2726" t="s">
        <v>22</v>
      </c>
      <c r="N2726" t="s">
        <v>41</v>
      </c>
      <c r="O2726">
        <f>Table2[[#This Row],[check_out_date]]-Table2[[#This Row],[check_in_date]]</f>
        <v>10</v>
      </c>
      <c r="P2726">
        <f>Table2[[#This Row],[num_adults]]+Table2[[#This Row],[num_children]]</f>
        <v>1</v>
      </c>
      <c r="Q2726" s="3">
        <f>IF(OR(Table2[[#This Row],[booking_status]]="confirmed",Table2[[#This Row],[booking_status]]="checked-out"),Table2[[#This Row],[room_rate_per_night]]*Table2[[#This Row],[Num_Nights]],0)</f>
        <v>1817</v>
      </c>
      <c r="R2726" t="str" cm="1">
        <f t="array" ref="R2726">IFERROR(_xlfn.IFS(Table2[[#This Row],[booking_status]]="confirmed","Expected",Table2[[#This Row],[booking_status]]="checked-out","Actual"),"No Revenue")</f>
        <v>Actual</v>
      </c>
      <c r="S2726" s="4">
        <f>Table2[[#This Row],[Revenue_Amount]]/Table2[[#This Row],[Num_Nights]]</f>
        <v>181.7</v>
      </c>
    </row>
    <row r="2727" spans="1:19" x14ac:dyDescent="0.3">
      <c r="A2727">
        <v>2726</v>
      </c>
      <c r="B2727" t="s">
        <v>31</v>
      </c>
      <c r="C2727" s="9">
        <v>44944</v>
      </c>
      <c r="D2727" s="9">
        <v>44951</v>
      </c>
      <c r="E2727" s="10">
        <v>44918</v>
      </c>
      <c r="F2727" t="s">
        <v>27</v>
      </c>
      <c r="G2727">
        <v>105.26</v>
      </c>
      <c r="H2727">
        <v>4</v>
      </c>
      <c r="I2727">
        <v>2</v>
      </c>
      <c r="J2727" t="s">
        <v>28</v>
      </c>
      <c r="K2727" t="s">
        <v>66</v>
      </c>
      <c r="L2727" t="s">
        <v>21</v>
      </c>
      <c r="M2727" t="s">
        <v>22</v>
      </c>
      <c r="N2727" t="s">
        <v>23</v>
      </c>
      <c r="O2727">
        <f>Table2[[#This Row],[check_out_date]]-Table2[[#This Row],[check_in_date]]</f>
        <v>7</v>
      </c>
      <c r="P2727">
        <f>Table2[[#This Row],[num_adults]]+Table2[[#This Row],[num_children]]</f>
        <v>6</v>
      </c>
      <c r="Q2727" s="3">
        <f>IF(OR(Table2[[#This Row],[booking_status]]="confirmed",Table2[[#This Row],[booking_status]]="checked-out"),Table2[[#This Row],[room_rate_per_night]]*Table2[[#This Row],[Num_Nights]],0)</f>
        <v>736.82</v>
      </c>
      <c r="R2727" t="str" cm="1">
        <f t="array" ref="R2727">IFERROR(_xlfn.IFS(Table2[[#This Row],[booking_status]]="confirmed","Expected",Table2[[#This Row],[booking_status]]="checked-out","Actual"),"No Revenue")</f>
        <v>Expected</v>
      </c>
      <c r="S2727" s="4">
        <f>Table2[[#This Row],[Revenue_Amount]]/Table2[[#This Row],[Num_Nights]]</f>
        <v>105.26</v>
      </c>
    </row>
    <row r="2728" spans="1:19" x14ac:dyDescent="0.3">
      <c r="A2728">
        <v>2727</v>
      </c>
      <c r="B2728" t="s">
        <v>50</v>
      </c>
      <c r="C2728" s="9">
        <v>44962</v>
      </c>
      <c r="D2728" s="9">
        <v>44970</v>
      </c>
      <c r="E2728" s="10">
        <v>44940</v>
      </c>
      <c r="F2728" t="s">
        <v>27</v>
      </c>
      <c r="G2728">
        <v>151.22999999999999</v>
      </c>
      <c r="H2728">
        <v>2</v>
      </c>
      <c r="I2728">
        <v>0</v>
      </c>
      <c r="J2728" t="s">
        <v>94</v>
      </c>
      <c r="K2728" t="s">
        <v>20</v>
      </c>
      <c r="L2728" t="s">
        <v>21</v>
      </c>
      <c r="M2728" t="s">
        <v>22</v>
      </c>
      <c r="N2728" t="s">
        <v>45</v>
      </c>
      <c r="O2728">
        <f>Table2[[#This Row],[check_out_date]]-Table2[[#This Row],[check_in_date]]</f>
        <v>8</v>
      </c>
      <c r="P2728">
        <f>Table2[[#This Row],[num_adults]]+Table2[[#This Row],[num_children]]</f>
        <v>2</v>
      </c>
      <c r="Q2728" s="3">
        <f>IF(OR(Table2[[#This Row],[booking_status]]="confirmed",Table2[[#This Row],[booking_status]]="checked-out"),Table2[[#This Row],[room_rate_per_night]]*Table2[[#This Row],[Num_Nights]],0)</f>
        <v>1209.8399999999999</v>
      </c>
      <c r="R2728" t="str" cm="1">
        <f t="array" ref="R2728">IFERROR(_xlfn.IFS(Table2[[#This Row],[booking_status]]="confirmed","Expected",Table2[[#This Row],[booking_status]]="checked-out","Actual"),"No Revenue")</f>
        <v>Expected</v>
      </c>
      <c r="S2728" s="4">
        <f>Table2[[#This Row],[Revenue_Amount]]/Table2[[#This Row],[Num_Nights]]</f>
        <v>151.22999999999999</v>
      </c>
    </row>
    <row r="2729" spans="1:19" x14ac:dyDescent="0.3">
      <c r="A2729">
        <v>2728</v>
      </c>
      <c r="B2729" t="s">
        <v>31</v>
      </c>
      <c r="C2729" s="9">
        <v>45119</v>
      </c>
      <c r="D2729" s="9">
        <v>45121</v>
      </c>
      <c r="E2729" s="10">
        <v>45106</v>
      </c>
      <c r="F2729" t="s">
        <v>27</v>
      </c>
      <c r="G2729">
        <v>124.99</v>
      </c>
      <c r="H2729">
        <v>1</v>
      </c>
      <c r="I2729">
        <v>1</v>
      </c>
      <c r="J2729" t="s">
        <v>28</v>
      </c>
      <c r="K2729" t="s">
        <v>99</v>
      </c>
      <c r="L2729" t="s">
        <v>60</v>
      </c>
      <c r="M2729" t="s">
        <v>36</v>
      </c>
      <c r="N2729" t="s">
        <v>45</v>
      </c>
      <c r="O2729">
        <f>Table2[[#This Row],[check_out_date]]-Table2[[#This Row],[check_in_date]]</f>
        <v>2</v>
      </c>
      <c r="P2729">
        <f>Table2[[#This Row],[num_adults]]+Table2[[#This Row],[num_children]]</f>
        <v>2</v>
      </c>
      <c r="Q2729" s="3">
        <f>IF(OR(Table2[[#This Row],[booking_status]]="confirmed",Table2[[#This Row],[booking_status]]="checked-out"),Table2[[#This Row],[room_rate_per_night]]*Table2[[#This Row],[Num_Nights]],0)</f>
        <v>0</v>
      </c>
      <c r="R2729" t="str" cm="1">
        <f t="array" ref="R2729">IFERROR(_xlfn.IFS(Table2[[#This Row],[booking_status]]="confirmed","Expected",Table2[[#This Row],[booking_status]]="checked-out","Actual"),"No Revenue")</f>
        <v>No Revenue</v>
      </c>
      <c r="S2729" s="4">
        <f>Table2[[#This Row],[Revenue_Amount]]/Table2[[#This Row],[Num_Nights]]</f>
        <v>0</v>
      </c>
    </row>
    <row r="2730" spans="1:19" x14ac:dyDescent="0.3">
      <c r="A2730">
        <v>2729</v>
      </c>
      <c r="B2730" t="s">
        <v>37</v>
      </c>
      <c r="C2730" s="9">
        <v>45104</v>
      </c>
      <c r="D2730" s="9">
        <v>45107</v>
      </c>
      <c r="E2730" s="10">
        <v>45074</v>
      </c>
      <c r="F2730" t="s">
        <v>18</v>
      </c>
      <c r="G2730">
        <v>291.48</v>
      </c>
      <c r="H2730">
        <v>1</v>
      </c>
      <c r="I2730">
        <v>0</v>
      </c>
      <c r="J2730" t="s">
        <v>94</v>
      </c>
      <c r="K2730" t="s">
        <v>44</v>
      </c>
      <c r="L2730" t="s">
        <v>56</v>
      </c>
      <c r="M2730" t="s">
        <v>22</v>
      </c>
      <c r="N2730" t="s">
        <v>23</v>
      </c>
      <c r="O2730">
        <f>Table2[[#This Row],[check_out_date]]-Table2[[#This Row],[check_in_date]]</f>
        <v>3</v>
      </c>
      <c r="P2730">
        <f>Table2[[#This Row],[num_adults]]+Table2[[#This Row],[num_children]]</f>
        <v>1</v>
      </c>
      <c r="Q2730" s="3">
        <f>IF(OR(Table2[[#This Row],[booking_status]]="confirmed",Table2[[#This Row],[booking_status]]="checked-out"),Table2[[#This Row],[room_rate_per_night]]*Table2[[#This Row],[Num_Nights]],0)</f>
        <v>874.44</v>
      </c>
      <c r="R2730" t="str" cm="1">
        <f t="array" ref="R2730">IFERROR(_xlfn.IFS(Table2[[#This Row],[booking_status]]="confirmed","Expected",Table2[[#This Row],[booking_status]]="checked-out","Actual"),"No Revenue")</f>
        <v>Actual</v>
      </c>
      <c r="S2730" s="4">
        <f>Table2[[#This Row],[Revenue_Amount]]/Table2[[#This Row],[Num_Nights]]</f>
        <v>291.48</v>
      </c>
    </row>
    <row r="2731" spans="1:19" x14ac:dyDescent="0.3">
      <c r="A2731">
        <v>2730</v>
      </c>
      <c r="B2731" t="s">
        <v>50</v>
      </c>
      <c r="C2731" s="9">
        <v>45209</v>
      </c>
      <c r="D2731" s="9">
        <v>45214</v>
      </c>
      <c r="E2731" s="10">
        <v>45183</v>
      </c>
      <c r="F2731" t="s">
        <v>27</v>
      </c>
      <c r="G2731">
        <v>241.41</v>
      </c>
      <c r="H2731">
        <v>3</v>
      </c>
      <c r="I2731">
        <v>1</v>
      </c>
      <c r="J2731" t="s">
        <v>28</v>
      </c>
      <c r="K2731" t="s">
        <v>66</v>
      </c>
      <c r="L2731" t="s">
        <v>21</v>
      </c>
      <c r="M2731" t="s">
        <v>36</v>
      </c>
      <c r="N2731" t="s">
        <v>41</v>
      </c>
      <c r="O2731">
        <f>Table2[[#This Row],[check_out_date]]-Table2[[#This Row],[check_in_date]]</f>
        <v>5</v>
      </c>
      <c r="P2731">
        <f>Table2[[#This Row],[num_adults]]+Table2[[#This Row],[num_children]]</f>
        <v>4</v>
      </c>
      <c r="Q2731" s="3">
        <f>IF(OR(Table2[[#This Row],[booking_status]]="confirmed",Table2[[#This Row],[booking_status]]="checked-out"),Table2[[#This Row],[room_rate_per_night]]*Table2[[#This Row],[Num_Nights]],0)</f>
        <v>1207.05</v>
      </c>
      <c r="R2731" t="str" cm="1">
        <f t="array" ref="R2731">IFERROR(_xlfn.IFS(Table2[[#This Row],[booking_status]]="confirmed","Expected",Table2[[#This Row],[booking_status]]="checked-out","Actual"),"No Revenue")</f>
        <v>Expected</v>
      </c>
      <c r="S2731" s="4">
        <f>Table2[[#This Row],[Revenue_Amount]]/Table2[[#This Row],[Num_Nights]]</f>
        <v>241.41</v>
      </c>
    </row>
    <row r="2732" spans="1:19" x14ac:dyDescent="0.3">
      <c r="A2732">
        <v>2731</v>
      </c>
      <c r="B2732" t="s">
        <v>50</v>
      </c>
      <c r="C2732" s="9">
        <v>45290</v>
      </c>
      <c r="D2732" s="9">
        <v>45294</v>
      </c>
      <c r="E2732" s="10">
        <v>45271</v>
      </c>
      <c r="F2732" t="s">
        <v>18</v>
      </c>
      <c r="G2732">
        <v>313.99</v>
      </c>
      <c r="H2732">
        <v>2</v>
      </c>
      <c r="I2732">
        <v>3</v>
      </c>
      <c r="J2732" t="s">
        <v>19</v>
      </c>
      <c r="K2732" t="s">
        <v>29</v>
      </c>
      <c r="L2732" t="s">
        <v>60</v>
      </c>
      <c r="M2732" t="s">
        <v>36</v>
      </c>
      <c r="N2732" t="s">
        <v>45</v>
      </c>
      <c r="O2732">
        <f>Table2[[#This Row],[check_out_date]]-Table2[[#This Row],[check_in_date]]</f>
        <v>4</v>
      </c>
      <c r="P2732">
        <f>Table2[[#This Row],[num_adults]]+Table2[[#This Row],[num_children]]</f>
        <v>5</v>
      </c>
      <c r="Q2732" s="3">
        <f>IF(OR(Table2[[#This Row],[booking_status]]="confirmed",Table2[[#This Row],[booking_status]]="checked-out"),Table2[[#This Row],[room_rate_per_night]]*Table2[[#This Row],[Num_Nights]],0)</f>
        <v>0</v>
      </c>
      <c r="R2732" t="str" cm="1">
        <f t="array" ref="R2732">IFERROR(_xlfn.IFS(Table2[[#This Row],[booking_status]]="confirmed","Expected",Table2[[#This Row],[booking_status]]="checked-out","Actual"),"No Revenue")</f>
        <v>No Revenue</v>
      </c>
      <c r="S2732" s="4">
        <f>Table2[[#This Row],[Revenue_Amount]]/Table2[[#This Row],[Num_Nights]]</f>
        <v>0</v>
      </c>
    </row>
    <row r="2733" spans="1:19" x14ac:dyDescent="0.3">
      <c r="A2733">
        <v>2732</v>
      </c>
      <c r="B2733" t="s">
        <v>14</v>
      </c>
      <c r="C2733" s="9">
        <v>45132</v>
      </c>
      <c r="D2733" s="9">
        <v>45140</v>
      </c>
      <c r="E2733" s="10">
        <v>45098</v>
      </c>
      <c r="F2733" t="s">
        <v>18</v>
      </c>
      <c r="G2733">
        <v>247.02</v>
      </c>
      <c r="H2733">
        <v>1</v>
      </c>
      <c r="I2733">
        <v>0</v>
      </c>
      <c r="J2733" t="s">
        <v>55</v>
      </c>
      <c r="K2733" t="s">
        <v>44</v>
      </c>
      <c r="L2733" t="s">
        <v>56</v>
      </c>
      <c r="M2733" t="s">
        <v>36</v>
      </c>
      <c r="N2733" t="s">
        <v>41</v>
      </c>
      <c r="O2733">
        <f>Table2[[#This Row],[check_out_date]]-Table2[[#This Row],[check_in_date]]</f>
        <v>8</v>
      </c>
      <c r="P2733">
        <f>Table2[[#This Row],[num_adults]]+Table2[[#This Row],[num_children]]</f>
        <v>1</v>
      </c>
      <c r="Q2733" s="3">
        <f>IF(OR(Table2[[#This Row],[booking_status]]="confirmed",Table2[[#This Row],[booking_status]]="checked-out"),Table2[[#This Row],[room_rate_per_night]]*Table2[[#This Row],[Num_Nights]],0)</f>
        <v>1976.16</v>
      </c>
      <c r="R2733" t="str" cm="1">
        <f t="array" ref="R2733">IFERROR(_xlfn.IFS(Table2[[#This Row],[booking_status]]="confirmed","Expected",Table2[[#This Row],[booking_status]]="checked-out","Actual"),"No Revenue")</f>
        <v>Actual</v>
      </c>
      <c r="S2733" s="4">
        <f>Table2[[#This Row],[Revenue_Amount]]/Table2[[#This Row],[Num_Nights]]</f>
        <v>247.02</v>
      </c>
    </row>
    <row r="2734" spans="1:19" x14ac:dyDescent="0.3">
      <c r="A2734">
        <v>2733</v>
      </c>
      <c r="B2734" t="s">
        <v>31</v>
      </c>
      <c r="C2734" s="9">
        <v>45204</v>
      </c>
      <c r="D2734" s="9">
        <v>45206</v>
      </c>
      <c r="E2734" s="10">
        <v>45161</v>
      </c>
      <c r="F2734" t="s">
        <v>18</v>
      </c>
      <c r="G2734">
        <v>155.22999999999999</v>
      </c>
      <c r="H2734">
        <v>4</v>
      </c>
      <c r="I2734">
        <v>0</v>
      </c>
      <c r="J2734" t="s">
        <v>55</v>
      </c>
      <c r="K2734" t="s">
        <v>20</v>
      </c>
      <c r="L2734" t="s">
        <v>60</v>
      </c>
      <c r="M2734" t="s">
        <v>36</v>
      </c>
      <c r="N2734" t="s">
        <v>41</v>
      </c>
      <c r="O2734">
        <f>Table2[[#This Row],[check_out_date]]-Table2[[#This Row],[check_in_date]]</f>
        <v>2</v>
      </c>
      <c r="P2734">
        <f>Table2[[#This Row],[num_adults]]+Table2[[#This Row],[num_children]]</f>
        <v>4</v>
      </c>
      <c r="Q2734" s="3">
        <f>IF(OR(Table2[[#This Row],[booking_status]]="confirmed",Table2[[#This Row],[booking_status]]="checked-out"),Table2[[#This Row],[room_rate_per_night]]*Table2[[#This Row],[Num_Nights]],0)</f>
        <v>0</v>
      </c>
      <c r="R2734" t="str" cm="1">
        <f t="array" ref="R2734">IFERROR(_xlfn.IFS(Table2[[#This Row],[booking_status]]="confirmed","Expected",Table2[[#This Row],[booking_status]]="checked-out","Actual"),"No Revenue")</f>
        <v>No Revenue</v>
      </c>
      <c r="S2734" s="4">
        <f>Table2[[#This Row],[Revenue_Amount]]/Table2[[#This Row],[Num_Nights]]</f>
        <v>0</v>
      </c>
    </row>
    <row r="2735" spans="1:19" x14ac:dyDescent="0.3">
      <c r="A2735">
        <v>2734</v>
      </c>
      <c r="B2735" t="s">
        <v>50</v>
      </c>
      <c r="C2735" s="9">
        <v>45112</v>
      </c>
      <c r="D2735" s="9">
        <v>45115</v>
      </c>
      <c r="E2735" s="10">
        <v>45088</v>
      </c>
      <c r="F2735" t="s">
        <v>54</v>
      </c>
      <c r="G2735">
        <v>430.57</v>
      </c>
      <c r="H2735">
        <v>3</v>
      </c>
      <c r="I2735">
        <v>0</v>
      </c>
      <c r="J2735" t="s">
        <v>55</v>
      </c>
      <c r="K2735" t="s">
        <v>29</v>
      </c>
      <c r="L2735" t="s">
        <v>60</v>
      </c>
      <c r="M2735" t="s">
        <v>36</v>
      </c>
      <c r="N2735" t="s">
        <v>23</v>
      </c>
      <c r="O2735">
        <f>Table2[[#This Row],[check_out_date]]-Table2[[#This Row],[check_in_date]]</f>
        <v>3</v>
      </c>
      <c r="P2735">
        <f>Table2[[#This Row],[num_adults]]+Table2[[#This Row],[num_children]]</f>
        <v>3</v>
      </c>
      <c r="Q2735" s="3">
        <f>IF(OR(Table2[[#This Row],[booking_status]]="confirmed",Table2[[#This Row],[booking_status]]="checked-out"),Table2[[#This Row],[room_rate_per_night]]*Table2[[#This Row],[Num_Nights]],0)</f>
        <v>0</v>
      </c>
      <c r="R2735" t="str" cm="1">
        <f t="array" ref="R2735">IFERROR(_xlfn.IFS(Table2[[#This Row],[booking_status]]="confirmed","Expected",Table2[[#This Row],[booking_status]]="checked-out","Actual"),"No Revenue")</f>
        <v>No Revenue</v>
      </c>
      <c r="S2735" s="4">
        <f>Table2[[#This Row],[Revenue_Amount]]/Table2[[#This Row],[Num_Nights]]</f>
        <v>0</v>
      </c>
    </row>
    <row r="2736" spans="1:19" x14ac:dyDescent="0.3">
      <c r="A2736">
        <v>2735</v>
      </c>
      <c r="B2736" t="s">
        <v>14</v>
      </c>
      <c r="C2736" s="9">
        <v>45128</v>
      </c>
      <c r="D2736" s="9">
        <v>45137</v>
      </c>
      <c r="E2736" s="10">
        <v>45117</v>
      </c>
      <c r="F2736" t="s">
        <v>49</v>
      </c>
      <c r="G2736">
        <v>98.51</v>
      </c>
      <c r="H2736">
        <v>2</v>
      </c>
      <c r="I2736">
        <v>0</v>
      </c>
      <c r="J2736" t="s">
        <v>28</v>
      </c>
      <c r="K2736" t="s">
        <v>66</v>
      </c>
      <c r="L2736" t="s">
        <v>21</v>
      </c>
      <c r="M2736" t="s">
        <v>36</v>
      </c>
      <c r="N2736" t="s">
        <v>23</v>
      </c>
      <c r="O2736">
        <f>Table2[[#This Row],[check_out_date]]-Table2[[#This Row],[check_in_date]]</f>
        <v>9</v>
      </c>
      <c r="P2736">
        <f>Table2[[#This Row],[num_adults]]+Table2[[#This Row],[num_children]]</f>
        <v>2</v>
      </c>
      <c r="Q2736" s="3">
        <f>IF(OR(Table2[[#This Row],[booking_status]]="confirmed",Table2[[#This Row],[booking_status]]="checked-out"),Table2[[#This Row],[room_rate_per_night]]*Table2[[#This Row],[Num_Nights]],0)</f>
        <v>886.59</v>
      </c>
      <c r="R2736" t="str" cm="1">
        <f t="array" ref="R2736">IFERROR(_xlfn.IFS(Table2[[#This Row],[booking_status]]="confirmed","Expected",Table2[[#This Row],[booking_status]]="checked-out","Actual"),"No Revenue")</f>
        <v>Expected</v>
      </c>
      <c r="S2736" s="4">
        <f>Table2[[#This Row],[Revenue_Amount]]/Table2[[#This Row],[Num_Nights]]</f>
        <v>98.51</v>
      </c>
    </row>
    <row r="2737" spans="1:19" hidden="1" x14ac:dyDescent="0.3">
      <c r="A2737">
        <v>2736</v>
      </c>
      <c r="B2737" t="s">
        <v>50</v>
      </c>
      <c r="C2737" s="9">
        <v>45151</v>
      </c>
      <c r="D2737" s="9">
        <v>45153</v>
      </c>
      <c r="E2737" s="10">
        <v>45138</v>
      </c>
      <c r="F2737" t="s">
        <v>49</v>
      </c>
      <c r="G2737">
        <v>108.96</v>
      </c>
      <c r="H2737">
        <v>1</v>
      </c>
      <c r="I2737">
        <v>0</v>
      </c>
      <c r="J2737" t="s">
        <v>35</v>
      </c>
      <c r="K2737" t="s">
        <v>20</v>
      </c>
      <c r="L2737" t="s">
        <v>60</v>
      </c>
      <c r="M2737" t="s">
        <v>36</v>
      </c>
      <c r="N2737" t="s">
        <v>41</v>
      </c>
      <c r="O2737">
        <f>Table2[[#This Row],[check_out_date]]-Table2[[#This Row],[check_in_date]]</f>
        <v>2</v>
      </c>
      <c r="P2737">
        <f>Table2[[#This Row],[num_adults]]+Table2[[#This Row],[num_children]]</f>
        <v>1</v>
      </c>
      <c r="Q2737" s="3">
        <f>IF(OR(Table2[[#This Row],[booking_status]]="confirmed",Table2[[#This Row],[booking_status]]="checked-out"),Table2[[#This Row],[room_rate_per_night]]*Table2[[#This Row],[Num_Nights]],0)</f>
        <v>0</v>
      </c>
      <c r="R2737" t="str" cm="1">
        <f t="array" ref="R2737">IFERROR(_xlfn.IFS(Table2[[#This Row],[booking_status]]="confirmed","Expected",Table2[[#This Row],[booking_status]]="checked-out","Actual"),"No Revenue")</f>
        <v>No Revenue</v>
      </c>
      <c r="S2737" s="4">
        <f>Table2[[#This Row],[Revenue_Amount]]/Table2[[#This Row],[Num_Nights]]</f>
        <v>0</v>
      </c>
    </row>
    <row r="2738" spans="1:19" x14ac:dyDescent="0.3">
      <c r="A2738">
        <v>2737</v>
      </c>
      <c r="B2738" t="s">
        <v>37</v>
      </c>
      <c r="C2738" s="9">
        <v>45191</v>
      </c>
      <c r="D2738" s="9">
        <v>45192</v>
      </c>
      <c r="E2738" s="10">
        <v>45110</v>
      </c>
      <c r="F2738" t="s">
        <v>49</v>
      </c>
      <c r="G2738">
        <v>90.35</v>
      </c>
      <c r="H2738">
        <v>4</v>
      </c>
      <c r="I2738">
        <v>0</v>
      </c>
      <c r="J2738" t="s">
        <v>19</v>
      </c>
      <c r="K2738" t="s">
        <v>99</v>
      </c>
      <c r="L2738" t="s">
        <v>21</v>
      </c>
      <c r="M2738" t="s">
        <v>36</v>
      </c>
      <c r="N2738" t="s">
        <v>41</v>
      </c>
      <c r="O2738">
        <f>Table2[[#This Row],[check_out_date]]-Table2[[#This Row],[check_in_date]]</f>
        <v>1</v>
      </c>
      <c r="P2738">
        <f>Table2[[#This Row],[num_adults]]+Table2[[#This Row],[num_children]]</f>
        <v>4</v>
      </c>
      <c r="Q2738" s="3">
        <f>IF(OR(Table2[[#This Row],[booking_status]]="confirmed",Table2[[#This Row],[booking_status]]="checked-out"),Table2[[#This Row],[room_rate_per_night]]*Table2[[#This Row],[Num_Nights]],0)</f>
        <v>90.35</v>
      </c>
      <c r="R2738" t="str" cm="1">
        <f t="array" ref="R2738">IFERROR(_xlfn.IFS(Table2[[#This Row],[booking_status]]="confirmed","Expected",Table2[[#This Row],[booking_status]]="checked-out","Actual"),"No Revenue")</f>
        <v>Expected</v>
      </c>
      <c r="S2738" s="4">
        <f>Table2[[#This Row],[Revenue_Amount]]/Table2[[#This Row],[Num_Nights]]</f>
        <v>90.35</v>
      </c>
    </row>
    <row r="2739" spans="1:19" x14ac:dyDescent="0.3">
      <c r="A2739">
        <v>2738</v>
      </c>
      <c r="B2739" t="s">
        <v>50</v>
      </c>
      <c r="C2739" s="9">
        <v>45190</v>
      </c>
      <c r="D2739" s="9">
        <v>45202</v>
      </c>
      <c r="E2739" s="10">
        <v>45172</v>
      </c>
      <c r="F2739" t="s">
        <v>27</v>
      </c>
      <c r="G2739">
        <v>212.34</v>
      </c>
      <c r="H2739">
        <v>1</v>
      </c>
      <c r="I2739">
        <v>0</v>
      </c>
      <c r="J2739" t="s">
        <v>55</v>
      </c>
      <c r="K2739" t="s">
        <v>20</v>
      </c>
      <c r="L2739" t="s">
        <v>56</v>
      </c>
      <c r="M2739" t="s">
        <v>36</v>
      </c>
      <c r="N2739" t="s">
        <v>41</v>
      </c>
      <c r="O2739">
        <f>Table2[[#This Row],[check_out_date]]-Table2[[#This Row],[check_in_date]]</f>
        <v>12</v>
      </c>
      <c r="P2739">
        <f>Table2[[#This Row],[num_adults]]+Table2[[#This Row],[num_children]]</f>
        <v>1</v>
      </c>
      <c r="Q2739" s="3">
        <f>IF(OR(Table2[[#This Row],[booking_status]]="confirmed",Table2[[#This Row],[booking_status]]="checked-out"),Table2[[#This Row],[room_rate_per_night]]*Table2[[#This Row],[Num_Nights]],0)</f>
        <v>2548.08</v>
      </c>
      <c r="R2739" t="str" cm="1">
        <f t="array" ref="R2739">IFERROR(_xlfn.IFS(Table2[[#This Row],[booking_status]]="confirmed","Expected",Table2[[#This Row],[booking_status]]="checked-out","Actual"),"No Revenue")</f>
        <v>Actual</v>
      </c>
      <c r="S2739" s="4">
        <f>Table2[[#This Row],[Revenue_Amount]]/Table2[[#This Row],[Num_Nights]]</f>
        <v>212.34</v>
      </c>
    </row>
    <row r="2740" spans="1:19" x14ac:dyDescent="0.3">
      <c r="A2740">
        <v>2739</v>
      </c>
      <c r="B2740" t="s">
        <v>14</v>
      </c>
      <c r="C2740" s="9">
        <v>45112</v>
      </c>
      <c r="D2740" s="9">
        <v>45114</v>
      </c>
      <c r="E2740" s="10">
        <v>45066</v>
      </c>
      <c r="F2740" t="s">
        <v>54</v>
      </c>
      <c r="G2740">
        <v>308.88</v>
      </c>
      <c r="H2740">
        <v>3</v>
      </c>
      <c r="I2740">
        <v>0</v>
      </c>
      <c r="J2740" t="s">
        <v>28</v>
      </c>
      <c r="K2740" t="s">
        <v>29</v>
      </c>
      <c r="L2740" t="s">
        <v>21</v>
      </c>
      <c r="M2740" t="s">
        <v>36</v>
      </c>
      <c r="N2740" t="s">
        <v>23</v>
      </c>
      <c r="O2740">
        <f>Table2[[#This Row],[check_out_date]]-Table2[[#This Row],[check_in_date]]</f>
        <v>2</v>
      </c>
      <c r="P2740">
        <f>Table2[[#This Row],[num_adults]]+Table2[[#This Row],[num_children]]</f>
        <v>3</v>
      </c>
      <c r="Q2740" s="3">
        <f>IF(OR(Table2[[#This Row],[booking_status]]="confirmed",Table2[[#This Row],[booking_status]]="checked-out"),Table2[[#This Row],[room_rate_per_night]]*Table2[[#This Row],[Num_Nights]],0)</f>
        <v>617.76</v>
      </c>
      <c r="R2740" t="str" cm="1">
        <f t="array" ref="R2740">IFERROR(_xlfn.IFS(Table2[[#This Row],[booking_status]]="confirmed","Expected",Table2[[#This Row],[booking_status]]="checked-out","Actual"),"No Revenue")</f>
        <v>Expected</v>
      </c>
      <c r="S2740" s="4">
        <f>Table2[[#This Row],[Revenue_Amount]]/Table2[[#This Row],[Num_Nights]]</f>
        <v>308.88</v>
      </c>
    </row>
    <row r="2741" spans="1:19" x14ac:dyDescent="0.3">
      <c r="A2741">
        <v>2740</v>
      </c>
      <c r="B2741" t="s">
        <v>14</v>
      </c>
      <c r="C2741" s="9">
        <v>45084</v>
      </c>
      <c r="D2741" s="9">
        <v>45091</v>
      </c>
      <c r="E2741" s="10">
        <v>45068</v>
      </c>
      <c r="F2741" t="s">
        <v>27</v>
      </c>
      <c r="G2741">
        <v>174.97</v>
      </c>
      <c r="H2741">
        <v>1</v>
      </c>
      <c r="I2741">
        <v>2</v>
      </c>
      <c r="J2741" t="s">
        <v>28</v>
      </c>
      <c r="K2741" t="s">
        <v>99</v>
      </c>
      <c r="L2741" t="s">
        <v>60</v>
      </c>
      <c r="M2741" t="s">
        <v>22</v>
      </c>
      <c r="N2741" t="s">
        <v>23</v>
      </c>
      <c r="O2741">
        <f>Table2[[#This Row],[check_out_date]]-Table2[[#This Row],[check_in_date]]</f>
        <v>7</v>
      </c>
      <c r="P2741">
        <f>Table2[[#This Row],[num_adults]]+Table2[[#This Row],[num_children]]</f>
        <v>3</v>
      </c>
      <c r="Q2741" s="3">
        <f>IF(OR(Table2[[#This Row],[booking_status]]="confirmed",Table2[[#This Row],[booking_status]]="checked-out"),Table2[[#This Row],[room_rate_per_night]]*Table2[[#This Row],[Num_Nights]],0)</f>
        <v>0</v>
      </c>
      <c r="R2741" t="str" cm="1">
        <f t="array" ref="R2741">IFERROR(_xlfn.IFS(Table2[[#This Row],[booking_status]]="confirmed","Expected",Table2[[#This Row],[booking_status]]="checked-out","Actual"),"No Revenue")</f>
        <v>No Revenue</v>
      </c>
      <c r="S2741" s="4">
        <f>Table2[[#This Row],[Revenue_Amount]]/Table2[[#This Row],[Num_Nights]]</f>
        <v>0</v>
      </c>
    </row>
    <row r="2742" spans="1:19" x14ac:dyDescent="0.3">
      <c r="A2742">
        <v>2741</v>
      </c>
      <c r="B2742" t="s">
        <v>50</v>
      </c>
      <c r="C2742" s="9">
        <v>45127</v>
      </c>
      <c r="D2742" s="9">
        <v>45128</v>
      </c>
      <c r="E2742" s="10">
        <v>45118</v>
      </c>
      <c r="F2742" t="s">
        <v>49</v>
      </c>
      <c r="G2742">
        <v>159.47999999999999</v>
      </c>
      <c r="H2742">
        <v>2</v>
      </c>
      <c r="I2742">
        <v>2</v>
      </c>
      <c r="J2742" t="s">
        <v>28</v>
      </c>
      <c r="K2742" t="s">
        <v>29</v>
      </c>
      <c r="L2742" t="s">
        <v>21</v>
      </c>
      <c r="M2742" t="s">
        <v>36</v>
      </c>
      <c r="N2742" t="s">
        <v>23</v>
      </c>
      <c r="O2742">
        <f>Table2[[#This Row],[check_out_date]]-Table2[[#This Row],[check_in_date]]</f>
        <v>1</v>
      </c>
      <c r="P2742">
        <f>Table2[[#This Row],[num_adults]]+Table2[[#This Row],[num_children]]</f>
        <v>4</v>
      </c>
      <c r="Q2742" s="3">
        <f>IF(OR(Table2[[#This Row],[booking_status]]="confirmed",Table2[[#This Row],[booking_status]]="checked-out"),Table2[[#This Row],[room_rate_per_night]]*Table2[[#This Row],[Num_Nights]],0)</f>
        <v>159.47999999999999</v>
      </c>
      <c r="R2742" t="str" cm="1">
        <f t="array" ref="R2742">IFERROR(_xlfn.IFS(Table2[[#This Row],[booking_status]]="confirmed","Expected",Table2[[#This Row],[booking_status]]="checked-out","Actual"),"No Revenue")</f>
        <v>Expected</v>
      </c>
      <c r="S2742" s="4">
        <f>Table2[[#This Row],[Revenue_Amount]]/Table2[[#This Row],[Num_Nights]]</f>
        <v>159.47999999999999</v>
      </c>
    </row>
    <row r="2743" spans="1:19" hidden="1" x14ac:dyDescent="0.3">
      <c r="A2743">
        <v>2742</v>
      </c>
      <c r="B2743" t="s">
        <v>50</v>
      </c>
      <c r="C2743" s="9">
        <v>44953</v>
      </c>
      <c r="D2743" s="9">
        <v>44957</v>
      </c>
      <c r="E2743" s="10">
        <v>44936</v>
      </c>
      <c r="F2743" t="s">
        <v>27</v>
      </c>
      <c r="G2743">
        <v>188.21</v>
      </c>
      <c r="H2743">
        <v>2</v>
      </c>
      <c r="I2743">
        <v>0</v>
      </c>
      <c r="J2743" t="s">
        <v>35</v>
      </c>
      <c r="K2743" t="s">
        <v>20</v>
      </c>
      <c r="L2743" t="s">
        <v>21</v>
      </c>
      <c r="M2743" t="s">
        <v>36</v>
      </c>
      <c r="N2743" t="s">
        <v>41</v>
      </c>
      <c r="O2743">
        <f>Table2[[#This Row],[check_out_date]]-Table2[[#This Row],[check_in_date]]</f>
        <v>4</v>
      </c>
      <c r="P2743">
        <f>Table2[[#This Row],[num_adults]]+Table2[[#This Row],[num_children]]</f>
        <v>2</v>
      </c>
      <c r="Q2743" s="3">
        <f>IF(OR(Table2[[#This Row],[booking_status]]="confirmed",Table2[[#This Row],[booking_status]]="checked-out"),Table2[[#This Row],[room_rate_per_night]]*Table2[[#This Row],[Num_Nights]],0)</f>
        <v>752.84</v>
      </c>
      <c r="R2743" t="str" cm="1">
        <f t="array" ref="R2743">IFERROR(_xlfn.IFS(Table2[[#This Row],[booking_status]]="confirmed","Expected",Table2[[#This Row],[booking_status]]="checked-out","Actual"),"No Revenue")</f>
        <v>Expected</v>
      </c>
      <c r="S2743" s="4">
        <f>Table2[[#This Row],[Revenue_Amount]]/Table2[[#This Row],[Num_Nights]]</f>
        <v>188.21</v>
      </c>
    </row>
    <row r="2744" spans="1:19" x14ac:dyDescent="0.3">
      <c r="A2744">
        <v>2743</v>
      </c>
      <c r="B2744" t="s">
        <v>14</v>
      </c>
      <c r="C2744" s="9">
        <v>45211</v>
      </c>
      <c r="D2744" s="9">
        <v>45216</v>
      </c>
      <c r="E2744" s="10">
        <v>45188</v>
      </c>
      <c r="F2744" t="s">
        <v>18</v>
      </c>
      <c r="G2744">
        <v>245.6</v>
      </c>
      <c r="H2744">
        <v>1</v>
      </c>
      <c r="I2744">
        <v>0</v>
      </c>
      <c r="J2744" t="s">
        <v>28</v>
      </c>
      <c r="K2744" t="s">
        <v>44</v>
      </c>
      <c r="L2744" t="s">
        <v>21</v>
      </c>
      <c r="M2744" t="s">
        <v>22</v>
      </c>
      <c r="N2744" t="s">
        <v>41</v>
      </c>
      <c r="O2744">
        <f>Table2[[#This Row],[check_out_date]]-Table2[[#This Row],[check_in_date]]</f>
        <v>5</v>
      </c>
      <c r="P2744">
        <f>Table2[[#This Row],[num_adults]]+Table2[[#This Row],[num_children]]</f>
        <v>1</v>
      </c>
      <c r="Q2744" s="3">
        <f>IF(OR(Table2[[#This Row],[booking_status]]="confirmed",Table2[[#This Row],[booking_status]]="checked-out"),Table2[[#This Row],[room_rate_per_night]]*Table2[[#This Row],[Num_Nights]],0)</f>
        <v>1228</v>
      </c>
      <c r="R2744" t="str" cm="1">
        <f t="array" ref="R2744">IFERROR(_xlfn.IFS(Table2[[#This Row],[booking_status]]="confirmed","Expected",Table2[[#This Row],[booking_status]]="checked-out","Actual"),"No Revenue")</f>
        <v>Expected</v>
      </c>
      <c r="S2744" s="4">
        <f>Table2[[#This Row],[Revenue_Amount]]/Table2[[#This Row],[Num_Nights]]</f>
        <v>245.6</v>
      </c>
    </row>
    <row r="2745" spans="1:19" x14ac:dyDescent="0.3">
      <c r="A2745">
        <v>2744</v>
      </c>
      <c r="B2745" t="s">
        <v>14</v>
      </c>
      <c r="C2745" s="9">
        <v>45131</v>
      </c>
      <c r="D2745" s="9">
        <v>45135</v>
      </c>
      <c r="E2745" s="10">
        <v>45085</v>
      </c>
      <c r="F2745" t="s">
        <v>49</v>
      </c>
      <c r="G2745">
        <v>60.74</v>
      </c>
      <c r="H2745">
        <v>4</v>
      </c>
      <c r="I2745">
        <v>1</v>
      </c>
      <c r="J2745" t="s">
        <v>94</v>
      </c>
      <c r="K2745" t="s">
        <v>29</v>
      </c>
      <c r="L2745" t="s">
        <v>21</v>
      </c>
      <c r="M2745" t="s">
        <v>36</v>
      </c>
      <c r="N2745" t="s">
        <v>23</v>
      </c>
      <c r="O2745">
        <f>Table2[[#This Row],[check_out_date]]-Table2[[#This Row],[check_in_date]]</f>
        <v>4</v>
      </c>
      <c r="P2745">
        <f>Table2[[#This Row],[num_adults]]+Table2[[#This Row],[num_children]]</f>
        <v>5</v>
      </c>
      <c r="Q2745" s="3">
        <f>IF(OR(Table2[[#This Row],[booking_status]]="confirmed",Table2[[#This Row],[booking_status]]="checked-out"),Table2[[#This Row],[room_rate_per_night]]*Table2[[#This Row],[Num_Nights]],0)</f>
        <v>242.96</v>
      </c>
      <c r="R2745" t="str" cm="1">
        <f t="array" ref="R2745">IFERROR(_xlfn.IFS(Table2[[#This Row],[booking_status]]="confirmed","Expected",Table2[[#This Row],[booking_status]]="checked-out","Actual"),"No Revenue")</f>
        <v>Expected</v>
      </c>
      <c r="S2745" s="4">
        <f>Table2[[#This Row],[Revenue_Amount]]/Table2[[#This Row],[Num_Nights]]</f>
        <v>60.74</v>
      </c>
    </row>
    <row r="2746" spans="1:19" x14ac:dyDescent="0.3">
      <c r="A2746">
        <v>2745</v>
      </c>
      <c r="B2746" t="s">
        <v>50</v>
      </c>
      <c r="C2746" s="9">
        <v>45031</v>
      </c>
      <c r="D2746" s="9">
        <v>45034</v>
      </c>
      <c r="E2746" s="10">
        <v>44975</v>
      </c>
      <c r="F2746" t="s">
        <v>18</v>
      </c>
      <c r="G2746">
        <v>358.11</v>
      </c>
      <c r="H2746">
        <v>1</v>
      </c>
      <c r="I2746">
        <v>1</v>
      </c>
      <c r="J2746" t="s">
        <v>28</v>
      </c>
      <c r="K2746" t="s">
        <v>44</v>
      </c>
      <c r="L2746" t="s">
        <v>60</v>
      </c>
      <c r="M2746" t="s">
        <v>36</v>
      </c>
      <c r="N2746" t="s">
        <v>41</v>
      </c>
      <c r="O2746">
        <f>Table2[[#This Row],[check_out_date]]-Table2[[#This Row],[check_in_date]]</f>
        <v>3</v>
      </c>
      <c r="P2746">
        <f>Table2[[#This Row],[num_adults]]+Table2[[#This Row],[num_children]]</f>
        <v>2</v>
      </c>
      <c r="Q2746" s="3">
        <f>IF(OR(Table2[[#This Row],[booking_status]]="confirmed",Table2[[#This Row],[booking_status]]="checked-out"),Table2[[#This Row],[room_rate_per_night]]*Table2[[#This Row],[Num_Nights]],0)</f>
        <v>0</v>
      </c>
      <c r="R2746" t="str" cm="1">
        <f t="array" ref="R2746">IFERROR(_xlfn.IFS(Table2[[#This Row],[booking_status]]="confirmed","Expected",Table2[[#This Row],[booking_status]]="checked-out","Actual"),"No Revenue")</f>
        <v>No Revenue</v>
      </c>
      <c r="S2746" s="4">
        <f>Table2[[#This Row],[Revenue_Amount]]/Table2[[#This Row],[Num_Nights]]</f>
        <v>0</v>
      </c>
    </row>
    <row r="2747" spans="1:19" x14ac:dyDescent="0.3">
      <c r="A2747">
        <v>2746</v>
      </c>
      <c r="B2747" t="s">
        <v>50</v>
      </c>
      <c r="C2747" s="9">
        <v>45076</v>
      </c>
      <c r="D2747" s="9">
        <v>45084</v>
      </c>
      <c r="E2747" s="10">
        <v>45061</v>
      </c>
      <c r="F2747" t="s">
        <v>49</v>
      </c>
      <c r="G2747">
        <v>165.55</v>
      </c>
      <c r="H2747">
        <v>2</v>
      </c>
      <c r="I2747">
        <v>0</v>
      </c>
      <c r="J2747" t="s">
        <v>28</v>
      </c>
      <c r="K2747" t="s">
        <v>99</v>
      </c>
      <c r="L2747" t="s">
        <v>60</v>
      </c>
      <c r="M2747" t="s">
        <v>36</v>
      </c>
      <c r="N2747" t="s">
        <v>23</v>
      </c>
      <c r="O2747">
        <f>Table2[[#This Row],[check_out_date]]-Table2[[#This Row],[check_in_date]]</f>
        <v>8</v>
      </c>
      <c r="P2747">
        <f>Table2[[#This Row],[num_adults]]+Table2[[#This Row],[num_children]]</f>
        <v>2</v>
      </c>
      <c r="Q2747" s="3">
        <f>IF(OR(Table2[[#This Row],[booking_status]]="confirmed",Table2[[#This Row],[booking_status]]="checked-out"),Table2[[#This Row],[room_rate_per_night]]*Table2[[#This Row],[Num_Nights]],0)</f>
        <v>0</v>
      </c>
      <c r="R2747" t="str" cm="1">
        <f t="array" ref="R2747">IFERROR(_xlfn.IFS(Table2[[#This Row],[booking_status]]="confirmed","Expected",Table2[[#This Row],[booking_status]]="checked-out","Actual"),"No Revenue")</f>
        <v>No Revenue</v>
      </c>
      <c r="S2747" s="4">
        <f>Table2[[#This Row],[Revenue_Amount]]/Table2[[#This Row],[Num_Nights]]</f>
        <v>0</v>
      </c>
    </row>
    <row r="2748" spans="1:19" x14ac:dyDescent="0.3">
      <c r="A2748">
        <v>2747</v>
      </c>
      <c r="B2748" t="s">
        <v>50</v>
      </c>
      <c r="C2748" s="9">
        <v>44946</v>
      </c>
      <c r="D2748" s="9">
        <v>44950</v>
      </c>
      <c r="E2748" s="10">
        <v>44891</v>
      </c>
      <c r="F2748" t="s">
        <v>49</v>
      </c>
      <c r="G2748">
        <v>79.5</v>
      </c>
      <c r="H2748">
        <v>2</v>
      </c>
      <c r="I2748">
        <v>0</v>
      </c>
      <c r="J2748" t="s">
        <v>28</v>
      </c>
      <c r="K2748" t="s">
        <v>20</v>
      </c>
      <c r="L2748" t="s">
        <v>56</v>
      </c>
      <c r="M2748" t="s">
        <v>22</v>
      </c>
      <c r="N2748" t="s">
        <v>23</v>
      </c>
      <c r="O2748">
        <f>Table2[[#This Row],[check_out_date]]-Table2[[#This Row],[check_in_date]]</f>
        <v>4</v>
      </c>
      <c r="P2748">
        <f>Table2[[#This Row],[num_adults]]+Table2[[#This Row],[num_children]]</f>
        <v>2</v>
      </c>
      <c r="Q2748" s="3">
        <f>IF(OR(Table2[[#This Row],[booking_status]]="confirmed",Table2[[#This Row],[booking_status]]="checked-out"),Table2[[#This Row],[room_rate_per_night]]*Table2[[#This Row],[Num_Nights]],0)</f>
        <v>318</v>
      </c>
      <c r="R2748" t="str" cm="1">
        <f t="array" ref="R2748">IFERROR(_xlfn.IFS(Table2[[#This Row],[booking_status]]="confirmed","Expected",Table2[[#This Row],[booking_status]]="checked-out","Actual"),"No Revenue")</f>
        <v>Actual</v>
      </c>
      <c r="S2748" s="4">
        <f>Table2[[#This Row],[Revenue_Amount]]/Table2[[#This Row],[Num_Nights]]</f>
        <v>79.5</v>
      </c>
    </row>
    <row r="2749" spans="1:19" x14ac:dyDescent="0.3">
      <c r="A2749">
        <v>2748</v>
      </c>
      <c r="B2749" t="s">
        <v>37</v>
      </c>
      <c r="C2749" s="9">
        <v>45048</v>
      </c>
      <c r="D2749" s="9">
        <v>45053</v>
      </c>
      <c r="E2749" s="10">
        <v>45022</v>
      </c>
      <c r="F2749" t="s">
        <v>54</v>
      </c>
      <c r="G2749">
        <v>509.49</v>
      </c>
      <c r="H2749">
        <v>2</v>
      </c>
      <c r="I2749">
        <v>0</v>
      </c>
      <c r="J2749" t="s">
        <v>94</v>
      </c>
      <c r="K2749" t="s">
        <v>66</v>
      </c>
      <c r="L2749" t="s">
        <v>56</v>
      </c>
      <c r="M2749" t="s">
        <v>36</v>
      </c>
      <c r="N2749" t="s">
        <v>41</v>
      </c>
      <c r="O2749">
        <f>Table2[[#This Row],[check_out_date]]-Table2[[#This Row],[check_in_date]]</f>
        <v>5</v>
      </c>
      <c r="P2749">
        <f>Table2[[#This Row],[num_adults]]+Table2[[#This Row],[num_children]]</f>
        <v>2</v>
      </c>
      <c r="Q2749" s="3">
        <f>IF(OR(Table2[[#This Row],[booking_status]]="confirmed",Table2[[#This Row],[booking_status]]="checked-out"),Table2[[#This Row],[room_rate_per_night]]*Table2[[#This Row],[Num_Nights]],0)</f>
        <v>2547.4499999999998</v>
      </c>
      <c r="R2749" t="str" cm="1">
        <f t="array" ref="R2749">IFERROR(_xlfn.IFS(Table2[[#This Row],[booking_status]]="confirmed","Expected",Table2[[#This Row],[booking_status]]="checked-out","Actual"),"No Revenue")</f>
        <v>Actual</v>
      </c>
      <c r="S2749" s="4">
        <f>Table2[[#This Row],[Revenue_Amount]]/Table2[[#This Row],[Num_Nights]]</f>
        <v>509.48999999999995</v>
      </c>
    </row>
    <row r="2750" spans="1:19" hidden="1" x14ac:dyDescent="0.3">
      <c r="A2750">
        <v>2749</v>
      </c>
      <c r="B2750" t="s">
        <v>14</v>
      </c>
      <c r="C2750" s="9">
        <v>45284</v>
      </c>
      <c r="D2750" s="9">
        <v>45290</v>
      </c>
      <c r="E2750" s="10">
        <v>45256</v>
      </c>
      <c r="F2750" t="s">
        <v>27</v>
      </c>
      <c r="G2750">
        <v>132.84</v>
      </c>
      <c r="H2750">
        <v>1</v>
      </c>
      <c r="I2750">
        <v>2</v>
      </c>
      <c r="J2750" t="s">
        <v>35</v>
      </c>
      <c r="K2750" t="s">
        <v>44</v>
      </c>
      <c r="L2750" t="s">
        <v>21</v>
      </c>
      <c r="M2750" t="s">
        <v>36</v>
      </c>
      <c r="N2750" t="s">
        <v>41</v>
      </c>
      <c r="O2750">
        <f>Table2[[#This Row],[check_out_date]]-Table2[[#This Row],[check_in_date]]</f>
        <v>6</v>
      </c>
      <c r="P2750">
        <f>Table2[[#This Row],[num_adults]]+Table2[[#This Row],[num_children]]</f>
        <v>3</v>
      </c>
      <c r="Q2750" s="3">
        <f>IF(OR(Table2[[#This Row],[booking_status]]="confirmed",Table2[[#This Row],[booking_status]]="checked-out"),Table2[[#This Row],[room_rate_per_night]]*Table2[[#This Row],[Num_Nights]],0)</f>
        <v>797.04</v>
      </c>
      <c r="R2750" t="str" cm="1">
        <f t="array" ref="R2750">IFERROR(_xlfn.IFS(Table2[[#This Row],[booking_status]]="confirmed","Expected",Table2[[#This Row],[booking_status]]="checked-out","Actual"),"No Revenue")</f>
        <v>Expected</v>
      </c>
      <c r="S2750" s="4">
        <f>Table2[[#This Row],[Revenue_Amount]]/Table2[[#This Row],[Num_Nights]]</f>
        <v>132.84</v>
      </c>
    </row>
    <row r="2751" spans="1:19" x14ac:dyDescent="0.3">
      <c r="A2751">
        <v>2750</v>
      </c>
      <c r="B2751" t="s">
        <v>37</v>
      </c>
      <c r="C2751" s="9">
        <v>45100</v>
      </c>
      <c r="D2751" s="9">
        <v>45104</v>
      </c>
      <c r="E2751" s="10">
        <v>45093</v>
      </c>
      <c r="F2751" t="s">
        <v>27</v>
      </c>
      <c r="G2751">
        <v>217.02</v>
      </c>
      <c r="H2751">
        <v>2</v>
      </c>
      <c r="I2751">
        <v>2</v>
      </c>
      <c r="J2751" t="s">
        <v>19</v>
      </c>
      <c r="K2751" t="s">
        <v>44</v>
      </c>
      <c r="L2751" t="s">
        <v>56</v>
      </c>
      <c r="M2751" t="s">
        <v>36</v>
      </c>
      <c r="N2751" t="s">
        <v>23</v>
      </c>
      <c r="O2751">
        <f>Table2[[#This Row],[check_out_date]]-Table2[[#This Row],[check_in_date]]</f>
        <v>4</v>
      </c>
      <c r="P2751">
        <f>Table2[[#This Row],[num_adults]]+Table2[[#This Row],[num_children]]</f>
        <v>4</v>
      </c>
      <c r="Q2751" s="3">
        <f>IF(OR(Table2[[#This Row],[booking_status]]="confirmed",Table2[[#This Row],[booking_status]]="checked-out"),Table2[[#This Row],[room_rate_per_night]]*Table2[[#This Row],[Num_Nights]],0)</f>
        <v>868.08</v>
      </c>
      <c r="R2751" t="str" cm="1">
        <f t="array" ref="R2751">IFERROR(_xlfn.IFS(Table2[[#This Row],[booking_status]]="confirmed","Expected",Table2[[#This Row],[booking_status]]="checked-out","Actual"),"No Revenue")</f>
        <v>Actual</v>
      </c>
      <c r="S2751" s="4">
        <f>Table2[[#This Row],[Revenue_Amount]]/Table2[[#This Row],[Num_Nights]]</f>
        <v>217.02</v>
      </c>
    </row>
    <row r="2752" spans="1:19" hidden="1" x14ac:dyDescent="0.3">
      <c r="A2752">
        <v>2751</v>
      </c>
      <c r="B2752" t="s">
        <v>14</v>
      </c>
      <c r="C2752" s="9">
        <v>45012</v>
      </c>
      <c r="D2752" s="9">
        <v>45013</v>
      </c>
      <c r="E2752" s="10">
        <v>44943</v>
      </c>
      <c r="F2752" t="s">
        <v>27</v>
      </c>
      <c r="G2752">
        <v>119.52</v>
      </c>
      <c r="H2752">
        <v>2</v>
      </c>
      <c r="I2752">
        <v>0</v>
      </c>
      <c r="J2752" t="s">
        <v>35</v>
      </c>
      <c r="K2752" t="s">
        <v>29</v>
      </c>
      <c r="L2752" t="s">
        <v>21</v>
      </c>
      <c r="M2752" t="s">
        <v>22</v>
      </c>
      <c r="N2752" t="s">
        <v>45</v>
      </c>
      <c r="O2752">
        <f>Table2[[#This Row],[check_out_date]]-Table2[[#This Row],[check_in_date]]</f>
        <v>1</v>
      </c>
      <c r="P2752">
        <f>Table2[[#This Row],[num_adults]]+Table2[[#This Row],[num_children]]</f>
        <v>2</v>
      </c>
      <c r="Q2752" s="3">
        <f>IF(OR(Table2[[#This Row],[booking_status]]="confirmed",Table2[[#This Row],[booking_status]]="checked-out"),Table2[[#This Row],[room_rate_per_night]]*Table2[[#This Row],[Num_Nights]],0)</f>
        <v>119.52</v>
      </c>
      <c r="R2752" t="str" cm="1">
        <f t="array" ref="R2752">IFERROR(_xlfn.IFS(Table2[[#This Row],[booking_status]]="confirmed","Expected",Table2[[#This Row],[booking_status]]="checked-out","Actual"),"No Revenue")</f>
        <v>Expected</v>
      </c>
      <c r="S2752" s="4">
        <f>Table2[[#This Row],[Revenue_Amount]]/Table2[[#This Row],[Num_Nights]]</f>
        <v>119.52</v>
      </c>
    </row>
    <row r="2753" spans="1:19" x14ac:dyDescent="0.3">
      <c r="A2753">
        <v>2752</v>
      </c>
      <c r="B2753" t="s">
        <v>31</v>
      </c>
      <c r="C2753" s="9">
        <v>45083</v>
      </c>
      <c r="D2753" s="9">
        <v>45088</v>
      </c>
      <c r="E2753" s="10">
        <v>45076</v>
      </c>
      <c r="F2753" t="s">
        <v>49</v>
      </c>
      <c r="G2753">
        <v>85.48</v>
      </c>
      <c r="H2753">
        <v>1</v>
      </c>
      <c r="I2753">
        <v>0</v>
      </c>
      <c r="J2753" t="s">
        <v>55</v>
      </c>
      <c r="K2753" t="s">
        <v>20</v>
      </c>
      <c r="L2753" t="s">
        <v>21</v>
      </c>
      <c r="M2753" t="s">
        <v>22</v>
      </c>
      <c r="N2753" t="s">
        <v>23</v>
      </c>
      <c r="O2753">
        <f>Table2[[#This Row],[check_out_date]]-Table2[[#This Row],[check_in_date]]</f>
        <v>5</v>
      </c>
      <c r="P2753">
        <f>Table2[[#This Row],[num_adults]]+Table2[[#This Row],[num_children]]</f>
        <v>1</v>
      </c>
      <c r="Q2753" s="3">
        <f>IF(OR(Table2[[#This Row],[booking_status]]="confirmed",Table2[[#This Row],[booking_status]]="checked-out"),Table2[[#This Row],[room_rate_per_night]]*Table2[[#This Row],[Num_Nights]],0)</f>
        <v>427.40000000000003</v>
      </c>
      <c r="R2753" t="str" cm="1">
        <f t="array" ref="R2753">IFERROR(_xlfn.IFS(Table2[[#This Row],[booking_status]]="confirmed","Expected",Table2[[#This Row],[booking_status]]="checked-out","Actual"),"No Revenue")</f>
        <v>Expected</v>
      </c>
      <c r="S2753" s="4">
        <f>Table2[[#This Row],[Revenue_Amount]]/Table2[[#This Row],[Num_Nights]]</f>
        <v>85.48</v>
      </c>
    </row>
    <row r="2754" spans="1:19" x14ac:dyDescent="0.3">
      <c r="A2754">
        <v>2753</v>
      </c>
      <c r="B2754" t="s">
        <v>37</v>
      </c>
      <c r="C2754" s="9">
        <v>45070</v>
      </c>
      <c r="D2754" s="9">
        <v>45078</v>
      </c>
      <c r="E2754" s="10">
        <v>45035</v>
      </c>
      <c r="F2754" t="s">
        <v>27</v>
      </c>
      <c r="G2754">
        <v>183.98</v>
      </c>
      <c r="H2754">
        <v>4</v>
      </c>
      <c r="I2754">
        <v>0</v>
      </c>
      <c r="J2754" t="s">
        <v>55</v>
      </c>
      <c r="K2754" t="s">
        <v>99</v>
      </c>
      <c r="L2754" t="s">
        <v>21</v>
      </c>
      <c r="M2754" t="s">
        <v>36</v>
      </c>
      <c r="N2754" t="s">
        <v>95</v>
      </c>
      <c r="O2754">
        <f>Table2[[#This Row],[check_out_date]]-Table2[[#This Row],[check_in_date]]</f>
        <v>8</v>
      </c>
      <c r="P2754">
        <f>Table2[[#This Row],[num_adults]]+Table2[[#This Row],[num_children]]</f>
        <v>4</v>
      </c>
      <c r="Q2754" s="3">
        <f>IF(OR(Table2[[#This Row],[booking_status]]="confirmed",Table2[[#This Row],[booking_status]]="checked-out"),Table2[[#This Row],[room_rate_per_night]]*Table2[[#This Row],[Num_Nights]],0)</f>
        <v>1471.84</v>
      </c>
      <c r="R2754" t="str" cm="1">
        <f t="array" ref="R2754">IFERROR(_xlfn.IFS(Table2[[#This Row],[booking_status]]="confirmed","Expected",Table2[[#This Row],[booking_status]]="checked-out","Actual"),"No Revenue")</f>
        <v>Expected</v>
      </c>
      <c r="S2754" s="4">
        <f>Table2[[#This Row],[Revenue_Amount]]/Table2[[#This Row],[Num_Nights]]</f>
        <v>183.98</v>
      </c>
    </row>
    <row r="2755" spans="1:19" hidden="1" x14ac:dyDescent="0.3">
      <c r="A2755">
        <v>2754</v>
      </c>
      <c r="B2755" t="s">
        <v>50</v>
      </c>
      <c r="C2755" s="9">
        <v>45180</v>
      </c>
      <c r="D2755" s="9">
        <v>45187</v>
      </c>
      <c r="E2755" s="10">
        <v>45147</v>
      </c>
      <c r="F2755" t="s">
        <v>49</v>
      </c>
      <c r="G2755">
        <v>149.33000000000001</v>
      </c>
      <c r="H2755">
        <v>1</v>
      </c>
      <c r="I2755">
        <v>0</v>
      </c>
      <c r="J2755" t="s">
        <v>35</v>
      </c>
      <c r="K2755" t="s">
        <v>99</v>
      </c>
      <c r="L2755" t="s">
        <v>60</v>
      </c>
      <c r="M2755" t="s">
        <v>22</v>
      </c>
      <c r="N2755" t="s">
        <v>41</v>
      </c>
      <c r="O2755">
        <f>Table2[[#This Row],[check_out_date]]-Table2[[#This Row],[check_in_date]]</f>
        <v>7</v>
      </c>
      <c r="P2755">
        <f>Table2[[#This Row],[num_adults]]+Table2[[#This Row],[num_children]]</f>
        <v>1</v>
      </c>
      <c r="Q2755" s="3">
        <f>IF(OR(Table2[[#This Row],[booking_status]]="confirmed",Table2[[#This Row],[booking_status]]="checked-out"),Table2[[#This Row],[room_rate_per_night]]*Table2[[#This Row],[Num_Nights]],0)</f>
        <v>0</v>
      </c>
      <c r="R2755" t="str" cm="1">
        <f t="array" ref="R2755">IFERROR(_xlfn.IFS(Table2[[#This Row],[booking_status]]="confirmed","Expected",Table2[[#This Row],[booking_status]]="checked-out","Actual"),"No Revenue")</f>
        <v>No Revenue</v>
      </c>
      <c r="S2755" s="4">
        <f>Table2[[#This Row],[Revenue_Amount]]/Table2[[#This Row],[Num_Nights]]</f>
        <v>0</v>
      </c>
    </row>
    <row r="2756" spans="1:19" x14ac:dyDescent="0.3">
      <c r="A2756">
        <v>2755</v>
      </c>
      <c r="B2756" t="s">
        <v>50</v>
      </c>
      <c r="C2756" s="9">
        <v>45278</v>
      </c>
      <c r="D2756" s="9">
        <v>45283</v>
      </c>
      <c r="E2756" s="10">
        <v>45221</v>
      </c>
      <c r="F2756" t="s">
        <v>49</v>
      </c>
      <c r="G2756">
        <v>144.08000000000001</v>
      </c>
      <c r="H2756">
        <v>1</v>
      </c>
      <c r="I2756">
        <v>2</v>
      </c>
      <c r="J2756" t="s">
        <v>55</v>
      </c>
      <c r="K2756" t="s">
        <v>29</v>
      </c>
      <c r="L2756" t="s">
        <v>21</v>
      </c>
      <c r="M2756" t="s">
        <v>36</v>
      </c>
      <c r="N2756" t="s">
        <v>41</v>
      </c>
      <c r="O2756">
        <f>Table2[[#This Row],[check_out_date]]-Table2[[#This Row],[check_in_date]]</f>
        <v>5</v>
      </c>
      <c r="P2756">
        <f>Table2[[#This Row],[num_adults]]+Table2[[#This Row],[num_children]]</f>
        <v>3</v>
      </c>
      <c r="Q2756" s="3">
        <f>IF(OR(Table2[[#This Row],[booking_status]]="confirmed",Table2[[#This Row],[booking_status]]="checked-out"),Table2[[#This Row],[room_rate_per_night]]*Table2[[#This Row],[Num_Nights]],0)</f>
        <v>720.40000000000009</v>
      </c>
      <c r="R2756" t="str" cm="1">
        <f t="array" ref="R2756">IFERROR(_xlfn.IFS(Table2[[#This Row],[booking_status]]="confirmed","Expected",Table2[[#This Row],[booking_status]]="checked-out","Actual"),"No Revenue")</f>
        <v>Expected</v>
      </c>
      <c r="S2756" s="4">
        <f>Table2[[#This Row],[Revenue_Amount]]/Table2[[#This Row],[Num_Nights]]</f>
        <v>144.08000000000001</v>
      </c>
    </row>
    <row r="2757" spans="1:19" x14ac:dyDescent="0.3">
      <c r="A2757">
        <v>2756</v>
      </c>
      <c r="B2757" t="s">
        <v>31</v>
      </c>
      <c r="C2757" s="9">
        <v>45166</v>
      </c>
      <c r="D2757" s="9">
        <v>45169</v>
      </c>
      <c r="E2757" s="10">
        <v>45120</v>
      </c>
      <c r="F2757" t="s">
        <v>18</v>
      </c>
      <c r="G2757">
        <v>172.55</v>
      </c>
      <c r="H2757">
        <v>2</v>
      </c>
      <c r="I2757">
        <v>0</v>
      </c>
      <c r="J2757" t="s">
        <v>55</v>
      </c>
      <c r="K2757" t="s">
        <v>20</v>
      </c>
      <c r="L2757" t="s">
        <v>56</v>
      </c>
      <c r="M2757" t="s">
        <v>36</v>
      </c>
      <c r="N2757" t="s">
        <v>41</v>
      </c>
      <c r="O2757">
        <f>Table2[[#This Row],[check_out_date]]-Table2[[#This Row],[check_in_date]]</f>
        <v>3</v>
      </c>
      <c r="P2757">
        <f>Table2[[#This Row],[num_adults]]+Table2[[#This Row],[num_children]]</f>
        <v>2</v>
      </c>
      <c r="Q2757" s="3">
        <f>IF(OR(Table2[[#This Row],[booking_status]]="confirmed",Table2[[#This Row],[booking_status]]="checked-out"),Table2[[#This Row],[room_rate_per_night]]*Table2[[#This Row],[Num_Nights]],0)</f>
        <v>517.65000000000009</v>
      </c>
      <c r="R2757" t="str" cm="1">
        <f t="array" ref="R2757">IFERROR(_xlfn.IFS(Table2[[#This Row],[booking_status]]="confirmed","Expected",Table2[[#This Row],[booking_status]]="checked-out","Actual"),"No Revenue")</f>
        <v>Actual</v>
      </c>
      <c r="S2757" s="4">
        <f>Table2[[#This Row],[Revenue_Amount]]/Table2[[#This Row],[Num_Nights]]</f>
        <v>172.55000000000004</v>
      </c>
    </row>
    <row r="2758" spans="1:19" hidden="1" x14ac:dyDescent="0.3">
      <c r="A2758">
        <v>2757</v>
      </c>
      <c r="B2758" t="s">
        <v>37</v>
      </c>
      <c r="C2758" s="9">
        <v>45119</v>
      </c>
      <c r="D2758" s="9">
        <v>45121</v>
      </c>
      <c r="E2758" s="10">
        <v>45074</v>
      </c>
      <c r="F2758" t="s">
        <v>54</v>
      </c>
      <c r="G2758">
        <v>414.51</v>
      </c>
      <c r="H2758">
        <v>2</v>
      </c>
      <c r="I2758">
        <v>0</v>
      </c>
      <c r="J2758" t="s">
        <v>35</v>
      </c>
      <c r="K2758" t="s">
        <v>66</v>
      </c>
      <c r="L2758" t="s">
        <v>56</v>
      </c>
      <c r="M2758" t="s">
        <v>36</v>
      </c>
      <c r="N2758" t="s">
        <v>41</v>
      </c>
      <c r="O2758">
        <f>Table2[[#This Row],[check_out_date]]-Table2[[#This Row],[check_in_date]]</f>
        <v>2</v>
      </c>
      <c r="P2758">
        <f>Table2[[#This Row],[num_adults]]+Table2[[#This Row],[num_children]]</f>
        <v>2</v>
      </c>
      <c r="Q2758" s="3">
        <f>IF(OR(Table2[[#This Row],[booking_status]]="confirmed",Table2[[#This Row],[booking_status]]="checked-out"),Table2[[#This Row],[room_rate_per_night]]*Table2[[#This Row],[Num_Nights]],0)</f>
        <v>829.02</v>
      </c>
      <c r="R2758" t="str" cm="1">
        <f t="array" ref="R2758">IFERROR(_xlfn.IFS(Table2[[#This Row],[booking_status]]="confirmed","Expected",Table2[[#This Row],[booking_status]]="checked-out","Actual"),"No Revenue")</f>
        <v>Actual</v>
      </c>
      <c r="S2758" s="4">
        <f>Table2[[#This Row],[Revenue_Amount]]/Table2[[#This Row],[Num_Nights]]</f>
        <v>414.51</v>
      </c>
    </row>
    <row r="2759" spans="1:19" x14ac:dyDescent="0.3">
      <c r="A2759">
        <v>2758</v>
      </c>
      <c r="B2759" t="s">
        <v>37</v>
      </c>
      <c r="C2759" s="9">
        <v>44927</v>
      </c>
      <c r="D2759" s="9">
        <v>44928</v>
      </c>
      <c r="E2759" s="10">
        <v>44907</v>
      </c>
      <c r="F2759" t="s">
        <v>27</v>
      </c>
      <c r="G2759">
        <v>181.42</v>
      </c>
      <c r="H2759">
        <v>3</v>
      </c>
      <c r="I2759">
        <v>2</v>
      </c>
      <c r="J2759" t="s">
        <v>19</v>
      </c>
      <c r="K2759" t="s">
        <v>29</v>
      </c>
      <c r="L2759" t="s">
        <v>56</v>
      </c>
      <c r="M2759" t="s">
        <v>36</v>
      </c>
      <c r="N2759" t="s">
        <v>41</v>
      </c>
      <c r="O2759">
        <f>Table2[[#This Row],[check_out_date]]-Table2[[#This Row],[check_in_date]]</f>
        <v>1</v>
      </c>
      <c r="P2759">
        <f>Table2[[#This Row],[num_adults]]+Table2[[#This Row],[num_children]]</f>
        <v>5</v>
      </c>
      <c r="Q2759" s="3">
        <f>IF(OR(Table2[[#This Row],[booking_status]]="confirmed",Table2[[#This Row],[booking_status]]="checked-out"),Table2[[#This Row],[room_rate_per_night]]*Table2[[#This Row],[Num_Nights]],0)</f>
        <v>181.42</v>
      </c>
      <c r="R2759" t="str" cm="1">
        <f t="array" ref="R2759">IFERROR(_xlfn.IFS(Table2[[#This Row],[booking_status]]="confirmed","Expected",Table2[[#This Row],[booking_status]]="checked-out","Actual"),"No Revenue")</f>
        <v>Actual</v>
      </c>
      <c r="S2759" s="4">
        <f>Table2[[#This Row],[Revenue_Amount]]/Table2[[#This Row],[Num_Nights]]</f>
        <v>181.42</v>
      </c>
    </row>
    <row r="2760" spans="1:19" hidden="1" x14ac:dyDescent="0.3">
      <c r="A2760">
        <v>2759</v>
      </c>
      <c r="B2760" t="s">
        <v>50</v>
      </c>
      <c r="C2760" s="9">
        <v>44933</v>
      </c>
      <c r="D2760" s="9">
        <v>44941</v>
      </c>
      <c r="E2760" s="10">
        <v>44907</v>
      </c>
      <c r="F2760" t="s">
        <v>27</v>
      </c>
      <c r="G2760">
        <v>227.12</v>
      </c>
      <c r="H2760">
        <v>3</v>
      </c>
      <c r="I2760">
        <v>0</v>
      </c>
      <c r="J2760" t="s">
        <v>35</v>
      </c>
      <c r="K2760" t="s">
        <v>99</v>
      </c>
      <c r="L2760" t="s">
        <v>56</v>
      </c>
      <c r="M2760" t="s">
        <v>22</v>
      </c>
      <c r="N2760" t="s">
        <v>45</v>
      </c>
      <c r="O2760">
        <f>Table2[[#This Row],[check_out_date]]-Table2[[#This Row],[check_in_date]]</f>
        <v>8</v>
      </c>
      <c r="P2760">
        <f>Table2[[#This Row],[num_adults]]+Table2[[#This Row],[num_children]]</f>
        <v>3</v>
      </c>
      <c r="Q2760" s="3">
        <f>IF(OR(Table2[[#This Row],[booking_status]]="confirmed",Table2[[#This Row],[booking_status]]="checked-out"),Table2[[#This Row],[room_rate_per_night]]*Table2[[#This Row],[Num_Nights]],0)</f>
        <v>1816.96</v>
      </c>
      <c r="R2760" t="str" cm="1">
        <f t="array" ref="R2760">IFERROR(_xlfn.IFS(Table2[[#This Row],[booking_status]]="confirmed","Expected",Table2[[#This Row],[booking_status]]="checked-out","Actual"),"No Revenue")</f>
        <v>Actual</v>
      </c>
      <c r="S2760" s="4">
        <f>Table2[[#This Row],[Revenue_Amount]]/Table2[[#This Row],[Num_Nights]]</f>
        <v>227.12</v>
      </c>
    </row>
    <row r="2761" spans="1:19" hidden="1" x14ac:dyDescent="0.3">
      <c r="A2761">
        <v>2760</v>
      </c>
      <c r="B2761" t="s">
        <v>14</v>
      </c>
      <c r="C2761" s="9">
        <v>45101</v>
      </c>
      <c r="D2761" s="9">
        <v>45113</v>
      </c>
      <c r="E2761" s="10">
        <v>45067</v>
      </c>
      <c r="F2761" t="s">
        <v>54</v>
      </c>
      <c r="G2761">
        <v>382.75</v>
      </c>
      <c r="H2761">
        <v>3</v>
      </c>
      <c r="I2761">
        <v>0</v>
      </c>
      <c r="J2761" t="s">
        <v>35</v>
      </c>
      <c r="K2761" t="s">
        <v>29</v>
      </c>
      <c r="L2761" t="s">
        <v>56</v>
      </c>
      <c r="M2761" t="s">
        <v>22</v>
      </c>
      <c r="N2761" t="s">
        <v>41</v>
      </c>
      <c r="O2761">
        <f>Table2[[#This Row],[check_out_date]]-Table2[[#This Row],[check_in_date]]</f>
        <v>12</v>
      </c>
      <c r="P2761">
        <f>Table2[[#This Row],[num_adults]]+Table2[[#This Row],[num_children]]</f>
        <v>3</v>
      </c>
      <c r="Q2761" s="3">
        <f>IF(OR(Table2[[#This Row],[booking_status]]="confirmed",Table2[[#This Row],[booking_status]]="checked-out"),Table2[[#This Row],[room_rate_per_night]]*Table2[[#This Row],[Num_Nights]],0)</f>
        <v>4593</v>
      </c>
      <c r="R2761" t="str" cm="1">
        <f t="array" ref="R2761">IFERROR(_xlfn.IFS(Table2[[#This Row],[booking_status]]="confirmed","Expected",Table2[[#This Row],[booking_status]]="checked-out","Actual"),"No Revenue")</f>
        <v>Actual</v>
      </c>
      <c r="S2761" s="4">
        <f>Table2[[#This Row],[Revenue_Amount]]/Table2[[#This Row],[Num_Nights]]</f>
        <v>382.75</v>
      </c>
    </row>
    <row r="2762" spans="1:19" x14ac:dyDescent="0.3">
      <c r="A2762">
        <v>2761</v>
      </c>
      <c r="B2762" t="s">
        <v>31</v>
      </c>
      <c r="C2762" s="9">
        <v>45272</v>
      </c>
      <c r="D2762" s="9">
        <v>45275</v>
      </c>
      <c r="E2762" s="10">
        <v>45272</v>
      </c>
      <c r="F2762" t="s">
        <v>49</v>
      </c>
      <c r="G2762">
        <v>109.82</v>
      </c>
      <c r="H2762">
        <v>2</v>
      </c>
      <c r="I2762">
        <v>0</v>
      </c>
      <c r="J2762" t="s">
        <v>28</v>
      </c>
      <c r="K2762" t="s">
        <v>66</v>
      </c>
      <c r="L2762" t="s">
        <v>70</v>
      </c>
      <c r="M2762" t="s">
        <v>22</v>
      </c>
      <c r="N2762" t="s">
        <v>41</v>
      </c>
      <c r="O2762">
        <f>Table2[[#This Row],[check_out_date]]-Table2[[#This Row],[check_in_date]]</f>
        <v>3</v>
      </c>
      <c r="P2762">
        <f>Table2[[#This Row],[num_adults]]+Table2[[#This Row],[num_children]]</f>
        <v>2</v>
      </c>
      <c r="Q2762" s="3">
        <f>IF(OR(Table2[[#This Row],[booking_status]]="confirmed",Table2[[#This Row],[booking_status]]="checked-out"),Table2[[#This Row],[room_rate_per_night]]*Table2[[#This Row],[Num_Nights]],0)</f>
        <v>0</v>
      </c>
      <c r="R2762" t="str" cm="1">
        <f t="array" ref="R2762">IFERROR(_xlfn.IFS(Table2[[#This Row],[booking_status]]="confirmed","Expected",Table2[[#This Row],[booking_status]]="checked-out","Actual"),"No Revenue")</f>
        <v>No Revenue</v>
      </c>
      <c r="S2762" s="4">
        <f>Table2[[#This Row],[Revenue_Amount]]/Table2[[#This Row],[Num_Nights]]</f>
        <v>0</v>
      </c>
    </row>
    <row r="2763" spans="1:19" x14ac:dyDescent="0.3">
      <c r="A2763">
        <v>2762</v>
      </c>
      <c r="B2763" t="s">
        <v>50</v>
      </c>
      <c r="C2763" s="9">
        <v>45067</v>
      </c>
      <c r="D2763" s="9">
        <v>45072</v>
      </c>
      <c r="E2763" s="10">
        <v>45066</v>
      </c>
      <c r="F2763" t="s">
        <v>49</v>
      </c>
      <c r="G2763">
        <v>121.52</v>
      </c>
      <c r="H2763">
        <v>4</v>
      </c>
      <c r="I2763">
        <v>0</v>
      </c>
      <c r="J2763" t="s">
        <v>28</v>
      </c>
      <c r="K2763" t="s">
        <v>20</v>
      </c>
      <c r="L2763" t="s">
        <v>21</v>
      </c>
      <c r="M2763" t="s">
        <v>36</v>
      </c>
      <c r="N2763" t="s">
        <v>41</v>
      </c>
      <c r="O2763">
        <f>Table2[[#This Row],[check_out_date]]-Table2[[#This Row],[check_in_date]]</f>
        <v>5</v>
      </c>
      <c r="P2763">
        <f>Table2[[#This Row],[num_adults]]+Table2[[#This Row],[num_children]]</f>
        <v>4</v>
      </c>
      <c r="Q2763" s="3">
        <f>IF(OR(Table2[[#This Row],[booking_status]]="confirmed",Table2[[#This Row],[booking_status]]="checked-out"),Table2[[#This Row],[room_rate_per_night]]*Table2[[#This Row],[Num_Nights]],0)</f>
        <v>607.6</v>
      </c>
      <c r="R2763" t="str" cm="1">
        <f t="array" ref="R2763">IFERROR(_xlfn.IFS(Table2[[#This Row],[booking_status]]="confirmed","Expected",Table2[[#This Row],[booking_status]]="checked-out","Actual"),"No Revenue")</f>
        <v>Expected</v>
      </c>
      <c r="S2763" s="4">
        <f>Table2[[#This Row],[Revenue_Amount]]/Table2[[#This Row],[Num_Nights]]</f>
        <v>121.52000000000001</v>
      </c>
    </row>
    <row r="2764" spans="1:19" x14ac:dyDescent="0.3">
      <c r="A2764">
        <v>2763</v>
      </c>
      <c r="B2764" t="s">
        <v>31</v>
      </c>
      <c r="C2764" s="9">
        <v>44999</v>
      </c>
      <c r="D2764" s="9">
        <v>45005</v>
      </c>
      <c r="E2764" s="10">
        <v>44976</v>
      </c>
      <c r="F2764" t="s">
        <v>27</v>
      </c>
      <c r="G2764">
        <v>139.13</v>
      </c>
      <c r="H2764">
        <v>1</v>
      </c>
      <c r="I2764">
        <v>1</v>
      </c>
      <c r="J2764" t="s">
        <v>19</v>
      </c>
      <c r="K2764" t="s">
        <v>99</v>
      </c>
      <c r="L2764" t="s">
        <v>21</v>
      </c>
      <c r="M2764" t="s">
        <v>36</v>
      </c>
      <c r="N2764" t="s">
        <v>23</v>
      </c>
      <c r="O2764">
        <f>Table2[[#This Row],[check_out_date]]-Table2[[#This Row],[check_in_date]]</f>
        <v>6</v>
      </c>
      <c r="P2764">
        <f>Table2[[#This Row],[num_adults]]+Table2[[#This Row],[num_children]]</f>
        <v>2</v>
      </c>
      <c r="Q2764" s="3">
        <f>IF(OR(Table2[[#This Row],[booking_status]]="confirmed",Table2[[#This Row],[booking_status]]="checked-out"),Table2[[#This Row],[room_rate_per_night]]*Table2[[#This Row],[Num_Nights]],0)</f>
        <v>834.78</v>
      </c>
      <c r="R2764" t="str" cm="1">
        <f t="array" ref="R2764">IFERROR(_xlfn.IFS(Table2[[#This Row],[booking_status]]="confirmed","Expected",Table2[[#This Row],[booking_status]]="checked-out","Actual"),"No Revenue")</f>
        <v>Expected</v>
      </c>
      <c r="S2764" s="4">
        <f>Table2[[#This Row],[Revenue_Amount]]/Table2[[#This Row],[Num_Nights]]</f>
        <v>139.13</v>
      </c>
    </row>
    <row r="2765" spans="1:19" hidden="1" x14ac:dyDescent="0.3">
      <c r="A2765">
        <v>2764</v>
      </c>
      <c r="B2765" t="s">
        <v>31</v>
      </c>
      <c r="C2765" s="9">
        <v>45155</v>
      </c>
      <c r="D2765" s="9">
        <v>45160</v>
      </c>
      <c r="E2765" s="10">
        <v>45134</v>
      </c>
      <c r="F2765" t="s">
        <v>27</v>
      </c>
      <c r="G2765">
        <v>138.24</v>
      </c>
      <c r="H2765">
        <v>2</v>
      </c>
      <c r="I2765">
        <v>2</v>
      </c>
      <c r="J2765" t="s">
        <v>35</v>
      </c>
      <c r="K2765" t="s">
        <v>29</v>
      </c>
      <c r="L2765" t="s">
        <v>21</v>
      </c>
      <c r="M2765" t="s">
        <v>22</v>
      </c>
      <c r="N2765" t="s">
        <v>23</v>
      </c>
      <c r="O2765">
        <f>Table2[[#This Row],[check_out_date]]-Table2[[#This Row],[check_in_date]]</f>
        <v>5</v>
      </c>
      <c r="P2765">
        <f>Table2[[#This Row],[num_adults]]+Table2[[#This Row],[num_children]]</f>
        <v>4</v>
      </c>
      <c r="Q2765" s="3">
        <f>IF(OR(Table2[[#This Row],[booking_status]]="confirmed",Table2[[#This Row],[booking_status]]="checked-out"),Table2[[#This Row],[room_rate_per_night]]*Table2[[#This Row],[Num_Nights]],0)</f>
        <v>691.2</v>
      </c>
      <c r="R2765" t="str" cm="1">
        <f t="array" ref="R2765">IFERROR(_xlfn.IFS(Table2[[#This Row],[booking_status]]="confirmed","Expected",Table2[[#This Row],[booking_status]]="checked-out","Actual"),"No Revenue")</f>
        <v>Expected</v>
      </c>
      <c r="S2765" s="4">
        <f>Table2[[#This Row],[Revenue_Amount]]/Table2[[#This Row],[Num_Nights]]</f>
        <v>138.24</v>
      </c>
    </row>
    <row r="2766" spans="1:19" x14ac:dyDescent="0.3">
      <c r="A2766">
        <v>2765</v>
      </c>
      <c r="B2766" t="s">
        <v>50</v>
      </c>
      <c r="C2766" s="9">
        <v>45138</v>
      </c>
      <c r="D2766" s="9">
        <v>45149</v>
      </c>
      <c r="E2766" s="10">
        <v>45121</v>
      </c>
      <c r="F2766" t="s">
        <v>49</v>
      </c>
      <c r="G2766">
        <v>117.6</v>
      </c>
      <c r="H2766">
        <v>3</v>
      </c>
      <c r="I2766">
        <v>0</v>
      </c>
      <c r="J2766" t="s">
        <v>28</v>
      </c>
      <c r="K2766" t="s">
        <v>66</v>
      </c>
      <c r="L2766" t="s">
        <v>21</v>
      </c>
      <c r="M2766" t="s">
        <v>36</v>
      </c>
      <c r="N2766" t="s">
        <v>41</v>
      </c>
      <c r="O2766">
        <f>Table2[[#This Row],[check_out_date]]-Table2[[#This Row],[check_in_date]]</f>
        <v>11</v>
      </c>
      <c r="P2766">
        <f>Table2[[#This Row],[num_adults]]+Table2[[#This Row],[num_children]]</f>
        <v>3</v>
      </c>
      <c r="Q2766" s="3">
        <f>IF(OR(Table2[[#This Row],[booking_status]]="confirmed",Table2[[#This Row],[booking_status]]="checked-out"),Table2[[#This Row],[room_rate_per_night]]*Table2[[#This Row],[Num_Nights]],0)</f>
        <v>1293.5999999999999</v>
      </c>
      <c r="R2766" t="str" cm="1">
        <f t="array" ref="R2766">IFERROR(_xlfn.IFS(Table2[[#This Row],[booking_status]]="confirmed","Expected",Table2[[#This Row],[booking_status]]="checked-out","Actual"),"No Revenue")</f>
        <v>Expected</v>
      </c>
      <c r="S2766" s="4">
        <f>Table2[[#This Row],[Revenue_Amount]]/Table2[[#This Row],[Num_Nights]]</f>
        <v>117.6</v>
      </c>
    </row>
    <row r="2767" spans="1:19" hidden="1" x14ac:dyDescent="0.3">
      <c r="A2767">
        <v>2766</v>
      </c>
      <c r="B2767" t="s">
        <v>50</v>
      </c>
      <c r="C2767" s="9">
        <v>45141</v>
      </c>
      <c r="D2767" s="9">
        <v>45146</v>
      </c>
      <c r="E2767" s="10">
        <v>45130</v>
      </c>
      <c r="F2767" t="s">
        <v>27</v>
      </c>
      <c r="G2767">
        <v>174.87</v>
      </c>
      <c r="H2767">
        <v>3</v>
      </c>
      <c r="I2767">
        <v>1</v>
      </c>
      <c r="J2767" t="s">
        <v>35</v>
      </c>
      <c r="K2767" t="s">
        <v>20</v>
      </c>
      <c r="L2767" t="s">
        <v>56</v>
      </c>
      <c r="M2767" t="s">
        <v>36</v>
      </c>
      <c r="N2767" t="s">
        <v>45</v>
      </c>
      <c r="O2767">
        <f>Table2[[#This Row],[check_out_date]]-Table2[[#This Row],[check_in_date]]</f>
        <v>5</v>
      </c>
      <c r="P2767">
        <f>Table2[[#This Row],[num_adults]]+Table2[[#This Row],[num_children]]</f>
        <v>4</v>
      </c>
      <c r="Q2767" s="3">
        <f>IF(OR(Table2[[#This Row],[booking_status]]="confirmed",Table2[[#This Row],[booking_status]]="checked-out"),Table2[[#This Row],[room_rate_per_night]]*Table2[[#This Row],[Num_Nights]],0)</f>
        <v>874.35</v>
      </c>
      <c r="R2767" t="str" cm="1">
        <f t="array" ref="R2767">IFERROR(_xlfn.IFS(Table2[[#This Row],[booking_status]]="confirmed","Expected",Table2[[#This Row],[booking_status]]="checked-out","Actual"),"No Revenue")</f>
        <v>Actual</v>
      </c>
      <c r="S2767" s="4">
        <f>Table2[[#This Row],[Revenue_Amount]]/Table2[[#This Row],[Num_Nights]]</f>
        <v>174.87</v>
      </c>
    </row>
    <row r="2768" spans="1:19" x14ac:dyDescent="0.3">
      <c r="A2768">
        <v>2767</v>
      </c>
      <c r="B2768" t="s">
        <v>14</v>
      </c>
      <c r="C2768" s="9">
        <v>45089</v>
      </c>
      <c r="D2768" s="9">
        <v>45098</v>
      </c>
      <c r="E2768" s="10">
        <v>45060</v>
      </c>
      <c r="F2768" t="s">
        <v>49</v>
      </c>
      <c r="G2768">
        <v>73.12</v>
      </c>
      <c r="H2768">
        <v>2</v>
      </c>
      <c r="I2768">
        <v>1</v>
      </c>
      <c r="J2768" t="s">
        <v>28</v>
      </c>
      <c r="K2768" t="s">
        <v>20</v>
      </c>
      <c r="L2768" t="s">
        <v>21</v>
      </c>
      <c r="M2768" t="s">
        <v>22</v>
      </c>
      <c r="N2768" t="s">
        <v>41</v>
      </c>
      <c r="O2768">
        <f>Table2[[#This Row],[check_out_date]]-Table2[[#This Row],[check_in_date]]</f>
        <v>9</v>
      </c>
      <c r="P2768">
        <f>Table2[[#This Row],[num_adults]]+Table2[[#This Row],[num_children]]</f>
        <v>3</v>
      </c>
      <c r="Q2768" s="3">
        <f>IF(OR(Table2[[#This Row],[booking_status]]="confirmed",Table2[[#This Row],[booking_status]]="checked-out"),Table2[[#This Row],[room_rate_per_night]]*Table2[[#This Row],[Num_Nights]],0)</f>
        <v>658.08</v>
      </c>
      <c r="R2768" t="str" cm="1">
        <f t="array" ref="R2768">IFERROR(_xlfn.IFS(Table2[[#This Row],[booking_status]]="confirmed","Expected",Table2[[#This Row],[booking_status]]="checked-out","Actual"),"No Revenue")</f>
        <v>Expected</v>
      </c>
      <c r="S2768" s="4">
        <f>Table2[[#This Row],[Revenue_Amount]]/Table2[[#This Row],[Num_Nights]]</f>
        <v>73.12</v>
      </c>
    </row>
    <row r="2769" spans="1:19" x14ac:dyDescent="0.3">
      <c r="A2769">
        <v>2768</v>
      </c>
      <c r="B2769" t="s">
        <v>31</v>
      </c>
      <c r="C2769" s="9">
        <v>45214</v>
      </c>
      <c r="D2769" s="9">
        <v>45218</v>
      </c>
      <c r="E2769" s="10">
        <v>45199</v>
      </c>
      <c r="F2769" t="s">
        <v>49</v>
      </c>
      <c r="G2769">
        <v>74.319999999999993</v>
      </c>
      <c r="H2769">
        <v>2</v>
      </c>
      <c r="I2769">
        <v>0</v>
      </c>
      <c r="J2769" t="s">
        <v>28</v>
      </c>
      <c r="K2769" t="s">
        <v>99</v>
      </c>
      <c r="L2769" t="s">
        <v>21</v>
      </c>
      <c r="M2769" t="s">
        <v>22</v>
      </c>
      <c r="N2769" t="s">
        <v>23</v>
      </c>
      <c r="O2769">
        <f>Table2[[#This Row],[check_out_date]]-Table2[[#This Row],[check_in_date]]</f>
        <v>4</v>
      </c>
      <c r="P2769">
        <f>Table2[[#This Row],[num_adults]]+Table2[[#This Row],[num_children]]</f>
        <v>2</v>
      </c>
      <c r="Q2769" s="3">
        <f>IF(OR(Table2[[#This Row],[booking_status]]="confirmed",Table2[[#This Row],[booking_status]]="checked-out"),Table2[[#This Row],[room_rate_per_night]]*Table2[[#This Row],[Num_Nights]],0)</f>
        <v>297.27999999999997</v>
      </c>
      <c r="R2769" t="str" cm="1">
        <f t="array" ref="R2769">IFERROR(_xlfn.IFS(Table2[[#This Row],[booking_status]]="confirmed","Expected",Table2[[#This Row],[booking_status]]="checked-out","Actual"),"No Revenue")</f>
        <v>Expected</v>
      </c>
      <c r="S2769" s="4">
        <f>Table2[[#This Row],[Revenue_Amount]]/Table2[[#This Row],[Num_Nights]]</f>
        <v>74.319999999999993</v>
      </c>
    </row>
    <row r="2770" spans="1:19" x14ac:dyDescent="0.3">
      <c r="A2770">
        <v>2769</v>
      </c>
      <c r="B2770" t="s">
        <v>14</v>
      </c>
      <c r="C2770" s="9">
        <v>45234</v>
      </c>
      <c r="D2770" s="9">
        <v>45237</v>
      </c>
      <c r="E2770" s="10">
        <v>45156</v>
      </c>
      <c r="F2770" t="s">
        <v>49</v>
      </c>
      <c r="G2770">
        <v>121.83</v>
      </c>
      <c r="H2770">
        <v>1</v>
      </c>
      <c r="I2770">
        <v>3</v>
      </c>
      <c r="J2770" t="s">
        <v>19</v>
      </c>
      <c r="K2770" t="s">
        <v>99</v>
      </c>
      <c r="L2770" t="s">
        <v>21</v>
      </c>
      <c r="M2770" t="s">
        <v>36</v>
      </c>
      <c r="N2770" t="s">
        <v>41</v>
      </c>
      <c r="O2770">
        <f>Table2[[#This Row],[check_out_date]]-Table2[[#This Row],[check_in_date]]</f>
        <v>3</v>
      </c>
      <c r="P2770">
        <f>Table2[[#This Row],[num_adults]]+Table2[[#This Row],[num_children]]</f>
        <v>4</v>
      </c>
      <c r="Q2770" s="3">
        <f>IF(OR(Table2[[#This Row],[booking_status]]="confirmed",Table2[[#This Row],[booking_status]]="checked-out"),Table2[[#This Row],[room_rate_per_night]]*Table2[[#This Row],[Num_Nights]],0)</f>
        <v>365.49</v>
      </c>
      <c r="R2770" t="str" cm="1">
        <f t="array" ref="R2770">IFERROR(_xlfn.IFS(Table2[[#This Row],[booking_status]]="confirmed","Expected",Table2[[#This Row],[booking_status]]="checked-out","Actual"),"No Revenue")</f>
        <v>Expected</v>
      </c>
      <c r="S2770" s="4">
        <f>Table2[[#This Row],[Revenue_Amount]]/Table2[[#This Row],[Num_Nights]]</f>
        <v>121.83</v>
      </c>
    </row>
    <row r="2771" spans="1:19" x14ac:dyDescent="0.3">
      <c r="A2771">
        <v>2770</v>
      </c>
      <c r="B2771" t="s">
        <v>37</v>
      </c>
      <c r="C2771" s="9">
        <v>45189</v>
      </c>
      <c r="D2771" s="9">
        <v>45193</v>
      </c>
      <c r="E2771" s="10">
        <v>45119</v>
      </c>
      <c r="F2771" t="s">
        <v>27</v>
      </c>
      <c r="G2771">
        <v>218.24</v>
      </c>
      <c r="H2771">
        <v>1</v>
      </c>
      <c r="I2771">
        <v>0</v>
      </c>
      <c r="J2771" t="s">
        <v>94</v>
      </c>
      <c r="K2771" t="s">
        <v>44</v>
      </c>
      <c r="L2771" t="s">
        <v>21</v>
      </c>
      <c r="M2771" t="s">
        <v>22</v>
      </c>
      <c r="N2771" t="s">
        <v>41</v>
      </c>
      <c r="O2771">
        <f>Table2[[#This Row],[check_out_date]]-Table2[[#This Row],[check_in_date]]</f>
        <v>4</v>
      </c>
      <c r="P2771">
        <f>Table2[[#This Row],[num_adults]]+Table2[[#This Row],[num_children]]</f>
        <v>1</v>
      </c>
      <c r="Q2771" s="3">
        <f>IF(OR(Table2[[#This Row],[booking_status]]="confirmed",Table2[[#This Row],[booking_status]]="checked-out"),Table2[[#This Row],[room_rate_per_night]]*Table2[[#This Row],[Num_Nights]],0)</f>
        <v>872.96</v>
      </c>
      <c r="R2771" t="str" cm="1">
        <f t="array" ref="R2771">IFERROR(_xlfn.IFS(Table2[[#This Row],[booking_status]]="confirmed","Expected",Table2[[#This Row],[booking_status]]="checked-out","Actual"),"No Revenue")</f>
        <v>Expected</v>
      </c>
      <c r="S2771" s="4">
        <f>Table2[[#This Row],[Revenue_Amount]]/Table2[[#This Row],[Num_Nights]]</f>
        <v>218.24</v>
      </c>
    </row>
    <row r="2772" spans="1:19" hidden="1" x14ac:dyDescent="0.3">
      <c r="A2772">
        <v>2771</v>
      </c>
      <c r="B2772" t="s">
        <v>14</v>
      </c>
      <c r="C2772" s="9">
        <v>45098</v>
      </c>
      <c r="D2772" s="9">
        <v>45103</v>
      </c>
      <c r="E2772" s="10">
        <v>45078</v>
      </c>
      <c r="F2772" t="s">
        <v>18</v>
      </c>
      <c r="G2772">
        <v>252.28</v>
      </c>
      <c r="H2772">
        <v>4</v>
      </c>
      <c r="I2772">
        <v>0</v>
      </c>
      <c r="J2772" t="s">
        <v>35</v>
      </c>
      <c r="K2772" t="s">
        <v>99</v>
      </c>
      <c r="L2772" t="s">
        <v>21</v>
      </c>
      <c r="M2772" t="s">
        <v>36</v>
      </c>
      <c r="N2772" t="s">
        <v>41</v>
      </c>
      <c r="O2772">
        <f>Table2[[#This Row],[check_out_date]]-Table2[[#This Row],[check_in_date]]</f>
        <v>5</v>
      </c>
      <c r="P2772">
        <f>Table2[[#This Row],[num_adults]]+Table2[[#This Row],[num_children]]</f>
        <v>4</v>
      </c>
      <c r="Q2772" s="3">
        <f>IF(OR(Table2[[#This Row],[booking_status]]="confirmed",Table2[[#This Row],[booking_status]]="checked-out"),Table2[[#This Row],[room_rate_per_night]]*Table2[[#This Row],[Num_Nights]],0)</f>
        <v>1261.4000000000001</v>
      </c>
      <c r="R2772" t="str" cm="1">
        <f t="array" ref="R2772">IFERROR(_xlfn.IFS(Table2[[#This Row],[booking_status]]="confirmed","Expected",Table2[[#This Row],[booking_status]]="checked-out","Actual"),"No Revenue")</f>
        <v>Expected</v>
      </c>
      <c r="S2772" s="4">
        <f>Table2[[#This Row],[Revenue_Amount]]/Table2[[#This Row],[Num_Nights]]</f>
        <v>252.28000000000003</v>
      </c>
    </row>
    <row r="2773" spans="1:19" hidden="1" x14ac:dyDescent="0.3">
      <c r="A2773">
        <v>2772</v>
      </c>
      <c r="B2773" t="s">
        <v>50</v>
      </c>
      <c r="C2773" s="9">
        <v>45134</v>
      </c>
      <c r="D2773" s="9">
        <v>45137</v>
      </c>
      <c r="E2773" s="10">
        <v>45104</v>
      </c>
      <c r="F2773" t="s">
        <v>18</v>
      </c>
      <c r="G2773">
        <v>264.61</v>
      </c>
      <c r="H2773">
        <v>2</v>
      </c>
      <c r="I2773">
        <v>1</v>
      </c>
      <c r="J2773" t="s">
        <v>35</v>
      </c>
      <c r="K2773" t="s">
        <v>44</v>
      </c>
      <c r="L2773" t="s">
        <v>56</v>
      </c>
      <c r="M2773" t="s">
        <v>36</v>
      </c>
      <c r="N2773" t="s">
        <v>30</v>
      </c>
      <c r="O2773">
        <f>Table2[[#This Row],[check_out_date]]-Table2[[#This Row],[check_in_date]]</f>
        <v>3</v>
      </c>
      <c r="P2773">
        <f>Table2[[#This Row],[num_adults]]+Table2[[#This Row],[num_children]]</f>
        <v>3</v>
      </c>
      <c r="Q2773" s="3">
        <f>IF(OR(Table2[[#This Row],[booking_status]]="confirmed",Table2[[#This Row],[booking_status]]="checked-out"),Table2[[#This Row],[room_rate_per_night]]*Table2[[#This Row],[Num_Nights]],0)</f>
        <v>793.83</v>
      </c>
      <c r="R2773" t="str" cm="1">
        <f t="array" ref="R2773">IFERROR(_xlfn.IFS(Table2[[#This Row],[booking_status]]="confirmed","Expected",Table2[[#This Row],[booking_status]]="checked-out","Actual"),"No Revenue")</f>
        <v>Actual</v>
      </c>
      <c r="S2773" s="4">
        <f>Table2[[#This Row],[Revenue_Amount]]/Table2[[#This Row],[Num_Nights]]</f>
        <v>264.61</v>
      </c>
    </row>
    <row r="2774" spans="1:19" x14ac:dyDescent="0.3">
      <c r="A2774">
        <v>2773</v>
      </c>
      <c r="B2774" t="s">
        <v>31</v>
      </c>
      <c r="C2774" s="9">
        <v>45224</v>
      </c>
      <c r="D2774" s="9">
        <v>45230</v>
      </c>
      <c r="E2774" s="10">
        <v>45217</v>
      </c>
      <c r="F2774" t="s">
        <v>54</v>
      </c>
      <c r="G2774">
        <v>361.98</v>
      </c>
      <c r="H2774">
        <v>2</v>
      </c>
      <c r="I2774">
        <v>0</v>
      </c>
      <c r="J2774" t="s">
        <v>19</v>
      </c>
      <c r="K2774" t="s">
        <v>44</v>
      </c>
      <c r="L2774" t="s">
        <v>56</v>
      </c>
      <c r="M2774" t="s">
        <v>36</v>
      </c>
      <c r="N2774" t="s">
        <v>30</v>
      </c>
      <c r="O2774">
        <f>Table2[[#This Row],[check_out_date]]-Table2[[#This Row],[check_in_date]]</f>
        <v>6</v>
      </c>
      <c r="P2774">
        <f>Table2[[#This Row],[num_adults]]+Table2[[#This Row],[num_children]]</f>
        <v>2</v>
      </c>
      <c r="Q2774" s="3">
        <f>IF(OR(Table2[[#This Row],[booking_status]]="confirmed",Table2[[#This Row],[booking_status]]="checked-out"),Table2[[#This Row],[room_rate_per_night]]*Table2[[#This Row],[Num_Nights]],0)</f>
        <v>2171.88</v>
      </c>
      <c r="R2774" t="str" cm="1">
        <f t="array" ref="R2774">IFERROR(_xlfn.IFS(Table2[[#This Row],[booking_status]]="confirmed","Expected",Table2[[#This Row],[booking_status]]="checked-out","Actual"),"No Revenue")</f>
        <v>Actual</v>
      </c>
      <c r="S2774" s="4">
        <f>Table2[[#This Row],[Revenue_Amount]]/Table2[[#This Row],[Num_Nights]]</f>
        <v>361.98</v>
      </c>
    </row>
    <row r="2775" spans="1:19" x14ac:dyDescent="0.3">
      <c r="A2775">
        <v>2774</v>
      </c>
      <c r="B2775" t="s">
        <v>14</v>
      </c>
      <c r="C2775" s="9">
        <v>45221</v>
      </c>
      <c r="D2775" s="9">
        <v>45231</v>
      </c>
      <c r="E2775" s="10">
        <v>45213</v>
      </c>
      <c r="F2775" t="s">
        <v>18</v>
      </c>
      <c r="G2775">
        <v>239.67</v>
      </c>
      <c r="H2775">
        <v>1</v>
      </c>
      <c r="I2775">
        <v>0</v>
      </c>
      <c r="J2775" t="s">
        <v>19</v>
      </c>
      <c r="K2775" t="s">
        <v>99</v>
      </c>
      <c r="L2775" t="s">
        <v>21</v>
      </c>
      <c r="M2775" t="s">
        <v>36</v>
      </c>
      <c r="N2775" t="s">
        <v>41</v>
      </c>
      <c r="O2775">
        <f>Table2[[#This Row],[check_out_date]]-Table2[[#This Row],[check_in_date]]</f>
        <v>10</v>
      </c>
      <c r="P2775">
        <f>Table2[[#This Row],[num_adults]]+Table2[[#This Row],[num_children]]</f>
        <v>1</v>
      </c>
      <c r="Q2775" s="3">
        <f>IF(OR(Table2[[#This Row],[booking_status]]="confirmed",Table2[[#This Row],[booking_status]]="checked-out"),Table2[[#This Row],[room_rate_per_night]]*Table2[[#This Row],[Num_Nights]],0)</f>
        <v>2396.6999999999998</v>
      </c>
      <c r="R2775" t="str" cm="1">
        <f t="array" ref="R2775">IFERROR(_xlfn.IFS(Table2[[#This Row],[booking_status]]="confirmed","Expected",Table2[[#This Row],[booking_status]]="checked-out","Actual"),"No Revenue")</f>
        <v>Expected</v>
      </c>
      <c r="S2775" s="4">
        <f>Table2[[#This Row],[Revenue_Amount]]/Table2[[#This Row],[Num_Nights]]</f>
        <v>239.67</v>
      </c>
    </row>
    <row r="2776" spans="1:19" hidden="1" x14ac:dyDescent="0.3">
      <c r="A2776">
        <v>2775</v>
      </c>
      <c r="B2776" t="s">
        <v>50</v>
      </c>
      <c r="C2776" s="9">
        <v>45160</v>
      </c>
      <c r="D2776" s="9">
        <v>45164</v>
      </c>
      <c r="E2776" s="10">
        <v>45152</v>
      </c>
      <c r="F2776" t="s">
        <v>49</v>
      </c>
      <c r="G2776">
        <v>119.75</v>
      </c>
      <c r="H2776">
        <v>1</v>
      </c>
      <c r="I2776">
        <v>0</v>
      </c>
      <c r="J2776" t="s">
        <v>35</v>
      </c>
      <c r="K2776" t="s">
        <v>29</v>
      </c>
      <c r="L2776" t="s">
        <v>21</v>
      </c>
      <c r="M2776" t="s">
        <v>36</v>
      </c>
      <c r="N2776" t="s">
        <v>41</v>
      </c>
      <c r="O2776">
        <f>Table2[[#This Row],[check_out_date]]-Table2[[#This Row],[check_in_date]]</f>
        <v>4</v>
      </c>
      <c r="P2776">
        <f>Table2[[#This Row],[num_adults]]+Table2[[#This Row],[num_children]]</f>
        <v>1</v>
      </c>
      <c r="Q2776" s="3">
        <f>IF(OR(Table2[[#This Row],[booking_status]]="confirmed",Table2[[#This Row],[booking_status]]="checked-out"),Table2[[#This Row],[room_rate_per_night]]*Table2[[#This Row],[Num_Nights]],0)</f>
        <v>479</v>
      </c>
      <c r="R2776" t="str" cm="1">
        <f t="array" ref="R2776">IFERROR(_xlfn.IFS(Table2[[#This Row],[booking_status]]="confirmed","Expected",Table2[[#This Row],[booking_status]]="checked-out","Actual"),"No Revenue")</f>
        <v>Expected</v>
      </c>
      <c r="S2776" s="4">
        <f>Table2[[#This Row],[Revenue_Amount]]/Table2[[#This Row],[Num_Nights]]</f>
        <v>119.75</v>
      </c>
    </row>
    <row r="2777" spans="1:19" x14ac:dyDescent="0.3">
      <c r="A2777">
        <v>2776</v>
      </c>
      <c r="B2777" t="s">
        <v>50</v>
      </c>
      <c r="C2777" s="9">
        <v>44955</v>
      </c>
      <c r="D2777" s="9">
        <v>44964</v>
      </c>
      <c r="E2777" s="10">
        <v>44920</v>
      </c>
      <c r="F2777" t="s">
        <v>18</v>
      </c>
      <c r="G2777">
        <v>361</v>
      </c>
      <c r="H2777">
        <v>2</v>
      </c>
      <c r="I2777">
        <v>0</v>
      </c>
      <c r="J2777" t="s">
        <v>19</v>
      </c>
      <c r="K2777" t="s">
        <v>66</v>
      </c>
      <c r="L2777" t="s">
        <v>56</v>
      </c>
      <c r="M2777" t="s">
        <v>36</v>
      </c>
      <c r="N2777" t="s">
        <v>45</v>
      </c>
      <c r="O2777">
        <f>Table2[[#This Row],[check_out_date]]-Table2[[#This Row],[check_in_date]]</f>
        <v>9</v>
      </c>
      <c r="P2777">
        <f>Table2[[#This Row],[num_adults]]+Table2[[#This Row],[num_children]]</f>
        <v>2</v>
      </c>
      <c r="Q2777" s="3">
        <f>IF(OR(Table2[[#This Row],[booking_status]]="confirmed",Table2[[#This Row],[booking_status]]="checked-out"),Table2[[#This Row],[room_rate_per_night]]*Table2[[#This Row],[Num_Nights]],0)</f>
        <v>3249</v>
      </c>
      <c r="R2777" t="str" cm="1">
        <f t="array" ref="R2777">IFERROR(_xlfn.IFS(Table2[[#This Row],[booking_status]]="confirmed","Expected",Table2[[#This Row],[booking_status]]="checked-out","Actual"),"No Revenue")</f>
        <v>Actual</v>
      </c>
      <c r="S2777" s="4">
        <f>Table2[[#This Row],[Revenue_Amount]]/Table2[[#This Row],[Num_Nights]]</f>
        <v>361</v>
      </c>
    </row>
    <row r="2778" spans="1:19" x14ac:dyDescent="0.3">
      <c r="A2778">
        <v>2777</v>
      </c>
      <c r="B2778" t="s">
        <v>50</v>
      </c>
      <c r="C2778" s="9">
        <v>45070</v>
      </c>
      <c r="D2778" s="9">
        <v>45076</v>
      </c>
      <c r="E2778" s="10">
        <v>45047</v>
      </c>
      <c r="F2778" t="s">
        <v>49</v>
      </c>
      <c r="G2778">
        <v>125.46</v>
      </c>
      <c r="H2778">
        <v>3</v>
      </c>
      <c r="I2778">
        <v>2</v>
      </c>
      <c r="J2778" t="s">
        <v>28</v>
      </c>
      <c r="K2778" t="s">
        <v>29</v>
      </c>
      <c r="L2778" t="s">
        <v>56</v>
      </c>
      <c r="M2778" t="s">
        <v>36</v>
      </c>
      <c r="N2778" t="s">
        <v>41</v>
      </c>
      <c r="O2778">
        <f>Table2[[#This Row],[check_out_date]]-Table2[[#This Row],[check_in_date]]</f>
        <v>6</v>
      </c>
      <c r="P2778">
        <f>Table2[[#This Row],[num_adults]]+Table2[[#This Row],[num_children]]</f>
        <v>5</v>
      </c>
      <c r="Q2778" s="3">
        <f>IF(OR(Table2[[#This Row],[booking_status]]="confirmed",Table2[[#This Row],[booking_status]]="checked-out"),Table2[[#This Row],[room_rate_per_night]]*Table2[[#This Row],[Num_Nights]],0)</f>
        <v>752.76</v>
      </c>
      <c r="R2778" t="str" cm="1">
        <f t="array" ref="R2778">IFERROR(_xlfn.IFS(Table2[[#This Row],[booking_status]]="confirmed","Expected",Table2[[#This Row],[booking_status]]="checked-out","Actual"),"No Revenue")</f>
        <v>Actual</v>
      </c>
      <c r="S2778" s="4">
        <f>Table2[[#This Row],[Revenue_Amount]]/Table2[[#This Row],[Num_Nights]]</f>
        <v>125.46</v>
      </c>
    </row>
    <row r="2779" spans="1:19" x14ac:dyDescent="0.3">
      <c r="A2779">
        <v>2778</v>
      </c>
      <c r="B2779" t="s">
        <v>50</v>
      </c>
      <c r="C2779" s="9">
        <v>45227</v>
      </c>
      <c r="D2779" s="9">
        <v>45233</v>
      </c>
      <c r="E2779" s="10">
        <v>45221</v>
      </c>
      <c r="F2779" t="s">
        <v>49</v>
      </c>
      <c r="G2779">
        <v>148.93</v>
      </c>
      <c r="H2779">
        <v>2</v>
      </c>
      <c r="I2779">
        <v>0</v>
      </c>
      <c r="J2779" t="s">
        <v>55</v>
      </c>
      <c r="K2779" t="s">
        <v>44</v>
      </c>
      <c r="L2779" t="s">
        <v>21</v>
      </c>
      <c r="M2779" t="s">
        <v>22</v>
      </c>
      <c r="N2779" t="s">
        <v>95</v>
      </c>
      <c r="O2779">
        <f>Table2[[#This Row],[check_out_date]]-Table2[[#This Row],[check_in_date]]</f>
        <v>6</v>
      </c>
      <c r="P2779">
        <f>Table2[[#This Row],[num_adults]]+Table2[[#This Row],[num_children]]</f>
        <v>2</v>
      </c>
      <c r="Q2779" s="3">
        <f>IF(OR(Table2[[#This Row],[booking_status]]="confirmed",Table2[[#This Row],[booking_status]]="checked-out"),Table2[[#This Row],[room_rate_per_night]]*Table2[[#This Row],[Num_Nights]],0)</f>
        <v>893.58</v>
      </c>
      <c r="R2779" t="str" cm="1">
        <f t="array" ref="R2779">IFERROR(_xlfn.IFS(Table2[[#This Row],[booking_status]]="confirmed","Expected",Table2[[#This Row],[booking_status]]="checked-out","Actual"),"No Revenue")</f>
        <v>Expected</v>
      </c>
      <c r="S2779" s="4">
        <f>Table2[[#This Row],[Revenue_Amount]]/Table2[[#This Row],[Num_Nights]]</f>
        <v>148.93</v>
      </c>
    </row>
    <row r="2780" spans="1:19" x14ac:dyDescent="0.3">
      <c r="A2780">
        <v>2779</v>
      </c>
      <c r="B2780" t="s">
        <v>14</v>
      </c>
      <c r="C2780" s="9">
        <v>45094</v>
      </c>
      <c r="D2780" s="9">
        <v>45097</v>
      </c>
      <c r="E2780" s="10">
        <v>45026</v>
      </c>
      <c r="F2780" t="s">
        <v>49</v>
      </c>
      <c r="G2780">
        <v>128.5</v>
      </c>
      <c r="H2780">
        <v>2</v>
      </c>
      <c r="I2780">
        <v>0</v>
      </c>
      <c r="J2780" t="s">
        <v>28</v>
      </c>
      <c r="K2780" t="s">
        <v>29</v>
      </c>
      <c r="L2780" t="s">
        <v>21</v>
      </c>
      <c r="M2780" t="s">
        <v>22</v>
      </c>
      <c r="N2780" t="s">
        <v>95</v>
      </c>
      <c r="O2780">
        <f>Table2[[#This Row],[check_out_date]]-Table2[[#This Row],[check_in_date]]</f>
        <v>3</v>
      </c>
      <c r="P2780">
        <f>Table2[[#This Row],[num_adults]]+Table2[[#This Row],[num_children]]</f>
        <v>2</v>
      </c>
      <c r="Q2780" s="3">
        <f>IF(OR(Table2[[#This Row],[booking_status]]="confirmed",Table2[[#This Row],[booking_status]]="checked-out"),Table2[[#This Row],[room_rate_per_night]]*Table2[[#This Row],[Num_Nights]],0)</f>
        <v>385.5</v>
      </c>
      <c r="R2780" t="str" cm="1">
        <f t="array" ref="R2780">IFERROR(_xlfn.IFS(Table2[[#This Row],[booking_status]]="confirmed","Expected",Table2[[#This Row],[booking_status]]="checked-out","Actual"),"No Revenue")</f>
        <v>Expected</v>
      </c>
      <c r="S2780" s="4">
        <f>Table2[[#This Row],[Revenue_Amount]]/Table2[[#This Row],[Num_Nights]]</f>
        <v>128.5</v>
      </c>
    </row>
    <row r="2781" spans="1:19" x14ac:dyDescent="0.3">
      <c r="A2781">
        <v>2780</v>
      </c>
      <c r="B2781" t="s">
        <v>31</v>
      </c>
      <c r="C2781" s="9">
        <v>45084</v>
      </c>
      <c r="D2781" s="9">
        <v>45093</v>
      </c>
      <c r="E2781" s="10">
        <v>45050</v>
      </c>
      <c r="F2781" t="s">
        <v>27</v>
      </c>
      <c r="G2781">
        <v>92.7</v>
      </c>
      <c r="H2781">
        <v>2</v>
      </c>
      <c r="I2781">
        <v>1</v>
      </c>
      <c r="J2781" t="s">
        <v>55</v>
      </c>
      <c r="K2781" t="s">
        <v>29</v>
      </c>
      <c r="L2781" t="s">
        <v>56</v>
      </c>
      <c r="M2781" t="s">
        <v>36</v>
      </c>
      <c r="N2781" t="s">
        <v>95</v>
      </c>
      <c r="O2781">
        <f>Table2[[#This Row],[check_out_date]]-Table2[[#This Row],[check_in_date]]</f>
        <v>9</v>
      </c>
      <c r="P2781">
        <f>Table2[[#This Row],[num_adults]]+Table2[[#This Row],[num_children]]</f>
        <v>3</v>
      </c>
      <c r="Q2781" s="3">
        <f>IF(OR(Table2[[#This Row],[booking_status]]="confirmed",Table2[[#This Row],[booking_status]]="checked-out"),Table2[[#This Row],[room_rate_per_night]]*Table2[[#This Row],[Num_Nights]],0)</f>
        <v>834.30000000000007</v>
      </c>
      <c r="R2781" t="str" cm="1">
        <f t="array" ref="R2781">IFERROR(_xlfn.IFS(Table2[[#This Row],[booking_status]]="confirmed","Expected",Table2[[#This Row],[booking_status]]="checked-out","Actual"),"No Revenue")</f>
        <v>Actual</v>
      </c>
      <c r="S2781" s="4">
        <f>Table2[[#This Row],[Revenue_Amount]]/Table2[[#This Row],[Num_Nights]]</f>
        <v>92.7</v>
      </c>
    </row>
    <row r="2782" spans="1:19" hidden="1" x14ac:dyDescent="0.3">
      <c r="A2782">
        <v>2781</v>
      </c>
      <c r="B2782" t="s">
        <v>31</v>
      </c>
      <c r="C2782" s="9">
        <v>45083</v>
      </c>
      <c r="D2782" s="9">
        <v>45087</v>
      </c>
      <c r="E2782" s="10">
        <v>45069</v>
      </c>
      <c r="F2782" t="s">
        <v>18</v>
      </c>
      <c r="G2782">
        <v>140.37</v>
      </c>
      <c r="H2782">
        <v>2</v>
      </c>
      <c r="I2782">
        <v>0</v>
      </c>
      <c r="J2782" t="s">
        <v>35</v>
      </c>
      <c r="K2782" t="s">
        <v>66</v>
      </c>
      <c r="L2782" t="s">
        <v>60</v>
      </c>
      <c r="M2782" t="s">
        <v>36</v>
      </c>
      <c r="N2782" t="s">
        <v>41</v>
      </c>
      <c r="O2782">
        <f>Table2[[#This Row],[check_out_date]]-Table2[[#This Row],[check_in_date]]</f>
        <v>4</v>
      </c>
      <c r="P2782">
        <f>Table2[[#This Row],[num_adults]]+Table2[[#This Row],[num_children]]</f>
        <v>2</v>
      </c>
      <c r="Q2782" s="3">
        <f>IF(OR(Table2[[#This Row],[booking_status]]="confirmed",Table2[[#This Row],[booking_status]]="checked-out"),Table2[[#This Row],[room_rate_per_night]]*Table2[[#This Row],[Num_Nights]],0)</f>
        <v>0</v>
      </c>
      <c r="R2782" t="str" cm="1">
        <f t="array" ref="R2782">IFERROR(_xlfn.IFS(Table2[[#This Row],[booking_status]]="confirmed","Expected",Table2[[#This Row],[booking_status]]="checked-out","Actual"),"No Revenue")</f>
        <v>No Revenue</v>
      </c>
      <c r="S2782" s="4">
        <f>Table2[[#This Row],[Revenue_Amount]]/Table2[[#This Row],[Num_Nights]]</f>
        <v>0</v>
      </c>
    </row>
    <row r="2783" spans="1:19" x14ac:dyDescent="0.3">
      <c r="A2783">
        <v>2782</v>
      </c>
      <c r="B2783" t="s">
        <v>37</v>
      </c>
      <c r="C2783" s="9">
        <v>45286</v>
      </c>
      <c r="D2783" s="9">
        <v>45288</v>
      </c>
      <c r="E2783" s="10">
        <v>45266</v>
      </c>
      <c r="F2783" t="s">
        <v>49</v>
      </c>
      <c r="G2783">
        <v>128.97999999999999</v>
      </c>
      <c r="H2783">
        <v>2</v>
      </c>
      <c r="I2783">
        <v>2</v>
      </c>
      <c r="J2783" t="s">
        <v>19</v>
      </c>
      <c r="K2783" t="s">
        <v>99</v>
      </c>
      <c r="L2783" t="s">
        <v>21</v>
      </c>
      <c r="M2783" t="s">
        <v>22</v>
      </c>
      <c r="N2783" t="s">
        <v>41</v>
      </c>
      <c r="O2783">
        <f>Table2[[#This Row],[check_out_date]]-Table2[[#This Row],[check_in_date]]</f>
        <v>2</v>
      </c>
      <c r="P2783">
        <f>Table2[[#This Row],[num_adults]]+Table2[[#This Row],[num_children]]</f>
        <v>4</v>
      </c>
      <c r="Q2783" s="3">
        <f>IF(OR(Table2[[#This Row],[booking_status]]="confirmed",Table2[[#This Row],[booking_status]]="checked-out"),Table2[[#This Row],[room_rate_per_night]]*Table2[[#This Row],[Num_Nights]],0)</f>
        <v>257.95999999999998</v>
      </c>
      <c r="R2783" t="str" cm="1">
        <f t="array" ref="R2783">IFERROR(_xlfn.IFS(Table2[[#This Row],[booking_status]]="confirmed","Expected",Table2[[#This Row],[booking_status]]="checked-out","Actual"),"No Revenue")</f>
        <v>Expected</v>
      </c>
      <c r="S2783" s="4">
        <f>Table2[[#This Row],[Revenue_Amount]]/Table2[[#This Row],[Num_Nights]]</f>
        <v>128.97999999999999</v>
      </c>
    </row>
    <row r="2784" spans="1:19" x14ac:dyDescent="0.3">
      <c r="A2784">
        <v>2783</v>
      </c>
      <c r="B2784" t="s">
        <v>37</v>
      </c>
      <c r="C2784" s="9">
        <v>45073</v>
      </c>
      <c r="D2784" s="9">
        <v>45078</v>
      </c>
      <c r="E2784" s="10">
        <v>45021</v>
      </c>
      <c r="F2784" t="s">
        <v>49</v>
      </c>
      <c r="G2784">
        <v>112.52</v>
      </c>
      <c r="H2784">
        <v>1</v>
      </c>
      <c r="I2784">
        <v>0</v>
      </c>
      <c r="J2784" t="s">
        <v>19</v>
      </c>
      <c r="K2784" t="s">
        <v>99</v>
      </c>
      <c r="L2784" t="s">
        <v>21</v>
      </c>
      <c r="M2784" t="s">
        <v>36</v>
      </c>
      <c r="N2784" t="s">
        <v>45</v>
      </c>
      <c r="O2784">
        <f>Table2[[#This Row],[check_out_date]]-Table2[[#This Row],[check_in_date]]</f>
        <v>5</v>
      </c>
      <c r="P2784">
        <f>Table2[[#This Row],[num_adults]]+Table2[[#This Row],[num_children]]</f>
        <v>1</v>
      </c>
      <c r="Q2784" s="3">
        <f>IF(OR(Table2[[#This Row],[booking_status]]="confirmed",Table2[[#This Row],[booking_status]]="checked-out"),Table2[[#This Row],[room_rate_per_night]]*Table2[[#This Row],[Num_Nights]],0)</f>
        <v>562.6</v>
      </c>
      <c r="R2784" t="str" cm="1">
        <f t="array" ref="R2784">IFERROR(_xlfn.IFS(Table2[[#This Row],[booking_status]]="confirmed","Expected",Table2[[#This Row],[booking_status]]="checked-out","Actual"),"No Revenue")</f>
        <v>Expected</v>
      </c>
      <c r="S2784" s="4">
        <f>Table2[[#This Row],[Revenue_Amount]]/Table2[[#This Row],[Num_Nights]]</f>
        <v>112.52000000000001</v>
      </c>
    </row>
    <row r="2785" spans="1:19" x14ac:dyDescent="0.3">
      <c r="A2785">
        <v>2784</v>
      </c>
      <c r="B2785" t="s">
        <v>14</v>
      </c>
      <c r="C2785" s="9">
        <v>45220</v>
      </c>
      <c r="D2785" s="9">
        <v>45225</v>
      </c>
      <c r="E2785" s="10">
        <v>45209</v>
      </c>
      <c r="F2785" t="s">
        <v>49</v>
      </c>
      <c r="G2785">
        <v>67.989999999999995</v>
      </c>
      <c r="H2785">
        <v>3</v>
      </c>
      <c r="I2785">
        <v>0</v>
      </c>
      <c r="J2785" t="s">
        <v>28</v>
      </c>
      <c r="K2785" t="s">
        <v>29</v>
      </c>
      <c r="L2785" t="s">
        <v>56</v>
      </c>
      <c r="M2785" t="s">
        <v>36</v>
      </c>
      <c r="N2785" t="s">
        <v>41</v>
      </c>
      <c r="O2785">
        <f>Table2[[#This Row],[check_out_date]]-Table2[[#This Row],[check_in_date]]</f>
        <v>5</v>
      </c>
      <c r="P2785">
        <f>Table2[[#This Row],[num_adults]]+Table2[[#This Row],[num_children]]</f>
        <v>3</v>
      </c>
      <c r="Q2785" s="3">
        <f>IF(OR(Table2[[#This Row],[booking_status]]="confirmed",Table2[[#This Row],[booking_status]]="checked-out"),Table2[[#This Row],[room_rate_per_night]]*Table2[[#This Row],[Num_Nights]],0)</f>
        <v>339.95</v>
      </c>
      <c r="R2785" t="str" cm="1">
        <f t="array" ref="R2785">IFERROR(_xlfn.IFS(Table2[[#This Row],[booking_status]]="confirmed","Expected",Table2[[#This Row],[booking_status]]="checked-out","Actual"),"No Revenue")</f>
        <v>Actual</v>
      </c>
      <c r="S2785" s="4">
        <f>Table2[[#This Row],[Revenue_Amount]]/Table2[[#This Row],[Num_Nights]]</f>
        <v>67.989999999999995</v>
      </c>
    </row>
    <row r="2786" spans="1:19" x14ac:dyDescent="0.3">
      <c r="A2786">
        <v>2785</v>
      </c>
      <c r="B2786" t="s">
        <v>37</v>
      </c>
      <c r="C2786" s="9">
        <v>45029</v>
      </c>
      <c r="D2786" s="9">
        <v>45034</v>
      </c>
      <c r="E2786" s="10">
        <v>45006</v>
      </c>
      <c r="F2786" t="s">
        <v>27</v>
      </c>
      <c r="G2786">
        <v>185.44</v>
      </c>
      <c r="H2786">
        <v>1</v>
      </c>
      <c r="I2786">
        <v>0</v>
      </c>
      <c r="J2786" t="s">
        <v>19</v>
      </c>
      <c r="K2786" t="s">
        <v>29</v>
      </c>
      <c r="L2786" t="s">
        <v>70</v>
      </c>
      <c r="M2786" t="s">
        <v>22</v>
      </c>
      <c r="N2786" t="s">
        <v>23</v>
      </c>
      <c r="O2786">
        <f>Table2[[#This Row],[check_out_date]]-Table2[[#This Row],[check_in_date]]</f>
        <v>5</v>
      </c>
      <c r="P2786">
        <f>Table2[[#This Row],[num_adults]]+Table2[[#This Row],[num_children]]</f>
        <v>1</v>
      </c>
      <c r="Q2786" s="3">
        <f>IF(OR(Table2[[#This Row],[booking_status]]="confirmed",Table2[[#This Row],[booking_status]]="checked-out"),Table2[[#This Row],[room_rate_per_night]]*Table2[[#This Row],[Num_Nights]],0)</f>
        <v>0</v>
      </c>
      <c r="R2786" t="str" cm="1">
        <f t="array" ref="R2786">IFERROR(_xlfn.IFS(Table2[[#This Row],[booking_status]]="confirmed","Expected",Table2[[#This Row],[booking_status]]="checked-out","Actual"),"No Revenue")</f>
        <v>No Revenue</v>
      </c>
      <c r="S2786" s="4">
        <f>Table2[[#This Row],[Revenue_Amount]]/Table2[[#This Row],[Num_Nights]]</f>
        <v>0</v>
      </c>
    </row>
    <row r="2787" spans="1:19" x14ac:dyDescent="0.3">
      <c r="A2787">
        <v>2786</v>
      </c>
      <c r="B2787" t="s">
        <v>37</v>
      </c>
      <c r="C2787" s="9">
        <v>44935</v>
      </c>
      <c r="D2787" s="9">
        <v>44941</v>
      </c>
      <c r="E2787" s="10">
        <v>44909</v>
      </c>
      <c r="F2787" t="s">
        <v>49</v>
      </c>
      <c r="G2787">
        <v>139.16999999999999</v>
      </c>
      <c r="H2787">
        <v>1</v>
      </c>
      <c r="I2787">
        <v>0</v>
      </c>
      <c r="J2787" t="s">
        <v>28</v>
      </c>
      <c r="K2787" t="s">
        <v>44</v>
      </c>
      <c r="L2787" t="s">
        <v>60</v>
      </c>
      <c r="M2787" t="s">
        <v>22</v>
      </c>
      <c r="N2787" t="s">
        <v>41</v>
      </c>
      <c r="O2787">
        <f>Table2[[#This Row],[check_out_date]]-Table2[[#This Row],[check_in_date]]</f>
        <v>6</v>
      </c>
      <c r="P2787">
        <f>Table2[[#This Row],[num_adults]]+Table2[[#This Row],[num_children]]</f>
        <v>1</v>
      </c>
      <c r="Q2787" s="3">
        <f>IF(OR(Table2[[#This Row],[booking_status]]="confirmed",Table2[[#This Row],[booking_status]]="checked-out"),Table2[[#This Row],[room_rate_per_night]]*Table2[[#This Row],[Num_Nights]],0)</f>
        <v>0</v>
      </c>
      <c r="R2787" t="str" cm="1">
        <f t="array" ref="R2787">IFERROR(_xlfn.IFS(Table2[[#This Row],[booking_status]]="confirmed","Expected",Table2[[#This Row],[booking_status]]="checked-out","Actual"),"No Revenue")</f>
        <v>No Revenue</v>
      </c>
      <c r="S2787" s="4">
        <f>Table2[[#This Row],[Revenue_Amount]]/Table2[[#This Row],[Num_Nights]]</f>
        <v>0</v>
      </c>
    </row>
    <row r="2788" spans="1:19" x14ac:dyDescent="0.3">
      <c r="A2788">
        <v>2787</v>
      </c>
      <c r="B2788" t="s">
        <v>50</v>
      </c>
      <c r="C2788" s="9">
        <v>45075</v>
      </c>
      <c r="D2788" s="9">
        <v>45082</v>
      </c>
      <c r="E2788" s="10">
        <v>45041</v>
      </c>
      <c r="F2788" t="s">
        <v>49</v>
      </c>
      <c r="G2788">
        <v>149.86000000000001</v>
      </c>
      <c r="H2788">
        <v>2</v>
      </c>
      <c r="I2788">
        <v>0</v>
      </c>
      <c r="J2788" t="s">
        <v>55</v>
      </c>
      <c r="K2788" t="s">
        <v>44</v>
      </c>
      <c r="L2788" t="s">
        <v>56</v>
      </c>
      <c r="M2788" t="s">
        <v>36</v>
      </c>
      <c r="N2788" t="s">
        <v>41</v>
      </c>
      <c r="O2788">
        <f>Table2[[#This Row],[check_out_date]]-Table2[[#This Row],[check_in_date]]</f>
        <v>7</v>
      </c>
      <c r="P2788">
        <f>Table2[[#This Row],[num_adults]]+Table2[[#This Row],[num_children]]</f>
        <v>2</v>
      </c>
      <c r="Q2788" s="3">
        <f>IF(OR(Table2[[#This Row],[booking_status]]="confirmed",Table2[[#This Row],[booking_status]]="checked-out"),Table2[[#This Row],[room_rate_per_night]]*Table2[[#This Row],[Num_Nights]],0)</f>
        <v>1049.02</v>
      </c>
      <c r="R2788" t="str" cm="1">
        <f t="array" ref="R2788">IFERROR(_xlfn.IFS(Table2[[#This Row],[booking_status]]="confirmed","Expected",Table2[[#This Row],[booking_status]]="checked-out","Actual"),"No Revenue")</f>
        <v>Actual</v>
      </c>
      <c r="S2788" s="4">
        <f>Table2[[#This Row],[Revenue_Amount]]/Table2[[#This Row],[Num_Nights]]</f>
        <v>149.85999999999999</v>
      </c>
    </row>
    <row r="2789" spans="1:19" hidden="1" x14ac:dyDescent="0.3">
      <c r="A2789">
        <v>2788</v>
      </c>
      <c r="B2789" t="s">
        <v>50</v>
      </c>
      <c r="C2789" s="9">
        <v>45145</v>
      </c>
      <c r="D2789" s="9">
        <v>45149</v>
      </c>
      <c r="E2789" s="10">
        <v>45112</v>
      </c>
      <c r="F2789" t="s">
        <v>49</v>
      </c>
      <c r="G2789">
        <v>92.99</v>
      </c>
      <c r="H2789">
        <v>2</v>
      </c>
      <c r="I2789">
        <v>1</v>
      </c>
      <c r="J2789" t="s">
        <v>35</v>
      </c>
      <c r="K2789" t="s">
        <v>20</v>
      </c>
      <c r="L2789" t="s">
        <v>21</v>
      </c>
      <c r="M2789" t="s">
        <v>36</v>
      </c>
      <c r="N2789" t="s">
        <v>41</v>
      </c>
      <c r="O2789">
        <f>Table2[[#This Row],[check_out_date]]-Table2[[#This Row],[check_in_date]]</f>
        <v>4</v>
      </c>
      <c r="P2789">
        <f>Table2[[#This Row],[num_adults]]+Table2[[#This Row],[num_children]]</f>
        <v>3</v>
      </c>
      <c r="Q2789" s="3">
        <f>IF(OR(Table2[[#This Row],[booking_status]]="confirmed",Table2[[#This Row],[booking_status]]="checked-out"),Table2[[#This Row],[room_rate_per_night]]*Table2[[#This Row],[Num_Nights]],0)</f>
        <v>371.96</v>
      </c>
      <c r="R2789" t="str" cm="1">
        <f t="array" ref="R2789">IFERROR(_xlfn.IFS(Table2[[#This Row],[booking_status]]="confirmed","Expected",Table2[[#This Row],[booking_status]]="checked-out","Actual"),"No Revenue")</f>
        <v>Expected</v>
      </c>
      <c r="S2789" s="4">
        <f>Table2[[#This Row],[Revenue_Amount]]/Table2[[#This Row],[Num_Nights]]</f>
        <v>92.99</v>
      </c>
    </row>
    <row r="2790" spans="1:19" hidden="1" x14ac:dyDescent="0.3">
      <c r="A2790">
        <v>2789</v>
      </c>
      <c r="B2790" t="s">
        <v>14</v>
      </c>
      <c r="C2790" s="9">
        <v>45072</v>
      </c>
      <c r="D2790" s="9">
        <v>45075</v>
      </c>
      <c r="E2790" s="10">
        <v>45024</v>
      </c>
      <c r="F2790" t="s">
        <v>49</v>
      </c>
      <c r="G2790">
        <v>105.28</v>
      </c>
      <c r="H2790">
        <v>3</v>
      </c>
      <c r="I2790">
        <v>1</v>
      </c>
      <c r="J2790" t="s">
        <v>35</v>
      </c>
      <c r="K2790" t="s">
        <v>29</v>
      </c>
      <c r="L2790" t="s">
        <v>21</v>
      </c>
      <c r="M2790" t="s">
        <v>22</v>
      </c>
      <c r="N2790" t="s">
        <v>23</v>
      </c>
      <c r="O2790">
        <f>Table2[[#This Row],[check_out_date]]-Table2[[#This Row],[check_in_date]]</f>
        <v>3</v>
      </c>
      <c r="P2790">
        <f>Table2[[#This Row],[num_adults]]+Table2[[#This Row],[num_children]]</f>
        <v>4</v>
      </c>
      <c r="Q2790" s="3">
        <f>IF(OR(Table2[[#This Row],[booking_status]]="confirmed",Table2[[#This Row],[booking_status]]="checked-out"),Table2[[#This Row],[room_rate_per_night]]*Table2[[#This Row],[Num_Nights]],0)</f>
        <v>315.84000000000003</v>
      </c>
      <c r="R2790" t="str" cm="1">
        <f t="array" ref="R2790">IFERROR(_xlfn.IFS(Table2[[#This Row],[booking_status]]="confirmed","Expected",Table2[[#This Row],[booking_status]]="checked-out","Actual"),"No Revenue")</f>
        <v>Expected</v>
      </c>
      <c r="S2790" s="4">
        <f>Table2[[#This Row],[Revenue_Amount]]/Table2[[#This Row],[Num_Nights]]</f>
        <v>105.28000000000002</v>
      </c>
    </row>
    <row r="2791" spans="1:19" hidden="1" x14ac:dyDescent="0.3">
      <c r="A2791">
        <v>2790</v>
      </c>
      <c r="B2791" t="s">
        <v>37</v>
      </c>
      <c r="C2791" s="9">
        <v>45223</v>
      </c>
      <c r="D2791" s="9">
        <v>45227</v>
      </c>
      <c r="E2791" s="10">
        <v>45218</v>
      </c>
      <c r="F2791" t="s">
        <v>49</v>
      </c>
      <c r="G2791">
        <v>147.32</v>
      </c>
      <c r="H2791">
        <v>4</v>
      </c>
      <c r="I2791">
        <v>0</v>
      </c>
      <c r="J2791" t="s">
        <v>35</v>
      </c>
      <c r="K2791" t="s">
        <v>29</v>
      </c>
      <c r="L2791" t="s">
        <v>21</v>
      </c>
      <c r="M2791" t="s">
        <v>22</v>
      </c>
      <c r="N2791" t="s">
        <v>41</v>
      </c>
      <c r="O2791">
        <f>Table2[[#This Row],[check_out_date]]-Table2[[#This Row],[check_in_date]]</f>
        <v>4</v>
      </c>
      <c r="P2791">
        <f>Table2[[#This Row],[num_adults]]+Table2[[#This Row],[num_children]]</f>
        <v>4</v>
      </c>
      <c r="Q2791" s="3">
        <f>IF(OR(Table2[[#This Row],[booking_status]]="confirmed",Table2[[#This Row],[booking_status]]="checked-out"),Table2[[#This Row],[room_rate_per_night]]*Table2[[#This Row],[Num_Nights]],0)</f>
        <v>589.28</v>
      </c>
      <c r="R2791" t="str" cm="1">
        <f t="array" ref="R2791">IFERROR(_xlfn.IFS(Table2[[#This Row],[booking_status]]="confirmed","Expected",Table2[[#This Row],[booking_status]]="checked-out","Actual"),"No Revenue")</f>
        <v>Expected</v>
      </c>
      <c r="S2791" s="4">
        <f>Table2[[#This Row],[Revenue_Amount]]/Table2[[#This Row],[Num_Nights]]</f>
        <v>147.32</v>
      </c>
    </row>
    <row r="2792" spans="1:19" x14ac:dyDescent="0.3">
      <c r="A2792">
        <v>2791</v>
      </c>
      <c r="B2792" t="s">
        <v>50</v>
      </c>
      <c r="C2792" s="9">
        <v>45038</v>
      </c>
      <c r="D2792" s="9">
        <v>45040</v>
      </c>
      <c r="E2792" s="10">
        <v>45004</v>
      </c>
      <c r="F2792" t="s">
        <v>49</v>
      </c>
      <c r="G2792">
        <v>130.74</v>
      </c>
      <c r="H2792">
        <v>4</v>
      </c>
      <c r="I2792">
        <v>0</v>
      </c>
      <c r="J2792" t="s">
        <v>19</v>
      </c>
      <c r="K2792" t="s">
        <v>20</v>
      </c>
      <c r="L2792" t="s">
        <v>70</v>
      </c>
      <c r="M2792" t="s">
        <v>36</v>
      </c>
      <c r="N2792" t="s">
        <v>41</v>
      </c>
      <c r="O2792">
        <f>Table2[[#This Row],[check_out_date]]-Table2[[#This Row],[check_in_date]]</f>
        <v>2</v>
      </c>
      <c r="P2792">
        <f>Table2[[#This Row],[num_adults]]+Table2[[#This Row],[num_children]]</f>
        <v>4</v>
      </c>
      <c r="Q2792" s="3">
        <f>IF(OR(Table2[[#This Row],[booking_status]]="confirmed",Table2[[#This Row],[booking_status]]="checked-out"),Table2[[#This Row],[room_rate_per_night]]*Table2[[#This Row],[Num_Nights]],0)</f>
        <v>0</v>
      </c>
      <c r="R2792" t="str" cm="1">
        <f t="array" ref="R2792">IFERROR(_xlfn.IFS(Table2[[#This Row],[booking_status]]="confirmed","Expected",Table2[[#This Row],[booking_status]]="checked-out","Actual"),"No Revenue")</f>
        <v>No Revenue</v>
      </c>
      <c r="S2792" s="4">
        <f>Table2[[#This Row],[Revenue_Amount]]/Table2[[#This Row],[Num_Nights]]</f>
        <v>0</v>
      </c>
    </row>
    <row r="2793" spans="1:19" x14ac:dyDescent="0.3">
      <c r="A2793">
        <v>2792</v>
      </c>
      <c r="B2793" t="s">
        <v>37</v>
      </c>
      <c r="C2793" s="9">
        <v>45060</v>
      </c>
      <c r="D2793" s="9">
        <v>45070</v>
      </c>
      <c r="E2793" s="10">
        <v>44988</v>
      </c>
      <c r="F2793" t="s">
        <v>49</v>
      </c>
      <c r="G2793">
        <v>70.430000000000007</v>
      </c>
      <c r="H2793">
        <v>3</v>
      </c>
      <c r="I2793">
        <v>0</v>
      </c>
      <c r="J2793" t="s">
        <v>19</v>
      </c>
      <c r="K2793" t="s">
        <v>20</v>
      </c>
      <c r="L2793" t="s">
        <v>60</v>
      </c>
      <c r="M2793" t="s">
        <v>36</v>
      </c>
      <c r="N2793" t="s">
        <v>41</v>
      </c>
      <c r="O2793">
        <f>Table2[[#This Row],[check_out_date]]-Table2[[#This Row],[check_in_date]]</f>
        <v>10</v>
      </c>
      <c r="P2793">
        <f>Table2[[#This Row],[num_adults]]+Table2[[#This Row],[num_children]]</f>
        <v>3</v>
      </c>
      <c r="Q2793" s="3">
        <f>IF(OR(Table2[[#This Row],[booking_status]]="confirmed",Table2[[#This Row],[booking_status]]="checked-out"),Table2[[#This Row],[room_rate_per_night]]*Table2[[#This Row],[Num_Nights]],0)</f>
        <v>0</v>
      </c>
      <c r="R2793" t="str" cm="1">
        <f t="array" ref="R2793">IFERROR(_xlfn.IFS(Table2[[#This Row],[booking_status]]="confirmed","Expected",Table2[[#This Row],[booking_status]]="checked-out","Actual"),"No Revenue")</f>
        <v>No Revenue</v>
      </c>
      <c r="S2793" s="4">
        <f>Table2[[#This Row],[Revenue_Amount]]/Table2[[#This Row],[Num_Nights]]</f>
        <v>0</v>
      </c>
    </row>
    <row r="2794" spans="1:19" x14ac:dyDescent="0.3">
      <c r="A2794">
        <v>2793</v>
      </c>
      <c r="B2794" t="s">
        <v>50</v>
      </c>
      <c r="C2794" s="9">
        <v>44935</v>
      </c>
      <c r="D2794" s="9">
        <v>44945</v>
      </c>
      <c r="E2794" s="10">
        <v>44915</v>
      </c>
      <c r="F2794" t="s">
        <v>54</v>
      </c>
      <c r="G2794">
        <v>435.54</v>
      </c>
      <c r="H2794">
        <v>1</v>
      </c>
      <c r="I2794">
        <v>0</v>
      </c>
      <c r="J2794" t="s">
        <v>28</v>
      </c>
      <c r="K2794" t="s">
        <v>29</v>
      </c>
      <c r="L2794" t="s">
        <v>21</v>
      </c>
      <c r="M2794" t="s">
        <v>36</v>
      </c>
      <c r="N2794" t="s">
        <v>23</v>
      </c>
      <c r="O2794">
        <f>Table2[[#This Row],[check_out_date]]-Table2[[#This Row],[check_in_date]]</f>
        <v>10</v>
      </c>
      <c r="P2794">
        <f>Table2[[#This Row],[num_adults]]+Table2[[#This Row],[num_children]]</f>
        <v>1</v>
      </c>
      <c r="Q2794" s="3">
        <f>IF(OR(Table2[[#This Row],[booking_status]]="confirmed",Table2[[#This Row],[booking_status]]="checked-out"),Table2[[#This Row],[room_rate_per_night]]*Table2[[#This Row],[Num_Nights]],0)</f>
        <v>4355.4000000000005</v>
      </c>
      <c r="R2794" t="str" cm="1">
        <f t="array" ref="R2794">IFERROR(_xlfn.IFS(Table2[[#This Row],[booking_status]]="confirmed","Expected",Table2[[#This Row],[booking_status]]="checked-out","Actual"),"No Revenue")</f>
        <v>Expected</v>
      </c>
      <c r="S2794" s="4">
        <f>Table2[[#This Row],[Revenue_Amount]]/Table2[[#This Row],[Num_Nights]]</f>
        <v>435.54000000000008</v>
      </c>
    </row>
    <row r="2795" spans="1:19" x14ac:dyDescent="0.3">
      <c r="A2795">
        <v>2794</v>
      </c>
      <c r="B2795" t="s">
        <v>31</v>
      </c>
      <c r="C2795" s="9">
        <v>45083</v>
      </c>
      <c r="D2795" s="9">
        <v>45086</v>
      </c>
      <c r="E2795" s="10">
        <v>45034</v>
      </c>
      <c r="F2795" t="s">
        <v>54</v>
      </c>
      <c r="G2795">
        <v>388.9</v>
      </c>
      <c r="H2795">
        <v>2</v>
      </c>
      <c r="I2795">
        <v>2</v>
      </c>
      <c r="J2795" t="s">
        <v>19</v>
      </c>
      <c r="K2795" t="s">
        <v>66</v>
      </c>
      <c r="L2795" t="s">
        <v>21</v>
      </c>
      <c r="M2795" t="s">
        <v>22</v>
      </c>
      <c r="N2795" t="s">
        <v>23</v>
      </c>
      <c r="O2795">
        <f>Table2[[#This Row],[check_out_date]]-Table2[[#This Row],[check_in_date]]</f>
        <v>3</v>
      </c>
      <c r="P2795">
        <f>Table2[[#This Row],[num_adults]]+Table2[[#This Row],[num_children]]</f>
        <v>4</v>
      </c>
      <c r="Q2795" s="3">
        <f>IF(OR(Table2[[#This Row],[booking_status]]="confirmed",Table2[[#This Row],[booking_status]]="checked-out"),Table2[[#This Row],[room_rate_per_night]]*Table2[[#This Row],[Num_Nights]],0)</f>
        <v>1166.6999999999998</v>
      </c>
      <c r="R2795" t="str" cm="1">
        <f t="array" ref="R2795">IFERROR(_xlfn.IFS(Table2[[#This Row],[booking_status]]="confirmed","Expected",Table2[[#This Row],[booking_status]]="checked-out","Actual"),"No Revenue")</f>
        <v>Expected</v>
      </c>
      <c r="S2795" s="4">
        <f>Table2[[#This Row],[Revenue_Amount]]/Table2[[#This Row],[Num_Nights]]</f>
        <v>388.89999999999992</v>
      </c>
    </row>
    <row r="2796" spans="1:19" hidden="1" x14ac:dyDescent="0.3">
      <c r="A2796">
        <v>2795</v>
      </c>
      <c r="B2796" t="s">
        <v>14</v>
      </c>
      <c r="C2796" s="9">
        <v>45103</v>
      </c>
      <c r="D2796" s="9">
        <v>45108</v>
      </c>
      <c r="E2796" s="10">
        <v>45076</v>
      </c>
      <c r="F2796" t="s">
        <v>18</v>
      </c>
      <c r="G2796">
        <v>161.63999999999999</v>
      </c>
      <c r="H2796">
        <v>1</v>
      </c>
      <c r="I2796">
        <v>0</v>
      </c>
      <c r="J2796" t="s">
        <v>35</v>
      </c>
      <c r="K2796" t="s">
        <v>20</v>
      </c>
      <c r="L2796" t="s">
        <v>56</v>
      </c>
      <c r="M2796" t="s">
        <v>22</v>
      </c>
      <c r="N2796" t="s">
        <v>95</v>
      </c>
      <c r="O2796">
        <f>Table2[[#This Row],[check_out_date]]-Table2[[#This Row],[check_in_date]]</f>
        <v>5</v>
      </c>
      <c r="P2796">
        <f>Table2[[#This Row],[num_adults]]+Table2[[#This Row],[num_children]]</f>
        <v>1</v>
      </c>
      <c r="Q2796" s="3">
        <f>IF(OR(Table2[[#This Row],[booking_status]]="confirmed",Table2[[#This Row],[booking_status]]="checked-out"),Table2[[#This Row],[room_rate_per_night]]*Table2[[#This Row],[Num_Nights]],0)</f>
        <v>808.19999999999993</v>
      </c>
      <c r="R2796" t="str" cm="1">
        <f t="array" ref="R2796">IFERROR(_xlfn.IFS(Table2[[#This Row],[booking_status]]="confirmed","Expected",Table2[[#This Row],[booking_status]]="checked-out","Actual"),"No Revenue")</f>
        <v>Actual</v>
      </c>
      <c r="S2796" s="4">
        <f>Table2[[#This Row],[Revenue_Amount]]/Table2[[#This Row],[Num_Nights]]</f>
        <v>161.63999999999999</v>
      </c>
    </row>
    <row r="2797" spans="1:19" hidden="1" x14ac:dyDescent="0.3">
      <c r="A2797">
        <v>2796</v>
      </c>
      <c r="B2797" t="s">
        <v>50</v>
      </c>
      <c r="C2797" s="9">
        <v>45239</v>
      </c>
      <c r="D2797" s="9">
        <v>45247</v>
      </c>
      <c r="E2797" s="10">
        <v>45184</v>
      </c>
      <c r="F2797" t="s">
        <v>49</v>
      </c>
      <c r="G2797">
        <v>115.98</v>
      </c>
      <c r="H2797">
        <v>1</v>
      </c>
      <c r="I2797">
        <v>0</v>
      </c>
      <c r="J2797" t="s">
        <v>35</v>
      </c>
      <c r="K2797" t="s">
        <v>66</v>
      </c>
      <c r="L2797" t="s">
        <v>21</v>
      </c>
      <c r="M2797" t="s">
        <v>36</v>
      </c>
      <c r="N2797" t="s">
        <v>30</v>
      </c>
      <c r="O2797">
        <f>Table2[[#This Row],[check_out_date]]-Table2[[#This Row],[check_in_date]]</f>
        <v>8</v>
      </c>
      <c r="P2797">
        <f>Table2[[#This Row],[num_adults]]+Table2[[#This Row],[num_children]]</f>
        <v>1</v>
      </c>
      <c r="Q2797" s="3">
        <f>IF(OR(Table2[[#This Row],[booking_status]]="confirmed",Table2[[#This Row],[booking_status]]="checked-out"),Table2[[#This Row],[room_rate_per_night]]*Table2[[#This Row],[Num_Nights]],0)</f>
        <v>927.84</v>
      </c>
      <c r="R2797" t="str" cm="1">
        <f t="array" ref="R2797">IFERROR(_xlfn.IFS(Table2[[#This Row],[booking_status]]="confirmed","Expected",Table2[[#This Row],[booking_status]]="checked-out","Actual"),"No Revenue")</f>
        <v>Expected</v>
      </c>
      <c r="S2797" s="4">
        <f>Table2[[#This Row],[Revenue_Amount]]/Table2[[#This Row],[Num_Nights]]</f>
        <v>115.98</v>
      </c>
    </row>
    <row r="2798" spans="1:19" x14ac:dyDescent="0.3">
      <c r="A2798">
        <v>2797</v>
      </c>
      <c r="B2798" t="s">
        <v>50</v>
      </c>
      <c r="C2798" s="9">
        <v>45186</v>
      </c>
      <c r="D2798" s="9">
        <v>45188</v>
      </c>
      <c r="E2798" s="10">
        <v>45140</v>
      </c>
      <c r="F2798" t="s">
        <v>18</v>
      </c>
      <c r="G2798">
        <v>243.3</v>
      </c>
      <c r="H2798">
        <v>4</v>
      </c>
      <c r="I2798">
        <v>0</v>
      </c>
      <c r="J2798" t="s">
        <v>94</v>
      </c>
      <c r="K2798" t="s">
        <v>44</v>
      </c>
      <c r="L2798" t="s">
        <v>56</v>
      </c>
      <c r="M2798" t="s">
        <v>22</v>
      </c>
      <c r="N2798" t="s">
        <v>41</v>
      </c>
      <c r="O2798">
        <f>Table2[[#This Row],[check_out_date]]-Table2[[#This Row],[check_in_date]]</f>
        <v>2</v>
      </c>
      <c r="P2798">
        <f>Table2[[#This Row],[num_adults]]+Table2[[#This Row],[num_children]]</f>
        <v>4</v>
      </c>
      <c r="Q2798" s="3">
        <f>IF(OR(Table2[[#This Row],[booking_status]]="confirmed",Table2[[#This Row],[booking_status]]="checked-out"),Table2[[#This Row],[room_rate_per_night]]*Table2[[#This Row],[Num_Nights]],0)</f>
        <v>486.6</v>
      </c>
      <c r="R2798" t="str" cm="1">
        <f t="array" ref="R2798">IFERROR(_xlfn.IFS(Table2[[#This Row],[booking_status]]="confirmed","Expected",Table2[[#This Row],[booking_status]]="checked-out","Actual"),"No Revenue")</f>
        <v>Actual</v>
      </c>
      <c r="S2798" s="4">
        <f>Table2[[#This Row],[Revenue_Amount]]/Table2[[#This Row],[Num_Nights]]</f>
        <v>243.3</v>
      </c>
    </row>
    <row r="2799" spans="1:19" hidden="1" x14ac:dyDescent="0.3">
      <c r="A2799">
        <v>2798</v>
      </c>
      <c r="B2799" t="s">
        <v>50</v>
      </c>
      <c r="C2799" s="9">
        <v>45184</v>
      </c>
      <c r="D2799" s="9">
        <v>45187</v>
      </c>
      <c r="E2799" s="10">
        <v>45151</v>
      </c>
      <c r="F2799" t="s">
        <v>18</v>
      </c>
      <c r="G2799">
        <v>217.82</v>
      </c>
      <c r="H2799">
        <v>2</v>
      </c>
      <c r="I2799">
        <v>2</v>
      </c>
      <c r="J2799" t="s">
        <v>35</v>
      </c>
      <c r="K2799" t="s">
        <v>29</v>
      </c>
      <c r="L2799" t="s">
        <v>21</v>
      </c>
      <c r="M2799" t="s">
        <v>36</v>
      </c>
      <c r="N2799" t="s">
        <v>41</v>
      </c>
      <c r="O2799">
        <f>Table2[[#This Row],[check_out_date]]-Table2[[#This Row],[check_in_date]]</f>
        <v>3</v>
      </c>
      <c r="P2799">
        <f>Table2[[#This Row],[num_adults]]+Table2[[#This Row],[num_children]]</f>
        <v>4</v>
      </c>
      <c r="Q2799" s="3">
        <f>IF(OR(Table2[[#This Row],[booking_status]]="confirmed",Table2[[#This Row],[booking_status]]="checked-out"),Table2[[#This Row],[room_rate_per_night]]*Table2[[#This Row],[Num_Nights]],0)</f>
        <v>653.46</v>
      </c>
      <c r="R2799" t="str" cm="1">
        <f t="array" ref="R2799">IFERROR(_xlfn.IFS(Table2[[#This Row],[booking_status]]="confirmed","Expected",Table2[[#This Row],[booking_status]]="checked-out","Actual"),"No Revenue")</f>
        <v>Expected</v>
      </c>
      <c r="S2799" s="4">
        <f>Table2[[#This Row],[Revenue_Amount]]/Table2[[#This Row],[Num_Nights]]</f>
        <v>217.82000000000002</v>
      </c>
    </row>
    <row r="2800" spans="1:19" x14ac:dyDescent="0.3">
      <c r="A2800">
        <v>2799</v>
      </c>
      <c r="B2800" t="s">
        <v>37</v>
      </c>
      <c r="C2800" s="9">
        <v>44963</v>
      </c>
      <c r="D2800" s="9">
        <v>44970</v>
      </c>
      <c r="E2800" s="10">
        <v>44910</v>
      </c>
      <c r="F2800" t="s">
        <v>18</v>
      </c>
      <c r="G2800">
        <v>245.13</v>
      </c>
      <c r="H2800">
        <v>2</v>
      </c>
      <c r="I2800">
        <v>0</v>
      </c>
      <c r="J2800" t="s">
        <v>19</v>
      </c>
      <c r="K2800" t="s">
        <v>66</v>
      </c>
      <c r="L2800" t="s">
        <v>21</v>
      </c>
      <c r="M2800" t="s">
        <v>22</v>
      </c>
      <c r="N2800" t="s">
        <v>23</v>
      </c>
      <c r="O2800">
        <f>Table2[[#This Row],[check_out_date]]-Table2[[#This Row],[check_in_date]]</f>
        <v>7</v>
      </c>
      <c r="P2800">
        <f>Table2[[#This Row],[num_adults]]+Table2[[#This Row],[num_children]]</f>
        <v>2</v>
      </c>
      <c r="Q2800" s="3">
        <f>IF(OR(Table2[[#This Row],[booking_status]]="confirmed",Table2[[#This Row],[booking_status]]="checked-out"),Table2[[#This Row],[room_rate_per_night]]*Table2[[#This Row],[Num_Nights]],0)</f>
        <v>1715.9099999999999</v>
      </c>
      <c r="R2800" t="str" cm="1">
        <f t="array" ref="R2800">IFERROR(_xlfn.IFS(Table2[[#This Row],[booking_status]]="confirmed","Expected",Table2[[#This Row],[booking_status]]="checked-out","Actual"),"No Revenue")</f>
        <v>Expected</v>
      </c>
      <c r="S2800" s="4">
        <f>Table2[[#This Row],[Revenue_Amount]]/Table2[[#This Row],[Num_Nights]]</f>
        <v>245.12999999999997</v>
      </c>
    </row>
    <row r="2801" spans="1:19" x14ac:dyDescent="0.3">
      <c r="A2801">
        <v>2800</v>
      </c>
      <c r="B2801" t="s">
        <v>31</v>
      </c>
      <c r="C2801" s="9">
        <v>44992</v>
      </c>
      <c r="D2801" s="9">
        <v>44996</v>
      </c>
      <c r="E2801" s="10">
        <v>44974</v>
      </c>
      <c r="F2801" t="s">
        <v>27</v>
      </c>
      <c r="G2801">
        <v>135.12</v>
      </c>
      <c r="H2801">
        <v>1</v>
      </c>
      <c r="I2801">
        <v>2</v>
      </c>
      <c r="J2801" t="s">
        <v>94</v>
      </c>
      <c r="K2801" t="s">
        <v>20</v>
      </c>
      <c r="L2801" t="s">
        <v>21</v>
      </c>
      <c r="M2801" t="s">
        <v>36</v>
      </c>
      <c r="N2801" t="s">
        <v>41</v>
      </c>
      <c r="O2801">
        <f>Table2[[#This Row],[check_out_date]]-Table2[[#This Row],[check_in_date]]</f>
        <v>4</v>
      </c>
      <c r="P2801">
        <f>Table2[[#This Row],[num_adults]]+Table2[[#This Row],[num_children]]</f>
        <v>3</v>
      </c>
      <c r="Q2801" s="3">
        <f>IF(OR(Table2[[#This Row],[booking_status]]="confirmed",Table2[[#This Row],[booking_status]]="checked-out"),Table2[[#This Row],[room_rate_per_night]]*Table2[[#This Row],[Num_Nights]],0)</f>
        <v>540.48</v>
      </c>
      <c r="R2801" t="str" cm="1">
        <f t="array" ref="R2801">IFERROR(_xlfn.IFS(Table2[[#This Row],[booking_status]]="confirmed","Expected",Table2[[#This Row],[booking_status]]="checked-out","Actual"),"No Revenue")</f>
        <v>Expected</v>
      </c>
      <c r="S2801" s="4">
        <f>Table2[[#This Row],[Revenue_Amount]]/Table2[[#This Row],[Num_Nights]]</f>
        <v>135.12</v>
      </c>
    </row>
    <row r="2802" spans="1:19" x14ac:dyDescent="0.3">
      <c r="A2802">
        <v>2801</v>
      </c>
      <c r="B2802" t="s">
        <v>31</v>
      </c>
      <c r="C2802" s="9">
        <v>45181</v>
      </c>
      <c r="D2802" s="9">
        <v>45182</v>
      </c>
      <c r="E2802" s="10">
        <v>45173</v>
      </c>
      <c r="F2802" t="s">
        <v>49</v>
      </c>
      <c r="G2802">
        <v>62.35</v>
      </c>
      <c r="H2802">
        <v>4</v>
      </c>
      <c r="I2802">
        <v>0</v>
      </c>
      <c r="J2802" t="s">
        <v>28</v>
      </c>
      <c r="K2802" t="s">
        <v>29</v>
      </c>
      <c r="L2802" t="s">
        <v>21</v>
      </c>
      <c r="M2802" t="s">
        <v>36</v>
      </c>
      <c r="N2802" t="s">
        <v>95</v>
      </c>
      <c r="O2802">
        <f>Table2[[#This Row],[check_out_date]]-Table2[[#This Row],[check_in_date]]</f>
        <v>1</v>
      </c>
      <c r="P2802">
        <f>Table2[[#This Row],[num_adults]]+Table2[[#This Row],[num_children]]</f>
        <v>4</v>
      </c>
      <c r="Q2802" s="3">
        <f>IF(OR(Table2[[#This Row],[booking_status]]="confirmed",Table2[[#This Row],[booking_status]]="checked-out"),Table2[[#This Row],[room_rate_per_night]]*Table2[[#This Row],[Num_Nights]],0)</f>
        <v>62.35</v>
      </c>
      <c r="R2802" t="str" cm="1">
        <f t="array" ref="R2802">IFERROR(_xlfn.IFS(Table2[[#This Row],[booking_status]]="confirmed","Expected",Table2[[#This Row],[booking_status]]="checked-out","Actual"),"No Revenue")</f>
        <v>Expected</v>
      </c>
      <c r="S2802" s="4">
        <f>Table2[[#This Row],[Revenue_Amount]]/Table2[[#This Row],[Num_Nights]]</f>
        <v>62.35</v>
      </c>
    </row>
    <row r="2803" spans="1:19" x14ac:dyDescent="0.3">
      <c r="A2803">
        <v>2802</v>
      </c>
      <c r="B2803" t="s">
        <v>14</v>
      </c>
      <c r="C2803" s="9">
        <v>45079</v>
      </c>
      <c r="D2803" s="9">
        <v>45082</v>
      </c>
      <c r="E2803" s="10">
        <v>45049</v>
      </c>
      <c r="F2803" t="s">
        <v>18</v>
      </c>
      <c r="G2803">
        <v>207.02</v>
      </c>
      <c r="H2803">
        <v>2</v>
      </c>
      <c r="I2803">
        <v>0</v>
      </c>
      <c r="J2803" t="s">
        <v>28</v>
      </c>
      <c r="K2803" t="s">
        <v>66</v>
      </c>
      <c r="L2803" t="s">
        <v>21</v>
      </c>
      <c r="M2803" t="s">
        <v>36</v>
      </c>
      <c r="N2803" t="s">
        <v>23</v>
      </c>
      <c r="O2803">
        <f>Table2[[#This Row],[check_out_date]]-Table2[[#This Row],[check_in_date]]</f>
        <v>3</v>
      </c>
      <c r="P2803">
        <f>Table2[[#This Row],[num_adults]]+Table2[[#This Row],[num_children]]</f>
        <v>2</v>
      </c>
      <c r="Q2803" s="3">
        <f>IF(OR(Table2[[#This Row],[booking_status]]="confirmed",Table2[[#This Row],[booking_status]]="checked-out"),Table2[[#This Row],[room_rate_per_night]]*Table2[[#This Row],[Num_Nights]],0)</f>
        <v>621.06000000000006</v>
      </c>
      <c r="R2803" t="str" cm="1">
        <f t="array" ref="R2803">IFERROR(_xlfn.IFS(Table2[[#This Row],[booking_status]]="confirmed","Expected",Table2[[#This Row],[booking_status]]="checked-out","Actual"),"No Revenue")</f>
        <v>Expected</v>
      </c>
      <c r="S2803" s="4">
        <f>Table2[[#This Row],[Revenue_Amount]]/Table2[[#This Row],[Num_Nights]]</f>
        <v>207.02</v>
      </c>
    </row>
    <row r="2804" spans="1:19" hidden="1" x14ac:dyDescent="0.3">
      <c r="A2804">
        <v>2803</v>
      </c>
      <c r="B2804" t="s">
        <v>14</v>
      </c>
      <c r="C2804" s="9">
        <v>45002</v>
      </c>
      <c r="D2804" s="9">
        <v>45009</v>
      </c>
      <c r="E2804" s="10">
        <v>44934</v>
      </c>
      <c r="F2804" t="s">
        <v>49</v>
      </c>
      <c r="G2804">
        <v>92.89</v>
      </c>
      <c r="H2804">
        <v>2</v>
      </c>
      <c r="I2804">
        <v>0</v>
      </c>
      <c r="J2804" t="s">
        <v>35</v>
      </c>
      <c r="K2804" t="s">
        <v>99</v>
      </c>
      <c r="L2804" t="s">
        <v>21</v>
      </c>
      <c r="M2804" t="s">
        <v>36</v>
      </c>
      <c r="N2804" t="s">
        <v>41</v>
      </c>
      <c r="O2804">
        <f>Table2[[#This Row],[check_out_date]]-Table2[[#This Row],[check_in_date]]</f>
        <v>7</v>
      </c>
      <c r="P2804">
        <f>Table2[[#This Row],[num_adults]]+Table2[[#This Row],[num_children]]</f>
        <v>2</v>
      </c>
      <c r="Q2804" s="3">
        <f>IF(OR(Table2[[#This Row],[booking_status]]="confirmed",Table2[[#This Row],[booking_status]]="checked-out"),Table2[[#This Row],[room_rate_per_night]]*Table2[[#This Row],[Num_Nights]],0)</f>
        <v>650.23</v>
      </c>
      <c r="R2804" t="str" cm="1">
        <f t="array" ref="R2804">IFERROR(_xlfn.IFS(Table2[[#This Row],[booking_status]]="confirmed","Expected",Table2[[#This Row],[booking_status]]="checked-out","Actual"),"No Revenue")</f>
        <v>Expected</v>
      </c>
      <c r="S2804" s="4">
        <f>Table2[[#This Row],[Revenue_Amount]]/Table2[[#This Row],[Num_Nights]]</f>
        <v>92.89</v>
      </c>
    </row>
    <row r="2805" spans="1:19" x14ac:dyDescent="0.3">
      <c r="A2805">
        <v>2804</v>
      </c>
      <c r="B2805" t="s">
        <v>37</v>
      </c>
      <c r="C2805" s="9">
        <v>45045</v>
      </c>
      <c r="D2805" s="9">
        <v>45055</v>
      </c>
      <c r="E2805" s="10">
        <v>45008</v>
      </c>
      <c r="F2805" t="s">
        <v>27</v>
      </c>
      <c r="G2805">
        <v>202.41</v>
      </c>
      <c r="H2805">
        <v>3</v>
      </c>
      <c r="I2805">
        <v>0</v>
      </c>
      <c r="J2805" t="s">
        <v>19</v>
      </c>
      <c r="K2805" t="s">
        <v>29</v>
      </c>
      <c r="L2805" t="s">
        <v>56</v>
      </c>
      <c r="M2805" t="s">
        <v>36</v>
      </c>
      <c r="N2805" t="s">
        <v>41</v>
      </c>
      <c r="O2805">
        <f>Table2[[#This Row],[check_out_date]]-Table2[[#This Row],[check_in_date]]</f>
        <v>10</v>
      </c>
      <c r="P2805">
        <f>Table2[[#This Row],[num_adults]]+Table2[[#This Row],[num_children]]</f>
        <v>3</v>
      </c>
      <c r="Q2805" s="3">
        <f>IF(OR(Table2[[#This Row],[booking_status]]="confirmed",Table2[[#This Row],[booking_status]]="checked-out"),Table2[[#This Row],[room_rate_per_night]]*Table2[[#This Row],[Num_Nights]],0)</f>
        <v>2024.1</v>
      </c>
      <c r="R2805" t="str" cm="1">
        <f t="array" ref="R2805">IFERROR(_xlfn.IFS(Table2[[#This Row],[booking_status]]="confirmed","Expected",Table2[[#This Row],[booking_status]]="checked-out","Actual"),"No Revenue")</f>
        <v>Actual</v>
      </c>
      <c r="S2805" s="4">
        <f>Table2[[#This Row],[Revenue_Amount]]/Table2[[#This Row],[Num_Nights]]</f>
        <v>202.41</v>
      </c>
    </row>
    <row r="2806" spans="1:19" hidden="1" x14ac:dyDescent="0.3">
      <c r="A2806">
        <v>2805</v>
      </c>
      <c r="B2806" t="s">
        <v>37</v>
      </c>
      <c r="C2806" s="9">
        <v>45116</v>
      </c>
      <c r="D2806" s="9">
        <v>45119</v>
      </c>
      <c r="E2806" s="10">
        <v>45080</v>
      </c>
      <c r="F2806" t="s">
        <v>49</v>
      </c>
      <c r="G2806">
        <v>108.36</v>
      </c>
      <c r="H2806">
        <v>2</v>
      </c>
      <c r="I2806">
        <v>0</v>
      </c>
      <c r="J2806" t="s">
        <v>35</v>
      </c>
      <c r="K2806" t="s">
        <v>29</v>
      </c>
      <c r="L2806" t="s">
        <v>21</v>
      </c>
      <c r="M2806" t="s">
        <v>36</v>
      </c>
      <c r="N2806" t="s">
        <v>45</v>
      </c>
      <c r="O2806">
        <f>Table2[[#This Row],[check_out_date]]-Table2[[#This Row],[check_in_date]]</f>
        <v>3</v>
      </c>
      <c r="P2806">
        <f>Table2[[#This Row],[num_adults]]+Table2[[#This Row],[num_children]]</f>
        <v>2</v>
      </c>
      <c r="Q2806" s="3">
        <f>IF(OR(Table2[[#This Row],[booking_status]]="confirmed",Table2[[#This Row],[booking_status]]="checked-out"),Table2[[#This Row],[room_rate_per_night]]*Table2[[#This Row],[Num_Nights]],0)</f>
        <v>325.08</v>
      </c>
      <c r="R2806" t="str" cm="1">
        <f t="array" ref="R2806">IFERROR(_xlfn.IFS(Table2[[#This Row],[booking_status]]="confirmed","Expected",Table2[[#This Row],[booking_status]]="checked-out","Actual"),"No Revenue")</f>
        <v>Expected</v>
      </c>
      <c r="S2806" s="4">
        <f>Table2[[#This Row],[Revenue_Amount]]/Table2[[#This Row],[Num_Nights]]</f>
        <v>108.36</v>
      </c>
    </row>
    <row r="2807" spans="1:19" x14ac:dyDescent="0.3">
      <c r="A2807">
        <v>2806</v>
      </c>
      <c r="B2807" t="s">
        <v>50</v>
      </c>
      <c r="C2807" s="9">
        <v>45261</v>
      </c>
      <c r="D2807" s="9">
        <v>45265</v>
      </c>
      <c r="E2807" s="10">
        <v>45197</v>
      </c>
      <c r="F2807" t="s">
        <v>27</v>
      </c>
      <c r="G2807">
        <v>235.02</v>
      </c>
      <c r="H2807">
        <v>2</v>
      </c>
      <c r="I2807">
        <v>0</v>
      </c>
      <c r="J2807" t="s">
        <v>28</v>
      </c>
      <c r="K2807" t="s">
        <v>99</v>
      </c>
      <c r="L2807" t="s">
        <v>21</v>
      </c>
      <c r="M2807" t="s">
        <v>22</v>
      </c>
      <c r="N2807" t="s">
        <v>23</v>
      </c>
      <c r="O2807">
        <f>Table2[[#This Row],[check_out_date]]-Table2[[#This Row],[check_in_date]]</f>
        <v>4</v>
      </c>
      <c r="P2807">
        <f>Table2[[#This Row],[num_adults]]+Table2[[#This Row],[num_children]]</f>
        <v>2</v>
      </c>
      <c r="Q2807" s="3">
        <f>IF(OR(Table2[[#This Row],[booking_status]]="confirmed",Table2[[#This Row],[booking_status]]="checked-out"),Table2[[#This Row],[room_rate_per_night]]*Table2[[#This Row],[Num_Nights]],0)</f>
        <v>940.08</v>
      </c>
      <c r="R2807" t="str" cm="1">
        <f t="array" ref="R2807">IFERROR(_xlfn.IFS(Table2[[#This Row],[booking_status]]="confirmed","Expected",Table2[[#This Row],[booking_status]]="checked-out","Actual"),"No Revenue")</f>
        <v>Expected</v>
      </c>
      <c r="S2807" s="4">
        <f>Table2[[#This Row],[Revenue_Amount]]/Table2[[#This Row],[Num_Nights]]</f>
        <v>235.02</v>
      </c>
    </row>
    <row r="2808" spans="1:19" x14ac:dyDescent="0.3">
      <c r="A2808">
        <v>2807</v>
      </c>
      <c r="B2808" t="s">
        <v>37</v>
      </c>
      <c r="C2808" s="9">
        <v>45227</v>
      </c>
      <c r="D2808" s="9">
        <v>45232</v>
      </c>
      <c r="E2808" s="10">
        <v>45218</v>
      </c>
      <c r="F2808" t="s">
        <v>49</v>
      </c>
      <c r="G2808">
        <v>93.34</v>
      </c>
      <c r="H2808">
        <v>4</v>
      </c>
      <c r="I2808">
        <v>0</v>
      </c>
      <c r="J2808" t="s">
        <v>55</v>
      </c>
      <c r="K2808" t="s">
        <v>99</v>
      </c>
      <c r="L2808" t="s">
        <v>21</v>
      </c>
      <c r="M2808" t="s">
        <v>36</v>
      </c>
      <c r="N2808" t="s">
        <v>45</v>
      </c>
      <c r="O2808">
        <f>Table2[[#This Row],[check_out_date]]-Table2[[#This Row],[check_in_date]]</f>
        <v>5</v>
      </c>
      <c r="P2808">
        <f>Table2[[#This Row],[num_adults]]+Table2[[#This Row],[num_children]]</f>
        <v>4</v>
      </c>
      <c r="Q2808" s="3">
        <f>IF(OR(Table2[[#This Row],[booking_status]]="confirmed",Table2[[#This Row],[booking_status]]="checked-out"),Table2[[#This Row],[room_rate_per_night]]*Table2[[#This Row],[Num_Nights]],0)</f>
        <v>466.70000000000005</v>
      </c>
      <c r="R2808" t="str" cm="1">
        <f t="array" ref="R2808">IFERROR(_xlfn.IFS(Table2[[#This Row],[booking_status]]="confirmed","Expected",Table2[[#This Row],[booking_status]]="checked-out","Actual"),"No Revenue")</f>
        <v>Expected</v>
      </c>
      <c r="S2808" s="4">
        <f>Table2[[#This Row],[Revenue_Amount]]/Table2[[#This Row],[Num_Nights]]</f>
        <v>93.34</v>
      </c>
    </row>
    <row r="2809" spans="1:19" x14ac:dyDescent="0.3">
      <c r="A2809">
        <v>2808</v>
      </c>
      <c r="B2809" t="s">
        <v>37</v>
      </c>
      <c r="C2809" s="9">
        <v>45167</v>
      </c>
      <c r="D2809" s="9">
        <v>45172</v>
      </c>
      <c r="E2809" s="10">
        <v>45122</v>
      </c>
      <c r="F2809" t="s">
        <v>27</v>
      </c>
      <c r="G2809">
        <v>143.93</v>
      </c>
      <c r="H2809">
        <v>3</v>
      </c>
      <c r="I2809">
        <v>0</v>
      </c>
      <c r="J2809" t="s">
        <v>19</v>
      </c>
      <c r="K2809" t="s">
        <v>44</v>
      </c>
      <c r="L2809" t="s">
        <v>21</v>
      </c>
      <c r="M2809" t="s">
        <v>22</v>
      </c>
      <c r="N2809" t="s">
        <v>23</v>
      </c>
      <c r="O2809">
        <f>Table2[[#This Row],[check_out_date]]-Table2[[#This Row],[check_in_date]]</f>
        <v>5</v>
      </c>
      <c r="P2809">
        <f>Table2[[#This Row],[num_adults]]+Table2[[#This Row],[num_children]]</f>
        <v>3</v>
      </c>
      <c r="Q2809" s="3">
        <f>IF(OR(Table2[[#This Row],[booking_status]]="confirmed",Table2[[#This Row],[booking_status]]="checked-out"),Table2[[#This Row],[room_rate_per_night]]*Table2[[#This Row],[Num_Nights]],0)</f>
        <v>719.65000000000009</v>
      </c>
      <c r="R2809" t="str" cm="1">
        <f t="array" ref="R2809">IFERROR(_xlfn.IFS(Table2[[#This Row],[booking_status]]="confirmed","Expected",Table2[[#This Row],[booking_status]]="checked-out","Actual"),"No Revenue")</f>
        <v>Expected</v>
      </c>
      <c r="S2809" s="4">
        <f>Table2[[#This Row],[Revenue_Amount]]/Table2[[#This Row],[Num_Nights]]</f>
        <v>143.93</v>
      </c>
    </row>
    <row r="2810" spans="1:19" x14ac:dyDescent="0.3">
      <c r="A2810">
        <v>2809</v>
      </c>
      <c r="B2810" t="s">
        <v>31</v>
      </c>
      <c r="C2810" s="9">
        <v>45104</v>
      </c>
      <c r="D2810" s="9">
        <v>45114</v>
      </c>
      <c r="E2810" s="10">
        <v>45062</v>
      </c>
      <c r="F2810" t="s">
        <v>54</v>
      </c>
      <c r="G2810">
        <v>239.9</v>
      </c>
      <c r="H2810">
        <v>2</v>
      </c>
      <c r="I2810">
        <v>1</v>
      </c>
      <c r="J2810" t="s">
        <v>94</v>
      </c>
      <c r="K2810" t="s">
        <v>99</v>
      </c>
      <c r="L2810" t="s">
        <v>60</v>
      </c>
      <c r="M2810" t="s">
        <v>36</v>
      </c>
      <c r="N2810" t="s">
        <v>41</v>
      </c>
      <c r="O2810">
        <f>Table2[[#This Row],[check_out_date]]-Table2[[#This Row],[check_in_date]]</f>
        <v>10</v>
      </c>
      <c r="P2810">
        <f>Table2[[#This Row],[num_adults]]+Table2[[#This Row],[num_children]]</f>
        <v>3</v>
      </c>
      <c r="Q2810" s="3">
        <f>IF(OR(Table2[[#This Row],[booking_status]]="confirmed",Table2[[#This Row],[booking_status]]="checked-out"),Table2[[#This Row],[room_rate_per_night]]*Table2[[#This Row],[Num_Nights]],0)</f>
        <v>0</v>
      </c>
      <c r="R2810" t="str" cm="1">
        <f t="array" ref="R2810">IFERROR(_xlfn.IFS(Table2[[#This Row],[booking_status]]="confirmed","Expected",Table2[[#This Row],[booking_status]]="checked-out","Actual"),"No Revenue")</f>
        <v>No Revenue</v>
      </c>
      <c r="S2810" s="4">
        <f>Table2[[#This Row],[Revenue_Amount]]/Table2[[#This Row],[Num_Nights]]</f>
        <v>0</v>
      </c>
    </row>
    <row r="2811" spans="1:19" hidden="1" x14ac:dyDescent="0.3">
      <c r="A2811">
        <v>2810</v>
      </c>
      <c r="B2811" t="s">
        <v>37</v>
      </c>
      <c r="C2811" s="9">
        <v>45086</v>
      </c>
      <c r="D2811" s="9">
        <v>45095</v>
      </c>
      <c r="E2811" s="10">
        <v>45034</v>
      </c>
      <c r="F2811" t="s">
        <v>49</v>
      </c>
      <c r="G2811">
        <v>99.4</v>
      </c>
      <c r="H2811">
        <v>2</v>
      </c>
      <c r="I2811">
        <v>0</v>
      </c>
      <c r="J2811" t="s">
        <v>35</v>
      </c>
      <c r="K2811" t="s">
        <v>99</v>
      </c>
      <c r="L2811" t="s">
        <v>56</v>
      </c>
      <c r="M2811" t="s">
        <v>36</v>
      </c>
      <c r="N2811" t="s">
        <v>41</v>
      </c>
      <c r="O2811">
        <f>Table2[[#This Row],[check_out_date]]-Table2[[#This Row],[check_in_date]]</f>
        <v>9</v>
      </c>
      <c r="P2811">
        <f>Table2[[#This Row],[num_adults]]+Table2[[#This Row],[num_children]]</f>
        <v>2</v>
      </c>
      <c r="Q2811" s="3">
        <f>IF(OR(Table2[[#This Row],[booking_status]]="confirmed",Table2[[#This Row],[booking_status]]="checked-out"),Table2[[#This Row],[room_rate_per_night]]*Table2[[#This Row],[Num_Nights]],0)</f>
        <v>894.6</v>
      </c>
      <c r="R2811" t="str" cm="1">
        <f t="array" ref="R2811">IFERROR(_xlfn.IFS(Table2[[#This Row],[booking_status]]="confirmed","Expected",Table2[[#This Row],[booking_status]]="checked-out","Actual"),"No Revenue")</f>
        <v>Actual</v>
      </c>
      <c r="S2811" s="4">
        <f>Table2[[#This Row],[Revenue_Amount]]/Table2[[#This Row],[Num_Nights]]</f>
        <v>99.4</v>
      </c>
    </row>
    <row r="2812" spans="1:19" x14ac:dyDescent="0.3">
      <c r="A2812">
        <v>2811</v>
      </c>
      <c r="B2812" t="s">
        <v>14</v>
      </c>
      <c r="C2812" s="9">
        <v>44931</v>
      </c>
      <c r="D2812" s="9">
        <v>44943</v>
      </c>
      <c r="E2812" s="10">
        <v>44907</v>
      </c>
      <c r="F2812" t="s">
        <v>18</v>
      </c>
      <c r="G2812">
        <v>190.42</v>
      </c>
      <c r="H2812">
        <v>4</v>
      </c>
      <c r="I2812">
        <v>0</v>
      </c>
      <c r="J2812" t="s">
        <v>55</v>
      </c>
      <c r="K2812" t="s">
        <v>99</v>
      </c>
      <c r="L2812" t="s">
        <v>56</v>
      </c>
      <c r="M2812" t="s">
        <v>36</v>
      </c>
      <c r="N2812" t="s">
        <v>41</v>
      </c>
      <c r="O2812">
        <f>Table2[[#This Row],[check_out_date]]-Table2[[#This Row],[check_in_date]]</f>
        <v>12</v>
      </c>
      <c r="P2812">
        <f>Table2[[#This Row],[num_adults]]+Table2[[#This Row],[num_children]]</f>
        <v>4</v>
      </c>
      <c r="Q2812" s="3">
        <f>IF(OR(Table2[[#This Row],[booking_status]]="confirmed",Table2[[#This Row],[booking_status]]="checked-out"),Table2[[#This Row],[room_rate_per_night]]*Table2[[#This Row],[Num_Nights]],0)</f>
        <v>2285.04</v>
      </c>
      <c r="R2812" t="str" cm="1">
        <f t="array" ref="R2812">IFERROR(_xlfn.IFS(Table2[[#This Row],[booking_status]]="confirmed","Expected",Table2[[#This Row],[booking_status]]="checked-out","Actual"),"No Revenue")</f>
        <v>Actual</v>
      </c>
      <c r="S2812" s="4">
        <f>Table2[[#This Row],[Revenue_Amount]]/Table2[[#This Row],[Num_Nights]]</f>
        <v>190.42</v>
      </c>
    </row>
    <row r="2813" spans="1:19" x14ac:dyDescent="0.3">
      <c r="A2813">
        <v>2812</v>
      </c>
      <c r="B2813" t="s">
        <v>50</v>
      </c>
      <c r="C2813" s="9">
        <v>45222</v>
      </c>
      <c r="D2813" s="9">
        <v>45233</v>
      </c>
      <c r="E2813" s="10">
        <v>45211</v>
      </c>
      <c r="F2813" t="s">
        <v>54</v>
      </c>
      <c r="G2813">
        <v>354.69</v>
      </c>
      <c r="H2813">
        <v>3</v>
      </c>
      <c r="I2813">
        <v>0</v>
      </c>
      <c r="J2813" t="s">
        <v>28</v>
      </c>
      <c r="K2813" t="s">
        <v>29</v>
      </c>
      <c r="L2813" t="s">
        <v>21</v>
      </c>
      <c r="M2813" t="s">
        <v>22</v>
      </c>
      <c r="N2813" t="s">
        <v>41</v>
      </c>
      <c r="O2813">
        <f>Table2[[#This Row],[check_out_date]]-Table2[[#This Row],[check_in_date]]</f>
        <v>11</v>
      </c>
      <c r="P2813">
        <f>Table2[[#This Row],[num_adults]]+Table2[[#This Row],[num_children]]</f>
        <v>3</v>
      </c>
      <c r="Q2813" s="3">
        <f>IF(OR(Table2[[#This Row],[booking_status]]="confirmed",Table2[[#This Row],[booking_status]]="checked-out"),Table2[[#This Row],[room_rate_per_night]]*Table2[[#This Row],[Num_Nights]],0)</f>
        <v>3901.59</v>
      </c>
      <c r="R2813" t="str" cm="1">
        <f t="array" ref="R2813">IFERROR(_xlfn.IFS(Table2[[#This Row],[booking_status]]="confirmed","Expected",Table2[[#This Row],[booking_status]]="checked-out","Actual"),"No Revenue")</f>
        <v>Expected</v>
      </c>
      <c r="S2813" s="4">
        <f>Table2[[#This Row],[Revenue_Amount]]/Table2[[#This Row],[Num_Nights]]</f>
        <v>354.69</v>
      </c>
    </row>
    <row r="2814" spans="1:19" x14ac:dyDescent="0.3">
      <c r="A2814">
        <v>2813</v>
      </c>
      <c r="B2814" t="s">
        <v>50</v>
      </c>
      <c r="C2814" s="9">
        <v>44954</v>
      </c>
      <c r="D2814" s="9">
        <v>44960</v>
      </c>
      <c r="E2814" s="10">
        <v>44926</v>
      </c>
      <c r="F2814" t="s">
        <v>54</v>
      </c>
      <c r="G2814">
        <v>330.28</v>
      </c>
      <c r="H2814">
        <v>1</v>
      </c>
      <c r="I2814">
        <v>1</v>
      </c>
      <c r="J2814" t="s">
        <v>55</v>
      </c>
      <c r="K2814" t="s">
        <v>20</v>
      </c>
      <c r="L2814" t="s">
        <v>60</v>
      </c>
      <c r="M2814" t="s">
        <v>36</v>
      </c>
      <c r="N2814" t="s">
        <v>23</v>
      </c>
      <c r="O2814">
        <f>Table2[[#This Row],[check_out_date]]-Table2[[#This Row],[check_in_date]]</f>
        <v>6</v>
      </c>
      <c r="P2814">
        <f>Table2[[#This Row],[num_adults]]+Table2[[#This Row],[num_children]]</f>
        <v>2</v>
      </c>
      <c r="Q2814" s="3">
        <f>IF(OR(Table2[[#This Row],[booking_status]]="confirmed",Table2[[#This Row],[booking_status]]="checked-out"),Table2[[#This Row],[room_rate_per_night]]*Table2[[#This Row],[Num_Nights]],0)</f>
        <v>0</v>
      </c>
      <c r="R2814" t="str" cm="1">
        <f t="array" ref="R2814">IFERROR(_xlfn.IFS(Table2[[#This Row],[booking_status]]="confirmed","Expected",Table2[[#This Row],[booking_status]]="checked-out","Actual"),"No Revenue")</f>
        <v>No Revenue</v>
      </c>
      <c r="S2814" s="4">
        <f>Table2[[#This Row],[Revenue_Amount]]/Table2[[#This Row],[Num_Nights]]</f>
        <v>0</v>
      </c>
    </row>
    <row r="2815" spans="1:19" x14ac:dyDescent="0.3">
      <c r="A2815">
        <v>2814</v>
      </c>
      <c r="B2815" t="s">
        <v>31</v>
      </c>
      <c r="C2815" s="9">
        <v>45016</v>
      </c>
      <c r="D2815" s="9">
        <v>45020</v>
      </c>
      <c r="E2815" s="10">
        <v>44991</v>
      </c>
      <c r="F2815" t="s">
        <v>49</v>
      </c>
      <c r="G2815">
        <v>87.6</v>
      </c>
      <c r="H2815">
        <v>2</v>
      </c>
      <c r="I2815">
        <v>0</v>
      </c>
      <c r="J2815" t="s">
        <v>19</v>
      </c>
      <c r="K2815" t="s">
        <v>99</v>
      </c>
      <c r="L2815" t="s">
        <v>21</v>
      </c>
      <c r="M2815" t="s">
        <v>22</v>
      </c>
      <c r="N2815" t="s">
        <v>30</v>
      </c>
      <c r="O2815">
        <f>Table2[[#This Row],[check_out_date]]-Table2[[#This Row],[check_in_date]]</f>
        <v>4</v>
      </c>
      <c r="P2815">
        <f>Table2[[#This Row],[num_adults]]+Table2[[#This Row],[num_children]]</f>
        <v>2</v>
      </c>
      <c r="Q2815" s="3">
        <f>IF(OR(Table2[[#This Row],[booking_status]]="confirmed",Table2[[#This Row],[booking_status]]="checked-out"),Table2[[#This Row],[room_rate_per_night]]*Table2[[#This Row],[Num_Nights]],0)</f>
        <v>350.4</v>
      </c>
      <c r="R2815" t="str" cm="1">
        <f t="array" ref="R2815">IFERROR(_xlfn.IFS(Table2[[#This Row],[booking_status]]="confirmed","Expected",Table2[[#This Row],[booking_status]]="checked-out","Actual"),"No Revenue")</f>
        <v>Expected</v>
      </c>
      <c r="S2815" s="4">
        <f>Table2[[#This Row],[Revenue_Amount]]/Table2[[#This Row],[Num_Nights]]</f>
        <v>87.6</v>
      </c>
    </row>
    <row r="2816" spans="1:19" x14ac:dyDescent="0.3">
      <c r="A2816">
        <v>2815</v>
      </c>
      <c r="B2816" t="s">
        <v>50</v>
      </c>
      <c r="C2816" s="9">
        <v>45084</v>
      </c>
      <c r="D2816" s="9">
        <v>45091</v>
      </c>
      <c r="E2816" s="10">
        <v>45078</v>
      </c>
      <c r="F2816" t="s">
        <v>49</v>
      </c>
      <c r="G2816">
        <v>103.53</v>
      </c>
      <c r="H2816">
        <v>1</v>
      </c>
      <c r="I2816">
        <v>0</v>
      </c>
      <c r="J2816" t="s">
        <v>55</v>
      </c>
      <c r="K2816" t="s">
        <v>44</v>
      </c>
      <c r="L2816" t="s">
        <v>56</v>
      </c>
      <c r="M2816" t="s">
        <v>22</v>
      </c>
      <c r="N2816" t="s">
        <v>95</v>
      </c>
      <c r="O2816">
        <f>Table2[[#This Row],[check_out_date]]-Table2[[#This Row],[check_in_date]]</f>
        <v>7</v>
      </c>
      <c r="P2816">
        <f>Table2[[#This Row],[num_adults]]+Table2[[#This Row],[num_children]]</f>
        <v>1</v>
      </c>
      <c r="Q2816" s="3">
        <f>IF(OR(Table2[[#This Row],[booking_status]]="confirmed",Table2[[#This Row],[booking_status]]="checked-out"),Table2[[#This Row],[room_rate_per_night]]*Table2[[#This Row],[Num_Nights]],0)</f>
        <v>724.71</v>
      </c>
      <c r="R2816" t="str" cm="1">
        <f t="array" ref="R2816">IFERROR(_xlfn.IFS(Table2[[#This Row],[booking_status]]="confirmed","Expected",Table2[[#This Row],[booking_status]]="checked-out","Actual"),"No Revenue")</f>
        <v>Actual</v>
      </c>
      <c r="S2816" s="4">
        <f>Table2[[#This Row],[Revenue_Amount]]/Table2[[#This Row],[Num_Nights]]</f>
        <v>103.53</v>
      </c>
    </row>
    <row r="2817" spans="1:19" hidden="1" x14ac:dyDescent="0.3">
      <c r="A2817">
        <v>2816</v>
      </c>
      <c r="B2817" t="s">
        <v>50</v>
      </c>
      <c r="C2817" s="9">
        <v>45072</v>
      </c>
      <c r="D2817" s="9">
        <v>45076</v>
      </c>
      <c r="E2817" s="10">
        <v>45026</v>
      </c>
      <c r="F2817" t="s">
        <v>18</v>
      </c>
      <c r="G2817">
        <v>276.52</v>
      </c>
      <c r="H2817">
        <v>2</v>
      </c>
      <c r="I2817">
        <v>3</v>
      </c>
      <c r="J2817" t="s">
        <v>35</v>
      </c>
      <c r="K2817" t="s">
        <v>29</v>
      </c>
      <c r="L2817" t="s">
        <v>21</v>
      </c>
      <c r="M2817" t="s">
        <v>36</v>
      </c>
      <c r="N2817" t="s">
        <v>95</v>
      </c>
      <c r="O2817">
        <f>Table2[[#This Row],[check_out_date]]-Table2[[#This Row],[check_in_date]]</f>
        <v>4</v>
      </c>
      <c r="P2817">
        <f>Table2[[#This Row],[num_adults]]+Table2[[#This Row],[num_children]]</f>
        <v>5</v>
      </c>
      <c r="Q2817" s="3">
        <f>IF(OR(Table2[[#This Row],[booking_status]]="confirmed",Table2[[#This Row],[booking_status]]="checked-out"),Table2[[#This Row],[room_rate_per_night]]*Table2[[#This Row],[Num_Nights]],0)</f>
        <v>1106.08</v>
      </c>
      <c r="R2817" t="str" cm="1">
        <f t="array" ref="R2817">IFERROR(_xlfn.IFS(Table2[[#This Row],[booking_status]]="confirmed","Expected",Table2[[#This Row],[booking_status]]="checked-out","Actual"),"No Revenue")</f>
        <v>Expected</v>
      </c>
      <c r="S2817" s="4">
        <f>Table2[[#This Row],[Revenue_Amount]]/Table2[[#This Row],[Num_Nights]]</f>
        <v>276.52</v>
      </c>
    </row>
    <row r="2818" spans="1:19" x14ac:dyDescent="0.3">
      <c r="A2818">
        <v>2817</v>
      </c>
      <c r="B2818" t="s">
        <v>14</v>
      </c>
      <c r="C2818" s="9">
        <v>45094</v>
      </c>
      <c r="D2818" s="9">
        <v>45103</v>
      </c>
      <c r="E2818" s="10">
        <v>45050</v>
      </c>
      <c r="F2818" t="s">
        <v>49</v>
      </c>
      <c r="G2818">
        <v>71.78</v>
      </c>
      <c r="H2818">
        <v>1</v>
      </c>
      <c r="I2818">
        <v>0</v>
      </c>
      <c r="J2818" t="s">
        <v>28</v>
      </c>
      <c r="K2818" t="s">
        <v>99</v>
      </c>
      <c r="L2818" t="s">
        <v>21</v>
      </c>
      <c r="M2818" t="s">
        <v>36</v>
      </c>
      <c r="N2818" t="s">
        <v>41</v>
      </c>
      <c r="O2818">
        <f>Table2[[#This Row],[check_out_date]]-Table2[[#This Row],[check_in_date]]</f>
        <v>9</v>
      </c>
      <c r="P2818">
        <f>Table2[[#This Row],[num_adults]]+Table2[[#This Row],[num_children]]</f>
        <v>1</v>
      </c>
      <c r="Q2818" s="3">
        <f>IF(OR(Table2[[#This Row],[booking_status]]="confirmed",Table2[[#This Row],[booking_status]]="checked-out"),Table2[[#This Row],[room_rate_per_night]]*Table2[[#This Row],[Num_Nights]],0)</f>
        <v>646.02</v>
      </c>
      <c r="R2818" t="str" cm="1">
        <f t="array" ref="R2818">IFERROR(_xlfn.IFS(Table2[[#This Row],[booking_status]]="confirmed","Expected",Table2[[#This Row],[booking_status]]="checked-out","Actual"),"No Revenue")</f>
        <v>Expected</v>
      </c>
      <c r="S2818" s="4">
        <f>Table2[[#This Row],[Revenue_Amount]]/Table2[[#This Row],[Num_Nights]]</f>
        <v>71.78</v>
      </c>
    </row>
    <row r="2819" spans="1:19" x14ac:dyDescent="0.3">
      <c r="A2819">
        <v>2818</v>
      </c>
      <c r="B2819" t="s">
        <v>31</v>
      </c>
      <c r="C2819" s="9">
        <v>44972</v>
      </c>
      <c r="D2819" s="9">
        <v>44975</v>
      </c>
      <c r="E2819" s="10">
        <v>44931</v>
      </c>
      <c r="F2819" t="s">
        <v>49</v>
      </c>
      <c r="G2819">
        <v>61.06</v>
      </c>
      <c r="H2819">
        <v>2</v>
      </c>
      <c r="I2819">
        <v>2</v>
      </c>
      <c r="J2819" t="s">
        <v>28</v>
      </c>
      <c r="K2819" t="s">
        <v>66</v>
      </c>
      <c r="L2819" t="s">
        <v>21</v>
      </c>
      <c r="M2819" t="s">
        <v>36</v>
      </c>
      <c r="N2819" t="s">
        <v>41</v>
      </c>
      <c r="O2819">
        <f>Table2[[#This Row],[check_out_date]]-Table2[[#This Row],[check_in_date]]</f>
        <v>3</v>
      </c>
      <c r="P2819">
        <f>Table2[[#This Row],[num_adults]]+Table2[[#This Row],[num_children]]</f>
        <v>4</v>
      </c>
      <c r="Q2819" s="3">
        <f>IF(OR(Table2[[#This Row],[booking_status]]="confirmed",Table2[[#This Row],[booking_status]]="checked-out"),Table2[[#This Row],[room_rate_per_night]]*Table2[[#This Row],[Num_Nights]],0)</f>
        <v>183.18</v>
      </c>
      <c r="R2819" t="str" cm="1">
        <f t="array" ref="R2819">IFERROR(_xlfn.IFS(Table2[[#This Row],[booking_status]]="confirmed","Expected",Table2[[#This Row],[booking_status]]="checked-out","Actual"),"No Revenue")</f>
        <v>Expected</v>
      </c>
      <c r="S2819" s="4">
        <f>Table2[[#This Row],[Revenue_Amount]]/Table2[[#This Row],[Num_Nights]]</f>
        <v>61.06</v>
      </c>
    </row>
    <row r="2820" spans="1:19" x14ac:dyDescent="0.3">
      <c r="A2820">
        <v>2819</v>
      </c>
      <c r="B2820" t="s">
        <v>31</v>
      </c>
      <c r="C2820" s="9">
        <v>45155</v>
      </c>
      <c r="D2820" s="9">
        <v>45163</v>
      </c>
      <c r="E2820" s="10">
        <v>45123</v>
      </c>
      <c r="F2820" t="s">
        <v>27</v>
      </c>
      <c r="G2820">
        <v>126.82</v>
      </c>
      <c r="H2820">
        <v>1</v>
      </c>
      <c r="I2820">
        <v>0</v>
      </c>
      <c r="J2820" t="s">
        <v>55</v>
      </c>
      <c r="K2820" t="s">
        <v>44</v>
      </c>
      <c r="L2820" t="s">
        <v>21</v>
      </c>
      <c r="M2820" t="s">
        <v>36</v>
      </c>
      <c r="N2820" t="s">
        <v>45</v>
      </c>
      <c r="O2820">
        <f>Table2[[#This Row],[check_out_date]]-Table2[[#This Row],[check_in_date]]</f>
        <v>8</v>
      </c>
      <c r="P2820">
        <f>Table2[[#This Row],[num_adults]]+Table2[[#This Row],[num_children]]</f>
        <v>1</v>
      </c>
      <c r="Q2820" s="3">
        <f>IF(OR(Table2[[#This Row],[booking_status]]="confirmed",Table2[[#This Row],[booking_status]]="checked-out"),Table2[[#This Row],[room_rate_per_night]]*Table2[[#This Row],[Num_Nights]],0)</f>
        <v>1014.56</v>
      </c>
      <c r="R2820" t="str" cm="1">
        <f t="array" ref="R2820">IFERROR(_xlfn.IFS(Table2[[#This Row],[booking_status]]="confirmed","Expected",Table2[[#This Row],[booking_status]]="checked-out","Actual"),"No Revenue")</f>
        <v>Expected</v>
      </c>
      <c r="S2820" s="4">
        <f>Table2[[#This Row],[Revenue_Amount]]/Table2[[#This Row],[Num_Nights]]</f>
        <v>126.82</v>
      </c>
    </row>
    <row r="2821" spans="1:19" x14ac:dyDescent="0.3">
      <c r="A2821">
        <v>2820</v>
      </c>
      <c r="B2821" t="s">
        <v>14</v>
      </c>
      <c r="C2821" s="9">
        <v>44999</v>
      </c>
      <c r="D2821" s="9">
        <v>45008</v>
      </c>
      <c r="E2821" s="10">
        <v>44919</v>
      </c>
      <c r="F2821" t="s">
        <v>27</v>
      </c>
      <c r="G2821">
        <v>131.53</v>
      </c>
      <c r="H2821">
        <v>4</v>
      </c>
      <c r="I2821">
        <v>1</v>
      </c>
      <c r="J2821" t="s">
        <v>55</v>
      </c>
      <c r="K2821" t="s">
        <v>66</v>
      </c>
      <c r="L2821" t="s">
        <v>56</v>
      </c>
      <c r="M2821" t="s">
        <v>36</v>
      </c>
      <c r="N2821" t="s">
        <v>41</v>
      </c>
      <c r="O2821">
        <f>Table2[[#This Row],[check_out_date]]-Table2[[#This Row],[check_in_date]]</f>
        <v>9</v>
      </c>
      <c r="P2821">
        <f>Table2[[#This Row],[num_adults]]+Table2[[#This Row],[num_children]]</f>
        <v>5</v>
      </c>
      <c r="Q2821" s="3">
        <f>IF(OR(Table2[[#This Row],[booking_status]]="confirmed",Table2[[#This Row],[booking_status]]="checked-out"),Table2[[#This Row],[room_rate_per_night]]*Table2[[#This Row],[Num_Nights]],0)</f>
        <v>1183.77</v>
      </c>
      <c r="R2821" t="str" cm="1">
        <f t="array" ref="R2821">IFERROR(_xlfn.IFS(Table2[[#This Row],[booking_status]]="confirmed","Expected",Table2[[#This Row],[booking_status]]="checked-out","Actual"),"No Revenue")</f>
        <v>Actual</v>
      </c>
      <c r="S2821" s="4">
        <f>Table2[[#This Row],[Revenue_Amount]]/Table2[[#This Row],[Num_Nights]]</f>
        <v>131.53</v>
      </c>
    </row>
    <row r="2822" spans="1:19" x14ac:dyDescent="0.3">
      <c r="A2822">
        <v>2821</v>
      </c>
      <c r="B2822" t="s">
        <v>50</v>
      </c>
      <c r="C2822" s="9">
        <v>45079</v>
      </c>
      <c r="D2822" s="9">
        <v>45086</v>
      </c>
      <c r="E2822" s="10">
        <v>45076</v>
      </c>
      <c r="F2822" t="s">
        <v>54</v>
      </c>
      <c r="G2822">
        <v>509.5</v>
      </c>
      <c r="H2822">
        <v>1</v>
      </c>
      <c r="I2822">
        <v>0</v>
      </c>
      <c r="J2822" t="s">
        <v>19</v>
      </c>
      <c r="K2822" t="s">
        <v>99</v>
      </c>
      <c r="L2822" t="s">
        <v>21</v>
      </c>
      <c r="M2822" t="s">
        <v>36</v>
      </c>
      <c r="N2822" t="s">
        <v>45</v>
      </c>
      <c r="O2822">
        <f>Table2[[#This Row],[check_out_date]]-Table2[[#This Row],[check_in_date]]</f>
        <v>7</v>
      </c>
      <c r="P2822">
        <f>Table2[[#This Row],[num_adults]]+Table2[[#This Row],[num_children]]</f>
        <v>1</v>
      </c>
      <c r="Q2822" s="3">
        <f>IF(OR(Table2[[#This Row],[booking_status]]="confirmed",Table2[[#This Row],[booking_status]]="checked-out"),Table2[[#This Row],[room_rate_per_night]]*Table2[[#This Row],[Num_Nights]],0)</f>
        <v>3566.5</v>
      </c>
      <c r="R2822" t="str" cm="1">
        <f t="array" ref="R2822">IFERROR(_xlfn.IFS(Table2[[#This Row],[booking_status]]="confirmed","Expected",Table2[[#This Row],[booking_status]]="checked-out","Actual"),"No Revenue")</f>
        <v>Expected</v>
      </c>
      <c r="S2822" s="4">
        <f>Table2[[#This Row],[Revenue_Amount]]/Table2[[#This Row],[Num_Nights]]</f>
        <v>509.5</v>
      </c>
    </row>
    <row r="2823" spans="1:19" x14ac:dyDescent="0.3">
      <c r="A2823">
        <v>2822</v>
      </c>
      <c r="B2823" t="s">
        <v>14</v>
      </c>
      <c r="C2823" s="9">
        <v>45218</v>
      </c>
      <c r="D2823" s="9">
        <v>45219</v>
      </c>
      <c r="E2823" s="10">
        <v>45174</v>
      </c>
      <c r="F2823" t="s">
        <v>49</v>
      </c>
      <c r="G2823">
        <v>67.7</v>
      </c>
      <c r="H2823">
        <v>3</v>
      </c>
      <c r="I2823">
        <v>1</v>
      </c>
      <c r="J2823" t="s">
        <v>55</v>
      </c>
      <c r="K2823" t="s">
        <v>66</v>
      </c>
      <c r="L2823" t="s">
        <v>21</v>
      </c>
      <c r="M2823" t="s">
        <v>22</v>
      </c>
      <c r="N2823" t="s">
        <v>41</v>
      </c>
      <c r="O2823">
        <f>Table2[[#This Row],[check_out_date]]-Table2[[#This Row],[check_in_date]]</f>
        <v>1</v>
      </c>
      <c r="P2823">
        <f>Table2[[#This Row],[num_adults]]+Table2[[#This Row],[num_children]]</f>
        <v>4</v>
      </c>
      <c r="Q2823" s="3">
        <f>IF(OR(Table2[[#This Row],[booking_status]]="confirmed",Table2[[#This Row],[booking_status]]="checked-out"),Table2[[#This Row],[room_rate_per_night]]*Table2[[#This Row],[Num_Nights]],0)</f>
        <v>67.7</v>
      </c>
      <c r="R2823" t="str" cm="1">
        <f t="array" ref="R2823">IFERROR(_xlfn.IFS(Table2[[#This Row],[booking_status]]="confirmed","Expected",Table2[[#This Row],[booking_status]]="checked-out","Actual"),"No Revenue")</f>
        <v>Expected</v>
      </c>
      <c r="S2823" s="4">
        <f>Table2[[#This Row],[Revenue_Amount]]/Table2[[#This Row],[Num_Nights]]</f>
        <v>67.7</v>
      </c>
    </row>
    <row r="2824" spans="1:19" x14ac:dyDescent="0.3">
      <c r="A2824">
        <v>2823</v>
      </c>
      <c r="B2824" t="s">
        <v>14</v>
      </c>
      <c r="C2824" s="9">
        <v>44955</v>
      </c>
      <c r="D2824" s="9">
        <v>44958</v>
      </c>
      <c r="E2824" s="10">
        <v>44918</v>
      </c>
      <c r="F2824" t="s">
        <v>49</v>
      </c>
      <c r="G2824">
        <v>60.5</v>
      </c>
      <c r="H2824">
        <v>4</v>
      </c>
      <c r="I2824">
        <v>0</v>
      </c>
      <c r="J2824" t="s">
        <v>28</v>
      </c>
      <c r="K2824" t="s">
        <v>29</v>
      </c>
      <c r="L2824" t="s">
        <v>21</v>
      </c>
      <c r="M2824" t="s">
        <v>36</v>
      </c>
      <c r="N2824" t="s">
        <v>41</v>
      </c>
      <c r="O2824">
        <f>Table2[[#This Row],[check_out_date]]-Table2[[#This Row],[check_in_date]]</f>
        <v>3</v>
      </c>
      <c r="P2824">
        <f>Table2[[#This Row],[num_adults]]+Table2[[#This Row],[num_children]]</f>
        <v>4</v>
      </c>
      <c r="Q2824" s="3">
        <f>IF(OR(Table2[[#This Row],[booking_status]]="confirmed",Table2[[#This Row],[booking_status]]="checked-out"),Table2[[#This Row],[room_rate_per_night]]*Table2[[#This Row],[Num_Nights]],0)</f>
        <v>181.5</v>
      </c>
      <c r="R2824" t="str" cm="1">
        <f t="array" ref="R2824">IFERROR(_xlfn.IFS(Table2[[#This Row],[booking_status]]="confirmed","Expected",Table2[[#This Row],[booking_status]]="checked-out","Actual"),"No Revenue")</f>
        <v>Expected</v>
      </c>
      <c r="S2824" s="4">
        <f>Table2[[#This Row],[Revenue_Amount]]/Table2[[#This Row],[Num_Nights]]</f>
        <v>60.5</v>
      </c>
    </row>
    <row r="2825" spans="1:19" hidden="1" x14ac:dyDescent="0.3">
      <c r="A2825">
        <v>2824</v>
      </c>
      <c r="B2825" t="s">
        <v>14</v>
      </c>
      <c r="C2825" s="9">
        <v>45055</v>
      </c>
      <c r="D2825" s="9">
        <v>45059</v>
      </c>
      <c r="E2825" s="10">
        <v>45045</v>
      </c>
      <c r="F2825" t="s">
        <v>49</v>
      </c>
      <c r="G2825">
        <v>86.54</v>
      </c>
      <c r="H2825">
        <v>1</v>
      </c>
      <c r="I2825">
        <v>2</v>
      </c>
      <c r="J2825" t="s">
        <v>35</v>
      </c>
      <c r="K2825" t="s">
        <v>99</v>
      </c>
      <c r="L2825" t="s">
        <v>21</v>
      </c>
      <c r="M2825" t="s">
        <v>22</v>
      </c>
      <c r="N2825" t="s">
        <v>41</v>
      </c>
      <c r="O2825">
        <f>Table2[[#This Row],[check_out_date]]-Table2[[#This Row],[check_in_date]]</f>
        <v>4</v>
      </c>
      <c r="P2825">
        <f>Table2[[#This Row],[num_adults]]+Table2[[#This Row],[num_children]]</f>
        <v>3</v>
      </c>
      <c r="Q2825" s="3">
        <f>IF(OR(Table2[[#This Row],[booking_status]]="confirmed",Table2[[#This Row],[booking_status]]="checked-out"),Table2[[#This Row],[room_rate_per_night]]*Table2[[#This Row],[Num_Nights]],0)</f>
        <v>346.16</v>
      </c>
      <c r="R2825" t="str" cm="1">
        <f t="array" ref="R2825">IFERROR(_xlfn.IFS(Table2[[#This Row],[booking_status]]="confirmed","Expected",Table2[[#This Row],[booking_status]]="checked-out","Actual"),"No Revenue")</f>
        <v>Expected</v>
      </c>
      <c r="S2825" s="4">
        <f>Table2[[#This Row],[Revenue_Amount]]/Table2[[#This Row],[Num_Nights]]</f>
        <v>86.54</v>
      </c>
    </row>
    <row r="2826" spans="1:19" x14ac:dyDescent="0.3">
      <c r="A2826">
        <v>2825</v>
      </c>
      <c r="B2826" t="s">
        <v>50</v>
      </c>
      <c r="C2826" s="9">
        <v>45097</v>
      </c>
      <c r="D2826" s="9">
        <v>45100</v>
      </c>
      <c r="E2826" s="10">
        <v>45046</v>
      </c>
      <c r="F2826" t="s">
        <v>54</v>
      </c>
      <c r="G2826">
        <v>399.76</v>
      </c>
      <c r="H2826">
        <v>1</v>
      </c>
      <c r="I2826">
        <v>0</v>
      </c>
      <c r="J2826" t="s">
        <v>94</v>
      </c>
      <c r="K2826" t="s">
        <v>44</v>
      </c>
      <c r="L2826" t="s">
        <v>21</v>
      </c>
      <c r="M2826" t="s">
        <v>36</v>
      </c>
      <c r="N2826" t="s">
        <v>23</v>
      </c>
      <c r="O2826">
        <f>Table2[[#This Row],[check_out_date]]-Table2[[#This Row],[check_in_date]]</f>
        <v>3</v>
      </c>
      <c r="P2826">
        <f>Table2[[#This Row],[num_adults]]+Table2[[#This Row],[num_children]]</f>
        <v>1</v>
      </c>
      <c r="Q2826" s="3">
        <f>IF(OR(Table2[[#This Row],[booking_status]]="confirmed",Table2[[#This Row],[booking_status]]="checked-out"),Table2[[#This Row],[room_rate_per_night]]*Table2[[#This Row],[Num_Nights]],0)</f>
        <v>1199.28</v>
      </c>
      <c r="R2826" t="str" cm="1">
        <f t="array" ref="R2826">IFERROR(_xlfn.IFS(Table2[[#This Row],[booking_status]]="confirmed","Expected",Table2[[#This Row],[booking_status]]="checked-out","Actual"),"No Revenue")</f>
        <v>Expected</v>
      </c>
      <c r="S2826" s="4">
        <f>Table2[[#This Row],[Revenue_Amount]]/Table2[[#This Row],[Num_Nights]]</f>
        <v>399.76</v>
      </c>
    </row>
    <row r="2827" spans="1:19" x14ac:dyDescent="0.3">
      <c r="A2827">
        <v>2826</v>
      </c>
      <c r="B2827" t="s">
        <v>31</v>
      </c>
      <c r="C2827" s="9">
        <v>45170</v>
      </c>
      <c r="D2827" s="9">
        <v>45178</v>
      </c>
      <c r="E2827" s="10">
        <v>45114</v>
      </c>
      <c r="F2827" t="s">
        <v>27</v>
      </c>
      <c r="G2827">
        <v>125.72</v>
      </c>
      <c r="H2827">
        <v>3</v>
      </c>
      <c r="I2827">
        <v>1</v>
      </c>
      <c r="J2827" t="s">
        <v>28</v>
      </c>
      <c r="K2827" t="s">
        <v>29</v>
      </c>
      <c r="L2827" t="s">
        <v>70</v>
      </c>
      <c r="M2827" t="s">
        <v>36</v>
      </c>
      <c r="N2827" t="s">
        <v>41</v>
      </c>
      <c r="O2827">
        <f>Table2[[#This Row],[check_out_date]]-Table2[[#This Row],[check_in_date]]</f>
        <v>8</v>
      </c>
      <c r="P2827">
        <f>Table2[[#This Row],[num_adults]]+Table2[[#This Row],[num_children]]</f>
        <v>4</v>
      </c>
      <c r="Q2827" s="3">
        <f>IF(OR(Table2[[#This Row],[booking_status]]="confirmed",Table2[[#This Row],[booking_status]]="checked-out"),Table2[[#This Row],[room_rate_per_night]]*Table2[[#This Row],[Num_Nights]],0)</f>
        <v>0</v>
      </c>
      <c r="R2827" t="str" cm="1">
        <f t="array" ref="R2827">IFERROR(_xlfn.IFS(Table2[[#This Row],[booking_status]]="confirmed","Expected",Table2[[#This Row],[booking_status]]="checked-out","Actual"),"No Revenue")</f>
        <v>No Revenue</v>
      </c>
      <c r="S2827" s="4">
        <f>Table2[[#This Row],[Revenue_Amount]]/Table2[[#This Row],[Num_Nights]]</f>
        <v>0</v>
      </c>
    </row>
    <row r="2828" spans="1:19" hidden="1" x14ac:dyDescent="0.3">
      <c r="A2828">
        <v>2827</v>
      </c>
      <c r="B2828" t="s">
        <v>37</v>
      </c>
      <c r="C2828" s="9">
        <v>45091</v>
      </c>
      <c r="D2828" s="9">
        <v>45094</v>
      </c>
      <c r="E2828" s="10">
        <v>45076</v>
      </c>
      <c r="F2828" t="s">
        <v>49</v>
      </c>
      <c r="G2828">
        <v>145.09</v>
      </c>
      <c r="H2828">
        <v>1</v>
      </c>
      <c r="I2828">
        <v>0</v>
      </c>
      <c r="J2828" t="s">
        <v>35</v>
      </c>
      <c r="K2828" t="s">
        <v>44</v>
      </c>
      <c r="L2828" t="s">
        <v>56</v>
      </c>
      <c r="M2828" t="s">
        <v>36</v>
      </c>
      <c r="N2828" t="s">
        <v>30</v>
      </c>
      <c r="O2828">
        <f>Table2[[#This Row],[check_out_date]]-Table2[[#This Row],[check_in_date]]</f>
        <v>3</v>
      </c>
      <c r="P2828">
        <f>Table2[[#This Row],[num_adults]]+Table2[[#This Row],[num_children]]</f>
        <v>1</v>
      </c>
      <c r="Q2828" s="3">
        <f>IF(OR(Table2[[#This Row],[booking_status]]="confirmed",Table2[[#This Row],[booking_status]]="checked-out"),Table2[[#This Row],[room_rate_per_night]]*Table2[[#This Row],[Num_Nights]],0)</f>
        <v>435.27</v>
      </c>
      <c r="R2828" t="str" cm="1">
        <f t="array" ref="R2828">IFERROR(_xlfn.IFS(Table2[[#This Row],[booking_status]]="confirmed","Expected",Table2[[#This Row],[booking_status]]="checked-out","Actual"),"No Revenue")</f>
        <v>Actual</v>
      </c>
      <c r="S2828" s="4">
        <f>Table2[[#This Row],[Revenue_Amount]]/Table2[[#This Row],[Num_Nights]]</f>
        <v>145.09</v>
      </c>
    </row>
    <row r="2829" spans="1:19" x14ac:dyDescent="0.3">
      <c r="A2829">
        <v>2828</v>
      </c>
      <c r="B2829" t="s">
        <v>14</v>
      </c>
      <c r="C2829" s="9">
        <v>44940</v>
      </c>
      <c r="D2829" s="9">
        <v>44944</v>
      </c>
      <c r="E2829" s="10">
        <v>44920</v>
      </c>
      <c r="F2829" t="s">
        <v>49</v>
      </c>
      <c r="G2829">
        <v>71.73</v>
      </c>
      <c r="H2829">
        <v>1</v>
      </c>
      <c r="I2829">
        <v>2</v>
      </c>
      <c r="J2829" t="s">
        <v>19</v>
      </c>
      <c r="K2829" t="s">
        <v>66</v>
      </c>
      <c r="L2829" t="s">
        <v>21</v>
      </c>
      <c r="M2829" t="s">
        <v>36</v>
      </c>
      <c r="N2829" t="s">
        <v>41</v>
      </c>
      <c r="O2829">
        <f>Table2[[#This Row],[check_out_date]]-Table2[[#This Row],[check_in_date]]</f>
        <v>4</v>
      </c>
      <c r="P2829">
        <f>Table2[[#This Row],[num_adults]]+Table2[[#This Row],[num_children]]</f>
        <v>3</v>
      </c>
      <c r="Q2829" s="3">
        <f>IF(OR(Table2[[#This Row],[booking_status]]="confirmed",Table2[[#This Row],[booking_status]]="checked-out"),Table2[[#This Row],[room_rate_per_night]]*Table2[[#This Row],[Num_Nights]],0)</f>
        <v>286.92</v>
      </c>
      <c r="R2829" t="str" cm="1">
        <f t="array" ref="R2829">IFERROR(_xlfn.IFS(Table2[[#This Row],[booking_status]]="confirmed","Expected",Table2[[#This Row],[booking_status]]="checked-out","Actual"),"No Revenue")</f>
        <v>Expected</v>
      </c>
      <c r="S2829" s="4">
        <f>Table2[[#This Row],[Revenue_Amount]]/Table2[[#This Row],[Num_Nights]]</f>
        <v>71.73</v>
      </c>
    </row>
    <row r="2830" spans="1:19" x14ac:dyDescent="0.3">
      <c r="A2830">
        <v>2829</v>
      </c>
      <c r="B2830" t="s">
        <v>50</v>
      </c>
      <c r="C2830" s="9">
        <v>45093</v>
      </c>
      <c r="D2830" s="9">
        <v>45095</v>
      </c>
      <c r="E2830" s="10">
        <v>45073</v>
      </c>
      <c r="F2830" t="s">
        <v>54</v>
      </c>
      <c r="G2830">
        <v>511.59</v>
      </c>
      <c r="H2830">
        <v>2</v>
      </c>
      <c r="I2830">
        <v>2</v>
      </c>
      <c r="J2830" t="s">
        <v>94</v>
      </c>
      <c r="K2830" t="s">
        <v>66</v>
      </c>
      <c r="L2830" t="s">
        <v>21</v>
      </c>
      <c r="M2830" t="s">
        <v>36</v>
      </c>
      <c r="N2830" t="s">
        <v>41</v>
      </c>
      <c r="O2830">
        <f>Table2[[#This Row],[check_out_date]]-Table2[[#This Row],[check_in_date]]</f>
        <v>2</v>
      </c>
      <c r="P2830">
        <f>Table2[[#This Row],[num_adults]]+Table2[[#This Row],[num_children]]</f>
        <v>4</v>
      </c>
      <c r="Q2830" s="3">
        <f>IF(OR(Table2[[#This Row],[booking_status]]="confirmed",Table2[[#This Row],[booking_status]]="checked-out"),Table2[[#This Row],[room_rate_per_night]]*Table2[[#This Row],[Num_Nights]],0)</f>
        <v>1023.18</v>
      </c>
      <c r="R2830" t="str" cm="1">
        <f t="array" ref="R2830">IFERROR(_xlfn.IFS(Table2[[#This Row],[booking_status]]="confirmed","Expected",Table2[[#This Row],[booking_status]]="checked-out","Actual"),"No Revenue")</f>
        <v>Expected</v>
      </c>
      <c r="S2830" s="4">
        <f>Table2[[#This Row],[Revenue_Amount]]/Table2[[#This Row],[Num_Nights]]</f>
        <v>511.59</v>
      </c>
    </row>
    <row r="2831" spans="1:19" hidden="1" x14ac:dyDescent="0.3">
      <c r="A2831">
        <v>2830</v>
      </c>
      <c r="B2831" t="s">
        <v>37</v>
      </c>
      <c r="C2831" s="9">
        <v>45107</v>
      </c>
      <c r="D2831" s="9">
        <v>45114</v>
      </c>
      <c r="E2831" s="10">
        <v>45076</v>
      </c>
      <c r="F2831" t="s">
        <v>27</v>
      </c>
      <c r="G2831">
        <v>190.42</v>
      </c>
      <c r="H2831">
        <v>3</v>
      </c>
      <c r="I2831">
        <v>0</v>
      </c>
      <c r="J2831" t="s">
        <v>35</v>
      </c>
      <c r="K2831" t="s">
        <v>66</v>
      </c>
      <c r="L2831" t="s">
        <v>56</v>
      </c>
      <c r="M2831" t="s">
        <v>22</v>
      </c>
      <c r="N2831" t="s">
        <v>41</v>
      </c>
      <c r="O2831">
        <f>Table2[[#This Row],[check_out_date]]-Table2[[#This Row],[check_in_date]]</f>
        <v>7</v>
      </c>
      <c r="P2831">
        <f>Table2[[#This Row],[num_adults]]+Table2[[#This Row],[num_children]]</f>
        <v>3</v>
      </c>
      <c r="Q2831" s="3">
        <f>IF(OR(Table2[[#This Row],[booking_status]]="confirmed",Table2[[#This Row],[booking_status]]="checked-out"),Table2[[#This Row],[room_rate_per_night]]*Table2[[#This Row],[Num_Nights]],0)</f>
        <v>1332.9399999999998</v>
      </c>
      <c r="R2831" t="str" cm="1">
        <f t="array" ref="R2831">IFERROR(_xlfn.IFS(Table2[[#This Row],[booking_status]]="confirmed","Expected",Table2[[#This Row],[booking_status]]="checked-out","Actual"),"No Revenue")</f>
        <v>Actual</v>
      </c>
      <c r="S2831" s="4">
        <f>Table2[[#This Row],[Revenue_Amount]]/Table2[[#This Row],[Num_Nights]]</f>
        <v>190.42</v>
      </c>
    </row>
    <row r="2832" spans="1:19" x14ac:dyDescent="0.3">
      <c r="A2832">
        <v>2831</v>
      </c>
      <c r="B2832" t="s">
        <v>31</v>
      </c>
      <c r="C2832" s="9">
        <v>44966</v>
      </c>
      <c r="D2832" s="9">
        <v>44969</v>
      </c>
      <c r="E2832" s="10">
        <v>44956</v>
      </c>
      <c r="F2832" t="s">
        <v>54</v>
      </c>
      <c r="G2832">
        <v>408.58</v>
      </c>
      <c r="H2832">
        <v>4</v>
      </c>
      <c r="I2832">
        <v>0</v>
      </c>
      <c r="J2832" t="s">
        <v>28</v>
      </c>
      <c r="K2832" t="s">
        <v>99</v>
      </c>
      <c r="L2832" t="s">
        <v>21</v>
      </c>
      <c r="M2832" t="s">
        <v>36</v>
      </c>
      <c r="N2832" t="s">
        <v>41</v>
      </c>
      <c r="O2832">
        <f>Table2[[#This Row],[check_out_date]]-Table2[[#This Row],[check_in_date]]</f>
        <v>3</v>
      </c>
      <c r="P2832">
        <f>Table2[[#This Row],[num_adults]]+Table2[[#This Row],[num_children]]</f>
        <v>4</v>
      </c>
      <c r="Q2832" s="3">
        <f>IF(OR(Table2[[#This Row],[booking_status]]="confirmed",Table2[[#This Row],[booking_status]]="checked-out"),Table2[[#This Row],[room_rate_per_night]]*Table2[[#This Row],[Num_Nights]],0)</f>
        <v>1225.74</v>
      </c>
      <c r="R2832" t="str" cm="1">
        <f t="array" ref="R2832">IFERROR(_xlfn.IFS(Table2[[#This Row],[booking_status]]="confirmed","Expected",Table2[[#This Row],[booking_status]]="checked-out","Actual"),"No Revenue")</f>
        <v>Expected</v>
      </c>
      <c r="S2832" s="4">
        <f>Table2[[#This Row],[Revenue_Amount]]/Table2[[#This Row],[Num_Nights]]</f>
        <v>408.58</v>
      </c>
    </row>
    <row r="2833" spans="1:19" x14ac:dyDescent="0.3">
      <c r="A2833">
        <v>2832</v>
      </c>
      <c r="B2833" t="s">
        <v>37</v>
      </c>
      <c r="C2833" s="9">
        <v>45253</v>
      </c>
      <c r="D2833" s="9">
        <v>45259</v>
      </c>
      <c r="E2833" s="10">
        <v>45236</v>
      </c>
      <c r="F2833" t="s">
        <v>18</v>
      </c>
      <c r="G2833">
        <v>232.64</v>
      </c>
      <c r="H2833">
        <v>1</v>
      </c>
      <c r="I2833">
        <v>2</v>
      </c>
      <c r="J2833" t="s">
        <v>28</v>
      </c>
      <c r="K2833" t="s">
        <v>20</v>
      </c>
      <c r="L2833" t="s">
        <v>21</v>
      </c>
      <c r="M2833" t="s">
        <v>36</v>
      </c>
      <c r="N2833" t="s">
        <v>45</v>
      </c>
      <c r="O2833">
        <f>Table2[[#This Row],[check_out_date]]-Table2[[#This Row],[check_in_date]]</f>
        <v>6</v>
      </c>
      <c r="P2833">
        <f>Table2[[#This Row],[num_adults]]+Table2[[#This Row],[num_children]]</f>
        <v>3</v>
      </c>
      <c r="Q2833" s="3">
        <f>IF(OR(Table2[[#This Row],[booking_status]]="confirmed",Table2[[#This Row],[booking_status]]="checked-out"),Table2[[#This Row],[room_rate_per_night]]*Table2[[#This Row],[Num_Nights]],0)</f>
        <v>1395.84</v>
      </c>
      <c r="R2833" t="str" cm="1">
        <f t="array" ref="R2833">IFERROR(_xlfn.IFS(Table2[[#This Row],[booking_status]]="confirmed","Expected",Table2[[#This Row],[booking_status]]="checked-out","Actual"),"No Revenue")</f>
        <v>Expected</v>
      </c>
      <c r="S2833" s="4">
        <f>Table2[[#This Row],[Revenue_Amount]]/Table2[[#This Row],[Num_Nights]]</f>
        <v>232.64</v>
      </c>
    </row>
    <row r="2834" spans="1:19" x14ac:dyDescent="0.3">
      <c r="A2834">
        <v>2833</v>
      </c>
      <c r="B2834" t="s">
        <v>37</v>
      </c>
      <c r="C2834" s="9">
        <v>44986</v>
      </c>
      <c r="D2834" s="9">
        <v>44992</v>
      </c>
      <c r="E2834" s="10">
        <v>44924</v>
      </c>
      <c r="F2834" t="s">
        <v>54</v>
      </c>
      <c r="G2834">
        <v>394.18</v>
      </c>
      <c r="H2834">
        <v>4</v>
      </c>
      <c r="I2834">
        <v>0</v>
      </c>
      <c r="J2834" t="s">
        <v>19</v>
      </c>
      <c r="K2834" t="s">
        <v>99</v>
      </c>
      <c r="L2834" t="s">
        <v>60</v>
      </c>
      <c r="M2834" t="s">
        <v>22</v>
      </c>
      <c r="N2834" t="s">
        <v>41</v>
      </c>
      <c r="O2834">
        <f>Table2[[#This Row],[check_out_date]]-Table2[[#This Row],[check_in_date]]</f>
        <v>6</v>
      </c>
      <c r="P2834">
        <f>Table2[[#This Row],[num_adults]]+Table2[[#This Row],[num_children]]</f>
        <v>4</v>
      </c>
      <c r="Q2834" s="3">
        <f>IF(OR(Table2[[#This Row],[booking_status]]="confirmed",Table2[[#This Row],[booking_status]]="checked-out"),Table2[[#This Row],[room_rate_per_night]]*Table2[[#This Row],[Num_Nights]],0)</f>
        <v>0</v>
      </c>
      <c r="R2834" t="str" cm="1">
        <f t="array" ref="R2834">IFERROR(_xlfn.IFS(Table2[[#This Row],[booking_status]]="confirmed","Expected",Table2[[#This Row],[booking_status]]="checked-out","Actual"),"No Revenue")</f>
        <v>No Revenue</v>
      </c>
      <c r="S2834" s="4">
        <f>Table2[[#This Row],[Revenue_Amount]]/Table2[[#This Row],[Num_Nights]]</f>
        <v>0</v>
      </c>
    </row>
    <row r="2835" spans="1:19" x14ac:dyDescent="0.3">
      <c r="A2835">
        <v>2834</v>
      </c>
      <c r="B2835" t="s">
        <v>37</v>
      </c>
      <c r="C2835" s="9">
        <v>44964</v>
      </c>
      <c r="D2835" s="9">
        <v>44973</v>
      </c>
      <c r="E2835" s="10">
        <v>44933</v>
      </c>
      <c r="F2835" t="s">
        <v>27</v>
      </c>
      <c r="G2835">
        <v>118.06</v>
      </c>
      <c r="H2835">
        <v>1</v>
      </c>
      <c r="I2835">
        <v>0</v>
      </c>
      <c r="J2835" t="s">
        <v>55</v>
      </c>
      <c r="K2835" t="s">
        <v>66</v>
      </c>
      <c r="L2835" t="s">
        <v>70</v>
      </c>
      <c r="M2835" t="s">
        <v>36</v>
      </c>
      <c r="N2835" t="s">
        <v>41</v>
      </c>
      <c r="O2835">
        <f>Table2[[#This Row],[check_out_date]]-Table2[[#This Row],[check_in_date]]</f>
        <v>9</v>
      </c>
      <c r="P2835">
        <f>Table2[[#This Row],[num_adults]]+Table2[[#This Row],[num_children]]</f>
        <v>1</v>
      </c>
      <c r="Q2835" s="3">
        <f>IF(OR(Table2[[#This Row],[booking_status]]="confirmed",Table2[[#This Row],[booking_status]]="checked-out"),Table2[[#This Row],[room_rate_per_night]]*Table2[[#This Row],[Num_Nights]],0)</f>
        <v>0</v>
      </c>
      <c r="R2835" t="str" cm="1">
        <f t="array" ref="R2835">IFERROR(_xlfn.IFS(Table2[[#This Row],[booking_status]]="confirmed","Expected",Table2[[#This Row],[booking_status]]="checked-out","Actual"),"No Revenue")</f>
        <v>No Revenue</v>
      </c>
      <c r="S2835" s="4">
        <f>Table2[[#This Row],[Revenue_Amount]]/Table2[[#This Row],[Num_Nights]]</f>
        <v>0</v>
      </c>
    </row>
    <row r="2836" spans="1:19" hidden="1" x14ac:dyDescent="0.3">
      <c r="A2836">
        <v>2835</v>
      </c>
      <c r="B2836" t="s">
        <v>31</v>
      </c>
      <c r="C2836" s="9">
        <v>44929</v>
      </c>
      <c r="D2836" s="9">
        <v>44938</v>
      </c>
      <c r="E2836" s="10">
        <v>44889</v>
      </c>
      <c r="F2836" t="s">
        <v>49</v>
      </c>
      <c r="G2836">
        <v>62.18</v>
      </c>
      <c r="H2836">
        <v>2</v>
      </c>
      <c r="I2836">
        <v>0</v>
      </c>
      <c r="J2836" t="s">
        <v>35</v>
      </c>
      <c r="K2836" t="s">
        <v>29</v>
      </c>
      <c r="L2836" t="s">
        <v>60</v>
      </c>
      <c r="M2836" t="s">
        <v>36</v>
      </c>
      <c r="N2836" t="s">
        <v>45</v>
      </c>
      <c r="O2836">
        <f>Table2[[#This Row],[check_out_date]]-Table2[[#This Row],[check_in_date]]</f>
        <v>9</v>
      </c>
      <c r="P2836">
        <f>Table2[[#This Row],[num_adults]]+Table2[[#This Row],[num_children]]</f>
        <v>2</v>
      </c>
      <c r="Q2836" s="3">
        <f>IF(OR(Table2[[#This Row],[booking_status]]="confirmed",Table2[[#This Row],[booking_status]]="checked-out"),Table2[[#This Row],[room_rate_per_night]]*Table2[[#This Row],[Num_Nights]],0)</f>
        <v>0</v>
      </c>
      <c r="R2836" t="str" cm="1">
        <f t="array" ref="R2836">IFERROR(_xlfn.IFS(Table2[[#This Row],[booking_status]]="confirmed","Expected",Table2[[#This Row],[booking_status]]="checked-out","Actual"),"No Revenue")</f>
        <v>No Revenue</v>
      </c>
      <c r="S2836" s="4">
        <f>Table2[[#This Row],[Revenue_Amount]]/Table2[[#This Row],[Num_Nights]]</f>
        <v>0</v>
      </c>
    </row>
    <row r="2837" spans="1:19" x14ac:dyDescent="0.3">
      <c r="A2837">
        <v>2836</v>
      </c>
      <c r="B2837" t="s">
        <v>14</v>
      </c>
      <c r="C2837" s="9">
        <v>44940</v>
      </c>
      <c r="D2837" s="9">
        <v>44943</v>
      </c>
      <c r="E2837" s="10">
        <v>44881</v>
      </c>
      <c r="F2837" t="s">
        <v>49</v>
      </c>
      <c r="G2837">
        <v>106.26</v>
      </c>
      <c r="H2837">
        <v>4</v>
      </c>
      <c r="I2837">
        <v>0</v>
      </c>
      <c r="J2837" t="s">
        <v>28</v>
      </c>
      <c r="K2837" t="s">
        <v>29</v>
      </c>
      <c r="L2837" t="s">
        <v>21</v>
      </c>
      <c r="M2837" t="s">
        <v>36</v>
      </c>
      <c r="N2837" t="s">
        <v>41</v>
      </c>
      <c r="O2837">
        <f>Table2[[#This Row],[check_out_date]]-Table2[[#This Row],[check_in_date]]</f>
        <v>3</v>
      </c>
      <c r="P2837">
        <f>Table2[[#This Row],[num_adults]]+Table2[[#This Row],[num_children]]</f>
        <v>4</v>
      </c>
      <c r="Q2837" s="3">
        <f>IF(OR(Table2[[#This Row],[booking_status]]="confirmed",Table2[[#This Row],[booking_status]]="checked-out"),Table2[[#This Row],[room_rate_per_night]]*Table2[[#This Row],[Num_Nights]],0)</f>
        <v>318.78000000000003</v>
      </c>
      <c r="R2837" t="str" cm="1">
        <f t="array" ref="R2837">IFERROR(_xlfn.IFS(Table2[[#This Row],[booking_status]]="confirmed","Expected",Table2[[#This Row],[booking_status]]="checked-out","Actual"),"No Revenue")</f>
        <v>Expected</v>
      </c>
      <c r="S2837" s="4">
        <f>Table2[[#This Row],[Revenue_Amount]]/Table2[[#This Row],[Num_Nights]]</f>
        <v>106.26</v>
      </c>
    </row>
    <row r="2838" spans="1:19" hidden="1" x14ac:dyDescent="0.3">
      <c r="A2838">
        <v>2837</v>
      </c>
      <c r="B2838" t="s">
        <v>14</v>
      </c>
      <c r="C2838" s="9">
        <v>45086</v>
      </c>
      <c r="D2838" s="9">
        <v>45091</v>
      </c>
      <c r="E2838" s="10">
        <v>45022</v>
      </c>
      <c r="F2838" t="s">
        <v>49</v>
      </c>
      <c r="G2838">
        <v>119.01</v>
      </c>
      <c r="H2838">
        <v>2</v>
      </c>
      <c r="I2838">
        <v>2</v>
      </c>
      <c r="J2838" t="s">
        <v>35</v>
      </c>
      <c r="K2838" t="s">
        <v>99</v>
      </c>
      <c r="L2838" t="s">
        <v>56</v>
      </c>
      <c r="M2838" t="s">
        <v>36</v>
      </c>
      <c r="N2838" t="s">
        <v>41</v>
      </c>
      <c r="O2838">
        <f>Table2[[#This Row],[check_out_date]]-Table2[[#This Row],[check_in_date]]</f>
        <v>5</v>
      </c>
      <c r="P2838">
        <f>Table2[[#This Row],[num_adults]]+Table2[[#This Row],[num_children]]</f>
        <v>4</v>
      </c>
      <c r="Q2838" s="3">
        <f>IF(OR(Table2[[#This Row],[booking_status]]="confirmed",Table2[[#This Row],[booking_status]]="checked-out"),Table2[[#This Row],[room_rate_per_night]]*Table2[[#This Row],[Num_Nights]],0)</f>
        <v>595.05000000000007</v>
      </c>
      <c r="R2838" t="str" cm="1">
        <f t="array" ref="R2838">IFERROR(_xlfn.IFS(Table2[[#This Row],[booking_status]]="confirmed","Expected",Table2[[#This Row],[booking_status]]="checked-out","Actual"),"No Revenue")</f>
        <v>Actual</v>
      </c>
      <c r="S2838" s="4">
        <f>Table2[[#This Row],[Revenue_Amount]]/Table2[[#This Row],[Num_Nights]]</f>
        <v>119.01000000000002</v>
      </c>
    </row>
    <row r="2839" spans="1:19" hidden="1" x14ac:dyDescent="0.3">
      <c r="A2839">
        <v>2838</v>
      </c>
      <c r="B2839" t="s">
        <v>31</v>
      </c>
      <c r="C2839" s="9">
        <v>45090</v>
      </c>
      <c r="D2839" s="9">
        <v>45095</v>
      </c>
      <c r="E2839" s="10">
        <v>45083</v>
      </c>
      <c r="F2839" t="s">
        <v>49</v>
      </c>
      <c r="G2839">
        <v>98.21</v>
      </c>
      <c r="H2839">
        <v>2</v>
      </c>
      <c r="I2839">
        <v>0</v>
      </c>
      <c r="J2839" t="s">
        <v>35</v>
      </c>
      <c r="K2839" t="s">
        <v>29</v>
      </c>
      <c r="L2839" t="s">
        <v>21</v>
      </c>
      <c r="M2839" t="s">
        <v>22</v>
      </c>
      <c r="N2839" t="s">
        <v>45</v>
      </c>
      <c r="O2839">
        <f>Table2[[#This Row],[check_out_date]]-Table2[[#This Row],[check_in_date]]</f>
        <v>5</v>
      </c>
      <c r="P2839">
        <f>Table2[[#This Row],[num_adults]]+Table2[[#This Row],[num_children]]</f>
        <v>2</v>
      </c>
      <c r="Q2839" s="3">
        <f>IF(OR(Table2[[#This Row],[booking_status]]="confirmed",Table2[[#This Row],[booking_status]]="checked-out"),Table2[[#This Row],[room_rate_per_night]]*Table2[[#This Row],[Num_Nights]],0)</f>
        <v>491.04999999999995</v>
      </c>
      <c r="R2839" t="str" cm="1">
        <f t="array" ref="R2839">IFERROR(_xlfn.IFS(Table2[[#This Row],[booking_status]]="confirmed","Expected",Table2[[#This Row],[booking_status]]="checked-out","Actual"),"No Revenue")</f>
        <v>Expected</v>
      </c>
      <c r="S2839" s="4">
        <f>Table2[[#This Row],[Revenue_Amount]]/Table2[[#This Row],[Num_Nights]]</f>
        <v>98.21</v>
      </c>
    </row>
    <row r="2840" spans="1:19" x14ac:dyDescent="0.3">
      <c r="A2840">
        <v>2839</v>
      </c>
      <c r="B2840" t="s">
        <v>14</v>
      </c>
      <c r="C2840" s="9">
        <v>45091</v>
      </c>
      <c r="D2840" s="9">
        <v>45094</v>
      </c>
      <c r="E2840" s="10">
        <v>45075</v>
      </c>
      <c r="F2840" t="s">
        <v>49</v>
      </c>
      <c r="G2840">
        <v>90.32</v>
      </c>
      <c r="H2840">
        <v>3</v>
      </c>
      <c r="I2840">
        <v>0</v>
      </c>
      <c r="J2840" t="s">
        <v>28</v>
      </c>
      <c r="K2840" t="s">
        <v>29</v>
      </c>
      <c r="L2840" t="s">
        <v>21</v>
      </c>
      <c r="M2840" t="s">
        <v>36</v>
      </c>
      <c r="N2840" t="s">
        <v>45</v>
      </c>
      <c r="O2840">
        <f>Table2[[#This Row],[check_out_date]]-Table2[[#This Row],[check_in_date]]</f>
        <v>3</v>
      </c>
      <c r="P2840">
        <f>Table2[[#This Row],[num_adults]]+Table2[[#This Row],[num_children]]</f>
        <v>3</v>
      </c>
      <c r="Q2840" s="3">
        <f>IF(OR(Table2[[#This Row],[booking_status]]="confirmed",Table2[[#This Row],[booking_status]]="checked-out"),Table2[[#This Row],[room_rate_per_night]]*Table2[[#This Row],[Num_Nights]],0)</f>
        <v>270.95999999999998</v>
      </c>
      <c r="R2840" t="str" cm="1">
        <f t="array" ref="R2840">IFERROR(_xlfn.IFS(Table2[[#This Row],[booking_status]]="confirmed","Expected",Table2[[#This Row],[booking_status]]="checked-out","Actual"),"No Revenue")</f>
        <v>Expected</v>
      </c>
      <c r="S2840" s="4">
        <f>Table2[[#This Row],[Revenue_Amount]]/Table2[[#This Row],[Num_Nights]]</f>
        <v>90.32</v>
      </c>
    </row>
    <row r="2841" spans="1:19" hidden="1" x14ac:dyDescent="0.3">
      <c r="A2841">
        <v>2840</v>
      </c>
      <c r="B2841" t="s">
        <v>37</v>
      </c>
      <c r="C2841" s="9">
        <v>44949</v>
      </c>
      <c r="D2841" s="9">
        <v>44954</v>
      </c>
      <c r="E2841" s="10">
        <v>44889</v>
      </c>
      <c r="F2841" t="s">
        <v>54</v>
      </c>
      <c r="G2841">
        <v>457.27</v>
      </c>
      <c r="H2841">
        <v>1</v>
      </c>
      <c r="I2841">
        <v>0</v>
      </c>
      <c r="J2841" t="s">
        <v>35</v>
      </c>
      <c r="K2841" t="s">
        <v>99</v>
      </c>
      <c r="L2841" t="s">
        <v>60</v>
      </c>
      <c r="M2841" t="s">
        <v>36</v>
      </c>
      <c r="N2841" t="s">
        <v>41</v>
      </c>
      <c r="O2841">
        <f>Table2[[#This Row],[check_out_date]]-Table2[[#This Row],[check_in_date]]</f>
        <v>5</v>
      </c>
      <c r="P2841">
        <f>Table2[[#This Row],[num_adults]]+Table2[[#This Row],[num_children]]</f>
        <v>1</v>
      </c>
      <c r="Q2841" s="3">
        <f>IF(OR(Table2[[#This Row],[booking_status]]="confirmed",Table2[[#This Row],[booking_status]]="checked-out"),Table2[[#This Row],[room_rate_per_night]]*Table2[[#This Row],[Num_Nights]],0)</f>
        <v>0</v>
      </c>
      <c r="R2841" t="str" cm="1">
        <f t="array" ref="R2841">IFERROR(_xlfn.IFS(Table2[[#This Row],[booking_status]]="confirmed","Expected",Table2[[#This Row],[booking_status]]="checked-out","Actual"),"No Revenue")</f>
        <v>No Revenue</v>
      </c>
      <c r="S2841" s="4">
        <f>Table2[[#This Row],[Revenue_Amount]]/Table2[[#This Row],[Num_Nights]]</f>
        <v>0</v>
      </c>
    </row>
    <row r="2842" spans="1:19" x14ac:dyDescent="0.3">
      <c r="A2842">
        <v>2841</v>
      </c>
      <c r="B2842" t="s">
        <v>50</v>
      </c>
      <c r="C2842" s="9">
        <v>45097</v>
      </c>
      <c r="D2842" s="9">
        <v>45099</v>
      </c>
      <c r="E2842" s="10">
        <v>45041</v>
      </c>
      <c r="F2842" t="s">
        <v>27</v>
      </c>
      <c r="G2842">
        <v>197.46</v>
      </c>
      <c r="H2842">
        <v>2</v>
      </c>
      <c r="I2842">
        <v>0</v>
      </c>
      <c r="J2842" t="s">
        <v>94</v>
      </c>
      <c r="K2842" t="s">
        <v>20</v>
      </c>
      <c r="L2842" t="s">
        <v>21</v>
      </c>
      <c r="M2842" t="s">
        <v>36</v>
      </c>
      <c r="N2842" t="s">
        <v>41</v>
      </c>
      <c r="O2842">
        <f>Table2[[#This Row],[check_out_date]]-Table2[[#This Row],[check_in_date]]</f>
        <v>2</v>
      </c>
      <c r="P2842">
        <f>Table2[[#This Row],[num_adults]]+Table2[[#This Row],[num_children]]</f>
        <v>2</v>
      </c>
      <c r="Q2842" s="3">
        <f>IF(OR(Table2[[#This Row],[booking_status]]="confirmed",Table2[[#This Row],[booking_status]]="checked-out"),Table2[[#This Row],[room_rate_per_night]]*Table2[[#This Row],[Num_Nights]],0)</f>
        <v>394.92</v>
      </c>
      <c r="R2842" t="str" cm="1">
        <f t="array" ref="R2842">IFERROR(_xlfn.IFS(Table2[[#This Row],[booking_status]]="confirmed","Expected",Table2[[#This Row],[booking_status]]="checked-out","Actual"),"No Revenue")</f>
        <v>Expected</v>
      </c>
      <c r="S2842" s="4">
        <f>Table2[[#This Row],[Revenue_Amount]]/Table2[[#This Row],[Num_Nights]]</f>
        <v>197.46</v>
      </c>
    </row>
    <row r="2843" spans="1:19" x14ac:dyDescent="0.3">
      <c r="A2843">
        <v>2842</v>
      </c>
      <c r="B2843" t="s">
        <v>31</v>
      </c>
      <c r="C2843" s="9">
        <v>45269</v>
      </c>
      <c r="D2843" s="9">
        <v>45276</v>
      </c>
      <c r="E2843" s="10">
        <v>45260</v>
      </c>
      <c r="F2843" t="s">
        <v>27</v>
      </c>
      <c r="G2843">
        <v>129.56</v>
      </c>
      <c r="H2843">
        <v>3</v>
      </c>
      <c r="I2843">
        <v>0</v>
      </c>
      <c r="J2843" t="s">
        <v>28</v>
      </c>
      <c r="K2843" t="s">
        <v>99</v>
      </c>
      <c r="L2843" t="s">
        <v>21</v>
      </c>
      <c r="M2843" t="s">
        <v>36</v>
      </c>
      <c r="N2843" t="s">
        <v>23</v>
      </c>
      <c r="O2843">
        <f>Table2[[#This Row],[check_out_date]]-Table2[[#This Row],[check_in_date]]</f>
        <v>7</v>
      </c>
      <c r="P2843">
        <f>Table2[[#This Row],[num_adults]]+Table2[[#This Row],[num_children]]</f>
        <v>3</v>
      </c>
      <c r="Q2843" s="3">
        <f>IF(OR(Table2[[#This Row],[booking_status]]="confirmed",Table2[[#This Row],[booking_status]]="checked-out"),Table2[[#This Row],[room_rate_per_night]]*Table2[[#This Row],[Num_Nights]],0)</f>
        <v>906.92000000000007</v>
      </c>
      <c r="R2843" t="str" cm="1">
        <f t="array" ref="R2843">IFERROR(_xlfn.IFS(Table2[[#This Row],[booking_status]]="confirmed","Expected",Table2[[#This Row],[booking_status]]="checked-out","Actual"),"No Revenue")</f>
        <v>Expected</v>
      </c>
      <c r="S2843" s="4">
        <f>Table2[[#This Row],[Revenue_Amount]]/Table2[[#This Row],[Num_Nights]]</f>
        <v>129.56</v>
      </c>
    </row>
    <row r="2844" spans="1:19" hidden="1" x14ac:dyDescent="0.3">
      <c r="A2844">
        <v>2843</v>
      </c>
      <c r="B2844" t="s">
        <v>37</v>
      </c>
      <c r="C2844" s="9">
        <v>45146</v>
      </c>
      <c r="D2844" s="9">
        <v>45152</v>
      </c>
      <c r="E2844" s="10">
        <v>45120</v>
      </c>
      <c r="F2844" t="s">
        <v>49</v>
      </c>
      <c r="G2844">
        <v>103.34</v>
      </c>
      <c r="H2844">
        <v>3</v>
      </c>
      <c r="I2844">
        <v>0</v>
      </c>
      <c r="J2844" t="s">
        <v>35</v>
      </c>
      <c r="K2844" t="s">
        <v>99</v>
      </c>
      <c r="L2844" t="s">
        <v>21</v>
      </c>
      <c r="M2844" t="s">
        <v>36</v>
      </c>
      <c r="N2844" t="s">
        <v>23</v>
      </c>
      <c r="O2844">
        <f>Table2[[#This Row],[check_out_date]]-Table2[[#This Row],[check_in_date]]</f>
        <v>6</v>
      </c>
      <c r="P2844">
        <f>Table2[[#This Row],[num_adults]]+Table2[[#This Row],[num_children]]</f>
        <v>3</v>
      </c>
      <c r="Q2844" s="3">
        <f>IF(OR(Table2[[#This Row],[booking_status]]="confirmed",Table2[[#This Row],[booking_status]]="checked-out"),Table2[[#This Row],[room_rate_per_night]]*Table2[[#This Row],[Num_Nights]],0)</f>
        <v>620.04</v>
      </c>
      <c r="R2844" t="str" cm="1">
        <f t="array" ref="R2844">IFERROR(_xlfn.IFS(Table2[[#This Row],[booking_status]]="confirmed","Expected",Table2[[#This Row],[booking_status]]="checked-out","Actual"),"No Revenue")</f>
        <v>Expected</v>
      </c>
      <c r="S2844" s="4">
        <f>Table2[[#This Row],[Revenue_Amount]]/Table2[[#This Row],[Num_Nights]]</f>
        <v>103.33999999999999</v>
      </c>
    </row>
    <row r="2845" spans="1:19" x14ac:dyDescent="0.3">
      <c r="A2845">
        <v>2844</v>
      </c>
      <c r="B2845" t="s">
        <v>14</v>
      </c>
      <c r="C2845" s="9">
        <v>45210</v>
      </c>
      <c r="D2845" s="9">
        <v>45222</v>
      </c>
      <c r="E2845" s="10">
        <v>45204</v>
      </c>
      <c r="F2845" t="s">
        <v>27</v>
      </c>
      <c r="G2845">
        <v>107.43</v>
      </c>
      <c r="H2845">
        <v>2</v>
      </c>
      <c r="I2845">
        <v>0</v>
      </c>
      <c r="J2845" t="s">
        <v>55</v>
      </c>
      <c r="K2845" t="s">
        <v>44</v>
      </c>
      <c r="L2845" t="s">
        <v>60</v>
      </c>
      <c r="M2845" t="s">
        <v>36</v>
      </c>
      <c r="N2845" t="s">
        <v>23</v>
      </c>
      <c r="O2845">
        <f>Table2[[#This Row],[check_out_date]]-Table2[[#This Row],[check_in_date]]</f>
        <v>12</v>
      </c>
      <c r="P2845">
        <f>Table2[[#This Row],[num_adults]]+Table2[[#This Row],[num_children]]</f>
        <v>2</v>
      </c>
      <c r="Q2845" s="3">
        <f>IF(OR(Table2[[#This Row],[booking_status]]="confirmed",Table2[[#This Row],[booking_status]]="checked-out"),Table2[[#This Row],[room_rate_per_night]]*Table2[[#This Row],[Num_Nights]],0)</f>
        <v>0</v>
      </c>
      <c r="R2845" t="str" cm="1">
        <f t="array" ref="R2845">IFERROR(_xlfn.IFS(Table2[[#This Row],[booking_status]]="confirmed","Expected",Table2[[#This Row],[booking_status]]="checked-out","Actual"),"No Revenue")</f>
        <v>No Revenue</v>
      </c>
      <c r="S2845" s="4">
        <f>Table2[[#This Row],[Revenue_Amount]]/Table2[[#This Row],[Num_Nights]]</f>
        <v>0</v>
      </c>
    </row>
    <row r="2846" spans="1:19" x14ac:dyDescent="0.3">
      <c r="A2846">
        <v>2845</v>
      </c>
      <c r="B2846" t="s">
        <v>31</v>
      </c>
      <c r="C2846" s="9">
        <v>45211</v>
      </c>
      <c r="D2846" s="9">
        <v>45212</v>
      </c>
      <c r="E2846" s="10">
        <v>45199</v>
      </c>
      <c r="F2846" t="s">
        <v>49</v>
      </c>
      <c r="G2846">
        <v>76.06</v>
      </c>
      <c r="H2846">
        <v>4</v>
      </c>
      <c r="I2846">
        <v>0</v>
      </c>
      <c r="J2846" t="s">
        <v>28</v>
      </c>
      <c r="K2846" t="s">
        <v>66</v>
      </c>
      <c r="L2846" t="s">
        <v>21</v>
      </c>
      <c r="M2846" t="s">
        <v>22</v>
      </c>
      <c r="N2846" t="s">
        <v>41</v>
      </c>
      <c r="O2846">
        <f>Table2[[#This Row],[check_out_date]]-Table2[[#This Row],[check_in_date]]</f>
        <v>1</v>
      </c>
      <c r="P2846">
        <f>Table2[[#This Row],[num_adults]]+Table2[[#This Row],[num_children]]</f>
        <v>4</v>
      </c>
      <c r="Q2846" s="3">
        <f>IF(OR(Table2[[#This Row],[booking_status]]="confirmed",Table2[[#This Row],[booking_status]]="checked-out"),Table2[[#This Row],[room_rate_per_night]]*Table2[[#This Row],[Num_Nights]],0)</f>
        <v>76.06</v>
      </c>
      <c r="R2846" t="str" cm="1">
        <f t="array" ref="R2846">IFERROR(_xlfn.IFS(Table2[[#This Row],[booking_status]]="confirmed","Expected",Table2[[#This Row],[booking_status]]="checked-out","Actual"),"No Revenue")</f>
        <v>Expected</v>
      </c>
      <c r="S2846" s="4">
        <f>Table2[[#This Row],[Revenue_Amount]]/Table2[[#This Row],[Num_Nights]]</f>
        <v>76.06</v>
      </c>
    </row>
    <row r="2847" spans="1:19" x14ac:dyDescent="0.3">
      <c r="A2847">
        <v>2846</v>
      </c>
      <c r="B2847" t="s">
        <v>14</v>
      </c>
      <c r="C2847" s="9">
        <v>44957</v>
      </c>
      <c r="D2847" s="9">
        <v>44966</v>
      </c>
      <c r="E2847" s="10">
        <v>44943</v>
      </c>
      <c r="F2847" t="s">
        <v>49</v>
      </c>
      <c r="G2847">
        <v>89.82</v>
      </c>
      <c r="H2847">
        <v>2</v>
      </c>
      <c r="I2847">
        <v>0</v>
      </c>
      <c r="J2847" t="s">
        <v>28</v>
      </c>
      <c r="K2847" t="s">
        <v>66</v>
      </c>
      <c r="L2847" t="s">
        <v>21</v>
      </c>
      <c r="M2847" t="s">
        <v>36</v>
      </c>
      <c r="N2847" t="s">
        <v>23</v>
      </c>
      <c r="O2847">
        <f>Table2[[#This Row],[check_out_date]]-Table2[[#This Row],[check_in_date]]</f>
        <v>9</v>
      </c>
      <c r="P2847">
        <f>Table2[[#This Row],[num_adults]]+Table2[[#This Row],[num_children]]</f>
        <v>2</v>
      </c>
      <c r="Q2847" s="3">
        <f>IF(OR(Table2[[#This Row],[booking_status]]="confirmed",Table2[[#This Row],[booking_status]]="checked-out"),Table2[[#This Row],[room_rate_per_night]]*Table2[[#This Row],[Num_Nights]],0)</f>
        <v>808.37999999999988</v>
      </c>
      <c r="R2847" t="str" cm="1">
        <f t="array" ref="R2847">IFERROR(_xlfn.IFS(Table2[[#This Row],[booking_status]]="confirmed","Expected",Table2[[#This Row],[booking_status]]="checked-out","Actual"),"No Revenue")</f>
        <v>Expected</v>
      </c>
      <c r="S2847" s="4">
        <f>Table2[[#This Row],[Revenue_Amount]]/Table2[[#This Row],[Num_Nights]]</f>
        <v>89.82</v>
      </c>
    </row>
    <row r="2848" spans="1:19" x14ac:dyDescent="0.3">
      <c r="A2848">
        <v>2847</v>
      </c>
      <c r="B2848" t="s">
        <v>50</v>
      </c>
      <c r="C2848" s="9">
        <v>45287</v>
      </c>
      <c r="D2848" s="9">
        <v>45291</v>
      </c>
      <c r="E2848" s="10">
        <v>45220</v>
      </c>
      <c r="F2848" t="s">
        <v>27</v>
      </c>
      <c r="G2848">
        <v>234.36</v>
      </c>
      <c r="H2848">
        <v>2</v>
      </c>
      <c r="I2848">
        <v>0</v>
      </c>
      <c r="J2848" t="s">
        <v>55</v>
      </c>
      <c r="K2848" t="s">
        <v>20</v>
      </c>
      <c r="L2848" t="s">
        <v>21</v>
      </c>
      <c r="M2848" t="s">
        <v>36</v>
      </c>
      <c r="N2848" t="s">
        <v>41</v>
      </c>
      <c r="O2848">
        <f>Table2[[#This Row],[check_out_date]]-Table2[[#This Row],[check_in_date]]</f>
        <v>4</v>
      </c>
      <c r="P2848">
        <f>Table2[[#This Row],[num_adults]]+Table2[[#This Row],[num_children]]</f>
        <v>2</v>
      </c>
      <c r="Q2848" s="3">
        <f>IF(OR(Table2[[#This Row],[booking_status]]="confirmed",Table2[[#This Row],[booking_status]]="checked-out"),Table2[[#This Row],[room_rate_per_night]]*Table2[[#This Row],[Num_Nights]],0)</f>
        <v>937.44</v>
      </c>
      <c r="R2848" t="str" cm="1">
        <f t="array" ref="R2848">IFERROR(_xlfn.IFS(Table2[[#This Row],[booking_status]]="confirmed","Expected",Table2[[#This Row],[booking_status]]="checked-out","Actual"),"No Revenue")</f>
        <v>Expected</v>
      </c>
      <c r="S2848" s="4">
        <f>Table2[[#This Row],[Revenue_Amount]]/Table2[[#This Row],[Num_Nights]]</f>
        <v>234.36</v>
      </c>
    </row>
    <row r="2849" spans="1:19" x14ac:dyDescent="0.3">
      <c r="A2849">
        <v>2848</v>
      </c>
      <c r="B2849" t="s">
        <v>31</v>
      </c>
      <c r="C2849" s="9">
        <v>44979</v>
      </c>
      <c r="D2849" s="9">
        <v>44984</v>
      </c>
      <c r="E2849" s="10">
        <v>44925</v>
      </c>
      <c r="F2849" t="s">
        <v>27</v>
      </c>
      <c r="G2849">
        <v>161.13</v>
      </c>
      <c r="H2849">
        <v>1</v>
      </c>
      <c r="I2849">
        <v>2</v>
      </c>
      <c r="J2849" t="s">
        <v>28</v>
      </c>
      <c r="K2849" t="s">
        <v>99</v>
      </c>
      <c r="L2849" t="s">
        <v>70</v>
      </c>
      <c r="M2849" t="s">
        <v>22</v>
      </c>
      <c r="N2849" t="s">
        <v>41</v>
      </c>
      <c r="O2849">
        <f>Table2[[#This Row],[check_out_date]]-Table2[[#This Row],[check_in_date]]</f>
        <v>5</v>
      </c>
      <c r="P2849">
        <f>Table2[[#This Row],[num_adults]]+Table2[[#This Row],[num_children]]</f>
        <v>3</v>
      </c>
      <c r="Q2849" s="3">
        <f>IF(OR(Table2[[#This Row],[booking_status]]="confirmed",Table2[[#This Row],[booking_status]]="checked-out"),Table2[[#This Row],[room_rate_per_night]]*Table2[[#This Row],[Num_Nights]],0)</f>
        <v>0</v>
      </c>
      <c r="R2849" t="str" cm="1">
        <f t="array" ref="R2849">IFERROR(_xlfn.IFS(Table2[[#This Row],[booking_status]]="confirmed","Expected",Table2[[#This Row],[booking_status]]="checked-out","Actual"),"No Revenue")</f>
        <v>No Revenue</v>
      </c>
      <c r="S2849" s="4">
        <f>Table2[[#This Row],[Revenue_Amount]]/Table2[[#This Row],[Num_Nights]]</f>
        <v>0</v>
      </c>
    </row>
    <row r="2850" spans="1:19" x14ac:dyDescent="0.3">
      <c r="A2850">
        <v>2849</v>
      </c>
      <c r="B2850" t="s">
        <v>14</v>
      </c>
      <c r="C2850" s="9">
        <v>45089</v>
      </c>
      <c r="D2850" s="9">
        <v>45096</v>
      </c>
      <c r="E2850" s="10">
        <v>45088</v>
      </c>
      <c r="F2850" t="s">
        <v>27</v>
      </c>
      <c r="G2850">
        <v>130.96</v>
      </c>
      <c r="H2850">
        <v>3</v>
      </c>
      <c r="I2850">
        <v>0</v>
      </c>
      <c r="J2850" t="s">
        <v>19</v>
      </c>
      <c r="K2850" t="s">
        <v>29</v>
      </c>
      <c r="L2850" t="s">
        <v>60</v>
      </c>
      <c r="M2850" t="s">
        <v>36</v>
      </c>
      <c r="N2850" t="s">
        <v>41</v>
      </c>
      <c r="O2850">
        <f>Table2[[#This Row],[check_out_date]]-Table2[[#This Row],[check_in_date]]</f>
        <v>7</v>
      </c>
      <c r="P2850">
        <f>Table2[[#This Row],[num_adults]]+Table2[[#This Row],[num_children]]</f>
        <v>3</v>
      </c>
      <c r="Q2850" s="3">
        <f>IF(OR(Table2[[#This Row],[booking_status]]="confirmed",Table2[[#This Row],[booking_status]]="checked-out"),Table2[[#This Row],[room_rate_per_night]]*Table2[[#This Row],[Num_Nights]],0)</f>
        <v>0</v>
      </c>
      <c r="R2850" t="str" cm="1">
        <f t="array" ref="R2850">IFERROR(_xlfn.IFS(Table2[[#This Row],[booking_status]]="confirmed","Expected",Table2[[#This Row],[booking_status]]="checked-out","Actual"),"No Revenue")</f>
        <v>No Revenue</v>
      </c>
      <c r="S2850" s="4">
        <f>Table2[[#This Row],[Revenue_Amount]]/Table2[[#This Row],[Num_Nights]]</f>
        <v>0</v>
      </c>
    </row>
    <row r="2851" spans="1:19" x14ac:dyDescent="0.3">
      <c r="A2851">
        <v>2850</v>
      </c>
      <c r="B2851" t="s">
        <v>50</v>
      </c>
      <c r="C2851" s="9">
        <v>45011</v>
      </c>
      <c r="D2851" s="9">
        <v>45017</v>
      </c>
      <c r="E2851" s="10">
        <v>44999</v>
      </c>
      <c r="F2851" t="s">
        <v>49</v>
      </c>
      <c r="G2851">
        <v>96.34</v>
      </c>
      <c r="H2851">
        <v>2</v>
      </c>
      <c r="I2851">
        <v>0</v>
      </c>
      <c r="J2851" t="s">
        <v>19</v>
      </c>
      <c r="K2851" t="s">
        <v>66</v>
      </c>
      <c r="L2851" t="s">
        <v>21</v>
      </c>
      <c r="M2851" t="s">
        <v>36</v>
      </c>
      <c r="N2851" t="s">
        <v>23</v>
      </c>
      <c r="O2851">
        <f>Table2[[#This Row],[check_out_date]]-Table2[[#This Row],[check_in_date]]</f>
        <v>6</v>
      </c>
      <c r="P2851">
        <f>Table2[[#This Row],[num_adults]]+Table2[[#This Row],[num_children]]</f>
        <v>2</v>
      </c>
      <c r="Q2851" s="3">
        <f>IF(OR(Table2[[#This Row],[booking_status]]="confirmed",Table2[[#This Row],[booking_status]]="checked-out"),Table2[[#This Row],[room_rate_per_night]]*Table2[[#This Row],[Num_Nights]],0)</f>
        <v>578.04</v>
      </c>
      <c r="R2851" t="str" cm="1">
        <f t="array" ref="R2851">IFERROR(_xlfn.IFS(Table2[[#This Row],[booking_status]]="confirmed","Expected",Table2[[#This Row],[booking_status]]="checked-out","Actual"),"No Revenue")</f>
        <v>Expected</v>
      </c>
      <c r="S2851" s="4">
        <f>Table2[[#This Row],[Revenue_Amount]]/Table2[[#This Row],[Num_Nights]]</f>
        <v>96.339999999999989</v>
      </c>
    </row>
    <row r="2852" spans="1:19" x14ac:dyDescent="0.3">
      <c r="A2852">
        <v>2851</v>
      </c>
      <c r="B2852" t="s">
        <v>37</v>
      </c>
      <c r="C2852" s="9">
        <v>45021</v>
      </c>
      <c r="D2852" s="9">
        <v>45024</v>
      </c>
      <c r="E2852" s="10">
        <v>45018</v>
      </c>
      <c r="F2852" t="s">
        <v>27</v>
      </c>
      <c r="G2852">
        <v>139.68</v>
      </c>
      <c r="H2852">
        <v>2</v>
      </c>
      <c r="I2852">
        <v>0</v>
      </c>
      <c r="J2852" t="s">
        <v>55</v>
      </c>
      <c r="K2852" t="s">
        <v>29</v>
      </c>
      <c r="L2852" t="s">
        <v>21</v>
      </c>
      <c r="M2852" t="s">
        <v>36</v>
      </c>
      <c r="N2852" t="s">
        <v>41</v>
      </c>
      <c r="O2852">
        <f>Table2[[#This Row],[check_out_date]]-Table2[[#This Row],[check_in_date]]</f>
        <v>3</v>
      </c>
      <c r="P2852">
        <f>Table2[[#This Row],[num_adults]]+Table2[[#This Row],[num_children]]</f>
        <v>2</v>
      </c>
      <c r="Q2852" s="3">
        <f>IF(OR(Table2[[#This Row],[booking_status]]="confirmed",Table2[[#This Row],[booking_status]]="checked-out"),Table2[[#This Row],[room_rate_per_night]]*Table2[[#This Row],[Num_Nights]],0)</f>
        <v>419.04</v>
      </c>
      <c r="R2852" t="str" cm="1">
        <f t="array" ref="R2852">IFERROR(_xlfn.IFS(Table2[[#This Row],[booking_status]]="confirmed","Expected",Table2[[#This Row],[booking_status]]="checked-out","Actual"),"No Revenue")</f>
        <v>Expected</v>
      </c>
      <c r="S2852" s="4">
        <f>Table2[[#This Row],[Revenue_Amount]]/Table2[[#This Row],[Num_Nights]]</f>
        <v>139.68</v>
      </c>
    </row>
    <row r="2853" spans="1:19" hidden="1" x14ac:dyDescent="0.3">
      <c r="A2853">
        <v>2852</v>
      </c>
      <c r="B2853" t="s">
        <v>14</v>
      </c>
      <c r="C2853" s="9">
        <v>45074</v>
      </c>
      <c r="D2853" s="9">
        <v>45087</v>
      </c>
      <c r="E2853" s="10">
        <v>45034</v>
      </c>
      <c r="F2853" t="s">
        <v>18</v>
      </c>
      <c r="G2853">
        <v>260.10000000000002</v>
      </c>
      <c r="H2853">
        <v>1</v>
      </c>
      <c r="I2853">
        <v>3</v>
      </c>
      <c r="J2853" t="s">
        <v>35</v>
      </c>
      <c r="K2853" t="s">
        <v>20</v>
      </c>
      <c r="L2853" t="s">
        <v>56</v>
      </c>
      <c r="M2853" t="s">
        <v>36</v>
      </c>
      <c r="N2853" t="s">
        <v>41</v>
      </c>
      <c r="O2853">
        <f>Table2[[#This Row],[check_out_date]]-Table2[[#This Row],[check_in_date]]</f>
        <v>13</v>
      </c>
      <c r="P2853">
        <f>Table2[[#This Row],[num_adults]]+Table2[[#This Row],[num_children]]</f>
        <v>4</v>
      </c>
      <c r="Q2853" s="3">
        <f>IF(OR(Table2[[#This Row],[booking_status]]="confirmed",Table2[[#This Row],[booking_status]]="checked-out"),Table2[[#This Row],[room_rate_per_night]]*Table2[[#This Row],[Num_Nights]],0)</f>
        <v>3381.3</v>
      </c>
      <c r="R2853" t="str" cm="1">
        <f t="array" ref="R2853">IFERROR(_xlfn.IFS(Table2[[#This Row],[booking_status]]="confirmed","Expected",Table2[[#This Row],[booking_status]]="checked-out","Actual"),"No Revenue")</f>
        <v>Actual</v>
      </c>
      <c r="S2853" s="4">
        <f>Table2[[#This Row],[Revenue_Amount]]/Table2[[#This Row],[Num_Nights]]</f>
        <v>260.10000000000002</v>
      </c>
    </row>
    <row r="2854" spans="1:19" x14ac:dyDescent="0.3">
      <c r="A2854">
        <v>2853</v>
      </c>
      <c r="B2854" t="s">
        <v>14</v>
      </c>
      <c r="C2854" s="9">
        <v>45252</v>
      </c>
      <c r="D2854" s="9">
        <v>45257</v>
      </c>
      <c r="E2854" s="10">
        <v>45220</v>
      </c>
      <c r="F2854" t="s">
        <v>27</v>
      </c>
      <c r="G2854">
        <v>160.43</v>
      </c>
      <c r="H2854">
        <v>1</v>
      </c>
      <c r="I2854">
        <v>0</v>
      </c>
      <c r="J2854" t="s">
        <v>55</v>
      </c>
      <c r="K2854" t="s">
        <v>29</v>
      </c>
      <c r="L2854" t="s">
        <v>21</v>
      </c>
      <c r="M2854" t="s">
        <v>36</v>
      </c>
      <c r="N2854" t="s">
        <v>23</v>
      </c>
      <c r="O2854">
        <f>Table2[[#This Row],[check_out_date]]-Table2[[#This Row],[check_in_date]]</f>
        <v>5</v>
      </c>
      <c r="P2854">
        <f>Table2[[#This Row],[num_adults]]+Table2[[#This Row],[num_children]]</f>
        <v>1</v>
      </c>
      <c r="Q2854" s="3">
        <f>IF(OR(Table2[[#This Row],[booking_status]]="confirmed",Table2[[#This Row],[booking_status]]="checked-out"),Table2[[#This Row],[room_rate_per_night]]*Table2[[#This Row],[Num_Nights]],0)</f>
        <v>802.15000000000009</v>
      </c>
      <c r="R2854" t="str" cm="1">
        <f t="array" ref="R2854">IFERROR(_xlfn.IFS(Table2[[#This Row],[booking_status]]="confirmed","Expected",Table2[[#This Row],[booking_status]]="checked-out","Actual"),"No Revenue")</f>
        <v>Expected</v>
      </c>
      <c r="S2854" s="4">
        <f>Table2[[#This Row],[Revenue_Amount]]/Table2[[#This Row],[Num_Nights]]</f>
        <v>160.43</v>
      </c>
    </row>
    <row r="2855" spans="1:19" x14ac:dyDescent="0.3">
      <c r="A2855">
        <v>2854</v>
      </c>
      <c r="B2855" t="s">
        <v>14</v>
      </c>
      <c r="C2855" s="9">
        <v>45099</v>
      </c>
      <c r="D2855" s="9">
        <v>45101</v>
      </c>
      <c r="E2855" s="10">
        <v>45049</v>
      </c>
      <c r="F2855" t="s">
        <v>49</v>
      </c>
      <c r="G2855">
        <v>82.44</v>
      </c>
      <c r="H2855">
        <v>1</v>
      </c>
      <c r="I2855">
        <v>2</v>
      </c>
      <c r="J2855" t="s">
        <v>28</v>
      </c>
      <c r="K2855" t="s">
        <v>99</v>
      </c>
      <c r="L2855" t="s">
        <v>21</v>
      </c>
      <c r="M2855" t="s">
        <v>22</v>
      </c>
      <c r="N2855" t="s">
        <v>41</v>
      </c>
      <c r="O2855">
        <f>Table2[[#This Row],[check_out_date]]-Table2[[#This Row],[check_in_date]]</f>
        <v>2</v>
      </c>
      <c r="P2855">
        <f>Table2[[#This Row],[num_adults]]+Table2[[#This Row],[num_children]]</f>
        <v>3</v>
      </c>
      <c r="Q2855" s="3">
        <f>IF(OR(Table2[[#This Row],[booking_status]]="confirmed",Table2[[#This Row],[booking_status]]="checked-out"),Table2[[#This Row],[room_rate_per_night]]*Table2[[#This Row],[Num_Nights]],0)</f>
        <v>164.88</v>
      </c>
      <c r="R2855" t="str" cm="1">
        <f t="array" ref="R2855">IFERROR(_xlfn.IFS(Table2[[#This Row],[booking_status]]="confirmed","Expected",Table2[[#This Row],[booking_status]]="checked-out","Actual"),"No Revenue")</f>
        <v>Expected</v>
      </c>
      <c r="S2855" s="4">
        <f>Table2[[#This Row],[Revenue_Amount]]/Table2[[#This Row],[Num_Nights]]</f>
        <v>82.44</v>
      </c>
    </row>
    <row r="2856" spans="1:19" hidden="1" x14ac:dyDescent="0.3">
      <c r="A2856">
        <v>2855</v>
      </c>
      <c r="B2856" t="s">
        <v>31</v>
      </c>
      <c r="C2856" s="9">
        <v>45071</v>
      </c>
      <c r="D2856" s="9">
        <v>45074</v>
      </c>
      <c r="E2856" s="10">
        <v>45030</v>
      </c>
      <c r="F2856" t="s">
        <v>27</v>
      </c>
      <c r="G2856">
        <v>136.72</v>
      </c>
      <c r="H2856">
        <v>4</v>
      </c>
      <c r="I2856">
        <v>2</v>
      </c>
      <c r="J2856" t="s">
        <v>35</v>
      </c>
      <c r="K2856" t="s">
        <v>20</v>
      </c>
      <c r="L2856" t="s">
        <v>21</v>
      </c>
      <c r="M2856" t="s">
        <v>22</v>
      </c>
      <c r="N2856" t="s">
        <v>23</v>
      </c>
      <c r="O2856">
        <f>Table2[[#This Row],[check_out_date]]-Table2[[#This Row],[check_in_date]]</f>
        <v>3</v>
      </c>
      <c r="P2856">
        <f>Table2[[#This Row],[num_adults]]+Table2[[#This Row],[num_children]]</f>
        <v>6</v>
      </c>
      <c r="Q2856" s="3">
        <f>IF(OR(Table2[[#This Row],[booking_status]]="confirmed",Table2[[#This Row],[booking_status]]="checked-out"),Table2[[#This Row],[room_rate_per_night]]*Table2[[#This Row],[Num_Nights]],0)</f>
        <v>410.15999999999997</v>
      </c>
      <c r="R2856" t="str" cm="1">
        <f t="array" ref="R2856">IFERROR(_xlfn.IFS(Table2[[#This Row],[booking_status]]="confirmed","Expected",Table2[[#This Row],[booking_status]]="checked-out","Actual"),"No Revenue")</f>
        <v>Expected</v>
      </c>
      <c r="S2856" s="4">
        <f>Table2[[#This Row],[Revenue_Amount]]/Table2[[#This Row],[Num_Nights]]</f>
        <v>136.72</v>
      </c>
    </row>
    <row r="2857" spans="1:19" hidden="1" x14ac:dyDescent="0.3">
      <c r="A2857">
        <v>2856</v>
      </c>
      <c r="B2857" t="s">
        <v>50</v>
      </c>
      <c r="C2857" s="9">
        <v>45013</v>
      </c>
      <c r="D2857" s="9">
        <v>45014</v>
      </c>
      <c r="E2857" s="10">
        <v>45001</v>
      </c>
      <c r="F2857" t="s">
        <v>18</v>
      </c>
      <c r="G2857">
        <v>283.51</v>
      </c>
      <c r="H2857">
        <v>1</v>
      </c>
      <c r="I2857">
        <v>1</v>
      </c>
      <c r="J2857" t="s">
        <v>35</v>
      </c>
      <c r="K2857" t="s">
        <v>20</v>
      </c>
      <c r="L2857" t="s">
        <v>56</v>
      </c>
      <c r="M2857" t="s">
        <v>36</v>
      </c>
      <c r="N2857" t="s">
        <v>23</v>
      </c>
      <c r="O2857">
        <f>Table2[[#This Row],[check_out_date]]-Table2[[#This Row],[check_in_date]]</f>
        <v>1</v>
      </c>
      <c r="P2857">
        <f>Table2[[#This Row],[num_adults]]+Table2[[#This Row],[num_children]]</f>
        <v>2</v>
      </c>
      <c r="Q2857" s="3">
        <f>IF(OR(Table2[[#This Row],[booking_status]]="confirmed",Table2[[#This Row],[booking_status]]="checked-out"),Table2[[#This Row],[room_rate_per_night]]*Table2[[#This Row],[Num_Nights]],0)</f>
        <v>283.51</v>
      </c>
      <c r="R2857" t="str" cm="1">
        <f t="array" ref="R2857">IFERROR(_xlfn.IFS(Table2[[#This Row],[booking_status]]="confirmed","Expected",Table2[[#This Row],[booking_status]]="checked-out","Actual"),"No Revenue")</f>
        <v>Actual</v>
      </c>
      <c r="S2857" s="4">
        <f>Table2[[#This Row],[Revenue_Amount]]/Table2[[#This Row],[Num_Nights]]</f>
        <v>283.51</v>
      </c>
    </row>
    <row r="2858" spans="1:19" hidden="1" x14ac:dyDescent="0.3">
      <c r="A2858">
        <v>2857</v>
      </c>
      <c r="B2858" t="s">
        <v>50</v>
      </c>
      <c r="C2858" s="9">
        <v>45035</v>
      </c>
      <c r="D2858" s="9">
        <v>45037</v>
      </c>
      <c r="E2858" s="10">
        <v>44980</v>
      </c>
      <c r="F2858" t="s">
        <v>49</v>
      </c>
      <c r="G2858">
        <v>125.94</v>
      </c>
      <c r="H2858">
        <v>2</v>
      </c>
      <c r="I2858">
        <v>2</v>
      </c>
      <c r="J2858" t="s">
        <v>35</v>
      </c>
      <c r="K2858" t="s">
        <v>99</v>
      </c>
      <c r="L2858" t="s">
        <v>21</v>
      </c>
      <c r="M2858" t="s">
        <v>22</v>
      </c>
      <c r="N2858" t="s">
        <v>41</v>
      </c>
      <c r="O2858">
        <f>Table2[[#This Row],[check_out_date]]-Table2[[#This Row],[check_in_date]]</f>
        <v>2</v>
      </c>
      <c r="P2858">
        <f>Table2[[#This Row],[num_adults]]+Table2[[#This Row],[num_children]]</f>
        <v>4</v>
      </c>
      <c r="Q2858" s="3">
        <f>IF(OR(Table2[[#This Row],[booking_status]]="confirmed",Table2[[#This Row],[booking_status]]="checked-out"),Table2[[#This Row],[room_rate_per_night]]*Table2[[#This Row],[Num_Nights]],0)</f>
        <v>251.88</v>
      </c>
      <c r="R2858" t="str" cm="1">
        <f t="array" ref="R2858">IFERROR(_xlfn.IFS(Table2[[#This Row],[booking_status]]="confirmed","Expected",Table2[[#This Row],[booking_status]]="checked-out","Actual"),"No Revenue")</f>
        <v>Expected</v>
      </c>
      <c r="S2858" s="4">
        <f>Table2[[#This Row],[Revenue_Amount]]/Table2[[#This Row],[Num_Nights]]</f>
        <v>125.94</v>
      </c>
    </row>
    <row r="2859" spans="1:19" hidden="1" x14ac:dyDescent="0.3">
      <c r="A2859">
        <v>2858</v>
      </c>
      <c r="B2859" t="s">
        <v>14</v>
      </c>
      <c r="C2859" s="9">
        <v>45274</v>
      </c>
      <c r="D2859" s="9">
        <v>45281</v>
      </c>
      <c r="E2859" s="10">
        <v>45221</v>
      </c>
      <c r="F2859" t="s">
        <v>49</v>
      </c>
      <c r="G2859">
        <v>105.47</v>
      </c>
      <c r="H2859">
        <v>2</v>
      </c>
      <c r="I2859">
        <v>1</v>
      </c>
      <c r="J2859" t="s">
        <v>35</v>
      </c>
      <c r="K2859" t="s">
        <v>99</v>
      </c>
      <c r="L2859" t="s">
        <v>21</v>
      </c>
      <c r="M2859" t="s">
        <v>36</v>
      </c>
      <c r="N2859" t="s">
        <v>23</v>
      </c>
      <c r="O2859">
        <f>Table2[[#This Row],[check_out_date]]-Table2[[#This Row],[check_in_date]]</f>
        <v>7</v>
      </c>
      <c r="P2859">
        <f>Table2[[#This Row],[num_adults]]+Table2[[#This Row],[num_children]]</f>
        <v>3</v>
      </c>
      <c r="Q2859" s="3">
        <f>IF(OR(Table2[[#This Row],[booking_status]]="confirmed",Table2[[#This Row],[booking_status]]="checked-out"),Table2[[#This Row],[room_rate_per_night]]*Table2[[#This Row],[Num_Nights]],0)</f>
        <v>738.29</v>
      </c>
      <c r="R2859" t="str" cm="1">
        <f t="array" ref="R2859">IFERROR(_xlfn.IFS(Table2[[#This Row],[booking_status]]="confirmed","Expected",Table2[[#This Row],[booking_status]]="checked-out","Actual"),"No Revenue")</f>
        <v>Expected</v>
      </c>
      <c r="S2859" s="4">
        <f>Table2[[#This Row],[Revenue_Amount]]/Table2[[#This Row],[Num_Nights]]</f>
        <v>105.47</v>
      </c>
    </row>
    <row r="2860" spans="1:19" x14ac:dyDescent="0.3">
      <c r="A2860">
        <v>2859</v>
      </c>
      <c r="B2860" t="s">
        <v>14</v>
      </c>
      <c r="C2860" s="9">
        <v>44941</v>
      </c>
      <c r="D2860" s="9">
        <v>44945</v>
      </c>
      <c r="E2860" s="10">
        <v>44885</v>
      </c>
      <c r="F2860" t="s">
        <v>27</v>
      </c>
      <c r="G2860">
        <v>117.76</v>
      </c>
      <c r="H2860">
        <v>2</v>
      </c>
      <c r="I2860">
        <v>3</v>
      </c>
      <c r="J2860" t="s">
        <v>19</v>
      </c>
      <c r="K2860" t="s">
        <v>99</v>
      </c>
      <c r="L2860" t="s">
        <v>21</v>
      </c>
      <c r="M2860" t="s">
        <v>22</v>
      </c>
      <c r="N2860" t="s">
        <v>45</v>
      </c>
      <c r="O2860">
        <f>Table2[[#This Row],[check_out_date]]-Table2[[#This Row],[check_in_date]]</f>
        <v>4</v>
      </c>
      <c r="P2860">
        <f>Table2[[#This Row],[num_adults]]+Table2[[#This Row],[num_children]]</f>
        <v>5</v>
      </c>
      <c r="Q2860" s="3">
        <f>IF(OR(Table2[[#This Row],[booking_status]]="confirmed",Table2[[#This Row],[booking_status]]="checked-out"),Table2[[#This Row],[room_rate_per_night]]*Table2[[#This Row],[Num_Nights]],0)</f>
        <v>471.04</v>
      </c>
      <c r="R2860" t="str" cm="1">
        <f t="array" ref="R2860">IFERROR(_xlfn.IFS(Table2[[#This Row],[booking_status]]="confirmed","Expected",Table2[[#This Row],[booking_status]]="checked-out","Actual"),"No Revenue")</f>
        <v>Expected</v>
      </c>
      <c r="S2860" s="4">
        <f>Table2[[#This Row],[Revenue_Amount]]/Table2[[#This Row],[Num_Nights]]</f>
        <v>117.76</v>
      </c>
    </row>
    <row r="2861" spans="1:19" x14ac:dyDescent="0.3">
      <c r="A2861">
        <v>2860</v>
      </c>
      <c r="B2861" t="s">
        <v>14</v>
      </c>
      <c r="C2861" s="9">
        <v>45099</v>
      </c>
      <c r="D2861" s="9">
        <v>45102</v>
      </c>
      <c r="E2861" s="10">
        <v>45083</v>
      </c>
      <c r="F2861" t="s">
        <v>49</v>
      </c>
      <c r="G2861">
        <v>85.64</v>
      </c>
      <c r="H2861">
        <v>1</v>
      </c>
      <c r="I2861">
        <v>0</v>
      </c>
      <c r="J2861" t="s">
        <v>19</v>
      </c>
      <c r="K2861" t="s">
        <v>20</v>
      </c>
      <c r="L2861" t="s">
        <v>21</v>
      </c>
      <c r="M2861" t="s">
        <v>36</v>
      </c>
      <c r="N2861" t="s">
        <v>95</v>
      </c>
      <c r="O2861">
        <f>Table2[[#This Row],[check_out_date]]-Table2[[#This Row],[check_in_date]]</f>
        <v>3</v>
      </c>
      <c r="P2861">
        <f>Table2[[#This Row],[num_adults]]+Table2[[#This Row],[num_children]]</f>
        <v>1</v>
      </c>
      <c r="Q2861" s="3">
        <f>IF(OR(Table2[[#This Row],[booking_status]]="confirmed",Table2[[#This Row],[booking_status]]="checked-out"),Table2[[#This Row],[room_rate_per_night]]*Table2[[#This Row],[Num_Nights]],0)</f>
        <v>256.92</v>
      </c>
      <c r="R2861" t="str" cm="1">
        <f t="array" ref="R2861">IFERROR(_xlfn.IFS(Table2[[#This Row],[booking_status]]="confirmed","Expected",Table2[[#This Row],[booking_status]]="checked-out","Actual"),"No Revenue")</f>
        <v>Expected</v>
      </c>
      <c r="S2861" s="4">
        <f>Table2[[#This Row],[Revenue_Amount]]/Table2[[#This Row],[Num_Nights]]</f>
        <v>85.64</v>
      </c>
    </row>
    <row r="2862" spans="1:19" x14ac:dyDescent="0.3">
      <c r="A2862">
        <v>2861</v>
      </c>
      <c r="B2862" t="s">
        <v>14</v>
      </c>
      <c r="C2862" s="9">
        <v>45077</v>
      </c>
      <c r="D2862" s="9">
        <v>45079</v>
      </c>
      <c r="E2862" s="10">
        <v>45047</v>
      </c>
      <c r="F2862" t="s">
        <v>54</v>
      </c>
      <c r="G2862">
        <v>376.91</v>
      </c>
      <c r="H2862">
        <v>1</v>
      </c>
      <c r="I2862">
        <v>0</v>
      </c>
      <c r="J2862" t="s">
        <v>55</v>
      </c>
      <c r="K2862" t="s">
        <v>44</v>
      </c>
      <c r="L2862" t="s">
        <v>56</v>
      </c>
      <c r="M2862" t="s">
        <v>36</v>
      </c>
      <c r="N2862" t="s">
        <v>23</v>
      </c>
      <c r="O2862">
        <f>Table2[[#This Row],[check_out_date]]-Table2[[#This Row],[check_in_date]]</f>
        <v>2</v>
      </c>
      <c r="P2862">
        <f>Table2[[#This Row],[num_adults]]+Table2[[#This Row],[num_children]]</f>
        <v>1</v>
      </c>
      <c r="Q2862" s="3">
        <f>IF(OR(Table2[[#This Row],[booking_status]]="confirmed",Table2[[#This Row],[booking_status]]="checked-out"),Table2[[#This Row],[room_rate_per_night]]*Table2[[#This Row],[Num_Nights]],0)</f>
        <v>753.82</v>
      </c>
      <c r="R2862" t="str" cm="1">
        <f t="array" ref="R2862">IFERROR(_xlfn.IFS(Table2[[#This Row],[booking_status]]="confirmed","Expected",Table2[[#This Row],[booking_status]]="checked-out","Actual"),"No Revenue")</f>
        <v>Actual</v>
      </c>
      <c r="S2862" s="4">
        <f>Table2[[#This Row],[Revenue_Amount]]/Table2[[#This Row],[Num_Nights]]</f>
        <v>376.91</v>
      </c>
    </row>
    <row r="2863" spans="1:19" x14ac:dyDescent="0.3">
      <c r="A2863">
        <v>2862</v>
      </c>
      <c r="B2863" t="s">
        <v>31</v>
      </c>
      <c r="C2863" s="9">
        <v>45088</v>
      </c>
      <c r="D2863" s="9">
        <v>45098</v>
      </c>
      <c r="E2863" s="10">
        <v>45081</v>
      </c>
      <c r="F2863" t="s">
        <v>27</v>
      </c>
      <c r="G2863">
        <v>137.91999999999999</v>
      </c>
      <c r="H2863">
        <v>2</v>
      </c>
      <c r="I2863">
        <v>0</v>
      </c>
      <c r="J2863" t="s">
        <v>28</v>
      </c>
      <c r="K2863" t="s">
        <v>29</v>
      </c>
      <c r="L2863" t="s">
        <v>56</v>
      </c>
      <c r="M2863" t="s">
        <v>22</v>
      </c>
      <c r="N2863" t="s">
        <v>41</v>
      </c>
      <c r="O2863">
        <f>Table2[[#This Row],[check_out_date]]-Table2[[#This Row],[check_in_date]]</f>
        <v>10</v>
      </c>
      <c r="P2863">
        <f>Table2[[#This Row],[num_adults]]+Table2[[#This Row],[num_children]]</f>
        <v>2</v>
      </c>
      <c r="Q2863" s="3">
        <f>IF(OR(Table2[[#This Row],[booking_status]]="confirmed",Table2[[#This Row],[booking_status]]="checked-out"),Table2[[#This Row],[room_rate_per_night]]*Table2[[#This Row],[Num_Nights]],0)</f>
        <v>1379.1999999999998</v>
      </c>
      <c r="R2863" t="str" cm="1">
        <f t="array" ref="R2863">IFERROR(_xlfn.IFS(Table2[[#This Row],[booking_status]]="confirmed","Expected",Table2[[#This Row],[booking_status]]="checked-out","Actual"),"No Revenue")</f>
        <v>Actual</v>
      </c>
      <c r="S2863" s="4">
        <f>Table2[[#This Row],[Revenue_Amount]]/Table2[[#This Row],[Num_Nights]]</f>
        <v>137.91999999999999</v>
      </c>
    </row>
    <row r="2864" spans="1:19" x14ac:dyDescent="0.3">
      <c r="A2864">
        <v>2863</v>
      </c>
      <c r="B2864" t="s">
        <v>14</v>
      </c>
      <c r="C2864" s="9">
        <v>45071</v>
      </c>
      <c r="D2864" s="9">
        <v>45075</v>
      </c>
      <c r="E2864" s="10">
        <v>45053</v>
      </c>
      <c r="F2864" t="s">
        <v>49</v>
      </c>
      <c r="G2864">
        <v>62.33</v>
      </c>
      <c r="H2864">
        <v>3</v>
      </c>
      <c r="I2864">
        <v>0</v>
      </c>
      <c r="J2864" t="s">
        <v>19</v>
      </c>
      <c r="K2864" t="s">
        <v>29</v>
      </c>
      <c r="L2864" t="s">
        <v>21</v>
      </c>
      <c r="M2864" t="s">
        <v>36</v>
      </c>
      <c r="N2864" t="s">
        <v>23</v>
      </c>
      <c r="O2864">
        <f>Table2[[#This Row],[check_out_date]]-Table2[[#This Row],[check_in_date]]</f>
        <v>4</v>
      </c>
      <c r="P2864">
        <f>Table2[[#This Row],[num_adults]]+Table2[[#This Row],[num_children]]</f>
        <v>3</v>
      </c>
      <c r="Q2864" s="3">
        <f>IF(OR(Table2[[#This Row],[booking_status]]="confirmed",Table2[[#This Row],[booking_status]]="checked-out"),Table2[[#This Row],[room_rate_per_night]]*Table2[[#This Row],[Num_Nights]],0)</f>
        <v>249.32</v>
      </c>
      <c r="R2864" t="str" cm="1">
        <f t="array" ref="R2864">IFERROR(_xlfn.IFS(Table2[[#This Row],[booking_status]]="confirmed","Expected",Table2[[#This Row],[booking_status]]="checked-out","Actual"),"No Revenue")</f>
        <v>Expected</v>
      </c>
      <c r="S2864" s="4">
        <f>Table2[[#This Row],[Revenue_Amount]]/Table2[[#This Row],[Num_Nights]]</f>
        <v>62.33</v>
      </c>
    </row>
    <row r="2865" spans="1:19" x14ac:dyDescent="0.3">
      <c r="A2865">
        <v>2864</v>
      </c>
      <c r="B2865" t="s">
        <v>37</v>
      </c>
      <c r="C2865" s="9">
        <v>45014</v>
      </c>
      <c r="D2865" s="9">
        <v>45016</v>
      </c>
      <c r="E2865" s="10">
        <v>44999</v>
      </c>
      <c r="F2865" t="s">
        <v>18</v>
      </c>
      <c r="G2865">
        <v>276.7</v>
      </c>
      <c r="H2865">
        <v>4</v>
      </c>
      <c r="I2865">
        <v>3</v>
      </c>
      <c r="J2865" t="s">
        <v>55</v>
      </c>
      <c r="K2865" t="s">
        <v>66</v>
      </c>
      <c r="L2865" t="s">
        <v>56</v>
      </c>
      <c r="M2865" t="s">
        <v>22</v>
      </c>
      <c r="N2865" t="s">
        <v>41</v>
      </c>
      <c r="O2865">
        <f>Table2[[#This Row],[check_out_date]]-Table2[[#This Row],[check_in_date]]</f>
        <v>2</v>
      </c>
      <c r="P2865">
        <f>Table2[[#This Row],[num_adults]]+Table2[[#This Row],[num_children]]</f>
        <v>7</v>
      </c>
      <c r="Q2865" s="3">
        <f>IF(OR(Table2[[#This Row],[booking_status]]="confirmed",Table2[[#This Row],[booking_status]]="checked-out"),Table2[[#This Row],[room_rate_per_night]]*Table2[[#This Row],[Num_Nights]],0)</f>
        <v>553.4</v>
      </c>
      <c r="R2865" t="str" cm="1">
        <f t="array" ref="R2865">IFERROR(_xlfn.IFS(Table2[[#This Row],[booking_status]]="confirmed","Expected",Table2[[#This Row],[booking_status]]="checked-out","Actual"),"No Revenue")</f>
        <v>Actual</v>
      </c>
      <c r="S2865" s="4">
        <f>Table2[[#This Row],[Revenue_Amount]]/Table2[[#This Row],[Num_Nights]]</f>
        <v>276.7</v>
      </c>
    </row>
    <row r="2866" spans="1:19" hidden="1" x14ac:dyDescent="0.3">
      <c r="A2866">
        <v>2865</v>
      </c>
      <c r="B2866" t="s">
        <v>37</v>
      </c>
      <c r="C2866" s="9">
        <v>44989</v>
      </c>
      <c r="D2866" s="9">
        <v>44992</v>
      </c>
      <c r="E2866" s="10">
        <v>44933</v>
      </c>
      <c r="F2866" t="s">
        <v>49</v>
      </c>
      <c r="G2866">
        <v>108.68</v>
      </c>
      <c r="H2866">
        <v>1</v>
      </c>
      <c r="I2866">
        <v>0</v>
      </c>
      <c r="J2866" t="s">
        <v>35</v>
      </c>
      <c r="K2866" t="s">
        <v>99</v>
      </c>
      <c r="L2866" t="s">
        <v>21</v>
      </c>
      <c r="M2866" t="s">
        <v>36</v>
      </c>
      <c r="N2866" t="s">
        <v>41</v>
      </c>
      <c r="O2866">
        <f>Table2[[#This Row],[check_out_date]]-Table2[[#This Row],[check_in_date]]</f>
        <v>3</v>
      </c>
      <c r="P2866">
        <f>Table2[[#This Row],[num_adults]]+Table2[[#This Row],[num_children]]</f>
        <v>1</v>
      </c>
      <c r="Q2866" s="3">
        <f>IF(OR(Table2[[#This Row],[booking_status]]="confirmed",Table2[[#This Row],[booking_status]]="checked-out"),Table2[[#This Row],[room_rate_per_night]]*Table2[[#This Row],[Num_Nights]],0)</f>
        <v>326.04000000000002</v>
      </c>
      <c r="R2866" t="str" cm="1">
        <f t="array" ref="R2866">IFERROR(_xlfn.IFS(Table2[[#This Row],[booking_status]]="confirmed","Expected",Table2[[#This Row],[booking_status]]="checked-out","Actual"),"No Revenue")</f>
        <v>Expected</v>
      </c>
      <c r="S2866" s="4">
        <f>Table2[[#This Row],[Revenue_Amount]]/Table2[[#This Row],[Num_Nights]]</f>
        <v>108.68</v>
      </c>
    </row>
    <row r="2867" spans="1:19" x14ac:dyDescent="0.3">
      <c r="A2867">
        <v>2866</v>
      </c>
      <c r="B2867" t="s">
        <v>37</v>
      </c>
      <c r="C2867" s="9">
        <v>45103</v>
      </c>
      <c r="D2867" s="9">
        <v>45105</v>
      </c>
      <c r="E2867" s="10">
        <v>45071</v>
      </c>
      <c r="F2867" t="s">
        <v>54</v>
      </c>
      <c r="G2867">
        <v>363.36</v>
      </c>
      <c r="H2867">
        <v>4</v>
      </c>
      <c r="I2867">
        <v>0</v>
      </c>
      <c r="J2867" t="s">
        <v>28</v>
      </c>
      <c r="K2867" t="s">
        <v>99</v>
      </c>
      <c r="L2867" t="s">
        <v>56</v>
      </c>
      <c r="M2867" t="s">
        <v>36</v>
      </c>
      <c r="N2867" t="s">
        <v>45</v>
      </c>
      <c r="O2867">
        <f>Table2[[#This Row],[check_out_date]]-Table2[[#This Row],[check_in_date]]</f>
        <v>2</v>
      </c>
      <c r="P2867">
        <f>Table2[[#This Row],[num_adults]]+Table2[[#This Row],[num_children]]</f>
        <v>4</v>
      </c>
      <c r="Q2867" s="3">
        <f>IF(OR(Table2[[#This Row],[booking_status]]="confirmed",Table2[[#This Row],[booking_status]]="checked-out"),Table2[[#This Row],[room_rate_per_night]]*Table2[[#This Row],[Num_Nights]],0)</f>
        <v>726.72</v>
      </c>
      <c r="R2867" t="str" cm="1">
        <f t="array" ref="R2867">IFERROR(_xlfn.IFS(Table2[[#This Row],[booking_status]]="confirmed","Expected",Table2[[#This Row],[booking_status]]="checked-out","Actual"),"No Revenue")</f>
        <v>Actual</v>
      </c>
      <c r="S2867" s="4">
        <f>Table2[[#This Row],[Revenue_Amount]]/Table2[[#This Row],[Num_Nights]]</f>
        <v>363.36</v>
      </c>
    </row>
    <row r="2868" spans="1:19" x14ac:dyDescent="0.3">
      <c r="A2868">
        <v>2867</v>
      </c>
      <c r="B2868" t="s">
        <v>31</v>
      </c>
      <c r="C2868" s="9">
        <v>45100</v>
      </c>
      <c r="D2868" s="9">
        <v>45103</v>
      </c>
      <c r="E2868" s="10">
        <v>45082</v>
      </c>
      <c r="F2868" t="s">
        <v>54</v>
      </c>
      <c r="G2868">
        <v>275.47000000000003</v>
      </c>
      <c r="H2868">
        <v>2</v>
      </c>
      <c r="I2868">
        <v>1</v>
      </c>
      <c r="J2868" t="s">
        <v>28</v>
      </c>
      <c r="K2868" t="s">
        <v>29</v>
      </c>
      <c r="L2868" t="s">
        <v>56</v>
      </c>
      <c r="M2868" t="s">
        <v>36</v>
      </c>
      <c r="N2868" t="s">
        <v>23</v>
      </c>
      <c r="O2868">
        <f>Table2[[#This Row],[check_out_date]]-Table2[[#This Row],[check_in_date]]</f>
        <v>3</v>
      </c>
      <c r="P2868">
        <f>Table2[[#This Row],[num_adults]]+Table2[[#This Row],[num_children]]</f>
        <v>3</v>
      </c>
      <c r="Q2868" s="3">
        <f>IF(OR(Table2[[#This Row],[booking_status]]="confirmed",Table2[[#This Row],[booking_status]]="checked-out"),Table2[[#This Row],[room_rate_per_night]]*Table2[[#This Row],[Num_Nights]],0)</f>
        <v>826.41000000000008</v>
      </c>
      <c r="R2868" t="str" cm="1">
        <f t="array" ref="R2868">IFERROR(_xlfn.IFS(Table2[[#This Row],[booking_status]]="confirmed","Expected",Table2[[#This Row],[booking_status]]="checked-out","Actual"),"No Revenue")</f>
        <v>Actual</v>
      </c>
      <c r="S2868" s="4">
        <f>Table2[[#This Row],[Revenue_Amount]]/Table2[[#This Row],[Num_Nights]]</f>
        <v>275.47000000000003</v>
      </c>
    </row>
    <row r="2869" spans="1:19" x14ac:dyDescent="0.3">
      <c r="A2869">
        <v>2868</v>
      </c>
      <c r="B2869" t="s">
        <v>50</v>
      </c>
      <c r="C2869" s="9">
        <v>45149</v>
      </c>
      <c r="D2869" s="9">
        <v>45152</v>
      </c>
      <c r="E2869" s="10">
        <v>45105</v>
      </c>
      <c r="F2869" t="s">
        <v>27</v>
      </c>
      <c r="G2869">
        <v>144</v>
      </c>
      <c r="H2869">
        <v>1</v>
      </c>
      <c r="I2869">
        <v>0</v>
      </c>
      <c r="J2869" t="s">
        <v>28</v>
      </c>
      <c r="K2869" t="s">
        <v>20</v>
      </c>
      <c r="L2869" t="s">
        <v>60</v>
      </c>
      <c r="M2869" t="s">
        <v>36</v>
      </c>
      <c r="N2869" t="s">
        <v>45</v>
      </c>
      <c r="O2869">
        <f>Table2[[#This Row],[check_out_date]]-Table2[[#This Row],[check_in_date]]</f>
        <v>3</v>
      </c>
      <c r="P2869">
        <f>Table2[[#This Row],[num_adults]]+Table2[[#This Row],[num_children]]</f>
        <v>1</v>
      </c>
      <c r="Q2869" s="3">
        <f>IF(OR(Table2[[#This Row],[booking_status]]="confirmed",Table2[[#This Row],[booking_status]]="checked-out"),Table2[[#This Row],[room_rate_per_night]]*Table2[[#This Row],[Num_Nights]],0)</f>
        <v>0</v>
      </c>
      <c r="R2869" t="str" cm="1">
        <f t="array" ref="R2869">IFERROR(_xlfn.IFS(Table2[[#This Row],[booking_status]]="confirmed","Expected",Table2[[#This Row],[booking_status]]="checked-out","Actual"),"No Revenue")</f>
        <v>No Revenue</v>
      </c>
      <c r="S2869" s="4">
        <f>Table2[[#This Row],[Revenue_Amount]]/Table2[[#This Row],[Num_Nights]]</f>
        <v>0</v>
      </c>
    </row>
    <row r="2870" spans="1:19" hidden="1" x14ac:dyDescent="0.3">
      <c r="A2870">
        <v>2869</v>
      </c>
      <c r="B2870" t="s">
        <v>31</v>
      </c>
      <c r="C2870" s="9">
        <v>45261</v>
      </c>
      <c r="D2870" s="9">
        <v>45265</v>
      </c>
      <c r="E2870" s="10">
        <v>45205</v>
      </c>
      <c r="F2870" t="s">
        <v>49</v>
      </c>
      <c r="G2870">
        <v>115.65</v>
      </c>
      <c r="H2870">
        <v>1</v>
      </c>
      <c r="I2870">
        <v>1</v>
      </c>
      <c r="J2870" t="s">
        <v>35</v>
      </c>
      <c r="K2870" t="s">
        <v>29</v>
      </c>
      <c r="L2870" t="s">
        <v>21</v>
      </c>
      <c r="M2870" t="s">
        <v>36</v>
      </c>
      <c r="N2870" t="s">
        <v>95</v>
      </c>
      <c r="O2870">
        <f>Table2[[#This Row],[check_out_date]]-Table2[[#This Row],[check_in_date]]</f>
        <v>4</v>
      </c>
      <c r="P2870">
        <f>Table2[[#This Row],[num_adults]]+Table2[[#This Row],[num_children]]</f>
        <v>2</v>
      </c>
      <c r="Q2870" s="3">
        <f>IF(OR(Table2[[#This Row],[booking_status]]="confirmed",Table2[[#This Row],[booking_status]]="checked-out"),Table2[[#This Row],[room_rate_per_night]]*Table2[[#This Row],[Num_Nights]],0)</f>
        <v>462.6</v>
      </c>
      <c r="R2870" t="str" cm="1">
        <f t="array" ref="R2870">IFERROR(_xlfn.IFS(Table2[[#This Row],[booking_status]]="confirmed","Expected",Table2[[#This Row],[booking_status]]="checked-out","Actual"),"No Revenue")</f>
        <v>Expected</v>
      </c>
      <c r="S2870" s="4">
        <f>Table2[[#This Row],[Revenue_Amount]]/Table2[[#This Row],[Num_Nights]]</f>
        <v>115.65</v>
      </c>
    </row>
    <row r="2871" spans="1:19" hidden="1" x14ac:dyDescent="0.3">
      <c r="A2871">
        <v>2870</v>
      </c>
      <c r="B2871" t="s">
        <v>50</v>
      </c>
      <c r="C2871" s="9">
        <v>45027</v>
      </c>
      <c r="D2871" s="9">
        <v>45038</v>
      </c>
      <c r="E2871" s="10">
        <v>45001</v>
      </c>
      <c r="F2871" t="s">
        <v>54</v>
      </c>
      <c r="G2871">
        <v>547.49</v>
      </c>
      <c r="H2871">
        <v>2</v>
      </c>
      <c r="I2871">
        <v>1</v>
      </c>
      <c r="J2871" t="s">
        <v>35</v>
      </c>
      <c r="K2871" t="s">
        <v>29</v>
      </c>
      <c r="L2871" t="s">
        <v>21</v>
      </c>
      <c r="M2871" t="s">
        <v>36</v>
      </c>
      <c r="N2871" t="s">
        <v>41</v>
      </c>
      <c r="O2871">
        <f>Table2[[#This Row],[check_out_date]]-Table2[[#This Row],[check_in_date]]</f>
        <v>11</v>
      </c>
      <c r="P2871">
        <f>Table2[[#This Row],[num_adults]]+Table2[[#This Row],[num_children]]</f>
        <v>3</v>
      </c>
      <c r="Q2871" s="3">
        <f>IF(OR(Table2[[#This Row],[booking_status]]="confirmed",Table2[[#This Row],[booking_status]]="checked-out"),Table2[[#This Row],[room_rate_per_night]]*Table2[[#This Row],[Num_Nights]],0)</f>
        <v>6022.39</v>
      </c>
      <c r="R2871" t="str" cm="1">
        <f t="array" ref="R2871">IFERROR(_xlfn.IFS(Table2[[#This Row],[booking_status]]="confirmed","Expected",Table2[[#This Row],[booking_status]]="checked-out","Actual"),"No Revenue")</f>
        <v>Expected</v>
      </c>
      <c r="S2871" s="4">
        <f>Table2[[#This Row],[Revenue_Amount]]/Table2[[#This Row],[Num_Nights]]</f>
        <v>547.49</v>
      </c>
    </row>
    <row r="2872" spans="1:19" x14ac:dyDescent="0.3">
      <c r="A2872">
        <v>2871</v>
      </c>
      <c r="B2872" t="s">
        <v>37</v>
      </c>
      <c r="C2872" s="9">
        <v>45048</v>
      </c>
      <c r="D2872" s="9">
        <v>45054</v>
      </c>
      <c r="E2872" s="10">
        <v>44981</v>
      </c>
      <c r="F2872" t="s">
        <v>54</v>
      </c>
      <c r="G2872">
        <v>531.16</v>
      </c>
      <c r="H2872">
        <v>4</v>
      </c>
      <c r="I2872">
        <v>1</v>
      </c>
      <c r="J2872" t="s">
        <v>19</v>
      </c>
      <c r="K2872" t="s">
        <v>66</v>
      </c>
      <c r="L2872" t="s">
        <v>21</v>
      </c>
      <c r="M2872" t="s">
        <v>36</v>
      </c>
      <c r="N2872" t="s">
        <v>41</v>
      </c>
      <c r="O2872">
        <f>Table2[[#This Row],[check_out_date]]-Table2[[#This Row],[check_in_date]]</f>
        <v>6</v>
      </c>
      <c r="P2872">
        <f>Table2[[#This Row],[num_adults]]+Table2[[#This Row],[num_children]]</f>
        <v>5</v>
      </c>
      <c r="Q2872" s="3">
        <f>IF(OR(Table2[[#This Row],[booking_status]]="confirmed",Table2[[#This Row],[booking_status]]="checked-out"),Table2[[#This Row],[room_rate_per_night]]*Table2[[#This Row],[Num_Nights]],0)</f>
        <v>3186.96</v>
      </c>
      <c r="R2872" t="str" cm="1">
        <f t="array" ref="R2872">IFERROR(_xlfn.IFS(Table2[[#This Row],[booking_status]]="confirmed","Expected",Table2[[#This Row],[booking_status]]="checked-out","Actual"),"No Revenue")</f>
        <v>Expected</v>
      </c>
      <c r="S2872" s="4">
        <f>Table2[[#This Row],[Revenue_Amount]]/Table2[[#This Row],[Num_Nights]]</f>
        <v>531.16</v>
      </c>
    </row>
    <row r="2873" spans="1:19" hidden="1" x14ac:dyDescent="0.3">
      <c r="A2873">
        <v>2872</v>
      </c>
      <c r="B2873" t="s">
        <v>14</v>
      </c>
      <c r="C2873" s="9">
        <v>45190</v>
      </c>
      <c r="D2873" s="9">
        <v>45194</v>
      </c>
      <c r="E2873" s="10">
        <v>45161</v>
      </c>
      <c r="F2873" t="s">
        <v>49</v>
      </c>
      <c r="G2873">
        <v>128.66999999999999</v>
      </c>
      <c r="H2873">
        <v>1</v>
      </c>
      <c r="I2873">
        <v>2</v>
      </c>
      <c r="J2873" t="s">
        <v>35</v>
      </c>
      <c r="K2873" t="s">
        <v>20</v>
      </c>
      <c r="L2873" t="s">
        <v>21</v>
      </c>
      <c r="M2873" t="s">
        <v>22</v>
      </c>
      <c r="N2873" t="s">
        <v>23</v>
      </c>
      <c r="O2873">
        <f>Table2[[#This Row],[check_out_date]]-Table2[[#This Row],[check_in_date]]</f>
        <v>4</v>
      </c>
      <c r="P2873">
        <f>Table2[[#This Row],[num_adults]]+Table2[[#This Row],[num_children]]</f>
        <v>3</v>
      </c>
      <c r="Q2873" s="3">
        <f>IF(OR(Table2[[#This Row],[booking_status]]="confirmed",Table2[[#This Row],[booking_status]]="checked-out"),Table2[[#This Row],[room_rate_per_night]]*Table2[[#This Row],[Num_Nights]],0)</f>
        <v>514.67999999999995</v>
      </c>
      <c r="R2873" t="str" cm="1">
        <f t="array" ref="R2873">IFERROR(_xlfn.IFS(Table2[[#This Row],[booking_status]]="confirmed","Expected",Table2[[#This Row],[booking_status]]="checked-out","Actual"),"No Revenue")</f>
        <v>Expected</v>
      </c>
      <c r="S2873" s="4">
        <f>Table2[[#This Row],[Revenue_Amount]]/Table2[[#This Row],[Num_Nights]]</f>
        <v>128.66999999999999</v>
      </c>
    </row>
    <row r="2874" spans="1:19" x14ac:dyDescent="0.3">
      <c r="A2874">
        <v>2873</v>
      </c>
      <c r="B2874" t="s">
        <v>37</v>
      </c>
      <c r="C2874" s="9">
        <v>45120</v>
      </c>
      <c r="D2874" s="9">
        <v>45121</v>
      </c>
      <c r="E2874" s="10">
        <v>45082</v>
      </c>
      <c r="F2874" t="s">
        <v>18</v>
      </c>
      <c r="G2874">
        <v>289.62</v>
      </c>
      <c r="H2874">
        <v>1</v>
      </c>
      <c r="I2874">
        <v>0</v>
      </c>
      <c r="J2874" t="s">
        <v>28</v>
      </c>
      <c r="K2874" t="s">
        <v>66</v>
      </c>
      <c r="L2874" t="s">
        <v>21</v>
      </c>
      <c r="M2874" t="s">
        <v>22</v>
      </c>
      <c r="N2874" t="s">
        <v>41</v>
      </c>
      <c r="O2874">
        <f>Table2[[#This Row],[check_out_date]]-Table2[[#This Row],[check_in_date]]</f>
        <v>1</v>
      </c>
      <c r="P2874">
        <f>Table2[[#This Row],[num_adults]]+Table2[[#This Row],[num_children]]</f>
        <v>1</v>
      </c>
      <c r="Q2874" s="3">
        <f>IF(OR(Table2[[#This Row],[booking_status]]="confirmed",Table2[[#This Row],[booking_status]]="checked-out"),Table2[[#This Row],[room_rate_per_night]]*Table2[[#This Row],[Num_Nights]],0)</f>
        <v>289.62</v>
      </c>
      <c r="R2874" t="str" cm="1">
        <f t="array" ref="R2874">IFERROR(_xlfn.IFS(Table2[[#This Row],[booking_status]]="confirmed","Expected",Table2[[#This Row],[booking_status]]="checked-out","Actual"),"No Revenue")</f>
        <v>Expected</v>
      </c>
      <c r="S2874" s="4">
        <f>Table2[[#This Row],[Revenue_Amount]]/Table2[[#This Row],[Num_Nights]]</f>
        <v>289.62</v>
      </c>
    </row>
    <row r="2875" spans="1:19" x14ac:dyDescent="0.3">
      <c r="A2875">
        <v>2874</v>
      </c>
      <c r="B2875" t="s">
        <v>31</v>
      </c>
      <c r="C2875" s="9">
        <v>45017</v>
      </c>
      <c r="D2875" s="9">
        <v>45021</v>
      </c>
      <c r="E2875" s="10">
        <v>44999</v>
      </c>
      <c r="F2875" t="s">
        <v>49</v>
      </c>
      <c r="G2875">
        <v>83.1</v>
      </c>
      <c r="H2875">
        <v>2</v>
      </c>
      <c r="I2875">
        <v>0</v>
      </c>
      <c r="J2875" t="s">
        <v>94</v>
      </c>
      <c r="K2875" t="s">
        <v>44</v>
      </c>
      <c r="L2875" t="s">
        <v>56</v>
      </c>
      <c r="M2875" t="s">
        <v>36</v>
      </c>
      <c r="N2875" t="s">
        <v>41</v>
      </c>
      <c r="O2875">
        <f>Table2[[#This Row],[check_out_date]]-Table2[[#This Row],[check_in_date]]</f>
        <v>4</v>
      </c>
      <c r="P2875">
        <f>Table2[[#This Row],[num_adults]]+Table2[[#This Row],[num_children]]</f>
        <v>2</v>
      </c>
      <c r="Q2875" s="3">
        <f>IF(OR(Table2[[#This Row],[booking_status]]="confirmed",Table2[[#This Row],[booking_status]]="checked-out"),Table2[[#This Row],[room_rate_per_night]]*Table2[[#This Row],[Num_Nights]],0)</f>
        <v>332.4</v>
      </c>
      <c r="R2875" t="str" cm="1">
        <f t="array" ref="R2875">IFERROR(_xlfn.IFS(Table2[[#This Row],[booking_status]]="confirmed","Expected",Table2[[#This Row],[booking_status]]="checked-out","Actual"),"No Revenue")</f>
        <v>Actual</v>
      </c>
      <c r="S2875" s="4">
        <f>Table2[[#This Row],[Revenue_Amount]]/Table2[[#This Row],[Num_Nights]]</f>
        <v>83.1</v>
      </c>
    </row>
    <row r="2876" spans="1:19" hidden="1" x14ac:dyDescent="0.3">
      <c r="A2876">
        <v>2875</v>
      </c>
      <c r="B2876" t="s">
        <v>31</v>
      </c>
      <c r="C2876" s="9">
        <v>44955</v>
      </c>
      <c r="D2876" s="9">
        <v>44961</v>
      </c>
      <c r="E2876" s="10">
        <v>44922</v>
      </c>
      <c r="F2876" t="s">
        <v>27</v>
      </c>
      <c r="G2876">
        <v>100.9</v>
      </c>
      <c r="H2876">
        <v>2</v>
      </c>
      <c r="I2876">
        <v>0</v>
      </c>
      <c r="J2876" t="s">
        <v>35</v>
      </c>
      <c r="K2876" t="s">
        <v>44</v>
      </c>
      <c r="L2876" t="s">
        <v>21</v>
      </c>
      <c r="M2876" t="s">
        <v>36</v>
      </c>
      <c r="N2876" t="s">
        <v>41</v>
      </c>
      <c r="O2876">
        <f>Table2[[#This Row],[check_out_date]]-Table2[[#This Row],[check_in_date]]</f>
        <v>6</v>
      </c>
      <c r="P2876">
        <f>Table2[[#This Row],[num_adults]]+Table2[[#This Row],[num_children]]</f>
        <v>2</v>
      </c>
      <c r="Q2876" s="3">
        <f>IF(OR(Table2[[#This Row],[booking_status]]="confirmed",Table2[[#This Row],[booking_status]]="checked-out"),Table2[[#This Row],[room_rate_per_night]]*Table2[[#This Row],[Num_Nights]],0)</f>
        <v>605.40000000000009</v>
      </c>
      <c r="R2876" t="str" cm="1">
        <f t="array" ref="R2876">IFERROR(_xlfn.IFS(Table2[[#This Row],[booking_status]]="confirmed","Expected",Table2[[#This Row],[booking_status]]="checked-out","Actual"),"No Revenue")</f>
        <v>Expected</v>
      </c>
      <c r="S2876" s="4">
        <f>Table2[[#This Row],[Revenue_Amount]]/Table2[[#This Row],[Num_Nights]]</f>
        <v>100.90000000000002</v>
      </c>
    </row>
    <row r="2877" spans="1:19" x14ac:dyDescent="0.3">
      <c r="A2877">
        <v>2876</v>
      </c>
      <c r="B2877" t="s">
        <v>37</v>
      </c>
      <c r="C2877" s="9">
        <v>44943</v>
      </c>
      <c r="D2877" s="9">
        <v>44950</v>
      </c>
      <c r="E2877" s="10">
        <v>44933</v>
      </c>
      <c r="F2877" t="s">
        <v>18</v>
      </c>
      <c r="G2877">
        <v>229.92</v>
      </c>
      <c r="H2877">
        <v>1</v>
      </c>
      <c r="I2877">
        <v>1</v>
      </c>
      <c r="J2877" t="s">
        <v>28</v>
      </c>
      <c r="K2877" t="s">
        <v>20</v>
      </c>
      <c r="L2877" t="s">
        <v>21</v>
      </c>
      <c r="M2877" t="s">
        <v>36</v>
      </c>
      <c r="N2877" t="s">
        <v>41</v>
      </c>
      <c r="O2877">
        <f>Table2[[#This Row],[check_out_date]]-Table2[[#This Row],[check_in_date]]</f>
        <v>7</v>
      </c>
      <c r="P2877">
        <f>Table2[[#This Row],[num_adults]]+Table2[[#This Row],[num_children]]</f>
        <v>2</v>
      </c>
      <c r="Q2877" s="3">
        <f>IF(OR(Table2[[#This Row],[booking_status]]="confirmed",Table2[[#This Row],[booking_status]]="checked-out"),Table2[[#This Row],[room_rate_per_night]]*Table2[[#This Row],[Num_Nights]],0)</f>
        <v>1609.4399999999998</v>
      </c>
      <c r="R2877" t="str" cm="1">
        <f t="array" ref="R2877">IFERROR(_xlfn.IFS(Table2[[#This Row],[booking_status]]="confirmed","Expected",Table2[[#This Row],[booking_status]]="checked-out","Actual"),"No Revenue")</f>
        <v>Expected</v>
      </c>
      <c r="S2877" s="4">
        <f>Table2[[#This Row],[Revenue_Amount]]/Table2[[#This Row],[Num_Nights]]</f>
        <v>229.92</v>
      </c>
    </row>
    <row r="2878" spans="1:19" x14ac:dyDescent="0.3">
      <c r="A2878">
        <v>2877</v>
      </c>
      <c r="B2878" t="s">
        <v>37</v>
      </c>
      <c r="C2878" s="9">
        <v>44996</v>
      </c>
      <c r="D2878" s="9">
        <v>45001</v>
      </c>
      <c r="E2878" s="10">
        <v>44927</v>
      </c>
      <c r="F2878" t="s">
        <v>18</v>
      </c>
      <c r="G2878">
        <v>210.88</v>
      </c>
      <c r="H2878">
        <v>2</v>
      </c>
      <c r="I2878">
        <v>1</v>
      </c>
      <c r="J2878" t="s">
        <v>19</v>
      </c>
      <c r="K2878" t="s">
        <v>29</v>
      </c>
      <c r="L2878" t="s">
        <v>56</v>
      </c>
      <c r="M2878" t="s">
        <v>36</v>
      </c>
      <c r="N2878" t="s">
        <v>23</v>
      </c>
      <c r="O2878">
        <f>Table2[[#This Row],[check_out_date]]-Table2[[#This Row],[check_in_date]]</f>
        <v>5</v>
      </c>
      <c r="P2878">
        <f>Table2[[#This Row],[num_adults]]+Table2[[#This Row],[num_children]]</f>
        <v>3</v>
      </c>
      <c r="Q2878" s="3">
        <f>IF(OR(Table2[[#This Row],[booking_status]]="confirmed",Table2[[#This Row],[booking_status]]="checked-out"),Table2[[#This Row],[room_rate_per_night]]*Table2[[#This Row],[Num_Nights]],0)</f>
        <v>1054.4000000000001</v>
      </c>
      <c r="R2878" t="str" cm="1">
        <f t="array" ref="R2878">IFERROR(_xlfn.IFS(Table2[[#This Row],[booking_status]]="confirmed","Expected",Table2[[#This Row],[booking_status]]="checked-out","Actual"),"No Revenue")</f>
        <v>Actual</v>
      </c>
      <c r="S2878" s="4">
        <f>Table2[[#This Row],[Revenue_Amount]]/Table2[[#This Row],[Num_Nights]]</f>
        <v>210.88000000000002</v>
      </c>
    </row>
    <row r="2879" spans="1:19" x14ac:dyDescent="0.3">
      <c r="A2879">
        <v>2878</v>
      </c>
      <c r="B2879" t="s">
        <v>37</v>
      </c>
      <c r="C2879" s="9">
        <v>45257</v>
      </c>
      <c r="D2879" s="9">
        <v>45265</v>
      </c>
      <c r="E2879" s="10">
        <v>45208</v>
      </c>
      <c r="F2879" t="s">
        <v>18</v>
      </c>
      <c r="G2879">
        <v>305.95999999999998</v>
      </c>
      <c r="H2879">
        <v>3</v>
      </c>
      <c r="I2879">
        <v>0</v>
      </c>
      <c r="J2879" t="s">
        <v>28</v>
      </c>
      <c r="K2879" t="s">
        <v>44</v>
      </c>
      <c r="L2879" t="s">
        <v>21</v>
      </c>
      <c r="M2879" t="s">
        <v>36</v>
      </c>
      <c r="N2879" t="s">
        <v>41</v>
      </c>
      <c r="O2879">
        <f>Table2[[#This Row],[check_out_date]]-Table2[[#This Row],[check_in_date]]</f>
        <v>8</v>
      </c>
      <c r="P2879">
        <f>Table2[[#This Row],[num_adults]]+Table2[[#This Row],[num_children]]</f>
        <v>3</v>
      </c>
      <c r="Q2879" s="3">
        <f>IF(OR(Table2[[#This Row],[booking_status]]="confirmed",Table2[[#This Row],[booking_status]]="checked-out"),Table2[[#This Row],[room_rate_per_night]]*Table2[[#This Row],[Num_Nights]],0)</f>
        <v>2447.6799999999998</v>
      </c>
      <c r="R2879" t="str" cm="1">
        <f t="array" ref="R2879">IFERROR(_xlfn.IFS(Table2[[#This Row],[booking_status]]="confirmed","Expected",Table2[[#This Row],[booking_status]]="checked-out","Actual"),"No Revenue")</f>
        <v>Expected</v>
      </c>
      <c r="S2879" s="4">
        <f>Table2[[#This Row],[Revenue_Amount]]/Table2[[#This Row],[Num_Nights]]</f>
        <v>305.95999999999998</v>
      </c>
    </row>
    <row r="2880" spans="1:19" x14ac:dyDescent="0.3">
      <c r="A2880">
        <v>2879</v>
      </c>
      <c r="B2880" t="s">
        <v>31</v>
      </c>
      <c r="C2880" s="9">
        <v>45029</v>
      </c>
      <c r="D2880" s="9">
        <v>45034</v>
      </c>
      <c r="E2880" s="10">
        <v>45020</v>
      </c>
      <c r="F2880" t="s">
        <v>49</v>
      </c>
      <c r="G2880">
        <v>91.4</v>
      </c>
      <c r="H2880">
        <v>1</v>
      </c>
      <c r="I2880">
        <v>1</v>
      </c>
      <c r="J2880" t="s">
        <v>55</v>
      </c>
      <c r="K2880" t="s">
        <v>44</v>
      </c>
      <c r="L2880" t="s">
        <v>56</v>
      </c>
      <c r="M2880" t="s">
        <v>22</v>
      </c>
      <c r="N2880" t="s">
        <v>23</v>
      </c>
      <c r="O2880">
        <f>Table2[[#This Row],[check_out_date]]-Table2[[#This Row],[check_in_date]]</f>
        <v>5</v>
      </c>
      <c r="P2880">
        <f>Table2[[#This Row],[num_adults]]+Table2[[#This Row],[num_children]]</f>
        <v>2</v>
      </c>
      <c r="Q2880" s="3">
        <f>IF(OR(Table2[[#This Row],[booking_status]]="confirmed",Table2[[#This Row],[booking_status]]="checked-out"),Table2[[#This Row],[room_rate_per_night]]*Table2[[#This Row],[Num_Nights]],0)</f>
        <v>457</v>
      </c>
      <c r="R2880" t="str" cm="1">
        <f t="array" ref="R2880">IFERROR(_xlfn.IFS(Table2[[#This Row],[booking_status]]="confirmed","Expected",Table2[[#This Row],[booking_status]]="checked-out","Actual"),"No Revenue")</f>
        <v>Actual</v>
      </c>
      <c r="S2880" s="4">
        <f>Table2[[#This Row],[Revenue_Amount]]/Table2[[#This Row],[Num_Nights]]</f>
        <v>91.4</v>
      </c>
    </row>
    <row r="2881" spans="1:19" x14ac:dyDescent="0.3">
      <c r="A2881">
        <v>2880</v>
      </c>
      <c r="B2881" t="s">
        <v>37</v>
      </c>
      <c r="C2881" s="9">
        <v>44948</v>
      </c>
      <c r="D2881" s="9">
        <v>44951</v>
      </c>
      <c r="E2881" s="10">
        <v>44916</v>
      </c>
      <c r="F2881" t="s">
        <v>54</v>
      </c>
      <c r="G2881">
        <v>513.96</v>
      </c>
      <c r="H2881">
        <v>3</v>
      </c>
      <c r="I2881">
        <v>2</v>
      </c>
      <c r="J2881" t="s">
        <v>55</v>
      </c>
      <c r="K2881" t="s">
        <v>66</v>
      </c>
      <c r="L2881" t="s">
        <v>56</v>
      </c>
      <c r="M2881" t="s">
        <v>36</v>
      </c>
      <c r="N2881" t="s">
        <v>41</v>
      </c>
      <c r="O2881">
        <f>Table2[[#This Row],[check_out_date]]-Table2[[#This Row],[check_in_date]]</f>
        <v>3</v>
      </c>
      <c r="P2881">
        <f>Table2[[#This Row],[num_adults]]+Table2[[#This Row],[num_children]]</f>
        <v>5</v>
      </c>
      <c r="Q2881" s="3">
        <f>IF(OR(Table2[[#This Row],[booking_status]]="confirmed",Table2[[#This Row],[booking_status]]="checked-out"),Table2[[#This Row],[room_rate_per_night]]*Table2[[#This Row],[Num_Nights]],0)</f>
        <v>1541.88</v>
      </c>
      <c r="R2881" t="str" cm="1">
        <f t="array" ref="R2881">IFERROR(_xlfn.IFS(Table2[[#This Row],[booking_status]]="confirmed","Expected",Table2[[#This Row],[booking_status]]="checked-out","Actual"),"No Revenue")</f>
        <v>Actual</v>
      </c>
      <c r="S2881" s="4">
        <f>Table2[[#This Row],[Revenue_Amount]]/Table2[[#This Row],[Num_Nights]]</f>
        <v>513.96</v>
      </c>
    </row>
    <row r="2882" spans="1:19" x14ac:dyDescent="0.3">
      <c r="A2882">
        <v>2881</v>
      </c>
      <c r="B2882" t="s">
        <v>50</v>
      </c>
      <c r="C2882" s="9">
        <v>45100</v>
      </c>
      <c r="D2882" s="9">
        <v>45107</v>
      </c>
      <c r="E2882" s="10">
        <v>45064</v>
      </c>
      <c r="F2882" t="s">
        <v>18</v>
      </c>
      <c r="G2882">
        <v>249.86</v>
      </c>
      <c r="H2882">
        <v>2</v>
      </c>
      <c r="I2882">
        <v>1</v>
      </c>
      <c r="J2882" t="s">
        <v>28</v>
      </c>
      <c r="K2882" t="s">
        <v>66</v>
      </c>
      <c r="L2882" t="s">
        <v>70</v>
      </c>
      <c r="M2882" t="s">
        <v>36</v>
      </c>
      <c r="N2882" t="s">
        <v>23</v>
      </c>
      <c r="O2882">
        <f>Table2[[#This Row],[check_out_date]]-Table2[[#This Row],[check_in_date]]</f>
        <v>7</v>
      </c>
      <c r="P2882">
        <f>Table2[[#This Row],[num_adults]]+Table2[[#This Row],[num_children]]</f>
        <v>3</v>
      </c>
      <c r="Q2882" s="3">
        <f>IF(OR(Table2[[#This Row],[booking_status]]="confirmed",Table2[[#This Row],[booking_status]]="checked-out"),Table2[[#This Row],[room_rate_per_night]]*Table2[[#This Row],[Num_Nights]],0)</f>
        <v>0</v>
      </c>
      <c r="R2882" t="str" cm="1">
        <f t="array" ref="R2882">IFERROR(_xlfn.IFS(Table2[[#This Row],[booking_status]]="confirmed","Expected",Table2[[#This Row],[booking_status]]="checked-out","Actual"),"No Revenue")</f>
        <v>No Revenue</v>
      </c>
      <c r="S2882" s="4">
        <f>Table2[[#This Row],[Revenue_Amount]]/Table2[[#This Row],[Num_Nights]]</f>
        <v>0</v>
      </c>
    </row>
    <row r="2883" spans="1:19" x14ac:dyDescent="0.3">
      <c r="A2883">
        <v>2882</v>
      </c>
      <c r="B2883" t="s">
        <v>50</v>
      </c>
      <c r="C2883" s="9">
        <v>45045</v>
      </c>
      <c r="D2883" s="9">
        <v>45052</v>
      </c>
      <c r="E2883" s="10">
        <v>45043</v>
      </c>
      <c r="F2883" t="s">
        <v>49</v>
      </c>
      <c r="G2883">
        <v>147.22999999999999</v>
      </c>
      <c r="H2883">
        <v>2</v>
      </c>
      <c r="I2883">
        <v>2</v>
      </c>
      <c r="J2883" t="s">
        <v>28</v>
      </c>
      <c r="K2883" t="s">
        <v>44</v>
      </c>
      <c r="L2883" t="s">
        <v>21</v>
      </c>
      <c r="M2883" t="s">
        <v>36</v>
      </c>
      <c r="N2883" t="s">
        <v>23</v>
      </c>
      <c r="O2883">
        <f>Table2[[#This Row],[check_out_date]]-Table2[[#This Row],[check_in_date]]</f>
        <v>7</v>
      </c>
      <c r="P2883">
        <f>Table2[[#This Row],[num_adults]]+Table2[[#This Row],[num_children]]</f>
        <v>4</v>
      </c>
      <c r="Q2883" s="3">
        <f>IF(OR(Table2[[#This Row],[booking_status]]="confirmed",Table2[[#This Row],[booking_status]]="checked-out"),Table2[[#This Row],[room_rate_per_night]]*Table2[[#This Row],[Num_Nights]],0)</f>
        <v>1030.6099999999999</v>
      </c>
      <c r="R2883" t="str" cm="1">
        <f t="array" ref="R2883">IFERROR(_xlfn.IFS(Table2[[#This Row],[booking_status]]="confirmed","Expected",Table2[[#This Row],[booking_status]]="checked-out","Actual"),"No Revenue")</f>
        <v>Expected</v>
      </c>
      <c r="S2883" s="4">
        <f>Table2[[#This Row],[Revenue_Amount]]/Table2[[#This Row],[Num_Nights]]</f>
        <v>147.22999999999999</v>
      </c>
    </row>
    <row r="2884" spans="1:19" x14ac:dyDescent="0.3">
      <c r="A2884">
        <v>2883</v>
      </c>
      <c r="B2884" t="s">
        <v>50</v>
      </c>
      <c r="C2884" s="9">
        <v>45247</v>
      </c>
      <c r="D2884" s="9">
        <v>45248</v>
      </c>
      <c r="E2884" s="10">
        <v>45218</v>
      </c>
      <c r="F2884" t="s">
        <v>18</v>
      </c>
      <c r="G2884">
        <v>275.85000000000002</v>
      </c>
      <c r="H2884">
        <v>2</v>
      </c>
      <c r="I2884">
        <v>1</v>
      </c>
      <c r="J2884" t="s">
        <v>19</v>
      </c>
      <c r="K2884" t="s">
        <v>66</v>
      </c>
      <c r="L2884" t="s">
        <v>56</v>
      </c>
      <c r="M2884" t="s">
        <v>36</v>
      </c>
      <c r="N2884" t="s">
        <v>41</v>
      </c>
      <c r="O2884">
        <f>Table2[[#This Row],[check_out_date]]-Table2[[#This Row],[check_in_date]]</f>
        <v>1</v>
      </c>
      <c r="P2884">
        <f>Table2[[#This Row],[num_adults]]+Table2[[#This Row],[num_children]]</f>
        <v>3</v>
      </c>
      <c r="Q2884" s="3">
        <f>IF(OR(Table2[[#This Row],[booking_status]]="confirmed",Table2[[#This Row],[booking_status]]="checked-out"),Table2[[#This Row],[room_rate_per_night]]*Table2[[#This Row],[Num_Nights]],0)</f>
        <v>275.85000000000002</v>
      </c>
      <c r="R2884" t="str" cm="1">
        <f t="array" ref="R2884">IFERROR(_xlfn.IFS(Table2[[#This Row],[booking_status]]="confirmed","Expected",Table2[[#This Row],[booking_status]]="checked-out","Actual"),"No Revenue")</f>
        <v>Actual</v>
      </c>
      <c r="S2884" s="4">
        <f>Table2[[#This Row],[Revenue_Amount]]/Table2[[#This Row],[Num_Nights]]</f>
        <v>275.85000000000002</v>
      </c>
    </row>
    <row r="2885" spans="1:19" x14ac:dyDescent="0.3">
      <c r="A2885">
        <v>2884</v>
      </c>
      <c r="B2885" t="s">
        <v>31</v>
      </c>
      <c r="C2885" s="9">
        <v>45118</v>
      </c>
      <c r="D2885" s="9">
        <v>45127</v>
      </c>
      <c r="E2885" s="10">
        <v>45102</v>
      </c>
      <c r="F2885" t="s">
        <v>49</v>
      </c>
      <c r="G2885">
        <v>60.28</v>
      </c>
      <c r="H2885">
        <v>2</v>
      </c>
      <c r="I2885">
        <v>0</v>
      </c>
      <c r="J2885" t="s">
        <v>28</v>
      </c>
      <c r="K2885" t="s">
        <v>44</v>
      </c>
      <c r="L2885" t="s">
        <v>60</v>
      </c>
      <c r="M2885" t="s">
        <v>36</v>
      </c>
      <c r="N2885" t="s">
        <v>41</v>
      </c>
      <c r="O2885">
        <f>Table2[[#This Row],[check_out_date]]-Table2[[#This Row],[check_in_date]]</f>
        <v>9</v>
      </c>
      <c r="P2885">
        <f>Table2[[#This Row],[num_adults]]+Table2[[#This Row],[num_children]]</f>
        <v>2</v>
      </c>
      <c r="Q2885" s="3">
        <f>IF(OR(Table2[[#This Row],[booking_status]]="confirmed",Table2[[#This Row],[booking_status]]="checked-out"),Table2[[#This Row],[room_rate_per_night]]*Table2[[#This Row],[Num_Nights]],0)</f>
        <v>0</v>
      </c>
      <c r="R2885" t="str" cm="1">
        <f t="array" ref="R2885">IFERROR(_xlfn.IFS(Table2[[#This Row],[booking_status]]="confirmed","Expected",Table2[[#This Row],[booking_status]]="checked-out","Actual"),"No Revenue")</f>
        <v>No Revenue</v>
      </c>
      <c r="S2885" s="4">
        <f>Table2[[#This Row],[Revenue_Amount]]/Table2[[#This Row],[Num_Nights]]</f>
        <v>0</v>
      </c>
    </row>
    <row r="2886" spans="1:19" x14ac:dyDescent="0.3">
      <c r="A2886">
        <v>2885</v>
      </c>
      <c r="B2886" t="s">
        <v>37</v>
      </c>
      <c r="C2886" s="9">
        <v>45091</v>
      </c>
      <c r="D2886" s="9">
        <v>45095</v>
      </c>
      <c r="E2886" s="10">
        <v>45048</v>
      </c>
      <c r="F2886" t="s">
        <v>18</v>
      </c>
      <c r="G2886">
        <v>184.7</v>
      </c>
      <c r="H2886">
        <v>1</v>
      </c>
      <c r="I2886">
        <v>0</v>
      </c>
      <c r="J2886" t="s">
        <v>19</v>
      </c>
      <c r="K2886" t="s">
        <v>29</v>
      </c>
      <c r="L2886" t="s">
        <v>56</v>
      </c>
      <c r="M2886" t="s">
        <v>22</v>
      </c>
      <c r="N2886" t="s">
        <v>23</v>
      </c>
      <c r="O2886">
        <f>Table2[[#This Row],[check_out_date]]-Table2[[#This Row],[check_in_date]]</f>
        <v>4</v>
      </c>
      <c r="P2886">
        <f>Table2[[#This Row],[num_adults]]+Table2[[#This Row],[num_children]]</f>
        <v>1</v>
      </c>
      <c r="Q2886" s="3">
        <f>IF(OR(Table2[[#This Row],[booking_status]]="confirmed",Table2[[#This Row],[booking_status]]="checked-out"),Table2[[#This Row],[room_rate_per_night]]*Table2[[#This Row],[Num_Nights]],0)</f>
        <v>738.8</v>
      </c>
      <c r="R2886" t="str" cm="1">
        <f t="array" ref="R2886">IFERROR(_xlfn.IFS(Table2[[#This Row],[booking_status]]="confirmed","Expected",Table2[[#This Row],[booking_status]]="checked-out","Actual"),"No Revenue")</f>
        <v>Actual</v>
      </c>
      <c r="S2886" s="4">
        <f>Table2[[#This Row],[Revenue_Amount]]/Table2[[#This Row],[Num_Nights]]</f>
        <v>184.7</v>
      </c>
    </row>
    <row r="2887" spans="1:19" hidden="1" x14ac:dyDescent="0.3">
      <c r="A2887">
        <v>2886</v>
      </c>
      <c r="B2887" t="s">
        <v>50</v>
      </c>
      <c r="C2887" s="9">
        <v>45145</v>
      </c>
      <c r="D2887" s="9">
        <v>45150</v>
      </c>
      <c r="E2887" s="10">
        <v>45135</v>
      </c>
      <c r="F2887" t="s">
        <v>18</v>
      </c>
      <c r="G2887">
        <v>338.11</v>
      </c>
      <c r="H2887">
        <v>2</v>
      </c>
      <c r="I2887">
        <v>0</v>
      </c>
      <c r="J2887" t="s">
        <v>35</v>
      </c>
      <c r="K2887" t="s">
        <v>29</v>
      </c>
      <c r="L2887" t="s">
        <v>21</v>
      </c>
      <c r="M2887" t="s">
        <v>22</v>
      </c>
      <c r="N2887" t="s">
        <v>23</v>
      </c>
      <c r="O2887">
        <f>Table2[[#This Row],[check_out_date]]-Table2[[#This Row],[check_in_date]]</f>
        <v>5</v>
      </c>
      <c r="P2887">
        <f>Table2[[#This Row],[num_adults]]+Table2[[#This Row],[num_children]]</f>
        <v>2</v>
      </c>
      <c r="Q2887" s="3">
        <f>IF(OR(Table2[[#This Row],[booking_status]]="confirmed",Table2[[#This Row],[booking_status]]="checked-out"),Table2[[#This Row],[room_rate_per_night]]*Table2[[#This Row],[Num_Nights]],0)</f>
        <v>1690.5500000000002</v>
      </c>
      <c r="R2887" t="str" cm="1">
        <f t="array" ref="R2887">IFERROR(_xlfn.IFS(Table2[[#This Row],[booking_status]]="confirmed","Expected",Table2[[#This Row],[booking_status]]="checked-out","Actual"),"No Revenue")</f>
        <v>Expected</v>
      </c>
      <c r="S2887" s="4">
        <f>Table2[[#This Row],[Revenue_Amount]]/Table2[[#This Row],[Num_Nights]]</f>
        <v>338.11</v>
      </c>
    </row>
    <row r="2888" spans="1:19" x14ac:dyDescent="0.3">
      <c r="A2888">
        <v>2887</v>
      </c>
      <c r="B2888" t="s">
        <v>50</v>
      </c>
      <c r="C2888" s="9">
        <v>45244</v>
      </c>
      <c r="D2888" s="9">
        <v>45247</v>
      </c>
      <c r="E2888" s="10">
        <v>45198</v>
      </c>
      <c r="F2888" t="s">
        <v>27</v>
      </c>
      <c r="G2888">
        <v>207.4</v>
      </c>
      <c r="H2888">
        <v>3</v>
      </c>
      <c r="I2888">
        <v>1</v>
      </c>
      <c r="J2888" t="s">
        <v>19</v>
      </c>
      <c r="K2888" t="s">
        <v>29</v>
      </c>
      <c r="L2888" t="s">
        <v>56</v>
      </c>
      <c r="M2888" t="s">
        <v>36</v>
      </c>
      <c r="N2888" t="s">
        <v>41</v>
      </c>
      <c r="O2888">
        <f>Table2[[#This Row],[check_out_date]]-Table2[[#This Row],[check_in_date]]</f>
        <v>3</v>
      </c>
      <c r="P2888">
        <f>Table2[[#This Row],[num_adults]]+Table2[[#This Row],[num_children]]</f>
        <v>4</v>
      </c>
      <c r="Q2888" s="3">
        <f>IF(OR(Table2[[#This Row],[booking_status]]="confirmed",Table2[[#This Row],[booking_status]]="checked-out"),Table2[[#This Row],[room_rate_per_night]]*Table2[[#This Row],[Num_Nights]],0)</f>
        <v>622.20000000000005</v>
      </c>
      <c r="R2888" t="str" cm="1">
        <f t="array" ref="R2888">IFERROR(_xlfn.IFS(Table2[[#This Row],[booking_status]]="confirmed","Expected",Table2[[#This Row],[booking_status]]="checked-out","Actual"),"No Revenue")</f>
        <v>Actual</v>
      </c>
      <c r="S2888" s="4">
        <f>Table2[[#This Row],[Revenue_Amount]]/Table2[[#This Row],[Num_Nights]]</f>
        <v>207.4</v>
      </c>
    </row>
    <row r="2889" spans="1:19" x14ac:dyDescent="0.3">
      <c r="A2889">
        <v>2888</v>
      </c>
      <c r="B2889" t="s">
        <v>37</v>
      </c>
      <c r="C2889" s="9">
        <v>45061</v>
      </c>
      <c r="D2889" s="9">
        <v>45066</v>
      </c>
      <c r="E2889" s="10">
        <v>45005</v>
      </c>
      <c r="F2889" t="s">
        <v>49</v>
      </c>
      <c r="G2889">
        <v>98.4</v>
      </c>
      <c r="H2889">
        <v>4</v>
      </c>
      <c r="I2889">
        <v>0</v>
      </c>
      <c r="J2889" t="s">
        <v>28</v>
      </c>
      <c r="K2889" t="s">
        <v>66</v>
      </c>
      <c r="L2889" t="s">
        <v>70</v>
      </c>
      <c r="M2889" t="s">
        <v>36</v>
      </c>
      <c r="N2889" t="s">
        <v>41</v>
      </c>
      <c r="O2889">
        <f>Table2[[#This Row],[check_out_date]]-Table2[[#This Row],[check_in_date]]</f>
        <v>5</v>
      </c>
      <c r="P2889">
        <f>Table2[[#This Row],[num_adults]]+Table2[[#This Row],[num_children]]</f>
        <v>4</v>
      </c>
      <c r="Q2889" s="3">
        <f>IF(OR(Table2[[#This Row],[booking_status]]="confirmed",Table2[[#This Row],[booking_status]]="checked-out"),Table2[[#This Row],[room_rate_per_night]]*Table2[[#This Row],[Num_Nights]],0)</f>
        <v>0</v>
      </c>
      <c r="R2889" t="str" cm="1">
        <f t="array" ref="R2889">IFERROR(_xlfn.IFS(Table2[[#This Row],[booking_status]]="confirmed","Expected",Table2[[#This Row],[booking_status]]="checked-out","Actual"),"No Revenue")</f>
        <v>No Revenue</v>
      </c>
      <c r="S2889" s="4">
        <f>Table2[[#This Row],[Revenue_Amount]]/Table2[[#This Row],[Num_Nights]]</f>
        <v>0</v>
      </c>
    </row>
    <row r="2890" spans="1:19" x14ac:dyDescent="0.3">
      <c r="A2890">
        <v>2889</v>
      </c>
      <c r="B2890" t="s">
        <v>31</v>
      </c>
      <c r="C2890" s="9">
        <v>45164</v>
      </c>
      <c r="D2890" s="9">
        <v>45170</v>
      </c>
      <c r="E2890" s="10">
        <v>45127</v>
      </c>
      <c r="F2890" t="s">
        <v>27</v>
      </c>
      <c r="G2890">
        <v>116.23</v>
      </c>
      <c r="H2890">
        <v>2</v>
      </c>
      <c r="I2890">
        <v>3</v>
      </c>
      <c r="J2890" t="s">
        <v>28</v>
      </c>
      <c r="K2890" t="s">
        <v>66</v>
      </c>
      <c r="L2890" t="s">
        <v>56</v>
      </c>
      <c r="M2890" t="s">
        <v>36</v>
      </c>
      <c r="N2890" t="s">
        <v>23</v>
      </c>
      <c r="O2890">
        <f>Table2[[#This Row],[check_out_date]]-Table2[[#This Row],[check_in_date]]</f>
        <v>6</v>
      </c>
      <c r="P2890">
        <f>Table2[[#This Row],[num_adults]]+Table2[[#This Row],[num_children]]</f>
        <v>5</v>
      </c>
      <c r="Q2890" s="3">
        <f>IF(OR(Table2[[#This Row],[booking_status]]="confirmed",Table2[[#This Row],[booking_status]]="checked-out"),Table2[[#This Row],[room_rate_per_night]]*Table2[[#This Row],[Num_Nights]],0)</f>
        <v>697.38</v>
      </c>
      <c r="R2890" t="str" cm="1">
        <f t="array" ref="R2890">IFERROR(_xlfn.IFS(Table2[[#This Row],[booking_status]]="confirmed","Expected",Table2[[#This Row],[booking_status]]="checked-out","Actual"),"No Revenue")</f>
        <v>Actual</v>
      </c>
      <c r="S2890" s="4">
        <f>Table2[[#This Row],[Revenue_Amount]]/Table2[[#This Row],[Num_Nights]]</f>
        <v>116.23</v>
      </c>
    </row>
    <row r="2891" spans="1:19" x14ac:dyDescent="0.3">
      <c r="A2891">
        <v>2890</v>
      </c>
      <c r="B2891" t="s">
        <v>50</v>
      </c>
      <c r="C2891" s="9">
        <v>45027</v>
      </c>
      <c r="D2891" s="9">
        <v>45034</v>
      </c>
      <c r="E2891" s="10">
        <v>44981</v>
      </c>
      <c r="F2891" t="s">
        <v>27</v>
      </c>
      <c r="G2891">
        <v>227.51</v>
      </c>
      <c r="H2891">
        <v>3</v>
      </c>
      <c r="I2891">
        <v>0</v>
      </c>
      <c r="J2891" t="s">
        <v>28</v>
      </c>
      <c r="K2891" t="s">
        <v>66</v>
      </c>
      <c r="L2891" t="s">
        <v>60</v>
      </c>
      <c r="M2891" t="s">
        <v>36</v>
      </c>
      <c r="N2891" t="s">
        <v>41</v>
      </c>
      <c r="O2891">
        <f>Table2[[#This Row],[check_out_date]]-Table2[[#This Row],[check_in_date]]</f>
        <v>7</v>
      </c>
      <c r="P2891">
        <f>Table2[[#This Row],[num_adults]]+Table2[[#This Row],[num_children]]</f>
        <v>3</v>
      </c>
      <c r="Q2891" s="3">
        <f>IF(OR(Table2[[#This Row],[booking_status]]="confirmed",Table2[[#This Row],[booking_status]]="checked-out"),Table2[[#This Row],[room_rate_per_night]]*Table2[[#This Row],[Num_Nights]],0)</f>
        <v>0</v>
      </c>
      <c r="R2891" t="str" cm="1">
        <f t="array" ref="R2891">IFERROR(_xlfn.IFS(Table2[[#This Row],[booking_status]]="confirmed","Expected",Table2[[#This Row],[booking_status]]="checked-out","Actual"),"No Revenue")</f>
        <v>No Revenue</v>
      </c>
      <c r="S2891" s="4">
        <f>Table2[[#This Row],[Revenue_Amount]]/Table2[[#This Row],[Num_Nights]]</f>
        <v>0</v>
      </c>
    </row>
    <row r="2892" spans="1:19" hidden="1" x14ac:dyDescent="0.3">
      <c r="A2892">
        <v>2891</v>
      </c>
      <c r="B2892" t="s">
        <v>31</v>
      </c>
      <c r="C2892" s="9">
        <v>45271</v>
      </c>
      <c r="D2892" s="9">
        <v>45277</v>
      </c>
      <c r="E2892" s="10">
        <v>45267</v>
      </c>
      <c r="F2892" t="s">
        <v>54</v>
      </c>
      <c r="G2892">
        <v>386.53</v>
      </c>
      <c r="H2892">
        <v>2</v>
      </c>
      <c r="I2892">
        <v>0</v>
      </c>
      <c r="J2892" t="s">
        <v>35</v>
      </c>
      <c r="K2892" t="s">
        <v>29</v>
      </c>
      <c r="L2892" t="s">
        <v>21</v>
      </c>
      <c r="M2892" t="s">
        <v>36</v>
      </c>
      <c r="N2892" t="s">
        <v>23</v>
      </c>
      <c r="O2892">
        <f>Table2[[#This Row],[check_out_date]]-Table2[[#This Row],[check_in_date]]</f>
        <v>6</v>
      </c>
      <c r="P2892">
        <f>Table2[[#This Row],[num_adults]]+Table2[[#This Row],[num_children]]</f>
        <v>2</v>
      </c>
      <c r="Q2892" s="3">
        <f>IF(OR(Table2[[#This Row],[booking_status]]="confirmed",Table2[[#This Row],[booking_status]]="checked-out"),Table2[[#This Row],[room_rate_per_night]]*Table2[[#This Row],[Num_Nights]],0)</f>
        <v>2319.1799999999998</v>
      </c>
      <c r="R2892" t="str" cm="1">
        <f t="array" ref="R2892">IFERROR(_xlfn.IFS(Table2[[#This Row],[booking_status]]="confirmed","Expected",Table2[[#This Row],[booking_status]]="checked-out","Actual"),"No Revenue")</f>
        <v>Expected</v>
      </c>
      <c r="S2892" s="4">
        <f>Table2[[#This Row],[Revenue_Amount]]/Table2[[#This Row],[Num_Nights]]</f>
        <v>386.53</v>
      </c>
    </row>
    <row r="2893" spans="1:19" hidden="1" x14ac:dyDescent="0.3">
      <c r="A2893">
        <v>2892</v>
      </c>
      <c r="B2893" t="s">
        <v>50</v>
      </c>
      <c r="C2893" s="9">
        <v>44970</v>
      </c>
      <c r="D2893" s="9">
        <v>44977</v>
      </c>
      <c r="E2893" s="10">
        <v>44936</v>
      </c>
      <c r="F2893" t="s">
        <v>49</v>
      </c>
      <c r="G2893">
        <v>143.28</v>
      </c>
      <c r="H2893">
        <v>2</v>
      </c>
      <c r="I2893">
        <v>0</v>
      </c>
      <c r="J2893" t="s">
        <v>35</v>
      </c>
      <c r="K2893" t="s">
        <v>99</v>
      </c>
      <c r="L2893" t="s">
        <v>56</v>
      </c>
      <c r="M2893" t="s">
        <v>36</v>
      </c>
      <c r="N2893" t="s">
        <v>41</v>
      </c>
      <c r="O2893">
        <f>Table2[[#This Row],[check_out_date]]-Table2[[#This Row],[check_in_date]]</f>
        <v>7</v>
      </c>
      <c r="P2893">
        <f>Table2[[#This Row],[num_adults]]+Table2[[#This Row],[num_children]]</f>
        <v>2</v>
      </c>
      <c r="Q2893" s="3">
        <f>IF(OR(Table2[[#This Row],[booking_status]]="confirmed",Table2[[#This Row],[booking_status]]="checked-out"),Table2[[#This Row],[room_rate_per_night]]*Table2[[#This Row],[Num_Nights]],0)</f>
        <v>1002.96</v>
      </c>
      <c r="R2893" t="str" cm="1">
        <f t="array" ref="R2893">IFERROR(_xlfn.IFS(Table2[[#This Row],[booking_status]]="confirmed","Expected",Table2[[#This Row],[booking_status]]="checked-out","Actual"),"No Revenue")</f>
        <v>Actual</v>
      </c>
      <c r="S2893" s="4">
        <f>Table2[[#This Row],[Revenue_Amount]]/Table2[[#This Row],[Num_Nights]]</f>
        <v>143.28</v>
      </c>
    </row>
    <row r="2894" spans="1:19" x14ac:dyDescent="0.3">
      <c r="A2894">
        <v>2893</v>
      </c>
      <c r="B2894" t="s">
        <v>37</v>
      </c>
      <c r="C2894" s="9">
        <v>45054</v>
      </c>
      <c r="D2894" s="9">
        <v>45058</v>
      </c>
      <c r="E2894" s="10">
        <v>45030</v>
      </c>
      <c r="F2894" t="s">
        <v>18</v>
      </c>
      <c r="G2894">
        <v>200.52</v>
      </c>
      <c r="H2894">
        <v>2</v>
      </c>
      <c r="I2894">
        <v>1</v>
      </c>
      <c r="J2894" t="s">
        <v>28</v>
      </c>
      <c r="K2894" t="s">
        <v>44</v>
      </c>
      <c r="L2894" t="s">
        <v>21</v>
      </c>
      <c r="M2894" t="s">
        <v>36</v>
      </c>
      <c r="N2894" t="s">
        <v>23</v>
      </c>
      <c r="O2894">
        <f>Table2[[#This Row],[check_out_date]]-Table2[[#This Row],[check_in_date]]</f>
        <v>4</v>
      </c>
      <c r="P2894">
        <f>Table2[[#This Row],[num_adults]]+Table2[[#This Row],[num_children]]</f>
        <v>3</v>
      </c>
      <c r="Q2894" s="3">
        <f>IF(OR(Table2[[#This Row],[booking_status]]="confirmed",Table2[[#This Row],[booking_status]]="checked-out"),Table2[[#This Row],[room_rate_per_night]]*Table2[[#This Row],[Num_Nights]],0)</f>
        <v>802.08</v>
      </c>
      <c r="R2894" t="str" cm="1">
        <f t="array" ref="R2894">IFERROR(_xlfn.IFS(Table2[[#This Row],[booking_status]]="confirmed","Expected",Table2[[#This Row],[booking_status]]="checked-out","Actual"),"No Revenue")</f>
        <v>Expected</v>
      </c>
      <c r="S2894" s="4">
        <f>Table2[[#This Row],[Revenue_Amount]]/Table2[[#This Row],[Num_Nights]]</f>
        <v>200.52</v>
      </c>
    </row>
    <row r="2895" spans="1:19" x14ac:dyDescent="0.3">
      <c r="A2895">
        <v>2894</v>
      </c>
      <c r="B2895" t="s">
        <v>37</v>
      </c>
      <c r="C2895" s="9">
        <v>45240</v>
      </c>
      <c r="D2895" s="9">
        <v>45244</v>
      </c>
      <c r="E2895" s="10">
        <v>45227</v>
      </c>
      <c r="F2895" t="s">
        <v>54</v>
      </c>
      <c r="G2895">
        <v>447.04</v>
      </c>
      <c r="H2895">
        <v>2</v>
      </c>
      <c r="I2895">
        <v>0</v>
      </c>
      <c r="J2895" t="s">
        <v>19</v>
      </c>
      <c r="K2895" t="s">
        <v>29</v>
      </c>
      <c r="L2895" t="s">
        <v>21</v>
      </c>
      <c r="M2895" t="s">
        <v>36</v>
      </c>
      <c r="N2895" t="s">
        <v>23</v>
      </c>
      <c r="O2895">
        <f>Table2[[#This Row],[check_out_date]]-Table2[[#This Row],[check_in_date]]</f>
        <v>4</v>
      </c>
      <c r="P2895">
        <f>Table2[[#This Row],[num_adults]]+Table2[[#This Row],[num_children]]</f>
        <v>2</v>
      </c>
      <c r="Q2895" s="3">
        <f>IF(OR(Table2[[#This Row],[booking_status]]="confirmed",Table2[[#This Row],[booking_status]]="checked-out"),Table2[[#This Row],[room_rate_per_night]]*Table2[[#This Row],[Num_Nights]],0)</f>
        <v>1788.16</v>
      </c>
      <c r="R2895" t="str" cm="1">
        <f t="array" ref="R2895">IFERROR(_xlfn.IFS(Table2[[#This Row],[booking_status]]="confirmed","Expected",Table2[[#This Row],[booking_status]]="checked-out","Actual"),"No Revenue")</f>
        <v>Expected</v>
      </c>
      <c r="S2895" s="4">
        <f>Table2[[#This Row],[Revenue_Amount]]/Table2[[#This Row],[Num_Nights]]</f>
        <v>447.04</v>
      </c>
    </row>
    <row r="2896" spans="1:19" x14ac:dyDescent="0.3">
      <c r="A2896">
        <v>2895</v>
      </c>
      <c r="B2896" t="s">
        <v>31</v>
      </c>
      <c r="C2896" s="9">
        <v>45025</v>
      </c>
      <c r="D2896" s="9">
        <v>45029</v>
      </c>
      <c r="E2896" s="10">
        <v>44996</v>
      </c>
      <c r="F2896" t="s">
        <v>27</v>
      </c>
      <c r="G2896">
        <v>95.23</v>
      </c>
      <c r="H2896">
        <v>1</v>
      </c>
      <c r="I2896">
        <v>0</v>
      </c>
      <c r="J2896" t="s">
        <v>94</v>
      </c>
      <c r="K2896" t="s">
        <v>44</v>
      </c>
      <c r="L2896" t="s">
        <v>21</v>
      </c>
      <c r="M2896" t="s">
        <v>36</v>
      </c>
      <c r="N2896" t="s">
        <v>23</v>
      </c>
      <c r="O2896">
        <f>Table2[[#This Row],[check_out_date]]-Table2[[#This Row],[check_in_date]]</f>
        <v>4</v>
      </c>
      <c r="P2896">
        <f>Table2[[#This Row],[num_adults]]+Table2[[#This Row],[num_children]]</f>
        <v>1</v>
      </c>
      <c r="Q2896" s="3">
        <f>IF(OR(Table2[[#This Row],[booking_status]]="confirmed",Table2[[#This Row],[booking_status]]="checked-out"),Table2[[#This Row],[room_rate_per_night]]*Table2[[#This Row],[Num_Nights]],0)</f>
        <v>380.92</v>
      </c>
      <c r="R2896" t="str" cm="1">
        <f t="array" ref="R2896">IFERROR(_xlfn.IFS(Table2[[#This Row],[booking_status]]="confirmed","Expected",Table2[[#This Row],[booking_status]]="checked-out","Actual"),"No Revenue")</f>
        <v>Expected</v>
      </c>
      <c r="S2896" s="4">
        <f>Table2[[#This Row],[Revenue_Amount]]/Table2[[#This Row],[Num_Nights]]</f>
        <v>95.23</v>
      </c>
    </row>
    <row r="2897" spans="1:19" x14ac:dyDescent="0.3">
      <c r="A2897">
        <v>2896</v>
      </c>
      <c r="B2897" t="s">
        <v>37</v>
      </c>
      <c r="C2897" s="9">
        <v>45241</v>
      </c>
      <c r="D2897" s="9">
        <v>45245</v>
      </c>
      <c r="E2897" s="10">
        <v>45205</v>
      </c>
      <c r="F2897" t="s">
        <v>27</v>
      </c>
      <c r="G2897">
        <v>122.65</v>
      </c>
      <c r="H2897">
        <v>2</v>
      </c>
      <c r="I2897">
        <v>0</v>
      </c>
      <c r="J2897" t="s">
        <v>28</v>
      </c>
      <c r="K2897" t="s">
        <v>44</v>
      </c>
      <c r="L2897" t="s">
        <v>21</v>
      </c>
      <c r="M2897" t="s">
        <v>22</v>
      </c>
      <c r="N2897" t="s">
        <v>41</v>
      </c>
      <c r="O2897">
        <f>Table2[[#This Row],[check_out_date]]-Table2[[#This Row],[check_in_date]]</f>
        <v>4</v>
      </c>
      <c r="P2897">
        <f>Table2[[#This Row],[num_adults]]+Table2[[#This Row],[num_children]]</f>
        <v>2</v>
      </c>
      <c r="Q2897" s="3">
        <f>IF(OR(Table2[[#This Row],[booking_status]]="confirmed",Table2[[#This Row],[booking_status]]="checked-out"),Table2[[#This Row],[room_rate_per_night]]*Table2[[#This Row],[Num_Nights]],0)</f>
        <v>490.6</v>
      </c>
      <c r="R2897" t="str" cm="1">
        <f t="array" ref="R2897">IFERROR(_xlfn.IFS(Table2[[#This Row],[booking_status]]="confirmed","Expected",Table2[[#This Row],[booking_status]]="checked-out","Actual"),"No Revenue")</f>
        <v>Expected</v>
      </c>
      <c r="S2897" s="4">
        <f>Table2[[#This Row],[Revenue_Amount]]/Table2[[#This Row],[Num_Nights]]</f>
        <v>122.65</v>
      </c>
    </row>
    <row r="2898" spans="1:19" x14ac:dyDescent="0.3">
      <c r="A2898">
        <v>2897</v>
      </c>
      <c r="B2898" t="s">
        <v>31</v>
      </c>
      <c r="C2898" s="9">
        <v>44943</v>
      </c>
      <c r="D2898" s="9">
        <v>44946</v>
      </c>
      <c r="E2898" s="10">
        <v>44936</v>
      </c>
      <c r="F2898" t="s">
        <v>18</v>
      </c>
      <c r="G2898">
        <v>202.8</v>
      </c>
      <c r="H2898">
        <v>1</v>
      </c>
      <c r="I2898">
        <v>2</v>
      </c>
      <c r="J2898" t="s">
        <v>19</v>
      </c>
      <c r="K2898" t="s">
        <v>99</v>
      </c>
      <c r="L2898" t="s">
        <v>21</v>
      </c>
      <c r="M2898" t="s">
        <v>36</v>
      </c>
      <c r="N2898" t="s">
        <v>23</v>
      </c>
      <c r="O2898">
        <f>Table2[[#This Row],[check_out_date]]-Table2[[#This Row],[check_in_date]]</f>
        <v>3</v>
      </c>
      <c r="P2898">
        <f>Table2[[#This Row],[num_adults]]+Table2[[#This Row],[num_children]]</f>
        <v>3</v>
      </c>
      <c r="Q2898" s="3">
        <f>IF(OR(Table2[[#This Row],[booking_status]]="confirmed",Table2[[#This Row],[booking_status]]="checked-out"),Table2[[#This Row],[room_rate_per_night]]*Table2[[#This Row],[Num_Nights]],0)</f>
        <v>608.40000000000009</v>
      </c>
      <c r="R2898" t="str" cm="1">
        <f t="array" ref="R2898">IFERROR(_xlfn.IFS(Table2[[#This Row],[booking_status]]="confirmed","Expected",Table2[[#This Row],[booking_status]]="checked-out","Actual"),"No Revenue")</f>
        <v>Expected</v>
      </c>
      <c r="S2898" s="4">
        <f>Table2[[#This Row],[Revenue_Amount]]/Table2[[#This Row],[Num_Nights]]</f>
        <v>202.80000000000004</v>
      </c>
    </row>
    <row r="2899" spans="1:19" x14ac:dyDescent="0.3">
      <c r="A2899">
        <v>2898</v>
      </c>
      <c r="B2899" t="s">
        <v>37</v>
      </c>
      <c r="C2899" s="9">
        <v>45194</v>
      </c>
      <c r="D2899" s="9">
        <v>45200</v>
      </c>
      <c r="E2899" s="10">
        <v>45144</v>
      </c>
      <c r="F2899" t="s">
        <v>27</v>
      </c>
      <c r="G2899">
        <v>124.34</v>
      </c>
      <c r="H2899">
        <v>2</v>
      </c>
      <c r="I2899">
        <v>0</v>
      </c>
      <c r="J2899" t="s">
        <v>19</v>
      </c>
      <c r="K2899" t="s">
        <v>44</v>
      </c>
      <c r="L2899" t="s">
        <v>60</v>
      </c>
      <c r="M2899" t="s">
        <v>22</v>
      </c>
      <c r="N2899" t="s">
        <v>23</v>
      </c>
      <c r="O2899">
        <f>Table2[[#This Row],[check_out_date]]-Table2[[#This Row],[check_in_date]]</f>
        <v>6</v>
      </c>
      <c r="P2899">
        <f>Table2[[#This Row],[num_adults]]+Table2[[#This Row],[num_children]]</f>
        <v>2</v>
      </c>
      <c r="Q2899" s="3">
        <f>IF(OR(Table2[[#This Row],[booking_status]]="confirmed",Table2[[#This Row],[booking_status]]="checked-out"),Table2[[#This Row],[room_rate_per_night]]*Table2[[#This Row],[Num_Nights]],0)</f>
        <v>0</v>
      </c>
      <c r="R2899" t="str" cm="1">
        <f t="array" ref="R2899">IFERROR(_xlfn.IFS(Table2[[#This Row],[booking_status]]="confirmed","Expected",Table2[[#This Row],[booking_status]]="checked-out","Actual"),"No Revenue")</f>
        <v>No Revenue</v>
      </c>
      <c r="S2899" s="4">
        <f>Table2[[#This Row],[Revenue_Amount]]/Table2[[#This Row],[Num_Nights]]</f>
        <v>0</v>
      </c>
    </row>
    <row r="2900" spans="1:19" x14ac:dyDescent="0.3">
      <c r="A2900">
        <v>2899</v>
      </c>
      <c r="B2900" t="s">
        <v>14</v>
      </c>
      <c r="C2900" s="9">
        <v>45117</v>
      </c>
      <c r="D2900" s="9">
        <v>45120</v>
      </c>
      <c r="E2900" s="10">
        <v>45092</v>
      </c>
      <c r="F2900" t="s">
        <v>49</v>
      </c>
      <c r="G2900">
        <v>67.489999999999995</v>
      </c>
      <c r="H2900">
        <v>1</v>
      </c>
      <c r="I2900">
        <v>0</v>
      </c>
      <c r="J2900" t="s">
        <v>55</v>
      </c>
      <c r="K2900" t="s">
        <v>20</v>
      </c>
      <c r="L2900" t="s">
        <v>21</v>
      </c>
      <c r="M2900" t="s">
        <v>36</v>
      </c>
      <c r="N2900" t="s">
        <v>23</v>
      </c>
      <c r="O2900">
        <f>Table2[[#This Row],[check_out_date]]-Table2[[#This Row],[check_in_date]]</f>
        <v>3</v>
      </c>
      <c r="P2900">
        <f>Table2[[#This Row],[num_adults]]+Table2[[#This Row],[num_children]]</f>
        <v>1</v>
      </c>
      <c r="Q2900" s="3">
        <f>IF(OR(Table2[[#This Row],[booking_status]]="confirmed",Table2[[#This Row],[booking_status]]="checked-out"),Table2[[#This Row],[room_rate_per_night]]*Table2[[#This Row],[Num_Nights]],0)</f>
        <v>202.46999999999997</v>
      </c>
      <c r="R2900" t="str" cm="1">
        <f t="array" ref="R2900">IFERROR(_xlfn.IFS(Table2[[#This Row],[booking_status]]="confirmed","Expected",Table2[[#This Row],[booking_status]]="checked-out","Actual"),"No Revenue")</f>
        <v>Expected</v>
      </c>
      <c r="S2900" s="4">
        <f>Table2[[#This Row],[Revenue_Amount]]/Table2[[#This Row],[Num_Nights]]</f>
        <v>67.489999999999995</v>
      </c>
    </row>
    <row r="2901" spans="1:19" hidden="1" x14ac:dyDescent="0.3">
      <c r="A2901">
        <v>2900</v>
      </c>
      <c r="B2901" t="s">
        <v>14</v>
      </c>
      <c r="C2901" s="9">
        <v>44929</v>
      </c>
      <c r="D2901" s="9">
        <v>44930</v>
      </c>
      <c r="E2901" s="10">
        <v>44889</v>
      </c>
      <c r="F2901" t="s">
        <v>18</v>
      </c>
      <c r="G2901">
        <v>223.17</v>
      </c>
      <c r="H2901">
        <v>4</v>
      </c>
      <c r="I2901">
        <v>3</v>
      </c>
      <c r="J2901" t="s">
        <v>35</v>
      </c>
      <c r="K2901" t="s">
        <v>44</v>
      </c>
      <c r="L2901" t="s">
        <v>70</v>
      </c>
      <c r="M2901" t="s">
        <v>36</v>
      </c>
      <c r="N2901" t="s">
        <v>23</v>
      </c>
      <c r="O2901">
        <f>Table2[[#This Row],[check_out_date]]-Table2[[#This Row],[check_in_date]]</f>
        <v>1</v>
      </c>
      <c r="P2901">
        <f>Table2[[#This Row],[num_adults]]+Table2[[#This Row],[num_children]]</f>
        <v>7</v>
      </c>
      <c r="Q2901" s="3">
        <f>IF(OR(Table2[[#This Row],[booking_status]]="confirmed",Table2[[#This Row],[booking_status]]="checked-out"),Table2[[#This Row],[room_rate_per_night]]*Table2[[#This Row],[Num_Nights]],0)</f>
        <v>0</v>
      </c>
      <c r="R2901" t="str" cm="1">
        <f t="array" ref="R2901">IFERROR(_xlfn.IFS(Table2[[#This Row],[booking_status]]="confirmed","Expected",Table2[[#This Row],[booking_status]]="checked-out","Actual"),"No Revenue")</f>
        <v>No Revenue</v>
      </c>
      <c r="S2901" s="4">
        <f>Table2[[#This Row],[Revenue_Amount]]/Table2[[#This Row],[Num_Nights]]</f>
        <v>0</v>
      </c>
    </row>
    <row r="2902" spans="1:19" hidden="1" x14ac:dyDescent="0.3">
      <c r="A2902">
        <v>2901</v>
      </c>
      <c r="B2902" t="s">
        <v>31</v>
      </c>
      <c r="C2902" s="9">
        <v>45147</v>
      </c>
      <c r="D2902" s="9">
        <v>45153</v>
      </c>
      <c r="E2902" s="10">
        <v>45136</v>
      </c>
      <c r="F2902" t="s">
        <v>18</v>
      </c>
      <c r="G2902">
        <v>200.24</v>
      </c>
      <c r="H2902">
        <v>1</v>
      </c>
      <c r="I2902">
        <v>0</v>
      </c>
      <c r="J2902" t="s">
        <v>35</v>
      </c>
      <c r="K2902" t="s">
        <v>66</v>
      </c>
      <c r="L2902" t="s">
        <v>56</v>
      </c>
      <c r="M2902" t="s">
        <v>36</v>
      </c>
      <c r="N2902" t="s">
        <v>41</v>
      </c>
      <c r="O2902">
        <f>Table2[[#This Row],[check_out_date]]-Table2[[#This Row],[check_in_date]]</f>
        <v>6</v>
      </c>
      <c r="P2902">
        <f>Table2[[#This Row],[num_adults]]+Table2[[#This Row],[num_children]]</f>
        <v>1</v>
      </c>
      <c r="Q2902" s="3">
        <f>IF(OR(Table2[[#This Row],[booking_status]]="confirmed",Table2[[#This Row],[booking_status]]="checked-out"),Table2[[#This Row],[room_rate_per_night]]*Table2[[#This Row],[Num_Nights]],0)</f>
        <v>1201.44</v>
      </c>
      <c r="R2902" t="str" cm="1">
        <f t="array" ref="R2902">IFERROR(_xlfn.IFS(Table2[[#This Row],[booking_status]]="confirmed","Expected",Table2[[#This Row],[booking_status]]="checked-out","Actual"),"No Revenue")</f>
        <v>Actual</v>
      </c>
      <c r="S2902" s="4">
        <f>Table2[[#This Row],[Revenue_Amount]]/Table2[[#This Row],[Num_Nights]]</f>
        <v>200.24</v>
      </c>
    </row>
    <row r="2903" spans="1:19" hidden="1" x14ac:dyDescent="0.3">
      <c r="A2903">
        <v>2902</v>
      </c>
      <c r="B2903" t="s">
        <v>31</v>
      </c>
      <c r="C2903" s="9">
        <v>45040</v>
      </c>
      <c r="D2903" s="9">
        <v>45044</v>
      </c>
      <c r="E2903" s="10">
        <v>45012</v>
      </c>
      <c r="F2903" t="s">
        <v>49</v>
      </c>
      <c r="G2903">
        <v>69.349999999999994</v>
      </c>
      <c r="H2903">
        <v>3</v>
      </c>
      <c r="I2903">
        <v>1</v>
      </c>
      <c r="J2903" t="s">
        <v>35</v>
      </c>
      <c r="K2903" t="s">
        <v>29</v>
      </c>
      <c r="L2903" t="s">
        <v>56</v>
      </c>
      <c r="M2903" t="s">
        <v>36</v>
      </c>
      <c r="N2903" t="s">
        <v>41</v>
      </c>
      <c r="O2903">
        <f>Table2[[#This Row],[check_out_date]]-Table2[[#This Row],[check_in_date]]</f>
        <v>4</v>
      </c>
      <c r="P2903">
        <f>Table2[[#This Row],[num_adults]]+Table2[[#This Row],[num_children]]</f>
        <v>4</v>
      </c>
      <c r="Q2903" s="3">
        <f>IF(OR(Table2[[#This Row],[booking_status]]="confirmed",Table2[[#This Row],[booking_status]]="checked-out"),Table2[[#This Row],[room_rate_per_night]]*Table2[[#This Row],[Num_Nights]],0)</f>
        <v>277.39999999999998</v>
      </c>
      <c r="R2903" t="str" cm="1">
        <f t="array" ref="R2903">IFERROR(_xlfn.IFS(Table2[[#This Row],[booking_status]]="confirmed","Expected",Table2[[#This Row],[booking_status]]="checked-out","Actual"),"No Revenue")</f>
        <v>Actual</v>
      </c>
      <c r="S2903" s="4">
        <f>Table2[[#This Row],[Revenue_Amount]]/Table2[[#This Row],[Num_Nights]]</f>
        <v>69.349999999999994</v>
      </c>
    </row>
    <row r="2904" spans="1:19" x14ac:dyDescent="0.3">
      <c r="A2904">
        <v>2903</v>
      </c>
      <c r="B2904" t="s">
        <v>31</v>
      </c>
      <c r="C2904" s="9">
        <v>45084</v>
      </c>
      <c r="D2904" s="9">
        <v>45088</v>
      </c>
      <c r="E2904" s="10">
        <v>45031</v>
      </c>
      <c r="F2904" t="s">
        <v>49</v>
      </c>
      <c r="G2904">
        <v>107.01</v>
      </c>
      <c r="H2904">
        <v>2</v>
      </c>
      <c r="I2904">
        <v>0</v>
      </c>
      <c r="J2904" t="s">
        <v>19</v>
      </c>
      <c r="K2904" t="s">
        <v>44</v>
      </c>
      <c r="L2904" t="s">
        <v>21</v>
      </c>
      <c r="M2904" t="s">
        <v>36</v>
      </c>
      <c r="N2904" t="s">
        <v>23</v>
      </c>
      <c r="O2904">
        <f>Table2[[#This Row],[check_out_date]]-Table2[[#This Row],[check_in_date]]</f>
        <v>4</v>
      </c>
      <c r="P2904">
        <f>Table2[[#This Row],[num_adults]]+Table2[[#This Row],[num_children]]</f>
        <v>2</v>
      </c>
      <c r="Q2904" s="3">
        <f>IF(OR(Table2[[#This Row],[booking_status]]="confirmed",Table2[[#This Row],[booking_status]]="checked-out"),Table2[[#This Row],[room_rate_per_night]]*Table2[[#This Row],[Num_Nights]],0)</f>
        <v>428.04</v>
      </c>
      <c r="R2904" t="str" cm="1">
        <f t="array" ref="R2904">IFERROR(_xlfn.IFS(Table2[[#This Row],[booking_status]]="confirmed","Expected",Table2[[#This Row],[booking_status]]="checked-out","Actual"),"No Revenue")</f>
        <v>Expected</v>
      </c>
      <c r="S2904" s="4">
        <f>Table2[[#This Row],[Revenue_Amount]]/Table2[[#This Row],[Num_Nights]]</f>
        <v>107.01</v>
      </c>
    </row>
    <row r="2905" spans="1:19" x14ac:dyDescent="0.3">
      <c r="A2905">
        <v>2904</v>
      </c>
      <c r="B2905" t="s">
        <v>50</v>
      </c>
      <c r="C2905" s="9">
        <v>45041</v>
      </c>
      <c r="D2905" s="9">
        <v>45044</v>
      </c>
      <c r="E2905" s="10">
        <v>44998</v>
      </c>
      <c r="F2905" t="s">
        <v>49</v>
      </c>
      <c r="G2905">
        <v>164.83</v>
      </c>
      <c r="H2905">
        <v>2</v>
      </c>
      <c r="I2905">
        <v>1</v>
      </c>
      <c r="J2905" t="s">
        <v>19</v>
      </c>
      <c r="K2905" t="s">
        <v>99</v>
      </c>
      <c r="L2905" t="s">
        <v>56</v>
      </c>
      <c r="M2905" t="s">
        <v>36</v>
      </c>
      <c r="N2905" t="s">
        <v>41</v>
      </c>
      <c r="O2905">
        <f>Table2[[#This Row],[check_out_date]]-Table2[[#This Row],[check_in_date]]</f>
        <v>3</v>
      </c>
      <c r="P2905">
        <f>Table2[[#This Row],[num_adults]]+Table2[[#This Row],[num_children]]</f>
        <v>3</v>
      </c>
      <c r="Q2905" s="3">
        <f>IF(OR(Table2[[#This Row],[booking_status]]="confirmed",Table2[[#This Row],[booking_status]]="checked-out"),Table2[[#This Row],[room_rate_per_night]]*Table2[[#This Row],[Num_Nights]],0)</f>
        <v>494.49</v>
      </c>
      <c r="R2905" t="str" cm="1">
        <f t="array" ref="R2905">IFERROR(_xlfn.IFS(Table2[[#This Row],[booking_status]]="confirmed","Expected",Table2[[#This Row],[booking_status]]="checked-out","Actual"),"No Revenue")</f>
        <v>Actual</v>
      </c>
      <c r="S2905" s="4">
        <f>Table2[[#This Row],[Revenue_Amount]]/Table2[[#This Row],[Num_Nights]]</f>
        <v>164.83</v>
      </c>
    </row>
    <row r="2906" spans="1:19" x14ac:dyDescent="0.3">
      <c r="A2906">
        <v>2905</v>
      </c>
      <c r="B2906" t="s">
        <v>50</v>
      </c>
      <c r="C2906" s="9">
        <v>45258</v>
      </c>
      <c r="D2906" s="9">
        <v>45266</v>
      </c>
      <c r="E2906" s="10">
        <v>45223</v>
      </c>
      <c r="F2906" t="s">
        <v>27</v>
      </c>
      <c r="G2906">
        <v>189.25</v>
      </c>
      <c r="H2906">
        <v>2</v>
      </c>
      <c r="I2906">
        <v>0</v>
      </c>
      <c r="J2906" t="s">
        <v>55</v>
      </c>
      <c r="K2906" t="s">
        <v>44</v>
      </c>
      <c r="L2906" t="s">
        <v>21</v>
      </c>
      <c r="M2906" t="s">
        <v>36</v>
      </c>
      <c r="N2906" t="s">
        <v>41</v>
      </c>
      <c r="O2906">
        <f>Table2[[#This Row],[check_out_date]]-Table2[[#This Row],[check_in_date]]</f>
        <v>8</v>
      </c>
      <c r="P2906">
        <f>Table2[[#This Row],[num_adults]]+Table2[[#This Row],[num_children]]</f>
        <v>2</v>
      </c>
      <c r="Q2906" s="3">
        <f>IF(OR(Table2[[#This Row],[booking_status]]="confirmed",Table2[[#This Row],[booking_status]]="checked-out"),Table2[[#This Row],[room_rate_per_night]]*Table2[[#This Row],[Num_Nights]],0)</f>
        <v>1514</v>
      </c>
      <c r="R2906" t="str" cm="1">
        <f t="array" ref="R2906">IFERROR(_xlfn.IFS(Table2[[#This Row],[booking_status]]="confirmed","Expected",Table2[[#This Row],[booking_status]]="checked-out","Actual"),"No Revenue")</f>
        <v>Expected</v>
      </c>
      <c r="S2906" s="4">
        <f>Table2[[#This Row],[Revenue_Amount]]/Table2[[#This Row],[Num_Nights]]</f>
        <v>189.25</v>
      </c>
    </row>
    <row r="2907" spans="1:19" x14ac:dyDescent="0.3">
      <c r="A2907">
        <v>2906</v>
      </c>
      <c r="B2907" t="s">
        <v>50</v>
      </c>
      <c r="C2907" s="9">
        <v>45197</v>
      </c>
      <c r="D2907" s="9">
        <v>45203</v>
      </c>
      <c r="E2907" s="10">
        <v>45147</v>
      </c>
      <c r="F2907" t="s">
        <v>49</v>
      </c>
      <c r="G2907">
        <v>153.97</v>
      </c>
      <c r="H2907">
        <v>1</v>
      </c>
      <c r="I2907">
        <v>1</v>
      </c>
      <c r="J2907" t="s">
        <v>19</v>
      </c>
      <c r="K2907" t="s">
        <v>20</v>
      </c>
      <c r="L2907" t="s">
        <v>60</v>
      </c>
      <c r="M2907" t="s">
        <v>22</v>
      </c>
      <c r="N2907" t="s">
        <v>41</v>
      </c>
      <c r="O2907">
        <f>Table2[[#This Row],[check_out_date]]-Table2[[#This Row],[check_in_date]]</f>
        <v>6</v>
      </c>
      <c r="P2907">
        <f>Table2[[#This Row],[num_adults]]+Table2[[#This Row],[num_children]]</f>
        <v>2</v>
      </c>
      <c r="Q2907" s="3">
        <f>IF(OR(Table2[[#This Row],[booking_status]]="confirmed",Table2[[#This Row],[booking_status]]="checked-out"),Table2[[#This Row],[room_rate_per_night]]*Table2[[#This Row],[Num_Nights]],0)</f>
        <v>0</v>
      </c>
      <c r="R2907" t="str" cm="1">
        <f t="array" ref="R2907">IFERROR(_xlfn.IFS(Table2[[#This Row],[booking_status]]="confirmed","Expected",Table2[[#This Row],[booking_status]]="checked-out","Actual"),"No Revenue")</f>
        <v>No Revenue</v>
      </c>
      <c r="S2907" s="4">
        <f>Table2[[#This Row],[Revenue_Amount]]/Table2[[#This Row],[Num_Nights]]</f>
        <v>0</v>
      </c>
    </row>
    <row r="2908" spans="1:19" hidden="1" x14ac:dyDescent="0.3">
      <c r="A2908">
        <v>2907</v>
      </c>
      <c r="B2908" t="s">
        <v>37</v>
      </c>
      <c r="C2908" s="9">
        <v>44929</v>
      </c>
      <c r="D2908" s="9">
        <v>44930</v>
      </c>
      <c r="E2908" s="10">
        <v>44886</v>
      </c>
      <c r="F2908" t="s">
        <v>27</v>
      </c>
      <c r="G2908">
        <v>128.94</v>
      </c>
      <c r="H2908">
        <v>3</v>
      </c>
      <c r="I2908">
        <v>0</v>
      </c>
      <c r="J2908" t="s">
        <v>35</v>
      </c>
      <c r="K2908" t="s">
        <v>99</v>
      </c>
      <c r="L2908" t="s">
        <v>21</v>
      </c>
      <c r="M2908" t="s">
        <v>36</v>
      </c>
      <c r="N2908" t="s">
        <v>41</v>
      </c>
      <c r="O2908">
        <f>Table2[[#This Row],[check_out_date]]-Table2[[#This Row],[check_in_date]]</f>
        <v>1</v>
      </c>
      <c r="P2908">
        <f>Table2[[#This Row],[num_adults]]+Table2[[#This Row],[num_children]]</f>
        <v>3</v>
      </c>
      <c r="Q2908" s="3">
        <f>IF(OR(Table2[[#This Row],[booking_status]]="confirmed",Table2[[#This Row],[booking_status]]="checked-out"),Table2[[#This Row],[room_rate_per_night]]*Table2[[#This Row],[Num_Nights]],0)</f>
        <v>128.94</v>
      </c>
      <c r="R2908" t="str" cm="1">
        <f t="array" ref="R2908">IFERROR(_xlfn.IFS(Table2[[#This Row],[booking_status]]="confirmed","Expected",Table2[[#This Row],[booking_status]]="checked-out","Actual"),"No Revenue")</f>
        <v>Expected</v>
      </c>
      <c r="S2908" s="4">
        <f>Table2[[#This Row],[Revenue_Amount]]/Table2[[#This Row],[Num_Nights]]</f>
        <v>128.94</v>
      </c>
    </row>
    <row r="2909" spans="1:19" x14ac:dyDescent="0.3">
      <c r="A2909">
        <v>2908</v>
      </c>
      <c r="B2909" t="s">
        <v>50</v>
      </c>
      <c r="C2909" s="9">
        <v>45063</v>
      </c>
      <c r="D2909" s="9">
        <v>45066</v>
      </c>
      <c r="E2909" s="10">
        <v>44997</v>
      </c>
      <c r="F2909" t="s">
        <v>49</v>
      </c>
      <c r="G2909">
        <v>110.54</v>
      </c>
      <c r="H2909">
        <v>1</v>
      </c>
      <c r="I2909">
        <v>0</v>
      </c>
      <c r="J2909" t="s">
        <v>19</v>
      </c>
      <c r="K2909" t="s">
        <v>20</v>
      </c>
      <c r="L2909" t="s">
        <v>60</v>
      </c>
      <c r="M2909" t="s">
        <v>22</v>
      </c>
      <c r="N2909" t="s">
        <v>41</v>
      </c>
      <c r="O2909">
        <f>Table2[[#This Row],[check_out_date]]-Table2[[#This Row],[check_in_date]]</f>
        <v>3</v>
      </c>
      <c r="P2909">
        <f>Table2[[#This Row],[num_adults]]+Table2[[#This Row],[num_children]]</f>
        <v>1</v>
      </c>
      <c r="Q2909" s="3">
        <f>IF(OR(Table2[[#This Row],[booking_status]]="confirmed",Table2[[#This Row],[booking_status]]="checked-out"),Table2[[#This Row],[room_rate_per_night]]*Table2[[#This Row],[Num_Nights]],0)</f>
        <v>0</v>
      </c>
      <c r="R2909" t="str" cm="1">
        <f t="array" ref="R2909">IFERROR(_xlfn.IFS(Table2[[#This Row],[booking_status]]="confirmed","Expected",Table2[[#This Row],[booking_status]]="checked-out","Actual"),"No Revenue")</f>
        <v>No Revenue</v>
      </c>
      <c r="S2909" s="4">
        <f>Table2[[#This Row],[Revenue_Amount]]/Table2[[#This Row],[Num_Nights]]</f>
        <v>0</v>
      </c>
    </row>
    <row r="2910" spans="1:19" x14ac:dyDescent="0.3">
      <c r="A2910">
        <v>2909</v>
      </c>
      <c r="B2910" t="s">
        <v>14</v>
      </c>
      <c r="C2910" s="9">
        <v>45056</v>
      </c>
      <c r="D2910" s="9">
        <v>45061</v>
      </c>
      <c r="E2910" s="10">
        <v>45034</v>
      </c>
      <c r="F2910" t="s">
        <v>54</v>
      </c>
      <c r="G2910">
        <v>271.07</v>
      </c>
      <c r="H2910">
        <v>1</v>
      </c>
      <c r="I2910">
        <v>0</v>
      </c>
      <c r="J2910" t="s">
        <v>28</v>
      </c>
      <c r="K2910" t="s">
        <v>20</v>
      </c>
      <c r="L2910" t="s">
        <v>70</v>
      </c>
      <c r="M2910" t="s">
        <v>36</v>
      </c>
      <c r="N2910" t="s">
        <v>41</v>
      </c>
      <c r="O2910">
        <f>Table2[[#This Row],[check_out_date]]-Table2[[#This Row],[check_in_date]]</f>
        <v>5</v>
      </c>
      <c r="P2910">
        <f>Table2[[#This Row],[num_adults]]+Table2[[#This Row],[num_children]]</f>
        <v>1</v>
      </c>
      <c r="Q2910" s="3">
        <f>IF(OR(Table2[[#This Row],[booking_status]]="confirmed",Table2[[#This Row],[booking_status]]="checked-out"),Table2[[#This Row],[room_rate_per_night]]*Table2[[#This Row],[Num_Nights]],0)</f>
        <v>0</v>
      </c>
      <c r="R2910" t="str" cm="1">
        <f t="array" ref="R2910">IFERROR(_xlfn.IFS(Table2[[#This Row],[booking_status]]="confirmed","Expected",Table2[[#This Row],[booking_status]]="checked-out","Actual"),"No Revenue")</f>
        <v>No Revenue</v>
      </c>
      <c r="S2910" s="4">
        <f>Table2[[#This Row],[Revenue_Amount]]/Table2[[#This Row],[Num_Nights]]</f>
        <v>0</v>
      </c>
    </row>
    <row r="2911" spans="1:19" x14ac:dyDescent="0.3">
      <c r="A2911">
        <v>2910</v>
      </c>
      <c r="B2911" t="s">
        <v>37</v>
      </c>
      <c r="C2911" s="9">
        <v>45014</v>
      </c>
      <c r="D2911" s="9">
        <v>45018</v>
      </c>
      <c r="E2911" s="10">
        <v>44943</v>
      </c>
      <c r="F2911" t="s">
        <v>18</v>
      </c>
      <c r="G2911">
        <v>321.83999999999997</v>
      </c>
      <c r="H2911">
        <v>1</v>
      </c>
      <c r="I2911">
        <v>2</v>
      </c>
      <c r="J2911" t="s">
        <v>94</v>
      </c>
      <c r="K2911" t="s">
        <v>29</v>
      </c>
      <c r="L2911" t="s">
        <v>21</v>
      </c>
      <c r="M2911" t="s">
        <v>22</v>
      </c>
      <c r="N2911" t="s">
        <v>45</v>
      </c>
      <c r="O2911">
        <f>Table2[[#This Row],[check_out_date]]-Table2[[#This Row],[check_in_date]]</f>
        <v>4</v>
      </c>
      <c r="P2911">
        <f>Table2[[#This Row],[num_adults]]+Table2[[#This Row],[num_children]]</f>
        <v>3</v>
      </c>
      <c r="Q2911" s="3">
        <f>IF(OR(Table2[[#This Row],[booking_status]]="confirmed",Table2[[#This Row],[booking_status]]="checked-out"),Table2[[#This Row],[room_rate_per_night]]*Table2[[#This Row],[Num_Nights]],0)</f>
        <v>1287.3599999999999</v>
      </c>
      <c r="R2911" t="str" cm="1">
        <f t="array" ref="R2911">IFERROR(_xlfn.IFS(Table2[[#This Row],[booking_status]]="confirmed","Expected",Table2[[#This Row],[booking_status]]="checked-out","Actual"),"No Revenue")</f>
        <v>Expected</v>
      </c>
      <c r="S2911" s="4">
        <f>Table2[[#This Row],[Revenue_Amount]]/Table2[[#This Row],[Num_Nights]]</f>
        <v>321.83999999999997</v>
      </c>
    </row>
    <row r="2912" spans="1:19" x14ac:dyDescent="0.3">
      <c r="A2912">
        <v>2911</v>
      </c>
      <c r="B2912" t="s">
        <v>37</v>
      </c>
      <c r="C2912" s="9">
        <v>45098</v>
      </c>
      <c r="D2912" s="9">
        <v>45100</v>
      </c>
      <c r="E2912" s="10">
        <v>45058</v>
      </c>
      <c r="F2912" t="s">
        <v>49</v>
      </c>
      <c r="G2912">
        <v>139.93</v>
      </c>
      <c r="H2912">
        <v>1</v>
      </c>
      <c r="I2912">
        <v>0</v>
      </c>
      <c r="J2912" t="s">
        <v>28</v>
      </c>
      <c r="K2912" t="s">
        <v>44</v>
      </c>
      <c r="L2912" t="s">
        <v>60</v>
      </c>
      <c r="M2912" t="s">
        <v>22</v>
      </c>
      <c r="N2912" t="s">
        <v>45</v>
      </c>
      <c r="O2912">
        <f>Table2[[#This Row],[check_out_date]]-Table2[[#This Row],[check_in_date]]</f>
        <v>2</v>
      </c>
      <c r="P2912">
        <f>Table2[[#This Row],[num_adults]]+Table2[[#This Row],[num_children]]</f>
        <v>1</v>
      </c>
      <c r="Q2912" s="3">
        <f>IF(OR(Table2[[#This Row],[booking_status]]="confirmed",Table2[[#This Row],[booking_status]]="checked-out"),Table2[[#This Row],[room_rate_per_night]]*Table2[[#This Row],[Num_Nights]],0)</f>
        <v>0</v>
      </c>
      <c r="R2912" t="str" cm="1">
        <f t="array" ref="R2912">IFERROR(_xlfn.IFS(Table2[[#This Row],[booking_status]]="confirmed","Expected",Table2[[#This Row],[booking_status]]="checked-out","Actual"),"No Revenue")</f>
        <v>No Revenue</v>
      </c>
      <c r="S2912" s="4">
        <f>Table2[[#This Row],[Revenue_Amount]]/Table2[[#This Row],[Num_Nights]]</f>
        <v>0</v>
      </c>
    </row>
    <row r="2913" spans="1:19" x14ac:dyDescent="0.3">
      <c r="A2913">
        <v>2912</v>
      </c>
      <c r="B2913" t="s">
        <v>37</v>
      </c>
      <c r="C2913" s="9">
        <v>45282</v>
      </c>
      <c r="D2913" s="9">
        <v>45283</v>
      </c>
      <c r="E2913" s="10">
        <v>45220</v>
      </c>
      <c r="F2913" t="s">
        <v>27</v>
      </c>
      <c r="G2913">
        <v>136.6</v>
      </c>
      <c r="H2913">
        <v>2</v>
      </c>
      <c r="I2913">
        <v>0</v>
      </c>
      <c r="J2913" t="s">
        <v>94</v>
      </c>
      <c r="K2913" t="s">
        <v>29</v>
      </c>
      <c r="L2913" t="s">
        <v>56</v>
      </c>
      <c r="M2913" t="s">
        <v>22</v>
      </c>
      <c r="N2913" t="s">
        <v>95</v>
      </c>
      <c r="O2913">
        <f>Table2[[#This Row],[check_out_date]]-Table2[[#This Row],[check_in_date]]</f>
        <v>1</v>
      </c>
      <c r="P2913">
        <f>Table2[[#This Row],[num_adults]]+Table2[[#This Row],[num_children]]</f>
        <v>2</v>
      </c>
      <c r="Q2913" s="3">
        <f>IF(OR(Table2[[#This Row],[booking_status]]="confirmed",Table2[[#This Row],[booking_status]]="checked-out"),Table2[[#This Row],[room_rate_per_night]]*Table2[[#This Row],[Num_Nights]],0)</f>
        <v>136.6</v>
      </c>
      <c r="R2913" t="str" cm="1">
        <f t="array" ref="R2913">IFERROR(_xlfn.IFS(Table2[[#This Row],[booking_status]]="confirmed","Expected",Table2[[#This Row],[booking_status]]="checked-out","Actual"),"No Revenue")</f>
        <v>Actual</v>
      </c>
      <c r="S2913" s="4">
        <f>Table2[[#This Row],[Revenue_Amount]]/Table2[[#This Row],[Num_Nights]]</f>
        <v>136.6</v>
      </c>
    </row>
    <row r="2914" spans="1:19" x14ac:dyDescent="0.3">
      <c r="A2914">
        <v>2913</v>
      </c>
      <c r="B2914" t="s">
        <v>31</v>
      </c>
      <c r="C2914" s="9">
        <v>45049</v>
      </c>
      <c r="D2914" s="9">
        <v>45052</v>
      </c>
      <c r="E2914" s="10">
        <v>44973</v>
      </c>
      <c r="F2914" t="s">
        <v>27</v>
      </c>
      <c r="G2914">
        <v>93.36</v>
      </c>
      <c r="H2914">
        <v>1</v>
      </c>
      <c r="I2914">
        <v>0</v>
      </c>
      <c r="J2914" t="s">
        <v>28</v>
      </c>
      <c r="K2914" t="s">
        <v>44</v>
      </c>
      <c r="L2914" t="s">
        <v>56</v>
      </c>
      <c r="M2914" t="s">
        <v>22</v>
      </c>
      <c r="N2914" t="s">
        <v>45</v>
      </c>
      <c r="O2914">
        <f>Table2[[#This Row],[check_out_date]]-Table2[[#This Row],[check_in_date]]</f>
        <v>3</v>
      </c>
      <c r="P2914">
        <f>Table2[[#This Row],[num_adults]]+Table2[[#This Row],[num_children]]</f>
        <v>1</v>
      </c>
      <c r="Q2914" s="3">
        <f>IF(OR(Table2[[#This Row],[booking_status]]="confirmed",Table2[[#This Row],[booking_status]]="checked-out"),Table2[[#This Row],[room_rate_per_night]]*Table2[[#This Row],[Num_Nights]],0)</f>
        <v>280.08</v>
      </c>
      <c r="R2914" t="str" cm="1">
        <f t="array" ref="R2914">IFERROR(_xlfn.IFS(Table2[[#This Row],[booking_status]]="confirmed","Expected",Table2[[#This Row],[booking_status]]="checked-out","Actual"),"No Revenue")</f>
        <v>Actual</v>
      </c>
      <c r="S2914" s="4">
        <f>Table2[[#This Row],[Revenue_Amount]]/Table2[[#This Row],[Num_Nights]]</f>
        <v>93.36</v>
      </c>
    </row>
    <row r="2915" spans="1:19" hidden="1" x14ac:dyDescent="0.3">
      <c r="A2915">
        <v>2914</v>
      </c>
      <c r="B2915" t="s">
        <v>14</v>
      </c>
      <c r="C2915" s="9">
        <v>45271</v>
      </c>
      <c r="D2915" s="9">
        <v>45281</v>
      </c>
      <c r="E2915" s="10">
        <v>45265</v>
      </c>
      <c r="F2915" t="s">
        <v>54</v>
      </c>
      <c r="G2915">
        <v>412.78</v>
      </c>
      <c r="H2915">
        <v>2</v>
      </c>
      <c r="I2915">
        <v>0</v>
      </c>
      <c r="J2915" t="s">
        <v>35</v>
      </c>
      <c r="K2915" t="s">
        <v>29</v>
      </c>
      <c r="L2915" t="s">
        <v>21</v>
      </c>
      <c r="M2915" t="s">
        <v>36</v>
      </c>
      <c r="N2915" t="s">
        <v>41</v>
      </c>
      <c r="O2915">
        <f>Table2[[#This Row],[check_out_date]]-Table2[[#This Row],[check_in_date]]</f>
        <v>10</v>
      </c>
      <c r="P2915">
        <f>Table2[[#This Row],[num_adults]]+Table2[[#This Row],[num_children]]</f>
        <v>2</v>
      </c>
      <c r="Q2915" s="3">
        <f>IF(OR(Table2[[#This Row],[booking_status]]="confirmed",Table2[[#This Row],[booking_status]]="checked-out"),Table2[[#This Row],[room_rate_per_night]]*Table2[[#This Row],[Num_Nights]],0)</f>
        <v>4127.7999999999993</v>
      </c>
      <c r="R2915" t="str" cm="1">
        <f t="array" ref="R2915">IFERROR(_xlfn.IFS(Table2[[#This Row],[booking_status]]="confirmed","Expected",Table2[[#This Row],[booking_status]]="checked-out","Actual"),"No Revenue")</f>
        <v>Expected</v>
      </c>
      <c r="S2915" s="4">
        <f>Table2[[#This Row],[Revenue_Amount]]/Table2[[#This Row],[Num_Nights]]</f>
        <v>412.77999999999992</v>
      </c>
    </row>
    <row r="2916" spans="1:19" x14ac:dyDescent="0.3">
      <c r="A2916">
        <v>2915</v>
      </c>
      <c r="B2916" t="s">
        <v>31</v>
      </c>
      <c r="C2916" s="9">
        <v>45145</v>
      </c>
      <c r="D2916" s="9">
        <v>45152</v>
      </c>
      <c r="E2916" s="10">
        <v>45094</v>
      </c>
      <c r="F2916" t="s">
        <v>18</v>
      </c>
      <c r="G2916">
        <v>249.8</v>
      </c>
      <c r="H2916">
        <v>2</v>
      </c>
      <c r="I2916">
        <v>0</v>
      </c>
      <c r="J2916" t="s">
        <v>19</v>
      </c>
      <c r="K2916" t="s">
        <v>20</v>
      </c>
      <c r="L2916" t="s">
        <v>56</v>
      </c>
      <c r="M2916" t="s">
        <v>36</v>
      </c>
      <c r="N2916" t="s">
        <v>41</v>
      </c>
      <c r="O2916">
        <f>Table2[[#This Row],[check_out_date]]-Table2[[#This Row],[check_in_date]]</f>
        <v>7</v>
      </c>
      <c r="P2916">
        <f>Table2[[#This Row],[num_adults]]+Table2[[#This Row],[num_children]]</f>
        <v>2</v>
      </c>
      <c r="Q2916" s="3">
        <f>IF(OR(Table2[[#This Row],[booking_status]]="confirmed",Table2[[#This Row],[booking_status]]="checked-out"),Table2[[#This Row],[room_rate_per_night]]*Table2[[#This Row],[Num_Nights]],0)</f>
        <v>1748.6000000000001</v>
      </c>
      <c r="R2916" t="str" cm="1">
        <f t="array" ref="R2916">IFERROR(_xlfn.IFS(Table2[[#This Row],[booking_status]]="confirmed","Expected",Table2[[#This Row],[booking_status]]="checked-out","Actual"),"No Revenue")</f>
        <v>Actual</v>
      </c>
      <c r="S2916" s="4">
        <f>Table2[[#This Row],[Revenue_Amount]]/Table2[[#This Row],[Num_Nights]]</f>
        <v>249.8</v>
      </c>
    </row>
    <row r="2917" spans="1:19" hidden="1" x14ac:dyDescent="0.3">
      <c r="A2917">
        <v>2916</v>
      </c>
      <c r="B2917" t="s">
        <v>37</v>
      </c>
      <c r="C2917" s="9">
        <v>45273</v>
      </c>
      <c r="D2917" s="9">
        <v>45278</v>
      </c>
      <c r="E2917" s="10">
        <v>45262</v>
      </c>
      <c r="F2917" t="s">
        <v>18</v>
      </c>
      <c r="G2917">
        <v>197.79</v>
      </c>
      <c r="H2917">
        <v>1</v>
      </c>
      <c r="I2917">
        <v>2</v>
      </c>
      <c r="J2917" t="s">
        <v>35</v>
      </c>
      <c r="K2917" t="s">
        <v>29</v>
      </c>
      <c r="L2917" t="s">
        <v>60</v>
      </c>
      <c r="M2917" t="s">
        <v>36</v>
      </c>
      <c r="N2917" t="s">
        <v>23</v>
      </c>
      <c r="O2917">
        <f>Table2[[#This Row],[check_out_date]]-Table2[[#This Row],[check_in_date]]</f>
        <v>5</v>
      </c>
      <c r="P2917">
        <f>Table2[[#This Row],[num_adults]]+Table2[[#This Row],[num_children]]</f>
        <v>3</v>
      </c>
      <c r="Q2917" s="3">
        <f>IF(OR(Table2[[#This Row],[booking_status]]="confirmed",Table2[[#This Row],[booking_status]]="checked-out"),Table2[[#This Row],[room_rate_per_night]]*Table2[[#This Row],[Num_Nights]],0)</f>
        <v>0</v>
      </c>
      <c r="R2917" t="str" cm="1">
        <f t="array" ref="R2917">IFERROR(_xlfn.IFS(Table2[[#This Row],[booking_status]]="confirmed","Expected",Table2[[#This Row],[booking_status]]="checked-out","Actual"),"No Revenue")</f>
        <v>No Revenue</v>
      </c>
      <c r="S2917" s="4">
        <f>Table2[[#This Row],[Revenue_Amount]]/Table2[[#This Row],[Num_Nights]]</f>
        <v>0</v>
      </c>
    </row>
    <row r="2918" spans="1:19" x14ac:dyDescent="0.3">
      <c r="A2918">
        <v>2917</v>
      </c>
      <c r="B2918" t="s">
        <v>50</v>
      </c>
      <c r="C2918" s="9">
        <v>45102</v>
      </c>
      <c r="D2918" s="9">
        <v>45109</v>
      </c>
      <c r="E2918" s="10">
        <v>45093</v>
      </c>
      <c r="F2918" t="s">
        <v>49</v>
      </c>
      <c r="G2918">
        <v>101.46</v>
      </c>
      <c r="H2918">
        <v>1</v>
      </c>
      <c r="I2918">
        <v>0</v>
      </c>
      <c r="J2918" t="s">
        <v>19</v>
      </c>
      <c r="K2918" t="s">
        <v>29</v>
      </c>
      <c r="L2918" t="s">
        <v>21</v>
      </c>
      <c r="M2918" t="s">
        <v>22</v>
      </c>
      <c r="N2918" t="s">
        <v>23</v>
      </c>
      <c r="O2918">
        <f>Table2[[#This Row],[check_out_date]]-Table2[[#This Row],[check_in_date]]</f>
        <v>7</v>
      </c>
      <c r="P2918">
        <f>Table2[[#This Row],[num_adults]]+Table2[[#This Row],[num_children]]</f>
        <v>1</v>
      </c>
      <c r="Q2918" s="3">
        <f>IF(OR(Table2[[#This Row],[booking_status]]="confirmed",Table2[[#This Row],[booking_status]]="checked-out"),Table2[[#This Row],[room_rate_per_night]]*Table2[[#This Row],[Num_Nights]],0)</f>
        <v>710.21999999999991</v>
      </c>
      <c r="R2918" t="str" cm="1">
        <f t="array" ref="R2918">IFERROR(_xlfn.IFS(Table2[[#This Row],[booking_status]]="confirmed","Expected",Table2[[#This Row],[booking_status]]="checked-out","Actual"),"No Revenue")</f>
        <v>Expected</v>
      </c>
      <c r="S2918" s="4">
        <f>Table2[[#This Row],[Revenue_Amount]]/Table2[[#This Row],[Num_Nights]]</f>
        <v>101.46</v>
      </c>
    </row>
    <row r="2919" spans="1:19" x14ac:dyDescent="0.3">
      <c r="A2919">
        <v>2918</v>
      </c>
      <c r="B2919" t="s">
        <v>37</v>
      </c>
      <c r="C2919" s="9">
        <v>45234</v>
      </c>
      <c r="D2919" s="9">
        <v>45238</v>
      </c>
      <c r="E2919" s="10">
        <v>45211</v>
      </c>
      <c r="F2919" t="s">
        <v>54</v>
      </c>
      <c r="G2919">
        <v>437.61</v>
      </c>
      <c r="H2919">
        <v>2</v>
      </c>
      <c r="I2919">
        <v>2</v>
      </c>
      <c r="J2919" t="s">
        <v>19</v>
      </c>
      <c r="K2919" t="s">
        <v>29</v>
      </c>
      <c r="L2919" t="s">
        <v>21</v>
      </c>
      <c r="M2919" t="s">
        <v>22</v>
      </c>
      <c r="N2919" t="s">
        <v>41</v>
      </c>
      <c r="O2919">
        <f>Table2[[#This Row],[check_out_date]]-Table2[[#This Row],[check_in_date]]</f>
        <v>4</v>
      </c>
      <c r="P2919">
        <f>Table2[[#This Row],[num_adults]]+Table2[[#This Row],[num_children]]</f>
        <v>4</v>
      </c>
      <c r="Q2919" s="3">
        <f>IF(OR(Table2[[#This Row],[booking_status]]="confirmed",Table2[[#This Row],[booking_status]]="checked-out"),Table2[[#This Row],[room_rate_per_night]]*Table2[[#This Row],[Num_Nights]],0)</f>
        <v>1750.44</v>
      </c>
      <c r="R2919" t="str" cm="1">
        <f t="array" ref="R2919">IFERROR(_xlfn.IFS(Table2[[#This Row],[booking_status]]="confirmed","Expected",Table2[[#This Row],[booking_status]]="checked-out","Actual"),"No Revenue")</f>
        <v>Expected</v>
      </c>
      <c r="S2919" s="4">
        <f>Table2[[#This Row],[Revenue_Amount]]/Table2[[#This Row],[Num_Nights]]</f>
        <v>437.61</v>
      </c>
    </row>
    <row r="2920" spans="1:19" x14ac:dyDescent="0.3">
      <c r="A2920">
        <v>2919</v>
      </c>
      <c r="B2920" t="s">
        <v>31</v>
      </c>
      <c r="C2920" s="9">
        <v>45135</v>
      </c>
      <c r="D2920" s="9">
        <v>45144</v>
      </c>
      <c r="E2920" s="10">
        <v>45063</v>
      </c>
      <c r="F2920" t="s">
        <v>49</v>
      </c>
      <c r="G2920">
        <v>72.25</v>
      </c>
      <c r="H2920">
        <v>4</v>
      </c>
      <c r="I2920">
        <v>2</v>
      </c>
      <c r="J2920" t="s">
        <v>28</v>
      </c>
      <c r="K2920" t="s">
        <v>99</v>
      </c>
      <c r="L2920" t="s">
        <v>60</v>
      </c>
      <c r="M2920" t="s">
        <v>36</v>
      </c>
      <c r="N2920" t="s">
        <v>45</v>
      </c>
      <c r="O2920">
        <f>Table2[[#This Row],[check_out_date]]-Table2[[#This Row],[check_in_date]]</f>
        <v>9</v>
      </c>
      <c r="P2920">
        <f>Table2[[#This Row],[num_adults]]+Table2[[#This Row],[num_children]]</f>
        <v>6</v>
      </c>
      <c r="Q2920" s="3">
        <f>IF(OR(Table2[[#This Row],[booking_status]]="confirmed",Table2[[#This Row],[booking_status]]="checked-out"),Table2[[#This Row],[room_rate_per_night]]*Table2[[#This Row],[Num_Nights]],0)</f>
        <v>0</v>
      </c>
      <c r="R2920" t="str" cm="1">
        <f t="array" ref="R2920">IFERROR(_xlfn.IFS(Table2[[#This Row],[booking_status]]="confirmed","Expected",Table2[[#This Row],[booking_status]]="checked-out","Actual"),"No Revenue")</f>
        <v>No Revenue</v>
      </c>
      <c r="S2920" s="4">
        <f>Table2[[#This Row],[Revenue_Amount]]/Table2[[#This Row],[Num_Nights]]</f>
        <v>0</v>
      </c>
    </row>
    <row r="2921" spans="1:19" x14ac:dyDescent="0.3">
      <c r="A2921">
        <v>2920</v>
      </c>
      <c r="B2921" t="s">
        <v>37</v>
      </c>
      <c r="C2921" s="9">
        <v>45215</v>
      </c>
      <c r="D2921" s="9">
        <v>45216</v>
      </c>
      <c r="E2921" s="10">
        <v>45164</v>
      </c>
      <c r="F2921" t="s">
        <v>18</v>
      </c>
      <c r="G2921">
        <v>299.27999999999997</v>
      </c>
      <c r="H2921">
        <v>1</v>
      </c>
      <c r="I2921">
        <v>2</v>
      </c>
      <c r="J2921" t="s">
        <v>28</v>
      </c>
      <c r="K2921" t="s">
        <v>44</v>
      </c>
      <c r="L2921" t="s">
        <v>60</v>
      </c>
      <c r="M2921" t="s">
        <v>36</v>
      </c>
      <c r="N2921" t="s">
        <v>95</v>
      </c>
      <c r="O2921">
        <f>Table2[[#This Row],[check_out_date]]-Table2[[#This Row],[check_in_date]]</f>
        <v>1</v>
      </c>
      <c r="P2921">
        <f>Table2[[#This Row],[num_adults]]+Table2[[#This Row],[num_children]]</f>
        <v>3</v>
      </c>
      <c r="Q2921" s="3">
        <f>IF(OR(Table2[[#This Row],[booking_status]]="confirmed",Table2[[#This Row],[booking_status]]="checked-out"),Table2[[#This Row],[room_rate_per_night]]*Table2[[#This Row],[Num_Nights]],0)</f>
        <v>0</v>
      </c>
      <c r="R2921" t="str" cm="1">
        <f t="array" ref="R2921">IFERROR(_xlfn.IFS(Table2[[#This Row],[booking_status]]="confirmed","Expected",Table2[[#This Row],[booking_status]]="checked-out","Actual"),"No Revenue")</f>
        <v>No Revenue</v>
      </c>
      <c r="S2921" s="4">
        <f>Table2[[#This Row],[Revenue_Amount]]/Table2[[#This Row],[Num_Nights]]</f>
        <v>0</v>
      </c>
    </row>
    <row r="2922" spans="1:19" x14ac:dyDescent="0.3">
      <c r="A2922">
        <v>2921</v>
      </c>
      <c r="B2922" t="s">
        <v>50</v>
      </c>
      <c r="C2922" s="9">
        <v>45055</v>
      </c>
      <c r="D2922" s="9">
        <v>45066</v>
      </c>
      <c r="E2922" s="10">
        <v>44995</v>
      </c>
      <c r="F2922" t="s">
        <v>49</v>
      </c>
      <c r="G2922">
        <v>91.01</v>
      </c>
      <c r="H2922">
        <v>1</v>
      </c>
      <c r="I2922">
        <v>1</v>
      </c>
      <c r="J2922" t="s">
        <v>94</v>
      </c>
      <c r="K2922" t="s">
        <v>20</v>
      </c>
      <c r="L2922" t="s">
        <v>21</v>
      </c>
      <c r="M2922" t="s">
        <v>36</v>
      </c>
      <c r="N2922" t="s">
        <v>95</v>
      </c>
      <c r="O2922">
        <f>Table2[[#This Row],[check_out_date]]-Table2[[#This Row],[check_in_date]]</f>
        <v>11</v>
      </c>
      <c r="P2922">
        <f>Table2[[#This Row],[num_adults]]+Table2[[#This Row],[num_children]]</f>
        <v>2</v>
      </c>
      <c r="Q2922" s="3">
        <f>IF(OR(Table2[[#This Row],[booking_status]]="confirmed",Table2[[#This Row],[booking_status]]="checked-out"),Table2[[#This Row],[room_rate_per_night]]*Table2[[#This Row],[Num_Nights]],0)</f>
        <v>1001.11</v>
      </c>
      <c r="R2922" t="str" cm="1">
        <f t="array" ref="R2922">IFERROR(_xlfn.IFS(Table2[[#This Row],[booking_status]]="confirmed","Expected",Table2[[#This Row],[booking_status]]="checked-out","Actual"),"No Revenue")</f>
        <v>Expected</v>
      </c>
      <c r="S2922" s="4">
        <f>Table2[[#This Row],[Revenue_Amount]]/Table2[[#This Row],[Num_Nights]]</f>
        <v>91.01</v>
      </c>
    </row>
    <row r="2923" spans="1:19" x14ac:dyDescent="0.3">
      <c r="A2923">
        <v>2922</v>
      </c>
      <c r="B2923" t="s">
        <v>37</v>
      </c>
      <c r="C2923" s="9">
        <v>45090</v>
      </c>
      <c r="D2923" s="9">
        <v>45092</v>
      </c>
      <c r="E2923" s="10">
        <v>45050</v>
      </c>
      <c r="F2923" t="s">
        <v>49</v>
      </c>
      <c r="G2923">
        <v>112.06</v>
      </c>
      <c r="H2923">
        <v>4</v>
      </c>
      <c r="I2923">
        <v>0</v>
      </c>
      <c r="J2923" t="s">
        <v>19</v>
      </c>
      <c r="K2923" t="s">
        <v>29</v>
      </c>
      <c r="L2923" t="s">
        <v>21</v>
      </c>
      <c r="M2923" t="s">
        <v>36</v>
      </c>
      <c r="N2923" t="s">
        <v>23</v>
      </c>
      <c r="O2923">
        <f>Table2[[#This Row],[check_out_date]]-Table2[[#This Row],[check_in_date]]</f>
        <v>2</v>
      </c>
      <c r="P2923">
        <f>Table2[[#This Row],[num_adults]]+Table2[[#This Row],[num_children]]</f>
        <v>4</v>
      </c>
      <c r="Q2923" s="3">
        <f>IF(OR(Table2[[#This Row],[booking_status]]="confirmed",Table2[[#This Row],[booking_status]]="checked-out"),Table2[[#This Row],[room_rate_per_night]]*Table2[[#This Row],[Num_Nights]],0)</f>
        <v>224.12</v>
      </c>
      <c r="R2923" t="str" cm="1">
        <f t="array" ref="R2923">IFERROR(_xlfn.IFS(Table2[[#This Row],[booking_status]]="confirmed","Expected",Table2[[#This Row],[booking_status]]="checked-out","Actual"),"No Revenue")</f>
        <v>Expected</v>
      </c>
      <c r="S2923" s="4">
        <f>Table2[[#This Row],[Revenue_Amount]]/Table2[[#This Row],[Num_Nights]]</f>
        <v>112.06</v>
      </c>
    </row>
    <row r="2924" spans="1:19" x14ac:dyDescent="0.3">
      <c r="A2924">
        <v>2923</v>
      </c>
      <c r="B2924" t="s">
        <v>37</v>
      </c>
      <c r="C2924" s="9">
        <v>45153</v>
      </c>
      <c r="D2924" s="9">
        <v>45160</v>
      </c>
      <c r="E2924" s="10">
        <v>45130</v>
      </c>
      <c r="F2924" t="s">
        <v>49</v>
      </c>
      <c r="G2924">
        <v>78.78</v>
      </c>
      <c r="H2924">
        <v>2</v>
      </c>
      <c r="I2924">
        <v>0</v>
      </c>
      <c r="J2924" t="s">
        <v>28</v>
      </c>
      <c r="K2924" t="s">
        <v>29</v>
      </c>
      <c r="L2924" t="s">
        <v>21</v>
      </c>
      <c r="M2924" t="s">
        <v>22</v>
      </c>
      <c r="N2924" t="s">
        <v>45</v>
      </c>
      <c r="O2924">
        <f>Table2[[#This Row],[check_out_date]]-Table2[[#This Row],[check_in_date]]</f>
        <v>7</v>
      </c>
      <c r="P2924">
        <f>Table2[[#This Row],[num_adults]]+Table2[[#This Row],[num_children]]</f>
        <v>2</v>
      </c>
      <c r="Q2924" s="3">
        <f>IF(OR(Table2[[#This Row],[booking_status]]="confirmed",Table2[[#This Row],[booking_status]]="checked-out"),Table2[[#This Row],[room_rate_per_night]]*Table2[[#This Row],[Num_Nights]],0)</f>
        <v>551.46</v>
      </c>
      <c r="R2924" t="str" cm="1">
        <f t="array" ref="R2924">IFERROR(_xlfn.IFS(Table2[[#This Row],[booking_status]]="confirmed","Expected",Table2[[#This Row],[booking_status]]="checked-out","Actual"),"No Revenue")</f>
        <v>Expected</v>
      </c>
      <c r="S2924" s="4">
        <f>Table2[[#This Row],[Revenue_Amount]]/Table2[[#This Row],[Num_Nights]]</f>
        <v>78.78</v>
      </c>
    </row>
    <row r="2925" spans="1:19" x14ac:dyDescent="0.3">
      <c r="A2925">
        <v>2924</v>
      </c>
      <c r="B2925" t="s">
        <v>37</v>
      </c>
      <c r="C2925" s="9">
        <v>45102</v>
      </c>
      <c r="D2925" s="9">
        <v>45109</v>
      </c>
      <c r="E2925" s="10">
        <v>45029</v>
      </c>
      <c r="F2925" t="s">
        <v>49</v>
      </c>
      <c r="G2925">
        <v>105.13</v>
      </c>
      <c r="H2925">
        <v>2</v>
      </c>
      <c r="I2925">
        <v>0</v>
      </c>
      <c r="J2925" t="s">
        <v>55</v>
      </c>
      <c r="K2925" t="s">
        <v>66</v>
      </c>
      <c r="L2925" t="s">
        <v>21</v>
      </c>
      <c r="M2925" t="s">
        <v>36</v>
      </c>
      <c r="N2925" t="s">
        <v>41</v>
      </c>
      <c r="O2925">
        <f>Table2[[#This Row],[check_out_date]]-Table2[[#This Row],[check_in_date]]</f>
        <v>7</v>
      </c>
      <c r="P2925">
        <f>Table2[[#This Row],[num_adults]]+Table2[[#This Row],[num_children]]</f>
        <v>2</v>
      </c>
      <c r="Q2925" s="3">
        <f>IF(OR(Table2[[#This Row],[booking_status]]="confirmed",Table2[[#This Row],[booking_status]]="checked-out"),Table2[[#This Row],[room_rate_per_night]]*Table2[[#This Row],[Num_Nights]],0)</f>
        <v>735.91</v>
      </c>
      <c r="R2925" t="str" cm="1">
        <f t="array" ref="R2925">IFERROR(_xlfn.IFS(Table2[[#This Row],[booking_status]]="confirmed","Expected",Table2[[#This Row],[booking_status]]="checked-out","Actual"),"No Revenue")</f>
        <v>Expected</v>
      </c>
      <c r="S2925" s="4">
        <f>Table2[[#This Row],[Revenue_Amount]]/Table2[[#This Row],[Num_Nights]]</f>
        <v>105.13</v>
      </c>
    </row>
    <row r="2926" spans="1:19" hidden="1" x14ac:dyDescent="0.3">
      <c r="A2926">
        <v>2925</v>
      </c>
      <c r="B2926" t="s">
        <v>50</v>
      </c>
      <c r="C2926" s="9">
        <v>45093</v>
      </c>
      <c r="D2926" s="9">
        <v>45095</v>
      </c>
      <c r="E2926" s="10">
        <v>45065</v>
      </c>
      <c r="F2926" t="s">
        <v>27</v>
      </c>
      <c r="G2926">
        <v>210.5</v>
      </c>
      <c r="H2926">
        <v>2</v>
      </c>
      <c r="I2926">
        <v>0</v>
      </c>
      <c r="J2926" t="s">
        <v>35</v>
      </c>
      <c r="K2926" t="s">
        <v>44</v>
      </c>
      <c r="L2926" t="s">
        <v>56</v>
      </c>
      <c r="M2926" t="s">
        <v>36</v>
      </c>
      <c r="N2926" t="s">
        <v>45</v>
      </c>
      <c r="O2926">
        <f>Table2[[#This Row],[check_out_date]]-Table2[[#This Row],[check_in_date]]</f>
        <v>2</v>
      </c>
      <c r="P2926">
        <f>Table2[[#This Row],[num_adults]]+Table2[[#This Row],[num_children]]</f>
        <v>2</v>
      </c>
      <c r="Q2926" s="3">
        <f>IF(OR(Table2[[#This Row],[booking_status]]="confirmed",Table2[[#This Row],[booking_status]]="checked-out"),Table2[[#This Row],[room_rate_per_night]]*Table2[[#This Row],[Num_Nights]],0)</f>
        <v>421</v>
      </c>
      <c r="R2926" t="str" cm="1">
        <f t="array" ref="R2926">IFERROR(_xlfn.IFS(Table2[[#This Row],[booking_status]]="confirmed","Expected",Table2[[#This Row],[booking_status]]="checked-out","Actual"),"No Revenue")</f>
        <v>Actual</v>
      </c>
      <c r="S2926" s="4">
        <f>Table2[[#This Row],[Revenue_Amount]]/Table2[[#This Row],[Num_Nights]]</f>
        <v>210.5</v>
      </c>
    </row>
    <row r="2927" spans="1:19" x14ac:dyDescent="0.3">
      <c r="A2927">
        <v>2926</v>
      </c>
      <c r="B2927" t="s">
        <v>14</v>
      </c>
      <c r="C2927" s="9">
        <v>45017</v>
      </c>
      <c r="D2927" s="9">
        <v>45023</v>
      </c>
      <c r="E2927" s="10">
        <v>44946</v>
      </c>
      <c r="F2927" t="s">
        <v>49</v>
      </c>
      <c r="G2927">
        <v>71.09</v>
      </c>
      <c r="H2927">
        <v>4</v>
      </c>
      <c r="I2927">
        <v>1</v>
      </c>
      <c r="J2927" t="s">
        <v>55</v>
      </c>
      <c r="K2927" t="s">
        <v>44</v>
      </c>
      <c r="L2927" t="s">
        <v>21</v>
      </c>
      <c r="M2927" t="s">
        <v>36</v>
      </c>
      <c r="N2927" t="s">
        <v>45</v>
      </c>
      <c r="O2927">
        <f>Table2[[#This Row],[check_out_date]]-Table2[[#This Row],[check_in_date]]</f>
        <v>6</v>
      </c>
      <c r="P2927">
        <f>Table2[[#This Row],[num_adults]]+Table2[[#This Row],[num_children]]</f>
        <v>5</v>
      </c>
      <c r="Q2927" s="3">
        <f>IF(OR(Table2[[#This Row],[booking_status]]="confirmed",Table2[[#This Row],[booking_status]]="checked-out"),Table2[[#This Row],[room_rate_per_night]]*Table2[[#This Row],[Num_Nights]],0)</f>
        <v>426.54</v>
      </c>
      <c r="R2927" t="str" cm="1">
        <f t="array" ref="R2927">IFERROR(_xlfn.IFS(Table2[[#This Row],[booking_status]]="confirmed","Expected",Table2[[#This Row],[booking_status]]="checked-out","Actual"),"No Revenue")</f>
        <v>Expected</v>
      </c>
      <c r="S2927" s="4">
        <f>Table2[[#This Row],[Revenue_Amount]]/Table2[[#This Row],[Num_Nights]]</f>
        <v>71.09</v>
      </c>
    </row>
    <row r="2928" spans="1:19" x14ac:dyDescent="0.3">
      <c r="A2928">
        <v>2927</v>
      </c>
      <c r="B2928" t="s">
        <v>37</v>
      </c>
      <c r="C2928" s="9">
        <v>45269</v>
      </c>
      <c r="D2928" s="9">
        <v>45271</v>
      </c>
      <c r="E2928" s="10">
        <v>45219</v>
      </c>
      <c r="F2928" t="s">
        <v>49</v>
      </c>
      <c r="G2928">
        <v>131.01</v>
      </c>
      <c r="H2928">
        <v>1</v>
      </c>
      <c r="I2928">
        <v>0</v>
      </c>
      <c r="J2928" t="s">
        <v>28</v>
      </c>
      <c r="K2928" t="s">
        <v>66</v>
      </c>
      <c r="L2928" t="s">
        <v>60</v>
      </c>
      <c r="M2928" t="s">
        <v>36</v>
      </c>
      <c r="N2928" t="s">
        <v>45</v>
      </c>
      <c r="O2928">
        <f>Table2[[#This Row],[check_out_date]]-Table2[[#This Row],[check_in_date]]</f>
        <v>2</v>
      </c>
      <c r="P2928">
        <f>Table2[[#This Row],[num_adults]]+Table2[[#This Row],[num_children]]</f>
        <v>1</v>
      </c>
      <c r="Q2928" s="3">
        <f>IF(OR(Table2[[#This Row],[booking_status]]="confirmed",Table2[[#This Row],[booking_status]]="checked-out"),Table2[[#This Row],[room_rate_per_night]]*Table2[[#This Row],[Num_Nights]],0)</f>
        <v>0</v>
      </c>
      <c r="R2928" t="str" cm="1">
        <f t="array" ref="R2928">IFERROR(_xlfn.IFS(Table2[[#This Row],[booking_status]]="confirmed","Expected",Table2[[#This Row],[booking_status]]="checked-out","Actual"),"No Revenue")</f>
        <v>No Revenue</v>
      </c>
      <c r="S2928" s="4">
        <f>Table2[[#This Row],[Revenue_Amount]]/Table2[[#This Row],[Num_Nights]]</f>
        <v>0</v>
      </c>
    </row>
    <row r="2929" spans="1:19" hidden="1" x14ac:dyDescent="0.3">
      <c r="A2929">
        <v>2928</v>
      </c>
      <c r="B2929" t="s">
        <v>37</v>
      </c>
      <c r="C2929" s="9">
        <v>45135</v>
      </c>
      <c r="D2929" s="9">
        <v>45144</v>
      </c>
      <c r="E2929" s="10">
        <v>45103</v>
      </c>
      <c r="F2929" t="s">
        <v>49</v>
      </c>
      <c r="G2929">
        <v>123.03</v>
      </c>
      <c r="H2929">
        <v>1</v>
      </c>
      <c r="I2929">
        <v>1</v>
      </c>
      <c r="J2929" t="s">
        <v>35</v>
      </c>
      <c r="K2929" t="s">
        <v>20</v>
      </c>
      <c r="L2929" t="s">
        <v>21</v>
      </c>
      <c r="M2929" t="s">
        <v>36</v>
      </c>
      <c r="N2929" t="s">
        <v>23</v>
      </c>
      <c r="O2929">
        <f>Table2[[#This Row],[check_out_date]]-Table2[[#This Row],[check_in_date]]</f>
        <v>9</v>
      </c>
      <c r="P2929">
        <f>Table2[[#This Row],[num_adults]]+Table2[[#This Row],[num_children]]</f>
        <v>2</v>
      </c>
      <c r="Q2929" s="3">
        <f>IF(OR(Table2[[#This Row],[booking_status]]="confirmed",Table2[[#This Row],[booking_status]]="checked-out"),Table2[[#This Row],[room_rate_per_night]]*Table2[[#This Row],[Num_Nights]],0)</f>
        <v>1107.27</v>
      </c>
      <c r="R2929" t="str" cm="1">
        <f t="array" ref="R2929">IFERROR(_xlfn.IFS(Table2[[#This Row],[booking_status]]="confirmed","Expected",Table2[[#This Row],[booking_status]]="checked-out","Actual"),"No Revenue")</f>
        <v>Expected</v>
      </c>
      <c r="S2929" s="4">
        <f>Table2[[#This Row],[Revenue_Amount]]/Table2[[#This Row],[Num_Nights]]</f>
        <v>123.03</v>
      </c>
    </row>
    <row r="2930" spans="1:19" x14ac:dyDescent="0.3">
      <c r="A2930">
        <v>2929</v>
      </c>
      <c r="B2930" t="s">
        <v>37</v>
      </c>
      <c r="C2930" s="9">
        <v>45248</v>
      </c>
      <c r="D2930" s="9">
        <v>45252</v>
      </c>
      <c r="E2930" s="10">
        <v>45243</v>
      </c>
      <c r="F2930" t="s">
        <v>18</v>
      </c>
      <c r="G2930">
        <v>299.56</v>
      </c>
      <c r="H2930">
        <v>3</v>
      </c>
      <c r="I2930">
        <v>0</v>
      </c>
      <c r="J2930" t="s">
        <v>28</v>
      </c>
      <c r="K2930" t="s">
        <v>29</v>
      </c>
      <c r="L2930" t="s">
        <v>56</v>
      </c>
      <c r="M2930" t="s">
        <v>36</v>
      </c>
      <c r="N2930" t="s">
        <v>41</v>
      </c>
      <c r="O2930">
        <f>Table2[[#This Row],[check_out_date]]-Table2[[#This Row],[check_in_date]]</f>
        <v>4</v>
      </c>
      <c r="P2930">
        <f>Table2[[#This Row],[num_adults]]+Table2[[#This Row],[num_children]]</f>
        <v>3</v>
      </c>
      <c r="Q2930" s="3">
        <f>IF(OR(Table2[[#This Row],[booking_status]]="confirmed",Table2[[#This Row],[booking_status]]="checked-out"),Table2[[#This Row],[room_rate_per_night]]*Table2[[#This Row],[Num_Nights]],0)</f>
        <v>1198.24</v>
      </c>
      <c r="R2930" t="str" cm="1">
        <f t="array" ref="R2930">IFERROR(_xlfn.IFS(Table2[[#This Row],[booking_status]]="confirmed","Expected",Table2[[#This Row],[booking_status]]="checked-out","Actual"),"No Revenue")</f>
        <v>Actual</v>
      </c>
      <c r="S2930" s="4">
        <f>Table2[[#This Row],[Revenue_Amount]]/Table2[[#This Row],[Num_Nights]]</f>
        <v>299.56</v>
      </c>
    </row>
    <row r="2931" spans="1:19" x14ac:dyDescent="0.3">
      <c r="A2931">
        <v>2930</v>
      </c>
      <c r="B2931" t="s">
        <v>37</v>
      </c>
      <c r="C2931" s="9">
        <v>45057</v>
      </c>
      <c r="D2931" s="9">
        <v>45066</v>
      </c>
      <c r="E2931" s="10">
        <v>45020</v>
      </c>
      <c r="F2931" t="s">
        <v>49</v>
      </c>
      <c r="G2931">
        <v>100.51</v>
      </c>
      <c r="H2931">
        <v>3</v>
      </c>
      <c r="I2931">
        <v>1</v>
      </c>
      <c r="J2931" t="s">
        <v>19</v>
      </c>
      <c r="K2931" t="s">
        <v>29</v>
      </c>
      <c r="L2931" t="s">
        <v>21</v>
      </c>
      <c r="M2931" t="s">
        <v>36</v>
      </c>
      <c r="N2931" t="s">
        <v>95</v>
      </c>
      <c r="O2931">
        <f>Table2[[#This Row],[check_out_date]]-Table2[[#This Row],[check_in_date]]</f>
        <v>9</v>
      </c>
      <c r="P2931">
        <f>Table2[[#This Row],[num_adults]]+Table2[[#This Row],[num_children]]</f>
        <v>4</v>
      </c>
      <c r="Q2931" s="3">
        <f>IF(OR(Table2[[#This Row],[booking_status]]="confirmed",Table2[[#This Row],[booking_status]]="checked-out"),Table2[[#This Row],[room_rate_per_night]]*Table2[[#This Row],[Num_Nights]],0)</f>
        <v>904.59</v>
      </c>
      <c r="R2931" t="str" cm="1">
        <f t="array" ref="R2931">IFERROR(_xlfn.IFS(Table2[[#This Row],[booking_status]]="confirmed","Expected",Table2[[#This Row],[booking_status]]="checked-out","Actual"),"No Revenue")</f>
        <v>Expected</v>
      </c>
      <c r="S2931" s="4">
        <f>Table2[[#This Row],[Revenue_Amount]]/Table2[[#This Row],[Num_Nights]]</f>
        <v>100.51</v>
      </c>
    </row>
    <row r="2932" spans="1:19" hidden="1" x14ac:dyDescent="0.3">
      <c r="A2932">
        <v>2931</v>
      </c>
      <c r="B2932" t="s">
        <v>14</v>
      </c>
      <c r="C2932" s="9">
        <v>45278</v>
      </c>
      <c r="D2932" s="9">
        <v>45288</v>
      </c>
      <c r="E2932" s="10">
        <v>45220</v>
      </c>
      <c r="F2932" t="s">
        <v>27</v>
      </c>
      <c r="G2932">
        <v>188.82</v>
      </c>
      <c r="H2932">
        <v>1</v>
      </c>
      <c r="I2932">
        <v>0</v>
      </c>
      <c r="J2932" t="s">
        <v>35</v>
      </c>
      <c r="K2932" t="s">
        <v>29</v>
      </c>
      <c r="L2932" t="s">
        <v>21</v>
      </c>
      <c r="M2932" t="s">
        <v>22</v>
      </c>
      <c r="N2932" t="s">
        <v>41</v>
      </c>
      <c r="O2932">
        <f>Table2[[#This Row],[check_out_date]]-Table2[[#This Row],[check_in_date]]</f>
        <v>10</v>
      </c>
      <c r="P2932">
        <f>Table2[[#This Row],[num_adults]]+Table2[[#This Row],[num_children]]</f>
        <v>1</v>
      </c>
      <c r="Q2932" s="3">
        <f>IF(OR(Table2[[#This Row],[booking_status]]="confirmed",Table2[[#This Row],[booking_status]]="checked-out"),Table2[[#This Row],[room_rate_per_night]]*Table2[[#This Row],[Num_Nights]],0)</f>
        <v>1888.1999999999998</v>
      </c>
      <c r="R2932" t="str" cm="1">
        <f t="array" ref="R2932">IFERROR(_xlfn.IFS(Table2[[#This Row],[booking_status]]="confirmed","Expected",Table2[[#This Row],[booking_status]]="checked-out","Actual"),"No Revenue")</f>
        <v>Expected</v>
      </c>
      <c r="S2932" s="4">
        <f>Table2[[#This Row],[Revenue_Amount]]/Table2[[#This Row],[Num_Nights]]</f>
        <v>188.82</v>
      </c>
    </row>
    <row r="2933" spans="1:19" x14ac:dyDescent="0.3">
      <c r="A2933">
        <v>2932</v>
      </c>
      <c r="B2933" t="s">
        <v>31</v>
      </c>
      <c r="C2933" s="9">
        <v>44931</v>
      </c>
      <c r="D2933" s="9">
        <v>44940</v>
      </c>
      <c r="E2933" s="10">
        <v>44918</v>
      </c>
      <c r="F2933" t="s">
        <v>49</v>
      </c>
      <c r="G2933">
        <v>88.62</v>
      </c>
      <c r="H2933">
        <v>4</v>
      </c>
      <c r="I2933">
        <v>0</v>
      </c>
      <c r="J2933" t="s">
        <v>55</v>
      </c>
      <c r="K2933" t="s">
        <v>20</v>
      </c>
      <c r="L2933" t="s">
        <v>60</v>
      </c>
      <c r="M2933" t="s">
        <v>36</v>
      </c>
      <c r="N2933" t="s">
        <v>95</v>
      </c>
      <c r="O2933">
        <f>Table2[[#This Row],[check_out_date]]-Table2[[#This Row],[check_in_date]]</f>
        <v>9</v>
      </c>
      <c r="P2933">
        <f>Table2[[#This Row],[num_adults]]+Table2[[#This Row],[num_children]]</f>
        <v>4</v>
      </c>
      <c r="Q2933" s="3">
        <f>IF(OR(Table2[[#This Row],[booking_status]]="confirmed",Table2[[#This Row],[booking_status]]="checked-out"),Table2[[#This Row],[room_rate_per_night]]*Table2[[#This Row],[Num_Nights]],0)</f>
        <v>0</v>
      </c>
      <c r="R2933" t="str" cm="1">
        <f t="array" ref="R2933">IFERROR(_xlfn.IFS(Table2[[#This Row],[booking_status]]="confirmed","Expected",Table2[[#This Row],[booking_status]]="checked-out","Actual"),"No Revenue")</f>
        <v>No Revenue</v>
      </c>
      <c r="S2933" s="4">
        <f>Table2[[#This Row],[Revenue_Amount]]/Table2[[#This Row],[Num_Nights]]</f>
        <v>0</v>
      </c>
    </row>
    <row r="2934" spans="1:19" hidden="1" x14ac:dyDescent="0.3">
      <c r="A2934">
        <v>2933</v>
      </c>
      <c r="B2934" t="s">
        <v>50</v>
      </c>
      <c r="C2934" s="9">
        <v>45257</v>
      </c>
      <c r="D2934" s="9">
        <v>45263</v>
      </c>
      <c r="E2934" s="10">
        <v>45185</v>
      </c>
      <c r="F2934" t="s">
        <v>54</v>
      </c>
      <c r="G2934">
        <v>569.35</v>
      </c>
      <c r="H2934">
        <v>2</v>
      </c>
      <c r="I2934">
        <v>0</v>
      </c>
      <c r="J2934" t="s">
        <v>35</v>
      </c>
      <c r="K2934" t="s">
        <v>20</v>
      </c>
      <c r="L2934" t="s">
        <v>56</v>
      </c>
      <c r="M2934" t="s">
        <v>36</v>
      </c>
      <c r="N2934" t="s">
        <v>23</v>
      </c>
      <c r="O2934">
        <f>Table2[[#This Row],[check_out_date]]-Table2[[#This Row],[check_in_date]]</f>
        <v>6</v>
      </c>
      <c r="P2934">
        <f>Table2[[#This Row],[num_adults]]+Table2[[#This Row],[num_children]]</f>
        <v>2</v>
      </c>
      <c r="Q2934" s="3">
        <f>IF(OR(Table2[[#This Row],[booking_status]]="confirmed",Table2[[#This Row],[booking_status]]="checked-out"),Table2[[#This Row],[room_rate_per_night]]*Table2[[#This Row],[Num_Nights]],0)</f>
        <v>3416.1000000000004</v>
      </c>
      <c r="R2934" t="str" cm="1">
        <f t="array" ref="R2934">IFERROR(_xlfn.IFS(Table2[[#This Row],[booking_status]]="confirmed","Expected",Table2[[#This Row],[booking_status]]="checked-out","Actual"),"No Revenue")</f>
        <v>Actual</v>
      </c>
      <c r="S2934" s="4">
        <f>Table2[[#This Row],[Revenue_Amount]]/Table2[[#This Row],[Num_Nights]]</f>
        <v>569.35</v>
      </c>
    </row>
    <row r="2935" spans="1:19" x14ac:dyDescent="0.3">
      <c r="A2935">
        <v>2934</v>
      </c>
      <c r="B2935" t="s">
        <v>14</v>
      </c>
      <c r="C2935" s="9">
        <v>45088</v>
      </c>
      <c r="D2935" s="9">
        <v>45093</v>
      </c>
      <c r="E2935" s="10">
        <v>45056</v>
      </c>
      <c r="F2935" t="s">
        <v>54</v>
      </c>
      <c r="G2935">
        <v>423.71</v>
      </c>
      <c r="H2935">
        <v>3</v>
      </c>
      <c r="I2935">
        <v>0</v>
      </c>
      <c r="J2935" t="s">
        <v>28</v>
      </c>
      <c r="K2935" t="s">
        <v>20</v>
      </c>
      <c r="L2935" t="s">
        <v>21</v>
      </c>
      <c r="M2935" t="s">
        <v>22</v>
      </c>
      <c r="N2935" t="s">
        <v>23</v>
      </c>
      <c r="O2935">
        <f>Table2[[#This Row],[check_out_date]]-Table2[[#This Row],[check_in_date]]</f>
        <v>5</v>
      </c>
      <c r="P2935">
        <f>Table2[[#This Row],[num_adults]]+Table2[[#This Row],[num_children]]</f>
        <v>3</v>
      </c>
      <c r="Q2935" s="3">
        <f>IF(OR(Table2[[#This Row],[booking_status]]="confirmed",Table2[[#This Row],[booking_status]]="checked-out"),Table2[[#This Row],[room_rate_per_night]]*Table2[[#This Row],[Num_Nights]],0)</f>
        <v>2118.5499999999997</v>
      </c>
      <c r="R2935" t="str" cm="1">
        <f t="array" ref="R2935">IFERROR(_xlfn.IFS(Table2[[#This Row],[booking_status]]="confirmed","Expected",Table2[[#This Row],[booking_status]]="checked-out","Actual"),"No Revenue")</f>
        <v>Expected</v>
      </c>
      <c r="S2935" s="4">
        <f>Table2[[#This Row],[Revenue_Amount]]/Table2[[#This Row],[Num_Nights]]</f>
        <v>423.70999999999992</v>
      </c>
    </row>
    <row r="2936" spans="1:19" x14ac:dyDescent="0.3">
      <c r="A2936">
        <v>2935</v>
      </c>
      <c r="B2936" t="s">
        <v>50</v>
      </c>
      <c r="C2936" s="9">
        <v>45067</v>
      </c>
      <c r="D2936" s="9">
        <v>45068</v>
      </c>
      <c r="E2936" s="10">
        <v>45023</v>
      </c>
      <c r="F2936" t="s">
        <v>54</v>
      </c>
      <c r="G2936">
        <v>439.76</v>
      </c>
      <c r="H2936">
        <v>2</v>
      </c>
      <c r="I2936">
        <v>2</v>
      </c>
      <c r="J2936" t="s">
        <v>28</v>
      </c>
      <c r="K2936" t="s">
        <v>66</v>
      </c>
      <c r="L2936" t="s">
        <v>60</v>
      </c>
      <c r="M2936" t="s">
        <v>22</v>
      </c>
      <c r="N2936" t="s">
        <v>41</v>
      </c>
      <c r="O2936">
        <f>Table2[[#This Row],[check_out_date]]-Table2[[#This Row],[check_in_date]]</f>
        <v>1</v>
      </c>
      <c r="P2936">
        <f>Table2[[#This Row],[num_adults]]+Table2[[#This Row],[num_children]]</f>
        <v>4</v>
      </c>
      <c r="Q2936" s="3">
        <f>IF(OR(Table2[[#This Row],[booking_status]]="confirmed",Table2[[#This Row],[booking_status]]="checked-out"),Table2[[#This Row],[room_rate_per_night]]*Table2[[#This Row],[Num_Nights]],0)</f>
        <v>0</v>
      </c>
      <c r="R2936" t="str" cm="1">
        <f t="array" ref="R2936">IFERROR(_xlfn.IFS(Table2[[#This Row],[booking_status]]="confirmed","Expected",Table2[[#This Row],[booking_status]]="checked-out","Actual"),"No Revenue")</f>
        <v>No Revenue</v>
      </c>
      <c r="S2936" s="4">
        <f>Table2[[#This Row],[Revenue_Amount]]/Table2[[#This Row],[Num_Nights]]</f>
        <v>0</v>
      </c>
    </row>
    <row r="2937" spans="1:19" x14ac:dyDescent="0.3">
      <c r="A2937">
        <v>2936</v>
      </c>
      <c r="B2937" t="s">
        <v>14</v>
      </c>
      <c r="C2937" s="9">
        <v>45262</v>
      </c>
      <c r="D2937" s="9">
        <v>45273</v>
      </c>
      <c r="E2937" s="10">
        <v>45224</v>
      </c>
      <c r="F2937" t="s">
        <v>49</v>
      </c>
      <c r="G2937">
        <v>92.89</v>
      </c>
      <c r="H2937">
        <v>1</v>
      </c>
      <c r="I2937">
        <v>1</v>
      </c>
      <c r="J2937" t="s">
        <v>55</v>
      </c>
      <c r="K2937" t="s">
        <v>99</v>
      </c>
      <c r="L2937" t="s">
        <v>56</v>
      </c>
      <c r="M2937" t="s">
        <v>36</v>
      </c>
      <c r="N2937" t="s">
        <v>41</v>
      </c>
      <c r="O2937">
        <f>Table2[[#This Row],[check_out_date]]-Table2[[#This Row],[check_in_date]]</f>
        <v>11</v>
      </c>
      <c r="P2937">
        <f>Table2[[#This Row],[num_adults]]+Table2[[#This Row],[num_children]]</f>
        <v>2</v>
      </c>
      <c r="Q2937" s="3">
        <f>IF(OR(Table2[[#This Row],[booking_status]]="confirmed",Table2[[#This Row],[booking_status]]="checked-out"),Table2[[#This Row],[room_rate_per_night]]*Table2[[#This Row],[Num_Nights]],0)</f>
        <v>1021.79</v>
      </c>
      <c r="R2937" t="str" cm="1">
        <f t="array" ref="R2937">IFERROR(_xlfn.IFS(Table2[[#This Row],[booking_status]]="confirmed","Expected",Table2[[#This Row],[booking_status]]="checked-out","Actual"),"No Revenue")</f>
        <v>Actual</v>
      </c>
      <c r="S2937" s="4">
        <f>Table2[[#This Row],[Revenue_Amount]]/Table2[[#This Row],[Num_Nights]]</f>
        <v>92.89</v>
      </c>
    </row>
    <row r="2938" spans="1:19" x14ac:dyDescent="0.3">
      <c r="A2938">
        <v>2937</v>
      </c>
      <c r="B2938" t="s">
        <v>31</v>
      </c>
      <c r="C2938" s="9">
        <v>45261</v>
      </c>
      <c r="D2938" s="9">
        <v>45269</v>
      </c>
      <c r="E2938" s="10">
        <v>45219</v>
      </c>
      <c r="F2938" t="s">
        <v>54</v>
      </c>
      <c r="G2938">
        <v>389.58</v>
      </c>
      <c r="H2938">
        <v>3</v>
      </c>
      <c r="I2938">
        <v>0</v>
      </c>
      <c r="J2938" t="s">
        <v>55</v>
      </c>
      <c r="K2938" t="s">
        <v>66</v>
      </c>
      <c r="L2938" t="s">
        <v>56</v>
      </c>
      <c r="M2938" t="s">
        <v>36</v>
      </c>
      <c r="N2938" t="s">
        <v>41</v>
      </c>
      <c r="O2938">
        <f>Table2[[#This Row],[check_out_date]]-Table2[[#This Row],[check_in_date]]</f>
        <v>8</v>
      </c>
      <c r="P2938">
        <f>Table2[[#This Row],[num_adults]]+Table2[[#This Row],[num_children]]</f>
        <v>3</v>
      </c>
      <c r="Q2938" s="3">
        <f>IF(OR(Table2[[#This Row],[booking_status]]="confirmed",Table2[[#This Row],[booking_status]]="checked-out"),Table2[[#This Row],[room_rate_per_night]]*Table2[[#This Row],[Num_Nights]],0)</f>
        <v>3116.64</v>
      </c>
      <c r="R2938" t="str" cm="1">
        <f t="array" ref="R2938">IFERROR(_xlfn.IFS(Table2[[#This Row],[booking_status]]="confirmed","Expected",Table2[[#This Row],[booking_status]]="checked-out","Actual"),"No Revenue")</f>
        <v>Actual</v>
      </c>
      <c r="S2938" s="4">
        <f>Table2[[#This Row],[Revenue_Amount]]/Table2[[#This Row],[Num_Nights]]</f>
        <v>389.58</v>
      </c>
    </row>
    <row r="2939" spans="1:19" x14ac:dyDescent="0.3">
      <c r="A2939">
        <v>2938</v>
      </c>
      <c r="B2939" t="s">
        <v>14</v>
      </c>
      <c r="C2939" s="9">
        <v>45277</v>
      </c>
      <c r="D2939" s="9">
        <v>45282</v>
      </c>
      <c r="E2939" s="10">
        <v>45228</v>
      </c>
      <c r="F2939" t="s">
        <v>27</v>
      </c>
      <c r="G2939">
        <v>102.19</v>
      </c>
      <c r="H2939">
        <v>1</v>
      </c>
      <c r="I2939">
        <v>0</v>
      </c>
      <c r="J2939" t="s">
        <v>28</v>
      </c>
      <c r="K2939" t="s">
        <v>20</v>
      </c>
      <c r="L2939" t="s">
        <v>21</v>
      </c>
      <c r="M2939" t="s">
        <v>36</v>
      </c>
      <c r="N2939" t="s">
        <v>41</v>
      </c>
      <c r="O2939">
        <f>Table2[[#This Row],[check_out_date]]-Table2[[#This Row],[check_in_date]]</f>
        <v>5</v>
      </c>
      <c r="P2939">
        <f>Table2[[#This Row],[num_adults]]+Table2[[#This Row],[num_children]]</f>
        <v>1</v>
      </c>
      <c r="Q2939" s="3">
        <f>IF(OR(Table2[[#This Row],[booking_status]]="confirmed",Table2[[#This Row],[booking_status]]="checked-out"),Table2[[#This Row],[room_rate_per_night]]*Table2[[#This Row],[Num_Nights]],0)</f>
        <v>510.95</v>
      </c>
      <c r="R2939" t="str" cm="1">
        <f t="array" ref="R2939">IFERROR(_xlfn.IFS(Table2[[#This Row],[booking_status]]="confirmed","Expected",Table2[[#This Row],[booking_status]]="checked-out","Actual"),"No Revenue")</f>
        <v>Expected</v>
      </c>
      <c r="S2939" s="4">
        <f>Table2[[#This Row],[Revenue_Amount]]/Table2[[#This Row],[Num_Nights]]</f>
        <v>102.19</v>
      </c>
    </row>
    <row r="2940" spans="1:19" x14ac:dyDescent="0.3">
      <c r="A2940">
        <v>2939</v>
      </c>
      <c r="B2940" t="s">
        <v>37</v>
      </c>
      <c r="C2940" s="9">
        <v>44949</v>
      </c>
      <c r="D2940" s="9">
        <v>44954</v>
      </c>
      <c r="E2940" s="10">
        <v>44938</v>
      </c>
      <c r="F2940" t="s">
        <v>49</v>
      </c>
      <c r="G2940">
        <v>98.77</v>
      </c>
      <c r="H2940">
        <v>1</v>
      </c>
      <c r="I2940">
        <v>0</v>
      </c>
      <c r="J2940" t="s">
        <v>28</v>
      </c>
      <c r="K2940" t="s">
        <v>29</v>
      </c>
      <c r="L2940" t="s">
        <v>21</v>
      </c>
      <c r="M2940" t="s">
        <v>36</v>
      </c>
      <c r="N2940" t="s">
        <v>23</v>
      </c>
      <c r="O2940">
        <f>Table2[[#This Row],[check_out_date]]-Table2[[#This Row],[check_in_date]]</f>
        <v>5</v>
      </c>
      <c r="P2940">
        <f>Table2[[#This Row],[num_adults]]+Table2[[#This Row],[num_children]]</f>
        <v>1</v>
      </c>
      <c r="Q2940" s="3">
        <f>IF(OR(Table2[[#This Row],[booking_status]]="confirmed",Table2[[#This Row],[booking_status]]="checked-out"),Table2[[#This Row],[room_rate_per_night]]*Table2[[#This Row],[Num_Nights]],0)</f>
        <v>493.84999999999997</v>
      </c>
      <c r="R2940" t="str" cm="1">
        <f t="array" ref="R2940">IFERROR(_xlfn.IFS(Table2[[#This Row],[booking_status]]="confirmed","Expected",Table2[[#This Row],[booking_status]]="checked-out","Actual"),"No Revenue")</f>
        <v>Expected</v>
      </c>
      <c r="S2940" s="4">
        <f>Table2[[#This Row],[Revenue_Amount]]/Table2[[#This Row],[Num_Nights]]</f>
        <v>98.77</v>
      </c>
    </row>
    <row r="2941" spans="1:19" hidden="1" x14ac:dyDescent="0.3">
      <c r="A2941">
        <v>2940</v>
      </c>
      <c r="B2941" t="s">
        <v>31</v>
      </c>
      <c r="C2941" s="9">
        <v>45102</v>
      </c>
      <c r="D2941" s="9">
        <v>45106</v>
      </c>
      <c r="E2941" s="10">
        <v>45024</v>
      </c>
      <c r="F2941" t="s">
        <v>49</v>
      </c>
      <c r="G2941">
        <v>115.95</v>
      </c>
      <c r="H2941">
        <v>2</v>
      </c>
      <c r="I2941">
        <v>1</v>
      </c>
      <c r="J2941" t="s">
        <v>35</v>
      </c>
      <c r="K2941" t="s">
        <v>66</v>
      </c>
      <c r="L2941" t="s">
        <v>21</v>
      </c>
      <c r="M2941" t="s">
        <v>22</v>
      </c>
      <c r="N2941" t="s">
        <v>23</v>
      </c>
      <c r="O2941">
        <f>Table2[[#This Row],[check_out_date]]-Table2[[#This Row],[check_in_date]]</f>
        <v>4</v>
      </c>
      <c r="P2941">
        <f>Table2[[#This Row],[num_adults]]+Table2[[#This Row],[num_children]]</f>
        <v>3</v>
      </c>
      <c r="Q2941" s="3">
        <f>IF(OR(Table2[[#This Row],[booking_status]]="confirmed",Table2[[#This Row],[booking_status]]="checked-out"),Table2[[#This Row],[room_rate_per_night]]*Table2[[#This Row],[Num_Nights]],0)</f>
        <v>463.8</v>
      </c>
      <c r="R2941" t="str" cm="1">
        <f t="array" ref="R2941">IFERROR(_xlfn.IFS(Table2[[#This Row],[booking_status]]="confirmed","Expected",Table2[[#This Row],[booking_status]]="checked-out","Actual"),"No Revenue")</f>
        <v>Expected</v>
      </c>
      <c r="S2941" s="4">
        <f>Table2[[#This Row],[Revenue_Amount]]/Table2[[#This Row],[Num_Nights]]</f>
        <v>115.95</v>
      </c>
    </row>
    <row r="2942" spans="1:19" hidden="1" x14ac:dyDescent="0.3">
      <c r="A2942">
        <v>2941</v>
      </c>
      <c r="B2942" t="s">
        <v>37</v>
      </c>
      <c r="C2942" s="9">
        <v>45234</v>
      </c>
      <c r="D2942" s="9">
        <v>45245</v>
      </c>
      <c r="E2942" s="10">
        <v>45224</v>
      </c>
      <c r="F2942" t="s">
        <v>27</v>
      </c>
      <c r="G2942">
        <v>180.41</v>
      </c>
      <c r="H2942">
        <v>1</v>
      </c>
      <c r="I2942">
        <v>0</v>
      </c>
      <c r="J2942" t="s">
        <v>35</v>
      </c>
      <c r="K2942" t="s">
        <v>20</v>
      </c>
      <c r="L2942" t="s">
        <v>21</v>
      </c>
      <c r="M2942" t="s">
        <v>36</v>
      </c>
      <c r="N2942" t="s">
        <v>95</v>
      </c>
      <c r="O2942">
        <f>Table2[[#This Row],[check_out_date]]-Table2[[#This Row],[check_in_date]]</f>
        <v>11</v>
      </c>
      <c r="P2942">
        <f>Table2[[#This Row],[num_adults]]+Table2[[#This Row],[num_children]]</f>
        <v>1</v>
      </c>
      <c r="Q2942" s="3">
        <f>IF(OR(Table2[[#This Row],[booking_status]]="confirmed",Table2[[#This Row],[booking_status]]="checked-out"),Table2[[#This Row],[room_rate_per_night]]*Table2[[#This Row],[Num_Nights]],0)</f>
        <v>1984.51</v>
      </c>
      <c r="R2942" t="str" cm="1">
        <f t="array" ref="R2942">IFERROR(_xlfn.IFS(Table2[[#This Row],[booking_status]]="confirmed","Expected",Table2[[#This Row],[booking_status]]="checked-out","Actual"),"No Revenue")</f>
        <v>Expected</v>
      </c>
      <c r="S2942" s="4">
        <f>Table2[[#This Row],[Revenue_Amount]]/Table2[[#This Row],[Num_Nights]]</f>
        <v>180.41</v>
      </c>
    </row>
    <row r="2943" spans="1:19" x14ac:dyDescent="0.3">
      <c r="A2943">
        <v>2942</v>
      </c>
      <c r="B2943" t="s">
        <v>14</v>
      </c>
      <c r="C2943" s="9">
        <v>45011</v>
      </c>
      <c r="D2943" s="9">
        <v>45016</v>
      </c>
      <c r="E2943" s="10">
        <v>44962</v>
      </c>
      <c r="F2943" t="s">
        <v>18</v>
      </c>
      <c r="G2943">
        <v>199.75</v>
      </c>
      <c r="H2943">
        <v>2</v>
      </c>
      <c r="I2943">
        <v>2</v>
      </c>
      <c r="J2943" t="s">
        <v>28</v>
      </c>
      <c r="K2943" t="s">
        <v>99</v>
      </c>
      <c r="L2943" t="s">
        <v>21</v>
      </c>
      <c r="M2943" t="s">
        <v>36</v>
      </c>
      <c r="N2943" t="s">
        <v>41</v>
      </c>
      <c r="O2943">
        <f>Table2[[#This Row],[check_out_date]]-Table2[[#This Row],[check_in_date]]</f>
        <v>5</v>
      </c>
      <c r="P2943">
        <f>Table2[[#This Row],[num_adults]]+Table2[[#This Row],[num_children]]</f>
        <v>4</v>
      </c>
      <c r="Q2943" s="3">
        <f>IF(OR(Table2[[#This Row],[booking_status]]="confirmed",Table2[[#This Row],[booking_status]]="checked-out"),Table2[[#This Row],[room_rate_per_night]]*Table2[[#This Row],[Num_Nights]],0)</f>
        <v>998.75</v>
      </c>
      <c r="R2943" t="str" cm="1">
        <f t="array" ref="R2943">IFERROR(_xlfn.IFS(Table2[[#This Row],[booking_status]]="confirmed","Expected",Table2[[#This Row],[booking_status]]="checked-out","Actual"),"No Revenue")</f>
        <v>Expected</v>
      </c>
      <c r="S2943" s="4">
        <f>Table2[[#This Row],[Revenue_Amount]]/Table2[[#This Row],[Num_Nights]]</f>
        <v>199.75</v>
      </c>
    </row>
    <row r="2944" spans="1:19" x14ac:dyDescent="0.3">
      <c r="A2944">
        <v>2943</v>
      </c>
      <c r="B2944" t="s">
        <v>14</v>
      </c>
      <c r="C2944" s="9">
        <v>45112</v>
      </c>
      <c r="D2944" s="9">
        <v>45115</v>
      </c>
      <c r="E2944" s="10">
        <v>45071</v>
      </c>
      <c r="F2944" t="s">
        <v>27</v>
      </c>
      <c r="G2944">
        <v>133.79</v>
      </c>
      <c r="H2944">
        <v>1</v>
      </c>
      <c r="I2944">
        <v>0</v>
      </c>
      <c r="J2944" t="s">
        <v>19</v>
      </c>
      <c r="K2944" t="s">
        <v>20</v>
      </c>
      <c r="L2944" t="s">
        <v>21</v>
      </c>
      <c r="M2944" t="s">
        <v>22</v>
      </c>
      <c r="N2944" t="s">
        <v>45</v>
      </c>
      <c r="O2944">
        <f>Table2[[#This Row],[check_out_date]]-Table2[[#This Row],[check_in_date]]</f>
        <v>3</v>
      </c>
      <c r="P2944">
        <f>Table2[[#This Row],[num_adults]]+Table2[[#This Row],[num_children]]</f>
        <v>1</v>
      </c>
      <c r="Q2944" s="3">
        <f>IF(OR(Table2[[#This Row],[booking_status]]="confirmed",Table2[[#This Row],[booking_status]]="checked-out"),Table2[[#This Row],[room_rate_per_night]]*Table2[[#This Row],[Num_Nights]],0)</f>
        <v>401.37</v>
      </c>
      <c r="R2944" t="str" cm="1">
        <f t="array" ref="R2944">IFERROR(_xlfn.IFS(Table2[[#This Row],[booking_status]]="confirmed","Expected",Table2[[#This Row],[booking_status]]="checked-out","Actual"),"No Revenue")</f>
        <v>Expected</v>
      </c>
      <c r="S2944" s="4">
        <f>Table2[[#This Row],[Revenue_Amount]]/Table2[[#This Row],[Num_Nights]]</f>
        <v>133.79</v>
      </c>
    </row>
    <row r="2945" spans="1:19" x14ac:dyDescent="0.3">
      <c r="A2945">
        <v>2944</v>
      </c>
      <c r="B2945" t="s">
        <v>31</v>
      </c>
      <c r="C2945" s="9">
        <v>45237</v>
      </c>
      <c r="D2945" s="9">
        <v>45243</v>
      </c>
      <c r="E2945" s="10">
        <v>45209</v>
      </c>
      <c r="F2945" t="s">
        <v>27</v>
      </c>
      <c r="G2945">
        <v>101.09</v>
      </c>
      <c r="H2945">
        <v>1</v>
      </c>
      <c r="I2945">
        <v>3</v>
      </c>
      <c r="J2945" t="s">
        <v>28</v>
      </c>
      <c r="K2945" t="s">
        <v>99</v>
      </c>
      <c r="L2945" t="s">
        <v>56</v>
      </c>
      <c r="M2945" t="s">
        <v>36</v>
      </c>
      <c r="N2945" t="s">
        <v>41</v>
      </c>
      <c r="O2945">
        <f>Table2[[#This Row],[check_out_date]]-Table2[[#This Row],[check_in_date]]</f>
        <v>6</v>
      </c>
      <c r="P2945">
        <f>Table2[[#This Row],[num_adults]]+Table2[[#This Row],[num_children]]</f>
        <v>4</v>
      </c>
      <c r="Q2945" s="3">
        <f>IF(OR(Table2[[#This Row],[booking_status]]="confirmed",Table2[[#This Row],[booking_status]]="checked-out"),Table2[[#This Row],[room_rate_per_night]]*Table2[[#This Row],[Num_Nights]],0)</f>
        <v>606.54</v>
      </c>
      <c r="R2945" t="str" cm="1">
        <f t="array" ref="R2945">IFERROR(_xlfn.IFS(Table2[[#This Row],[booking_status]]="confirmed","Expected",Table2[[#This Row],[booking_status]]="checked-out","Actual"),"No Revenue")</f>
        <v>Actual</v>
      </c>
      <c r="S2945" s="4">
        <f>Table2[[#This Row],[Revenue_Amount]]/Table2[[#This Row],[Num_Nights]]</f>
        <v>101.08999999999999</v>
      </c>
    </row>
    <row r="2946" spans="1:19" hidden="1" x14ac:dyDescent="0.3">
      <c r="A2946">
        <v>2945</v>
      </c>
      <c r="B2946" t="s">
        <v>14</v>
      </c>
      <c r="C2946" s="9">
        <v>44995</v>
      </c>
      <c r="D2946" s="9">
        <v>44999</v>
      </c>
      <c r="E2946" s="10">
        <v>44981</v>
      </c>
      <c r="F2946" t="s">
        <v>49</v>
      </c>
      <c r="G2946">
        <v>81.44</v>
      </c>
      <c r="H2946">
        <v>2</v>
      </c>
      <c r="I2946">
        <v>0</v>
      </c>
      <c r="J2946" t="s">
        <v>35</v>
      </c>
      <c r="K2946" t="s">
        <v>66</v>
      </c>
      <c r="L2946" t="s">
        <v>21</v>
      </c>
      <c r="M2946" t="s">
        <v>36</v>
      </c>
      <c r="N2946" t="s">
        <v>45</v>
      </c>
      <c r="O2946">
        <f>Table2[[#This Row],[check_out_date]]-Table2[[#This Row],[check_in_date]]</f>
        <v>4</v>
      </c>
      <c r="P2946">
        <f>Table2[[#This Row],[num_adults]]+Table2[[#This Row],[num_children]]</f>
        <v>2</v>
      </c>
      <c r="Q2946" s="3">
        <f>IF(OR(Table2[[#This Row],[booking_status]]="confirmed",Table2[[#This Row],[booking_status]]="checked-out"),Table2[[#This Row],[room_rate_per_night]]*Table2[[#This Row],[Num_Nights]],0)</f>
        <v>325.76</v>
      </c>
      <c r="R2946" t="str" cm="1">
        <f t="array" ref="R2946">IFERROR(_xlfn.IFS(Table2[[#This Row],[booking_status]]="confirmed","Expected",Table2[[#This Row],[booking_status]]="checked-out","Actual"),"No Revenue")</f>
        <v>Expected</v>
      </c>
      <c r="S2946" s="4">
        <f>Table2[[#This Row],[Revenue_Amount]]/Table2[[#This Row],[Num_Nights]]</f>
        <v>81.44</v>
      </c>
    </row>
    <row r="2947" spans="1:19" hidden="1" x14ac:dyDescent="0.3">
      <c r="A2947">
        <v>2946</v>
      </c>
      <c r="B2947" t="s">
        <v>37</v>
      </c>
      <c r="C2947" s="9">
        <v>45071</v>
      </c>
      <c r="D2947" s="9">
        <v>45075</v>
      </c>
      <c r="E2947" s="10">
        <v>45039</v>
      </c>
      <c r="F2947" t="s">
        <v>54</v>
      </c>
      <c r="G2947">
        <v>388.4</v>
      </c>
      <c r="H2947">
        <v>1</v>
      </c>
      <c r="I2947">
        <v>1</v>
      </c>
      <c r="J2947" t="s">
        <v>35</v>
      </c>
      <c r="K2947" t="s">
        <v>44</v>
      </c>
      <c r="L2947" t="s">
        <v>21</v>
      </c>
      <c r="M2947" t="s">
        <v>36</v>
      </c>
      <c r="N2947" t="s">
        <v>41</v>
      </c>
      <c r="O2947">
        <f>Table2[[#This Row],[check_out_date]]-Table2[[#This Row],[check_in_date]]</f>
        <v>4</v>
      </c>
      <c r="P2947">
        <f>Table2[[#This Row],[num_adults]]+Table2[[#This Row],[num_children]]</f>
        <v>2</v>
      </c>
      <c r="Q2947" s="3">
        <f>IF(OR(Table2[[#This Row],[booking_status]]="confirmed",Table2[[#This Row],[booking_status]]="checked-out"),Table2[[#This Row],[room_rate_per_night]]*Table2[[#This Row],[Num_Nights]],0)</f>
        <v>1553.6</v>
      </c>
      <c r="R2947" t="str" cm="1">
        <f t="array" ref="R2947">IFERROR(_xlfn.IFS(Table2[[#This Row],[booking_status]]="confirmed","Expected",Table2[[#This Row],[booking_status]]="checked-out","Actual"),"No Revenue")</f>
        <v>Expected</v>
      </c>
      <c r="S2947" s="4">
        <f>Table2[[#This Row],[Revenue_Amount]]/Table2[[#This Row],[Num_Nights]]</f>
        <v>388.4</v>
      </c>
    </row>
    <row r="2948" spans="1:19" x14ac:dyDescent="0.3">
      <c r="A2948">
        <v>2947</v>
      </c>
      <c r="B2948" t="s">
        <v>37</v>
      </c>
      <c r="C2948" s="9">
        <v>45054</v>
      </c>
      <c r="D2948" s="9">
        <v>45061</v>
      </c>
      <c r="E2948" s="10">
        <v>45038</v>
      </c>
      <c r="F2948" t="s">
        <v>49</v>
      </c>
      <c r="G2948">
        <v>69.63</v>
      </c>
      <c r="H2948">
        <v>1</v>
      </c>
      <c r="I2948">
        <v>2</v>
      </c>
      <c r="J2948" t="s">
        <v>28</v>
      </c>
      <c r="K2948" t="s">
        <v>99</v>
      </c>
      <c r="L2948" t="s">
        <v>60</v>
      </c>
      <c r="M2948" t="s">
        <v>36</v>
      </c>
      <c r="N2948" t="s">
        <v>45</v>
      </c>
      <c r="O2948">
        <f>Table2[[#This Row],[check_out_date]]-Table2[[#This Row],[check_in_date]]</f>
        <v>7</v>
      </c>
      <c r="P2948">
        <f>Table2[[#This Row],[num_adults]]+Table2[[#This Row],[num_children]]</f>
        <v>3</v>
      </c>
      <c r="Q2948" s="3">
        <f>IF(OR(Table2[[#This Row],[booking_status]]="confirmed",Table2[[#This Row],[booking_status]]="checked-out"),Table2[[#This Row],[room_rate_per_night]]*Table2[[#This Row],[Num_Nights]],0)</f>
        <v>0</v>
      </c>
      <c r="R2948" t="str" cm="1">
        <f t="array" ref="R2948">IFERROR(_xlfn.IFS(Table2[[#This Row],[booking_status]]="confirmed","Expected",Table2[[#This Row],[booking_status]]="checked-out","Actual"),"No Revenue")</f>
        <v>No Revenue</v>
      </c>
      <c r="S2948" s="4">
        <f>Table2[[#This Row],[Revenue_Amount]]/Table2[[#This Row],[Num_Nights]]</f>
        <v>0</v>
      </c>
    </row>
    <row r="2949" spans="1:19" x14ac:dyDescent="0.3">
      <c r="A2949">
        <v>2948</v>
      </c>
      <c r="B2949" t="s">
        <v>31</v>
      </c>
      <c r="C2949" s="9">
        <v>44945</v>
      </c>
      <c r="D2949" s="9">
        <v>44953</v>
      </c>
      <c r="E2949" s="10">
        <v>44922</v>
      </c>
      <c r="F2949" t="s">
        <v>49</v>
      </c>
      <c r="G2949">
        <v>99.76</v>
      </c>
      <c r="H2949">
        <v>2</v>
      </c>
      <c r="I2949">
        <v>0</v>
      </c>
      <c r="J2949" t="s">
        <v>28</v>
      </c>
      <c r="K2949" t="s">
        <v>20</v>
      </c>
      <c r="L2949" t="s">
        <v>56</v>
      </c>
      <c r="M2949" t="s">
        <v>22</v>
      </c>
      <c r="N2949" t="s">
        <v>45</v>
      </c>
      <c r="O2949">
        <f>Table2[[#This Row],[check_out_date]]-Table2[[#This Row],[check_in_date]]</f>
        <v>8</v>
      </c>
      <c r="P2949">
        <f>Table2[[#This Row],[num_adults]]+Table2[[#This Row],[num_children]]</f>
        <v>2</v>
      </c>
      <c r="Q2949" s="3">
        <f>IF(OR(Table2[[#This Row],[booking_status]]="confirmed",Table2[[#This Row],[booking_status]]="checked-out"),Table2[[#This Row],[room_rate_per_night]]*Table2[[#This Row],[Num_Nights]],0)</f>
        <v>798.08</v>
      </c>
      <c r="R2949" t="str" cm="1">
        <f t="array" ref="R2949">IFERROR(_xlfn.IFS(Table2[[#This Row],[booking_status]]="confirmed","Expected",Table2[[#This Row],[booking_status]]="checked-out","Actual"),"No Revenue")</f>
        <v>Actual</v>
      </c>
      <c r="S2949" s="4">
        <f>Table2[[#This Row],[Revenue_Amount]]/Table2[[#This Row],[Num_Nights]]</f>
        <v>99.76</v>
      </c>
    </row>
    <row r="2950" spans="1:19" x14ac:dyDescent="0.3">
      <c r="A2950">
        <v>2949</v>
      </c>
      <c r="B2950" t="s">
        <v>50</v>
      </c>
      <c r="C2950" s="9">
        <v>45290</v>
      </c>
      <c r="D2950" s="9">
        <v>45295</v>
      </c>
      <c r="E2950" s="10">
        <v>45267</v>
      </c>
      <c r="F2950" t="s">
        <v>49</v>
      </c>
      <c r="G2950">
        <v>123.47</v>
      </c>
      <c r="H2950">
        <v>1</v>
      </c>
      <c r="I2950">
        <v>0</v>
      </c>
      <c r="J2950" t="s">
        <v>28</v>
      </c>
      <c r="K2950" t="s">
        <v>66</v>
      </c>
      <c r="L2950" t="s">
        <v>21</v>
      </c>
      <c r="M2950" t="s">
        <v>36</v>
      </c>
      <c r="N2950" t="s">
        <v>41</v>
      </c>
      <c r="O2950">
        <f>Table2[[#This Row],[check_out_date]]-Table2[[#This Row],[check_in_date]]</f>
        <v>5</v>
      </c>
      <c r="P2950">
        <f>Table2[[#This Row],[num_adults]]+Table2[[#This Row],[num_children]]</f>
        <v>1</v>
      </c>
      <c r="Q2950" s="3">
        <f>IF(OR(Table2[[#This Row],[booking_status]]="confirmed",Table2[[#This Row],[booking_status]]="checked-out"),Table2[[#This Row],[room_rate_per_night]]*Table2[[#This Row],[Num_Nights]],0)</f>
        <v>617.35</v>
      </c>
      <c r="R2950" t="str" cm="1">
        <f t="array" ref="R2950">IFERROR(_xlfn.IFS(Table2[[#This Row],[booking_status]]="confirmed","Expected",Table2[[#This Row],[booking_status]]="checked-out","Actual"),"No Revenue")</f>
        <v>Expected</v>
      </c>
      <c r="S2950" s="4">
        <f>Table2[[#This Row],[Revenue_Amount]]/Table2[[#This Row],[Num_Nights]]</f>
        <v>123.47</v>
      </c>
    </row>
    <row r="2951" spans="1:19" hidden="1" x14ac:dyDescent="0.3">
      <c r="A2951">
        <v>2950</v>
      </c>
      <c r="B2951" t="s">
        <v>50</v>
      </c>
      <c r="C2951" s="9">
        <v>45091</v>
      </c>
      <c r="D2951" s="9">
        <v>45095</v>
      </c>
      <c r="E2951" s="10">
        <v>45061</v>
      </c>
      <c r="F2951" t="s">
        <v>49</v>
      </c>
      <c r="G2951">
        <v>83.27</v>
      </c>
      <c r="H2951">
        <v>2</v>
      </c>
      <c r="I2951">
        <v>0</v>
      </c>
      <c r="J2951" t="s">
        <v>35</v>
      </c>
      <c r="K2951" t="s">
        <v>99</v>
      </c>
      <c r="L2951" t="s">
        <v>21</v>
      </c>
      <c r="M2951" t="s">
        <v>36</v>
      </c>
      <c r="N2951" t="s">
        <v>23</v>
      </c>
      <c r="O2951">
        <f>Table2[[#This Row],[check_out_date]]-Table2[[#This Row],[check_in_date]]</f>
        <v>4</v>
      </c>
      <c r="P2951">
        <f>Table2[[#This Row],[num_adults]]+Table2[[#This Row],[num_children]]</f>
        <v>2</v>
      </c>
      <c r="Q2951" s="3">
        <f>IF(OR(Table2[[#This Row],[booking_status]]="confirmed",Table2[[#This Row],[booking_status]]="checked-out"),Table2[[#This Row],[room_rate_per_night]]*Table2[[#This Row],[Num_Nights]],0)</f>
        <v>333.08</v>
      </c>
      <c r="R2951" t="str" cm="1">
        <f t="array" ref="R2951">IFERROR(_xlfn.IFS(Table2[[#This Row],[booking_status]]="confirmed","Expected",Table2[[#This Row],[booking_status]]="checked-out","Actual"),"No Revenue")</f>
        <v>Expected</v>
      </c>
      <c r="S2951" s="4">
        <f>Table2[[#This Row],[Revenue_Amount]]/Table2[[#This Row],[Num_Nights]]</f>
        <v>83.27</v>
      </c>
    </row>
    <row r="2952" spans="1:19" x14ac:dyDescent="0.3">
      <c r="A2952">
        <v>2951</v>
      </c>
      <c r="B2952" t="s">
        <v>14</v>
      </c>
      <c r="C2952" s="9">
        <v>44946</v>
      </c>
      <c r="D2952" s="9">
        <v>44952</v>
      </c>
      <c r="E2952" s="10">
        <v>44895</v>
      </c>
      <c r="F2952" t="s">
        <v>49</v>
      </c>
      <c r="G2952">
        <v>95</v>
      </c>
      <c r="H2952">
        <v>2</v>
      </c>
      <c r="I2952">
        <v>0</v>
      </c>
      <c r="J2952" t="s">
        <v>28</v>
      </c>
      <c r="K2952" t="s">
        <v>29</v>
      </c>
      <c r="L2952" t="s">
        <v>21</v>
      </c>
      <c r="M2952" t="s">
        <v>22</v>
      </c>
      <c r="N2952" t="s">
        <v>41</v>
      </c>
      <c r="O2952">
        <f>Table2[[#This Row],[check_out_date]]-Table2[[#This Row],[check_in_date]]</f>
        <v>6</v>
      </c>
      <c r="P2952">
        <f>Table2[[#This Row],[num_adults]]+Table2[[#This Row],[num_children]]</f>
        <v>2</v>
      </c>
      <c r="Q2952" s="3">
        <f>IF(OR(Table2[[#This Row],[booking_status]]="confirmed",Table2[[#This Row],[booking_status]]="checked-out"),Table2[[#This Row],[room_rate_per_night]]*Table2[[#This Row],[Num_Nights]],0)</f>
        <v>570</v>
      </c>
      <c r="R2952" t="str" cm="1">
        <f t="array" ref="R2952">IFERROR(_xlfn.IFS(Table2[[#This Row],[booking_status]]="confirmed","Expected",Table2[[#This Row],[booking_status]]="checked-out","Actual"),"No Revenue")</f>
        <v>Expected</v>
      </c>
      <c r="S2952" s="4">
        <f>Table2[[#This Row],[Revenue_Amount]]/Table2[[#This Row],[Num_Nights]]</f>
        <v>95</v>
      </c>
    </row>
    <row r="2953" spans="1:19" x14ac:dyDescent="0.3">
      <c r="A2953">
        <v>2952</v>
      </c>
      <c r="B2953" t="s">
        <v>14</v>
      </c>
      <c r="C2953" s="9">
        <v>45164</v>
      </c>
      <c r="D2953" s="9">
        <v>45174</v>
      </c>
      <c r="E2953" s="10">
        <v>45124</v>
      </c>
      <c r="F2953" t="s">
        <v>27</v>
      </c>
      <c r="G2953">
        <v>147.47</v>
      </c>
      <c r="H2953">
        <v>4</v>
      </c>
      <c r="I2953">
        <v>0</v>
      </c>
      <c r="J2953" t="s">
        <v>55</v>
      </c>
      <c r="K2953" t="s">
        <v>20</v>
      </c>
      <c r="L2953" t="s">
        <v>56</v>
      </c>
      <c r="M2953" t="s">
        <v>36</v>
      </c>
      <c r="N2953" t="s">
        <v>23</v>
      </c>
      <c r="O2953">
        <f>Table2[[#This Row],[check_out_date]]-Table2[[#This Row],[check_in_date]]</f>
        <v>10</v>
      </c>
      <c r="P2953">
        <f>Table2[[#This Row],[num_adults]]+Table2[[#This Row],[num_children]]</f>
        <v>4</v>
      </c>
      <c r="Q2953" s="3">
        <f>IF(OR(Table2[[#This Row],[booking_status]]="confirmed",Table2[[#This Row],[booking_status]]="checked-out"),Table2[[#This Row],[room_rate_per_night]]*Table2[[#This Row],[Num_Nights]],0)</f>
        <v>1474.7</v>
      </c>
      <c r="R2953" t="str" cm="1">
        <f t="array" ref="R2953">IFERROR(_xlfn.IFS(Table2[[#This Row],[booking_status]]="confirmed","Expected",Table2[[#This Row],[booking_status]]="checked-out","Actual"),"No Revenue")</f>
        <v>Actual</v>
      </c>
      <c r="S2953" s="4">
        <f>Table2[[#This Row],[Revenue_Amount]]/Table2[[#This Row],[Num_Nights]]</f>
        <v>147.47</v>
      </c>
    </row>
    <row r="2954" spans="1:19" hidden="1" x14ac:dyDescent="0.3">
      <c r="A2954">
        <v>2953</v>
      </c>
      <c r="B2954" t="s">
        <v>37</v>
      </c>
      <c r="C2954" s="9">
        <v>44939</v>
      </c>
      <c r="D2954" s="9">
        <v>44949</v>
      </c>
      <c r="E2954" s="10">
        <v>44890</v>
      </c>
      <c r="F2954" t="s">
        <v>54</v>
      </c>
      <c r="G2954">
        <v>329.72</v>
      </c>
      <c r="H2954">
        <v>2</v>
      </c>
      <c r="I2954">
        <v>0</v>
      </c>
      <c r="J2954" t="s">
        <v>35</v>
      </c>
      <c r="K2954" t="s">
        <v>66</v>
      </c>
      <c r="L2954" t="s">
        <v>21</v>
      </c>
      <c r="M2954" t="s">
        <v>36</v>
      </c>
      <c r="N2954" t="s">
        <v>41</v>
      </c>
      <c r="O2954">
        <f>Table2[[#This Row],[check_out_date]]-Table2[[#This Row],[check_in_date]]</f>
        <v>10</v>
      </c>
      <c r="P2954">
        <f>Table2[[#This Row],[num_adults]]+Table2[[#This Row],[num_children]]</f>
        <v>2</v>
      </c>
      <c r="Q2954" s="3">
        <f>IF(OR(Table2[[#This Row],[booking_status]]="confirmed",Table2[[#This Row],[booking_status]]="checked-out"),Table2[[#This Row],[room_rate_per_night]]*Table2[[#This Row],[Num_Nights]],0)</f>
        <v>3297.2000000000003</v>
      </c>
      <c r="R2954" t="str" cm="1">
        <f t="array" ref="R2954">IFERROR(_xlfn.IFS(Table2[[#This Row],[booking_status]]="confirmed","Expected",Table2[[#This Row],[booking_status]]="checked-out","Actual"),"No Revenue")</f>
        <v>Expected</v>
      </c>
      <c r="S2954" s="4">
        <f>Table2[[#This Row],[Revenue_Amount]]/Table2[[#This Row],[Num_Nights]]</f>
        <v>329.72</v>
      </c>
    </row>
    <row r="2955" spans="1:19" x14ac:dyDescent="0.3">
      <c r="A2955">
        <v>2954</v>
      </c>
      <c r="B2955" t="s">
        <v>50</v>
      </c>
      <c r="C2955" s="9">
        <v>45078</v>
      </c>
      <c r="D2955" s="9">
        <v>45086</v>
      </c>
      <c r="E2955" s="10">
        <v>45053</v>
      </c>
      <c r="F2955" t="s">
        <v>27</v>
      </c>
      <c r="G2955">
        <v>148.34</v>
      </c>
      <c r="H2955">
        <v>1</v>
      </c>
      <c r="I2955">
        <v>1</v>
      </c>
      <c r="J2955" t="s">
        <v>55</v>
      </c>
      <c r="K2955" t="s">
        <v>29</v>
      </c>
      <c r="L2955" t="s">
        <v>70</v>
      </c>
      <c r="M2955" t="s">
        <v>36</v>
      </c>
      <c r="N2955" t="s">
        <v>41</v>
      </c>
      <c r="O2955">
        <f>Table2[[#This Row],[check_out_date]]-Table2[[#This Row],[check_in_date]]</f>
        <v>8</v>
      </c>
      <c r="P2955">
        <f>Table2[[#This Row],[num_adults]]+Table2[[#This Row],[num_children]]</f>
        <v>2</v>
      </c>
      <c r="Q2955" s="3">
        <f>IF(OR(Table2[[#This Row],[booking_status]]="confirmed",Table2[[#This Row],[booking_status]]="checked-out"),Table2[[#This Row],[room_rate_per_night]]*Table2[[#This Row],[Num_Nights]],0)</f>
        <v>0</v>
      </c>
      <c r="R2955" t="str" cm="1">
        <f t="array" ref="R2955">IFERROR(_xlfn.IFS(Table2[[#This Row],[booking_status]]="confirmed","Expected",Table2[[#This Row],[booking_status]]="checked-out","Actual"),"No Revenue")</f>
        <v>No Revenue</v>
      </c>
      <c r="S2955" s="4">
        <f>Table2[[#This Row],[Revenue_Amount]]/Table2[[#This Row],[Num_Nights]]</f>
        <v>0</v>
      </c>
    </row>
    <row r="2956" spans="1:19" x14ac:dyDescent="0.3">
      <c r="A2956">
        <v>2955</v>
      </c>
      <c r="B2956" t="s">
        <v>37</v>
      </c>
      <c r="C2956" s="9">
        <v>44928</v>
      </c>
      <c r="D2956" s="9">
        <v>44931</v>
      </c>
      <c r="E2956" s="10">
        <v>44897</v>
      </c>
      <c r="F2956" t="s">
        <v>27</v>
      </c>
      <c r="G2956">
        <v>209.61</v>
      </c>
      <c r="H2956">
        <v>1</v>
      </c>
      <c r="I2956">
        <v>1</v>
      </c>
      <c r="J2956" t="s">
        <v>28</v>
      </c>
      <c r="K2956" t="s">
        <v>44</v>
      </c>
      <c r="L2956" t="s">
        <v>70</v>
      </c>
      <c r="M2956" t="s">
        <v>36</v>
      </c>
      <c r="N2956" t="s">
        <v>41</v>
      </c>
      <c r="O2956">
        <f>Table2[[#This Row],[check_out_date]]-Table2[[#This Row],[check_in_date]]</f>
        <v>3</v>
      </c>
      <c r="P2956">
        <f>Table2[[#This Row],[num_adults]]+Table2[[#This Row],[num_children]]</f>
        <v>2</v>
      </c>
      <c r="Q2956" s="3">
        <f>IF(OR(Table2[[#This Row],[booking_status]]="confirmed",Table2[[#This Row],[booking_status]]="checked-out"),Table2[[#This Row],[room_rate_per_night]]*Table2[[#This Row],[Num_Nights]],0)</f>
        <v>0</v>
      </c>
      <c r="R2956" t="str" cm="1">
        <f t="array" ref="R2956">IFERROR(_xlfn.IFS(Table2[[#This Row],[booking_status]]="confirmed","Expected",Table2[[#This Row],[booking_status]]="checked-out","Actual"),"No Revenue")</f>
        <v>No Revenue</v>
      </c>
      <c r="S2956" s="4">
        <f>Table2[[#This Row],[Revenue_Amount]]/Table2[[#This Row],[Num_Nights]]</f>
        <v>0</v>
      </c>
    </row>
    <row r="2957" spans="1:19" x14ac:dyDescent="0.3">
      <c r="A2957">
        <v>2956</v>
      </c>
      <c r="B2957" t="s">
        <v>14</v>
      </c>
      <c r="C2957" s="9">
        <v>45239</v>
      </c>
      <c r="D2957" s="9">
        <v>45244</v>
      </c>
      <c r="E2957" s="10">
        <v>45177</v>
      </c>
      <c r="F2957" t="s">
        <v>49</v>
      </c>
      <c r="G2957">
        <v>123</v>
      </c>
      <c r="H2957">
        <v>1</v>
      </c>
      <c r="I2957">
        <v>0</v>
      </c>
      <c r="J2957" t="s">
        <v>94</v>
      </c>
      <c r="K2957" t="s">
        <v>99</v>
      </c>
      <c r="L2957" t="s">
        <v>21</v>
      </c>
      <c r="M2957" t="s">
        <v>22</v>
      </c>
      <c r="N2957" t="s">
        <v>41</v>
      </c>
      <c r="O2957">
        <f>Table2[[#This Row],[check_out_date]]-Table2[[#This Row],[check_in_date]]</f>
        <v>5</v>
      </c>
      <c r="P2957">
        <f>Table2[[#This Row],[num_adults]]+Table2[[#This Row],[num_children]]</f>
        <v>1</v>
      </c>
      <c r="Q2957" s="3">
        <f>IF(OR(Table2[[#This Row],[booking_status]]="confirmed",Table2[[#This Row],[booking_status]]="checked-out"),Table2[[#This Row],[room_rate_per_night]]*Table2[[#This Row],[Num_Nights]],0)</f>
        <v>615</v>
      </c>
      <c r="R2957" t="str" cm="1">
        <f t="array" ref="R2957">IFERROR(_xlfn.IFS(Table2[[#This Row],[booking_status]]="confirmed","Expected",Table2[[#This Row],[booking_status]]="checked-out","Actual"),"No Revenue")</f>
        <v>Expected</v>
      </c>
      <c r="S2957" s="4">
        <f>Table2[[#This Row],[Revenue_Amount]]/Table2[[#This Row],[Num_Nights]]</f>
        <v>123</v>
      </c>
    </row>
    <row r="2958" spans="1:19" x14ac:dyDescent="0.3">
      <c r="A2958">
        <v>2957</v>
      </c>
      <c r="B2958" t="s">
        <v>50</v>
      </c>
      <c r="C2958" s="9">
        <v>45186</v>
      </c>
      <c r="D2958" s="9">
        <v>45190</v>
      </c>
      <c r="E2958" s="10">
        <v>45144</v>
      </c>
      <c r="F2958" t="s">
        <v>18</v>
      </c>
      <c r="G2958">
        <v>265.14</v>
      </c>
      <c r="H2958">
        <v>1</v>
      </c>
      <c r="I2958">
        <v>2</v>
      </c>
      <c r="J2958" t="s">
        <v>55</v>
      </c>
      <c r="K2958" t="s">
        <v>44</v>
      </c>
      <c r="L2958" t="s">
        <v>21</v>
      </c>
      <c r="M2958" t="s">
        <v>36</v>
      </c>
      <c r="N2958" t="s">
        <v>41</v>
      </c>
      <c r="O2958">
        <f>Table2[[#This Row],[check_out_date]]-Table2[[#This Row],[check_in_date]]</f>
        <v>4</v>
      </c>
      <c r="P2958">
        <f>Table2[[#This Row],[num_adults]]+Table2[[#This Row],[num_children]]</f>
        <v>3</v>
      </c>
      <c r="Q2958" s="3">
        <f>IF(OR(Table2[[#This Row],[booking_status]]="confirmed",Table2[[#This Row],[booking_status]]="checked-out"),Table2[[#This Row],[room_rate_per_night]]*Table2[[#This Row],[Num_Nights]],0)</f>
        <v>1060.56</v>
      </c>
      <c r="R2958" t="str" cm="1">
        <f t="array" ref="R2958">IFERROR(_xlfn.IFS(Table2[[#This Row],[booking_status]]="confirmed","Expected",Table2[[#This Row],[booking_status]]="checked-out","Actual"),"No Revenue")</f>
        <v>Expected</v>
      </c>
      <c r="S2958" s="4">
        <f>Table2[[#This Row],[Revenue_Amount]]/Table2[[#This Row],[Num_Nights]]</f>
        <v>265.14</v>
      </c>
    </row>
    <row r="2959" spans="1:19" x14ac:dyDescent="0.3">
      <c r="A2959">
        <v>2958</v>
      </c>
      <c r="B2959" t="s">
        <v>14</v>
      </c>
      <c r="C2959" s="9">
        <v>44942</v>
      </c>
      <c r="D2959" s="9">
        <v>44943</v>
      </c>
      <c r="E2959" s="10">
        <v>44897</v>
      </c>
      <c r="F2959" t="s">
        <v>27</v>
      </c>
      <c r="G2959">
        <v>115.57</v>
      </c>
      <c r="H2959">
        <v>4</v>
      </c>
      <c r="I2959">
        <v>1</v>
      </c>
      <c r="J2959" t="s">
        <v>94</v>
      </c>
      <c r="K2959" t="s">
        <v>99</v>
      </c>
      <c r="L2959" t="s">
        <v>21</v>
      </c>
      <c r="M2959" t="s">
        <v>22</v>
      </c>
      <c r="N2959" t="s">
        <v>23</v>
      </c>
      <c r="O2959">
        <f>Table2[[#This Row],[check_out_date]]-Table2[[#This Row],[check_in_date]]</f>
        <v>1</v>
      </c>
      <c r="P2959">
        <f>Table2[[#This Row],[num_adults]]+Table2[[#This Row],[num_children]]</f>
        <v>5</v>
      </c>
      <c r="Q2959" s="3">
        <f>IF(OR(Table2[[#This Row],[booking_status]]="confirmed",Table2[[#This Row],[booking_status]]="checked-out"),Table2[[#This Row],[room_rate_per_night]]*Table2[[#This Row],[Num_Nights]],0)</f>
        <v>115.57</v>
      </c>
      <c r="R2959" t="str" cm="1">
        <f t="array" ref="R2959">IFERROR(_xlfn.IFS(Table2[[#This Row],[booking_status]]="confirmed","Expected",Table2[[#This Row],[booking_status]]="checked-out","Actual"),"No Revenue")</f>
        <v>Expected</v>
      </c>
      <c r="S2959" s="4">
        <f>Table2[[#This Row],[Revenue_Amount]]/Table2[[#This Row],[Num_Nights]]</f>
        <v>115.57</v>
      </c>
    </row>
    <row r="2960" spans="1:19" x14ac:dyDescent="0.3">
      <c r="A2960">
        <v>2959</v>
      </c>
      <c r="B2960" t="s">
        <v>37</v>
      </c>
      <c r="C2960" s="9">
        <v>45247</v>
      </c>
      <c r="D2960" s="9">
        <v>45250</v>
      </c>
      <c r="E2960" s="10">
        <v>45218</v>
      </c>
      <c r="F2960" t="s">
        <v>49</v>
      </c>
      <c r="G2960">
        <v>145.85</v>
      </c>
      <c r="H2960">
        <v>2</v>
      </c>
      <c r="I2960">
        <v>3</v>
      </c>
      <c r="J2960" t="s">
        <v>28</v>
      </c>
      <c r="K2960" t="s">
        <v>29</v>
      </c>
      <c r="L2960" t="s">
        <v>21</v>
      </c>
      <c r="M2960" t="s">
        <v>22</v>
      </c>
      <c r="N2960" t="s">
        <v>45</v>
      </c>
      <c r="O2960">
        <f>Table2[[#This Row],[check_out_date]]-Table2[[#This Row],[check_in_date]]</f>
        <v>3</v>
      </c>
      <c r="P2960">
        <f>Table2[[#This Row],[num_adults]]+Table2[[#This Row],[num_children]]</f>
        <v>5</v>
      </c>
      <c r="Q2960" s="3">
        <f>IF(OR(Table2[[#This Row],[booking_status]]="confirmed",Table2[[#This Row],[booking_status]]="checked-out"),Table2[[#This Row],[room_rate_per_night]]*Table2[[#This Row],[Num_Nights]],0)</f>
        <v>437.54999999999995</v>
      </c>
      <c r="R2960" t="str" cm="1">
        <f t="array" ref="R2960">IFERROR(_xlfn.IFS(Table2[[#This Row],[booking_status]]="confirmed","Expected",Table2[[#This Row],[booking_status]]="checked-out","Actual"),"No Revenue")</f>
        <v>Expected</v>
      </c>
      <c r="S2960" s="4">
        <f>Table2[[#This Row],[Revenue_Amount]]/Table2[[#This Row],[Num_Nights]]</f>
        <v>145.85</v>
      </c>
    </row>
    <row r="2961" spans="1:19" x14ac:dyDescent="0.3">
      <c r="A2961">
        <v>2960</v>
      </c>
      <c r="B2961" t="s">
        <v>50</v>
      </c>
      <c r="C2961" s="9">
        <v>45264</v>
      </c>
      <c r="D2961" s="9">
        <v>45271</v>
      </c>
      <c r="E2961" s="10">
        <v>45208</v>
      </c>
      <c r="F2961" t="s">
        <v>54</v>
      </c>
      <c r="G2961">
        <v>405.76</v>
      </c>
      <c r="H2961">
        <v>2</v>
      </c>
      <c r="I2961">
        <v>0</v>
      </c>
      <c r="J2961" t="s">
        <v>94</v>
      </c>
      <c r="K2961" t="s">
        <v>99</v>
      </c>
      <c r="L2961" t="s">
        <v>21</v>
      </c>
      <c r="M2961" t="s">
        <v>22</v>
      </c>
      <c r="N2961" t="s">
        <v>30</v>
      </c>
      <c r="O2961">
        <f>Table2[[#This Row],[check_out_date]]-Table2[[#This Row],[check_in_date]]</f>
        <v>7</v>
      </c>
      <c r="P2961">
        <f>Table2[[#This Row],[num_adults]]+Table2[[#This Row],[num_children]]</f>
        <v>2</v>
      </c>
      <c r="Q2961" s="3">
        <f>IF(OR(Table2[[#This Row],[booking_status]]="confirmed",Table2[[#This Row],[booking_status]]="checked-out"),Table2[[#This Row],[room_rate_per_night]]*Table2[[#This Row],[Num_Nights]],0)</f>
        <v>2840.3199999999997</v>
      </c>
      <c r="R2961" t="str" cm="1">
        <f t="array" ref="R2961">IFERROR(_xlfn.IFS(Table2[[#This Row],[booking_status]]="confirmed","Expected",Table2[[#This Row],[booking_status]]="checked-out","Actual"),"No Revenue")</f>
        <v>Expected</v>
      </c>
      <c r="S2961" s="4">
        <f>Table2[[#This Row],[Revenue_Amount]]/Table2[[#This Row],[Num_Nights]]</f>
        <v>405.75999999999993</v>
      </c>
    </row>
    <row r="2962" spans="1:19" hidden="1" x14ac:dyDescent="0.3">
      <c r="A2962">
        <v>2961</v>
      </c>
      <c r="B2962" t="s">
        <v>50</v>
      </c>
      <c r="C2962" s="9">
        <v>44965</v>
      </c>
      <c r="D2962" s="9">
        <v>44967</v>
      </c>
      <c r="E2962" s="10">
        <v>44920</v>
      </c>
      <c r="F2962" t="s">
        <v>27</v>
      </c>
      <c r="G2962">
        <v>145.78</v>
      </c>
      <c r="H2962">
        <v>2</v>
      </c>
      <c r="I2962">
        <v>2</v>
      </c>
      <c r="J2962" t="s">
        <v>35</v>
      </c>
      <c r="K2962" t="s">
        <v>29</v>
      </c>
      <c r="L2962" t="s">
        <v>21</v>
      </c>
      <c r="M2962" t="s">
        <v>36</v>
      </c>
      <c r="N2962" t="s">
        <v>41</v>
      </c>
      <c r="O2962">
        <f>Table2[[#This Row],[check_out_date]]-Table2[[#This Row],[check_in_date]]</f>
        <v>2</v>
      </c>
      <c r="P2962">
        <f>Table2[[#This Row],[num_adults]]+Table2[[#This Row],[num_children]]</f>
        <v>4</v>
      </c>
      <c r="Q2962" s="3">
        <f>IF(OR(Table2[[#This Row],[booking_status]]="confirmed",Table2[[#This Row],[booking_status]]="checked-out"),Table2[[#This Row],[room_rate_per_night]]*Table2[[#This Row],[Num_Nights]],0)</f>
        <v>291.56</v>
      </c>
      <c r="R2962" t="str" cm="1">
        <f t="array" ref="R2962">IFERROR(_xlfn.IFS(Table2[[#This Row],[booking_status]]="confirmed","Expected",Table2[[#This Row],[booking_status]]="checked-out","Actual"),"No Revenue")</f>
        <v>Expected</v>
      </c>
      <c r="S2962" s="4">
        <f>Table2[[#This Row],[Revenue_Amount]]/Table2[[#This Row],[Num_Nights]]</f>
        <v>145.78</v>
      </c>
    </row>
    <row r="2963" spans="1:19" x14ac:dyDescent="0.3">
      <c r="A2963">
        <v>2962</v>
      </c>
      <c r="B2963" t="s">
        <v>31</v>
      </c>
      <c r="C2963" s="9">
        <v>45285</v>
      </c>
      <c r="D2963" s="9">
        <v>45290</v>
      </c>
      <c r="E2963" s="10">
        <v>45275</v>
      </c>
      <c r="F2963" t="s">
        <v>27</v>
      </c>
      <c r="G2963">
        <v>121.28</v>
      </c>
      <c r="H2963">
        <v>1</v>
      </c>
      <c r="I2963">
        <v>1</v>
      </c>
      <c r="J2963" t="s">
        <v>19</v>
      </c>
      <c r="K2963" t="s">
        <v>66</v>
      </c>
      <c r="L2963" t="s">
        <v>56</v>
      </c>
      <c r="M2963" t="s">
        <v>36</v>
      </c>
      <c r="N2963" t="s">
        <v>41</v>
      </c>
      <c r="O2963">
        <f>Table2[[#This Row],[check_out_date]]-Table2[[#This Row],[check_in_date]]</f>
        <v>5</v>
      </c>
      <c r="P2963">
        <f>Table2[[#This Row],[num_adults]]+Table2[[#This Row],[num_children]]</f>
        <v>2</v>
      </c>
      <c r="Q2963" s="3">
        <f>IF(OR(Table2[[#This Row],[booking_status]]="confirmed",Table2[[#This Row],[booking_status]]="checked-out"),Table2[[#This Row],[room_rate_per_night]]*Table2[[#This Row],[Num_Nights]],0)</f>
        <v>606.4</v>
      </c>
      <c r="R2963" t="str" cm="1">
        <f t="array" ref="R2963">IFERROR(_xlfn.IFS(Table2[[#This Row],[booking_status]]="confirmed","Expected",Table2[[#This Row],[booking_status]]="checked-out","Actual"),"No Revenue")</f>
        <v>Actual</v>
      </c>
      <c r="S2963" s="4">
        <f>Table2[[#This Row],[Revenue_Amount]]/Table2[[#This Row],[Num_Nights]]</f>
        <v>121.28</v>
      </c>
    </row>
    <row r="2964" spans="1:19" x14ac:dyDescent="0.3">
      <c r="A2964">
        <v>2963</v>
      </c>
      <c r="B2964" t="s">
        <v>31</v>
      </c>
      <c r="C2964" s="9">
        <v>45282</v>
      </c>
      <c r="D2964" s="9">
        <v>45284</v>
      </c>
      <c r="E2964" s="10">
        <v>45225</v>
      </c>
      <c r="F2964" t="s">
        <v>27</v>
      </c>
      <c r="G2964">
        <v>124.17</v>
      </c>
      <c r="H2964">
        <v>2</v>
      </c>
      <c r="I2964">
        <v>1</v>
      </c>
      <c r="J2964" t="s">
        <v>55</v>
      </c>
      <c r="K2964" t="s">
        <v>20</v>
      </c>
      <c r="L2964" t="s">
        <v>70</v>
      </c>
      <c r="M2964" t="s">
        <v>22</v>
      </c>
      <c r="N2964" t="s">
        <v>30</v>
      </c>
      <c r="O2964">
        <f>Table2[[#This Row],[check_out_date]]-Table2[[#This Row],[check_in_date]]</f>
        <v>2</v>
      </c>
      <c r="P2964">
        <f>Table2[[#This Row],[num_adults]]+Table2[[#This Row],[num_children]]</f>
        <v>3</v>
      </c>
      <c r="Q2964" s="3">
        <f>IF(OR(Table2[[#This Row],[booking_status]]="confirmed",Table2[[#This Row],[booking_status]]="checked-out"),Table2[[#This Row],[room_rate_per_night]]*Table2[[#This Row],[Num_Nights]],0)</f>
        <v>0</v>
      </c>
      <c r="R2964" t="str" cm="1">
        <f t="array" ref="R2964">IFERROR(_xlfn.IFS(Table2[[#This Row],[booking_status]]="confirmed","Expected",Table2[[#This Row],[booking_status]]="checked-out","Actual"),"No Revenue")</f>
        <v>No Revenue</v>
      </c>
      <c r="S2964" s="4">
        <f>Table2[[#This Row],[Revenue_Amount]]/Table2[[#This Row],[Num_Nights]]</f>
        <v>0</v>
      </c>
    </row>
    <row r="2965" spans="1:19" x14ac:dyDescent="0.3">
      <c r="A2965">
        <v>2964</v>
      </c>
      <c r="B2965" t="s">
        <v>37</v>
      </c>
      <c r="C2965" s="9">
        <v>45097</v>
      </c>
      <c r="D2965" s="9">
        <v>45101</v>
      </c>
      <c r="E2965" s="10">
        <v>45080</v>
      </c>
      <c r="F2965" t="s">
        <v>49</v>
      </c>
      <c r="G2965">
        <v>148.62</v>
      </c>
      <c r="H2965">
        <v>1</v>
      </c>
      <c r="I2965">
        <v>0</v>
      </c>
      <c r="J2965" t="s">
        <v>28</v>
      </c>
      <c r="K2965" t="s">
        <v>99</v>
      </c>
      <c r="L2965" t="s">
        <v>60</v>
      </c>
      <c r="M2965" t="s">
        <v>36</v>
      </c>
      <c r="N2965" t="s">
        <v>41</v>
      </c>
      <c r="O2965">
        <f>Table2[[#This Row],[check_out_date]]-Table2[[#This Row],[check_in_date]]</f>
        <v>4</v>
      </c>
      <c r="P2965">
        <f>Table2[[#This Row],[num_adults]]+Table2[[#This Row],[num_children]]</f>
        <v>1</v>
      </c>
      <c r="Q2965" s="3">
        <f>IF(OR(Table2[[#This Row],[booking_status]]="confirmed",Table2[[#This Row],[booking_status]]="checked-out"),Table2[[#This Row],[room_rate_per_night]]*Table2[[#This Row],[Num_Nights]],0)</f>
        <v>0</v>
      </c>
      <c r="R2965" t="str" cm="1">
        <f t="array" ref="R2965">IFERROR(_xlfn.IFS(Table2[[#This Row],[booking_status]]="confirmed","Expected",Table2[[#This Row],[booking_status]]="checked-out","Actual"),"No Revenue")</f>
        <v>No Revenue</v>
      </c>
      <c r="S2965" s="4">
        <f>Table2[[#This Row],[Revenue_Amount]]/Table2[[#This Row],[Num_Nights]]</f>
        <v>0</v>
      </c>
    </row>
    <row r="2966" spans="1:19" x14ac:dyDescent="0.3">
      <c r="A2966">
        <v>2965</v>
      </c>
      <c r="B2966" t="s">
        <v>50</v>
      </c>
      <c r="C2966" s="9">
        <v>45280</v>
      </c>
      <c r="D2966" s="9">
        <v>45283</v>
      </c>
      <c r="E2966" s="10">
        <v>45269</v>
      </c>
      <c r="F2966" t="s">
        <v>49</v>
      </c>
      <c r="G2966">
        <v>110.59</v>
      </c>
      <c r="H2966">
        <v>3</v>
      </c>
      <c r="I2966">
        <v>0</v>
      </c>
      <c r="J2966" t="s">
        <v>55</v>
      </c>
      <c r="K2966" t="s">
        <v>29</v>
      </c>
      <c r="L2966" t="s">
        <v>21</v>
      </c>
      <c r="M2966" t="s">
        <v>36</v>
      </c>
      <c r="N2966" t="s">
        <v>41</v>
      </c>
      <c r="O2966">
        <f>Table2[[#This Row],[check_out_date]]-Table2[[#This Row],[check_in_date]]</f>
        <v>3</v>
      </c>
      <c r="P2966">
        <f>Table2[[#This Row],[num_adults]]+Table2[[#This Row],[num_children]]</f>
        <v>3</v>
      </c>
      <c r="Q2966" s="3">
        <f>IF(OR(Table2[[#This Row],[booking_status]]="confirmed",Table2[[#This Row],[booking_status]]="checked-out"),Table2[[#This Row],[room_rate_per_night]]*Table2[[#This Row],[Num_Nights]],0)</f>
        <v>331.77</v>
      </c>
      <c r="R2966" t="str" cm="1">
        <f t="array" ref="R2966">IFERROR(_xlfn.IFS(Table2[[#This Row],[booking_status]]="confirmed","Expected",Table2[[#This Row],[booking_status]]="checked-out","Actual"),"No Revenue")</f>
        <v>Expected</v>
      </c>
      <c r="S2966" s="4">
        <f>Table2[[#This Row],[Revenue_Amount]]/Table2[[#This Row],[Num_Nights]]</f>
        <v>110.58999999999999</v>
      </c>
    </row>
    <row r="2967" spans="1:19" x14ac:dyDescent="0.3">
      <c r="A2967">
        <v>2966</v>
      </c>
      <c r="B2967" t="s">
        <v>31</v>
      </c>
      <c r="C2967" s="9">
        <v>44934</v>
      </c>
      <c r="D2967" s="9">
        <v>44938</v>
      </c>
      <c r="E2967" s="10">
        <v>44912</v>
      </c>
      <c r="F2967" t="s">
        <v>27</v>
      </c>
      <c r="G2967">
        <v>94.2</v>
      </c>
      <c r="H2967">
        <v>4</v>
      </c>
      <c r="I2967">
        <v>0</v>
      </c>
      <c r="J2967" t="s">
        <v>94</v>
      </c>
      <c r="K2967" t="s">
        <v>20</v>
      </c>
      <c r="L2967" t="s">
        <v>56</v>
      </c>
      <c r="M2967" t="s">
        <v>36</v>
      </c>
      <c r="N2967" t="s">
        <v>23</v>
      </c>
      <c r="O2967">
        <f>Table2[[#This Row],[check_out_date]]-Table2[[#This Row],[check_in_date]]</f>
        <v>4</v>
      </c>
      <c r="P2967">
        <f>Table2[[#This Row],[num_adults]]+Table2[[#This Row],[num_children]]</f>
        <v>4</v>
      </c>
      <c r="Q2967" s="3">
        <f>IF(OR(Table2[[#This Row],[booking_status]]="confirmed",Table2[[#This Row],[booking_status]]="checked-out"),Table2[[#This Row],[room_rate_per_night]]*Table2[[#This Row],[Num_Nights]],0)</f>
        <v>376.8</v>
      </c>
      <c r="R2967" t="str" cm="1">
        <f t="array" ref="R2967">IFERROR(_xlfn.IFS(Table2[[#This Row],[booking_status]]="confirmed","Expected",Table2[[#This Row],[booking_status]]="checked-out","Actual"),"No Revenue")</f>
        <v>Actual</v>
      </c>
      <c r="S2967" s="4">
        <f>Table2[[#This Row],[Revenue_Amount]]/Table2[[#This Row],[Num_Nights]]</f>
        <v>94.2</v>
      </c>
    </row>
    <row r="2968" spans="1:19" hidden="1" x14ac:dyDescent="0.3">
      <c r="A2968">
        <v>2967</v>
      </c>
      <c r="B2968" t="s">
        <v>50</v>
      </c>
      <c r="C2968" s="9">
        <v>45062</v>
      </c>
      <c r="D2968" s="9">
        <v>45066</v>
      </c>
      <c r="E2968" s="10">
        <v>45047</v>
      </c>
      <c r="F2968" t="s">
        <v>49</v>
      </c>
      <c r="G2968">
        <v>144.41</v>
      </c>
      <c r="H2968">
        <v>1</v>
      </c>
      <c r="I2968">
        <v>0</v>
      </c>
      <c r="J2968" t="s">
        <v>35</v>
      </c>
      <c r="K2968" t="s">
        <v>29</v>
      </c>
      <c r="L2968" t="s">
        <v>60</v>
      </c>
      <c r="M2968" t="s">
        <v>22</v>
      </c>
      <c r="N2968" t="s">
        <v>45</v>
      </c>
      <c r="O2968">
        <f>Table2[[#This Row],[check_out_date]]-Table2[[#This Row],[check_in_date]]</f>
        <v>4</v>
      </c>
      <c r="P2968">
        <f>Table2[[#This Row],[num_adults]]+Table2[[#This Row],[num_children]]</f>
        <v>1</v>
      </c>
      <c r="Q2968" s="3">
        <f>IF(OR(Table2[[#This Row],[booking_status]]="confirmed",Table2[[#This Row],[booking_status]]="checked-out"),Table2[[#This Row],[room_rate_per_night]]*Table2[[#This Row],[Num_Nights]],0)</f>
        <v>0</v>
      </c>
      <c r="R2968" t="str" cm="1">
        <f t="array" ref="R2968">IFERROR(_xlfn.IFS(Table2[[#This Row],[booking_status]]="confirmed","Expected",Table2[[#This Row],[booking_status]]="checked-out","Actual"),"No Revenue")</f>
        <v>No Revenue</v>
      </c>
      <c r="S2968" s="4">
        <f>Table2[[#This Row],[Revenue_Amount]]/Table2[[#This Row],[Num_Nights]]</f>
        <v>0</v>
      </c>
    </row>
    <row r="2969" spans="1:19" x14ac:dyDescent="0.3">
      <c r="A2969">
        <v>2968</v>
      </c>
      <c r="B2969" t="s">
        <v>37</v>
      </c>
      <c r="C2969" s="9">
        <v>44946</v>
      </c>
      <c r="D2969" s="9">
        <v>44952</v>
      </c>
      <c r="E2969" s="10">
        <v>44896</v>
      </c>
      <c r="F2969" t="s">
        <v>49</v>
      </c>
      <c r="G2969">
        <v>117.08</v>
      </c>
      <c r="H2969">
        <v>2</v>
      </c>
      <c r="I2969">
        <v>0</v>
      </c>
      <c r="J2969" t="s">
        <v>94</v>
      </c>
      <c r="K2969" t="s">
        <v>66</v>
      </c>
      <c r="L2969" t="s">
        <v>21</v>
      </c>
      <c r="M2969" t="s">
        <v>36</v>
      </c>
      <c r="N2969" t="s">
        <v>95</v>
      </c>
      <c r="O2969">
        <f>Table2[[#This Row],[check_out_date]]-Table2[[#This Row],[check_in_date]]</f>
        <v>6</v>
      </c>
      <c r="P2969">
        <f>Table2[[#This Row],[num_adults]]+Table2[[#This Row],[num_children]]</f>
        <v>2</v>
      </c>
      <c r="Q2969" s="3">
        <f>IF(OR(Table2[[#This Row],[booking_status]]="confirmed",Table2[[#This Row],[booking_status]]="checked-out"),Table2[[#This Row],[room_rate_per_night]]*Table2[[#This Row],[Num_Nights]],0)</f>
        <v>702.48</v>
      </c>
      <c r="R2969" t="str" cm="1">
        <f t="array" ref="R2969">IFERROR(_xlfn.IFS(Table2[[#This Row],[booking_status]]="confirmed","Expected",Table2[[#This Row],[booking_status]]="checked-out","Actual"),"No Revenue")</f>
        <v>Expected</v>
      </c>
      <c r="S2969" s="4">
        <f>Table2[[#This Row],[Revenue_Amount]]/Table2[[#This Row],[Num_Nights]]</f>
        <v>117.08</v>
      </c>
    </row>
    <row r="2970" spans="1:19" x14ac:dyDescent="0.3">
      <c r="A2970">
        <v>2969</v>
      </c>
      <c r="B2970" t="s">
        <v>31</v>
      </c>
      <c r="C2970" s="9">
        <v>45018</v>
      </c>
      <c r="D2970" s="9">
        <v>45027</v>
      </c>
      <c r="E2970" s="10">
        <v>45009</v>
      </c>
      <c r="F2970" t="s">
        <v>54</v>
      </c>
      <c r="G2970">
        <v>251.97</v>
      </c>
      <c r="H2970">
        <v>2</v>
      </c>
      <c r="I2970">
        <v>0</v>
      </c>
      <c r="J2970" t="s">
        <v>28</v>
      </c>
      <c r="K2970" t="s">
        <v>99</v>
      </c>
      <c r="L2970" t="s">
        <v>56</v>
      </c>
      <c r="M2970" t="s">
        <v>22</v>
      </c>
      <c r="N2970" t="s">
        <v>23</v>
      </c>
      <c r="O2970">
        <f>Table2[[#This Row],[check_out_date]]-Table2[[#This Row],[check_in_date]]</f>
        <v>9</v>
      </c>
      <c r="P2970">
        <f>Table2[[#This Row],[num_adults]]+Table2[[#This Row],[num_children]]</f>
        <v>2</v>
      </c>
      <c r="Q2970" s="3">
        <f>IF(OR(Table2[[#This Row],[booking_status]]="confirmed",Table2[[#This Row],[booking_status]]="checked-out"),Table2[[#This Row],[room_rate_per_night]]*Table2[[#This Row],[Num_Nights]],0)</f>
        <v>2267.73</v>
      </c>
      <c r="R2970" t="str" cm="1">
        <f t="array" ref="R2970">IFERROR(_xlfn.IFS(Table2[[#This Row],[booking_status]]="confirmed","Expected",Table2[[#This Row],[booking_status]]="checked-out","Actual"),"No Revenue")</f>
        <v>Actual</v>
      </c>
      <c r="S2970" s="4">
        <f>Table2[[#This Row],[Revenue_Amount]]/Table2[[#This Row],[Num_Nights]]</f>
        <v>251.97</v>
      </c>
    </row>
    <row r="2971" spans="1:19" x14ac:dyDescent="0.3">
      <c r="A2971">
        <v>2970</v>
      </c>
      <c r="B2971" t="s">
        <v>50</v>
      </c>
      <c r="C2971" s="9">
        <v>45008</v>
      </c>
      <c r="D2971" s="9">
        <v>45015</v>
      </c>
      <c r="E2971" s="10">
        <v>44998</v>
      </c>
      <c r="F2971" t="s">
        <v>18</v>
      </c>
      <c r="G2971">
        <v>334.35</v>
      </c>
      <c r="H2971">
        <v>1</v>
      </c>
      <c r="I2971">
        <v>1</v>
      </c>
      <c r="J2971" t="s">
        <v>28</v>
      </c>
      <c r="K2971" t="s">
        <v>20</v>
      </c>
      <c r="L2971" t="s">
        <v>21</v>
      </c>
      <c r="M2971" t="s">
        <v>36</v>
      </c>
      <c r="N2971" t="s">
        <v>45</v>
      </c>
      <c r="O2971">
        <f>Table2[[#This Row],[check_out_date]]-Table2[[#This Row],[check_in_date]]</f>
        <v>7</v>
      </c>
      <c r="P2971">
        <f>Table2[[#This Row],[num_adults]]+Table2[[#This Row],[num_children]]</f>
        <v>2</v>
      </c>
      <c r="Q2971" s="3">
        <f>IF(OR(Table2[[#This Row],[booking_status]]="confirmed",Table2[[#This Row],[booking_status]]="checked-out"),Table2[[#This Row],[room_rate_per_night]]*Table2[[#This Row],[Num_Nights]],0)</f>
        <v>2340.4500000000003</v>
      </c>
      <c r="R2971" t="str" cm="1">
        <f t="array" ref="R2971">IFERROR(_xlfn.IFS(Table2[[#This Row],[booking_status]]="confirmed","Expected",Table2[[#This Row],[booking_status]]="checked-out","Actual"),"No Revenue")</f>
        <v>Expected</v>
      </c>
      <c r="S2971" s="4">
        <f>Table2[[#This Row],[Revenue_Amount]]/Table2[[#This Row],[Num_Nights]]</f>
        <v>334.35</v>
      </c>
    </row>
    <row r="2972" spans="1:19" x14ac:dyDescent="0.3">
      <c r="A2972">
        <v>2971</v>
      </c>
      <c r="B2972" t="s">
        <v>50</v>
      </c>
      <c r="C2972" s="9">
        <v>45279</v>
      </c>
      <c r="D2972" s="9">
        <v>45281</v>
      </c>
      <c r="E2972" s="10">
        <v>45218</v>
      </c>
      <c r="F2972" t="s">
        <v>49</v>
      </c>
      <c r="G2972">
        <v>126.43</v>
      </c>
      <c r="H2972">
        <v>2</v>
      </c>
      <c r="I2972">
        <v>1</v>
      </c>
      <c r="J2972" t="s">
        <v>28</v>
      </c>
      <c r="K2972" t="s">
        <v>20</v>
      </c>
      <c r="L2972" t="s">
        <v>56</v>
      </c>
      <c r="M2972" t="s">
        <v>22</v>
      </c>
      <c r="N2972" t="s">
        <v>23</v>
      </c>
      <c r="O2972">
        <f>Table2[[#This Row],[check_out_date]]-Table2[[#This Row],[check_in_date]]</f>
        <v>2</v>
      </c>
      <c r="P2972">
        <f>Table2[[#This Row],[num_adults]]+Table2[[#This Row],[num_children]]</f>
        <v>3</v>
      </c>
      <c r="Q2972" s="3">
        <f>IF(OR(Table2[[#This Row],[booking_status]]="confirmed",Table2[[#This Row],[booking_status]]="checked-out"),Table2[[#This Row],[room_rate_per_night]]*Table2[[#This Row],[Num_Nights]],0)</f>
        <v>252.86</v>
      </c>
      <c r="R2972" t="str" cm="1">
        <f t="array" ref="R2972">IFERROR(_xlfn.IFS(Table2[[#This Row],[booking_status]]="confirmed","Expected",Table2[[#This Row],[booking_status]]="checked-out","Actual"),"No Revenue")</f>
        <v>Actual</v>
      </c>
      <c r="S2972" s="4">
        <f>Table2[[#This Row],[Revenue_Amount]]/Table2[[#This Row],[Num_Nights]]</f>
        <v>126.43</v>
      </c>
    </row>
    <row r="2973" spans="1:19" hidden="1" x14ac:dyDescent="0.3">
      <c r="A2973">
        <v>2972</v>
      </c>
      <c r="B2973" t="s">
        <v>37</v>
      </c>
      <c r="C2973" s="9">
        <v>45037</v>
      </c>
      <c r="D2973" s="9">
        <v>45038</v>
      </c>
      <c r="E2973" s="10">
        <v>45026</v>
      </c>
      <c r="F2973" t="s">
        <v>27</v>
      </c>
      <c r="G2973">
        <v>133.22999999999999</v>
      </c>
      <c r="H2973">
        <v>4</v>
      </c>
      <c r="I2973">
        <v>3</v>
      </c>
      <c r="J2973" t="s">
        <v>35</v>
      </c>
      <c r="K2973" t="s">
        <v>66</v>
      </c>
      <c r="L2973" t="s">
        <v>21</v>
      </c>
      <c r="M2973" t="s">
        <v>36</v>
      </c>
      <c r="N2973" t="s">
        <v>23</v>
      </c>
      <c r="O2973">
        <f>Table2[[#This Row],[check_out_date]]-Table2[[#This Row],[check_in_date]]</f>
        <v>1</v>
      </c>
      <c r="P2973">
        <f>Table2[[#This Row],[num_adults]]+Table2[[#This Row],[num_children]]</f>
        <v>7</v>
      </c>
      <c r="Q2973" s="3">
        <f>IF(OR(Table2[[#This Row],[booking_status]]="confirmed",Table2[[#This Row],[booking_status]]="checked-out"),Table2[[#This Row],[room_rate_per_night]]*Table2[[#This Row],[Num_Nights]],0)</f>
        <v>133.22999999999999</v>
      </c>
      <c r="R2973" t="str" cm="1">
        <f t="array" ref="R2973">IFERROR(_xlfn.IFS(Table2[[#This Row],[booking_status]]="confirmed","Expected",Table2[[#This Row],[booking_status]]="checked-out","Actual"),"No Revenue")</f>
        <v>Expected</v>
      </c>
      <c r="S2973" s="4">
        <f>Table2[[#This Row],[Revenue_Amount]]/Table2[[#This Row],[Num_Nights]]</f>
        <v>133.22999999999999</v>
      </c>
    </row>
    <row r="2974" spans="1:19" x14ac:dyDescent="0.3">
      <c r="A2974">
        <v>2973</v>
      </c>
      <c r="B2974" t="s">
        <v>31</v>
      </c>
      <c r="C2974" s="9">
        <v>45213</v>
      </c>
      <c r="D2974" s="9">
        <v>45223</v>
      </c>
      <c r="E2974" s="10">
        <v>45193</v>
      </c>
      <c r="F2974" t="s">
        <v>49</v>
      </c>
      <c r="G2974">
        <v>74.150000000000006</v>
      </c>
      <c r="H2974">
        <v>1</v>
      </c>
      <c r="I2974">
        <v>0</v>
      </c>
      <c r="J2974" t="s">
        <v>19</v>
      </c>
      <c r="K2974" t="s">
        <v>66</v>
      </c>
      <c r="L2974" t="s">
        <v>21</v>
      </c>
      <c r="M2974" t="s">
        <v>36</v>
      </c>
      <c r="N2974" t="s">
        <v>41</v>
      </c>
      <c r="O2974">
        <f>Table2[[#This Row],[check_out_date]]-Table2[[#This Row],[check_in_date]]</f>
        <v>10</v>
      </c>
      <c r="P2974">
        <f>Table2[[#This Row],[num_adults]]+Table2[[#This Row],[num_children]]</f>
        <v>1</v>
      </c>
      <c r="Q2974" s="3">
        <f>IF(OR(Table2[[#This Row],[booking_status]]="confirmed",Table2[[#This Row],[booking_status]]="checked-out"),Table2[[#This Row],[room_rate_per_night]]*Table2[[#This Row],[Num_Nights]],0)</f>
        <v>741.5</v>
      </c>
      <c r="R2974" t="str" cm="1">
        <f t="array" ref="R2974">IFERROR(_xlfn.IFS(Table2[[#This Row],[booking_status]]="confirmed","Expected",Table2[[#This Row],[booking_status]]="checked-out","Actual"),"No Revenue")</f>
        <v>Expected</v>
      </c>
      <c r="S2974" s="4">
        <f>Table2[[#This Row],[Revenue_Amount]]/Table2[[#This Row],[Num_Nights]]</f>
        <v>74.150000000000006</v>
      </c>
    </row>
    <row r="2975" spans="1:19" x14ac:dyDescent="0.3">
      <c r="A2975">
        <v>2974</v>
      </c>
      <c r="B2975" t="s">
        <v>50</v>
      </c>
      <c r="C2975" s="9">
        <v>45100</v>
      </c>
      <c r="D2975" s="9">
        <v>45104</v>
      </c>
      <c r="E2975" s="10">
        <v>45066</v>
      </c>
      <c r="F2975" t="s">
        <v>49</v>
      </c>
      <c r="G2975">
        <v>132.56</v>
      </c>
      <c r="H2975">
        <v>4</v>
      </c>
      <c r="I2975">
        <v>0</v>
      </c>
      <c r="J2975" t="s">
        <v>28</v>
      </c>
      <c r="K2975" t="s">
        <v>99</v>
      </c>
      <c r="L2975" t="s">
        <v>21</v>
      </c>
      <c r="M2975" t="s">
        <v>36</v>
      </c>
      <c r="N2975" t="s">
        <v>23</v>
      </c>
      <c r="O2975">
        <f>Table2[[#This Row],[check_out_date]]-Table2[[#This Row],[check_in_date]]</f>
        <v>4</v>
      </c>
      <c r="P2975">
        <f>Table2[[#This Row],[num_adults]]+Table2[[#This Row],[num_children]]</f>
        <v>4</v>
      </c>
      <c r="Q2975" s="3">
        <f>IF(OR(Table2[[#This Row],[booking_status]]="confirmed",Table2[[#This Row],[booking_status]]="checked-out"),Table2[[#This Row],[room_rate_per_night]]*Table2[[#This Row],[Num_Nights]],0)</f>
        <v>530.24</v>
      </c>
      <c r="R2975" t="str" cm="1">
        <f t="array" ref="R2975">IFERROR(_xlfn.IFS(Table2[[#This Row],[booking_status]]="confirmed","Expected",Table2[[#This Row],[booking_status]]="checked-out","Actual"),"No Revenue")</f>
        <v>Expected</v>
      </c>
      <c r="S2975" s="4">
        <f>Table2[[#This Row],[Revenue_Amount]]/Table2[[#This Row],[Num_Nights]]</f>
        <v>132.56</v>
      </c>
    </row>
    <row r="2976" spans="1:19" hidden="1" x14ac:dyDescent="0.3">
      <c r="A2976">
        <v>2975</v>
      </c>
      <c r="B2976" t="s">
        <v>14</v>
      </c>
      <c r="C2976" s="9">
        <v>45266</v>
      </c>
      <c r="D2976" s="9">
        <v>45277</v>
      </c>
      <c r="E2976" s="10">
        <v>45193</v>
      </c>
      <c r="F2976" t="s">
        <v>18</v>
      </c>
      <c r="G2976">
        <v>156.47</v>
      </c>
      <c r="H2976">
        <v>3</v>
      </c>
      <c r="I2976">
        <v>0</v>
      </c>
      <c r="J2976" t="s">
        <v>35</v>
      </c>
      <c r="K2976" t="s">
        <v>99</v>
      </c>
      <c r="L2976" t="s">
        <v>21</v>
      </c>
      <c r="M2976" t="s">
        <v>36</v>
      </c>
      <c r="N2976" t="s">
        <v>23</v>
      </c>
      <c r="O2976">
        <f>Table2[[#This Row],[check_out_date]]-Table2[[#This Row],[check_in_date]]</f>
        <v>11</v>
      </c>
      <c r="P2976">
        <f>Table2[[#This Row],[num_adults]]+Table2[[#This Row],[num_children]]</f>
        <v>3</v>
      </c>
      <c r="Q2976" s="3">
        <f>IF(OR(Table2[[#This Row],[booking_status]]="confirmed",Table2[[#This Row],[booking_status]]="checked-out"),Table2[[#This Row],[room_rate_per_night]]*Table2[[#This Row],[Num_Nights]],0)</f>
        <v>1721.17</v>
      </c>
      <c r="R2976" t="str" cm="1">
        <f t="array" ref="R2976">IFERROR(_xlfn.IFS(Table2[[#This Row],[booking_status]]="confirmed","Expected",Table2[[#This Row],[booking_status]]="checked-out","Actual"),"No Revenue")</f>
        <v>Expected</v>
      </c>
      <c r="S2976" s="4">
        <f>Table2[[#This Row],[Revenue_Amount]]/Table2[[#This Row],[Num_Nights]]</f>
        <v>156.47</v>
      </c>
    </row>
    <row r="2977" spans="1:19" hidden="1" x14ac:dyDescent="0.3">
      <c r="A2977">
        <v>2976</v>
      </c>
      <c r="B2977" t="s">
        <v>31</v>
      </c>
      <c r="C2977" s="9">
        <v>45280</v>
      </c>
      <c r="D2977" s="9">
        <v>45285</v>
      </c>
      <c r="E2977" s="10">
        <v>45208</v>
      </c>
      <c r="F2977" t="s">
        <v>49</v>
      </c>
      <c r="G2977">
        <v>102.8</v>
      </c>
      <c r="H2977">
        <v>1</v>
      </c>
      <c r="I2977">
        <v>1</v>
      </c>
      <c r="J2977" t="s">
        <v>35</v>
      </c>
      <c r="K2977" t="s">
        <v>44</v>
      </c>
      <c r="L2977" t="s">
        <v>56</v>
      </c>
      <c r="M2977" t="s">
        <v>36</v>
      </c>
      <c r="N2977" t="s">
        <v>41</v>
      </c>
      <c r="O2977">
        <f>Table2[[#This Row],[check_out_date]]-Table2[[#This Row],[check_in_date]]</f>
        <v>5</v>
      </c>
      <c r="P2977">
        <f>Table2[[#This Row],[num_adults]]+Table2[[#This Row],[num_children]]</f>
        <v>2</v>
      </c>
      <c r="Q2977" s="3">
        <f>IF(OR(Table2[[#This Row],[booking_status]]="confirmed",Table2[[#This Row],[booking_status]]="checked-out"),Table2[[#This Row],[room_rate_per_night]]*Table2[[#This Row],[Num_Nights]],0)</f>
        <v>514</v>
      </c>
      <c r="R2977" t="str" cm="1">
        <f t="array" ref="R2977">IFERROR(_xlfn.IFS(Table2[[#This Row],[booking_status]]="confirmed","Expected",Table2[[#This Row],[booking_status]]="checked-out","Actual"),"No Revenue")</f>
        <v>Actual</v>
      </c>
      <c r="S2977" s="4">
        <f>Table2[[#This Row],[Revenue_Amount]]/Table2[[#This Row],[Num_Nights]]</f>
        <v>102.8</v>
      </c>
    </row>
    <row r="2978" spans="1:19" hidden="1" x14ac:dyDescent="0.3">
      <c r="A2978">
        <v>2977</v>
      </c>
      <c r="B2978" t="s">
        <v>31</v>
      </c>
      <c r="C2978" s="9">
        <v>45107</v>
      </c>
      <c r="D2978" s="9">
        <v>45114</v>
      </c>
      <c r="E2978" s="10">
        <v>45042</v>
      </c>
      <c r="F2978" t="s">
        <v>54</v>
      </c>
      <c r="G2978">
        <v>236.14</v>
      </c>
      <c r="H2978">
        <v>4</v>
      </c>
      <c r="I2978">
        <v>2</v>
      </c>
      <c r="J2978" t="s">
        <v>35</v>
      </c>
      <c r="K2978" t="s">
        <v>99</v>
      </c>
      <c r="L2978" t="s">
        <v>21</v>
      </c>
      <c r="M2978" t="s">
        <v>36</v>
      </c>
      <c r="N2978" t="s">
        <v>41</v>
      </c>
      <c r="O2978">
        <f>Table2[[#This Row],[check_out_date]]-Table2[[#This Row],[check_in_date]]</f>
        <v>7</v>
      </c>
      <c r="P2978">
        <f>Table2[[#This Row],[num_adults]]+Table2[[#This Row],[num_children]]</f>
        <v>6</v>
      </c>
      <c r="Q2978" s="3">
        <f>IF(OR(Table2[[#This Row],[booking_status]]="confirmed",Table2[[#This Row],[booking_status]]="checked-out"),Table2[[#This Row],[room_rate_per_night]]*Table2[[#This Row],[Num_Nights]],0)</f>
        <v>1652.98</v>
      </c>
      <c r="R2978" t="str" cm="1">
        <f t="array" ref="R2978">IFERROR(_xlfn.IFS(Table2[[#This Row],[booking_status]]="confirmed","Expected",Table2[[#This Row],[booking_status]]="checked-out","Actual"),"No Revenue")</f>
        <v>Expected</v>
      </c>
      <c r="S2978" s="4">
        <f>Table2[[#This Row],[Revenue_Amount]]/Table2[[#This Row],[Num_Nights]]</f>
        <v>236.14000000000001</v>
      </c>
    </row>
    <row r="2979" spans="1:19" x14ac:dyDescent="0.3">
      <c r="A2979">
        <v>2978</v>
      </c>
      <c r="B2979" t="s">
        <v>14</v>
      </c>
      <c r="C2979" s="9">
        <v>45036</v>
      </c>
      <c r="D2979" s="9">
        <v>45044</v>
      </c>
      <c r="E2979" s="10">
        <v>45008</v>
      </c>
      <c r="F2979" t="s">
        <v>18</v>
      </c>
      <c r="G2979">
        <v>188.46</v>
      </c>
      <c r="H2979">
        <v>2</v>
      </c>
      <c r="I2979">
        <v>0</v>
      </c>
      <c r="J2979" t="s">
        <v>19</v>
      </c>
      <c r="K2979" t="s">
        <v>20</v>
      </c>
      <c r="L2979" t="s">
        <v>21</v>
      </c>
      <c r="M2979" t="s">
        <v>36</v>
      </c>
      <c r="N2979" t="s">
        <v>41</v>
      </c>
      <c r="O2979">
        <f>Table2[[#This Row],[check_out_date]]-Table2[[#This Row],[check_in_date]]</f>
        <v>8</v>
      </c>
      <c r="P2979">
        <f>Table2[[#This Row],[num_adults]]+Table2[[#This Row],[num_children]]</f>
        <v>2</v>
      </c>
      <c r="Q2979" s="3">
        <f>IF(OR(Table2[[#This Row],[booking_status]]="confirmed",Table2[[#This Row],[booking_status]]="checked-out"),Table2[[#This Row],[room_rate_per_night]]*Table2[[#This Row],[Num_Nights]],0)</f>
        <v>1507.68</v>
      </c>
      <c r="R2979" t="str" cm="1">
        <f t="array" ref="R2979">IFERROR(_xlfn.IFS(Table2[[#This Row],[booking_status]]="confirmed","Expected",Table2[[#This Row],[booking_status]]="checked-out","Actual"),"No Revenue")</f>
        <v>Expected</v>
      </c>
      <c r="S2979" s="4">
        <f>Table2[[#This Row],[Revenue_Amount]]/Table2[[#This Row],[Num_Nights]]</f>
        <v>188.46</v>
      </c>
    </row>
    <row r="2980" spans="1:19" x14ac:dyDescent="0.3">
      <c r="A2980">
        <v>2979</v>
      </c>
      <c r="B2980" t="s">
        <v>14</v>
      </c>
      <c r="C2980" s="9">
        <v>45022</v>
      </c>
      <c r="D2980" s="9">
        <v>45025</v>
      </c>
      <c r="E2980" s="10">
        <v>44985</v>
      </c>
      <c r="F2980" t="s">
        <v>49</v>
      </c>
      <c r="G2980">
        <v>104.52</v>
      </c>
      <c r="H2980">
        <v>1</v>
      </c>
      <c r="I2980">
        <v>0</v>
      </c>
      <c r="J2980" t="s">
        <v>28</v>
      </c>
      <c r="K2980" t="s">
        <v>66</v>
      </c>
      <c r="L2980" t="s">
        <v>21</v>
      </c>
      <c r="M2980" t="s">
        <v>36</v>
      </c>
      <c r="N2980" t="s">
        <v>41</v>
      </c>
      <c r="O2980">
        <f>Table2[[#This Row],[check_out_date]]-Table2[[#This Row],[check_in_date]]</f>
        <v>3</v>
      </c>
      <c r="P2980">
        <f>Table2[[#This Row],[num_adults]]+Table2[[#This Row],[num_children]]</f>
        <v>1</v>
      </c>
      <c r="Q2980" s="3">
        <f>IF(OR(Table2[[#This Row],[booking_status]]="confirmed",Table2[[#This Row],[booking_status]]="checked-out"),Table2[[#This Row],[room_rate_per_night]]*Table2[[#This Row],[Num_Nights]],0)</f>
        <v>313.56</v>
      </c>
      <c r="R2980" t="str" cm="1">
        <f t="array" ref="R2980">IFERROR(_xlfn.IFS(Table2[[#This Row],[booking_status]]="confirmed","Expected",Table2[[#This Row],[booking_status]]="checked-out","Actual"),"No Revenue")</f>
        <v>Expected</v>
      </c>
      <c r="S2980" s="4">
        <f>Table2[[#This Row],[Revenue_Amount]]/Table2[[#This Row],[Num_Nights]]</f>
        <v>104.52</v>
      </c>
    </row>
    <row r="2981" spans="1:19" x14ac:dyDescent="0.3">
      <c r="A2981">
        <v>2980</v>
      </c>
      <c r="B2981" t="s">
        <v>31</v>
      </c>
      <c r="C2981" s="9">
        <v>45230</v>
      </c>
      <c r="D2981" s="9">
        <v>45238</v>
      </c>
      <c r="E2981" s="10">
        <v>45165</v>
      </c>
      <c r="F2981" t="s">
        <v>27</v>
      </c>
      <c r="G2981">
        <v>95.79</v>
      </c>
      <c r="H2981">
        <v>1</v>
      </c>
      <c r="I2981">
        <v>0</v>
      </c>
      <c r="J2981" t="s">
        <v>55</v>
      </c>
      <c r="K2981" t="s">
        <v>44</v>
      </c>
      <c r="L2981" t="s">
        <v>21</v>
      </c>
      <c r="M2981" t="s">
        <v>36</v>
      </c>
      <c r="N2981" t="s">
        <v>45</v>
      </c>
      <c r="O2981">
        <f>Table2[[#This Row],[check_out_date]]-Table2[[#This Row],[check_in_date]]</f>
        <v>8</v>
      </c>
      <c r="P2981">
        <f>Table2[[#This Row],[num_adults]]+Table2[[#This Row],[num_children]]</f>
        <v>1</v>
      </c>
      <c r="Q2981" s="3">
        <f>IF(OR(Table2[[#This Row],[booking_status]]="confirmed",Table2[[#This Row],[booking_status]]="checked-out"),Table2[[#This Row],[room_rate_per_night]]*Table2[[#This Row],[Num_Nights]],0)</f>
        <v>766.32</v>
      </c>
      <c r="R2981" t="str" cm="1">
        <f t="array" ref="R2981">IFERROR(_xlfn.IFS(Table2[[#This Row],[booking_status]]="confirmed","Expected",Table2[[#This Row],[booking_status]]="checked-out","Actual"),"No Revenue")</f>
        <v>Expected</v>
      </c>
      <c r="S2981" s="4">
        <f>Table2[[#This Row],[Revenue_Amount]]/Table2[[#This Row],[Num_Nights]]</f>
        <v>95.79</v>
      </c>
    </row>
    <row r="2982" spans="1:19" x14ac:dyDescent="0.3">
      <c r="A2982">
        <v>2981</v>
      </c>
      <c r="B2982" t="s">
        <v>50</v>
      </c>
      <c r="C2982" s="9">
        <v>45207</v>
      </c>
      <c r="D2982" s="9">
        <v>45219</v>
      </c>
      <c r="E2982" s="10">
        <v>45190</v>
      </c>
      <c r="F2982" t="s">
        <v>27</v>
      </c>
      <c r="G2982">
        <v>143.69</v>
      </c>
      <c r="H2982">
        <v>1</v>
      </c>
      <c r="I2982">
        <v>1</v>
      </c>
      <c r="J2982" t="s">
        <v>28</v>
      </c>
      <c r="K2982" t="s">
        <v>66</v>
      </c>
      <c r="L2982" t="s">
        <v>21</v>
      </c>
      <c r="M2982" t="s">
        <v>36</v>
      </c>
      <c r="N2982" t="s">
        <v>41</v>
      </c>
      <c r="O2982">
        <f>Table2[[#This Row],[check_out_date]]-Table2[[#This Row],[check_in_date]]</f>
        <v>12</v>
      </c>
      <c r="P2982">
        <f>Table2[[#This Row],[num_adults]]+Table2[[#This Row],[num_children]]</f>
        <v>2</v>
      </c>
      <c r="Q2982" s="3">
        <f>IF(OR(Table2[[#This Row],[booking_status]]="confirmed",Table2[[#This Row],[booking_status]]="checked-out"),Table2[[#This Row],[room_rate_per_night]]*Table2[[#This Row],[Num_Nights]],0)</f>
        <v>1724.28</v>
      </c>
      <c r="R2982" t="str" cm="1">
        <f t="array" ref="R2982">IFERROR(_xlfn.IFS(Table2[[#This Row],[booking_status]]="confirmed","Expected",Table2[[#This Row],[booking_status]]="checked-out","Actual"),"No Revenue")</f>
        <v>Expected</v>
      </c>
      <c r="S2982" s="4">
        <f>Table2[[#This Row],[Revenue_Amount]]/Table2[[#This Row],[Num_Nights]]</f>
        <v>143.69</v>
      </c>
    </row>
    <row r="2983" spans="1:19" x14ac:dyDescent="0.3">
      <c r="A2983">
        <v>2982</v>
      </c>
      <c r="B2983" t="s">
        <v>14</v>
      </c>
      <c r="C2983" s="9">
        <v>44951</v>
      </c>
      <c r="D2983" s="9">
        <v>44960</v>
      </c>
      <c r="E2983" s="10">
        <v>44947</v>
      </c>
      <c r="F2983" t="s">
        <v>49</v>
      </c>
      <c r="G2983">
        <v>111.36</v>
      </c>
      <c r="H2983">
        <v>2</v>
      </c>
      <c r="I2983">
        <v>1</v>
      </c>
      <c r="J2983" t="s">
        <v>28</v>
      </c>
      <c r="K2983" t="s">
        <v>66</v>
      </c>
      <c r="L2983" t="s">
        <v>56</v>
      </c>
      <c r="M2983" t="s">
        <v>36</v>
      </c>
      <c r="N2983" t="s">
        <v>45</v>
      </c>
      <c r="O2983">
        <f>Table2[[#This Row],[check_out_date]]-Table2[[#This Row],[check_in_date]]</f>
        <v>9</v>
      </c>
      <c r="P2983">
        <f>Table2[[#This Row],[num_adults]]+Table2[[#This Row],[num_children]]</f>
        <v>3</v>
      </c>
      <c r="Q2983" s="3">
        <f>IF(OR(Table2[[#This Row],[booking_status]]="confirmed",Table2[[#This Row],[booking_status]]="checked-out"),Table2[[#This Row],[room_rate_per_night]]*Table2[[#This Row],[Num_Nights]],0)</f>
        <v>1002.24</v>
      </c>
      <c r="R2983" t="str" cm="1">
        <f t="array" ref="R2983">IFERROR(_xlfn.IFS(Table2[[#This Row],[booking_status]]="confirmed","Expected",Table2[[#This Row],[booking_status]]="checked-out","Actual"),"No Revenue")</f>
        <v>Actual</v>
      </c>
      <c r="S2983" s="4">
        <f>Table2[[#This Row],[Revenue_Amount]]/Table2[[#This Row],[Num_Nights]]</f>
        <v>111.36</v>
      </c>
    </row>
    <row r="2984" spans="1:19" x14ac:dyDescent="0.3">
      <c r="A2984">
        <v>2983</v>
      </c>
      <c r="B2984" t="s">
        <v>50</v>
      </c>
      <c r="C2984" s="9">
        <v>45288</v>
      </c>
      <c r="D2984" s="9">
        <v>45289</v>
      </c>
      <c r="E2984" s="10">
        <v>45268</v>
      </c>
      <c r="F2984" t="s">
        <v>49</v>
      </c>
      <c r="G2984">
        <v>140.88</v>
      </c>
      <c r="H2984">
        <v>3</v>
      </c>
      <c r="I2984">
        <v>0</v>
      </c>
      <c r="J2984" t="s">
        <v>28</v>
      </c>
      <c r="K2984" t="s">
        <v>20</v>
      </c>
      <c r="L2984" t="s">
        <v>56</v>
      </c>
      <c r="M2984" t="s">
        <v>22</v>
      </c>
      <c r="N2984" t="s">
        <v>41</v>
      </c>
      <c r="O2984">
        <f>Table2[[#This Row],[check_out_date]]-Table2[[#This Row],[check_in_date]]</f>
        <v>1</v>
      </c>
      <c r="P2984">
        <f>Table2[[#This Row],[num_adults]]+Table2[[#This Row],[num_children]]</f>
        <v>3</v>
      </c>
      <c r="Q2984" s="3">
        <f>IF(OR(Table2[[#This Row],[booking_status]]="confirmed",Table2[[#This Row],[booking_status]]="checked-out"),Table2[[#This Row],[room_rate_per_night]]*Table2[[#This Row],[Num_Nights]],0)</f>
        <v>140.88</v>
      </c>
      <c r="R2984" t="str" cm="1">
        <f t="array" ref="R2984">IFERROR(_xlfn.IFS(Table2[[#This Row],[booking_status]]="confirmed","Expected",Table2[[#This Row],[booking_status]]="checked-out","Actual"),"No Revenue")</f>
        <v>Actual</v>
      </c>
      <c r="S2984" s="4">
        <f>Table2[[#This Row],[Revenue_Amount]]/Table2[[#This Row],[Num_Nights]]</f>
        <v>140.88</v>
      </c>
    </row>
    <row r="2985" spans="1:19" x14ac:dyDescent="0.3">
      <c r="A2985">
        <v>2984</v>
      </c>
      <c r="B2985" t="s">
        <v>31</v>
      </c>
      <c r="C2985" s="9">
        <v>44979</v>
      </c>
      <c r="D2985" s="9">
        <v>44983</v>
      </c>
      <c r="E2985" s="10">
        <v>44949</v>
      </c>
      <c r="F2985" t="s">
        <v>18</v>
      </c>
      <c r="G2985">
        <v>249.04</v>
      </c>
      <c r="H2985">
        <v>2</v>
      </c>
      <c r="I2985">
        <v>0</v>
      </c>
      <c r="J2985" t="s">
        <v>19</v>
      </c>
      <c r="K2985" t="s">
        <v>29</v>
      </c>
      <c r="L2985" t="s">
        <v>21</v>
      </c>
      <c r="M2985" t="s">
        <v>22</v>
      </c>
      <c r="N2985" t="s">
        <v>45</v>
      </c>
      <c r="O2985">
        <f>Table2[[#This Row],[check_out_date]]-Table2[[#This Row],[check_in_date]]</f>
        <v>4</v>
      </c>
      <c r="P2985">
        <f>Table2[[#This Row],[num_adults]]+Table2[[#This Row],[num_children]]</f>
        <v>2</v>
      </c>
      <c r="Q2985" s="3">
        <f>IF(OR(Table2[[#This Row],[booking_status]]="confirmed",Table2[[#This Row],[booking_status]]="checked-out"),Table2[[#This Row],[room_rate_per_night]]*Table2[[#This Row],[Num_Nights]],0)</f>
        <v>996.16</v>
      </c>
      <c r="R2985" t="str" cm="1">
        <f t="array" ref="R2985">IFERROR(_xlfn.IFS(Table2[[#This Row],[booking_status]]="confirmed","Expected",Table2[[#This Row],[booking_status]]="checked-out","Actual"),"No Revenue")</f>
        <v>Expected</v>
      </c>
      <c r="S2985" s="4">
        <f>Table2[[#This Row],[Revenue_Amount]]/Table2[[#This Row],[Num_Nights]]</f>
        <v>249.04</v>
      </c>
    </row>
    <row r="2986" spans="1:19" x14ac:dyDescent="0.3">
      <c r="A2986">
        <v>2985</v>
      </c>
      <c r="B2986" t="s">
        <v>37</v>
      </c>
      <c r="C2986" s="9">
        <v>45097</v>
      </c>
      <c r="D2986" s="9">
        <v>45103</v>
      </c>
      <c r="E2986" s="10">
        <v>45075</v>
      </c>
      <c r="F2986" t="s">
        <v>27</v>
      </c>
      <c r="G2986">
        <v>211.53</v>
      </c>
      <c r="H2986">
        <v>2</v>
      </c>
      <c r="I2986">
        <v>0</v>
      </c>
      <c r="J2986" t="s">
        <v>19</v>
      </c>
      <c r="K2986" t="s">
        <v>99</v>
      </c>
      <c r="L2986" t="s">
        <v>56</v>
      </c>
      <c r="M2986" t="s">
        <v>36</v>
      </c>
      <c r="N2986" t="s">
        <v>95</v>
      </c>
      <c r="O2986">
        <f>Table2[[#This Row],[check_out_date]]-Table2[[#This Row],[check_in_date]]</f>
        <v>6</v>
      </c>
      <c r="P2986">
        <f>Table2[[#This Row],[num_adults]]+Table2[[#This Row],[num_children]]</f>
        <v>2</v>
      </c>
      <c r="Q2986" s="3">
        <f>IF(OR(Table2[[#This Row],[booking_status]]="confirmed",Table2[[#This Row],[booking_status]]="checked-out"),Table2[[#This Row],[room_rate_per_night]]*Table2[[#This Row],[Num_Nights]],0)</f>
        <v>1269.18</v>
      </c>
      <c r="R2986" t="str" cm="1">
        <f t="array" ref="R2986">IFERROR(_xlfn.IFS(Table2[[#This Row],[booking_status]]="confirmed","Expected",Table2[[#This Row],[booking_status]]="checked-out","Actual"),"No Revenue")</f>
        <v>Actual</v>
      </c>
      <c r="S2986" s="4">
        <f>Table2[[#This Row],[Revenue_Amount]]/Table2[[#This Row],[Num_Nights]]</f>
        <v>211.53</v>
      </c>
    </row>
    <row r="2987" spans="1:19" x14ac:dyDescent="0.3">
      <c r="A2987">
        <v>2986</v>
      </c>
      <c r="B2987" t="s">
        <v>14</v>
      </c>
      <c r="C2987" s="9">
        <v>45237</v>
      </c>
      <c r="D2987" s="9">
        <v>45241</v>
      </c>
      <c r="E2987" s="10">
        <v>45227</v>
      </c>
      <c r="F2987" t="s">
        <v>49</v>
      </c>
      <c r="G2987">
        <v>113.83</v>
      </c>
      <c r="H2987">
        <v>2</v>
      </c>
      <c r="I2987">
        <v>0</v>
      </c>
      <c r="J2987" t="s">
        <v>94</v>
      </c>
      <c r="K2987" t="s">
        <v>20</v>
      </c>
      <c r="L2987" t="s">
        <v>21</v>
      </c>
      <c r="M2987" t="s">
        <v>36</v>
      </c>
      <c r="N2987" t="s">
        <v>45</v>
      </c>
      <c r="O2987">
        <f>Table2[[#This Row],[check_out_date]]-Table2[[#This Row],[check_in_date]]</f>
        <v>4</v>
      </c>
      <c r="P2987">
        <f>Table2[[#This Row],[num_adults]]+Table2[[#This Row],[num_children]]</f>
        <v>2</v>
      </c>
      <c r="Q2987" s="3">
        <f>IF(OR(Table2[[#This Row],[booking_status]]="confirmed",Table2[[#This Row],[booking_status]]="checked-out"),Table2[[#This Row],[room_rate_per_night]]*Table2[[#This Row],[Num_Nights]],0)</f>
        <v>455.32</v>
      </c>
      <c r="R2987" t="str" cm="1">
        <f t="array" ref="R2987">IFERROR(_xlfn.IFS(Table2[[#This Row],[booking_status]]="confirmed","Expected",Table2[[#This Row],[booking_status]]="checked-out","Actual"),"No Revenue")</f>
        <v>Expected</v>
      </c>
      <c r="S2987" s="4">
        <f>Table2[[#This Row],[Revenue_Amount]]/Table2[[#This Row],[Num_Nights]]</f>
        <v>113.83</v>
      </c>
    </row>
    <row r="2988" spans="1:19" x14ac:dyDescent="0.3">
      <c r="A2988">
        <v>2987</v>
      </c>
      <c r="B2988" t="s">
        <v>50</v>
      </c>
      <c r="C2988" s="9">
        <v>45238</v>
      </c>
      <c r="D2988" s="9">
        <v>45248</v>
      </c>
      <c r="E2988" s="10">
        <v>45212</v>
      </c>
      <c r="F2988" t="s">
        <v>27</v>
      </c>
      <c r="G2988">
        <v>168.47</v>
      </c>
      <c r="H2988">
        <v>2</v>
      </c>
      <c r="I2988">
        <v>1</v>
      </c>
      <c r="J2988" t="s">
        <v>55</v>
      </c>
      <c r="K2988" t="s">
        <v>44</v>
      </c>
      <c r="L2988" t="s">
        <v>21</v>
      </c>
      <c r="M2988" t="s">
        <v>36</v>
      </c>
      <c r="N2988" t="s">
        <v>41</v>
      </c>
      <c r="O2988">
        <f>Table2[[#This Row],[check_out_date]]-Table2[[#This Row],[check_in_date]]</f>
        <v>10</v>
      </c>
      <c r="P2988">
        <f>Table2[[#This Row],[num_adults]]+Table2[[#This Row],[num_children]]</f>
        <v>3</v>
      </c>
      <c r="Q2988" s="3">
        <f>IF(OR(Table2[[#This Row],[booking_status]]="confirmed",Table2[[#This Row],[booking_status]]="checked-out"),Table2[[#This Row],[room_rate_per_night]]*Table2[[#This Row],[Num_Nights]],0)</f>
        <v>1684.7</v>
      </c>
      <c r="R2988" t="str" cm="1">
        <f t="array" ref="R2988">IFERROR(_xlfn.IFS(Table2[[#This Row],[booking_status]]="confirmed","Expected",Table2[[#This Row],[booking_status]]="checked-out","Actual"),"No Revenue")</f>
        <v>Expected</v>
      </c>
      <c r="S2988" s="4">
        <f>Table2[[#This Row],[Revenue_Amount]]/Table2[[#This Row],[Num_Nights]]</f>
        <v>168.47</v>
      </c>
    </row>
    <row r="2989" spans="1:19" hidden="1" x14ac:dyDescent="0.3">
      <c r="A2989">
        <v>2988</v>
      </c>
      <c r="B2989" t="s">
        <v>31</v>
      </c>
      <c r="C2989" s="9">
        <v>45256</v>
      </c>
      <c r="D2989" s="9">
        <v>45260</v>
      </c>
      <c r="E2989" s="10">
        <v>45225</v>
      </c>
      <c r="F2989" t="s">
        <v>49</v>
      </c>
      <c r="G2989">
        <v>96.77</v>
      </c>
      <c r="H2989">
        <v>2</v>
      </c>
      <c r="I2989">
        <v>1</v>
      </c>
      <c r="J2989" t="s">
        <v>35</v>
      </c>
      <c r="K2989" t="s">
        <v>66</v>
      </c>
      <c r="L2989" t="s">
        <v>21</v>
      </c>
      <c r="M2989" t="s">
        <v>36</v>
      </c>
      <c r="N2989" t="s">
        <v>23</v>
      </c>
      <c r="O2989">
        <f>Table2[[#This Row],[check_out_date]]-Table2[[#This Row],[check_in_date]]</f>
        <v>4</v>
      </c>
      <c r="P2989">
        <f>Table2[[#This Row],[num_adults]]+Table2[[#This Row],[num_children]]</f>
        <v>3</v>
      </c>
      <c r="Q2989" s="3">
        <f>IF(OR(Table2[[#This Row],[booking_status]]="confirmed",Table2[[#This Row],[booking_status]]="checked-out"),Table2[[#This Row],[room_rate_per_night]]*Table2[[#This Row],[Num_Nights]],0)</f>
        <v>387.08</v>
      </c>
      <c r="R2989" t="str" cm="1">
        <f t="array" ref="R2989">IFERROR(_xlfn.IFS(Table2[[#This Row],[booking_status]]="confirmed","Expected",Table2[[#This Row],[booking_status]]="checked-out","Actual"),"No Revenue")</f>
        <v>Expected</v>
      </c>
      <c r="S2989" s="4">
        <f>Table2[[#This Row],[Revenue_Amount]]/Table2[[#This Row],[Num_Nights]]</f>
        <v>96.77</v>
      </c>
    </row>
    <row r="2990" spans="1:19" x14ac:dyDescent="0.3">
      <c r="A2990">
        <v>2989</v>
      </c>
      <c r="B2990" t="s">
        <v>37</v>
      </c>
      <c r="C2990" s="9">
        <v>45120</v>
      </c>
      <c r="D2990" s="9">
        <v>45127</v>
      </c>
      <c r="E2990" s="10">
        <v>45068</v>
      </c>
      <c r="F2990" t="s">
        <v>49</v>
      </c>
      <c r="G2990">
        <v>133.66</v>
      </c>
      <c r="H2990">
        <v>2</v>
      </c>
      <c r="I2990">
        <v>0</v>
      </c>
      <c r="J2990" t="s">
        <v>94</v>
      </c>
      <c r="K2990" t="s">
        <v>66</v>
      </c>
      <c r="L2990" t="s">
        <v>21</v>
      </c>
      <c r="M2990" t="s">
        <v>36</v>
      </c>
      <c r="N2990" t="s">
        <v>41</v>
      </c>
      <c r="O2990">
        <f>Table2[[#This Row],[check_out_date]]-Table2[[#This Row],[check_in_date]]</f>
        <v>7</v>
      </c>
      <c r="P2990">
        <f>Table2[[#This Row],[num_adults]]+Table2[[#This Row],[num_children]]</f>
        <v>2</v>
      </c>
      <c r="Q2990" s="3">
        <f>IF(OR(Table2[[#This Row],[booking_status]]="confirmed",Table2[[#This Row],[booking_status]]="checked-out"),Table2[[#This Row],[room_rate_per_night]]*Table2[[#This Row],[Num_Nights]],0)</f>
        <v>935.62</v>
      </c>
      <c r="R2990" t="str" cm="1">
        <f t="array" ref="R2990">IFERROR(_xlfn.IFS(Table2[[#This Row],[booking_status]]="confirmed","Expected",Table2[[#This Row],[booking_status]]="checked-out","Actual"),"No Revenue")</f>
        <v>Expected</v>
      </c>
      <c r="S2990" s="4">
        <f>Table2[[#This Row],[Revenue_Amount]]/Table2[[#This Row],[Num_Nights]]</f>
        <v>133.66</v>
      </c>
    </row>
    <row r="2991" spans="1:19" x14ac:dyDescent="0.3">
      <c r="A2991">
        <v>2990</v>
      </c>
      <c r="B2991" t="s">
        <v>37</v>
      </c>
      <c r="C2991" s="9">
        <v>45226</v>
      </c>
      <c r="D2991" s="9">
        <v>45231</v>
      </c>
      <c r="E2991" s="10">
        <v>45180</v>
      </c>
      <c r="F2991" t="s">
        <v>27</v>
      </c>
      <c r="G2991">
        <v>149.31</v>
      </c>
      <c r="H2991">
        <v>1</v>
      </c>
      <c r="I2991">
        <v>3</v>
      </c>
      <c r="J2991" t="s">
        <v>28</v>
      </c>
      <c r="K2991" t="s">
        <v>29</v>
      </c>
      <c r="L2991" t="s">
        <v>60</v>
      </c>
      <c r="M2991" t="s">
        <v>36</v>
      </c>
      <c r="N2991" t="s">
        <v>41</v>
      </c>
      <c r="O2991">
        <f>Table2[[#This Row],[check_out_date]]-Table2[[#This Row],[check_in_date]]</f>
        <v>5</v>
      </c>
      <c r="P2991">
        <f>Table2[[#This Row],[num_adults]]+Table2[[#This Row],[num_children]]</f>
        <v>4</v>
      </c>
      <c r="Q2991" s="3">
        <f>IF(OR(Table2[[#This Row],[booking_status]]="confirmed",Table2[[#This Row],[booking_status]]="checked-out"),Table2[[#This Row],[room_rate_per_night]]*Table2[[#This Row],[Num_Nights]],0)</f>
        <v>0</v>
      </c>
      <c r="R2991" t="str" cm="1">
        <f t="array" ref="R2991">IFERROR(_xlfn.IFS(Table2[[#This Row],[booking_status]]="confirmed","Expected",Table2[[#This Row],[booking_status]]="checked-out","Actual"),"No Revenue")</f>
        <v>No Revenue</v>
      </c>
      <c r="S2991" s="4">
        <f>Table2[[#This Row],[Revenue_Amount]]/Table2[[#This Row],[Num_Nights]]</f>
        <v>0</v>
      </c>
    </row>
    <row r="2992" spans="1:19" x14ac:dyDescent="0.3">
      <c r="A2992">
        <v>2991</v>
      </c>
      <c r="B2992" t="s">
        <v>50</v>
      </c>
      <c r="C2992" s="9">
        <v>45159</v>
      </c>
      <c r="D2992" s="9">
        <v>45164</v>
      </c>
      <c r="E2992" s="10">
        <v>45141</v>
      </c>
      <c r="F2992" t="s">
        <v>54</v>
      </c>
      <c r="G2992">
        <v>509.26</v>
      </c>
      <c r="H2992">
        <v>2</v>
      </c>
      <c r="I2992">
        <v>0</v>
      </c>
      <c r="J2992" t="s">
        <v>19</v>
      </c>
      <c r="K2992" t="s">
        <v>66</v>
      </c>
      <c r="L2992" t="s">
        <v>60</v>
      </c>
      <c r="M2992" t="s">
        <v>22</v>
      </c>
      <c r="N2992" t="s">
        <v>45</v>
      </c>
      <c r="O2992">
        <f>Table2[[#This Row],[check_out_date]]-Table2[[#This Row],[check_in_date]]</f>
        <v>5</v>
      </c>
      <c r="P2992">
        <f>Table2[[#This Row],[num_adults]]+Table2[[#This Row],[num_children]]</f>
        <v>2</v>
      </c>
      <c r="Q2992" s="3">
        <f>IF(OR(Table2[[#This Row],[booking_status]]="confirmed",Table2[[#This Row],[booking_status]]="checked-out"),Table2[[#This Row],[room_rate_per_night]]*Table2[[#This Row],[Num_Nights]],0)</f>
        <v>0</v>
      </c>
      <c r="R2992" t="str" cm="1">
        <f t="array" ref="R2992">IFERROR(_xlfn.IFS(Table2[[#This Row],[booking_status]]="confirmed","Expected",Table2[[#This Row],[booking_status]]="checked-out","Actual"),"No Revenue")</f>
        <v>No Revenue</v>
      </c>
      <c r="S2992" s="4">
        <f>Table2[[#This Row],[Revenue_Amount]]/Table2[[#This Row],[Num_Nights]]</f>
        <v>0</v>
      </c>
    </row>
    <row r="2993" spans="1:19" hidden="1" x14ac:dyDescent="0.3">
      <c r="A2993">
        <v>2992</v>
      </c>
      <c r="B2993" t="s">
        <v>50</v>
      </c>
      <c r="C2993" s="9">
        <v>45256</v>
      </c>
      <c r="D2993" s="9">
        <v>45261</v>
      </c>
      <c r="E2993" s="10">
        <v>45250</v>
      </c>
      <c r="F2993" t="s">
        <v>49</v>
      </c>
      <c r="G2993">
        <v>133.58000000000001</v>
      </c>
      <c r="H2993">
        <v>2</v>
      </c>
      <c r="I2993">
        <v>2</v>
      </c>
      <c r="J2993" t="s">
        <v>35</v>
      </c>
      <c r="K2993" t="s">
        <v>29</v>
      </c>
      <c r="L2993" t="s">
        <v>21</v>
      </c>
      <c r="M2993" t="s">
        <v>22</v>
      </c>
      <c r="N2993" t="s">
        <v>41</v>
      </c>
      <c r="O2993">
        <f>Table2[[#This Row],[check_out_date]]-Table2[[#This Row],[check_in_date]]</f>
        <v>5</v>
      </c>
      <c r="P2993">
        <f>Table2[[#This Row],[num_adults]]+Table2[[#This Row],[num_children]]</f>
        <v>4</v>
      </c>
      <c r="Q2993" s="3">
        <f>IF(OR(Table2[[#This Row],[booking_status]]="confirmed",Table2[[#This Row],[booking_status]]="checked-out"),Table2[[#This Row],[room_rate_per_night]]*Table2[[#This Row],[Num_Nights]],0)</f>
        <v>667.90000000000009</v>
      </c>
      <c r="R2993" t="str" cm="1">
        <f t="array" ref="R2993">IFERROR(_xlfn.IFS(Table2[[#This Row],[booking_status]]="confirmed","Expected",Table2[[#This Row],[booking_status]]="checked-out","Actual"),"No Revenue")</f>
        <v>Expected</v>
      </c>
      <c r="S2993" s="4">
        <f>Table2[[#This Row],[Revenue_Amount]]/Table2[[#This Row],[Num_Nights]]</f>
        <v>133.58000000000001</v>
      </c>
    </row>
    <row r="2994" spans="1:19" x14ac:dyDescent="0.3">
      <c r="A2994">
        <v>2993</v>
      </c>
      <c r="B2994" t="s">
        <v>37</v>
      </c>
      <c r="C2994" s="9">
        <v>44968</v>
      </c>
      <c r="D2994" s="9">
        <v>44978</v>
      </c>
      <c r="E2994" s="10">
        <v>44953</v>
      </c>
      <c r="F2994" t="s">
        <v>54</v>
      </c>
      <c r="G2994">
        <v>495.28</v>
      </c>
      <c r="H2994">
        <v>1</v>
      </c>
      <c r="I2994">
        <v>1</v>
      </c>
      <c r="J2994" t="s">
        <v>28</v>
      </c>
      <c r="K2994" t="s">
        <v>99</v>
      </c>
      <c r="L2994" t="s">
        <v>56</v>
      </c>
      <c r="M2994" t="s">
        <v>36</v>
      </c>
      <c r="N2994" t="s">
        <v>41</v>
      </c>
      <c r="O2994">
        <f>Table2[[#This Row],[check_out_date]]-Table2[[#This Row],[check_in_date]]</f>
        <v>10</v>
      </c>
      <c r="P2994">
        <f>Table2[[#This Row],[num_adults]]+Table2[[#This Row],[num_children]]</f>
        <v>2</v>
      </c>
      <c r="Q2994" s="3">
        <f>IF(OR(Table2[[#This Row],[booking_status]]="confirmed",Table2[[#This Row],[booking_status]]="checked-out"),Table2[[#This Row],[room_rate_per_night]]*Table2[[#This Row],[Num_Nights]],0)</f>
        <v>4952.7999999999993</v>
      </c>
      <c r="R2994" t="str" cm="1">
        <f t="array" ref="R2994">IFERROR(_xlfn.IFS(Table2[[#This Row],[booking_status]]="confirmed","Expected",Table2[[#This Row],[booking_status]]="checked-out","Actual"),"No Revenue")</f>
        <v>Actual</v>
      </c>
      <c r="S2994" s="4">
        <f>Table2[[#This Row],[Revenue_Amount]]/Table2[[#This Row],[Num_Nights]]</f>
        <v>495.27999999999992</v>
      </c>
    </row>
    <row r="2995" spans="1:19" hidden="1" x14ac:dyDescent="0.3">
      <c r="A2995">
        <v>2994</v>
      </c>
      <c r="B2995" t="s">
        <v>14</v>
      </c>
      <c r="C2995" s="9">
        <v>45144</v>
      </c>
      <c r="D2995" s="9">
        <v>45149</v>
      </c>
      <c r="E2995" s="10">
        <v>45099</v>
      </c>
      <c r="F2995" t="s">
        <v>18</v>
      </c>
      <c r="G2995">
        <v>270.32</v>
      </c>
      <c r="H2995">
        <v>2</v>
      </c>
      <c r="I2995">
        <v>1</v>
      </c>
      <c r="J2995" t="s">
        <v>35</v>
      </c>
      <c r="K2995" t="s">
        <v>99</v>
      </c>
      <c r="L2995" t="s">
        <v>21</v>
      </c>
      <c r="M2995" t="s">
        <v>36</v>
      </c>
      <c r="N2995" t="s">
        <v>23</v>
      </c>
      <c r="O2995">
        <f>Table2[[#This Row],[check_out_date]]-Table2[[#This Row],[check_in_date]]</f>
        <v>5</v>
      </c>
      <c r="P2995">
        <f>Table2[[#This Row],[num_adults]]+Table2[[#This Row],[num_children]]</f>
        <v>3</v>
      </c>
      <c r="Q2995" s="3">
        <f>IF(OR(Table2[[#This Row],[booking_status]]="confirmed",Table2[[#This Row],[booking_status]]="checked-out"),Table2[[#This Row],[room_rate_per_night]]*Table2[[#This Row],[Num_Nights]],0)</f>
        <v>1351.6</v>
      </c>
      <c r="R2995" t="str" cm="1">
        <f t="array" ref="R2995">IFERROR(_xlfn.IFS(Table2[[#This Row],[booking_status]]="confirmed","Expected",Table2[[#This Row],[booking_status]]="checked-out","Actual"),"No Revenue")</f>
        <v>Expected</v>
      </c>
      <c r="S2995" s="4">
        <f>Table2[[#This Row],[Revenue_Amount]]/Table2[[#This Row],[Num_Nights]]</f>
        <v>270.32</v>
      </c>
    </row>
    <row r="2996" spans="1:19" x14ac:dyDescent="0.3">
      <c r="A2996">
        <v>2995</v>
      </c>
      <c r="B2996" t="s">
        <v>31</v>
      </c>
      <c r="C2996" s="9">
        <v>45084</v>
      </c>
      <c r="D2996" s="9">
        <v>45091</v>
      </c>
      <c r="E2996" s="10">
        <v>45076</v>
      </c>
      <c r="F2996" t="s">
        <v>49</v>
      </c>
      <c r="G2996">
        <v>70.39</v>
      </c>
      <c r="H2996">
        <v>3</v>
      </c>
      <c r="I2996">
        <v>0</v>
      </c>
      <c r="J2996" t="s">
        <v>28</v>
      </c>
      <c r="K2996" t="s">
        <v>20</v>
      </c>
      <c r="L2996" t="s">
        <v>21</v>
      </c>
      <c r="M2996" t="s">
        <v>36</v>
      </c>
      <c r="N2996" t="s">
        <v>41</v>
      </c>
      <c r="O2996">
        <f>Table2[[#This Row],[check_out_date]]-Table2[[#This Row],[check_in_date]]</f>
        <v>7</v>
      </c>
      <c r="P2996">
        <f>Table2[[#This Row],[num_adults]]+Table2[[#This Row],[num_children]]</f>
        <v>3</v>
      </c>
      <c r="Q2996" s="3">
        <f>IF(OR(Table2[[#This Row],[booking_status]]="confirmed",Table2[[#This Row],[booking_status]]="checked-out"),Table2[[#This Row],[room_rate_per_night]]*Table2[[#This Row],[Num_Nights]],0)</f>
        <v>492.73</v>
      </c>
      <c r="R2996" t="str" cm="1">
        <f t="array" ref="R2996">IFERROR(_xlfn.IFS(Table2[[#This Row],[booking_status]]="confirmed","Expected",Table2[[#This Row],[booking_status]]="checked-out","Actual"),"No Revenue")</f>
        <v>Expected</v>
      </c>
      <c r="S2996" s="4">
        <f>Table2[[#This Row],[Revenue_Amount]]/Table2[[#This Row],[Num_Nights]]</f>
        <v>70.39</v>
      </c>
    </row>
    <row r="2997" spans="1:19" x14ac:dyDescent="0.3">
      <c r="A2997">
        <v>2996</v>
      </c>
      <c r="B2997" t="s">
        <v>31</v>
      </c>
      <c r="C2997" s="9">
        <v>44954</v>
      </c>
      <c r="D2997" s="9">
        <v>44957</v>
      </c>
      <c r="E2997" s="10">
        <v>44915</v>
      </c>
      <c r="F2997" t="s">
        <v>18</v>
      </c>
      <c r="G2997">
        <v>228.52</v>
      </c>
      <c r="H2997">
        <v>2</v>
      </c>
      <c r="I2997">
        <v>0</v>
      </c>
      <c r="J2997" t="s">
        <v>94</v>
      </c>
      <c r="K2997" t="s">
        <v>66</v>
      </c>
      <c r="L2997" t="s">
        <v>70</v>
      </c>
      <c r="M2997" t="s">
        <v>36</v>
      </c>
      <c r="N2997" t="s">
        <v>30</v>
      </c>
      <c r="O2997">
        <f>Table2[[#This Row],[check_out_date]]-Table2[[#This Row],[check_in_date]]</f>
        <v>3</v>
      </c>
      <c r="P2997">
        <f>Table2[[#This Row],[num_adults]]+Table2[[#This Row],[num_children]]</f>
        <v>2</v>
      </c>
      <c r="Q2997" s="3">
        <f>IF(OR(Table2[[#This Row],[booking_status]]="confirmed",Table2[[#This Row],[booking_status]]="checked-out"),Table2[[#This Row],[room_rate_per_night]]*Table2[[#This Row],[Num_Nights]],0)</f>
        <v>0</v>
      </c>
      <c r="R2997" t="str" cm="1">
        <f t="array" ref="R2997">IFERROR(_xlfn.IFS(Table2[[#This Row],[booking_status]]="confirmed","Expected",Table2[[#This Row],[booking_status]]="checked-out","Actual"),"No Revenue")</f>
        <v>No Revenue</v>
      </c>
      <c r="S2997" s="4">
        <f>Table2[[#This Row],[Revenue_Amount]]/Table2[[#This Row],[Num_Nights]]</f>
        <v>0</v>
      </c>
    </row>
    <row r="2998" spans="1:19" hidden="1" x14ac:dyDescent="0.3">
      <c r="A2998">
        <v>2997</v>
      </c>
      <c r="B2998" t="s">
        <v>14</v>
      </c>
      <c r="C2998" s="9">
        <v>45212</v>
      </c>
      <c r="D2998" s="9">
        <v>45215</v>
      </c>
      <c r="E2998" s="10">
        <v>45200</v>
      </c>
      <c r="F2998" t="s">
        <v>27</v>
      </c>
      <c r="G2998">
        <v>100.57</v>
      </c>
      <c r="H2998">
        <v>2</v>
      </c>
      <c r="I2998">
        <v>2</v>
      </c>
      <c r="J2998" t="s">
        <v>35</v>
      </c>
      <c r="K2998" t="s">
        <v>29</v>
      </c>
      <c r="L2998" t="s">
        <v>21</v>
      </c>
      <c r="M2998" t="s">
        <v>36</v>
      </c>
      <c r="N2998" t="s">
        <v>45</v>
      </c>
      <c r="O2998">
        <f>Table2[[#This Row],[check_out_date]]-Table2[[#This Row],[check_in_date]]</f>
        <v>3</v>
      </c>
      <c r="P2998">
        <f>Table2[[#This Row],[num_adults]]+Table2[[#This Row],[num_children]]</f>
        <v>4</v>
      </c>
      <c r="Q2998" s="3">
        <f>IF(OR(Table2[[#This Row],[booking_status]]="confirmed",Table2[[#This Row],[booking_status]]="checked-out"),Table2[[#This Row],[room_rate_per_night]]*Table2[[#This Row],[Num_Nights]],0)</f>
        <v>301.70999999999998</v>
      </c>
      <c r="R2998" t="str" cm="1">
        <f t="array" ref="R2998">IFERROR(_xlfn.IFS(Table2[[#This Row],[booking_status]]="confirmed","Expected",Table2[[#This Row],[booking_status]]="checked-out","Actual"),"No Revenue")</f>
        <v>Expected</v>
      </c>
      <c r="S2998" s="4">
        <f>Table2[[#This Row],[Revenue_Amount]]/Table2[[#This Row],[Num_Nights]]</f>
        <v>100.57</v>
      </c>
    </row>
    <row r="2999" spans="1:19" x14ac:dyDescent="0.3">
      <c r="A2999">
        <v>2998</v>
      </c>
      <c r="B2999" t="s">
        <v>31</v>
      </c>
      <c r="C2999" s="9">
        <v>45107</v>
      </c>
      <c r="D2999" s="9">
        <v>45113</v>
      </c>
      <c r="E2999" s="10">
        <v>45092</v>
      </c>
      <c r="F2999" t="s">
        <v>49</v>
      </c>
      <c r="G2999">
        <v>82.02</v>
      </c>
      <c r="H2999">
        <v>1</v>
      </c>
      <c r="I2999">
        <v>0</v>
      </c>
      <c r="J2999" t="s">
        <v>55</v>
      </c>
      <c r="K2999" t="s">
        <v>66</v>
      </c>
      <c r="L2999" t="s">
        <v>21</v>
      </c>
      <c r="M2999" t="s">
        <v>36</v>
      </c>
      <c r="N2999" t="s">
        <v>45</v>
      </c>
      <c r="O2999">
        <f>Table2[[#This Row],[check_out_date]]-Table2[[#This Row],[check_in_date]]</f>
        <v>6</v>
      </c>
      <c r="P2999">
        <f>Table2[[#This Row],[num_adults]]+Table2[[#This Row],[num_children]]</f>
        <v>1</v>
      </c>
      <c r="Q2999" s="3">
        <f>IF(OR(Table2[[#This Row],[booking_status]]="confirmed",Table2[[#This Row],[booking_status]]="checked-out"),Table2[[#This Row],[room_rate_per_night]]*Table2[[#This Row],[Num_Nights]],0)</f>
        <v>492.12</v>
      </c>
      <c r="R2999" t="str" cm="1">
        <f t="array" ref="R2999">IFERROR(_xlfn.IFS(Table2[[#This Row],[booking_status]]="confirmed","Expected",Table2[[#This Row],[booking_status]]="checked-out","Actual"),"No Revenue")</f>
        <v>Expected</v>
      </c>
      <c r="S2999" s="4">
        <f>Table2[[#This Row],[Revenue_Amount]]/Table2[[#This Row],[Num_Nights]]</f>
        <v>82.02</v>
      </c>
    </row>
    <row r="3000" spans="1:19" hidden="1" x14ac:dyDescent="0.3">
      <c r="A3000">
        <v>2999</v>
      </c>
      <c r="B3000" t="s">
        <v>14</v>
      </c>
      <c r="C3000" s="9">
        <v>45263</v>
      </c>
      <c r="D3000" s="9">
        <v>45268</v>
      </c>
      <c r="E3000" s="10">
        <v>45223</v>
      </c>
      <c r="F3000" t="s">
        <v>54</v>
      </c>
      <c r="G3000">
        <v>359.68</v>
      </c>
      <c r="H3000">
        <v>2</v>
      </c>
      <c r="I3000">
        <v>0</v>
      </c>
      <c r="J3000" t="s">
        <v>35</v>
      </c>
      <c r="K3000" t="s">
        <v>66</v>
      </c>
      <c r="L3000" t="s">
        <v>21</v>
      </c>
      <c r="M3000" t="s">
        <v>36</v>
      </c>
      <c r="N3000" t="s">
        <v>41</v>
      </c>
      <c r="O3000">
        <f>Table2[[#This Row],[check_out_date]]-Table2[[#This Row],[check_in_date]]</f>
        <v>5</v>
      </c>
      <c r="P3000">
        <f>Table2[[#This Row],[num_adults]]+Table2[[#This Row],[num_children]]</f>
        <v>2</v>
      </c>
      <c r="Q3000" s="3">
        <f>IF(OR(Table2[[#This Row],[booking_status]]="confirmed",Table2[[#This Row],[booking_status]]="checked-out"),Table2[[#This Row],[room_rate_per_night]]*Table2[[#This Row],[Num_Nights]],0)</f>
        <v>1798.4</v>
      </c>
      <c r="R3000" t="str" cm="1">
        <f t="array" ref="R3000">IFERROR(_xlfn.IFS(Table2[[#This Row],[booking_status]]="confirmed","Expected",Table2[[#This Row],[booking_status]]="checked-out","Actual"),"No Revenue")</f>
        <v>Expected</v>
      </c>
      <c r="S3000" s="4">
        <f>Table2[[#This Row],[Revenue_Amount]]/Table2[[#This Row],[Num_Nights]]</f>
        <v>359.68</v>
      </c>
    </row>
    <row r="3001" spans="1:19" x14ac:dyDescent="0.3">
      <c r="A3001">
        <v>3000</v>
      </c>
      <c r="B3001" t="s">
        <v>37</v>
      </c>
      <c r="C3001" s="9">
        <v>45059</v>
      </c>
      <c r="D3001" s="9">
        <v>45066</v>
      </c>
      <c r="E3001" s="10">
        <v>45014</v>
      </c>
      <c r="F3001" t="s">
        <v>54</v>
      </c>
      <c r="G3001">
        <v>477.92</v>
      </c>
      <c r="H3001">
        <v>1</v>
      </c>
      <c r="I3001">
        <v>0</v>
      </c>
      <c r="J3001" t="s">
        <v>28</v>
      </c>
      <c r="K3001" t="s">
        <v>20</v>
      </c>
      <c r="L3001" t="s">
        <v>56</v>
      </c>
      <c r="M3001" t="s">
        <v>22</v>
      </c>
      <c r="N3001" t="s">
        <v>41</v>
      </c>
      <c r="O3001">
        <f>Table2[[#This Row],[check_out_date]]-Table2[[#This Row],[check_in_date]]</f>
        <v>7</v>
      </c>
      <c r="P3001">
        <f>Table2[[#This Row],[num_adults]]+Table2[[#This Row],[num_children]]</f>
        <v>1</v>
      </c>
      <c r="Q3001" s="3">
        <f>IF(OR(Table2[[#This Row],[booking_status]]="confirmed",Table2[[#This Row],[booking_status]]="checked-out"),Table2[[#This Row],[room_rate_per_night]]*Table2[[#This Row],[Num_Nights]],0)</f>
        <v>3345.44</v>
      </c>
      <c r="R3001" t="str" cm="1">
        <f t="array" ref="R3001">IFERROR(_xlfn.IFS(Table2[[#This Row],[booking_status]]="confirmed","Expected",Table2[[#This Row],[booking_status]]="checked-out","Actual"),"No Revenue")</f>
        <v>Actual</v>
      </c>
      <c r="S3001" s="4">
        <f>Table2[[#This Row],[Revenue_Amount]]/Table2[[#This Row],[Num_Nights]]</f>
        <v>477.92</v>
      </c>
    </row>
    <row r="3002" spans="1:19" x14ac:dyDescent="0.3">
      <c r="A3002">
        <v>3001</v>
      </c>
      <c r="B3002" t="s">
        <v>50</v>
      </c>
      <c r="C3002" s="9">
        <v>45149</v>
      </c>
      <c r="D3002" s="9">
        <v>45156</v>
      </c>
      <c r="E3002" s="10">
        <v>45122</v>
      </c>
      <c r="F3002" t="s">
        <v>27</v>
      </c>
      <c r="G3002">
        <v>228.77</v>
      </c>
      <c r="H3002">
        <v>3</v>
      </c>
      <c r="I3002">
        <v>2</v>
      </c>
      <c r="J3002" t="s">
        <v>19</v>
      </c>
      <c r="K3002" t="s">
        <v>29</v>
      </c>
      <c r="L3002" t="s">
        <v>56</v>
      </c>
      <c r="M3002" t="s">
        <v>36</v>
      </c>
      <c r="N3002" t="s">
        <v>23</v>
      </c>
      <c r="O3002">
        <f>Table2[[#This Row],[check_out_date]]-Table2[[#This Row],[check_in_date]]</f>
        <v>7</v>
      </c>
      <c r="P3002">
        <f>Table2[[#This Row],[num_adults]]+Table2[[#This Row],[num_children]]</f>
        <v>5</v>
      </c>
      <c r="Q3002" s="3">
        <f>IF(OR(Table2[[#This Row],[booking_status]]="confirmed",Table2[[#This Row],[booking_status]]="checked-out"),Table2[[#This Row],[room_rate_per_night]]*Table2[[#This Row],[Num_Nights]],0)</f>
        <v>1601.39</v>
      </c>
      <c r="R3002" t="str" cm="1">
        <f t="array" ref="R3002">IFERROR(_xlfn.IFS(Table2[[#This Row],[booking_status]]="confirmed","Expected",Table2[[#This Row],[booking_status]]="checked-out","Actual"),"No Revenue")</f>
        <v>Actual</v>
      </c>
      <c r="S3002" s="4">
        <f>Table2[[#This Row],[Revenue_Amount]]/Table2[[#This Row],[Num_Nights]]</f>
        <v>228.77</v>
      </c>
    </row>
    <row r="3003" spans="1:19" x14ac:dyDescent="0.3">
      <c r="A3003">
        <v>3002</v>
      </c>
      <c r="B3003" t="s">
        <v>37</v>
      </c>
      <c r="C3003" s="9">
        <v>45087</v>
      </c>
      <c r="D3003" s="9">
        <v>45089</v>
      </c>
      <c r="E3003" s="10">
        <v>45079</v>
      </c>
      <c r="F3003" t="s">
        <v>27</v>
      </c>
      <c r="G3003">
        <v>148.58000000000001</v>
      </c>
      <c r="H3003">
        <v>1</v>
      </c>
      <c r="I3003">
        <v>1</v>
      </c>
      <c r="J3003" t="s">
        <v>94</v>
      </c>
      <c r="K3003" t="s">
        <v>99</v>
      </c>
      <c r="L3003" t="s">
        <v>21</v>
      </c>
      <c r="M3003" t="s">
        <v>36</v>
      </c>
      <c r="N3003" t="s">
        <v>41</v>
      </c>
      <c r="O3003">
        <f>Table2[[#This Row],[check_out_date]]-Table2[[#This Row],[check_in_date]]</f>
        <v>2</v>
      </c>
      <c r="P3003">
        <f>Table2[[#This Row],[num_adults]]+Table2[[#This Row],[num_children]]</f>
        <v>2</v>
      </c>
      <c r="Q3003" s="3">
        <f>IF(OR(Table2[[#This Row],[booking_status]]="confirmed",Table2[[#This Row],[booking_status]]="checked-out"),Table2[[#This Row],[room_rate_per_night]]*Table2[[#This Row],[Num_Nights]],0)</f>
        <v>297.16000000000003</v>
      </c>
      <c r="R3003" t="str" cm="1">
        <f t="array" ref="R3003">IFERROR(_xlfn.IFS(Table2[[#This Row],[booking_status]]="confirmed","Expected",Table2[[#This Row],[booking_status]]="checked-out","Actual"),"No Revenue")</f>
        <v>Expected</v>
      </c>
      <c r="S3003" s="4">
        <f>Table2[[#This Row],[Revenue_Amount]]/Table2[[#This Row],[Num_Nights]]</f>
        <v>148.58000000000001</v>
      </c>
    </row>
    <row r="3004" spans="1:19" hidden="1" x14ac:dyDescent="0.3">
      <c r="A3004">
        <v>3003</v>
      </c>
      <c r="B3004" t="s">
        <v>50</v>
      </c>
      <c r="C3004" s="9">
        <v>45255</v>
      </c>
      <c r="D3004" s="9">
        <v>45257</v>
      </c>
      <c r="E3004" s="10">
        <v>45212</v>
      </c>
      <c r="F3004" t="s">
        <v>27</v>
      </c>
      <c r="G3004">
        <v>231.07</v>
      </c>
      <c r="H3004">
        <v>3</v>
      </c>
      <c r="I3004">
        <v>2</v>
      </c>
      <c r="J3004" t="s">
        <v>35</v>
      </c>
      <c r="K3004" t="s">
        <v>66</v>
      </c>
      <c r="L3004" t="s">
        <v>21</v>
      </c>
      <c r="M3004" t="s">
        <v>36</v>
      </c>
      <c r="N3004" t="s">
        <v>41</v>
      </c>
      <c r="O3004">
        <f>Table2[[#This Row],[check_out_date]]-Table2[[#This Row],[check_in_date]]</f>
        <v>2</v>
      </c>
      <c r="P3004">
        <f>Table2[[#This Row],[num_adults]]+Table2[[#This Row],[num_children]]</f>
        <v>5</v>
      </c>
      <c r="Q3004" s="3">
        <f>IF(OR(Table2[[#This Row],[booking_status]]="confirmed",Table2[[#This Row],[booking_status]]="checked-out"),Table2[[#This Row],[room_rate_per_night]]*Table2[[#This Row],[Num_Nights]],0)</f>
        <v>462.14</v>
      </c>
      <c r="R3004" t="str" cm="1">
        <f t="array" ref="R3004">IFERROR(_xlfn.IFS(Table2[[#This Row],[booking_status]]="confirmed","Expected",Table2[[#This Row],[booking_status]]="checked-out","Actual"),"No Revenue")</f>
        <v>Expected</v>
      </c>
      <c r="S3004" s="4">
        <f>Table2[[#This Row],[Revenue_Amount]]/Table2[[#This Row],[Num_Nights]]</f>
        <v>231.07</v>
      </c>
    </row>
    <row r="3005" spans="1:19" x14ac:dyDescent="0.3">
      <c r="A3005">
        <v>3004</v>
      </c>
      <c r="B3005" t="s">
        <v>31</v>
      </c>
      <c r="C3005" s="9">
        <v>45256</v>
      </c>
      <c r="D3005" s="9">
        <v>45259</v>
      </c>
      <c r="E3005" s="10">
        <v>45253</v>
      </c>
      <c r="F3005" t="s">
        <v>49</v>
      </c>
      <c r="G3005">
        <v>91.57</v>
      </c>
      <c r="H3005">
        <v>4</v>
      </c>
      <c r="I3005">
        <v>1</v>
      </c>
      <c r="J3005" t="s">
        <v>28</v>
      </c>
      <c r="K3005" t="s">
        <v>29</v>
      </c>
      <c r="L3005" t="s">
        <v>21</v>
      </c>
      <c r="M3005" t="s">
        <v>22</v>
      </c>
      <c r="N3005" t="s">
        <v>95</v>
      </c>
      <c r="O3005">
        <f>Table2[[#This Row],[check_out_date]]-Table2[[#This Row],[check_in_date]]</f>
        <v>3</v>
      </c>
      <c r="P3005">
        <f>Table2[[#This Row],[num_adults]]+Table2[[#This Row],[num_children]]</f>
        <v>5</v>
      </c>
      <c r="Q3005" s="3">
        <f>IF(OR(Table2[[#This Row],[booking_status]]="confirmed",Table2[[#This Row],[booking_status]]="checked-out"),Table2[[#This Row],[room_rate_per_night]]*Table2[[#This Row],[Num_Nights]],0)</f>
        <v>274.70999999999998</v>
      </c>
      <c r="R3005" t="str" cm="1">
        <f t="array" ref="R3005">IFERROR(_xlfn.IFS(Table2[[#This Row],[booking_status]]="confirmed","Expected",Table2[[#This Row],[booking_status]]="checked-out","Actual"),"No Revenue")</f>
        <v>Expected</v>
      </c>
      <c r="S3005" s="4">
        <f>Table2[[#This Row],[Revenue_Amount]]/Table2[[#This Row],[Num_Nights]]</f>
        <v>91.57</v>
      </c>
    </row>
    <row r="3006" spans="1:19" x14ac:dyDescent="0.3">
      <c r="A3006">
        <v>3005</v>
      </c>
      <c r="B3006" t="s">
        <v>50</v>
      </c>
      <c r="C3006" s="9">
        <v>45243</v>
      </c>
      <c r="D3006" s="9">
        <v>45252</v>
      </c>
      <c r="E3006" s="10">
        <v>45233</v>
      </c>
      <c r="F3006" t="s">
        <v>49</v>
      </c>
      <c r="G3006">
        <v>154.63999999999999</v>
      </c>
      <c r="H3006">
        <v>2</v>
      </c>
      <c r="I3006">
        <v>0</v>
      </c>
      <c r="J3006" t="s">
        <v>55</v>
      </c>
      <c r="K3006" t="s">
        <v>99</v>
      </c>
      <c r="L3006" t="s">
        <v>21</v>
      </c>
      <c r="M3006" t="s">
        <v>36</v>
      </c>
      <c r="N3006" t="s">
        <v>41</v>
      </c>
      <c r="O3006">
        <f>Table2[[#This Row],[check_out_date]]-Table2[[#This Row],[check_in_date]]</f>
        <v>9</v>
      </c>
      <c r="P3006">
        <f>Table2[[#This Row],[num_adults]]+Table2[[#This Row],[num_children]]</f>
        <v>2</v>
      </c>
      <c r="Q3006" s="3">
        <f>IF(OR(Table2[[#This Row],[booking_status]]="confirmed",Table2[[#This Row],[booking_status]]="checked-out"),Table2[[#This Row],[room_rate_per_night]]*Table2[[#This Row],[Num_Nights]],0)</f>
        <v>1391.7599999999998</v>
      </c>
      <c r="R3006" t="str" cm="1">
        <f t="array" ref="R3006">IFERROR(_xlfn.IFS(Table2[[#This Row],[booking_status]]="confirmed","Expected",Table2[[#This Row],[booking_status]]="checked-out","Actual"),"No Revenue")</f>
        <v>Expected</v>
      </c>
      <c r="S3006" s="4">
        <f>Table2[[#This Row],[Revenue_Amount]]/Table2[[#This Row],[Num_Nights]]</f>
        <v>154.63999999999999</v>
      </c>
    </row>
    <row r="3007" spans="1:19" hidden="1" x14ac:dyDescent="0.3">
      <c r="A3007">
        <v>3006</v>
      </c>
      <c r="B3007" t="s">
        <v>50</v>
      </c>
      <c r="C3007" s="9">
        <v>45116</v>
      </c>
      <c r="D3007" s="9">
        <v>45121</v>
      </c>
      <c r="E3007" s="10">
        <v>45106</v>
      </c>
      <c r="F3007" t="s">
        <v>27</v>
      </c>
      <c r="G3007">
        <v>180.4</v>
      </c>
      <c r="H3007">
        <v>1</v>
      </c>
      <c r="I3007">
        <v>0</v>
      </c>
      <c r="J3007" t="s">
        <v>35</v>
      </c>
      <c r="K3007" t="s">
        <v>29</v>
      </c>
      <c r="L3007" t="s">
        <v>21</v>
      </c>
      <c r="M3007" t="s">
        <v>36</v>
      </c>
      <c r="N3007" t="s">
        <v>23</v>
      </c>
      <c r="O3007">
        <f>Table2[[#This Row],[check_out_date]]-Table2[[#This Row],[check_in_date]]</f>
        <v>5</v>
      </c>
      <c r="P3007">
        <f>Table2[[#This Row],[num_adults]]+Table2[[#This Row],[num_children]]</f>
        <v>1</v>
      </c>
      <c r="Q3007" s="3">
        <f>IF(OR(Table2[[#This Row],[booking_status]]="confirmed",Table2[[#This Row],[booking_status]]="checked-out"),Table2[[#This Row],[room_rate_per_night]]*Table2[[#This Row],[Num_Nights]],0)</f>
        <v>902</v>
      </c>
      <c r="R3007" t="str" cm="1">
        <f t="array" ref="R3007">IFERROR(_xlfn.IFS(Table2[[#This Row],[booking_status]]="confirmed","Expected",Table2[[#This Row],[booking_status]]="checked-out","Actual"),"No Revenue")</f>
        <v>Expected</v>
      </c>
      <c r="S3007" s="4">
        <f>Table2[[#This Row],[Revenue_Amount]]/Table2[[#This Row],[Num_Nights]]</f>
        <v>180.4</v>
      </c>
    </row>
    <row r="3008" spans="1:19" x14ac:dyDescent="0.3">
      <c r="A3008">
        <v>3007</v>
      </c>
      <c r="B3008" t="s">
        <v>37</v>
      </c>
      <c r="C3008" s="9">
        <v>45187</v>
      </c>
      <c r="D3008" s="9">
        <v>45193</v>
      </c>
      <c r="E3008" s="10">
        <v>45160</v>
      </c>
      <c r="F3008" t="s">
        <v>54</v>
      </c>
      <c r="G3008">
        <v>327.06</v>
      </c>
      <c r="H3008">
        <v>3</v>
      </c>
      <c r="I3008">
        <v>0</v>
      </c>
      <c r="J3008" t="s">
        <v>28</v>
      </c>
      <c r="K3008" t="s">
        <v>29</v>
      </c>
      <c r="L3008" t="s">
        <v>21</v>
      </c>
      <c r="M3008" t="s">
        <v>36</v>
      </c>
      <c r="N3008" t="s">
        <v>41</v>
      </c>
      <c r="O3008">
        <f>Table2[[#This Row],[check_out_date]]-Table2[[#This Row],[check_in_date]]</f>
        <v>6</v>
      </c>
      <c r="P3008">
        <f>Table2[[#This Row],[num_adults]]+Table2[[#This Row],[num_children]]</f>
        <v>3</v>
      </c>
      <c r="Q3008" s="3">
        <f>IF(OR(Table2[[#This Row],[booking_status]]="confirmed",Table2[[#This Row],[booking_status]]="checked-out"),Table2[[#This Row],[room_rate_per_night]]*Table2[[#This Row],[Num_Nights]],0)</f>
        <v>1962.3600000000001</v>
      </c>
      <c r="R3008" t="str" cm="1">
        <f t="array" ref="R3008">IFERROR(_xlfn.IFS(Table2[[#This Row],[booking_status]]="confirmed","Expected",Table2[[#This Row],[booking_status]]="checked-out","Actual"),"No Revenue")</f>
        <v>Expected</v>
      </c>
      <c r="S3008" s="4">
        <f>Table2[[#This Row],[Revenue_Amount]]/Table2[[#This Row],[Num_Nights]]</f>
        <v>327.06</v>
      </c>
    </row>
    <row r="3009" spans="1:19" x14ac:dyDescent="0.3">
      <c r="A3009">
        <v>3008</v>
      </c>
      <c r="B3009" t="s">
        <v>31</v>
      </c>
      <c r="C3009" s="9">
        <v>45248</v>
      </c>
      <c r="D3009" s="9">
        <v>45253</v>
      </c>
      <c r="E3009" s="10">
        <v>45218</v>
      </c>
      <c r="F3009" t="s">
        <v>18</v>
      </c>
      <c r="G3009">
        <v>188.27</v>
      </c>
      <c r="H3009">
        <v>2</v>
      </c>
      <c r="I3009">
        <v>3</v>
      </c>
      <c r="J3009" t="s">
        <v>94</v>
      </c>
      <c r="K3009" t="s">
        <v>44</v>
      </c>
      <c r="L3009" t="s">
        <v>60</v>
      </c>
      <c r="M3009" t="s">
        <v>36</v>
      </c>
      <c r="N3009" t="s">
        <v>41</v>
      </c>
      <c r="O3009">
        <f>Table2[[#This Row],[check_out_date]]-Table2[[#This Row],[check_in_date]]</f>
        <v>5</v>
      </c>
      <c r="P3009">
        <f>Table2[[#This Row],[num_adults]]+Table2[[#This Row],[num_children]]</f>
        <v>5</v>
      </c>
      <c r="Q3009" s="3">
        <f>IF(OR(Table2[[#This Row],[booking_status]]="confirmed",Table2[[#This Row],[booking_status]]="checked-out"),Table2[[#This Row],[room_rate_per_night]]*Table2[[#This Row],[Num_Nights]],0)</f>
        <v>0</v>
      </c>
      <c r="R3009" t="str" cm="1">
        <f t="array" ref="R3009">IFERROR(_xlfn.IFS(Table2[[#This Row],[booking_status]]="confirmed","Expected",Table2[[#This Row],[booking_status]]="checked-out","Actual"),"No Revenue")</f>
        <v>No Revenue</v>
      </c>
      <c r="S3009" s="4">
        <f>Table2[[#This Row],[Revenue_Amount]]/Table2[[#This Row],[Num_Nights]]</f>
        <v>0</v>
      </c>
    </row>
    <row r="3010" spans="1:19" hidden="1" x14ac:dyDescent="0.3">
      <c r="A3010">
        <v>3009</v>
      </c>
      <c r="B3010" t="s">
        <v>37</v>
      </c>
      <c r="C3010" s="9">
        <v>45033</v>
      </c>
      <c r="D3010" s="9">
        <v>45040</v>
      </c>
      <c r="E3010" s="10">
        <v>45020</v>
      </c>
      <c r="F3010" t="s">
        <v>54</v>
      </c>
      <c r="G3010">
        <v>537.46</v>
      </c>
      <c r="H3010">
        <v>2</v>
      </c>
      <c r="I3010">
        <v>0</v>
      </c>
      <c r="J3010" t="s">
        <v>35</v>
      </c>
      <c r="K3010" t="s">
        <v>66</v>
      </c>
      <c r="L3010" t="s">
        <v>21</v>
      </c>
      <c r="M3010" t="s">
        <v>36</v>
      </c>
      <c r="N3010" t="s">
        <v>30</v>
      </c>
      <c r="O3010">
        <f>Table2[[#This Row],[check_out_date]]-Table2[[#This Row],[check_in_date]]</f>
        <v>7</v>
      </c>
      <c r="P3010">
        <f>Table2[[#This Row],[num_adults]]+Table2[[#This Row],[num_children]]</f>
        <v>2</v>
      </c>
      <c r="Q3010" s="3">
        <f>IF(OR(Table2[[#This Row],[booking_status]]="confirmed",Table2[[#This Row],[booking_status]]="checked-out"),Table2[[#This Row],[room_rate_per_night]]*Table2[[#This Row],[Num_Nights]],0)</f>
        <v>3762.2200000000003</v>
      </c>
      <c r="R3010" t="str" cm="1">
        <f t="array" ref="R3010">IFERROR(_xlfn.IFS(Table2[[#This Row],[booking_status]]="confirmed","Expected",Table2[[#This Row],[booking_status]]="checked-out","Actual"),"No Revenue")</f>
        <v>Expected</v>
      </c>
      <c r="S3010" s="4">
        <f>Table2[[#This Row],[Revenue_Amount]]/Table2[[#This Row],[Num_Nights]]</f>
        <v>537.46</v>
      </c>
    </row>
    <row r="3011" spans="1:19" hidden="1" x14ac:dyDescent="0.3">
      <c r="A3011">
        <v>3010</v>
      </c>
      <c r="B3011" t="s">
        <v>14</v>
      </c>
      <c r="C3011" s="9">
        <v>44952</v>
      </c>
      <c r="D3011" s="9">
        <v>44961</v>
      </c>
      <c r="E3011" s="10">
        <v>44869</v>
      </c>
      <c r="F3011" t="s">
        <v>27</v>
      </c>
      <c r="G3011">
        <v>177.21</v>
      </c>
      <c r="H3011">
        <v>2</v>
      </c>
      <c r="I3011">
        <v>0</v>
      </c>
      <c r="J3011" t="s">
        <v>35</v>
      </c>
      <c r="K3011" t="s">
        <v>29</v>
      </c>
      <c r="L3011" t="s">
        <v>21</v>
      </c>
      <c r="M3011" t="s">
        <v>36</v>
      </c>
      <c r="N3011" t="s">
        <v>30</v>
      </c>
      <c r="O3011">
        <f>Table2[[#This Row],[check_out_date]]-Table2[[#This Row],[check_in_date]]</f>
        <v>9</v>
      </c>
      <c r="P3011">
        <f>Table2[[#This Row],[num_adults]]+Table2[[#This Row],[num_children]]</f>
        <v>2</v>
      </c>
      <c r="Q3011" s="3">
        <f>IF(OR(Table2[[#This Row],[booking_status]]="confirmed",Table2[[#This Row],[booking_status]]="checked-out"),Table2[[#This Row],[room_rate_per_night]]*Table2[[#This Row],[Num_Nights]],0)</f>
        <v>1594.89</v>
      </c>
      <c r="R3011" t="str" cm="1">
        <f t="array" ref="R3011">IFERROR(_xlfn.IFS(Table2[[#This Row],[booking_status]]="confirmed","Expected",Table2[[#This Row],[booking_status]]="checked-out","Actual"),"No Revenue")</f>
        <v>Expected</v>
      </c>
      <c r="S3011" s="4">
        <f>Table2[[#This Row],[Revenue_Amount]]/Table2[[#This Row],[Num_Nights]]</f>
        <v>177.21</v>
      </c>
    </row>
    <row r="3012" spans="1:19" hidden="1" x14ac:dyDescent="0.3">
      <c r="A3012">
        <v>3011</v>
      </c>
      <c r="B3012" t="s">
        <v>31</v>
      </c>
      <c r="C3012" s="9">
        <v>45034</v>
      </c>
      <c r="D3012" s="9">
        <v>45039</v>
      </c>
      <c r="E3012" s="10">
        <v>45022</v>
      </c>
      <c r="F3012" t="s">
        <v>18</v>
      </c>
      <c r="G3012">
        <v>182.47</v>
      </c>
      <c r="H3012">
        <v>4</v>
      </c>
      <c r="I3012">
        <v>1</v>
      </c>
      <c r="J3012" t="s">
        <v>35</v>
      </c>
      <c r="K3012" t="s">
        <v>20</v>
      </c>
      <c r="L3012" t="s">
        <v>60</v>
      </c>
      <c r="M3012" t="s">
        <v>36</v>
      </c>
      <c r="N3012" t="s">
        <v>41</v>
      </c>
      <c r="O3012">
        <f>Table2[[#This Row],[check_out_date]]-Table2[[#This Row],[check_in_date]]</f>
        <v>5</v>
      </c>
      <c r="P3012">
        <f>Table2[[#This Row],[num_adults]]+Table2[[#This Row],[num_children]]</f>
        <v>5</v>
      </c>
      <c r="Q3012" s="3">
        <f>IF(OR(Table2[[#This Row],[booking_status]]="confirmed",Table2[[#This Row],[booking_status]]="checked-out"),Table2[[#This Row],[room_rate_per_night]]*Table2[[#This Row],[Num_Nights]],0)</f>
        <v>0</v>
      </c>
      <c r="R3012" t="str" cm="1">
        <f t="array" ref="R3012">IFERROR(_xlfn.IFS(Table2[[#This Row],[booking_status]]="confirmed","Expected",Table2[[#This Row],[booking_status]]="checked-out","Actual"),"No Revenue")</f>
        <v>No Revenue</v>
      </c>
      <c r="S3012" s="4">
        <f>Table2[[#This Row],[Revenue_Amount]]/Table2[[#This Row],[Num_Nights]]</f>
        <v>0</v>
      </c>
    </row>
    <row r="3013" spans="1:19" x14ac:dyDescent="0.3">
      <c r="A3013">
        <v>3012</v>
      </c>
      <c r="B3013" t="s">
        <v>14</v>
      </c>
      <c r="C3013" s="9">
        <v>45065</v>
      </c>
      <c r="D3013" s="9">
        <v>45071</v>
      </c>
      <c r="E3013" s="10">
        <v>45048</v>
      </c>
      <c r="F3013" t="s">
        <v>18</v>
      </c>
      <c r="G3013">
        <v>198.58</v>
      </c>
      <c r="H3013">
        <v>2</v>
      </c>
      <c r="I3013">
        <v>1</v>
      </c>
      <c r="J3013" t="s">
        <v>19</v>
      </c>
      <c r="K3013" t="s">
        <v>44</v>
      </c>
      <c r="L3013" t="s">
        <v>21</v>
      </c>
      <c r="M3013" t="s">
        <v>22</v>
      </c>
      <c r="N3013" t="s">
        <v>95</v>
      </c>
      <c r="O3013">
        <f>Table2[[#This Row],[check_out_date]]-Table2[[#This Row],[check_in_date]]</f>
        <v>6</v>
      </c>
      <c r="P3013">
        <f>Table2[[#This Row],[num_adults]]+Table2[[#This Row],[num_children]]</f>
        <v>3</v>
      </c>
      <c r="Q3013" s="3">
        <f>IF(OR(Table2[[#This Row],[booking_status]]="confirmed",Table2[[#This Row],[booking_status]]="checked-out"),Table2[[#This Row],[room_rate_per_night]]*Table2[[#This Row],[Num_Nights]],0)</f>
        <v>1191.48</v>
      </c>
      <c r="R3013" t="str" cm="1">
        <f t="array" ref="R3013">IFERROR(_xlfn.IFS(Table2[[#This Row],[booking_status]]="confirmed","Expected",Table2[[#This Row],[booking_status]]="checked-out","Actual"),"No Revenue")</f>
        <v>Expected</v>
      </c>
      <c r="S3013" s="4">
        <f>Table2[[#This Row],[Revenue_Amount]]/Table2[[#This Row],[Num_Nights]]</f>
        <v>198.58</v>
      </c>
    </row>
    <row r="3014" spans="1:19" x14ac:dyDescent="0.3">
      <c r="A3014">
        <v>3013</v>
      </c>
      <c r="B3014" t="s">
        <v>37</v>
      </c>
      <c r="C3014" s="9">
        <v>45233</v>
      </c>
      <c r="D3014" s="9">
        <v>45238</v>
      </c>
      <c r="E3014" s="10">
        <v>45211</v>
      </c>
      <c r="F3014" t="s">
        <v>18</v>
      </c>
      <c r="G3014">
        <v>229.49</v>
      </c>
      <c r="H3014">
        <v>2</v>
      </c>
      <c r="I3014">
        <v>0</v>
      </c>
      <c r="J3014" t="s">
        <v>28</v>
      </c>
      <c r="K3014" t="s">
        <v>29</v>
      </c>
      <c r="L3014" t="s">
        <v>60</v>
      </c>
      <c r="M3014" t="s">
        <v>36</v>
      </c>
      <c r="N3014" t="s">
        <v>23</v>
      </c>
      <c r="O3014">
        <f>Table2[[#This Row],[check_out_date]]-Table2[[#This Row],[check_in_date]]</f>
        <v>5</v>
      </c>
      <c r="P3014">
        <f>Table2[[#This Row],[num_adults]]+Table2[[#This Row],[num_children]]</f>
        <v>2</v>
      </c>
      <c r="Q3014" s="3">
        <f>IF(OR(Table2[[#This Row],[booking_status]]="confirmed",Table2[[#This Row],[booking_status]]="checked-out"),Table2[[#This Row],[room_rate_per_night]]*Table2[[#This Row],[Num_Nights]],0)</f>
        <v>0</v>
      </c>
      <c r="R3014" t="str" cm="1">
        <f t="array" ref="R3014">IFERROR(_xlfn.IFS(Table2[[#This Row],[booking_status]]="confirmed","Expected",Table2[[#This Row],[booking_status]]="checked-out","Actual"),"No Revenue")</f>
        <v>No Revenue</v>
      </c>
      <c r="S3014" s="4">
        <f>Table2[[#This Row],[Revenue_Amount]]/Table2[[#This Row],[Num_Nights]]</f>
        <v>0</v>
      </c>
    </row>
    <row r="3015" spans="1:19" x14ac:dyDescent="0.3">
      <c r="A3015">
        <v>3014</v>
      </c>
      <c r="B3015" t="s">
        <v>37</v>
      </c>
      <c r="C3015" s="9">
        <v>45025</v>
      </c>
      <c r="D3015" s="9">
        <v>45029</v>
      </c>
      <c r="E3015" s="10">
        <v>45018</v>
      </c>
      <c r="F3015" t="s">
        <v>49</v>
      </c>
      <c r="G3015">
        <v>117.69</v>
      </c>
      <c r="H3015">
        <v>1</v>
      </c>
      <c r="I3015">
        <v>0</v>
      </c>
      <c r="J3015" t="s">
        <v>28</v>
      </c>
      <c r="K3015" t="s">
        <v>44</v>
      </c>
      <c r="L3015" t="s">
        <v>60</v>
      </c>
      <c r="M3015" t="s">
        <v>22</v>
      </c>
      <c r="N3015" t="s">
        <v>45</v>
      </c>
      <c r="O3015">
        <f>Table2[[#This Row],[check_out_date]]-Table2[[#This Row],[check_in_date]]</f>
        <v>4</v>
      </c>
      <c r="P3015">
        <f>Table2[[#This Row],[num_adults]]+Table2[[#This Row],[num_children]]</f>
        <v>1</v>
      </c>
      <c r="Q3015" s="3">
        <f>IF(OR(Table2[[#This Row],[booking_status]]="confirmed",Table2[[#This Row],[booking_status]]="checked-out"),Table2[[#This Row],[room_rate_per_night]]*Table2[[#This Row],[Num_Nights]],0)</f>
        <v>0</v>
      </c>
      <c r="R3015" t="str" cm="1">
        <f t="array" ref="R3015">IFERROR(_xlfn.IFS(Table2[[#This Row],[booking_status]]="confirmed","Expected",Table2[[#This Row],[booking_status]]="checked-out","Actual"),"No Revenue")</f>
        <v>No Revenue</v>
      </c>
      <c r="S3015" s="4">
        <f>Table2[[#This Row],[Revenue_Amount]]/Table2[[#This Row],[Num_Nights]]</f>
        <v>0</v>
      </c>
    </row>
    <row r="3016" spans="1:19" hidden="1" x14ac:dyDescent="0.3">
      <c r="A3016">
        <v>3015</v>
      </c>
      <c r="B3016" t="s">
        <v>50</v>
      </c>
      <c r="C3016" s="9">
        <v>45141</v>
      </c>
      <c r="D3016" s="9">
        <v>45148</v>
      </c>
      <c r="E3016" s="10">
        <v>45104</v>
      </c>
      <c r="F3016" t="s">
        <v>18</v>
      </c>
      <c r="G3016">
        <v>285.39999999999998</v>
      </c>
      <c r="H3016">
        <v>1</v>
      </c>
      <c r="I3016">
        <v>1</v>
      </c>
      <c r="J3016" t="s">
        <v>35</v>
      </c>
      <c r="K3016" t="s">
        <v>29</v>
      </c>
      <c r="L3016" t="s">
        <v>70</v>
      </c>
      <c r="M3016" t="s">
        <v>22</v>
      </c>
      <c r="N3016" t="s">
        <v>41</v>
      </c>
      <c r="O3016">
        <f>Table2[[#This Row],[check_out_date]]-Table2[[#This Row],[check_in_date]]</f>
        <v>7</v>
      </c>
      <c r="P3016">
        <f>Table2[[#This Row],[num_adults]]+Table2[[#This Row],[num_children]]</f>
        <v>2</v>
      </c>
      <c r="Q3016" s="3">
        <f>IF(OR(Table2[[#This Row],[booking_status]]="confirmed",Table2[[#This Row],[booking_status]]="checked-out"),Table2[[#This Row],[room_rate_per_night]]*Table2[[#This Row],[Num_Nights]],0)</f>
        <v>0</v>
      </c>
      <c r="R3016" t="str" cm="1">
        <f t="array" ref="R3016">IFERROR(_xlfn.IFS(Table2[[#This Row],[booking_status]]="confirmed","Expected",Table2[[#This Row],[booking_status]]="checked-out","Actual"),"No Revenue")</f>
        <v>No Revenue</v>
      </c>
      <c r="S3016" s="4">
        <f>Table2[[#This Row],[Revenue_Amount]]/Table2[[#This Row],[Num_Nights]]</f>
        <v>0</v>
      </c>
    </row>
    <row r="3017" spans="1:19" x14ac:dyDescent="0.3">
      <c r="A3017">
        <v>3016</v>
      </c>
      <c r="B3017" t="s">
        <v>31</v>
      </c>
      <c r="C3017" s="9">
        <v>45263</v>
      </c>
      <c r="D3017" s="9">
        <v>45272</v>
      </c>
      <c r="E3017" s="10">
        <v>45201</v>
      </c>
      <c r="F3017" t="s">
        <v>54</v>
      </c>
      <c r="G3017">
        <v>313.77999999999997</v>
      </c>
      <c r="H3017">
        <v>2</v>
      </c>
      <c r="I3017">
        <v>2</v>
      </c>
      <c r="J3017" t="s">
        <v>19</v>
      </c>
      <c r="K3017" t="s">
        <v>20</v>
      </c>
      <c r="L3017" t="s">
        <v>21</v>
      </c>
      <c r="M3017" t="s">
        <v>36</v>
      </c>
      <c r="N3017" t="s">
        <v>41</v>
      </c>
      <c r="O3017">
        <f>Table2[[#This Row],[check_out_date]]-Table2[[#This Row],[check_in_date]]</f>
        <v>9</v>
      </c>
      <c r="P3017">
        <f>Table2[[#This Row],[num_adults]]+Table2[[#This Row],[num_children]]</f>
        <v>4</v>
      </c>
      <c r="Q3017" s="3">
        <f>IF(OR(Table2[[#This Row],[booking_status]]="confirmed",Table2[[#This Row],[booking_status]]="checked-out"),Table2[[#This Row],[room_rate_per_night]]*Table2[[#This Row],[Num_Nights]],0)</f>
        <v>2824.0199999999995</v>
      </c>
      <c r="R3017" t="str" cm="1">
        <f t="array" ref="R3017">IFERROR(_xlfn.IFS(Table2[[#This Row],[booking_status]]="confirmed","Expected",Table2[[#This Row],[booking_status]]="checked-out","Actual"),"No Revenue")</f>
        <v>Expected</v>
      </c>
      <c r="S3017" s="4">
        <f>Table2[[#This Row],[Revenue_Amount]]/Table2[[#This Row],[Num_Nights]]</f>
        <v>313.77999999999997</v>
      </c>
    </row>
    <row r="3018" spans="1:19" hidden="1" x14ac:dyDescent="0.3">
      <c r="A3018">
        <v>3017</v>
      </c>
      <c r="B3018" t="s">
        <v>50</v>
      </c>
      <c r="C3018" s="9">
        <v>45144</v>
      </c>
      <c r="D3018" s="9">
        <v>45148</v>
      </c>
      <c r="E3018" s="10">
        <v>45069</v>
      </c>
      <c r="F3018" t="s">
        <v>49</v>
      </c>
      <c r="G3018">
        <v>166.19</v>
      </c>
      <c r="H3018">
        <v>1</v>
      </c>
      <c r="I3018">
        <v>0</v>
      </c>
      <c r="J3018" t="s">
        <v>35</v>
      </c>
      <c r="K3018" t="s">
        <v>44</v>
      </c>
      <c r="L3018" t="s">
        <v>21</v>
      </c>
      <c r="M3018" t="s">
        <v>36</v>
      </c>
      <c r="N3018" t="s">
        <v>41</v>
      </c>
      <c r="O3018">
        <f>Table2[[#This Row],[check_out_date]]-Table2[[#This Row],[check_in_date]]</f>
        <v>4</v>
      </c>
      <c r="P3018">
        <f>Table2[[#This Row],[num_adults]]+Table2[[#This Row],[num_children]]</f>
        <v>1</v>
      </c>
      <c r="Q3018" s="3">
        <f>IF(OR(Table2[[#This Row],[booking_status]]="confirmed",Table2[[#This Row],[booking_status]]="checked-out"),Table2[[#This Row],[room_rate_per_night]]*Table2[[#This Row],[Num_Nights]],0)</f>
        <v>664.76</v>
      </c>
      <c r="R3018" t="str" cm="1">
        <f t="array" ref="R3018">IFERROR(_xlfn.IFS(Table2[[#This Row],[booking_status]]="confirmed","Expected",Table2[[#This Row],[booking_status]]="checked-out","Actual"),"No Revenue")</f>
        <v>Expected</v>
      </c>
      <c r="S3018" s="4">
        <f>Table2[[#This Row],[Revenue_Amount]]/Table2[[#This Row],[Num_Nights]]</f>
        <v>166.19</v>
      </c>
    </row>
    <row r="3019" spans="1:19" x14ac:dyDescent="0.3">
      <c r="A3019">
        <v>3018</v>
      </c>
      <c r="B3019" t="s">
        <v>31</v>
      </c>
      <c r="C3019" s="9">
        <v>45154</v>
      </c>
      <c r="D3019" s="9">
        <v>45161</v>
      </c>
      <c r="E3019" s="10">
        <v>45125</v>
      </c>
      <c r="F3019" t="s">
        <v>18</v>
      </c>
      <c r="G3019">
        <v>155.66999999999999</v>
      </c>
      <c r="H3019">
        <v>4</v>
      </c>
      <c r="I3019">
        <v>0</v>
      </c>
      <c r="J3019" t="s">
        <v>28</v>
      </c>
      <c r="K3019" t="s">
        <v>20</v>
      </c>
      <c r="L3019" t="s">
        <v>21</v>
      </c>
      <c r="M3019" t="s">
        <v>36</v>
      </c>
      <c r="N3019" t="s">
        <v>41</v>
      </c>
      <c r="O3019">
        <f>Table2[[#This Row],[check_out_date]]-Table2[[#This Row],[check_in_date]]</f>
        <v>7</v>
      </c>
      <c r="P3019">
        <f>Table2[[#This Row],[num_adults]]+Table2[[#This Row],[num_children]]</f>
        <v>4</v>
      </c>
      <c r="Q3019" s="3">
        <f>IF(OR(Table2[[#This Row],[booking_status]]="confirmed",Table2[[#This Row],[booking_status]]="checked-out"),Table2[[#This Row],[room_rate_per_night]]*Table2[[#This Row],[Num_Nights]],0)</f>
        <v>1089.6899999999998</v>
      </c>
      <c r="R3019" t="str" cm="1">
        <f t="array" ref="R3019">IFERROR(_xlfn.IFS(Table2[[#This Row],[booking_status]]="confirmed","Expected",Table2[[#This Row],[booking_status]]="checked-out","Actual"),"No Revenue")</f>
        <v>Expected</v>
      </c>
      <c r="S3019" s="4">
        <f>Table2[[#This Row],[Revenue_Amount]]/Table2[[#This Row],[Num_Nights]]</f>
        <v>155.66999999999999</v>
      </c>
    </row>
    <row r="3020" spans="1:19" hidden="1" x14ac:dyDescent="0.3">
      <c r="A3020">
        <v>3019</v>
      </c>
      <c r="B3020" t="s">
        <v>50</v>
      </c>
      <c r="C3020" s="9">
        <v>45092</v>
      </c>
      <c r="D3020" s="9">
        <v>45098</v>
      </c>
      <c r="E3020" s="10">
        <v>45071</v>
      </c>
      <c r="F3020" t="s">
        <v>49</v>
      </c>
      <c r="G3020">
        <v>91.86</v>
      </c>
      <c r="H3020">
        <v>1</v>
      </c>
      <c r="I3020">
        <v>0</v>
      </c>
      <c r="J3020" t="s">
        <v>35</v>
      </c>
      <c r="K3020" t="s">
        <v>29</v>
      </c>
      <c r="L3020" t="s">
        <v>21</v>
      </c>
      <c r="M3020" t="s">
        <v>36</v>
      </c>
      <c r="N3020" t="s">
        <v>23</v>
      </c>
      <c r="O3020">
        <f>Table2[[#This Row],[check_out_date]]-Table2[[#This Row],[check_in_date]]</f>
        <v>6</v>
      </c>
      <c r="P3020">
        <f>Table2[[#This Row],[num_adults]]+Table2[[#This Row],[num_children]]</f>
        <v>1</v>
      </c>
      <c r="Q3020" s="3">
        <f>IF(OR(Table2[[#This Row],[booking_status]]="confirmed",Table2[[#This Row],[booking_status]]="checked-out"),Table2[[#This Row],[room_rate_per_night]]*Table2[[#This Row],[Num_Nights]],0)</f>
        <v>551.16</v>
      </c>
      <c r="R3020" t="str" cm="1">
        <f t="array" ref="R3020">IFERROR(_xlfn.IFS(Table2[[#This Row],[booking_status]]="confirmed","Expected",Table2[[#This Row],[booking_status]]="checked-out","Actual"),"No Revenue")</f>
        <v>Expected</v>
      </c>
      <c r="S3020" s="4">
        <f>Table2[[#This Row],[Revenue_Amount]]/Table2[[#This Row],[Num_Nights]]</f>
        <v>91.86</v>
      </c>
    </row>
    <row r="3021" spans="1:19" x14ac:dyDescent="0.3">
      <c r="A3021">
        <v>3020</v>
      </c>
      <c r="B3021" t="s">
        <v>14</v>
      </c>
      <c r="C3021" s="9">
        <v>45134</v>
      </c>
      <c r="D3021" s="9">
        <v>45139</v>
      </c>
      <c r="E3021" s="10">
        <v>45113</v>
      </c>
      <c r="F3021" t="s">
        <v>49</v>
      </c>
      <c r="G3021">
        <v>85.4</v>
      </c>
      <c r="H3021">
        <v>2</v>
      </c>
      <c r="I3021">
        <v>0</v>
      </c>
      <c r="J3021" t="s">
        <v>28</v>
      </c>
      <c r="K3021" t="s">
        <v>29</v>
      </c>
      <c r="L3021" t="s">
        <v>21</v>
      </c>
      <c r="M3021" t="s">
        <v>36</v>
      </c>
      <c r="N3021" t="s">
        <v>23</v>
      </c>
      <c r="O3021">
        <f>Table2[[#This Row],[check_out_date]]-Table2[[#This Row],[check_in_date]]</f>
        <v>5</v>
      </c>
      <c r="P3021">
        <f>Table2[[#This Row],[num_adults]]+Table2[[#This Row],[num_children]]</f>
        <v>2</v>
      </c>
      <c r="Q3021" s="3">
        <f>IF(OR(Table2[[#This Row],[booking_status]]="confirmed",Table2[[#This Row],[booking_status]]="checked-out"),Table2[[#This Row],[room_rate_per_night]]*Table2[[#This Row],[Num_Nights]],0)</f>
        <v>427</v>
      </c>
      <c r="R3021" t="str" cm="1">
        <f t="array" ref="R3021">IFERROR(_xlfn.IFS(Table2[[#This Row],[booking_status]]="confirmed","Expected",Table2[[#This Row],[booking_status]]="checked-out","Actual"),"No Revenue")</f>
        <v>Expected</v>
      </c>
      <c r="S3021" s="4">
        <f>Table2[[#This Row],[Revenue_Amount]]/Table2[[#This Row],[Num_Nights]]</f>
        <v>85.4</v>
      </c>
    </row>
    <row r="3022" spans="1:19" x14ac:dyDescent="0.3">
      <c r="A3022">
        <v>3021</v>
      </c>
      <c r="B3022" t="s">
        <v>50</v>
      </c>
      <c r="C3022" s="9">
        <v>44962</v>
      </c>
      <c r="D3022" s="9">
        <v>44970</v>
      </c>
      <c r="E3022" s="10">
        <v>44936</v>
      </c>
      <c r="F3022" t="s">
        <v>49</v>
      </c>
      <c r="G3022">
        <v>107.79</v>
      </c>
      <c r="H3022">
        <v>1</v>
      </c>
      <c r="I3022">
        <v>1</v>
      </c>
      <c r="J3022" t="s">
        <v>19</v>
      </c>
      <c r="K3022" t="s">
        <v>99</v>
      </c>
      <c r="L3022" t="s">
        <v>21</v>
      </c>
      <c r="M3022" t="s">
        <v>36</v>
      </c>
      <c r="N3022" t="s">
        <v>41</v>
      </c>
      <c r="O3022">
        <f>Table2[[#This Row],[check_out_date]]-Table2[[#This Row],[check_in_date]]</f>
        <v>8</v>
      </c>
      <c r="P3022">
        <f>Table2[[#This Row],[num_adults]]+Table2[[#This Row],[num_children]]</f>
        <v>2</v>
      </c>
      <c r="Q3022" s="3">
        <f>IF(OR(Table2[[#This Row],[booking_status]]="confirmed",Table2[[#This Row],[booking_status]]="checked-out"),Table2[[#This Row],[room_rate_per_night]]*Table2[[#This Row],[Num_Nights]],0)</f>
        <v>862.32</v>
      </c>
      <c r="R3022" t="str" cm="1">
        <f t="array" ref="R3022">IFERROR(_xlfn.IFS(Table2[[#This Row],[booking_status]]="confirmed","Expected",Table2[[#This Row],[booking_status]]="checked-out","Actual"),"No Revenue")</f>
        <v>Expected</v>
      </c>
      <c r="S3022" s="4">
        <f>Table2[[#This Row],[Revenue_Amount]]/Table2[[#This Row],[Num_Nights]]</f>
        <v>107.79</v>
      </c>
    </row>
    <row r="3023" spans="1:19" x14ac:dyDescent="0.3">
      <c r="A3023">
        <v>3022</v>
      </c>
      <c r="B3023" t="s">
        <v>14</v>
      </c>
      <c r="C3023" s="9">
        <v>45053</v>
      </c>
      <c r="D3023" s="9">
        <v>45056</v>
      </c>
      <c r="E3023" s="10">
        <v>45010</v>
      </c>
      <c r="F3023" t="s">
        <v>49</v>
      </c>
      <c r="G3023">
        <v>96.58</v>
      </c>
      <c r="H3023">
        <v>1</v>
      </c>
      <c r="I3023">
        <v>0</v>
      </c>
      <c r="J3023" t="s">
        <v>55</v>
      </c>
      <c r="K3023" t="s">
        <v>66</v>
      </c>
      <c r="L3023" t="s">
        <v>21</v>
      </c>
      <c r="M3023" t="s">
        <v>36</v>
      </c>
      <c r="N3023" t="s">
        <v>45</v>
      </c>
      <c r="O3023">
        <f>Table2[[#This Row],[check_out_date]]-Table2[[#This Row],[check_in_date]]</f>
        <v>3</v>
      </c>
      <c r="P3023">
        <f>Table2[[#This Row],[num_adults]]+Table2[[#This Row],[num_children]]</f>
        <v>1</v>
      </c>
      <c r="Q3023" s="3">
        <f>IF(OR(Table2[[#This Row],[booking_status]]="confirmed",Table2[[#This Row],[booking_status]]="checked-out"),Table2[[#This Row],[room_rate_per_night]]*Table2[[#This Row],[Num_Nights]],0)</f>
        <v>289.74</v>
      </c>
      <c r="R3023" t="str" cm="1">
        <f t="array" ref="R3023">IFERROR(_xlfn.IFS(Table2[[#This Row],[booking_status]]="confirmed","Expected",Table2[[#This Row],[booking_status]]="checked-out","Actual"),"No Revenue")</f>
        <v>Expected</v>
      </c>
      <c r="S3023" s="4">
        <f>Table2[[#This Row],[Revenue_Amount]]/Table2[[#This Row],[Num_Nights]]</f>
        <v>96.58</v>
      </c>
    </row>
    <row r="3024" spans="1:19" x14ac:dyDescent="0.3">
      <c r="A3024">
        <v>3023</v>
      </c>
      <c r="B3024" t="s">
        <v>31</v>
      </c>
      <c r="C3024" s="9">
        <v>45181</v>
      </c>
      <c r="D3024" s="9">
        <v>45183</v>
      </c>
      <c r="E3024" s="10">
        <v>45122</v>
      </c>
      <c r="F3024" t="s">
        <v>54</v>
      </c>
      <c r="G3024">
        <v>391.84</v>
      </c>
      <c r="H3024">
        <v>1</v>
      </c>
      <c r="I3024">
        <v>2</v>
      </c>
      <c r="J3024" t="s">
        <v>28</v>
      </c>
      <c r="K3024" t="s">
        <v>66</v>
      </c>
      <c r="L3024" t="s">
        <v>21</v>
      </c>
      <c r="M3024" t="s">
        <v>36</v>
      </c>
      <c r="N3024" t="s">
        <v>23</v>
      </c>
      <c r="O3024">
        <f>Table2[[#This Row],[check_out_date]]-Table2[[#This Row],[check_in_date]]</f>
        <v>2</v>
      </c>
      <c r="P3024">
        <f>Table2[[#This Row],[num_adults]]+Table2[[#This Row],[num_children]]</f>
        <v>3</v>
      </c>
      <c r="Q3024" s="3">
        <f>IF(OR(Table2[[#This Row],[booking_status]]="confirmed",Table2[[#This Row],[booking_status]]="checked-out"),Table2[[#This Row],[room_rate_per_night]]*Table2[[#This Row],[Num_Nights]],0)</f>
        <v>783.68</v>
      </c>
      <c r="R3024" t="str" cm="1">
        <f t="array" ref="R3024">IFERROR(_xlfn.IFS(Table2[[#This Row],[booking_status]]="confirmed","Expected",Table2[[#This Row],[booking_status]]="checked-out","Actual"),"No Revenue")</f>
        <v>Expected</v>
      </c>
      <c r="S3024" s="4">
        <f>Table2[[#This Row],[Revenue_Amount]]/Table2[[#This Row],[Num_Nights]]</f>
        <v>391.84</v>
      </c>
    </row>
    <row r="3025" spans="1:19" x14ac:dyDescent="0.3">
      <c r="A3025">
        <v>3024</v>
      </c>
      <c r="B3025" t="s">
        <v>31</v>
      </c>
      <c r="C3025" s="9">
        <v>45031</v>
      </c>
      <c r="D3025" s="9">
        <v>45034</v>
      </c>
      <c r="E3025" s="10">
        <v>45011</v>
      </c>
      <c r="F3025" t="s">
        <v>49</v>
      </c>
      <c r="G3025">
        <v>115.78</v>
      </c>
      <c r="H3025">
        <v>1</v>
      </c>
      <c r="I3025">
        <v>0</v>
      </c>
      <c r="J3025" t="s">
        <v>28</v>
      </c>
      <c r="K3025" t="s">
        <v>99</v>
      </c>
      <c r="L3025" t="s">
        <v>21</v>
      </c>
      <c r="M3025" t="s">
        <v>22</v>
      </c>
      <c r="N3025" t="s">
        <v>41</v>
      </c>
      <c r="O3025">
        <f>Table2[[#This Row],[check_out_date]]-Table2[[#This Row],[check_in_date]]</f>
        <v>3</v>
      </c>
      <c r="P3025">
        <f>Table2[[#This Row],[num_adults]]+Table2[[#This Row],[num_children]]</f>
        <v>1</v>
      </c>
      <c r="Q3025" s="3">
        <f>IF(OR(Table2[[#This Row],[booking_status]]="confirmed",Table2[[#This Row],[booking_status]]="checked-out"),Table2[[#This Row],[room_rate_per_night]]*Table2[[#This Row],[Num_Nights]],0)</f>
        <v>347.34000000000003</v>
      </c>
      <c r="R3025" t="str" cm="1">
        <f t="array" ref="R3025">IFERROR(_xlfn.IFS(Table2[[#This Row],[booking_status]]="confirmed","Expected",Table2[[#This Row],[booking_status]]="checked-out","Actual"),"No Revenue")</f>
        <v>Expected</v>
      </c>
      <c r="S3025" s="4">
        <f>Table2[[#This Row],[Revenue_Amount]]/Table2[[#This Row],[Num_Nights]]</f>
        <v>115.78000000000002</v>
      </c>
    </row>
    <row r="3026" spans="1:19" x14ac:dyDescent="0.3">
      <c r="A3026">
        <v>3025</v>
      </c>
      <c r="B3026" t="s">
        <v>50</v>
      </c>
      <c r="C3026" s="9">
        <v>45225</v>
      </c>
      <c r="D3026" s="9">
        <v>45229</v>
      </c>
      <c r="E3026" s="10">
        <v>45191</v>
      </c>
      <c r="F3026" t="s">
        <v>49</v>
      </c>
      <c r="G3026">
        <v>78.59</v>
      </c>
      <c r="H3026">
        <v>1</v>
      </c>
      <c r="I3026">
        <v>0</v>
      </c>
      <c r="J3026" t="s">
        <v>28</v>
      </c>
      <c r="K3026" t="s">
        <v>29</v>
      </c>
      <c r="L3026" t="s">
        <v>56</v>
      </c>
      <c r="M3026" t="s">
        <v>36</v>
      </c>
      <c r="N3026" t="s">
        <v>41</v>
      </c>
      <c r="O3026">
        <f>Table2[[#This Row],[check_out_date]]-Table2[[#This Row],[check_in_date]]</f>
        <v>4</v>
      </c>
      <c r="P3026">
        <f>Table2[[#This Row],[num_adults]]+Table2[[#This Row],[num_children]]</f>
        <v>1</v>
      </c>
      <c r="Q3026" s="3">
        <f>IF(OR(Table2[[#This Row],[booking_status]]="confirmed",Table2[[#This Row],[booking_status]]="checked-out"),Table2[[#This Row],[room_rate_per_night]]*Table2[[#This Row],[Num_Nights]],0)</f>
        <v>314.36</v>
      </c>
      <c r="R3026" t="str" cm="1">
        <f t="array" ref="R3026">IFERROR(_xlfn.IFS(Table2[[#This Row],[booking_status]]="confirmed","Expected",Table2[[#This Row],[booking_status]]="checked-out","Actual"),"No Revenue")</f>
        <v>Actual</v>
      </c>
      <c r="S3026" s="4">
        <f>Table2[[#This Row],[Revenue_Amount]]/Table2[[#This Row],[Num_Nights]]</f>
        <v>78.59</v>
      </c>
    </row>
    <row r="3027" spans="1:19" x14ac:dyDescent="0.3">
      <c r="A3027">
        <v>3026</v>
      </c>
      <c r="B3027" t="s">
        <v>14</v>
      </c>
      <c r="C3027" s="9">
        <v>45063</v>
      </c>
      <c r="D3027" s="9">
        <v>45073</v>
      </c>
      <c r="E3027" s="10">
        <v>45057</v>
      </c>
      <c r="F3027" t="s">
        <v>27</v>
      </c>
      <c r="G3027">
        <v>126.33</v>
      </c>
      <c r="H3027">
        <v>2</v>
      </c>
      <c r="I3027">
        <v>1</v>
      </c>
      <c r="J3027" t="s">
        <v>28</v>
      </c>
      <c r="K3027" t="s">
        <v>29</v>
      </c>
      <c r="L3027" t="s">
        <v>21</v>
      </c>
      <c r="M3027" t="s">
        <v>36</v>
      </c>
      <c r="N3027" t="s">
        <v>41</v>
      </c>
      <c r="O3027">
        <f>Table2[[#This Row],[check_out_date]]-Table2[[#This Row],[check_in_date]]</f>
        <v>10</v>
      </c>
      <c r="P3027">
        <f>Table2[[#This Row],[num_adults]]+Table2[[#This Row],[num_children]]</f>
        <v>3</v>
      </c>
      <c r="Q3027" s="3">
        <f>IF(OR(Table2[[#This Row],[booking_status]]="confirmed",Table2[[#This Row],[booking_status]]="checked-out"),Table2[[#This Row],[room_rate_per_night]]*Table2[[#This Row],[Num_Nights]],0)</f>
        <v>1263.3</v>
      </c>
      <c r="R3027" t="str" cm="1">
        <f t="array" ref="R3027">IFERROR(_xlfn.IFS(Table2[[#This Row],[booking_status]]="confirmed","Expected",Table2[[#This Row],[booking_status]]="checked-out","Actual"),"No Revenue")</f>
        <v>Expected</v>
      </c>
      <c r="S3027" s="4">
        <f>Table2[[#This Row],[Revenue_Amount]]/Table2[[#This Row],[Num_Nights]]</f>
        <v>126.33</v>
      </c>
    </row>
    <row r="3028" spans="1:19" x14ac:dyDescent="0.3">
      <c r="A3028">
        <v>3027</v>
      </c>
      <c r="B3028" t="s">
        <v>50</v>
      </c>
      <c r="C3028" s="9">
        <v>45218</v>
      </c>
      <c r="D3028" s="9">
        <v>45225</v>
      </c>
      <c r="E3028" s="10">
        <v>45205</v>
      </c>
      <c r="F3028" t="s">
        <v>49</v>
      </c>
      <c r="G3028">
        <v>116.93</v>
      </c>
      <c r="H3028">
        <v>3</v>
      </c>
      <c r="I3028">
        <v>1</v>
      </c>
      <c r="J3028" t="s">
        <v>19</v>
      </c>
      <c r="K3028" t="s">
        <v>44</v>
      </c>
      <c r="L3028" t="s">
        <v>70</v>
      </c>
      <c r="M3028" t="s">
        <v>36</v>
      </c>
      <c r="N3028" t="s">
        <v>41</v>
      </c>
      <c r="O3028">
        <f>Table2[[#This Row],[check_out_date]]-Table2[[#This Row],[check_in_date]]</f>
        <v>7</v>
      </c>
      <c r="P3028">
        <f>Table2[[#This Row],[num_adults]]+Table2[[#This Row],[num_children]]</f>
        <v>4</v>
      </c>
      <c r="Q3028" s="3">
        <f>IF(OR(Table2[[#This Row],[booking_status]]="confirmed",Table2[[#This Row],[booking_status]]="checked-out"),Table2[[#This Row],[room_rate_per_night]]*Table2[[#This Row],[Num_Nights]],0)</f>
        <v>0</v>
      </c>
      <c r="R3028" t="str" cm="1">
        <f t="array" ref="R3028">IFERROR(_xlfn.IFS(Table2[[#This Row],[booking_status]]="confirmed","Expected",Table2[[#This Row],[booking_status]]="checked-out","Actual"),"No Revenue")</f>
        <v>No Revenue</v>
      </c>
      <c r="S3028" s="4">
        <f>Table2[[#This Row],[Revenue_Amount]]/Table2[[#This Row],[Num_Nights]]</f>
        <v>0</v>
      </c>
    </row>
    <row r="3029" spans="1:19" hidden="1" x14ac:dyDescent="0.3">
      <c r="A3029">
        <v>3028</v>
      </c>
      <c r="B3029" t="s">
        <v>14</v>
      </c>
      <c r="C3029" s="9">
        <v>45119</v>
      </c>
      <c r="D3029" s="9">
        <v>45121</v>
      </c>
      <c r="E3029" s="10">
        <v>45098</v>
      </c>
      <c r="F3029" t="s">
        <v>27</v>
      </c>
      <c r="G3029">
        <v>168.02</v>
      </c>
      <c r="H3029">
        <v>4</v>
      </c>
      <c r="I3029">
        <v>1</v>
      </c>
      <c r="J3029" t="s">
        <v>35</v>
      </c>
      <c r="K3029" t="s">
        <v>29</v>
      </c>
      <c r="L3029" t="s">
        <v>21</v>
      </c>
      <c r="M3029" t="s">
        <v>22</v>
      </c>
      <c r="N3029" t="s">
        <v>41</v>
      </c>
      <c r="O3029">
        <f>Table2[[#This Row],[check_out_date]]-Table2[[#This Row],[check_in_date]]</f>
        <v>2</v>
      </c>
      <c r="P3029">
        <f>Table2[[#This Row],[num_adults]]+Table2[[#This Row],[num_children]]</f>
        <v>5</v>
      </c>
      <c r="Q3029" s="3">
        <f>IF(OR(Table2[[#This Row],[booking_status]]="confirmed",Table2[[#This Row],[booking_status]]="checked-out"),Table2[[#This Row],[room_rate_per_night]]*Table2[[#This Row],[Num_Nights]],0)</f>
        <v>336.04</v>
      </c>
      <c r="R3029" t="str" cm="1">
        <f t="array" ref="R3029">IFERROR(_xlfn.IFS(Table2[[#This Row],[booking_status]]="confirmed","Expected",Table2[[#This Row],[booking_status]]="checked-out","Actual"),"No Revenue")</f>
        <v>Expected</v>
      </c>
      <c r="S3029" s="4">
        <f>Table2[[#This Row],[Revenue_Amount]]/Table2[[#This Row],[Num_Nights]]</f>
        <v>168.02</v>
      </c>
    </row>
    <row r="3030" spans="1:19" hidden="1" x14ac:dyDescent="0.3">
      <c r="A3030">
        <v>3029</v>
      </c>
      <c r="B3030" t="s">
        <v>37</v>
      </c>
      <c r="C3030" s="9">
        <v>44990</v>
      </c>
      <c r="D3030" s="9">
        <v>44995</v>
      </c>
      <c r="E3030" s="10">
        <v>44952</v>
      </c>
      <c r="F3030" t="s">
        <v>54</v>
      </c>
      <c r="G3030">
        <v>344.37</v>
      </c>
      <c r="H3030">
        <v>1</v>
      </c>
      <c r="I3030">
        <v>0</v>
      </c>
      <c r="J3030" t="s">
        <v>35</v>
      </c>
      <c r="K3030" t="s">
        <v>66</v>
      </c>
      <c r="L3030" t="s">
        <v>56</v>
      </c>
      <c r="M3030" t="s">
        <v>36</v>
      </c>
      <c r="N3030" t="s">
        <v>95</v>
      </c>
      <c r="O3030">
        <f>Table2[[#This Row],[check_out_date]]-Table2[[#This Row],[check_in_date]]</f>
        <v>5</v>
      </c>
      <c r="P3030">
        <f>Table2[[#This Row],[num_adults]]+Table2[[#This Row],[num_children]]</f>
        <v>1</v>
      </c>
      <c r="Q3030" s="3">
        <f>IF(OR(Table2[[#This Row],[booking_status]]="confirmed",Table2[[#This Row],[booking_status]]="checked-out"),Table2[[#This Row],[room_rate_per_night]]*Table2[[#This Row],[Num_Nights]],0)</f>
        <v>1721.85</v>
      </c>
      <c r="R3030" t="str" cm="1">
        <f t="array" ref="R3030">IFERROR(_xlfn.IFS(Table2[[#This Row],[booking_status]]="confirmed","Expected",Table2[[#This Row],[booking_status]]="checked-out","Actual"),"No Revenue")</f>
        <v>Actual</v>
      </c>
      <c r="S3030" s="4">
        <f>Table2[[#This Row],[Revenue_Amount]]/Table2[[#This Row],[Num_Nights]]</f>
        <v>344.37</v>
      </c>
    </row>
    <row r="3031" spans="1:19" x14ac:dyDescent="0.3">
      <c r="A3031">
        <v>3030</v>
      </c>
      <c r="B3031" t="s">
        <v>50</v>
      </c>
      <c r="C3031" s="9">
        <v>45227</v>
      </c>
      <c r="D3031" s="9">
        <v>45232</v>
      </c>
      <c r="E3031" s="10">
        <v>45184</v>
      </c>
      <c r="F3031" t="s">
        <v>49</v>
      </c>
      <c r="G3031">
        <v>122.37</v>
      </c>
      <c r="H3031">
        <v>1</v>
      </c>
      <c r="I3031">
        <v>0</v>
      </c>
      <c r="J3031" t="s">
        <v>55</v>
      </c>
      <c r="K3031" t="s">
        <v>44</v>
      </c>
      <c r="L3031" t="s">
        <v>21</v>
      </c>
      <c r="M3031" t="s">
        <v>36</v>
      </c>
      <c r="N3031" t="s">
        <v>45</v>
      </c>
      <c r="O3031">
        <f>Table2[[#This Row],[check_out_date]]-Table2[[#This Row],[check_in_date]]</f>
        <v>5</v>
      </c>
      <c r="P3031">
        <f>Table2[[#This Row],[num_adults]]+Table2[[#This Row],[num_children]]</f>
        <v>1</v>
      </c>
      <c r="Q3031" s="3">
        <f>IF(OR(Table2[[#This Row],[booking_status]]="confirmed",Table2[[#This Row],[booking_status]]="checked-out"),Table2[[#This Row],[room_rate_per_night]]*Table2[[#This Row],[Num_Nights]],0)</f>
        <v>611.85</v>
      </c>
      <c r="R3031" t="str" cm="1">
        <f t="array" ref="R3031">IFERROR(_xlfn.IFS(Table2[[#This Row],[booking_status]]="confirmed","Expected",Table2[[#This Row],[booking_status]]="checked-out","Actual"),"No Revenue")</f>
        <v>Expected</v>
      </c>
      <c r="S3031" s="4">
        <f>Table2[[#This Row],[Revenue_Amount]]/Table2[[#This Row],[Num_Nights]]</f>
        <v>122.37</v>
      </c>
    </row>
    <row r="3032" spans="1:19" hidden="1" x14ac:dyDescent="0.3">
      <c r="A3032">
        <v>3031</v>
      </c>
      <c r="B3032" t="s">
        <v>37</v>
      </c>
      <c r="C3032" s="9">
        <v>45197</v>
      </c>
      <c r="D3032" s="9">
        <v>45202</v>
      </c>
      <c r="E3032" s="10">
        <v>45177</v>
      </c>
      <c r="F3032" t="s">
        <v>18</v>
      </c>
      <c r="G3032">
        <v>277.82</v>
      </c>
      <c r="H3032">
        <v>2</v>
      </c>
      <c r="I3032">
        <v>1</v>
      </c>
      <c r="J3032" t="s">
        <v>35</v>
      </c>
      <c r="K3032" t="s">
        <v>44</v>
      </c>
      <c r="L3032" t="s">
        <v>21</v>
      </c>
      <c r="M3032" t="s">
        <v>36</v>
      </c>
      <c r="N3032" t="s">
        <v>41</v>
      </c>
      <c r="O3032">
        <f>Table2[[#This Row],[check_out_date]]-Table2[[#This Row],[check_in_date]]</f>
        <v>5</v>
      </c>
      <c r="P3032">
        <f>Table2[[#This Row],[num_adults]]+Table2[[#This Row],[num_children]]</f>
        <v>3</v>
      </c>
      <c r="Q3032" s="3">
        <f>IF(OR(Table2[[#This Row],[booking_status]]="confirmed",Table2[[#This Row],[booking_status]]="checked-out"),Table2[[#This Row],[room_rate_per_night]]*Table2[[#This Row],[Num_Nights]],0)</f>
        <v>1389.1</v>
      </c>
      <c r="R3032" t="str" cm="1">
        <f t="array" ref="R3032">IFERROR(_xlfn.IFS(Table2[[#This Row],[booking_status]]="confirmed","Expected",Table2[[#This Row],[booking_status]]="checked-out","Actual"),"No Revenue")</f>
        <v>Expected</v>
      </c>
      <c r="S3032" s="4">
        <f>Table2[[#This Row],[Revenue_Amount]]/Table2[[#This Row],[Num_Nights]]</f>
        <v>277.82</v>
      </c>
    </row>
    <row r="3033" spans="1:19" hidden="1" x14ac:dyDescent="0.3">
      <c r="A3033">
        <v>3032</v>
      </c>
      <c r="B3033" t="s">
        <v>50</v>
      </c>
      <c r="C3033" s="9">
        <v>45227</v>
      </c>
      <c r="D3033" s="9">
        <v>45233</v>
      </c>
      <c r="E3033" s="10">
        <v>45214</v>
      </c>
      <c r="F3033" t="s">
        <v>49</v>
      </c>
      <c r="G3033">
        <v>104.22</v>
      </c>
      <c r="H3033">
        <v>1</v>
      </c>
      <c r="I3033">
        <v>1</v>
      </c>
      <c r="J3033" t="s">
        <v>35</v>
      </c>
      <c r="K3033" t="s">
        <v>99</v>
      </c>
      <c r="L3033" t="s">
        <v>56</v>
      </c>
      <c r="M3033" t="s">
        <v>22</v>
      </c>
      <c r="N3033" t="s">
        <v>41</v>
      </c>
      <c r="O3033">
        <f>Table2[[#This Row],[check_out_date]]-Table2[[#This Row],[check_in_date]]</f>
        <v>6</v>
      </c>
      <c r="P3033">
        <f>Table2[[#This Row],[num_adults]]+Table2[[#This Row],[num_children]]</f>
        <v>2</v>
      </c>
      <c r="Q3033" s="3">
        <f>IF(OR(Table2[[#This Row],[booking_status]]="confirmed",Table2[[#This Row],[booking_status]]="checked-out"),Table2[[#This Row],[room_rate_per_night]]*Table2[[#This Row],[Num_Nights]],0)</f>
        <v>625.31999999999994</v>
      </c>
      <c r="R3033" t="str" cm="1">
        <f t="array" ref="R3033">IFERROR(_xlfn.IFS(Table2[[#This Row],[booking_status]]="confirmed","Expected",Table2[[#This Row],[booking_status]]="checked-out","Actual"),"No Revenue")</f>
        <v>Actual</v>
      </c>
      <c r="S3033" s="4">
        <f>Table2[[#This Row],[Revenue_Amount]]/Table2[[#This Row],[Num_Nights]]</f>
        <v>104.21999999999998</v>
      </c>
    </row>
    <row r="3034" spans="1:19" x14ac:dyDescent="0.3">
      <c r="A3034">
        <v>3033</v>
      </c>
      <c r="B3034" t="s">
        <v>31</v>
      </c>
      <c r="C3034" s="9">
        <v>45237</v>
      </c>
      <c r="D3034" s="9">
        <v>45245</v>
      </c>
      <c r="E3034" s="10">
        <v>45187</v>
      </c>
      <c r="F3034" t="s">
        <v>18</v>
      </c>
      <c r="G3034">
        <v>228.6</v>
      </c>
      <c r="H3034">
        <v>1</v>
      </c>
      <c r="I3034">
        <v>0</v>
      </c>
      <c r="J3034" t="s">
        <v>94</v>
      </c>
      <c r="K3034" t="s">
        <v>20</v>
      </c>
      <c r="L3034" t="s">
        <v>21</v>
      </c>
      <c r="M3034" t="s">
        <v>22</v>
      </c>
      <c r="N3034" t="s">
        <v>41</v>
      </c>
      <c r="O3034">
        <f>Table2[[#This Row],[check_out_date]]-Table2[[#This Row],[check_in_date]]</f>
        <v>8</v>
      </c>
      <c r="P3034">
        <f>Table2[[#This Row],[num_adults]]+Table2[[#This Row],[num_children]]</f>
        <v>1</v>
      </c>
      <c r="Q3034" s="3">
        <f>IF(OR(Table2[[#This Row],[booking_status]]="confirmed",Table2[[#This Row],[booking_status]]="checked-out"),Table2[[#This Row],[room_rate_per_night]]*Table2[[#This Row],[Num_Nights]],0)</f>
        <v>1828.8</v>
      </c>
      <c r="R3034" t="str" cm="1">
        <f t="array" ref="R3034">IFERROR(_xlfn.IFS(Table2[[#This Row],[booking_status]]="confirmed","Expected",Table2[[#This Row],[booking_status]]="checked-out","Actual"),"No Revenue")</f>
        <v>Expected</v>
      </c>
      <c r="S3034" s="4">
        <f>Table2[[#This Row],[Revenue_Amount]]/Table2[[#This Row],[Num_Nights]]</f>
        <v>228.6</v>
      </c>
    </row>
    <row r="3035" spans="1:19" x14ac:dyDescent="0.3">
      <c r="A3035">
        <v>3034</v>
      </c>
      <c r="B3035" t="s">
        <v>14</v>
      </c>
      <c r="C3035" s="9">
        <v>45182</v>
      </c>
      <c r="D3035" s="9">
        <v>45189</v>
      </c>
      <c r="E3035" s="10">
        <v>45176</v>
      </c>
      <c r="F3035" t="s">
        <v>27</v>
      </c>
      <c r="G3035">
        <v>123.67</v>
      </c>
      <c r="H3035">
        <v>1</v>
      </c>
      <c r="I3035">
        <v>3</v>
      </c>
      <c r="J3035" t="s">
        <v>94</v>
      </c>
      <c r="K3035" t="s">
        <v>44</v>
      </c>
      <c r="L3035" t="s">
        <v>21</v>
      </c>
      <c r="M3035" t="s">
        <v>36</v>
      </c>
      <c r="N3035" t="s">
        <v>23</v>
      </c>
      <c r="O3035">
        <f>Table2[[#This Row],[check_out_date]]-Table2[[#This Row],[check_in_date]]</f>
        <v>7</v>
      </c>
      <c r="P3035">
        <f>Table2[[#This Row],[num_adults]]+Table2[[#This Row],[num_children]]</f>
        <v>4</v>
      </c>
      <c r="Q3035" s="3">
        <f>IF(OR(Table2[[#This Row],[booking_status]]="confirmed",Table2[[#This Row],[booking_status]]="checked-out"),Table2[[#This Row],[room_rate_per_night]]*Table2[[#This Row],[Num_Nights]],0)</f>
        <v>865.69</v>
      </c>
      <c r="R3035" t="str" cm="1">
        <f t="array" ref="R3035">IFERROR(_xlfn.IFS(Table2[[#This Row],[booking_status]]="confirmed","Expected",Table2[[#This Row],[booking_status]]="checked-out","Actual"),"No Revenue")</f>
        <v>Expected</v>
      </c>
      <c r="S3035" s="4">
        <f>Table2[[#This Row],[Revenue_Amount]]/Table2[[#This Row],[Num_Nights]]</f>
        <v>123.67</v>
      </c>
    </row>
    <row r="3036" spans="1:19" x14ac:dyDescent="0.3">
      <c r="A3036">
        <v>3035</v>
      </c>
      <c r="B3036" t="s">
        <v>50</v>
      </c>
      <c r="C3036" s="9">
        <v>44931</v>
      </c>
      <c r="D3036" s="9">
        <v>44936</v>
      </c>
      <c r="E3036" s="10">
        <v>44855</v>
      </c>
      <c r="F3036" t="s">
        <v>49</v>
      </c>
      <c r="G3036">
        <v>141.16</v>
      </c>
      <c r="H3036">
        <v>2</v>
      </c>
      <c r="I3036">
        <v>0</v>
      </c>
      <c r="J3036" t="s">
        <v>19</v>
      </c>
      <c r="K3036" t="s">
        <v>20</v>
      </c>
      <c r="L3036" t="s">
        <v>56</v>
      </c>
      <c r="M3036" t="s">
        <v>22</v>
      </c>
      <c r="N3036" t="s">
        <v>23</v>
      </c>
      <c r="O3036">
        <f>Table2[[#This Row],[check_out_date]]-Table2[[#This Row],[check_in_date]]</f>
        <v>5</v>
      </c>
      <c r="P3036">
        <f>Table2[[#This Row],[num_adults]]+Table2[[#This Row],[num_children]]</f>
        <v>2</v>
      </c>
      <c r="Q3036" s="3">
        <f>IF(OR(Table2[[#This Row],[booking_status]]="confirmed",Table2[[#This Row],[booking_status]]="checked-out"),Table2[[#This Row],[room_rate_per_night]]*Table2[[#This Row],[Num_Nights]],0)</f>
        <v>705.8</v>
      </c>
      <c r="R3036" t="str" cm="1">
        <f t="array" ref="R3036">IFERROR(_xlfn.IFS(Table2[[#This Row],[booking_status]]="confirmed","Expected",Table2[[#This Row],[booking_status]]="checked-out","Actual"),"No Revenue")</f>
        <v>Actual</v>
      </c>
      <c r="S3036" s="4">
        <f>Table2[[#This Row],[Revenue_Amount]]/Table2[[#This Row],[Num_Nights]]</f>
        <v>141.16</v>
      </c>
    </row>
    <row r="3037" spans="1:19" x14ac:dyDescent="0.3">
      <c r="A3037">
        <v>3036</v>
      </c>
      <c r="B3037" t="s">
        <v>50</v>
      </c>
      <c r="C3037" s="9">
        <v>45150</v>
      </c>
      <c r="D3037" s="9">
        <v>45154</v>
      </c>
      <c r="E3037" s="10">
        <v>45127</v>
      </c>
      <c r="F3037" t="s">
        <v>54</v>
      </c>
      <c r="G3037">
        <v>419.48</v>
      </c>
      <c r="H3037">
        <v>1</v>
      </c>
      <c r="I3037">
        <v>0</v>
      </c>
      <c r="J3037" t="s">
        <v>55</v>
      </c>
      <c r="K3037" t="s">
        <v>20</v>
      </c>
      <c r="L3037" t="s">
        <v>21</v>
      </c>
      <c r="M3037" t="s">
        <v>36</v>
      </c>
      <c r="N3037" t="s">
        <v>41</v>
      </c>
      <c r="O3037">
        <f>Table2[[#This Row],[check_out_date]]-Table2[[#This Row],[check_in_date]]</f>
        <v>4</v>
      </c>
      <c r="P3037">
        <f>Table2[[#This Row],[num_adults]]+Table2[[#This Row],[num_children]]</f>
        <v>1</v>
      </c>
      <c r="Q3037" s="3">
        <f>IF(OR(Table2[[#This Row],[booking_status]]="confirmed",Table2[[#This Row],[booking_status]]="checked-out"),Table2[[#This Row],[room_rate_per_night]]*Table2[[#This Row],[Num_Nights]],0)</f>
        <v>1677.92</v>
      </c>
      <c r="R3037" t="str" cm="1">
        <f t="array" ref="R3037">IFERROR(_xlfn.IFS(Table2[[#This Row],[booking_status]]="confirmed","Expected",Table2[[#This Row],[booking_status]]="checked-out","Actual"),"No Revenue")</f>
        <v>Expected</v>
      </c>
      <c r="S3037" s="4">
        <f>Table2[[#This Row],[Revenue_Amount]]/Table2[[#This Row],[Num_Nights]]</f>
        <v>419.48</v>
      </c>
    </row>
    <row r="3038" spans="1:19" x14ac:dyDescent="0.3">
      <c r="A3038">
        <v>3037</v>
      </c>
      <c r="B3038" t="s">
        <v>50</v>
      </c>
      <c r="C3038" s="9">
        <v>45126</v>
      </c>
      <c r="D3038" s="9">
        <v>45134</v>
      </c>
      <c r="E3038" s="10">
        <v>45085</v>
      </c>
      <c r="F3038" t="s">
        <v>18</v>
      </c>
      <c r="G3038">
        <v>283.77</v>
      </c>
      <c r="H3038">
        <v>1</v>
      </c>
      <c r="I3038">
        <v>2</v>
      </c>
      <c r="J3038" t="s">
        <v>19</v>
      </c>
      <c r="K3038" t="s">
        <v>66</v>
      </c>
      <c r="L3038" t="s">
        <v>60</v>
      </c>
      <c r="M3038" t="s">
        <v>22</v>
      </c>
      <c r="N3038" t="s">
        <v>30</v>
      </c>
      <c r="O3038">
        <f>Table2[[#This Row],[check_out_date]]-Table2[[#This Row],[check_in_date]]</f>
        <v>8</v>
      </c>
      <c r="P3038">
        <f>Table2[[#This Row],[num_adults]]+Table2[[#This Row],[num_children]]</f>
        <v>3</v>
      </c>
      <c r="Q3038" s="3">
        <f>IF(OR(Table2[[#This Row],[booking_status]]="confirmed",Table2[[#This Row],[booking_status]]="checked-out"),Table2[[#This Row],[room_rate_per_night]]*Table2[[#This Row],[Num_Nights]],0)</f>
        <v>0</v>
      </c>
      <c r="R3038" t="str" cm="1">
        <f t="array" ref="R3038">IFERROR(_xlfn.IFS(Table2[[#This Row],[booking_status]]="confirmed","Expected",Table2[[#This Row],[booking_status]]="checked-out","Actual"),"No Revenue")</f>
        <v>No Revenue</v>
      </c>
      <c r="S3038" s="4">
        <f>Table2[[#This Row],[Revenue_Amount]]/Table2[[#This Row],[Num_Nights]]</f>
        <v>0</v>
      </c>
    </row>
    <row r="3039" spans="1:19" x14ac:dyDescent="0.3">
      <c r="A3039">
        <v>3038</v>
      </c>
      <c r="B3039" t="s">
        <v>37</v>
      </c>
      <c r="C3039" s="9">
        <v>45170</v>
      </c>
      <c r="D3039" s="9">
        <v>45182</v>
      </c>
      <c r="E3039" s="10">
        <v>45154</v>
      </c>
      <c r="F3039" t="s">
        <v>27</v>
      </c>
      <c r="G3039">
        <v>149.54</v>
      </c>
      <c r="H3039">
        <v>2</v>
      </c>
      <c r="I3039">
        <v>0</v>
      </c>
      <c r="J3039" t="s">
        <v>28</v>
      </c>
      <c r="K3039" t="s">
        <v>66</v>
      </c>
      <c r="L3039" t="s">
        <v>21</v>
      </c>
      <c r="M3039" t="s">
        <v>36</v>
      </c>
      <c r="N3039" t="s">
        <v>41</v>
      </c>
      <c r="O3039">
        <f>Table2[[#This Row],[check_out_date]]-Table2[[#This Row],[check_in_date]]</f>
        <v>12</v>
      </c>
      <c r="P3039">
        <f>Table2[[#This Row],[num_adults]]+Table2[[#This Row],[num_children]]</f>
        <v>2</v>
      </c>
      <c r="Q3039" s="3">
        <f>IF(OR(Table2[[#This Row],[booking_status]]="confirmed",Table2[[#This Row],[booking_status]]="checked-out"),Table2[[#This Row],[room_rate_per_night]]*Table2[[#This Row],[Num_Nights]],0)</f>
        <v>1794.48</v>
      </c>
      <c r="R3039" t="str" cm="1">
        <f t="array" ref="R3039">IFERROR(_xlfn.IFS(Table2[[#This Row],[booking_status]]="confirmed","Expected",Table2[[#This Row],[booking_status]]="checked-out","Actual"),"No Revenue")</f>
        <v>Expected</v>
      </c>
      <c r="S3039" s="4">
        <f>Table2[[#This Row],[Revenue_Amount]]/Table2[[#This Row],[Num_Nights]]</f>
        <v>149.54</v>
      </c>
    </row>
    <row r="3040" spans="1:19" hidden="1" x14ac:dyDescent="0.3">
      <c r="A3040">
        <v>3039</v>
      </c>
      <c r="B3040" t="s">
        <v>50</v>
      </c>
      <c r="C3040" s="9">
        <v>44933</v>
      </c>
      <c r="D3040" s="9">
        <v>44942</v>
      </c>
      <c r="E3040" s="10">
        <v>44921</v>
      </c>
      <c r="F3040" t="s">
        <v>54</v>
      </c>
      <c r="G3040">
        <v>580.25</v>
      </c>
      <c r="H3040">
        <v>1</v>
      </c>
      <c r="I3040">
        <v>0</v>
      </c>
      <c r="J3040" t="s">
        <v>35</v>
      </c>
      <c r="K3040" t="s">
        <v>20</v>
      </c>
      <c r="L3040" t="s">
        <v>56</v>
      </c>
      <c r="M3040" t="s">
        <v>22</v>
      </c>
      <c r="N3040" t="s">
        <v>95</v>
      </c>
      <c r="O3040">
        <f>Table2[[#This Row],[check_out_date]]-Table2[[#This Row],[check_in_date]]</f>
        <v>9</v>
      </c>
      <c r="P3040">
        <f>Table2[[#This Row],[num_adults]]+Table2[[#This Row],[num_children]]</f>
        <v>1</v>
      </c>
      <c r="Q3040" s="3">
        <f>IF(OR(Table2[[#This Row],[booking_status]]="confirmed",Table2[[#This Row],[booking_status]]="checked-out"),Table2[[#This Row],[room_rate_per_night]]*Table2[[#This Row],[Num_Nights]],0)</f>
        <v>5222.25</v>
      </c>
      <c r="R3040" t="str" cm="1">
        <f t="array" ref="R3040">IFERROR(_xlfn.IFS(Table2[[#This Row],[booking_status]]="confirmed","Expected",Table2[[#This Row],[booking_status]]="checked-out","Actual"),"No Revenue")</f>
        <v>Actual</v>
      </c>
      <c r="S3040" s="4">
        <f>Table2[[#This Row],[Revenue_Amount]]/Table2[[#This Row],[Num_Nights]]</f>
        <v>580.25</v>
      </c>
    </row>
    <row r="3041" spans="1:19" x14ac:dyDescent="0.3">
      <c r="A3041">
        <v>3040</v>
      </c>
      <c r="B3041" t="s">
        <v>14</v>
      </c>
      <c r="C3041" s="9">
        <v>44936</v>
      </c>
      <c r="D3041" s="9">
        <v>44946</v>
      </c>
      <c r="E3041" s="10">
        <v>44921</v>
      </c>
      <c r="F3041" t="s">
        <v>49</v>
      </c>
      <c r="G3041">
        <v>101.39</v>
      </c>
      <c r="H3041">
        <v>2</v>
      </c>
      <c r="I3041">
        <v>3</v>
      </c>
      <c r="J3041" t="s">
        <v>28</v>
      </c>
      <c r="K3041" t="s">
        <v>29</v>
      </c>
      <c r="L3041" t="s">
        <v>21</v>
      </c>
      <c r="M3041" t="s">
        <v>36</v>
      </c>
      <c r="N3041" t="s">
        <v>41</v>
      </c>
      <c r="O3041">
        <f>Table2[[#This Row],[check_out_date]]-Table2[[#This Row],[check_in_date]]</f>
        <v>10</v>
      </c>
      <c r="P3041">
        <f>Table2[[#This Row],[num_adults]]+Table2[[#This Row],[num_children]]</f>
        <v>5</v>
      </c>
      <c r="Q3041" s="3">
        <f>IF(OR(Table2[[#This Row],[booking_status]]="confirmed",Table2[[#This Row],[booking_status]]="checked-out"),Table2[[#This Row],[room_rate_per_night]]*Table2[[#This Row],[Num_Nights]],0)</f>
        <v>1013.9</v>
      </c>
      <c r="R3041" t="str" cm="1">
        <f t="array" ref="R3041">IFERROR(_xlfn.IFS(Table2[[#This Row],[booking_status]]="confirmed","Expected",Table2[[#This Row],[booking_status]]="checked-out","Actual"),"No Revenue")</f>
        <v>Expected</v>
      </c>
      <c r="S3041" s="4">
        <f>Table2[[#This Row],[Revenue_Amount]]/Table2[[#This Row],[Num_Nights]]</f>
        <v>101.39</v>
      </c>
    </row>
    <row r="3042" spans="1:19" hidden="1" x14ac:dyDescent="0.3">
      <c r="A3042">
        <v>3041</v>
      </c>
      <c r="B3042" t="s">
        <v>50</v>
      </c>
      <c r="C3042" s="9">
        <v>45125</v>
      </c>
      <c r="D3042" s="9">
        <v>45126</v>
      </c>
      <c r="E3042" s="10">
        <v>45077</v>
      </c>
      <c r="F3042" t="s">
        <v>49</v>
      </c>
      <c r="G3042">
        <v>93.12</v>
      </c>
      <c r="H3042">
        <v>1</v>
      </c>
      <c r="I3042">
        <v>3</v>
      </c>
      <c r="J3042" t="s">
        <v>35</v>
      </c>
      <c r="K3042" t="s">
        <v>20</v>
      </c>
      <c r="L3042" t="s">
        <v>21</v>
      </c>
      <c r="M3042" t="s">
        <v>36</v>
      </c>
      <c r="N3042" t="s">
        <v>41</v>
      </c>
      <c r="O3042">
        <f>Table2[[#This Row],[check_out_date]]-Table2[[#This Row],[check_in_date]]</f>
        <v>1</v>
      </c>
      <c r="P3042">
        <f>Table2[[#This Row],[num_adults]]+Table2[[#This Row],[num_children]]</f>
        <v>4</v>
      </c>
      <c r="Q3042" s="3">
        <f>IF(OR(Table2[[#This Row],[booking_status]]="confirmed",Table2[[#This Row],[booking_status]]="checked-out"),Table2[[#This Row],[room_rate_per_night]]*Table2[[#This Row],[Num_Nights]],0)</f>
        <v>93.12</v>
      </c>
      <c r="R3042" t="str" cm="1">
        <f t="array" ref="R3042">IFERROR(_xlfn.IFS(Table2[[#This Row],[booking_status]]="confirmed","Expected",Table2[[#This Row],[booking_status]]="checked-out","Actual"),"No Revenue")</f>
        <v>Expected</v>
      </c>
      <c r="S3042" s="4">
        <f>Table2[[#This Row],[Revenue_Amount]]/Table2[[#This Row],[Num_Nights]]</f>
        <v>93.12</v>
      </c>
    </row>
    <row r="3043" spans="1:19" x14ac:dyDescent="0.3">
      <c r="A3043">
        <v>3042</v>
      </c>
      <c r="B3043" t="s">
        <v>14</v>
      </c>
      <c r="C3043" s="9">
        <v>45179</v>
      </c>
      <c r="D3043" s="9">
        <v>45182</v>
      </c>
      <c r="E3043" s="10">
        <v>45156</v>
      </c>
      <c r="F3043" t="s">
        <v>18</v>
      </c>
      <c r="G3043">
        <v>163.9</v>
      </c>
      <c r="H3043">
        <v>1</v>
      </c>
      <c r="I3043">
        <v>0</v>
      </c>
      <c r="J3043" t="s">
        <v>19</v>
      </c>
      <c r="K3043" t="s">
        <v>20</v>
      </c>
      <c r="L3043" t="s">
        <v>21</v>
      </c>
      <c r="M3043" t="s">
        <v>36</v>
      </c>
      <c r="N3043" t="s">
        <v>45</v>
      </c>
      <c r="O3043">
        <f>Table2[[#This Row],[check_out_date]]-Table2[[#This Row],[check_in_date]]</f>
        <v>3</v>
      </c>
      <c r="P3043">
        <f>Table2[[#This Row],[num_adults]]+Table2[[#This Row],[num_children]]</f>
        <v>1</v>
      </c>
      <c r="Q3043" s="3">
        <f>IF(OR(Table2[[#This Row],[booking_status]]="confirmed",Table2[[#This Row],[booking_status]]="checked-out"),Table2[[#This Row],[room_rate_per_night]]*Table2[[#This Row],[Num_Nights]],0)</f>
        <v>491.70000000000005</v>
      </c>
      <c r="R3043" t="str" cm="1">
        <f t="array" ref="R3043">IFERROR(_xlfn.IFS(Table2[[#This Row],[booking_status]]="confirmed","Expected",Table2[[#This Row],[booking_status]]="checked-out","Actual"),"No Revenue")</f>
        <v>Expected</v>
      </c>
      <c r="S3043" s="4">
        <f>Table2[[#This Row],[Revenue_Amount]]/Table2[[#This Row],[Num_Nights]]</f>
        <v>163.9</v>
      </c>
    </row>
    <row r="3044" spans="1:19" x14ac:dyDescent="0.3">
      <c r="A3044">
        <v>3043</v>
      </c>
      <c r="B3044" t="s">
        <v>37</v>
      </c>
      <c r="C3044" s="9">
        <v>45088</v>
      </c>
      <c r="D3044" s="9">
        <v>45093</v>
      </c>
      <c r="E3044" s="10">
        <v>45057</v>
      </c>
      <c r="F3044" t="s">
        <v>27</v>
      </c>
      <c r="G3044">
        <v>178.24</v>
      </c>
      <c r="H3044">
        <v>1</v>
      </c>
      <c r="I3044">
        <v>0</v>
      </c>
      <c r="J3044" t="s">
        <v>28</v>
      </c>
      <c r="K3044" t="s">
        <v>66</v>
      </c>
      <c r="L3044" t="s">
        <v>21</v>
      </c>
      <c r="M3044" t="s">
        <v>36</v>
      </c>
      <c r="N3044" t="s">
        <v>45</v>
      </c>
      <c r="O3044">
        <f>Table2[[#This Row],[check_out_date]]-Table2[[#This Row],[check_in_date]]</f>
        <v>5</v>
      </c>
      <c r="P3044">
        <f>Table2[[#This Row],[num_adults]]+Table2[[#This Row],[num_children]]</f>
        <v>1</v>
      </c>
      <c r="Q3044" s="3">
        <f>IF(OR(Table2[[#This Row],[booking_status]]="confirmed",Table2[[#This Row],[booking_status]]="checked-out"),Table2[[#This Row],[room_rate_per_night]]*Table2[[#This Row],[Num_Nights]],0)</f>
        <v>891.2</v>
      </c>
      <c r="R3044" t="str" cm="1">
        <f t="array" ref="R3044">IFERROR(_xlfn.IFS(Table2[[#This Row],[booking_status]]="confirmed","Expected",Table2[[#This Row],[booking_status]]="checked-out","Actual"),"No Revenue")</f>
        <v>Expected</v>
      </c>
      <c r="S3044" s="4">
        <f>Table2[[#This Row],[Revenue_Amount]]/Table2[[#This Row],[Num_Nights]]</f>
        <v>178.24</v>
      </c>
    </row>
    <row r="3045" spans="1:19" hidden="1" x14ac:dyDescent="0.3">
      <c r="A3045">
        <v>3044</v>
      </c>
      <c r="B3045" t="s">
        <v>37</v>
      </c>
      <c r="C3045" s="9">
        <v>44970</v>
      </c>
      <c r="D3045" s="9">
        <v>44980</v>
      </c>
      <c r="E3045" s="10">
        <v>44962</v>
      </c>
      <c r="F3045" t="s">
        <v>49</v>
      </c>
      <c r="G3045">
        <v>96.7</v>
      </c>
      <c r="H3045">
        <v>1</v>
      </c>
      <c r="I3045">
        <v>0</v>
      </c>
      <c r="J3045" t="s">
        <v>35</v>
      </c>
      <c r="K3045" t="s">
        <v>20</v>
      </c>
      <c r="L3045" t="s">
        <v>21</v>
      </c>
      <c r="M3045" t="s">
        <v>36</v>
      </c>
      <c r="N3045" t="s">
        <v>41</v>
      </c>
      <c r="O3045">
        <f>Table2[[#This Row],[check_out_date]]-Table2[[#This Row],[check_in_date]]</f>
        <v>10</v>
      </c>
      <c r="P3045">
        <f>Table2[[#This Row],[num_adults]]+Table2[[#This Row],[num_children]]</f>
        <v>1</v>
      </c>
      <c r="Q3045" s="3">
        <f>IF(OR(Table2[[#This Row],[booking_status]]="confirmed",Table2[[#This Row],[booking_status]]="checked-out"),Table2[[#This Row],[room_rate_per_night]]*Table2[[#This Row],[Num_Nights]],0)</f>
        <v>967</v>
      </c>
      <c r="R3045" t="str" cm="1">
        <f t="array" ref="R3045">IFERROR(_xlfn.IFS(Table2[[#This Row],[booking_status]]="confirmed","Expected",Table2[[#This Row],[booking_status]]="checked-out","Actual"),"No Revenue")</f>
        <v>Expected</v>
      </c>
      <c r="S3045" s="4">
        <f>Table2[[#This Row],[Revenue_Amount]]/Table2[[#This Row],[Num_Nights]]</f>
        <v>96.7</v>
      </c>
    </row>
    <row r="3046" spans="1:19" hidden="1" x14ac:dyDescent="0.3">
      <c r="A3046">
        <v>3045</v>
      </c>
      <c r="B3046" t="s">
        <v>14</v>
      </c>
      <c r="C3046" s="9">
        <v>45054</v>
      </c>
      <c r="D3046" s="9">
        <v>45060</v>
      </c>
      <c r="E3046" s="10">
        <v>45030</v>
      </c>
      <c r="F3046" t="s">
        <v>49</v>
      </c>
      <c r="G3046">
        <v>105.66</v>
      </c>
      <c r="H3046">
        <v>1</v>
      </c>
      <c r="I3046">
        <v>1</v>
      </c>
      <c r="J3046" t="s">
        <v>35</v>
      </c>
      <c r="K3046" t="s">
        <v>99</v>
      </c>
      <c r="L3046" t="s">
        <v>21</v>
      </c>
      <c r="M3046" t="s">
        <v>36</v>
      </c>
      <c r="N3046" t="s">
        <v>95</v>
      </c>
      <c r="O3046">
        <f>Table2[[#This Row],[check_out_date]]-Table2[[#This Row],[check_in_date]]</f>
        <v>6</v>
      </c>
      <c r="P3046">
        <f>Table2[[#This Row],[num_adults]]+Table2[[#This Row],[num_children]]</f>
        <v>2</v>
      </c>
      <c r="Q3046" s="3">
        <f>IF(OR(Table2[[#This Row],[booking_status]]="confirmed",Table2[[#This Row],[booking_status]]="checked-out"),Table2[[#This Row],[room_rate_per_night]]*Table2[[#This Row],[Num_Nights]],0)</f>
        <v>633.96</v>
      </c>
      <c r="R3046" t="str" cm="1">
        <f t="array" ref="R3046">IFERROR(_xlfn.IFS(Table2[[#This Row],[booking_status]]="confirmed","Expected",Table2[[#This Row],[booking_status]]="checked-out","Actual"),"No Revenue")</f>
        <v>Expected</v>
      </c>
      <c r="S3046" s="4">
        <f>Table2[[#This Row],[Revenue_Amount]]/Table2[[#This Row],[Num_Nights]]</f>
        <v>105.66000000000001</v>
      </c>
    </row>
    <row r="3047" spans="1:19" hidden="1" x14ac:dyDescent="0.3">
      <c r="A3047">
        <v>3046</v>
      </c>
      <c r="B3047" t="s">
        <v>37</v>
      </c>
      <c r="C3047" s="9">
        <v>45263</v>
      </c>
      <c r="D3047" s="9">
        <v>45267</v>
      </c>
      <c r="E3047" s="10">
        <v>45208</v>
      </c>
      <c r="F3047" t="s">
        <v>54</v>
      </c>
      <c r="G3047">
        <v>487.35</v>
      </c>
      <c r="H3047">
        <v>2</v>
      </c>
      <c r="I3047">
        <v>0</v>
      </c>
      <c r="J3047" t="s">
        <v>35</v>
      </c>
      <c r="K3047" t="s">
        <v>99</v>
      </c>
      <c r="L3047" t="s">
        <v>56</v>
      </c>
      <c r="M3047" t="s">
        <v>22</v>
      </c>
      <c r="N3047" t="s">
        <v>41</v>
      </c>
      <c r="O3047">
        <f>Table2[[#This Row],[check_out_date]]-Table2[[#This Row],[check_in_date]]</f>
        <v>4</v>
      </c>
      <c r="P3047">
        <f>Table2[[#This Row],[num_adults]]+Table2[[#This Row],[num_children]]</f>
        <v>2</v>
      </c>
      <c r="Q3047" s="3">
        <f>IF(OR(Table2[[#This Row],[booking_status]]="confirmed",Table2[[#This Row],[booking_status]]="checked-out"),Table2[[#This Row],[room_rate_per_night]]*Table2[[#This Row],[Num_Nights]],0)</f>
        <v>1949.4</v>
      </c>
      <c r="R3047" t="str" cm="1">
        <f t="array" ref="R3047">IFERROR(_xlfn.IFS(Table2[[#This Row],[booking_status]]="confirmed","Expected",Table2[[#This Row],[booking_status]]="checked-out","Actual"),"No Revenue")</f>
        <v>Actual</v>
      </c>
      <c r="S3047" s="4">
        <f>Table2[[#This Row],[Revenue_Amount]]/Table2[[#This Row],[Num_Nights]]</f>
        <v>487.35</v>
      </c>
    </row>
    <row r="3048" spans="1:19" x14ac:dyDescent="0.3">
      <c r="A3048">
        <v>3047</v>
      </c>
      <c r="B3048" t="s">
        <v>31</v>
      </c>
      <c r="C3048" s="9">
        <v>44973</v>
      </c>
      <c r="D3048" s="9">
        <v>44979</v>
      </c>
      <c r="E3048" s="10">
        <v>44961</v>
      </c>
      <c r="F3048" t="s">
        <v>27</v>
      </c>
      <c r="G3048">
        <v>146.38</v>
      </c>
      <c r="H3048">
        <v>2</v>
      </c>
      <c r="I3048">
        <v>0</v>
      </c>
      <c r="J3048" t="s">
        <v>19</v>
      </c>
      <c r="K3048" t="s">
        <v>99</v>
      </c>
      <c r="L3048" t="s">
        <v>60</v>
      </c>
      <c r="M3048" t="s">
        <v>36</v>
      </c>
      <c r="N3048" t="s">
        <v>41</v>
      </c>
      <c r="O3048">
        <f>Table2[[#This Row],[check_out_date]]-Table2[[#This Row],[check_in_date]]</f>
        <v>6</v>
      </c>
      <c r="P3048">
        <f>Table2[[#This Row],[num_adults]]+Table2[[#This Row],[num_children]]</f>
        <v>2</v>
      </c>
      <c r="Q3048" s="3">
        <f>IF(OR(Table2[[#This Row],[booking_status]]="confirmed",Table2[[#This Row],[booking_status]]="checked-out"),Table2[[#This Row],[room_rate_per_night]]*Table2[[#This Row],[Num_Nights]],0)</f>
        <v>0</v>
      </c>
      <c r="R3048" t="str" cm="1">
        <f t="array" ref="R3048">IFERROR(_xlfn.IFS(Table2[[#This Row],[booking_status]]="confirmed","Expected",Table2[[#This Row],[booking_status]]="checked-out","Actual"),"No Revenue")</f>
        <v>No Revenue</v>
      </c>
      <c r="S3048" s="4">
        <f>Table2[[#This Row],[Revenue_Amount]]/Table2[[#This Row],[Num_Nights]]</f>
        <v>0</v>
      </c>
    </row>
    <row r="3049" spans="1:19" x14ac:dyDescent="0.3">
      <c r="A3049">
        <v>3048</v>
      </c>
      <c r="B3049" t="s">
        <v>50</v>
      </c>
      <c r="C3049" s="9">
        <v>44992</v>
      </c>
      <c r="D3049" s="9">
        <v>44994</v>
      </c>
      <c r="E3049" s="10">
        <v>44970</v>
      </c>
      <c r="F3049" t="s">
        <v>18</v>
      </c>
      <c r="G3049">
        <v>266.18</v>
      </c>
      <c r="H3049">
        <v>1</v>
      </c>
      <c r="I3049">
        <v>0</v>
      </c>
      <c r="J3049" t="s">
        <v>28</v>
      </c>
      <c r="K3049" t="s">
        <v>44</v>
      </c>
      <c r="L3049" t="s">
        <v>21</v>
      </c>
      <c r="M3049" t="s">
        <v>36</v>
      </c>
      <c r="N3049" t="s">
        <v>41</v>
      </c>
      <c r="O3049">
        <f>Table2[[#This Row],[check_out_date]]-Table2[[#This Row],[check_in_date]]</f>
        <v>2</v>
      </c>
      <c r="P3049">
        <f>Table2[[#This Row],[num_adults]]+Table2[[#This Row],[num_children]]</f>
        <v>1</v>
      </c>
      <c r="Q3049" s="3">
        <f>IF(OR(Table2[[#This Row],[booking_status]]="confirmed",Table2[[#This Row],[booking_status]]="checked-out"),Table2[[#This Row],[room_rate_per_night]]*Table2[[#This Row],[Num_Nights]],0)</f>
        <v>532.36</v>
      </c>
      <c r="R3049" t="str" cm="1">
        <f t="array" ref="R3049">IFERROR(_xlfn.IFS(Table2[[#This Row],[booking_status]]="confirmed","Expected",Table2[[#This Row],[booking_status]]="checked-out","Actual"),"No Revenue")</f>
        <v>Expected</v>
      </c>
      <c r="S3049" s="4">
        <f>Table2[[#This Row],[Revenue_Amount]]/Table2[[#This Row],[Num_Nights]]</f>
        <v>266.18</v>
      </c>
    </row>
    <row r="3050" spans="1:19" x14ac:dyDescent="0.3">
      <c r="A3050">
        <v>3049</v>
      </c>
      <c r="B3050" t="s">
        <v>31</v>
      </c>
      <c r="C3050" s="9">
        <v>44955</v>
      </c>
      <c r="D3050" s="9">
        <v>44957</v>
      </c>
      <c r="E3050" s="10">
        <v>44933</v>
      </c>
      <c r="F3050" t="s">
        <v>49</v>
      </c>
      <c r="G3050">
        <v>67.94</v>
      </c>
      <c r="H3050">
        <v>1</v>
      </c>
      <c r="I3050">
        <v>0</v>
      </c>
      <c r="J3050" t="s">
        <v>19</v>
      </c>
      <c r="K3050" t="s">
        <v>20</v>
      </c>
      <c r="L3050" t="s">
        <v>56</v>
      </c>
      <c r="M3050" t="s">
        <v>36</v>
      </c>
      <c r="N3050" t="s">
        <v>45</v>
      </c>
      <c r="O3050">
        <f>Table2[[#This Row],[check_out_date]]-Table2[[#This Row],[check_in_date]]</f>
        <v>2</v>
      </c>
      <c r="P3050">
        <f>Table2[[#This Row],[num_adults]]+Table2[[#This Row],[num_children]]</f>
        <v>1</v>
      </c>
      <c r="Q3050" s="3">
        <f>IF(OR(Table2[[#This Row],[booking_status]]="confirmed",Table2[[#This Row],[booking_status]]="checked-out"),Table2[[#This Row],[room_rate_per_night]]*Table2[[#This Row],[Num_Nights]],0)</f>
        <v>135.88</v>
      </c>
      <c r="R3050" t="str" cm="1">
        <f t="array" ref="R3050">IFERROR(_xlfn.IFS(Table2[[#This Row],[booking_status]]="confirmed","Expected",Table2[[#This Row],[booking_status]]="checked-out","Actual"),"No Revenue")</f>
        <v>Actual</v>
      </c>
      <c r="S3050" s="4">
        <f>Table2[[#This Row],[Revenue_Amount]]/Table2[[#This Row],[Num_Nights]]</f>
        <v>67.94</v>
      </c>
    </row>
    <row r="3051" spans="1:19" x14ac:dyDescent="0.3">
      <c r="A3051">
        <v>3050</v>
      </c>
      <c r="B3051" t="s">
        <v>31</v>
      </c>
      <c r="C3051" s="9">
        <v>45235</v>
      </c>
      <c r="D3051" s="9">
        <v>45236</v>
      </c>
      <c r="E3051" s="10">
        <v>45217</v>
      </c>
      <c r="F3051" t="s">
        <v>49</v>
      </c>
      <c r="G3051">
        <v>107.08</v>
      </c>
      <c r="H3051">
        <v>1</v>
      </c>
      <c r="I3051">
        <v>1</v>
      </c>
      <c r="J3051" t="s">
        <v>19</v>
      </c>
      <c r="K3051" t="s">
        <v>66</v>
      </c>
      <c r="L3051" t="s">
        <v>21</v>
      </c>
      <c r="M3051" t="s">
        <v>36</v>
      </c>
      <c r="N3051" t="s">
        <v>41</v>
      </c>
      <c r="O3051">
        <f>Table2[[#This Row],[check_out_date]]-Table2[[#This Row],[check_in_date]]</f>
        <v>1</v>
      </c>
      <c r="P3051">
        <f>Table2[[#This Row],[num_adults]]+Table2[[#This Row],[num_children]]</f>
        <v>2</v>
      </c>
      <c r="Q3051" s="3">
        <f>IF(OR(Table2[[#This Row],[booking_status]]="confirmed",Table2[[#This Row],[booking_status]]="checked-out"),Table2[[#This Row],[room_rate_per_night]]*Table2[[#This Row],[Num_Nights]],0)</f>
        <v>107.08</v>
      </c>
      <c r="R3051" t="str" cm="1">
        <f t="array" ref="R3051">IFERROR(_xlfn.IFS(Table2[[#This Row],[booking_status]]="confirmed","Expected",Table2[[#This Row],[booking_status]]="checked-out","Actual"),"No Revenue")</f>
        <v>Expected</v>
      </c>
      <c r="S3051" s="4">
        <f>Table2[[#This Row],[Revenue_Amount]]/Table2[[#This Row],[Num_Nights]]</f>
        <v>107.08</v>
      </c>
    </row>
    <row r="3052" spans="1:19" hidden="1" x14ac:dyDescent="0.3">
      <c r="A3052">
        <v>3051</v>
      </c>
      <c r="B3052" t="s">
        <v>31</v>
      </c>
      <c r="C3052" s="9">
        <v>45068</v>
      </c>
      <c r="D3052" s="9">
        <v>45079</v>
      </c>
      <c r="E3052" s="10">
        <v>44990</v>
      </c>
      <c r="F3052" t="s">
        <v>27</v>
      </c>
      <c r="G3052">
        <v>106.25</v>
      </c>
      <c r="H3052">
        <v>2</v>
      </c>
      <c r="I3052">
        <v>0</v>
      </c>
      <c r="J3052" t="s">
        <v>35</v>
      </c>
      <c r="K3052" t="s">
        <v>20</v>
      </c>
      <c r="L3052" t="s">
        <v>56</v>
      </c>
      <c r="M3052" t="s">
        <v>22</v>
      </c>
      <c r="N3052" t="s">
        <v>23</v>
      </c>
      <c r="O3052">
        <f>Table2[[#This Row],[check_out_date]]-Table2[[#This Row],[check_in_date]]</f>
        <v>11</v>
      </c>
      <c r="P3052">
        <f>Table2[[#This Row],[num_adults]]+Table2[[#This Row],[num_children]]</f>
        <v>2</v>
      </c>
      <c r="Q3052" s="3">
        <f>IF(OR(Table2[[#This Row],[booking_status]]="confirmed",Table2[[#This Row],[booking_status]]="checked-out"),Table2[[#This Row],[room_rate_per_night]]*Table2[[#This Row],[Num_Nights]],0)</f>
        <v>1168.75</v>
      </c>
      <c r="R3052" t="str" cm="1">
        <f t="array" ref="R3052">IFERROR(_xlfn.IFS(Table2[[#This Row],[booking_status]]="confirmed","Expected",Table2[[#This Row],[booking_status]]="checked-out","Actual"),"No Revenue")</f>
        <v>Actual</v>
      </c>
      <c r="S3052" s="4">
        <f>Table2[[#This Row],[Revenue_Amount]]/Table2[[#This Row],[Num_Nights]]</f>
        <v>106.25</v>
      </c>
    </row>
    <row r="3053" spans="1:19" x14ac:dyDescent="0.3">
      <c r="A3053">
        <v>3052</v>
      </c>
      <c r="B3053" t="s">
        <v>37</v>
      </c>
      <c r="C3053" s="9">
        <v>44931</v>
      </c>
      <c r="D3053" s="9">
        <v>44936</v>
      </c>
      <c r="E3053" s="10">
        <v>44889</v>
      </c>
      <c r="F3053" t="s">
        <v>49</v>
      </c>
      <c r="G3053">
        <v>93.96</v>
      </c>
      <c r="H3053">
        <v>2</v>
      </c>
      <c r="I3053">
        <v>1</v>
      </c>
      <c r="J3053" t="s">
        <v>28</v>
      </c>
      <c r="K3053" t="s">
        <v>66</v>
      </c>
      <c r="L3053" t="s">
        <v>21</v>
      </c>
      <c r="M3053" t="s">
        <v>36</v>
      </c>
      <c r="N3053" t="s">
        <v>41</v>
      </c>
      <c r="O3053">
        <f>Table2[[#This Row],[check_out_date]]-Table2[[#This Row],[check_in_date]]</f>
        <v>5</v>
      </c>
      <c r="P3053">
        <f>Table2[[#This Row],[num_adults]]+Table2[[#This Row],[num_children]]</f>
        <v>3</v>
      </c>
      <c r="Q3053" s="3">
        <f>IF(OR(Table2[[#This Row],[booking_status]]="confirmed",Table2[[#This Row],[booking_status]]="checked-out"),Table2[[#This Row],[room_rate_per_night]]*Table2[[#This Row],[Num_Nights]],0)</f>
        <v>469.79999999999995</v>
      </c>
      <c r="R3053" t="str" cm="1">
        <f t="array" ref="R3053">IFERROR(_xlfn.IFS(Table2[[#This Row],[booking_status]]="confirmed","Expected",Table2[[#This Row],[booking_status]]="checked-out","Actual"),"No Revenue")</f>
        <v>Expected</v>
      </c>
      <c r="S3053" s="4">
        <f>Table2[[#This Row],[Revenue_Amount]]/Table2[[#This Row],[Num_Nights]]</f>
        <v>93.96</v>
      </c>
    </row>
    <row r="3054" spans="1:19" hidden="1" x14ac:dyDescent="0.3">
      <c r="A3054">
        <v>3053</v>
      </c>
      <c r="B3054" t="s">
        <v>31</v>
      </c>
      <c r="C3054" s="9">
        <v>45132</v>
      </c>
      <c r="D3054" s="9">
        <v>45144</v>
      </c>
      <c r="E3054" s="10">
        <v>45094</v>
      </c>
      <c r="F3054" t="s">
        <v>27</v>
      </c>
      <c r="G3054">
        <v>144.72</v>
      </c>
      <c r="H3054">
        <v>2</v>
      </c>
      <c r="I3054">
        <v>0</v>
      </c>
      <c r="J3054" t="s">
        <v>35</v>
      </c>
      <c r="K3054" t="s">
        <v>66</v>
      </c>
      <c r="L3054" t="s">
        <v>60</v>
      </c>
      <c r="M3054" t="s">
        <v>22</v>
      </c>
      <c r="N3054" t="s">
        <v>41</v>
      </c>
      <c r="O3054">
        <f>Table2[[#This Row],[check_out_date]]-Table2[[#This Row],[check_in_date]]</f>
        <v>12</v>
      </c>
      <c r="P3054">
        <f>Table2[[#This Row],[num_adults]]+Table2[[#This Row],[num_children]]</f>
        <v>2</v>
      </c>
      <c r="Q3054" s="3">
        <f>IF(OR(Table2[[#This Row],[booking_status]]="confirmed",Table2[[#This Row],[booking_status]]="checked-out"),Table2[[#This Row],[room_rate_per_night]]*Table2[[#This Row],[Num_Nights]],0)</f>
        <v>0</v>
      </c>
      <c r="R3054" t="str" cm="1">
        <f t="array" ref="R3054">IFERROR(_xlfn.IFS(Table2[[#This Row],[booking_status]]="confirmed","Expected",Table2[[#This Row],[booking_status]]="checked-out","Actual"),"No Revenue")</f>
        <v>No Revenue</v>
      </c>
      <c r="S3054" s="4">
        <f>Table2[[#This Row],[Revenue_Amount]]/Table2[[#This Row],[Num_Nights]]</f>
        <v>0</v>
      </c>
    </row>
    <row r="3055" spans="1:19" x14ac:dyDescent="0.3">
      <c r="A3055">
        <v>3054</v>
      </c>
      <c r="B3055" t="s">
        <v>14</v>
      </c>
      <c r="C3055" s="9">
        <v>45229</v>
      </c>
      <c r="D3055" s="9">
        <v>45231</v>
      </c>
      <c r="E3055" s="10">
        <v>45193</v>
      </c>
      <c r="F3055" t="s">
        <v>49</v>
      </c>
      <c r="G3055">
        <v>86.27</v>
      </c>
      <c r="H3055">
        <v>1</v>
      </c>
      <c r="I3055">
        <v>1</v>
      </c>
      <c r="J3055" t="s">
        <v>55</v>
      </c>
      <c r="K3055" t="s">
        <v>44</v>
      </c>
      <c r="L3055" t="s">
        <v>21</v>
      </c>
      <c r="M3055" t="s">
        <v>36</v>
      </c>
      <c r="N3055" t="s">
        <v>45</v>
      </c>
      <c r="O3055">
        <f>Table2[[#This Row],[check_out_date]]-Table2[[#This Row],[check_in_date]]</f>
        <v>2</v>
      </c>
      <c r="P3055">
        <f>Table2[[#This Row],[num_adults]]+Table2[[#This Row],[num_children]]</f>
        <v>2</v>
      </c>
      <c r="Q3055" s="3">
        <f>IF(OR(Table2[[#This Row],[booking_status]]="confirmed",Table2[[#This Row],[booking_status]]="checked-out"),Table2[[#This Row],[room_rate_per_night]]*Table2[[#This Row],[Num_Nights]],0)</f>
        <v>172.54</v>
      </c>
      <c r="R3055" t="str" cm="1">
        <f t="array" ref="R3055">IFERROR(_xlfn.IFS(Table2[[#This Row],[booking_status]]="confirmed","Expected",Table2[[#This Row],[booking_status]]="checked-out","Actual"),"No Revenue")</f>
        <v>Expected</v>
      </c>
      <c r="S3055" s="4">
        <f>Table2[[#This Row],[Revenue_Amount]]/Table2[[#This Row],[Num_Nights]]</f>
        <v>86.27</v>
      </c>
    </row>
    <row r="3056" spans="1:19" hidden="1" x14ac:dyDescent="0.3">
      <c r="A3056">
        <v>3055</v>
      </c>
      <c r="B3056" t="s">
        <v>31</v>
      </c>
      <c r="C3056" s="9">
        <v>44942</v>
      </c>
      <c r="D3056" s="9">
        <v>44943</v>
      </c>
      <c r="E3056" s="10">
        <v>44894</v>
      </c>
      <c r="F3056" t="s">
        <v>49</v>
      </c>
      <c r="G3056">
        <v>115.94</v>
      </c>
      <c r="H3056">
        <v>2</v>
      </c>
      <c r="I3056">
        <v>0</v>
      </c>
      <c r="J3056" t="s">
        <v>35</v>
      </c>
      <c r="K3056" t="s">
        <v>29</v>
      </c>
      <c r="L3056" t="s">
        <v>21</v>
      </c>
      <c r="M3056" t="s">
        <v>36</v>
      </c>
      <c r="N3056" t="s">
        <v>41</v>
      </c>
      <c r="O3056">
        <f>Table2[[#This Row],[check_out_date]]-Table2[[#This Row],[check_in_date]]</f>
        <v>1</v>
      </c>
      <c r="P3056">
        <f>Table2[[#This Row],[num_adults]]+Table2[[#This Row],[num_children]]</f>
        <v>2</v>
      </c>
      <c r="Q3056" s="3">
        <f>IF(OR(Table2[[#This Row],[booking_status]]="confirmed",Table2[[#This Row],[booking_status]]="checked-out"),Table2[[#This Row],[room_rate_per_night]]*Table2[[#This Row],[Num_Nights]],0)</f>
        <v>115.94</v>
      </c>
      <c r="R3056" t="str" cm="1">
        <f t="array" ref="R3056">IFERROR(_xlfn.IFS(Table2[[#This Row],[booking_status]]="confirmed","Expected",Table2[[#This Row],[booking_status]]="checked-out","Actual"),"No Revenue")</f>
        <v>Expected</v>
      </c>
      <c r="S3056" s="4">
        <f>Table2[[#This Row],[Revenue_Amount]]/Table2[[#This Row],[Num_Nights]]</f>
        <v>115.94</v>
      </c>
    </row>
    <row r="3057" spans="1:19" x14ac:dyDescent="0.3">
      <c r="A3057">
        <v>3056</v>
      </c>
      <c r="B3057" t="s">
        <v>14</v>
      </c>
      <c r="C3057" s="9">
        <v>45075</v>
      </c>
      <c r="D3057" s="9">
        <v>45078</v>
      </c>
      <c r="E3057" s="10">
        <v>45052</v>
      </c>
      <c r="F3057" t="s">
        <v>18</v>
      </c>
      <c r="G3057">
        <v>267.97000000000003</v>
      </c>
      <c r="H3057">
        <v>2</v>
      </c>
      <c r="I3057">
        <v>0</v>
      </c>
      <c r="J3057" t="s">
        <v>28</v>
      </c>
      <c r="K3057" t="s">
        <v>44</v>
      </c>
      <c r="L3057" t="s">
        <v>60</v>
      </c>
      <c r="M3057" t="s">
        <v>36</v>
      </c>
      <c r="N3057" t="s">
        <v>41</v>
      </c>
      <c r="O3057">
        <f>Table2[[#This Row],[check_out_date]]-Table2[[#This Row],[check_in_date]]</f>
        <v>3</v>
      </c>
      <c r="P3057">
        <f>Table2[[#This Row],[num_adults]]+Table2[[#This Row],[num_children]]</f>
        <v>2</v>
      </c>
      <c r="Q3057" s="3">
        <f>IF(OR(Table2[[#This Row],[booking_status]]="confirmed",Table2[[#This Row],[booking_status]]="checked-out"),Table2[[#This Row],[room_rate_per_night]]*Table2[[#This Row],[Num_Nights]],0)</f>
        <v>0</v>
      </c>
      <c r="R3057" t="str" cm="1">
        <f t="array" ref="R3057">IFERROR(_xlfn.IFS(Table2[[#This Row],[booking_status]]="confirmed","Expected",Table2[[#This Row],[booking_status]]="checked-out","Actual"),"No Revenue")</f>
        <v>No Revenue</v>
      </c>
      <c r="S3057" s="4">
        <f>Table2[[#This Row],[Revenue_Amount]]/Table2[[#This Row],[Num_Nights]]</f>
        <v>0</v>
      </c>
    </row>
    <row r="3058" spans="1:19" hidden="1" x14ac:dyDescent="0.3">
      <c r="A3058">
        <v>3057</v>
      </c>
      <c r="B3058" t="s">
        <v>50</v>
      </c>
      <c r="C3058" s="9">
        <v>45220</v>
      </c>
      <c r="D3058" s="9">
        <v>45228</v>
      </c>
      <c r="E3058" s="10">
        <v>45187</v>
      </c>
      <c r="F3058" t="s">
        <v>18</v>
      </c>
      <c r="G3058">
        <v>222.83</v>
      </c>
      <c r="H3058">
        <v>1</v>
      </c>
      <c r="I3058">
        <v>0</v>
      </c>
      <c r="J3058" t="s">
        <v>35</v>
      </c>
      <c r="K3058" t="s">
        <v>44</v>
      </c>
      <c r="L3058" t="s">
        <v>70</v>
      </c>
      <c r="M3058" t="s">
        <v>22</v>
      </c>
      <c r="N3058" t="s">
        <v>41</v>
      </c>
      <c r="O3058">
        <f>Table2[[#This Row],[check_out_date]]-Table2[[#This Row],[check_in_date]]</f>
        <v>8</v>
      </c>
      <c r="P3058">
        <f>Table2[[#This Row],[num_adults]]+Table2[[#This Row],[num_children]]</f>
        <v>1</v>
      </c>
      <c r="Q3058" s="3">
        <f>IF(OR(Table2[[#This Row],[booking_status]]="confirmed",Table2[[#This Row],[booking_status]]="checked-out"),Table2[[#This Row],[room_rate_per_night]]*Table2[[#This Row],[Num_Nights]],0)</f>
        <v>0</v>
      </c>
      <c r="R3058" t="str" cm="1">
        <f t="array" ref="R3058">IFERROR(_xlfn.IFS(Table2[[#This Row],[booking_status]]="confirmed","Expected",Table2[[#This Row],[booking_status]]="checked-out","Actual"),"No Revenue")</f>
        <v>No Revenue</v>
      </c>
      <c r="S3058" s="4">
        <f>Table2[[#This Row],[Revenue_Amount]]/Table2[[#This Row],[Num_Nights]]</f>
        <v>0</v>
      </c>
    </row>
    <row r="3059" spans="1:19" x14ac:dyDescent="0.3">
      <c r="A3059">
        <v>3058</v>
      </c>
      <c r="B3059" t="s">
        <v>50</v>
      </c>
      <c r="C3059" s="9">
        <v>45011</v>
      </c>
      <c r="D3059" s="9">
        <v>45014</v>
      </c>
      <c r="E3059" s="10">
        <v>44970</v>
      </c>
      <c r="F3059" t="s">
        <v>27</v>
      </c>
      <c r="G3059">
        <v>164.56</v>
      </c>
      <c r="H3059">
        <v>1</v>
      </c>
      <c r="I3059">
        <v>1</v>
      </c>
      <c r="J3059" t="s">
        <v>94</v>
      </c>
      <c r="K3059" t="s">
        <v>29</v>
      </c>
      <c r="L3059" t="s">
        <v>21</v>
      </c>
      <c r="M3059" t="s">
        <v>36</v>
      </c>
      <c r="N3059" t="s">
        <v>95</v>
      </c>
      <c r="O3059">
        <f>Table2[[#This Row],[check_out_date]]-Table2[[#This Row],[check_in_date]]</f>
        <v>3</v>
      </c>
      <c r="P3059">
        <f>Table2[[#This Row],[num_adults]]+Table2[[#This Row],[num_children]]</f>
        <v>2</v>
      </c>
      <c r="Q3059" s="3">
        <f>IF(OR(Table2[[#This Row],[booking_status]]="confirmed",Table2[[#This Row],[booking_status]]="checked-out"),Table2[[#This Row],[room_rate_per_night]]*Table2[[#This Row],[Num_Nights]],0)</f>
        <v>493.68</v>
      </c>
      <c r="R3059" t="str" cm="1">
        <f t="array" ref="R3059">IFERROR(_xlfn.IFS(Table2[[#This Row],[booking_status]]="confirmed","Expected",Table2[[#This Row],[booking_status]]="checked-out","Actual"),"No Revenue")</f>
        <v>Expected</v>
      </c>
      <c r="S3059" s="4">
        <f>Table2[[#This Row],[Revenue_Amount]]/Table2[[#This Row],[Num_Nights]]</f>
        <v>164.56</v>
      </c>
    </row>
    <row r="3060" spans="1:19" x14ac:dyDescent="0.3">
      <c r="A3060">
        <v>3059</v>
      </c>
      <c r="B3060" t="s">
        <v>31</v>
      </c>
      <c r="C3060" s="9">
        <v>45271</v>
      </c>
      <c r="D3060" s="9">
        <v>45280</v>
      </c>
      <c r="E3060" s="10">
        <v>45257</v>
      </c>
      <c r="F3060" t="s">
        <v>27</v>
      </c>
      <c r="G3060">
        <v>118.77</v>
      </c>
      <c r="H3060">
        <v>4</v>
      </c>
      <c r="I3060">
        <v>3</v>
      </c>
      <c r="J3060" t="s">
        <v>28</v>
      </c>
      <c r="K3060" t="s">
        <v>44</v>
      </c>
      <c r="L3060" t="s">
        <v>56</v>
      </c>
      <c r="M3060" t="s">
        <v>36</v>
      </c>
      <c r="N3060" t="s">
        <v>23</v>
      </c>
      <c r="O3060">
        <f>Table2[[#This Row],[check_out_date]]-Table2[[#This Row],[check_in_date]]</f>
        <v>9</v>
      </c>
      <c r="P3060">
        <f>Table2[[#This Row],[num_adults]]+Table2[[#This Row],[num_children]]</f>
        <v>7</v>
      </c>
      <c r="Q3060" s="3">
        <f>IF(OR(Table2[[#This Row],[booking_status]]="confirmed",Table2[[#This Row],[booking_status]]="checked-out"),Table2[[#This Row],[room_rate_per_night]]*Table2[[#This Row],[Num_Nights]],0)</f>
        <v>1068.93</v>
      </c>
      <c r="R3060" t="str" cm="1">
        <f t="array" ref="R3060">IFERROR(_xlfn.IFS(Table2[[#This Row],[booking_status]]="confirmed","Expected",Table2[[#This Row],[booking_status]]="checked-out","Actual"),"No Revenue")</f>
        <v>Actual</v>
      </c>
      <c r="S3060" s="4">
        <f>Table2[[#This Row],[Revenue_Amount]]/Table2[[#This Row],[Num_Nights]]</f>
        <v>118.77000000000001</v>
      </c>
    </row>
    <row r="3061" spans="1:19" x14ac:dyDescent="0.3">
      <c r="A3061">
        <v>3060</v>
      </c>
      <c r="B3061" t="s">
        <v>31</v>
      </c>
      <c r="C3061" s="9">
        <v>45062</v>
      </c>
      <c r="D3061" s="9">
        <v>45066</v>
      </c>
      <c r="E3061" s="10">
        <v>45049</v>
      </c>
      <c r="F3061" t="s">
        <v>49</v>
      </c>
      <c r="G3061">
        <v>82.29</v>
      </c>
      <c r="H3061">
        <v>1</v>
      </c>
      <c r="I3061">
        <v>0</v>
      </c>
      <c r="J3061" t="s">
        <v>19</v>
      </c>
      <c r="K3061" t="s">
        <v>20</v>
      </c>
      <c r="L3061" t="s">
        <v>21</v>
      </c>
      <c r="M3061" t="s">
        <v>36</v>
      </c>
      <c r="N3061" t="s">
        <v>41</v>
      </c>
      <c r="O3061">
        <f>Table2[[#This Row],[check_out_date]]-Table2[[#This Row],[check_in_date]]</f>
        <v>4</v>
      </c>
      <c r="P3061">
        <f>Table2[[#This Row],[num_adults]]+Table2[[#This Row],[num_children]]</f>
        <v>1</v>
      </c>
      <c r="Q3061" s="3">
        <f>IF(OR(Table2[[#This Row],[booking_status]]="confirmed",Table2[[#This Row],[booking_status]]="checked-out"),Table2[[#This Row],[room_rate_per_night]]*Table2[[#This Row],[Num_Nights]],0)</f>
        <v>329.16</v>
      </c>
      <c r="R3061" t="str" cm="1">
        <f t="array" ref="R3061">IFERROR(_xlfn.IFS(Table2[[#This Row],[booking_status]]="confirmed","Expected",Table2[[#This Row],[booking_status]]="checked-out","Actual"),"No Revenue")</f>
        <v>Expected</v>
      </c>
      <c r="S3061" s="4">
        <f>Table2[[#This Row],[Revenue_Amount]]/Table2[[#This Row],[Num_Nights]]</f>
        <v>82.29</v>
      </c>
    </row>
    <row r="3062" spans="1:19" hidden="1" x14ac:dyDescent="0.3">
      <c r="A3062">
        <v>3061</v>
      </c>
      <c r="B3062" t="s">
        <v>37</v>
      </c>
      <c r="C3062" s="9">
        <v>45113</v>
      </c>
      <c r="D3062" s="9">
        <v>45115</v>
      </c>
      <c r="E3062" s="10">
        <v>45096</v>
      </c>
      <c r="F3062" t="s">
        <v>49</v>
      </c>
      <c r="G3062">
        <v>103.66</v>
      </c>
      <c r="H3062">
        <v>1</v>
      </c>
      <c r="I3062">
        <v>0</v>
      </c>
      <c r="J3062" t="s">
        <v>35</v>
      </c>
      <c r="K3062" t="s">
        <v>29</v>
      </c>
      <c r="L3062" t="s">
        <v>21</v>
      </c>
      <c r="M3062" t="s">
        <v>36</v>
      </c>
      <c r="N3062" t="s">
        <v>41</v>
      </c>
      <c r="O3062">
        <f>Table2[[#This Row],[check_out_date]]-Table2[[#This Row],[check_in_date]]</f>
        <v>2</v>
      </c>
      <c r="P3062">
        <f>Table2[[#This Row],[num_adults]]+Table2[[#This Row],[num_children]]</f>
        <v>1</v>
      </c>
      <c r="Q3062" s="3">
        <f>IF(OR(Table2[[#This Row],[booking_status]]="confirmed",Table2[[#This Row],[booking_status]]="checked-out"),Table2[[#This Row],[room_rate_per_night]]*Table2[[#This Row],[Num_Nights]],0)</f>
        <v>207.32</v>
      </c>
      <c r="R3062" t="str" cm="1">
        <f t="array" ref="R3062">IFERROR(_xlfn.IFS(Table2[[#This Row],[booking_status]]="confirmed","Expected",Table2[[#This Row],[booking_status]]="checked-out","Actual"),"No Revenue")</f>
        <v>Expected</v>
      </c>
      <c r="S3062" s="4">
        <f>Table2[[#This Row],[Revenue_Amount]]/Table2[[#This Row],[Num_Nights]]</f>
        <v>103.66</v>
      </c>
    </row>
    <row r="3063" spans="1:19" x14ac:dyDescent="0.3">
      <c r="A3063">
        <v>3062</v>
      </c>
      <c r="B3063" t="s">
        <v>31</v>
      </c>
      <c r="C3063" s="9">
        <v>45200</v>
      </c>
      <c r="D3063" s="9">
        <v>45204</v>
      </c>
      <c r="E3063" s="10">
        <v>45188</v>
      </c>
      <c r="F3063" t="s">
        <v>49</v>
      </c>
      <c r="G3063">
        <v>111.69</v>
      </c>
      <c r="H3063">
        <v>2</v>
      </c>
      <c r="I3063">
        <v>0</v>
      </c>
      <c r="J3063" t="s">
        <v>28</v>
      </c>
      <c r="K3063" t="s">
        <v>20</v>
      </c>
      <c r="L3063" t="s">
        <v>21</v>
      </c>
      <c r="M3063" t="s">
        <v>22</v>
      </c>
      <c r="N3063" t="s">
        <v>41</v>
      </c>
      <c r="O3063">
        <f>Table2[[#This Row],[check_out_date]]-Table2[[#This Row],[check_in_date]]</f>
        <v>4</v>
      </c>
      <c r="P3063">
        <f>Table2[[#This Row],[num_adults]]+Table2[[#This Row],[num_children]]</f>
        <v>2</v>
      </c>
      <c r="Q3063" s="3">
        <f>IF(OR(Table2[[#This Row],[booking_status]]="confirmed",Table2[[#This Row],[booking_status]]="checked-out"),Table2[[#This Row],[room_rate_per_night]]*Table2[[#This Row],[Num_Nights]],0)</f>
        <v>446.76</v>
      </c>
      <c r="R3063" t="str" cm="1">
        <f t="array" ref="R3063">IFERROR(_xlfn.IFS(Table2[[#This Row],[booking_status]]="confirmed","Expected",Table2[[#This Row],[booking_status]]="checked-out","Actual"),"No Revenue")</f>
        <v>Expected</v>
      </c>
      <c r="S3063" s="4">
        <f>Table2[[#This Row],[Revenue_Amount]]/Table2[[#This Row],[Num_Nights]]</f>
        <v>111.69</v>
      </c>
    </row>
    <row r="3064" spans="1:19" hidden="1" x14ac:dyDescent="0.3">
      <c r="A3064">
        <v>3063</v>
      </c>
      <c r="B3064" t="s">
        <v>50</v>
      </c>
      <c r="C3064" s="9">
        <v>44945</v>
      </c>
      <c r="D3064" s="9">
        <v>44955</v>
      </c>
      <c r="E3064" s="10">
        <v>44924</v>
      </c>
      <c r="F3064" t="s">
        <v>27</v>
      </c>
      <c r="G3064">
        <v>209.44</v>
      </c>
      <c r="H3064">
        <v>1</v>
      </c>
      <c r="I3064">
        <v>0</v>
      </c>
      <c r="J3064" t="s">
        <v>35</v>
      </c>
      <c r="K3064" t="s">
        <v>44</v>
      </c>
      <c r="L3064" t="s">
        <v>21</v>
      </c>
      <c r="M3064" t="s">
        <v>36</v>
      </c>
      <c r="N3064" t="s">
        <v>41</v>
      </c>
      <c r="O3064">
        <f>Table2[[#This Row],[check_out_date]]-Table2[[#This Row],[check_in_date]]</f>
        <v>10</v>
      </c>
      <c r="P3064">
        <f>Table2[[#This Row],[num_adults]]+Table2[[#This Row],[num_children]]</f>
        <v>1</v>
      </c>
      <c r="Q3064" s="3">
        <f>IF(OR(Table2[[#This Row],[booking_status]]="confirmed",Table2[[#This Row],[booking_status]]="checked-out"),Table2[[#This Row],[room_rate_per_night]]*Table2[[#This Row],[Num_Nights]],0)</f>
        <v>2094.4</v>
      </c>
      <c r="R3064" t="str" cm="1">
        <f t="array" ref="R3064">IFERROR(_xlfn.IFS(Table2[[#This Row],[booking_status]]="confirmed","Expected",Table2[[#This Row],[booking_status]]="checked-out","Actual"),"No Revenue")</f>
        <v>Expected</v>
      </c>
      <c r="S3064" s="4">
        <f>Table2[[#This Row],[Revenue_Amount]]/Table2[[#This Row],[Num_Nights]]</f>
        <v>209.44</v>
      </c>
    </row>
    <row r="3065" spans="1:19" x14ac:dyDescent="0.3">
      <c r="A3065">
        <v>3064</v>
      </c>
      <c r="B3065" t="s">
        <v>14</v>
      </c>
      <c r="C3065" s="9">
        <v>44961</v>
      </c>
      <c r="D3065" s="9">
        <v>44967</v>
      </c>
      <c r="E3065" s="10">
        <v>44935</v>
      </c>
      <c r="F3065" t="s">
        <v>18</v>
      </c>
      <c r="G3065">
        <v>229.43</v>
      </c>
      <c r="H3065">
        <v>2</v>
      </c>
      <c r="I3065">
        <v>1</v>
      </c>
      <c r="J3065" t="s">
        <v>28</v>
      </c>
      <c r="K3065" t="s">
        <v>44</v>
      </c>
      <c r="L3065" t="s">
        <v>21</v>
      </c>
      <c r="M3065" t="s">
        <v>36</v>
      </c>
      <c r="N3065" t="s">
        <v>23</v>
      </c>
      <c r="O3065">
        <f>Table2[[#This Row],[check_out_date]]-Table2[[#This Row],[check_in_date]]</f>
        <v>6</v>
      </c>
      <c r="P3065">
        <f>Table2[[#This Row],[num_adults]]+Table2[[#This Row],[num_children]]</f>
        <v>3</v>
      </c>
      <c r="Q3065" s="3">
        <f>IF(OR(Table2[[#This Row],[booking_status]]="confirmed",Table2[[#This Row],[booking_status]]="checked-out"),Table2[[#This Row],[room_rate_per_night]]*Table2[[#This Row],[Num_Nights]],0)</f>
        <v>1376.58</v>
      </c>
      <c r="R3065" t="str" cm="1">
        <f t="array" ref="R3065">IFERROR(_xlfn.IFS(Table2[[#This Row],[booking_status]]="confirmed","Expected",Table2[[#This Row],[booking_status]]="checked-out","Actual"),"No Revenue")</f>
        <v>Expected</v>
      </c>
      <c r="S3065" s="4">
        <f>Table2[[#This Row],[Revenue_Amount]]/Table2[[#This Row],[Num_Nights]]</f>
        <v>229.42999999999998</v>
      </c>
    </row>
    <row r="3066" spans="1:19" x14ac:dyDescent="0.3">
      <c r="A3066">
        <v>3065</v>
      </c>
      <c r="B3066" t="s">
        <v>37</v>
      </c>
      <c r="C3066" s="9">
        <v>45274</v>
      </c>
      <c r="D3066" s="9">
        <v>45276</v>
      </c>
      <c r="E3066" s="10">
        <v>45203</v>
      </c>
      <c r="F3066" t="s">
        <v>18</v>
      </c>
      <c r="G3066">
        <v>313.41000000000003</v>
      </c>
      <c r="H3066">
        <v>1</v>
      </c>
      <c r="I3066">
        <v>0</v>
      </c>
      <c r="J3066" t="s">
        <v>19</v>
      </c>
      <c r="K3066" t="s">
        <v>29</v>
      </c>
      <c r="L3066" t="s">
        <v>21</v>
      </c>
      <c r="M3066" t="s">
        <v>36</v>
      </c>
      <c r="N3066" t="s">
        <v>45</v>
      </c>
      <c r="O3066">
        <f>Table2[[#This Row],[check_out_date]]-Table2[[#This Row],[check_in_date]]</f>
        <v>2</v>
      </c>
      <c r="P3066">
        <f>Table2[[#This Row],[num_adults]]+Table2[[#This Row],[num_children]]</f>
        <v>1</v>
      </c>
      <c r="Q3066" s="3">
        <f>IF(OR(Table2[[#This Row],[booking_status]]="confirmed",Table2[[#This Row],[booking_status]]="checked-out"),Table2[[#This Row],[room_rate_per_night]]*Table2[[#This Row],[Num_Nights]],0)</f>
        <v>626.82000000000005</v>
      </c>
      <c r="R3066" t="str" cm="1">
        <f t="array" ref="R3066">IFERROR(_xlfn.IFS(Table2[[#This Row],[booking_status]]="confirmed","Expected",Table2[[#This Row],[booking_status]]="checked-out","Actual"),"No Revenue")</f>
        <v>Expected</v>
      </c>
      <c r="S3066" s="4">
        <f>Table2[[#This Row],[Revenue_Amount]]/Table2[[#This Row],[Num_Nights]]</f>
        <v>313.41000000000003</v>
      </c>
    </row>
    <row r="3067" spans="1:19" hidden="1" x14ac:dyDescent="0.3">
      <c r="A3067">
        <v>3066</v>
      </c>
      <c r="B3067" t="s">
        <v>31</v>
      </c>
      <c r="C3067" s="9">
        <v>45057</v>
      </c>
      <c r="D3067" s="9">
        <v>45063</v>
      </c>
      <c r="E3067" s="10">
        <v>44994</v>
      </c>
      <c r="F3067" t="s">
        <v>49</v>
      </c>
      <c r="G3067">
        <v>96.87</v>
      </c>
      <c r="H3067">
        <v>2</v>
      </c>
      <c r="I3067">
        <v>3</v>
      </c>
      <c r="J3067" t="s">
        <v>35</v>
      </c>
      <c r="K3067" t="s">
        <v>99</v>
      </c>
      <c r="L3067" t="s">
        <v>56</v>
      </c>
      <c r="M3067" t="s">
        <v>36</v>
      </c>
      <c r="N3067" t="s">
        <v>23</v>
      </c>
      <c r="O3067">
        <f>Table2[[#This Row],[check_out_date]]-Table2[[#This Row],[check_in_date]]</f>
        <v>6</v>
      </c>
      <c r="P3067">
        <f>Table2[[#This Row],[num_adults]]+Table2[[#This Row],[num_children]]</f>
        <v>5</v>
      </c>
      <c r="Q3067" s="3">
        <f>IF(OR(Table2[[#This Row],[booking_status]]="confirmed",Table2[[#This Row],[booking_status]]="checked-out"),Table2[[#This Row],[room_rate_per_night]]*Table2[[#This Row],[Num_Nights]],0)</f>
        <v>581.22</v>
      </c>
      <c r="R3067" t="str" cm="1">
        <f t="array" ref="R3067">IFERROR(_xlfn.IFS(Table2[[#This Row],[booking_status]]="confirmed","Expected",Table2[[#This Row],[booking_status]]="checked-out","Actual"),"No Revenue")</f>
        <v>Actual</v>
      </c>
      <c r="S3067" s="4">
        <f>Table2[[#This Row],[Revenue_Amount]]/Table2[[#This Row],[Num_Nights]]</f>
        <v>96.87</v>
      </c>
    </row>
    <row r="3068" spans="1:19" x14ac:dyDescent="0.3">
      <c r="A3068">
        <v>3067</v>
      </c>
      <c r="B3068" t="s">
        <v>14</v>
      </c>
      <c r="C3068" s="9">
        <v>45119</v>
      </c>
      <c r="D3068" s="9">
        <v>45120</v>
      </c>
      <c r="E3068" s="10">
        <v>45091</v>
      </c>
      <c r="F3068" t="s">
        <v>27</v>
      </c>
      <c r="G3068">
        <v>110.78</v>
      </c>
      <c r="H3068">
        <v>1</v>
      </c>
      <c r="I3068">
        <v>0</v>
      </c>
      <c r="J3068" t="s">
        <v>28</v>
      </c>
      <c r="K3068" t="s">
        <v>20</v>
      </c>
      <c r="L3068" t="s">
        <v>21</v>
      </c>
      <c r="M3068" t="s">
        <v>36</v>
      </c>
      <c r="N3068" t="s">
        <v>45</v>
      </c>
      <c r="O3068">
        <f>Table2[[#This Row],[check_out_date]]-Table2[[#This Row],[check_in_date]]</f>
        <v>1</v>
      </c>
      <c r="P3068">
        <f>Table2[[#This Row],[num_adults]]+Table2[[#This Row],[num_children]]</f>
        <v>1</v>
      </c>
      <c r="Q3068" s="3">
        <f>IF(OR(Table2[[#This Row],[booking_status]]="confirmed",Table2[[#This Row],[booking_status]]="checked-out"),Table2[[#This Row],[room_rate_per_night]]*Table2[[#This Row],[Num_Nights]],0)</f>
        <v>110.78</v>
      </c>
      <c r="R3068" t="str" cm="1">
        <f t="array" ref="R3068">IFERROR(_xlfn.IFS(Table2[[#This Row],[booking_status]]="confirmed","Expected",Table2[[#This Row],[booking_status]]="checked-out","Actual"),"No Revenue")</f>
        <v>Expected</v>
      </c>
      <c r="S3068" s="4">
        <f>Table2[[#This Row],[Revenue_Amount]]/Table2[[#This Row],[Num_Nights]]</f>
        <v>110.78</v>
      </c>
    </row>
    <row r="3069" spans="1:19" hidden="1" x14ac:dyDescent="0.3">
      <c r="A3069">
        <v>3068</v>
      </c>
      <c r="B3069" t="s">
        <v>50</v>
      </c>
      <c r="C3069" s="9">
        <v>45057</v>
      </c>
      <c r="D3069" s="9">
        <v>45060</v>
      </c>
      <c r="E3069" s="10">
        <v>45046</v>
      </c>
      <c r="F3069" t="s">
        <v>49</v>
      </c>
      <c r="G3069">
        <v>129.36000000000001</v>
      </c>
      <c r="H3069">
        <v>2</v>
      </c>
      <c r="I3069">
        <v>3</v>
      </c>
      <c r="J3069" t="s">
        <v>35</v>
      </c>
      <c r="K3069" t="s">
        <v>44</v>
      </c>
      <c r="L3069" t="s">
        <v>56</v>
      </c>
      <c r="M3069" t="s">
        <v>36</v>
      </c>
      <c r="N3069" t="s">
        <v>45</v>
      </c>
      <c r="O3069">
        <f>Table2[[#This Row],[check_out_date]]-Table2[[#This Row],[check_in_date]]</f>
        <v>3</v>
      </c>
      <c r="P3069">
        <f>Table2[[#This Row],[num_adults]]+Table2[[#This Row],[num_children]]</f>
        <v>5</v>
      </c>
      <c r="Q3069" s="3">
        <f>IF(OR(Table2[[#This Row],[booking_status]]="confirmed",Table2[[#This Row],[booking_status]]="checked-out"),Table2[[#This Row],[room_rate_per_night]]*Table2[[#This Row],[Num_Nights]],0)</f>
        <v>388.08000000000004</v>
      </c>
      <c r="R3069" t="str" cm="1">
        <f t="array" ref="R3069">IFERROR(_xlfn.IFS(Table2[[#This Row],[booking_status]]="confirmed","Expected",Table2[[#This Row],[booking_status]]="checked-out","Actual"),"No Revenue")</f>
        <v>Actual</v>
      </c>
      <c r="S3069" s="4">
        <f>Table2[[#This Row],[Revenue_Amount]]/Table2[[#This Row],[Num_Nights]]</f>
        <v>129.36000000000001</v>
      </c>
    </row>
    <row r="3070" spans="1:19" x14ac:dyDescent="0.3">
      <c r="A3070">
        <v>3069</v>
      </c>
      <c r="B3070" t="s">
        <v>37</v>
      </c>
      <c r="C3070" s="9">
        <v>45013</v>
      </c>
      <c r="D3070" s="9">
        <v>45019</v>
      </c>
      <c r="E3070" s="10">
        <v>44999</v>
      </c>
      <c r="F3070" t="s">
        <v>54</v>
      </c>
      <c r="G3070">
        <v>377.13</v>
      </c>
      <c r="H3070">
        <v>1</v>
      </c>
      <c r="I3070">
        <v>0</v>
      </c>
      <c r="J3070" t="s">
        <v>28</v>
      </c>
      <c r="K3070" t="s">
        <v>20</v>
      </c>
      <c r="L3070" t="s">
        <v>56</v>
      </c>
      <c r="M3070" t="s">
        <v>36</v>
      </c>
      <c r="N3070" t="s">
        <v>45</v>
      </c>
      <c r="O3070">
        <f>Table2[[#This Row],[check_out_date]]-Table2[[#This Row],[check_in_date]]</f>
        <v>6</v>
      </c>
      <c r="P3070">
        <f>Table2[[#This Row],[num_adults]]+Table2[[#This Row],[num_children]]</f>
        <v>1</v>
      </c>
      <c r="Q3070" s="3">
        <f>IF(OR(Table2[[#This Row],[booking_status]]="confirmed",Table2[[#This Row],[booking_status]]="checked-out"),Table2[[#This Row],[room_rate_per_night]]*Table2[[#This Row],[Num_Nights]],0)</f>
        <v>2262.7799999999997</v>
      </c>
      <c r="R3070" t="str" cm="1">
        <f t="array" ref="R3070">IFERROR(_xlfn.IFS(Table2[[#This Row],[booking_status]]="confirmed","Expected",Table2[[#This Row],[booking_status]]="checked-out","Actual"),"No Revenue")</f>
        <v>Actual</v>
      </c>
      <c r="S3070" s="4">
        <f>Table2[[#This Row],[Revenue_Amount]]/Table2[[#This Row],[Num_Nights]]</f>
        <v>377.12999999999994</v>
      </c>
    </row>
    <row r="3071" spans="1:19" x14ac:dyDescent="0.3">
      <c r="A3071">
        <v>3070</v>
      </c>
      <c r="B3071" t="s">
        <v>50</v>
      </c>
      <c r="C3071" s="9">
        <v>45014</v>
      </c>
      <c r="D3071" s="9">
        <v>45015</v>
      </c>
      <c r="E3071" s="10">
        <v>44983</v>
      </c>
      <c r="F3071" t="s">
        <v>27</v>
      </c>
      <c r="G3071">
        <v>184.28</v>
      </c>
      <c r="H3071">
        <v>2</v>
      </c>
      <c r="I3071">
        <v>0</v>
      </c>
      <c r="J3071" t="s">
        <v>94</v>
      </c>
      <c r="K3071" t="s">
        <v>20</v>
      </c>
      <c r="L3071" t="s">
        <v>60</v>
      </c>
      <c r="M3071" t="s">
        <v>36</v>
      </c>
      <c r="N3071" t="s">
        <v>23</v>
      </c>
      <c r="O3071">
        <f>Table2[[#This Row],[check_out_date]]-Table2[[#This Row],[check_in_date]]</f>
        <v>1</v>
      </c>
      <c r="P3071">
        <f>Table2[[#This Row],[num_adults]]+Table2[[#This Row],[num_children]]</f>
        <v>2</v>
      </c>
      <c r="Q3071" s="3">
        <f>IF(OR(Table2[[#This Row],[booking_status]]="confirmed",Table2[[#This Row],[booking_status]]="checked-out"),Table2[[#This Row],[room_rate_per_night]]*Table2[[#This Row],[Num_Nights]],0)</f>
        <v>0</v>
      </c>
      <c r="R3071" t="str" cm="1">
        <f t="array" ref="R3071">IFERROR(_xlfn.IFS(Table2[[#This Row],[booking_status]]="confirmed","Expected",Table2[[#This Row],[booking_status]]="checked-out","Actual"),"No Revenue")</f>
        <v>No Revenue</v>
      </c>
      <c r="S3071" s="4">
        <f>Table2[[#This Row],[Revenue_Amount]]/Table2[[#This Row],[Num_Nights]]</f>
        <v>0</v>
      </c>
    </row>
    <row r="3072" spans="1:19" hidden="1" x14ac:dyDescent="0.3">
      <c r="A3072">
        <v>3071</v>
      </c>
      <c r="B3072" t="s">
        <v>50</v>
      </c>
      <c r="C3072" s="9">
        <v>45074</v>
      </c>
      <c r="D3072" s="9">
        <v>45076</v>
      </c>
      <c r="E3072" s="10">
        <v>45045</v>
      </c>
      <c r="F3072" t="s">
        <v>49</v>
      </c>
      <c r="G3072">
        <v>110.21</v>
      </c>
      <c r="H3072">
        <v>2</v>
      </c>
      <c r="I3072">
        <v>3</v>
      </c>
      <c r="J3072" t="s">
        <v>35</v>
      </c>
      <c r="K3072" t="s">
        <v>66</v>
      </c>
      <c r="L3072" t="s">
        <v>56</v>
      </c>
      <c r="M3072" t="s">
        <v>36</v>
      </c>
      <c r="N3072" t="s">
        <v>45</v>
      </c>
      <c r="O3072">
        <f>Table2[[#This Row],[check_out_date]]-Table2[[#This Row],[check_in_date]]</f>
        <v>2</v>
      </c>
      <c r="P3072">
        <f>Table2[[#This Row],[num_adults]]+Table2[[#This Row],[num_children]]</f>
        <v>5</v>
      </c>
      <c r="Q3072" s="3">
        <f>IF(OR(Table2[[#This Row],[booking_status]]="confirmed",Table2[[#This Row],[booking_status]]="checked-out"),Table2[[#This Row],[room_rate_per_night]]*Table2[[#This Row],[Num_Nights]],0)</f>
        <v>220.42</v>
      </c>
      <c r="R3072" t="str" cm="1">
        <f t="array" ref="R3072">IFERROR(_xlfn.IFS(Table2[[#This Row],[booking_status]]="confirmed","Expected",Table2[[#This Row],[booking_status]]="checked-out","Actual"),"No Revenue")</f>
        <v>Actual</v>
      </c>
      <c r="S3072" s="4">
        <f>Table2[[#This Row],[Revenue_Amount]]/Table2[[#This Row],[Num_Nights]]</f>
        <v>110.21</v>
      </c>
    </row>
    <row r="3073" spans="1:19" x14ac:dyDescent="0.3">
      <c r="A3073">
        <v>3072</v>
      </c>
      <c r="B3073" t="s">
        <v>50</v>
      </c>
      <c r="C3073" s="9">
        <v>45111</v>
      </c>
      <c r="D3073" s="9">
        <v>45114</v>
      </c>
      <c r="E3073" s="10">
        <v>45050</v>
      </c>
      <c r="F3073" t="s">
        <v>18</v>
      </c>
      <c r="G3073">
        <v>274.57</v>
      </c>
      <c r="H3073">
        <v>2</v>
      </c>
      <c r="I3073">
        <v>0</v>
      </c>
      <c r="J3073" t="s">
        <v>28</v>
      </c>
      <c r="K3073" t="s">
        <v>66</v>
      </c>
      <c r="L3073" t="s">
        <v>56</v>
      </c>
      <c r="M3073" t="s">
        <v>36</v>
      </c>
      <c r="N3073" t="s">
        <v>41</v>
      </c>
      <c r="O3073">
        <f>Table2[[#This Row],[check_out_date]]-Table2[[#This Row],[check_in_date]]</f>
        <v>3</v>
      </c>
      <c r="P3073">
        <f>Table2[[#This Row],[num_adults]]+Table2[[#This Row],[num_children]]</f>
        <v>2</v>
      </c>
      <c r="Q3073" s="3">
        <f>IF(OR(Table2[[#This Row],[booking_status]]="confirmed",Table2[[#This Row],[booking_status]]="checked-out"),Table2[[#This Row],[room_rate_per_night]]*Table2[[#This Row],[Num_Nights]],0)</f>
        <v>823.71</v>
      </c>
      <c r="R3073" t="str" cm="1">
        <f t="array" ref="R3073">IFERROR(_xlfn.IFS(Table2[[#This Row],[booking_status]]="confirmed","Expected",Table2[[#This Row],[booking_status]]="checked-out","Actual"),"No Revenue")</f>
        <v>Actual</v>
      </c>
      <c r="S3073" s="4">
        <f>Table2[[#This Row],[Revenue_Amount]]/Table2[[#This Row],[Num_Nights]]</f>
        <v>274.57</v>
      </c>
    </row>
    <row r="3074" spans="1:19" x14ac:dyDescent="0.3">
      <c r="A3074">
        <v>3073</v>
      </c>
      <c r="B3074" t="s">
        <v>50</v>
      </c>
      <c r="C3074" s="9">
        <v>45158</v>
      </c>
      <c r="D3074" s="9">
        <v>45164</v>
      </c>
      <c r="E3074" s="10">
        <v>45093</v>
      </c>
      <c r="F3074" t="s">
        <v>49</v>
      </c>
      <c r="G3074">
        <v>115.21</v>
      </c>
      <c r="H3074">
        <v>1</v>
      </c>
      <c r="I3074">
        <v>0</v>
      </c>
      <c r="J3074" t="s">
        <v>28</v>
      </c>
      <c r="K3074" t="s">
        <v>66</v>
      </c>
      <c r="L3074" t="s">
        <v>56</v>
      </c>
      <c r="M3074" t="s">
        <v>36</v>
      </c>
      <c r="N3074" t="s">
        <v>41</v>
      </c>
      <c r="O3074">
        <f>Table2[[#This Row],[check_out_date]]-Table2[[#This Row],[check_in_date]]</f>
        <v>6</v>
      </c>
      <c r="P3074">
        <f>Table2[[#This Row],[num_adults]]+Table2[[#This Row],[num_children]]</f>
        <v>1</v>
      </c>
      <c r="Q3074" s="3">
        <f>IF(OR(Table2[[#This Row],[booking_status]]="confirmed",Table2[[#This Row],[booking_status]]="checked-out"),Table2[[#This Row],[room_rate_per_night]]*Table2[[#This Row],[Num_Nights]],0)</f>
        <v>691.26</v>
      </c>
      <c r="R3074" t="str" cm="1">
        <f t="array" ref="R3074">IFERROR(_xlfn.IFS(Table2[[#This Row],[booking_status]]="confirmed","Expected",Table2[[#This Row],[booking_status]]="checked-out","Actual"),"No Revenue")</f>
        <v>Actual</v>
      </c>
      <c r="S3074" s="4">
        <f>Table2[[#This Row],[Revenue_Amount]]/Table2[[#This Row],[Num_Nights]]</f>
        <v>115.21</v>
      </c>
    </row>
    <row r="3075" spans="1:19" x14ac:dyDescent="0.3">
      <c r="A3075">
        <v>3074</v>
      </c>
      <c r="B3075" t="s">
        <v>37</v>
      </c>
      <c r="C3075" s="9">
        <v>45190</v>
      </c>
      <c r="D3075" s="9">
        <v>45196</v>
      </c>
      <c r="E3075" s="10">
        <v>45153</v>
      </c>
      <c r="F3075" t="s">
        <v>49</v>
      </c>
      <c r="G3075">
        <v>101.64</v>
      </c>
      <c r="H3075">
        <v>1</v>
      </c>
      <c r="I3075">
        <v>2</v>
      </c>
      <c r="J3075" t="s">
        <v>28</v>
      </c>
      <c r="K3075" t="s">
        <v>66</v>
      </c>
      <c r="L3075" t="s">
        <v>21</v>
      </c>
      <c r="M3075" t="s">
        <v>22</v>
      </c>
      <c r="N3075" t="s">
        <v>41</v>
      </c>
      <c r="O3075">
        <f>Table2[[#This Row],[check_out_date]]-Table2[[#This Row],[check_in_date]]</f>
        <v>6</v>
      </c>
      <c r="P3075">
        <f>Table2[[#This Row],[num_adults]]+Table2[[#This Row],[num_children]]</f>
        <v>3</v>
      </c>
      <c r="Q3075" s="3">
        <f>IF(OR(Table2[[#This Row],[booking_status]]="confirmed",Table2[[#This Row],[booking_status]]="checked-out"),Table2[[#This Row],[room_rate_per_night]]*Table2[[#This Row],[Num_Nights]],0)</f>
        <v>609.84</v>
      </c>
      <c r="R3075" t="str" cm="1">
        <f t="array" ref="R3075">IFERROR(_xlfn.IFS(Table2[[#This Row],[booking_status]]="confirmed","Expected",Table2[[#This Row],[booking_status]]="checked-out","Actual"),"No Revenue")</f>
        <v>Expected</v>
      </c>
      <c r="S3075" s="4">
        <f>Table2[[#This Row],[Revenue_Amount]]/Table2[[#This Row],[Num_Nights]]</f>
        <v>101.64</v>
      </c>
    </row>
    <row r="3076" spans="1:19" x14ac:dyDescent="0.3">
      <c r="A3076">
        <v>3075</v>
      </c>
      <c r="B3076" t="s">
        <v>14</v>
      </c>
      <c r="C3076" s="9">
        <v>45273</v>
      </c>
      <c r="D3076" s="9">
        <v>45282</v>
      </c>
      <c r="E3076" s="10">
        <v>45242</v>
      </c>
      <c r="F3076" t="s">
        <v>54</v>
      </c>
      <c r="G3076">
        <v>429.44</v>
      </c>
      <c r="H3076">
        <v>2</v>
      </c>
      <c r="I3076">
        <v>2</v>
      </c>
      <c r="J3076" t="s">
        <v>55</v>
      </c>
      <c r="K3076" t="s">
        <v>29</v>
      </c>
      <c r="L3076" t="s">
        <v>21</v>
      </c>
      <c r="M3076" t="s">
        <v>36</v>
      </c>
      <c r="N3076" t="s">
        <v>23</v>
      </c>
      <c r="O3076">
        <f>Table2[[#This Row],[check_out_date]]-Table2[[#This Row],[check_in_date]]</f>
        <v>9</v>
      </c>
      <c r="P3076">
        <f>Table2[[#This Row],[num_adults]]+Table2[[#This Row],[num_children]]</f>
        <v>4</v>
      </c>
      <c r="Q3076" s="3">
        <f>IF(OR(Table2[[#This Row],[booking_status]]="confirmed",Table2[[#This Row],[booking_status]]="checked-out"),Table2[[#This Row],[room_rate_per_night]]*Table2[[#This Row],[Num_Nights]],0)</f>
        <v>3864.96</v>
      </c>
      <c r="R3076" t="str" cm="1">
        <f t="array" ref="R3076">IFERROR(_xlfn.IFS(Table2[[#This Row],[booking_status]]="confirmed","Expected",Table2[[#This Row],[booking_status]]="checked-out","Actual"),"No Revenue")</f>
        <v>Expected</v>
      </c>
      <c r="S3076" s="4">
        <f>Table2[[#This Row],[Revenue_Amount]]/Table2[[#This Row],[Num_Nights]]</f>
        <v>429.44</v>
      </c>
    </row>
    <row r="3077" spans="1:19" x14ac:dyDescent="0.3">
      <c r="A3077">
        <v>3076</v>
      </c>
      <c r="B3077" t="s">
        <v>31</v>
      </c>
      <c r="C3077" s="9">
        <v>44930</v>
      </c>
      <c r="D3077" s="9">
        <v>44931</v>
      </c>
      <c r="E3077" s="10">
        <v>44902</v>
      </c>
      <c r="F3077" t="s">
        <v>49</v>
      </c>
      <c r="G3077">
        <v>68.98</v>
      </c>
      <c r="H3077">
        <v>2</v>
      </c>
      <c r="I3077">
        <v>0</v>
      </c>
      <c r="J3077" t="s">
        <v>94</v>
      </c>
      <c r="K3077" t="s">
        <v>99</v>
      </c>
      <c r="L3077" t="s">
        <v>21</v>
      </c>
      <c r="M3077" t="s">
        <v>36</v>
      </c>
      <c r="N3077" t="s">
        <v>41</v>
      </c>
      <c r="O3077">
        <f>Table2[[#This Row],[check_out_date]]-Table2[[#This Row],[check_in_date]]</f>
        <v>1</v>
      </c>
      <c r="P3077">
        <f>Table2[[#This Row],[num_adults]]+Table2[[#This Row],[num_children]]</f>
        <v>2</v>
      </c>
      <c r="Q3077" s="3">
        <f>IF(OR(Table2[[#This Row],[booking_status]]="confirmed",Table2[[#This Row],[booking_status]]="checked-out"),Table2[[#This Row],[room_rate_per_night]]*Table2[[#This Row],[Num_Nights]],0)</f>
        <v>68.98</v>
      </c>
      <c r="R3077" t="str" cm="1">
        <f t="array" ref="R3077">IFERROR(_xlfn.IFS(Table2[[#This Row],[booking_status]]="confirmed","Expected",Table2[[#This Row],[booking_status]]="checked-out","Actual"),"No Revenue")</f>
        <v>Expected</v>
      </c>
      <c r="S3077" s="4">
        <f>Table2[[#This Row],[Revenue_Amount]]/Table2[[#This Row],[Num_Nights]]</f>
        <v>68.98</v>
      </c>
    </row>
    <row r="3078" spans="1:19" x14ac:dyDescent="0.3">
      <c r="A3078">
        <v>3077</v>
      </c>
      <c r="B3078" t="s">
        <v>37</v>
      </c>
      <c r="C3078" s="9">
        <v>45277</v>
      </c>
      <c r="D3078" s="9">
        <v>45280</v>
      </c>
      <c r="E3078" s="10">
        <v>45193</v>
      </c>
      <c r="F3078" t="s">
        <v>49</v>
      </c>
      <c r="G3078">
        <v>138.19</v>
      </c>
      <c r="H3078">
        <v>2</v>
      </c>
      <c r="I3078">
        <v>0</v>
      </c>
      <c r="J3078" t="s">
        <v>19</v>
      </c>
      <c r="K3078" t="s">
        <v>44</v>
      </c>
      <c r="L3078" t="s">
        <v>21</v>
      </c>
      <c r="M3078" t="s">
        <v>22</v>
      </c>
      <c r="N3078" t="s">
        <v>41</v>
      </c>
      <c r="O3078">
        <f>Table2[[#This Row],[check_out_date]]-Table2[[#This Row],[check_in_date]]</f>
        <v>3</v>
      </c>
      <c r="P3078">
        <f>Table2[[#This Row],[num_adults]]+Table2[[#This Row],[num_children]]</f>
        <v>2</v>
      </c>
      <c r="Q3078" s="3">
        <f>IF(OR(Table2[[#This Row],[booking_status]]="confirmed",Table2[[#This Row],[booking_status]]="checked-out"),Table2[[#This Row],[room_rate_per_night]]*Table2[[#This Row],[Num_Nights]],0)</f>
        <v>414.57</v>
      </c>
      <c r="R3078" t="str" cm="1">
        <f t="array" ref="R3078">IFERROR(_xlfn.IFS(Table2[[#This Row],[booking_status]]="confirmed","Expected",Table2[[#This Row],[booking_status]]="checked-out","Actual"),"No Revenue")</f>
        <v>Expected</v>
      </c>
      <c r="S3078" s="4">
        <f>Table2[[#This Row],[Revenue_Amount]]/Table2[[#This Row],[Num_Nights]]</f>
        <v>138.19</v>
      </c>
    </row>
    <row r="3079" spans="1:19" hidden="1" x14ac:dyDescent="0.3">
      <c r="A3079">
        <v>3078</v>
      </c>
      <c r="B3079" t="s">
        <v>37</v>
      </c>
      <c r="C3079" s="9">
        <v>45275</v>
      </c>
      <c r="D3079" s="9">
        <v>45285</v>
      </c>
      <c r="E3079" s="10">
        <v>45252</v>
      </c>
      <c r="F3079" t="s">
        <v>27</v>
      </c>
      <c r="G3079">
        <v>141.43</v>
      </c>
      <c r="H3079">
        <v>2</v>
      </c>
      <c r="I3079">
        <v>2</v>
      </c>
      <c r="J3079" t="s">
        <v>35</v>
      </c>
      <c r="K3079" t="s">
        <v>66</v>
      </c>
      <c r="L3079" t="s">
        <v>21</v>
      </c>
      <c r="M3079" t="s">
        <v>36</v>
      </c>
      <c r="N3079" t="s">
        <v>30</v>
      </c>
      <c r="O3079">
        <f>Table2[[#This Row],[check_out_date]]-Table2[[#This Row],[check_in_date]]</f>
        <v>10</v>
      </c>
      <c r="P3079">
        <f>Table2[[#This Row],[num_adults]]+Table2[[#This Row],[num_children]]</f>
        <v>4</v>
      </c>
      <c r="Q3079" s="3">
        <f>IF(OR(Table2[[#This Row],[booking_status]]="confirmed",Table2[[#This Row],[booking_status]]="checked-out"),Table2[[#This Row],[room_rate_per_night]]*Table2[[#This Row],[Num_Nights]],0)</f>
        <v>1414.3000000000002</v>
      </c>
      <c r="R3079" t="str" cm="1">
        <f t="array" ref="R3079">IFERROR(_xlfn.IFS(Table2[[#This Row],[booking_status]]="confirmed","Expected",Table2[[#This Row],[booking_status]]="checked-out","Actual"),"No Revenue")</f>
        <v>Expected</v>
      </c>
      <c r="S3079" s="4">
        <f>Table2[[#This Row],[Revenue_Amount]]/Table2[[#This Row],[Num_Nights]]</f>
        <v>141.43</v>
      </c>
    </row>
    <row r="3080" spans="1:19" x14ac:dyDescent="0.3">
      <c r="A3080">
        <v>3079</v>
      </c>
      <c r="B3080" t="s">
        <v>50</v>
      </c>
      <c r="C3080" s="9">
        <v>45286</v>
      </c>
      <c r="D3080" s="9">
        <v>45295</v>
      </c>
      <c r="E3080" s="10">
        <v>45218</v>
      </c>
      <c r="F3080" t="s">
        <v>54</v>
      </c>
      <c r="G3080">
        <v>620.96</v>
      </c>
      <c r="H3080">
        <v>1</v>
      </c>
      <c r="I3080">
        <v>0</v>
      </c>
      <c r="J3080" t="s">
        <v>19</v>
      </c>
      <c r="K3080" t="s">
        <v>44</v>
      </c>
      <c r="L3080" t="s">
        <v>21</v>
      </c>
      <c r="M3080" t="s">
        <v>22</v>
      </c>
      <c r="N3080" t="s">
        <v>41</v>
      </c>
      <c r="O3080">
        <f>Table2[[#This Row],[check_out_date]]-Table2[[#This Row],[check_in_date]]</f>
        <v>9</v>
      </c>
      <c r="P3080">
        <f>Table2[[#This Row],[num_adults]]+Table2[[#This Row],[num_children]]</f>
        <v>1</v>
      </c>
      <c r="Q3080" s="3">
        <f>IF(OR(Table2[[#This Row],[booking_status]]="confirmed",Table2[[#This Row],[booking_status]]="checked-out"),Table2[[#This Row],[room_rate_per_night]]*Table2[[#This Row],[Num_Nights]],0)</f>
        <v>5588.64</v>
      </c>
      <c r="R3080" t="str" cm="1">
        <f t="array" ref="R3080">IFERROR(_xlfn.IFS(Table2[[#This Row],[booking_status]]="confirmed","Expected",Table2[[#This Row],[booking_status]]="checked-out","Actual"),"No Revenue")</f>
        <v>Expected</v>
      </c>
      <c r="S3080" s="4">
        <f>Table2[[#This Row],[Revenue_Amount]]/Table2[[#This Row],[Num_Nights]]</f>
        <v>620.96</v>
      </c>
    </row>
    <row r="3081" spans="1:19" x14ac:dyDescent="0.3">
      <c r="A3081">
        <v>3080</v>
      </c>
      <c r="B3081" t="s">
        <v>31</v>
      </c>
      <c r="C3081" s="9">
        <v>45101</v>
      </c>
      <c r="D3081" s="9">
        <v>45106</v>
      </c>
      <c r="E3081" s="10">
        <v>45097</v>
      </c>
      <c r="F3081" t="s">
        <v>49</v>
      </c>
      <c r="G3081">
        <v>66.239999999999995</v>
      </c>
      <c r="H3081">
        <v>1</v>
      </c>
      <c r="I3081">
        <v>0</v>
      </c>
      <c r="J3081" t="s">
        <v>19</v>
      </c>
      <c r="K3081" t="s">
        <v>44</v>
      </c>
      <c r="L3081" t="s">
        <v>56</v>
      </c>
      <c r="M3081" t="s">
        <v>36</v>
      </c>
      <c r="N3081" t="s">
        <v>41</v>
      </c>
      <c r="O3081">
        <f>Table2[[#This Row],[check_out_date]]-Table2[[#This Row],[check_in_date]]</f>
        <v>5</v>
      </c>
      <c r="P3081">
        <f>Table2[[#This Row],[num_adults]]+Table2[[#This Row],[num_children]]</f>
        <v>1</v>
      </c>
      <c r="Q3081" s="3">
        <f>IF(OR(Table2[[#This Row],[booking_status]]="confirmed",Table2[[#This Row],[booking_status]]="checked-out"),Table2[[#This Row],[room_rate_per_night]]*Table2[[#This Row],[Num_Nights]],0)</f>
        <v>331.2</v>
      </c>
      <c r="R3081" t="str" cm="1">
        <f t="array" ref="R3081">IFERROR(_xlfn.IFS(Table2[[#This Row],[booking_status]]="confirmed","Expected",Table2[[#This Row],[booking_status]]="checked-out","Actual"),"No Revenue")</f>
        <v>Actual</v>
      </c>
      <c r="S3081" s="4">
        <f>Table2[[#This Row],[Revenue_Amount]]/Table2[[#This Row],[Num_Nights]]</f>
        <v>66.239999999999995</v>
      </c>
    </row>
    <row r="3082" spans="1:19" x14ac:dyDescent="0.3">
      <c r="A3082">
        <v>3081</v>
      </c>
      <c r="B3082" t="s">
        <v>31</v>
      </c>
      <c r="C3082" s="9">
        <v>45261</v>
      </c>
      <c r="D3082" s="9">
        <v>45272</v>
      </c>
      <c r="E3082" s="10">
        <v>45230</v>
      </c>
      <c r="F3082" t="s">
        <v>54</v>
      </c>
      <c r="G3082">
        <v>330.21</v>
      </c>
      <c r="H3082">
        <v>2</v>
      </c>
      <c r="I3082">
        <v>1</v>
      </c>
      <c r="J3082" t="s">
        <v>94</v>
      </c>
      <c r="K3082" t="s">
        <v>66</v>
      </c>
      <c r="L3082" t="s">
        <v>21</v>
      </c>
      <c r="M3082" t="s">
        <v>36</v>
      </c>
      <c r="N3082" t="s">
        <v>23</v>
      </c>
      <c r="O3082">
        <f>Table2[[#This Row],[check_out_date]]-Table2[[#This Row],[check_in_date]]</f>
        <v>11</v>
      </c>
      <c r="P3082">
        <f>Table2[[#This Row],[num_adults]]+Table2[[#This Row],[num_children]]</f>
        <v>3</v>
      </c>
      <c r="Q3082" s="3">
        <f>IF(OR(Table2[[#This Row],[booking_status]]="confirmed",Table2[[#This Row],[booking_status]]="checked-out"),Table2[[#This Row],[room_rate_per_night]]*Table2[[#This Row],[Num_Nights]],0)</f>
        <v>3632.31</v>
      </c>
      <c r="R3082" t="str" cm="1">
        <f t="array" ref="R3082">IFERROR(_xlfn.IFS(Table2[[#This Row],[booking_status]]="confirmed","Expected",Table2[[#This Row],[booking_status]]="checked-out","Actual"),"No Revenue")</f>
        <v>Expected</v>
      </c>
      <c r="S3082" s="4">
        <f>Table2[[#This Row],[Revenue_Amount]]/Table2[[#This Row],[Num_Nights]]</f>
        <v>330.21</v>
      </c>
    </row>
    <row r="3083" spans="1:19" x14ac:dyDescent="0.3">
      <c r="A3083">
        <v>3082</v>
      </c>
      <c r="B3083" t="s">
        <v>14</v>
      </c>
      <c r="C3083" s="9">
        <v>45133</v>
      </c>
      <c r="D3083" s="9">
        <v>45135</v>
      </c>
      <c r="E3083" s="10">
        <v>45121</v>
      </c>
      <c r="F3083" t="s">
        <v>49</v>
      </c>
      <c r="G3083">
        <v>86.43</v>
      </c>
      <c r="H3083">
        <v>4</v>
      </c>
      <c r="I3083">
        <v>2</v>
      </c>
      <c r="J3083" t="s">
        <v>19</v>
      </c>
      <c r="K3083" t="s">
        <v>29</v>
      </c>
      <c r="L3083" t="s">
        <v>56</v>
      </c>
      <c r="M3083" t="s">
        <v>22</v>
      </c>
      <c r="N3083" t="s">
        <v>23</v>
      </c>
      <c r="O3083">
        <f>Table2[[#This Row],[check_out_date]]-Table2[[#This Row],[check_in_date]]</f>
        <v>2</v>
      </c>
      <c r="P3083">
        <f>Table2[[#This Row],[num_adults]]+Table2[[#This Row],[num_children]]</f>
        <v>6</v>
      </c>
      <c r="Q3083" s="3">
        <f>IF(OR(Table2[[#This Row],[booking_status]]="confirmed",Table2[[#This Row],[booking_status]]="checked-out"),Table2[[#This Row],[room_rate_per_night]]*Table2[[#This Row],[Num_Nights]],0)</f>
        <v>172.86</v>
      </c>
      <c r="R3083" t="str" cm="1">
        <f t="array" ref="R3083">IFERROR(_xlfn.IFS(Table2[[#This Row],[booking_status]]="confirmed","Expected",Table2[[#This Row],[booking_status]]="checked-out","Actual"),"No Revenue")</f>
        <v>Actual</v>
      </c>
      <c r="S3083" s="4">
        <f>Table2[[#This Row],[Revenue_Amount]]/Table2[[#This Row],[Num_Nights]]</f>
        <v>86.43</v>
      </c>
    </row>
    <row r="3084" spans="1:19" x14ac:dyDescent="0.3">
      <c r="A3084">
        <v>3083</v>
      </c>
      <c r="B3084" t="s">
        <v>14</v>
      </c>
      <c r="C3084" s="9">
        <v>45186</v>
      </c>
      <c r="D3084" s="9">
        <v>45191</v>
      </c>
      <c r="E3084" s="10">
        <v>45178</v>
      </c>
      <c r="F3084" t="s">
        <v>18</v>
      </c>
      <c r="G3084">
        <v>226.63</v>
      </c>
      <c r="H3084">
        <v>1</v>
      </c>
      <c r="I3084">
        <v>1</v>
      </c>
      <c r="J3084" t="s">
        <v>28</v>
      </c>
      <c r="K3084" t="s">
        <v>66</v>
      </c>
      <c r="L3084" t="s">
        <v>21</v>
      </c>
      <c r="M3084" t="s">
        <v>22</v>
      </c>
      <c r="N3084" t="s">
        <v>45</v>
      </c>
      <c r="O3084">
        <f>Table2[[#This Row],[check_out_date]]-Table2[[#This Row],[check_in_date]]</f>
        <v>5</v>
      </c>
      <c r="P3084">
        <f>Table2[[#This Row],[num_adults]]+Table2[[#This Row],[num_children]]</f>
        <v>2</v>
      </c>
      <c r="Q3084" s="3">
        <f>IF(OR(Table2[[#This Row],[booking_status]]="confirmed",Table2[[#This Row],[booking_status]]="checked-out"),Table2[[#This Row],[room_rate_per_night]]*Table2[[#This Row],[Num_Nights]],0)</f>
        <v>1133.1500000000001</v>
      </c>
      <c r="R3084" t="str" cm="1">
        <f t="array" ref="R3084">IFERROR(_xlfn.IFS(Table2[[#This Row],[booking_status]]="confirmed","Expected",Table2[[#This Row],[booking_status]]="checked-out","Actual"),"No Revenue")</f>
        <v>Expected</v>
      </c>
      <c r="S3084" s="4">
        <f>Table2[[#This Row],[Revenue_Amount]]/Table2[[#This Row],[Num_Nights]]</f>
        <v>226.63000000000002</v>
      </c>
    </row>
    <row r="3085" spans="1:19" x14ac:dyDescent="0.3">
      <c r="A3085">
        <v>3084</v>
      </c>
      <c r="B3085" t="s">
        <v>37</v>
      </c>
      <c r="C3085" s="9">
        <v>45164</v>
      </c>
      <c r="D3085" s="9">
        <v>45167</v>
      </c>
      <c r="E3085" s="10">
        <v>45118</v>
      </c>
      <c r="F3085" t="s">
        <v>18</v>
      </c>
      <c r="G3085">
        <v>232.58</v>
      </c>
      <c r="H3085">
        <v>2</v>
      </c>
      <c r="I3085">
        <v>0</v>
      </c>
      <c r="J3085" t="s">
        <v>28</v>
      </c>
      <c r="K3085" t="s">
        <v>29</v>
      </c>
      <c r="L3085" t="s">
        <v>21</v>
      </c>
      <c r="M3085" t="s">
        <v>36</v>
      </c>
      <c r="N3085" t="s">
        <v>41</v>
      </c>
      <c r="O3085">
        <f>Table2[[#This Row],[check_out_date]]-Table2[[#This Row],[check_in_date]]</f>
        <v>3</v>
      </c>
      <c r="P3085">
        <f>Table2[[#This Row],[num_adults]]+Table2[[#This Row],[num_children]]</f>
        <v>2</v>
      </c>
      <c r="Q3085" s="3">
        <f>IF(OR(Table2[[#This Row],[booking_status]]="confirmed",Table2[[#This Row],[booking_status]]="checked-out"),Table2[[#This Row],[room_rate_per_night]]*Table2[[#This Row],[Num_Nights]],0)</f>
        <v>697.74</v>
      </c>
      <c r="R3085" t="str" cm="1">
        <f t="array" ref="R3085">IFERROR(_xlfn.IFS(Table2[[#This Row],[booking_status]]="confirmed","Expected",Table2[[#This Row],[booking_status]]="checked-out","Actual"),"No Revenue")</f>
        <v>Expected</v>
      </c>
      <c r="S3085" s="4">
        <f>Table2[[#This Row],[Revenue_Amount]]/Table2[[#This Row],[Num_Nights]]</f>
        <v>232.58</v>
      </c>
    </row>
    <row r="3086" spans="1:19" x14ac:dyDescent="0.3">
      <c r="A3086">
        <v>3085</v>
      </c>
      <c r="B3086" t="s">
        <v>50</v>
      </c>
      <c r="C3086" s="9">
        <v>45237</v>
      </c>
      <c r="D3086" s="9">
        <v>45247</v>
      </c>
      <c r="E3086" s="10">
        <v>45177</v>
      </c>
      <c r="F3086" t="s">
        <v>27</v>
      </c>
      <c r="G3086">
        <v>233.9</v>
      </c>
      <c r="H3086">
        <v>1</v>
      </c>
      <c r="I3086">
        <v>0</v>
      </c>
      <c r="J3086" t="s">
        <v>94</v>
      </c>
      <c r="K3086" t="s">
        <v>44</v>
      </c>
      <c r="L3086" t="s">
        <v>21</v>
      </c>
      <c r="M3086" t="s">
        <v>22</v>
      </c>
      <c r="N3086" t="s">
        <v>41</v>
      </c>
      <c r="O3086">
        <f>Table2[[#This Row],[check_out_date]]-Table2[[#This Row],[check_in_date]]</f>
        <v>10</v>
      </c>
      <c r="P3086">
        <f>Table2[[#This Row],[num_adults]]+Table2[[#This Row],[num_children]]</f>
        <v>1</v>
      </c>
      <c r="Q3086" s="3">
        <f>IF(OR(Table2[[#This Row],[booking_status]]="confirmed",Table2[[#This Row],[booking_status]]="checked-out"),Table2[[#This Row],[room_rate_per_night]]*Table2[[#This Row],[Num_Nights]],0)</f>
        <v>2339</v>
      </c>
      <c r="R3086" t="str" cm="1">
        <f t="array" ref="R3086">IFERROR(_xlfn.IFS(Table2[[#This Row],[booking_status]]="confirmed","Expected",Table2[[#This Row],[booking_status]]="checked-out","Actual"),"No Revenue")</f>
        <v>Expected</v>
      </c>
      <c r="S3086" s="4">
        <f>Table2[[#This Row],[Revenue_Amount]]/Table2[[#This Row],[Num_Nights]]</f>
        <v>233.9</v>
      </c>
    </row>
    <row r="3087" spans="1:19" x14ac:dyDescent="0.3">
      <c r="A3087">
        <v>3086</v>
      </c>
      <c r="B3087" t="s">
        <v>14</v>
      </c>
      <c r="C3087" s="9">
        <v>45004</v>
      </c>
      <c r="D3087" s="9">
        <v>45011</v>
      </c>
      <c r="E3087" s="10">
        <v>44991</v>
      </c>
      <c r="F3087" t="s">
        <v>49</v>
      </c>
      <c r="G3087">
        <v>72.239999999999995</v>
      </c>
      <c r="H3087">
        <v>1</v>
      </c>
      <c r="I3087">
        <v>0</v>
      </c>
      <c r="J3087" t="s">
        <v>19</v>
      </c>
      <c r="K3087" t="s">
        <v>99</v>
      </c>
      <c r="L3087" t="s">
        <v>21</v>
      </c>
      <c r="M3087" t="s">
        <v>36</v>
      </c>
      <c r="N3087" t="s">
        <v>95</v>
      </c>
      <c r="O3087">
        <f>Table2[[#This Row],[check_out_date]]-Table2[[#This Row],[check_in_date]]</f>
        <v>7</v>
      </c>
      <c r="P3087">
        <f>Table2[[#This Row],[num_adults]]+Table2[[#This Row],[num_children]]</f>
        <v>1</v>
      </c>
      <c r="Q3087" s="3">
        <f>IF(OR(Table2[[#This Row],[booking_status]]="confirmed",Table2[[#This Row],[booking_status]]="checked-out"),Table2[[#This Row],[room_rate_per_night]]*Table2[[#This Row],[Num_Nights]],0)</f>
        <v>505.67999999999995</v>
      </c>
      <c r="R3087" t="str" cm="1">
        <f t="array" ref="R3087">IFERROR(_xlfn.IFS(Table2[[#This Row],[booking_status]]="confirmed","Expected",Table2[[#This Row],[booking_status]]="checked-out","Actual"),"No Revenue")</f>
        <v>Expected</v>
      </c>
      <c r="S3087" s="4">
        <f>Table2[[#This Row],[Revenue_Amount]]/Table2[[#This Row],[Num_Nights]]</f>
        <v>72.239999999999995</v>
      </c>
    </row>
    <row r="3088" spans="1:19" x14ac:dyDescent="0.3">
      <c r="A3088">
        <v>3087</v>
      </c>
      <c r="B3088" t="s">
        <v>50</v>
      </c>
      <c r="C3088" s="9">
        <v>45094</v>
      </c>
      <c r="D3088" s="9">
        <v>45095</v>
      </c>
      <c r="E3088" s="10">
        <v>45067</v>
      </c>
      <c r="F3088" t="s">
        <v>49</v>
      </c>
      <c r="G3088">
        <v>168.46</v>
      </c>
      <c r="H3088">
        <v>2</v>
      </c>
      <c r="I3088">
        <v>0</v>
      </c>
      <c r="J3088" t="s">
        <v>94</v>
      </c>
      <c r="K3088" t="s">
        <v>66</v>
      </c>
      <c r="L3088" t="s">
        <v>21</v>
      </c>
      <c r="M3088" t="s">
        <v>22</v>
      </c>
      <c r="N3088" t="s">
        <v>41</v>
      </c>
      <c r="O3088">
        <f>Table2[[#This Row],[check_out_date]]-Table2[[#This Row],[check_in_date]]</f>
        <v>1</v>
      </c>
      <c r="P3088">
        <f>Table2[[#This Row],[num_adults]]+Table2[[#This Row],[num_children]]</f>
        <v>2</v>
      </c>
      <c r="Q3088" s="3">
        <f>IF(OR(Table2[[#This Row],[booking_status]]="confirmed",Table2[[#This Row],[booking_status]]="checked-out"),Table2[[#This Row],[room_rate_per_night]]*Table2[[#This Row],[Num_Nights]],0)</f>
        <v>168.46</v>
      </c>
      <c r="R3088" t="str" cm="1">
        <f t="array" ref="R3088">IFERROR(_xlfn.IFS(Table2[[#This Row],[booking_status]]="confirmed","Expected",Table2[[#This Row],[booking_status]]="checked-out","Actual"),"No Revenue")</f>
        <v>Expected</v>
      </c>
      <c r="S3088" s="4">
        <f>Table2[[#This Row],[Revenue_Amount]]/Table2[[#This Row],[Num_Nights]]</f>
        <v>168.46</v>
      </c>
    </row>
    <row r="3089" spans="1:19" x14ac:dyDescent="0.3">
      <c r="A3089">
        <v>3088</v>
      </c>
      <c r="B3089" t="s">
        <v>37</v>
      </c>
      <c r="C3089" s="9">
        <v>44945</v>
      </c>
      <c r="D3089" s="9">
        <v>44950</v>
      </c>
      <c r="E3089" s="10">
        <v>44937</v>
      </c>
      <c r="F3089" t="s">
        <v>49</v>
      </c>
      <c r="G3089">
        <v>110.11</v>
      </c>
      <c r="H3089">
        <v>1</v>
      </c>
      <c r="I3089">
        <v>1</v>
      </c>
      <c r="J3089" t="s">
        <v>28</v>
      </c>
      <c r="K3089" t="s">
        <v>44</v>
      </c>
      <c r="L3089" t="s">
        <v>21</v>
      </c>
      <c r="M3089" t="s">
        <v>36</v>
      </c>
      <c r="N3089" t="s">
        <v>41</v>
      </c>
      <c r="O3089">
        <f>Table2[[#This Row],[check_out_date]]-Table2[[#This Row],[check_in_date]]</f>
        <v>5</v>
      </c>
      <c r="P3089">
        <f>Table2[[#This Row],[num_adults]]+Table2[[#This Row],[num_children]]</f>
        <v>2</v>
      </c>
      <c r="Q3089" s="3">
        <f>IF(OR(Table2[[#This Row],[booking_status]]="confirmed",Table2[[#This Row],[booking_status]]="checked-out"),Table2[[#This Row],[room_rate_per_night]]*Table2[[#This Row],[Num_Nights]],0)</f>
        <v>550.54999999999995</v>
      </c>
      <c r="R3089" t="str" cm="1">
        <f t="array" ref="R3089">IFERROR(_xlfn.IFS(Table2[[#This Row],[booking_status]]="confirmed","Expected",Table2[[#This Row],[booking_status]]="checked-out","Actual"),"No Revenue")</f>
        <v>Expected</v>
      </c>
      <c r="S3089" s="4">
        <f>Table2[[#This Row],[Revenue_Amount]]/Table2[[#This Row],[Num_Nights]]</f>
        <v>110.10999999999999</v>
      </c>
    </row>
    <row r="3090" spans="1:19" x14ac:dyDescent="0.3">
      <c r="A3090">
        <v>3089</v>
      </c>
      <c r="B3090" t="s">
        <v>14</v>
      </c>
      <c r="C3090" s="9">
        <v>45201</v>
      </c>
      <c r="D3090" s="9">
        <v>45211</v>
      </c>
      <c r="E3090" s="10">
        <v>45152</v>
      </c>
      <c r="F3090" t="s">
        <v>18</v>
      </c>
      <c r="G3090">
        <v>234.01</v>
      </c>
      <c r="H3090">
        <v>2</v>
      </c>
      <c r="I3090">
        <v>0</v>
      </c>
      <c r="J3090" t="s">
        <v>55</v>
      </c>
      <c r="K3090" t="s">
        <v>99</v>
      </c>
      <c r="L3090" t="s">
        <v>60</v>
      </c>
      <c r="M3090" t="s">
        <v>22</v>
      </c>
      <c r="N3090" t="s">
        <v>45</v>
      </c>
      <c r="O3090">
        <f>Table2[[#This Row],[check_out_date]]-Table2[[#This Row],[check_in_date]]</f>
        <v>10</v>
      </c>
      <c r="P3090">
        <f>Table2[[#This Row],[num_adults]]+Table2[[#This Row],[num_children]]</f>
        <v>2</v>
      </c>
      <c r="Q3090" s="3">
        <f>IF(OR(Table2[[#This Row],[booking_status]]="confirmed",Table2[[#This Row],[booking_status]]="checked-out"),Table2[[#This Row],[room_rate_per_night]]*Table2[[#This Row],[Num_Nights]],0)</f>
        <v>0</v>
      </c>
      <c r="R3090" t="str" cm="1">
        <f t="array" ref="R3090">IFERROR(_xlfn.IFS(Table2[[#This Row],[booking_status]]="confirmed","Expected",Table2[[#This Row],[booking_status]]="checked-out","Actual"),"No Revenue")</f>
        <v>No Revenue</v>
      </c>
      <c r="S3090" s="4">
        <f>Table2[[#This Row],[Revenue_Amount]]/Table2[[#This Row],[Num_Nights]]</f>
        <v>0</v>
      </c>
    </row>
    <row r="3091" spans="1:19" x14ac:dyDescent="0.3">
      <c r="A3091">
        <v>3090</v>
      </c>
      <c r="B3091" t="s">
        <v>14</v>
      </c>
      <c r="C3091" s="9">
        <v>45131</v>
      </c>
      <c r="D3091" s="9">
        <v>45142</v>
      </c>
      <c r="E3091" s="10">
        <v>45120</v>
      </c>
      <c r="F3091" t="s">
        <v>49</v>
      </c>
      <c r="G3091">
        <v>71.72</v>
      </c>
      <c r="H3091">
        <v>1</v>
      </c>
      <c r="I3091">
        <v>0</v>
      </c>
      <c r="J3091" t="s">
        <v>28</v>
      </c>
      <c r="K3091" t="s">
        <v>20</v>
      </c>
      <c r="L3091" t="s">
        <v>21</v>
      </c>
      <c r="M3091" t="s">
        <v>36</v>
      </c>
      <c r="N3091" t="s">
        <v>23</v>
      </c>
      <c r="O3091">
        <f>Table2[[#This Row],[check_out_date]]-Table2[[#This Row],[check_in_date]]</f>
        <v>11</v>
      </c>
      <c r="P3091">
        <f>Table2[[#This Row],[num_adults]]+Table2[[#This Row],[num_children]]</f>
        <v>1</v>
      </c>
      <c r="Q3091" s="3">
        <f>IF(OR(Table2[[#This Row],[booking_status]]="confirmed",Table2[[#This Row],[booking_status]]="checked-out"),Table2[[#This Row],[room_rate_per_night]]*Table2[[#This Row],[Num_Nights]],0)</f>
        <v>788.92</v>
      </c>
      <c r="R3091" t="str" cm="1">
        <f t="array" ref="R3091">IFERROR(_xlfn.IFS(Table2[[#This Row],[booking_status]]="confirmed","Expected",Table2[[#This Row],[booking_status]]="checked-out","Actual"),"No Revenue")</f>
        <v>Expected</v>
      </c>
      <c r="S3091" s="4">
        <f>Table2[[#This Row],[Revenue_Amount]]/Table2[[#This Row],[Num_Nights]]</f>
        <v>71.72</v>
      </c>
    </row>
    <row r="3092" spans="1:19" x14ac:dyDescent="0.3">
      <c r="A3092">
        <v>3091</v>
      </c>
      <c r="B3092" t="s">
        <v>50</v>
      </c>
      <c r="C3092" s="9">
        <v>45224</v>
      </c>
      <c r="D3092" s="9">
        <v>45237</v>
      </c>
      <c r="E3092" s="10">
        <v>45212</v>
      </c>
      <c r="F3092" t="s">
        <v>27</v>
      </c>
      <c r="G3092">
        <v>133.43</v>
      </c>
      <c r="H3092">
        <v>2</v>
      </c>
      <c r="I3092">
        <v>0</v>
      </c>
      <c r="J3092" t="s">
        <v>19</v>
      </c>
      <c r="K3092" t="s">
        <v>20</v>
      </c>
      <c r="L3092" t="s">
        <v>21</v>
      </c>
      <c r="M3092" t="s">
        <v>36</v>
      </c>
      <c r="N3092" t="s">
        <v>45</v>
      </c>
      <c r="O3092">
        <f>Table2[[#This Row],[check_out_date]]-Table2[[#This Row],[check_in_date]]</f>
        <v>13</v>
      </c>
      <c r="P3092">
        <f>Table2[[#This Row],[num_adults]]+Table2[[#This Row],[num_children]]</f>
        <v>2</v>
      </c>
      <c r="Q3092" s="3">
        <f>IF(OR(Table2[[#This Row],[booking_status]]="confirmed",Table2[[#This Row],[booking_status]]="checked-out"),Table2[[#This Row],[room_rate_per_night]]*Table2[[#This Row],[Num_Nights]],0)</f>
        <v>1734.5900000000001</v>
      </c>
      <c r="R3092" t="str" cm="1">
        <f t="array" ref="R3092">IFERROR(_xlfn.IFS(Table2[[#This Row],[booking_status]]="confirmed","Expected",Table2[[#This Row],[booking_status]]="checked-out","Actual"),"No Revenue")</f>
        <v>Expected</v>
      </c>
      <c r="S3092" s="4">
        <f>Table2[[#This Row],[Revenue_Amount]]/Table2[[#This Row],[Num_Nights]]</f>
        <v>133.43</v>
      </c>
    </row>
    <row r="3093" spans="1:19" x14ac:dyDescent="0.3">
      <c r="A3093">
        <v>3092</v>
      </c>
      <c r="B3093" t="s">
        <v>14</v>
      </c>
      <c r="C3093" s="9">
        <v>45108</v>
      </c>
      <c r="D3093" s="9">
        <v>45113</v>
      </c>
      <c r="E3093" s="10">
        <v>45092</v>
      </c>
      <c r="F3093" t="s">
        <v>49</v>
      </c>
      <c r="G3093">
        <v>99.33</v>
      </c>
      <c r="H3093">
        <v>3</v>
      </c>
      <c r="I3093">
        <v>0</v>
      </c>
      <c r="J3093" t="s">
        <v>55</v>
      </c>
      <c r="K3093" t="s">
        <v>66</v>
      </c>
      <c r="L3093" t="s">
        <v>21</v>
      </c>
      <c r="M3093" t="s">
        <v>36</v>
      </c>
      <c r="N3093" t="s">
        <v>41</v>
      </c>
      <c r="O3093">
        <f>Table2[[#This Row],[check_out_date]]-Table2[[#This Row],[check_in_date]]</f>
        <v>5</v>
      </c>
      <c r="P3093">
        <f>Table2[[#This Row],[num_adults]]+Table2[[#This Row],[num_children]]</f>
        <v>3</v>
      </c>
      <c r="Q3093" s="3">
        <f>IF(OR(Table2[[#This Row],[booking_status]]="confirmed",Table2[[#This Row],[booking_status]]="checked-out"),Table2[[#This Row],[room_rate_per_night]]*Table2[[#This Row],[Num_Nights]],0)</f>
        <v>496.65</v>
      </c>
      <c r="R3093" t="str" cm="1">
        <f t="array" ref="R3093">IFERROR(_xlfn.IFS(Table2[[#This Row],[booking_status]]="confirmed","Expected",Table2[[#This Row],[booking_status]]="checked-out","Actual"),"No Revenue")</f>
        <v>Expected</v>
      </c>
      <c r="S3093" s="4">
        <f>Table2[[#This Row],[Revenue_Amount]]/Table2[[#This Row],[Num_Nights]]</f>
        <v>99.33</v>
      </c>
    </row>
    <row r="3094" spans="1:19" x14ac:dyDescent="0.3">
      <c r="A3094">
        <v>3093</v>
      </c>
      <c r="B3094" t="s">
        <v>37</v>
      </c>
      <c r="C3094" s="9">
        <v>45098</v>
      </c>
      <c r="D3094" s="9">
        <v>45102</v>
      </c>
      <c r="E3094" s="10">
        <v>45022</v>
      </c>
      <c r="F3094" t="s">
        <v>27</v>
      </c>
      <c r="G3094">
        <v>137.91</v>
      </c>
      <c r="H3094">
        <v>3</v>
      </c>
      <c r="I3094">
        <v>1</v>
      </c>
      <c r="J3094" t="s">
        <v>19</v>
      </c>
      <c r="K3094" t="s">
        <v>29</v>
      </c>
      <c r="L3094" t="s">
        <v>21</v>
      </c>
      <c r="M3094" t="s">
        <v>36</v>
      </c>
      <c r="N3094" t="s">
        <v>45</v>
      </c>
      <c r="O3094">
        <f>Table2[[#This Row],[check_out_date]]-Table2[[#This Row],[check_in_date]]</f>
        <v>4</v>
      </c>
      <c r="P3094">
        <f>Table2[[#This Row],[num_adults]]+Table2[[#This Row],[num_children]]</f>
        <v>4</v>
      </c>
      <c r="Q3094" s="3">
        <f>IF(OR(Table2[[#This Row],[booking_status]]="confirmed",Table2[[#This Row],[booking_status]]="checked-out"),Table2[[#This Row],[room_rate_per_night]]*Table2[[#This Row],[Num_Nights]],0)</f>
        <v>551.64</v>
      </c>
      <c r="R3094" t="str" cm="1">
        <f t="array" ref="R3094">IFERROR(_xlfn.IFS(Table2[[#This Row],[booking_status]]="confirmed","Expected",Table2[[#This Row],[booking_status]]="checked-out","Actual"),"No Revenue")</f>
        <v>Expected</v>
      </c>
      <c r="S3094" s="4">
        <f>Table2[[#This Row],[Revenue_Amount]]/Table2[[#This Row],[Num_Nights]]</f>
        <v>137.91</v>
      </c>
    </row>
    <row r="3095" spans="1:19" hidden="1" x14ac:dyDescent="0.3">
      <c r="A3095">
        <v>3094</v>
      </c>
      <c r="B3095" t="s">
        <v>14</v>
      </c>
      <c r="C3095" s="9">
        <v>45159</v>
      </c>
      <c r="D3095" s="9">
        <v>45165</v>
      </c>
      <c r="E3095" s="10">
        <v>45117</v>
      </c>
      <c r="F3095" t="s">
        <v>27</v>
      </c>
      <c r="G3095">
        <v>151.21</v>
      </c>
      <c r="H3095">
        <v>2</v>
      </c>
      <c r="I3095">
        <v>0</v>
      </c>
      <c r="J3095" t="s">
        <v>35</v>
      </c>
      <c r="K3095" t="s">
        <v>66</v>
      </c>
      <c r="L3095" t="s">
        <v>21</v>
      </c>
      <c r="M3095" t="s">
        <v>36</v>
      </c>
      <c r="N3095" t="s">
        <v>41</v>
      </c>
      <c r="O3095">
        <f>Table2[[#This Row],[check_out_date]]-Table2[[#This Row],[check_in_date]]</f>
        <v>6</v>
      </c>
      <c r="P3095">
        <f>Table2[[#This Row],[num_adults]]+Table2[[#This Row],[num_children]]</f>
        <v>2</v>
      </c>
      <c r="Q3095" s="3">
        <f>IF(OR(Table2[[#This Row],[booking_status]]="confirmed",Table2[[#This Row],[booking_status]]="checked-out"),Table2[[#This Row],[room_rate_per_night]]*Table2[[#This Row],[Num_Nights]],0)</f>
        <v>907.26</v>
      </c>
      <c r="R3095" t="str" cm="1">
        <f t="array" ref="R3095">IFERROR(_xlfn.IFS(Table2[[#This Row],[booking_status]]="confirmed","Expected",Table2[[#This Row],[booking_status]]="checked-out","Actual"),"No Revenue")</f>
        <v>Expected</v>
      </c>
      <c r="S3095" s="4">
        <f>Table2[[#This Row],[Revenue_Amount]]/Table2[[#This Row],[Num_Nights]]</f>
        <v>151.21</v>
      </c>
    </row>
    <row r="3096" spans="1:19" hidden="1" x14ac:dyDescent="0.3">
      <c r="A3096">
        <v>3095</v>
      </c>
      <c r="B3096" t="s">
        <v>14</v>
      </c>
      <c r="C3096" s="9">
        <v>45169</v>
      </c>
      <c r="D3096" s="9">
        <v>45173</v>
      </c>
      <c r="E3096" s="10">
        <v>45108</v>
      </c>
      <c r="F3096" t="s">
        <v>18</v>
      </c>
      <c r="G3096">
        <v>211.83</v>
      </c>
      <c r="H3096">
        <v>3</v>
      </c>
      <c r="I3096">
        <v>0</v>
      </c>
      <c r="J3096" t="s">
        <v>35</v>
      </c>
      <c r="K3096" t="s">
        <v>44</v>
      </c>
      <c r="L3096" t="s">
        <v>21</v>
      </c>
      <c r="M3096" t="s">
        <v>22</v>
      </c>
      <c r="N3096" t="s">
        <v>41</v>
      </c>
      <c r="O3096">
        <f>Table2[[#This Row],[check_out_date]]-Table2[[#This Row],[check_in_date]]</f>
        <v>4</v>
      </c>
      <c r="P3096">
        <f>Table2[[#This Row],[num_adults]]+Table2[[#This Row],[num_children]]</f>
        <v>3</v>
      </c>
      <c r="Q3096" s="3">
        <f>IF(OR(Table2[[#This Row],[booking_status]]="confirmed",Table2[[#This Row],[booking_status]]="checked-out"),Table2[[#This Row],[room_rate_per_night]]*Table2[[#This Row],[Num_Nights]],0)</f>
        <v>847.32</v>
      </c>
      <c r="R3096" t="str" cm="1">
        <f t="array" ref="R3096">IFERROR(_xlfn.IFS(Table2[[#This Row],[booking_status]]="confirmed","Expected",Table2[[#This Row],[booking_status]]="checked-out","Actual"),"No Revenue")</f>
        <v>Expected</v>
      </c>
      <c r="S3096" s="4">
        <f>Table2[[#This Row],[Revenue_Amount]]/Table2[[#This Row],[Num_Nights]]</f>
        <v>211.83</v>
      </c>
    </row>
    <row r="3097" spans="1:19" x14ac:dyDescent="0.3">
      <c r="A3097">
        <v>3096</v>
      </c>
      <c r="B3097" t="s">
        <v>14</v>
      </c>
      <c r="C3097" s="9">
        <v>45093</v>
      </c>
      <c r="D3097" s="9">
        <v>45097</v>
      </c>
      <c r="E3097" s="10">
        <v>45032</v>
      </c>
      <c r="F3097" t="s">
        <v>18</v>
      </c>
      <c r="G3097">
        <v>185.95</v>
      </c>
      <c r="H3097">
        <v>1</v>
      </c>
      <c r="I3097">
        <v>0</v>
      </c>
      <c r="J3097" t="s">
        <v>28</v>
      </c>
      <c r="K3097" t="s">
        <v>44</v>
      </c>
      <c r="L3097" t="s">
        <v>56</v>
      </c>
      <c r="M3097" t="s">
        <v>22</v>
      </c>
      <c r="N3097" t="s">
        <v>41</v>
      </c>
      <c r="O3097">
        <f>Table2[[#This Row],[check_out_date]]-Table2[[#This Row],[check_in_date]]</f>
        <v>4</v>
      </c>
      <c r="P3097">
        <f>Table2[[#This Row],[num_adults]]+Table2[[#This Row],[num_children]]</f>
        <v>1</v>
      </c>
      <c r="Q3097" s="3">
        <f>IF(OR(Table2[[#This Row],[booking_status]]="confirmed",Table2[[#This Row],[booking_status]]="checked-out"),Table2[[#This Row],[room_rate_per_night]]*Table2[[#This Row],[Num_Nights]],0)</f>
        <v>743.8</v>
      </c>
      <c r="R3097" t="str" cm="1">
        <f t="array" ref="R3097">IFERROR(_xlfn.IFS(Table2[[#This Row],[booking_status]]="confirmed","Expected",Table2[[#This Row],[booking_status]]="checked-out","Actual"),"No Revenue")</f>
        <v>Actual</v>
      </c>
      <c r="S3097" s="4">
        <f>Table2[[#This Row],[Revenue_Amount]]/Table2[[#This Row],[Num_Nights]]</f>
        <v>185.95</v>
      </c>
    </row>
    <row r="3098" spans="1:19" x14ac:dyDescent="0.3">
      <c r="A3098">
        <v>3097</v>
      </c>
      <c r="B3098" t="s">
        <v>50</v>
      </c>
      <c r="C3098" s="9">
        <v>45126</v>
      </c>
      <c r="D3098" s="9">
        <v>45129</v>
      </c>
      <c r="E3098" s="10">
        <v>45063</v>
      </c>
      <c r="F3098" t="s">
        <v>49</v>
      </c>
      <c r="G3098">
        <v>89.88</v>
      </c>
      <c r="H3098">
        <v>1</v>
      </c>
      <c r="I3098">
        <v>0</v>
      </c>
      <c r="J3098" t="s">
        <v>19</v>
      </c>
      <c r="K3098" t="s">
        <v>29</v>
      </c>
      <c r="L3098" t="s">
        <v>21</v>
      </c>
      <c r="M3098" t="s">
        <v>22</v>
      </c>
      <c r="N3098" t="s">
        <v>41</v>
      </c>
      <c r="O3098">
        <f>Table2[[#This Row],[check_out_date]]-Table2[[#This Row],[check_in_date]]</f>
        <v>3</v>
      </c>
      <c r="P3098">
        <f>Table2[[#This Row],[num_adults]]+Table2[[#This Row],[num_children]]</f>
        <v>1</v>
      </c>
      <c r="Q3098" s="3">
        <f>IF(OR(Table2[[#This Row],[booking_status]]="confirmed",Table2[[#This Row],[booking_status]]="checked-out"),Table2[[#This Row],[room_rate_per_night]]*Table2[[#This Row],[Num_Nights]],0)</f>
        <v>269.64</v>
      </c>
      <c r="R3098" t="str" cm="1">
        <f t="array" ref="R3098">IFERROR(_xlfn.IFS(Table2[[#This Row],[booking_status]]="confirmed","Expected",Table2[[#This Row],[booking_status]]="checked-out","Actual"),"No Revenue")</f>
        <v>Expected</v>
      </c>
      <c r="S3098" s="4">
        <f>Table2[[#This Row],[Revenue_Amount]]/Table2[[#This Row],[Num_Nights]]</f>
        <v>89.88</v>
      </c>
    </row>
    <row r="3099" spans="1:19" x14ac:dyDescent="0.3">
      <c r="A3099">
        <v>3098</v>
      </c>
      <c r="B3099" t="s">
        <v>37</v>
      </c>
      <c r="C3099" s="9">
        <v>45094</v>
      </c>
      <c r="D3099" s="9">
        <v>45098</v>
      </c>
      <c r="E3099" s="10">
        <v>45082</v>
      </c>
      <c r="F3099" t="s">
        <v>54</v>
      </c>
      <c r="G3099">
        <v>488.26</v>
      </c>
      <c r="H3099">
        <v>2</v>
      </c>
      <c r="I3099">
        <v>3</v>
      </c>
      <c r="J3099" t="s">
        <v>19</v>
      </c>
      <c r="K3099" t="s">
        <v>29</v>
      </c>
      <c r="L3099" t="s">
        <v>21</v>
      </c>
      <c r="M3099" t="s">
        <v>22</v>
      </c>
      <c r="N3099" t="s">
        <v>41</v>
      </c>
      <c r="O3099">
        <f>Table2[[#This Row],[check_out_date]]-Table2[[#This Row],[check_in_date]]</f>
        <v>4</v>
      </c>
      <c r="P3099">
        <f>Table2[[#This Row],[num_adults]]+Table2[[#This Row],[num_children]]</f>
        <v>5</v>
      </c>
      <c r="Q3099" s="3">
        <f>IF(OR(Table2[[#This Row],[booking_status]]="confirmed",Table2[[#This Row],[booking_status]]="checked-out"),Table2[[#This Row],[room_rate_per_night]]*Table2[[#This Row],[Num_Nights]],0)</f>
        <v>1953.04</v>
      </c>
      <c r="R3099" t="str" cm="1">
        <f t="array" ref="R3099">IFERROR(_xlfn.IFS(Table2[[#This Row],[booking_status]]="confirmed","Expected",Table2[[#This Row],[booking_status]]="checked-out","Actual"),"No Revenue")</f>
        <v>Expected</v>
      </c>
      <c r="S3099" s="4">
        <f>Table2[[#This Row],[Revenue_Amount]]/Table2[[#This Row],[Num_Nights]]</f>
        <v>488.26</v>
      </c>
    </row>
    <row r="3100" spans="1:19" x14ac:dyDescent="0.3">
      <c r="A3100">
        <v>3099</v>
      </c>
      <c r="B3100" t="s">
        <v>37</v>
      </c>
      <c r="C3100" s="9">
        <v>45011</v>
      </c>
      <c r="D3100" s="9">
        <v>45019</v>
      </c>
      <c r="E3100" s="10">
        <v>44981</v>
      </c>
      <c r="F3100" t="s">
        <v>49</v>
      </c>
      <c r="G3100">
        <v>108.51</v>
      </c>
      <c r="H3100">
        <v>1</v>
      </c>
      <c r="I3100">
        <v>0</v>
      </c>
      <c r="J3100" t="s">
        <v>55</v>
      </c>
      <c r="K3100" t="s">
        <v>44</v>
      </c>
      <c r="L3100" t="s">
        <v>56</v>
      </c>
      <c r="M3100" t="s">
        <v>36</v>
      </c>
      <c r="N3100" t="s">
        <v>41</v>
      </c>
      <c r="O3100">
        <f>Table2[[#This Row],[check_out_date]]-Table2[[#This Row],[check_in_date]]</f>
        <v>8</v>
      </c>
      <c r="P3100">
        <f>Table2[[#This Row],[num_adults]]+Table2[[#This Row],[num_children]]</f>
        <v>1</v>
      </c>
      <c r="Q3100" s="3">
        <f>IF(OR(Table2[[#This Row],[booking_status]]="confirmed",Table2[[#This Row],[booking_status]]="checked-out"),Table2[[#This Row],[room_rate_per_night]]*Table2[[#This Row],[Num_Nights]],0)</f>
        <v>868.08</v>
      </c>
      <c r="R3100" t="str" cm="1">
        <f t="array" ref="R3100">IFERROR(_xlfn.IFS(Table2[[#This Row],[booking_status]]="confirmed","Expected",Table2[[#This Row],[booking_status]]="checked-out","Actual"),"No Revenue")</f>
        <v>Actual</v>
      </c>
      <c r="S3100" s="4">
        <f>Table2[[#This Row],[Revenue_Amount]]/Table2[[#This Row],[Num_Nights]]</f>
        <v>108.51</v>
      </c>
    </row>
    <row r="3101" spans="1:19" x14ac:dyDescent="0.3">
      <c r="A3101">
        <v>3100</v>
      </c>
      <c r="B3101" t="s">
        <v>37</v>
      </c>
      <c r="C3101" s="9">
        <v>45050</v>
      </c>
      <c r="D3101" s="9">
        <v>45054</v>
      </c>
      <c r="E3101" s="10">
        <v>45047</v>
      </c>
      <c r="F3101" t="s">
        <v>27</v>
      </c>
      <c r="G3101">
        <v>176.44</v>
      </c>
      <c r="H3101">
        <v>4</v>
      </c>
      <c r="I3101">
        <v>0</v>
      </c>
      <c r="J3101" t="s">
        <v>19</v>
      </c>
      <c r="K3101" t="s">
        <v>44</v>
      </c>
      <c r="L3101" t="s">
        <v>21</v>
      </c>
      <c r="M3101" t="s">
        <v>36</v>
      </c>
      <c r="N3101" t="s">
        <v>23</v>
      </c>
      <c r="O3101">
        <f>Table2[[#This Row],[check_out_date]]-Table2[[#This Row],[check_in_date]]</f>
        <v>4</v>
      </c>
      <c r="P3101">
        <f>Table2[[#This Row],[num_adults]]+Table2[[#This Row],[num_children]]</f>
        <v>4</v>
      </c>
      <c r="Q3101" s="3">
        <f>IF(OR(Table2[[#This Row],[booking_status]]="confirmed",Table2[[#This Row],[booking_status]]="checked-out"),Table2[[#This Row],[room_rate_per_night]]*Table2[[#This Row],[Num_Nights]],0)</f>
        <v>705.76</v>
      </c>
      <c r="R3101" t="str" cm="1">
        <f t="array" ref="R3101">IFERROR(_xlfn.IFS(Table2[[#This Row],[booking_status]]="confirmed","Expected",Table2[[#This Row],[booking_status]]="checked-out","Actual"),"No Revenue")</f>
        <v>Expected</v>
      </c>
      <c r="S3101" s="4">
        <f>Table2[[#This Row],[Revenue_Amount]]/Table2[[#This Row],[Num_Nights]]</f>
        <v>176.44</v>
      </c>
    </row>
    <row r="3102" spans="1:19" x14ac:dyDescent="0.3">
      <c r="A3102">
        <v>3101</v>
      </c>
      <c r="B3102" t="s">
        <v>50</v>
      </c>
      <c r="C3102" s="9">
        <v>45005</v>
      </c>
      <c r="D3102" s="9">
        <v>45008</v>
      </c>
      <c r="E3102" s="10">
        <v>44986</v>
      </c>
      <c r="F3102" t="s">
        <v>18</v>
      </c>
      <c r="G3102">
        <v>294.38</v>
      </c>
      <c r="H3102">
        <v>1</v>
      </c>
      <c r="I3102">
        <v>2</v>
      </c>
      <c r="J3102" t="s">
        <v>28</v>
      </c>
      <c r="K3102" t="s">
        <v>29</v>
      </c>
      <c r="L3102" t="s">
        <v>21</v>
      </c>
      <c r="M3102" t="s">
        <v>36</v>
      </c>
      <c r="N3102" t="s">
        <v>41</v>
      </c>
      <c r="O3102">
        <f>Table2[[#This Row],[check_out_date]]-Table2[[#This Row],[check_in_date]]</f>
        <v>3</v>
      </c>
      <c r="P3102">
        <f>Table2[[#This Row],[num_adults]]+Table2[[#This Row],[num_children]]</f>
        <v>3</v>
      </c>
      <c r="Q3102" s="3">
        <f>IF(OR(Table2[[#This Row],[booking_status]]="confirmed",Table2[[#This Row],[booking_status]]="checked-out"),Table2[[#This Row],[room_rate_per_night]]*Table2[[#This Row],[Num_Nights]],0)</f>
        <v>883.14</v>
      </c>
      <c r="R3102" t="str" cm="1">
        <f t="array" ref="R3102">IFERROR(_xlfn.IFS(Table2[[#This Row],[booking_status]]="confirmed","Expected",Table2[[#This Row],[booking_status]]="checked-out","Actual"),"No Revenue")</f>
        <v>Expected</v>
      </c>
      <c r="S3102" s="4">
        <f>Table2[[#This Row],[Revenue_Amount]]/Table2[[#This Row],[Num_Nights]]</f>
        <v>294.38</v>
      </c>
    </row>
    <row r="3103" spans="1:19" hidden="1" x14ac:dyDescent="0.3">
      <c r="A3103">
        <v>3102</v>
      </c>
      <c r="B3103" t="s">
        <v>37</v>
      </c>
      <c r="C3103" s="9">
        <v>45029</v>
      </c>
      <c r="D3103" s="9">
        <v>45031</v>
      </c>
      <c r="E3103" s="10">
        <v>45015</v>
      </c>
      <c r="F3103" t="s">
        <v>54</v>
      </c>
      <c r="G3103">
        <v>468.81</v>
      </c>
      <c r="H3103">
        <v>2</v>
      </c>
      <c r="I3103">
        <v>1</v>
      </c>
      <c r="J3103" t="s">
        <v>35</v>
      </c>
      <c r="K3103" t="s">
        <v>66</v>
      </c>
      <c r="L3103" t="s">
        <v>21</v>
      </c>
      <c r="M3103" t="s">
        <v>36</v>
      </c>
      <c r="N3103" t="s">
        <v>41</v>
      </c>
      <c r="O3103">
        <f>Table2[[#This Row],[check_out_date]]-Table2[[#This Row],[check_in_date]]</f>
        <v>2</v>
      </c>
      <c r="P3103">
        <f>Table2[[#This Row],[num_adults]]+Table2[[#This Row],[num_children]]</f>
        <v>3</v>
      </c>
      <c r="Q3103" s="3">
        <f>IF(OR(Table2[[#This Row],[booking_status]]="confirmed",Table2[[#This Row],[booking_status]]="checked-out"),Table2[[#This Row],[room_rate_per_night]]*Table2[[#This Row],[Num_Nights]],0)</f>
        <v>937.62</v>
      </c>
      <c r="R3103" t="str" cm="1">
        <f t="array" ref="R3103">IFERROR(_xlfn.IFS(Table2[[#This Row],[booking_status]]="confirmed","Expected",Table2[[#This Row],[booking_status]]="checked-out","Actual"),"No Revenue")</f>
        <v>Expected</v>
      </c>
      <c r="S3103" s="4">
        <f>Table2[[#This Row],[Revenue_Amount]]/Table2[[#This Row],[Num_Nights]]</f>
        <v>468.81</v>
      </c>
    </row>
    <row r="3104" spans="1:19" x14ac:dyDescent="0.3">
      <c r="A3104">
        <v>3103</v>
      </c>
      <c r="B3104" t="s">
        <v>31</v>
      </c>
      <c r="C3104" s="9">
        <v>45053</v>
      </c>
      <c r="D3104" s="9">
        <v>45059</v>
      </c>
      <c r="E3104" s="10">
        <v>45022</v>
      </c>
      <c r="F3104" t="s">
        <v>49</v>
      </c>
      <c r="G3104">
        <v>90.05</v>
      </c>
      <c r="H3104">
        <v>1</v>
      </c>
      <c r="I3104">
        <v>0</v>
      </c>
      <c r="J3104" t="s">
        <v>19</v>
      </c>
      <c r="K3104" t="s">
        <v>29</v>
      </c>
      <c r="L3104" t="s">
        <v>56</v>
      </c>
      <c r="M3104" t="s">
        <v>36</v>
      </c>
      <c r="N3104" t="s">
        <v>30</v>
      </c>
      <c r="O3104">
        <f>Table2[[#This Row],[check_out_date]]-Table2[[#This Row],[check_in_date]]</f>
        <v>6</v>
      </c>
      <c r="P3104">
        <f>Table2[[#This Row],[num_adults]]+Table2[[#This Row],[num_children]]</f>
        <v>1</v>
      </c>
      <c r="Q3104" s="3">
        <f>IF(OR(Table2[[#This Row],[booking_status]]="confirmed",Table2[[#This Row],[booking_status]]="checked-out"),Table2[[#This Row],[room_rate_per_night]]*Table2[[#This Row],[Num_Nights]],0)</f>
        <v>540.29999999999995</v>
      </c>
      <c r="R3104" t="str" cm="1">
        <f t="array" ref="R3104">IFERROR(_xlfn.IFS(Table2[[#This Row],[booking_status]]="confirmed","Expected",Table2[[#This Row],[booking_status]]="checked-out","Actual"),"No Revenue")</f>
        <v>Actual</v>
      </c>
      <c r="S3104" s="4">
        <f>Table2[[#This Row],[Revenue_Amount]]/Table2[[#This Row],[Num_Nights]]</f>
        <v>90.05</v>
      </c>
    </row>
    <row r="3105" spans="1:19" x14ac:dyDescent="0.3">
      <c r="A3105">
        <v>3104</v>
      </c>
      <c r="B3105" t="s">
        <v>37</v>
      </c>
      <c r="C3105" s="9">
        <v>45172</v>
      </c>
      <c r="D3105" s="9">
        <v>45175</v>
      </c>
      <c r="E3105" s="10">
        <v>45132</v>
      </c>
      <c r="F3105" t="s">
        <v>27</v>
      </c>
      <c r="G3105">
        <v>157.01</v>
      </c>
      <c r="H3105">
        <v>3</v>
      </c>
      <c r="I3105">
        <v>0</v>
      </c>
      <c r="J3105" t="s">
        <v>28</v>
      </c>
      <c r="K3105" t="s">
        <v>66</v>
      </c>
      <c r="L3105" t="s">
        <v>21</v>
      </c>
      <c r="M3105" t="s">
        <v>36</v>
      </c>
      <c r="N3105" t="s">
        <v>23</v>
      </c>
      <c r="O3105">
        <f>Table2[[#This Row],[check_out_date]]-Table2[[#This Row],[check_in_date]]</f>
        <v>3</v>
      </c>
      <c r="P3105">
        <f>Table2[[#This Row],[num_adults]]+Table2[[#This Row],[num_children]]</f>
        <v>3</v>
      </c>
      <c r="Q3105" s="3">
        <f>IF(OR(Table2[[#This Row],[booking_status]]="confirmed",Table2[[#This Row],[booking_status]]="checked-out"),Table2[[#This Row],[room_rate_per_night]]*Table2[[#This Row],[Num_Nights]],0)</f>
        <v>471.03</v>
      </c>
      <c r="R3105" t="str" cm="1">
        <f t="array" ref="R3105">IFERROR(_xlfn.IFS(Table2[[#This Row],[booking_status]]="confirmed","Expected",Table2[[#This Row],[booking_status]]="checked-out","Actual"),"No Revenue")</f>
        <v>Expected</v>
      </c>
      <c r="S3105" s="4">
        <f>Table2[[#This Row],[Revenue_Amount]]/Table2[[#This Row],[Num_Nights]]</f>
        <v>157.01</v>
      </c>
    </row>
    <row r="3106" spans="1:19" hidden="1" x14ac:dyDescent="0.3">
      <c r="A3106">
        <v>3105</v>
      </c>
      <c r="B3106" t="s">
        <v>50</v>
      </c>
      <c r="C3106" s="9">
        <v>45087</v>
      </c>
      <c r="D3106" s="9">
        <v>45095</v>
      </c>
      <c r="E3106" s="10">
        <v>45073</v>
      </c>
      <c r="F3106" t="s">
        <v>54</v>
      </c>
      <c r="G3106">
        <v>616.55999999999995</v>
      </c>
      <c r="H3106">
        <v>1</v>
      </c>
      <c r="I3106">
        <v>0</v>
      </c>
      <c r="J3106" t="s">
        <v>35</v>
      </c>
      <c r="K3106" t="s">
        <v>66</v>
      </c>
      <c r="L3106" t="s">
        <v>21</v>
      </c>
      <c r="M3106" t="s">
        <v>22</v>
      </c>
      <c r="N3106" t="s">
        <v>23</v>
      </c>
      <c r="O3106">
        <f>Table2[[#This Row],[check_out_date]]-Table2[[#This Row],[check_in_date]]</f>
        <v>8</v>
      </c>
      <c r="P3106">
        <f>Table2[[#This Row],[num_adults]]+Table2[[#This Row],[num_children]]</f>
        <v>1</v>
      </c>
      <c r="Q3106" s="3">
        <f>IF(OR(Table2[[#This Row],[booking_status]]="confirmed",Table2[[#This Row],[booking_status]]="checked-out"),Table2[[#This Row],[room_rate_per_night]]*Table2[[#This Row],[Num_Nights]],0)</f>
        <v>4932.4799999999996</v>
      </c>
      <c r="R3106" t="str" cm="1">
        <f t="array" ref="R3106">IFERROR(_xlfn.IFS(Table2[[#This Row],[booking_status]]="confirmed","Expected",Table2[[#This Row],[booking_status]]="checked-out","Actual"),"No Revenue")</f>
        <v>Expected</v>
      </c>
      <c r="S3106" s="4">
        <f>Table2[[#This Row],[Revenue_Amount]]/Table2[[#This Row],[Num_Nights]]</f>
        <v>616.55999999999995</v>
      </c>
    </row>
    <row r="3107" spans="1:19" x14ac:dyDescent="0.3">
      <c r="A3107">
        <v>3106</v>
      </c>
      <c r="B3107" t="s">
        <v>14</v>
      </c>
      <c r="C3107" s="9">
        <v>45022</v>
      </c>
      <c r="D3107" s="9">
        <v>45026</v>
      </c>
      <c r="E3107" s="10">
        <v>44997</v>
      </c>
      <c r="F3107" t="s">
        <v>54</v>
      </c>
      <c r="G3107">
        <v>375.71</v>
      </c>
      <c r="H3107">
        <v>3</v>
      </c>
      <c r="I3107">
        <v>0</v>
      </c>
      <c r="J3107" t="s">
        <v>94</v>
      </c>
      <c r="K3107" t="s">
        <v>29</v>
      </c>
      <c r="L3107" t="s">
        <v>60</v>
      </c>
      <c r="M3107" t="s">
        <v>36</v>
      </c>
      <c r="N3107" t="s">
        <v>41</v>
      </c>
      <c r="O3107">
        <f>Table2[[#This Row],[check_out_date]]-Table2[[#This Row],[check_in_date]]</f>
        <v>4</v>
      </c>
      <c r="P3107">
        <f>Table2[[#This Row],[num_adults]]+Table2[[#This Row],[num_children]]</f>
        <v>3</v>
      </c>
      <c r="Q3107" s="3">
        <f>IF(OR(Table2[[#This Row],[booking_status]]="confirmed",Table2[[#This Row],[booking_status]]="checked-out"),Table2[[#This Row],[room_rate_per_night]]*Table2[[#This Row],[Num_Nights]],0)</f>
        <v>0</v>
      </c>
      <c r="R3107" t="str" cm="1">
        <f t="array" ref="R3107">IFERROR(_xlfn.IFS(Table2[[#This Row],[booking_status]]="confirmed","Expected",Table2[[#This Row],[booking_status]]="checked-out","Actual"),"No Revenue")</f>
        <v>No Revenue</v>
      </c>
      <c r="S3107" s="4">
        <f>Table2[[#This Row],[Revenue_Amount]]/Table2[[#This Row],[Num_Nights]]</f>
        <v>0</v>
      </c>
    </row>
    <row r="3108" spans="1:19" x14ac:dyDescent="0.3">
      <c r="A3108">
        <v>3107</v>
      </c>
      <c r="B3108" t="s">
        <v>37</v>
      </c>
      <c r="C3108" s="9">
        <v>45197</v>
      </c>
      <c r="D3108" s="9">
        <v>45205</v>
      </c>
      <c r="E3108" s="10">
        <v>45129</v>
      </c>
      <c r="F3108" t="s">
        <v>27</v>
      </c>
      <c r="G3108">
        <v>193.43</v>
      </c>
      <c r="H3108">
        <v>2</v>
      </c>
      <c r="I3108">
        <v>0</v>
      </c>
      <c r="J3108" t="s">
        <v>28</v>
      </c>
      <c r="K3108" t="s">
        <v>20</v>
      </c>
      <c r="L3108" t="s">
        <v>21</v>
      </c>
      <c r="M3108" t="s">
        <v>36</v>
      </c>
      <c r="N3108" t="s">
        <v>95</v>
      </c>
      <c r="O3108">
        <f>Table2[[#This Row],[check_out_date]]-Table2[[#This Row],[check_in_date]]</f>
        <v>8</v>
      </c>
      <c r="P3108">
        <f>Table2[[#This Row],[num_adults]]+Table2[[#This Row],[num_children]]</f>
        <v>2</v>
      </c>
      <c r="Q3108" s="3">
        <f>IF(OR(Table2[[#This Row],[booking_status]]="confirmed",Table2[[#This Row],[booking_status]]="checked-out"),Table2[[#This Row],[room_rate_per_night]]*Table2[[#This Row],[Num_Nights]],0)</f>
        <v>1547.44</v>
      </c>
      <c r="R3108" t="str" cm="1">
        <f t="array" ref="R3108">IFERROR(_xlfn.IFS(Table2[[#This Row],[booking_status]]="confirmed","Expected",Table2[[#This Row],[booking_status]]="checked-out","Actual"),"No Revenue")</f>
        <v>Expected</v>
      </c>
      <c r="S3108" s="4">
        <f>Table2[[#This Row],[Revenue_Amount]]/Table2[[#This Row],[Num_Nights]]</f>
        <v>193.43</v>
      </c>
    </row>
    <row r="3109" spans="1:19" x14ac:dyDescent="0.3">
      <c r="A3109">
        <v>3108</v>
      </c>
      <c r="B3109" t="s">
        <v>50</v>
      </c>
      <c r="C3109" s="9">
        <v>45116</v>
      </c>
      <c r="D3109" s="9">
        <v>45118</v>
      </c>
      <c r="E3109" s="10">
        <v>45096</v>
      </c>
      <c r="F3109" t="s">
        <v>49</v>
      </c>
      <c r="G3109">
        <v>129.30000000000001</v>
      </c>
      <c r="H3109">
        <v>1</v>
      </c>
      <c r="I3109">
        <v>0</v>
      </c>
      <c r="J3109" t="s">
        <v>28</v>
      </c>
      <c r="K3109" t="s">
        <v>99</v>
      </c>
      <c r="L3109" t="s">
        <v>21</v>
      </c>
      <c r="M3109" t="s">
        <v>36</v>
      </c>
      <c r="N3109" t="s">
        <v>23</v>
      </c>
      <c r="O3109">
        <f>Table2[[#This Row],[check_out_date]]-Table2[[#This Row],[check_in_date]]</f>
        <v>2</v>
      </c>
      <c r="P3109">
        <f>Table2[[#This Row],[num_adults]]+Table2[[#This Row],[num_children]]</f>
        <v>1</v>
      </c>
      <c r="Q3109" s="3">
        <f>IF(OR(Table2[[#This Row],[booking_status]]="confirmed",Table2[[#This Row],[booking_status]]="checked-out"),Table2[[#This Row],[room_rate_per_night]]*Table2[[#This Row],[Num_Nights]],0)</f>
        <v>258.60000000000002</v>
      </c>
      <c r="R3109" t="str" cm="1">
        <f t="array" ref="R3109">IFERROR(_xlfn.IFS(Table2[[#This Row],[booking_status]]="confirmed","Expected",Table2[[#This Row],[booking_status]]="checked-out","Actual"),"No Revenue")</f>
        <v>Expected</v>
      </c>
      <c r="S3109" s="4">
        <f>Table2[[#This Row],[Revenue_Amount]]/Table2[[#This Row],[Num_Nights]]</f>
        <v>129.30000000000001</v>
      </c>
    </row>
    <row r="3110" spans="1:19" x14ac:dyDescent="0.3">
      <c r="A3110">
        <v>3109</v>
      </c>
      <c r="B3110" t="s">
        <v>14</v>
      </c>
      <c r="C3110" s="9">
        <v>45250</v>
      </c>
      <c r="D3110" s="9">
        <v>45253</v>
      </c>
      <c r="E3110" s="10">
        <v>45211</v>
      </c>
      <c r="F3110" t="s">
        <v>54</v>
      </c>
      <c r="G3110">
        <v>266.14</v>
      </c>
      <c r="H3110">
        <v>1</v>
      </c>
      <c r="I3110">
        <v>1</v>
      </c>
      <c r="J3110" t="s">
        <v>28</v>
      </c>
      <c r="K3110" t="s">
        <v>66</v>
      </c>
      <c r="L3110" t="s">
        <v>21</v>
      </c>
      <c r="M3110" t="s">
        <v>36</v>
      </c>
      <c r="N3110" t="s">
        <v>23</v>
      </c>
      <c r="O3110">
        <f>Table2[[#This Row],[check_out_date]]-Table2[[#This Row],[check_in_date]]</f>
        <v>3</v>
      </c>
      <c r="P3110">
        <f>Table2[[#This Row],[num_adults]]+Table2[[#This Row],[num_children]]</f>
        <v>2</v>
      </c>
      <c r="Q3110" s="3">
        <f>IF(OR(Table2[[#This Row],[booking_status]]="confirmed",Table2[[#This Row],[booking_status]]="checked-out"),Table2[[#This Row],[room_rate_per_night]]*Table2[[#This Row],[Num_Nights]],0)</f>
        <v>798.42</v>
      </c>
      <c r="R3110" t="str" cm="1">
        <f t="array" ref="R3110">IFERROR(_xlfn.IFS(Table2[[#This Row],[booking_status]]="confirmed","Expected",Table2[[#This Row],[booking_status]]="checked-out","Actual"),"No Revenue")</f>
        <v>Expected</v>
      </c>
      <c r="S3110" s="4">
        <f>Table2[[#This Row],[Revenue_Amount]]/Table2[[#This Row],[Num_Nights]]</f>
        <v>266.14</v>
      </c>
    </row>
    <row r="3111" spans="1:19" x14ac:dyDescent="0.3">
      <c r="A3111">
        <v>3110</v>
      </c>
      <c r="B3111" t="s">
        <v>50</v>
      </c>
      <c r="C3111" s="9">
        <v>44928</v>
      </c>
      <c r="D3111" s="9">
        <v>44932</v>
      </c>
      <c r="E3111" s="10">
        <v>44900</v>
      </c>
      <c r="F3111" t="s">
        <v>18</v>
      </c>
      <c r="G3111">
        <v>339.09</v>
      </c>
      <c r="H3111">
        <v>2</v>
      </c>
      <c r="I3111">
        <v>0</v>
      </c>
      <c r="J3111" t="s">
        <v>28</v>
      </c>
      <c r="K3111" t="s">
        <v>29</v>
      </c>
      <c r="L3111" t="s">
        <v>60</v>
      </c>
      <c r="M3111" t="s">
        <v>36</v>
      </c>
      <c r="N3111" t="s">
        <v>41</v>
      </c>
      <c r="O3111">
        <f>Table2[[#This Row],[check_out_date]]-Table2[[#This Row],[check_in_date]]</f>
        <v>4</v>
      </c>
      <c r="P3111">
        <f>Table2[[#This Row],[num_adults]]+Table2[[#This Row],[num_children]]</f>
        <v>2</v>
      </c>
      <c r="Q3111" s="3">
        <f>IF(OR(Table2[[#This Row],[booking_status]]="confirmed",Table2[[#This Row],[booking_status]]="checked-out"),Table2[[#This Row],[room_rate_per_night]]*Table2[[#This Row],[Num_Nights]],0)</f>
        <v>0</v>
      </c>
      <c r="R3111" t="str" cm="1">
        <f t="array" ref="R3111">IFERROR(_xlfn.IFS(Table2[[#This Row],[booking_status]]="confirmed","Expected",Table2[[#This Row],[booking_status]]="checked-out","Actual"),"No Revenue")</f>
        <v>No Revenue</v>
      </c>
      <c r="S3111" s="4">
        <f>Table2[[#This Row],[Revenue_Amount]]/Table2[[#This Row],[Num_Nights]]</f>
        <v>0</v>
      </c>
    </row>
    <row r="3112" spans="1:19" x14ac:dyDescent="0.3">
      <c r="A3112">
        <v>3111</v>
      </c>
      <c r="B3112" t="s">
        <v>31</v>
      </c>
      <c r="C3112" s="9">
        <v>45237</v>
      </c>
      <c r="D3112" s="9">
        <v>45239</v>
      </c>
      <c r="E3112" s="10">
        <v>45211</v>
      </c>
      <c r="F3112" t="s">
        <v>49</v>
      </c>
      <c r="G3112">
        <v>103.61</v>
      </c>
      <c r="H3112">
        <v>1</v>
      </c>
      <c r="I3112">
        <v>0</v>
      </c>
      <c r="J3112" t="s">
        <v>19</v>
      </c>
      <c r="K3112" t="s">
        <v>29</v>
      </c>
      <c r="L3112" t="s">
        <v>70</v>
      </c>
      <c r="M3112" t="s">
        <v>36</v>
      </c>
      <c r="N3112" t="s">
        <v>23</v>
      </c>
      <c r="O3112">
        <f>Table2[[#This Row],[check_out_date]]-Table2[[#This Row],[check_in_date]]</f>
        <v>2</v>
      </c>
      <c r="P3112">
        <f>Table2[[#This Row],[num_adults]]+Table2[[#This Row],[num_children]]</f>
        <v>1</v>
      </c>
      <c r="Q3112" s="3">
        <f>IF(OR(Table2[[#This Row],[booking_status]]="confirmed",Table2[[#This Row],[booking_status]]="checked-out"),Table2[[#This Row],[room_rate_per_night]]*Table2[[#This Row],[Num_Nights]],0)</f>
        <v>0</v>
      </c>
      <c r="R3112" t="str" cm="1">
        <f t="array" ref="R3112">IFERROR(_xlfn.IFS(Table2[[#This Row],[booking_status]]="confirmed","Expected",Table2[[#This Row],[booking_status]]="checked-out","Actual"),"No Revenue")</f>
        <v>No Revenue</v>
      </c>
      <c r="S3112" s="4">
        <f>Table2[[#This Row],[Revenue_Amount]]/Table2[[#This Row],[Num_Nights]]</f>
        <v>0</v>
      </c>
    </row>
    <row r="3113" spans="1:19" x14ac:dyDescent="0.3">
      <c r="A3113">
        <v>3112</v>
      </c>
      <c r="B3113" t="s">
        <v>14</v>
      </c>
      <c r="C3113" s="9">
        <v>45252</v>
      </c>
      <c r="D3113" s="9">
        <v>45255</v>
      </c>
      <c r="E3113" s="10">
        <v>45209</v>
      </c>
      <c r="F3113" t="s">
        <v>18</v>
      </c>
      <c r="G3113">
        <v>167.24</v>
      </c>
      <c r="H3113">
        <v>3</v>
      </c>
      <c r="I3113">
        <v>0</v>
      </c>
      <c r="J3113" t="s">
        <v>28</v>
      </c>
      <c r="K3113" t="s">
        <v>20</v>
      </c>
      <c r="L3113" t="s">
        <v>60</v>
      </c>
      <c r="M3113" t="s">
        <v>36</v>
      </c>
      <c r="N3113" t="s">
        <v>41</v>
      </c>
      <c r="O3113">
        <f>Table2[[#This Row],[check_out_date]]-Table2[[#This Row],[check_in_date]]</f>
        <v>3</v>
      </c>
      <c r="P3113">
        <f>Table2[[#This Row],[num_adults]]+Table2[[#This Row],[num_children]]</f>
        <v>3</v>
      </c>
      <c r="Q3113" s="3">
        <f>IF(OR(Table2[[#This Row],[booking_status]]="confirmed",Table2[[#This Row],[booking_status]]="checked-out"),Table2[[#This Row],[room_rate_per_night]]*Table2[[#This Row],[Num_Nights]],0)</f>
        <v>0</v>
      </c>
      <c r="R3113" t="str" cm="1">
        <f t="array" ref="R3113">IFERROR(_xlfn.IFS(Table2[[#This Row],[booking_status]]="confirmed","Expected",Table2[[#This Row],[booking_status]]="checked-out","Actual"),"No Revenue")</f>
        <v>No Revenue</v>
      </c>
      <c r="S3113" s="4">
        <f>Table2[[#This Row],[Revenue_Amount]]/Table2[[#This Row],[Num_Nights]]</f>
        <v>0</v>
      </c>
    </row>
    <row r="3114" spans="1:19" x14ac:dyDescent="0.3">
      <c r="A3114">
        <v>3113</v>
      </c>
      <c r="B3114" t="s">
        <v>31</v>
      </c>
      <c r="C3114" s="9">
        <v>45081</v>
      </c>
      <c r="D3114" s="9">
        <v>45082</v>
      </c>
      <c r="E3114" s="10">
        <v>45029</v>
      </c>
      <c r="F3114" t="s">
        <v>49</v>
      </c>
      <c r="G3114">
        <v>96.21</v>
      </c>
      <c r="H3114">
        <v>4</v>
      </c>
      <c r="I3114">
        <v>0</v>
      </c>
      <c r="J3114" t="s">
        <v>55</v>
      </c>
      <c r="K3114" t="s">
        <v>66</v>
      </c>
      <c r="L3114" t="s">
        <v>56</v>
      </c>
      <c r="M3114" t="s">
        <v>22</v>
      </c>
      <c r="N3114" t="s">
        <v>95</v>
      </c>
      <c r="O3114">
        <f>Table2[[#This Row],[check_out_date]]-Table2[[#This Row],[check_in_date]]</f>
        <v>1</v>
      </c>
      <c r="P3114">
        <f>Table2[[#This Row],[num_adults]]+Table2[[#This Row],[num_children]]</f>
        <v>4</v>
      </c>
      <c r="Q3114" s="3">
        <f>IF(OR(Table2[[#This Row],[booking_status]]="confirmed",Table2[[#This Row],[booking_status]]="checked-out"),Table2[[#This Row],[room_rate_per_night]]*Table2[[#This Row],[Num_Nights]],0)</f>
        <v>96.21</v>
      </c>
      <c r="R3114" t="str" cm="1">
        <f t="array" ref="R3114">IFERROR(_xlfn.IFS(Table2[[#This Row],[booking_status]]="confirmed","Expected",Table2[[#This Row],[booking_status]]="checked-out","Actual"),"No Revenue")</f>
        <v>Actual</v>
      </c>
      <c r="S3114" s="4">
        <f>Table2[[#This Row],[Revenue_Amount]]/Table2[[#This Row],[Num_Nights]]</f>
        <v>96.21</v>
      </c>
    </row>
    <row r="3115" spans="1:19" hidden="1" x14ac:dyDescent="0.3">
      <c r="A3115">
        <v>3114</v>
      </c>
      <c r="B3115" t="s">
        <v>31</v>
      </c>
      <c r="C3115" s="9">
        <v>45120</v>
      </c>
      <c r="D3115" s="9">
        <v>45125</v>
      </c>
      <c r="E3115" s="10">
        <v>45064</v>
      </c>
      <c r="F3115" t="s">
        <v>54</v>
      </c>
      <c r="G3115">
        <v>273.76</v>
      </c>
      <c r="H3115">
        <v>2</v>
      </c>
      <c r="I3115">
        <v>0</v>
      </c>
      <c r="J3115" t="s">
        <v>35</v>
      </c>
      <c r="K3115" t="s">
        <v>44</v>
      </c>
      <c r="L3115" t="s">
        <v>21</v>
      </c>
      <c r="M3115" t="s">
        <v>36</v>
      </c>
      <c r="N3115" t="s">
        <v>30</v>
      </c>
      <c r="O3115">
        <f>Table2[[#This Row],[check_out_date]]-Table2[[#This Row],[check_in_date]]</f>
        <v>5</v>
      </c>
      <c r="P3115">
        <f>Table2[[#This Row],[num_adults]]+Table2[[#This Row],[num_children]]</f>
        <v>2</v>
      </c>
      <c r="Q3115" s="3">
        <f>IF(OR(Table2[[#This Row],[booking_status]]="confirmed",Table2[[#This Row],[booking_status]]="checked-out"),Table2[[#This Row],[room_rate_per_night]]*Table2[[#This Row],[Num_Nights]],0)</f>
        <v>1368.8</v>
      </c>
      <c r="R3115" t="str" cm="1">
        <f t="array" ref="R3115">IFERROR(_xlfn.IFS(Table2[[#This Row],[booking_status]]="confirmed","Expected",Table2[[#This Row],[booking_status]]="checked-out","Actual"),"No Revenue")</f>
        <v>Expected</v>
      </c>
      <c r="S3115" s="4">
        <f>Table2[[#This Row],[Revenue_Amount]]/Table2[[#This Row],[Num_Nights]]</f>
        <v>273.76</v>
      </c>
    </row>
    <row r="3116" spans="1:19" x14ac:dyDescent="0.3">
      <c r="A3116">
        <v>3115</v>
      </c>
      <c r="B3116" t="s">
        <v>50</v>
      </c>
      <c r="C3116" s="9">
        <v>45074</v>
      </c>
      <c r="D3116" s="9">
        <v>45082</v>
      </c>
      <c r="E3116" s="10">
        <v>45072</v>
      </c>
      <c r="F3116" t="s">
        <v>49</v>
      </c>
      <c r="G3116">
        <v>161.07</v>
      </c>
      <c r="H3116">
        <v>4</v>
      </c>
      <c r="I3116">
        <v>0</v>
      </c>
      <c r="J3116" t="s">
        <v>55</v>
      </c>
      <c r="K3116" t="s">
        <v>99</v>
      </c>
      <c r="L3116" t="s">
        <v>21</v>
      </c>
      <c r="M3116" t="s">
        <v>22</v>
      </c>
      <c r="N3116" t="s">
        <v>23</v>
      </c>
      <c r="O3116">
        <f>Table2[[#This Row],[check_out_date]]-Table2[[#This Row],[check_in_date]]</f>
        <v>8</v>
      </c>
      <c r="P3116">
        <f>Table2[[#This Row],[num_adults]]+Table2[[#This Row],[num_children]]</f>
        <v>4</v>
      </c>
      <c r="Q3116" s="3">
        <f>IF(OR(Table2[[#This Row],[booking_status]]="confirmed",Table2[[#This Row],[booking_status]]="checked-out"),Table2[[#This Row],[room_rate_per_night]]*Table2[[#This Row],[Num_Nights]],0)</f>
        <v>1288.56</v>
      </c>
      <c r="R3116" t="str" cm="1">
        <f t="array" ref="R3116">IFERROR(_xlfn.IFS(Table2[[#This Row],[booking_status]]="confirmed","Expected",Table2[[#This Row],[booking_status]]="checked-out","Actual"),"No Revenue")</f>
        <v>Expected</v>
      </c>
      <c r="S3116" s="4">
        <f>Table2[[#This Row],[Revenue_Amount]]/Table2[[#This Row],[Num_Nights]]</f>
        <v>161.07</v>
      </c>
    </row>
    <row r="3117" spans="1:19" x14ac:dyDescent="0.3">
      <c r="A3117">
        <v>3116</v>
      </c>
      <c r="B3117" t="s">
        <v>31</v>
      </c>
      <c r="C3117" s="9">
        <v>45158</v>
      </c>
      <c r="D3117" s="9">
        <v>45161</v>
      </c>
      <c r="E3117" s="10">
        <v>45152</v>
      </c>
      <c r="F3117" t="s">
        <v>49</v>
      </c>
      <c r="G3117">
        <v>71.569999999999993</v>
      </c>
      <c r="H3117">
        <v>2</v>
      </c>
      <c r="I3117">
        <v>0</v>
      </c>
      <c r="J3117" t="s">
        <v>19</v>
      </c>
      <c r="K3117" t="s">
        <v>66</v>
      </c>
      <c r="L3117" t="s">
        <v>21</v>
      </c>
      <c r="M3117" t="s">
        <v>22</v>
      </c>
      <c r="N3117" t="s">
        <v>23</v>
      </c>
      <c r="O3117">
        <f>Table2[[#This Row],[check_out_date]]-Table2[[#This Row],[check_in_date]]</f>
        <v>3</v>
      </c>
      <c r="P3117">
        <f>Table2[[#This Row],[num_adults]]+Table2[[#This Row],[num_children]]</f>
        <v>2</v>
      </c>
      <c r="Q3117" s="3">
        <f>IF(OR(Table2[[#This Row],[booking_status]]="confirmed",Table2[[#This Row],[booking_status]]="checked-out"),Table2[[#This Row],[room_rate_per_night]]*Table2[[#This Row],[Num_Nights]],0)</f>
        <v>214.70999999999998</v>
      </c>
      <c r="R3117" t="str" cm="1">
        <f t="array" ref="R3117">IFERROR(_xlfn.IFS(Table2[[#This Row],[booking_status]]="confirmed","Expected",Table2[[#This Row],[booking_status]]="checked-out","Actual"),"No Revenue")</f>
        <v>Expected</v>
      </c>
      <c r="S3117" s="4">
        <f>Table2[[#This Row],[Revenue_Amount]]/Table2[[#This Row],[Num_Nights]]</f>
        <v>71.569999999999993</v>
      </c>
    </row>
    <row r="3118" spans="1:19" x14ac:dyDescent="0.3">
      <c r="A3118">
        <v>3117</v>
      </c>
      <c r="B3118" t="s">
        <v>14</v>
      </c>
      <c r="C3118" s="9">
        <v>44946</v>
      </c>
      <c r="D3118" s="9">
        <v>44951</v>
      </c>
      <c r="E3118" s="10">
        <v>44926</v>
      </c>
      <c r="F3118" t="s">
        <v>27</v>
      </c>
      <c r="G3118">
        <v>124.95</v>
      </c>
      <c r="H3118">
        <v>1</v>
      </c>
      <c r="I3118">
        <v>0</v>
      </c>
      <c r="J3118" t="s">
        <v>28</v>
      </c>
      <c r="K3118" t="s">
        <v>44</v>
      </c>
      <c r="L3118" t="s">
        <v>21</v>
      </c>
      <c r="M3118" t="s">
        <v>22</v>
      </c>
      <c r="N3118" t="s">
        <v>41</v>
      </c>
      <c r="O3118">
        <f>Table2[[#This Row],[check_out_date]]-Table2[[#This Row],[check_in_date]]</f>
        <v>5</v>
      </c>
      <c r="P3118">
        <f>Table2[[#This Row],[num_adults]]+Table2[[#This Row],[num_children]]</f>
        <v>1</v>
      </c>
      <c r="Q3118" s="3">
        <f>IF(OR(Table2[[#This Row],[booking_status]]="confirmed",Table2[[#This Row],[booking_status]]="checked-out"),Table2[[#This Row],[room_rate_per_night]]*Table2[[#This Row],[Num_Nights]],0)</f>
        <v>624.75</v>
      </c>
      <c r="R3118" t="str" cm="1">
        <f t="array" ref="R3118">IFERROR(_xlfn.IFS(Table2[[#This Row],[booking_status]]="confirmed","Expected",Table2[[#This Row],[booking_status]]="checked-out","Actual"),"No Revenue")</f>
        <v>Expected</v>
      </c>
      <c r="S3118" s="4">
        <f>Table2[[#This Row],[Revenue_Amount]]/Table2[[#This Row],[Num_Nights]]</f>
        <v>124.95</v>
      </c>
    </row>
    <row r="3119" spans="1:19" x14ac:dyDescent="0.3">
      <c r="A3119">
        <v>3118</v>
      </c>
      <c r="B3119" t="s">
        <v>37</v>
      </c>
      <c r="C3119" s="9">
        <v>45207</v>
      </c>
      <c r="D3119" s="9">
        <v>45210</v>
      </c>
      <c r="E3119" s="10">
        <v>45180</v>
      </c>
      <c r="F3119" t="s">
        <v>49</v>
      </c>
      <c r="G3119">
        <v>102.32</v>
      </c>
      <c r="H3119">
        <v>4</v>
      </c>
      <c r="I3119">
        <v>1</v>
      </c>
      <c r="J3119" t="s">
        <v>28</v>
      </c>
      <c r="K3119" t="s">
        <v>20</v>
      </c>
      <c r="L3119" t="s">
        <v>60</v>
      </c>
      <c r="M3119" t="s">
        <v>36</v>
      </c>
      <c r="N3119" t="s">
        <v>41</v>
      </c>
      <c r="O3119">
        <f>Table2[[#This Row],[check_out_date]]-Table2[[#This Row],[check_in_date]]</f>
        <v>3</v>
      </c>
      <c r="P3119">
        <f>Table2[[#This Row],[num_adults]]+Table2[[#This Row],[num_children]]</f>
        <v>5</v>
      </c>
      <c r="Q3119" s="3">
        <f>IF(OR(Table2[[#This Row],[booking_status]]="confirmed",Table2[[#This Row],[booking_status]]="checked-out"),Table2[[#This Row],[room_rate_per_night]]*Table2[[#This Row],[Num_Nights]],0)</f>
        <v>0</v>
      </c>
      <c r="R3119" t="str" cm="1">
        <f t="array" ref="R3119">IFERROR(_xlfn.IFS(Table2[[#This Row],[booking_status]]="confirmed","Expected",Table2[[#This Row],[booking_status]]="checked-out","Actual"),"No Revenue")</f>
        <v>No Revenue</v>
      </c>
      <c r="S3119" s="4">
        <f>Table2[[#This Row],[Revenue_Amount]]/Table2[[#This Row],[Num_Nights]]</f>
        <v>0</v>
      </c>
    </row>
    <row r="3120" spans="1:19" hidden="1" x14ac:dyDescent="0.3">
      <c r="A3120">
        <v>3119</v>
      </c>
      <c r="B3120" t="s">
        <v>37</v>
      </c>
      <c r="C3120" s="9">
        <v>45078</v>
      </c>
      <c r="D3120" s="9">
        <v>45083</v>
      </c>
      <c r="E3120" s="10">
        <v>45017</v>
      </c>
      <c r="F3120" t="s">
        <v>49</v>
      </c>
      <c r="G3120">
        <v>115.35</v>
      </c>
      <c r="H3120">
        <v>2</v>
      </c>
      <c r="I3120">
        <v>0</v>
      </c>
      <c r="J3120" t="s">
        <v>35</v>
      </c>
      <c r="K3120" t="s">
        <v>99</v>
      </c>
      <c r="L3120" t="s">
        <v>70</v>
      </c>
      <c r="M3120" t="s">
        <v>36</v>
      </c>
      <c r="N3120" t="s">
        <v>95</v>
      </c>
      <c r="O3120">
        <f>Table2[[#This Row],[check_out_date]]-Table2[[#This Row],[check_in_date]]</f>
        <v>5</v>
      </c>
      <c r="P3120">
        <f>Table2[[#This Row],[num_adults]]+Table2[[#This Row],[num_children]]</f>
        <v>2</v>
      </c>
      <c r="Q3120" s="3">
        <f>IF(OR(Table2[[#This Row],[booking_status]]="confirmed",Table2[[#This Row],[booking_status]]="checked-out"),Table2[[#This Row],[room_rate_per_night]]*Table2[[#This Row],[Num_Nights]],0)</f>
        <v>0</v>
      </c>
      <c r="R3120" t="str" cm="1">
        <f t="array" ref="R3120">IFERROR(_xlfn.IFS(Table2[[#This Row],[booking_status]]="confirmed","Expected",Table2[[#This Row],[booking_status]]="checked-out","Actual"),"No Revenue")</f>
        <v>No Revenue</v>
      </c>
      <c r="S3120" s="4">
        <f>Table2[[#This Row],[Revenue_Amount]]/Table2[[#This Row],[Num_Nights]]</f>
        <v>0</v>
      </c>
    </row>
    <row r="3121" spans="1:19" hidden="1" x14ac:dyDescent="0.3">
      <c r="A3121">
        <v>3120</v>
      </c>
      <c r="B3121" t="s">
        <v>31</v>
      </c>
      <c r="C3121" s="9">
        <v>45260</v>
      </c>
      <c r="D3121" s="9">
        <v>45272</v>
      </c>
      <c r="E3121" s="10">
        <v>45175</v>
      </c>
      <c r="F3121" t="s">
        <v>18</v>
      </c>
      <c r="G3121">
        <v>229.76</v>
      </c>
      <c r="H3121">
        <v>3</v>
      </c>
      <c r="I3121">
        <v>0</v>
      </c>
      <c r="J3121" t="s">
        <v>35</v>
      </c>
      <c r="K3121" t="s">
        <v>29</v>
      </c>
      <c r="L3121" t="s">
        <v>21</v>
      </c>
      <c r="M3121" t="s">
        <v>36</v>
      </c>
      <c r="N3121" t="s">
        <v>41</v>
      </c>
      <c r="O3121">
        <f>Table2[[#This Row],[check_out_date]]-Table2[[#This Row],[check_in_date]]</f>
        <v>12</v>
      </c>
      <c r="P3121">
        <f>Table2[[#This Row],[num_adults]]+Table2[[#This Row],[num_children]]</f>
        <v>3</v>
      </c>
      <c r="Q3121" s="3">
        <f>IF(OR(Table2[[#This Row],[booking_status]]="confirmed",Table2[[#This Row],[booking_status]]="checked-out"),Table2[[#This Row],[room_rate_per_night]]*Table2[[#This Row],[Num_Nights]],0)</f>
        <v>2757.12</v>
      </c>
      <c r="R3121" t="str" cm="1">
        <f t="array" ref="R3121">IFERROR(_xlfn.IFS(Table2[[#This Row],[booking_status]]="confirmed","Expected",Table2[[#This Row],[booking_status]]="checked-out","Actual"),"No Revenue")</f>
        <v>Expected</v>
      </c>
      <c r="S3121" s="4">
        <f>Table2[[#This Row],[Revenue_Amount]]/Table2[[#This Row],[Num_Nights]]</f>
        <v>229.76</v>
      </c>
    </row>
    <row r="3122" spans="1:19" x14ac:dyDescent="0.3">
      <c r="A3122">
        <v>3121</v>
      </c>
      <c r="B3122" t="s">
        <v>37</v>
      </c>
      <c r="C3122" s="9">
        <v>45223</v>
      </c>
      <c r="D3122" s="9">
        <v>45228</v>
      </c>
      <c r="E3122" s="10">
        <v>45175</v>
      </c>
      <c r="F3122" t="s">
        <v>27</v>
      </c>
      <c r="G3122">
        <v>139.06</v>
      </c>
      <c r="H3122">
        <v>1</v>
      </c>
      <c r="I3122">
        <v>0</v>
      </c>
      <c r="J3122" t="s">
        <v>28</v>
      </c>
      <c r="K3122" t="s">
        <v>44</v>
      </c>
      <c r="L3122" t="s">
        <v>21</v>
      </c>
      <c r="M3122" t="s">
        <v>22</v>
      </c>
      <c r="N3122" t="s">
        <v>41</v>
      </c>
      <c r="O3122">
        <f>Table2[[#This Row],[check_out_date]]-Table2[[#This Row],[check_in_date]]</f>
        <v>5</v>
      </c>
      <c r="P3122">
        <f>Table2[[#This Row],[num_adults]]+Table2[[#This Row],[num_children]]</f>
        <v>1</v>
      </c>
      <c r="Q3122" s="3">
        <f>IF(OR(Table2[[#This Row],[booking_status]]="confirmed",Table2[[#This Row],[booking_status]]="checked-out"),Table2[[#This Row],[room_rate_per_night]]*Table2[[#This Row],[Num_Nights]],0)</f>
        <v>695.3</v>
      </c>
      <c r="R3122" t="str" cm="1">
        <f t="array" ref="R3122">IFERROR(_xlfn.IFS(Table2[[#This Row],[booking_status]]="confirmed","Expected",Table2[[#This Row],[booking_status]]="checked-out","Actual"),"No Revenue")</f>
        <v>Expected</v>
      </c>
      <c r="S3122" s="4">
        <f>Table2[[#This Row],[Revenue_Amount]]/Table2[[#This Row],[Num_Nights]]</f>
        <v>139.06</v>
      </c>
    </row>
    <row r="3123" spans="1:19" hidden="1" x14ac:dyDescent="0.3">
      <c r="A3123">
        <v>3122</v>
      </c>
      <c r="B3123" t="s">
        <v>50</v>
      </c>
      <c r="C3123" s="9">
        <v>45213</v>
      </c>
      <c r="D3123" s="9">
        <v>45220</v>
      </c>
      <c r="E3123" s="10">
        <v>45203</v>
      </c>
      <c r="F3123" t="s">
        <v>49</v>
      </c>
      <c r="G3123">
        <v>133.51</v>
      </c>
      <c r="H3123">
        <v>2</v>
      </c>
      <c r="I3123">
        <v>0</v>
      </c>
      <c r="J3123" t="s">
        <v>35</v>
      </c>
      <c r="K3123" t="s">
        <v>44</v>
      </c>
      <c r="L3123" t="s">
        <v>21</v>
      </c>
      <c r="M3123" t="s">
        <v>22</v>
      </c>
      <c r="N3123" t="s">
        <v>41</v>
      </c>
      <c r="O3123">
        <f>Table2[[#This Row],[check_out_date]]-Table2[[#This Row],[check_in_date]]</f>
        <v>7</v>
      </c>
      <c r="P3123">
        <f>Table2[[#This Row],[num_adults]]+Table2[[#This Row],[num_children]]</f>
        <v>2</v>
      </c>
      <c r="Q3123" s="3">
        <f>IF(OR(Table2[[#This Row],[booking_status]]="confirmed",Table2[[#This Row],[booking_status]]="checked-out"),Table2[[#This Row],[room_rate_per_night]]*Table2[[#This Row],[Num_Nights]],0)</f>
        <v>934.56999999999994</v>
      </c>
      <c r="R3123" t="str" cm="1">
        <f t="array" ref="R3123">IFERROR(_xlfn.IFS(Table2[[#This Row],[booking_status]]="confirmed","Expected",Table2[[#This Row],[booking_status]]="checked-out","Actual"),"No Revenue")</f>
        <v>Expected</v>
      </c>
      <c r="S3123" s="4">
        <f>Table2[[#This Row],[Revenue_Amount]]/Table2[[#This Row],[Num_Nights]]</f>
        <v>133.51</v>
      </c>
    </row>
    <row r="3124" spans="1:19" x14ac:dyDescent="0.3">
      <c r="A3124">
        <v>3123</v>
      </c>
      <c r="B3124" t="s">
        <v>31</v>
      </c>
      <c r="C3124" s="9">
        <v>45055</v>
      </c>
      <c r="D3124" s="9">
        <v>45063</v>
      </c>
      <c r="E3124" s="10">
        <v>44982</v>
      </c>
      <c r="F3124" t="s">
        <v>54</v>
      </c>
      <c r="G3124">
        <v>359.52</v>
      </c>
      <c r="H3124">
        <v>1</v>
      </c>
      <c r="I3124">
        <v>0</v>
      </c>
      <c r="J3124" t="s">
        <v>94</v>
      </c>
      <c r="K3124" t="s">
        <v>29</v>
      </c>
      <c r="L3124" t="s">
        <v>21</v>
      </c>
      <c r="M3124" t="s">
        <v>36</v>
      </c>
      <c r="N3124" t="s">
        <v>23</v>
      </c>
      <c r="O3124">
        <f>Table2[[#This Row],[check_out_date]]-Table2[[#This Row],[check_in_date]]</f>
        <v>8</v>
      </c>
      <c r="P3124">
        <f>Table2[[#This Row],[num_adults]]+Table2[[#This Row],[num_children]]</f>
        <v>1</v>
      </c>
      <c r="Q3124" s="3">
        <f>IF(OR(Table2[[#This Row],[booking_status]]="confirmed",Table2[[#This Row],[booking_status]]="checked-out"),Table2[[#This Row],[room_rate_per_night]]*Table2[[#This Row],[Num_Nights]],0)</f>
        <v>2876.16</v>
      </c>
      <c r="R3124" t="str" cm="1">
        <f t="array" ref="R3124">IFERROR(_xlfn.IFS(Table2[[#This Row],[booking_status]]="confirmed","Expected",Table2[[#This Row],[booking_status]]="checked-out","Actual"),"No Revenue")</f>
        <v>Expected</v>
      </c>
      <c r="S3124" s="4">
        <f>Table2[[#This Row],[Revenue_Amount]]/Table2[[#This Row],[Num_Nights]]</f>
        <v>359.52</v>
      </c>
    </row>
    <row r="3125" spans="1:19" x14ac:dyDescent="0.3">
      <c r="A3125">
        <v>3124</v>
      </c>
      <c r="B3125" t="s">
        <v>14</v>
      </c>
      <c r="C3125" s="9">
        <v>45253</v>
      </c>
      <c r="D3125" s="9">
        <v>45258</v>
      </c>
      <c r="E3125" s="10">
        <v>45240</v>
      </c>
      <c r="F3125" t="s">
        <v>54</v>
      </c>
      <c r="G3125">
        <v>461.11</v>
      </c>
      <c r="H3125">
        <v>1</v>
      </c>
      <c r="I3125">
        <v>0</v>
      </c>
      <c r="J3125" t="s">
        <v>28</v>
      </c>
      <c r="K3125" t="s">
        <v>44</v>
      </c>
      <c r="L3125" t="s">
        <v>21</v>
      </c>
      <c r="M3125" t="s">
        <v>22</v>
      </c>
      <c r="N3125" t="s">
        <v>41</v>
      </c>
      <c r="O3125">
        <f>Table2[[#This Row],[check_out_date]]-Table2[[#This Row],[check_in_date]]</f>
        <v>5</v>
      </c>
      <c r="P3125">
        <f>Table2[[#This Row],[num_adults]]+Table2[[#This Row],[num_children]]</f>
        <v>1</v>
      </c>
      <c r="Q3125" s="3">
        <f>IF(OR(Table2[[#This Row],[booking_status]]="confirmed",Table2[[#This Row],[booking_status]]="checked-out"),Table2[[#This Row],[room_rate_per_night]]*Table2[[#This Row],[Num_Nights]],0)</f>
        <v>2305.5500000000002</v>
      </c>
      <c r="R3125" t="str" cm="1">
        <f t="array" ref="R3125">IFERROR(_xlfn.IFS(Table2[[#This Row],[booking_status]]="confirmed","Expected",Table2[[#This Row],[booking_status]]="checked-out","Actual"),"No Revenue")</f>
        <v>Expected</v>
      </c>
      <c r="S3125" s="4">
        <f>Table2[[#This Row],[Revenue_Amount]]/Table2[[#This Row],[Num_Nights]]</f>
        <v>461.11</v>
      </c>
    </row>
    <row r="3126" spans="1:19" x14ac:dyDescent="0.3">
      <c r="A3126">
        <v>3125</v>
      </c>
      <c r="B3126" t="s">
        <v>50</v>
      </c>
      <c r="C3126" s="9">
        <v>45047</v>
      </c>
      <c r="D3126" s="9">
        <v>45051</v>
      </c>
      <c r="E3126" s="10">
        <v>45029</v>
      </c>
      <c r="F3126" t="s">
        <v>27</v>
      </c>
      <c r="G3126">
        <v>200.04</v>
      </c>
      <c r="H3126">
        <v>1</v>
      </c>
      <c r="I3126">
        <v>0</v>
      </c>
      <c r="J3126" t="s">
        <v>28</v>
      </c>
      <c r="K3126" t="s">
        <v>99</v>
      </c>
      <c r="L3126" t="s">
        <v>21</v>
      </c>
      <c r="M3126" t="s">
        <v>36</v>
      </c>
      <c r="N3126" t="s">
        <v>41</v>
      </c>
      <c r="O3126">
        <f>Table2[[#This Row],[check_out_date]]-Table2[[#This Row],[check_in_date]]</f>
        <v>4</v>
      </c>
      <c r="P3126">
        <f>Table2[[#This Row],[num_adults]]+Table2[[#This Row],[num_children]]</f>
        <v>1</v>
      </c>
      <c r="Q3126" s="3">
        <f>IF(OR(Table2[[#This Row],[booking_status]]="confirmed",Table2[[#This Row],[booking_status]]="checked-out"),Table2[[#This Row],[room_rate_per_night]]*Table2[[#This Row],[Num_Nights]],0)</f>
        <v>800.16</v>
      </c>
      <c r="R3126" t="str" cm="1">
        <f t="array" ref="R3126">IFERROR(_xlfn.IFS(Table2[[#This Row],[booking_status]]="confirmed","Expected",Table2[[#This Row],[booking_status]]="checked-out","Actual"),"No Revenue")</f>
        <v>Expected</v>
      </c>
      <c r="S3126" s="4">
        <f>Table2[[#This Row],[Revenue_Amount]]/Table2[[#This Row],[Num_Nights]]</f>
        <v>200.04</v>
      </c>
    </row>
    <row r="3127" spans="1:19" x14ac:dyDescent="0.3">
      <c r="A3127">
        <v>3126</v>
      </c>
      <c r="B3127" t="s">
        <v>37</v>
      </c>
      <c r="C3127" s="9">
        <v>45231</v>
      </c>
      <c r="D3127" s="9">
        <v>45241</v>
      </c>
      <c r="E3127" s="10">
        <v>45161</v>
      </c>
      <c r="F3127" t="s">
        <v>54</v>
      </c>
      <c r="G3127">
        <v>456.06</v>
      </c>
      <c r="H3127">
        <v>1</v>
      </c>
      <c r="I3127">
        <v>1</v>
      </c>
      <c r="J3127" t="s">
        <v>94</v>
      </c>
      <c r="K3127" t="s">
        <v>99</v>
      </c>
      <c r="L3127" t="s">
        <v>21</v>
      </c>
      <c r="M3127" t="s">
        <v>36</v>
      </c>
      <c r="N3127" t="s">
        <v>30</v>
      </c>
      <c r="O3127">
        <f>Table2[[#This Row],[check_out_date]]-Table2[[#This Row],[check_in_date]]</f>
        <v>10</v>
      </c>
      <c r="P3127">
        <f>Table2[[#This Row],[num_adults]]+Table2[[#This Row],[num_children]]</f>
        <v>2</v>
      </c>
      <c r="Q3127" s="3">
        <f>IF(OR(Table2[[#This Row],[booking_status]]="confirmed",Table2[[#This Row],[booking_status]]="checked-out"),Table2[[#This Row],[room_rate_per_night]]*Table2[[#This Row],[Num_Nights]],0)</f>
        <v>4560.6000000000004</v>
      </c>
      <c r="R3127" t="str" cm="1">
        <f t="array" ref="R3127">IFERROR(_xlfn.IFS(Table2[[#This Row],[booking_status]]="confirmed","Expected",Table2[[#This Row],[booking_status]]="checked-out","Actual"),"No Revenue")</f>
        <v>Expected</v>
      </c>
      <c r="S3127" s="4">
        <f>Table2[[#This Row],[Revenue_Amount]]/Table2[[#This Row],[Num_Nights]]</f>
        <v>456.06000000000006</v>
      </c>
    </row>
    <row r="3128" spans="1:19" hidden="1" x14ac:dyDescent="0.3">
      <c r="A3128">
        <v>3127</v>
      </c>
      <c r="B3128" t="s">
        <v>14</v>
      </c>
      <c r="C3128" s="9">
        <v>44952</v>
      </c>
      <c r="D3128" s="9">
        <v>44957</v>
      </c>
      <c r="E3128" s="10">
        <v>44940</v>
      </c>
      <c r="F3128" t="s">
        <v>18</v>
      </c>
      <c r="G3128">
        <v>179.41</v>
      </c>
      <c r="H3128">
        <v>3</v>
      </c>
      <c r="I3128">
        <v>0</v>
      </c>
      <c r="J3128" t="s">
        <v>35</v>
      </c>
      <c r="K3128" t="s">
        <v>66</v>
      </c>
      <c r="L3128" t="s">
        <v>56</v>
      </c>
      <c r="M3128" t="s">
        <v>22</v>
      </c>
      <c r="N3128" t="s">
        <v>23</v>
      </c>
      <c r="O3128">
        <f>Table2[[#This Row],[check_out_date]]-Table2[[#This Row],[check_in_date]]</f>
        <v>5</v>
      </c>
      <c r="P3128">
        <f>Table2[[#This Row],[num_adults]]+Table2[[#This Row],[num_children]]</f>
        <v>3</v>
      </c>
      <c r="Q3128" s="3">
        <f>IF(OR(Table2[[#This Row],[booking_status]]="confirmed",Table2[[#This Row],[booking_status]]="checked-out"),Table2[[#This Row],[room_rate_per_night]]*Table2[[#This Row],[Num_Nights]],0)</f>
        <v>897.05</v>
      </c>
      <c r="R3128" t="str" cm="1">
        <f t="array" ref="R3128">IFERROR(_xlfn.IFS(Table2[[#This Row],[booking_status]]="confirmed","Expected",Table2[[#This Row],[booking_status]]="checked-out","Actual"),"No Revenue")</f>
        <v>Actual</v>
      </c>
      <c r="S3128" s="4">
        <f>Table2[[#This Row],[Revenue_Amount]]/Table2[[#This Row],[Num_Nights]]</f>
        <v>179.41</v>
      </c>
    </row>
    <row r="3129" spans="1:19" x14ac:dyDescent="0.3">
      <c r="A3129">
        <v>3128</v>
      </c>
      <c r="B3129" t="s">
        <v>37</v>
      </c>
      <c r="C3129" s="9">
        <v>45027</v>
      </c>
      <c r="D3129" s="9">
        <v>45038</v>
      </c>
      <c r="E3129" s="10">
        <v>45001</v>
      </c>
      <c r="F3129" t="s">
        <v>27</v>
      </c>
      <c r="G3129">
        <v>200.52</v>
      </c>
      <c r="H3129">
        <v>2</v>
      </c>
      <c r="I3129">
        <v>0</v>
      </c>
      <c r="J3129" t="s">
        <v>55</v>
      </c>
      <c r="K3129" t="s">
        <v>66</v>
      </c>
      <c r="L3129" t="s">
        <v>21</v>
      </c>
      <c r="M3129" t="s">
        <v>36</v>
      </c>
      <c r="N3129" t="s">
        <v>41</v>
      </c>
      <c r="O3129">
        <f>Table2[[#This Row],[check_out_date]]-Table2[[#This Row],[check_in_date]]</f>
        <v>11</v>
      </c>
      <c r="P3129">
        <f>Table2[[#This Row],[num_adults]]+Table2[[#This Row],[num_children]]</f>
        <v>2</v>
      </c>
      <c r="Q3129" s="3">
        <f>IF(OR(Table2[[#This Row],[booking_status]]="confirmed",Table2[[#This Row],[booking_status]]="checked-out"),Table2[[#This Row],[room_rate_per_night]]*Table2[[#This Row],[Num_Nights]],0)</f>
        <v>2205.7200000000003</v>
      </c>
      <c r="R3129" t="str" cm="1">
        <f t="array" ref="R3129">IFERROR(_xlfn.IFS(Table2[[#This Row],[booking_status]]="confirmed","Expected",Table2[[#This Row],[booking_status]]="checked-out","Actual"),"No Revenue")</f>
        <v>Expected</v>
      </c>
      <c r="S3129" s="4">
        <f>Table2[[#This Row],[Revenue_Amount]]/Table2[[#This Row],[Num_Nights]]</f>
        <v>200.52</v>
      </c>
    </row>
    <row r="3130" spans="1:19" x14ac:dyDescent="0.3">
      <c r="A3130">
        <v>3129</v>
      </c>
      <c r="B3130" t="s">
        <v>50</v>
      </c>
      <c r="C3130" s="9">
        <v>45003</v>
      </c>
      <c r="D3130" s="9">
        <v>45009</v>
      </c>
      <c r="E3130" s="10">
        <v>44984</v>
      </c>
      <c r="F3130" t="s">
        <v>54</v>
      </c>
      <c r="G3130">
        <v>524.84</v>
      </c>
      <c r="H3130">
        <v>2</v>
      </c>
      <c r="I3130">
        <v>0</v>
      </c>
      <c r="J3130" t="s">
        <v>28</v>
      </c>
      <c r="K3130" t="s">
        <v>66</v>
      </c>
      <c r="L3130" t="s">
        <v>60</v>
      </c>
      <c r="M3130" t="s">
        <v>36</v>
      </c>
      <c r="N3130" t="s">
        <v>23</v>
      </c>
      <c r="O3130">
        <f>Table2[[#This Row],[check_out_date]]-Table2[[#This Row],[check_in_date]]</f>
        <v>6</v>
      </c>
      <c r="P3130">
        <f>Table2[[#This Row],[num_adults]]+Table2[[#This Row],[num_children]]</f>
        <v>2</v>
      </c>
      <c r="Q3130" s="3">
        <f>IF(OR(Table2[[#This Row],[booking_status]]="confirmed",Table2[[#This Row],[booking_status]]="checked-out"),Table2[[#This Row],[room_rate_per_night]]*Table2[[#This Row],[Num_Nights]],0)</f>
        <v>0</v>
      </c>
      <c r="R3130" t="str" cm="1">
        <f t="array" ref="R3130">IFERROR(_xlfn.IFS(Table2[[#This Row],[booking_status]]="confirmed","Expected",Table2[[#This Row],[booking_status]]="checked-out","Actual"),"No Revenue")</f>
        <v>No Revenue</v>
      </c>
      <c r="S3130" s="4">
        <f>Table2[[#This Row],[Revenue_Amount]]/Table2[[#This Row],[Num_Nights]]</f>
        <v>0</v>
      </c>
    </row>
    <row r="3131" spans="1:19" x14ac:dyDescent="0.3">
      <c r="A3131">
        <v>3130</v>
      </c>
      <c r="B3131" t="s">
        <v>37</v>
      </c>
      <c r="C3131" s="9">
        <v>45270</v>
      </c>
      <c r="D3131" s="9">
        <v>45272</v>
      </c>
      <c r="E3131" s="10">
        <v>45245</v>
      </c>
      <c r="F3131" t="s">
        <v>49</v>
      </c>
      <c r="G3131">
        <v>130.12</v>
      </c>
      <c r="H3131">
        <v>1</v>
      </c>
      <c r="I3131">
        <v>3</v>
      </c>
      <c r="J3131" t="s">
        <v>19</v>
      </c>
      <c r="K3131" t="s">
        <v>99</v>
      </c>
      <c r="L3131" t="s">
        <v>21</v>
      </c>
      <c r="M3131" t="s">
        <v>36</v>
      </c>
      <c r="N3131" t="s">
        <v>41</v>
      </c>
      <c r="O3131">
        <f>Table2[[#This Row],[check_out_date]]-Table2[[#This Row],[check_in_date]]</f>
        <v>2</v>
      </c>
      <c r="P3131">
        <f>Table2[[#This Row],[num_adults]]+Table2[[#This Row],[num_children]]</f>
        <v>4</v>
      </c>
      <c r="Q3131" s="3">
        <f>IF(OR(Table2[[#This Row],[booking_status]]="confirmed",Table2[[#This Row],[booking_status]]="checked-out"),Table2[[#This Row],[room_rate_per_night]]*Table2[[#This Row],[Num_Nights]],0)</f>
        <v>260.24</v>
      </c>
      <c r="R3131" t="str" cm="1">
        <f t="array" ref="R3131">IFERROR(_xlfn.IFS(Table2[[#This Row],[booking_status]]="confirmed","Expected",Table2[[#This Row],[booking_status]]="checked-out","Actual"),"No Revenue")</f>
        <v>Expected</v>
      </c>
      <c r="S3131" s="4">
        <f>Table2[[#This Row],[Revenue_Amount]]/Table2[[#This Row],[Num_Nights]]</f>
        <v>130.12</v>
      </c>
    </row>
    <row r="3132" spans="1:19" x14ac:dyDescent="0.3">
      <c r="A3132">
        <v>3131</v>
      </c>
      <c r="B3132" t="s">
        <v>37</v>
      </c>
      <c r="C3132" s="9">
        <v>45257</v>
      </c>
      <c r="D3132" s="9">
        <v>45263</v>
      </c>
      <c r="E3132" s="10">
        <v>45210</v>
      </c>
      <c r="F3132" t="s">
        <v>54</v>
      </c>
      <c r="G3132">
        <v>467.27</v>
      </c>
      <c r="H3132">
        <v>3</v>
      </c>
      <c r="I3132">
        <v>3</v>
      </c>
      <c r="J3132" t="s">
        <v>28</v>
      </c>
      <c r="K3132" t="s">
        <v>66</v>
      </c>
      <c r="L3132" t="s">
        <v>56</v>
      </c>
      <c r="M3132" t="s">
        <v>36</v>
      </c>
      <c r="N3132" t="s">
        <v>23</v>
      </c>
      <c r="O3132">
        <f>Table2[[#This Row],[check_out_date]]-Table2[[#This Row],[check_in_date]]</f>
        <v>6</v>
      </c>
      <c r="P3132">
        <f>Table2[[#This Row],[num_adults]]+Table2[[#This Row],[num_children]]</f>
        <v>6</v>
      </c>
      <c r="Q3132" s="3">
        <f>IF(OR(Table2[[#This Row],[booking_status]]="confirmed",Table2[[#This Row],[booking_status]]="checked-out"),Table2[[#This Row],[room_rate_per_night]]*Table2[[#This Row],[Num_Nights]],0)</f>
        <v>2803.62</v>
      </c>
      <c r="R3132" t="str" cm="1">
        <f t="array" ref="R3132">IFERROR(_xlfn.IFS(Table2[[#This Row],[booking_status]]="confirmed","Expected",Table2[[#This Row],[booking_status]]="checked-out","Actual"),"No Revenue")</f>
        <v>Actual</v>
      </c>
      <c r="S3132" s="4">
        <f>Table2[[#This Row],[Revenue_Amount]]/Table2[[#This Row],[Num_Nights]]</f>
        <v>467.27</v>
      </c>
    </row>
    <row r="3133" spans="1:19" x14ac:dyDescent="0.3">
      <c r="A3133">
        <v>3132</v>
      </c>
      <c r="B3133" t="s">
        <v>50</v>
      </c>
      <c r="C3133" s="9">
        <v>45235</v>
      </c>
      <c r="D3133" s="9">
        <v>45240</v>
      </c>
      <c r="E3133" s="10">
        <v>45181</v>
      </c>
      <c r="F3133" t="s">
        <v>18</v>
      </c>
      <c r="G3133">
        <v>304.26</v>
      </c>
      <c r="H3133">
        <v>2</v>
      </c>
      <c r="I3133">
        <v>3</v>
      </c>
      <c r="J3133" t="s">
        <v>28</v>
      </c>
      <c r="K3133" t="s">
        <v>99</v>
      </c>
      <c r="L3133" t="s">
        <v>56</v>
      </c>
      <c r="M3133" t="s">
        <v>36</v>
      </c>
      <c r="N3133" t="s">
        <v>41</v>
      </c>
      <c r="O3133">
        <f>Table2[[#This Row],[check_out_date]]-Table2[[#This Row],[check_in_date]]</f>
        <v>5</v>
      </c>
      <c r="P3133">
        <f>Table2[[#This Row],[num_adults]]+Table2[[#This Row],[num_children]]</f>
        <v>5</v>
      </c>
      <c r="Q3133" s="3">
        <f>IF(OR(Table2[[#This Row],[booking_status]]="confirmed",Table2[[#This Row],[booking_status]]="checked-out"),Table2[[#This Row],[room_rate_per_night]]*Table2[[#This Row],[Num_Nights]],0)</f>
        <v>1521.3</v>
      </c>
      <c r="R3133" t="str" cm="1">
        <f t="array" ref="R3133">IFERROR(_xlfn.IFS(Table2[[#This Row],[booking_status]]="confirmed","Expected",Table2[[#This Row],[booking_status]]="checked-out","Actual"),"No Revenue")</f>
        <v>Actual</v>
      </c>
      <c r="S3133" s="4">
        <f>Table2[[#This Row],[Revenue_Amount]]/Table2[[#This Row],[Num_Nights]]</f>
        <v>304.26</v>
      </c>
    </row>
    <row r="3134" spans="1:19" hidden="1" x14ac:dyDescent="0.3">
      <c r="A3134">
        <v>3133</v>
      </c>
      <c r="B3134" t="s">
        <v>31</v>
      </c>
      <c r="C3134" s="9">
        <v>45195</v>
      </c>
      <c r="D3134" s="9">
        <v>45197</v>
      </c>
      <c r="E3134" s="10">
        <v>45175</v>
      </c>
      <c r="F3134" t="s">
        <v>18</v>
      </c>
      <c r="G3134">
        <v>189.19</v>
      </c>
      <c r="H3134">
        <v>1</v>
      </c>
      <c r="I3134">
        <v>0</v>
      </c>
      <c r="J3134" t="s">
        <v>35</v>
      </c>
      <c r="K3134" t="s">
        <v>66</v>
      </c>
      <c r="L3134" t="s">
        <v>21</v>
      </c>
      <c r="M3134" t="s">
        <v>36</v>
      </c>
      <c r="N3134" t="s">
        <v>41</v>
      </c>
      <c r="O3134">
        <f>Table2[[#This Row],[check_out_date]]-Table2[[#This Row],[check_in_date]]</f>
        <v>2</v>
      </c>
      <c r="P3134">
        <f>Table2[[#This Row],[num_adults]]+Table2[[#This Row],[num_children]]</f>
        <v>1</v>
      </c>
      <c r="Q3134" s="3">
        <f>IF(OR(Table2[[#This Row],[booking_status]]="confirmed",Table2[[#This Row],[booking_status]]="checked-out"),Table2[[#This Row],[room_rate_per_night]]*Table2[[#This Row],[Num_Nights]],0)</f>
        <v>378.38</v>
      </c>
      <c r="R3134" t="str" cm="1">
        <f t="array" ref="R3134">IFERROR(_xlfn.IFS(Table2[[#This Row],[booking_status]]="confirmed","Expected",Table2[[#This Row],[booking_status]]="checked-out","Actual"),"No Revenue")</f>
        <v>Expected</v>
      </c>
      <c r="S3134" s="4">
        <f>Table2[[#This Row],[Revenue_Amount]]/Table2[[#This Row],[Num_Nights]]</f>
        <v>189.19</v>
      </c>
    </row>
    <row r="3135" spans="1:19" x14ac:dyDescent="0.3">
      <c r="A3135">
        <v>3134</v>
      </c>
      <c r="B3135" t="s">
        <v>31</v>
      </c>
      <c r="C3135" s="9">
        <v>45282</v>
      </c>
      <c r="D3135" s="9">
        <v>45290</v>
      </c>
      <c r="E3135" s="10">
        <v>45265</v>
      </c>
      <c r="F3135" t="s">
        <v>18</v>
      </c>
      <c r="G3135">
        <v>183.87</v>
      </c>
      <c r="H3135">
        <v>2</v>
      </c>
      <c r="I3135">
        <v>0</v>
      </c>
      <c r="J3135" t="s">
        <v>19</v>
      </c>
      <c r="K3135" t="s">
        <v>20</v>
      </c>
      <c r="L3135" t="s">
        <v>60</v>
      </c>
      <c r="M3135" t="s">
        <v>36</v>
      </c>
      <c r="N3135" t="s">
        <v>41</v>
      </c>
      <c r="O3135">
        <f>Table2[[#This Row],[check_out_date]]-Table2[[#This Row],[check_in_date]]</f>
        <v>8</v>
      </c>
      <c r="P3135">
        <f>Table2[[#This Row],[num_adults]]+Table2[[#This Row],[num_children]]</f>
        <v>2</v>
      </c>
      <c r="Q3135" s="3">
        <f>IF(OR(Table2[[#This Row],[booking_status]]="confirmed",Table2[[#This Row],[booking_status]]="checked-out"),Table2[[#This Row],[room_rate_per_night]]*Table2[[#This Row],[Num_Nights]],0)</f>
        <v>0</v>
      </c>
      <c r="R3135" t="str" cm="1">
        <f t="array" ref="R3135">IFERROR(_xlfn.IFS(Table2[[#This Row],[booking_status]]="confirmed","Expected",Table2[[#This Row],[booking_status]]="checked-out","Actual"),"No Revenue")</f>
        <v>No Revenue</v>
      </c>
      <c r="S3135" s="4">
        <f>Table2[[#This Row],[Revenue_Amount]]/Table2[[#This Row],[Num_Nights]]</f>
        <v>0</v>
      </c>
    </row>
    <row r="3136" spans="1:19" x14ac:dyDescent="0.3">
      <c r="A3136">
        <v>3135</v>
      </c>
      <c r="B3136" t="s">
        <v>50</v>
      </c>
      <c r="C3136" s="9">
        <v>45164</v>
      </c>
      <c r="D3136" s="9">
        <v>45172</v>
      </c>
      <c r="E3136" s="10">
        <v>45119</v>
      </c>
      <c r="F3136" t="s">
        <v>49</v>
      </c>
      <c r="G3136">
        <v>118.01</v>
      </c>
      <c r="H3136">
        <v>1</v>
      </c>
      <c r="I3136">
        <v>1</v>
      </c>
      <c r="J3136" t="s">
        <v>28</v>
      </c>
      <c r="K3136" t="s">
        <v>66</v>
      </c>
      <c r="L3136" t="s">
        <v>21</v>
      </c>
      <c r="M3136" t="s">
        <v>36</v>
      </c>
      <c r="N3136" t="s">
        <v>41</v>
      </c>
      <c r="O3136">
        <f>Table2[[#This Row],[check_out_date]]-Table2[[#This Row],[check_in_date]]</f>
        <v>8</v>
      </c>
      <c r="P3136">
        <f>Table2[[#This Row],[num_adults]]+Table2[[#This Row],[num_children]]</f>
        <v>2</v>
      </c>
      <c r="Q3136" s="3">
        <f>IF(OR(Table2[[#This Row],[booking_status]]="confirmed",Table2[[#This Row],[booking_status]]="checked-out"),Table2[[#This Row],[room_rate_per_night]]*Table2[[#This Row],[Num_Nights]],0)</f>
        <v>944.08</v>
      </c>
      <c r="R3136" t="str" cm="1">
        <f t="array" ref="R3136">IFERROR(_xlfn.IFS(Table2[[#This Row],[booking_status]]="confirmed","Expected",Table2[[#This Row],[booking_status]]="checked-out","Actual"),"No Revenue")</f>
        <v>Expected</v>
      </c>
      <c r="S3136" s="4">
        <f>Table2[[#This Row],[Revenue_Amount]]/Table2[[#This Row],[Num_Nights]]</f>
        <v>118.01</v>
      </c>
    </row>
    <row r="3137" spans="1:19" x14ac:dyDescent="0.3">
      <c r="A3137">
        <v>3136</v>
      </c>
      <c r="B3137" t="s">
        <v>14</v>
      </c>
      <c r="C3137" s="9">
        <v>45225</v>
      </c>
      <c r="D3137" s="9">
        <v>45235</v>
      </c>
      <c r="E3137" s="10">
        <v>45209</v>
      </c>
      <c r="F3137" t="s">
        <v>27</v>
      </c>
      <c r="G3137">
        <v>161.91999999999999</v>
      </c>
      <c r="H3137">
        <v>1</v>
      </c>
      <c r="I3137">
        <v>0</v>
      </c>
      <c r="J3137" t="s">
        <v>55</v>
      </c>
      <c r="K3137" t="s">
        <v>99</v>
      </c>
      <c r="L3137" t="s">
        <v>56</v>
      </c>
      <c r="M3137" t="s">
        <v>36</v>
      </c>
      <c r="N3137" t="s">
        <v>41</v>
      </c>
      <c r="O3137">
        <f>Table2[[#This Row],[check_out_date]]-Table2[[#This Row],[check_in_date]]</f>
        <v>10</v>
      </c>
      <c r="P3137">
        <f>Table2[[#This Row],[num_adults]]+Table2[[#This Row],[num_children]]</f>
        <v>1</v>
      </c>
      <c r="Q3137" s="3">
        <f>IF(OR(Table2[[#This Row],[booking_status]]="confirmed",Table2[[#This Row],[booking_status]]="checked-out"),Table2[[#This Row],[room_rate_per_night]]*Table2[[#This Row],[Num_Nights]],0)</f>
        <v>1619.1999999999998</v>
      </c>
      <c r="R3137" t="str" cm="1">
        <f t="array" ref="R3137">IFERROR(_xlfn.IFS(Table2[[#This Row],[booking_status]]="confirmed","Expected",Table2[[#This Row],[booking_status]]="checked-out","Actual"),"No Revenue")</f>
        <v>Actual</v>
      </c>
      <c r="S3137" s="4">
        <f>Table2[[#This Row],[Revenue_Amount]]/Table2[[#This Row],[Num_Nights]]</f>
        <v>161.91999999999999</v>
      </c>
    </row>
    <row r="3138" spans="1:19" x14ac:dyDescent="0.3">
      <c r="A3138">
        <v>3137</v>
      </c>
      <c r="B3138" t="s">
        <v>50</v>
      </c>
      <c r="C3138" s="9">
        <v>45137</v>
      </c>
      <c r="D3138" s="9">
        <v>45148</v>
      </c>
      <c r="E3138" s="10">
        <v>45071</v>
      </c>
      <c r="F3138" t="s">
        <v>49</v>
      </c>
      <c r="G3138">
        <v>158.13</v>
      </c>
      <c r="H3138">
        <v>1</v>
      </c>
      <c r="I3138">
        <v>0</v>
      </c>
      <c r="J3138" t="s">
        <v>28</v>
      </c>
      <c r="K3138" t="s">
        <v>20</v>
      </c>
      <c r="L3138" t="s">
        <v>21</v>
      </c>
      <c r="M3138" t="s">
        <v>36</v>
      </c>
      <c r="N3138" t="s">
        <v>23</v>
      </c>
      <c r="O3138">
        <f>Table2[[#This Row],[check_out_date]]-Table2[[#This Row],[check_in_date]]</f>
        <v>11</v>
      </c>
      <c r="P3138">
        <f>Table2[[#This Row],[num_adults]]+Table2[[#This Row],[num_children]]</f>
        <v>1</v>
      </c>
      <c r="Q3138" s="3">
        <f>IF(OR(Table2[[#This Row],[booking_status]]="confirmed",Table2[[#This Row],[booking_status]]="checked-out"),Table2[[#This Row],[room_rate_per_night]]*Table2[[#This Row],[Num_Nights]],0)</f>
        <v>1739.4299999999998</v>
      </c>
      <c r="R3138" t="str" cm="1">
        <f t="array" ref="R3138">IFERROR(_xlfn.IFS(Table2[[#This Row],[booking_status]]="confirmed","Expected",Table2[[#This Row],[booking_status]]="checked-out","Actual"),"No Revenue")</f>
        <v>Expected</v>
      </c>
      <c r="S3138" s="4">
        <f>Table2[[#This Row],[Revenue_Amount]]/Table2[[#This Row],[Num_Nights]]</f>
        <v>158.13</v>
      </c>
    </row>
    <row r="3139" spans="1:19" x14ac:dyDescent="0.3">
      <c r="A3139">
        <v>3138</v>
      </c>
      <c r="B3139" t="s">
        <v>50</v>
      </c>
      <c r="C3139" s="9">
        <v>45169</v>
      </c>
      <c r="D3139" s="9">
        <v>45175</v>
      </c>
      <c r="E3139" s="10">
        <v>45156</v>
      </c>
      <c r="F3139" t="s">
        <v>49</v>
      </c>
      <c r="G3139">
        <v>159.32</v>
      </c>
      <c r="H3139">
        <v>2</v>
      </c>
      <c r="I3139">
        <v>1</v>
      </c>
      <c r="J3139" t="s">
        <v>19</v>
      </c>
      <c r="K3139" t="s">
        <v>66</v>
      </c>
      <c r="L3139" t="s">
        <v>56</v>
      </c>
      <c r="M3139" t="s">
        <v>36</v>
      </c>
      <c r="N3139" t="s">
        <v>41</v>
      </c>
      <c r="O3139">
        <f>Table2[[#This Row],[check_out_date]]-Table2[[#This Row],[check_in_date]]</f>
        <v>6</v>
      </c>
      <c r="P3139">
        <f>Table2[[#This Row],[num_adults]]+Table2[[#This Row],[num_children]]</f>
        <v>3</v>
      </c>
      <c r="Q3139" s="3">
        <f>IF(OR(Table2[[#This Row],[booking_status]]="confirmed",Table2[[#This Row],[booking_status]]="checked-out"),Table2[[#This Row],[room_rate_per_night]]*Table2[[#This Row],[Num_Nights]],0)</f>
        <v>955.92</v>
      </c>
      <c r="R3139" t="str" cm="1">
        <f t="array" ref="R3139">IFERROR(_xlfn.IFS(Table2[[#This Row],[booking_status]]="confirmed","Expected",Table2[[#This Row],[booking_status]]="checked-out","Actual"),"No Revenue")</f>
        <v>Actual</v>
      </c>
      <c r="S3139" s="4">
        <f>Table2[[#This Row],[Revenue_Amount]]/Table2[[#This Row],[Num_Nights]]</f>
        <v>159.32</v>
      </c>
    </row>
    <row r="3140" spans="1:19" hidden="1" x14ac:dyDescent="0.3">
      <c r="A3140">
        <v>3139</v>
      </c>
      <c r="B3140" t="s">
        <v>50</v>
      </c>
      <c r="C3140" s="9">
        <v>44974</v>
      </c>
      <c r="D3140" s="9">
        <v>44979</v>
      </c>
      <c r="E3140" s="10">
        <v>44955</v>
      </c>
      <c r="F3140" t="s">
        <v>18</v>
      </c>
      <c r="G3140">
        <v>318.92</v>
      </c>
      <c r="H3140">
        <v>2</v>
      </c>
      <c r="I3140">
        <v>1</v>
      </c>
      <c r="J3140" t="s">
        <v>35</v>
      </c>
      <c r="K3140" t="s">
        <v>99</v>
      </c>
      <c r="L3140" t="s">
        <v>60</v>
      </c>
      <c r="M3140" t="s">
        <v>36</v>
      </c>
      <c r="N3140" t="s">
        <v>45</v>
      </c>
      <c r="O3140">
        <f>Table2[[#This Row],[check_out_date]]-Table2[[#This Row],[check_in_date]]</f>
        <v>5</v>
      </c>
      <c r="P3140">
        <f>Table2[[#This Row],[num_adults]]+Table2[[#This Row],[num_children]]</f>
        <v>3</v>
      </c>
      <c r="Q3140" s="3">
        <f>IF(OR(Table2[[#This Row],[booking_status]]="confirmed",Table2[[#This Row],[booking_status]]="checked-out"),Table2[[#This Row],[room_rate_per_night]]*Table2[[#This Row],[Num_Nights]],0)</f>
        <v>0</v>
      </c>
      <c r="R3140" t="str" cm="1">
        <f t="array" ref="R3140">IFERROR(_xlfn.IFS(Table2[[#This Row],[booking_status]]="confirmed","Expected",Table2[[#This Row],[booking_status]]="checked-out","Actual"),"No Revenue")</f>
        <v>No Revenue</v>
      </c>
      <c r="S3140" s="4">
        <f>Table2[[#This Row],[Revenue_Amount]]/Table2[[#This Row],[Num_Nights]]</f>
        <v>0</v>
      </c>
    </row>
    <row r="3141" spans="1:19" hidden="1" x14ac:dyDescent="0.3">
      <c r="A3141">
        <v>3140</v>
      </c>
      <c r="B3141" t="s">
        <v>31</v>
      </c>
      <c r="C3141" s="9">
        <v>44986</v>
      </c>
      <c r="D3141" s="9">
        <v>44990</v>
      </c>
      <c r="E3141" s="10">
        <v>44952</v>
      </c>
      <c r="F3141" t="s">
        <v>18</v>
      </c>
      <c r="G3141">
        <v>198.99</v>
      </c>
      <c r="H3141">
        <v>2</v>
      </c>
      <c r="I3141">
        <v>0</v>
      </c>
      <c r="J3141" t="s">
        <v>35</v>
      </c>
      <c r="K3141" t="s">
        <v>20</v>
      </c>
      <c r="L3141" t="s">
        <v>60</v>
      </c>
      <c r="M3141" t="s">
        <v>36</v>
      </c>
      <c r="N3141" t="s">
        <v>41</v>
      </c>
      <c r="O3141">
        <f>Table2[[#This Row],[check_out_date]]-Table2[[#This Row],[check_in_date]]</f>
        <v>4</v>
      </c>
      <c r="P3141">
        <f>Table2[[#This Row],[num_adults]]+Table2[[#This Row],[num_children]]</f>
        <v>2</v>
      </c>
      <c r="Q3141" s="3">
        <f>IF(OR(Table2[[#This Row],[booking_status]]="confirmed",Table2[[#This Row],[booking_status]]="checked-out"),Table2[[#This Row],[room_rate_per_night]]*Table2[[#This Row],[Num_Nights]],0)</f>
        <v>0</v>
      </c>
      <c r="R3141" t="str" cm="1">
        <f t="array" ref="R3141">IFERROR(_xlfn.IFS(Table2[[#This Row],[booking_status]]="confirmed","Expected",Table2[[#This Row],[booking_status]]="checked-out","Actual"),"No Revenue")</f>
        <v>No Revenue</v>
      </c>
      <c r="S3141" s="4">
        <f>Table2[[#This Row],[Revenue_Amount]]/Table2[[#This Row],[Num_Nights]]</f>
        <v>0</v>
      </c>
    </row>
    <row r="3142" spans="1:19" hidden="1" x14ac:dyDescent="0.3">
      <c r="A3142">
        <v>3141</v>
      </c>
      <c r="B3142" t="s">
        <v>14</v>
      </c>
      <c r="C3142" s="9">
        <v>45196</v>
      </c>
      <c r="D3142" s="9">
        <v>45202</v>
      </c>
      <c r="E3142" s="10">
        <v>45166</v>
      </c>
      <c r="F3142" t="s">
        <v>49</v>
      </c>
      <c r="G3142">
        <v>119.78</v>
      </c>
      <c r="H3142">
        <v>2</v>
      </c>
      <c r="I3142">
        <v>0</v>
      </c>
      <c r="J3142" t="s">
        <v>35</v>
      </c>
      <c r="K3142" t="s">
        <v>44</v>
      </c>
      <c r="L3142" t="s">
        <v>56</v>
      </c>
      <c r="M3142" t="s">
        <v>36</v>
      </c>
      <c r="N3142" t="s">
        <v>41</v>
      </c>
      <c r="O3142">
        <f>Table2[[#This Row],[check_out_date]]-Table2[[#This Row],[check_in_date]]</f>
        <v>6</v>
      </c>
      <c r="P3142">
        <f>Table2[[#This Row],[num_adults]]+Table2[[#This Row],[num_children]]</f>
        <v>2</v>
      </c>
      <c r="Q3142" s="3">
        <f>IF(OR(Table2[[#This Row],[booking_status]]="confirmed",Table2[[#This Row],[booking_status]]="checked-out"),Table2[[#This Row],[room_rate_per_night]]*Table2[[#This Row],[Num_Nights]],0)</f>
        <v>718.68000000000006</v>
      </c>
      <c r="R3142" t="str" cm="1">
        <f t="array" ref="R3142">IFERROR(_xlfn.IFS(Table2[[#This Row],[booking_status]]="confirmed","Expected",Table2[[#This Row],[booking_status]]="checked-out","Actual"),"No Revenue")</f>
        <v>Actual</v>
      </c>
      <c r="S3142" s="4">
        <f>Table2[[#This Row],[Revenue_Amount]]/Table2[[#This Row],[Num_Nights]]</f>
        <v>119.78000000000002</v>
      </c>
    </row>
    <row r="3143" spans="1:19" x14ac:dyDescent="0.3">
      <c r="A3143">
        <v>3142</v>
      </c>
      <c r="B3143" t="s">
        <v>50</v>
      </c>
      <c r="C3143" s="9">
        <v>45220</v>
      </c>
      <c r="D3143" s="9">
        <v>45221</v>
      </c>
      <c r="E3143" s="10">
        <v>45178</v>
      </c>
      <c r="F3143" t="s">
        <v>18</v>
      </c>
      <c r="G3143">
        <v>252.71</v>
      </c>
      <c r="H3143">
        <v>2</v>
      </c>
      <c r="I3143">
        <v>1</v>
      </c>
      <c r="J3143" t="s">
        <v>94</v>
      </c>
      <c r="K3143" t="s">
        <v>29</v>
      </c>
      <c r="L3143" t="s">
        <v>60</v>
      </c>
      <c r="M3143" t="s">
        <v>22</v>
      </c>
      <c r="N3143" t="s">
        <v>41</v>
      </c>
      <c r="O3143">
        <f>Table2[[#This Row],[check_out_date]]-Table2[[#This Row],[check_in_date]]</f>
        <v>1</v>
      </c>
      <c r="P3143">
        <f>Table2[[#This Row],[num_adults]]+Table2[[#This Row],[num_children]]</f>
        <v>3</v>
      </c>
      <c r="Q3143" s="3">
        <f>IF(OR(Table2[[#This Row],[booking_status]]="confirmed",Table2[[#This Row],[booking_status]]="checked-out"),Table2[[#This Row],[room_rate_per_night]]*Table2[[#This Row],[Num_Nights]],0)</f>
        <v>0</v>
      </c>
      <c r="R3143" t="str" cm="1">
        <f t="array" ref="R3143">IFERROR(_xlfn.IFS(Table2[[#This Row],[booking_status]]="confirmed","Expected",Table2[[#This Row],[booking_status]]="checked-out","Actual"),"No Revenue")</f>
        <v>No Revenue</v>
      </c>
      <c r="S3143" s="4">
        <f>Table2[[#This Row],[Revenue_Amount]]/Table2[[#This Row],[Num_Nights]]</f>
        <v>0</v>
      </c>
    </row>
    <row r="3144" spans="1:19" x14ac:dyDescent="0.3">
      <c r="A3144">
        <v>3143</v>
      </c>
      <c r="B3144" t="s">
        <v>50</v>
      </c>
      <c r="C3144" s="9">
        <v>44961</v>
      </c>
      <c r="D3144" s="9">
        <v>44969</v>
      </c>
      <c r="E3144" s="10">
        <v>44892</v>
      </c>
      <c r="F3144" t="s">
        <v>27</v>
      </c>
      <c r="G3144">
        <v>182.88</v>
      </c>
      <c r="H3144">
        <v>1</v>
      </c>
      <c r="I3144">
        <v>1</v>
      </c>
      <c r="J3144" t="s">
        <v>55</v>
      </c>
      <c r="K3144" t="s">
        <v>20</v>
      </c>
      <c r="L3144" t="s">
        <v>60</v>
      </c>
      <c r="M3144" t="s">
        <v>22</v>
      </c>
      <c r="N3144" t="s">
        <v>41</v>
      </c>
      <c r="O3144">
        <f>Table2[[#This Row],[check_out_date]]-Table2[[#This Row],[check_in_date]]</f>
        <v>8</v>
      </c>
      <c r="P3144">
        <f>Table2[[#This Row],[num_adults]]+Table2[[#This Row],[num_children]]</f>
        <v>2</v>
      </c>
      <c r="Q3144" s="3">
        <f>IF(OR(Table2[[#This Row],[booking_status]]="confirmed",Table2[[#This Row],[booking_status]]="checked-out"),Table2[[#This Row],[room_rate_per_night]]*Table2[[#This Row],[Num_Nights]],0)</f>
        <v>0</v>
      </c>
      <c r="R3144" t="str" cm="1">
        <f t="array" ref="R3144">IFERROR(_xlfn.IFS(Table2[[#This Row],[booking_status]]="confirmed","Expected",Table2[[#This Row],[booking_status]]="checked-out","Actual"),"No Revenue")</f>
        <v>No Revenue</v>
      </c>
      <c r="S3144" s="4">
        <f>Table2[[#This Row],[Revenue_Amount]]/Table2[[#This Row],[Num_Nights]]</f>
        <v>0</v>
      </c>
    </row>
    <row r="3145" spans="1:19" x14ac:dyDescent="0.3">
      <c r="A3145">
        <v>3144</v>
      </c>
      <c r="B3145" t="s">
        <v>37</v>
      </c>
      <c r="C3145" s="9">
        <v>45290</v>
      </c>
      <c r="D3145" s="9">
        <v>45293</v>
      </c>
      <c r="E3145" s="10">
        <v>45280</v>
      </c>
      <c r="F3145" t="s">
        <v>54</v>
      </c>
      <c r="G3145">
        <v>546.94000000000005</v>
      </c>
      <c r="H3145">
        <v>1</v>
      </c>
      <c r="I3145">
        <v>0</v>
      </c>
      <c r="J3145" t="s">
        <v>19</v>
      </c>
      <c r="K3145" t="s">
        <v>66</v>
      </c>
      <c r="L3145" t="s">
        <v>56</v>
      </c>
      <c r="M3145" t="s">
        <v>36</v>
      </c>
      <c r="N3145" t="s">
        <v>30</v>
      </c>
      <c r="O3145">
        <f>Table2[[#This Row],[check_out_date]]-Table2[[#This Row],[check_in_date]]</f>
        <v>3</v>
      </c>
      <c r="P3145">
        <f>Table2[[#This Row],[num_adults]]+Table2[[#This Row],[num_children]]</f>
        <v>1</v>
      </c>
      <c r="Q3145" s="3">
        <f>IF(OR(Table2[[#This Row],[booking_status]]="confirmed",Table2[[#This Row],[booking_status]]="checked-out"),Table2[[#This Row],[room_rate_per_night]]*Table2[[#This Row],[Num_Nights]],0)</f>
        <v>1640.8200000000002</v>
      </c>
      <c r="R3145" t="str" cm="1">
        <f t="array" ref="R3145">IFERROR(_xlfn.IFS(Table2[[#This Row],[booking_status]]="confirmed","Expected",Table2[[#This Row],[booking_status]]="checked-out","Actual"),"No Revenue")</f>
        <v>Actual</v>
      </c>
      <c r="S3145" s="4">
        <f>Table2[[#This Row],[Revenue_Amount]]/Table2[[#This Row],[Num_Nights]]</f>
        <v>546.94000000000005</v>
      </c>
    </row>
    <row r="3146" spans="1:19" x14ac:dyDescent="0.3">
      <c r="A3146">
        <v>3145</v>
      </c>
      <c r="B3146" t="s">
        <v>31</v>
      </c>
      <c r="C3146" s="9">
        <v>44991</v>
      </c>
      <c r="D3146" s="9">
        <v>44994</v>
      </c>
      <c r="E3146" s="10">
        <v>44985</v>
      </c>
      <c r="F3146" t="s">
        <v>18</v>
      </c>
      <c r="G3146">
        <v>226.15</v>
      </c>
      <c r="H3146">
        <v>1</v>
      </c>
      <c r="I3146">
        <v>0</v>
      </c>
      <c r="J3146" t="s">
        <v>55</v>
      </c>
      <c r="K3146" t="s">
        <v>44</v>
      </c>
      <c r="L3146" t="s">
        <v>21</v>
      </c>
      <c r="M3146" t="s">
        <v>36</v>
      </c>
      <c r="N3146" t="s">
        <v>23</v>
      </c>
      <c r="O3146">
        <f>Table2[[#This Row],[check_out_date]]-Table2[[#This Row],[check_in_date]]</f>
        <v>3</v>
      </c>
      <c r="P3146">
        <f>Table2[[#This Row],[num_adults]]+Table2[[#This Row],[num_children]]</f>
        <v>1</v>
      </c>
      <c r="Q3146" s="3">
        <f>IF(OR(Table2[[#This Row],[booking_status]]="confirmed",Table2[[#This Row],[booking_status]]="checked-out"),Table2[[#This Row],[room_rate_per_night]]*Table2[[#This Row],[Num_Nights]],0)</f>
        <v>678.45</v>
      </c>
      <c r="R3146" t="str" cm="1">
        <f t="array" ref="R3146">IFERROR(_xlfn.IFS(Table2[[#This Row],[booking_status]]="confirmed","Expected",Table2[[#This Row],[booking_status]]="checked-out","Actual"),"No Revenue")</f>
        <v>Expected</v>
      </c>
      <c r="S3146" s="4">
        <f>Table2[[#This Row],[Revenue_Amount]]/Table2[[#This Row],[Num_Nights]]</f>
        <v>226.15</v>
      </c>
    </row>
    <row r="3147" spans="1:19" x14ac:dyDescent="0.3">
      <c r="A3147">
        <v>3146</v>
      </c>
      <c r="B3147" t="s">
        <v>14</v>
      </c>
      <c r="C3147" s="9">
        <v>45200</v>
      </c>
      <c r="D3147" s="9">
        <v>45203</v>
      </c>
      <c r="E3147" s="10">
        <v>45190</v>
      </c>
      <c r="F3147" t="s">
        <v>18</v>
      </c>
      <c r="G3147">
        <v>213.48</v>
      </c>
      <c r="H3147">
        <v>1</v>
      </c>
      <c r="I3147">
        <v>1</v>
      </c>
      <c r="J3147" t="s">
        <v>55</v>
      </c>
      <c r="K3147" t="s">
        <v>29</v>
      </c>
      <c r="L3147" t="s">
        <v>60</v>
      </c>
      <c r="M3147" t="s">
        <v>36</v>
      </c>
      <c r="N3147" t="s">
        <v>95</v>
      </c>
      <c r="O3147">
        <f>Table2[[#This Row],[check_out_date]]-Table2[[#This Row],[check_in_date]]</f>
        <v>3</v>
      </c>
      <c r="P3147">
        <f>Table2[[#This Row],[num_adults]]+Table2[[#This Row],[num_children]]</f>
        <v>2</v>
      </c>
      <c r="Q3147" s="3">
        <f>IF(OR(Table2[[#This Row],[booking_status]]="confirmed",Table2[[#This Row],[booking_status]]="checked-out"),Table2[[#This Row],[room_rate_per_night]]*Table2[[#This Row],[Num_Nights]],0)</f>
        <v>0</v>
      </c>
      <c r="R3147" t="str" cm="1">
        <f t="array" ref="R3147">IFERROR(_xlfn.IFS(Table2[[#This Row],[booking_status]]="confirmed","Expected",Table2[[#This Row],[booking_status]]="checked-out","Actual"),"No Revenue")</f>
        <v>No Revenue</v>
      </c>
      <c r="S3147" s="4">
        <f>Table2[[#This Row],[Revenue_Amount]]/Table2[[#This Row],[Num_Nights]]</f>
        <v>0</v>
      </c>
    </row>
    <row r="3148" spans="1:19" x14ac:dyDescent="0.3">
      <c r="A3148">
        <v>3147</v>
      </c>
      <c r="B3148" t="s">
        <v>50</v>
      </c>
      <c r="C3148" s="9">
        <v>45263</v>
      </c>
      <c r="D3148" s="9">
        <v>45271</v>
      </c>
      <c r="E3148" s="10">
        <v>45186</v>
      </c>
      <c r="F3148" t="s">
        <v>27</v>
      </c>
      <c r="G3148">
        <v>179.17</v>
      </c>
      <c r="H3148">
        <v>2</v>
      </c>
      <c r="I3148">
        <v>3</v>
      </c>
      <c r="J3148" t="s">
        <v>19</v>
      </c>
      <c r="K3148" t="s">
        <v>44</v>
      </c>
      <c r="L3148" t="s">
        <v>21</v>
      </c>
      <c r="M3148" t="s">
        <v>22</v>
      </c>
      <c r="N3148" t="s">
        <v>41</v>
      </c>
      <c r="O3148">
        <f>Table2[[#This Row],[check_out_date]]-Table2[[#This Row],[check_in_date]]</f>
        <v>8</v>
      </c>
      <c r="P3148">
        <f>Table2[[#This Row],[num_adults]]+Table2[[#This Row],[num_children]]</f>
        <v>5</v>
      </c>
      <c r="Q3148" s="3">
        <f>IF(OR(Table2[[#This Row],[booking_status]]="confirmed",Table2[[#This Row],[booking_status]]="checked-out"),Table2[[#This Row],[room_rate_per_night]]*Table2[[#This Row],[Num_Nights]],0)</f>
        <v>1433.36</v>
      </c>
      <c r="R3148" t="str" cm="1">
        <f t="array" ref="R3148">IFERROR(_xlfn.IFS(Table2[[#This Row],[booking_status]]="confirmed","Expected",Table2[[#This Row],[booking_status]]="checked-out","Actual"),"No Revenue")</f>
        <v>Expected</v>
      </c>
      <c r="S3148" s="4">
        <f>Table2[[#This Row],[Revenue_Amount]]/Table2[[#This Row],[Num_Nights]]</f>
        <v>179.17</v>
      </c>
    </row>
    <row r="3149" spans="1:19" x14ac:dyDescent="0.3">
      <c r="A3149">
        <v>3148</v>
      </c>
      <c r="B3149" t="s">
        <v>37</v>
      </c>
      <c r="C3149" s="9">
        <v>45069</v>
      </c>
      <c r="D3149" s="9">
        <v>45074</v>
      </c>
      <c r="E3149" s="10">
        <v>45025</v>
      </c>
      <c r="F3149" t="s">
        <v>54</v>
      </c>
      <c r="G3149">
        <v>525.84</v>
      </c>
      <c r="H3149">
        <v>3</v>
      </c>
      <c r="I3149">
        <v>0</v>
      </c>
      <c r="J3149" t="s">
        <v>94</v>
      </c>
      <c r="K3149" t="s">
        <v>20</v>
      </c>
      <c r="L3149" t="s">
        <v>56</v>
      </c>
      <c r="M3149" t="s">
        <v>22</v>
      </c>
      <c r="N3149" t="s">
        <v>45</v>
      </c>
      <c r="O3149">
        <f>Table2[[#This Row],[check_out_date]]-Table2[[#This Row],[check_in_date]]</f>
        <v>5</v>
      </c>
      <c r="P3149">
        <f>Table2[[#This Row],[num_adults]]+Table2[[#This Row],[num_children]]</f>
        <v>3</v>
      </c>
      <c r="Q3149" s="3">
        <f>IF(OR(Table2[[#This Row],[booking_status]]="confirmed",Table2[[#This Row],[booking_status]]="checked-out"),Table2[[#This Row],[room_rate_per_night]]*Table2[[#This Row],[Num_Nights]],0)</f>
        <v>2629.2000000000003</v>
      </c>
      <c r="R3149" t="str" cm="1">
        <f t="array" ref="R3149">IFERROR(_xlfn.IFS(Table2[[#This Row],[booking_status]]="confirmed","Expected",Table2[[#This Row],[booking_status]]="checked-out","Actual"),"No Revenue")</f>
        <v>Actual</v>
      </c>
      <c r="S3149" s="4">
        <f>Table2[[#This Row],[Revenue_Amount]]/Table2[[#This Row],[Num_Nights]]</f>
        <v>525.84</v>
      </c>
    </row>
    <row r="3150" spans="1:19" x14ac:dyDescent="0.3">
      <c r="A3150">
        <v>3149</v>
      </c>
      <c r="B3150" t="s">
        <v>37</v>
      </c>
      <c r="C3150" s="9">
        <v>44988</v>
      </c>
      <c r="D3150" s="9">
        <v>45000</v>
      </c>
      <c r="E3150" s="10">
        <v>44968</v>
      </c>
      <c r="F3150" t="s">
        <v>49</v>
      </c>
      <c r="G3150">
        <v>145.86000000000001</v>
      </c>
      <c r="H3150">
        <v>1</v>
      </c>
      <c r="I3150">
        <v>2</v>
      </c>
      <c r="J3150" t="s">
        <v>19</v>
      </c>
      <c r="K3150" t="s">
        <v>29</v>
      </c>
      <c r="L3150" t="s">
        <v>56</v>
      </c>
      <c r="M3150" t="s">
        <v>36</v>
      </c>
      <c r="N3150" t="s">
        <v>95</v>
      </c>
      <c r="O3150">
        <f>Table2[[#This Row],[check_out_date]]-Table2[[#This Row],[check_in_date]]</f>
        <v>12</v>
      </c>
      <c r="P3150">
        <f>Table2[[#This Row],[num_adults]]+Table2[[#This Row],[num_children]]</f>
        <v>3</v>
      </c>
      <c r="Q3150" s="3">
        <f>IF(OR(Table2[[#This Row],[booking_status]]="confirmed",Table2[[#This Row],[booking_status]]="checked-out"),Table2[[#This Row],[room_rate_per_night]]*Table2[[#This Row],[Num_Nights]],0)</f>
        <v>1750.3200000000002</v>
      </c>
      <c r="R3150" t="str" cm="1">
        <f t="array" ref="R3150">IFERROR(_xlfn.IFS(Table2[[#This Row],[booking_status]]="confirmed","Expected",Table2[[#This Row],[booking_status]]="checked-out","Actual"),"No Revenue")</f>
        <v>Actual</v>
      </c>
      <c r="S3150" s="4">
        <f>Table2[[#This Row],[Revenue_Amount]]/Table2[[#This Row],[Num_Nights]]</f>
        <v>145.86000000000001</v>
      </c>
    </row>
    <row r="3151" spans="1:19" x14ac:dyDescent="0.3">
      <c r="A3151">
        <v>3150</v>
      </c>
      <c r="B3151" t="s">
        <v>14</v>
      </c>
      <c r="C3151" s="9">
        <v>45108</v>
      </c>
      <c r="D3151" s="9">
        <v>45110</v>
      </c>
      <c r="E3151" s="10">
        <v>45056</v>
      </c>
      <c r="F3151" t="s">
        <v>49</v>
      </c>
      <c r="G3151">
        <v>94.35</v>
      </c>
      <c r="H3151">
        <v>1</v>
      </c>
      <c r="I3151">
        <v>2</v>
      </c>
      <c r="J3151" t="s">
        <v>28</v>
      </c>
      <c r="K3151" t="s">
        <v>66</v>
      </c>
      <c r="L3151" t="s">
        <v>70</v>
      </c>
      <c r="M3151" t="s">
        <v>36</v>
      </c>
      <c r="N3151" t="s">
        <v>41</v>
      </c>
      <c r="O3151">
        <f>Table2[[#This Row],[check_out_date]]-Table2[[#This Row],[check_in_date]]</f>
        <v>2</v>
      </c>
      <c r="P3151">
        <f>Table2[[#This Row],[num_adults]]+Table2[[#This Row],[num_children]]</f>
        <v>3</v>
      </c>
      <c r="Q3151" s="3">
        <f>IF(OR(Table2[[#This Row],[booking_status]]="confirmed",Table2[[#This Row],[booking_status]]="checked-out"),Table2[[#This Row],[room_rate_per_night]]*Table2[[#This Row],[Num_Nights]],0)</f>
        <v>0</v>
      </c>
      <c r="R3151" t="str" cm="1">
        <f t="array" ref="R3151">IFERROR(_xlfn.IFS(Table2[[#This Row],[booking_status]]="confirmed","Expected",Table2[[#This Row],[booking_status]]="checked-out","Actual"),"No Revenue")</f>
        <v>No Revenue</v>
      </c>
      <c r="S3151" s="4">
        <f>Table2[[#This Row],[Revenue_Amount]]/Table2[[#This Row],[Num_Nights]]</f>
        <v>0</v>
      </c>
    </row>
    <row r="3152" spans="1:19" x14ac:dyDescent="0.3">
      <c r="A3152">
        <v>3151</v>
      </c>
      <c r="B3152" t="s">
        <v>14</v>
      </c>
      <c r="C3152" s="9">
        <v>44939</v>
      </c>
      <c r="D3152" s="9">
        <v>44944</v>
      </c>
      <c r="E3152" s="10">
        <v>44932</v>
      </c>
      <c r="F3152" t="s">
        <v>27</v>
      </c>
      <c r="G3152">
        <v>140.78</v>
      </c>
      <c r="H3152">
        <v>2</v>
      </c>
      <c r="I3152">
        <v>1</v>
      </c>
      <c r="J3152" t="s">
        <v>28</v>
      </c>
      <c r="K3152" t="s">
        <v>20</v>
      </c>
      <c r="L3152" t="s">
        <v>21</v>
      </c>
      <c r="M3152" t="s">
        <v>22</v>
      </c>
      <c r="N3152" t="s">
        <v>41</v>
      </c>
      <c r="O3152">
        <f>Table2[[#This Row],[check_out_date]]-Table2[[#This Row],[check_in_date]]</f>
        <v>5</v>
      </c>
      <c r="P3152">
        <f>Table2[[#This Row],[num_adults]]+Table2[[#This Row],[num_children]]</f>
        <v>3</v>
      </c>
      <c r="Q3152" s="3">
        <f>IF(OR(Table2[[#This Row],[booking_status]]="confirmed",Table2[[#This Row],[booking_status]]="checked-out"),Table2[[#This Row],[room_rate_per_night]]*Table2[[#This Row],[Num_Nights]],0)</f>
        <v>703.9</v>
      </c>
      <c r="R3152" t="str" cm="1">
        <f t="array" ref="R3152">IFERROR(_xlfn.IFS(Table2[[#This Row],[booking_status]]="confirmed","Expected",Table2[[#This Row],[booking_status]]="checked-out","Actual"),"No Revenue")</f>
        <v>Expected</v>
      </c>
      <c r="S3152" s="4">
        <f>Table2[[#This Row],[Revenue_Amount]]/Table2[[#This Row],[Num_Nights]]</f>
        <v>140.78</v>
      </c>
    </row>
    <row r="3153" spans="1:19" hidden="1" x14ac:dyDescent="0.3">
      <c r="A3153">
        <v>3152</v>
      </c>
      <c r="B3153" t="s">
        <v>37</v>
      </c>
      <c r="C3153" s="9">
        <v>45231</v>
      </c>
      <c r="D3153" s="9">
        <v>45234</v>
      </c>
      <c r="E3153" s="10">
        <v>45201</v>
      </c>
      <c r="F3153" t="s">
        <v>18</v>
      </c>
      <c r="G3153">
        <v>270.47000000000003</v>
      </c>
      <c r="H3153">
        <v>2</v>
      </c>
      <c r="I3153">
        <v>1</v>
      </c>
      <c r="J3153" t="s">
        <v>35</v>
      </c>
      <c r="K3153" t="s">
        <v>66</v>
      </c>
      <c r="L3153" t="s">
        <v>21</v>
      </c>
      <c r="M3153" t="s">
        <v>36</v>
      </c>
      <c r="N3153" t="s">
        <v>41</v>
      </c>
      <c r="O3153">
        <f>Table2[[#This Row],[check_out_date]]-Table2[[#This Row],[check_in_date]]</f>
        <v>3</v>
      </c>
      <c r="P3153">
        <f>Table2[[#This Row],[num_adults]]+Table2[[#This Row],[num_children]]</f>
        <v>3</v>
      </c>
      <c r="Q3153" s="3">
        <f>IF(OR(Table2[[#This Row],[booking_status]]="confirmed",Table2[[#This Row],[booking_status]]="checked-out"),Table2[[#This Row],[room_rate_per_night]]*Table2[[#This Row],[Num_Nights]],0)</f>
        <v>811.41000000000008</v>
      </c>
      <c r="R3153" t="str" cm="1">
        <f t="array" ref="R3153">IFERROR(_xlfn.IFS(Table2[[#This Row],[booking_status]]="confirmed","Expected",Table2[[#This Row],[booking_status]]="checked-out","Actual"),"No Revenue")</f>
        <v>Expected</v>
      </c>
      <c r="S3153" s="4">
        <f>Table2[[#This Row],[Revenue_Amount]]/Table2[[#This Row],[Num_Nights]]</f>
        <v>270.47000000000003</v>
      </c>
    </row>
    <row r="3154" spans="1:19" x14ac:dyDescent="0.3">
      <c r="A3154">
        <v>3153</v>
      </c>
      <c r="B3154" t="s">
        <v>50</v>
      </c>
      <c r="C3154" s="9">
        <v>45067</v>
      </c>
      <c r="D3154" s="9">
        <v>45075</v>
      </c>
      <c r="E3154" s="10">
        <v>45045</v>
      </c>
      <c r="F3154" t="s">
        <v>27</v>
      </c>
      <c r="G3154">
        <v>233.71</v>
      </c>
      <c r="H3154">
        <v>3</v>
      </c>
      <c r="I3154">
        <v>0</v>
      </c>
      <c r="J3154" t="s">
        <v>55</v>
      </c>
      <c r="K3154" t="s">
        <v>66</v>
      </c>
      <c r="L3154" t="s">
        <v>60</v>
      </c>
      <c r="M3154" t="s">
        <v>36</v>
      </c>
      <c r="N3154" t="s">
        <v>95</v>
      </c>
      <c r="O3154">
        <f>Table2[[#This Row],[check_out_date]]-Table2[[#This Row],[check_in_date]]</f>
        <v>8</v>
      </c>
      <c r="P3154">
        <f>Table2[[#This Row],[num_adults]]+Table2[[#This Row],[num_children]]</f>
        <v>3</v>
      </c>
      <c r="Q3154" s="3">
        <f>IF(OR(Table2[[#This Row],[booking_status]]="confirmed",Table2[[#This Row],[booking_status]]="checked-out"),Table2[[#This Row],[room_rate_per_night]]*Table2[[#This Row],[Num_Nights]],0)</f>
        <v>0</v>
      </c>
      <c r="R3154" t="str" cm="1">
        <f t="array" ref="R3154">IFERROR(_xlfn.IFS(Table2[[#This Row],[booking_status]]="confirmed","Expected",Table2[[#This Row],[booking_status]]="checked-out","Actual"),"No Revenue")</f>
        <v>No Revenue</v>
      </c>
      <c r="S3154" s="4">
        <f>Table2[[#This Row],[Revenue_Amount]]/Table2[[#This Row],[Num_Nights]]</f>
        <v>0</v>
      </c>
    </row>
    <row r="3155" spans="1:19" x14ac:dyDescent="0.3">
      <c r="A3155">
        <v>3154</v>
      </c>
      <c r="B3155" t="s">
        <v>37</v>
      </c>
      <c r="C3155" s="9">
        <v>45229</v>
      </c>
      <c r="D3155" s="9">
        <v>45231</v>
      </c>
      <c r="E3155" s="10">
        <v>45193</v>
      </c>
      <c r="F3155" t="s">
        <v>18</v>
      </c>
      <c r="G3155">
        <v>286.26</v>
      </c>
      <c r="H3155">
        <v>2</v>
      </c>
      <c r="I3155">
        <v>0</v>
      </c>
      <c r="J3155" t="s">
        <v>55</v>
      </c>
      <c r="K3155" t="s">
        <v>29</v>
      </c>
      <c r="L3155" t="s">
        <v>21</v>
      </c>
      <c r="M3155" t="s">
        <v>36</v>
      </c>
      <c r="N3155" t="s">
        <v>45</v>
      </c>
      <c r="O3155">
        <f>Table2[[#This Row],[check_out_date]]-Table2[[#This Row],[check_in_date]]</f>
        <v>2</v>
      </c>
      <c r="P3155">
        <f>Table2[[#This Row],[num_adults]]+Table2[[#This Row],[num_children]]</f>
        <v>2</v>
      </c>
      <c r="Q3155" s="3">
        <f>IF(OR(Table2[[#This Row],[booking_status]]="confirmed",Table2[[#This Row],[booking_status]]="checked-out"),Table2[[#This Row],[room_rate_per_night]]*Table2[[#This Row],[Num_Nights]],0)</f>
        <v>572.52</v>
      </c>
      <c r="R3155" t="str" cm="1">
        <f t="array" ref="R3155">IFERROR(_xlfn.IFS(Table2[[#This Row],[booking_status]]="confirmed","Expected",Table2[[#This Row],[booking_status]]="checked-out","Actual"),"No Revenue")</f>
        <v>Expected</v>
      </c>
      <c r="S3155" s="4">
        <f>Table2[[#This Row],[Revenue_Amount]]/Table2[[#This Row],[Num_Nights]]</f>
        <v>286.26</v>
      </c>
    </row>
    <row r="3156" spans="1:19" x14ac:dyDescent="0.3">
      <c r="A3156">
        <v>3155</v>
      </c>
      <c r="B3156" t="s">
        <v>31</v>
      </c>
      <c r="C3156" s="9">
        <v>45053</v>
      </c>
      <c r="D3156" s="9">
        <v>45058</v>
      </c>
      <c r="E3156" s="10">
        <v>45004</v>
      </c>
      <c r="F3156" t="s">
        <v>49</v>
      </c>
      <c r="G3156">
        <v>67.48</v>
      </c>
      <c r="H3156">
        <v>1</v>
      </c>
      <c r="I3156">
        <v>0</v>
      </c>
      <c r="J3156" t="s">
        <v>28</v>
      </c>
      <c r="K3156" t="s">
        <v>44</v>
      </c>
      <c r="L3156" t="s">
        <v>21</v>
      </c>
      <c r="M3156" t="s">
        <v>36</v>
      </c>
      <c r="N3156" t="s">
        <v>45</v>
      </c>
      <c r="O3156">
        <f>Table2[[#This Row],[check_out_date]]-Table2[[#This Row],[check_in_date]]</f>
        <v>5</v>
      </c>
      <c r="P3156">
        <f>Table2[[#This Row],[num_adults]]+Table2[[#This Row],[num_children]]</f>
        <v>1</v>
      </c>
      <c r="Q3156" s="3">
        <f>IF(OR(Table2[[#This Row],[booking_status]]="confirmed",Table2[[#This Row],[booking_status]]="checked-out"),Table2[[#This Row],[room_rate_per_night]]*Table2[[#This Row],[Num_Nights]],0)</f>
        <v>337.40000000000003</v>
      </c>
      <c r="R3156" t="str" cm="1">
        <f t="array" ref="R3156">IFERROR(_xlfn.IFS(Table2[[#This Row],[booking_status]]="confirmed","Expected",Table2[[#This Row],[booking_status]]="checked-out","Actual"),"No Revenue")</f>
        <v>Expected</v>
      </c>
      <c r="S3156" s="4">
        <f>Table2[[#This Row],[Revenue_Amount]]/Table2[[#This Row],[Num_Nights]]</f>
        <v>67.48</v>
      </c>
    </row>
    <row r="3157" spans="1:19" x14ac:dyDescent="0.3">
      <c r="A3157">
        <v>3156</v>
      </c>
      <c r="B3157" t="s">
        <v>31</v>
      </c>
      <c r="C3157" s="9">
        <v>44931</v>
      </c>
      <c r="D3157" s="9">
        <v>44939</v>
      </c>
      <c r="E3157" s="10">
        <v>44908</v>
      </c>
      <c r="F3157" t="s">
        <v>49</v>
      </c>
      <c r="G3157">
        <v>82.14</v>
      </c>
      <c r="H3157">
        <v>1</v>
      </c>
      <c r="I3157">
        <v>1</v>
      </c>
      <c r="J3157" t="s">
        <v>55</v>
      </c>
      <c r="K3157" t="s">
        <v>66</v>
      </c>
      <c r="L3157" t="s">
        <v>56</v>
      </c>
      <c r="M3157" t="s">
        <v>22</v>
      </c>
      <c r="N3157" t="s">
        <v>41</v>
      </c>
      <c r="O3157">
        <f>Table2[[#This Row],[check_out_date]]-Table2[[#This Row],[check_in_date]]</f>
        <v>8</v>
      </c>
      <c r="P3157">
        <f>Table2[[#This Row],[num_adults]]+Table2[[#This Row],[num_children]]</f>
        <v>2</v>
      </c>
      <c r="Q3157" s="3">
        <f>IF(OR(Table2[[#This Row],[booking_status]]="confirmed",Table2[[#This Row],[booking_status]]="checked-out"),Table2[[#This Row],[room_rate_per_night]]*Table2[[#This Row],[Num_Nights]],0)</f>
        <v>657.12</v>
      </c>
      <c r="R3157" t="str" cm="1">
        <f t="array" ref="R3157">IFERROR(_xlfn.IFS(Table2[[#This Row],[booking_status]]="confirmed","Expected",Table2[[#This Row],[booking_status]]="checked-out","Actual"),"No Revenue")</f>
        <v>Actual</v>
      </c>
      <c r="S3157" s="4">
        <f>Table2[[#This Row],[Revenue_Amount]]/Table2[[#This Row],[Num_Nights]]</f>
        <v>82.14</v>
      </c>
    </row>
    <row r="3158" spans="1:19" x14ac:dyDescent="0.3">
      <c r="A3158">
        <v>3157</v>
      </c>
      <c r="B3158" t="s">
        <v>14</v>
      </c>
      <c r="C3158" s="9">
        <v>45118</v>
      </c>
      <c r="D3158" s="9">
        <v>45123</v>
      </c>
      <c r="E3158" s="10">
        <v>45110</v>
      </c>
      <c r="F3158" t="s">
        <v>18</v>
      </c>
      <c r="G3158">
        <v>232.51</v>
      </c>
      <c r="H3158">
        <v>1</v>
      </c>
      <c r="I3158">
        <v>2</v>
      </c>
      <c r="J3158" t="s">
        <v>28</v>
      </c>
      <c r="K3158" t="s">
        <v>99</v>
      </c>
      <c r="L3158" t="s">
        <v>21</v>
      </c>
      <c r="M3158" t="s">
        <v>36</v>
      </c>
      <c r="N3158" t="s">
        <v>41</v>
      </c>
      <c r="O3158">
        <f>Table2[[#This Row],[check_out_date]]-Table2[[#This Row],[check_in_date]]</f>
        <v>5</v>
      </c>
      <c r="P3158">
        <f>Table2[[#This Row],[num_adults]]+Table2[[#This Row],[num_children]]</f>
        <v>3</v>
      </c>
      <c r="Q3158" s="3">
        <f>IF(OR(Table2[[#This Row],[booking_status]]="confirmed",Table2[[#This Row],[booking_status]]="checked-out"),Table2[[#This Row],[room_rate_per_night]]*Table2[[#This Row],[Num_Nights]],0)</f>
        <v>1162.55</v>
      </c>
      <c r="R3158" t="str" cm="1">
        <f t="array" ref="R3158">IFERROR(_xlfn.IFS(Table2[[#This Row],[booking_status]]="confirmed","Expected",Table2[[#This Row],[booking_status]]="checked-out","Actual"),"No Revenue")</f>
        <v>Expected</v>
      </c>
      <c r="S3158" s="4">
        <f>Table2[[#This Row],[Revenue_Amount]]/Table2[[#This Row],[Num_Nights]]</f>
        <v>232.51</v>
      </c>
    </row>
    <row r="3159" spans="1:19" hidden="1" x14ac:dyDescent="0.3">
      <c r="A3159">
        <v>3158</v>
      </c>
      <c r="B3159" t="s">
        <v>37</v>
      </c>
      <c r="C3159" s="9">
        <v>45054</v>
      </c>
      <c r="D3159" s="9">
        <v>45063</v>
      </c>
      <c r="E3159" s="10">
        <v>45012</v>
      </c>
      <c r="F3159" t="s">
        <v>18</v>
      </c>
      <c r="G3159">
        <v>284.43</v>
      </c>
      <c r="H3159">
        <v>1</v>
      </c>
      <c r="I3159">
        <v>2</v>
      </c>
      <c r="J3159" t="s">
        <v>35</v>
      </c>
      <c r="K3159" t="s">
        <v>20</v>
      </c>
      <c r="L3159" t="s">
        <v>21</v>
      </c>
      <c r="M3159" t="s">
        <v>36</v>
      </c>
      <c r="N3159" t="s">
        <v>23</v>
      </c>
      <c r="O3159">
        <f>Table2[[#This Row],[check_out_date]]-Table2[[#This Row],[check_in_date]]</f>
        <v>9</v>
      </c>
      <c r="P3159">
        <f>Table2[[#This Row],[num_adults]]+Table2[[#This Row],[num_children]]</f>
        <v>3</v>
      </c>
      <c r="Q3159" s="3">
        <f>IF(OR(Table2[[#This Row],[booking_status]]="confirmed",Table2[[#This Row],[booking_status]]="checked-out"),Table2[[#This Row],[room_rate_per_night]]*Table2[[#This Row],[Num_Nights]],0)</f>
        <v>2559.87</v>
      </c>
      <c r="R3159" t="str" cm="1">
        <f t="array" ref="R3159">IFERROR(_xlfn.IFS(Table2[[#This Row],[booking_status]]="confirmed","Expected",Table2[[#This Row],[booking_status]]="checked-out","Actual"),"No Revenue")</f>
        <v>Expected</v>
      </c>
      <c r="S3159" s="4">
        <f>Table2[[#This Row],[Revenue_Amount]]/Table2[[#This Row],[Num_Nights]]</f>
        <v>284.43</v>
      </c>
    </row>
    <row r="3160" spans="1:19" x14ac:dyDescent="0.3">
      <c r="A3160">
        <v>3159</v>
      </c>
      <c r="B3160" t="s">
        <v>37</v>
      </c>
      <c r="C3160" s="9">
        <v>45263</v>
      </c>
      <c r="D3160" s="9">
        <v>45271</v>
      </c>
      <c r="E3160" s="10">
        <v>45254</v>
      </c>
      <c r="F3160" t="s">
        <v>49</v>
      </c>
      <c r="G3160">
        <v>125.52</v>
      </c>
      <c r="H3160">
        <v>1</v>
      </c>
      <c r="I3160">
        <v>0</v>
      </c>
      <c r="J3160" t="s">
        <v>28</v>
      </c>
      <c r="K3160" t="s">
        <v>29</v>
      </c>
      <c r="L3160" t="s">
        <v>56</v>
      </c>
      <c r="M3160" t="s">
        <v>22</v>
      </c>
      <c r="N3160" t="s">
        <v>41</v>
      </c>
      <c r="O3160">
        <f>Table2[[#This Row],[check_out_date]]-Table2[[#This Row],[check_in_date]]</f>
        <v>8</v>
      </c>
      <c r="P3160">
        <f>Table2[[#This Row],[num_adults]]+Table2[[#This Row],[num_children]]</f>
        <v>1</v>
      </c>
      <c r="Q3160" s="3">
        <f>IF(OR(Table2[[#This Row],[booking_status]]="confirmed",Table2[[#This Row],[booking_status]]="checked-out"),Table2[[#This Row],[room_rate_per_night]]*Table2[[#This Row],[Num_Nights]],0)</f>
        <v>1004.16</v>
      </c>
      <c r="R3160" t="str" cm="1">
        <f t="array" ref="R3160">IFERROR(_xlfn.IFS(Table2[[#This Row],[booking_status]]="confirmed","Expected",Table2[[#This Row],[booking_status]]="checked-out","Actual"),"No Revenue")</f>
        <v>Actual</v>
      </c>
      <c r="S3160" s="4">
        <f>Table2[[#This Row],[Revenue_Amount]]/Table2[[#This Row],[Num_Nights]]</f>
        <v>125.52</v>
      </c>
    </row>
    <row r="3161" spans="1:19" hidden="1" x14ac:dyDescent="0.3">
      <c r="A3161">
        <v>3160</v>
      </c>
      <c r="B3161" t="s">
        <v>37</v>
      </c>
      <c r="C3161" s="9">
        <v>45100</v>
      </c>
      <c r="D3161" s="9">
        <v>45102</v>
      </c>
      <c r="E3161" s="10">
        <v>45076</v>
      </c>
      <c r="F3161" t="s">
        <v>54</v>
      </c>
      <c r="G3161">
        <v>512.6</v>
      </c>
      <c r="H3161">
        <v>3</v>
      </c>
      <c r="I3161">
        <v>3</v>
      </c>
      <c r="J3161" t="s">
        <v>35</v>
      </c>
      <c r="K3161" t="s">
        <v>99</v>
      </c>
      <c r="L3161" t="s">
        <v>56</v>
      </c>
      <c r="M3161" t="s">
        <v>22</v>
      </c>
      <c r="N3161" t="s">
        <v>41</v>
      </c>
      <c r="O3161">
        <f>Table2[[#This Row],[check_out_date]]-Table2[[#This Row],[check_in_date]]</f>
        <v>2</v>
      </c>
      <c r="P3161">
        <f>Table2[[#This Row],[num_adults]]+Table2[[#This Row],[num_children]]</f>
        <v>6</v>
      </c>
      <c r="Q3161" s="3">
        <f>IF(OR(Table2[[#This Row],[booking_status]]="confirmed",Table2[[#This Row],[booking_status]]="checked-out"),Table2[[#This Row],[room_rate_per_night]]*Table2[[#This Row],[Num_Nights]],0)</f>
        <v>1025.2</v>
      </c>
      <c r="R3161" t="str" cm="1">
        <f t="array" ref="R3161">IFERROR(_xlfn.IFS(Table2[[#This Row],[booking_status]]="confirmed","Expected",Table2[[#This Row],[booking_status]]="checked-out","Actual"),"No Revenue")</f>
        <v>Actual</v>
      </c>
      <c r="S3161" s="4">
        <f>Table2[[#This Row],[Revenue_Amount]]/Table2[[#This Row],[Num_Nights]]</f>
        <v>512.6</v>
      </c>
    </row>
    <row r="3162" spans="1:19" x14ac:dyDescent="0.3">
      <c r="A3162">
        <v>3161</v>
      </c>
      <c r="B3162" t="s">
        <v>37</v>
      </c>
      <c r="C3162" s="9">
        <v>45276</v>
      </c>
      <c r="D3162" s="9">
        <v>45282</v>
      </c>
      <c r="E3162" s="10">
        <v>45262</v>
      </c>
      <c r="F3162" t="s">
        <v>49</v>
      </c>
      <c r="G3162">
        <v>105.39</v>
      </c>
      <c r="H3162">
        <v>1</v>
      </c>
      <c r="I3162">
        <v>0</v>
      </c>
      <c r="J3162" t="s">
        <v>19</v>
      </c>
      <c r="K3162" t="s">
        <v>29</v>
      </c>
      <c r="L3162" t="s">
        <v>21</v>
      </c>
      <c r="M3162" t="s">
        <v>36</v>
      </c>
      <c r="N3162" t="s">
        <v>45</v>
      </c>
      <c r="O3162">
        <f>Table2[[#This Row],[check_out_date]]-Table2[[#This Row],[check_in_date]]</f>
        <v>6</v>
      </c>
      <c r="P3162">
        <f>Table2[[#This Row],[num_adults]]+Table2[[#This Row],[num_children]]</f>
        <v>1</v>
      </c>
      <c r="Q3162" s="3">
        <f>IF(OR(Table2[[#This Row],[booking_status]]="confirmed",Table2[[#This Row],[booking_status]]="checked-out"),Table2[[#This Row],[room_rate_per_night]]*Table2[[#This Row],[Num_Nights]],0)</f>
        <v>632.34</v>
      </c>
      <c r="R3162" t="str" cm="1">
        <f t="array" ref="R3162">IFERROR(_xlfn.IFS(Table2[[#This Row],[booking_status]]="confirmed","Expected",Table2[[#This Row],[booking_status]]="checked-out","Actual"),"No Revenue")</f>
        <v>Expected</v>
      </c>
      <c r="S3162" s="4">
        <f>Table2[[#This Row],[Revenue_Amount]]/Table2[[#This Row],[Num_Nights]]</f>
        <v>105.39</v>
      </c>
    </row>
    <row r="3163" spans="1:19" hidden="1" x14ac:dyDescent="0.3">
      <c r="A3163">
        <v>3162</v>
      </c>
      <c r="B3163" t="s">
        <v>31</v>
      </c>
      <c r="C3163" s="9">
        <v>44942</v>
      </c>
      <c r="D3163" s="9">
        <v>44946</v>
      </c>
      <c r="E3163" s="10">
        <v>44881</v>
      </c>
      <c r="F3163" t="s">
        <v>27</v>
      </c>
      <c r="G3163">
        <v>136.11000000000001</v>
      </c>
      <c r="H3163">
        <v>1</v>
      </c>
      <c r="I3163">
        <v>0</v>
      </c>
      <c r="J3163" t="s">
        <v>35</v>
      </c>
      <c r="K3163" t="s">
        <v>66</v>
      </c>
      <c r="L3163" t="s">
        <v>21</v>
      </c>
      <c r="M3163" t="s">
        <v>36</v>
      </c>
      <c r="N3163" t="s">
        <v>95</v>
      </c>
      <c r="O3163">
        <f>Table2[[#This Row],[check_out_date]]-Table2[[#This Row],[check_in_date]]</f>
        <v>4</v>
      </c>
      <c r="P3163">
        <f>Table2[[#This Row],[num_adults]]+Table2[[#This Row],[num_children]]</f>
        <v>1</v>
      </c>
      <c r="Q3163" s="3">
        <f>IF(OR(Table2[[#This Row],[booking_status]]="confirmed",Table2[[#This Row],[booking_status]]="checked-out"),Table2[[#This Row],[room_rate_per_night]]*Table2[[#This Row],[Num_Nights]],0)</f>
        <v>544.44000000000005</v>
      </c>
      <c r="R3163" t="str" cm="1">
        <f t="array" ref="R3163">IFERROR(_xlfn.IFS(Table2[[#This Row],[booking_status]]="confirmed","Expected",Table2[[#This Row],[booking_status]]="checked-out","Actual"),"No Revenue")</f>
        <v>Expected</v>
      </c>
      <c r="S3163" s="4">
        <f>Table2[[#This Row],[Revenue_Amount]]/Table2[[#This Row],[Num_Nights]]</f>
        <v>136.11000000000001</v>
      </c>
    </row>
    <row r="3164" spans="1:19" x14ac:dyDescent="0.3">
      <c r="A3164">
        <v>3163</v>
      </c>
      <c r="B3164" t="s">
        <v>50</v>
      </c>
      <c r="C3164" s="9">
        <v>45134</v>
      </c>
      <c r="D3164" s="9">
        <v>45141</v>
      </c>
      <c r="E3164" s="10">
        <v>45100</v>
      </c>
      <c r="F3164" t="s">
        <v>18</v>
      </c>
      <c r="G3164">
        <v>232.37</v>
      </c>
      <c r="H3164">
        <v>3</v>
      </c>
      <c r="I3164">
        <v>0</v>
      </c>
      <c r="J3164" t="s">
        <v>19</v>
      </c>
      <c r="K3164" t="s">
        <v>29</v>
      </c>
      <c r="L3164" t="s">
        <v>21</v>
      </c>
      <c r="M3164" t="s">
        <v>36</v>
      </c>
      <c r="N3164" t="s">
        <v>30</v>
      </c>
      <c r="O3164">
        <f>Table2[[#This Row],[check_out_date]]-Table2[[#This Row],[check_in_date]]</f>
        <v>7</v>
      </c>
      <c r="P3164">
        <f>Table2[[#This Row],[num_adults]]+Table2[[#This Row],[num_children]]</f>
        <v>3</v>
      </c>
      <c r="Q3164" s="3">
        <f>IF(OR(Table2[[#This Row],[booking_status]]="confirmed",Table2[[#This Row],[booking_status]]="checked-out"),Table2[[#This Row],[room_rate_per_night]]*Table2[[#This Row],[Num_Nights]],0)</f>
        <v>1626.5900000000001</v>
      </c>
      <c r="R3164" t="str" cm="1">
        <f t="array" ref="R3164">IFERROR(_xlfn.IFS(Table2[[#This Row],[booking_status]]="confirmed","Expected",Table2[[#This Row],[booking_status]]="checked-out","Actual"),"No Revenue")</f>
        <v>Expected</v>
      </c>
      <c r="S3164" s="4">
        <f>Table2[[#This Row],[Revenue_Amount]]/Table2[[#This Row],[Num_Nights]]</f>
        <v>232.37000000000003</v>
      </c>
    </row>
    <row r="3165" spans="1:19" x14ac:dyDescent="0.3">
      <c r="A3165">
        <v>3164</v>
      </c>
      <c r="B3165" t="s">
        <v>37</v>
      </c>
      <c r="C3165" s="9">
        <v>45160</v>
      </c>
      <c r="D3165" s="9">
        <v>45169</v>
      </c>
      <c r="E3165" s="10">
        <v>45132</v>
      </c>
      <c r="F3165" t="s">
        <v>49</v>
      </c>
      <c r="G3165">
        <v>127.32</v>
      </c>
      <c r="H3165">
        <v>3</v>
      </c>
      <c r="I3165">
        <v>0</v>
      </c>
      <c r="J3165" t="s">
        <v>55</v>
      </c>
      <c r="K3165" t="s">
        <v>20</v>
      </c>
      <c r="L3165" t="s">
        <v>60</v>
      </c>
      <c r="M3165" t="s">
        <v>36</v>
      </c>
      <c r="N3165" t="s">
        <v>45</v>
      </c>
      <c r="O3165">
        <f>Table2[[#This Row],[check_out_date]]-Table2[[#This Row],[check_in_date]]</f>
        <v>9</v>
      </c>
      <c r="P3165">
        <f>Table2[[#This Row],[num_adults]]+Table2[[#This Row],[num_children]]</f>
        <v>3</v>
      </c>
      <c r="Q3165" s="3">
        <f>IF(OR(Table2[[#This Row],[booking_status]]="confirmed",Table2[[#This Row],[booking_status]]="checked-out"),Table2[[#This Row],[room_rate_per_night]]*Table2[[#This Row],[Num_Nights]],0)</f>
        <v>0</v>
      </c>
      <c r="R3165" t="str" cm="1">
        <f t="array" ref="R3165">IFERROR(_xlfn.IFS(Table2[[#This Row],[booking_status]]="confirmed","Expected",Table2[[#This Row],[booking_status]]="checked-out","Actual"),"No Revenue")</f>
        <v>No Revenue</v>
      </c>
      <c r="S3165" s="4">
        <f>Table2[[#This Row],[Revenue_Amount]]/Table2[[#This Row],[Num_Nights]]</f>
        <v>0</v>
      </c>
    </row>
    <row r="3166" spans="1:19" x14ac:dyDescent="0.3">
      <c r="A3166">
        <v>3165</v>
      </c>
      <c r="B3166" t="s">
        <v>50</v>
      </c>
      <c r="C3166" s="9">
        <v>45071</v>
      </c>
      <c r="D3166" s="9">
        <v>45077</v>
      </c>
      <c r="E3166" s="10">
        <v>45062</v>
      </c>
      <c r="F3166" t="s">
        <v>18</v>
      </c>
      <c r="G3166">
        <v>301.67</v>
      </c>
      <c r="H3166">
        <v>1</v>
      </c>
      <c r="I3166">
        <v>0</v>
      </c>
      <c r="J3166" t="s">
        <v>94</v>
      </c>
      <c r="K3166" t="s">
        <v>29</v>
      </c>
      <c r="L3166" t="s">
        <v>56</v>
      </c>
      <c r="M3166" t="s">
        <v>22</v>
      </c>
      <c r="N3166" t="s">
        <v>23</v>
      </c>
      <c r="O3166">
        <f>Table2[[#This Row],[check_out_date]]-Table2[[#This Row],[check_in_date]]</f>
        <v>6</v>
      </c>
      <c r="P3166">
        <f>Table2[[#This Row],[num_adults]]+Table2[[#This Row],[num_children]]</f>
        <v>1</v>
      </c>
      <c r="Q3166" s="3">
        <f>IF(OR(Table2[[#This Row],[booking_status]]="confirmed",Table2[[#This Row],[booking_status]]="checked-out"),Table2[[#This Row],[room_rate_per_night]]*Table2[[#This Row],[Num_Nights]],0)</f>
        <v>1810.02</v>
      </c>
      <c r="R3166" t="str" cm="1">
        <f t="array" ref="R3166">IFERROR(_xlfn.IFS(Table2[[#This Row],[booking_status]]="confirmed","Expected",Table2[[#This Row],[booking_status]]="checked-out","Actual"),"No Revenue")</f>
        <v>Actual</v>
      </c>
      <c r="S3166" s="4">
        <f>Table2[[#This Row],[Revenue_Amount]]/Table2[[#This Row],[Num_Nights]]</f>
        <v>301.67</v>
      </c>
    </row>
    <row r="3167" spans="1:19" x14ac:dyDescent="0.3">
      <c r="A3167">
        <v>3166</v>
      </c>
      <c r="B3167" t="s">
        <v>31</v>
      </c>
      <c r="C3167" s="9">
        <v>45100</v>
      </c>
      <c r="D3167" s="9">
        <v>45106</v>
      </c>
      <c r="E3167" s="10">
        <v>45091</v>
      </c>
      <c r="F3167" t="s">
        <v>18</v>
      </c>
      <c r="G3167">
        <v>208.59</v>
      </c>
      <c r="H3167">
        <v>1</v>
      </c>
      <c r="I3167">
        <v>2</v>
      </c>
      <c r="J3167" t="s">
        <v>55</v>
      </c>
      <c r="K3167" t="s">
        <v>66</v>
      </c>
      <c r="L3167" t="s">
        <v>21</v>
      </c>
      <c r="M3167" t="s">
        <v>22</v>
      </c>
      <c r="N3167" t="s">
        <v>45</v>
      </c>
      <c r="O3167">
        <f>Table2[[#This Row],[check_out_date]]-Table2[[#This Row],[check_in_date]]</f>
        <v>6</v>
      </c>
      <c r="P3167">
        <f>Table2[[#This Row],[num_adults]]+Table2[[#This Row],[num_children]]</f>
        <v>3</v>
      </c>
      <c r="Q3167" s="3">
        <f>IF(OR(Table2[[#This Row],[booking_status]]="confirmed",Table2[[#This Row],[booking_status]]="checked-out"),Table2[[#This Row],[room_rate_per_night]]*Table2[[#This Row],[Num_Nights]],0)</f>
        <v>1251.54</v>
      </c>
      <c r="R3167" t="str" cm="1">
        <f t="array" ref="R3167">IFERROR(_xlfn.IFS(Table2[[#This Row],[booking_status]]="confirmed","Expected",Table2[[#This Row],[booking_status]]="checked-out","Actual"),"No Revenue")</f>
        <v>Expected</v>
      </c>
      <c r="S3167" s="4">
        <f>Table2[[#This Row],[Revenue_Amount]]/Table2[[#This Row],[Num_Nights]]</f>
        <v>208.59</v>
      </c>
    </row>
    <row r="3168" spans="1:19" x14ac:dyDescent="0.3">
      <c r="A3168">
        <v>3167</v>
      </c>
      <c r="B3168" t="s">
        <v>37</v>
      </c>
      <c r="C3168" s="9">
        <v>45188</v>
      </c>
      <c r="D3168" s="9">
        <v>45198</v>
      </c>
      <c r="E3168" s="10">
        <v>45146</v>
      </c>
      <c r="F3168" t="s">
        <v>27</v>
      </c>
      <c r="G3168">
        <v>171.67</v>
      </c>
      <c r="H3168">
        <v>3</v>
      </c>
      <c r="I3168">
        <v>0</v>
      </c>
      <c r="J3168" t="s">
        <v>94</v>
      </c>
      <c r="K3168" t="s">
        <v>29</v>
      </c>
      <c r="L3168" t="s">
        <v>21</v>
      </c>
      <c r="M3168" t="s">
        <v>36</v>
      </c>
      <c r="N3168" t="s">
        <v>45</v>
      </c>
      <c r="O3168">
        <f>Table2[[#This Row],[check_out_date]]-Table2[[#This Row],[check_in_date]]</f>
        <v>10</v>
      </c>
      <c r="P3168">
        <f>Table2[[#This Row],[num_adults]]+Table2[[#This Row],[num_children]]</f>
        <v>3</v>
      </c>
      <c r="Q3168" s="3">
        <f>IF(OR(Table2[[#This Row],[booking_status]]="confirmed",Table2[[#This Row],[booking_status]]="checked-out"),Table2[[#This Row],[room_rate_per_night]]*Table2[[#This Row],[Num_Nights]],0)</f>
        <v>1716.6999999999998</v>
      </c>
      <c r="R3168" t="str" cm="1">
        <f t="array" ref="R3168">IFERROR(_xlfn.IFS(Table2[[#This Row],[booking_status]]="confirmed","Expected",Table2[[#This Row],[booking_status]]="checked-out","Actual"),"No Revenue")</f>
        <v>Expected</v>
      </c>
      <c r="S3168" s="4">
        <f>Table2[[#This Row],[Revenue_Amount]]/Table2[[#This Row],[Num_Nights]]</f>
        <v>171.67</v>
      </c>
    </row>
    <row r="3169" spans="1:19" x14ac:dyDescent="0.3">
      <c r="A3169">
        <v>3168</v>
      </c>
      <c r="B3169" t="s">
        <v>37</v>
      </c>
      <c r="C3169" s="9">
        <v>45015</v>
      </c>
      <c r="D3169" s="9">
        <v>45017</v>
      </c>
      <c r="E3169" s="10">
        <v>44981</v>
      </c>
      <c r="F3169" t="s">
        <v>27</v>
      </c>
      <c r="G3169">
        <v>137.30000000000001</v>
      </c>
      <c r="H3169">
        <v>4</v>
      </c>
      <c r="I3169">
        <v>0</v>
      </c>
      <c r="J3169" t="s">
        <v>55</v>
      </c>
      <c r="K3169" t="s">
        <v>29</v>
      </c>
      <c r="L3169" t="s">
        <v>21</v>
      </c>
      <c r="M3169" t="s">
        <v>36</v>
      </c>
      <c r="N3169" t="s">
        <v>41</v>
      </c>
      <c r="O3169">
        <f>Table2[[#This Row],[check_out_date]]-Table2[[#This Row],[check_in_date]]</f>
        <v>2</v>
      </c>
      <c r="P3169">
        <f>Table2[[#This Row],[num_adults]]+Table2[[#This Row],[num_children]]</f>
        <v>4</v>
      </c>
      <c r="Q3169" s="3">
        <f>IF(OR(Table2[[#This Row],[booking_status]]="confirmed",Table2[[#This Row],[booking_status]]="checked-out"),Table2[[#This Row],[room_rate_per_night]]*Table2[[#This Row],[Num_Nights]],0)</f>
        <v>274.60000000000002</v>
      </c>
      <c r="R3169" t="str" cm="1">
        <f t="array" ref="R3169">IFERROR(_xlfn.IFS(Table2[[#This Row],[booking_status]]="confirmed","Expected",Table2[[#This Row],[booking_status]]="checked-out","Actual"),"No Revenue")</f>
        <v>Expected</v>
      </c>
      <c r="S3169" s="4">
        <f>Table2[[#This Row],[Revenue_Amount]]/Table2[[#This Row],[Num_Nights]]</f>
        <v>137.30000000000001</v>
      </c>
    </row>
    <row r="3170" spans="1:19" x14ac:dyDescent="0.3">
      <c r="A3170">
        <v>3169</v>
      </c>
      <c r="B3170" t="s">
        <v>14</v>
      </c>
      <c r="C3170" s="9">
        <v>45277</v>
      </c>
      <c r="D3170" s="9">
        <v>45283</v>
      </c>
      <c r="E3170" s="10">
        <v>45248</v>
      </c>
      <c r="F3170" t="s">
        <v>49</v>
      </c>
      <c r="G3170">
        <v>70.150000000000006</v>
      </c>
      <c r="H3170">
        <v>4</v>
      </c>
      <c r="I3170">
        <v>0</v>
      </c>
      <c r="J3170" t="s">
        <v>94</v>
      </c>
      <c r="K3170" t="s">
        <v>29</v>
      </c>
      <c r="L3170" t="s">
        <v>21</v>
      </c>
      <c r="M3170" t="s">
        <v>22</v>
      </c>
      <c r="N3170" t="s">
        <v>41</v>
      </c>
      <c r="O3170">
        <f>Table2[[#This Row],[check_out_date]]-Table2[[#This Row],[check_in_date]]</f>
        <v>6</v>
      </c>
      <c r="P3170">
        <f>Table2[[#This Row],[num_adults]]+Table2[[#This Row],[num_children]]</f>
        <v>4</v>
      </c>
      <c r="Q3170" s="3">
        <f>IF(OR(Table2[[#This Row],[booking_status]]="confirmed",Table2[[#This Row],[booking_status]]="checked-out"),Table2[[#This Row],[room_rate_per_night]]*Table2[[#This Row],[Num_Nights]],0)</f>
        <v>420.90000000000003</v>
      </c>
      <c r="R3170" t="str" cm="1">
        <f t="array" ref="R3170">IFERROR(_xlfn.IFS(Table2[[#This Row],[booking_status]]="confirmed","Expected",Table2[[#This Row],[booking_status]]="checked-out","Actual"),"No Revenue")</f>
        <v>Expected</v>
      </c>
      <c r="S3170" s="4">
        <f>Table2[[#This Row],[Revenue_Amount]]/Table2[[#This Row],[Num_Nights]]</f>
        <v>70.150000000000006</v>
      </c>
    </row>
    <row r="3171" spans="1:19" x14ac:dyDescent="0.3">
      <c r="A3171">
        <v>3170</v>
      </c>
      <c r="B3171" t="s">
        <v>50</v>
      </c>
      <c r="C3171" s="9">
        <v>45207</v>
      </c>
      <c r="D3171" s="9">
        <v>45211</v>
      </c>
      <c r="E3171" s="10">
        <v>45203</v>
      </c>
      <c r="F3171" t="s">
        <v>49</v>
      </c>
      <c r="G3171">
        <v>132.85</v>
      </c>
      <c r="H3171">
        <v>1</v>
      </c>
      <c r="I3171">
        <v>0</v>
      </c>
      <c r="J3171" t="s">
        <v>28</v>
      </c>
      <c r="K3171" t="s">
        <v>66</v>
      </c>
      <c r="L3171" t="s">
        <v>21</v>
      </c>
      <c r="M3171" t="s">
        <v>22</v>
      </c>
      <c r="N3171" t="s">
        <v>23</v>
      </c>
      <c r="O3171">
        <f>Table2[[#This Row],[check_out_date]]-Table2[[#This Row],[check_in_date]]</f>
        <v>4</v>
      </c>
      <c r="P3171">
        <f>Table2[[#This Row],[num_adults]]+Table2[[#This Row],[num_children]]</f>
        <v>1</v>
      </c>
      <c r="Q3171" s="3">
        <f>IF(OR(Table2[[#This Row],[booking_status]]="confirmed",Table2[[#This Row],[booking_status]]="checked-out"),Table2[[#This Row],[room_rate_per_night]]*Table2[[#This Row],[Num_Nights]],0)</f>
        <v>531.4</v>
      </c>
      <c r="R3171" t="str" cm="1">
        <f t="array" ref="R3171">IFERROR(_xlfn.IFS(Table2[[#This Row],[booking_status]]="confirmed","Expected",Table2[[#This Row],[booking_status]]="checked-out","Actual"),"No Revenue")</f>
        <v>Expected</v>
      </c>
      <c r="S3171" s="4">
        <f>Table2[[#This Row],[Revenue_Amount]]/Table2[[#This Row],[Num_Nights]]</f>
        <v>132.85</v>
      </c>
    </row>
    <row r="3172" spans="1:19" x14ac:dyDescent="0.3">
      <c r="A3172">
        <v>3171</v>
      </c>
      <c r="B3172" t="s">
        <v>14</v>
      </c>
      <c r="C3172" s="9">
        <v>45157</v>
      </c>
      <c r="D3172" s="9">
        <v>45159</v>
      </c>
      <c r="E3172" s="10">
        <v>45101</v>
      </c>
      <c r="F3172" t="s">
        <v>27</v>
      </c>
      <c r="G3172">
        <v>153.03</v>
      </c>
      <c r="H3172">
        <v>2</v>
      </c>
      <c r="I3172">
        <v>0</v>
      </c>
      <c r="J3172" t="s">
        <v>55</v>
      </c>
      <c r="K3172" t="s">
        <v>99</v>
      </c>
      <c r="L3172" t="s">
        <v>21</v>
      </c>
      <c r="M3172" t="s">
        <v>36</v>
      </c>
      <c r="N3172" t="s">
        <v>95</v>
      </c>
      <c r="O3172">
        <f>Table2[[#This Row],[check_out_date]]-Table2[[#This Row],[check_in_date]]</f>
        <v>2</v>
      </c>
      <c r="P3172">
        <f>Table2[[#This Row],[num_adults]]+Table2[[#This Row],[num_children]]</f>
        <v>2</v>
      </c>
      <c r="Q3172" s="3">
        <f>IF(OR(Table2[[#This Row],[booking_status]]="confirmed",Table2[[#This Row],[booking_status]]="checked-out"),Table2[[#This Row],[room_rate_per_night]]*Table2[[#This Row],[Num_Nights]],0)</f>
        <v>306.06</v>
      </c>
      <c r="R3172" t="str" cm="1">
        <f t="array" ref="R3172">IFERROR(_xlfn.IFS(Table2[[#This Row],[booking_status]]="confirmed","Expected",Table2[[#This Row],[booking_status]]="checked-out","Actual"),"No Revenue")</f>
        <v>Expected</v>
      </c>
      <c r="S3172" s="4">
        <f>Table2[[#This Row],[Revenue_Amount]]/Table2[[#This Row],[Num_Nights]]</f>
        <v>153.03</v>
      </c>
    </row>
    <row r="3173" spans="1:19" x14ac:dyDescent="0.3">
      <c r="A3173">
        <v>3172</v>
      </c>
      <c r="B3173" t="s">
        <v>37</v>
      </c>
      <c r="C3173" s="9">
        <v>45013</v>
      </c>
      <c r="D3173" s="9">
        <v>45017</v>
      </c>
      <c r="E3173" s="10">
        <v>44947</v>
      </c>
      <c r="F3173" t="s">
        <v>49</v>
      </c>
      <c r="G3173">
        <v>130.87</v>
      </c>
      <c r="H3173">
        <v>3</v>
      </c>
      <c r="I3173">
        <v>2</v>
      </c>
      <c r="J3173" t="s">
        <v>19</v>
      </c>
      <c r="K3173" t="s">
        <v>29</v>
      </c>
      <c r="L3173" t="s">
        <v>21</v>
      </c>
      <c r="M3173" t="s">
        <v>22</v>
      </c>
      <c r="N3173" t="s">
        <v>45</v>
      </c>
      <c r="O3173">
        <f>Table2[[#This Row],[check_out_date]]-Table2[[#This Row],[check_in_date]]</f>
        <v>4</v>
      </c>
      <c r="P3173">
        <f>Table2[[#This Row],[num_adults]]+Table2[[#This Row],[num_children]]</f>
        <v>5</v>
      </c>
      <c r="Q3173" s="3">
        <f>IF(OR(Table2[[#This Row],[booking_status]]="confirmed",Table2[[#This Row],[booking_status]]="checked-out"),Table2[[#This Row],[room_rate_per_night]]*Table2[[#This Row],[Num_Nights]],0)</f>
        <v>523.48</v>
      </c>
      <c r="R3173" t="str" cm="1">
        <f t="array" ref="R3173">IFERROR(_xlfn.IFS(Table2[[#This Row],[booking_status]]="confirmed","Expected",Table2[[#This Row],[booking_status]]="checked-out","Actual"),"No Revenue")</f>
        <v>Expected</v>
      </c>
      <c r="S3173" s="4">
        <f>Table2[[#This Row],[Revenue_Amount]]/Table2[[#This Row],[Num_Nights]]</f>
        <v>130.87</v>
      </c>
    </row>
    <row r="3174" spans="1:19" x14ac:dyDescent="0.3">
      <c r="A3174">
        <v>3173</v>
      </c>
      <c r="B3174" t="s">
        <v>50</v>
      </c>
      <c r="C3174" s="9">
        <v>45166</v>
      </c>
      <c r="D3174" s="9">
        <v>45169</v>
      </c>
      <c r="E3174" s="10">
        <v>45120</v>
      </c>
      <c r="F3174" t="s">
        <v>27</v>
      </c>
      <c r="G3174">
        <v>213.66</v>
      </c>
      <c r="H3174">
        <v>3</v>
      </c>
      <c r="I3174">
        <v>0</v>
      </c>
      <c r="J3174" t="s">
        <v>19</v>
      </c>
      <c r="K3174" t="s">
        <v>44</v>
      </c>
      <c r="L3174" t="s">
        <v>21</v>
      </c>
      <c r="M3174" t="s">
        <v>36</v>
      </c>
      <c r="N3174" t="s">
        <v>95</v>
      </c>
      <c r="O3174">
        <f>Table2[[#This Row],[check_out_date]]-Table2[[#This Row],[check_in_date]]</f>
        <v>3</v>
      </c>
      <c r="P3174">
        <f>Table2[[#This Row],[num_adults]]+Table2[[#This Row],[num_children]]</f>
        <v>3</v>
      </c>
      <c r="Q3174" s="3">
        <f>IF(OR(Table2[[#This Row],[booking_status]]="confirmed",Table2[[#This Row],[booking_status]]="checked-out"),Table2[[#This Row],[room_rate_per_night]]*Table2[[#This Row],[Num_Nights]],0)</f>
        <v>640.98</v>
      </c>
      <c r="R3174" t="str" cm="1">
        <f t="array" ref="R3174">IFERROR(_xlfn.IFS(Table2[[#This Row],[booking_status]]="confirmed","Expected",Table2[[#This Row],[booking_status]]="checked-out","Actual"),"No Revenue")</f>
        <v>Expected</v>
      </c>
      <c r="S3174" s="4">
        <f>Table2[[#This Row],[Revenue_Amount]]/Table2[[#This Row],[Num_Nights]]</f>
        <v>213.66</v>
      </c>
    </row>
    <row r="3175" spans="1:19" x14ac:dyDescent="0.3">
      <c r="A3175">
        <v>3174</v>
      </c>
      <c r="B3175" t="s">
        <v>37</v>
      </c>
      <c r="C3175" s="9">
        <v>44976</v>
      </c>
      <c r="D3175" s="9">
        <v>44981</v>
      </c>
      <c r="E3175" s="10">
        <v>44963</v>
      </c>
      <c r="F3175" t="s">
        <v>27</v>
      </c>
      <c r="G3175">
        <v>140.62</v>
      </c>
      <c r="H3175">
        <v>2</v>
      </c>
      <c r="I3175">
        <v>0</v>
      </c>
      <c r="J3175" t="s">
        <v>55</v>
      </c>
      <c r="K3175" t="s">
        <v>66</v>
      </c>
      <c r="L3175" t="s">
        <v>21</v>
      </c>
      <c r="M3175" t="s">
        <v>36</v>
      </c>
      <c r="N3175" t="s">
        <v>23</v>
      </c>
      <c r="O3175">
        <f>Table2[[#This Row],[check_out_date]]-Table2[[#This Row],[check_in_date]]</f>
        <v>5</v>
      </c>
      <c r="P3175">
        <f>Table2[[#This Row],[num_adults]]+Table2[[#This Row],[num_children]]</f>
        <v>2</v>
      </c>
      <c r="Q3175" s="3">
        <f>IF(OR(Table2[[#This Row],[booking_status]]="confirmed",Table2[[#This Row],[booking_status]]="checked-out"),Table2[[#This Row],[room_rate_per_night]]*Table2[[#This Row],[Num_Nights]],0)</f>
        <v>703.1</v>
      </c>
      <c r="R3175" t="str" cm="1">
        <f t="array" ref="R3175">IFERROR(_xlfn.IFS(Table2[[#This Row],[booking_status]]="confirmed","Expected",Table2[[#This Row],[booking_status]]="checked-out","Actual"),"No Revenue")</f>
        <v>Expected</v>
      </c>
      <c r="S3175" s="4">
        <f>Table2[[#This Row],[Revenue_Amount]]/Table2[[#This Row],[Num_Nights]]</f>
        <v>140.62</v>
      </c>
    </row>
    <row r="3176" spans="1:19" x14ac:dyDescent="0.3">
      <c r="A3176">
        <v>3175</v>
      </c>
      <c r="B3176" t="s">
        <v>50</v>
      </c>
      <c r="C3176" s="9">
        <v>45231</v>
      </c>
      <c r="D3176" s="9">
        <v>45235</v>
      </c>
      <c r="E3176" s="10">
        <v>45193</v>
      </c>
      <c r="F3176" t="s">
        <v>49</v>
      </c>
      <c r="G3176">
        <v>108.26</v>
      </c>
      <c r="H3176">
        <v>2</v>
      </c>
      <c r="I3176">
        <v>0</v>
      </c>
      <c r="J3176" t="s">
        <v>19</v>
      </c>
      <c r="K3176" t="s">
        <v>66</v>
      </c>
      <c r="L3176" t="s">
        <v>21</v>
      </c>
      <c r="M3176" t="s">
        <v>36</v>
      </c>
      <c r="N3176" t="s">
        <v>41</v>
      </c>
      <c r="O3176">
        <f>Table2[[#This Row],[check_out_date]]-Table2[[#This Row],[check_in_date]]</f>
        <v>4</v>
      </c>
      <c r="P3176">
        <f>Table2[[#This Row],[num_adults]]+Table2[[#This Row],[num_children]]</f>
        <v>2</v>
      </c>
      <c r="Q3176" s="3">
        <f>IF(OR(Table2[[#This Row],[booking_status]]="confirmed",Table2[[#This Row],[booking_status]]="checked-out"),Table2[[#This Row],[room_rate_per_night]]*Table2[[#This Row],[Num_Nights]],0)</f>
        <v>433.04</v>
      </c>
      <c r="R3176" t="str" cm="1">
        <f t="array" ref="R3176">IFERROR(_xlfn.IFS(Table2[[#This Row],[booking_status]]="confirmed","Expected",Table2[[#This Row],[booking_status]]="checked-out","Actual"),"No Revenue")</f>
        <v>Expected</v>
      </c>
      <c r="S3176" s="4">
        <f>Table2[[#This Row],[Revenue_Amount]]/Table2[[#This Row],[Num_Nights]]</f>
        <v>108.26</v>
      </c>
    </row>
    <row r="3177" spans="1:19" x14ac:dyDescent="0.3">
      <c r="A3177">
        <v>3176</v>
      </c>
      <c r="B3177" t="s">
        <v>37</v>
      </c>
      <c r="C3177" s="9">
        <v>45115</v>
      </c>
      <c r="D3177" s="9">
        <v>45120</v>
      </c>
      <c r="E3177" s="10">
        <v>45105</v>
      </c>
      <c r="F3177" t="s">
        <v>27</v>
      </c>
      <c r="G3177">
        <v>195.01</v>
      </c>
      <c r="H3177">
        <v>1</v>
      </c>
      <c r="I3177">
        <v>1</v>
      </c>
      <c r="J3177" t="s">
        <v>55</v>
      </c>
      <c r="K3177" t="s">
        <v>99</v>
      </c>
      <c r="L3177" t="s">
        <v>56</v>
      </c>
      <c r="M3177" t="s">
        <v>36</v>
      </c>
      <c r="N3177" t="s">
        <v>41</v>
      </c>
      <c r="O3177">
        <f>Table2[[#This Row],[check_out_date]]-Table2[[#This Row],[check_in_date]]</f>
        <v>5</v>
      </c>
      <c r="P3177">
        <f>Table2[[#This Row],[num_adults]]+Table2[[#This Row],[num_children]]</f>
        <v>2</v>
      </c>
      <c r="Q3177" s="3">
        <f>IF(OR(Table2[[#This Row],[booking_status]]="confirmed",Table2[[#This Row],[booking_status]]="checked-out"),Table2[[#This Row],[room_rate_per_night]]*Table2[[#This Row],[Num_Nights]],0)</f>
        <v>975.05</v>
      </c>
      <c r="R3177" t="str" cm="1">
        <f t="array" ref="R3177">IFERROR(_xlfn.IFS(Table2[[#This Row],[booking_status]]="confirmed","Expected",Table2[[#This Row],[booking_status]]="checked-out","Actual"),"No Revenue")</f>
        <v>Actual</v>
      </c>
      <c r="S3177" s="4">
        <f>Table2[[#This Row],[Revenue_Amount]]/Table2[[#This Row],[Num_Nights]]</f>
        <v>195.01</v>
      </c>
    </row>
    <row r="3178" spans="1:19" x14ac:dyDescent="0.3">
      <c r="A3178">
        <v>3177</v>
      </c>
      <c r="B3178" t="s">
        <v>37</v>
      </c>
      <c r="C3178" s="9">
        <v>45285</v>
      </c>
      <c r="D3178" s="9">
        <v>45287</v>
      </c>
      <c r="E3178" s="10">
        <v>45253</v>
      </c>
      <c r="F3178" t="s">
        <v>18</v>
      </c>
      <c r="G3178">
        <v>304.05</v>
      </c>
      <c r="H3178">
        <v>3</v>
      </c>
      <c r="I3178">
        <v>0</v>
      </c>
      <c r="J3178" t="s">
        <v>19</v>
      </c>
      <c r="K3178" t="s">
        <v>66</v>
      </c>
      <c r="L3178" t="s">
        <v>21</v>
      </c>
      <c r="M3178" t="s">
        <v>22</v>
      </c>
      <c r="N3178" t="s">
        <v>41</v>
      </c>
      <c r="O3178">
        <f>Table2[[#This Row],[check_out_date]]-Table2[[#This Row],[check_in_date]]</f>
        <v>2</v>
      </c>
      <c r="P3178">
        <f>Table2[[#This Row],[num_adults]]+Table2[[#This Row],[num_children]]</f>
        <v>3</v>
      </c>
      <c r="Q3178" s="3">
        <f>IF(OR(Table2[[#This Row],[booking_status]]="confirmed",Table2[[#This Row],[booking_status]]="checked-out"),Table2[[#This Row],[room_rate_per_night]]*Table2[[#This Row],[Num_Nights]],0)</f>
        <v>608.1</v>
      </c>
      <c r="R3178" t="str" cm="1">
        <f t="array" ref="R3178">IFERROR(_xlfn.IFS(Table2[[#This Row],[booking_status]]="confirmed","Expected",Table2[[#This Row],[booking_status]]="checked-out","Actual"),"No Revenue")</f>
        <v>Expected</v>
      </c>
      <c r="S3178" s="4">
        <f>Table2[[#This Row],[Revenue_Amount]]/Table2[[#This Row],[Num_Nights]]</f>
        <v>304.05</v>
      </c>
    </row>
    <row r="3179" spans="1:19" x14ac:dyDescent="0.3">
      <c r="A3179">
        <v>3178</v>
      </c>
      <c r="B3179" t="s">
        <v>37</v>
      </c>
      <c r="C3179" s="9">
        <v>44951</v>
      </c>
      <c r="D3179" s="9">
        <v>44953</v>
      </c>
      <c r="E3179" s="10">
        <v>44917</v>
      </c>
      <c r="F3179" t="s">
        <v>49</v>
      </c>
      <c r="G3179">
        <v>131.46</v>
      </c>
      <c r="H3179">
        <v>3</v>
      </c>
      <c r="I3179">
        <v>0</v>
      </c>
      <c r="J3179" t="s">
        <v>94</v>
      </c>
      <c r="K3179" t="s">
        <v>20</v>
      </c>
      <c r="L3179" t="s">
        <v>60</v>
      </c>
      <c r="M3179" t="s">
        <v>36</v>
      </c>
      <c r="N3179" t="s">
        <v>41</v>
      </c>
      <c r="O3179">
        <f>Table2[[#This Row],[check_out_date]]-Table2[[#This Row],[check_in_date]]</f>
        <v>2</v>
      </c>
      <c r="P3179">
        <f>Table2[[#This Row],[num_adults]]+Table2[[#This Row],[num_children]]</f>
        <v>3</v>
      </c>
      <c r="Q3179" s="3">
        <f>IF(OR(Table2[[#This Row],[booking_status]]="confirmed",Table2[[#This Row],[booking_status]]="checked-out"),Table2[[#This Row],[room_rate_per_night]]*Table2[[#This Row],[Num_Nights]],0)</f>
        <v>0</v>
      </c>
      <c r="R3179" t="str" cm="1">
        <f t="array" ref="R3179">IFERROR(_xlfn.IFS(Table2[[#This Row],[booking_status]]="confirmed","Expected",Table2[[#This Row],[booking_status]]="checked-out","Actual"),"No Revenue")</f>
        <v>No Revenue</v>
      </c>
      <c r="S3179" s="4">
        <f>Table2[[#This Row],[Revenue_Amount]]/Table2[[#This Row],[Num_Nights]]</f>
        <v>0</v>
      </c>
    </row>
    <row r="3180" spans="1:19" x14ac:dyDescent="0.3">
      <c r="A3180">
        <v>3179</v>
      </c>
      <c r="B3180" t="s">
        <v>31</v>
      </c>
      <c r="C3180" s="9">
        <v>45169</v>
      </c>
      <c r="D3180" s="9">
        <v>45174</v>
      </c>
      <c r="E3180" s="10">
        <v>45117</v>
      </c>
      <c r="F3180" t="s">
        <v>27</v>
      </c>
      <c r="G3180">
        <v>162.51</v>
      </c>
      <c r="H3180">
        <v>1</v>
      </c>
      <c r="I3180">
        <v>0</v>
      </c>
      <c r="J3180" t="s">
        <v>19</v>
      </c>
      <c r="K3180" t="s">
        <v>20</v>
      </c>
      <c r="L3180" t="s">
        <v>21</v>
      </c>
      <c r="M3180" t="s">
        <v>36</v>
      </c>
      <c r="N3180" t="s">
        <v>41</v>
      </c>
      <c r="O3180">
        <f>Table2[[#This Row],[check_out_date]]-Table2[[#This Row],[check_in_date]]</f>
        <v>5</v>
      </c>
      <c r="P3180">
        <f>Table2[[#This Row],[num_adults]]+Table2[[#This Row],[num_children]]</f>
        <v>1</v>
      </c>
      <c r="Q3180" s="3">
        <f>IF(OR(Table2[[#This Row],[booking_status]]="confirmed",Table2[[#This Row],[booking_status]]="checked-out"),Table2[[#This Row],[room_rate_per_night]]*Table2[[#This Row],[Num_Nights]],0)</f>
        <v>812.55</v>
      </c>
      <c r="R3180" t="str" cm="1">
        <f t="array" ref="R3180">IFERROR(_xlfn.IFS(Table2[[#This Row],[booking_status]]="confirmed","Expected",Table2[[#This Row],[booking_status]]="checked-out","Actual"),"No Revenue")</f>
        <v>Expected</v>
      </c>
      <c r="S3180" s="4">
        <f>Table2[[#This Row],[Revenue_Amount]]/Table2[[#This Row],[Num_Nights]]</f>
        <v>162.51</v>
      </c>
    </row>
    <row r="3181" spans="1:19" x14ac:dyDescent="0.3">
      <c r="A3181">
        <v>3180</v>
      </c>
      <c r="B3181" t="s">
        <v>31</v>
      </c>
      <c r="C3181" s="9">
        <v>44937</v>
      </c>
      <c r="D3181" s="9">
        <v>44942</v>
      </c>
      <c r="E3181" s="10">
        <v>44914</v>
      </c>
      <c r="F3181" t="s">
        <v>49</v>
      </c>
      <c r="G3181">
        <v>106.53</v>
      </c>
      <c r="H3181">
        <v>1</v>
      </c>
      <c r="I3181">
        <v>0</v>
      </c>
      <c r="J3181" t="s">
        <v>94</v>
      </c>
      <c r="K3181" t="s">
        <v>66</v>
      </c>
      <c r="L3181" t="s">
        <v>21</v>
      </c>
      <c r="M3181" t="s">
        <v>36</v>
      </c>
      <c r="N3181" t="s">
        <v>95</v>
      </c>
      <c r="O3181">
        <f>Table2[[#This Row],[check_out_date]]-Table2[[#This Row],[check_in_date]]</f>
        <v>5</v>
      </c>
      <c r="P3181">
        <f>Table2[[#This Row],[num_adults]]+Table2[[#This Row],[num_children]]</f>
        <v>1</v>
      </c>
      <c r="Q3181" s="3">
        <f>IF(OR(Table2[[#This Row],[booking_status]]="confirmed",Table2[[#This Row],[booking_status]]="checked-out"),Table2[[#This Row],[room_rate_per_night]]*Table2[[#This Row],[Num_Nights]],0)</f>
        <v>532.65</v>
      </c>
      <c r="R3181" t="str" cm="1">
        <f t="array" ref="R3181">IFERROR(_xlfn.IFS(Table2[[#This Row],[booking_status]]="confirmed","Expected",Table2[[#This Row],[booking_status]]="checked-out","Actual"),"No Revenue")</f>
        <v>Expected</v>
      </c>
      <c r="S3181" s="4">
        <f>Table2[[#This Row],[Revenue_Amount]]/Table2[[#This Row],[Num_Nights]]</f>
        <v>106.53</v>
      </c>
    </row>
    <row r="3182" spans="1:19" x14ac:dyDescent="0.3">
      <c r="A3182">
        <v>3181</v>
      </c>
      <c r="B3182" t="s">
        <v>14</v>
      </c>
      <c r="C3182" s="9">
        <v>44943</v>
      </c>
      <c r="D3182" s="9">
        <v>44946</v>
      </c>
      <c r="E3182" s="10">
        <v>44942</v>
      </c>
      <c r="F3182" t="s">
        <v>49</v>
      </c>
      <c r="G3182">
        <v>104.46</v>
      </c>
      <c r="H3182">
        <v>3</v>
      </c>
      <c r="I3182">
        <v>0</v>
      </c>
      <c r="J3182" t="s">
        <v>28</v>
      </c>
      <c r="K3182" t="s">
        <v>44</v>
      </c>
      <c r="L3182" t="s">
        <v>56</v>
      </c>
      <c r="M3182" t="s">
        <v>36</v>
      </c>
      <c r="N3182" t="s">
        <v>23</v>
      </c>
      <c r="O3182">
        <f>Table2[[#This Row],[check_out_date]]-Table2[[#This Row],[check_in_date]]</f>
        <v>3</v>
      </c>
      <c r="P3182">
        <f>Table2[[#This Row],[num_adults]]+Table2[[#This Row],[num_children]]</f>
        <v>3</v>
      </c>
      <c r="Q3182" s="3">
        <f>IF(OR(Table2[[#This Row],[booking_status]]="confirmed",Table2[[#This Row],[booking_status]]="checked-out"),Table2[[#This Row],[room_rate_per_night]]*Table2[[#This Row],[Num_Nights]],0)</f>
        <v>313.38</v>
      </c>
      <c r="R3182" t="str" cm="1">
        <f t="array" ref="R3182">IFERROR(_xlfn.IFS(Table2[[#This Row],[booking_status]]="confirmed","Expected",Table2[[#This Row],[booking_status]]="checked-out","Actual"),"No Revenue")</f>
        <v>Actual</v>
      </c>
      <c r="S3182" s="4">
        <f>Table2[[#This Row],[Revenue_Amount]]/Table2[[#This Row],[Num_Nights]]</f>
        <v>104.46</v>
      </c>
    </row>
    <row r="3183" spans="1:19" hidden="1" x14ac:dyDescent="0.3">
      <c r="A3183">
        <v>3182</v>
      </c>
      <c r="B3183" t="s">
        <v>31</v>
      </c>
      <c r="C3183" s="9">
        <v>44949</v>
      </c>
      <c r="D3183" s="9">
        <v>44954</v>
      </c>
      <c r="E3183" s="10">
        <v>44915</v>
      </c>
      <c r="F3183" t="s">
        <v>49</v>
      </c>
      <c r="G3183">
        <v>105.75</v>
      </c>
      <c r="H3183">
        <v>2</v>
      </c>
      <c r="I3183">
        <v>0</v>
      </c>
      <c r="J3183" t="s">
        <v>35</v>
      </c>
      <c r="K3183" t="s">
        <v>44</v>
      </c>
      <c r="L3183" t="s">
        <v>21</v>
      </c>
      <c r="M3183" t="s">
        <v>22</v>
      </c>
      <c r="N3183" t="s">
        <v>23</v>
      </c>
      <c r="O3183">
        <f>Table2[[#This Row],[check_out_date]]-Table2[[#This Row],[check_in_date]]</f>
        <v>5</v>
      </c>
      <c r="P3183">
        <f>Table2[[#This Row],[num_adults]]+Table2[[#This Row],[num_children]]</f>
        <v>2</v>
      </c>
      <c r="Q3183" s="3">
        <f>IF(OR(Table2[[#This Row],[booking_status]]="confirmed",Table2[[#This Row],[booking_status]]="checked-out"),Table2[[#This Row],[room_rate_per_night]]*Table2[[#This Row],[Num_Nights]],0)</f>
        <v>528.75</v>
      </c>
      <c r="R3183" t="str" cm="1">
        <f t="array" ref="R3183">IFERROR(_xlfn.IFS(Table2[[#This Row],[booking_status]]="confirmed","Expected",Table2[[#This Row],[booking_status]]="checked-out","Actual"),"No Revenue")</f>
        <v>Expected</v>
      </c>
      <c r="S3183" s="4">
        <f>Table2[[#This Row],[Revenue_Amount]]/Table2[[#This Row],[Num_Nights]]</f>
        <v>105.75</v>
      </c>
    </row>
    <row r="3184" spans="1:19" x14ac:dyDescent="0.3">
      <c r="A3184">
        <v>3183</v>
      </c>
      <c r="B3184" t="s">
        <v>37</v>
      </c>
      <c r="C3184" s="9">
        <v>45060</v>
      </c>
      <c r="D3184" s="9">
        <v>45064</v>
      </c>
      <c r="E3184" s="10">
        <v>45047</v>
      </c>
      <c r="F3184" t="s">
        <v>27</v>
      </c>
      <c r="G3184">
        <v>152.78</v>
      </c>
      <c r="H3184">
        <v>2</v>
      </c>
      <c r="I3184">
        <v>1</v>
      </c>
      <c r="J3184" t="s">
        <v>28</v>
      </c>
      <c r="K3184" t="s">
        <v>44</v>
      </c>
      <c r="L3184" t="s">
        <v>56</v>
      </c>
      <c r="M3184" t="s">
        <v>36</v>
      </c>
      <c r="N3184" t="s">
        <v>41</v>
      </c>
      <c r="O3184">
        <f>Table2[[#This Row],[check_out_date]]-Table2[[#This Row],[check_in_date]]</f>
        <v>4</v>
      </c>
      <c r="P3184">
        <f>Table2[[#This Row],[num_adults]]+Table2[[#This Row],[num_children]]</f>
        <v>3</v>
      </c>
      <c r="Q3184" s="3">
        <f>IF(OR(Table2[[#This Row],[booking_status]]="confirmed",Table2[[#This Row],[booking_status]]="checked-out"),Table2[[#This Row],[room_rate_per_night]]*Table2[[#This Row],[Num_Nights]],0)</f>
        <v>611.12</v>
      </c>
      <c r="R3184" t="str" cm="1">
        <f t="array" ref="R3184">IFERROR(_xlfn.IFS(Table2[[#This Row],[booking_status]]="confirmed","Expected",Table2[[#This Row],[booking_status]]="checked-out","Actual"),"No Revenue")</f>
        <v>Actual</v>
      </c>
      <c r="S3184" s="4">
        <f>Table2[[#This Row],[Revenue_Amount]]/Table2[[#This Row],[Num_Nights]]</f>
        <v>152.78</v>
      </c>
    </row>
    <row r="3185" spans="1:19" x14ac:dyDescent="0.3">
      <c r="A3185">
        <v>3184</v>
      </c>
      <c r="B3185" t="s">
        <v>14</v>
      </c>
      <c r="C3185" s="9">
        <v>45017</v>
      </c>
      <c r="D3185" s="9">
        <v>45020</v>
      </c>
      <c r="E3185" s="10">
        <v>44997</v>
      </c>
      <c r="F3185" t="s">
        <v>27</v>
      </c>
      <c r="G3185">
        <v>135.76</v>
      </c>
      <c r="H3185">
        <v>2</v>
      </c>
      <c r="I3185">
        <v>0</v>
      </c>
      <c r="J3185" t="s">
        <v>28</v>
      </c>
      <c r="K3185" t="s">
        <v>99</v>
      </c>
      <c r="L3185" t="s">
        <v>21</v>
      </c>
      <c r="M3185" t="s">
        <v>36</v>
      </c>
      <c r="N3185" t="s">
        <v>41</v>
      </c>
      <c r="O3185">
        <f>Table2[[#This Row],[check_out_date]]-Table2[[#This Row],[check_in_date]]</f>
        <v>3</v>
      </c>
      <c r="P3185">
        <f>Table2[[#This Row],[num_adults]]+Table2[[#This Row],[num_children]]</f>
        <v>2</v>
      </c>
      <c r="Q3185" s="3">
        <f>IF(OR(Table2[[#This Row],[booking_status]]="confirmed",Table2[[#This Row],[booking_status]]="checked-out"),Table2[[#This Row],[room_rate_per_night]]*Table2[[#This Row],[Num_Nights]],0)</f>
        <v>407.28</v>
      </c>
      <c r="R3185" t="str" cm="1">
        <f t="array" ref="R3185">IFERROR(_xlfn.IFS(Table2[[#This Row],[booking_status]]="confirmed","Expected",Table2[[#This Row],[booking_status]]="checked-out","Actual"),"No Revenue")</f>
        <v>Expected</v>
      </c>
      <c r="S3185" s="4">
        <f>Table2[[#This Row],[Revenue_Amount]]/Table2[[#This Row],[Num_Nights]]</f>
        <v>135.76</v>
      </c>
    </row>
    <row r="3186" spans="1:19" x14ac:dyDescent="0.3">
      <c r="A3186">
        <v>3185</v>
      </c>
      <c r="B3186" t="s">
        <v>50</v>
      </c>
      <c r="C3186" s="9">
        <v>45079</v>
      </c>
      <c r="D3186" s="9">
        <v>45084</v>
      </c>
      <c r="E3186" s="10">
        <v>45000</v>
      </c>
      <c r="F3186" t="s">
        <v>27</v>
      </c>
      <c r="G3186">
        <v>149.9</v>
      </c>
      <c r="H3186">
        <v>1</v>
      </c>
      <c r="I3186">
        <v>2</v>
      </c>
      <c r="J3186" t="s">
        <v>55</v>
      </c>
      <c r="K3186" t="s">
        <v>29</v>
      </c>
      <c r="L3186" t="s">
        <v>56</v>
      </c>
      <c r="M3186" t="s">
        <v>36</v>
      </c>
      <c r="N3186" t="s">
        <v>41</v>
      </c>
      <c r="O3186">
        <f>Table2[[#This Row],[check_out_date]]-Table2[[#This Row],[check_in_date]]</f>
        <v>5</v>
      </c>
      <c r="P3186">
        <f>Table2[[#This Row],[num_adults]]+Table2[[#This Row],[num_children]]</f>
        <v>3</v>
      </c>
      <c r="Q3186" s="3">
        <f>IF(OR(Table2[[#This Row],[booking_status]]="confirmed",Table2[[#This Row],[booking_status]]="checked-out"),Table2[[#This Row],[room_rate_per_night]]*Table2[[#This Row],[Num_Nights]],0)</f>
        <v>749.5</v>
      </c>
      <c r="R3186" t="str" cm="1">
        <f t="array" ref="R3186">IFERROR(_xlfn.IFS(Table2[[#This Row],[booking_status]]="confirmed","Expected",Table2[[#This Row],[booking_status]]="checked-out","Actual"),"No Revenue")</f>
        <v>Actual</v>
      </c>
      <c r="S3186" s="4">
        <f>Table2[[#This Row],[Revenue_Amount]]/Table2[[#This Row],[Num_Nights]]</f>
        <v>149.9</v>
      </c>
    </row>
    <row r="3187" spans="1:19" x14ac:dyDescent="0.3">
      <c r="A3187">
        <v>3186</v>
      </c>
      <c r="B3187" t="s">
        <v>37</v>
      </c>
      <c r="C3187" s="9">
        <v>45028</v>
      </c>
      <c r="D3187" s="9">
        <v>45035</v>
      </c>
      <c r="E3187" s="10">
        <v>44971</v>
      </c>
      <c r="F3187" t="s">
        <v>27</v>
      </c>
      <c r="G3187">
        <v>201.77</v>
      </c>
      <c r="H3187">
        <v>2</v>
      </c>
      <c r="I3187">
        <v>0</v>
      </c>
      <c r="J3187" t="s">
        <v>94</v>
      </c>
      <c r="K3187" t="s">
        <v>44</v>
      </c>
      <c r="L3187" t="s">
        <v>60</v>
      </c>
      <c r="M3187" t="s">
        <v>36</v>
      </c>
      <c r="N3187" t="s">
        <v>23</v>
      </c>
      <c r="O3187">
        <f>Table2[[#This Row],[check_out_date]]-Table2[[#This Row],[check_in_date]]</f>
        <v>7</v>
      </c>
      <c r="P3187">
        <f>Table2[[#This Row],[num_adults]]+Table2[[#This Row],[num_children]]</f>
        <v>2</v>
      </c>
      <c r="Q3187" s="3">
        <f>IF(OR(Table2[[#This Row],[booking_status]]="confirmed",Table2[[#This Row],[booking_status]]="checked-out"),Table2[[#This Row],[room_rate_per_night]]*Table2[[#This Row],[Num_Nights]],0)</f>
        <v>0</v>
      </c>
      <c r="R3187" t="str" cm="1">
        <f t="array" ref="R3187">IFERROR(_xlfn.IFS(Table2[[#This Row],[booking_status]]="confirmed","Expected",Table2[[#This Row],[booking_status]]="checked-out","Actual"),"No Revenue")</f>
        <v>No Revenue</v>
      </c>
      <c r="S3187" s="4">
        <f>Table2[[#This Row],[Revenue_Amount]]/Table2[[#This Row],[Num_Nights]]</f>
        <v>0</v>
      </c>
    </row>
    <row r="3188" spans="1:19" x14ac:dyDescent="0.3">
      <c r="A3188">
        <v>3187</v>
      </c>
      <c r="B3188" t="s">
        <v>50</v>
      </c>
      <c r="C3188" s="9">
        <v>45043</v>
      </c>
      <c r="D3188" s="9">
        <v>45050</v>
      </c>
      <c r="E3188" s="10">
        <v>44976</v>
      </c>
      <c r="F3188" t="s">
        <v>49</v>
      </c>
      <c r="G3188">
        <v>126.95</v>
      </c>
      <c r="H3188">
        <v>3</v>
      </c>
      <c r="I3188">
        <v>0</v>
      </c>
      <c r="J3188" t="s">
        <v>28</v>
      </c>
      <c r="K3188" t="s">
        <v>29</v>
      </c>
      <c r="L3188" t="s">
        <v>21</v>
      </c>
      <c r="M3188" t="s">
        <v>36</v>
      </c>
      <c r="N3188" t="s">
        <v>95</v>
      </c>
      <c r="O3188">
        <f>Table2[[#This Row],[check_out_date]]-Table2[[#This Row],[check_in_date]]</f>
        <v>7</v>
      </c>
      <c r="P3188">
        <f>Table2[[#This Row],[num_adults]]+Table2[[#This Row],[num_children]]</f>
        <v>3</v>
      </c>
      <c r="Q3188" s="3">
        <f>IF(OR(Table2[[#This Row],[booking_status]]="confirmed",Table2[[#This Row],[booking_status]]="checked-out"),Table2[[#This Row],[room_rate_per_night]]*Table2[[#This Row],[Num_Nights]],0)</f>
        <v>888.65</v>
      </c>
      <c r="R3188" t="str" cm="1">
        <f t="array" ref="R3188">IFERROR(_xlfn.IFS(Table2[[#This Row],[booking_status]]="confirmed","Expected",Table2[[#This Row],[booking_status]]="checked-out","Actual"),"No Revenue")</f>
        <v>Expected</v>
      </c>
      <c r="S3188" s="4">
        <f>Table2[[#This Row],[Revenue_Amount]]/Table2[[#This Row],[Num_Nights]]</f>
        <v>126.95</v>
      </c>
    </row>
    <row r="3189" spans="1:19" x14ac:dyDescent="0.3">
      <c r="A3189">
        <v>3188</v>
      </c>
      <c r="B3189" t="s">
        <v>31</v>
      </c>
      <c r="C3189" s="9">
        <v>45246</v>
      </c>
      <c r="D3189" s="9">
        <v>45249</v>
      </c>
      <c r="E3189" s="10">
        <v>45207</v>
      </c>
      <c r="F3189" t="s">
        <v>27</v>
      </c>
      <c r="G3189">
        <v>97.16</v>
      </c>
      <c r="H3189">
        <v>2</v>
      </c>
      <c r="I3189">
        <v>1</v>
      </c>
      <c r="J3189" t="s">
        <v>94</v>
      </c>
      <c r="K3189" t="s">
        <v>99</v>
      </c>
      <c r="L3189" t="s">
        <v>21</v>
      </c>
      <c r="M3189" t="s">
        <v>36</v>
      </c>
      <c r="N3189" t="s">
        <v>41</v>
      </c>
      <c r="O3189">
        <f>Table2[[#This Row],[check_out_date]]-Table2[[#This Row],[check_in_date]]</f>
        <v>3</v>
      </c>
      <c r="P3189">
        <f>Table2[[#This Row],[num_adults]]+Table2[[#This Row],[num_children]]</f>
        <v>3</v>
      </c>
      <c r="Q3189" s="3">
        <f>IF(OR(Table2[[#This Row],[booking_status]]="confirmed",Table2[[#This Row],[booking_status]]="checked-out"),Table2[[#This Row],[room_rate_per_night]]*Table2[[#This Row],[Num_Nights]],0)</f>
        <v>291.48</v>
      </c>
      <c r="R3189" t="str" cm="1">
        <f t="array" ref="R3189">IFERROR(_xlfn.IFS(Table2[[#This Row],[booking_status]]="confirmed","Expected",Table2[[#This Row],[booking_status]]="checked-out","Actual"),"No Revenue")</f>
        <v>Expected</v>
      </c>
      <c r="S3189" s="4">
        <f>Table2[[#This Row],[Revenue_Amount]]/Table2[[#This Row],[Num_Nights]]</f>
        <v>97.160000000000011</v>
      </c>
    </row>
    <row r="3190" spans="1:19" hidden="1" x14ac:dyDescent="0.3">
      <c r="A3190">
        <v>3189</v>
      </c>
      <c r="B3190" t="s">
        <v>31</v>
      </c>
      <c r="C3190" s="9">
        <v>45082</v>
      </c>
      <c r="D3190" s="9">
        <v>45088</v>
      </c>
      <c r="E3190" s="10">
        <v>45020</v>
      </c>
      <c r="F3190" t="s">
        <v>27</v>
      </c>
      <c r="G3190">
        <v>107.46</v>
      </c>
      <c r="H3190">
        <v>2</v>
      </c>
      <c r="I3190">
        <v>1</v>
      </c>
      <c r="J3190" t="s">
        <v>35</v>
      </c>
      <c r="K3190" t="s">
        <v>20</v>
      </c>
      <c r="L3190" t="s">
        <v>60</v>
      </c>
      <c r="M3190" t="s">
        <v>22</v>
      </c>
      <c r="N3190" t="s">
        <v>41</v>
      </c>
      <c r="O3190">
        <f>Table2[[#This Row],[check_out_date]]-Table2[[#This Row],[check_in_date]]</f>
        <v>6</v>
      </c>
      <c r="P3190">
        <f>Table2[[#This Row],[num_adults]]+Table2[[#This Row],[num_children]]</f>
        <v>3</v>
      </c>
      <c r="Q3190" s="3">
        <f>IF(OR(Table2[[#This Row],[booking_status]]="confirmed",Table2[[#This Row],[booking_status]]="checked-out"),Table2[[#This Row],[room_rate_per_night]]*Table2[[#This Row],[Num_Nights]],0)</f>
        <v>0</v>
      </c>
      <c r="R3190" t="str" cm="1">
        <f t="array" ref="R3190">IFERROR(_xlfn.IFS(Table2[[#This Row],[booking_status]]="confirmed","Expected",Table2[[#This Row],[booking_status]]="checked-out","Actual"),"No Revenue")</f>
        <v>No Revenue</v>
      </c>
      <c r="S3190" s="4">
        <f>Table2[[#This Row],[Revenue_Amount]]/Table2[[#This Row],[Num_Nights]]</f>
        <v>0</v>
      </c>
    </row>
    <row r="3191" spans="1:19" hidden="1" x14ac:dyDescent="0.3">
      <c r="A3191">
        <v>3190</v>
      </c>
      <c r="B3191" t="s">
        <v>14</v>
      </c>
      <c r="C3191" s="9">
        <v>45276</v>
      </c>
      <c r="D3191" s="9">
        <v>45277</v>
      </c>
      <c r="E3191" s="10">
        <v>45254</v>
      </c>
      <c r="F3191" t="s">
        <v>27</v>
      </c>
      <c r="G3191">
        <v>107.77</v>
      </c>
      <c r="H3191">
        <v>2</v>
      </c>
      <c r="I3191">
        <v>1</v>
      </c>
      <c r="J3191" t="s">
        <v>35</v>
      </c>
      <c r="K3191" t="s">
        <v>44</v>
      </c>
      <c r="L3191" t="s">
        <v>21</v>
      </c>
      <c r="M3191" t="s">
        <v>36</v>
      </c>
      <c r="N3191" t="s">
        <v>23</v>
      </c>
      <c r="O3191">
        <f>Table2[[#This Row],[check_out_date]]-Table2[[#This Row],[check_in_date]]</f>
        <v>1</v>
      </c>
      <c r="P3191">
        <f>Table2[[#This Row],[num_adults]]+Table2[[#This Row],[num_children]]</f>
        <v>3</v>
      </c>
      <c r="Q3191" s="3">
        <f>IF(OR(Table2[[#This Row],[booking_status]]="confirmed",Table2[[#This Row],[booking_status]]="checked-out"),Table2[[#This Row],[room_rate_per_night]]*Table2[[#This Row],[Num_Nights]],0)</f>
        <v>107.77</v>
      </c>
      <c r="R3191" t="str" cm="1">
        <f t="array" ref="R3191">IFERROR(_xlfn.IFS(Table2[[#This Row],[booking_status]]="confirmed","Expected",Table2[[#This Row],[booking_status]]="checked-out","Actual"),"No Revenue")</f>
        <v>Expected</v>
      </c>
      <c r="S3191" s="4">
        <f>Table2[[#This Row],[Revenue_Amount]]/Table2[[#This Row],[Num_Nights]]</f>
        <v>107.77</v>
      </c>
    </row>
    <row r="3192" spans="1:19" x14ac:dyDescent="0.3">
      <c r="A3192">
        <v>3191</v>
      </c>
      <c r="B3192" t="s">
        <v>37</v>
      </c>
      <c r="C3192" s="9">
        <v>45144</v>
      </c>
      <c r="D3192" s="9">
        <v>45147</v>
      </c>
      <c r="E3192" s="10">
        <v>45105</v>
      </c>
      <c r="F3192" t="s">
        <v>49</v>
      </c>
      <c r="G3192">
        <v>137.49</v>
      </c>
      <c r="H3192">
        <v>4</v>
      </c>
      <c r="I3192">
        <v>0</v>
      </c>
      <c r="J3192" t="s">
        <v>28</v>
      </c>
      <c r="K3192" t="s">
        <v>44</v>
      </c>
      <c r="L3192" t="s">
        <v>70</v>
      </c>
      <c r="M3192" t="s">
        <v>36</v>
      </c>
      <c r="N3192" t="s">
        <v>41</v>
      </c>
      <c r="O3192">
        <f>Table2[[#This Row],[check_out_date]]-Table2[[#This Row],[check_in_date]]</f>
        <v>3</v>
      </c>
      <c r="P3192">
        <f>Table2[[#This Row],[num_adults]]+Table2[[#This Row],[num_children]]</f>
        <v>4</v>
      </c>
      <c r="Q3192" s="3">
        <f>IF(OR(Table2[[#This Row],[booking_status]]="confirmed",Table2[[#This Row],[booking_status]]="checked-out"),Table2[[#This Row],[room_rate_per_night]]*Table2[[#This Row],[Num_Nights]],0)</f>
        <v>0</v>
      </c>
      <c r="R3192" t="str" cm="1">
        <f t="array" ref="R3192">IFERROR(_xlfn.IFS(Table2[[#This Row],[booking_status]]="confirmed","Expected",Table2[[#This Row],[booking_status]]="checked-out","Actual"),"No Revenue")</f>
        <v>No Revenue</v>
      </c>
      <c r="S3192" s="4">
        <f>Table2[[#This Row],[Revenue_Amount]]/Table2[[#This Row],[Num_Nights]]</f>
        <v>0</v>
      </c>
    </row>
    <row r="3193" spans="1:19" x14ac:dyDescent="0.3">
      <c r="A3193">
        <v>3192</v>
      </c>
      <c r="B3193" t="s">
        <v>50</v>
      </c>
      <c r="C3193" s="9">
        <v>45042</v>
      </c>
      <c r="D3193" s="9">
        <v>45047</v>
      </c>
      <c r="E3193" s="10">
        <v>45012</v>
      </c>
      <c r="F3193" t="s">
        <v>49</v>
      </c>
      <c r="G3193">
        <v>101.43</v>
      </c>
      <c r="H3193">
        <v>3</v>
      </c>
      <c r="I3193">
        <v>0</v>
      </c>
      <c r="J3193" t="s">
        <v>28</v>
      </c>
      <c r="K3193" t="s">
        <v>99</v>
      </c>
      <c r="L3193" t="s">
        <v>60</v>
      </c>
      <c r="M3193" t="s">
        <v>36</v>
      </c>
      <c r="N3193" t="s">
        <v>30</v>
      </c>
      <c r="O3193">
        <f>Table2[[#This Row],[check_out_date]]-Table2[[#This Row],[check_in_date]]</f>
        <v>5</v>
      </c>
      <c r="P3193">
        <f>Table2[[#This Row],[num_adults]]+Table2[[#This Row],[num_children]]</f>
        <v>3</v>
      </c>
      <c r="Q3193" s="3">
        <f>IF(OR(Table2[[#This Row],[booking_status]]="confirmed",Table2[[#This Row],[booking_status]]="checked-out"),Table2[[#This Row],[room_rate_per_night]]*Table2[[#This Row],[Num_Nights]],0)</f>
        <v>0</v>
      </c>
      <c r="R3193" t="str" cm="1">
        <f t="array" ref="R3193">IFERROR(_xlfn.IFS(Table2[[#This Row],[booking_status]]="confirmed","Expected",Table2[[#This Row],[booking_status]]="checked-out","Actual"),"No Revenue")</f>
        <v>No Revenue</v>
      </c>
      <c r="S3193" s="4">
        <f>Table2[[#This Row],[Revenue_Amount]]/Table2[[#This Row],[Num_Nights]]</f>
        <v>0</v>
      </c>
    </row>
    <row r="3194" spans="1:19" x14ac:dyDescent="0.3">
      <c r="A3194">
        <v>3193</v>
      </c>
      <c r="B3194" t="s">
        <v>50</v>
      </c>
      <c r="C3194" s="9">
        <v>45064</v>
      </c>
      <c r="D3194" s="9">
        <v>45076</v>
      </c>
      <c r="E3194" s="10">
        <v>45008</v>
      </c>
      <c r="F3194" t="s">
        <v>18</v>
      </c>
      <c r="G3194">
        <v>361.85</v>
      </c>
      <c r="H3194">
        <v>3</v>
      </c>
      <c r="I3194">
        <v>0</v>
      </c>
      <c r="J3194" t="s">
        <v>94</v>
      </c>
      <c r="K3194" t="s">
        <v>66</v>
      </c>
      <c r="L3194" t="s">
        <v>21</v>
      </c>
      <c r="M3194" t="s">
        <v>22</v>
      </c>
      <c r="N3194" t="s">
        <v>23</v>
      </c>
      <c r="O3194">
        <f>Table2[[#This Row],[check_out_date]]-Table2[[#This Row],[check_in_date]]</f>
        <v>12</v>
      </c>
      <c r="P3194">
        <f>Table2[[#This Row],[num_adults]]+Table2[[#This Row],[num_children]]</f>
        <v>3</v>
      </c>
      <c r="Q3194" s="3">
        <f>IF(OR(Table2[[#This Row],[booking_status]]="confirmed",Table2[[#This Row],[booking_status]]="checked-out"),Table2[[#This Row],[room_rate_per_night]]*Table2[[#This Row],[Num_Nights]],0)</f>
        <v>4342.2000000000007</v>
      </c>
      <c r="R3194" t="str" cm="1">
        <f t="array" ref="R3194">IFERROR(_xlfn.IFS(Table2[[#This Row],[booking_status]]="confirmed","Expected",Table2[[#This Row],[booking_status]]="checked-out","Actual"),"No Revenue")</f>
        <v>Expected</v>
      </c>
      <c r="S3194" s="4">
        <f>Table2[[#This Row],[Revenue_Amount]]/Table2[[#This Row],[Num_Nights]]</f>
        <v>361.85000000000008</v>
      </c>
    </row>
    <row r="3195" spans="1:19" x14ac:dyDescent="0.3">
      <c r="A3195">
        <v>3194</v>
      </c>
      <c r="B3195" t="s">
        <v>31</v>
      </c>
      <c r="C3195" s="9">
        <v>45105</v>
      </c>
      <c r="D3195" s="9">
        <v>45113</v>
      </c>
      <c r="E3195" s="10">
        <v>45091</v>
      </c>
      <c r="F3195" t="s">
        <v>27</v>
      </c>
      <c r="G3195">
        <v>145.53</v>
      </c>
      <c r="H3195">
        <v>2</v>
      </c>
      <c r="I3195">
        <v>1</v>
      </c>
      <c r="J3195" t="s">
        <v>28</v>
      </c>
      <c r="K3195" t="s">
        <v>66</v>
      </c>
      <c r="L3195" t="s">
        <v>56</v>
      </c>
      <c r="M3195" t="s">
        <v>36</v>
      </c>
      <c r="N3195" t="s">
        <v>41</v>
      </c>
      <c r="O3195">
        <f>Table2[[#This Row],[check_out_date]]-Table2[[#This Row],[check_in_date]]</f>
        <v>8</v>
      </c>
      <c r="P3195">
        <f>Table2[[#This Row],[num_adults]]+Table2[[#This Row],[num_children]]</f>
        <v>3</v>
      </c>
      <c r="Q3195" s="3">
        <f>IF(OR(Table2[[#This Row],[booking_status]]="confirmed",Table2[[#This Row],[booking_status]]="checked-out"),Table2[[#This Row],[room_rate_per_night]]*Table2[[#This Row],[Num_Nights]],0)</f>
        <v>1164.24</v>
      </c>
      <c r="R3195" t="str" cm="1">
        <f t="array" ref="R3195">IFERROR(_xlfn.IFS(Table2[[#This Row],[booking_status]]="confirmed","Expected",Table2[[#This Row],[booking_status]]="checked-out","Actual"),"No Revenue")</f>
        <v>Actual</v>
      </c>
      <c r="S3195" s="4">
        <f>Table2[[#This Row],[Revenue_Amount]]/Table2[[#This Row],[Num_Nights]]</f>
        <v>145.53</v>
      </c>
    </row>
    <row r="3196" spans="1:19" hidden="1" x14ac:dyDescent="0.3">
      <c r="A3196">
        <v>3195</v>
      </c>
      <c r="B3196" t="s">
        <v>37</v>
      </c>
      <c r="C3196" s="9">
        <v>45178</v>
      </c>
      <c r="D3196" s="9">
        <v>45184</v>
      </c>
      <c r="E3196" s="10">
        <v>45153</v>
      </c>
      <c r="F3196" t="s">
        <v>49</v>
      </c>
      <c r="G3196">
        <v>96.33</v>
      </c>
      <c r="H3196">
        <v>2</v>
      </c>
      <c r="I3196">
        <v>0</v>
      </c>
      <c r="J3196" t="s">
        <v>35</v>
      </c>
      <c r="K3196" t="s">
        <v>29</v>
      </c>
      <c r="L3196" t="s">
        <v>56</v>
      </c>
      <c r="M3196" t="s">
        <v>36</v>
      </c>
      <c r="N3196" t="s">
        <v>41</v>
      </c>
      <c r="O3196">
        <f>Table2[[#This Row],[check_out_date]]-Table2[[#This Row],[check_in_date]]</f>
        <v>6</v>
      </c>
      <c r="P3196">
        <f>Table2[[#This Row],[num_adults]]+Table2[[#This Row],[num_children]]</f>
        <v>2</v>
      </c>
      <c r="Q3196" s="3">
        <f>IF(OR(Table2[[#This Row],[booking_status]]="confirmed",Table2[[#This Row],[booking_status]]="checked-out"),Table2[[#This Row],[room_rate_per_night]]*Table2[[#This Row],[Num_Nights]],0)</f>
        <v>577.98</v>
      </c>
      <c r="R3196" t="str" cm="1">
        <f t="array" ref="R3196">IFERROR(_xlfn.IFS(Table2[[#This Row],[booking_status]]="confirmed","Expected",Table2[[#This Row],[booking_status]]="checked-out","Actual"),"No Revenue")</f>
        <v>Actual</v>
      </c>
      <c r="S3196" s="4">
        <f>Table2[[#This Row],[Revenue_Amount]]/Table2[[#This Row],[Num_Nights]]</f>
        <v>96.33</v>
      </c>
    </row>
    <row r="3197" spans="1:19" x14ac:dyDescent="0.3">
      <c r="A3197">
        <v>3196</v>
      </c>
      <c r="B3197" t="s">
        <v>37</v>
      </c>
      <c r="C3197" s="9">
        <v>45160</v>
      </c>
      <c r="D3197" s="9">
        <v>45165</v>
      </c>
      <c r="E3197" s="10">
        <v>45142</v>
      </c>
      <c r="F3197" t="s">
        <v>49</v>
      </c>
      <c r="G3197">
        <v>147.33000000000001</v>
      </c>
      <c r="H3197">
        <v>1</v>
      </c>
      <c r="I3197">
        <v>0</v>
      </c>
      <c r="J3197" t="s">
        <v>28</v>
      </c>
      <c r="K3197" t="s">
        <v>29</v>
      </c>
      <c r="L3197" t="s">
        <v>56</v>
      </c>
      <c r="M3197" t="s">
        <v>36</v>
      </c>
      <c r="N3197" t="s">
        <v>41</v>
      </c>
      <c r="O3197">
        <f>Table2[[#This Row],[check_out_date]]-Table2[[#This Row],[check_in_date]]</f>
        <v>5</v>
      </c>
      <c r="P3197">
        <f>Table2[[#This Row],[num_adults]]+Table2[[#This Row],[num_children]]</f>
        <v>1</v>
      </c>
      <c r="Q3197" s="3">
        <f>IF(OR(Table2[[#This Row],[booking_status]]="confirmed",Table2[[#This Row],[booking_status]]="checked-out"),Table2[[#This Row],[room_rate_per_night]]*Table2[[#This Row],[Num_Nights]],0)</f>
        <v>736.65000000000009</v>
      </c>
      <c r="R3197" t="str" cm="1">
        <f t="array" ref="R3197">IFERROR(_xlfn.IFS(Table2[[#This Row],[booking_status]]="confirmed","Expected",Table2[[#This Row],[booking_status]]="checked-out","Actual"),"No Revenue")</f>
        <v>Actual</v>
      </c>
      <c r="S3197" s="4">
        <f>Table2[[#This Row],[Revenue_Amount]]/Table2[[#This Row],[Num_Nights]]</f>
        <v>147.33000000000001</v>
      </c>
    </row>
    <row r="3198" spans="1:19" x14ac:dyDescent="0.3">
      <c r="A3198">
        <v>3197</v>
      </c>
      <c r="B3198" t="s">
        <v>50</v>
      </c>
      <c r="C3198" s="9">
        <v>45097</v>
      </c>
      <c r="D3198" s="9">
        <v>45105</v>
      </c>
      <c r="E3198" s="10">
        <v>45028</v>
      </c>
      <c r="F3198" t="s">
        <v>18</v>
      </c>
      <c r="G3198">
        <v>346.68</v>
      </c>
      <c r="H3198">
        <v>3</v>
      </c>
      <c r="I3198">
        <v>0</v>
      </c>
      <c r="J3198" t="s">
        <v>19</v>
      </c>
      <c r="K3198" t="s">
        <v>29</v>
      </c>
      <c r="L3198" t="s">
        <v>21</v>
      </c>
      <c r="M3198" t="s">
        <v>36</v>
      </c>
      <c r="N3198" t="s">
        <v>30</v>
      </c>
      <c r="O3198">
        <f>Table2[[#This Row],[check_out_date]]-Table2[[#This Row],[check_in_date]]</f>
        <v>8</v>
      </c>
      <c r="P3198">
        <f>Table2[[#This Row],[num_adults]]+Table2[[#This Row],[num_children]]</f>
        <v>3</v>
      </c>
      <c r="Q3198" s="3">
        <f>IF(OR(Table2[[#This Row],[booking_status]]="confirmed",Table2[[#This Row],[booking_status]]="checked-out"),Table2[[#This Row],[room_rate_per_night]]*Table2[[#This Row],[Num_Nights]],0)</f>
        <v>2773.44</v>
      </c>
      <c r="R3198" t="str" cm="1">
        <f t="array" ref="R3198">IFERROR(_xlfn.IFS(Table2[[#This Row],[booking_status]]="confirmed","Expected",Table2[[#This Row],[booking_status]]="checked-out","Actual"),"No Revenue")</f>
        <v>Expected</v>
      </c>
      <c r="S3198" s="4">
        <f>Table2[[#This Row],[Revenue_Amount]]/Table2[[#This Row],[Num_Nights]]</f>
        <v>346.68</v>
      </c>
    </row>
    <row r="3199" spans="1:19" x14ac:dyDescent="0.3">
      <c r="A3199">
        <v>3198</v>
      </c>
      <c r="B3199" t="s">
        <v>37</v>
      </c>
      <c r="C3199" s="9">
        <v>45278</v>
      </c>
      <c r="D3199" s="9">
        <v>45283</v>
      </c>
      <c r="E3199" s="10">
        <v>45264</v>
      </c>
      <c r="F3199" t="s">
        <v>54</v>
      </c>
      <c r="G3199">
        <v>312.49</v>
      </c>
      <c r="H3199">
        <v>3</v>
      </c>
      <c r="I3199">
        <v>0</v>
      </c>
      <c r="J3199" t="s">
        <v>94</v>
      </c>
      <c r="K3199" t="s">
        <v>29</v>
      </c>
      <c r="L3199" t="s">
        <v>21</v>
      </c>
      <c r="M3199" t="s">
        <v>36</v>
      </c>
      <c r="N3199" t="s">
        <v>41</v>
      </c>
      <c r="O3199">
        <f>Table2[[#This Row],[check_out_date]]-Table2[[#This Row],[check_in_date]]</f>
        <v>5</v>
      </c>
      <c r="P3199">
        <f>Table2[[#This Row],[num_adults]]+Table2[[#This Row],[num_children]]</f>
        <v>3</v>
      </c>
      <c r="Q3199" s="3">
        <f>IF(OR(Table2[[#This Row],[booking_status]]="confirmed",Table2[[#This Row],[booking_status]]="checked-out"),Table2[[#This Row],[room_rate_per_night]]*Table2[[#This Row],[Num_Nights]],0)</f>
        <v>1562.45</v>
      </c>
      <c r="R3199" t="str" cm="1">
        <f t="array" ref="R3199">IFERROR(_xlfn.IFS(Table2[[#This Row],[booking_status]]="confirmed","Expected",Table2[[#This Row],[booking_status]]="checked-out","Actual"),"No Revenue")</f>
        <v>Expected</v>
      </c>
      <c r="S3199" s="4">
        <f>Table2[[#This Row],[Revenue_Amount]]/Table2[[#This Row],[Num_Nights]]</f>
        <v>312.49</v>
      </c>
    </row>
    <row r="3200" spans="1:19" hidden="1" x14ac:dyDescent="0.3">
      <c r="A3200">
        <v>3199</v>
      </c>
      <c r="B3200" t="s">
        <v>14</v>
      </c>
      <c r="C3200" s="9">
        <v>45202</v>
      </c>
      <c r="D3200" s="9">
        <v>45210</v>
      </c>
      <c r="E3200" s="10">
        <v>45172</v>
      </c>
      <c r="F3200" t="s">
        <v>49</v>
      </c>
      <c r="G3200">
        <v>70.78</v>
      </c>
      <c r="H3200">
        <v>1</v>
      </c>
      <c r="I3200">
        <v>0</v>
      </c>
      <c r="J3200" t="s">
        <v>35</v>
      </c>
      <c r="K3200" t="s">
        <v>29</v>
      </c>
      <c r="L3200" t="s">
        <v>56</v>
      </c>
      <c r="M3200" t="s">
        <v>36</v>
      </c>
      <c r="N3200" t="s">
        <v>41</v>
      </c>
      <c r="O3200">
        <f>Table2[[#This Row],[check_out_date]]-Table2[[#This Row],[check_in_date]]</f>
        <v>8</v>
      </c>
      <c r="P3200">
        <f>Table2[[#This Row],[num_adults]]+Table2[[#This Row],[num_children]]</f>
        <v>1</v>
      </c>
      <c r="Q3200" s="3">
        <f>IF(OR(Table2[[#This Row],[booking_status]]="confirmed",Table2[[#This Row],[booking_status]]="checked-out"),Table2[[#This Row],[room_rate_per_night]]*Table2[[#This Row],[Num_Nights]],0)</f>
        <v>566.24</v>
      </c>
      <c r="R3200" t="str" cm="1">
        <f t="array" ref="R3200">IFERROR(_xlfn.IFS(Table2[[#This Row],[booking_status]]="confirmed","Expected",Table2[[#This Row],[booking_status]]="checked-out","Actual"),"No Revenue")</f>
        <v>Actual</v>
      </c>
      <c r="S3200" s="4">
        <f>Table2[[#This Row],[Revenue_Amount]]/Table2[[#This Row],[Num_Nights]]</f>
        <v>70.78</v>
      </c>
    </row>
    <row r="3201" spans="1:19" x14ac:dyDescent="0.3">
      <c r="A3201">
        <v>3200</v>
      </c>
      <c r="B3201" t="s">
        <v>14</v>
      </c>
      <c r="C3201" s="9">
        <v>45213</v>
      </c>
      <c r="D3201" s="9">
        <v>45221</v>
      </c>
      <c r="E3201" s="10">
        <v>45131</v>
      </c>
      <c r="F3201" t="s">
        <v>54</v>
      </c>
      <c r="G3201">
        <v>445.26</v>
      </c>
      <c r="H3201">
        <v>2</v>
      </c>
      <c r="I3201">
        <v>3</v>
      </c>
      <c r="J3201" t="s">
        <v>19</v>
      </c>
      <c r="K3201" t="s">
        <v>66</v>
      </c>
      <c r="L3201" t="s">
        <v>21</v>
      </c>
      <c r="M3201" t="s">
        <v>36</v>
      </c>
      <c r="N3201" t="s">
        <v>41</v>
      </c>
      <c r="O3201">
        <f>Table2[[#This Row],[check_out_date]]-Table2[[#This Row],[check_in_date]]</f>
        <v>8</v>
      </c>
      <c r="P3201">
        <f>Table2[[#This Row],[num_adults]]+Table2[[#This Row],[num_children]]</f>
        <v>5</v>
      </c>
      <c r="Q3201" s="3">
        <f>IF(OR(Table2[[#This Row],[booking_status]]="confirmed",Table2[[#This Row],[booking_status]]="checked-out"),Table2[[#This Row],[room_rate_per_night]]*Table2[[#This Row],[Num_Nights]],0)</f>
        <v>3562.08</v>
      </c>
      <c r="R3201" t="str" cm="1">
        <f t="array" ref="R3201">IFERROR(_xlfn.IFS(Table2[[#This Row],[booking_status]]="confirmed","Expected",Table2[[#This Row],[booking_status]]="checked-out","Actual"),"No Revenue")</f>
        <v>Expected</v>
      </c>
      <c r="S3201" s="4">
        <f>Table2[[#This Row],[Revenue_Amount]]/Table2[[#This Row],[Num_Nights]]</f>
        <v>445.26</v>
      </c>
    </row>
    <row r="3202" spans="1:19" x14ac:dyDescent="0.3">
      <c r="A3202">
        <v>3201</v>
      </c>
      <c r="B3202" t="s">
        <v>50</v>
      </c>
      <c r="C3202" s="9">
        <v>45059</v>
      </c>
      <c r="D3202" s="9">
        <v>45063</v>
      </c>
      <c r="E3202" s="10">
        <v>44999</v>
      </c>
      <c r="F3202" t="s">
        <v>18</v>
      </c>
      <c r="G3202">
        <v>240.19</v>
      </c>
      <c r="H3202">
        <v>4</v>
      </c>
      <c r="I3202">
        <v>0</v>
      </c>
      <c r="J3202" t="s">
        <v>28</v>
      </c>
      <c r="K3202" t="s">
        <v>29</v>
      </c>
      <c r="L3202" t="s">
        <v>21</v>
      </c>
      <c r="M3202" t="s">
        <v>36</v>
      </c>
      <c r="N3202" t="s">
        <v>41</v>
      </c>
      <c r="O3202">
        <f>Table2[[#This Row],[check_out_date]]-Table2[[#This Row],[check_in_date]]</f>
        <v>4</v>
      </c>
      <c r="P3202">
        <f>Table2[[#This Row],[num_adults]]+Table2[[#This Row],[num_children]]</f>
        <v>4</v>
      </c>
      <c r="Q3202" s="3">
        <f>IF(OR(Table2[[#This Row],[booking_status]]="confirmed",Table2[[#This Row],[booking_status]]="checked-out"),Table2[[#This Row],[room_rate_per_night]]*Table2[[#This Row],[Num_Nights]],0)</f>
        <v>960.76</v>
      </c>
      <c r="R3202" t="str" cm="1">
        <f t="array" ref="R3202">IFERROR(_xlfn.IFS(Table2[[#This Row],[booking_status]]="confirmed","Expected",Table2[[#This Row],[booking_status]]="checked-out","Actual"),"No Revenue")</f>
        <v>Expected</v>
      </c>
      <c r="S3202" s="4">
        <f>Table2[[#This Row],[Revenue_Amount]]/Table2[[#This Row],[Num_Nights]]</f>
        <v>240.19</v>
      </c>
    </row>
    <row r="3203" spans="1:19" x14ac:dyDescent="0.3">
      <c r="A3203">
        <v>3202</v>
      </c>
      <c r="B3203" t="s">
        <v>31</v>
      </c>
      <c r="C3203" s="9">
        <v>44987</v>
      </c>
      <c r="D3203" s="9">
        <v>44991</v>
      </c>
      <c r="E3203" s="10">
        <v>44981</v>
      </c>
      <c r="F3203" t="s">
        <v>27</v>
      </c>
      <c r="G3203">
        <v>111.47</v>
      </c>
      <c r="H3203">
        <v>3</v>
      </c>
      <c r="I3203">
        <v>0</v>
      </c>
      <c r="J3203" t="s">
        <v>19</v>
      </c>
      <c r="K3203" t="s">
        <v>44</v>
      </c>
      <c r="L3203" t="s">
        <v>21</v>
      </c>
      <c r="M3203" t="s">
        <v>36</v>
      </c>
      <c r="N3203" t="s">
        <v>23</v>
      </c>
      <c r="O3203">
        <f>Table2[[#This Row],[check_out_date]]-Table2[[#This Row],[check_in_date]]</f>
        <v>4</v>
      </c>
      <c r="P3203">
        <f>Table2[[#This Row],[num_adults]]+Table2[[#This Row],[num_children]]</f>
        <v>3</v>
      </c>
      <c r="Q3203" s="3">
        <f>IF(OR(Table2[[#This Row],[booking_status]]="confirmed",Table2[[#This Row],[booking_status]]="checked-out"),Table2[[#This Row],[room_rate_per_night]]*Table2[[#This Row],[Num_Nights]],0)</f>
        <v>445.88</v>
      </c>
      <c r="R3203" t="str" cm="1">
        <f t="array" ref="R3203">IFERROR(_xlfn.IFS(Table2[[#This Row],[booking_status]]="confirmed","Expected",Table2[[#This Row],[booking_status]]="checked-out","Actual"),"No Revenue")</f>
        <v>Expected</v>
      </c>
      <c r="S3203" s="4">
        <f>Table2[[#This Row],[Revenue_Amount]]/Table2[[#This Row],[Num_Nights]]</f>
        <v>111.47</v>
      </c>
    </row>
    <row r="3204" spans="1:19" x14ac:dyDescent="0.3">
      <c r="A3204">
        <v>3203</v>
      </c>
      <c r="B3204" t="s">
        <v>37</v>
      </c>
      <c r="C3204" s="9">
        <v>45270</v>
      </c>
      <c r="D3204" s="9">
        <v>45271</v>
      </c>
      <c r="E3204" s="10">
        <v>45252</v>
      </c>
      <c r="F3204" t="s">
        <v>18</v>
      </c>
      <c r="G3204">
        <v>219.05</v>
      </c>
      <c r="H3204">
        <v>1</v>
      </c>
      <c r="I3204">
        <v>1</v>
      </c>
      <c r="J3204" t="s">
        <v>19</v>
      </c>
      <c r="K3204" t="s">
        <v>99</v>
      </c>
      <c r="L3204" t="s">
        <v>21</v>
      </c>
      <c r="M3204" t="s">
        <v>36</v>
      </c>
      <c r="N3204" t="s">
        <v>95</v>
      </c>
      <c r="O3204">
        <f>Table2[[#This Row],[check_out_date]]-Table2[[#This Row],[check_in_date]]</f>
        <v>1</v>
      </c>
      <c r="P3204">
        <f>Table2[[#This Row],[num_adults]]+Table2[[#This Row],[num_children]]</f>
        <v>2</v>
      </c>
      <c r="Q3204" s="3">
        <f>IF(OR(Table2[[#This Row],[booking_status]]="confirmed",Table2[[#This Row],[booking_status]]="checked-out"),Table2[[#This Row],[room_rate_per_night]]*Table2[[#This Row],[Num_Nights]],0)</f>
        <v>219.05</v>
      </c>
      <c r="R3204" t="str" cm="1">
        <f t="array" ref="R3204">IFERROR(_xlfn.IFS(Table2[[#This Row],[booking_status]]="confirmed","Expected",Table2[[#This Row],[booking_status]]="checked-out","Actual"),"No Revenue")</f>
        <v>Expected</v>
      </c>
      <c r="S3204" s="4">
        <f>Table2[[#This Row],[Revenue_Amount]]/Table2[[#This Row],[Num_Nights]]</f>
        <v>219.05</v>
      </c>
    </row>
    <row r="3205" spans="1:19" x14ac:dyDescent="0.3">
      <c r="A3205">
        <v>3204</v>
      </c>
      <c r="B3205" t="s">
        <v>50</v>
      </c>
      <c r="C3205" s="9">
        <v>45166</v>
      </c>
      <c r="D3205" s="9">
        <v>45168</v>
      </c>
      <c r="E3205" s="10">
        <v>45159</v>
      </c>
      <c r="F3205" t="s">
        <v>27</v>
      </c>
      <c r="G3205">
        <v>153.15</v>
      </c>
      <c r="H3205">
        <v>2</v>
      </c>
      <c r="I3205">
        <v>2</v>
      </c>
      <c r="J3205" t="s">
        <v>19</v>
      </c>
      <c r="K3205" t="s">
        <v>44</v>
      </c>
      <c r="L3205" t="s">
        <v>21</v>
      </c>
      <c r="M3205" t="s">
        <v>36</v>
      </c>
      <c r="N3205" t="s">
        <v>41</v>
      </c>
      <c r="O3205">
        <f>Table2[[#This Row],[check_out_date]]-Table2[[#This Row],[check_in_date]]</f>
        <v>2</v>
      </c>
      <c r="P3205">
        <f>Table2[[#This Row],[num_adults]]+Table2[[#This Row],[num_children]]</f>
        <v>4</v>
      </c>
      <c r="Q3205" s="3">
        <f>IF(OR(Table2[[#This Row],[booking_status]]="confirmed",Table2[[#This Row],[booking_status]]="checked-out"),Table2[[#This Row],[room_rate_per_night]]*Table2[[#This Row],[Num_Nights]],0)</f>
        <v>306.3</v>
      </c>
      <c r="R3205" t="str" cm="1">
        <f t="array" ref="R3205">IFERROR(_xlfn.IFS(Table2[[#This Row],[booking_status]]="confirmed","Expected",Table2[[#This Row],[booking_status]]="checked-out","Actual"),"No Revenue")</f>
        <v>Expected</v>
      </c>
      <c r="S3205" s="4">
        <f>Table2[[#This Row],[Revenue_Amount]]/Table2[[#This Row],[Num_Nights]]</f>
        <v>153.15</v>
      </c>
    </row>
    <row r="3206" spans="1:19" hidden="1" x14ac:dyDescent="0.3">
      <c r="A3206">
        <v>3205</v>
      </c>
      <c r="B3206" t="s">
        <v>14</v>
      </c>
      <c r="C3206" s="9">
        <v>45138</v>
      </c>
      <c r="D3206" s="9">
        <v>45141</v>
      </c>
      <c r="E3206" s="10">
        <v>45129</v>
      </c>
      <c r="F3206" t="s">
        <v>49</v>
      </c>
      <c r="G3206">
        <v>103.12</v>
      </c>
      <c r="H3206">
        <v>2</v>
      </c>
      <c r="I3206">
        <v>2</v>
      </c>
      <c r="J3206" t="s">
        <v>35</v>
      </c>
      <c r="K3206" t="s">
        <v>20</v>
      </c>
      <c r="L3206" t="s">
        <v>21</v>
      </c>
      <c r="M3206" t="s">
        <v>22</v>
      </c>
      <c r="N3206" t="s">
        <v>41</v>
      </c>
      <c r="O3206">
        <f>Table2[[#This Row],[check_out_date]]-Table2[[#This Row],[check_in_date]]</f>
        <v>3</v>
      </c>
      <c r="P3206">
        <f>Table2[[#This Row],[num_adults]]+Table2[[#This Row],[num_children]]</f>
        <v>4</v>
      </c>
      <c r="Q3206" s="3">
        <f>IF(OR(Table2[[#This Row],[booking_status]]="confirmed",Table2[[#This Row],[booking_status]]="checked-out"),Table2[[#This Row],[room_rate_per_night]]*Table2[[#This Row],[Num_Nights]],0)</f>
        <v>309.36</v>
      </c>
      <c r="R3206" t="str" cm="1">
        <f t="array" ref="R3206">IFERROR(_xlfn.IFS(Table2[[#This Row],[booking_status]]="confirmed","Expected",Table2[[#This Row],[booking_status]]="checked-out","Actual"),"No Revenue")</f>
        <v>Expected</v>
      </c>
      <c r="S3206" s="4">
        <f>Table2[[#This Row],[Revenue_Amount]]/Table2[[#This Row],[Num_Nights]]</f>
        <v>103.12</v>
      </c>
    </row>
    <row r="3207" spans="1:19" hidden="1" x14ac:dyDescent="0.3">
      <c r="A3207">
        <v>3206</v>
      </c>
      <c r="B3207" t="s">
        <v>14</v>
      </c>
      <c r="C3207" s="9">
        <v>45184</v>
      </c>
      <c r="D3207" s="9">
        <v>45189</v>
      </c>
      <c r="E3207" s="10">
        <v>45141</v>
      </c>
      <c r="F3207" t="s">
        <v>27</v>
      </c>
      <c r="G3207">
        <v>174.68</v>
      </c>
      <c r="H3207">
        <v>2</v>
      </c>
      <c r="I3207">
        <v>3</v>
      </c>
      <c r="J3207" t="s">
        <v>35</v>
      </c>
      <c r="K3207" t="s">
        <v>44</v>
      </c>
      <c r="L3207" t="s">
        <v>21</v>
      </c>
      <c r="M3207" t="s">
        <v>22</v>
      </c>
      <c r="N3207" t="s">
        <v>41</v>
      </c>
      <c r="O3207">
        <f>Table2[[#This Row],[check_out_date]]-Table2[[#This Row],[check_in_date]]</f>
        <v>5</v>
      </c>
      <c r="P3207">
        <f>Table2[[#This Row],[num_adults]]+Table2[[#This Row],[num_children]]</f>
        <v>5</v>
      </c>
      <c r="Q3207" s="3">
        <f>IF(OR(Table2[[#This Row],[booking_status]]="confirmed",Table2[[#This Row],[booking_status]]="checked-out"),Table2[[#This Row],[room_rate_per_night]]*Table2[[#This Row],[Num_Nights]],0)</f>
        <v>873.40000000000009</v>
      </c>
      <c r="R3207" t="str" cm="1">
        <f t="array" ref="R3207">IFERROR(_xlfn.IFS(Table2[[#This Row],[booking_status]]="confirmed","Expected",Table2[[#This Row],[booking_status]]="checked-out","Actual"),"No Revenue")</f>
        <v>Expected</v>
      </c>
      <c r="S3207" s="4">
        <f>Table2[[#This Row],[Revenue_Amount]]/Table2[[#This Row],[Num_Nights]]</f>
        <v>174.68</v>
      </c>
    </row>
    <row r="3208" spans="1:19" x14ac:dyDescent="0.3">
      <c r="A3208">
        <v>3207</v>
      </c>
      <c r="B3208" t="s">
        <v>50</v>
      </c>
      <c r="C3208" s="9">
        <v>45038</v>
      </c>
      <c r="D3208" s="9">
        <v>45046</v>
      </c>
      <c r="E3208" s="10">
        <v>45013</v>
      </c>
      <c r="F3208" t="s">
        <v>49</v>
      </c>
      <c r="G3208">
        <v>133.01</v>
      </c>
      <c r="H3208">
        <v>4</v>
      </c>
      <c r="I3208">
        <v>0</v>
      </c>
      <c r="J3208" t="s">
        <v>19</v>
      </c>
      <c r="K3208" t="s">
        <v>44</v>
      </c>
      <c r="L3208" t="s">
        <v>21</v>
      </c>
      <c r="M3208" t="s">
        <v>22</v>
      </c>
      <c r="N3208" t="s">
        <v>41</v>
      </c>
      <c r="O3208">
        <f>Table2[[#This Row],[check_out_date]]-Table2[[#This Row],[check_in_date]]</f>
        <v>8</v>
      </c>
      <c r="P3208">
        <f>Table2[[#This Row],[num_adults]]+Table2[[#This Row],[num_children]]</f>
        <v>4</v>
      </c>
      <c r="Q3208" s="3">
        <f>IF(OR(Table2[[#This Row],[booking_status]]="confirmed",Table2[[#This Row],[booking_status]]="checked-out"),Table2[[#This Row],[room_rate_per_night]]*Table2[[#This Row],[Num_Nights]],0)</f>
        <v>1064.08</v>
      </c>
      <c r="R3208" t="str" cm="1">
        <f t="array" ref="R3208">IFERROR(_xlfn.IFS(Table2[[#This Row],[booking_status]]="confirmed","Expected",Table2[[#This Row],[booking_status]]="checked-out","Actual"),"No Revenue")</f>
        <v>Expected</v>
      </c>
      <c r="S3208" s="4">
        <f>Table2[[#This Row],[Revenue_Amount]]/Table2[[#This Row],[Num_Nights]]</f>
        <v>133.01</v>
      </c>
    </row>
    <row r="3209" spans="1:19" x14ac:dyDescent="0.3">
      <c r="A3209">
        <v>3208</v>
      </c>
      <c r="B3209" t="s">
        <v>50</v>
      </c>
      <c r="C3209" s="9">
        <v>44947</v>
      </c>
      <c r="D3209" s="9">
        <v>44954</v>
      </c>
      <c r="E3209" s="10">
        <v>44901</v>
      </c>
      <c r="F3209" t="s">
        <v>18</v>
      </c>
      <c r="G3209">
        <v>259.74</v>
      </c>
      <c r="H3209">
        <v>4</v>
      </c>
      <c r="I3209">
        <v>0</v>
      </c>
      <c r="J3209" t="s">
        <v>94</v>
      </c>
      <c r="K3209" t="s">
        <v>44</v>
      </c>
      <c r="L3209" t="s">
        <v>21</v>
      </c>
      <c r="M3209" t="s">
        <v>22</v>
      </c>
      <c r="N3209" t="s">
        <v>23</v>
      </c>
      <c r="O3209">
        <f>Table2[[#This Row],[check_out_date]]-Table2[[#This Row],[check_in_date]]</f>
        <v>7</v>
      </c>
      <c r="P3209">
        <f>Table2[[#This Row],[num_adults]]+Table2[[#This Row],[num_children]]</f>
        <v>4</v>
      </c>
      <c r="Q3209" s="3">
        <f>IF(OR(Table2[[#This Row],[booking_status]]="confirmed",Table2[[#This Row],[booking_status]]="checked-out"),Table2[[#This Row],[room_rate_per_night]]*Table2[[#This Row],[Num_Nights]],0)</f>
        <v>1818.18</v>
      </c>
      <c r="R3209" t="str" cm="1">
        <f t="array" ref="R3209">IFERROR(_xlfn.IFS(Table2[[#This Row],[booking_status]]="confirmed","Expected",Table2[[#This Row],[booking_status]]="checked-out","Actual"),"No Revenue")</f>
        <v>Expected</v>
      </c>
      <c r="S3209" s="4">
        <f>Table2[[#This Row],[Revenue_Amount]]/Table2[[#This Row],[Num_Nights]]</f>
        <v>259.74</v>
      </c>
    </row>
    <row r="3210" spans="1:19" x14ac:dyDescent="0.3">
      <c r="A3210">
        <v>3209</v>
      </c>
      <c r="B3210" t="s">
        <v>50</v>
      </c>
      <c r="C3210" s="9">
        <v>45144</v>
      </c>
      <c r="D3210" s="9">
        <v>45154</v>
      </c>
      <c r="E3210" s="10">
        <v>45099</v>
      </c>
      <c r="F3210" t="s">
        <v>18</v>
      </c>
      <c r="G3210">
        <v>319.39</v>
      </c>
      <c r="H3210">
        <v>2</v>
      </c>
      <c r="I3210">
        <v>0</v>
      </c>
      <c r="J3210" t="s">
        <v>28</v>
      </c>
      <c r="K3210" t="s">
        <v>20</v>
      </c>
      <c r="L3210" t="s">
        <v>21</v>
      </c>
      <c r="M3210" t="s">
        <v>36</v>
      </c>
      <c r="N3210" t="s">
        <v>41</v>
      </c>
      <c r="O3210">
        <f>Table2[[#This Row],[check_out_date]]-Table2[[#This Row],[check_in_date]]</f>
        <v>10</v>
      </c>
      <c r="P3210">
        <f>Table2[[#This Row],[num_adults]]+Table2[[#This Row],[num_children]]</f>
        <v>2</v>
      </c>
      <c r="Q3210" s="3">
        <f>IF(OR(Table2[[#This Row],[booking_status]]="confirmed",Table2[[#This Row],[booking_status]]="checked-out"),Table2[[#This Row],[room_rate_per_night]]*Table2[[#This Row],[Num_Nights]],0)</f>
        <v>3193.8999999999996</v>
      </c>
      <c r="R3210" t="str" cm="1">
        <f t="array" ref="R3210">IFERROR(_xlfn.IFS(Table2[[#This Row],[booking_status]]="confirmed","Expected",Table2[[#This Row],[booking_status]]="checked-out","Actual"),"No Revenue")</f>
        <v>Expected</v>
      </c>
      <c r="S3210" s="4">
        <f>Table2[[#This Row],[Revenue_Amount]]/Table2[[#This Row],[Num_Nights]]</f>
        <v>319.39</v>
      </c>
    </row>
    <row r="3211" spans="1:19" x14ac:dyDescent="0.3">
      <c r="A3211">
        <v>3210</v>
      </c>
      <c r="B3211" t="s">
        <v>31</v>
      </c>
      <c r="C3211" s="9">
        <v>45185</v>
      </c>
      <c r="D3211" s="9">
        <v>45187</v>
      </c>
      <c r="E3211" s="10">
        <v>45167</v>
      </c>
      <c r="F3211" t="s">
        <v>54</v>
      </c>
      <c r="G3211">
        <v>353.58</v>
      </c>
      <c r="H3211">
        <v>2</v>
      </c>
      <c r="I3211">
        <v>3</v>
      </c>
      <c r="J3211" t="s">
        <v>19</v>
      </c>
      <c r="K3211" t="s">
        <v>44</v>
      </c>
      <c r="L3211" t="s">
        <v>21</v>
      </c>
      <c r="M3211" t="s">
        <v>36</v>
      </c>
      <c r="N3211" t="s">
        <v>45</v>
      </c>
      <c r="O3211">
        <f>Table2[[#This Row],[check_out_date]]-Table2[[#This Row],[check_in_date]]</f>
        <v>2</v>
      </c>
      <c r="P3211">
        <f>Table2[[#This Row],[num_adults]]+Table2[[#This Row],[num_children]]</f>
        <v>5</v>
      </c>
      <c r="Q3211" s="3">
        <f>IF(OR(Table2[[#This Row],[booking_status]]="confirmed",Table2[[#This Row],[booking_status]]="checked-out"),Table2[[#This Row],[room_rate_per_night]]*Table2[[#This Row],[Num_Nights]],0)</f>
        <v>707.16</v>
      </c>
      <c r="R3211" t="str" cm="1">
        <f t="array" ref="R3211">IFERROR(_xlfn.IFS(Table2[[#This Row],[booking_status]]="confirmed","Expected",Table2[[#This Row],[booking_status]]="checked-out","Actual"),"No Revenue")</f>
        <v>Expected</v>
      </c>
      <c r="S3211" s="4">
        <f>Table2[[#This Row],[Revenue_Amount]]/Table2[[#This Row],[Num_Nights]]</f>
        <v>353.58</v>
      </c>
    </row>
    <row r="3212" spans="1:19" x14ac:dyDescent="0.3">
      <c r="A3212">
        <v>3211</v>
      </c>
      <c r="B3212" t="s">
        <v>50</v>
      </c>
      <c r="C3212" s="9">
        <v>45152</v>
      </c>
      <c r="D3212" s="9">
        <v>45155</v>
      </c>
      <c r="E3212" s="10">
        <v>45122</v>
      </c>
      <c r="F3212" t="s">
        <v>27</v>
      </c>
      <c r="G3212">
        <v>182.77</v>
      </c>
      <c r="H3212">
        <v>1</v>
      </c>
      <c r="I3212">
        <v>1</v>
      </c>
      <c r="J3212" t="s">
        <v>94</v>
      </c>
      <c r="K3212" t="s">
        <v>99</v>
      </c>
      <c r="L3212" t="s">
        <v>21</v>
      </c>
      <c r="M3212" t="s">
        <v>36</v>
      </c>
      <c r="N3212" t="s">
        <v>41</v>
      </c>
      <c r="O3212">
        <f>Table2[[#This Row],[check_out_date]]-Table2[[#This Row],[check_in_date]]</f>
        <v>3</v>
      </c>
      <c r="P3212">
        <f>Table2[[#This Row],[num_adults]]+Table2[[#This Row],[num_children]]</f>
        <v>2</v>
      </c>
      <c r="Q3212" s="3">
        <f>IF(OR(Table2[[#This Row],[booking_status]]="confirmed",Table2[[#This Row],[booking_status]]="checked-out"),Table2[[#This Row],[room_rate_per_night]]*Table2[[#This Row],[Num_Nights]],0)</f>
        <v>548.31000000000006</v>
      </c>
      <c r="R3212" t="str" cm="1">
        <f t="array" ref="R3212">IFERROR(_xlfn.IFS(Table2[[#This Row],[booking_status]]="confirmed","Expected",Table2[[#This Row],[booking_status]]="checked-out","Actual"),"No Revenue")</f>
        <v>Expected</v>
      </c>
      <c r="S3212" s="4">
        <f>Table2[[#This Row],[Revenue_Amount]]/Table2[[#This Row],[Num_Nights]]</f>
        <v>182.77</v>
      </c>
    </row>
    <row r="3213" spans="1:19" x14ac:dyDescent="0.3">
      <c r="A3213">
        <v>3212</v>
      </c>
      <c r="B3213" t="s">
        <v>14</v>
      </c>
      <c r="C3213" s="9">
        <v>45224</v>
      </c>
      <c r="D3213" s="9">
        <v>45227</v>
      </c>
      <c r="E3213" s="10">
        <v>45177</v>
      </c>
      <c r="F3213" t="s">
        <v>49</v>
      </c>
      <c r="G3213">
        <v>116.76</v>
      </c>
      <c r="H3213">
        <v>2</v>
      </c>
      <c r="I3213">
        <v>0</v>
      </c>
      <c r="J3213" t="s">
        <v>94</v>
      </c>
      <c r="K3213" t="s">
        <v>66</v>
      </c>
      <c r="L3213" t="s">
        <v>21</v>
      </c>
      <c r="M3213" t="s">
        <v>36</v>
      </c>
      <c r="N3213" t="s">
        <v>41</v>
      </c>
      <c r="O3213">
        <f>Table2[[#This Row],[check_out_date]]-Table2[[#This Row],[check_in_date]]</f>
        <v>3</v>
      </c>
      <c r="P3213">
        <f>Table2[[#This Row],[num_adults]]+Table2[[#This Row],[num_children]]</f>
        <v>2</v>
      </c>
      <c r="Q3213" s="3">
        <f>IF(OR(Table2[[#This Row],[booking_status]]="confirmed",Table2[[#This Row],[booking_status]]="checked-out"),Table2[[#This Row],[room_rate_per_night]]*Table2[[#This Row],[Num_Nights]],0)</f>
        <v>350.28000000000003</v>
      </c>
      <c r="R3213" t="str" cm="1">
        <f t="array" ref="R3213">IFERROR(_xlfn.IFS(Table2[[#This Row],[booking_status]]="confirmed","Expected",Table2[[#This Row],[booking_status]]="checked-out","Actual"),"No Revenue")</f>
        <v>Expected</v>
      </c>
      <c r="S3213" s="4">
        <f>Table2[[#This Row],[Revenue_Amount]]/Table2[[#This Row],[Num_Nights]]</f>
        <v>116.76</v>
      </c>
    </row>
    <row r="3214" spans="1:19" x14ac:dyDescent="0.3">
      <c r="A3214">
        <v>3213</v>
      </c>
      <c r="B3214" t="s">
        <v>50</v>
      </c>
      <c r="C3214" s="9">
        <v>44939</v>
      </c>
      <c r="D3214" s="9">
        <v>44947</v>
      </c>
      <c r="E3214" s="10">
        <v>44856</v>
      </c>
      <c r="F3214" t="s">
        <v>49</v>
      </c>
      <c r="G3214">
        <v>96.9</v>
      </c>
      <c r="H3214">
        <v>1</v>
      </c>
      <c r="I3214">
        <v>1</v>
      </c>
      <c r="J3214" t="s">
        <v>55</v>
      </c>
      <c r="K3214" t="s">
        <v>44</v>
      </c>
      <c r="L3214" t="s">
        <v>56</v>
      </c>
      <c r="M3214" t="s">
        <v>22</v>
      </c>
      <c r="N3214" t="s">
        <v>41</v>
      </c>
      <c r="O3214">
        <f>Table2[[#This Row],[check_out_date]]-Table2[[#This Row],[check_in_date]]</f>
        <v>8</v>
      </c>
      <c r="P3214">
        <f>Table2[[#This Row],[num_adults]]+Table2[[#This Row],[num_children]]</f>
        <v>2</v>
      </c>
      <c r="Q3214" s="3">
        <f>IF(OR(Table2[[#This Row],[booking_status]]="confirmed",Table2[[#This Row],[booking_status]]="checked-out"),Table2[[#This Row],[room_rate_per_night]]*Table2[[#This Row],[Num_Nights]],0)</f>
        <v>775.2</v>
      </c>
      <c r="R3214" t="str" cm="1">
        <f t="array" ref="R3214">IFERROR(_xlfn.IFS(Table2[[#This Row],[booking_status]]="confirmed","Expected",Table2[[#This Row],[booking_status]]="checked-out","Actual"),"No Revenue")</f>
        <v>Actual</v>
      </c>
      <c r="S3214" s="4">
        <f>Table2[[#This Row],[Revenue_Amount]]/Table2[[#This Row],[Num_Nights]]</f>
        <v>96.9</v>
      </c>
    </row>
    <row r="3215" spans="1:19" hidden="1" x14ac:dyDescent="0.3">
      <c r="A3215">
        <v>3214</v>
      </c>
      <c r="B3215" t="s">
        <v>37</v>
      </c>
      <c r="C3215" s="9">
        <v>44933</v>
      </c>
      <c r="D3215" s="9">
        <v>44936</v>
      </c>
      <c r="E3215" s="10">
        <v>44924</v>
      </c>
      <c r="F3215" t="s">
        <v>49</v>
      </c>
      <c r="G3215">
        <v>128.86000000000001</v>
      </c>
      <c r="H3215">
        <v>1</v>
      </c>
      <c r="I3215">
        <v>0</v>
      </c>
      <c r="J3215" t="s">
        <v>35</v>
      </c>
      <c r="K3215" t="s">
        <v>29</v>
      </c>
      <c r="L3215" t="s">
        <v>21</v>
      </c>
      <c r="M3215" t="s">
        <v>36</v>
      </c>
      <c r="N3215" t="s">
        <v>41</v>
      </c>
      <c r="O3215">
        <f>Table2[[#This Row],[check_out_date]]-Table2[[#This Row],[check_in_date]]</f>
        <v>3</v>
      </c>
      <c r="P3215">
        <f>Table2[[#This Row],[num_adults]]+Table2[[#This Row],[num_children]]</f>
        <v>1</v>
      </c>
      <c r="Q3215" s="3">
        <f>IF(OR(Table2[[#This Row],[booking_status]]="confirmed",Table2[[#This Row],[booking_status]]="checked-out"),Table2[[#This Row],[room_rate_per_night]]*Table2[[#This Row],[Num_Nights]],0)</f>
        <v>386.58000000000004</v>
      </c>
      <c r="R3215" t="str" cm="1">
        <f t="array" ref="R3215">IFERROR(_xlfn.IFS(Table2[[#This Row],[booking_status]]="confirmed","Expected",Table2[[#This Row],[booking_status]]="checked-out","Actual"),"No Revenue")</f>
        <v>Expected</v>
      </c>
      <c r="S3215" s="4">
        <f>Table2[[#This Row],[Revenue_Amount]]/Table2[[#This Row],[Num_Nights]]</f>
        <v>128.86000000000001</v>
      </c>
    </row>
    <row r="3216" spans="1:19" x14ac:dyDescent="0.3">
      <c r="A3216">
        <v>3215</v>
      </c>
      <c r="B3216" t="s">
        <v>50</v>
      </c>
      <c r="C3216" s="9">
        <v>45007</v>
      </c>
      <c r="D3216" s="9">
        <v>45010</v>
      </c>
      <c r="E3216" s="10">
        <v>44982</v>
      </c>
      <c r="F3216" t="s">
        <v>54</v>
      </c>
      <c r="G3216">
        <v>387.21</v>
      </c>
      <c r="H3216">
        <v>2</v>
      </c>
      <c r="I3216">
        <v>0</v>
      </c>
      <c r="J3216" t="s">
        <v>28</v>
      </c>
      <c r="K3216" t="s">
        <v>29</v>
      </c>
      <c r="L3216" t="s">
        <v>60</v>
      </c>
      <c r="M3216" t="s">
        <v>36</v>
      </c>
      <c r="N3216" t="s">
        <v>41</v>
      </c>
      <c r="O3216">
        <f>Table2[[#This Row],[check_out_date]]-Table2[[#This Row],[check_in_date]]</f>
        <v>3</v>
      </c>
      <c r="P3216">
        <f>Table2[[#This Row],[num_adults]]+Table2[[#This Row],[num_children]]</f>
        <v>2</v>
      </c>
      <c r="Q3216" s="3">
        <f>IF(OR(Table2[[#This Row],[booking_status]]="confirmed",Table2[[#This Row],[booking_status]]="checked-out"),Table2[[#This Row],[room_rate_per_night]]*Table2[[#This Row],[Num_Nights]],0)</f>
        <v>0</v>
      </c>
      <c r="R3216" t="str" cm="1">
        <f t="array" ref="R3216">IFERROR(_xlfn.IFS(Table2[[#This Row],[booking_status]]="confirmed","Expected",Table2[[#This Row],[booking_status]]="checked-out","Actual"),"No Revenue")</f>
        <v>No Revenue</v>
      </c>
      <c r="S3216" s="4">
        <f>Table2[[#This Row],[Revenue_Amount]]/Table2[[#This Row],[Num_Nights]]</f>
        <v>0</v>
      </c>
    </row>
    <row r="3217" spans="1:19" hidden="1" x14ac:dyDescent="0.3">
      <c r="A3217">
        <v>3216</v>
      </c>
      <c r="B3217" t="s">
        <v>37</v>
      </c>
      <c r="C3217" s="9">
        <v>45262</v>
      </c>
      <c r="D3217" s="9">
        <v>45266</v>
      </c>
      <c r="E3217" s="10">
        <v>45209</v>
      </c>
      <c r="F3217" t="s">
        <v>27</v>
      </c>
      <c r="G3217">
        <v>189.73</v>
      </c>
      <c r="H3217">
        <v>1</v>
      </c>
      <c r="I3217">
        <v>1</v>
      </c>
      <c r="J3217" t="s">
        <v>35</v>
      </c>
      <c r="K3217" t="s">
        <v>99</v>
      </c>
      <c r="L3217" t="s">
        <v>56</v>
      </c>
      <c r="M3217" t="s">
        <v>36</v>
      </c>
      <c r="N3217" t="s">
        <v>41</v>
      </c>
      <c r="O3217">
        <f>Table2[[#This Row],[check_out_date]]-Table2[[#This Row],[check_in_date]]</f>
        <v>4</v>
      </c>
      <c r="P3217">
        <f>Table2[[#This Row],[num_adults]]+Table2[[#This Row],[num_children]]</f>
        <v>2</v>
      </c>
      <c r="Q3217" s="3">
        <f>IF(OR(Table2[[#This Row],[booking_status]]="confirmed",Table2[[#This Row],[booking_status]]="checked-out"),Table2[[#This Row],[room_rate_per_night]]*Table2[[#This Row],[Num_Nights]],0)</f>
        <v>758.92</v>
      </c>
      <c r="R3217" t="str" cm="1">
        <f t="array" ref="R3217">IFERROR(_xlfn.IFS(Table2[[#This Row],[booking_status]]="confirmed","Expected",Table2[[#This Row],[booking_status]]="checked-out","Actual"),"No Revenue")</f>
        <v>Actual</v>
      </c>
      <c r="S3217" s="4">
        <f>Table2[[#This Row],[Revenue_Amount]]/Table2[[#This Row],[Num_Nights]]</f>
        <v>189.73</v>
      </c>
    </row>
    <row r="3218" spans="1:19" x14ac:dyDescent="0.3">
      <c r="A3218">
        <v>3217</v>
      </c>
      <c r="B3218" t="s">
        <v>31</v>
      </c>
      <c r="C3218" s="9">
        <v>44964</v>
      </c>
      <c r="D3218" s="9">
        <v>44974</v>
      </c>
      <c r="E3218" s="10">
        <v>44923</v>
      </c>
      <c r="F3218" t="s">
        <v>49</v>
      </c>
      <c r="G3218">
        <v>100</v>
      </c>
      <c r="H3218">
        <v>3</v>
      </c>
      <c r="I3218">
        <v>0</v>
      </c>
      <c r="J3218" t="s">
        <v>19</v>
      </c>
      <c r="K3218" t="s">
        <v>29</v>
      </c>
      <c r="L3218" t="s">
        <v>21</v>
      </c>
      <c r="M3218" t="s">
        <v>36</v>
      </c>
      <c r="N3218" t="s">
        <v>41</v>
      </c>
      <c r="O3218">
        <f>Table2[[#This Row],[check_out_date]]-Table2[[#This Row],[check_in_date]]</f>
        <v>10</v>
      </c>
      <c r="P3218">
        <f>Table2[[#This Row],[num_adults]]+Table2[[#This Row],[num_children]]</f>
        <v>3</v>
      </c>
      <c r="Q3218" s="3">
        <f>IF(OR(Table2[[#This Row],[booking_status]]="confirmed",Table2[[#This Row],[booking_status]]="checked-out"),Table2[[#This Row],[room_rate_per_night]]*Table2[[#This Row],[Num_Nights]],0)</f>
        <v>1000</v>
      </c>
      <c r="R3218" t="str" cm="1">
        <f t="array" ref="R3218">IFERROR(_xlfn.IFS(Table2[[#This Row],[booking_status]]="confirmed","Expected",Table2[[#This Row],[booking_status]]="checked-out","Actual"),"No Revenue")</f>
        <v>Expected</v>
      </c>
      <c r="S3218" s="4">
        <f>Table2[[#This Row],[Revenue_Amount]]/Table2[[#This Row],[Num_Nights]]</f>
        <v>100</v>
      </c>
    </row>
    <row r="3219" spans="1:19" hidden="1" x14ac:dyDescent="0.3">
      <c r="A3219">
        <v>3218</v>
      </c>
      <c r="B3219" t="s">
        <v>14</v>
      </c>
      <c r="C3219" s="9">
        <v>45177</v>
      </c>
      <c r="D3219" s="9">
        <v>45183</v>
      </c>
      <c r="E3219" s="10">
        <v>45157</v>
      </c>
      <c r="F3219" t="s">
        <v>54</v>
      </c>
      <c r="G3219">
        <v>308.99</v>
      </c>
      <c r="H3219">
        <v>3</v>
      </c>
      <c r="I3219">
        <v>2</v>
      </c>
      <c r="J3219" t="s">
        <v>35</v>
      </c>
      <c r="K3219" t="s">
        <v>99</v>
      </c>
      <c r="L3219" t="s">
        <v>21</v>
      </c>
      <c r="M3219" t="s">
        <v>36</v>
      </c>
      <c r="N3219" t="s">
        <v>41</v>
      </c>
      <c r="O3219">
        <f>Table2[[#This Row],[check_out_date]]-Table2[[#This Row],[check_in_date]]</f>
        <v>6</v>
      </c>
      <c r="P3219">
        <f>Table2[[#This Row],[num_adults]]+Table2[[#This Row],[num_children]]</f>
        <v>5</v>
      </c>
      <c r="Q3219" s="3">
        <f>IF(OR(Table2[[#This Row],[booking_status]]="confirmed",Table2[[#This Row],[booking_status]]="checked-out"),Table2[[#This Row],[room_rate_per_night]]*Table2[[#This Row],[Num_Nights]],0)</f>
        <v>1853.94</v>
      </c>
      <c r="R3219" t="str" cm="1">
        <f t="array" ref="R3219">IFERROR(_xlfn.IFS(Table2[[#This Row],[booking_status]]="confirmed","Expected",Table2[[#This Row],[booking_status]]="checked-out","Actual"),"No Revenue")</f>
        <v>Expected</v>
      </c>
      <c r="S3219" s="4">
        <f>Table2[[#This Row],[Revenue_Amount]]/Table2[[#This Row],[Num_Nights]]</f>
        <v>308.99</v>
      </c>
    </row>
    <row r="3220" spans="1:19" x14ac:dyDescent="0.3">
      <c r="A3220">
        <v>3219</v>
      </c>
      <c r="B3220" t="s">
        <v>31</v>
      </c>
      <c r="C3220" s="9">
        <v>44965</v>
      </c>
      <c r="D3220" s="9">
        <v>44966</v>
      </c>
      <c r="E3220" s="10">
        <v>44928</v>
      </c>
      <c r="F3220" t="s">
        <v>18</v>
      </c>
      <c r="G3220">
        <v>241.79</v>
      </c>
      <c r="H3220">
        <v>1</v>
      </c>
      <c r="I3220">
        <v>0</v>
      </c>
      <c r="J3220" t="s">
        <v>55</v>
      </c>
      <c r="K3220" t="s">
        <v>99</v>
      </c>
      <c r="L3220" t="s">
        <v>21</v>
      </c>
      <c r="M3220" t="s">
        <v>36</v>
      </c>
      <c r="N3220" t="s">
        <v>41</v>
      </c>
      <c r="O3220">
        <f>Table2[[#This Row],[check_out_date]]-Table2[[#This Row],[check_in_date]]</f>
        <v>1</v>
      </c>
      <c r="P3220">
        <f>Table2[[#This Row],[num_adults]]+Table2[[#This Row],[num_children]]</f>
        <v>1</v>
      </c>
      <c r="Q3220" s="3">
        <f>IF(OR(Table2[[#This Row],[booking_status]]="confirmed",Table2[[#This Row],[booking_status]]="checked-out"),Table2[[#This Row],[room_rate_per_night]]*Table2[[#This Row],[Num_Nights]],0)</f>
        <v>241.79</v>
      </c>
      <c r="R3220" t="str" cm="1">
        <f t="array" ref="R3220">IFERROR(_xlfn.IFS(Table2[[#This Row],[booking_status]]="confirmed","Expected",Table2[[#This Row],[booking_status]]="checked-out","Actual"),"No Revenue")</f>
        <v>Expected</v>
      </c>
      <c r="S3220" s="4">
        <f>Table2[[#This Row],[Revenue_Amount]]/Table2[[#This Row],[Num_Nights]]</f>
        <v>241.79</v>
      </c>
    </row>
    <row r="3221" spans="1:19" x14ac:dyDescent="0.3">
      <c r="A3221">
        <v>3220</v>
      </c>
      <c r="B3221" t="s">
        <v>14</v>
      </c>
      <c r="C3221" s="9">
        <v>45064</v>
      </c>
      <c r="D3221" s="9">
        <v>45076</v>
      </c>
      <c r="E3221" s="10">
        <v>45013</v>
      </c>
      <c r="F3221" t="s">
        <v>49</v>
      </c>
      <c r="G3221">
        <v>85.62</v>
      </c>
      <c r="H3221">
        <v>2</v>
      </c>
      <c r="I3221">
        <v>0</v>
      </c>
      <c r="J3221" t="s">
        <v>19</v>
      </c>
      <c r="K3221" t="s">
        <v>44</v>
      </c>
      <c r="L3221" t="s">
        <v>21</v>
      </c>
      <c r="M3221" t="s">
        <v>36</v>
      </c>
      <c r="N3221" t="s">
        <v>23</v>
      </c>
      <c r="O3221">
        <f>Table2[[#This Row],[check_out_date]]-Table2[[#This Row],[check_in_date]]</f>
        <v>12</v>
      </c>
      <c r="P3221">
        <f>Table2[[#This Row],[num_adults]]+Table2[[#This Row],[num_children]]</f>
        <v>2</v>
      </c>
      <c r="Q3221" s="3">
        <f>IF(OR(Table2[[#This Row],[booking_status]]="confirmed",Table2[[#This Row],[booking_status]]="checked-out"),Table2[[#This Row],[room_rate_per_night]]*Table2[[#This Row],[Num_Nights]],0)</f>
        <v>1027.44</v>
      </c>
      <c r="R3221" t="str" cm="1">
        <f t="array" ref="R3221">IFERROR(_xlfn.IFS(Table2[[#This Row],[booking_status]]="confirmed","Expected",Table2[[#This Row],[booking_status]]="checked-out","Actual"),"No Revenue")</f>
        <v>Expected</v>
      </c>
      <c r="S3221" s="4">
        <f>Table2[[#This Row],[Revenue_Amount]]/Table2[[#This Row],[Num_Nights]]</f>
        <v>85.62</v>
      </c>
    </row>
    <row r="3222" spans="1:19" x14ac:dyDescent="0.3">
      <c r="A3222">
        <v>3221</v>
      </c>
      <c r="B3222" t="s">
        <v>50</v>
      </c>
      <c r="C3222" s="9">
        <v>45280</v>
      </c>
      <c r="D3222" s="9">
        <v>45285</v>
      </c>
      <c r="E3222" s="10">
        <v>45247</v>
      </c>
      <c r="F3222" t="s">
        <v>27</v>
      </c>
      <c r="G3222">
        <v>134.94999999999999</v>
      </c>
      <c r="H3222">
        <v>3</v>
      </c>
      <c r="I3222">
        <v>1</v>
      </c>
      <c r="J3222" t="s">
        <v>19</v>
      </c>
      <c r="K3222" t="s">
        <v>99</v>
      </c>
      <c r="L3222" t="s">
        <v>56</v>
      </c>
      <c r="M3222" t="s">
        <v>36</v>
      </c>
      <c r="N3222" t="s">
        <v>95</v>
      </c>
      <c r="O3222">
        <f>Table2[[#This Row],[check_out_date]]-Table2[[#This Row],[check_in_date]]</f>
        <v>5</v>
      </c>
      <c r="P3222">
        <f>Table2[[#This Row],[num_adults]]+Table2[[#This Row],[num_children]]</f>
        <v>4</v>
      </c>
      <c r="Q3222" s="3">
        <f>IF(OR(Table2[[#This Row],[booking_status]]="confirmed",Table2[[#This Row],[booking_status]]="checked-out"),Table2[[#This Row],[room_rate_per_night]]*Table2[[#This Row],[Num_Nights]],0)</f>
        <v>674.75</v>
      </c>
      <c r="R3222" t="str" cm="1">
        <f t="array" ref="R3222">IFERROR(_xlfn.IFS(Table2[[#This Row],[booking_status]]="confirmed","Expected",Table2[[#This Row],[booking_status]]="checked-out","Actual"),"No Revenue")</f>
        <v>Actual</v>
      </c>
      <c r="S3222" s="4">
        <f>Table2[[#This Row],[Revenue_Amount]]/Table2[[#This Row],[Num_Nights]]</f>
        <v>134.94999999999999</v>
      </c>
    </row>
    <row r="3223" spans="1:19" x14ac:dyDescent="0.3">
      <c r="A3223">
        <v>3222</v>
      </c>
      <c r="B3223" t="s">
        <v>50</v>
      </c>
      <c r="C3223" s="9">
        <v>44946</v>
      </c>
      <c r="D3223" s="9">
        <v>44957</v>
      </c>
      <c r="E3223" s="10">
        <v>44870</v>
      </c>
      <c r="F3223" t="s">
        <v>27</v>
      </c>
      <c r="G3223">
        <v>130.11000000000001</v>
      </c>
      <c r="H3223">
        <v>2</v>
      </c>
      <c r="I3223">
        <v>0</v>
      </c>
      <c r="J3223" t="s">
        <v>28</v>
      </c>
      <c r="K3223" t="s">
        <v>66</v>
      </c>
      <c r="L3223" t="s">
        <v>21</v>
      </c>
      <c r="M3223" t="s">
        <v>36</v>
      </c>
      <c r="N3223" t="s">
        <v>41</v>
      </c>
      <c r="O3223">
        <f>Table2[[#This Row],[check_out_date]]-Table2[[#This Row],[check_in_date]]</f>
        <v>11</v>
      </c>
      <c r="P3223">
        <f>Table2[[#This Row],[num_adults]]+Table2[[#This Row],[num_children]]</f>
        <v>2</v>
      </c>
      <c r="Q3223" s="3">
        <f>IF(OR(Table2[[#This Row],[booking_status]]="confirmed",Table2[[#This Row],[booking_status]]="checked-out"),Table2[[#This Row],[room_rate_per_night]]*Table2[[#This Row],[Num_Nights]],0)</f>
        <v>1431.21</v>
      </c>
      <c r="R3223" t="str" cm="1">
        <f t="array" ref="R3223">IFERROR(_xlfn.IFS(Table2[[#This Row],[booking_status]]="confirmed","Expected",Table2[[#This Row],[booking_status]]="checked-out","Actual"),"No Revenue")</f>
        <v>Expected</v>
      </c>
      <c r="S3223" s="4">
        <f>Table2[[#This Row],[Revenue_Amount]]/Table2[[#This Row],[Num_Nights]]</f>
        <v>130.11000000000001</v>
      </c>
    </row>
    <row r="3224" spans="1:19" x14ac:dyDescent="0.3">
      <c r="A3224">
        <v>3223</v>
      </c>
      <c r="B3224" t="s">
        <v>31</v>
      </c>
      <c r="C3224" s="9">
        <v>45068</v>
      </c>
      <c r="D3224" s="9">
        <v>45072</v>
      </c>
      <c r="E3224" s="10">
        <v>45013</v>
      </c>
      <c r="F3224" t="s">
        <v>27</v>
      </c>
      <c r="G3224">
        <v>151.99</v>
      </c>
      <c r="H3224">
        <v>2</v>
      </c>
      <c r="I3224">
        <v>1</v>
      </c>
      <c r="J3224" t="s">
        <v>55</v>
      </c>
      <c r="K3224" t="s">
        <v>66</v>
      </c>
      <c r="L3224" t="s">
        <v>21</v>
      </c>
      <c r="M3224" t="s">
        <v>36</v>
      </c>
      <c r="N3224" t="s">
        <v>23</v>
      </c>
      <c r="O3224">
        <f>Table2[[#This Row],[check_out_date]]-Table2[[#This Row],[check_in_date]]</f>
        <v>4</v>
      </c>
      <c r="P3224">
        <f>Table2[[#This Row],[num_adults]]+Table2[[#This Row],[num_children]]</f>
        <v>3</v>
      </c>
      <c r="Q3224" s="3">
        <f>IF(OR(Table2[[#This Row],[booking_status]]="confirmed",Table2[[#This Row],[booking_status]]="checked-out"),Table2[[#This Row],[room_rate_per_night]]*Table2[[#This Row],[Num_Nights]],0)</f>
        <v>607.96</v>
      </c>
      <c r="R3224" t="str" cm="1">
        <f t="array" ref="R3224">IFERROR(_xlfn.IFS(Table2[[#This Row],[booking_status]]="confirmed","Expected",Table2[[#This Row],[booking_status]]="checked-out","Actual"),"No Revenue")</f>
        <v>Expected</v>
      </c>
      <c r="S3224" s="4">
        <f>Table2[[#This Row],[Revenue_Amount]]/Table2[[#This Row],[Num_Nights]]</f>
        <v>151.99</v>
      </c>
    </row>
    <row r="3225" spans="1:19" x14ac:dyDescent="0.3">
      <c r="A3225">
        <v>3224</v>
      </c>
      <c r="B3225" t="s">
        <v>14</v>
      </c>
      <c r="C3225" s="9">
        <v>45254</v>
      </c>
      <c r="D3225" s="9">
        <v>45256</v>
      </c>
      <c r="E3225" s="10">
        <v>45210</v>
      </c>
      <c r="F3225" t="s">
        <v>49</v>
      </c>
      <c r="G3225">
        <v>72.72</v>
      </c>
      <c r="H3225">
        <v>1</v>
      </c>
      <c r="I3225">
        <v>0</v>
      </c>
      <c r="J3225" t="s">
        <v>19</v>
      </c>
      <c r="K3225" t="s">
        <v>20</v>
      </c>
      <c r="L3225" t="s">
        <v>60</v>
      </c>
      <c r="M3225" t="s">
        <v>36</v>
      </c>
      <c r="N3225" t="s">
        <v>45</v>
      </c>
      <c r="O3225">
        <f>Table2[[#This Row],[check_out_date]]-Table2[[#This Row],[check_in_date]]</f>
        <v>2</v>
      </c>
      <c r="P3225">
        <f>Table2[[#This Row],[num_adults]]+Table2[[#This Row],[num_children]]</f>
        <v>1</v>
      </c>
      <c r="Q3225" s="3">
        <f>IF(OR(Table2[[#This Row],[booking_status]]="confirmed",Table2[[#This Row],[booking_status]]="checked-out"),Table2[[#This Row],[room_rate_per_night]]*Table2[[#This Row],[Num_Nights]],0)</f>
        <v>0</v>
      </c>
      <c r="R3225" t="str" cm="1">
        <f t="array" ref="R3225">IFERROR(_xlfn.IFS(Table2[[#This Row],[booking_status]]="confirmed","Expected",Table2[[#This Row],[booking_status]]="checked-out","Actual"),"No Revenue")</f>
        <v>No Revenue</v>
      </c>
      <c r="S3225" s="4">
        <f>Table2[[#This Row],[Revenue_Amount]]/Table2[[#This Row],[Num_Nights]]</f>
        <v>0</v>
      </c>
    </row>
    <row r="3226" spans="1:19" hidden="1" x14ac:dyDescent="0.3">
      <c r="A3226">
        <v>3225</v>
      </c>
      <c r="B3226" t="s">
        <v>14</v>
      </c>
      <c r="C3226" s="9">
        <v>45246</v>
      </c>
      <c r="D3226" s="9">
        <v>45248</v>
      </c>
      <c r="E3226" s="10">
        <v>45191</v>
      </c>
      <c r="F3226" t="s">
        <v>27</v>
      </c>
      <c r="G3226">
        <v>121.8</v>
      </c>
      <c r="H3226">
        <v>2</v>
      </c>
      <c r="I3226">
        <v>1</v>
      </c>
      <c r="J3226" t="s">
        <v>35</v>
      </c>
      <c r="K3226" t="s">
        <v>20</v>
      </c>
      <c r="L3226" t="s">
        <v>56</v>
      </c>
      <c r="M3226" t="s">
        <v>36</v>
      </c>
      <c r="N3226" t="s">
        <v>41</v>
      </c>
      <c r="O3226">
        <f>Table2[[#This Row],[check_out_date]]-Table2[[#This Row],[check_in_date]]</f>
        <v>2</v>
      </c>
      <c r="P3226">
        <f>Table2[[#This Row],[num_adults]]+Table2[[#This Row],[num_children]]</f>
        <v>3</v>
      </c>
      <c r="Q3226" s="3">
        <f>IF(OR(Table2[[#This Row],[booking_status]]="confirmed",Table2[[#This Row],[booking_status]]="checked-out"),Table2[[#This Row],[room_rate_per_night]]*Table2[[#This Row],[Num_Nights]],0)</f>
        <v>243.6</v>
      </c>
      <c r="R3226" t="str" cm="1">
        <f t="array" ref="R3226">IFERROR(_xlfn.IFS(Table2[[#This Row],[booking_status]]="confirmed","Expected",Table2[[#This Row],[booking_status]]="checked-out","Actual"),"No Revenue")</f>
        <v>Actual</v>
      </c>
      <c r="S3226" s="4">
        <f>Table2[[#This Row],[Revenue_Amount]]/Table2[[#This Row],[Num_Nights]]</f>
        <v>121.8</v>
      </c>
    </row>
    <row r="3227" spans="1:19" hidden="1" x14ac:dyDescent="0.3">
      <c r="A3227">
        <v>3226</v>
      </c>
      <c r="B3227" t="s">
        <v>14</v>
      </c>
      <c r="C3227" s="9">
        <v>44953</v>
      </c>
      <c r="D3227" s="9">
        <v>44957</v>
      </c>
      <c r="E3227" s="10">
        <v>44942</v>
      </c>
      <c r="F3227" t="s">
        <v>18</v>
      </c>
      <c r="G3227">
        <v>178.12</v>
      </c>
      <c r="H3227">
        <v>2</v>
      </c>
      <c r="I3227">
        <v>1</v>
      </c>
      <c r="J3227" t="s">
        <v>35</v>
      </c>
      <c r="K3227" t="s">
        <v>20</v>
      </c>
      <c r="L3227" t="s">
        <v>21</v>
      </c>
      <c r="M3227" t="s">
        <v>36</v>
      </c>
      <c r="N3227" t="s">
        <v>41</v>
      </c>
      <c r="O3227">
        <f>Table2[[#This Row],[check_out_date]]-Table2[[#This Row],[check_in_date]]</f>
        <v>4</v>
      </c>
      <c r="P3227">
        <f>Table2[[#This Row],[num_adults]]+Table2[[#This Row],[num_children]]</f>
        <v>3</v>
      </c>
      <c r="Q3227" s="3">
        <f>IF(OR(Table2[[#This Row],[booking_status]]="confirmed",Table2[[#This Row],[booking_status]]="checked-out"),Table2[[#This Row],[room_rate_per_night]]*Table2[[#This Row],[Num_Nights]],0)</f>
        <v>712.48</v>
      </c>
      <c r="R3227" t="str" cm="1">
        <f t="array" ref="R3227">IFERROR(_xlfn.IFS(Table2[[#This Row],[booking_status]]="confirmed","Expected",Table2[[#This Row],[booking_status]]="checked-out","Actual"),"No Revenue")</f>
        <v>Expected</v>
      </c>
      <c r="S3227" s="4">
        <f>Table2[[#This Row],[Revenue_Amount]]/Table2[[#This Row],[Num_Nights]]</f>
        <v>178.12</v>
      </c>
    </row>
    <row r="3228" spans="1:19" hidden="1" x14ac:dyDescent="0.3">
      <c r="A3228">
        <v>3227</v>
      </c>
      <c r="B3228" t="s">
        <v>14</v>
      </c>
      <c r="C3228" s="9">
        <v>45027</v>
      </c>
      <c r="D3228" s="9">
        <v>45029</v>
      </c>
      <c r="E3228" s="10">
        <v>45009</v>
      </c>
      <c r="F3228" t="s">
        <v>49</v>
      </c>
      <c r="G3228">
        <v>76.790000000000006</v>
      </c>
      <c r="H3228">
        <v>1</v>
      </c>
      <c r="I3228">
        <v>1</v>
      </c>
      <c r="J3228" t="s">
        <v>35</v>
      </c>
      <c r="K3228" t="s">
        <v>20</v>
      </c>
      <c r="L3228" t="s">
        <v>21</v>
      </c>
      <c r="M3228" t="s">
        <v>22</v>
      </c>
      <c r="N3228" t="s">
        <v>41</v>
      </c>
      <c r="O3228">
        <f>Table2[[#This Row],[check_out_date]]-Table2[[#This Row],[check_in_date]]</f>
        <v>2</v>
      </c>
      <c r="P3228">
        <f>Table2[[#This Row],[num_adults]]+Table2[[#This Row],[num_children]]</f>
        <v>2</v>
      </c>
      <c r="Q3228" s="3">
        <f>IF(OR(Table2[[#This Row],[booking_status]]="confirmed",Table2[[#This Row],[booking_status]]="checked-out"),Table2[[#This Row],[room_rate_per_night]]*Table2[[#This Row],[Num_Nights]],0)</f>
        <v>153.58000000000001</v>
      </c>
      <c r="R3228" t="str" cm="1">
        <f t="array" ref="R3228">IFERROR(_xlfn.IFS(Table2[[#This Row],[booking_status]]="confirmed","Expected",Table2[[#This Row],[booking_status]]="checked-out","Actual"),"No Revenue")</f>
        <v>Expected</v>
      </c>
      <c r="S3228" s="4">
        <f>Table2[[#This Row],[Revenue_Amount]]/Table2[[#This Row],[Num_Nights]]</f>
        <v>76.790000000000006</v>
      </c>
    </row>
    <row r="3229" spans="1:19" x14ac:dyDescent="0.3">
      <c r="A3229">
        <v>3228</v>
      </c>
      <c r="B3229" t="s">
        <v>14</v>
      </c>
      <c r="C3229" s="9">
        <v>45127</v>
      </c>
      <c r="D3229" s="9">
        <v>45134</v>
      </c>
      <c r="E3229" s="10">
        <v>45115</v>
      </c>
      <c r="F3229" t="s">
        <v>49</v>
      </c>
      <c r="G3229">
        <v>76.510000000000005</v>
      </c>
      <c r="H3229">
        <v>1</v>
      </c>
      <c r="I3229">
        <v>0</v>
      </c>
      <c r="J3229" t="s">
        <v>19</v>
      </c>
      <c r="K3229" t="s">
        <v>20</v>
      </c>
      <c r="L3229" t="s">
        <v>56</v>
      </c>
      <c r="M3229" t="s">
        <v>22</v>
      </c>
      <c r="N3229" t="s">
        <v>41</v>
      </c>
      <c r="O3229">
        <f>Table2[[#This Row],[check_out_date]]-Table2[[#This Row],[check_in_date]]</f>
        <v>7</v>
      </c>
      <c r="P3229">
        <f>Table2[[#This Row],[num_adults]]+Table2[[#This Row],[num_children]]</f>
        <v>1</v>
      </c>
      <c r="Q3229" s="3">
        <f>IF(OR(Table2[[#This Row],[booking_status]]="confirmed",Table2[[#This Row],[booking_status]]="checked-out"),Table2[[#This Row],[room_rate_per_night]]*Table2[[#This Row],[Num_Nights]],0)</f>
        <v>535.57000000000005</v>
      </c>
      <c r="R3229" t="str" cm="1">
        <f t="array" ref="R3229">IFERROR(_xlfn.IFS(Table2[[#This Row],[booking_status]]="confirmed","Expected",Table2[[#This Row],[booking_status]]="checked-out","Actual"),"No Revenue")</f>
        <v>Actual</v>
      </c>
      <c r="S3229" s="4">
        <f>Table2[[#This Row],[Revenue_Amount]]/Table2[[#This Row],[Num_Nights]]</f>
        <v>76.510000000000005</v>
      </c>
    </row>
    <row r="3230" spans="1:19" x14ac:dyDescent="0.3">
      <c r="A3230">
        <v>3229</v>
      </c>
      <c r="B3230" t="s">
        <v>50</v>
      </c>
      <c r="C3230" s="9">
        <v>44968</v>
      </c>
      <c r="D3230" s="9">
        <v>44970</v>
      </c>
      <c r="E3230" s="10">
        <v>44892</v>
      </c>
      <c r="F3230" t="s">
        <v>54</v>
      </c>
      <c r="G3230">
        <v>379.95</v>
      </c>
      <c r="H3230">
        <v>1</v>
      </c>
      <c r="I3230">
        <v>1</v>
      </c>
      <c r="J3230" t="s">
        <v>55</v>
      </c>
      <c r="K3230" t="s">
        <v>29</v>
      </c>
      <c r="L3230" t="s">
        <v>56</v>
      </c>
      <c r="M3230" t="s">
        <v>36</v>
      </c>
      <c r="N3230" t="s">
        <v>41</v>
      </c>
      <c r="O3230">
        <f>Table2[[#This Row],[check_out_date]]-Table2[[#This Row],[check_in_date]]</f>
        <v>2</v>
      </c>
      <c r="P3230">
        <f>Table2[[#This Row],[num_adults]]+Table2[[#This Row],[num_children]]</f>
        <v>2</v>
      </c>
      <c r="Q3230" s="3">
        <f>IF(OR(Table2[[#This Row],[booking_status]]="confirmed",Table2[[#This Row],[booking_status]]="checked-out"),Table2[[#This Row],[room_rate_per_night]]*Table2[[#This Row],[Num_Nights]],0)</f>
        <v>759.9</v>
      </c>
      <c r="R3230" t="str" cm="1">
        <f t="array" ref="R3230">IFERROR(_xlfn.IFS(Table2[[#This Row],[booking_status]]="confirmed","Expected",Table2[[#This Row],[booking_status]]="checked-out","Actual"),"No Revenue")</f>
        <v>Actual</v>
      </c>
      <c r="S3230" s="4">
        <f>Table2[[#This Row],[Revenue_Amount]]/Table2[[#This Row],[Num_Nights]]</f>
        <v>379.95</v>
      </c>
    </row>
    <row r="3231" spans="1:19" x14ac:dyDescent="0.3">
      <c r="A3231">
        <v>3230</v>
      </c>
      <c r="B3231" t="s">
        <v>50</v>
      </c>
      <c r="C3231" s="9">
        <v>45278</v>
      </c>
      <c r="D3231" s="9">
        <v>45288</v>
      </c>
      <c r="E3231" s="10">
        <v>45231</v>
      </c>
      <c r="F3231" t="s">
        <v>27</v>
      </c>
      <c r="G3231">
        <v>239.27</v>
      </c>
      <c r="H3231">
        <v>1</v>
      </c>
      <c r="I3231">
        <v>0</v>
      </c>
      <c r="J3231" t="s">
        <v>28</v>
      </c>
      <c r="K3231" t="s">
        <v>44</v>
      </c>
      <c r="L3231" t="s">
        <v>21</v>
      </c>
      <c r="M3231" t="s">
        <v>36</v>
      </c>
      <c r="N3231" t="s">
        <v>41</v>
      </c>
      <c r="O3231">
        <f>Table2[[#This Row],[check_out_date]]-Table2[[#This Row],[check_in_date]]</f>
        <v>10</v>
      </c>
      <c r="P3231">
        <f>Table2[[#This Row],[num_adults]]+Table2[[#This Row],[num_children]]</f>
        <v>1</v>
      </c>
      <c r="Q3231" s="3">
        <f>IF(OR(Table2[[#This Row],[booking_status]]="confirmed",Table2[[#This Row],[booking_status]]="checked-out"),Table2[[#This Row],[room_rate_per_night]]*Table2[[#This Row],[Num_Nights]],0)</f>
        <v>2392.7000000000003</v>
      </c>
      <c r="R3231" t="str" cm="1">
        <f t="array" ref="R3231">IFERROR(_xlfn.IFS(Table2[[#This Row],[booking_status]]="confirmed","Expected",Table2[[#This Row],[booking_status]]="checked-out","Actual"),"No Revenue")</f>
        <v>Expected</v>
      </c>
      <c r="S3231" s="4">
        <f>Table2[[#This Row],[Revenue_Amount]]/Table2[[#This Row],[Num_Nights]]</f>
        <v>239.27000000000004</v>
      </c>
    </row>
    <row r="3232" spans="1:19" x14ac:dyDescent="0.3">
      <c r="A3232">
        <v>3231</v>
      </c>
      <c r="B3232" t="s">
        <v>37</v>
      </c>
      <c r="C3232" s="9">
        <v>44934</v>
      </c>
      <c r="D3232" s="9">
        <v>44937</v>
      </c>
      <c r="E3232" s="10">
        <v>44872</v>
      </c>
      <c r="F3232" t="s">
        <v>49</v>
      </c>
      <c r="G3232">
        <v>145.35</v>
      </c>
      <c r="H3232">
        <v>4</v>
      </c>
      <c r="I3232">
        <v>1</v>
      </c>
      <c r="J3232" t="s">
        <v>28</v>
      </c>
      <c r="K3232" t="s">
        <v>29</v>
      </c>
      <c r="L3232" t="s">
        <v>56</v>
      </c>
      <c r="M3232" t="s">
        <v>22</v>
      </c>
      <c r="N3232" t="s">
        <v>41</v>
      </c>
      <c r="O3232">
        <f>Table2[[#This Row],[check_out_date]]-Table2[[#This Row],[check_in_date]]</f>
        <v>3</v>
      </c>
      <c r="P3232">
        <f>Table2[[#This Row],[num_adults]]+Table2[[#This Row],[num_children]]</f>
        <v>5</v>
      </c>
      <c r="Q3232" s="3">
        <f>IF(OR(Table2[[#This Row],[booking_status]]="confirmed",Table2[[#This Row],[booking_status]]="checked-out"),Table2[[#This Row],[room_rate_per_night]]*Table2[[#This Row],[Num_Nights]],0)</f>
        <v>436.04999999999995</v>
      </c>
      <c r="R3232" t="str" cm="1">
        <f t="array" ref="R3232">IFERROR(_xlfn.IFS(Table2[[#This Row],[booking_status]]="confirmed","Expected",Table2[[#This Row],[booking_status]]="checked-out","Actual"),"No Revenue")</f>
        <v>Actual</v>
      </c>
      <c r="S3232" s="4">
        <f>Table2[[#This Row],[Revenue_Amount]]/Table2[[#This Row],[Num_Nights]]</f>
        <v>145.35</v>
      </c>
    </row>
    <row r="3233" spans="1:19" x14ac:dyDescent="0.3">
      <c r="A3233">
        <v>3232</v>
      </c>
      <c r="B3233" t="s">
        <v>14</v>
      </c>
      <c r="C3233" s="9">
        <v>45229</v>
      </c>
      <c r="D3233" s="9">
        <v>45233</v>
      </c>
      <c r="E3233" s="10">
        <v>45179</v>
      </c>
      <c r="F3233" t="s">
        <v>49</v>
      </c>
      <c r="G3233">
        <v>116.82</v>
      </c>
      <c r="H3233">
        <v>2</v>
      </c>
      <c r="I3233">
        <v>0</v>
      </c>
      <c r="J3233" t="s">
        <v>94</v>
      </c>
      <c r="K3233" t="s">
        <v>29</v>
      </c>
      <c r="L3233" t="s">
        <v>21</v>
      </c>
      <c r="M3233" t="s">
        <v>36</v>
      </c>
      <c r="N3233" t="s">
        <v>41</v>
      </c>
      <c r="O3233">
        <f>Table2[[#This Row],[check_out_date]]-Table2[[#This Row],[check_in_date]]</f>
        <v>4</v>
      </c>
      <c r="P3233">
        <f>Table2[[#This Row],[num_adults]]+Table2[[#This Row],[num_children]]</f>
        <v>2</v>
      </c>
      <c r="Q3233" s="3">
        <f>IF(OR(Table2[[#This Row],[booking_status]]="confirmed",Table2[[#This Row],[booking_status]]="checked-out"),Table2[[#This Row],[room_rate_per_night]]*Table2[[#This Row],[Num_Nights]],0)</f>
        <v>467.28</v>
      </c>
      <c r="R3233" t="str" cm="1">
        <f t="array" ref="R3233">IFERROR(_xlfn.IFS(Table2[[#This Row],[booking_status]]="confirmed","Expected",Table2[[#This Row],[booking_status]]="checked-out","Actual"),"No Revenue")</f>
        <v>Expected</v>
      </c>
      <c r="S3233" s="4">
        <f>Table2[[#This Row],[Revenue_Amount]]/Table2[[#This Row],[Num_Nights]]</f>
        <v>116.82</v>
      </c>
    </row>
    <row r="3234" spans="1:19" hidden="1" x14ac:dyDescent="0.3">
      <c r="A3234">
        <v>3233</v>
      </c>
      <c r="B3234" t="s">
        <v>14</v>
      </c>
      <c r="C3234" s="9">
        <v>45033</v>
      </c>
      <c r="D3234" s="9">
        <v>45036</v>
      </c>
      <c r="E3234" s="10">
        <v>45021</v>
      </c>
      <c r="F3234" t="s">
        <v>27</v>
      </c>
      <c r="G3234">
        <v>114.92</v>
      </c>
      <c r="H3234">
        <v>4</v>
      </c>
      <c r="I3234">
        <v>2</v>
      </c>
      <c r="J3234" t="s">
        <v>35</v>
      </c>
      <c r="K3234" t="s">
        <v>99</v>
      </c>
      <c r="L3234" t="s">
        <v>21</v>
      </c>
      <c r="M3234" t="s">
        <v>36</v>
      </c>
      <c r="N3234" t="s">
        <v>41</v>
      </c>
      <c r="O3234">
        <f>Table2[[#This Row],[check_out_date]]-Table2[[#This Row],[check_in_date]]</f>
        <v>3</v>
      </c>
      <c r="P3234">
        <f>Table2[[#This Row],[num_adults]]+Table2[[#This Row],[num_children]]</f>
        <v>6</v>
      </c>
      <c r="Q3234" s="3">
        <f>IF(OR(Table2[[#This Row],[booking_status]]="confirmed",Table2[[#This Row],[booking_status]]="checked-out"),Table2[[#This Row],[room_rate_per_night]]*Table2[[#This Row],[Num_Nights]],0)</f>
        <v>344.76</v>
      </c>
      <c r="R3234" t="str" cm="1">
        <f t="array" ref="R3234">IFERROR(_xlfn.IFS(Table2[[#This Row],[booking_status]]="confirmed","Expected",Table2[[#This Row],[booking_status]]="checked-out","Actual"),"No Revenue")</f>
        <v>Expected</v>
      </c>
      <c r="S3234" s="4">
        <f>Table2[[#This Row],[Revenue_Amount]]/Table2[[#This Row],[Num_Nights]]</f>
        <v>114.92</v>
      </c>
    </row>
    <row r="3235" spans="1:19" hidden="1" x14ac:dyDescent="0.3">
      <c r="A3235">
        <v>3234</v>
      </c>
      <c r="B3235" t="s">
        <v>31</v>
      </c>
      <c r="C3235" s="9">
        <v>45271</v>
      </c>
      <c r="D3235" s="9">
        <v>45274</v>
      </c>
      <c r="E3235" s="10">
        <v>45258</v>
      </c>
      <c r="F3235" t="s">
        <v>27</v>
      </c>
      <c r="G3235">
        <v>92.26</v>
      </c>
      <c r="H3235">
        <v>1</v>
      </c>
      <c r="I3235">
        <v>1</v>
      </c>
      <c r="J3235" t="s">
        <v>35</v>
      </c>
      <c r="K3235" t="s">
        <v>66</v>
      </c>
      <c r="L3235" t="s">
        <v>56</v>
      </c>
      <c r="M3235" t="s">
        <v>36</v>
      </c>
      <c r="N3235" t="s">
        <v>41</v>
      </c>
      <c r="O3235">
        <f>Table2[[#This Row],[check_out_date]]-Table2[[#This Row],[check_in_date]]</f>
        <v>3</v>
      </c>
      <c r="P3235">
        <f>Table2[[#This Row],[num_adults]]+Table2[[#This Row],[num_children]]</f>
        <v>2</v>
      </c>
      <c r="Q3235" s="3">
        <f>IF(OR(Table2[[#This Row],[booking_status]]="confirmed",Table2[[#This Row],[booking_status]]="checked-out"),Table2[[#This Row],[room_rate_per_night]]*Table2[[#This Row],[Num_Nights]],0)</f>
        <v>276.78000000000003</v>
      </c>
      <c r="R3235" t="str" cm="1">
        <f t="array" ref="R3235">IFERROR(_xlfn.IFS(Table2[[#This Row],[booking_status]]="confirmed","Expected",Table2[[#This Row],[booking_status]]="checked-out","Actual"),"No Revenue")</f>
        <v>Actual</v>
      </c>
      <c r="S3235" s="4">
        <f>Table2[[#This Row],[Revenue_Amount]]/Table2[[#This Row],[Num_Nights]]</f>
        <v>92.26</v>
      </c>
    </row>
    <row r="3236" spans="1:19" x14ac:dyDescent="0.3">
      <c r="A3236">
        <v>3235</v>
      </c>
      <c r="B3236" t="s">
        <v>14</v>
      </c>
      <c r="C3236" s="9">
        <v>45173</v>
      </c>
      <c r="D3236" s="9">
        <v>45176</v>
      </c>
      <c r="E3236" s="10">
        <v>45087</v>
      </c>
      <c r="F3236" t="s">
        <v>49</v>
      </c>
      <c r="G3236">
        <v>124.71</v>
      </c>
      <c r="H3236">
        <v>1</v>
      </c>
      <c r="I3236">
        <v>3</v>
      </c>
      <c r="J3236" t="s">
        <v>28</v>
      </c>
      <c r="K3236" t="s">
        <v>66</v>
      </c>
      <c r="L3236" t="s">
        <v>21</v>
      </c>
      <c r="M3236" t="s">
        <v>36</v>
      </c>
      <c r="N3236" t="s">
        <v>41</v>
      </c>
      <c r="O3236">
        <f>Table2[[#This Row],[check_out_date]]-Table2[[#This Row],[check_in_date]]</f>
        <v>3</v>
      </c>
      <c r="P3236">
        <f>Table2[[#This Row],[num_adults]]+Table2[[#This Row],[num_children]]</f>
        <v>4</v>
      </c>
      <c r="Q3236" s="3">
        <f>IF(OR(Table2[[#This Row],[booking_status]]="confirmed",Table2[[#This Row],[booking_status]]="checked-out"),Table2[[#This Row],[room_rate_per_night]]*Table2[[#This Row],[Num_Nights]],0)</f>
        <v>374.13</v>
      </c>
      <c r="R3236" t="str" cm="1">
        <f t="array" ref="R3236">IFERROR(_xlfn.IFS(Table2[[#This Row],[booking_status]]="confirmed","Expected",Table2[[#This Row],[booking_status]]="checked-out","Actual"),"No Revenue")</f>
        <v>Expected</v>
      </c>
      <c r="S3236" s="4">
        <f>Table2[[#This Row],[Revenue_Amount]]/Table2[[#This Row],[Num_Nights]]</f>
        <v>124.71</v>
      </c>
    </row>
    <row r="3237" spans="1:19" x14ac:dyDescent="0.3">
      <c r="A3237">
        <v>3236</v>
      </c>
      <c r="B3237" t="s">
        <v>31</v>
      </c>
      <c r="C3237" s="9">
        <v>45249</v>
      </c>
      <c r="D3237" s="9">
        <v>45256</v>
      </c>
      <c r="E3237" s="10">
        <v>45234</v>
      </c>
      <c r="F3237" t="s">
        <v>49</v>
      </c>
      <c r="G3237">
        <v>80.14</v>
      </c>
      <c r="H3237">
        <v>1</v>
      </c>
      <c r="I3237">
        <v>3</v>
      </c>
      <c r="J3237" t="s">
        <v>94</v>
      </c>
      <c r="K3237" t="s">
        <v>99</v>
      </c>
      <c r="L3237" t="s">
        <v>60</v>
      </c>
      <c r="M3237" t="s">
        <v>36</v>
      </c>
      <c r="N3237" t="s">
        <v>41</v>
      </c>
      <c r="O3237">
        <f>Table2[[#This Row],[check_out_date]]-Table2[[#This Row],[check_in_date]]</f>
        <v>7</v>
      </c>
      <c r="P3237">
        <f>Table2[[#This Row],[num_adults]]+Table2[[#This Row],[num_children]]</f>
        <v>4</v>
      </c>
      <c r="Q3237" s="3">
        <f>IF(OR(Table2[[#This Row],[booking_status]]="confirmed",Table2[[#This Row],[booking_status]]="checked-out"),Table2[[#This Row],[room_rate_per_night]]*Table2[[#This Row],[Num_Nights]],0)</f>
        <v>0</v>
      </c>
      <c r="R3237" t="str" cm="1">
        <f t="array" ref="R3237">IFERROR(_xlfn.IFS(Table2[[#This Row],[booking_status]]="confirmed","Expected",Table2[[#This Row],[booking_status]]="checked-out","Actual"),"No Revenue")</f>
        <v>No Revenue</v>
      </c>
      <c r="S3237" s="4">
        <f>Table2[[#This Row],[Revenue_Amount]]/Table2[[#This Row],[Num_Nights]]</f>
        <v>0</v>
      </c>
    </row>
    <row r="3238" spans="1:19" x14ac:dyDescent="0.3">
      <c r="A3238">
        <v>3237</v>
      </c>
      <c r="B3238" t="s">
        <v>14</v>
      </c>
      <c r="C3238" s="9">
        <v>45288</v>
      </c>
      <c r="D3238" s="9">
        <v>45296</v>
      </c>
      <c r="E3238" s="10">
        <v>45267</v>
      </c>
      <c r="F3238" t="s">
        <v>49</v>
      </c>
      <c r="G3238">
        <v>96.56</v>
      </c>
      <c r="H3238">
        <v>2</v>
      </c>
      <c r="I3238">
        <v>2</v>
      </c>
      <c r="J3238" t="s">
        <v>19</v>
      </c>
      <c r="K3238" t="s">
        <v>44</v>
      </c>
      <c r="L3238" t="s">
        <v>21</v>
      </c>
      <c r="M3238" t="s">
        <v>36</v>
      </c>
      <c r="N3238" t="s">
        <v>95</v>
      </c>
      <c r="O3238">
        <f>Table2[[#This Row],[check_out_date]]-Table2[[#This Row],[check_in_date]]</f>
        <v>8</v>
      </c>
      <c r="P3238">
        <f>Table2[[#This Row],[num_adults]]+Table2[[#This Row],[num_children]]</f>
        <v>4</v>
      </c>
      <c r="Q3238" s="3">
        <f>IF(OR(Table2[[#This Row],[booking_status]]="confirmed",Table2[[#This Row],[booking_status]]="checked-out"),Table2[[#This Row],[room_rate_per_night]]*Table2[[#This Row],[Num_Nights]],0)</f>
        <v>772.48</v>
      </c>
      <c r="R3238" t="str" cm="1">
        <f t="array" ref="R3238">IFERROR(_xlfn.IFS(Table2[[#This Row],[booking_status]]="confirmed","Expected",Table2[[#This Row],[booking_status]]="checked-out","Actual"),"No Revenue")</f>
        <v>Expected</v>
      </c>
      <c r="S3238" s="4">
        <f>Table2[[#This Row],[Revenue_Amount]]/Table2[[#This Row],[Num_Nights]]</f>
        <v>96.56</v>
      </c>
    </row>
    <row r="3239" spans="1:19" x14ac:dyDescent="0.3">
      <c r="A3239">
        <v>3238</v>
      </c>
      <c r="B3239" t="s">
        <v>31</v>
      </c>
      <c r="C3239" s="9">
        <v>44934</v>
      </c>
      <c r="D3239" s="9">
        <v>44940</v>
      </c>
      <c r="E3239" s="10">
        <v>44886</v>
      </c>
      <c r="F3239" t="s">
        <v>49</v>
      </c>
      <c r="G3239">
        <v>84.38</v>
      </c>
      <c r="H3239">
        <v>2</v>
      </c>
      <c r="I3239">
        <v>0</v>
      </c>
      <c r="J3239" t="s">
        <v>94</v>
      </c>
      <c r="K3239" t="s">
        <v>99</v>
      </c>
      <c r="L3239" t="s">
        <v>21</v>
      </c>
      <c r="M3239" t="s">
        <v>36</v>
      </c>
      <c r="N3239" t="s">
        <v>41</v>
      </c>
      <c r="O3239">
        <f>Table2[[#This Row],[check_out_date]]-Table2[[#This Row],[check_in_date]]</f>
        <v>6</v>
      </c>
      <c r="P3239">
        <f>Table2[[#This Row],[num_adults]]+Table2[[#This Row],[num_children]]</f>
        <v>2</v>
      </c>
      <c r="Q3239" s="3">
        <f>IF(OR(Table2[[#This Row],[booking_status]]="confirmed",Table2[[#This Row],[booking_status]]="checked-out"),Table2[[#This Row],[room_rate_per_night]]*Table2[[#This Row],[Num_Nights]],0)</f>
        <v>506.28</v>
      </c>
      <c r="R3239" t="str" cm="1">
        <f t="array" ref="R3239">IFERROR(_xlfn.IFS(Table2[[#This Row],[booking_status]]="confirmed","Expected",Table2[[#This Row],[booking_status]]="checked-out","Actual"),"No Revenue")</f>
        <v>Expected</v>
      </c>
      <c r="S3239" s="4">
        <f>Table2[[#This Row],[Revenue_Amount]]/Table2[[#This Row],[Num_Nights]]</f>
        <v>84.38</v>
      </c>
    </row>
    <row r="3240" spans="1:19" x14ac:dyDescent="0.3">
      <c r="A3240">
        <v>3239</v>
      </c>
      <c r="B3240" t="s">
        <v>50</v>
      </c>
      <c r="C3240" s="9">
        <v>45008</v>
      </c>
      <c r="D3240" s="9">
        <v>45009</v>
      </c>
      <c r="E3240" s="10">
        <v>44966</v>
      </c>
      <c r="F3240" t="s">
        <v>49</v>
      </c>
      <c r="G3240">
        <v>116.34</v>
      </c>
      <c r="H3240">
        <v>3</v>
      </c>
      <c r="I3240">
        <v>0</v>
      </c>
      <c r="J3240" t="s">
        <v>55</v>
      </c>
      <c r="K3240" t="s">
        <v>66</v>
      </c>
      <c r="L3240" t="s">
        <v>21</v>
      </c>
      <c r="M3240" t="s">
        <v>36</v>
      </c>
      <c r="N3240" t="s">
        <v>23</v>
      </c>
      <c r="O3240">
        <f>Table2[[#This Row],[check_out_date]]-Table2[[#This Row],[check_in_date]]</f>
        <v>1</v>
      </c>
      <c r="P3240">
        <f>Table2[[#This Row],[num_adults]]+Table2[[#This Row],[num_children]]</f>
        <v>3</v>
      </c>
      <c r="Q3240" s="3">
        <f>IF(OR(Table2[[#This Row],[booking_status]]="confirmed",Table2[[#This Row],[booking_status]]="checked-out"),Table2[[#This Row],[room_rate_per_night]]*Table2[[#This Row],[Num_Nights]],0)</f>
        <v>116.34</v>
      </c>
      <c r="R3240" t="str" cm="1">
        <f t="array" ref="R3240">IFERROR(_xlfn.IFS(Table2[[#This Row],[booking_status]]="confirmed","Expected",Table2[[#This Row],[booking_status]]="checked-out","Actual"),"No Revenue")</f>
        <v>Expected</v>
      </c>
      <c r="S3240" s="4">
        <f>Table2[[#This Row],[Revenue_Amount]]/Table2[[#This Row],[Num_Nights]]</f>
        <v>116.34</v>
      </c>
    </row>
    <row r="3241" spans="1:19" hidden="1" x14ac:dyDescent="0.3">
      <c r="A3241">
        <v>3240</v>
      </c>
      <c r="B3241" t="s">
        <v>37</v>
      </c>
      <c r="C3241" s="9">
        <v>45040</v>
      </c>
      <c r="D3241" s="9">
        <v>45044</v>
      </c>
      <c r="E3241" s="10">
        <v>45002</v>
      </c>
      <c r="F3241" t="s">
        <v>49</v>
      </c>
      <c r="G3241">
        <v>89.09</v>
      </c>
      <c r="H3241">
        <v>2</v>
      </c>
      <c r="I3241">
        <v>1</v>
      </c>
      <c r="J3241" t="s">
        <v>35</v>
      </c>
      <c r="K3241" t="s">
        <v>20</v>
      </c>
      <c r="L3241" t="s">
        <v>60</v>
      </c>
      <c r="M3241" t="s">
        <v>36</v>
      </c>
      <c r="N3241" t="s">
        <v>23</v>
      </c>
      <c r="O3241">
        <f>Table2[[#This Row],[check_out_date]]-Table2[[#This Row],[check_in_date]]</f>
        <v>4</v>
      </c>
      <c r="P3241">
        <f>Table2[[#This Row],[num_adults]]+Table2[[#This Row],[num_children]]</f>
        <v>3</v>
      </c>
      <c r="Q3241" s="3">
        <f>IF(OR(Table2[[#This Row],[booking_status]]="confirmed",Table2[[#This Row],[booking_status]]="checked-out"),Table2[[#This Row],[room_rate_per_night]]*Table2[[#This Row],[Num_Nights]],0)</f>
        <v>0</v>
      </c>
      <c r="R3241" t="str" cm="1">
        <f t="array" ref="R3241">IFERROR(_xlfn.IFS(Table2[[#This Row],[booking_status]]="confirmed","Expected",Table2[[#This Row],[booking_status]]="checked-out","Actual"),"No Revenue")</f>
        <v>No Revenue</v>
      </c>
      <c r="S3241" s="4">
        <f>Table2[[#This Row],[Revenue_Amount]]/Table2[[#This Row],[Num_Nights]]</f>
        <v>0</v>
      </c>
    </row>
    <row r="3242" spans="1:19" hidden="1" x14ac:dyDescent="0.3">
      <c r="A3242">
        <v>3241</v>
      </c>
      <c r="B3242" t="s">
        <v>37</v>
      </c>
      <c r="C3242" s="9">
        <v>45143</v>
      </c>
      <c r="D3242" s="9">
        <v>45154</v>
      </c>
      <c r="E3242" s="10">
        <v>45116</v>
      </c>
      <c r="F3242" t="s">
        <v>18</v>
      </c>
      <c r="G3242">
        <v>222.27</v>
      </c>
      <c r="H3242">
        <v>1</v>
      </c>
      <c r="I3242">
        <v>1</v>
      </c>
      <c r="J3242" t="s">
        <v>35</v>
      </c>
      <c r="K3242" t="s">
        <v>66</v>
      </c>
      <c r="L3242" t="s">
        <v>56</v>
      </c>
      <c r="M3242" t="s">
        <v>22</v>
      </c>
      <c r="N3242" t="s">
        <v>41</v>
      </c>
      <c r="O3242">
        <f>Table2[[#This Row],[check_out_date]]-Table2[[#This Row],[check_in_date]]</f>
        <v>11</v>
      </c>
      <c r="P3242">
        <f>Table2[[#This Row],[num_adults]]+Table2[[#This Row],[num_children]]</f>
        <v>2</v>
      </c>
      <c r="Q3242" s="3">
        <f>IF(OR(Table2[[#This Row],[booking_status]]="confirmed",Table2[[#This Row],[booking_status]]="checked-out"),Table2[[#This Row],[room_rate_per_night]]*Table2[[#This Row],[Num_Nights]],0)</f>
        <v>2444.9700000000003</v>
      </c>
      <c r="R3242" t="str" cm="1">
        <f t="array" ref="R3242">IFERROR(_xlfn.IFS(Table2[[#This Row],[booking_status]]="confirmed","Expected",Table2[[#This Row],[booking_status]]="checked-out","Actual"),"No Revenue")</f>
        <v>Actual</v>
      </c>
      <c r="S3242" s="4">
        <f>Table2[[#This Row],[Revenue_Amount]]/Table2[[#This Row],[Num_Nights]]</f>
        <v>222.27</v>
      </c>
    </row>
    <row r="3243" spans="1:19" x14ac:dyDescent="0.3">
      <c r="A3243">
        <v>3242</v>
      </c>
      <c r="B3243" t="s">
        <v>50</v>
      </c>
      <c r="C3243" s="9">
        <v>45198</v>
      </c>
      <c r="D3243" s="9">
        <v>45202</v>
      </c>
      <c r="E3243" s="10">
        <v>45151</v>
      </c>
      <c r="F3243" t="s">
        <v>49</v>
      </c>
      <c r="G3243">
        <v>105.6</v>
      </c>
      <c r="H3243">
        <v>1</v>
      </c>
      <c r="I3243">
        <v>0</v>
      </c>
      <c r="J3243" t="s">
        <v>19</v>
      </c>
      <c r="K3243" t="s">
        <v>29</v>
      </c>
      <c r="L3243" t="s">
        <v>56</v>
      </c>
      <c r="M3243" t="s">
        <v>36</v>
      </c>
      <c r="N3243" t="s">
        <v>45</v>
      </c>
      <c r="O3243">
        <f>Table2[[#This Row],[check_out_date]]-Table2[[#This Row],[check_in_date]]</f>
        <v>4</v>
      </c>
      <c r="P3243">
        <f>Table2[[#This Row],[num_adults]]+Table2[[#This Row],[num_children]]</f>
        <v>1</v>
      </c>
      <c r="Q3243" s="3">
        <f>IF(OR(Table2[[#This Row],[booking_status]]="confirmed",Table2[[#This Row],[booking_status]]="checked-out"),Table2[[#This Row],[room_rate_per_night]]*Table2[[#This Row],[Num_Nights]],0)</f>
        <v>422.4</v>
      </c>
      <c r="R3243" t="str" cm="1">
        <f t="array" ref="R3243">IFERROR(_xlfn.IFS(Table2[[#This Row],[booking_status]]="confirmed","Expected",Table2[[#This Row],[booking_status]]="checked-out","Actual"),"No Revenue")</f>
        <v>Actual</v>
      </c>
      <c r="S3243" s="4">
        <f>Table2[[#This Row],[Revenue_Amount]]/Table2[[#This Row],[Num_Nights]]</f>
        <v>105.6</v>
      </c>
    </row>
    <row r="3244" spans="1:19" hidden="1" x14ac:dyDescent="0.3">
      <c r="A3244">
        <v>3243</v>
      </c>
      <c r="B3244" t="s">
        <v>31</v>
      </c>
      <c r="C3244" s="9">
        <v>45287</v>
      </c>
      <c r="D3244" s="9">
        <v>45289</v>
      </c>
      <c r="E3244" s="10">
        <v>45270</v>
      </c>
      <c r="F3244" t="s">
        <v>27</v>
      </c>
      <c r="G3244">
        <v>114.48</v>
      </c>
      <c r="H3244">
        <v>1</v>
      </c>
      <c r="I3244">
        <v>0</v>
      </c>
      <c r="J3244" t="s">
        <v>35</v>
      </c>
      <c r="K3244" t="s">
        <v>99</v>
      </c>
      <c r="L3244" t="s">
        <v>56</v>
      </c>
      <c r="M3244" t="s">
        <v>36</v>
      </c>
      <c r="N3244" t="s">
        <v>41</v>
      </c>
      <c r="O3244">
        <f>Table2[[#This Row],[check_out_date]]-Table2[[#This Row],[check_in_date]]</f>
        <v>2</v>
      </c>
      <c r="P3244">
        <f>Table2[[#This Row],[num_adults]]+Table2[[#This Row],[num_children]]</f>
        <v>1</v>
      </c>
      <c r="Q3244" s="3">
        <f>IF(OR(Table2[[#This Row],[booking_status]]="confirmed",Table2[[#This Row],[booking_status]]="checked-out"),Table2[[#This Row],[room_rate_per_night]]*Table2[[#This Row],[Num_Nights]],0)</f>
        <v>228.96</v>
      </c>
      <c r="R3244" t="str" cm="1">
        <f t="array" ref="R3244">IFERROR(_xlfn.IFS(Table2[[#This Row],[booking_status]]="confirmed","Expected",Table2[[#This Row],[booking_status]]="checked-out","Actual"),"No Revenue")</f>
        <v>Actual</v>
      </c>
      <c r="S3244" s="4">
        <f>Table2[[#This Row],[Revenue_Amount]]/Table2[[#This Row],[Num_Nights]]</f>
        <v>114.48</v>
      </c>
    </row>
    <row r="3245" spans="1:19" x14ac:dyDescent="0.3">
      <c r="A3245">
        <v>3244</v>
      </c>
      <c r="B3245" t="s">
        <v>31</v>
      </c>
      <c r="C3245" s="9">
        <v>45008</v>
      </c>
      <c r="D3245" s="9">
        <v>45012</v>
      </c>
      <c r="E3245" s="10">
        <v>44996</v>
      </c>
      <c r="F3245" t="s">
        <v>54</v>
      </c>
      <c r="G3245">
        <v>376.63</v>
      </c>
      <c r="H3245">
        <v>1</v>
      </c>
      <c r="I3245">
        <v>0</v>
      </c>
      <c r="J3245" t="s">
        <v>28</v>
      </c>
      <c r="K3245" t="s">
        <v>99</v>
      </c>
      <c r="L3245" t="s">
        <v>21</v>
      </c>
      <c r="M3245" t="s">
        <v>22</v>
      </c>
      <c r="N3245" t="s">
        <v>23</v>
      </c>
      <c r="O3245">
        <f>Table2[[#This Row],[check_out_date]]-Table2[[#This Row],[check_in_date]]</f>
        <v>4</v>
      </c>
      <c r="P3245">
        <f>Table2[[#This Row],[num_adults]]+Table2[[#This Row],[num_children]]</f>
        <v>1</v>
      </c>
      <c r="Q3245" s="3">
        <f>IF(OR(Table2[[#This Row],[booking_status]]="confirmed",Table2[[#This Row],[booking_status]]="checked-out"),Table2[[#This Row],[room_rate_per_night]]*Table2[[#This Row],[Num_Nights]],0)</f>
        <v>1506.52</v>
      </c>
      <c r="R3245" t="str" cm="1">
        <f t="array" ref="R3245">IFERROR(_xlfn.IFS(Table2[[#This Row],[booking_status]]="confirmed","Expected",Table2[[#This Row],[booking_status]]="checked-out","Actual"),"No Revenue")</f>
        <v>Expected</v>
      </c>
      <c r="S3245" s="4">
        <f>Table2[[#This Row],[Revenue_Amount]]/Table2[[#This Row],[Num_Nights]]</f>
        <v>376.63</v>
      </c>
    </row>
    <row r="3246" spans="1:19" x14ac:dyDescent="0.3">
      <c r="A3246">
        <v>3245</v>
      </c>
      <c r="B3246" t="s">
        <v>37</v>
      </c>
      <c r="C3246" s="9">
        <v>45285</v>
      </c>
      <c r="D3246" s="9">
        <v>45288</v>
      </c>
      <c r="E3246" s="10">
        <v>45202</v>
      </c>
      <c r="F3246" t="s">
        <v>49</v>
      </c>
      <c r="G3246">
        <v>140.62</v>
      </c>
      <c r="H3246">
        <v>2</v>
      </c>
      <c r="I3246">
        <v>0</v>
      </c>
      <c r="J3246" t="s">
        <v>28</v>
      </c>
      <c r="K3246" t="s">
        <v>44</v>
      </c>
      <c r="L3246" t="s">
        <v>21</v>
      </c>
      <c r="M3246" t="s">
        <v>36</v>
      </c>
      <c r="N3246" t="s">
        <v>95</v>
      </c>
      <c r="O3246">
        <f>Table2[[#This Row],[check_out_date]]-Table2[[#This Row],[check_in_date]]</f>
        <v>3</v>
      </c>
      <c r="P3246">
        <f>Table2[[#This Row],[num_adults]]+Table2[[#This Row],[num_children]]</f>
        <v>2</v>
      </c>
      <c r="Q3246" s="3">
        <f>IF(OR(Table2[[#This Row],[booking_status]]="confirmed",Table2[[#This Row],[booking_status]]="checked-out"),Table2[[#This Row],[room_rate_per_night]]*Table2[[#This Row],[Num_Nights]],0)</f>
        <v>421.86</v>
      </c>
      <c r="R3246" t="str" cm="1">
        <f t="array" ref="R3246">IFERROR(_xlfn.IFS(Table2[[#This Row],[booking_status]]="confirmed","Expected",Table2[[#This Row],[booking_status]]="checked-out","Actual"),"No Revenue")</f>
        <v>Expected</v>
      </c>
      <c r="S3246" s="4">
        <f>Table2[[#This Row],[Revenue_Amount]]/Table2[[#This Row],[Num_Nights]]</f>
        <v>140.62</v>
      </c>
    </row>
    <row r="3247" spans="1:19" x14ac:dyDescent="0.3">
      <c r="A3247">
        <v>3246</v>
      </c>
      <c r="B3247" t="s">
        <v>31</v>
      </c>
      <c r="C3247" s="9">
        <v>45128</v>
      </c>
      <c r="D3247" s="9">
        <v>45134</v>
      </c>
      <c r="E3247" s="10">
        <v>45064</v>
      </c>
      <c r="F3247" t="s">
        <v>49</v>
      </c>
      <c r="G3247">
        <v>114.99</v>
      </c>
      <c r="H3247">
        <v>1</v>
      </c>
      <c r="I3247">
        <v>3</v>
      </c>
      <c r="J3247" t="s">
        <v>28</v>
      </c>
      <c r="K3247" t="s">
        <v>66</v>
      </c>
      <c r="L3247" t="s">
        <v>21</v>
      </c>
      <c r="M3247" t="s">
        <v>36</v>
      </c>
      <c r="N3247" t="s">
        <v>41</v>
      </c>
      <c r="O3247">
        <f>Table2[[#This Row],[check_out_date]]-Table2[[#This Row],[check_in_date]]</f>
        <v>6</v>
      </c>
      <c r="P3247">
        <f>Table2[[#This Row],[num_adults]]+Table2[[#This Row],[num_children]]</f>
        <v>4</v>
      </c>
      <c r="Q3247" s="3">
        <f>IF(OR(Table2[[#This Row],[booking_status]]="confirmed",Table2[[#This Row],[booking_status]]="checked-out"),Table2[[#This Row],[room_rate_per_night]]*Table2[[#This Row],[Num_Nights]],0)</f>
        <v>689.93999999999994</v>
      </c>
      <c r="R3247" t="str" cm="1">
        <f t="array" ref="R3247">IFERROR(_xlfn.IFS(Table2[[#This Row],[booking_status]]="confirmed","Expected",Table2[[#This Row],[booking_status]]="checked-out","Actual"),"No Revenue")</f>
        <v>Expected</v>
      </c>
      <c r="S3247" s="4">
        <f>Table2[[#This Row],[Revenue_Amount]]/Table2[[#This Row],[Num_Nights]]</f>
        <v>114.99</v>
      </c>
    </row>
    <row r="3248" spans="1:19" x14ac:dyDescent="0.3">
      <c r="A3248">
        <v>3247</v>
      </c>
      <c r="B3248" t="s">
        <v>50</v>
      </c>
      <c r="C3248" s="9">
        <v>45117</v>
      </c>
      <c r="D3248" s="9">
        <v>45122</v>
      </c>
      <c r="E3248" s="10">
        <v>45091</v>
      </c>
      <c r="F3248" t="s">
        <v>27</v>
      </c>
      <c r="G3248">
        <v>203.25</v>
      </c>
      <c r="H3248">
        <v>2</v>
      </c>
      <c r="I3248">
        <v>0</v>
      </c>
      <c r="J3248" t="s">
        <v>55</v>
      </c>
      <c r="K3248" t="s">
        <v>99</v>
      </c>
      <c r="L3248" t="s">
        <v>21</v>
      </c>
      <c r="M3248" t="s">
        <v>36</v>
      </c>
      <c r="N3248" t="s">
        <v>23</v>
      </c>
      <c r="O3248">
        <f>Table2[[#This Row],[check_out_date]]-Table2[[#This Row],[check_in_date]]</f>
        <v>5</v>
      </c>
      <c r="P3248">
        <f>Table2[[#This Row],[num_adults]]+Table2[[#This Row],[num_children]]</f>
        <v>2</v>
      </c>
      <c r="Q3248" s="3">
        <f>IF(OR(Table2[[#This Row],[booking_status]]="confirmed",Table2[[#This Row],[booking_status]]="checked-out"),Table2[[#This Row],[room_rate_per_night]]*Table2[[#This Row],[Num_Nights]],0)</f>
        <v>1016.25</v>
      </c>
      <c r="R3248" t="str" cm="1">
        <f t="array" ref="R3248">IFERROR(_xlfn.IFS(Table2[[#This Row],[booking_status]]="confirmed","Expected",Table2[[#This Row],[booking_status]]="checked-out","Actual"),"No Revenue")</f>
        <v>Expected</v>
      </c>
      <c r="S3248" s="4">
        <f>Table2[[#This Row],[Revenue_Amount]]/Table2[[#This Row],[Num_Nights]]</f>
        <v>203.25</v>
      </c>
    </row>
    <row r="3249" spans="1:19" hidden="1" x14ac:dyDescent="0.3">
      <c r="A3249">
        <v>3248</v>
      </c>
      <c r="B3249" t="s">
        <v>37</v>
      </c>
      <c r="C3249" s="9">
        <v>45080</v>
      </c>
      <c r="D3249" s="9">
        <v>45087</v>
      </c>
      <c r="E3249" s="10">
        <v>45034</v>
      </c>
      <c r="F3249" t="s">
        <v>49</v>
      </c>
      <c r="G3249">
        <v>92.69</v>
      </c>
      <c r="H3249">
        <v>3</v>
      </c>
      <c r="I3249">
        <v>0</v>
      </c>
      <c r="J3249" t="s">
        <v>35</v>
      </c>
      <c r="K3249" t="s">
        <v>66</v>
      </c>
      <c r="L3249" t="s">
        <v>21</v>
      </c>
      <c r="M3249" t="s">
        <v>36</v>
      </c>
      <c r="N3249" t="s">
        <v>95</v>
      </c>
      <c r="O3249">
        <f>Table2[[#This Row],[check_out_date]]-Table2[[#This Row],[check_in_date]]</f>
        <v>7</v>
      </c>
      <c r="P3249">
        <f>Table2[[#This Row],[num_adults]]+Table2[[#This Row],[num_children]]</f>
        <v>3</v>
      </c>
      <c r="Q3249" s="3">
        <f>IF(OR(Table2[[#This Row],[booking_status]]="confirmed",Table2[[#This Row],[booking_status]]="checked-out"),Table2[[#This Row],[room_rate_per_night]]*Table2[[#This Row],[Num_Nights]],0)</f>
        <v>648.82999999999993</v>
      </c>
      <c r="R3249" t="str" cm="1">
        <f t="array" ref="R3249">IFERROR(_xlfn.IFS(Table2[[#This Row],[booking_status]]="confirmed","Expected",Table2[[#This Row],[booking_status]]="checked-out","Actual"),"No Revenue")</f>
        <v>Expected</v>
      </c>
      <c r="S3249" s="4">
        <f>Table2[[#This Row],[Revenue_Amount]]/Table2[[#This Row],[Num_Nights]]</f>
        <v>92.689999999999984</v>
      </c>
    </row>
    <row r="3250" spans="1:19" hidden="1" x14ac:dyDescent="0.3">
      <c r="A3250">
        <v>3249</v>
      </c>
      <c r="B3250" t="s">
        <v>37</v>
      </c>
      <c r="C3250" s="9">
        <v>44950</v>
      </c>
      <c r="D3250" s="9">
        <v>44954</v>
      </c>
      <c r="E3250" s="10">
        <v>44920</v>
      </c>
      <c r="F3250" t="s">
        <v>49</v>
      </c>
      <c r="G3250">
        <v>89.62</v>
      </c>
      <c r="H3250">
        <v>1</v>
      </c>
      <c r="I3250">
        <v>0</v>
      </c>
      <c r="J3250" t="s">
        <v>35</v>
      </c>
      <c r="K3250" t="s">
        <v>20</v>
      </c>
      <c r="L3250" t="s">
        <v>21</v>
      </c>
      <c r="M3250" t="s">
        <v>36</v>
      </c>
      <c r="N3250" t="s">
        <v>23</v>
      </c>
      <c r="O3250">
        <f>Table2[[#This Row],[check_out_date]]-Table2[[#This Row],[check_in_date]]</f>
        <v>4</v>
      </c>
      <c r="P3250">
        <f>Table2[[#This Row],[num_adults]]+Table2[[#This Row],[num_children]]</f>
        <v>1</v>
      </c>
      <c r="Q3250" s="3">
        <f>IF(OR(Table2[[#This Row],[booking_status]]="confirmed",Table2[[#This Row],[booking_status]]="checked-out"),Table2[[#This Row],[room_rate_per_night]]*Table2[[#This Row],[Num_Nights]],0)</f>
        <v>358.48</v>
      </c>
      <c r="R3250" t="str" cm="1">
        <f t="array" ref="R3250">IFERROR(_xlfn.IFS(Table2[[#This Row],[booking_status]]="confirmed","Expected",Table2[[#This Row],[booking_status]]="checked-out","Actual"),"No Revenue")</f>
        <v>Expected</v>
      </c>
      <c r="S3250" s="4">
        <f>Table2[[#This Row],[Revenue_Amount]]/Table2[[#This Row],[Num_Nights]]</f>
        <v>89.62</v>
      </c>
    </row>
    <row r="3251" spans="1:19" x14ac:dyDescent="0.3">
      <c r="A3251">
        <v>3250</v>
      </c>
      <c r="B3251" t="s">
        <v>37</v>
      </c>
      <c r="C3251" s="9">
        <v>45225</v>
      </c>
      <c r="D3251" s="9">
        <v>45231</v>
      </c>
      <c r="E3251" s="10">
        <v>45207</v>
      </c>
      <c r="F3251" t="s">
        <v>49</v>
      </c>
      <c r="G3251">
        <v>117.38</v>
      </c>
      <c r="H3251">
        <v>1</v>
      </c>
      <c r="I3251">
        <v>3</v>
      </c>
      <c r="J3251" t="s">
        <v>28</v>
      </c>
      <c r="K3251" t="s">
        <v>66</v>
      </c>
      <c r="L3251" t="s">
        <v>21</v>
      </c>
      <c r="M3251" t="s">
        <v>22</v>
      </c>
      <c r="N3251" t="s">
        <v>41</v>
      </c>
      <c r="O3251">
        <f>Table2[[#This Row],[check_out_date]]-Table2[[#This Row],[check_in_date]]</f>
        <v>6</v>
      </c>
      <c r="P3251">
        <f>Table2[[#This Row],[num_adults]]+Table2[[#This Row],[num_children]]</f>
        <v>4</v>
      </c>
      <c r="Q3251" s="3">
        <f>IF(OR(Table2[[#This Row],[booking_status]]="confirmed",Table2[[#This Row],[booking_status]]="checked-out"),Table2[[#This Row],[room_rate_per_night]]*Table2[[#This Row],[Num_Nights]],0)</f>
        <v>704.28</v>
      </c>
      <c r="R3251" t="str" cm="1">
        <f t="array" ref="R3251">IFERROR(_xlfn.IFS(Table2[[#This Row],[booking_status]]="confirmed","Expected",Table2[[#This Row],[booking_status]]="checked-out","Actual"),"No Revenue")</f>
        <v>Expected</v>
      </c>
      <c r="S3251" s="4">
        <f>Table2[[#This Row],[Revenue_Amount]]/Table2[[#This Row],[Num_Nights]]</f>
        <v>117.38</v>
      </c>
    </row>
    <row r="3252" spans="1:19" x14ac:dyDescent="0.3">
      <c r="A3252">
        <v>3251</v>
      </c>
      <c r="B3252" t="s">
        <v>37</v>
      </c>
      <c r="C3252" s="9">
        <v>45178</v>
      </c>
      <c r="D3252" s="9">
        <v>45181</v>
      </c>
      <c r="E3252" s="10">
        <v>45136</v>
      </c>
      <c r="F3252" t="s">
        <v>18</v>
      </c>
      <c r="G3252">
        <v>227.89</v>
      </c>
      <c r="H3252">
        <v>1</v>
      </c>
      <c r="I3252">
        <v>0</v>
      </c>
      <c r="J3252" t="s">
        <v>94</v>
      </c>
      <c r="K3252" t="s">
        <v>44</v>
      </c>
      <c r="L3252" t="s">
        <v>21</v>
      </c>
      <c r="M3252" t="s">
        <v>36</v>
      </c>
      <c r="N3252" t="s">
        <v>41</v>
      </c>
      <c r="O3252">
        <f>Table2[[#This Row],[check_out_date]]-Table2[[#This Row],[check_in_date]]</f>
        <v>3</v>
      </c>
      <c r="P3252">
        <f>Table2[[#This Row],[num_adults]]+Table2[[#This Row],[num_children]]</f>
        <v>1</v>
      </c>
      <c r="Q3252" s="3">
        <f>IF(OR(Table2[[#This Row],[booking_status]]="confirmed",Table2[[#This Row],[booking_status]]="checked-out"),Table2[[#This Row],[room_rate_per_night]]*Table2[[#This Row],[Num_Nights]],0)</f>
        <v>683.67</v>
      </c>
      <c r="R3252" t="str" cm="1">
        <f t="array" ref="R3252">IFERROR(_xlfn.IFS(Table2[[#This Row],[booking_status]]="confirmed","Expected",Table2[[#This Row],[booking_status]]="checked-out","Actual"),"No Revenue")</f>
        <v>Expected</v>
      </c>
      <c r="S3252" s="4">
        <f>Table2[[#This Row],[Revenue_Amount]]/Table2[[#This Row],[Num_Nights]]</f>
        <v>227.89</v>
      </c>
    </row>
    <row r="3253" spans="1:19" x14ac:dyDescent="0.3">
      <c r="A3253">
        <v>3252</v>
      </c>
      <c r="B3253" t="s">
        <v>37</v>
      </c>
      <c r="C3253" s="9">
        <v>44940</v>
      </c>
      <c r="D3253" s="9">
        <v>44948</v>
      </c>
      <c r="E3253" s="10">
        <v>44914</v>
      </c>
      <c r="F3253" t="s">
        <v>49</v>
      </c>
      <c r="G3253">
        <v>90.32</v>
      </c>
      <c r="H3253">
        <v>1</v>
      </c>
      <c r="I3253">
        <v>2</v>
      </c>
      <c r="J3253" t="s">
        <v>28</v>
      </c>
      <c r="K3253" t="s">
        <v>20</v>
      </c>
      <c r="L3253" t="s">
        <v>60</v>
      </c>
      <c r="M3253" t="s">
        <v>22</v>
      </c>
      <c r="N3253" t="s">
        <v>23</v>
      </c>
      <c r="O3253">
        <f>Table2[[#This Row],[check_out_date]]-Table2[[#This Row],[check_in_date]]</f>
        <v>8</v>
      </c>
      <c r="P3253">
        <f>Table2[[#This Row],[num_adults]]+Table2[[#This Row],[num_children]]</f>
        <v>3</v>
      </c>
      <c r="Q3253" s="3">
        <f>IF(OR(Table2[[#This Row],[booking_status]]="confirmed",Table2[[#This Row],[booking_status]]="checked-out"),Table2[[#This Row],[room_rate_per_night]]*Table2[[#This Row],[Num_Nights]],0)</f>
        <v>0</v>
      </c>
      <c r="R3253" t="str" cm="1">
        <f t="array" ref="R3253">IFERROR(_xlfn.IFS(Table2[[#This Row],[booking_status]]="confirmed","Expected",Table2[[#This Row],[booking_status]]="checked-out","Actual"),"No Revenue")</f>
        <v>No Revenue</v>
      </c>
      <c r="S3253" s="4">
        <f>Table2[[#This Row],[Revenue_Amount]]/Table2[[#This Row],[Num_Nights]]</f>
        <v>0</v>
      </c>
    </row>
    <row r="3254" spans="1:19" x14ac:dyDescent="0.3">
      <c r="A3254">
        <v>3253</v>
      </c>
      <c r="B3254" t="s">
        <v>31</v>
      </c>
      <c r="C3254" s="9">
        <v>45276</v>
      </c>
      <c r="D3254" s="9">
        <v>45279</v>
      </c>
      <c r="E3254" s="10">
        <v>45270</v>
      </c>
      <c r="F3254" t="s">
        <v>18</v>
      </c>
      <c r="G3254">
        <v>198.17</v>
      </c>
      <c r="H3254">
        <v>1</v>
      </c>
      <c r="I3254">
        <v>3</v>
      </c>
      <c r="J3254" t="s">
        <v>28</v>
      </c>
      <c r="K3254" t="s">
        <v>20</v>
      </c>
      <c r="L3254" t="s">
        <v>56</v>
      </c>
      <c r="M3254" t="s">
        <v>36</v>
      </c>
      <c r="N3254" t="s">
        <v>45</v>
      </c>
      <c r="O3254">
        <f>Table2[[#This Row],[check_out_date]]-Table2[[#This Row],[check_in_date]]</f>
        <v>3</v>
      </c>
      <c r="P3254">
        <f>Table2[[#This Row],[num_adults]]+Table2[[#This Row],[num_children]]</f>
        <v>4</v>
      </c>
      <c r="Q3254" s="3">
        <f>IF(OR(Table2[[#This Row],[booking_status]]="confirmed",Table2[[#This Row],[booking_status]]="checked-out"),Table2[[#This Row],[room_rate_per_night]]*Table2[[#This Row],[Num_Nights]],0)</f>
        <v>594.51</v>
      </c>
      <c r="R3254" t="str" cm="1">
        <f t="array" ref="R3254">IFERROR(_xlfn.IFS(Table2[[#This Row],[booking_status]]="confirmed","Expected",Table2[[#This Row],[booking_status]]="checked-out","Actual"),"No Revenue")</f>
        <v>Actual</v>
      </c>
      <c r="S3254" s="4">
        <f>Table2[[#This Row],[Revenue_Amount]]/Table2[[#This Row],[Num_Nights]]</f>
        <v>198.17</v>
      </c>
    </row>
    <row r="3255" spans="1:19" hidden="1" x14ac:dyDescent="0.3">
      <c r="A3255">
        <v>3254</v>
      </c>
      <c r="B3255" t="s">
        <v>14</v>
      </c>
      <c r="C3255" s="9">
        <v>45081</v>
      </c>
      <c r="D3255" s="9">
        <v>45089</v>
      </c>
      <c r="E3255" s="10">
        <v>45065</v>
      </c>
      <c r="F3255" t="s">
        <v>49</v>
      </c>
      <c r="G3255">
        <v>62.5</v>
      </c>
      <c r="H3255">
        <v>1</v>
      </c>
      <c r="I3255">
        <v>2</v>
      </c>
      <c r="J3255" t="s">
        <v>35</v>
      </c>
      <c r="K3255" t="s">
        <v>20</v>
      </c>
      <c r="L3255" t="s">
        <v>60</v>
      </c>
      <c r="M3255" t="s">
        <v>36</v>
      </c>
      <c r="N3255" t="s">
        <v>95</v>
      </c>
      <c r="O3255">
        <f>Table2[[#This Row],[check_out_date]]-Table2[[#This Row],[check_in_date]]</f>
        <v>8</v>
      </c>
      <c r="P3255">
        <f>Table2[[#This Row],[num_adults]]+Table2[[#This Row],[num_children]]</f>
        <v>3</v>
      </c>
      <c r="Q3255" s="3">
        <f>IF(OR(Table2[[#This Row],[booking_status]]="confirmed",Table2[[#This Row],[booking_status]]="checked-out"),Table2[[#This Row],[room_rate_per_night]]*Table2[[#This Row],[Num_Nights]],0)</f>
        <v>0</v>
      </c>
      <c r="R3255" t="str" cm="1">
        <f t="array" ref="R3255">IFERROR(_xlfn.IFS(Table2[[#This Row],[booking_status]]="confirmed","Expected",Table2[[#This Row],[booking_status]]="checked-out","Actual"),"No Revenue")</f>
        <v>No Revenue</v>
      </c>
      <c r="S3255" s="4">
        <f>Table2[[#This Row],[Revenue_Amount]]/Table2[[#This Row],[Num_Nights]]</f>
        <v>0</v>
      </c>
    </row>
    <row r="3256" spans="1:19" x14ac:dyDescent="0.3">
      <c r="A3256">
        <v>3255</v>
      </c>
      <c r="B3256" t="s">
        <v>37</v>
      </c>
      <c r="C3256" s="9">
        <v>44996</v>
      </c>
      <c r="D3256" s="9">
        <v>44998</v>
      </c>
      <c r="E3256" s="10">
        <v>44975</v>
      </c>
      <c r="F3256" t="s">
        <v>27</v>
      </c>
      <c r="G3256">
        <v>166.67</v>
      </c>
      <c r="H3256">
        <v>1</v>
      </c>
      <c r="I3256">
        <v>0</v>
      </c>
      <c r="J3256" t="s">
        <v>19</v>
      </c>
      <c r="K3256" t="s">
        <v>66</v>
      </c>
      <c r="L3256" t="s">
        <v>56</v>
      </c>
      <c r="M3256" t="s">
        <v>36</v>
      </c>
      <c r="N3256" t="s">
        <v>30</v>
      </c>
      <c r="O3256">
        <f>Table2[[#This Row],[check_out_date]]-Table2[[#This Row],[check_in_date]]</f>
        <v>2</v>
      </c>
      <c r="P3256">
        <f>Table2[[#This Row],[num_adults]]+Table2[[#This Row],[num_children]]</f>
        <v>1</v>
      </c>
      <c r="Q3256" s="3">
        <f>IF(OR(Table2[[#This Row],[booking_status]]="confirmed",Table2[[#This Row],[booking_status]]="checked-out"),Table2[[#This Row],[room_rate_per_night]]*Table2[[#This Row],[Num_Nights]],0)</f>
        <v>333.34</v>
      </c>
      <c r="R3256" t="str" cm="1">
        <f t="array" ref="R3256">IFERROR(_xlfn.IFS(Table2[[#This Row],[booking_status]]="confirmed","Expected",Table2[[#This Row],[booking_status]]="checked-out","Actual"),"No Revenue")</f>
        <v>Actual</v>
      </c>
      <c r="S3256" s="4">
        <f>Table2[[#This Row],[Revenue_Amount]]/Table2[[#This Row],[Num_Nights]]</f>
        <v>166.67</v>
      </c>
    </row>
    <row r="3257" spans="1:19" x14ac:dyDescent="0.3">
      <c r="A3257">
        <v>3256</v>
      </c>
      <c r="B3257" t="s">
        <v>37</v>
      </c>
      <c r="C3257" s="9">
        <v>45070</v>
      </c>
      <c r="D3257" s="9">
        <v>45073</v>
      </c>
      <c r="E3257" s="10">
        <v>45023</v>
      </c>
      <c r="F3257" t="s">
        <v>27</v>
      </c>
      <c r="G3257">
        <v>160.22</v>
      </c>
      <c r="H3257">
        <v>3</v>
      </c>
      <c r="I3257">
        <v>1</v>
      </c>
      <c r="J3257" t="s">
        <v>19</v>
      </c>
      <c r="K3257" t="s">
        <v>44</v>
      </c>
      <c r="L3257" t="s">
        <v>21</v>
      </c>
      <c r="M3257" t="s">
        <v>36</v>
      </c>
      <c r="N3257" t="s">
        <v>41</v>
      </c>
      <c r="O3257">
        <f>Table2[[#This Row],[check_out_date]]-Table2[[#This Row],[check_in_date]]</f>
        <v>3</v>
      </c>
      <c r="P3257">
        <f>Table2[[#This Row],[num_adults]]+Table2[[#This Row],[num_children]]</f>
        <v>4</v>
      </c>
      <c r="Q3257" s="3">
        <f>IF(OR(Table2[[#This Row],[booking_status]]="confirmed",Table2[[#This Row],[booking_status]]="checked-out"),Table2[[#This Row],[room_rate_per_night]]*Table2[[#This Row],[Num_Nights]],0)</f>
        <v>480.65999999999997</v>
      </c>
      <c r="R3257" t="str" cm="1">
        <f t="array" ref="R3257">IFERROR(_xlfn.IFS(Table2[[#This Row],[booking_status]]="confirmed","Expected",Table2[[#This Row],[booking_status]]="checked-out","Actual"),"No Revenue")</f>
        <v>Expected</v>
      </c>
      <c r="S3257" s="4">
        <f>Table2[[#This Row],[Revenue_Amount]]/Table2[[#This Row],[Num_Nights]]</f>
        <v>160.22</v>
      </c>
    </row>
    <row r="3258" spans="1:19" hidden="1" x14ac:dyDescent="0.3">
      <c r="A3258">
        <v>3257</v>
      </c>
      <c r="B3258" t="s">
        <v>14</v>
      </c>
      <c r="C3258" s="9">
        <v>44987</v>
      </c>
      <c r="D3258" s="9">
        <v>44988</v>
      </c>
      <c r="E3258" s="10">
        <v>44978</v>
      </c>
      <c r="F3258" t="s">
        <v>18</v>
      </c>
      <c r="G3258">
        <v>258.31</v>
      </c>
      <c r="H3258">
        <v>2</v>
      </c>
      <c r="I3258">
        <v>0</v>
      </c>
      <c r="J3258" t="s">
        <v>35</v>
      </c>
      <c r="K3258" t="s">
        <v>66</v>
      </c>
      <c r="L3258" t="s">
        <v>56</v>
      </c>
      <c r="M3258" t="s">
        <v>22</v>
      </c>
      <c r="N3258" t="s">
        <v>23</v>
      </c>
      <c r="O3258">
        <f>Table2[[#This Row],[check_out_date]]-Table2[[#This Row],[check_in_date]]</f>
        <v>1</v>
      </c>
      <c r="P3258">
        <f>Table2[[#This Row],[num_adults]]+Table2[[#This Row],[num_children]]</f>
        <v>2</v>
      </c>
      <c r="Q3258" s="3">
        <f>IF(OR(Table2[[#This Row],[booking_status]]="confirmed",Table2[[#This Row],[booking_status]]="checked-out"),Table2[[#This Row],[room_rate_per_night]]*Table2[[#This Row],[Num_Nights]],0)</f>
        <v>258.31</v>
      </c>
      <c r="R3258" t="str" cm="1">
        <f t="array" ref="R3258">IFERROR(_xlfn.IFS(Table2[[#This Row],[booking_status]]="confirmed","Expected",Table2[[#This Row],[booking_status]]="checked-out","Actual"),"No Revenue")</f>
        <v>Actual</v>
      </c>
      <c r="S3258" s="4">
        <f>Table2[[#This Row],[Revenue_Amount]]/Table2[[#This Row],[Num_Nights]]</f>
        <v>258.31</v>
      </c>
    </row>
    <row r="3259" spans="1:19" x14ac:dyDescent="0.3">
      <c r="A3259">
        <v>3258</v>
      </c>
      <c r="B3259" t="s">
        <v>50</v>
      </c>
      <c r="C3259" s="9">
        <v>45173</v>
      </c>
      <c r="D3259" s="9">
        <v>45180</v>
      </c>
      <c r="E3259" s="10">
        <v>45161</v>
      </c>
      <c r="F3259" t="s">
        <v>54</v>
      </c>
      <c r="G3259">
        <v>358.07</v>
      </c>
      <c r="H3259">
        <v>3</v>
      </c>
      <c r="I3259">
        <v>0</v>
      </c>
      <c r="J3259" t="s">
        <v>94</v>
      </c>
      <c r="K3259" t="s">
        <v>99</v>
      </c>
      <c r="L3259" t="s">
        <v>21</v>
      </c>
      <c r="M3259" t="s">
        <v>36</v>
      </c>
      <c r="N3259" t="s">
        <v>95</v>
      </c>
      <c r="O3259">
        <f>Table2[[#This Row],[check_out_date]]-Table2[[#This Row],[check_in_date]]</f>
        <v>7</v>
      </c>
      <c r="P3259">
        <f>Table2[[#This Row],[num_adults]]+Table2[[#This Row],[num_children]]</f>
        <v>3</v>
      </c>
      <c r="Q3259" s="3">
        <f>IF(OR(Table2[[#This Row],[booking_status]]="confirmed",Table2[[#This Row],[booking_status]]="checked-out"),Table2[[#This Row],[room_rate_per_night]]*Table2[[#This Row],[Num_Nights]],0)</f>
        <v>2506.4899999999998</v>
      </c>
      <c r="R3259" t="str" cm="1">
        <f t="array" ref="R3259">IFERROR(_xlfn.IFS(Table2[[#This Row],[booking_status]]="confirmed","Expected",Table2[[#This Row],[booking_status]]="checked-out","Actual"),"No Revenue")</f>
        <v>Expected</v>
      </c>
      <c r="S3259" s="4">
        <f>Table2[[#This Row],[Revenue_Amount]]/Table2[[#This Row],[Num_Nights]]</f>
        <v>358.07</v>
      </c>
    </row>
    <row r="3260" spans="1:19" x14ac:dyDescent="0.3">
      <c r="A3260">
        <v>3259</v>
      </c>
      <c r="B3260" t="s">
        <v>31</v>
      </c>
      <c r="C3260" s="9">
        <v>45210</v>
      </c>
      <c r="D3260" s="9">
        <v>45219</v>
      </c>
      <c r="E3260" s="10">
        <v>45166</v>
      </c>
      <c r="F3260" t="s">
        <v>27</v>
      </c>
      <c r="G3260">
        <v>154.84</v>
      </c>
      <c r="H3260">
        <v>1</v>
      </c>
      <c r="I3260">
        <v>0</v>
      </c>
      <c r="J3260" t="s">
        <v>94</v>
      </c>
      <c r="K3260" t="s">
        <v>20</v>
      </c>
      <c r="L3260" t="s">
        <v>21</v>
      </c>
      <c r="M3260" t="s">
        <v>36</v>
      </c>
      <c r="N3260" t="s">
        <v>23</v>
      </c>
      <c r="O3260">
        <f>Table2[[#This Row],[check_out_date]]-Table2[[#This Row],[check_in_date]]</f>
        <v>9</v>
      </c>
      <c r="P3260">
        <f>Table2[[#This Row],[num_adults]]+Table2[[#This Row],[num_children]]</f>
        <v>1</v>
      </c>
      <c r="Q3260" s="3">
        <f>IF(OR(Table2[[#This Row],[booking_status]]="confirmed",Table2[[#This Row],[booking_status]]="checked-out"),Table2[[#This Row],[room_rate_per_night]]*Table2[[#This Row],[Num_Nights]],0)</f>
        <v>1393.56</v>
      </c>
      <c r="R3260" t="str" cm="1">
        <f t="array" ref="R3260">IFERROR(_xlfn.IFS(Table2[[#This Row],[booking_status]]="confirmed","Expected",Table2[[#This Row],[booking_status]]="checked-out","Actual"),"No Revenue")</f>
        <v>Expected</v>
      </c>
      <c r="S3260" s="4">
        <f>Table2[[#This Row],[Revenue_Amount]]/Table2[[#This Row],[Num_Nights]]</f>
        <v>154.84</v>
      </c>
    </row>
    <row r="3261" spans="1:19" x14ac:dyDescent="0.3">
      <c r="A3261">
        <v>3260</v>
      </c>
      <c r="B3261" t="s">
        <v>50</v>
      </c>
      <c r="C3261" s="9">
        <v>45095</v>
      </c>
      <c r="D3261" s="9">
        <v>45099</v>
      </c>
      <c r="E3261" s="10">
        <v>45027</v>
      </c>
      <c r="F3261" t="s">
        <v>18</v>
      </c>
      <c r="G3261">
        <v>346.13</v>
      </c>
      <c r="H3261">
        <v>2</v>
      </c>
      <c r="I3261">
        <v>2</v>
      </c>
      <c r="J3261" t="s">
        <v>28</v>
      </c>
      <c r="K3261" t="s">
        <v>20</v>
      </c>
      <c r="L3261" t="s">
        <v>70</v>
      </c>
      <c r="M3261" t="s">
        <v>22</v>
      </c>
      <c r="N3261" t="s">
        <v>23</v>
      </c>
      <c r="O3261">
        <f>Table2[[#This Row],[check_out_date]]-Table2[[#This Row],[check_in_date]]</f>
        <v>4</v>
      </c>
      <c r="P3261">
        <f>Table2[[#This Row],[num_adults]]+Table2[[#This Row],[num_children]]</f>
        <v>4</v>
      </c>
      <c r="Q3261" s="3">
        <f>IF(OR(Table2[[#This Row],[booking_status]]="confirmed",Table2[[#This Row],[booking_status]]="checked-out"),Table2[[#This Row],[room_rate_per_night]]*Table2[[#This Row],[Num_Nights]],0)</f>
        <v>0</v>
      </c>
      <c r="R3261" t="str" cm="1">
        <f t="array" ref="R3261">IFERROR(_xlfn.IFS(Table2[[#This Row],[booking_status]]="confirmed","Expected",Table2[[#This Row],[booking_status]]="checked-out","Actual"),"No Revenue")</f>
        <v>No Revenue</v>
      </c>
      <c r="S3261" s="4">
        <f>Table2[[#This Row],[Revenue_Amount]]/Table2[[#This Row],[Num_Nights]]</f>
        <v>0</v>
      </c>
    </row>
    <row r="3262" spans="1:19" x14ac:dyDescent="0.3">
      <c r="A3262">
        <v>3261</v>
      </c>
      <c r="B3262" t="s">
        <v>37</v>
      </c>
      <c r="C3262" s="9">
        <v>44972</v>
      </c>
      <c r="D3262" s="9">
        <v>44975</v>
      </c>
      <c r="E3262" s="10">
        <v>44961</v>
      </c>
      <c r="F3262" t="s">
        <v>18</v>
      </c>
      <c r="G3262">
        <v>246.16</v>
      </c>
      <c r="H3262">
        <v>2</v>
      </c>
      <c r="I3262">
        <v>0</v>
      </c>
      <c r="J3262" t="s">
        <v>94</v>
      </c>
      <c r="K3262" t="s">
        <v>29</v>
      </c>
      <c r="L3262" t="s">
        <v>21</v>
      </c>
      <c r="M3262" t="s">
        <v>22</v>
      </c>
      <c r="N3262" t="s">
        <v>41</v>
      </c>
      <c r="O3262">
        <f>Table2[[#This Row],[check_out_date]]-Table2[[#This Row],[check_in_date]]</f>
        <v>3</v>
      </c>
      <c r="P3262">
        <f>Table2[[#This Row],[num_adults]]+Table2[[#This Row],[num_children]]</f>
        <v>2</v>
      </c>
      <c r="Q3262" s="3">
        <f>IF(OR(Table2[[#This Row],[booking_status]]="confirmed",Table2[[#This Row],[booking_status]]="checked-out"),Table2[[#This Row],[room_rate_per_night]]*Table2[[#This Row],[Num_Nights]],0)</f>
        <v>738.48</v>
      </c>
      <c r="R3262" t="str" cm="1">
        <f t="array" ref="R3262">IFERROR(_xlfn.IFS(Table2[[#This Row],[booking_status]]="confirmed","Expected",Table2[[#This Row],[booking_status]]="checked-out","Actual"),"No Revenue")</f>
        <v>Expected</v>
      </c>
      <c r="S3262" s="4">
        <f>Table2[[#This Row],[Revenue_Amount]]/Table2[[#This Row],[Num_Nights]]</f>
        <v>246.16</v>
      </c>
    </row>
    <row r="3263" spans="1:19" x14ac:dyDescent="0.3">
      <c r="A3263">
        <v>3262</v>
      </c>
      <c r="B3263" t="s">
        <v>14</v>
      </c>
      <c r="C3263" s="9">
        <v>45106</v>
      </c>
      <c r="D3263" s="9">
        <v>45117</v>
      </c>
      <c r="E3263" s="10">
        <v>45095</v>
      </c>
      <c r="F3263" t="s">
        <v>27</v>
      </c>
      <c r="G3263">
        <v>107.49</v>
      </c>
      <c r="H3263">
        <v>2</v>
      </c>
      <c r="I3263">
        <v>2</v>
      </c>
      <c r="J3263" t="s">
        <v>28</v>
      </c>
      <c r="K3263" t="s">
        <v>20</v>
      </c>
      <c r="L3263" t="s">
        <v>70</v>
      </c>
      <c r="M3263" t="s">
        <v>36</v>
      </c>
      <c r="N3263" t="s">
        <v>41</v>
      </c>
      <c r="O3263">
        <f>Table2[[#This Row],[check_out_date]]-Table2[[#This Row],[check_in_date]]</f>
        <v>11</v>
      </c>
      <c r="P3263">
        <f>Table2[[#This Row],[num_adults]]+Table2[[#This Row],[num_children]]</f>
        <v>4</v>
      </c>
      <c r="Q3263" s="3">
        <f>IF(OR(Table2[[#This Row],[booking_status]]="confirmed",Table2[[#This Row],[booking_status]]="checked-out"),Table2[[#This Row],[room_rate_per_night]]*Table2[[#This Row],[Num_Nights]],0)</f>
        <v>0</v>
      </c>
      <c r="R3263" t="str" cm="1">
        <f t="array" ref="R3263">IFERROR(_xlfn.IFS(Table2[[#This Row],[booking_status]]="confirmed","Expected",Table2[[#This Row],[booking_status]]="checked-out","Actual"),"No Revenue")</f>
        <v>No Revenue</v>
      </c>
      <c r="S3263" s="4">
        <f>Table2[[#This Row],[Revenue_Amount]]/Table2[[#This Row],[Num_Nights]]</f>
        <v>0</v>
      </c>
    </row>
    <row r="3264" spans="1:19" hidden="1" x14ac:dyDescent="0.3">
      <c r="A3264">
        <v>3263</v>
      </c>
      <c r="B3264" t="s">
        <v>37</v>
      </c>
      <c r="C3264" s="9">
        <v>45129</v>
      </c>
      <c r="D3264" s="9">
        <v>45133</v>
      </c>
      <c r="E3264" s="10">
        <v>45113</v>
      </c>
      <c r="F3264" t="s">
        <v>18</v>
      </c>
      <c r="G3264">
        <v>230.41</v>
      </c>
      <c r="H3264">
        <v>1</v>
      </c>
      <c r="I3264">
        <v>0</v>
      </c>
      <c r="J3264" t="s">
        <v>35</v>
      </c>
      <c r="K3264" t="s">
        <v>99</v>
      </c>
      <c r="L3264" t="s">
        <v>60</v>
      </c>
      <c r="M3264" t="s">
        <v>36</v>
      </c>
      <c r="N3264" t="s">
        <v>23</v>
      </c>
      <c r="O3264">
        <f>Table2[[#This Row],[check_out_date]]-Table2[[#This Row],[check_in_date]]</f>
        <v>4</v>
      </c>
      <c r="P3264">
        <f>Table2[[#This Row],[num_adults]]+Table2[[#This Row],[num_children]]</f>
        <v>1</v>
      </c>
      <c r="Q3264" s="3">
        <f>IF(OR(Table2[[#This Row],[booking_status]]="confirmed",Table2[[#This Row],[booking_status]]="checked-out"),Table2[[#This Row],[room_rate_per_night]]*Table2[[#This Row],[Num_Nights]],0)</f>
        <v>0</v>
      </c>
      <c r="R3264" t="str" cm="1">
        <f t="array" ref="R3264">IFERROR(_xlfn.IFS(Table2[[#This Row],[booking_status]]="confirmed","Expected",Table2[[#This Row],[booking_status]]="checked-out","Actual"),"No Revenue")</f>
        <v>No Revenue</v>
      </c>
      <c r="S3264" s="4">
        <f>Table2[[#This Row],[Revenue_Amount]]/Table2[[#This Row],[Num_Nights]]</f>
        <v>0</v>
      </c>
    </row>
    <row r="3265" spans="1:19" x14ac:dyDescent="0.3">
      <c r="A3265">
        <v>3264</v>
      </c>
      <c r="B3265" t="s">
        <v>37</v>
      </c>
      <c r="C3265" s="9">
        <v>45182</v>
      </c>
      <c r="D3265" s="9">
        <v>45191</v>
      </c>
      <c r="E3265" s="10">
        <v>45143</v>
      </c>
      <c r="F3265" t="s">
        <v>54</v>
      </c>
      <c r="G3265">
        <v>436.22</v>
      </c>
      <c r="H3265">
        <v>3</v>
      </c>
      <c r="I3265">
        <v>3</v>
      </c>
      <c r="J3265" t="s">
        <v>19</v>
      </c>
      <c r="K3265" t="s">
        <v>20</v>
      </c>
      <c r="L3265" t="s">
        <v>70</v>
      </c>
      <c r="M3265" t="s">
        <v>36</v>
      </c>
      <c r="N3265" t="s">
        <v>41</v>
      </c>
      <c r="O3265">
        <f>Table2[[#This Row],[check_out_date]]-Table2[[#This Row],[check_in_date]]</f>
        <v>9</v>
      </c>
      <c r="P3265">
        <f>Table2[[#This Row],[num_adults]]+Table2[[#This Row],[num_children]]</f>
        <v>6</v>
      </c>
      <c r="Q3265" s="3">
        <f>IF(OR(Table2[[#This Row],[booking_status]]="confirmed",Table2[[#This Row],[booking_status]]="checked-out"),Table2[[#This Row],[room_rate_per_night]]*Table2[[#This Row],[Num_Nights]],0)</f>
        <v>0</v>
      </c>
      <c r="R3265" t="str" cm="1">
        <f t="array" ref="R3265">IFERROR(_xlfn.IFS(Table2[[#This Row],[booking_status]]="confirmed","Expected",Table2[[#This Row],[booking_status]]="checked-out","Actual"),"No Revenue")</f>
        <v>No Revenue</v>
      </c>
      <c r="S3265" s="4">
        <f>Table2[[#This Row],[Revenue_Amount]]/Table2[[#This Row],[Num_Nights]]</f>
        <v>0</v>
      </c>
    </row>
    <row r="3266" spans="1:19" x14ac:dyDescent="0.3">
      <c r="A3266">
        <v>3265</v>
      </c>
      <c r="B3266" t="s">
        <v>14</v>
      </c>
      <c r="C3266" s="9">
        <v>45038</v>
      </c>
      <c r="D3266" s="9">
        <v>45039</v>
      </c>
      <c r="E3266" s="10">
        <v>45023</v>
      </c>
      <c r="F3266" t="s">
        <v>18</v>
      </c>
      <c r="G3266">
        <v>237.31</v>
      </c>
      <c r="H3266">
        <v>4</v>
      </c>
      <c r="I3266">
        <v>0</v>
      </c>
      <c r="J3266" t="s">
        <v>19</v>
      </c>
      <c r="K3266" t="s">
        <v>29</v>
      </c>
      <c r="L3266" t="s">
        <v>21</v>
      </c>
      <c r="M3266" t="s">
        <v>36</v>
      </c>
      <c r="N3266" t="s">
        <v>41</v>
      </c>
      <c r="O3266">
        <f>Table2[[#This Row],[check_out_date]]-Table2[[#This Row],[check_in_date]]</f>
        <v>1</v>
      </c>
      <c r="P3266">
        <f>Table2[[#This Row],[num_adults]]+Table2[[#This Row],[num_children]]</f>
        <v>4</v>
      </c>
      <c r="Q3266" s="3">
        <f>IF(OR(Table2[[#This Row],[booking_status]]="confirmed",Table2[[#This Row],[booking_status]]="checked-out"),Table2[[#This Row],[room_rate_per_night]]*Table2[[#This Row],[Num_Nights]],0)</f>
        <v>237.31</v>
      </c>
      <c r="R3266" t="str" cm="1">
        <f t="array" ref="R3266">IFERROR(_xlfn.IFS(Table2[[#This Row],[booking_status]]="confirmed","Expected",Table2[[#This Row],[booking_status]]="checked-out","Actual"),"No Revenue")</f>
        <v>Expected</v>
      </c>
      <c r="S3266" s="4">
        <f>Table2[[#This Row],[Revenue_Amount]]/Table2[[#This Row],[Num_Nights]]</f>
        <v>237.31</v>
      </c>
    </row>
    <row r="3267" spans="1:19" x14ac:dyDescent="0.3">
      <c r="A3267">
        <v>3266</v>
      </c>
      <c r="B3267" t="s">
        <v>31</v>
      </c>
      <c r="C3267" s="9">
        <v>45237</v>
      </c>
      <c r="D3267" s="9">
        <v>45243</v>
      </c>
      <c r="E3267" s="10">
        <v>45184</v>
      </c>
      <c r="F3267" t="s">
        <v>49</v>
      </c>
      <c r="G3267">
        <v>78.64</v>
      </c>
      <c r="H3267">
        <v>2</v>
      </c>
      <c r="I3267">
        <v>3</v>
      </c>
      <c r="J3267" t="s">
        <v>19</v>
      </c>
      <c r="K3267" t="s">
        <v>66</v>
      </c>
      <c r="L3267" t="s">
        <v>21</v>
      </c>
      <c r="M3267" t="s">
        <v>36</v>
      </c>
      <c r="N3267" t="s">
        <v>41</v>
      </c>
      <c r="O3267">
        <f>Table2[[#This Row],[check_out_date]]-Table2[[#This Row],[check_in_date]]</f>
        <v>6</v>
      </c>
      <c r="P3267">
        <f>Table2[[#This Row],[num_adults]]+Table2[[#This Row],[num_children]]</f>
        <v>5</v>
      </c>
      <c r="Q3267" s="3">
        <f>IF(OR(Table2[[#This Row],[booking_status]]="confirmed",Table2[[#This Row],[booking_status]]="checked-out"),Table2[[#This Row],[room_rate_per_night]]*Table2[[#This Row],[Num_Nights]],0)</f>
        <v>471.84000000000003</v>
      </c>
      <c r="R3267" t="str" cm="1">
        <f t="array" ref="R3267">IFERROR(_xlfn.IFS(Table2[[#This Row],[booking_status]]="confirmed","Expected",Table2[[#This Row],[booking_status]]="checked-out","Actual"),"No Revenue")</f>
        <v>Expected</v>
      </c>
      <c r="S3267" s="4">
        <f>Table2[[#This Row],[Revenue_Amount]]/Table2[[#This Row],[Num_Nights]]</f>
        <v>78.64</v>
      </c>
    </row>
    <row r="3268" spans="1:19" x14ac:dyDescent="0.3">
      <c r="A3268">
        <v>3267</v>
      </c>
      <c r="B3268" t="s">
        <v>37</v>
      </c>
      <c r="C3268" s="9">
        <v>44953</v>
      </c>
      <c r="D3268" s="9">
        <v>44960</v>
      </c>
      <c r="E3268" s="10">
        <v>44887</v>
      </c>
      <c r="F3268" t="s">
        <v>27</v>
      </c>
      <c r="G3268">
        <v>119.46</v>
      </c>
      <c r="H3268">
        <v>2</v>
      </c>
      <c r="I3268">
        <v>0</v>
      </c>
      <c r="J3268" t="s">
        <v>28</v>
      </c>
      <c r="K3268" t="s">
        <v>44</v>
      </c>
      <c r="L3268" t="s">
        <v>56</v>
      </c>
      <c r="M3268" t="s">
        <v>36</v>
      </c>
      <c r="N3268" t="s">
        <v>41</v>
      </c>
      <c r="O3268">
        <f>Table2[[#This Row],[check_out_date]]-Table2[[#This Row],[check_in_date]]</f>
        <v>7</v>
      </c>
      <c r="P3268">
        <f>Table2[[#This Row],[num_adults]]+Table2[[#This Row],[num_children]]</f>
        <v>2</v>
      </c>
      <c r="Q3268" s="3">
        <f>IF(OR(Table2[[#This Row],[booking_status]]="confirmed",Table2[[#This Row],[booking_status]]="checked-out"),Table2[[#This Row],[room_rate_per_night]]*Table2[[#This Row],[Num_Nights]],0)</f>
        <v>836.21999999999991</v>
      </c>
      <c r="R3268" t="str" cm="1">
        <f t="array" ref="R3268">IFERROR(_xlfn.IFS(Table2[[#This Row],[booking_status]]="confirmed","Expected",Table2[[#This Row],[booking_status]]="checked-out","Actual"),"No Revenue")</f>
        <v>Actual</v>
      </c>
      <c r="S3268" s="4">
        <f>Table2[[#This Row],[Revenue_Amount]]/Table2[[#This Row],[Num_Nights]]</f>
        <v>119.46</v>
      </c>
    </row>
    <row r="3269" spans="1:19" hidden="1" x14ac:dyDescent="0.3">
      <c r="A3269">
        <v>3268</v>
      </c>
      <c r="B3269" t="s">
        <v>31</v>
      </c>
      <c r="C3269" s="9">
        <v>45272</v>
      </c>
      <c r="D3269" s="9">
        <v>45282</v>
      </c>
      <c r="E3269" s="10">
        <v>45210</v>
      </c>
      <c r="F3269" t="s">
        <v>18</v>
      </c>
      <c r="G3269">
        <v>203.45</v>
      </c>
      <c r="H3269">
        <v>2</v>
      </c>
      <c r="I3269">
        <v>1</v>
      </c>
      <c r="J3269" t="s">
        <v>35</v>
      </c>
      <c r="K3269" t="s">
        <v>66</v>
      </c>
      <c r="L3269" t="s">
        <v>21</v>
      </c>
      <c r="M3269" t="s">
        <v>22</v>
      </c>
      <c r="N3269" t="s">
        <v>41</v>
      </c>
      <c r="O3269">
        <f>Table2[[#This Row],[check_out_date]]-Table2[[#This Row],[check_in_date]]</f>
        <v>10</v>
      </c>
      <c r="P3269">
        <f>Table2[[#This Row],[num_adults]]+Table2[[#This Row],[num_children]]</f>
        <v>3</v>
      </c>
      <c r="Q3269" s="3">
        <f>IF(OR(Table2[[#This Row],[booking_status]]="confirmed",Table2[[#This Row],[booking_status]]="checked-out"),Table2[[#This Row],[room_rate_per_night]]*Table2[[#This Row],[Num_Nights]],0)</f>
        <v>2034.5</v>
      </c>
      <c r="R3269" t="str" cm="1">
        <f t="array" ref="R3269">IFERROR(_xlfn.IFS(Table2[[#This Row],[booking_status]]="confirmed","Expected",Table2[[#This Row],[booking_status]]="checked-out","Actual"),"No Revenue")</f>
        <v>Expected</v>
      </c>
      <c r="S3269" s="4">
        <f>Table2[[#This Row],[Revenue_Amount]]/Table2[[#This Row],[Num_Nights]]</f>
        <v>203.45</v>
      </c>
    </row>
    <row r="3270" spans="1:19" x14ac:dyDescent="0.3">
      <c r="A3270">
        <v>3269</v>
      </c>
      <c r="B3270" t="s">
        <v>37</v>
      </c>
      <c r="C3270" s="9">
        <v>44932</v>
      </c>
      <c r="D3270" s="9">
        <v>44940</v>
      </c>
      <c r="E3270" s="10">
        <v>44896</v>
      </c>
      <c r="F3270" t="s">
        <v>27</v>
      </c>
      <c r="G3270">
        <v>124.54</v>
      </c>
      <c r="H3270">
        <v>1</v>
      </c>
      <c r="I3270">
        <v>1</v>
      </c>
      <c r="J3270" t="s">
        <v>28</v>
      </c>
      <c r="K3270" t="s">
        <v>66</v>
      </c>
      <c r="L3270" t="s">
        <v>60</v>
      </c>
      <c r="M3270" t="s">
        <v>36</v>
      </c>
      <c r="N3270" t="s">
        <v>41</v>
      </c>
      <c r="O3270">
        <f>Table2[[#This Row],[check_out_date]]-Table2[[#This Row],[check_in_date]]</f>
        <v>8</v>
      </c>
      <c r="P3270">
        <f>Table2[[#This Row],[num_adults]]+Table2[[#This Row],[num_children]]</f>
        <v>2</v>
      </c>
      <c r="Q3270" s="3">
        <f>IF(OR(Table2[[#This Row],[booking_status]]="confirmed",Table2[[#This Row],[booking_status]]="checked-out"),Table2[[#This Row],[room_rate_per_night]]*Table2[[#This Row],[Num_Nights]],0)</f>
        <v>0</v>
      </c>
      <c r="R3270" t="str" cm="1">
        <f t="array" ref="R3270">IFERROR(_xlfn.IFS(Table2[[#This Row],[booking_status]]="confirmed","Expected",Table2[[#This Row],[booking_status]]="checked-out","Actual"),"No Revenue")</f>
        <v>No Revenue</v>
      </c>
      <c r="S3270" s="4">
        <f>Table2[[#This Row],[Revenue_Amount]]/Table2[[#This Row],[Num_Nights]]</f>
        <v>0</v>
      </c>
    </row>
    <row r="3271" spans="1:19" hidden="1" x14ac:dyDescent="0.3">
      <c r="A3271">
        <v>3270</v>
      </c>
      <c r="B3271" t="s">
        <v>37</v>
      </c>
      <c r="C3271" s="9">
        <v>45127</v>
      </c>
      <c r="D3271" s="9">
        <v>45129</v>
      </c>
      <c r="E3271" s="10">
        <v>45124</v>
      </c>
      <c r="F3271" t="s">
        <v>27</v>
      </c>
      <c r="G3271">
        <v>143.88999999999999</v>
      </c>
      <c r="H3271">
        <v>3</v>
      </c>
      <c r="I3271">
        <v>1</v>
      </c>
      <c r="J3271" t="s">
        <v>35</v>
      </c>
      <c r="K3271" t="s">
        <v>29</v>
      </c>
      <c r="L3271" t="s">
        <v>21</v>
      </c>
      <c r="M3271" t="s">
        <v>36</v>
      </c>
      <c r="N3271" t="s">
        <v>41</v>
      </c>
      <c r="O3271">
        <f>Table2[[#This Row],[check_out_date]]-Table2[[#This Row],[check_in_date]]</f>
        <v>2</v>
      </c>
      <c r="P3271">
        <f>Table2[[#This Row],[num_adults]]+Table2[[#This Row],[num_children]]</f>
        <v>4</v>
      </c>
      <c r="Q3271" s="3">
        <f>IF(OR(Table2[[#This Row],[booking_status]]="confirmed",Table2[[#This Row],[booking_status]]="checked-out"),Table2[[#This Row],[room_rate_per_night]]*Table2[[#This Row],[Num_Nights]],0)</f>
        <v>287.77999999999997</v>
      </c>
      <c r="R3271" t="str" cm="1">
        <f t="array" ref="R3271">IFERROR(_xlfn.IFS(Table2[[#This Row],[booking_status]]="confirmed","Expected",Table2[[#This Row],[booking_status]]="checked-out","Actual"),"No Revenue")</f>
        <v>Expected</v>
      </c>
      <c r="S3271" s="4">
        <f>Table2[[#This Row],[Revenue_Amount]]/Table2[[#This Row],[Num_Nights]]</f>
        <v>143.88999999999999</v>
      </c>
    </row>
    <row r="3272" spans="1:19" hidden="1" x14ac:dyDescent="0.3">
      <c r="A3272">
        <v>3271</v>
      </c>
      <c r="B3272" t="s">
        <v>50</v>
      </c>
      <c r="C3272" s="9">
        <v>45191</v>
      </c>
      <c r="D3272" s="9">
        <v>45194</v>
      </c>
      <c r="E3272" s="10">
        <v>45140</v>
      </c>
      <c r="F3272" t="s">
        <v>49</v>
      </c>
      <c r="G3272">
        <v>157.24</v>
      </c>
      <c r="H3272">
        <v>2</v>
      </c>
      <c r="I3272">
        <v>0</v>
      </c>
      <c r="J3272" t="s">
        <v>35</v>
      </c>
      <c r="K3272" t="s">
        <v>66</v>
      </c>
      <c r="L3272" t="s">
        <v>60</v>
      </c>
      <c r="M3272" t="s">
        <v>36</v>
      </c>
      <c r="N3272" t="s">
        <v>41</v>
      </c>
      <c r="O3272">
        <f>Table2[[#This Row],[check_out_date]]-Table2[[#This Row],[check_in_date]]</f>
        <v>3</v>
      </c>
      <c r="P3272">
        <f>Table2[[#This Row],[num_adults]]+Table2[[#This Row],[num_children]]</f>
        <v>2</v>
      </c>
      <c r="Q3272" s="3">
        <f>IF(OR(Table2[[#This Row],[booking_status]]="confirmed",Table2[[#This Row],[booking_status]]="checked-out"),Table2[[#This Row],[room_rate_per_night]]*Table2[[#This Row],[Num_Nights]],0)</f>
        <v>0</v>
      </c>
      <c r="R3272" t="str" cm="1">
        <f t="array" ref="R3272">IFERROR(_xlfn.IFS(Table2[[#This Row],[booking_status]]="confirmed","Expected",Table2[[#This Row],[booking_status]]="checked-out","Actual"),"No Revenue")</f>
        <v>No Revenue</v>
      </c>
      <c r="S3272" s="4">
        <f>Table2[[#This Row],[Revenue_Amount]]/Table2[[#This Row],[Num_Nights]]</f>
        <v>0</v>
      </c>
    </row>
    <row r="3273" spans="1:19" x14ac:dyDescent="0.3">
      <c r="A3273">
        <v>3272</v>
      </c>
      <c r="B3273" t="s">
        <v>50</v>
      </c>
      <c r="C3273" s="9">
        <v>44996</v>
      </c>
      <c r="D3273" s="9">
        <v>45001</v>
      </c>
      <c r="E3273" s="10">
        <v>44990</v>
      </c>
      <c r="F3273" t="s">
        <v>49</v>
      </c>
      <c r="G3273">
        <v>96</v>
      </c>
      <c r="H3273">
        <v>2</v>
      </c>
      <c r="I3273">
        <v>0</v>
      </c>
      <c r="J3273" t="s">
        <v>19</v>
      </c>
      <c r="K3273" t="s">
        <v>44</v>
      </c>
      <c r="L3273" t="s">
        <v>21</v>
      </c>
      <c r="M3273" t="s">
        <v>36</v>
      </c>
      <c r="N3273" t="s">
        <v>95</v>
      </c>
      <c r="O3273">
        <f>Table2[[#This Row],[check_out_date]]-Table2[[#This Row],[check_in_date]]</f>
        <v>5</v>
      </c>
      <c r="P3273">
        <f>Table2[[#This Row],[num_adults]]+Table2[[#This Row],[num_children]]</f>
        <v>2</v>
      </c>
      <c r="Q3273" s="3">
        <f>IF(OR(Table2[[#This Row],[booking_status]]="confirmed",Table2[[#This Row],[booking_status]]="checked-out"),Table2[[#This Row],[room_rate_per_night]]*Table2[[#This Row],[Num_Nights]],0)</f>
        <v>480</v>
      </c>
      <c r="R3273" t="str" cm="1">
        <f t="array" ref="R3273">IFERROR(_xlfn.IFS(Table2[[#This Row],[booking_status]]="confirmed","Expected",Table2[[#This Row],[booking_status]]="checked-out","Actual"),"No Revenue")</f>
        <v>Expected</v>
      </c>
      <c r="S3273" s="4">
        <f>Table2[[#This Row],[Revenue_Amount]]/Table2[[#This Row],[Num_Nights]]</f>
        <v>96</v>
      </c>
    </row>
    <row r="3274" spans="1:19" hidden="1" x14ac:dyDescent="0.3">
      <c r="A3274">
        <v>3273</v>
      </c>
      <c r="B3274" t="s">
        <v>31</v>
      </c>
      <c r="C3274" s="9">
        <v>45089</v>
      </c>
      <c r="D3274" s="9">
        <v>45097</v>
      </c>
      <c r="E3274" s="10">
        <v>45032</v>
      </c>
      <c r="F3274" t="s">
        <v>54</v>
      </c>
      <c r="G3274">
        <v>408.94</v>
      </c>
      <c r="H3274">
        <v>1</v>
      </c>
      <c r="I3274">
        <v>1</v>
      </c>
      <c r="J3274" t="s">
        <v>35</v>
      </c>
      <c r="K3274" t="s">
        <v>29</v>
      </c>
      <c r="L3274" t="s">
        <v>21</v>
      </c>
      <c r="M3274" t="s">
        <v>36</v>
      </c>
      <c r="N3274" t="s">
        <v>41</v>
      </c>
      <c r="O3274">
        <f>Table2[[#This Row],[check_out_date]]-Table2[[#This Row],[check_in_date]]</f>
        <v>8</v>
      </c>
      <c r="P3274">
        <f>Table2[[#This Row],[num_adults]]+Table2[[#This Row],[num_children]]</f>
        <v>2</v>
      </c>
      <c r="Q3274" s="3">
        <f>IF(OR(Table2[[#This Row],[booking_status]]="confirmed",Table2[[#This Row],[booking_status]]="checked-out"),Table2[[#This Row],[room_rate_per_night]]*Table2[[#This Row],[Num_Nights]],0)</f>
        <v>3271.52</v>
      </c>
      <c r="R3274" t="str" cm="1">
        <f t="array" ref="R3274">IFERROR(_xlfn.IFS(Table2[[#This Row],[booking_status]]="confirmed","Expected",Table2[[#This Row],[booking_status]]="checked-out","Actual"),"No Revenue")</f>
        <v>Expected</v>
      </c>
      <c r="S3274" s="4">
        <f>Table2[[#This Row],[Revenue_Amount]]/Table2[[#This Row],[Num_Nights]]</f>
        <v>408.94</v>
      </c>
    </row>
    <row r="3275" spans="1:19" hidden="1" x14ac:dyDescent="0.3">
      <c r="A3275">
        <v>3274</v>
      </c>
      <c r="B3275" t="s">
        <v>37</v>
      </c>
      <c r="C3275" s="9">
        <v>44930</v>
      </c>
      <c r="D3275" s="9">
        <v>44935</v>
      </c>
      <c r="E3275" s="10">
        <v>44918</v>
      </c>
      <c r="F3275" t="s">
        <v>18</v>
      </c>
      <c r="G3275">
        <v>279.42</v>
      </c>
      <c r="H3275">
        <v>1</v>
      </c>
      <c r="I3275">
        <v>0</v>
      </c>
      <c r="J3275" t="s">
        <v>35</v>
      </c>
      <c r="K3275" t="s">
        <v>20</v>
      </c>
      <c r="L3275" t="s">
        <v>21</v>
      </c>
      <c r="M3275" t="s">
        <v>36</v>
      </c>
      <c r="N3275" t="s">
        <v>45</v>
      </c>
      <c r="O3275">
        <f>Table2[[#This Row],[check_out_date]]-Table2[[#This Row],[check_in_date]]</f>
        <v>5</v>
      </c>
      <c r="P3275">
        <f>Table2[[#This Row],[num_adults]]+Table2[[#This Row],[num_children]]</f>
        <v>1</v>
      </c>
      <c r="Q3275" s="3">
        <f>IF(OR(Table2[[#This Row],[booking_status]]="confirmed",Table2[[#This Row],[booking_status]]="checked-out"),Table2[[#This Row],[room_rate_per_night]]*Table2[[#This Row],[Num_Nights]],0)</f>
        <v>1397.1000000000001</v>
      </c>
      <c r="R3275" t="str" cm="1">
        <f t="array" ref="R3275">IFERROR(_xlfn.IFS(Table2[[#This Row],[booking_status]]="confirmed","Expected",Table2[[#This Row],[booking_status]]="checked-out","Actual"),"No Revenue")</f>
        <v>Expected</v>
      </c>
      <c r="S3275" s="4">
        <f>Table2[[#This Row],[Revenue_Amount]]/Table2[[#This Row],[Num_Nights]]</f>
        <v>279.42</v>
      </c>
    </row>
    <row r="3276" spans="1:19" x14ac:dyDescent="0.3">
      <c r="A3276">
        <v>3275</v>
      </c>
      <c r="B3276" t="s">
        <v>37</v>
      </c>
      <c r="C3276" s="9">
        <v>44931</v>
      </c>
      <c r="D3276" s="9">
        <v>44934</v>
      </c>
      <c r="E3276" s="10">
        <v>44875</v>
      </c>
      <c r="F3276" t="s">
        <v>18</v>
      </c>
      <c r="G3276">
        <v>233.05</v>
      </c>
      <c r="H3276">
        <v>2</v>
      </c>
      <c r="I3276">
        <v>1</v>
      </c>
      <c r="J3276" t="s">
        <v>55</v>
      </c>
      <c r="K3276" t="s">
        <v>66</v>
      </c>
      <c r="L3276" t="s">
        <v>21</v>
      </c>
      <c r="M3276" t="s">
        <v>36</v>
      </c>
      <c r="N3276" t="s">
        <v>45</v>
      </c>
      <c r="O3276">
        <f>Table2[[#This Row],[check_out_date]]-Table2[[#This Row],[check_in_date]]</f>
        <v>3</v>
      </c>
      <c r="P3276">
        <f>Table2[[#This Row],[num_adults]]+Table2[[#This Row],[num_children]]</f>
        <v>3</v>
      </c>
      <c r="Q3276" s="3">
        <f>IF(OR(Table2[[#This Row],[booking_status]]="confirmed",Table2[[#This Row],[booking_status]]="checked-out"),Table2[[#This Row],[room_rate_per_night]]*Table2[[#This Row],[Num_Nights]],0)</f>
        <v>699.15000000000009</v>
      </c>
      <c r="R3276" t="str" cm="1">
        <f t="array" ref="R3276">IFERROR(_xlfn.IFS(Table2[[#This Row],[booking_status]]="confirmed","Expected",Table2[[#This Row],[booking_status]]="checked-out","Actual"),"No Revenue")</f>
        <v>Expected</v>
      </c>
      <c r="S3276" s="4">
        <f>Table2[[#This Row],[Revenue_Amount]]/Table2[[#This Row],[Num_Nights]]</f>
        <v>233.05000000000004</v>
      </c>
    </row>
    <row r="3277" spans="1:19" x14ac:dyDescent="0.3">
      <c r="A3277">
        <v>3276</v>
      </c>
      <c r="B3277" t="s">
        <v>37</v>
      </c>
      <c r="C3277" s="9">
        <v>45075</v>
      </c>
      <c r="D3277" s="9">
        <v>45077</v>
      </c>
      <c r="E3277" s="10">
        <v>45051</v>
      </c>
      <c r="F3277" t="s">
        <v>27</v>
      </c>
      <c r="G3277">
        <v>156.01</v>
      </c>
      <c r="H3277">
        <v>1</v>
      </c>
      <c r="I3277">
        <v>2</v>
      </c>
      <c r="J3277" t="s">
        <v>28</v>
      </c>
      <c r="K3277" t="s">
        <v>99</v>
      </c>
      <c r="L3277" t="s">
        <v>56</v>
      </c>
      <c r="M3277" t="s">
        <v>36</v>
      </c>
      <c r="N3277" t="s">
        <v>23</v>
      </c>
      <c r="O3277">
        <f>Table2[[#This Row],[check_out_date]]-Table2[[#This Row],[check_in_date]]</f>
        <v>2</v>
      </c>
      <c r="P3277">
        <f>Table2[[#This Row],[num_adults]]+Table2[[#This Row],[num_children]]</f>
        <v>3</v>
      </c>
      <c r="Q3277" s="3">
        <f>IF(OR(Table2[[#This Row],[booking_status]]="confirmed",Table2[[#This Row],[booking_status]]="checked-out"),Table2[[#This Row],[room_rate_per_night]]*Table2[[#This Row],[Num_Nights]],0)</f>
        <v>312.02</v>
      </c>
      <c r="R3277" t="str" cm="1">
        <f t="array" ref="R3277">IFERROR(_xlfn.IFS(Table2[[#This Row],[booking_status]]="confirmed","Expected",Table2[[#This Row],[booking_status]]="checked-out","Actual"),"No Revenue")</f>
        <v>Actual</v>
      </c>
      <c r="S3277" s="4">
        <f>Table2[[#This Row],[Revenue_Amount]]/Table2[[#This Row],[Num_Nights]]</f>
        <v>156.01</v>
      </c>
    </row>
    <row r="3278" spans="1:19" x14ac:dyDescent="0.3">
      <c r="A3278">
        <v>3277</v>
      </c>
      <c r="B3278" t="s">
        <v>14</v>
      </c>
      <c r="C3278" s="9">
        <v>45273</v>
      </c>
      <c r="D3278" s="9">
        <v>45278</v>
      </c>
      <c r="E3278" s="10">
        <v>45229</v>
      </c>
      <c r="F3278" t="s">
        <v>49</v>
      </c>
      <c r="G3278">
        <v>71.819999999999993</v>
      </c>
      <c r="H3278">
        <v>2</v>
      </c>
      <c r="I3278">
        <v>2</v>
      </c>
      <c r="J3278" t="s">
        <v>19</v>
      </c>
      <c r="K3278" t="s">
        <v>29</v>
      </c>
      <c r="L3278" t="s">
        <v>21</v>
      </c>
      <c r="M3278" t="s">
        <v>36</v>
      </c>
      <c r="N3278" t="s">
        <v>45</v>
      </c>
      <c r="O3278">
        <f>Table2[[#This Row],[check_out_date]]-Table2[[#This Row],[check_in_date]]</f>
        <v>5</v>
      </c>
      <c r="P3278">
        <f>Table2[[#This Row],[num_adults]]+Table2[[#This Row],[num_children]]</f>
        <v>4</v>
      </c>
      <c r="Q3278" s="3">
        <f>IF(OR(Table2[[#This Row],[booking_status]]="confirmed",Table2[[#This Row],[booking_status]]="checked-out"),Table2[[#This Row],[room_rate_per_night]]*Table2[[#This Row],[Num_Nights]],0)</f>
        <v>359.09999999999997</v>
      </c>
      <c r="R3278" t="str" cm="1">
        <f t="array" ref="R3278">IFERROR(_xlfn.IFS(Table2[[#This Row],[booking_status]]="confirmed","Expected",Table2[[#This Row],[booking_status]]="checked-out","Actual"),"No Revenue")</f>
        <v>Expected</v>
      </c>
      <c r="S3278" s="4">
        <f>Table2[[#This Row],[Revenue_Amount]]/Table2[[#This Row],[Num_Nights]]</f>
        <v>71.819999999999993</v>
      </c>
    </row>
    <row r="3279" spans="1:19" x14ac:dyDescent="0.3">
      <c r="A3279">
        <v>3278</v>
      </c>
      <c r="B3279" t="s">
        <v>37</v>
      </c>
      <c r="C3279" s="9">
        <v>45230</v>
      </c>
      <c r="D3279" s="9">
        <v>45237</v>
      </c>
      <c r="E3279" s="10">
        <v>45225</v>
      </c>
      <c r="F3279" t="s">
        <v>18</v>
      </c>
      <c r="G3279">
        <v>199.42</v>
      </c>
      <c r="H3279">
        <v>2</v>
      </c>
      <c r="I3279">
        <v>2</v>
      </c>
      <c r="J3279" t="s">
        <v>19</v>
      </c>
      <c r="K3279" t="s">
        <v>66</v>
      </c>
      <c r="L3279" t="s">
        <v>60</v>
      </c>
      <c r="M3279" t="s">
        <v>36</v>
      </c>
      <c r="N3279" t="s">
        <v>23</v>
      </c>
      <c r="O3279">
        <f>Table2[[#This Row],[check_out_date]]-Table2[[#This Row],[check_in_date]]</f>
        <v>7</v>
      </c>
      <c r="P3279">
        <f>Table2[[#This Row],[num_adults]]+Table2[[#This Row],[num_children]]</f>
        <v>4</v>
      </c>
      <c r="Q3279" s="3">
        <f>IF(OR(Table2[[#This Row],[booking_status]]="confirmed",Table2[[#This Row],[booking_status]]="checked-out"),Table2[[#This Row],[room_rate_per_night]]*Table2[[#This Row],[Num_Nights]],0)</f>
        <v>0</v>
      </c>
      <c r="R3279" t="str" cm="1">
        <f t="array" ref="R3279">IFERROR(_xlfn.IFS(Table2[[#This Row],[booking_status]]="confirmed","Expected",Table2[[#This Row],[booking_status]]="checked-out","Actual"),"No Revenue")</f>
        <v>No Revenue</v>
      </c>
      <c r="S3279" s="4">
        <f>Table2[[#This Row],[Revenue_Amount]]/Table2[[#This Row],[Num_Nights]]</f>
        <v>0</v>
      </c>
    </row>
    <row r="3280" spans="1:19" x14ac:dyDescent="0.3">
      <c r="A3280">
        <v>3279</v>
      </c>
      <c r="B3280" t="s">
        <v>31</v>
      </c>
      <c r="C3280" s="9">
        <v>45120</v>
      </c>
      <c r="D3280" s="9">
        <v>45128</v>
      </c>
      <c r="E3280" s="10">
        <v>45088</v>
      </c>
      <c r="F3280" t="s">
        <v>54</v>
      </c>
      <c r="G3280">
        <v>354.33</v>
      </c>
      <c r="H3280">
        <v>3</v>
      </c>
      <c r="I3280">
        <v>2</v>
      </c>
      <c r="J3280" t="s">
        <v>94</v>
      </c>
      <c r="K3280" t="s">
        <v>29</v>
      </c>
      <c r="L3280" t="s">
        <v>70</v>
      </c>
      <c r="M3280" t="s">
        <v>36</v>
      </c>
      <c r="N3280" t="s">
        <v>95</v>
      </c>
      <c r="O3280">
        <f>Table2[[#This Row],[check_out_date]]-Table2[[#This Row],[check_in_date]]</f>
        <v>8</v>
      </c>
      <c r="P3280">
        <f>Table2[[#This Row],[num_adults]]+Table2[[#This Row],[num_children]]</f>
        <v>5</v>
      </c>
      <c r="Q3280" s="3">
        <f>IF(OR(Table2[[#This Row],[booking_status]]="confirmed",Table2[[#This Row],[booking_status]]="checked-out"),Table2[[#This Row],[room_rate_per_night]]*Table2[[#This Row],[Num_Nights]],0)</f>
        <v>0</v>
      </c>
      <c r="R3280" t="str" cm="1">
        <f t="array" ref="R3280">IFERROR(_xlfn.IFS(Table2[[#This Row],[booking_status]]="confirmed","Expected",Table2[[#This Row],[booking_status]]="checked-out","Actual"),"No Revenue")</f>
        <v>No Revenue</v>
      </c>
      <c r="S3280" s="4">
        <f>Table2[[#This Row],[Revenue_Amount]]/Table2[[#This Row],[Num_Nights]]</f>
        <v>0</v>
      </c>
    </row>
    <row r="3281" spans="1:19" x14ac:dyDescent="0.3">
      <c r="A3281">
        <v>3280</v>
      </c>
      <c r="B3281" t="s">
        <v>31</v>
      </c>
      <c r="C3281" s="9">
        <v>45278</v>
      </c>
      <c r="D3281" s="9">
        <v>45281</v>
      </c>
      <c r="E3281" s="10">
        <v>45272</v>
      </c>
      <c r="F3281" t="s">
        <v>27</v>
      </c>
      <c r="G3281">
        <v>123.26</v>
      </c>
      <c r="H3281">
        <v>3</v>
      </c>
      <c r="I3281">
        <v>0</v>
      </c>
      <c r="J3281" t="s">
        <v>28</v>
      </c>
      <c r="K3281" t="s">
        <v>99</v>
      </c>
      <c r="L3281" t="s">
        <v>60</v>
      </c>
      <c r="M3281" t="s">
        <v>36</v>
      </c>
      <c r="N3281" t="s">
        <v>95</v>
      </c>
      <c r="O3281">
        <f>Table2[[#This Row],[check_out_date]]-Table2[[#This Row],[check_in_date]]</f>
        <v>3</v>
      </c>
      <c r="P3281">
        <f>Table2[[#This Row],[num_adults]]+Table2[[#This Row],[num_children]]</f>
        <v>3</v>
      </c>
      <c r="Q3281" s="3">
        <f>IF(OR(Table2[[#This Row],[booking_status]]="confirmed",Table2[[#This Row],[booking_status]]="checked-out"),Table2[[#This Row],[room_rate_per_night]]*Table2[[#This Row],[Num_Nights]],0)</f>
        <v>0</v>
      </c>
      <c r="R3281" t="str" cm="1">
        <f t="array" ref="R3281">IFERROR(_xlfn.IFS(Table2[[#This Row],[booking_status]]="confirmed","Expected",Table2[[#This Row],[booking_status]]="checked-out","Actual"),"No Revenue")</f>
        <v>No Revenue</v>
      </c>
      <c r="S3281" s="4">
        <f>Table2[[#This Row],[Revenue_Amount]]/Table2[[#This Row],[Num_Nights]]</f>
        <v>0</v>
      </c>
    </row>
    <row r="3282" spans="1:19" x14ac:dyDescent="0.3">
      <c r="A3282">
        <v>3281</v>
      </c>
      <c r="B3282" t="s">
        <v>37</v>
      </c>
      <c r="C3282" s="9">
        <v>45067</v>
      </c>
      <c r="D3282" s="9">
        <v>45073</v>
      </c>
      <c r="E3282" s="10">
        <v>45028</v>
      </c>
      <c r="F3282" t="s">
        <v>27</v>
      </c>
      <c r="G3282">
        <v>160.37</v>
      </c>
      <c r="H3282">
        <v>1</v>
      </c>
      <c r="I3282">
        <v>1</v>
      </c>
      <c r="J3282" t="s">
        <v>55</v>
      </c>
      <c r="K3282" t="s">
        <v>29</v>
      </c>
      <c r="L3282" t="s">
        <v>21</v>
      </c>
      <c r="M3282" t="s">
        <v>22</v>
      </c>
      <c r="N3282" t="s">
        <v>41</v>
      </c>
      <c r="O3282">
        <f>Table2[[#This Row],[check_out_date]]-Table2[[#This Row],[check_in_date]]</f>
        <v>6</v>
      </c>
      <c r="P3282">
        <f>Table2[[#This Row],[num_adults]]+Table2[[#This Row],[num_children]]</f>
        <v>2</v>
      </c>
      <c r="Q3282" s="3">
        <f>IF(OR(Table2[[#This Row],[booking_status]]="confirmed",Table2[[#This Row],[booking_status]]="checked-out"),Table2[[#This Row],[room_rate_per_night]]*Table2[[#This Row],[Num_Nights]],0)</f>
        <v>962.22</v>
      </c>
      <c r="R3282" t="str" cm="1">
        <f t="array" ref="R3282">IFERROR(_xlfn.IFS(Table2[[#This Row],[booking_status]]="confirmed","Expected",Table2[[#This Row],[booking_status]]="checked-out","Actual"),"No Revenue")</f>
        <v>Expected</v>
      </c>
      <c r="S3282" s="4">
        <f>Table2[[#This Row],[Revenue_Amount]]/Table2[[#This Row],[Num_Nights]]</f>
        <v>160.37</v>
      </c>
    </row>
    <row r="3283" spans="1:19" hidden="1" x14ac:dyDescent="0.3">
      <c r="A3283">
        <v>3282</v>
      </c>
      <c r="B3283" t="s">
        <v>37</v>
      </c>
      <c r="C3283" s="9">
        <v>44994</v>
      </c>
      <c r="D3283" s="9">
        <v>45000</v>
      </c>
      <c r="E3283" s="10">
        <v>44981</v>
      </c>
      <c r="F3283" t="s">
        <v>49</v>
      </c>
      <c r="G3283">
        <v>144.07</v>
      </c>
      <c r="H3283">
        <v>1</v>
      </c>
      <c r="I3283">
        <v>0</v>
      </c>
      <c r="J3283" t="s">
        <v>35</v>
      </c>
      <c r="K3283" t="s">
        <v>66</v>
      </c>
      <c r="L3283" t="s">
        <v>21</v>
      </c>
      <c r="M3283" t="s">
        <v>22</v>
      </c>
      <c r="N3283" t="s">
        <v>41</v>
      </c>
      <c r="O3283">
        <f>Table2[[#This Row],[check_out_date]]-Table2[[#This Row],[check_in_date]]</f>
        <v>6</v>
      </c>
      <c r="P3283">
        <f>Table2[[#This Row],[num_adults]]+Table2[[#This Row],[num_children]]</f>
        <v>1</v>
      </c>
      <c r="Q3283" s="3">
        <f>IF(OR(Table2[[#This Row],[booking_status]]="confirmed",Table2[[#This Row],[booking_status]]="checked-out"),Table2[[#This Row],[room_rate_per_night]]*Table2[[#This Row],[Num_Nights]],0)</f>
        <v>864.42</v>
      </c>
      <c r="R3283" t="str" cm="1">
        <f t="array" ref="R3283">IFERROR(_xlfn.IFS(Table2[[#This Row],[booking_status]]="confirmed","Expected",Table2[[#This Row],[booking_status]]="checked-out","Actual"),"No Revenue")</f>
        <v>Expected</v>
      </c>
      <c r="S3283" s="4">
        <f>Table2[[#This Row],[Revenue_Amount]]/Table2[[#This Row],[Num_Nights]]</f>
        <v>144.07</v>
      </c>
    </row>
    <row r="3284" spans="1:19" hidden="1" x14ac:dyDescent="0.3">
      <c r="A3284">
        <v>3283</v>
      </c>
      <c r="B3284" t="s">
        <v>14</v>
      </c>
      <c r="C3284" s="9">
        <v>45263</v>
      </c>
      <c r="D3284" s="9">
        <v>45271</v>
      </c>
      <c r="E3284" s="10">
        <v>45244</v>
      </c>
      <c r="F3284" t="s">
        <v>49</v>
      </c>
      <c r="G3284">
        <v>117</v>
      </c>
      <c r="H3284">
        <v>2</v>
      </c>
      <c r="I3284">
        <v>1</v>
      </c>
      <c r="J3284" t="s">
        <v>35</v>
      </c>
      <c r="K3284" t="s">
        <v>44</v>
      </c>
      <c r="L3284" t="s">
        <v>21</v>
      </c>
      <c r="M3284" t="s">
        <v>22</v>
      </c>
      <c r="N3284" t="s">
        <v>41</v>
      </c>
      <c r="O3284">
        <f>Table2[[#This Row],[check_out_date]]-Table2[[#This Row],[check_in_date]]</f>
        <v>8</v>
      </c>
      <c r="P3284">
        <f>Table2[[#This Row],[num_adults]]+Table2[[#This Row],[num_children]]</f>
        <v>3</v>
      </c>
      <c r="Q3284" s="3">
        <f>IF(OR(Table2[[#This Row],[booking_status]]="confirmed",Table2[[#This Row],[booking_status]]="checked-out"),Table2[[#This Row],[room_rate_per_night]]*Table2[[#This Row],[Num_Nights]],0)</f>
        <v>936</v>
      </c>
      <c r="R3284" t="str" cm="1">
        <f t="array" ref="R3284">IFERROR(_xlfn.IFS(Table2[[#This Row],[booking_status]]="confirmed","Expected",Table2[[#This Row],[booking_status]]="checked-out","Actual"),"No Revenue")</f>
        <v>Expected</v>
      </c>
      <c r="S3284" s="4">
        <f>Table2[[#This Row],[Revenue_Amount]]/Table2[[#This Row],[Num_Nights]]</f>
        <v>117</v>
      </c>
    </row>
    <row r="3285" spans="1:19" hidden="1" x14ac:dyDescent="0.3">
      <c r="A3285">
        <v>3284</v>
      </c>
      <c r="B3285" t="s">
        <v>50</v>
      </c>
      <c r="C3285" s="9">
        <v>45288</v>
      </c>
      <c r="D3285" s="9">
        <v>45297</v>
      </c>
      <c r="E3285" s="10">
        <v>45269</v>
      </c>
      <c r="F3285" t="s">
        <v>27</v>
      </c>
      <c r="G3285">
        <v>148.72999999999999</v>
      </c>
      <c r="H3285">
        <v>1</v>
      </c>
      <c r="I3285">
        <v>1</v>
      </c>
      <c r="J3285" t="s">
        <v>35</v>
      </c>
      <c r="K3285" t="s">
        <v>66</v>
      </c>
      <c r="L3285" t="s">
        <v>60</v>
      </c>
      <c r="M3285" t="s">
        <v>36</v>
      </c>
      <c r="N3285" t="s">
        <v>41</v>
      </c>
      <c r="O3285">
        <f>Table2[[#This Row],[check_out_date]]-Table2[[#This Row],[check_in_date]]</f>
        <v>9</v>
      </c>
      <c r="P3285">
        <f>Table2[[#This Row],[num_adults]]+Table2[[#This Row],[num_children]]</f>
        <v>2</v>
      </c>
      <c r="Q3285" s="3">
        <f>IF(OR(Table2[[#This Row],[booking_status]]="confirmed",Table2[[#This Row],[booking_status]]="checked-out"),Table2[[#This Row],[room_rate_per_night]]*Table2[[#This Row],[Num_Nights]],0)</f>
        <v>0</v>
      </c>
      <c r="R3285" t="str" cm="1">
        <f t="array" ref="R3285">IFERROR(_xlfn.IFS(Table2[[#This Row],[booking_status]]="confirmed","Expected",Table2[[#This Row],[booking_status]]="checked-out","Actual"),"No Revenue")</f>
        <v>No Revenue</v>
      </c>
      <c r="S3285" s="4">
        <f>Table2[[#This Row],[Revenue_Amount]]/Table2[[#This Row],[Num_Nights]]</f>
        <v>0</v>
      </c>
    </row>
    <row r="3286" spans="1:19" x14ac:dyDescent="0.3">
      <c r="A3286">
        <v>3285</v>
      </c>
      <c r="B3286" t="s">
        <v>31</v>
      </c>
      <c r="C3286" s="9">
        <v>45239</v>
      </c>
      <c r="D3286" s="9">
        <v>45249</v>
      </c>
      <c r="E3286" s="10">
        <v>45196</v>
      </c>
      <c r="F3286" t="s">
        <v>18</v>
      </c>
      <c r="G3286">
        <v>208.24</v>
      </c>
      <c r="H3286">
        <v>1</v>
      </c>
      <c r="I3286">
        <v>0</v>
      </c>
      <c r="J3286" t="s">
        <v>55</v>
      </c>
      <c r="K3286" t="s">
        <v>29</v>
      </c>
      <c r="L3286" t="s">
        <v>21</v>
      </c>
      <c r="M3286" t="s">
        <v>36</v>
      </c>
      <c r="N3286" t="s">
        <v>41</v>
      </c>
      <c r="O3286">
        <f>Table2[[#This Row],[check_out_date]]-Table2[[#This Row],[check_in_date]]</f>
        <v>10</v>
      </c>
      <c r="P3286">
        <f>Table2[[#This Row],[num_adults]]+Table2[[#This Row],[num_children]]</f>
        <v>1</v>
      </c>
      <c r="Q3286" s="3">
        <f>IF(OR(Table2[[#This Row],[booking_status]]="confirmed",Table2[[#This Row],[booking_status]]="checked-out"),Table2[[#This Row],[room_rate_per_night]]*Table2[[#This Row],[Num_Nights]],0)</f>
        <v>2082.4</v>
      </c>
      <c r="R3286" t="str" cm="1">
        <f t="array" ref="R3286">IFERROR(_xlfn.IFS(Table2[[#This Row],[booking_status]]="confirmed","Expected",Table2[[#This Row],[booking_status]]="checked-out","Actual"),"No Revenue")</f>
        <v>Expected</v>
      </c>
      <c r="S3286" s="4">
        <f>Table2[[#This Row],[Revenue_Amount]]/Table2[[#This Row],[Num_Nights]]</f>
        <v>208.24</v>
      </c>
    </row>
    <row r="3287" spans="1:19" x14ac:dyDescent="0.3">
      <c r="A3287">
        <v>3286</v>
      </c>
      <c r="B3287" t="s">
        <v>37</v>
      </c>
      <c r="C3287" s="9">
        <v>45029</v>
      </c>
      <c r="D3287" s="9">
        <v>45030</v>
      </c>
      <c r="E3287" s="10">
        <v>44993</v>
      </c>
      <c r="F3287" t="s">
        <v>54</v>
      </c>
      <c r="G3287">
        <v>365.32</v>
      </c>
      <c r="H3287">
        <v>2</v>
      </c>
      <c r="I3287">
        <v>3</v>
      </c>
      <c r="J3287" t="s">
        <v>28</v>
      </c>
      <c r="K3287" t="s">
        <v>29</v>
      </c>
      <c r="L3287" t="s">
        <v>56</v>
      </c>
      <c r="M3287" t="s">
        <v>36</v>
      </c>
      <c r="N3287" t="s">
        <v>41</v>
      </c>
      <c r="O3287">
        <f>Table2[[#This Row],[check_out_date]]-Table2[[#This Row],[check_in_date]]</f>
        <v>1</v>
      </c>
      <c r="P3287">
        <f>Table2[[#This Row],[num_adults]]+Table2[[#This Row],[num_children]]</f>
        <v>5</v>
      </c>
      <c r="Q3287" s="3">
        <f>IF(OR(Table2[[#This Row],[booking_status]]="confirmed",Table2[[#This Row],[booking_status]]="checked-out"),Table2[[#This Row],[room_rate_per_night]]*Table2[[#This Row],[Num_Nights]],0)</f>
        <v>365.32</v>
      </c>
      <c r="R3287" t="str" cm="1">
        <f t="array" ref="R3287">IFERROR(_xlfn.IFS(Table2[[#This Row],[booking_status]]="confirmed","Expected",Table2[[#This Row],[booking_status]]="checked-out","Actual"),"No Revenue")</f>
        <v>Actual</v>
      </c>
      <c r="S3287" s="4">
        <f>Table2[[#This Row],[Revenue_Amount]]/Table2[[#This Row],[Num_Nights]]</f>
        <v>365.32</v>
      </c>
    </row>
    <row r="3288" spans="1:19" x14ac:dyDescent="0.3">
      <c r="A3288">
        <v>3287</v>
      </c>
      <c r="B3288" t="s">
        <v>14</v>
      </c>
      <c r="C3288" s="9">
        <v>45136</v>
      </c>
      <c r="D3288" s="9">
        <v>45138</v>
      </c>
      <c r="E3288" s="10">
        <v>45121</v>
      </c>
      <c r="F3288" t="s">
        <v>49</v>
      </c>
      <c r="G3288">
        <v>61.17</v>
      </c>
      <c r="H3288">
        <v>3</v>
      </c>
      <c r="I3288">
        <v>1</v>
      </c>
      <c r="J3288" t="s">
        <v>28</v>
      </c>
      <c r="K3288" t="s">
        <v>20</v>
      </c>
      <c r="L3288" t="s">
        <v>56</v>
      </c>
      <c r="M3288" t="s">
        <v>36</v>
      </c>
      <c r="N3288" t="s">
        <v>23</v>
      </c>
      <c r="O3288">
        <f>Table2[[#This Row],[check_out_date]]-Table2[[#This Row],[check_in_date]]</f>
        <v>2</v>
      </c>
      <c r="P3288">
        <f>Table2[[#This Row],[num_adults]]+Table2[[#This Row],[num_children]]</f>
        <v>4</v>
      </c>
      <c r="Q3288" s="3">
        <f>IF(OR(Table2[[#This Row],[booking_status]]="confirmed",Table2[[#This Row],[booking_status]]="checked-out"),Table2[[#This Row],[room_rate_per_night]]*Table2[[#This Row],[Num_Nights]],0)</f>
        <v>122.34</v>
      </c>
      <c r="R3288" t="str" cm="1">
        <f t="array" ref="R3288">IFERROR(_xlfn.IFS(Table2[[#This Row],[booking_status]]="confirmed","Expected",Table2[[#This Row],[booking_status]]="checked-out","Actual"),"No Revenue")</f>
        <v>Actual</v>
      </c>
      <c r="S3288" s="4">
        <f>Table2[[#This Row],[Revenue_Amount]]/Table2[[#This Row],[Num_Nights]]</f>
        <v>61.17</v>
      </c>
    </row>
    <row r="3289" spans="1:19" x14ac:dyDescent="0.3">
      <c r="A3289">
        <v>3288</v>
      </c>
      <c r="B3289" t="s">
        <v>14</v>
      </c>
      <c r="C3289" s="9">
        <v>45078</v>
      </c>
      <c r="D3289" s="9">
        <v>45080</v>
      </c>
      <c r="E3289" s="10">
        <v>45070</v>
      </c>
      <c r="F3289" t="s">
        <v>54</v>
      </c>
      <c r="G3289">
        <v>304.91000000000003</v>
      </c>
      <c r="H3289">
        <v>4</v>
      </c>
      <c r="I3289">
        <v>2</v>
      </c>
      <c r="J3289" t="s">
        <v>28</v>
      </c>
      <c r="K3289" t="s">
        <v>44</v>
      </c>
      <c r="L3289" t="s">
        <v>21</v>
      </c>
      <c r="M3289" t="s">
        <v>36</v>
      </c>
      <c r="N3289" t="s">
        <v>23</v>
      </c>
      <c r="O3289">
        <f>Table2[[#This Row],[check_out_date]]-Table2[[#This Row],[check_in_date]]</f>
        <v>2</v>
      </c>
      <c r="P3289">
        <f>Table2[[#This Row],[num_adults]]+Table2[[#This Row],[num_children]]</f>
        <v>6</v>
      </c>
      <c r="Q3289" s="3">
        <f>IF(OR(Table2[[#This Row],[booking_status]]="confirmed",Table2[[#This Row],[booking_status]]="checked-out"),Table2[[#This Row],[room_rate_per_night]]*Table2[[#This Row],[Num_Nights]],0)</f>
        <v>609.82000000000005</v>
      </c>
      <c r="R3289" t="str" cm="1">
        <f t="array" ref="R3289">IFERROR(_xlfn.IFS(Table2[[#This Row],[booking_status]]="confirmed","Expected",Table2[[#This Row],[booking_status]]="checked-out","Actual"),"No Revenue")</f>
        <v>Expected</v>
      </c>
      <c r="S3289" s="4">
        <f>Table2[[#This Row],[Revenue_Amount]]/Table2[[#This Row],[Num_Nights]]</f>
        <v>304.91000000000003</v>
      </c>
    </row>
    <row r="3290" spans="1:19" hidden="1" x14ac:dyDescent="0.3">
      <c r="A3290">
        <v>3289</v>
      </c>
      <c r="B3290" t="s">
        <v>14</v>
      </c>
      <c r="C3290" s="9">
        <v>45025</v>
      </c>
      <c r="D3290" s="9">
        <v>45030</v>
      </c>
      <c r="E3290" s="10">
        <v>44978</v>
      </c>
      <c r="F3290" t="s">
        <v>18</v>
      </c>
      <c r="G3290">
        <v>222.81</v>
      </c>
      <c r="H3290">
        <v>1</v>
      </c>
      <c r="I3290">
        <v>1</v>
      </c>
      <c r="J3290" t="s">
        <v>35</v>
      </c>
      <c r="K3290" t="s">
        <v>66</v>
      </c>
      <c r="L3290" t="s">
        <v>21</v>
      </c>
      <c r="M3290" t="s">
        <v>36</v>
      </c>
      <c r="N3290" t="s">
        <v>41</v>
      </c>
      <c r="O3290">
        <f>Table2[[#This Row],[check_out_date]]-Table2[[#This Row],[check_in_date]]</f>
        <v>5</v>
      </c>
      <c r="P3290">
        <f>Table2[[#This Row],[num_adults]]+Table2[[#This Row],[num_children]]</f>
        <v>2</v>
      </c>
      <c r="Q3290" s="3">
        <f>IF(OR(Table2[[#This Row],[booking_status]]="confirmed",Table2[[#This Row],[booking_status]]="checked-out"),Table2[[#This Row],[room_rate_per_night]]*Table2[[#This Row],[Num_Nights]],0)</f>
        <v>1114.05</v>
      </c>
      <c r="R3290" t="str" cm="1">
        <f t="array" ref="R3290">IFERROR(_xlfn.IFS(Table2[[#This Row],[booking_status]]="confirmed","Expected",Table2[[#This Row],[booking_status]]="checked-out","Actual"),"No Revenue")</f>
        <v>Expected</v>
      </c>
      <c r="S3290" s="4">
        <f>Table2[[#This Row],[Revenue_Amount]]/Table2[[#This Row],[Num_Nights]]</f>
        <v>222.81</v>
      </c>
    </row>
    <row r="3291" spans="1:19" x14ac:dyDescent="0.3">
      <c r="A3291">
        <v>3290</v>
      </c>
      <c r="B3291" t="s">
        <v>14</v>
      </c>
      <c r="C3291" s="9">
        <v>45268</v>
      </c>
      <c r="D3291" s="9">
        <v>45270</v>
      </c>
      <c r="E3291" s="10">
        <v>45237</v>
      </c>
      <c r="F3291" t="s">
        <v>27</v>
      </c>
      <c r="G3291">
        <v>174.35</v>
      </c>
      <c r="H3291">
        <v>1</v>
      </c>
      <c r="I3291">
        <v>1</v>
      </c>
      <c r="J3291" t="s">
        <v>28</v>
      </c>
      <c r="K3291" t="s">
        <v>44</v>
      </c>
      <c r="L3291" t="s">
        <v>21</v>
      </c>
      <c r="M3291" t="s">
        <v>36</v>
      </c>
      <c r="N3291" t="s">
        <v>41</v>
      </c>
      <c r="O3291">
        <f>Table2[[#This Row],[check_out_date]]-Table2[[#This Row],[check_in_date]]</f>
        <v>2</v>
      </c>
      <c r="P3291">
        <f>Table2[[#This Row],[num_adults]]+Table2[[#This Row],[num_children]]</f>
        <v>2</v>
      </c>
      <c r="Q3291" s="3">
        <f>IF(OR(Table2[[#This Row],[booking_status]]="confirmed",Table2[[#This Row],[booking_status]]="checked-out"),Table2[[#This Row],[room_rate_per_night]]*Table2[[#This Row],[Num_Nights]],0)</f>
        <v>348.7</v>
      </c>
      <c r="R3291" t="str" cm="1">
        <f t="array" ref="R3291">IFERROR(_xlfn.IFS(Table2[[#This Row],[booking_status]]="confirmed","Expected",Table2[[#This Row],[booking_status]]="checked-out","Actual"),"No Revenue")</f>
        <v>Expected</v>
      </c>
      <c r="S3291" s="4">
        <f>Table2[[#This Row],[Revenue_Amount]]/Table2[[#This Row],[Num_Nights]]</f>
        <v>174.35</v>
      </c>
    </row>
    <row r="3292" spans="1:19" x14ac:dyDescent="0.3">
      <c r="A3292">
        <v>3291</v>
      </c>
      <c r="B3292" t="s">
        <v>31</v>
      </c>
      <c r="C3292" s="9">
        <v>44951</v>
      </c>
      <c r="D3292" s="9">
        <v>44962</v>
      </c>
      <c r="E3292" s="10">
        <v>44931</v>
      </c>
      <c r="F3292" t="s">
        <v>27</v>
      </c>
      <c r="G3292">
        <v>163.53</v>
      </c>
      <c r="H3292">
        <v>2</v>
      </c>
      <c r="I3292">
        <v>2</v>
      </c>
      <c r="J3292" t="s">
        <v>19</v>
      </c>
      <c r="K3292" t="s">
        <v>20</v>
      </c>
      <c r="L3292" t="s">
        <v>60</v>
      </c>
      <c r="M3292" t="s">
        <v>36</v>
      </c>
      <c r="N3292" t="s">
        <v>41</v>
      </c>
      <c r="O3292">
        <f>Table2[[#This Row],[check_out_date]]-Table2[[#This Row],[check_in_date]]</f>
        <v>11</v>
      </c>
      <c r="P3292">
        <f>Table2[[#This Row],[num_adults]]+Table2[[#This Row],[num_children]]</f>
        <v>4</v>
      </c>
      <c r="Q3292" s="3">
        <f>IF(OR(Table2[[#This Row],[booking_status]]="confirmed",Table2[[#This Row],[booking_status]]="checked-out"),Table2[[#This Row],[room_rate_per_night]]*Table2[[#This Row],[Num_Nights]],0)</f>
        <v>0</v>
      </c>
      <c r="R3292" t="str" cm="1">
        <f t="array" ref="R3292">IFERROR(_xlfn.IFS(Table2[[#This Row],[booking_status]]="confirmed","Expected",Table2[[#This Row],[booking_status]]="checked-out","Actual"),"No Revenue")</f>
        <v>No Revenue</v>
      </c>
      <c r="S3292" s="4">
        <f>Table2[[#This Row],[Revenue_Amount]]/Table2[[#This Row],[Num_Nights]]</f>
        <v>0</v>
      </c>
    </row>
    <row r="3293" spans="1:19" hidden="1" x14ac:dyDescent="0.3">
      <c r="A3293">
        <v>3292</v>
      </c>
      <c r="B3293" t="s">
        <v>31</v>
      </c>
      <c r="C3293" s="9">
        <v>44998</v>
      </c>
      <c r="D3293" s="9">
        <v>45001</v>
      </c>
      <c r="E3293" s="10">
        <v>44991</v>
      </c>
      <c r="F3293" t="s">
        <v>27</v>
      </c>
      <c r="G3293">
        <v>96.85</v>
      </c>
      <c r="H3293">
        <v>2</v>
      </c>
      <c r="I3293">
        <v>2</v>
      </c>
      <c r="J3293" t="s">
        <v>35</v>
      </c>
      <c r="K3293" t="s">
        <v>99</v>
      </c>
      <c r="L3293" t="s">
        <v>21</v>
      </c>
      <c r="M3293" t="s">
        <v>36</v>
      </c>
      <c r="N3293" t="s">
        <v>41</v>
      </c>
      <c r="O3293">
        <f>Table2[[#This Row],[check_out_date]]-Table2[[#This Row],[check_in_date]]</f>
        <v>3</v>
      </c>
      <c r="P3293">
        <f>Table2[[#This Row],[num_adults]]+Table2[[#This Row],[num_children]]</f>
        <v>4</v>
      </c>
      <c r="Q3293" s="3">
        <f>IF(OR(Table2[[#This Row],[booking_status]]="confirmed",Table2[[#This Row],[booking_status]]="checked-out"),Table2[[#This Row],[room_rate_per_night]]*Table2[[#This Row],[Num_Nights]],0)</f>
        <v>290.54999999999995</v>
      </c>
      <c r="R3293" t="str" cm="1">
        <f t="array" ref="R3293">IFERROR(_xlfn.IFS(Table2[[#This Row],[booking_status]]="confirmed","Expected",Table2[[#This Row],[booking_status]]="checked-out","Actual"),"No Revenue")</f>
        <v>Expected</v>
      </c>
      <c r="S3293" s="4">
        <f>Table2[[#This Row],[Revenue_Amount]]/Table2[[#This Row],[Num_Nights]]</f>
        <v>96.84999999999998</v>
      </c>
    </row>
    <row r="3294" spans="1:19" x14ac:dyDescent="0.3">
      <c r="A3294">
        <v>3293</v>
      </c>
      <c r="B3294" t="s">
        <v>14</v>
      </c>
      <c r="C3294" s="9">
        <v>44935</v>
      </c>
      <c r="D3294" s="9">
        <v>44943</v>
      </c>
      <c r="E3294" s="10">
        <v>44905</v>
      </c>
      <c r="F3294" t="s">
        <v>54</v>
      </c>
      <c r="G3294">
        <v>310.82</v>
      </c>
      <c r="H3294">
        <v>1</v>
      </c>
      <c r="I3294">
        <v>0</v>
      </c>
      <c r="J3294" t="s">
        <v>28</v>
      </c>
      <c r="K3294" t="s">
        <v>29</v>
      </c>
      <c r="L3294" t="s">
        <v>21</v>
      </c>
      <c r="M3294" t="s">
        <v>36</v>
      </c>
      <c r="N3294" t="s">
        <v>23</v>
      </c>
      <c r="O3294">
        <f>Table2[[#This Row],[check_out_date]]-Table2[[#This Row],[check_in_date]]</f>
        <v>8</v>
      </c>
      <c r="P3294">
        <f>Table2[[#This Row],[num_adults]]+Table2[[#This Row],[num_children]]</f>
        <v>1</v>
      </c>
      <c r="Q3294" s="3">
        <f>IF(OR(Table2[[#This Row],[booking_status]]="confirmed",Table2[[#This Row],[booking_status]]="checked-out"),Table2[[#This Row],[room_rate_per_night]]*Table2[[#This Row],[Num_Nights]],0)</f>
        <v>2486.56</v>
      </c>
      <c r="R3294" t="str" cm="1">
        <f t="array" ref="R3294">IFERROR(_xlfn.IFS(Table2[[#This Row],[booking_status]]="confirmed","Expected",Table2[[#This Row],[booking_status]]="checked-out","Actual"),"No Revenue")</f>
        <v>Expected</v>
      </c>
      <c r="S3294" s="4">
        <f>Table2[[#This Row],[Revenue_Amount]]/Table2[[#This Row],[Num_Nights]]</f>
        <v>310.82</v>
      </c>
    </row>
    <row r="3295" spans="1:19" x14ac:dyDescent="0.3">
      <c r="A3295">
        <v>3294</v>
      </c>
      <c r="B3295" t="s">
        <v>37</v>
      </c>
      <c r="C3295" s="9">
        <v>45215</v>
      </c>
      <c r="D3295" s="9">
        <v>45223</v>
      </c>
      <c r="E3295" s="10">
        <v>45201</v>
      </c>
      <c r="F3295" t="s">
        <v>49</v>
      </c>
      <c r="G3295">
        <v>142.44999999999999</v>
      </c>
      <c r="H3295">
        <v>1</v>
      </c>
      <c r="I3295">
        <v>0</v>
      </c>
      <c r="J3295" t="s">
        <v>28</v>
      </c>
      <c r="K3295" t="s">
        <v>20</v>
      </c>
      <c r="L3295" t="s">
        <v>60</v>
      </c>
      <c r="M3295" t="s">
        <v>36</v>
      </c>
      <c r="N3295" t="s">
        <v>95</v>
      </c>
      <c r="O3295">
        <f>Table2[[#This Row],[check_out_date]]-Table2[[#This Row],[check_in_date]]</f>
        <v>8</v>
      </c>
      <c r="P3295">
        <f>Table2[[#This Row],[num_adults]]+Table2[[#This Row],[num_children]]</f>
        <v>1</v>
      </c>
      <c r="Q3295" s="3">
        <f>IF(OR(Table2[[#This Row],[booking_status]]="confirmed",Table2[[#This Row],[booking_status]]="checked-out"),Table2[[#This Row],[room_rate_per_night]]*Table2[[#This Row],[Num_Nights]],0)</f>
        <v>0</v>
      </c>
      <c r="R3295" t="str" cm="1">
        <f t="array" ref="R3295">IFERROR(_xlfn.IFS(Table2[[#This Row],[booking_status]]="confirmed","Expected",Table2[[#This Row],[booking_status]]="checked-out","Actual"),"No Revenue")</f>
        <v>No Revenue</v>
      </c>
      <c r="S3295" s="4">
        <f>Table2[[#This Row],[Revenue_Amount]]/Table2[[#This Row],[Num_Nights]]</f>
        <v>0</v>
      </c>
    </row>
    <row r="3296" spans="1:19" hidden="1" x14ac:dyDescent="0.3">
      <c r="A3296">
        <v>3295</v>
      </c>
      <c r="B3296" t="s">
        <v>50</v>
      </c>
      <c r="C3296" s="9">
        <v>44953</v>
      </c>
      <c r="D3296" s="9">
        <v>44956</v>
      </c>
      <c r="E3296" s="10">
        <v>44908</v>
      </c>
      <c r="F3296" t="s">
        <v>18</v>
      </c>
      <c r="G3296">
        <v>328.52</v>
      </c>
      <c r="H3296">
        <v>4</v>
      </c>
      <c r="I3296">
        <v>1</v>
      </c>
      <c r="J3296" t="s">
        <v>35</v>
      </c>
      <c r="K3296" t="s">
        <v>29</v>
      </c>
      <c r="L3296" t="s">
        <v>56</v>
      </c>
      <c r="M3296" t="s">
        <v>36</v>
      </c>
      <c r="N3296" t="s">
        <v>41</v>
      </c>
      <c r="O3296">
        <f>Table2[[#This Row],[check_out_date]]-Table2[[#This Row],[check_in_date]]</f>
        <v>3</v>
      </c>
      <c r="P3296">
        <f>Table2[[#This Row],[num_adults]]+Table2[[#This Row],[num_children]]</f>
        <v>5</v>
      </c>
      <c r="Q3296" s="3">
        <f>IF(OR(Table2[[#This Row],[booking_status]]="confirmed",Table2[[#This Row],[booking_status]]="checked-out"),Table2[[#This Row],[room_rate_per_night]]*Table2[[#This Row],[Num_Nights]],0)</f>
        <v>985.56</v>
      </c>
      <c r="R3296" t="str" cm="1">
        <f t="array" ref="R3296">IFERROR(_xlfn.IFS(Table2[[#This Row],[booking_status]]="confirmed","Expected",Table2[[#This Row],[booking_status]]="checked-out","Actual"),"No Revenue")</f>
        <v>Actual</v>
      </c>
      <c r="S3296" s="4">
        <f>Table2[[#This Row],[Revenue_Amount]]/Table2[[#This Row],[Num_Nights]]</f>
        <v>328.52</v>
      </c>
    </row>
    <row r="3297" spans="1:19" hidden="1" x14ac:dyDescent="0.3">
      <c r="A3297">
        <v>3296</v>
      </c>
      <c r="B3297" t="s">
        <v>31</v>
      </c>
      <c r="C3297" s="9">
        <v>45248</v>
      </c>
      <c r="D3297" s="9">
        <v>45253</v>
      </c>
      <c r="E3297" s="10">
        <v>45220</v>
      </c>
      <c r="F3297" t="s">
        <v>49</v>
      </c>
      <c r="G3297">
        <v>62.45</v>
      </c>
      <c r="H3297">
        <v>1</v>
      </c>
      <c r="I3297">
        <v>3</v>
      </c>
      <c r="J3297" t="s">
        <v>35</v>
      </c>
      <c r="K3297" t="s">
        <v>66</v>
      </c>
      <c r="L3297" t="s">
        <v>21</v>
      </c>
      <c r="M3297" t="s">
        <v>36</v>
      </c>
      <c r="N3297" t="s">
        <v>41</v>
      </c>
      <c r="O3297">
        <f>Table2[[#This Row],[check_out_date]]-Table2[[#This Row],[check_in_date]]</f>
        <v>5</v>
      </c>
      <c r="P3297">
        <f>Table2[[#This Row],[num_adults]]+Table2[[#This Row],[num_children]]</f>
        <v>4</v>
      </c>
      <c r="Q3297" s="3">
        <f>IF(OR(Table2[[#This Row],[booking_status]]="confirmed",Table2[[#This Row],[booking_status]]="checked-out"),Table2[[#This Row],[room_rate_per_night]]*Table2[[#This Row],[Num_Nights]],0)</f>
        <v>312.25</v>
      </c>
      <c r="R3297" t="str" cm="1">
        <f t="array" ref="R3297">IFERROR(_xlfn.IFS(Table2[[#This Row],[booking_status]]="confirmed","Expected",Table2[[#This Row],[booking_status]]="checked-out","Actual"),"No Revenue")</f>
        <v>Expected</v>
      </c>
      <c r="S3297" s="4">
        <f>Table2[[#This Row],[Revenue_Amount]]/Table2[[#This Row],[Num_Nights]]</f>
        <v>62.45</v>
      </c>
    </row>
    <row r="3298" spans="1:19" hidden="1" x14ac:dyDescent="0.3">
      <c r="A3298">
        <v>3297</v>
      </c>
      <c r="B3298" t="s">
        <v>14</v>
      </c>
      <c r="C3298" s="9">
        <v>45139</v>
      </c>
      <c r="D3298" s="9">
        <v>45144</v>
      </c>
      <c r="E3298" s="10">
        <v>45089</v>
      </c>
      <c r="F3298" t="s">
        <v>27</v>
      </c>
      <c r="G3298">
        <v>132.05000000000001</v>
      </c>
      <c r="H3298">
        <v>3</v>
      </c>
      <c r="I3298">
        <v>1</v>
      </c>
      <c r="J3298" t="s">
        <v>35</v>
      </c>
      <c r="K3298" t="s">
        <v>99</v>
      </c>
      <c r="L3298" t="s">
        <v>60</v>
      </c>
      <c r="M3298" t="s">
        <v>36</v>
      </c>
      <c r="N3298" t="s">
        <v>41</v>
      </c>
      <c r="O3298">
        <f>Table2[[#This Row],[check_out_date]]-Table2[[#This Row],[check_in_date]]</f>
        <v>5</v>
      </c>
      <c r="P3298">
        <f>Table2[[#This Row],[num_adults]]+Table2[[#This Row],[num_children]]</f>
        <v>4</v>
      </c>
      <c r="Q3298" s="3">
        <f>IF(OR(Table2[[#This Row],[booking_status]]="confirmed",Table2[[#This Row],[booking_status]]="checked-out"),Table2[[#This Row],[room_rate_per_night]]*Table2[[#This Row],[Num_Nights]],0)</f>
        <v>0</v>
      </c>
      <c r="R3298" t="str" cm="1">
        <f t="array" ref="R3298">IFERROR(_xlfn.IFS(Table2[[#This Row],[booking_status]]="confirmed","Expected",Table2[[#This Row],[booking_status]]="checked-out","Actual"),"No Revenue")</f>
        <v>No Revenue</v>
      </c>
      <c r="S3298" s="4">
        <f>Table2[[#This Row],[Revenue_Amount]]/Table2[[#This Row],[Num_Nights]]</f>
        <v>0</v>
      </c>
    </row>
    <row r="3299" spans="1:19" x14ac:dyDescent="0.3">
      <c r="A3299">
        <v>3298</v>
      </c>
      <c r="B3299" t="s">
        <v>31</v>
      </c>
      <c r="C3299" s="9">
        <v>45052</v>
      </c>
      <c r="D3299" s="9">
        <v>45060</v>
      </c>
      <c r="E3299" s="10">
        <v>45025</v>
      </c>
      <c r="F3299" t="s">
        <v>18</v>
      </c>
      <c r="G3299">
        <v>165.24</v>
      </c>
      <c r="H3299">
        <v>1</v>
      </c>
      <c r="I3299">
        <v>0</v>
      </c>
      <c r="J3299" t="s">
        <v>55</v>
      </c>
      <c r="K3299" t="s">
        <v>44</v>
      </c>
      <c r="L3299" t="s">
        <v>56</v>
      </c>
      <c r="M3299" t="s">
        <v>36</v>
      </c>
      <c r="N3299" t="s">
        <v>41</v>
      </c>
      <c r="O3299">
        <f>Table2[[#This Row],[check_out_date]]-Table2[[#This Row],[check_in_date]]</f>
        <v>8</v>
      </c>
      <c r="P3299">
        <f>Table2[[#This Row],[num_adults]]+Table2[[#This Row],[num_children]]</f>
        <v>1</v>
      </c>
      <c r="Q3299" s="3">
        <f>IF(OR(Table2[[#This Row],[booking_status]]="confirmed",Table2[[#This Row],[booking_status]]="checked-out"),Table2[[#This Row],[room_rate_per_night]]*Table2[[#This Row],[Num_Nights]],0)</f>
        <v>1321.92</v>
      </c>
      <c r="R3299" t="str" cm="1">
        <f t="array" ref="R3299">IFERROR(_xlfn.IFS(Table2[[#This Row],[booking_status]]="confirmed","Expected",Table2[[#This Row],[booking_status]]="checked-out","Actual"),"No Revenue")</f>
        <v>Actual</v>
      </c>
      <c r="S3299" s="4">
        <f>Table2[[#This Row],[Revenue_Amount]]/Table2[[#This Row],[Num_Nights]]</f>
        <v>165.24</v>
      </c>
    </row>
    <row r="3300" spans="1:19" x14ac:dyDescent="0.3">
      <c r="A3300">
        <v>3299</v>
      </c>
      <c r="B3300" t="s">
        <v>31</v>
      </c>
      <c r="C3300" s="9">
        <v>45097</v>
      </c>
      <c r="D3300" s="9">
        <v>45100</v>
      </c>
      <c r="E3300" s="10">
        <v>45075</v>
      </c>
      <c r="F3300" t="s">
        <v>27</v>
      </c>
      <c r="G3300">
        <v>103.73</v>
      </c>
      <c r="H3300">
        <v>2</v>
      </c>
      <c r="I3300">
        <v>2</v>
      </c>
      <c r="J3300" t="s">
        <v>28</v>
      </c>
      <c r="K3300" t="s">
        <v>20</v>
      </c>
      <c r="L3300" t="s">
        <v>21</v>
      </c>
      <c r="M3300" t="s">
        <v>36</v>
      </c>
      <c r="N3300" t="s">
        <v>41</v>
      </c>
      <c r="O3300">
        <f>Table2[[#This Row],[check_out_date]]-Table2[[#This Row],[check_in_date]]</f>
        <v>3</v>
      </c>
      <c r="P3300">
        <f>Table2[[#This Row],[num_adults]]+Table2[[#This Row],[num_children]]</f>
        <v>4</v>
      </c>
      <c r="Q3300" s="3">
        <f>IF(OR(Table2[[#This Row],[booking_status]]="confirmed",Table2[[#This Row],[booking_status]]="checked-out"),Table2[[#This Row],[room_rate_per_night]]*Table2[[#This Row],[Num_Nights]],0)</f>
        <v>311.19</v>
      </c>
      <c r="R3300" t="str" cm="1">
        <f t="array" ref="R3300">IFERROR(_xlfn.IFS(Table2[[#This Row],[booking_status]]="confirmed","Expected",Table2[[#This Row],[booking_status]]="checked-out","Actual"),"No Revenue")</f>
        <v>Expected</v>
      </c>
      <c r="S3300" s="4">
        <f>Table2[[#This Row],[Revenue_Amount]]/Table2[[#This Row],[Num_Nights]]</f>
        <v>103.73</v>
      </c>
    </row>
    <row r="3301" spans="1:19" x14ac:dyDescent="0.3">
      <c r="A3301">
        <v>3300</v>
      </c>
      <c r="B3301" t="s">
        <v>37</v>
      </c>
      <c r="C3301" s="9">
        <v>45063</v>
      </c>
      <c r="D3301" s="9">
        <v>45070</v>
      </c>
      <c r="E3301" s="10">
        <v>45003</v>
      </c>
      <c r="F3301" t="s">
        <v>49</v>
      </c>
      <c r="G3301">
        <v>114.26</v>
      </c>
      <c r="H3301">
        <v>2</v>
      </c>
      <c r="I3301">
        <v>0</v>
      </c>
      <c r="J3301" t="s">
        <v>94</v>
      </c>
      <c r="K3301" t="s">
        <v>44</v>
      </c>
      <c r="L3301" t="s">
        <v>21</v>
      </c>
      <c r="M3301" t="s">
        <v>36</v>
      </c>
      <c r="N3301" t="s">
        <v>41</v>
      </c>
      <c r="O3301">
        <f>Table2[[#This Row],[check_out_date]]-Table2[[#This Row],[check_in_date]]</f>
        <v>7</v>
      </c>
      <c r="P3301">
        <f>Table2[[#This Row],[num_adults]]+Table2[[#This Row],[num_children]]</f>
        <v>2</v>
      </c>
      <c r="Q3301" s="3">
        <f>IF(OR(Table2[[#This Row],[booking_status]]="confirmed",Table2[[#This Row],[booking_status]]="checked-out"),Table2[[#This Row],[room_rate_per_night]]*Table2[[#This Row],[Num_Nights]],0)</f>
        <v>799.82</v>
      </c>
      <c r="R3301" t="str" cm="1">
        <f t="array" ref="R3301">IFERROR(_xlfn.IFS(Table2[[#This Row],[booking_status]]="confirmed","Expected",Table2[[#This Row],[booking_status]]="checked-out","Actual"),"No Revenue")</f>
        <v>Expected</v>
      </c>
      <c r="S3301" s="4">
        <f>Table2[[#This Row],[Revenue_Amount]]/Table2[[#This Row],[Num_Nights]]</f>
        <v>114.26</v>
      </c>
    </row>
    <row r="3302" spans="1:19" x14ac:dyDescent="0.3">
      <c r="A3302">
        <v>3301</v>
      </c>
      <c r="B3302" t="s">
        <v>50</v>
      </c>
      <c r="C3302" s="9">
        <v>45003</v>
      </c>
      <c r="D3302" s="9">
        <v>45010</v>
      </c>
      <c r="E3302" s="10">
        <v>44983</v>
      </c>
      <c r="F3302" t="s">
        <v>49</v>
      </c>
      <c r="G3302">
        <v>157.72</v>
      </c>
      <c r="H3302">
        <v>3</v>
      </c>
      <c r="I3302">
        <v>0</v>
      </c>
      <c r="J3302" t="s">
        <v>28</v>
      </c>
      <c r="K3302" t="s">
        <v>66</v>
      </c>
      <c r="L3302" t="s">
        <v>21</v>
      </c>
      <c r="M3302" t="s">
        <v>22</v>
      </c>
      <c r="N3302" t="s">
        <v>23</v>
      </c>
      <c r="O3302">
        <f>Table2[[#This Row],[check_out_date]]-Table2[[#This Row],[check_in_date]]</f>
        <v>7</v>
      </c>
      <c r="P3302">
        <f>Table2[[#This Row],[num_adults]]+Table2[[#This Row],[num_children]]</f>
        <v>3</v>
      </c>
      <c r="Q3302" s="3">
        <f>IF(OR(Table2[[#This Row],[booking_status]]="confirmed",Table2[[#This Row],[booking_status]]="checked-out"),Table2[[#This Row],[room_rate_per_night]]*Table2[[#This Row],[Num_Nights]],0)</f>
        <v>1104.04</v>
      </c>
      <c r="R3302" t="str" cm="1">
        <f t="array" ref="R3302">IFERROR(_xlfn.IFS(Table2[[#This Row],[booking_status]]="confirmed","Expected",Table2[[#This Row],[booking_status]]="checked-out","Actual"),"No Revenue")</f>
        <v>Expected</v>
      </c>
      <c r="S3302" s="4">
        <f>Table2[[#This Row],[Revenue_Amount]]/Table2[[#This Row],[Num_Nights]]</f>
        <v>157.72</v>
      </c>
    </row>
    <row r="3303" spans="1:19" x14ac:dyDescent="0.3">
      <c r="A3303">
        <v>3302</v>
      </c>
      <c r="B3303" t="s">
        <v>31</v>
      </c>
      <c r="C3303" s="9">
        <v>45184</v>
      </c>
      <c r="D3303" s="9">
        <v>45187</v>
      </c>
      <c r="E3303" s="10">
        <v>45122</v>
      </c>
      <c r="F3303" t="s">
        <v>49</v>
      </c>
      <c r="G3303">
        <v>108.99</v>
      </c>
      <c r="H3303">
        <v>1</v>
      </c>
      <c r="I3303">
        <v>0</v>
      </c>
      <c r="J3303" t="s">
        <v>28</v>
      </c>
      <c r="K3303" t="s">
        <v>66</v>
      </c>
      <c r="L3303" t="s">
        <v>56</v>
      </c>
      <c r="M3303" t="s">
        <v>36</v>
      </c>
      <c r="N3303" t="s">
        <v>41</v>
      </c>
      <c r="O3303">
        <f>Table2[[#This Row],[check_out_date]]-Table2[[#This Row],[check_in_date]]</f>
        <v>3</v>
      </c>
      <c r="P3303">
        <f>Table2[[#This Row],[num_adults]]+Table2[[#This Row],[num_children]]</f>
        <v>1</v>
      </c>
      <c r="Q3303" s="3">
        <f>IF(OR(Table2[[#This Row],[booking_status]]="confirmed",Table2[[#This Row],[booking_status]]="checked-out"),Table2[[#This Row],[room_rate_per_night]]*Table2[[#This Row],[Num_Nights]],0)</f>
        <v>326.96999999999997</v>
      </c>
      <c r="R3303" t="str" cm="1">
        <f t="array" ref="R3303">IFERROR(_xlfn.IFS(Table2[[#This Row],[booking_status]]="confirmed","Expected",Table2[[#This Row],[booking_status]]="checked-out","Actual"),"No Revenue")</f>
        <v>Actual</v>
      </c>
      <c r="S3303" s="4">
        <f>Table2[[#This Row],[Revenue_Amount]]/Table2[[#This Row],[Num_Nights]]</f>
        <v>108.99</v>
      </c>
    </row>
    <row r="3304" spans="1:19" x14ac:dyDescent="0.3">
      <c r="A3304">
        <v>3303</v>
      </c>
      <c r="B3304" t="s">
        <v>37</v>
      </c>
      <c r="C3304" s="9">
        <v>45186</v>
      </c>
      <c r="D3304" s="9">
        <v>45193</v>
      </c>
      <c r="E3304" s="10">
        <v>45155</v>
      </c>
      <c r="F3304" t="s">
        <v>27</v>
      </c>
      <c r="G3304">
        <v>161.72</v>
      </c>
      <c r="H3304">
        <v>1</v>
      </c>
      <c r="I3304">
        <v>2</v>
      </c>
      <c r="J3304" t="s">
        <v>28</v>
      </c>
      <c r="K3304" t="s">
        <v>99</v>
      </c>
      <c r="L3304" t="s">
        <v>21</v>
      </c>
      <c r="M3304" t="s">
        <v>36</v>
      </c>
      <c r="N3304" t="s">
        <v>45</v>
      </c>
      <c r="O3304">
        <f>Table2[[#This Row],[check_out_date]]-Table2[[#This Row],[check_in_date]]</f>
        <v>7</v>
      </c>
      <c r="P3304">
        <f>Table2[[#This Row],[num_adults]]+Table2[[#This Row],[num_children]]</f>
        <v>3</v>
      </c>
      <c r="Q3304" s="3">
        <f>IF(OR(Table2[[#This Row],[booking_status]]="confirmed",Table2[[#This Row],[booking_status]]="checked-out"),Table2[[#This Row],[room_rate_per_night]]*Table2[[#This Row],[Num_Nights]],0)</f>
        <v>1132.04</v>
      </c>
      <c r="R3304" t="str" cm="1">
        <f t="array" ref="R3304">IFERROR(_xlfn.IFS(Table2[[#This Row],[booking_status]]="confirmed","Expected",Table2[[#This Row],[booking_status]]="checked-out","Actual"),"No Revenue")</f>
        <v>Expected</v>
      </c>
      <c r="S3304" s="4">
        <f>Table2[[#This Row],[Revenue_Amount]]/Table2[[#This Row],[Num_Nights]]</f>
        <v>161.72</v>
      </c>
    </row>
    <row r="3305" spans="1:19" hidden="1" x14ac:dyDescent="0.3">
      <c r="A3305">
        <v>3304</v>
      </c>
      <c r="B3305" t="s">
        <v>50</v>
      </c>
      <c r="C3305" s="9">
        <v>44938</v>
      </c>
      <c r="D3305" s="9">
        <v>44943</v>
      </c>
      <c r="E3305" s="10">
        <v>44912</v>
      </c>
      <c r="F3305" t="s">
        <v>18</v>
      </c>
      <c r="G3305">
        <v>285.76</v>
      </c>
      <c r="H3305">
        <v>1</v>
      </c>
      <c r="I3305">
        <v>0</v>
      </c>
      <c r="J3305" t="s">
        <v>35</v>
      </c>
      <c r="K3305" t="s">
        <v>29</v>
      </c>
      <c r="L3305" t="s">
        <v>21</v>
      </c>
      <c r="M3305" t="s">
        <v>36</v>
      </c>
      <c r="N3305" t="s">
        <v>41</v>
      </c>
      <c r="O3305">
        <f>Table2[[#This Row],[check_out_date]]-Table2[[#This Row],[check_in_date]]</f>
        <v>5</v>
      </c>
      <c r="P3305">
        <f>Table2[[#This Row],[num_adults]]+Table2[[#This Row],[num_children]]</f>
        <v>1</v>
      </c>
      <c r="Q3305" s="3">
        <f>IF(OR(Table2[[#This Row],[booking_status]]="confirmed",Table2[[#This Row],[booking_status]]="checked-out"),Table2[[#This Row],[room_rate_per_night]]*Table2[[#This Row],[Num_Nights]],0)</f>
        <v>1428.8</v>
      </c>
      <c r="R3305" t="str" cm="1">
        <f t="array" ref="R3305">IFERROR(_xlfn.IFS(Table2[[#This Row],[booking_status]]="confirmed","Expected",Table2[[#This Row],[booking_status]]="checked-out","Actual"),"No Revenue")</f>
        <v>Expected</v>
      </c>
      <c r="S3305" s="4">
        <f>Table2[[#This Row],[Revenue_Amount]]/Table2[[#This Row],[Num_Nights]]</f>
        <v>285.76</v>
      </c>
    </row>
    <row r="3306" spans="1:19" hidden="1" x14ac:dyDescent="0.3">
      <c r="A3306">
        <v>3305</v>
      </c>
      <c r="B3306" t="s">
        <v>50</v>
      </c>
      <c r="C3306" s="9">
        <v>45288</v>
      </c>
      <c r="D3306" s="9">
        <v>45295</v>
      </c>
      <c r="E3306" s="10">
        <v>45280</v>
      </c>
      <c r="F3306" t="s">
        <v>49</v>
      </c>
      <c r="G3306">
        <v>104.55</v>
      </c>
      <c r="H3306">
        <v>2</v>
      </c>
      <c r="I3306">
        <v>3</v>
      </c>
      <c r="J3306" t="s">
        <v>35</v>
      </c>
      <c r="K3306" t="s">
        <v>44</v>
      </c>
      <c r="L3306" t="s">
        <v>60</v>
      </c>
      <c r="M3306" t="s">
        <v>22</v>
      </c>
      <c r="N3306" t="s">
        <v>41</v>
      </c>
      <c r="O3306">
        <f>Table2[[#This Row],[check_out_date]]-Table2[[#This Row],[check_in_date]]</f>
        <v>7</v>
      </c>
      <c r="P3306">
        <f>Table2[[#This Row],[num_adults]]+Table2[[#This Row],[num_children]]</f>
        <v>5</v>
      </c>
      <c r="Q3306" s="3">
        <f>IF(OR(Table2[[#This Row],[booking_status]]="confirmed",Table2[[#This Row],[booking_status]]="checked-out"),Table2[[#This Row],[room_rate_per_night]]*Table2[[#This Row],[Num_Nights]],0)</f>
        <v>0</v>
      </c>
      <c r="R3306" t="str" cm="1">
        <f t="array" ref="R3306">IFERROR(_xlfn.IFS(Table2[[#This Row],[booking_status]]="confirmed","Expected",Table2[[#This Row],[booking_status]]="checked-out","Actual"),"No Revenue")</f>
        <v>No Revenue</v>
      </c>
      <c r="S3306" s="4">
        <f>Table2[[#This Row],[Revenue_Amount]]/Table2[[#This Row],[Num_Nights]]</f>
        <v>0</v>
      </c>
    </row>
    <row r="3307" spans="1:19" x14ac:dyDescent="0.3">
      <c r="A3307">
        <v>3306</v>
      </c>
      <c r="B3307" t="s">
        <v>50</v>
      </c>
      <c r="C3307" s="9">
        <v>45253</v>
      </c>
      <c r="D3307" s="9">
        <v>45256</v>
      </c>
      <c r="E3307" s="10">
        <v>45243</v>
      </c>
      <c r="F3307" t="s">
        <v>27</v>
      </c>
      <c r="G3307">
        <v>193.83</v>
      </c>
      <c r="H3307">
        <v>2</v>
      </c>
      <c r="I3307">
        <v>1</v>
      </c>
      <c r="J3307" t="s">
        <v>19</v>
      </c>
      <c r="K3307" t="s">
        <v>29</v>
      </c>
      <c r="L3307" t="s">
        <v>21</v>
      </c>
      <c r="M3307" t="s">
        <v>36</v>
      </c>
      <c r="N3307" t="s">
        <v>41</v>
      </c>
      <c r="O3307">
        <f>Table2[[#This Row],[check_out_date]]-Table2[[#This Row],[check_in_date]]</f>
        <v>3</v>
      </c>
      <c r="P3307">
        <f>Table2[[#This Row],[num_adults]]+Table2[[#This Row],[num_children]]</f>
        <v>3</v>
      </c>
      <c r="Q3307" s="3">
        <f>IF(OR(Table2[[#This Row],[booking_status]]="confirmed",Table2[[#This Row],[booking_status]]="checked-out"),Table2[[#This Row],[room_rate_per_night]]*Table2[[#This Row],[Num_Nights]],0)</f>
        <v>581.49</v>
      </c>
      <c r="R3307" t="str" cm="1">
        <f t="array" ref="R3307">IFERROR(_xlfn.IFS(Table2[[#This Row],[booking_status]]="confirmed","Expected",Table2[[#This Row],[booking_status]]="checked-out","Actual"),"No Revenue")</f>
        <v>Expected</v>
      </c>
      <c r="S3307" s="4">
        <f>Table2[[#This Row],[Revenue_Amount]]/Table2[[#This Row],[Num_Nights]]</f>
        <v>193.83</v>
      </c>
    </row>
    <row r="3308" spans="1:19" x14ac:dyDescent="0.3">
      <c r="A3308">
        <v>3307</v>
      </c>
      <c r="B3308" t="s">
        <v>14</v>
      </c>
      <c r="C3308" s="9">
        <v>45000</v>
      </c>
      <c r="D3308" s="9">
        <v>45006</v>
      </c>
      <c r="E3308" s="10">
        <v>44966</v>
      </c>
      <c r="F3308" t="s">
        <v>49</v>
      </c>
      <c r="G3308">
        <v>94.58</v>
      </c>
      <c r="H3308">
        <v>2</v>
      </c>
      <c r="I3308">
        <v>2</v>
      </c>
      <c r="J3308" t="s">
        <v>55</v>
      </c>
      <c r="K3308" t="s">
        <v>29</v>
      </c>
      <c r="L3308" t="s">
        <v>21</v>
      </c>
      <c r="M3308" t="s">
        <v>36</v>
      </c>
      <c r="N3308" t="s">
        <v>41</v>
      </c>
      <c r="O3308">
        <f>Table2[[#This Row],[check_out_date]]-Table2[[#This Row],[check_in_date]]</f>
        <v>6</v>
      </c>
      <c r="P3308">
        <f>Table2[[#This Row],[num_adults]]+Table2[[#This Row],[num_children]]</f>
        <v>4</v>
      </c>
      <c r="Q3308" s="3">
        <f>IF(OR(Table2[[#This Row],[booking_status]]="confirmed",Table2[[#This Row],[booking_status]]="checked-out"),Table2[[#This Row],[room_rate_per_night]]*Table2[[#This Row],[Num_Nights]],0)</f>
        <v>567.48</v>
      </c>
      <c r="R3308" t="str" cm="1">
        <f t="array" ref="R3308">IFERROR(_xlfn.IFS(Table2[[#This Row],[booking_status]]="confirmed","Expected",Table2[[#This Row],[booking_status]]="checked-out","Actual"),"No Revenue")</f>
        <v>Expected</v>
      </c>
      <c r="S3308" s="4">
        <f>Table2[[#This Row],[Revenue_Amount]]/Table2[[#This Row],[Num_Nights]]</f>
        <v>94.58</v>
      </c>
    </row>
    <row r="3309" spans="1:19" x14ac:dyDescent="0.3">
      <c r="A3309">
        <v>3308</v>
      </c>
      <c r="B3309" t="s">
        <v>31</v>
      </c>
      <c r="C3309" s="9">
        <v>45233</v>
      </c>
      <c r="D3309" s="9">
        <v>45238</v>
      </c>
      <c r="E3309" s="10">
        <v>45195</v>
      </c>
      <c r="F3309" t="s">
        <v>27</v>
      </c>
      <c r="G3309">
        <v>101.42</v>
      </c>
      <c r="H3309">
        <v>2</v>
      </c>
      <c r="I3309">
        <v>0</v>
      </c>
      <c r="J3309" t="s">
        <v>28</v>
      </c>
      <c r="K3309" t="s">
        <v>66</v>
      </c>
      <c r="L3309" t="s">
        <v>70</v>
      </c>
      <c r="M3309" t="s">
        <v>36</v>
      </c>
      <c r="N3309" t="s">
        <v>41</v>
      </c>
      <c r="O3309">
        <f>Table2[[#This Row],[check_out_date]]-Table2[[#This Row],[check_in_date]]</f>
        <v>5</v>
      </c>
      <c r="P3309">
        <f>Table2[[#This Row],[num_adults]]+Table2[[#This Row],[num_children]]</f>
        <v>2</v>
      </c>
      <c r="Q3309" s="3">
        <f>IF(OR(Table2[[#This Row],[booking_status]]="confirmed",Table2[[#This Row],[booking_status]]="checked-out"),Table2[[#This Row],[room_rate_per_night]]*Table2[[#This Row],[Num_Nights]],0)</f>
        <v>0</v>
      </c>
      <c r="R3309" t="str" cm="1">
        <f t="array" ref="R3309">IFERROR(_xlfn.IFS(Table2[[#This Row],[booking_status]]="confirmed","Expected",Table2[[#This Row],[booking_status]]="checked-out","Actual"),"No Revenue")</f>
        <v>No Revenue</v>
      </c>
      <c r="S3309" s="4">
        <f>Table2[[#This Row],[Revenue_Amount]]/Table2[[#This Row],[Num_Nights]]</f>
        <v>0</v>
      </c>
    </row>
    <row r="3310" spans="1:19" hidden="1" x14ac:dyDescent="0.3">
      <c r="A3310">
        <v>3309</v>
      </c>
      <c r="B3310" t="s">
        <v>37</v>
      </c>
      <c r="C3310" s="9">
        <v>45286</v>
      </c>
      <c r="D3310" s="9">
        <v>45289</v>
      </c>
      <c r="E3310" s="10">
        <v>45249</v>
      </c>
      <c r="F3310" t="s">
        <v>49</v>
      </c>
      <c r="G3310">
        <v>104.54</v>
      </c>
      <c r="H3310">
        <v>1</v>
      </c>
      <c r="I3310">
        <v>0</v>
      </c>
      <c r="J3310" t="s">
        <v>35</v>
      </c>
      <c r="K3310" t="s">
        <v>29</v>
      </c>
      <c r="L3310" t="s">
        <v>56</v>
      </c>
      <c r="M3310" t="s">
        <v>36</v>
      </c>
      <c r="N3310" t="s">
        <v>41</v>
      </c>
      <c r="O3310">
        <f>Table2[[#This Row],[check_out_date]]-Table2[[#This Row],[check_in_date]]</f>
        <v>3</v>
      </c>
      <c r="P3310">
        <f>Table2[[#This Row],[num_adults]]+Table2[[#This Row],[num_children]]</f>
        <v>1</v>
      </c>
      <c r="Q3310" s="3">
        <f>IF(OR(Table2[[#This Row],[booking_status]]="confirmed",Table2[[#This Row],[booking_status]]="checked-out"),Table2[[#This Row],[room_rate_per_night]]*Table2[[#This Row],[Num_Nights]],0)</f>
        <v>313.62</v>
      </c>
      <c r="R3310" t="str" cm="1">
        <f t="array" ref="R3310">IFERROR(_xlfn.IFS(Table2[[#This Row],[booking_status]]="confirmed","Expected",Table2[[#This Row],[booking_status]]="checked-out","Actual"),"No Revenue")</f>
        <v>Actual</v>
      </c>
      <c r="S3310" s="4">
        <f>Table2[[#This Row],[Revenue_Amount]]/Table2[[#This Row],[Num_Nights]]</f>
        <v>104.54</v>
      </c>
    </row>
    <row r="3311" spans="1:19" x14ac:dyDescent="0.3">
      <c r="A3311">
        <v>3310</v>
      </c>
      <c r="B3311" t="s">
        <v>14</v>
      </c>
      <c r="C3311" s="9">
        <v>44955</v>
      </c>
      <c r="D3311" s="9">
        <v>44967</v>
      </c>
      <c r="E3311" s="10">
        <v>44936</v>
      </c>
      <c r="F3311" t="s">
        <v>54</v>
      </c>
      <c r="G3311">
        <v>378.2</v>
      </c>
      <c r="H3311">
        <v>3</v>
      </c>
      <c r="I3311">
        <v>0</v>
      </c>
      <c r="J3311" t="s">
        <v>19</v>
      </c>
      <c r="K3311" t="s">
        <v>44</v>
      </c>
      <c r="L3311" t="s">
        <v>70</v>
      </c>
      <c r="M3311" t="s">
        <v>36</v>
      </c>
      <c r="N3311" t="s">
        <v>41</v>
      </c>
      <c r="O3311">
        <f>Table2[[#This Row],[check_out_date]]-Table2[[#This Row],[check_in_date]]</f>
        <v>12</v>
      </c>
      <c r="P3311">
        <f>Table2[[#This Row],[num_adults]]+Table2[[#This Row],[num_children]]</f>
        <v>3</v>
      </c>
      <c r="Q3311" s="3">
        <f>IF(OR(Table2[[#This Row],[booking_status]]="confirmed",Table2[[#This Row],[booking_status]]="checked-out"),Table2[[#This Row],[room_rate_per_night]]*Table2[[#This Row],[Num_Nights]],0)</f>
        <v>0</v>
      </c>
      <c r="R3311" t="str" cm="1">
        <f t="array" ref="R3311">IFERROR(_xlfn.IFS(Table2[[#This Row],[booking_status]]="confirmed","Expected",Table2[[#This Row],[booking_status]]="checked-out","Actual"),"No Revenue")</f>
        <v>No Revenue</v>
      </c>
      <c r="S3311" s="4">
        <f>Table2[[#This Row],[Revenue_Amount]]/Table2[[#This Row],[Num_Nights]]</f>
        <v>0</v>
      </c>
    </row>
    <row r="3312" spans="1:19" hidden="1" x14ac:dyDescent="0.3">
      <c r="A3312">
        <v>3311</v>
      </c>
      <c r="B3312" t="s">
        <v>14</v>
      </c>
      <c r="C3312" s="9">
        <v>45098</v>
      </c>
      <c r="D3312" s="9">
        <v>45105</v>
      </c>
      <c r="E3312" s="10">
        <v>45073</v>
      </c>
      <c r="F3312" t="s">
        <v>18</v>
      </c>
      <c r="G3312">
        <v>165.21</v>
      </c>
      <c r="H3312">
        <v>1</v>
      </c>
      <c r="I3312">
        <v>2</v>
      </c>
      <c r="J3312" t="s">
        <v>35</v>
      </c>
      <c r="K3312" t="s">
        <v>66</v>
      </c>
      <c r="L3312" t="s">
        <v>21</v>
      </c>
      <c r="M3312" t="s">
        <v>36</v>
      </c>
      <c r="N3312" t="s">
        <v>41</v>
      </c>
      <c r="O3312">
        <f>Table2[[#This Row],[check_out_date]]-Table2[[#This Row],[check_in_date]]</f>
        <v>7</v>
      </c>
      <c r="P3312">
        <f>Table2[[#This Row],[num_adults]]+Table2[[#This Row],[num_children]]</f>
        <v>3</v>
      </c>
      <c r="Q3312" s="3">
        <f>IF(OR(Table2[[#This Row],[booking_status]]="confirmed",Table2[[#This Row],[booking_status]]="checked-out"),Table2[[#This Row],[room_rate_per_night]]*Table2[[#This Row],[Num_Nights]],0)</f>
        <v>1156.47</v>
      </c>
      <c r="R3312" t="str" cm="1">
        <f t="array" ref="R3312">IFERROR(_xlfn.IFS(Table2[[#This Row],[booking_status]]="confirmed","Expected",Table2[[#This Row],[booking_status]]="checked-out","Actual"),"No Revenue")</f>
        <v>Expected</v>
      </c>
      <c r="S3312" s="4">
        <f>Table2[[#This Row],[Revenue_Amount]]/Table2[[#This Row],[Num_Nights]]</f>
        <v>165.21</v>
      </c>
    </row>
    <row r="3313" spans="1:19" x14ac:dyDescent="0.3">
      <c r="A3313">
        <v>3312</v>
      </c>
      <c r="B3313" t="s">
        <v>14</v>
      </c>
      <c r="C3313" s="9">
        <v>45266</v>
      </c>
      <c r="D3313" s="9">
        <v>45278</v>
      </c>
      <c r="E3313" s="10">
        <v>45245</v>
      </c>
      <c r="F3313" t="s">
        <v>54</v>
      </c>
      <c r="G3313">
        <v>306.31</v>
      </c>
      <c r="H3313">
        <v>2</v>
      </c>
      <c r="I3313">
        <v>1</v>
      </c>
      <c r="J3313" t="s">
        <v>94</v>
      </c>
      <c r="K3313" t="s">
        <v>99</v>
      </c>
      <c r="L3313" t="s">
        <v>56</v>
      </c>
      <c r="M3313" t="s">
        <v>22</v>
      </c>
      <c r="N3313" t="s">
        <v>41</v>
      </c>
      <c r="O3313">
        <f>Table2[[#This Row],[check_out_date]]-Table2[[#This Row],[check_in_date]]</f>
        <v>12</v>
      </c>
      <c r="P3313">
        <f>Table2[[#This Row],[num_adults]]+Table2[[#This Row],[num_children]]</f>
        <v>3</v>
      </c>
      <c r="Q3313" s="3">
        <f>IF(OR(Table2[[#This Row],[booking_status]]="confirmed",Table2[[#This Row],[booking_status]]="checked-out"),Table2[[#This Row],[room_rate_per_night]]*Table2[[#This Row],[Num_Nights]],0)</f>
        <v>3675.7200000000003</v>
      </c>
      <c r="R3313" t="str" cm="1">
        <f t="array" ref="R3313">IFERROR(_xlfn.IFS(Table2[[#This Row],[booking_status]]="confirmed","Expected",Table2[[#This Row],[booking_status]]="checked-out","Actual"),"No Revenue")</f>
        <v>Actual</v>
      </c>
      <c r="S3313" s="4">
        <f>Table2[[#This Row],[Revenue_Amount]]/Table2[[#This Row],[Num_Nights]]</f>
        <v>306.31</v>
      </c>
    </row>
    <row r="3314" spans="1:19" hidden="1" x14ac:dyDescent="0.3">
      <c r="A3314">
        <v>3313</v>
      </c>
      <c r="B3314" t="s">
        <v>37</v>
      </c>
      <c r="C3314" s="9">
        <v>45056</v>
      </c>
      <c r="D3314" s="9">
        <v>45061</v>
      </c>
      <c r="E3314" s="10">
        <v>45013</v>
      </c>
      <c r="F3314" t="s">
        <v>49</v>
      </c>
      <c r="G3314">
        <v>116.4</v>
      </c>
      <c r="H3314">
        <v>2</v>
      </c>
      <c r="I3314">
        <v>2</v>
      </c>
      <c r="J3314" t="s">
        <v>35</v>
      </c>
      <c r="K3314" t="s">
        <v>29</v>
      </c>
      <c r="L3314" t="s">
        <v>21</v>
      </c>
      <c r="M3314" t="s">
        <v>22</v>
      </c>
      <c r="N3314" t="s">
        <v>23</v>
      </c>
      <c r="O3314">
        <f>Table2[[#This Row],[check_out_date]]-Table2[[#This Row],[check_in_date]]</f>
        <v>5</v>
      </c>
      <c r="P3314">
        <f>Table2[[#This Row],[num_adults]]+Table2[[#This Row],[num_children]]</f>
        <v>4</v>
      </c>
      <c r="Q3314" s="3">
        <f>IF(OR(Table2[[#This Row],[booking_status]]="confirmed",Table2[[#This Row],[booking_status]]="checked-out"),Table2[[#This Row],[room_rate_per_night]]*Table2[[#This Row],[Num_Nights]],0)</f>
        <v>582</v>
      </c>
      <c r="R3314" t="str" cm="1">
        <f t="array" ref="R3314">IFERROR(_xlfn.IFS(Table2[[#This Row],[booking_status]]="confirmed","Expected",Table2[[#This Row],[booking_status]]="checked-out","Actual"),"No Revenue")</f>
        <v>Expected</v>
      </c>
      <c r="S3314" s="4">
        <f>Table2[[#This Row],[Revenue_Amount]]/Table2[[#This Row],[Num_Nights]]</f>
        <v>116.4</v>
      </c>
    </row>
    <row r="3315" spans="1:19" hidden="1" x14ac:dyDescent="0.3">
      <c r="A3315">
        <v>3314</v>
      </c>
      <c r="B3315" t="s">
        <v>14</v>
      </c>
      <c r="C3315" s="9">
        <v>45089</v>
      </c>
      <c r="D3315" s="9">
        <v>45096</v>
      </c>
      <c r="E3315" s="10">
        <v>45064</v>
      </c>
      <c r="F3315" t="s">
        <v>27</v>
      </c>
      <c r="G3315">
        <v>117.66</v>
      </c>
      <c r="H3315">
        <v>1</v>
      </c>
      <c r="I3315">
        <v>2</v>
      </c>
      <c r="J3315" t="s">
        <v>35</v>
      </c>
      <c r="K3315" t="s">
        <v>99</v>
      </c>
      <c r="L3315" t="s">
        <v>21</v>
      </c>
      <c r="M3315" t="s">
        <v>36</v>
      </c>
      <c r="N3315" t="s">
        <v>45</v>
      </c>
      <c r="O3315">
        <f>Table2[[#This Row],[check_out_date]]-Table2[[#This Row],[check_in_date]]</f>
        <v>7</v>
      </c>
      <c r="P3315">
        <f>Table2[[#This Row],[num_adults]]+Table2[[#This Row],[num_children]]</f>
        <v>3</v>
      </c>
      <c r="Q3315" s="3">
        <f>IF(OR(Table2[[#This Row],[booking_status]]="confirmed",Table2[[#This Row],[booking_status]]="checked-out"),Table2[[#This Row],[room_rate_per_night]]*Table2[[#This Row],[Num_Nights]],0)</f>
        <v>823.62</v>
      </c>
      <c r="R3315" t="str" cm="1">
        <f t="array" ref="R3315">IFERROR(_xlfn.IFS(Table2[[#This Row],[booking_status]]="confirmed","Expected",Table2[[#This Row],[booking_status]]="checked-out","Actual"),"No Revenue")</f>
        <v>Expected</v>
      </c>
      <c r="S3315" s="4">
        <f>Table2[[#This Row],[Revenue_Amount]]/Table2[[#This Row],[Num_Nights]]</f>
        <v>117.66</v>
      </c>
    </row>
    <row r="3316" spans="1:19" x14ac:dyDescent="0.3">
      <c r="A3316">
        <v>3315</v>
      </c>
      <c r="B3316" t="s">
        <v>14</v>
      </c>
      <c r="C3316" s="9">
        <v>45256</v>
      </c>
      <c r="D3316" s="9">
        <v>45261</v>
      </c>
      <c r="E3316" s="10">
        <v>45232</v>
      </c>
      <c r="F3316" t="s">
        <v>27</v>
      </c>
      <c r="G3316">
        <v>139.02000000000001</v>
      </c>
      <c r="H3316">
        <v>2</v>
      </c>
      <c r="I3316">
        <v>2</v>
      </c>
      <c r="J3316" t="s">
        <v>28</v>
      </c>
      <c r="K3316" t="s">
        <v>66</v>
      </c>
      <c r="L3316" t="s">
        <v>56</v>
      </c>
      <c r="M3316" t="s">
        <v>36</v>
      </c>
      <c r="N3316" t="s">
        <v>41</v>
      </c>
      <c r="O3316">
        <f>Table2[[#This Row],[check_out_date]]-Table2[[#This Row],[check_in_date]]</f>
        <v>5</v>
      </c>
      <c r="P3316">
        <f>Table2[[#This Row],[num_adults]]+Table2[[#This Row],[num_children]]</f>
        <v>4</v>
      </c>
      <c r="Q3316" s="3">
        <f>IF(OR(Table2[[#This Row],[booking_status]]="confirmed",Table2[[#This Row],[booking_status]]="checked-out"),Table2[[#This Row],[room_rate_per_night]]*Table2[[#This Row],[Num_Nights]],0)</f>
        <v>695.1</v>
      </c>
      <c r="R3316" t="str" cm="1">
        <f t="array" ref="R3316">IFERROR(_xlfn.IFS(Table2[[#This Row],[booking_status]]="confirmed","Expected",Table2[[#This Row],[booking_status]]="checked-out","Actual"),"No Revenue")</f>
        <v>Actual</v>
      </c>
      <c r="S3316" s="4">
        <f>Table2[[#This Row],[Revenue_Amount]]/Table2[[#This Row],[Num_Nights]]</f>
        <v>139.02000000000001</v>
      </c>
    </row>
    <row r="3317" spans="1:19" x14ac:dyDescent="0.3">
      <c r="A3317">
        <v>3316</v>
      </c>
      <c r="B3317" t="s">
        <v>14</v>
      </c>
      <c r="C3317" s="9">
        <v>44979</v>
      </c>
      <c r="D3317" s="9">
        <v>44990</v>
      </c>
      <c r="E3317" s="10">
        <v>44955</v>
      </c>
      <c r="F3317" t="s">
        <v>18</v>
      </c>
      <c r="G3317">
        <v>261.73</v>
      </c>
      <c r="H3317">
        <v>3</v>
      </c>
      <c r="I3317">
        <v>0</v>
      </c>
      <c r="J3317" t="s">
        <v>55</v>
      </c>
      <c r="K3317" t="s">
        <v>29</v>
      </c>
      <c r="L3317" t="s">
        <v>56</v>
      </c>
      <c r="M3317" t="s">
        <v>36</v>
      </c>
      <c r="N3317" t="s">
        <v>41</v>
      </c>
      <c r="O3317">
        <f>Table2[[#This Row],[check_out_date]]-Table2[[#This Row],[check_in_date]]</f>
        <v>11</v>
      </c>
      <c r="P3317">
        <f>Table2[[#This Row],[num_adults]]+Table2[[#This Row],[num_children]]</f>
        <v>3</v>
      </c>
      <c r="Q3317" s="3">
        <f>IF(OR(Table2[[#This Row],[booking_status]]="confirmed",Table2[[#This Row],[booking_status]]="checked-out"),Table2[[#This Row],[room_rate_per_night]]*Table2[[#This Row],[Num_Nights]],0)</f>
        <v>2879.03</v>
      </c>
      <c r="R3317" t="str" cm="1">
        <f t="array" ref="R3317">IFERROR(_xlfn.IFS(Table2[[#This Row],[booking_status]]="confirmed","Expected",Table2[[#This Row],[booking_status]]="checked-out","Actual"),"No Revenue")</f>
        <v>Actual</v>
      </c>
      <c r="S3317" s="4">
        <f>Table2[[#This Row],[Revenue_Amount]]/Table2[[#This Row],[Num_Nights]]</f>
        <v>261.73</v>
      </c>
    </row>
    <row r="3318" spans="1:19" x14ac:dyDescent="0.3">
      <c r="A3318">
        <v>3317</v>
      </c>
      <c r="B3318" t="s">
        <v>14</v>
      </c>
      <c r="C3318" s="9">
        <v>45249</v>
      </c>
      <c r="D3318" s="9">
        <v>45255</v>
      </c>
      <c r="E3318" s="10">
        <v>45231</v>
      </c>
      <c r="F3318" t="s">
        <v>18</v>
      </c>
      <c r="G3318">
        <v>161.65</v>
      </c>
      <c r="H3318">
        <v>3</v>
      </c>
      <c r="I3318">
        <v>0</v>
      </c>
      <c r="J3318" t="s">
        <v>28</v>
      </c>
      <c r="K3318" t="s">
        <v>99</v>
      </c>
      <c r="L3318" t="s">
        <v>60</v>
      </c>
      <c r="M3318" t="s">
        <v>36</v>
      </c>
      <c r="N3318" t="s">
        <v>41</v>
      </c>
      <c r="O3318">
        <f>Table2[[#This Row],[check_out_date]]-Table2[[#This Row],[check_in_date]]</f>
        <v>6</v>
      </c>
      <c r="P3318">
        <f>Table2[[#This Row],[num_adults]]+Table2[[#This Row],[num_children]]</f>
        <v>3</v>
      </c>
      <c r="Q3318" s="3">
        <f>IF(OR(Table2[[#This Row],[booking_status]]="confirmed",Table2[[#This Row],[booking_status]]="checked-out"),Table2[[#This Row],[room_rate_per_night]]*Table2[[#This Row],[Num_Nights]],0)</f>
        <v>0</v>
      </c>
      <c r="R3318" t="str" cm="1">
        <f t="array" ref="R3318">IFERROR(_xlfn.IFS(Table2[[#This Row],[booking_status]]="confirmed","Expected",Table2[[#This Row],[booking_status]]="checked-out","Actual"),"No Revenue")</f>
        <v>No Revenue</v>
      </c>
      <c r="S3318" s="4">
        <f>Table2[[#This Row],[Revenue_Amount]]/Table2[[#This Row],[Num_Nights]]</f>
        <v>0</v>
      </c>
    </row>
    <row r="3319" spans="1:19" x14ac:dyDescent="0.3">
      <c r="A3319">
        <v>3318</v>
      </c>
      <c r="B3319" t="s">
        <v>37</v>
      </c>
      <c r="C3319" s="9">
        <v>45099</v>
      </c>
      <c r="D3319" s="9">
        <v>45109</v>
      </c>
      <c r="E3319" s="10">
        <v>45070</v>
      </c>
      <c r="F3319" t="s">
        <v>27</v>
      </c>
      <c r="G3319">
        <v>191.37</v>
      </c>
      <c r="H3319">
        <v>2</v>
      </c>
      <c r="I3319">
        <v>0</v>
      </c>
      <c r="J3319" t="s">
        <v>28</v>
      </c>
      <c r="K3319" t="s">
        <v>99</v>
      </c>
      <c r="L3319" t="s">
        <v>56</v>
      </c>
      <c r="M3319" t="s">
        <v>22</v>
      </c>
      <c r="N3319" t="s">
        <v>41</v>
      </c>
      <c r="O3319">
        <f>Table2[[#This Row],[check_out_date]]-Table2[[#This Row],[check_in_date]]</f>
        <v>10</v>
      </c>
      <c r="P3319">
        <f>Table2[[#This Row],[num_adults]]+Table2[[#This Row],[num_children]]</f>
        <v>2</v>
      </c>
      <c r="Q3319" s="3">
        <f>IF(OR(Table2[[#This Row],[booking_status]]="confirmed",Table2[[#This Row],[booking_status]]="checked-out"),Table2[[#This Row],[room_rate_per_night]]*Table2[[#This Row],[Num_Nights]],0)</f>
        <v>1913.7</v>
      </c>
      <c r="R3319" t="str" cm="1">
        <f t="array" ref="R3319">IFERROR(_xlfn.IFS(Table2[[#This Row],[booking_status]]="confirmed","Expected",Table2[[#This Row],[booking_status]]="checked-out","Actual"),"No Revenue")</f>
        <v>Actual</v>
      </c>
      <c r="S3319" s="4">
        <f>Table2[[#This Row],[Revenue_Amount]]/Table2[[#This Row],[Num_Nights]]</f>
        <v>191.37</v>
      </c>
    </row>
    <row r="3320" spans="1:19" x14ac:dyDescent="0.3">
      <c r="A3320">
        <v>3319</v>
      </c>
      <c r="B3320" t="s">
        <v>37</v>
      </c>
      <c r="C3320" s="9">
        <v>45124</v>
      </c>
      <c r="D3320" s="9">
        <v>45132</v>
      </c>
      <c r="E3320" s="10">
        <v>45111</v>
      </c>
      <c r="F3320" t="s">
        <v>49</v>
      </c>
      <c r="G3320">
        <v>140.55000000000001</v>
      </c>
      <c r="H3320">
        <v>3</v>
      </c>
      <c r="I3320">
        <v>3</v>
      </c>
      <c r="J3320" t="s">
        <v>94</v>
      </c>
      <c r="K3320" t="s">
        <v>66</v>
      </c>
      <c r="L3320" t="s">
        <v>60</v>
      </c>
      <c r="M3320" t="s">
        <v>36</v>
      </c>
      <c r="N3320" t="s">
        <v>41</v>
      </c>
      <c r="O3320">
        <f>Table2[[#This Row],[check_out_date]]-Table2[[#This Row],[check_in_date]]</f>
        <v>8</v>
      </c>
      <c r="P3320">
        <f>Table2[[#This Row],[num_adults]]+Table2[[#This Row],[num_children]]</f>
        <v>6</v>
      </c>
      <c r="Q3320" s="3">
        <f>IF(OR(Table2[[#This Row],[booking_status]]="confirmed",Table2[[#This Row],[booking_status]]="checked-out"),Table2[[#This Row],[room_rate_per_night]]*Table2[[#This Row],[Num_Nights]],0)</f>
        <v>0</v>
      </c>
      <c r="R3320" t="str" cm="1">
        <f t="array" ref="R3320">IFERROR(_xlfn.IFS(Table2[[#This Row],[booking_status]]="confirmed","Expected",Table2[[#This Row],[booking_status]]="checked-out","Actual"),"No Revenue")</f>
        <v>No Revenue</v>
      </c>
      <c r="S3320" s="4">
        <f>Table2[[#This Row],[Revenue_Amount]]/Table2[[#This Row],[Num_Nights]]</f>
        <v>0</v>
      </c>
    </row>
    <row r="3321" spans="1:19" hidden="1" x14ac:dyDescent="0.3">
      <c r="A3321">
        <v>3320</v>
      </c>
      <c r="B3321" t="s">
        <v>50</v>
      </c>
      <c r="C3321" s="9">
        <v>45091</v>
      </c>
      <c r="D3321" s="9">
        <v>45099</v>
      </c>
      <c r="E3321" s="10">
        <v>45058</v>
      </c>
      <c r="F3321" t="s">
        <v>27</v>
      </c>
      <c r="G3321">
        <v>241.15</v>
      </c>
      <c r="H3321">
        <v>1</v>
      </c>
      <c r="I3321">
        <v>1</v>
      </c>
      <c r="J3321" t="s">
        <v>35</v>
      </c>
      <c r="K3321" t="s">
        <v>20</v>
      </c>
      <c r="L3321" t="s">
        <v>56</v>
      </c>
      <c r="M3321" t="s">
        <v>36</v>
      </c>
      <c r="N3321" t="s">
        <v>30</v>
      </c>
      <c r="O3321">
        <f>Table2[[#This Row],[check_out_date]]-Table2[[#This Row],[check_in_date]]</f>
        <v>8</v>
      </c>
      <c r="P3321">
        <f>Table2[[#This Row],[num_adults]]+Table2[[#This Row],[num_children]]</f>
        <v>2</v>
      </c>
      <c r="Q3321" s="3">
        <f>IF(OR(Table2[[#This Row],[booking_status]]="confirmed",Table2[[#This Row],[booking_status]]="checked-out"),Table2[[#This Row],[room_rate_per_night]]*Table2[[#This Row],[Num_Nights]],0)</f>
        <v>1929.2</v>
      </c>
      <c r="R3321" t="str" cm="1">
        <f t="array" ref="R3321">IFERROR(_xlfn.IFS(Table2[[#This Row],[booking_status]]="confirmed","Expected",Table2[[#This Row],[booking_status]]="checked-out","Actual"),"No Revenue")</f>
        <v>Actual</v>
      </c>
      <c r="S3321" s="4">
        <f>Table2[[#This Row],[Revenue_Amount]]/Table2[[#This Row],[Num_Nights]]</f>
        <v>241.15</v>
      </c>
    </row>
    <row r="3322" spans="1:19" x14ac:dyDescent="0.3">
      <c r="A3322">
        <v>3321</v>
      </c>
      <c r="B3322" t="s">
        <v>14</v>
      </c>
      <c r="C3322" s="9">
        <v>45030</v>
      </c>
      <c r="D3322" s="9">
        <v>45032</v>
      </c>
      <c r="E3322" s="10">
        <v>44999</v>
      </c>
      <c r="F3322" t="s">
        <v>49</v>
      </c>
      <c r="G3322">
        <v>120.84</v>
      </c>
      <c r="H3322">
        <v>1</v>
      </c>
      <c r="I3322">
        <v>2</v>
      </c>
      <c r="J3322" t="s">
        <v>19</v>
      </c>
      <c r="K3322" t="s">
        <v>66</v>
      </c>
      <c r="L3322" t="s">
        <v>21</v>
      </c>
      <c r="M3322" t="s">
        <v>22</v>
      </c>
      <c r="N3322" t="s">
        <v>41</v>
      </c>
      <c r="O3322">
        <f>Table2[[#This Row],[check_out_date]]-Table2[[#This Row],[check_in_date]]</f>
        <v>2</v>
      </c>
      <c r="P3322">
        <f>Table2[[#This Row],[num_adults]]+Table2[[#This Row],[num_children]]</f>
        <v>3</v>
      </c>
      <c r="Q3322" s="3">
        <f>IF(OR(Table2[[#This Row],[booking_status]]="confirmed",Table2[[#This Row],[booking_status]]="checked-out"),Table2[[#This Row],[room_rate_per_night]]*Table2[[#This Row],[Num_Nights]],0)</f>
        <v>241.68</v>
      </c>
      <c r="R3322" t="str" cm="1">
        <f t="array" ref="R3322">IFERROR(_xlfn.IFS(Table2[[#This Row],[booking_status]]="confirmed","Expected",Table2[[#This Row],[booking_status]]="checked-out","Actual"),"No Revenue")</f>
        <v>Expected</v>
      </c>
      <c r="S3322" s="4">
        <f>Table2[[#This Row],[Revenue_Amount]]/Table2[[#This Row],[Num_Nights]]</f>
        <v>120.84</v>
      </c>
    </row>
    <row r="3323" spans="1:19" x14ac:dyDescent="0.3">
      <c r="A3323">
        <v>3322</v>
      </c>
      <c r="B3323" t="s">
        <v>31</v>
      </c>
      <c r="C3323" s="9">
        <v>45264</v>
      </c>
      <c r="D3323" s="9">
        <v>45268</v>
      </c>
      <c r="E3323" s="10">
        <v>45200</v>
      </c>
      <c r="F3323" t="s">
        <v>27</v>
      </c>
      <c r="G3323">
        <v>149.87</v>
      </c>
      <c r="H3323">
        <v>2</v>
      </c>
      <c r="I3323">
        <v>0</v>
      </c>
      <c r="J3323" t="s">
        <v>28</v>
      </c>
      <c r="K3323" t="s">
        <v>29</v>
      </c>
      <c r="L3323" t="s">
        <v>60</v>
      </c>
      <c r="M3323" t="s">
        <v>36</v>
      </c>
      <c r="N3323" t="s">
        <v>23</v>
      </c>
      <c r="O3323">
        <f>Table2[[#This Row],[check_out_date]]-Table2[[#This Row],[check_in_date]]</f>
        <v>4</v>
      </c>
      <c r="P3323">
        <f>Table2[[#This Row],[num_adults]]+Table2[[#This Row],[num_children]]</f>
        <v>2</v>
      </c>
      <c r="Q3323" s="3">
        <f>IF(OR(Table2[[#This Row],[booking_status]]="confirmed",Table2[[#This Row],[booking_status]]="checked-out"),Table2[[#This Row],[room_rate_per_night]]*Table2[[#This Row],[Num_Nights]],0)</f>
        <v>0</v>
      </c>
      <c r="R3323" t="str" cm="1">
        <f t="array" ref="R3323">IFERROR(_xlfn.IFS(Table2[[#This Row],[booking_status]]="confirmed","Expected",Table2[[#This Row],[booking_status]]="checked-out","Actual"),"No Revenue")</f>
        <v>No Revenue</v>
      </c>
      <c r="S3323" s="4">
        <f>Table2[[#This Row],[Revenue_Amount]]/Table2[[#This Row],[Num_Nights]]</f>
        <v>0</v>
      </c>
    </row>
    <row r="3324" spans="1:19" hidden="1" x14ac:dyDescent="0.3">
      <c r="A3324">
        <v>3323</v>
      </c>
      <c r="B3324" t="s">
        <v>37</v>
      </c>
      <c r="C3324" s="9">
        <v>45259</v>
      </c>
      <c r="D3324" s="9">
        <v>45266</v>
      </c>
      <c r="E3324" s="10">
        <v>45222</v>
      </c>
      <c r="F3324" t="s">
        <v>49</v>
      </c>
      <c r="G3324">
        <v>92.57</v>
      </c>
      <c r="H3324">
        <v>2</v>
      </c>
      <c r="I3324">
        <v>0</v>
      </c>
      <c r="J3324" t="s">
        <v>35</v>
      </c>
      <c r="K3324" t="s">
        <v>44</v>
      </c>
      <c r="L3324" t="s">
        <v>21</v>
      </c>
      <c r="M3324" t="s">
        <v>36</v>
      </c>
      <c r="N3324" t="s">
        <v>45</v>
      </c>
      <c r="O3324">
        <f>Table2[[#This Row],[check_out_date]]-Table2[[#This Row],[check_in_date]]</f>
        <v>7</v>
      </c>
      <c r="P3324">
        <f>Table2[[#This Row],[num_adults]]+Table2[[#This Row],[num_children]]</f>
        <v>2</v>
      </c>
      <c r="Q3324" s="3">
        <f>IF(OR(Table2[[#This Row],[booking_status]]="confirmed",Table2[[#This Row],[booking_status]]="checked-out"),Table2[[#This Row],[room_rate_per_night]]*Table2[[#This Row],[Num_Nights]],0)</f>
        <v>647.99</v>
      </c>
      <c r="R3324" t="str" cm="1">
        <f t="array" ref="R3324">IFERROR(_xlfn.IFS(Table2[[#This Row],[booking_status]]="confirmed","Expected",Table2[[#This Row],[booking_status]]="checked-out","Actual"),"No Revenue")</f>
        <v>Expected</v>
      </c>
      <c r="S3324" s="4">
        <f>Table2[[#This Row],[Revenue_Amount]]/Table2[[#This Row],[Num_Nights]]</f>
        <v>92.570000000000007</v>
      </c>
    </row>
    <row r="3325" spans="1:19" x14ac:dyDescent="0.3">
      <c r="A3325">
        <v>3324</v>
      </c>
      <c r="B3325" t="s">
        <v>50</v>
      </c>
      <c r="C3325" s="9">
        <v>45270</v>
      </c>
      <c r="D3325" s="9">
        <v>45273</v>
      </c>
      <c r="E3325" s="10">
        <v>45238</v>
      </c>
      <c r="F3325" t="s">
        <v>49</v>
      </c>
      <c r="G3325">
        <v>129.87</v>
      </c>
      <c r="H3325">
        <v>1</v>
      </c>
      <c r="I3325">
        <v>2</v>
      </c>
      <c r="J3325" t="s">
        <v>28</v>
      </c>
      <c r="K3325" t="s">
        <v>44</v>
      </c>
      <c r="L3325" t="s">
        <v>21</v>
      </c>
      <c r="M3325" t="s">
        <v>36</v>
      </c>
      <c r="N3325" t="s">
        <v>41</v>
      </c>
      <c r="O3325">
        <f>Table2[[#This Row],[check_out_date]]-Table2[[#This Row],[check_in_date]]</f>
        <v>3</v>
      </c>
      <c r="P3325">
        <f>Table2[[#This Row],[num_adults]]+Table2[[#This Row],[num_children]]</f>
        <v>3</v>
      </c>
      <c r="Q3325" s="3">
        <f>IF(OR(Table2[[#This Row],[booking_status]]="confirmed",Table2[[#This Row],[booking_status]]="checked-out"),Table2[[#This Row],[room_rate_per_night]]*Table2[[#This Row],[Num_Nights]],0)</f>
        <v>389.61</v>
      </c>
      <c r="R3325" t="str" cm="1">
        <f t="array" ref="R3325">IFERROR(_xlfn.IFS(Table2[[#This Row],[booking_status]]="confirmed","Expected",Table2[[#This Row],[booking_status]]="checked-out","Actual"),"No Revenue")</f>
        <v>Expected</v>
      </c>
      <c r="S3325" s="4">
        <f>Table2[[#This Row],[Revenue_Amount]]/Table2[[#This Row],[Num_Nights]]</f>
        <v>129.87</v>
      </c>
    </row>
    <row r="3326" spans="1:19" hidden="1" x14ac:dyDescent="0.3">
      <c r="A3326">
        <v>3325</v>
      </c>
      <c r="B3326" t="s">
        <v>37</v>
      </c>
      <c r="C3326" s="9">
        <v>45282</v>
      </c>
      <c r="D3326" s="9">
        <v>45289</v>
      </c>
      <c r="E3326" s="10">
        <v>45268</v>
      </c>
      <c r="F3326" t="s">
        <v>27</v>
      </c>
      <c r="G3326">
        <v>145.22</v>
      </c>
      <c r="H3326">
        <v>2</v>
      </c>
      <c r="I3326">
        <v>0</v>
      </c>
      <c r="J3326" t="s">
        <v>35</v>
      </c>
      <c r="K3326" t="s">
        <v>99</v>
      </c>
      <c r="L3326" t="s">
        <v>60</v>
      </c>
      <c r="M3326" t="s">
        <v>36</v>
      </c>
      <c r="N3326" t="s">
        <v>41</v>
      </c>
      <c r="O3326">
        <f>Table2[[#This Row],[check_out_date]]-Table2[[#This Row],[check_in_date]]</f>
        <v>7</v>
      </c>
      <c r="P3326">
        <f>Table2[[#This Row],[num_adults]]+Table2[[#This Row],[num_children]]</f>
        <v>2</v>
      </c>
      <c r="Q3326" s="3">
        <f>IF(OR(Table2[[#This Row],[booking_status]]="confirmed",Table2[[#This Row],[booking_status]]="checked-out"),Table2[[#This Row],[room_rate_per_night]]*Table2[[#This Row],[Num_Nights]],0)</f>
        <v>0</v>
      </c>
      <c r="R3326" t="str" cm="1">
        <f t="array" ref="R3326">IFERROR(_xlfn.IFS(Table2[[#This Row],[booking_status]]="confirmed","Expected",Table2[[#This Row],[booking_status]]="checked-out","Actual"),"No Revenue")</f>
        <v>No Revenue</v>
      </c>
      <c r="S3326" s="4">
        <f>Table2[[#This Row],[Revenue_Amount]]/Table2[[#This Row],[Num_Nights]]</f>
        <v>0</v>
      </c>
    </row>
    <row r="3327" spans="1:19" hidden="1" x14ac:dyDescent="0.3">
      <c r="A3327">
        <v>3326</v>
      </c>
      <c r="B3327" t="s">
        <v>37</v>
      </c>
      <c r="C3327" s="9">
        <v>44958</v>
      </c>
      <c r="D3327" s="9">
        <v>44962</v>
      </c>
      <c r="E3327" s="10">
        <v>44901</v>
      </c>
      <c r="F3327" t="s">
        <v>27</v>
      </c>
      <c r="G3327">
        <v>149.65</v>
      </c>
      <c r="H3327">
        <v>3</v>
      </c>
      <c r="I3327">
        <v>3</v>
      </c>
      <c r="J3327" t="s">
        <v>35</v>
      </c>
      <c r="K3327" t="s">
        <v>66</v>
      </c>
      <c r="L3327" t="s">
        <v>21</v>
      </c>
      <c r="M3327" t="s">
        <v>36</v>
      </c>
      <c r="N3327" t="s">
        <v>41</v>
      </c>
      <c r="O3327">
        <f>Table2[[#This Row],[check_out_date]]-Table2[[#This Row],[check_in_date]]</f>
        <v>4</v>
      </c>
      <c r="P3327">
        <f>Table2[[#This Row],[num_adults]]+Table2[[#This Row],[num_children]]</f>
        <v>6</v>
      </c>
      <c r="Q3327" s="3">
        <f>IF(OR(Table2[[#This Row],[booking_status]]="confirmed",Table2[[#This Row],[booking_status]]="checked-out"),Table2[[#This Row],[room_rate_per_night]]*Table2[[#This Row],[Num_Nights]],0)</f>
        <v>598.6</v>
      </c>
      <c r="R3327" t="str" cm="1">
        <f t="array" ref="R3327">IFERROR(_xlfn.IFS(Table2[[#This Row],[booking_status]]="confirmed","Expected",Table2[[#This Row],[booking_status]]="checked-out","Actual"),"No Revenue")</f>
        <v>Expected</v>
      </c>
      <c r="S3327" s="4">
        <f>Table2[[#This Row],[Revenue_Amount]]/Table2[[#This Row],[Num_Nights]]</f>
        <v>149.65</v>
      </c>
    </row>
    <row r="3328" spans="1:19" x14ac:dyDescent="0.3">
      <c r="A3328">
        <v>3327</v>
      </c>
      <c r="B3328" t="s">
        <v>37</v>
      </c>
      <c r="C3328" s="9">
        <v>45083</v>
      </c>
      <c r="D3328" s="9">
        <v>45090</v>
      </c>
      <c r="E3328" s="10">
        <v>45016</v>
      </c>
      <c r="F3328" t="s">
        <v>54</v>
      </c>
      <c r="G3328">
        <v>366.96</v>
      </c>
      <c r="H3328">
        <v>2</v>
      </c>
      <c r="I3328">
        <v>0</v>
      </c>
      <c r="J3328" t="s">
        <v>19</v>
      </c>
      <c r="K3328" t="s">
        <v>44</v>
      </c>
      <c r="L3328" t="s">
        <v>56</v>
      </c>
      <c r="M3328" t="s">
        <v>36</v>
      </c>
      <c r="N3328" t="s">
        <v>41</v>
      </c>
      <c r="O3328">
        <f>Table2[[#This Row],[check_out_date]]-Table2[[#This Row],[check_in_date]]</f>
        <v>7</v>
      </c>
      <c r="P3328">
        <f>Table2[[#This Row],[num_adults]]+Table2[[#This Row],[num_children]]</f>
        <v>2</v>
      </c>
      <c r="Q3328" s="3">
        <f>IF(OR(Table2[[#This Row],[booking_status]]="confirmed",Table2[[#This Row],[booking_status]]="checked-out"),Table2[[#This Row],[room_rate_per_night]]*Table2[[#This Row],[Num_Nights]],0)</f>
        <v>2568.7199999999998</v>
      </c>
      <c r="R3328" t="str" cm="1">
        <f t="array" ref="R3328">IFERROR(_xlfn.IFS(Table2[[#This Row],[booking_status]]="confirmed","Expected",Table2[[#This Row],[booking_status]]="checked-out","Actual"),"No Revenue")</f>
        <v>Actual</v>
      </c>
      <c r="S3328" s="4">
        <f>Table2[[#This Row],[Revenue_Amount]]/Table2[[#This Row],[Num_Nights]]</f>
        <v>366.96</v>
      </c>
    </row>
    <row r="3329" spans="1:19" hidden="1" x14ac:dyDescent="0.3">
      <c r="A3329">
        <v>3328</v>
      </c>
      <c r="B3329" t="s">
        <v>14</v>
      </c>
      <c r="C3329" s="9">
        <v>45282</v>
      </c>
      <c r="D3329" s="9">
        <v>45289</v>
      </c>
      <c r="E3329" s="10">
        <v>45258</v>
      </c>
      <c r="F3329" t="s">
        <v>18</v>
      </c>
      <c r="G3329">
        <v>154.11000000000001</v>
      </c>
      <c r="H3329">
        <v>1</v>
      </c>
      <c r="I3329">
        <v>1</v>
      </c>
      <c r="J3329" t="s">
        <v>35</v>
      </c>
      <c r="K3329" t="s">
        <v>66</v>
      </c>
      <c r="L3329" t="s">
        <v>21</v>
      </c>
      <c r="M3329" t="s">
        <v>36</v>
      </c>
      <c r="N3329" t="s">
        <v>23</v>
      </c>
      <c r="O3329">
        <f>Table2[[#This Row],[check_out_date]]-Table2[[#This Row],[check_in_date]]</f>
        <v>7</v>
      </c>
      <c r="P3329">
        <f>Table2[[#This Row],[num_adults]]+Table2[[#This Row],[num_children]]</f>
        <v>2</v>
      </c>
      <c r="Q3329" s="3">
        <f>IF(OR(Table2[[#This Row],[booking_status]]="confirmed",Table2[[#This Row],[booking_status]]="checked-out"),Table2[[#This Row],[room_rate_per_night]]*Table2[[#This Row],[Num_Nights]],0)</f>
        <v>1078.77</v>
      </c>
      <c r="R3329" t="str" cm="1">
        <f t="array" ref="R3329">IFERROR(_xlfn.IFS(Table2[[#This Row],[booking_status]]="confirmed","Expected",Table2[[#This Row],[booking_status]]="checked-out","Actual"),"No Revenue")</f>
        <v>Expected</v>
      </c>
      <c r="S3329" s="4">
        <f>Table2[[#This Row],[Revenue_Amount]]/Table2[[#This Row],[Num_Nights]]</f>
        <v>154.10999999999999</v>
      </c>
    </row>
    <row r="3330" spans="1:19" x14ac:dyDescent="0.3">
      <c r="A3330">
        <v>3329</v>
      </c>
      <c r="B3330" t="s">
        <v>37</v>
      </c>
      <c r="C3330" s="9">
        <v>45065</v>
      </c>
      <c r="D3330" s="9">
        <v>45066</v>
      </c>
      <c r="E3330" s="10">
        <v>45056</v>
      </c>
      <c r="F3330" t="s">
        <v>18</v>
      </c>
      <c r="G3330">
        <v>294.24</v>
      </c>
      <c r="H3330">
        <v>2</v>
      </c>
      <c r="I3330">
        <v>0</v>
      </c>
      <c r="J3330" t="s">
        <v>28</v>
      </c>
      <c r="K3330" t="s">
        <v>66</v>
      </c>
      <c r="L3330" t="s">
        <v>21</v>
      </c>
      <c r="M3330" t="s">
        <v>36</v>
      </c>
      <c r="N3330" t="s">
        <v>95</v>
      </c>
      <c r="O3330">
        <f>Table2[[#This Row],[check_out_date]]-Table2[[#This Row],[check_in_date]]</f>
        <v>1</v>
      </c>
      <c r="P3330">
        <f>Table2[[#This Row],[num_adults]]+Table2[[#This Row],[num_children]]</f>
        <v>2</v>
      </c>
      <c r="Q3330" s="3">
        <f>IF(OR(Table2[[#This Row],[booking_status]]="confirmed",Table2[[#This Row],[booking_status]]="checked-out"),Table2[[#This Row],[room_rate_per_night]]*Table2[[#This Row],[Num_Nights]],0)</f>
        <v>294.24</v>
      </c>
      <c r="R3330" t="str" cm="1">
        <f t="array" ref="R3330">IFERROR(_xlfn.IFS(Table2[[#This Row],[booking_status]]="confirmed","Expected",Table2[[#This Row],[booking_status]]="checked-out","Actual"),"No Revenue")</f>
        <v>Expected</v>
      </c>
      <c r="S3330" s="4">
        <f>Table2[[#This Row],[Revenue_Amount]]/Table2[[#This Row],[Num_Nights]]</f>
        <v>294.24</v>
      </c>
    </row>
    <row r="3331" spans="1:19" x14ac:dyDescent="0.3">
      <c r="A3331">
        <v>3330</v>
      </c>
      <c r="B3331" t="s">
        <v>37</v>
      </c>
      <c r="C3331" s="9">
        <v>45063</v>
      </c>
      <c r="D3331" s="9">
        <v>45067</v>
      </c>
      <c r="E3331" s="10">
        <v>45006</v>
      </c>
      <c r="F3331" t="s">
        <v>49</v>
      </c>
      <c r="G3331">
        <v>149.13999999999999</v>
      </c>
      <c r="H3331">
        <v>2</v>
      </c>
      <c r="I3331">
        <v>0</v>
      </c>
      <c r="J3331" t="s">
        <v>28</v>
      </c>
      <c r="K3331" t="s">
        <v>44</v>
      </c>
      <c r="L3331" t="s">
        <v>60</v>
      </c>
      <c r="M3331" t="s">
        <v>36</v>
      </c>
      <c r="N3331" t="s">
        <v>30</v>
      </c>
      <c r="O3331">
        <f>Table2[[#This Row],[check_out_date]]-Table2[[#This Row],[check_in_date]]</f>
        <v>4</v>
      </c>
      <c r="P3331">
        <f>Table2[[#This Row],[num_adults]]+Table2[[#This Row],[num_children]]</f>
        <v>2</v>
      </c>
      <c r="Q3331" s="3">
        <f>IF(OR(Table2[[#This Row],[booking_status]]="confirmed",Table2[[#This Row],[booking_status]]="checked-out"),Table2[[#This Row],[room_rate_per_night]]*Table2[[#This Row],[Num_Nights]],0)</f>
        <v>0</v>
      </c>
      <c r="R3331" t="str" cm="1">
        <f t="array" ref="R3331">IFERROR(_xlfn.IFS(Table2[[#This Row],[booking_status]]="confirmed","Expected",Table2[[#This Row],[booking_status]]="checked-out","Actual"),"No Revenue")</f>
        <v>No Revenue</v>
      </c>
      <c r="S3331" s="4">
        <f>Table2[[#This Row],[Revenue_Amount]]/Table2[[#This Row],[Num_Nights]]</f>
        <v>0</v>
      </c>
    </row>
    <row r="3332" spans="1:19" x14ac:dyDescent="0.3">
      <c r="A3332">
        <v>3331</v>
      </c>
      <c r="B3332" t="s">
        <v>31</v>
      </c>
      <c r="C3332" s="9">
        <v>45076</v>
      </c>
      <c r="D3332" s="9">
        <v>45085</v>
      </c>
      <c r="E3332" s="10">
        <v>45026</v>
      </c>
      <c r="F3332" t="s">
        <v>27</v>
      </c>
      <c r="G3332">
        <v>154.05000000000001</v>
      </c>
      <c r="H3332">
        <v>2</v>
      </c>
      <c r="I3332">
        <v>2</v>
      </c>
      <c r="J3332" t="s">
        <v>55</v>
      </c>
      <c r="K3332" t="s">
        <v>99</v>
      </c>
      <c r="L3332" t="s">
        <v>21</v>
      </c>
      <c r="M3332" t="s">
        <v>22</v>
      </c>
      <c r="N3332" t="s">
        <v>41</v>
      </c>
      <c r="O3332">
        <f>Table2[[#This Row],[check_out_date]]-Table2[[#This Row],[check_in_date]]</f>
        <v>9</v>
      </c>
      <c r="P3332">
        <f>Table2[[#This Row],[num_adults]]+Table2[[#This Row],[num_children]]</f>
        <v>4</v>
      </c>
      <c r="Q3332" s="3">
        <f>IF(OR(Table2[[#This Row],[booking_status]]="confirmed",Table2[[#This Row],[booking_status]]="checked-out"),Table2[[#This Row],[room_rate_per_night]]*Table2[[#This Row],[Num_Nights]],0)</f>
        <v>1386.45</v>
      </c>
      <c r="R3332" t="str" cm="1">
        <f t="array" ref="R3332">IFERROR(_xlfn.IFS(Table2[[#This Row],[booking_status]]="confirmed","Expected",Table2[[#This Row],[booking_status]]="checked-out","Actual"),"No Revenue")</f>
        <v>Expected</v>
      </c>
      <c r="S3332" s="4">
        <f>Table2[[#This Row],[Revenue_Amount]]/Table2[[#This Row],[Num_Nights]]</f>
        <v>154.05000000000001</v>
      </c>
    </row>
    <row r="3333" spans="1:19" x14ac:dyDescent="0.3">
      <c r="A3333">
        <v>3332</v>
      </c>
      <c r="B3333" t="s">
        <v>50</v>
      </c>
      <c r="C3333" s="9">
        <v>45204</v>
      </c>
      <c r="D3333" s="9">
        <v>45215</v>
      </c>
      <c r="E3333" s="10">
        <v>45198</v>
      </c>
      <c r="F3333" t="s">
        <v>27</v>
      </c>
      <c r="G3333">
        <v>210.47</v>
      </c>
      <c r="H3333">
        <v>2</v>
      </c>
      <c r="I3333">
        <v>0</v>
      </c>
      <c r="J3333" t="s">
        <v>28</v>
      </c>
      <c r="K3333" t="s">
        <v>66</v>
      </c>
      <c r="L3333" t="s">
        <v>21</v>
      </c>
      <c r="M3333" t="s">
        <v>36</v>
      </c>
      <c r="N3333" t="s">
        <v>41</v>
      </c>
      <c r="O3333">
        <f>Table2[[#This Row],[check_out_date]]-Table2[[#This Row],[check_in_date]]</f>
        <v>11</v>
      </c>
      <c r="P3333">
        <f>Table2[[#This Row],[num_adults]]+Table2[[#This Row],[num_children]]</f>
        <v>2</v>
      </c>
      <c r="Q3333" s="3">
        <f>IF(OR(Table2[[#This Row],[booking_status]]="confirmed",Table2[[#This Row],[booking_status]]="checked-out"),Table2[[#This Row],[room_rate_per_night]]*Table2[[#This Row],[Num_Nights]],0)</f>
        <v>2315.17</v>
      </c>
      <c r="R3333" t="str" cm="1">
        <f t="array" ref="R3333">IFERROR(_xlfn.IFS(Table2[[#This Row],[booking_status]]="confirmed","Expected",Table2[[#This Row],[booking_status]]="checked-out","Actual"),"No Revenue")</f>
        <v>Expected</v>
      </c>
      <c r="S3333" s="4">
        <f>Table2[[#This Row],[Revenue_Amount]]/Table2[[#This Row],[Num_Nights]]</f>
        <v>210.47</v>
      </c>
    </row>
    <row r="3334" spans="1:19" x14ac:dyDescent="0.3">
      <c r="A3334">
        <v>3333</v>
      </c>
      <c r="B3334" t="s">
        <v>37</v>
      </c>
      <c r="C3334" s="9">
        <v>44986</v>
      </c>
      <c r="D3334" s="9">
        <v>44990</v>
      </c>
      <c r="E3334" s="10">
        <v>44941</v>
      </c>
      <c r="F3334" t="s">
        <v>54</v>
      </c>
      <c r="G3334">
        <v>291.27</v>
      </c>
      <c r="H3334">
        <v>1</v>
      </c>
      <c r="I3334">
        <v>0</v>
      </c>
      <c r="J3334" t="s">
        <v>28</v>
      </c>
      <c r="K3334" t="s">
        <v>29</v>
      </c>
      <c r="L3334" t="s">
        <v>21</v>
      </c>
      <c r="M3334" t="s">
        <v>36</v>
      </c>
      <c r="N3334" t="s">
        <v>41</v>
      </c>
      <c r="O3334">
        <f>Table2[[#This Row],[check_out_date]]-Table2[[#This Row],[check_in_date]]</f>
        <v>4</v>
      </c>
      <c r="P3334">
        <f>Table2[[#This Row],[num_adults]]+Table2[[#This Row],[num_children]]</f>
        <v>1</v>
      </c>
      <c r="Q3334" s="3">
        <f>IF(OR(Table2[[#This Row],[booking_status]]="confirmed",Table2[[#This Row],[booking_status]]="checked-out"),Table2[[#This Row],[room_rate_per_night]]*Table2[[#This Row],[Num_Nights]],0)</f>
        <v>1165.08</v>
      </c>
      <c r="R3334" t="str" cm="1">
        <f t="array" ref="R3334">IFERROR(_xlfn.IFS(Table2[[#This Row],[booking_status]]="confirmed","Expected",Table2[[#This Row],[booking_status]]="checked-out","Actual"),"No Revenue")</f>
        <v>Expected</v>
      </c>
      <c r="S3334" s="4">
        <f>Table2[[#This Row],[Revenue_Amount]]/Table2[[#This Row],[Num_Nights]]</f>
        <v>291.27</v>
      </c>
    </row>
    <row r="3335" spans="1:19" x14ac:dyDescent="0.3">
      <c r="A3335">
        <v>3334</v>
      </c>
      <c r="B3335" t="s">
        <v>37</v>
      </c>
      <c r="C3335" s="9">
        <v>45277</v>
      </c>
      <c r="D3335" s="9">
        <v>45281</v>
      </c>
      <c r="E3335" s="10">
        <v>45224</v>
      </c>
      <c r="F3335" t="s">
        <v>18</v>
      </c>
      <c r="G3335">
        <v>287.76</v>
      </c>
      <c r="H3335">
        <v>2</v>
      </c>
      <c r="I3335">
        <v>1</v>
      </c>
      <c r="J3335" t="s">
        <v>94</v>
      </c>
      <c r="K3335" t="s">
        <v>44</v>
      </c>
      <c r="L3335" t="s">
        <v>56</v>
      </c>
      <c r="M3335" t="s">
        <v>22</v>
      </c>
      <c r="N3335" t="s">
        <v>23</v>
      </c>
      <c r="O3335">
        <f>Table2[[#This Row],[check_out_date]]-Table2[[#This Row],[check_in_date]]</f>
        <v>4</v>
      </c>
      <c r="P3335">
        <f>Table2[[#This Row],[num_adults]]+Table2[[#This Row],[num_children]]</f>
        <v>3</v>
      </c>
      <c r="Q3335" s="3">
        <f>IF(OR(Table2[[#This Row],[booking_status]]="confirmed",Table2[[#This Row],[booking_status]]="checked-out"),Table2[[#This Row],[room_rate_per_night]]*Table2[[#This Row],[Num_Nights]],0)</f>
        <v>1151.04</v>
      </c>
      <c r="R3335" t="str" cm="1">
        <f t="array" ref="R3335">IFERROR(_xlfn.IFS(Table2[[#This Row],[booking_status]]="confirmed","Expected",Table2[[#This Row],[booking_status]]="checked-out","Actual"),"No Revenue")</f>
        <v>Actual</v>
      </c>
      <c r="S3335" s="4">
        <f>Table2[[#This Row],[Revenue_Amount]]/Table2[[#This Row],[Num_Nights]]</f>
        <v>287.76</v>
      </c>
    </row>
    <row r="3336" spans="1:19" x14ac:dyDescent="0.3">
      <c r="A3336">
        <v>3335</v>
      </c>
      <c r="B3336" t="s">
        <v>14</v>
      </c>
      <c r="C3336" s="9">
        <v>45027</v>
      </c>
      <c r="D3336" s="9">
        <v>45031</v>
      </c>
      <c r="E3336" s="10">
        <v>45015</v>
      </c>
      <c r="F3336" t="s">
        <v>18</v>
      </c>
      <c r="G3336">
        <v>200.07</v>
      </c>
      <c r="H3336">
        <v>1</v>
      </c>
      <c r="I3336">
        <v>0</v>
      </c>
      <c r="J3336" t="s">
        <v>28</v>
      </c>
      <c r="K3336" t="s">
        <v>66</v>
      </c>
      <c r="L3336" t="s">
        <v>21</v>
      </c>
      <c r="M3336" t="s">
        <v>22</v>
      </c>
      <c r="N3336" t="s">
        <v>30</v>
      </c>
      <c r="O3336">
        <f>Table2[[#This Row],[check_out_date]]-Table2[[#This Row],[check_in_date]]</f>
        <v>4</v>
      </c>
      <c r="P3336">
        <f>Table2[[#This Row],[num_adults]]+Table2[[#This Row],[num_children]]</f>
        <v>1</v>
      </c>
      <c r="Q3336" s="3">
        <f>IF(OR(Table2[[#This Row],[booking_status]]="confirmed",Table2[[#This Row],[booking_status]]="checked-out"),Table2[[#This Row],[room_rate_per_night]]*Table2[[#This Row],[Num_Nights]],0)</f>
        <v>800.28</v>
      </c>
      <c r="R3336" t="str" cm="1">
        <f t="array" ref="R3336">IFERROR(_xlfn.IFS(Table2[[#This Row],[booking_status]]="confirmed","Expected",Table2[[#This Row],[booking_status]]="checked-out","Actual"),"No Revenue")</f>
        <v>Expected</v>
      </c>
      <c r="S3336" s="4">
        <f>Table2[[#This Row],[Revenue_Amount]]/Table2[[#This Row],[Num_Nights]]</f>
        <v>200.07</v>
      </c>
    </row>
    <row r="3337" spans="1:19" x14ac:dyDescent="0.3">
      <c r="A3337">
        <v>3336</v>
      </c>
      <c r="B3337" t="s">
        <v>50</v>
      </c>
      <c r="C3337" s="9">
        <v>45224</v>
      </c>
      <c r="D3337" s="9">
        <v>45230</v>
      </c>
      <c r="E3337" s="10">
        <v>45178</v>
      </c>
      <c r="F3337" t="s">
        <v>49</v>
      </c>
      <c r="G3337">
        <v>160.94</v>
      </c>
      <c r="H3337">
        <v>1</v>
      </c>
      <c r="I3337">
        <v>0</v>
      </c>
      <c r="J3337" t="s">
        <v>28</v>
      </c>
      <c r="K3337" t="s">
        <v>66</v>
      </c>
      <c r="L3337" t="s">
        <v>21</v>
      </c>
      <c r="M3337" t="s">
        <v>36</v>
      </c>
      <c r="N3337" t="s">
        <v>41</v>
      </c>
      <c r="O3337">
        <f>Table2[[#This Row],[check_out_date]]-Table2[[#This Row],[check_in_date]]</f>
        <v>6</v>
      </c>
      <c r="P3337">
        <f>Table2[[#This Row],[num_adults]]+Table2[[#This Row],[num_children]]</f>
        <v>1</v>
      </c>
      <c r="Q3337" s="3">
        <f>IF(OR(Table2[[#This Row],[booking_status]]="confirmed",Table2[[#This Row],[booking_status]]="checked-out"),Table2[[#This Row],[room_rate_per_night]]*Table2[[#This Row],[Num_Nights]],0)</f>
        <v>965.64</v>
      </c>
      <c r="R3337" t="str" cm="1">
        <f t="array" ref="R3337">IFERROR(_xlfn.IFS(Table2[[#This Row],[booking_status]]="confirmed","Expected",Table2[[#This Row],[booking_status]]="checked-out","Actual"),"No Revenue")</f>
        <v>Expected</v>
      </c>
      <c r="S3337" s="4">
        <f>Table2[[#This Row],[Revenue_Amount]]/Table2[[#This Row],[Num_Nights]]</f>
        <v>160.94</v>
      </c>
    </row>
    <row r="3338" spans="1:19" x14ac:dyDescent="0.3">
      <c r="A3338">
        <v>3337</v>
      </c>
      <c r="B3338" t="s">
        <v>14</v>
      </c>
      <c r="C3338" s="9">
        <v>45081</v>
      </c>
      <c r="D3338" s="9">
        <v>45090</v>
      </c>
      <c r="E3338" s="10">
        <v>45072</v>
      </c>
      <c r="F3338" t="s">
        <v>49</v>
      </c>
      <c r="G3338">
        <v>112.51</v>
      </c>
      <c r="H3338">
        <v>1</v>
      </c>
      <c r="I3338">
        <v>0</v>
      </c>
      <c r="J3338" t="s">
        <v>28</v>
      </c>
      <c r="K3338" t="s">
        <v>99</v>
      </c>
      <c r="L3338" t="s">
        <v>56</v>
      </c>
      <c r="M3338" t="s">
        <v>36</v>
      </c>
      <c r="N3338" t="s">
        <v>41</v>
      </c>
      <c r="O3338">
        <f>Table2[[#This Row],[check_out_date]]-Table2[[#This Row],[check_in_date]]</f>
        <v>9</v>
      </c>
      <c r="P3338">
        <f>Table2[[#This Row],[num_adults]]+Table2[[#This Row],[num_children]]</f>
        <v>1</v>
      </c>
      <c r="Q3338" s="3">
        <f>IF(OR(Table2[[#This Row],[booking_status]]="confirmed",Table2[[#This Row],[booking_status]]="checked-out"),Table2[[#This Row],[room_rate_per_night]]*Table2[[#This Row],[Num_Nights]],0)</f>
        <v>1012.59</v>
      </c>
      <c r="R3338" t="str" cm="1">
        <f t="array" ref="R3338">IFERROR(_xlfn.IFS(Table2[[#This Row],[booking_status]]="confirmed","Expected",Table2[[#This Row],[booking_status]]="checked-out","Actual"),"No Revenue")</f>
        <v>Actual</v>
      </c>
      <c r="S3338" s="4">
        <f>Table2[[#This Row],[Revenue_Amount]]/Table2[[#This Row],[Num_Nights]]</f>
        <v>112.51</v>
      </c>
    </row>
    <row r="3339" spans="1:19" x14ac:dyDescent="0.3">
      <c r="A3339">
        <v>3338</v>
      </c>
      <c r="B3339" t="s">
        <v>31</v>
      </c>
      <c r="C3339" s="9">
        <v>44984</v>
      </c>
      <c r="D3339" s="9">
        <v>44997</v>
      </c>
      <c r="E3339" s="10">
        <v>44934</v>
      </c>
      <c r="F3339" t="s">
        <v>27</v>
      </c>
      <c r="G3339">
        <v>164.27</v>
      </c>
      <c r="H3339">
        <v>3</v>
      </c>
      <c r="I3339">
        <v>0</v>
      </c>
      <c r="J3339" t="s">
        <v>28</v>
      </c>
      <c r="K3339" t="s">
        <v>99</v>
      </c>
      <c r="L3339" t="s">
        <v>56</v>
      </c>
      <c r="M3339" t="s">
        <v>22</v>
      </c>
      <c r="N3339" t="s">
        <v>23</v>
      </c>
      <c r="O3339">
        <f>Table2[[#This Row],[check_out_date]]-Table2[[#This Row],[check_in_date]]</f>
        <v>13</v>
      </c>
      <c r="P3339">
        <f>Table2[[#This Row],[num_adults]]+Table2[[#This Row],[num_children]]</f>
        <v>3</v>
      </c>
      <c r="Q3339" s="3">
        <f>IF(OR(Table2[[#This Row],[booking_status]]="confirmed",Table2[[#This Row],[booking_status]]="checked-out"),Table2[[#This Row],[room_rate_per_night]]*Table2[[#This Row],[Num_Nights]],0)</f>
        <v>2135.5100000000002</v>
      </c>
      <c r="R3339" t="str" cm="1">
        <f t="array" ref="R3339">IFERROR(_xlfn.IFS(Table2[[#This Row],[booking_status]]="confirmed","Expected",Table2[[#This Row],[booking_status]]="checked-out","Actual"),"No Revenue")</f>
        <v>Actual</v>
      </c>
      <c r="S3339" s="4">
        <f>Table2[[#This Row],[Revenue_Amount]]/Table2[[#This Row],[Num_Nights]]</f>
        <v>164.27</v>
      </c>
    </row>
    <row r="3340" spans="1:19" x14ac:dyDescent="0.3">
      <c r="A3340">
        <v>3339</v>
      </c>
      <c r="B3340" t="s">
        <v>31</v>
      </c>
      <c r="C3340" s="9">
        <v>44972</v>
      </c>
      <c r="D3340" s="9">
        <v>44976</v>
      </c>
      <c r="E3340" s="10">
        <v>44938</v>
      </c>
      <c r="F3340" t="s">
        <v>27</v>
      </c>
      <c r="G3340">
        <v>121.61</v>
      </c>
      <c r="H3340">
        <v>2</v>
      </c>
      <c r="I3340">
        <v>0</v>
      </c>
      <c r="J3340" t="s">
        <v>28</v>
      </c>
      <c r="K3340" t="s">
        <v>99</v>
      </c>
      <c r="L3340" t="s">
        <v>21</v>
      </c>
      <c r="M3340" t="s">
        <v>36</v>
      </c>
      <c r="N3340" t="s">
        <v>41</v>
      </c>
      <c r="O3340">
        <f>Table2[[#This Row],[check_out_date]]-Table2[[#This Row],[check_in_date]]</f>
        <v>4</v>
      </c>
      <c r="P3340">
        <f>Table2[[#This Row],[num_adults]]+Table2[[#This Row],[num_children]]</f>
        <v>2</v>
      </c>
      <c r="Q3340" s="3">
        <f>IF(OR(Table2[[#This Row],[booking_status]]="confirmed",Table2[[#This Row],[booking_status]]="checked-out"),Table2[[#This Row],[room_rate_per_night]]*Table2[[#This Row],[Num_Nights]],0)</f>
        <v>486.44</v>
      </c>
      <c r="R3340" t="str" cm="1">
        <f t="array" ref="R3340">IFERROR(_xlfn.IFS(Table2[[#This Row],[booking_status]]="confirmed","Expected",Table2[[#This Row],[booking_status]]="checked-out","Actual"),"No Revenue")</f>
        <v>Expected</v>
      </c>
      <c r="S3340" s="4">
        <f>Table2[[#This Row],[Revenue_Amount]]/Table2[[#This Row],[Num_Nights]]</f>
        <v>121.61</v>
      </c>
    </row>
    <row r="3341" spans="1:19" hidden="1" x14ac:dyDescent="0.3">
      <c r="A3341">
        <v>3340</v>
      </c>
      <c r="B3341" t="s">
        <v>37</v>
      </c>
      <c r="C3341" s="9">
        <v>45029</v>
      </c>
      <c r="D3341" s="9">
        <v>45032</v>
      </c>
      <c r="E3341" s="10">
        <v>44968</v>
      </c>
      <c r="F3341" t="s">
        <v>18</v>
      </c>
      <c r="G3341">
        <v>211.94</v>
      </c>
      <c r="H3341">
        <v>2</v>
      </c>
      <c r="I3341">
        <v>0</v>
      </c>
      <c r="J3341" t="s">
        <v>35</v>
      </c>
      <c r="K3341" t="s">
        <v>44</v>
      </c>
      <c r="L3341" t="s">
        <v>60</v>
      </c>
      <c r="M3341" t="s">
        <v>36</v>
      </c>
      <c r="N3341" t="s">
        <v>23</v>
      </c>
      <c r="O3341">
        <f>Table2[[#This Row],[check_out_date]]-Table2[[#This Row],[check_in_date]]</f>
        <v>3</v>
      </c>
      <c r="P3341">
        <f>Table2[[#This Row],[num_adults]]+Table2[[#This Row],[num_children]]</f>
        <v>2</v>
      </c>
      <c r="Q3341" s="3">
        <f>IF(OR(Table2[[#This Row],[booking_status]]="confirmed",Table2[[#This Row],[booking_status]]="checked-out"),Table2[[#This Row],[room_rate_per_night]]*Table2[[#This Row],[Num_Nights]],0)</f>
        <v>0</v>
      </c>
      <c r="R3341" t="str" cm="1">
        <f t="array" ref="R3341">IFERROR(_xlfn.IFS(Table2[[#This Row],[booking_status]]="confirmed","Expected",Table2[[#This Row],[booking_status]]="checked-out","Actual"),"No Revenue")</f>
        <v>No Revenue</v>
      </c>
      <c r="S3341" s="4">
        <f>Table2[[#This Row],[Revenue_Amount]]/Table2[[#This Row],[Num_Nights]]</f>
        <v>0</v>
      </c>
    </row>
    <row r="3342" spans="1:19" x14ac:dyDescent="0.3">
      <c r="A3342">
        <v>3341</v>
      </c>
      <c r="B3342" t="s">
        <v>31</v>
      </c>
      <c r="C3342" s="9">
        <v>45149</v>
      </c>
      <c r="D3342" s="9">
        <v>45153</v>
      </c>
      <c r="E3342" s="10">
        <v>45104</v>
      </c>
      <c r="F3342" t="s">
        <v>49</v>
      </c>
      <c r="G3342">
        <v>94.39</v>
      </c>
      <c r="H3342">
        <v>2</v>
      </c>
      <c r="I3342">
        <v>0</v>
      </c>
      <c r="J3342" t="s">
        <v>28</v>
      </c>
      <c r="K3342" t="s">
        <v>29</v>
      </c>
      <c r="L3342" t="s">
        <v>21</v>
      </c>
      <c r="M3342" t="s">
        <v>22</v>
      </c>
      <c r="N3342" t="s">
        <v>23</v>
      </c>
      <c r="O3342">
        <f>Table2[[#This Row],[check_out_date]]-Table2[[#This Row],[check_in_date]]</f>
        <v>4</v>
      </c>
      <c r="P3342">
        <f>Table2[[#This Row],[num_adults]]+Table2[[#This Row],[num_children]]</f>
        <v>2</v>
      </c>
      <c r="Q3342" s="3">
        <f>IF(OR(Table2[[#This Row],[booking_status]]="confirmed",Table2[[#This Row],[booking_status]]="checked-out"),Table2[[#This Row],[room_rate_per_night]]*Table2[[#This Row],[Num_Nights]],0)</f>
        <v>377.56</v>
      </c>
      <c r="R3342" t="str" cm="1">
        <f t="array" ref="R3342">IFERROR(_xlfn.IFS(Table2[[#This Row],[booking_status]]="confirmed","Expected",Table2[[#This Row],[booking_status]]="checked-out","Actual"),"No Revenue")</f>
        <v>Expected</v>
      </c>
      <c r="S3342" s="4">
        <f>Table2[[#This Row],[Revenue_Amount]]/Table2[[#This Row],[Num_Nights]]</f>
        <v>94.39</v>
      </c>
    </row>
    <row r="3343" spans="1:19" x14ac:dyDescent="0.3">
      <c r="A3343">
        <v>3342</v>
      </c>
      <c r="B3343" t="s">
        <v>37</v>
      </c>
      <c r="C3343" s="9">
        <v>45092</v>
      </c>
      <c r="D3343" s="9">
        <v>45102</v>
      </c>
      <c r="E3343" s="10">
        <v>45074</v>
      </c>
      <c r="F3343" t="s">
        <v>18</v>
      </c>
      <c r="G3343">
        <v>228.22</v>
      </c>
      <c r="H3343">
        <v>1</v>
      </c>
      <c r="I3343">
        <v>3</v>
      </c>
      <c r="J3343" t="s">
        <v>28</v>
      </c>
      <c r="K3343" t="s">
        <v>29</v>
      </c>
      <c r="L3343" t="s">
        <v>56</v>
      </c>
      <c r="M3343" t="s">
        <v>36</v>
      </c>
      <c r="N3343" t="s">
        <v>23</v>
      </c>
      <c r="O3343">
        <f>Table2[[#This Row],[check_out_date]]-Table2[[#This Row],[check_in_date]]</f>
        <v>10</v>
      </c>
      <c r="P3343">
        <f>Table2[[#This Row],[num_adults]]+Table2[[#This Row],[num_children]]</f>
        <v>4</v>
      </c>
      <c r="Q3343" s="3">
        <f>IF(OR(Table2[[#This Row],[booking_status]]="confirmed",Table2[[#This Row],[booking_status]]="checked-out"),Table2[[#This Row],[room_rate_per_night]]*Table2[[#This Row],[Num_Nights]],0)</f>
        <v>2282.1999999999998</v>
      </c>
      <c r="R3343" t="str" cm="1">
        <f t="array" ref="R3343">IFERROR(_xlfn.IFS(Table2[[#This Row],[booking_status]]="confirmed","Expected",Table2[[#This Row],[booking_status]]="checked-out","Actual"),"No Revenue")</f>
        <v>Actual</v>
      </c>
      <c r="S3343" s="4">
        <f>Table2[[#This Row],[Revenue_Amount]]/Table2[[#This Row],[Num_Nights]]</f>
        <v>228.21999999999997</v>
      </c>
    </row>
    <row r="3344" spans="1:19" x14ac:dyDescent="0.3">
      <c r="A3344">
        <v>3343</v>
      </c>
      <c r="B3344" t="s">
        <v>31</v>
      </c>
      <c r="C3344" s="9">
        <v>45202</v>
      </c>
      <c r="D3344" s="9">
        <v>45206</v>
      </c>
      <c r="E3344" s="10">
        <v>45180</v>
      </c>
      <c r="F3344" t="s">
        <v>27</v>
      </c>
      <c r="G3344">
        <v>148.16999999999999</v>
      </c>
      <c r="H3344">
        <v>3</v>
      </c>
      <c r="I3344">
        <v>0</v>
      </c>
      <c r="J3344" t="s">
        <v>19</v>
      </c>
      <c r="K3344" t="s">
        <v>99</v>
      </c>
      <c r="L3344" t="s">
        <v>60</v>
      </c>
      <c r="M3344" t="s">
        <v>22</v>
      </c>
      <c r="N3344" t="s">
        <v>41</v>
      </c>
      <c r="O3344">
        <f>Table2[[#This Row],[check_out_date]]-Table2[[#This Row],[check_in_date]]</f>
        <v>4</v>
      </c>
      <c r="P3344">
        <f>Table2[[#This Row],[num_adults]]+Table2[[#This Row],[num_children]]</f>
        <v>3</v>
      </c>
      <c r="Q3344" s="3">
        <f>IF(OR(Table2[[#This Row],[booking_status]]="confirmed",Table2[[#This Row],[booking_status]]="checked-out"),Table2[[#This Row],[room_rate_per_night]]*Table2[[#This Row],[Num_Nights]],0)</f>
        <v>0</v>
      </c>
      <c r="R3344" t="str" cm="1">
        <f t="array" ref="R3344">IFERROR(_xlfn.IFS(Table2[[#This Row],[booking_status]]="confirmed","Expected",Table2[[#This Row],[booking_status]]="checked-out","Actual"),"No Revenue")</f>
        <v>No Revenue</v>
      </c>
      <c r="S3344" s="4">
        <f>Table2[[#This Row],[Revenue_Amount]]/Table2[[#This Row],[Num_Nights]]</f>
        <v>0</v>
      </c>
    </row>
    <row r="3345" spans="1:19" x14ac:dyDescent="0.3">
      <c r="A3345">
        <v>3344</v>
      </c>
      <c r="B3345" t="s">
        <v>50</v>
      </c>
      <c r="C3345" s="9">
        <v>45003</v>
      </c>
      <c r="D3345" s="9">
        <v>45006</v>
      </c>
      <c r="E3345" s="10">
        <v>44984</v>
      </c>
      <c r="F3345" t="s">
        <v>54</v>
      </c>
      <c r="G3345">
        <v>525.33000000000004</v>
      </c>
      <c r="H3345">
        <v>2</v>
      </c>
      <c r="I3345">
        <v>0</v>
      </c>
      <c r="J3345" t="s">
        <v>28</v>
      </c>
      <c r="K3345" t="s">
        <v>99</v>
      </c>
      <c r="L3345" t="s">
        <v>60</v>
      </c>
      <c r="M3345" t="s">
        <v>36</v>
      </c>
      <c r="N3345" t="s">
        <v>41</v>
      </c>
      <c r="O3345">
        <f>Table2[[#This Row],[check_out_date]]-Table2[[#This Row],[check_in_date]]</f>
        <v>3</v>
      </c>
      <c r="P3345">
        <f>Table2[[#This Row],[num_adults]]+Table2[[#This Row],[num_children]]</f>
        <v>2</v>
      </c>
      <c r="Q3345" s="3">
        <f>IF(OR(Table2[[#This Row],[booking_status]]="confirmed",Table2[[#This Row],[booking_status]]="checked-out"),Table2[[#This Row],[room_rate_per_night]]*Table2[[#This Row],[Num_Nights]],0)</f>
        <v>0</v>
      </c>
      <c r="R3345" t="str" cm="1">
        <f t="array" ref="R3345">IFERROR(_xlfn.IFS(Table2[[#This Row],[booking_status]]="confirmed","Expected",Table2[[#This Row],[booking_status]]="checked-out","Actual"),"No Revenue")</f>
        <v>No Revenue</v>
      </c>
      <c r="S3345" s="4">
        <f>Table2[[#This Row],[Revenue_Amount]]/Table2[[#This Row],[Num_Nights]]</f>
        <v>0</v>
      </c>
    </row>
    <row r="3346" spans="1:19" x14ac:dyDescent="0.3">
      <c r="A3346">
        <v>3345</v>
      </c>
      <c r="B3346" t="s">
        <v>14</v>
      </c>
      <c r="C3346" s="9">
        <v>44968</v>
      </c>
      <c r="D3346" s="9">
        <v>44974</v>
      </c>
      <c r="E3346" s="10">
        <v>44919</v>
      </c>
      <c r="F3346" t="s">
        <v>18</v>
      </c>
      <c r="G3346">
        <v>168.93</v>
      </c>
      <c r="H3346">
        <v>1</v>
      </c>
      <c r="I3346">
        <v>0</v>
      </c>
      <c r="J3346" t="s">
        <v>19</v>
      </c>
      <c r="K3346" t="s">
        <v>20</v>
      </c>
      <c r="L3346" t="s">
        <v>70</v>
      </c>
      <c r="M3346" t="s">
        <v>22</v>
      </c>
      <c r="N3346" t="s">
        <v>41</v>
      </c>
      <c r="O3346">
        <f>Table2[[#This Row],[check_out_date]]-Table2[[#This Row],[check_in_date]]</f>
        <v>6</v>
      </c>
      <c r="P3346">
        <f>Table2[[#This Row],[num_adults]]+Table2[[#This Row],[num_children]]</f>
        <v>1</v>
      </c>
      <c r="Q3346" s="3">
        <f>IF(OR(Table2[[#This Row],[booking_status]]="confirmed",Table2[[#This Row],[booking_status]]="checked-out"),Table2[[#This Row],[room_rate_per_night]]*Table2[[#This Row],[Num_Nights]],0)</f>
        <v>0</v>
      </c>
      <c r="R3346" t="str" cm="1">
        <f t="array" ref="R3346">IFERROR(_xlfn.IFS(Table2[[#This Row],[booking_status]]="confirmed","Expected",Table2[[#This Row],[booking_status]]="checked-out","Actual"),"No Revenue")</f>
        <v>No Revenue</v>
      </c>
      <c r="S3346" s="4">
        <f>Table2[[#This Row],[Revenue_Amount]]/Table2[[#This Row],[Num_Nights]]</f>
        <v>0</v>
      </c>
    </row>
    <row r="3347" spans="1:19" x14ac:dyDescent="0.3">
      <c r="A3347">
        <v>3346</v>
      </c>
      <c r="B3347" t="s">
        <v>14</v>
      </c>
      <c r="C3347" s="9">
        <v>45288</v>
      </c>
      <c r="D3347" s="9">
        <v>45295</v>
      </c>
      <c r="E3347" s="10">
        <v>45265</v>
      </c>
      <c r="F3347" t="s">
        <v>49</v>
      </c>
      <c r="G3347">
        <v>64.23</v>
      </c>
      <c r="H3347">
        <v>1</v>
      </c>
      <c r="I3347">
        <v>2</v>
      </c>
      <c r="J3347" t="s">
        <v>28</v>
      </c>
      <c r="K3347" t="s">
        <v>20</v>
      </c>
      <c r="L3347" t="s">
        <v>21</v>
      </c>
      <c r="M3347" t="s">
        <v>22</v>
      </c>
      <c r="N3347" t="s">
        <v>41</v>
      </c>
      <c r="O3347">
        <f>Table2[[#This Row],[check_out_date]]-Table2[[#This Row],[check_in_date]]</f>
        <v>7</v>
      </c>
      <c r="P3347">
        <f>Table2[[#This Row],[num_adults]]+Table2[[#This Row],[num_children]]</f>
        <v>3</v>
      </c>
      <c r="Q3347" s="3">
        <f>IF(OR(Table2[[#This Row],[booking_status]]="confirmed",Table2[[#This Row],[booking_status]]="checked-out"),Table2[[#This Row],[room_rate_per_night]]*Table2[[#This Row],[Num_Nights]],0)</f>
        <v>449.61</v>
      </c>
      <c r="R3347" t="str" cm="1">
        <f t="array" ref="R3347">IFERROR(_xlfn.IFS(Table2[[#This Row],[booking_status]]="confirmed","Expected",Table2[[#This Row],[booking_status]]="checked-out","Actual"),"No Revenue")</f>
        <v>Expected</v>
      </c>
      <c r="S3347" s="4">
        <f>Table2[[#This Row],[Revenue_Amount]]/Table2[[#This Row],[Num_Nights]]</f>
        <v>64.23</v>
      </c>
    </row>
    <row r="3348" spans="1:19" hidden="1" x14ac:dyDescent="0.3">
      <c r="A3348">
        <v>3347</v>
      </c>
      <c r="B3348" t="s">
        <v>50</v>
      </c>
      <c r="C3348" s="9">
        <v>45026</v>
      </c>
      <c r="D3348" s="9">
        <v>45029</v>
      </c>
      <c r="E3348" s="10">
        <v>45013</v>
      </c>
      <c r="F3348" t="s">
        <v>27</v>
      </c>
      <c r="G3348">
        <v>188.75</v>
      </c>
      <c r="H3348">
        <v>3</v>
      </c>
      <c r="I3348">
        <v>0</v>
      </c>
      <c r="J3348" t="s">
        <v>35</v>
      </c>
      <c r="K3348" t="s">
        <v>66</v>
      </c>
      <c r="L3348" t="s">
        <v>60</v>
      </c>
      <c r="M3348" t="s">
        <v>36</v>
      </c>
      <c r="N3348" t="s">
        <v>23</v>
      </c>
      <c r="O3348">
        <f>Table2[[#This Row],[check_out_date]]-Table2[[#This Row],[check_in_date]]</f>
        <v>3</v>
      </c>
      <c r="P3348">
        <f>Table2[[#This Row],[num_adults]]+Table2[[#This Row],[num_children]]</f>
        <v>3</v>
      </c>
      <c r="Q3348" s="3">
        <f>IF(OR(Table2[[#This Row],[booking_status]]="confirmed",Table2[[#This Row],[booking_status]]="checked-out"),Table2[[#This Row],[room_rate_per_night]]*Table2[[#This Row],[Num_Nights]],0)</f>
        <v>0</v>
      </c>
      <c r="R3348" t="str" cm="1">
        <f t="array" ref="R3348">IFERROR(_xlfn.IFS(Table2[[#This Row],[booking_status]]="confirmed","Expected",Table2[[#This Row],[booking_status]]="checked-out","Actual"),"No Revenue")</f>
        <v>No Revenue</v>
      </c>
      <c r="S3348" s="4">
        <f>Table2[[#This Row],[Revenue_Amount]]/Table2[[#This Row],[Num_Nights]]</f>
        <v>0</v>
      </c>
    </row>
    <row r="3349" spans="1:19" hidden="1" x14ac:dyDescent="0.3">
      <c r="A3349">
        <v>3348</v>
      </c>
      <c r="B3349" t="s">
        <v>14</v>
      </c>
      <c r="C3349" s="9">
        <v>45291</v>
      </c>
      <c r="D3349" s="9">
        <v>45302</v>
      </c>
      <c r="E3349" s="10">
        <v>45263</v>
      </c>
      <c r="F3349" t="s">
        <v>27</v>
      </c>
      <c r="G3349">
        <v>166.64</v>
      </c>
      <c r="H3349">
        <v>2</v>
      </c>
      <c r="I3349">
        <v>0</v>
      </c>
      <c r="J3349" t="s">
        <v>35</v>
      </c>
      <c r="K3349" t="s">
        <v>29</v>
      </c>
      <c r="L3349" t="s">
        <v>60</v>
      </c>
      <c r="M3349" t="s">
        <v>36</v>
      </c>
      <c r="N3349" t="s">
        <v>41</v>
      </c>
      <c r="O3349">
        <f>Table2[[#This Row],[check_out_date]]-Table2[[#This Row],[check_in_date]]</f>
        <v>11</v>
      </c>
      <c r="P3349">
        <f>Table2[[#This Row],[num_adults]]+Table2[[#This Row],[num_children]]</f>
        <v>2</v>
      </c>
      <c r="Q3349" s="3">
        <f>IF(OR(Table2[[#This Row],[booking_status]]="confirmed",Table2[[#This Row],[booking_status]]="checked-out"),Table2[[#This Row],[room_rate_per_night]]*Table2[[#This Row],[Num_Nights]],0)</f>
        <v>0</v>
      </c>
      <c r="R3349" t="str" cm="1">
        <f t="array" ref="R3349">IFERROR(_xlfn.IFS(Table2[[#This Row],[booking_status]]="confirmed","Expected",Table2[[#This Row],[booking_status]]="checked-out","Actual"),"No Revenue")</f>
        <v>No Revenue</v>
      </c>
      <c r="S3349" s="4">
        <f>Table2[[#This Row],[Revenue_Amount]]/Table2[[#This Row],[Num_Nights]]</f>
        <v>0</v>
      </c>
    </row>
    <row r="3350" spans="1:19" hidden="1" x14ac:dyDescent="0.3">
      <c r="A3350">
        <v>3349</v>
      </c>
      <c r="B3350" t="s">
        <v>50</v>
      </c>
      <c r="C3350" s="9">
        <v>45083</v>
      </c>
      <c r="D3350" s="9">
        <v>45090</v>
      </c>
      <c r="E3350" s="10">
        <v>45062</v>
      </c>
      <c r="F3350" t="s">
        <v>27</v>
      </c>
      <c r="G3350">
        <v>165.77</v>
      </c>
      <c r="H3350">
        <v>1</v>
      </c>
      <c r="I3350">
        <v>0</v>
      </c>
      <c r="J3350" t="s">
        <v>35</v>
      </c>
      <c r="K3350" t="s">
        <v>29</v>
      </c>
      <c r="L3350" t="s">
        <v>56</v>
      </c>
      <c r="M3350" t="s">
        <v>36</v>
      </c>
      <c r="N3350" t="s">
        <v>41</v>
      </c>
      <c r="O3350">
        <f>Table2[[#This Row],[check_out_date]]-Table2[[#This Row],[check_in_date]]</f>
        <v>7</v>
      </c>
      <c r="P3350">
        <f>Table2[[#This Row],[num_adults]]+Table2[[#This Row],[num_children]]</f>
        <v>1</v>
      </c>
      <c r="Q3350" s="3">
        <f>IF(OR(Table2[[#This Row],[booking_status]]="confirmed",Table2[[#This Row],[booking_status]]="checked-out"),Table2[[#This Row],[room_rate_per_night]]*Table2[[#This Row],[Num_Nights]],0)</f>
        <v>1160.3900000000001</v>
      </c>
      <c r="R3350" t="str" cm="1">
        <f t="array" ref="R3350">IFERROR(_xlfn.IFS(Table2[[#This Row],[booking_status]]="confirmed","Expected",Table2[[#This Row],[booking_status]]="checked-out","Actual"),"No Revenue")</f>
        <v>Actual</v>
      </c>
      <c r="S3350" s="4">
        <f>Table2[[#This Row],[Revenue_Amount]]/Table2[[#This Row],[Num_Nights]]</f>
        <v>165.77</v>
      </c>
    </row>
    <row r="3351" spans="1:19" x14ac:dyDescent="0.3">
      <c r="A3351">
        <v>3350</v>
      </c>
      <c r="B3351" t="s">
        <v>50</v>
      </c>
      <c r="C3351" s="9">
        <v>44972</v>
      </c>
      <c r="D3351" s="9">
        <v>44975</v>
      </c>
      <c r="E3351" s="10">
        <v>44928</v>
      </c>
      <c r="F3351" t="s">
        <v>27</v>
      </c>
      <c r="G3351">
        <v>240.63</v>
      </c>
      <c r="H3351">
        <v>2</v>
      </c>
      <c r="I3351">
        <v>2</v>
      </c>
      <c r="J3351" t="s">
        <v>55</v>
      </c>
      <c r="K3351" t="s">
        <v>66</v>
      </c>
      <c r="L3351" t="s">
        <v>21</v>
      </c>
      <c r="M3351" t="s">
        <v>22</v>
      </c>
      <c r="N3351" t="s">
        <v>95</v>
      </c>
      <c r="O3351">
        <f>Table2[[#This Row],[check_out_date]]-Table2[[#This Row],[check_in_date]]</f>
        <v>3</v>
      </c>
      <c r="P3351">
        <f>Table2[[#This Row],[num_adults]]+Table2[[#This Row],[num_children]]</f>
        <v>4</v>
      </c>
      <c r="Q3351" s="3">
        <f>IF(OR(Table2[[#This Row],[booking_status]]="confirmed",Table2[[#This Row],[booking_status]]="checked-out"),Table2[[#This Row],[room_rate_per_night]]*Table2[[#This Row],[Num_Nights]],0)</f>
        <v>721.89</v>
      </c>
      <c r="R3351" t="str" cm="1">
        <f t="array" ref="R3351">IFERROR(_xlfn.IFS(Table2[[#This Row],[booking_status]]="confirmed","Expected",Table2[[#This Row],[booking_status]]="checked-out","Actual"),"No Revenue")</f>
        <v>Expected</v>
      </c>
      <c r="S3351" s="4">
        <f>Table2[[#This Row],[Revenue_Amount]]/Table2[[#This Row],[Num_Nights]]</f>
        <v>240.63</v>
      </c>
    </row>
    <row r="3352" spans="1:19" x14ac:dyDescent="0.3">
      <c r="A3352">
        <v>3351</v>
      </c>
      <c r="B3352" t="s">
        <v>14</v>
      </c>
      <c r="C3352" s="9">
        <v>45052</v>
      </c>
      <c r="D3352" s="9">
        <v>45054</v>
      </c>
      <c r="E3352" s="10">
        <v>45042</v>
      </c>
      <c r="F3352" t="s">
        <v>54</v>
      </c>
      <c r="G3352">
        <v>431.3</v>
      </c>
      <c r="H3352">
        <v>2</v>
      </c>
      <c r="I3352">
        <v>2</v>
      </c>
      <c r="J3352" t="s">
        <v>28</v>
      </c>
      <c r="K3352" t="s">
        <v>66</v>
      </c>
      <c r="L3352" t="s">
        <v>21</v>
      </c>
      <c r="M3352" t="s">
        <v>36</v>
      </c>
      <c r="N3352" t="s">
        <v>41</v>
      </c>
      <c r="O3352">
        <f>Table2[[#This Row],[check_out_date]]-Table2[[#This Row],[check_in_date]]</f>
        <v>2</v>
      </c>
      <c r="P3352">
        <f>Table2[[#This Row],[num_adults]]+Table2[[#This Row],[num_children]]</f>
        <v>4</v>
      </c>
      <c r="Q3352" s="3">
        <f>IF(OR(Table2[[#This Row],[booking_status]]="confirmed",Table2[[#This Row],[booking_status]]="checked-out"),Table2[[#This Row],[room_rate_per_night]]*Table2[[#This Row],[Num_Nights]],0)</f>
        <v>862.6</v>
      </c>
      <c r="R3352" t="str" cm="1">
        <f t="array" ref="R3352">IFERROR(_xlfn.IFS(Table2[[#This Row],[booking_status]]="confirmed","Expected",Table2[[#This Row],[booking_status]]="checked-out","Actual"),"No Revenue")</f>
        <v>Expected</v>
      </c>
      <c r="S3352" s="4">
        <f>Table2[[#This Row],[Revenue_Amount]]/Table2[[#This Row],[Num_Nights]]</f>
        <v>431.3</v>
      </c>
    </row>
    <row r="3353" spans="1:19" x14ac:dyDescent="0.3">
      <c r="A3353">
        <v>3352</v>
      </c>
      <c r="B3353" t="s">
        <v>14</v>
      </c>
      <c r="C3353" s="9">
        <v>45115</v>
      </c>
      <c r="D3353" s="9">
        <v>45122</v>
      </c>
      <c r="E3353" s="10">
        <v>45100</v>
      </c>
      <c r="F3353" t="s">
        <v>49</v>
      </c>
      <c r="G3353">
        <v>98.63</v>
      </c>
      <c r="H3353">
        <v>3</v>
      </c>
      <c r="I3353">
        <v>0</v>
      </c>
      <c r="J3353" t="s">
        <v>28</v>
      </c>
      <c r="K3353" t="s">
        <v>20</v>
      </c>
      <c r="L3353" t="s">
        <v>21</v>
      </c>
      <c r="M3353" t="s">
        <v>36</v>
      </c>
      <c r="N3353" t="s">
        <v>45</v>
      </c>
      <c r="O3353">
        <f>Table2[[#This Row],[check_out_date]]-Table2[[#This Row],[check_in_date]]</f>
        <v>7</v>
      </c>
      <c r="P3353">
        <f>Table2[[#This Row],[num_adults]]+Table2[[#This Row],[num_children]]</f>
        <v>3</v>
      </c>
      <c r="Q3353" s="3">
        <f>IF(OR(Table2[[#This Row],[booking_status]]="confirmed",Table2[[#This Row],[booking_status]]="checked-out"),Table2[[#This Row],[room_rate_per_night]]*Table2[[#This Row],[Num_Nights]],0)</f>
        <v>690.41</v>
      </c>
      <c r="R3353" t="str" cm="1">
        <f t="array" ref="R3353">IFERROR(_xlfn.IFS(Table2[[#This Row],[booking_status]]="confirmed","Expected",Table2[[#This Row],[booking_status]]="checked-out","Actual"),"No Revenue")</f>
        <v>Expected</v>
      </c>
      <c r="S3353" s="4">
        <f>Table2[[#This Row],[Revenue_Amount]]/Table2[[#This Row],[Num_Nights]]</f>
        <v>98.63</v>
      </c>
    </row>
    <row r="3354" spans="1:19" x14ac:dyDescent="0.3">
      <c r="A3354">
        <v>3353</v>
      </c>
      <c r="B3354" t="s">
        <v>50</v>
      </c>
      <c r="C3354" s="9">
        <v>45276</v>
      </c>
      <c r="D3354" s="9">
        <v>45280</v>
      </c>
      <c r="E3354" s="10">
        <v>45257</v>
      </c>
      <c r="F3354" t="s">
        <v>27</v>
      </c>
      <c r="G3354">
        <v>134.63999999999999</v>
      </c>
      <c r="H3354">
        <v>1</v>
      </c>
      <c r="I3354">
        <v>1</v>
      </c>
      <c r="J3354" t="s">
        <v>55</v>
      </c>
      <c r="K3354" t="s">
        <v>44</v>
      </c>
      <c r="L3354" t="s">
        <v>21</v>
      </c>
      <c r="M3354" t="s">
        <v>22</v>
      </c>
      <c r="N3354" t="s">
        <v>41</v>
      </c>
      <c r="O3354">
        <f>Table2[[#This Row],[check_out_date]]-Table2[[#This Row],[check_in_date]]</f>
        <v>4</v>
      </c>
      <c r="P3354">
        <f>Table2[[#This Row],[num_adults]]+Table2[[#This Row],[num_children]]</f>
        <v>2</v>
      </c>
      <c r="Q3354" s="3">
        <f>IF(OR(Table2[[#This Row],[booking_status]]="confirmed",Table2[[#This Row],[booking_status]]="checked-out"),Table2[[#This Row],[room_rate_per_night]]*Table2[[#This Row],[Num_Nights]],0)</f>
        <v>538.55999999999995</v>
      </c>
      <c r="R3354" t="str" cm="1">
        <f t="array" ref="R3354">IFERROR(_xlfn.IFS(Table2[[#This Row],[booking_status]]="confirmed","Expected",Table2[[#This Row],[booking_status]]="checked-out","Actual"),"No Revenue")</f>
        <v>Expected</v>
      </c>
      <c r="S3354" s="4">
        <f>Table2[[#This Row],[Revenue_Amount]]/Table2[[#This Row],[Num_Nights]]</f>
        <v>134.63999999999999</v>
      </c>
    </row>
    <row r="3355" spans="1:19" hidden="1" x14ac:dyDescent="0.3">
      <c r="A3355">
        <v>3354</v>
      </c>
      <c r="B3355" t="s">
        <v>37</v>
      </c>
      <c r="C3355" s="9">
        <v>45064</v>
      </c>
      <c r="D3355" s="9">
        <v>45066</v>
      </c>
      <c r="E3355" s="10">
        <v>45001</v>
      </c>
      <c r="F3355" t="s">
        <v>54</v>
      </c>
      <c r="G3355">
        <v>418.35</v>
      </c>
      <c r="H3355">
        <v>1</v>
      </c>
      <c r="I3355">
        <v>0</v>
      </c>
      <c r="J3355" t="s">
        <v>35</v>
      </c>
      <c r="K3355" t="s">
        <v>29</v>
      </c>
      <c r="L3355" t="s">
        <v>21</v>
      </c>
      <c r="M3355" t="s">
        <v>36</v>
      </c>
      <c r="N3355" t="s">
        <v>41</v>
      </c>
      <c r="O3355">
        <f>Table2[[#This Row],[check_out_date]]-Table2[[#This Row],[check_in_date]]</f>
        <v>2</v>
      </c>
      <c r="P3355">
        <f>Table2[[#This Row],[num_adults]]+Table2[[#This Row],[num_children]]</f>
        <v>1</v>
      </c>
      <c r="Q3355" s="3">
        <f>IF(OR(Table2[[#This Row],[booking_status]]="confirmed",Table2[[#This Row],[booking_status]]="checked-out"),Table2[[#This Row],[room_rate_per_night]]*Table2[[#This Row],[Num_Nights]],0)</f>
        <v>836.7</v>
      </c>
      <c r="R3355" t="str" cm="1">
        <f t="array" ref="R3355">IFERROR(_xlfn.IFS(Table2[[#This Row],[booking_status]]="confirmed","Expected",Table2[[#This Row],[booking_status]]="checked-out","Actual"),"No Revenue")</f>
        <v>Expected</v>
      </c>
      <c r="S3355" s="4">
        <f>Table2[[#This Row],[Revenue_Amount]]/Table2[[#This Row],[Num_Nights]]</f>
        <v>418.35</v>
      </c>
    </row>
    <row r="3356" spans="1:19" hidden="1" x14ac:dyDescent="0.3">
      <c r="A3356">
        <v>3355</v>
      </c>
      <c r="B3356" t="s">
        <v>31</v>
      </c>
      <c r="C3356" s="9">
        <v>45052</v>
      </c>
      <c r="D3356" s="9">
        <v>45056</v>
      </c>
      <c r="E3356" s="10">
        <v>45007</v>
      </c>
      <c r="F3356" t="s">
        <v>18</v>
      </c>
      <c r="G3356">
        <v>221.67</v>
      </c>
      <c r="H3356">
        <v>3</v>
      </c>
      <c r="I3356">
        <v>0</v>
      </c>
      <c r="J3356" t="s">
        <v>35</v>
      </c>
      <c r="K3356" t="s">
        <v>29</v>
      </c>
      <c r="L3356" t="s">
        <v>60</v>
      </c>
      <c r="M3356" t="s">
        <v>36</v>
      </c>
      <c r="N3356" t="s">
        <v>45</v>
      </c>
      <c r="O3356">
        <f>Table2[[#This Row],[check_out_date]]-Table2[[#This Row],[check_in_date]]</f>
        <v>4</v>
      </c>
      <c r="P3356">
        <f>Table2[[#This Row],[num_adults]]+Table2[[#This Row],[num_children]]</f>
        <v>3</v>
      </c>
      <c r="Q3356" s="3">
        <f>IF(OR(Table2[[#This Row],[booking_status]]="confirmed",Table2[[#This Row],[booking_status]]="checked-out"),Table2[[#This Row],[room_rate_per_night]]*Table2[[#This Row],[Num_Nights]],0)</f>
        <v>0</v>
      </c>
      <c r="R3356" t="str" cm="1">
        <f t="array" ref="R3356">IFERROR(_xlfn.IFS(Table2[[#This Row],[booking_status]]="confirmed","Expected",Table2[[#This Row],[booking_status]]="checked-out","Actual"),"No Revenue")</f>
        <v>No Revenue</v>
      </c>
      <c r="S3356" s="4">
        <f>Table2[[#This Row],[Revenue_Amount]]/Table2[[#This Row],[Num_Nights]]</f>
        <v>0</v>
      </c>
    </row>
    <row r="3357" spans="1:19" x14ac:dyDescent="0.3">
      <c r="A3357">
        <v>3356</v>
      </c>
      <c r="B3357" t="s">
        <v>37</v>
      </c>
      <c r="C3357" s="9">
        <v>45108</v>
      </c>
      <c r="D3357" s="9">
        <v>45115</v>
      </c>
      <c r="E3357" s="10">
        <v>45087</v>
      </c>
      <c r="F3357" t="s">
        <v>49</v>
      </c>
      <c r="G3357">
        <v>147.47999999999999</v>
      </c>
      <c r="H3357">
        <v>3</v>
      </c>
      <c r="I3357">
        <v>0</v>
      </c>
      <c r="J3357" t="s">
        <v>55</v>
      </c>
      <c r="K3357" t="s">
        <v>66</v>
      </c>
      <c r="L3357" t="s">
        <v>21</v>
      </c>
      <c r="M3357" t="s">
        <v>22</v>
      </c>
      <c r="N3357" t="s">
        <v>41</v>
      </c>
      <c r="O3357">
        <f>Table2[[#This Row],[check_out_date]]-Table2[[#This Row],[check_in_date]]</f>
        <v>7</v>
      </c>
      <c r="P3357">
        <f>Table2[[#This Row],[num_adults]]+Table2[[#This Row],[num_children]]</f>
        <v>3</v>
      </c>
      <c r="Q3357" s="3">
        <f>IF(OR(Table2[[#This Row],[booking_status]]="confirmed",Table2[[#This Row],[booking_status]]="checked-out"),Table2[[#This Row],[room_rate_per_night]]*Table2[[#This Row],[Num_Nights]],0)</f>
        <v>1032.3599999999999</v>
      </c>
      <c r="R3357" t="str" cm="1">
        <f t="array" ref="R3357">IFERROR(_xlfn.IFS(Table2[[#This Row],[booking_status]]="confirmed","Expected",Table2[[#This Row],[booking_status]]="checked-out","Actual"),"No Revenue")</f>
        <v>Expected</v>
      </c>
      <c r="S3357" s="4">
        <f>Table2[[#This Row],[Revenue_Amount]]/Table2[[#This Row],[Num_Nights]]</f>
        <v>147.47999999999999</v>
      </c>
    </row>
    <row r="3358" spans="1:19" x14ac:dyDescent="0.3">
      <c r="A3358">
        <v>3357</v>
      </c>
      <c r="B3358" t="s">
        <v>31</v>
      </c>
      <c r="C3358" s="9">
        <v>45033</v>
      </c>
      <c r="D3358" s="9">
        <v>45036</v>
      </c>
      <c r="E3358" s="10">
        <v>44997</v>
      </c>
      <c r="F3358" t="s">
        <v>54</v>
      </c>
      <c r="G3358">
        <v>316.39999999999998</v>
      </c>
      <c r="H3358">
        <v>3</v>
      </c>
      <c r="I3358">
        <v>0</v>
      </c>
      <c r="J3358" t="s">
        <v>19</v>
      </c>
      <c r="K3358" t="s">
        <v>20</v>
      </c>
      <c r="L3358" t="s">
        <v>21</v>
      </c>
      <c r="M3358" t="s">
        <v>36</v>
      </c>
      <c r="N3358" t="s">
        <v>41</v>
      </c>
      <c r="O3358">
        <f>Table2[[#This Row],[check_out_date]]-Table2[[#This Row],[check_in_date]]</f>
        <v>3</v>
      </c>
      <c r="P3358">
        <f>Table2[[#This Row],[num_adults]]+Table2[[#This Row],[num_children]]</f>
        <v>3</v>
      </c>
      <c r="Q3358" s="3">
        <f>IF(OR(Table2[[#This Row],[booking_status]]="confirmed",Table2[[#This Row],[booking_status]]="checked-out"),Table2[[#This Row],[room_rate_per_night]]*Table2[[#This Row],[Num_Nights]],0)</f>
        <v>949.19999999999993</v>
      </c>
      <c r="R3358" t="str" cm="1">
        <f t="array" ref="R3358">IFERROR(_xlfn.IFS(Table2[[#This Row],[booking_status]]="confirmed","Expected",Table2[[#This Row],[booking_status]]="checked-out","Actual"),"No Revenue")</f>
        <v>Expected</v>
      </c>
      <c r="S3358" s="4">
        <f>Table2[[#This Row],[Revenue_Amount]]/Table2[[#This Row],[Num_Nights]]</f>
        <v>316.39999999999998</v>
      </c>
    </row>
    <row r="3359" spans="1:19" x14ac:dyDescent="0.3">
      <c r="A3359">
        <v>3358</v>
      </c>
      <c r="B3359" t="s">
        <v>37</v>
      </c>
      <c r="C3359" s="9">
        <v>45275</v>
      </c>
      <c r="D3359" s="9">
        <v>45280</v>
      </c>
      <c r="E3359" s="10">
        <v>45265</v>
      </c>
      <c r="F3359" t="s">
        <v>27</v>
      </c>
      <c r="G3359">
        <v>169.45</v>
      </c>
      <c r="H3359">
        <v>2</v>
      </c>
      <c r="I3359">
        <v>1</v>
      </c>
      <c r="J3359" t="s">
        <v>55</v>
      </c>
      <c r="K3359" t="s">
        <v>66</v>
      </c>
      <c r="L3359" t="s">
        <v>56</v>
      </c>
      <c r="M3359" t="s">
        <v>36</v>
      </c>
      <c r="N3359" t="s">
        <v>23</v>
      </c>
      <c r="O3359">
        <f>Table2[[#This Row],[check_out_date]]-Table2[[#This Row],[check_in_date]]</f>
        <v>5</v>
      </c>
      <c r="P3359">
        <f>Table2[[#This Row],[num_adults]]+Table2[[#This Row],[num_children]]</f>
        <v>3</v>
      </c>
      <c r="Q3359" s="3">
        <f>IF(OR(Table2[[#This Row],[booking_status]]="confirmed",Table2[[#This Row],[booking_status]]="checked-out"),Table2[[#This Row],[room_rate_per_night]]*Table2[[#This Row],[Num_Nights]],0)</f>
        <v>847.25</v>
      </c>
      <c r="R3359" t="str" cm="1">
        <f t="array" ref="R3359">IFERROR(_xlfn.IFS(Table2[[#This Row],[booking_status]]="confirmed","Expected",Table2[[#This Row],[booking_status]]="checked-out","Actual"),"No Revenue")</f>
        <v>Actual</v>
      </c>
      <c r="S3359" s="4">
        <f>Table2[[#This Row],[Revenue_Amount]]/Table2[[#This Row],[Num_Nights]]</f>
        <v>169.45</v>
      </c>
    </row>
    <row r="3360" spans="1:19" x14ac:dyDescent="0.3">
      <c r="A3360">
        <v>3359</v>
      </c>
      <c r="B3360" t="s">
        <v>14</v>
      </c>
      <c r="C3360" s="9">
        <v>45094</v>
      </c>
      <c r="D3360" s="9">
        <v>45098</v>
      </c>
      <c r="E3360" s="10">
        <v>45048</v>
      </c>
      <c r="F3360" t="s">
        <v>27</v>
      </c>
      <c r="G3360">
        <v>121.16</v>
      </c>
      <c r="H3360">
        <v>4</v>
      </c>
      <c r="I3360">
        <v>1</v>
      </c>
      <c r="J3360" t="s">
        <v>55</v>
      </c>
      <c r="K3360" t="s">
        <v>44</v>
      </c>
      <c r="L3360" t="s">
        <v>56</v>
      </c>
      <c r="M3360" t="s">
        <v>36</v>
      </c>
      <c r="N3360" t="s">
        <v>41</v>
      </c>
      <c r="O3360">
        <f>Table2[[#This Row],[check_out_date]]-Table2[[#This Row],[check_in_date]]</f>
        <v>4</v>
      </c>
      <c r="P3360">
        <f>Table2[[#This Row],[num_adults]]+Table2[[#This Row],[num_children]]</f>
        <v>5</v>
      </c>
      <c r="Q3360" s="3">
        <f>IF(OR(Table2[[#This Row],[booking_status]]="confirmed",Table2[[#This Row],[booking_status]]="checked-out"),Table2[[#This Row],[room_rate_per_night]]*Table2[[#This Row],[Num_Nights]],0)</f>
        <v>484.64</v>
      </c>
      <c r="R3360" t="str" cm="1">
        <f t="array" ref="R3360">IFERROR(_xlfn.IFS(Table2[[#This Row],[booking_status]]="confirmed","Expected",Table2[[#This Row],[booking_status]]="checked-out","Actual"),"No Revenue")</f>
        <v>Actual</v>
      </c>
      <c r="S3360" s="4">
        <f>Table2[[#This Row],[Revenue_Amount]]/Table2[[#This Row],[Num_Nights]]</f>
        <v>121.16</v>
      </c>
    </row>
    <row r="3361" spans="1:19" x14ac:dyDescent="0.3">
      <c r="A3361">
        <v>3360</v>
      </c>
      <c r="B3361" t="s">
        <v>14</v>
      </c>
      <c r="C3361" s="9">
        <v>45088</v>
      </c>
      <c r="D3361" s="9">
        <v>45090</v>
      </c>
      <c r="E3361" s="10">
        <v>45031</v>
      </c>
      <c r="F3361" t="s">
        <v>18</v>
      </c>
      <c r="G3361">
        <v>186.05</v>
      </c>
      <c r="H3361">
        <v>3</v>
      </c>
      <c r="I3361">
        <v>1</v>
      </c>
      <c r="J3361" t="s">
        <v>28</v>
      </c>
      <c r="K3361" t="s">
        <v>29</v>
      </c>
      <c r="L3361" t="s">
        <v>60</v>
      </c>
      <c r="M3361" t="s">
        <v>36</v>
      </c>
      <c r="N3361" t="s">
        <v>41</v>
      </c>
      <c r="O3361">
        <f>Table2[[#This Row],[check_out_date]]-Table2[[#This Row],[check_in_date]]</f>
        <v>2</v>
      </c>
      <c r="P3361">
        <f>Table2[[#This Row],[num_adults]]+Table2[[#This Row],[num_children]]</f>
        <v>4</v>
      </c>
      <c r="Q3361" s="3">
        <f>IF(OR(Table2[[#This Row],[booking_status]]="confirmed",Table2[[#This Row],[booking_status]]="checked-out"),Table2[[#This Row],[room_rate_per_night]]*Table2[[#This Row],[Num_Nights]],0)</f>
        <v>0</v>
      </c>
      <c r="R3361" t="str" cm="1">
        <f t="array" ref="R3361">IFERROR(_xlfn.IFS(Table2[[#This Row],[booking_status]]="confirmed","Expected",Table2[[#This Row],[booking_status]]="checked-out","Actual"),"No Revenue")</f>
        <v>No Revenue</v>
      </c>
      <c r="S3361" s="4">
        <f>Table2[[#This Row],[Revenue_Amount]]/Table2[[#This Row],[Num_Nights]]</f>
        <v>0</v>
      </c>
    </row>
    <row r="3362" spans="1:19" hidden="1" x14ac:dyDescent="0.3">
      <c r="A3362">
        <v>3361</v>
      </c>
      <c r="B3362" t="s">
        <v>50</v>
      </c>
      <c r="C3362" s="9">
        <v>45103</v>
      </c>
      <c r="D3362" s="9">
        <v>45108</v>
      </c>
      <c r="E3362" s="10">
        <v>45058</v>
      </c>
      <c r="F3362" t="s">
        <v>27</v>
      </c>
      <c r="G3362">
        <v>227.39</v>
      </c>
      <c r="H3362">
        <v>2</v>
      </c>
      <c r="I3362">
        <v>0</v>
      </c>
      <c r="J3362" t="s">
        <v>35</v>
      </c>
      <c r="K3362" t="s">
        <v>20</v>
      </c>
      <c r="L3362" t="s">
        <v>70</v>
      </c>
      <c r="M3362" t="s">
        <v>22</v>
      </c>
      <c r="N3362" t="s">
        <v>41</v>
      </c>
      <c r="O3362">
        <f>Table2[[#This Row],[check_out_date]]-Table2[[#This Row],[check_in_date]]</f>
        <v>5</v>
      </c>
      <c r="P3362">
        <f>Table2[[#This Row],[num_adults]]+Table2[[#This Row],[num_children]]</f>
        <v>2</v>
      </c>
      <c r="Q3362" s="3">
        <f>IF(OR(Table2[[#This Row],[booking_status]]="confirmed",Table2[[#This Row],[booking_status]]="checked-out"),Table2[[#This Row],[room_rate_per_night]]*Table2[[#This Row],[Num_Nights]],0)</f>
        <v>0</v>
      </c>
      <c r="R3362" t="str" cm="1">
        <f t="array" ref="R3362">IFERROR(_xlfn.IFS(Table2[[#This Row],[booking_status]]="confirmed","Expected",Table2[[#This Row],[booking_status]]="checked-out","Actual"),"No Revenue")</f>
        <v>No Revenue</v>
      </c>
      <c r="S3362" s="4">
        <f>Table2[[#This Row],[Revenue_Amount]]/Table2[[#This Row],[Num_Nights]]</f>
        <v>0</v>
      </c>
    </row>
    <row r="3363" spans="1:19" x14ac:dyDescent="0.3">
      <c r="A3363">
        <v>3362</v>
      </c>
      <c r="B3363" t="s">
        <v>31</v>
      </c>
      <c r="C3363" s="9">
        <v>45208</v>
      </c>
      <c r="D3363" s="9">
        <v>45213</v>
      </c>
      <c r="E3363" s="10">
        <v>45199</v>
      </c>
      <c r="F3363" t="s">
        <v>27</v>
      </c>
      <c r="G3363">
        <v>98.78</v>
      </c>
      <c r="H3363">
        <v>1</v>
      </c>
      <c r="I3363">
        <v>1</v>
      </c>
      <c r="J3363" t="s">
        <v>19</v>
      </c>
      <c r="K3363" t="s">
        <v>29</v>
      </c>
      <c r="L3363" t="s">
        <v>60</v>
      </c>
      <c r="M3363" t="s">
        <v>36</v>
      </c>
      <c r="N3363" t="s">
        <v>41</v>
      </c>
      <c r="O3363">
        <f>Table2[[#This Row],[check_out_date]]-Table2[[#This Row],[check_in_date]]</f>
        <v>5</v>
      </c>
      <c r="P3363">
        <f>Table2[[#This Row],[num_adults]]+Table2[[#This Row],[num_children]]</f>
        <v>2</v>
      </c>
      <c r="Q3363" s="3">
        <f>IF(OR(Table2[[#This Row],[booking_status]]="confirmed",Table2[[#This Row],[booking_status]]="checked-out"),Table2[[#This Row],[room_rate_per_night]]*Table2[[#This Row],[Num_Nights]],0)</f>
        <v>0</v>
      </c>
      <c r="R3363" t="str" cm="1">
        <f t="array" ref="R3363">IFERROR(_xlfn.IFS(Table2[[#This Row],[booking_status]]="confirmed","Expected",Table2[[#This Row],[booking_status]]="checked-out","Actual"),"No Revenue")</f>
        <v>No Revenue</v>
      </c>
      <c r="S3363" s="4">
        <f>Table2[[#This Row],[Revenue_Amount]]/Table2[[#This Row],[Num_Nights]]</f>
        <v>0</v>
      </c>
    </row>
    <row r="3364" spans="1:19" x14ac:dyDescent="0.3">
      <c r="A3364">
        <v>3363</v>
      </c>
      <c r="B3364" t="s">
        <v>37</v>
      </c>
      <c r="C3364" s="9">
        <v>45067</v>
      </c>
      <c r="D3364" s="9">
        <v>45070</v>
      </c>
      <c r="E3364" s="10">
        <v>45002</v>
      </c>
      <c r="F3364" t="s">
        <v>27</v>
      </c>
      <c r="G3364">
        <v>144.88</v>
      </c>
      <c r="H3364">
        <v>2</v>
      </c>
      <c r="I3364">
        <v>0</v>
      </c>
      <c r="J3364" t="s">
        <v>28</v>
      </c>
      <c r="K3364" t="s">
        <v>29</v>
      </c>
      <c r="L3364" t="s">
        <v>21</v>
      </c>
      <c r="M3364" t="s">
        <v>22</v>
      </c>
      <c r="N3364" t="s">
        <v>95</v>
      </c>
      <c r="O3364">
        <f>Table2[[#This Row],[check_out_date]]-Table2[[#This Row],[check_in_date]]</f>
        <v>3</v>
      </c>
      <c r="P3364">
        <f>Table2[[#This Row],[num_adults]]+Table2[[#This Row],[num_children]]</f>
        <v>2</v>
      </c>
      <c r="Q3364" s="3">
        <f>IF(OR(Table2[[#This Row],[booking_status]]="confirmed",Table2[[#This Row],[booking_status]]="checked-out"),Table2[[#This Row],[room_rate_per_night]]*Table2[[#This Row],[Num_Nights]],0)</f>
        <v>434.64</v>
      </c>
      <c r="R3364" t="str" cm="1">
        <f t="array" ref="R3364">IFERROR(_xlfn.IFS(Table2[[#This Row],[booking_status]]="confirmed","Expected",Table2[[#This Row],[booking_status]]="checked-out","Actual"),"No Revenue")</f>
        <v>Expected</v>
      </c>
      <c r="S3364" s="4">
        <f>Table2[[#This Row],[Revenue_Amount]]/Table2[[#This Row],[Num_Nights]]</f>
        <v>144.88</v>
      </c>
    </row>
    <row r="3365" spans="1:19" x14ac:dyDescent="0.3">
      <c r="A3365">
        <v>3364</v>
      </c>
      <c r="B3365" t="s">
        <v>14</v>
      </c>
      <c r="C3365" s="9">
        <v>45031</v>
      </c>
      <c r="D3365" s="9">
        <v>45036</v>
      </c>
      <c r="E3365" s="10">
        <v>45012</v>
      </c>
      <c r="F3365" t="s">
        <v>18</v>
      </c>
      <c r="G3365">
        <v>153.08000000000001</v>
      </c>
      <c r="H3365">
        <v>1</v>
      </c>
      <c r="I3365">
        <v>0</v>
      </c>
      <c r="J3365" t="s">
        <v>28</v>
      </c>
      <c r="K3365" t="s">
        <v>66</v>
      </c>
      <c r="L3365" t="s">
        <v>56</v>
      </c>
      <c r="M3365" t="s">
        <v>36</v>
      </c>
      <c r="N3365" t="s">
        <v>41</v>
      </c>
      <c r="O3365">
        <f>Table2[[#This Row],[check_out_date]]-Table2[[#This Row],[check_in_date]]</f>
        <v>5</v>
      </c>
      <c r="P3365">
        <f>Table2[[#This Row],[num_adults]]+Table2[[#This Row],[num_children]]</f>
        <v>1</v>
      </c>
      <c r="Q3365" s="3">
        <f>IF(OR(Table2[[#This Row],[booking_status]]="confirmed",Table2[[#This Row],[booking_status]]="checked-out"),Table2[[#This Row],[room_rate_per_night]]*Table2[[#This Row],[Num_Nights]],0)</f>
        <v>765.40000000000009</v>
      </c>
      <c r="R3365" t="str" cm="1">
        <f t="array" ref="R3365">IFERROR(_xlfn.IFS(Table2[[#This Row],[booking_status]]="confirmed","Expected",Table2[[#This Row],[booking_status]]="checked-out","Actual"),"No Revenue")</f>
        <v>Actual</v>
      </c>
      <c r="S3365" s="4">
        <f>Table2[[#This Row],[Revenue_Amount]]/Table2[[#This Row],[Num_Nights]]</f>
        <v>153.08000000000001</v>
      </c>
    </row>
    <row r="3366" spans="1:19" x14ac:dyDescent="0.3">
      <c r="A3366">
        <v>3365</v>
      </c>
      <c r="B3366" t="s">
        <v>37</v>
      </c>
      <c r="C3366" s="9">
        <v>45052</v>
      </c>
      <c r="D3366" s="9">
        <v>45063</v>
      </c>
      <c r="E3366" s="10">
        <v>45008</v>
      </c>
      <c r="F3366" t="s">
        <v>18</v>
      </c>
      <c r="G3366">
        <v>249.28</v>
      </c>
      <c r="H3366">
        <v>2</v>
      </c>
      <c r="I3366">
        <v>1</v>
      </c>
      <c r="J3366" t="s">
        <v>19</v>
      </c>
      <c r="K3366" t="s">
        <v>99</v>
      </c>
      <c r="L3366" t="s">
        <v>21</v>
      </c>
      <c r="M3366" t="s">
        <v>36</v>
      </c>
      <c r="N3366" t="s">
        <v>41</v>
      </c>
      <c r="O3366">
        <f>Table2[[#This Row],[check_out_date]]-Table2[[#This Row],[check_in_date]]</f>
        <v>11</v>
      </c>
      <c r="P3366">
        <f>Table2[[#This Row],[num_adults]]+Table2[[#This Row],[num_children]]</f>
        <v>3</v>
      </c>
      <c r="Q3366" s="3">
        <f>IF(OR(Table2[[#This Row],[booking_status]]="confirmed",Table2[[#This Row],[booking_status]]="checked-out"),Table2[[#This Row],[room_rate_per_night]]*Table2[[#This Row],[Num_Nights]],0)</f>
        <v>2742.08</v>
      </c>
      <c r="R3366" t="str" cm="1">
        <f t="array" ref="R3366">IFERROR(_xlfn.IFS(Table2[[#This Row],[booking_status]]="confirmed","Expected",Table2[[#This Row],[booking_status]]="checked-out","Actual"),"No Revenue")</f>
        <v>Expected</v>
      </c>
      <c r="S3366" s="4">
        <f>Table2[[#This Row],[Revenue_Amount]]/Table2[[#This Row],[Num_Nights]]</f>
        <v>249.28</v>
      </c>
    </row>
    <row r="3367" spans="1:19" x14ac:dyDescent="0.3">
      <c r="A3367">
        <v>3366</v>
      </c>
      <c r="B3367" t="s">
        <v>31</v>
      </c>
      <c r="C3367" s="9">
        <v>44991</v>
      </c>
      <c r="D3367" s="9">
        <v>44998</v>
      </c>
      <c r="E3367" s="10">
        <v>44915</v>
      </c>
      <c r="F3367" t="s">
        <v>27</v>
      </c>
      <c r="G3367">
        <v>158</v>
      </c>
      <c r="H3367">
        <v>2</v>
      </c>
      <c r="I3367">
        <v>1</v>
      </c>
      <c r="J3367" t="s">
        <v>28</v>
      </c>
      <c r="K3367" t="s">
        <v>20</v>
      </c>
      <c r="L3367" t="s">
        <v>21</v>
      </c>
      <c r="M3367" t="s">
        <v>36</v>
      </c>
      <c r="N3367" t="s">
        <v>41</v>
      </c>
      <c r="O3367">
        <f>Table2[[#This Row],[check_out_date]]-Table2[[#This Row],[check_in_date]]</f>
        <v>7</v>
      </c>
      <c r="P3367">
        <f>Table2[[#This Row],[num_adults]]+Table2[[#This Row],[num_children]]</f>
        <v>3</v>
      </c>
      <c r="Q3367" s="3">
        <f>IF(OR(Table2[[#This Row],[booking_status]]="confirmed",Table2[[#This Row],[booking_status]]="checked-out"),Table2[[#This Row],[room_rate_per_night]]*Table2[[#This Row],[Num_Nights]],0)</f>
        <v>1106</v>
      </c>
      <c r="R3367" t="str" cm="1">
        <f t="array" ref="R3367">IFERROR(_xlfn.IFS(Table2[[#This Row],[booking_status]]="confirmed","Expected",Table2[[#This Row],[booking_status]]="checked-out","Actual"),"No Revenue")</f>
        <v>Expected</v>
      </c>
      <c r="S3367" s="4">
        <f>Table2[[#This Row],[Revenue_Amount]]/Table2[[#This Row],[Num_Nights]]</f>
        <v>158</v>
      </c>
    </row>
    <row r="3368" spans="1:19" x14ac:dyDescent="0.3">
      <c r="A3368">
        <v>3367</v>
      </c>
      <c r="B3368" t="s">
        <v>31</v>
      </c>
      <c r="C3368" s="9">
        <v>45137</v>
      </c>
      <c r="D3368" s="9">
        <v>45144</v>
      </c>
      <c r="E3368" s="10">
        <v>45099</v>
      </c>
      <c r="F3368" t="s">
        <v>54</v>
      </c>
      <c r="G3368">
        <v>332.61</v>
      </c>
      <c r="H3368">
        <v>1</v>
      </c>
      <c r="I3368">
        <v>0</v>
      </c>
      <c r="J3368" t="s">
        <v>28</v>
      </c>
      <c r="K3368" t="s">
        <v>66</v>
      </c>
      <c r="L3368" t="s">
        <v>60</v>
      </c>
      <c r="M3368" t="s">
        <v>36</v>
      </c>
      <c r="N3368" t="s">
        <v>41</v>
      </c>
      <c r="O3368">
        <f>Table2[[#This Row],[check_out_date]]-Table2[[#This Row],[check_in_date]]</f>
        <v>7</v>
      </c>
      <c r="P3368">
        <f>Table2[[#This Row],[num_adults]]+Table2[[#This Row],[num_children]]</f>
        <v>1</v>
      </c>
      <c r="Q3368" s="3">
        <f>IF(OR(Table2[[#This Row],[booking_status]]="confirmed",Table2[[#This Row],[booking_status]]="checked-out"),Table2[[#This Row],[room_rate_per_night]]*Table2[[#This Row],[Num_Nights]],0)</f>
        <v>0</v>
      </c>
      <c r="R3368" t="str" cm="1">
        <f t="array" ref="R3368">IFERROR(_xlfn.IFS(Table2[[#This Row],[booking_status]]="confirmed","Expected",Table2[[#This Row],[booking_status]]="checked-out","Actual"),"No Revenue")</f>
        <v>No Revenue</v>
      </c>
      <c r="S3368" s="4">
        <f>Table2[[#This Row],[Revenue_Amount]]/Table2[[#This Row],[Num_Nights]]</f>
        <v>0</v>
      </c>
    </row>
    <row r="3369" spans="1:19" x14ac:dyDescent="0.3">
      <c r="A3369">
        <v>3368</v>
      </c>
      <c r="B3369" t="s">
        <v>14</v>
      </c>
      <c r="C3369" s="9">
        <v>45225</v>
      </c>
      <c r="D3369" s="9">
        <v>45235</v>
      </c>
      <c r="E3369" s="10">
        <v>45220</v>
      </c>
      <c r="F3369" t="s">
        <v>49</v>
      </c>
      <c r="G3369">
        <v>99.88</v>
      </c>
      <c r="H3369">
        <v>2</v>
      </c>
      <c r="I3369">
        <v>1</v>
      </c>
      <c r="J3369" t="s">
        <v>28</v>
      </c>
      <c r="K3369" t="s">
        <v>29</v>
      </c>
      <c r="L3369" t="s">
        <v>21</v>
      </c>
      <c r="M3369" t="s">
        <v>36</v>
      </c>
      <c r="N3369" t="s">
        <v>41</v>
      </c>
      <c r="O3369">
        <f>Table2[[#This Row],[check_out_date]]-Table2[[#This Row],[check_in_date]]</f>
        <v>10</v>
      </c>
      <c r="P3369">
        <f>Table2[[#This Row],[num_adults]]+Table2[[#This Row],[num_children]]</f>
        <v>3</v>
      </c>
      <c r="Q3369" s="3">
        <f>IF(OR(Table2[[#This Row],[booking_status]]="confirmed",Table2[[#This Row],[booking_status]]="checked-out"),Table2[[#This Row],[room_rate_per_night]]*Table2[[#This Row],[Num_Nights]],0)</f>
        <v>998.8</v>
      </c>
      <c r="R3369" t="str" cm="1">
        <f t="array" ref="R3369">IFERROR(_xlfn.IFS(Table2[[#This Row],[booking_status]]="confirmed","Expected",Table2[[#This Row],[booking_status]]="checked-out","Actual"),"No Revenue")</f>
        <v>Expected</v>
      </c>
      <c r="S3369" s="4">
        <f>Table2[[#This Row],[Revenue_Amount]]/Table2[[#This Row],[Num_Nights]]</f>
        <v>99.88</v>
      </c>
    </row>
    <row r="3370" spans="1:19" x14ac:dyDescent="0.3">
      <c r="A3370">
        <v>3369</v>
      </c>
      <c r="B3370" t="s">
        <v>37</v>
      </c>
      <c r="C3370" s="9">
        <v>45069</v>
      </c>
      <c r="D3370" s="9">
        <v>45074</v>
      </c>
      <c r="E3370" s="10">
        <v>44996</v>
      </c>
      <c r="F3370" t="s">
        <v>27</v>
      </c>
      <c r="G3370">
        <v>163.93</v>
      </c>
      <c r="H3370">
        <v>3</v>
      </c>
      <c r="I3370">
        <v>2</v>
      </c>
      <c r="J3370" t="s">
        <v>19</v>
      </c>
      <c r="K3370" t="s">
        <v>66</v>
      </c>
      <c r="L3370" t="s">
        <v>21</v>
      </c>
      <c r="M3370" t="s">
        <v>36</v>
      </c>
      <c r="N3370" t="s">
        <v>41</v>
      </c>
      <c r="O3370">
        <f>Table2[[#This Row],[check_out_date]]-Table2[[#This Row],[check_in_date]]</f>
        <v>5</v>
      </c>
      <c r="P3370">
        <f>Table2[[#This Row],[num_adults]]+Table2[[#This Row],[num_children]]</f>
        <v>5</v>
      </c>
      <c r="Q3370" s="3">
        <f>IF(OR(Table2[[#This Row],[booking_status]]="confirmed",Table2[[#This Row],[booking_status]]="checked-out"),Table2[[#This Row],[room_rate_per_night]]*Table2[[#This Row],[Num_Nights]],0)</f>
        <v>819.65000000000009</v>
      </c>
      <c r="R3370" t="str" cm="1">
        <f t="array" ref="R3370">IFERROR(_xlfn.IFS(Table2[[#This Row],[booking_status]]="confirmed","Expected",Table2[[#This Row],[booking_status]]="checked-out","Actual"),"No Revenue")</f>
        <v>Expected</v>
      </c>
      <c r="S3370" s="4">
        <f>Table2[[#This Row],[Revenue_Amount]]/Table2[[#This Row],[Num_Nights]]</f>
        <v>163.93</v>
      </c>
    </row>
    <row r="3371" spans="1:19" hidden="1" x14ac:dyDescent="0.3">
      <c r="A3371">
        <v>3370</v>
      </c>
      <c r="B3371" t="s">
        <v>14</v>
      </c>
      <c r="C3371" s="9">
        <v>45042</v>
      </c>
      <c r="D3371" s="9">
        <v>45052</v>
      </c>
      <c r="E3371" s="10">
        <v>45028</v>
      </c>
      <c r="F3371" t="s">
        <v>49</v>
      </c>
      <c r="G3371">
        <v>117.88</v>
      </c>
      <c r="H3371">
        <v>4</v>
      </c>
      <c r="I3371">
        <v>0</v>
      </c>
      <c r="J3371" t="s">
        <v>35</v>
      </c>
      <c r="K3371" t="s">
        <v>20</v>
      </c>
      <c r="L3371" t="s">
        <v>56</v>
      </c>
      <c r="M3371" t="s">
        <v>36</v>
      </c>
      <c r="N3371" t="s">
        <v>41</v>
      </c>
      <c r="O3371">
        <f>Table2[[#This Row],[check_out_date]]-Table2[[#This Row],[check_in_date]]</f>
        <v>10</v>
      </c>
      <c r="P3371">
        <f>Table2[[#This Row],[num_adults]]+Table2[[#This Row],[num_children]]</f>
        <v>4</v>
      </c>
      <c r="Q3371" s="3">
        <f>IF(OR(Table2[[#This Row],[booking_status]]="confirmed",Table2[[#This Row],[booking_status]]="checked-out"),Table2[[#This Row],[room_rate_per_night]]*Table2[[#This Row],[Num_Nights]],0)</f>
        <v>1178.8</v>
      </c>
      <c r="R3371" t="str" cm="1">
        <f t="array" ref="R3371">IFERROR(_xlfn.IFS(Table2[[#This Row],[booking_status]]="confirmed","Expected",Table2[[#This Row],[booking_status]]="checked-out","Actual"),"No Revenue")</f>
        <v>Actual</v>
      </c>
      <c r="S3371" s="4">
        <f>Table2[[#This Row],[Revenue_Amount]]/Table2[[#This Row],[Num_Nights]]</f>
        <v>117.88</v>
      </c>
    </row>
    <row r="3372" spans="1:19" x14ac:dyDescent="0.3">
      <c r="A3372">
        <v>3371</v>
      </c>
      <c r="B3372" t="s">
        <v>31</v>
      </c>
      <c r="C3372" s="9">
        <v>45116</v>
      </c>
      <c r="D3372" s="9">
        <v>45127</v>
      </c>
      <c r="E3372" s="10">
        <v>45079</v>
      </c>
      <c r="F3372" t="s">
        <v>54</v>
      </c>
      <c r="G3372">
        <v>342.25</v>
      </c>
      <c r="H3372">
        <v>2</v>
      </c>
      <c r="I3372">
        <v>0</v>
      </c>
      <c r="J3372" t="s">
        <v>28</v>
      </c>
      <c r="K3372" t="s">
        <v>44</v>
      </c>
      <c r="L3372" t="s">
        <v>56</v>
      </c>
      <c r="M3372" t="s">
        <v>22</v>
      </c>
      <c r="N3372" t="s">
        <v>41</v>
      </c>
      <c r="O3372">
        <f>Table2[[#This Row],[check_out_date]]-Table2[[#This Row],[check_in_date]]</f>
        <v>11</v>
      </c>
      <c r="P3372">
        <f>Table2[[#This Row],[num_adults]]+Table2[[#This Row],[num_children]]</f>
        <v>2</v>
      </c>
      <c r="Q3372" s="3">
        <f>IF(OR(Table2[[#This Row],[booking_status]]="confirmed",Table2[[#This Row],[booking_status]]="checked-out"),Table2[[#This Row],[room_rate_per_night]]*Table2[[#This Row],[Num_Nights]],0)</f>
        <v>3764.75</v>
      </c>
      <c r="R3372" t="str" cm="1">
        <f t="array" ref="R3372">IFERROR(_xlfn.IFS(Table2[[#This Row],[booking_status]]="confirmed","Expected",Table2[[#This Row],[booking_status]]="checked-out","Actual"),"No Revenue")</f>
        <v>Actual</v>
      </c>
      <c r="S3372" s="4">
        <f>Table2[[#This Row],[Revenue_Amount]]/Table2[[#This Row],[Num_Nights]]</f>
        <v>342.25</v>
      </c>
    </row>
    <row r="3373" spans="1:19" x14ac:dyDescent="0.3">
      <c r="A3373">
        <v>3372</v>
      </c>
      <c r="B3373" t="s">
        <v>50</v>
      </c>
      <c r="C3373" s="9">
        <v>45075</v>
      </c>
      <c r="D3373" s="9">
        <v>45080</v>
      </c>
      <c r="E3373" s="10">
        <v>45033</v>
      </c>
      <c r="F3373" t="s">
        <v>54</v>
      </c>
      <c r="G3373">
        <v>595.76</v>
      </c>
      <c r="H3373">
        <v>3</v>
      </c>
      <c r="I3373">
        <v>0</v>
      </c>
      <c r="J3373" t="s">
        <v>28</v>
      </c>
      <c r="K3373" t="s">
        <v>20</v>
      </c>
      <c r="L3373" t="s">
        <v>56</v>
      </c>
      <c r="M3373" t="s">
        <v>22</v>
      </c>
      <c r="N3373" t="s">
        <v>41</v>
      </c>
      <c r="O3373">
        <f>Table2[[#This Row],[check_out_date]]-Table2[[#This Row],[check_in_date]]</f>
        <v>5</v>
      </c>
      <c r="P3373">
        <f>Table2[[#This Row],[num_adults]]+Table2[[#This Row],[num_children]]</f>
        <v>3</v>
      </c>
      <c r="Q3373" s="3">
        <f>IF(OR(Table2[[#This Row],[booking_status]]="confirmed",Table2[[#This Row],[booking_status]]="checked-out"),Table2[[#This Row],[room_rate_per_night]]*Table2[[#This Row],[Num_Nights]],0)</f>
        <v>2978.8</v>
      </c>
      <c r="R3373" t="str" cm="1">
        <f t="array" ref="R3373">IFERROR(_xlfn.IFS(Table2[[#This Row],[booking_status]]="confirmed","Expected",Table2[[#This Row],[booking_status]]="checked-out","Actual"),"No Revenue")</f>
        <v>Actual</v>
      </c>
      <c r="S3373" s="4">
        <f>Table2[[#This Row],[Revenue_Amount]]/Table2[[#This Row],[Num_Nights]]</f>
        <v>595.76</v>
      </c>
    </row>
    <row r="3374" spans="1:19" x14ac:dyDescent="0.3">
      <c r="A3374">
        <v>3373</v>
      </c>
      <c r="B3374" t="s">
        <v>14</v>
      </c>
      <c r="C3374" s="9">
        <v>45188</v>
      </c>
      <c r="D3374" s="9">
        <v>45191</v>
      </c>
      <c r="E3374" s="10">
        <v>45177</v>
      </c>
      <c r="F3374" t="s">
        <v>27</v>
      </c>
      <c r="G3374">
        <v>186.85</v>
      </c>
      <c r="H3374">
        <v>1</v>
      </c>
      <c r="I3374">
        <v>0</v>
      </c>
      <c r="J3374" t="s">
        <v>28</v>
      </c>
      <c r="K3374" t="s">
        <v>66</v>
      </c>
      <c r="L3374" t="s">
        <v>21</v>
      </c>
      <c r="M3374" t="s">
        <v>36</v>
      </c>
      <c r="N3374" t="s">
        <v>41</v>
      </c>
      <c r="O3374">
        <f>Table2[[#This Row],[check_out_date]]-Table2[[#This Row],[check_in_date]]</f>
        <v>3</v>
      </c>
      <c r="P3374">
        <f>Table2[[#This Row],[num_adults]]+Table2[[#This Row],[num_children]]</f>
        <v>1</v>
      </c>
      <c r="Q3374" s="3">
        <f>IF(OR(Table2[[#This Row],[booking_status]]="confirmed",Table2[[#This Row],[booking_status]]="checked-out"),Table2[[#This Row],[room_rate_per_night]]*Table2[[#This Row],[Num_Nights]],0)</f>
        <v>560.54999999999995</v>
      </c>
      <c r="R3374" t="str" cm="1">
        <f t="array" ref="R3374">IFERROR(_xlfn.IFS(Table2[[#This Row],[booking_status]]="confirmed","Expected",Table2[[#This Row],[booking_status]]="checked-out","Actual"),"No Revenue")</f>
        <v>Expected</v>
      </c>
      <c r="S3374" s="4">
        <f>Table2[[#This Row],[Revenue_Amount]]/Table2[[#This Row],[Num_Nights]]</f>
        <v>186.85</v>
      </c>
    </row>
    <row r="3375" spans="1:19" hidden="1" x14ac:dyDescent="0.3">
      <c r="A3375">
        <v>3374</v>
      </c>
      <c r="B3375" t="s">
        <v>50</v>
      </c>
      <c r="C3375" s="9">
        <v>45159</v>
      </c>
      <c r="D3375" s="9">
        <v>45162</v>
      </c>
      <c r="E3375" s="10">
        <v>45146</v>
      </c>
      <c r="F3375" t="s">
        <v>27</v>
      </c>
      <c r="G3375">
        <v>177.94</v>
      </c>
      <c r="H3375">
        <v>1</v>
      </c>
      <c r="I3375">
        <v>0</v>
      </c>
      <c r="J3375" t="s">
        <v>35</v>
      </c>
      <c r="K3375" t="s">
        <v>99</v>
      </c>
      <c r="L3375" t="s">
        <v>21</v>
      </c>
      <c r="M3375" t="s">
        <v>36</v>
      </c>
      <c r="N3375" t="s">
        <v>23</v>
      </c>
      <c r="O3375">
        <f>Table2[[#This Row],[check_out_date]]-Table2[[#This Row],[check_in_date]]</f>
        <v>3</v>
      </c>
      <c r="P3375">
        <f>Table2[[#This Row],[num_adults]]+Table2[[#This Row],[num_children]]</f>
        <v>1</v>
      </c>
      <c r="Q3375" s="3">
        <f>IF(OR(Table2[[#This Row],[booking_status]]="confirmed",Table2[[#This Row],[booking_status]]="checked-out"),Table2[[#This Row],[room_rate_per_night]]*Table2[[#This Row],[Num_Nights]],0)</f>
        <v>533.81999999999994</v>
      </c>
      <c r="R3375" t="str" cm="1">
        <f t="array" ref="R3375">IFERROR(_xlfn.IFS(Table2[[#This Row],[booking_status]]="confirmed","Expected",Table2[[#This Row],[booking_status]]="checked-out","Actual"),"No Revenue")</f>
        <v>Expected</v>
      </c>
      <c r="S3375" s="4">
        <f>Table2[[#This Row],[Revenue_Amount]]/Table2[[#This Row],[Num_Nights]]</f>
        <v>177.93999999999997</v>
      </c>
    </row>
    <row r="3376" spans="1:19" hidden="1" x14ac:dyDescent="0.3">
      <c r="A3376">
        <v>3375</v>
      </c>
      <c r="B3376" t="s">
        <v>14</v>
      </c>
      <c r="C3376" s="9">
        <v>45056</v>
      </c>
      <c r="D3376" s="9">
        <v>45062</v>
      </c>
      <c r="E3376" s="10">
        <v>45046</v>
      </c>
      <c r="F3376" t="s">
        <v>18</v>
      </c>
      <c r="G3376">
        <v>224.2</v>
      </c>
      <c r="H3376">
        <v>1</v>
      </c>
      <c r="I3376">
        <v>0</v>
      </c>
      <c r="J3376" t="s">
        <v>35</v>
      </c>
      <c r="K3376" t="s">
        <v>29</v>
      </c>
      <c r="L3376" t="s">
        <v>21</v>
      </c>
      <c r="M3376" t="s">
        <v>36</v>
      </c>
      <c r="N3376" t="s">
        <v>45</v>
      </c>
      <c r="O3376">
        <f>Table2[[#This Row],[check_out_date]]-Table2[[#This Row],[check_in_date]]</f>
        <v>6</v>
      </c>
      <c r="P3376">
        <f>Table2[[#This Row],[num_adults]]+Table2[[#This Row],[num_children]]</f>
        <v>1</v>
      </c>
      <c r="Q3376" s="3">
        <f>IF(OR(Table2[[#This Row],[booking_status]]="confirmed",Table2[[#This Row],[booking_status]]="checked-out"),Table2[[#This Row],[room_rate_per_night]]*Table2[[#This Row],[Num_Nights]],0)</f>
        <v>1345.1999999999998</v>
      </c>
      <c r="R3376" t="str" cm="1">
        <f t="array" ref="R3376">IFERROR(_xlfn.IFS(Table2[[#This Row],[booking_status]]="confirmed","Expected",Table2[[#This Row],[booking_status]]="checked-out","Actual"),"No Revenue")</f>
        <v>Expected</v>
      </c>
      <c r="S3376" s="4">
        <f>Table2[[#This Row],[Revenue_Amount]]/Table2[[#This Row],[Num_Nights]]</f>
        <v>224.19999999999996</v>
      </c>
    </row>
    <row r="3377" spans="1:19" x14ac:dyDescent="0.3">
      <c r="A3377">
        <v>3376</v>
      </c>
      <c r="B3377" t="s">
        <v>37</v>
      </c>
      <c r="C3377" s="9">
        <v>45209</v>
      </c>
      <c r="D3377" s="9">
        <v>45213</v>
      </c>
      <c r="E3377" s="10">
        <v>45181</v>
      </c>
      <c r="F3377" t="s">
        <v>49</v>
      </c>
      <c r="G3377">
        <v>118.16</v>
      </c>
      <c r="H3377">
        <v>2</v>
      </c>
      <c r="I3377">
        <v>1</v>
      </c>
      <c r="J3377" t="s">
        <v>55</v>
      </c>
      <c r="K3377" t="s">
        <v>66</v>
      </c>
      <c r="L3377" t="s">
        <v>21</v>
      </c>
      <c r="M3377" t="s">
        <v>22</v>
      </c>
      <c r="N3377" t="s">
        <v>23</v>
      </c>
      <c r="O3377">
        <f>Table2[[#This Row],[check_out_date]]-Table2[[#This Row],[check_in_date]]</f>
        <v>4</v>
      </c>
      <c r="P3377">
        <f>Table2[[#This Row],[num_adults]]+Table2[[#This Row],[num_children]]</f>
        <v>3</v>
      </c>
      <c r="Q3377" s="3">
        <f>IF(OR(Table2[[#This Row],[booking_status]]="confirmed",Table2[[#This Row],[booking_status]]="checked-out"),Table2[[#This Row],[room_rate_per_night]]*Table2[[#This Row],[Num_Nights]],0)</f>
        <v>472.64</v>
      </c>
      <c r="R3377" t="str" cm="1">
        <f t="array" ref="R3377">IFERROR(_xlfn.IFS(Table2[[#This Row],[booking_status]]="confirmed","Expected",Table2[[#This Row],[booking_status]]="checked-out","Actual"),"No Revenue")</f>
        <v>Expected</v>
      </c>
      <c r="S3377" s="4">
        <f>Table2[[#This Row],[Revenue_Amount]]/Table2[[#This Row],[Num_Nights]]</f>
        <v>118.16</v>
      </c>
    </row>
    <row r="3378" spans="1:19" x14ac:dyDescent="0.3">
      <c r="A3378">
        <v>3377</v>
      </c>
      <c r="B3378" t="s">
        <v>37</v>
      </c>
      <c r="C3378" s="9">
        <v>45208</v>
      </c>
      <c r="D3378" s="9">
        <v>45213</v>
      </c>
      <c r="E3378" s="10">
        <v>45194</v>
      </c>
      <c r="F3378" t="s">
        <v>49</v>
      </c>
      <c r="G3378">
        <v>122.15</v>
      </c>
      <c r="H3378">
        <v>2</v>
      </c>
      <c r="I3378">
        <v>2</v>
      </c>
      <c r="J3378" t="s">
        <v>28</v>
      </c>
      <c r="K3378" t="s">
        <v>99</v>
      </c>
      <c r="L3378" t="s">
        <v>21</v>
      </c>
      <c r="M3378" t="s">
        <v>36</v>
      </c>
      <c r="N3378" t="s">
        <v>45</v>
      </c>
      <c r="O3378">
        <f>Table2[[#This Row],[check_out_date]]-Table2[[#This Row],[check_in_date]]</f>
        <v>5</v>
      </c>
      <c r="P3378">
        <f>Table2[[#This Row],[num_adults]]+Table2[[#This Row],[num_children]]</f>
        <v>4</v>
      </c>
      <c r="Q3378" s="3">
        <f>IF(OR(Table2[[#This Row],[booking_status]]="confirmed",Table2[[#This Row],[booking_status]]="checked-out"),Table2[[#This Row],[room_rate_per_night]]*Table2[[#This Row],[Num_Nights]],0)</f>
        <v>610.75</v>
      </c>
      <c r="R3378" t="str" cm="1">
        <f t="array" ref="R3378">IFERROR(_xlfn.IFS(Table2[[#This Row],[booking_status]]="confirmed","Expected",Table2[[#This Row],[booking_status]]="checked-out","Actual"),"No Revenue")</f>
        <v>Expected</v>
      </c>
      <c r="S3378" s="4">
        <f>Table2[[#This Row],[Revenue_Amount]]/Table2[[#This Row],[Num_Nights]]</f>
        <v>122.15</v>
      </c>
    </row>
    <row r="3379" spans="1:19" x14ac:dyDescent="0.3">
      <c r="A3379">
        <v>3378</v>
      </c>
      <c r="B3379" t="s">
        <v>31</v>
      </c>
      <c r="C3379" s="9">
        <v>45000</v>
      </c>
      <c r="D3379" s="9">
        <v>45012</v>
      </c>
      <c r="E3379" s="10">
        <v>44947</v>
      </c>
      <c r="F3379" t="s">
        <v>27</v>
      </c>
      <c r="G3379">
        <v>111.75</v>
      </c>
      <c r="H3379">
        <v>1</v>
      </c>
      <c r="I3379">
        <v>3</v>
      </c>
      <c r="J3379" t="s">
        <v>19</v>
      </c>
      <c r="K3379" t="s">
        <v>66</v>
      </c>
      <c r="L3379" t="s">
        <v>21</v>
      </c>
      <c r="M3379" t="s">
        <v>36</v>
      </c>
      <c r="N3379" t="s">
        <v>41</v>
      </c>
      <c r="O3379">
        <f>Table2[[#This Row],[check_out_date]]-Table2[[#This Row],[check_in_date]]</f>
        <v>12</v>
      </c>
      <c r="P3379">
        <f>Table2[[#This Row],[num_adults]]+Table2[[#This Row],[num_children]]</f>
        <v>4</v>
      </c>
      <c r="Q3379" s="3">
        <f>IF(OR(Table2[[#This Row],[booking_status]]="confirmed",Table2[[#This Row],[booking_status]]="checked-out"),Table2[[#This Row],[room_rate_per_night]]*Table2[[#This Row],[Num_Nights]],0)</f>
        <v>1341</v>
      </c>
      <c r="R3379" t="str" cm="1">
        <f t="array" ref="R3379">IFERROR(_xlfn.IFS(Table2[[#This Row],[booking_status]]="confirmed","Expected",Table2[[#This Row],[booking_status]]="checked-out","Actual"),"No Revenue")</f>
        <v>Expected</v>
      </c>
      <c r="S3379" s="4">
        <f>Table2[[#This Row],[Revenue_Amount]]/Table2[[#This Row],[Num_Nights]]</f>
        <v>111.75</v>
      </c>
    </row>
    <row r="3380" spans="1:19" x14ac:dyDescent="0.3">
      <c r="A3380">
        <v>3379</v>
      </c>
      <c r="B3380" t="s">
        <v>31</v>
      </c>
      <c r="C3380" s="9">
        <v>44945</v>
      </c>
      <c r="D3380" s="9">
        <v>44955</v>
      </c>
      <c r="E3380" s="10">
        <v>44910</v>
      </c>
      <c r="F3380" t="s">
        <v>18</v>
      </c>
      <c r="G3380">
        <v>220.65</v>
      </c>
      <c r="H3380">
        <v>1</v>
      </c>
      <c r="I3380">
        <v>0</v>
      </c>
      <c r="J3380" t="s">
        <v>19</v>
      </c>
      <c r="K3380" t="s">
        <v>44</v>
      </c>
      <c r="L3380" t="s">
        <v>21</v>
      </c>
      <c r="M3380" t="s">
        <v>22</v>
      </c>
      <c r="N3380" t="s">
        <v>45</v>
      </c>
      <c r="O3380">
        <f>Table2[[#This Row],[check_out_date]]-Table2[[#This Row],[check_in_date]]</f>
        <v>10</v>
      </c>
      <c r="P3380">
        <f>Table2[[#This Row],[num_adults]]+Table2[[#This Row],[num_children]]</f>
        <v>1</v>
      </c>
      <c r="Q3380" s="3">
        <f>IF(OR(Table2[[#This Row],[booking_status]]="confirmed",Table2[[#This Row],[booking_status]]="checked-out"),Table2[[#This Row],[room_rate_per_night]]*Table2[[#This Row],[Num_Nights]],0)</f>
        <v>2206.5</v>
      </c>
      <c r="R3380" t="str" cm="1">
        <f t="array" ref="R3380">IFERROR(_xlfn.IFS(Table2[[#This Row],[booking_status]]="confirmed","Expected",Table2[[#This Row],[booking_status]]="checked-out","Actual"),"No Revenue")</f>
        <v>Expected</v>
      </c>
      <c r="S3380" s="4">
        <f>Table2[[#This Row],[Revenue_Amount]]/Table2[[#This Row],[Num_Nights]]</f>
        <v>220.65</v>
      </c>
    </row>
    <row r="3381" spans="1:19" x14ac:dyDescent="0.3">
      <c r="A3381">
        <v>3380</v>
      </c>
      <c r="B3381" t="s">
        <v>14</v>
      </c>
      <c r="C3381" s="9">
        <v>45081</v>
      </c>
      <c r="D3381" s="9">
        <v>45087</v>
      </c>
      <c r="E3381" s="10">
        <v>45068</v>
      </c>
      <c r="F3381" t="s">
        <v>18</v>
      </c>
      <c r="G3381">
        <v>173.21</v>
      </c>
      <c r="H3381">
        <v>4</v>
      </c>
      <c r="I3381">
        <v>0</v>
      </c>
      <c r="J3381" t="s">
        <v>55</v>
      </c>
      <c r="K3381" t="s">
        <v>99</v>
      </c>
      <c r="L3381" t="s">
        <v>56</v>
      </c>
      <c r="M3381" t="s">
        <v>22</v>
      </c>
      <c r="N3381" t="s">
        <v>45</v>
      </c>
      <c r="O3381">
        <f>Table2[[#This Row],[check_out_date]]-Table2[[#This Row],[check_in_date]]</f>
        <v>6</v>
      </c>
      <c r="P3381">
        <f>Table2[[#This Row],[num_adults]]+Table2[[#This Row],[num_children]]</f>
        <v>4</v>
      </c>
      <c r="Q3381" s="3">
        <f>IF(OR(Table2[[#This Row],[booking_status]]="confirmed",Table2[[#This Row],[booking_status]]="checked-out"),Table2[[#This Row],[room_rate_per_night]]*Table2[[#This Row],[Num_Nights]],0)</f>
        <v>1039.26</v>
      </c>
      <c r="R3381" t="str" cm="1">
        <f t="array" ref="R3381">IFERROR(_xlfn.IFS(Table2[[#This Row],[booking_status]]="confirmed","Expected",Table2[[#This Row],[booking_status]]="checked-out","Actual"),"No Revenue")</f>
        <v>Actual</v>
      </c>
      <c r="S3381" s="4">
        <f>Table2[[#This Row],[Revenue_Amount]]/Table2[[#This Row],[Num_Nights]]</f>
        <v>173.21</v>
      </c>
    </row>
    <row r="3382" spans="1:19" x14ac:dyDescent="0.3">
      <c r="A3382">
        <v>3381</v>
      </c>
      <c r="B3382" t="s">
        <v>50</v>
      </c>
      <c r="C3382" s="9">
        <v>44969</v>
      </c>
      <c r="D3382" s="9">
        <v>44972</v>
      </c>
      <c r="E3382" s="10">
        <v>44953</v>
      </c>
      <c r="F3382" t="s">
        <v>49</v>
      </c>
      <c r="G3382">
        <v>156.36000000000001</v>
      </c>
      <c r="H3382">
        <v>4</v>
      </c>
      <c r="I3382">
        <v>0</v>
      </c>
      <c r="J3382" t="s">
        <v>19</v>
      </c>
      <c r="K3382" t="s">
        <v>66</v>
      </c>
      <c r="L3382" t="s">
        <v>60</v>
      </c>
      <c r="M3382" t="s">
        <v>22</v>
      </c>
      <c r="N3382" t="s">
        <v>23</v>
      </c>
      <c r="O3382">
        <f>Table2[[#This Row],[check_out_date]]-Table2[[#This Row],[check_in_date]]</f>
        <v>3</v>
      </c>
      <c r="P3382">
        <f>Table2[[#This Row],[num_adults]]+Table2[[#This Row],[num_children]]</f>
        <v>4</v>
      </c>
      <c r="Q3382" s="3">
        <f>IF(OR(Table2[[#This Row],[booking_status]]="confirmed",Table2[[#This Row],[booking_status]]="checked-out"),Table2[[#This Row],[room_rate_per_night]]*Table2[[#This Row],[Num_Nights]],0)</f>
        <v>0</v>
      </c>
      <c r="R3382" t="str" cm="1">
        <f t="array" ref="R3382">IFERROR(_xlfn.IFS(Table2[[#This Row],[booking_status]]="confirmed","Expected",Table2[[#This Row],[booking_status]]="checked-out","Actual"),"No Revenue")</f>
        <v>No Revenue</v>
      </c>
      <c r="S3382" s="4">
        <f>Table2[[#This Row],[Revenue_Amount]]/Table2[[#This Row],[Num_Nights]]</f>
        <v>0</v>
      </c>
    </row>
    <row r="3383" spans="1:19" hidden="1" x14ac:dyDescent="0.3">
      <c r="A3383">
        <v>3382</v>
      </c>
      <c r="B3383" t="s">
        <v>14</v>
      </c>
      <c r="C3383" s="9">
        <v>45260</v>
      </c>
      <c r="D3383" s="9">
        <v>45265</v>
      </c>
      <c r="E3383" s="10">
        <v>45238</v>
      </c>
      <c r="F3383" t="s">
        <v>27</v>
      </c>
      <c r="G3383">
        <v>101.27</v>
      </c>
      <c r="H3383">
        <v>2</v>
      </c>
      <c r="I3383">
        <v>0</v>
      </c>
      <c r="J3383" t="s">
        <v>35</v>
      </c>
      <c r="K3383" t="s">
        <v>66</v>
      </c>
      <c r="L3383" t="s">
        <v>21</v>
      </c>
      <c r="M3383" t="s">
        <v>22</v>
      </c>
      <c r="N3383" t="s">
        <v>45</v>
      </c>
      <c r="O3383">
        <f>Table2[[#This Row],[check_out_date]]-Table2[[#This Row],[check_in_date]]</f>
        <v>5</v>
      </c>
      <c r="P3383">
        <f>Table2[[#This Row],[num_adults]]+Table2[[#This Row],[num_children]]</f>
        <v>2</v>
      </c>
      <c r="Q3383" s="3">
        <f>IF(OR(Table2[[#This Row],[booking_status]]="confirmed",Table2[[#This Row],[booking_status]]="checked-out"),Table2[[#This Row],[room_rate_per_night]]*Table2[[#This Row],[Num_Nights]],0)</f>
        <v>506.34999999999997</v>
      </c>
      <c r="R3383" t="str" cm="1">
        <f t="array" ref="R3383">IFERROR(_xlfn.IFS(Table2[[#This Row],[booking_status]]="confirmed","Expected",Table2[[#This Row],[booking_status]]="checked-out","Actual"),"No Revenue")</f>
        <v>Expected</v>
      </c>
      <c r="S3383" s="4">
        <f>Table2[[#This Row],[Revenue_Amount]]/Table2[[#This Row],[Num_Nights]]</f>
        <v>101.27</v>
      </c>
    </row>
    <row r="3384" spans="1:19" x14ac:dyDescent="0.3">
      <c r="A3384">
        <v>3383</v>
      </c>
      <c r="B3384" t="s">
        <v>37</v>
      </c>
      <c r="C3384" s="9">
        <v>45002</v>
      </c>
      <c r="D3384" s="9">
        <v>45011</v>
      </c>
      <c r="E3384" s="10">
        <v>44988</v>
      </c>
      <c r="F3384" t="s">
        <v>27</v>
      </c>
      <c r="G3384">
        <v>180.67</v>
      </c>
      <c r="H3384">
        <v>1</v>
      </c>
      <c r="I3384">
        <v>0</v>
      </c>
      <c r="J3384" t="s">
        <v>55</v>
      </c>
      <c r="K3384" t="s">
        <v>29</v>
      </c>
      <c r="L3384" t="s">
        <v>60</v>
      </c>
      <c r="M3384" t="s">
        <v>22</v>
      </c>
      <c r="N3384" t="s">
        <v>95</v>
      </c>
      <c r="O3384">
        <f>Table2[[#This Row],[check_out_date]]-Table2[[#This Row],[check_in_date]]</f>
        <v>9</v>
      </c>
      <c r="P3384">
        <f>Table2[[#This Row],[num_adults]]+Table2[[#This Row],[num_children]]</f>
        <v>1</v>
      </c>
      <c r="Q3384" s="3">
        <f>IF(OR(Table2[[#This Row],[booking_status]]="confirmed",Table2[[#This Row],[booking_status]]="checked-out"),Table2[[#This Row],[room_rate_per_night]]*Table2[[#This Row],[Num_Nights]],0)</f>
        <v>0</v>
      </c>
      <c r="R3384" t="str" cm="1">
        <f t="array" ref="R3384">IFERROR(_xlfn.IFS(Table2[[#This Row],[booking_status]]="confirmed","Expected",Table2[[#This Row],[booking_status]]="checked-out","Actual"),"No Revenue")</f>
        <v>No Revenue</v>
      </c>
      <c r="S3384" s="4">
        <f>Table2[[#This Row],[Revenue_Amount]]/Table2[[#This Row],[Num_Nights]]</f>
        <v>0</v>
      </c>
    </row>
    <row r="3385" spans="1:19" x14ac:dyDescent="0.3">
      <c r="A3385">
        <v>3384</v>
      </c>
      <c r="B3385" t="s">
        <v>37</v>
      </c>
      <c r="C3385" s="9">
        <v>45089</v>
      </c>
      <c r="D3385" s="9">
        <v>45092</v>
      </c>
      <c r="E3385" s="10">
        <v>45064</v>
      </c>
      <c r="F3385" t="s">
        <v>49</v>
      </c>
      <c r="G3385">
        <v>134.33000000000001</v>
      </c>
      <c r="H3385">
        <v>2</v>
      </c>
      <c r="I3385">
        <v>0</v>
      </c>
      <c r="J3385" t="s">
        <v>55</v>
      </c>
      <c r="K3385" t="s">
        <v>29</v>
      </c>
      <c r="L3385" t="s">
        <v>60</v>
      </c>
      <c r="M3385" t="s">
        <v>22</v>
      </c>
      <c r="N3385" t="s">
        <v>41</v>
      </c>
      <c r="O3385">
        <f>Table2[[#This Row],[check_out_date]]-Table2[[#This Row],[check_in_date]]</f>
        <v>3</v>
      </c>
      <c r="P3385">
        <f>Table2[[#This Row],[num_adults]]+Table2[[#This Row],[num_children]]</f>
        <v>2</v>
      </c>
      <c r="Q3385" s="3">
        <f>IF(OR(Table2[[#This Row],[booking_status]]="confirmed",Table2[[#This Row],[booking_status]]="checked-out"),Table2[[#This Row],[room_rate_per_night]]*Table2[[#This Row],[Num_Nights]],0)</f>
        <v>0</v>
      </c>
      <c r="R3385" t="str" cm="1">
        <f t="array" ref="R3385">IFERROR(_xlfn.IFS(Table2[[#This Row],[booking_status]]="confirmed","Expected",Table2[[#This Row],[booking_status]]="checked-out","Actual"),"No Revenue")</f>
        <v>No Revenue</v>
      </c>
      <c r="S3385" s="4">
        <f>Table2[[#This Row],[Revenue_Amount]]/Table2[[#This Row],[Num_Nights]]</f>
        <v>0</v>
      </c>
    </row>
    <row r="3386" spans="1:19" hidden="1" x14ac:dyDescent="0.3">
      <c r="A3386">
        <v>3385</v>
      </c>
      <c r="B3386" t="s">
        <v>14</v>
      </c>
      <c r="C3386" s="9">
        <v>44931</v>
      </c>
      <c r="D3386" s="9">
        <v>44934</v>
      </c>
      <c r="E3386" s="10">
        <v>44898</v>
      </c>
      <c r="F3386" t="s">
        <v>27</v>
      </c>
      <c r="G3386">
        <v>107.83</v>
      </c>
      <c r="H3386">
        <v>1</v>
      </c>
      <c r="I3386">
        <v>0</v>
      </c>
      <c r="J3386" t="s">
        <v>35</v>
      </c>
      <c r="K3386" t="s">
        <v>66</v>
      </c>
      <c r="L3386" t="s">
        <v>21</v>
      </c>
      <c r="M3386" t="s">
        <v>22</v>
      </c>
      <c r="N3386" t="s">
        <v>45</v>
      </c>
      <c r="O3386">
        <f>Table2[[#This Row],[check_out_date]]-Table2[[#This Row],[check_in_date]]</f>
        <v>3</v>
      </c>
      <c r="P3386">
        <f>Table2[[#This Row],[num_adults]]+Table2[[#This Row],[num_children]]</f>
        <v>1</v>
      </c>
      <c r="Q3386" s="3">
        <f>IF(OR(Table2[[#This Row],[booking_status]]="confirmed",Table2[[#This Row],[booking_status]]="checked-out"),Table2[[#This Row],[room_rate_per_night]]*Table2[[#This Row],[Num_Nights]],0)</f>
        <v>323.49</v>
      </c>
      <c r="R3386" t="str" cm="1">
        <f t="array" ref="R3386">IFERROR(_xlfn.IFS(Table2[[#This Row],[booking_status]]="confirmed","Expected",Table2[[#This Row],[booking_status]]="checked-out","Actual"),"No Revenue")</f>
        <v>Expected</v>
      </c>
      <c r="S3386" s="4">
        <f>Table2[[#This Row],[Revenue_Amount]]/Table2[[#This Row],[Num_Nights]]</f>
        <v>107.83</v>
      </c>
    </row>
    <row r="3387" spans="1:19" x14ac:dyDescent="0.3">
      <c r="A3387">
        <v>3386</v>
      </c>
      <c r="B3387" t="s">
        <v>31</v>
      </c>
      <c r="C3387" s="9">
        <v>44991</v>
      </c>
      <c r="D3387" s="9">
        <v>44998</v>
      </c>
      <c r="E3387" s="10">
        <v>44953</v>
      </c>
      <c r="F3387" t="s">
        <v>54</v>
      </c>
      <c r="G3387">
        <v>292.83999999999997</v>
      </c>
      <c r="H3387">
        <v>1</v>
      </c>
      <c r="I3387">
        <v>2</v>
      </c>
      <c r="J3387" t="s">
        <v>94</v>
      </c>
      <c r="K3387" t="s">
        <v>99</v>
      </c>
      <c r="L3387" t="s">
        <v>60</v>
      </c>
      <c r="M3387" t="s">
        <v>36</v>
      </c>
      <c r="N3387" t="s">
        <v>45</v>
      </c>
      <c r="O3387">
        <f>Table2[[#This Row],[check_out_date]]-Table2[[#This Row],[check_in_date]]</f>
        <v>7</v>
      </c>
      <c r="P3387">
        <f>Table2[[#This Row],[num_adults]]+Table2[[#This Row],[num_children]]</f>
        <v>3</v>
      </c>
      <c r="Q3387" s="3">
        <f>IF(OR(Table2[[#This Row],[booking_status]]="confirmed",Table2[[#This Row],[booking_status]]="checked-out"),Table2[[#This Row],[room_rate_per_night]]*Table2[[#This Row],[Num_Nights]],0)</f>
        <v>0</v>
      </c>
      <c r="R3387" t="str" cm="1">
        <f t="array" ref="R3387">IFERROR(_xlfn.IFS(Table2[[#This Row],[booking_status]]="confirmed","Expected",Table2[[#This Row],[booking_status]]="checked-out","Actual"),"No Revenue")</f>
        <v>No Revenue</v>
      </c>
      <c r="S3387" s="4">
        <f>Table2[[#This Row],[Revenue_Amount]]/Table2[[#This Row],[Num_Nights]]</f>
        <v>0</v>
      </c>
    </row>
    <row r="3388" spans="1:19" hidden="1" x14ac:dyDescent="0.3">
      <c r="A3388">
        <v>3387</v>
      </c>
      <c r="B3388" t="s">
        <v>14</v>
      </c>
      <c r="C3388" s="9">
        <v>45284</v>
      </c>
      <c r="D3388" s="9">
        <v>45295</v>
      </c>
      <c r="E3388" s="10">
        <v>45250</v>
      </c>
      <c r="F3388" t="s">
        <v>49</v>
      </c>
      <c r="G3388">
        <v>81.66</v>
      </c>
      <c r="H3388">
        <v>2</v>
      </c>
      <c r="I3388">
        <v>0</v>
      </c>
      <c r="J3388" t="s">
        <v>35</v>
      </c>
      <c r="K3388" t="s">
        <v>20</v>
      </c>
      <c r="L3388" t="s">
        <v>56</v>
      </c>
      <c r="M3388" t="s">
        <v>36</v>
      </c>
      <c r="N3388" t="s">
        <v>41</v>
      </c>
      <c r="O3388">
        <f>Table2[[#This Row],[check_out_date]]-Table2[[#This Row],[check_in_date]]</f>
        <v>11</v>
      </c>
      <c r="P3388">
        <f>Table2[[#This Row],[num_adults]]+Table2[[#This Row],[num_children]]</f>
        <v>2</v>
      </c>
      <c r="Q3388" s="3">
        <f>IF(OR(Table2[[#This Row],[booking_status]]="confirmed",Table2[[#This Row],[booking_status]]="checked-out"),Table2[[#This Row],[room_rate_per_night]]*Table2[[#This Row],[Num_Nights]],0)</f>
        <v>898.26</v>
      </c>
      <c r="R3388" t="str" cm="1">
        <f t="array" ref="R3388">IFERROR(_xlfn.IFS(Table2[[#This Row],[booking_status]]="confirmed","Expected",Table2[[#This Row],[booking_status]]="checked-out","Actual"),"No Revenue")</f>
        <v>Actual</v>
      </c>
      <c r="S3388" s="4">
        <f>Table2[[#This Row],[Revenue_Amount]]/Table2[[#This Row],[Num_Nights]]</f>
        <v>81.66</v>
      </c>
    </row>
    <row r="3389" spans="1:19" x14ac:dyDescent="0.3">
      <c r="A3389">
        <v>3388</v>
      </c>
      <c r="B3389" t="s">
        <v>37</v>
      </c>
      <c r="C3389" s="9">
        <v>45098</v>
      </c>
      <c r="D3389" s="9">
        <v>45102</v>
      </c>
      <c r="E3389" s="10">
        <v>45034</v>
      </c>
      <c r="F3389" t="s">
        <v>18</v>
      </c>
      <c r="G3389">
        <v>176.31</v>
      </c>
      <c r="H3389">
        <v>3</v>
      </c>
      <c r="I3389">
        <v>2</v>
      </c>
      <c r="J3389" t="s">
        <v>28</v>
      </c>
      <c r="K3389" t="s">
        <v>44</v>
      </c>
      <c r="L3389" t="s">
        <v>60</v>
      </c>
      <c r="M3389" t="s">
        <v>22</v>
      </c>
      <c r="N3389" t="s">
        <v>41</v>
      </c>
      <c r="O3389">
        <f>Table2[[#This Row],[check_out_date]]-Table2[[#This Row],[check_in_date]]</f>
        <v>4</v>
      </c>
      <c r="P3389">
        <f>Table2[[#This Row],[num_adults]]+Table2[[#This Row],[num_children]]</f>
        <v>5</v>
      </c>
      <c r="Q3389" s="3">
        <f>IF(OR(Table2[[#This Row],[booking_status]]="confirmed",Table2[[#This Row],[booking_status]]="checked-out"),Table2[[#This Row],[room_rate_per_night]]*Table2[[#This Row],[Num_Nights]],0)</f>
        <v>0</v>
      </c>
      <c r="R3389" t="str" cm="1">
        <f t="array" ref="R3389">IFERROR(_xlfn.IFS(Table2[[#This Row],[booking_status]]="confirmed","Expected",Table2[[#This Row],[booking_status]]="checked-out","Actual"),"No Revenue")</f>
        <v>No Revenue</v>
      </c>
      <c r="S3389" s="4">
        <f>Table2[[#This Row],[Revenue_Amount]]/Table2[[#This Row],[Num_Nights]]</f>
        <v>0</v>
      </c>
    </row>
    <row r="3390" spans="1:19" x14ac:dyDescent="0.3">
      <c r="A3390">
        <v>3389</v>
      </c>
      <c r="B3390" t="s">
        <v>31</v>
      </c>
      <c r="C3390" s="9">
        <v>44998</v>
      </c>
      <c r="D3390" s="9">
        <v>45003</v>
      </c>
      <c r="E3390" s="10">
        <v>44953</v>
      </c>
      <c r="F3390" t="s">
        <v>18</v>
      </c>
      <c r="G3390">
        <v>173.53</v>
      </c>
      <c r="H3390">
        <v>1</v>
      </c>
      <c r="I3390">
        <v>0</v>
      </c>
      <c r="J3390" t="s">
        <v>55</v>
      </c>
      <c r="K3390" t="s">
        <v>99</v>
      </c>
      <c r="L3390" t="s">
        <v>21</v>
      </c>
      <c r="M3390" t="s">
        <v>22</v>
      </c>
      <c r="N3390" t="s">
        <v>41</v>
      </c>
      <c r="O3390">
        <f>Table2[[#This Row],[check_out_date]]-Table2[[#This Row],[check_in_date]]</f>
        <v>5</v>
      </c>
      <c r="P3390">
        <f>Table2[[#This Row],[num_adults]]+Table2[[#This Row],[num_children]]</f>
        <v>1</v>
      </c>
      <c r="Q3390" s="3">
        <f>IF(OR(Table2[[#This Row],[booking_status]]="confirmed",Table2[[#This Row],[booking_status]]="checked-out"),Table2[[#This Row],[room_rate_per_night]]*Table2[[#This Row],[Num_Nights]],0)</f>
        <v>867.65</v>
      </c>
      <c r="R3390" t="str" cm="1">
        <f t="array" ref="R3390">IFERROR(_xlfn.IFS(Table2[[#This Row],[booking_status]]="confirmed","Expected",Table2[[#This Row],[booking_status]]="checked-out","Actual"),"No Revenue")</f>
        <v>Expected</v>
      </c>
      <c r="S3390" s="4">
        <f>Table2[[#This Row],[Revenue_Amount]]/Table2[[#This Row],[Num_Nights]]</f>
        <v>173.53</v>
      </c>
    </row>
    <row r="3391" spans="1:19" x14ac:dyDescent="0.3">
      <c r="A3391">
        <v>3390</v>
      </c>
      <c r="B3391" t="s">
        <v>14</v>
      </c>
      <c r="C3391" s="9">
        <v>45192</v>
      </c>
      <c r="D3391" s="9">
        <v>45195</v>
      </c>
      <c r="E3391" s="10">
        <v>45163</v>
      </c>
      <c r="F3391" t="s">
        <v>49</v>
      </c>
      <c r="G3391">
        <v>82.08</v>
      </c>
      <c r="H3391">
        <v>1</v>
      </c>
      <c r="I3391">
        <v>0</v>
      </c>
      <c r="J3391" t="s">
        <v>28</v>
      </c>
      <c r="K3391" t="s">
        <v>20</v>
      </c>
      <c r="L3391" t="s">
        <v>21</v>
      </c>
      <c r="M3391" t="s">
        <v>36</v>
      </c>
      <c r="N3391" t="s">
        <v>41</v>
      </c>
      <c r="O3391">
        <f>Table2[[#This Row],[check_out_date]]-Table2[[#This Row],[check_in_date]]</f>
        <v>3</v>
      </c>
      <c r="P3391">
        <f>Table2[[#This Row],[num_adults]]+Table2[[#This Row],[num_children]]</f>
        <v>1</v>
      </c>
      <c r="Q3391" s="3">
        <f>IF(OR(Table2[[#This Row],[booking_status]]="confirmed",Table2[[#This Row],[booking_status]]="checked-out"),Table2[[#This Row],[room_rate_per_night]]*Table2[[#This Row],[Num_Nights]],0)</f>
        <v>246.24</v>
      </c>
      <c r="R3391" t="str" cm="1">
        <f t="array" ref="R3391">IFERROR(_xlfn.IFS(Table2[[#This Row],[booking_status]]="confirmed","Expected",Table2[[#This Row],[booking_status]]="checked-out","Actual"),"No Revenue")</f>
        <v>Expected</v>
      </c>
      <c r="S3391" s="4">
        <f>Table2[[#This Row],[Revenue_Amount]]/Table2[[#This Row],[Num_Nights]]</f>
        <v>82.08</v>
      </c>
    </row>
    <row r="3392" spans="1:19" hidden="1" x14ac:dyDescent="0.3">
      <c r="A3392">
        <v>3391</v>
      </c>
      <c r="B3392" t="s">
        <v>31</v>
      </c>
      <c r="C3392" s="9">
        <v>45249</v>
      </c>
      <c r="D3392" s="9">
        <v>45254</v>
      </c>
      <c r="E3392" s="10">
        <v>45182</v>
      </c>
      <c r="F3392" t="s">
        <v>49</v>
      </c>
      <c r="G3392">
        <v>98.39</v>
      </c>
      <c r="H3392">
        <v>2</v>
      </c>
      <c r="I3392">
        <v>2</v>
      </c>
      <c r="J3392" t="s">
        <v>35</v>
      </c>
      <c r="K3392" t="s">
        <v>20</v>
      </c>
      <c r="L3392" t="s">
        <v>21</v>
      </c>
      <c r="M3392" t="s">
        <v>36</v>
      </c>
      <c r="N3392" t="s">
        <v>41</v>
      </c>
      <c r="O3392">
        <f>Table2[[#This Row],[check_out_date]]-Table2[[#This Row],[check_in_date]]</f>
        <v>5</v>
      </c>
      <c r="P3392">
        <f>Table2[[#This Row],[num_adults]]+Table2[[#This Row],[num_children]]</f>
        <v>4</v>
      </c>
      <c r="Q3392" s="3">
        <f>IF(OR(Table2[[#This Row],[booking_status]]="confirmed",Table2[[#This Row],[booking_status]]="checked-out"),Table2[[#This Row],[room_rate_per_night]]*Table2[[#This Row],[Num_Nights]],0)</f>
        <v>491.95</v>
      </c>
      <c r="R3392" t="str" cm="1">
        <f t="array" ref="R3392">IFERROR(_xlfn.IFS(Table2[[#This Row],[booking_status]]="confirmed","Expected",Table2[[#This Row],[booking_status]]="checked-out","Actual"),"No Revenue")</f>
        <v>Expected</v>
      </c>
      <c r="S3392" s="4">
        <f>Table2[[#This Row],[Revenue_Amount]]/Table2[[#This Row],[Num_Nights]]</f>
        <v>98.39</v>
      </c>
    </row>
    <row r="3393" spans="1:19" hidden="1" x14ac:dyDescent="0.3">
      <c r="A3393">
        <v>3392</v>
      </c>
      <c r="B3393" t="s">
        <v>37</v>
      </c>
      <c r="C3393" s="9">
        <v>45287</v>
      </c>
      <c r="D3393" s="9">
        <v>45291</v>
      </c>
      <c r="E3393" s="10">
        <v>45252</v>
      </c>
      <c r="F3393" t="s">
        <v>49</v>
      </c>
      <c r="G3393">
        <v>115.78</v>
      </c>
      <c r="H3393">
        <v>2</v>
      </c>
      <c r="I3393">
        <v>1</v>
      </c>
      <c r="J3393" t="s">
        <v>35</v>
      </c>
      <c r="K3393" t="s">
        <v>66</v>
      </c>
      <c r="L3393" t="s">
        <v>56</v>
      </c>
      <c r="M3393" t="s">
        <v>36</v>
      </c>
      <c r="N3393" t="s">
        <v>41</v>
      </c>
      <c r="O3393">
        <f>Table2[[#This Row],[check_out_date]]-Table2[[#This Row],[check_in_date]]</f>
        <v>4</v>
      </c>
      <c r="P3393">
        <f>Table2[[#This Row],[num_adults]]+Table2[[#This Row],[num_children]]</f>
        <v>3</v>
      </c>
      <c r="Q3393" s="3">
        <f>IF(OR(Table2[[#This Row],[booking_status]]="confirmed",Table2[[#This Row],[booking_status]]="checked-out"),Table2[[#This Row],[room_rate_per_night]]*Table2[[#This Row],[Num_Nights]],0)</f>
        <v>463.12</v>
      </c>
      <c r="R3393" t="str" cm="1">
        <f t="array" ref="R3393">IFERROR(_xlfn.IFS(Table2[[#This Row],[booking_status]]="confirmed","Expected",Table2[[#This Row],[booking_status]]="checked-out","Actual"),"No Revenue")</f>
        <v>Actual</v>
      </c>
      <c r="S3393" s="4">
        <f>Table2[[#This Row],[Revenue_Amount]]/Table2[[#This Row],[Num_Nights]]</f>
        <v>115.78</v>
      </c>
    </row>
    <row r="3394" spans="1:19" hidden="1" x14ac:dyDescent="0.3">
      <c r="A3394">
        <v>3393</v>
      </c>
      <c r="B3394" t="s">
        <v>50</v>
      </c>
      <c r="C3394" s="9">
        <v>45120</v>
      </c>
      <c r="D3394" s="9">
        <v>45130</v>
      </c>
      <c r="E3394" s="10">
        <v>45073</v>
      </c>
      <c r="F3394" t="s">
        <v>49</v>
      </c>
      <c r="G3394">
        <v>139.9</v>
      </c>
      <c r="H3394">
        <v>2</v>
      </c>
      <c r="I3394">
        <v>0</v>
      </c>
      <c r="J3394" t="s">
        <v>35</v>
      </c>
      <c r="K3394" t="s">
        <v>20</v>
      </c>
      <c r="L3394" t="s">
        <v>21</v>
      </c>
      <c r="M3394" t="s">
        <v>22</v>
      </c>
      <c r="N3394" t="s">
        <v>23</v>
      </c>
      <c r="O3394">
        <f>Table2[[#This Row],[check_out_date]]-Table2[[#This Row],[check_in_date]]</f>
        <v>10</v>
      </c>
      <c r="P3394">
        <f>Table2[[#This Row],[num_adults]]+Table2[[#This Row],[num_children]]</f>
        <v>2</v>
      </c>
      <c r="Q3394" s="3">
        <f>IF(OR(Table2[[#This Row],[booking_status]]="confirmed",Table2[[#This Row],[booking_status]]="checked-out"),Table2[[#This Row],[room_rate_per_night]]*Table2[[#This Row],[Num_Nights]],0)</f>
        <v>1399</v>
      </c>
      <c r="R3394" t="str" cm="1">
        <f t="array" ref="R3394">IFERROR(_xlfn.IFS(Table2[[#This Row],[booking_status]]="confirmed","Expected",Table2[[#This Row],[booking_status]]="checked-out","Actual"),"No Revenue")</f>
        <v>Expected</v>
      </c>
      <c r="S3394" s="4">
        <f>Table2[[#This Row],[Revenue_Amount]]/Table2[[#This Row],[Num_Nights]]</f>
        <v>139.9</v>
      </c>
    </row>
    <row r="3395" spans="1:19" x14ac:dyDescent="0.3">
      <c r="A3395">
        <v>3394</v>
      </c>
      <c r="B3395" t="s">
        <v>31</v>
      </c>
      <c r="C3395" s="9">
        <v>45110</v>
      </c>
      <c r="D3395" s="9">
        <v>45122</v>
      </c>
      <c r="E3395" s="10">
        <v>45078</v>
      </c>
      <c r="F3395" t="s">
        <v>54</v>
      </c>
      <c r="G3395">
        <v>403.1</v>
      </c>
      <c r="H3395">
        <v>3</v>
      </c>
      <c r="I3395">
        <v>2</v>
      </c>
      <c r="J3395" t="s">
        <v>19</v>
      </c>
      <c r="K3395" t="s">
        <v>44</v>
      </c>
      <c r="L3395" t="s">
        <v>21</v>
      </c>
      <c r="M3395" t="s">
        <v>36</v>
      </c>
      <c r="N3395" t="s">
        <v>41</v>
      </c>
      <c r="O3395">
        <f>Table2[[#This Row],[check_out_date]]-Table2[[#This Row],[check_in_date]]</f>
        <v>12</v>
      </c>
      <c r="P3395">
        <f>Table2[[#This Row],[num_adults]]+Table2[[#This Row],[num_children]]</f>
        <v>5</v>
      </c>
      <c r="Q3395" s="3">
        <f>IF(OR(Table2[[#This Row],[booking_status]]="confirmed",Table2[[#This Row],[booking_status]]="checked-out"),Table2[[#This Row],[room_rate_per_night]]*Table2[[#This Row],[Num_Nights]],0)</f>
        <v>4837.2000000000007</v>
      </c>
      <c r="R3395" t="str" cm="1">
        <f t="array" ref="R3395">IFERROR(_xlfn.IFS(Table2[[#This Row],[booking_status]]="confirmed","Expected",Table2[[#This Row],[booking_status]]="checked-out","Actual"),"No Revenue")</f>
        <v>Expected</v>
      </c>
      <c r="S3395" s="4">
        <f>Table2[[#This Row],[Revenue_Amount]]/Table2[[#This Row],[Num_Nights]]</f>
        <v>403.10000000000008</v>
      </c>
    </row>
    <row r="3396" spans="1:19" hidden="1" x14ac:dyDescent="0.3">
      <c r="A3396">
        <v>3395</v>
      </c>
      <c r="B3396" t="s">
        <v>31</v>
      </c>
      <c r="C3396" s="9">
        <v>45075</v>
      </c>
      <c r="D3396" s="9">
        <v>45079</v>
      </c>
      <c r="E3396" s="10">
        <v>45029</v>
      </c>
      <c r="F3396" t="s">
        <v>27</v>
      </c>
      <c r="G3396">
        <v>140.11000000000001</v>
      </c>
      <c r="H3396">
        <v>3</v>
      </c>
      <c r="I3396">
        <v>0</v>
      </c>
      <c r="J3396" t="s">
        <v>35</v>
      </c>
      <c r="K3396" t="s">
        <v>29</v>
      </c>
      <c r="L3396" t="s">
        <v>70</v>
      </c>
      <c r="M3396" t="s">
        <v>36</v>
      </c>
      <c r="N3396" t="s">
        <v>41</v>
      </c>
      <c r="O3396">
        <f>Table2[[#This Row],[check_out_date]]-Table2[[#This Row],[check_in_date]]</f>
        <v>4</v>
      </c>
      <c r="P3396">
        <f>Table2[[#This Row],[num_adults]]+Table2[[#This Row],[num_children]]</f>
        <v>3</v>
      </c>
      <c r="Q3396" s="3">
        <f>IF(OR(Table2[[#This Row],[booking_status]]="confirmed",Table2[[#This Row],[booking_status]]="checked-out"),Table2[[#This Row],[room_rate_per_night]]*Table2[[#This Row],[Num_Nights]],0)</f>
        <v>0</v>
      </c>
      <c r="R3396" t="str" cm="1">
        <f t="array" ref="R3396">IFERROR(_xlfn.IFS(Table2[[#This Row],[booking_status]]="confirmed","Expected",Table2[[#This Row],[booking_status]]="checked-out","Actual"),"No Revenue")</f>
        <v>No Revenue</v>
      </c>
      <c r="S3396" s="4">
        <f>Table2[[#This Row],[Revenue_Amount]]/Table2[[#This Row],[Num_Nights]]</f>
        <v>0</v>
      </c>
    </row>
    <row r="3397" spans="1:19" hidden="1" x14ac:dyDescent="0.3">
      <c r="A3397">
        <v>3396</v>
      </c>
      <c r="B3397" t="s">
        <v>31</v>
      </c>
      <c r="C3397" s="9">
        <v>44932</v>
      </c>
      <c r="D3397" s="9">
        <v>44936</v>
      </c>
      <c r="E3397" s="10">
        <v>44921</v>
      </c>
      <c r="F3397" t="s">
        <v>27</v>
      </c>
      <c r="G3397">
        <v>136.44</v>
      </c>
      <c r="H3397">
        <v>3</v>
      </c>
      <c r="I3397">
        <v>1</v>
      </c>
      <c r="J3397" t="s">
        <v>35</v>
      </c>
      <c r="K3397" t="s">
        <v>99</v>
      </c>
      <c r="L3397" t="s">
        <v>21</v>
      </c>
      <c r="M3397" t="s">
        <v>22</v>
      </c>
      <c r="N3397" t="s">
        <v>41</v>
      </c>
      <c r="O3397">
        <f>Table2[[#This Row],[check_out_date]]-Table2[[#This Row],[check_in_date]]</f>
        <v>4</v>
      </c>
      <c r="P3397">
        <f>Table2[[#This Row],[num_adults]]+Table2[[#This Row],[num_children]]</f>
        <v>4</v>
      </c>
      <c r="Q3397" s="3">
        <f>IF(OR(Table2[[#This Row],[booking_status]]="confirmed",Table2[[#This Row],[booking_status]]="checked-out"),Table2[[#This Row],[room_rate_per_night]]*Table2[[#This Row],[Num_Nights]],0)</f>
        <v>545.76</v>
      </c>
      <c r="R3397" t="str" cm="1">
        <f t="array" ref="R3397">IFERROR(_xlfn.IFS(Table2[[#This Row],[booking_status]]="confirmed","Expected",Table2[[#This Row],[booking_status]]="checked-out","Actual"),"No Revenue")</f>
        <v>Expected</v>
      </c>
      <c r="S3397" s="4">
        <f>Table2[[#This Row],[Revenue_Amount]]/Table2[[#This Row],[Num_Nights]]</f>
        <v>136.44</v>
      </c>
    </row>
    <row r="3398" spans="1:19" x14ac:dyDescent="0.3">
      <c r="A3398">
        <v>3397</v>
      </c>
      <c r="B3398" t="s">
        <v>37</v>
      </c>
      <c r="C3398" s="9">
        <v>45269</v>
      </c>
      <c r="D3398" s="9">
        <v>45272</v>
      </c>
      <c r="E3398" s="10">
        <v>45193</v>
      </c>
      <c r="F3398" t="s">
        <v>54</v>
      </c>
      <c r="G3398">
        <v>328.59</v>
      </c>
      <c r="H3398">
        <v>1</v>
      </c>
      <c r="I3398">
        <v>0</v>
      </c>
      <c r="J3398" t="s">
        <v>19</v>
      </c>
      <c r="K3398" t="s">
        <v>66</v>
      </c>
      <c r="L3398" t="s">
        <v>56</v>
      </c>
      <c r="M3398" t="s">
        <v>36</v>
      </c>
      <c r="N3398" t="s">
        <v>41</v>
      </c>
      <c r="O3398">
        <f>Table2[[#This Row],[check_out_date]]-Table2[[#This Row],[check_in_date]]</f>
        <v>3</v>
      </c>
      <c r="P3398">
        <f>Table2[[#This Row],[num_adults]]+Table2[[#This Row],[num_children]]</f>
        <v>1</v>
      </c>
      <c r="Q3398" s="3">
        <f>IF(OR(Table2[[#This Row],[booking_status]]="confirmed",Table2[[#This Row],[booking_status]]="checked-out"),Table2[[#This Row],[room_rate_per_night]]*Table2[[#This Row],[Num_Nights]],0)</f>
        <v>985.77</v>
      </c>
      <c r="R3398" t="str" cm="1">
        <f t="array" ref="R3398">IFERROR(_xlfn.IFS(Table2[[#This Row],[booking_status]]="confirmed","Expected",Table2[[#This Row],[booking_status]]="checked-out","Actual"),"No Revenue")</f>
        <v>Actual</v>
      </c>
      <c r="S3398" s="4">
        <f>Table2[[#This Row],[Revenue_Amount]]/Table2[[#This Row],[Num_Nights]]</f>
        <v>328.59</v>
      </c>
    </row>
    <row r="3399" spans="1:19" x14ac:dyDescent="0.3">
      <c r="A3399">
        <v>3398</v>
      </c>
      <c r="B3399" t="s">
        <v>37</v>
      </c>
      <c r="C3399" s="9">
        <v>44932</v>
      </c>
      <c r="D3399" s="9">
        <v>44934</v>
      </c>
      <c r="E3399" s="10">
        <v>44891</v>
      </c>
      <c r="F3399" t="s">
        <v>18</v>
      </c>
      <c r="G3399">
        <v>291.2</v>
      </c>
      <c r="H3399">
        <v>3</v>
      </c>
      <c r="I3399">
        <v>0</v>
      </c>
      <c r="J3399" t="s">
        <v>55</v>
      </c>
      <c r="K3399" t="s">
        <v>44</v>
      </c>
      <c r="L3399" t="s">
        <v>21</v>
      </c>
      <c r="M3399" t="s">
        <v>22</v>
      </c>
      <c r="N3399" t="s">
        <v>41</v>
      </c>
      <c r="O3399">
        <f>Table2[[#This Row],[check_out_date]]-Table2[[#This Row],[check_in_date]]</f>
        <v>2</v>
      </c>
      <c r="P3399">
        <f>Table2[[#This Row],[num_adults]]+Table2[[#This Row],[num_children]]</f>
        <v>3</v>
      </c>
      <c r="Q3399" s="3">
        <f>IF(OR(Table2[[#This Row],[booking_status]]="confirmed",Table2[[#This Row],[booking_status]]="checked-out"),Table2[[#This Row],[room_rate_per_night]]*Table2[[#This Row],[Num_Nights]],0)</f>
        <v>582.4</v>
      </c>
      <c r="R3399" t="str" cm="1">
        <f t="array" ref="R3399">IFERROR(_xlfn.IFS(Table2[[#This Row],[booking_status]]="confirmed","Expected",Table2[[#This Row],[booking_status]]="checked-out","Actual"),"No Revenue")</f>
        <v>Expected</v>
      </c>
      <c r="S3399" s="4">
        <f>Table2[[#This Row],[Revenue_Amount]]/Table2[[#This Row],[Num_Nights]]</f>
        <v>291.2</v>
      </c>
    </row>
    <row r="3400" spans="1:19" x14ac:dyDescent="0.3">
      <c r="A3400">
        <v>3399</v>
      </c>
      <c r="B3400" t="s">
        <v>31</v>
      </c>
      <c r="C3400" s="9">
        <v>44937</v>
      </c>
      <c r="D3400" s="9">
        <v>44944</v>
      </c>
      <c r="E3400" s="10">
        <v>44928</v>
      </c>
      <c r="F3400" t="s">
        <v>27</v>
      </c>
      <c r="G3400">
        <v>149.03</v>
      </c>
      <c r="H3400">
        <v>1</v>
      </c>
      <c r="I3400">
        <v>0</v>
      </c>
      <c r="J3400" t="s">
        <v>28</v>
      </c>
      <c r="K3400" t="s">
        <v>99</v>
      </c>
      <c r="L3400" t="s">
        <v>21</v>
      </c>
      <c r="M3400" t="s">
        <v>22</v>
      </c>
      <c r="N3400" t="s">
        <v>41</v>
      </c>
      <c r="O3400">
        <f>Table2[[#This Row],[check_out_date]]-Table2[[#This Row],[check_in_date]]</f>
        <v>7</v>
      </c>
      <c r="P3400">
        <f>Table2[[#This Row],[num_adults]]+Table2[[#This Row],[num_children]]</f>
        <v>1</v>
      </c>
      <c r="Q3400" s="3">
        <f>IF(OR(Table2[[#This Row],[booking_status]]="confirmed",Table2[[#This Row],[booking_status]]="checked-out"),Table2[[#This Row],[room_rate_per_night]]*Table2[[#This Row],[Num_Nights]],0)</f>
        <v>1043.21</v>
      </c>
      <c r="R3400" t="str" cm="1">
        <f t="array" ref="R3400">IFERROR(_xlfn.IFS(Table2[[#This Row],[booking_status]]="confirmed","Expected",Table2[[#This Row],[booking_status]]="checked-out","Actual"),"No Revenue")</f>
        <v>Expected</v>
      </c>
      <c r="S3400" s="4">
        <f>Table2[[#This Row],[Revenue_Amount]]/Table2[[#This Row],[Num_Nights]]</f>
        <v>149.03</v>
      </c>
    </row>
    <row r="3401" spans="1:19" x14ac:dyDescent="0.3">
      <c r="A3401">
        <v>3400</v>
      </c>
      <c r="B3401" t="s">
        <v>50</v>
      </c>
      <c r="C3401" s="9">
        <v>45210</v>
      </c>
      <c r="D3401" s="9">
        <v>45213</v>
      </c>
      <c r="E3401" s="10">
        <v>45202</v>
      </c>
      <c r="F3401" t="s">
        <v>18</v>
      </c>
      <c r="G3401">
        <v>361.41</v>
      </c>
      <c r="H3401">
        <v>2</v>
      </c>
      <c r="I3401">
        <v>3</v>
      </c>
      <c r="J3401" t="s">
        <v>28</v>
      </c>
      <c r="K3401" t="s">
        <v>29</v>
      </c>
      <c r="L3401" t="s">
        <v>70</v>
      </c>
      <c r="M3401" t="s">
        <v>36</v>
      </c>
      <c r="N3401" t="s">
        <v>30</v>
      </c>
      <c r="O3401">
        <f>Table2[[#This Row],[check_out_date]]-Table2[[#This Row],[check_in_date]]</f>
        <v>3</v>
      </c>
      <c r="P3401">
        <f>Table2[[#This Row],[num_adults]]+Table2[[#This Row],[num_children]]</f>
        <v>5</v>
      </c>
      <c r="Q3401" s="3">
        <f>IF(OR(Table2[[#This Row],[booking_status]]="confirmed",Table2[[#This Row],[booking_status]]="checked-out"),Table2[[#This Row],[room_rate_per_night]]*Table2[[#This Row],[Num_Nights]],0)</f>
        <v>0</v>
      </c>
      <c r="R3401" t="str" cm="1">
        <f t="array" ref="R3401">IFERROR(_xlfn.IFS(Table2[[#This Row],[booking_status]]="confirmed","Expected",Table2[[#This Row],[booking_status]]="checked-out","Actual"),"No Revenue")</f>
        <v>No Revenue</v>
      </c>
      <c r="S3401" s="4">
        <f>Table2[[#This Row],[Revenue_Amount]]/Table2[[#This Row],[Num_Nights]]</f>
        <v>0</v>
      </c>
    </row>
    <row r="3402" spans="1:19" hidden="1" x14ac:dyDescent="0.3">
      <c r="A3402">
        <v>3401</v>
      </c>
      <c r="B3402" t="s">
        <v>14</v>
      </c>
      <c r="C3402" s="9">
        <v>45289</v>
      </c>
      <c r="D3402" s="9">
        <v>45292</v>
      </c>
      <c r="E3402" s="10">
        <v>45200</v>
      </c>
      <c r="F3402" t="s">
        <v>18</v>
      </c>
      <c r="G3402">
        <v>183.95</v>
      </c>
      <c r="H3402">
        <v>2</v>
      </c>
      <c r="I3402">
        <v>1</v>
      </c>
      <c r="J3402" t="s">
        <v>35</v>
      </c>
      <c r="K3402" t="s">
        <v>99</v>
      </c>
      <c r="L3402" t="s">
        <v>21</v>
      </c>
      <c r="M3402" t="s">
        <v>36</v>
      </c>
      <c r="N3402" t="s">
        <v>41</v>
      </c>
      <c r="O3402">
        <f>Table2[[#This Row],[check_out_date]]-Table2[[#This Row],[check_in_date]]</f>
        <v>3</v>
      </c>
      <c r="P3402">
        <f>Table2[[#This Row],[num_adults]]+Table2[[#This Row],[num_children]]</f>
        <v>3</v>
      </c>
      <c r="Q3402" s="3">
        <f>IF(OR(Table2[[#This Row],[booking_status]]="confirmed",Table2[[#This Row],[booking_status]]="checked-out"),Table2[[#This Row],[room_rate_per_night]]*Table2[[#This Row],[Num_Nights]],0)</f>
        <v>551.84999999999991</v>
      </c>
      <c r="R3402" t="str" cm="1">
        <f t="array" ref="R3402">IFERROR(_xlfn.IFS(Table2[[#This Row],[booking_status]]="confirmed","Expected",Table2[[#This Row],[booking_status]]="checked-out","Actual"),"No Revenue")</f>
        <v>Expected</v>
      </c>
      <c r="S3402" s="4">
        <f>Table2[[#This Row],[Revenue_Amount]]/Table2[[#This Row],[Num_Nights]]</f>
        <v>183.94999999999996</v>
      </c>
    </row>
    <row r="3403" spans="1:19" x14ac:dyDescent="0.3">
      <c r="A3403">
        <v>3402</v>
      </c>
      <c r="B3403" t="s">
        <v>50</v>
      </c>
      <c r="C3403" s="9">
        <v>45271</v>
      </c>
      <c r="D3403" s="9">
        <v>45276</v>
      </c>
      <c r="E3403" s="10">
        <v>45252</v>
      </c>
      <c r="F3403" t="s">
        <v>27</v>
      </c>
      <c r="G3403">
        <v>242.78</v>
      </c>
      <c r="H3403">
        <v>2</v>
      </c>
      <c r="I3403">
        <v>0</v>
      </c>
      <c r="J3403" t="s">
        <v>19</v>
      </c>
      <c r="K3403" t="s">
        <v>44</v>
      </c>
      <c r="L3403" t="s">
        <v>21</v>
      </c>
      <c r="M3403" t="s">
        <v>36</v>
      </c>
      <c r="N3403" t="s">
        <v>23</v>
      </c>
      <c r="O3403">
        <f>Table2[[#This Row],[check_out_date]]-Table2[[#This Row],[check_in_date]]</f>
        <v>5</v>
      </c>
      <c r="P3403">
        <f>Table2[[#This Row],[num_adults]]+Table2[[#This Row],[num_children]]</f>
        <v>2</v>
      </c>
      <c r="Q3403" s="3">
        <f>IF(OR(Table2[[#This Row],[booking_status]]="confirmed",Table2[[#This Row],[booking_status]]="checked-out"),Table2[[#This Row],[room_rate_per_night]]*Table2[[#This Row],[Num_Nights]],0)</f>
        <v>1213.9000000000001</v>
      </c>
      <c r="R3403" t="str" cm="1">
        <f t="array" ref="R3403">IFERROR(_xlfn.IFS(Table2[[#This Row],[booking_status]]="confirmed","Expected",Table2[[#This Row],[booking_status]]="checked-out","Actual"),"No Revenue")</f>
        <v>Expected</v>
      </c>
      <c r="S3403" s="4">
        <f>Table2[[#This Row],[Revenue_Amount]]/Table2[[#This Row],[Num_Nights]]</f>
        <v>242.78000000000003</v>
      </c>
    </row>
    <row r="3404" spans="1:19" x14ac:dyDescent="0.3">
      <c r="A3404">
        <v>3403</v>
      </c>
      <c r="B3404" t="s">
        <v>14</v>
      </c>
      <c r="C3404" s="9">
        <v>45180</v>
      </c>
      <c r="D3404" s="9">
        <v>45187</v>
      </c>
      <c r="E3404" s="10">
        <v>45131</v>
      </c>
      <c r="F3404" t="s">
        <v>54</v>
      </c>
      <c r="G3404">
        <v>464.17</v>
      </c>
      <c r="H3404">
        <v>1</v>
      </c>
      <c r="I3404">
        <v>0</v>
      </c>
      <c r="J3404" t="s">
        <v>55</v>
      </c>
      <c r="K3404" t="s">
        <v>44</v>
      </c>
      <c r="L3404" t="s">
        <v>70</v>
      </c>
      <c r="M3404" t="s">
        <v>36</v>
      </c>
      <c r="N3404" t="s">
        <v>45</v>
      </c>
      <c r="O3404">
        <f>Table2[[#This Row],[check_out_date]]-Table2[[#This Row],[check_in_date]]</f>
        <v>7</v>
      </c>
      <c r="P3404">
        <f>Table2[[#This Row],[num_adults]]+Table2[[#This Row],[num_children]]</f>
        <v>1</v>
      </c>
      <c r="Q3404" s="3">
        <f>IF(OR(Table2[[#This Row],[booking_status]]="confirmed",Table2[[#This Row],[booking_status]]="checked-out"),Table2[[#This Row],[room_rate_per_night]]*Table2[[#This Row],[Num_Nights]],0)</f>
        <v>0</v>
      </c>
      <c r="R3404" t="str" cm="1">
        <f t="array" ref="R3404">IFERROR(_xlfn.IFS(Table2[[#This Row],[booking_status]]="confirmed","Expected",Table2[[#This Row],[booking_status]]="checked-out","Actual"),"No Revenue")</f>
        <v>No Revenue</v>
      </c>
      <c r="S3404" s="4">
        <f>Table2[[#This Row],[Revenue_Amount]]/Table2[[#This Row],[Num_Nights]]</f>
        <v>0</v>
      </c>
    </row>
    <row r="3405" spans="1:19" x14ac:dyDescent="0.3">
      <c r="A3405">
        <v>3404</v>
      </c>
      <c r="B3405" t="s">
        <v>14</v>
      </c>
      <c r="C3405" s="9">
        <v>45155</v>
      </c>
      <c r="D3405" s="9">
        <v>45159</v>
      </c>
      <c r="E3405" s="10">
        <v>45080</v>
      </c>
      <c r="F3405" t="s">
        <v>27</v>
      </c>
      <c r="G3405">
        <v>126.4</v>
      </c>
      <c r="H3405">
        <v>2</v>
      </c>
      <c r="I3405">
        <v>0</v>
      </c>
      <c r="J3405" t="s">
        <v>28</v>
      </c>
      <c r="K3405" t="s">
        <v>99</v>
      </c>
      <c r="L3405" t="s">
        <v>56</v>
      </c>
      <c r="M3405" t="s">
        <v>36</v>
      </c>
      <c r="N3405" t="s">
        <v>41</v>
      </c>
      <c r="O3405">
        <f>Table2[[#This Row],[check_out_date]]-Table2[[#This Row],[check_in_date]]</f>
        <v>4</v>
      </c>
      <c r="P3405">
        <f>Table2[[#This Row],[num_adults]]+Table2[[#This Row],[num_children]]</f>
        <v>2</v>
      </c>
      <c r="Q3405" s="3">
        <f>IF(OR(Table2[[#This Row],[booking_status]]="confirmed",Table2[[#This Row],[booking_status]]="checked-out"),Table2[[#This Row],[room_rate_per_night]]*Table2[[#This Row],[Num_Nights]],0)</f>
        <v>505.6</v>
      </c>
      <c r="R3405" t="str" cm="1">
        <f t="array" ref="R3405">IFERROR(_xlfn.IFS(Table2[[#This Row],[booking_status]]="confirmed","Expected",Table2[[#This Row],[booking_status]]="checked-out","Actual"),"No Revenue")</f>
        <v>Actual</v>
      </c>
      <c r="S3405" s="4">
        <f>Table2[[#This Row],[Revenue_Amount]]/Table2[[#This Row],[Num_Nights]]</f>
        <v>126.4</v>
      </c>
    </row>
    <row r="3406" spans="1:19" x14ac:dyDescent="0.3">
      <c r="A3406">
        <v>3405</v>
      </c>
      <c r="B3406" t="s">
        <v>50</v>
      </c>
      <c r="C3406" s="9">
        <v>45291</v>
      </c>
      <c r="D3406" s="9">
        <v>45299</v>
      </c>
      <c r="E3406" s="10">
        <v>45265</v>
      </c>
      <c r="F3406" t="s">
        <v>27</v>
      </c>
      <c r="G3406">
        <v>164.02</v>
      </c>
      <c r="H3406">
        <v>2</v>
      </c>
      <c r="I3406">
        <v>0</v>
      </c>
      <c r="J3406" t="s">
        <v>19</v>
      </c>
      <c r="K3406" t="s">
        <v>20</v>
      </c>
      <c r="L3406" t="s">
        <v>21</v>
      </c>
      <c r="M3406" t="s">
        <v>22</v>
      </c>
      <c r="N3406" t="s">
        <v>41</v>
      </c>
      <c r="O3406">
        <f>Table2[[#This Row],[check_out_date]]-Table2[[#This Row],[check_in_date]]</f>
        <v>8</v>
      </c>
      <c r="P3406">
        <f>Table2[[#This Row],[num_adults]]+Table2[[#This Row],[num_children]]</f>
        <v>2</v>
      </c>
      <c r="Q3406" s="3">
        <f>IF(OR(Table2[[#This Row],[booking_status]]="confirmed",Table2[[#This Row],[booking_status]]="checked-out"),Table2[[#This Row],[room_rate_per_night]]*Table2[[#This Row],[Num_Nights]],0)</f>
        <v>1312.16</v>
      </c>
      <c r="R3406" t="str" cm="1">
        <f t="array" ref="R3406">IFERROR(_xlfn.IFS(Table2[[#This Row],[booking_status]]="confirmed","Expected",Table2[[#This Row],[booking_status]]="checked-out","Actual"),"No Revenue")</f>
        <v>Expected</v>
      </c>
      <c r="S3406" s="4">
        <f>Table2[[#This Row],[Revenue_Amount]]/Table2[[#This Row],[Num_Nights]]</f>
        <v>164.02</v>
      </c>
    </row>
    <row r="3407" spans="1:19" x14ac:dyDescent="0.3">
      <c r="A3407">
        <v>3406</v>
      </c>
      <c r="B3407" t="s">
        <v>14</v>
      </c>
      <c r="C3407" s="9">
        <v>44951</v>
      </c>
      <c r="D3407" s="9">
        <v>44958</v>
      </c>
      <c r="E3407" s="10">
        <v>44910</v>
      </c>
      <c r="F3407" t="s">
        <v>27</v>
      </c>
      <c r="G3407">
        <v>107.04</v>
      </c>
      <c r="H3407">
        <v>2</v>
      </c>
      <c r="I3407">
        <v>0</v>
      </c>
      <c r="J3407" t="s">
        <v>28</v>
      </c>
      <c r="K3407" t="s">
        <v>44</v>
      </c>
      <c r="L3407" t="s">
        <v>56</v>
      </c>
      <c r="M3407" t="s">
        <v>36</v>
      </c>
      <c r="N3407" t="s">
        <v>30</v>
      </c>
      <c r="O3407">
        <f>Table2[[#This Row],[check_out_date]]-Table2[[#This Row],[check_in_date]]</f>
        <v>7</v>
      </c>
      <c r="P3407">
        <f>Table2[[#This Row],[num_adults]]+Table2[[#This Row],[num_children]]</f>
        <v>2</v>
      </c>
      <c r="Q3407" s="3">
        <f>IF(OR(Table2[[#This Row],[booking_status]]="confirmed",Table2[[#This Row],[booking_status]]="checked-out"),Table2[[#This Row],[room_rate_per_night]]*Table2[[#This Row],[Num_Nights]],0)</f>
        <v>749.28000000000009</v>
      </c>
      <c r="R3407" t="str" cm="1">
        <f t="array" ref="R3407">IFERROR(_xlfn.IFS(Table2[[#This Row],[booking_status]]="confirmed","Expected",Table2[[#This Row],[booking_status]]="checked-out","Actual"),"No Revenue")</f>
        <v>Actual</v>
      </c>
      <c r="S3407" s="4">
        <f>Table2[[#This Row],[Revenue_Amount]]/Table2[[#This Row],[Num_Nights]]</f>
        <v>107.04</v>
      </c>
    </row>
    <row r="3408" spans="1:19" x14ac:dyDescent="0.3">
      <c r="A3408">
        <v>3407</v>
      </c>
      <c r="B3408" t="s">
        <v>31</v>
      </c>
      <c r="C3408" s="9">
        <v>45236</v>
      </c>
      <c r="D3408" s="9">
        <v>45244</v>
      </c>
      <c r="E3408" s="10">
        <v>45227</v>
      </c>
      <c r="F3408" t="s">
        <v>54</v>
      </c>
      <c r="G3408">
        <v>362.25</v>
      </c>
      <c r="H3408">
        <v>2</v>
      </c>
      <c r="I3408">
        <v>1</v>
      </c>
      <c r="J3408" t="s">
        <v>28</v>
      </c>
      <c r="K3408" t="s">
        <v>44</v>
      </c>
      <c r="L3408" t="s">
        <v>21</v>
      </c>
      <c r="M3408" t="s">
        <v>36</v>
      </c>
      <c r="N3408" t="s">
        <v>45</v>
      </c>
      <c r="O3408">
        <f>Table2[[#This Row],[check_out_date]]-Table2[[#This Row],[check_in_date]]</f>
        <v>8</v>
      </c>
      <c r="P3408">
        <f>Table2[[#This Row],[num_adults]]+Table2[[#This Row],[num_children]]</f>
        <v>3</v>
      </c>
      <c r="Q3408" s="3">
        <f>IF(OR(Table2[[#This Row],[booking_status]]="confirmed",Table2[[#This Row],[booking_status]]="checked-out"),Table2[[#This Row],[room_rate_per_night]]*Table2[[#This Row],[Num_Nights]],0)</f>
        <v>2898</v>
      </c>
      <c r="R3408" t="str" cm="1">
        <f t="array" ref="R3408">IFERROR(_xlfn.IFS(Table2[[#This Row],[booking_status]]="confirmed","Expected",Table2[[#This Row],[booking_status]]="checked-out","Actual"),"No Revenue")</f>
        <v>Expected</v>
      </c>
      <c r="S3408" s="4">
        <f>Table2[[#This Row],[Revenue_Amount]]/Table2[[#This Row],[Num_Nights]]</f>
        <v>362.25</v>
      </c>
    </row>
    <row r="3409" spans="1:19" x14ac:dyDescent="0.3">
      <c r="A3409">
        <v>3408</v>
      </c>
      <c r="B3409" t="s">
        <v>37</v>
      </c>
      <c r="C3409" s="9">
        <v>45034</v>
      </c>
      <c r="D3409" s="9">
        <v>45040</v>
      </c>
      <c r="E3409" s="10">
        <v>45009</v>
      </c>
      <c r="F3409" t="s">
        <v>27</v>
      </c>
      <c r="G3409">
        <v>216.2</v>
      </c>
      <c r="H3409">
        <v>2</v>
      </c>
      <c r="I3409">
        <v>2</v>
      </c>
      <c r="J3409" t="s">
        <v>55</v>
      </c>
      <c r="K3409" t="s">
        <v>29</v>
      </c>
      <c r="L3409" t="s">
        <v>21</v>
      </c>
      <c r="M3409" t="s">
        <v>36</v>
      </c>
      <c r="N3409" t="s">
        <v>23</v>
      </c>
      <c r="O3409">
        <f>Table2[[#This Row],[check_out_date]]-Table2[[#This Row],[check_in_date]]</f>
        <v>6</v>
      </c>
      <c r="P3409">
        <f>Table2[[#This Row],[num_adults]]+Table2[[#This Row],[num_children]]</f>
        <v>4</v>
      </c>
      <c r="Q3409" s="3">
        <f>IF(OR(Table2[[#This Row],[booking_status]]="confirmed",Table2[[#This Row],[booking_status]]="checked-out"),Table2[[#This Row],[room_rate_per_night]]*Table2[[#This Row],[Num_Nights]],0)</f>
        <v>1297.1999999999998</v>
      </c>
      <c r="R3409" t="str" cm="1">
        <f t="array" ref="R3409">IFERROR(_xlfn.IFS(Table2[[#This Row],[booking_status]]="confirmed","Expected",Table2[[#This Row],[booking_status]]="checked-out","Actual"),"No Revenue")</f>
        <v>Expected</v>
      </c>
      <c r="S3409" s="4">
        <f>Table2[[#This Row],[Revenue_Amount]]/Table2[[#This Row],[Num_Nights]]</f>
        <v>216.19999999999996</v>
      </c>
    </row>
    <row r="3410" spans="1:19" x14ac:dyDescent="0.3">
      <c r="A3410">
        <v>3409</v>
      </c>
      <c r="B3410" t="s">
        <v>37</v>
      </c>
      <c r="C3410" s="9">
        <v>45185</v>
      </c>
      <c r="D3410" s="9">
        <v>45186</v>
      </c>
      <c r="E3410" s="10">
        <v>45111</v>
      </c>
      <c r="F3410" t="s">
        <v>27</v>
      </c>
      <c r="G3410">
        <v>129.88999999999999</v>
      </c>
      <c r="H3410">
        <v>2</v>
      </c>
      <c r="I3410">
        <v>0</v>
      </c>
      <c r="J3410" t="s">
        <v>28</v>
      </c>
      <c r="K3410" t="s">
        <v>66</v>
      </c>
      <c r="L3410" t="s">
        <v>21</v>
      </c>
      <c r="M3410" t="s">
        <v>22</v>
      </c>
      <c r="N3410" t="s">
        <v>41</v>
      </c>
      <c r="O3410">
        <f>Table2[[#This Row],[check_out_date]]-Table2[[#This Row],[check_in_date]]</f>
        <v>1</v>
      </c>
      <c r="P3410">
        <f>Table2[[#This Row],[num_adults]]+Table2[[#This Row],[num_children]]</f>
        <v>2</v>
      </c>
      <c r="Q3410" s="3">
        <f>IF(OR(Table2[[#This Row],[booking_status]]="confirmed",Table2[[#This Row],[booking_status]]="checked-out"),Table2[[#This Row],[room_rate_per_night]]*Table2[[#This Row],[Num_Nights]],0)</f>
        <v>129.88999999999999</v>
      </c>
      <c r="R3410" t="str" cm="1">
        <f t="array" ref="R3410">IFERROR(_xlfn.IFS(Table2[[#This Row],[booking_status]]="confirmed","Expected",Table2[[#This Row],[booking_status]]="checked-out","Actual"),"No Revenue")</f>
        <v>Expected</v>
      </c>
      <c r="S3410" s="4">
        <f>Table2[[#This Row],[Revenue_Amount]]/Table2[[#This Row],[Num_Nights]]</f>
        <v>129.88999999999999</v>
      </c>
    </row>
    <row r="3411" spans="1:19" x14ac:dyDescent="0.3">
      <c r="A3411">
        <v>3410</v>
      </c>
      <c r="B3411" t="s">
        <v>31</v>
      </c>
      <c r="C3411" s="9">
        <v>44930</v>
      </c>
      <c r="D3411" s="9">
        <v>44933</v>
      </c>
      <c r="E3411" s="10">
        <v>44912</v>
      </c>
      <c r="F3411" t="s">
        <v>49</v>
      </c>
      <c r="G3411">
        <v>91.99</v>
      </c>
      <c r="H3411">
        <v>2</v>
      </c>
      <c r="I3411">
        <v>2</v>
      </c>
      <c r="J3411" t="s">
        <v>19</v>
      </c>
      <c r="K3411" t="s">
        <v>66</v>
      </c>
      <c r="L3411" t="s">
        <v>21</v>
      </c>
      <c r="M3411" t="s">
        <v>36</v>
      </c>
      <c r="N3411" t="s">
        <v>23</v>
      </c>
      <c r="O3411">
        <f>Table2[[#This Row],[check_out_date]]-Table2[[#This Row],[check_in_date]]</f>
        <v>3</v>
      </c>
      <c r="P3411">
        <f>Table2[[#This Row],[num_adults]]+Table2[[#This Row],[num_children]]</f>
        <v>4</v>
      </c>
      <c r="Q3411" s="3">
        <f>IF(OR(Table2[[#This Row],[booking_status]]="confirmed",Table2[[#This Row],[booking_status]]="checked-out"),Table2[[#This Row],[room_rate_per_night]]*Table2[[#This Row],[Num_Nights]],0)</f>
        <v>275.96999999999997</v>
      </c>
      <c r="R3411" t="str" cm="1">
        <f t="array" ref="R3411">IFERROR(_xlfn.IFS(Table2[[#This Row],[booking_status]]="confirmed","Expected",Table2[[#This Row],[booking_status]]="checked-out","Actual"),"No Revenue")</f>
        <v>Expected</v>
      </c>
      <c r="S3411" s="4">
        <f>Table2[[#This Row],[Revenue_Amount]]/Table2[[#This Row],[Num_Nights]]</f>
        <v>91.99</v>
      </c>
    </row>
    <row r="3412" spans="1:19" x14ac:dyDescent="0.3">
      <c r="A3412">
        <v>3411</v>
      </c>
      <c r="B3412" t="s">
        <v>37</v>
      </c>
      <c r="C3412" s="9">
        <v>44936</v>
      </c>
      <c r="D3412" s="9">
        <v>44938</v>
      </c>
      <c r="E3412" s="10">
        <v>44928</v>
      </c>
      <c r="F3412" t="s">
        <v>27</v>
      </c>
      <c r="G3412">
        <v>155.6</v>
      </c>
      <c r="H3412">
        <v>2</v>
      </c>
      <c r="I3412">
        <v>1</v>
      </c>
      <c r="J3412" t="s">
        <v>28</v>
      </c>
      <c r="K3412" t="s">
        <v>66</v>
      </c>
      <c r="L3412" t="s">
        <v>60</v>
      </c>
      <c r="M3412" t="s">
        <v>22</v>
      </c>
      <c r="N3412" t="s">
        <v>45</v>
      </c>
      <c r="O3412">
        <f>Table2[[#This Row],[check_out_date]]-Table2[[#This Row],[check_in_date]]</f>
        <v>2</v>
      </c>
      <c r="P3412">
        <f>Table2[[#This Row],[num_adults]]+Table2[[#This Row],[num_children]]</f>
        <v>3</v>
      </c>
      <c r="Q3412" s="3">
        <f>IF(OR(Table2[[#This Row],[booking_status]]="confirmed",Table2[[#This Row],[booking_status]]="checked-out"),Table2[[#This Row],[room_rate_per_night]]*Table2[[#This Row],[Num_Nights]],0)</f>
        <v>0</v>
      </c>
      <c r="R3412" t="str" cm="1">
        <f t="array" ref="R3412">IFERROR(_xlfn.IFS(Table2[[#This Row],[booking_status]]="confirmed","Expected",Table2[[#This Row],[booking_status]]="checked-out","Actual"),"No Revenue")</f>
        <v>No Revenue</v>
      </c>
      <c r="S3412" s="4">
        <f>Table2[[#This Row],[Revenue_Amount]]/Table2[[#This Row],[Num_Nights]]</f>
        <v>0</v>
      </c>
    </row>
    <row r="3413" spans="1:19" hidden="1" x14ac:dyDescent="0.3">
      <c r="A3413">
        <v>3412</v>
      </c>
      <c r="B3413" t="s">
        <v>50</v>
      </c>
      <c r="C3413" s="9">
        <v>44989</v>
      </c>
      <c r="D3413" s="9">
        <v>44991</v>
      </c>
      <c r="E3413" s="10">
        <v>44920</v>
      </c>
      <c r="F3413" t="s">
        <v>27</v>
      </c>
      <c r="G3413">
        <v>155.29</v>
      </c>
      <c r="H3413">
        <v>3</v>
      </c>
      <c r="I3413">
        <v>0</v>
      </c>
      <c r="J3413" t="s">
        <v>35</v>
      </c>
      <c r="K3413" t="s">
        <v>44</v>
      </c>
      <c r="L3413" t="s">
        <v>60</v>
      </c>
      <c r="M3413" t="s">
        <v>36</v>
      </c>
      <c r="N3413" t="s">
        <v>23</v>
      </c>
      <c r="O3413">
        <f>Table2[[#This Row],[check_out_date]]-Table2[[#This Row],[check_in_date]]</f>
        <v>2</v>
      </c>
      <c r="P3413">
        <f>Table2[[#This Row],[num_adults]]+Table2[[#This Row],[num_children]]</f>
        <v>3</v>
      </c>
      <c r="Q3413" s="3">
        <f>IF(OR(Table2[[#This Row],[booking_status]]="confirmed",Table2[[#This Row],[booking_status]]="checked-out"),Table2[[#This Row],[room_rate_per_night]]*Table2[[#This Row],[Num_Nights]],0)</f>
        <v>0</v>
      </c>
      <c r="R3413" t="str" cm="1">
        <f t="array" ref="R3413">IFERROR(_xlfn.IFS(Table2[[#This Row],[booking_status]]="confirmed","Expected",Table2[[#This Row],[booking_status]]="checked-out","Actual"),"No Revenue")</f>
        <v>No Revenue</v>
      </c>
      <c r="S3413" s="4">
        <f>Table2[[#This Row],[Revenue_Amount]]/Table2[[#This Row],[Num_Nights]]</f>
        <v>0</v>
      </c>
    </row>
    <row r="3414" spans="1:19" x14ac:dyDescent="0.3">
      <c r="A3414">
        <v>3413</v>
      </c>
      <c r="B3414" t="s">
        <v>50</v>
      </c>
      <c r="C3414" s="9">
        <v>44946</v>
      </c>
      <c r="D3414" s="9">
        <v>44954</v>
      </c>
      <c r="E3414" s="10">
        <v>44919</v>
      </c>
      <c r="F3414" t="s">
        <v>49</v>
      </c>
      <c r="G3414">
        <v>110.94</v>
      </c>
      <c r="H3414">
        <v>4</v>
      </c>
      <c r="I3414">
        <v>1</v>
      </c>
      <c r="J3414" t="s">
        <v>94</v>
      </c>
      <c r="K3414" t="s">
        <v>99</v>
      </c>
      <c r="L3414" t="s">
        <v>21</v>
      </c>
      <c r="M3414" t="s">
        <v>36</v>
      </c>
      <c r="N3414" t="s">
        <v>23</v>
      </c>
      <c r="O3414">
        <f>Table2[[#This Row],[check_out_date]]-Table2[[#This Row],[check_in_date]]</f>
        <v>8</v>
      </c>
      <c r="P3414">
        <f>Table2[[#This Row],[num_adults]]+Table2[[#This Row],[num_children]]</f>
        <v>5</v>
      </c>
      <c r="Q3414" s="3">
        <f>IF(OR(Table2[[#This Row],[booking_status]]="confirmed",Table2[[#This Row],[booking_status]]="checked-out"),Table2[[#This Row],[room_rate_per_night]]*Table2[[#This Row],[Num_Nights]],0)</f>
        <v>887.52</v>
      </c>
      <c r="R3414" t="str" cm="1">
        <f t="array" ref="R3414">IFERROR(_xlfn.IFS(Table2[[#This Row],[booking_status]]="confirmed","Expected",Table2[[#This Row],[booking_status]]="checked-out","Actual"),"No Revenue")</f>
        <v>Expected</v>
      </c>
      <c r="S3414" s="4">
        <f>Table2[[#This Row],[Revenue_Amount]]/Table2[[#This Row],[Num_Nights]]</f>
        <v>110.94</v>
      </c>
    </row>
    <row r="3415" spans="1:19" hidden="1" x14ac:dyDescent="0.3">
      <c r="A3415">
        <v>3414</v>
      </c>
      <c r="B3415" t="s">
        <v>50</v>
      </c>
      <c r="C3415" s="9">
        <v>45032</v>
      </c>
      <c r="D3415" s="9">
        <v>45035</v>
      </c>
      <c r="E3415" s="10">
        <v>44990</v>
      </c>
      <c r="F3415" t="s">
        <v>49</v>
      </c>
      <c r="G3415">
        <v>123.26</v>
      </c>
      <c r="H3415">
        <v>1</v>
      </c>
      <c r="I3415">
        <v>2</v>
      </c>
      <c r="J3415" t="s">
        <v>35</v>
      </c>
      <c r="K3415" t="s">
        <v>29</v>
      </c>
      <c r="L3415" t="s">
        <v>21</v>
      </c>
      <c r="M3415" t="s">
        <v>22</v>
      </c>
      <c r="N3415" t="s">
        <v>23</v>
      </c>
      <c r="O3415">
        <f>Table2[[#This Row],[check_out_date]]-Table2[[#This Row],[check_in_date]]</f>
        <v>3</v>
      </c>
      <c r="P3415">
        <f>Table2[[#This Row],[num_adults]]+Table2[[#This Row],[num_children]]</f>
        <v>3</v>
      </c>
      <c r="Q3415" s="3">
        <f>IF(OR(Table2[[#This Row],[booking_status]]="confirmed",Table2[[#This Row],[booking_status]]="checked-out"),Table2[[#This Row],[room_rate_per_night]]*Table2[[#This Row],[Num_Nights]],0)</f>
        <v>369.78000000000003</v>
      </c>
      <c r="R3415" t="str" cm="1">
        <f t="array" ref="R3415">IFERROR(_xlfn.IFS(Table2[[#This Row],[booking_status]]="confirmed","Expected",Table2[[#This Row],[booking_status]]="checked-out","Actual"),"No Revenue")</f>
        <v>Expected</v>
      </c>
      <c r="S3415" s="4">
        <f>Table2[[#This Row],[Revenue_Amount]]/Table2[[#This Row],[Num_Nights]]</f>
        <v>123.26</v>
      </c>
    </row>
    <row r="3416" spans="1:19" x14ac:dyDescent="0.3">
      <c r="A3416">
        <v>3415</v>
      </c>
      <c r="B3416" t="s">
        <v>31</v>
      </c>
      <c r="C3416" s="9">
        <v>45149</v>
      </c>
      <c r="D3416" s="9">
        <v>45152</v>
      </c>
      <c r="E3416" s="10">
        <v>45128</v>
      </c>
      <c r="F3416" t="s">
        <v>54</v>
      </c>
      <c r="G3416">
        <v>392.01</v>
      </c>
      <c r="H3416">
        <v>2</v>
      </c>
      <c r="I3416">
        <v>0</v>
      </c>
      <c r="J3416" t="s">
        <v>55</v>
      </c>
      <c r="K3416" t="s">
        <v>44</v>
      </c>
      <c r="L3416" t="s">
        <v>56</v>
      </c>
      <c r="M3416" t="s">
        <v>22</v>
      </c>
      <c r="N3416" t="s">
        <v>41</v>
      </c>
      <c r="O3416">
        <f>Table2[[#This Row],[check_out_date]]-Table2[[#This Row],[check_in_date]]</f>
        <v>3</v>
      </c>
      <c r="P3416">
        <f>Table2[[#This Row],[num_adults]]+Table2[[#This Row],[num_children]]</f>
        <v>2</v>
      </c>
      <c r="Q3416" s="3">
        <f>IF(OR(Table2[[#This Row],[booking_status]]="confirmed",Table2[[#This Row],[booking_status]]="checked-out"),Table2[[#This Row],[room_rate_per_night]]*Table2[[#This Row],[Num_Nights]],0)</f>
        <v>1176.03</v>
      </c>
      <c r="R3416" t="str" cm="1">
        <f t="array" ref="R3416">IFERROR(_xlfn.IFS(Table2[[#This Row],[booking_status]]="confirmed","Expected",Table2[[#This Row],[booking_status]]="checked-out","Actual"),"No Revenue")</f>
        <v>Actual</v>
      </c>
      <c r="S3416" s="4">
        <f>Table2[[#This Row],[Revenue_Amount]]/Table2[[#This Row],[Num_Nights]]</f>
        <v>392.01</v>
      </c>
    </row>
    <row r="3417" spans="1:19" x14ac:dyDescent="0.3">
      <c r="A3417">
        <v>3416</v>
      </c>
      <c r="B3417" t="s">
        <v>50</v>
      </c>
      <c r="C3417" s="9">
        <v>45103</v>
      </c>
      <c r="D3417" s="9">
        <v>45109</v>
      </c>
      <c r="E3417" s="10">
        <v>45051</v>
      </c>
      <c r="F3417" t="s">
        <v>18</v>
      </c>
      <c r="G3417">
        <v>282.97000000000003</v>
      </c>
      <c r="H3417">
        <v>1</v>
      </c>
      <c r="I3417">
        <v>1</v>
      </c>
      <c r="J3417" t="s">
        <v>28</v>
      </c>
      <c r="K3417" t="s">
        <v>44</v>
      </c>
      <c r="L3417" t="s">
        <v>21</v>
      </c>
      <c r="M3417" t="s">
        <v>36</v>
      </c>
      <c r="N3417" t="s">
        <v>23</v>
      </c>
      <c r="O3417">
        <f>Table2[[#This Row],[check_out_date]]-Table2[[#This Row],[check_in_date]]</f>
        <v>6</v>
      </c>
      <c r="P3417">
        <f>Table2[[#This Row],[num_adults]]+Table2[[#This Row],[num_children]]</f>
        <v>2</v>
      </c>
      <c r="Q3417" s="3">
        <f>IF(OR(Table2[[#This Row],[booking_status]]="confirmed",Table2[[#This Row],[booking_status]]="checked-out"),Table2[[#This Row],[room_rate_per_night]]*Table2[[#This Row],[Num_Nights]],0)</f>
        <v>1697.8200000000002</v>
      </c>
      <c r="R3417" t="str" cm="1">
        <f t="array" ref="R3417">IFERROR(_xlfn.IFS(Table2[[#This Row],[booking_status]]="confirmed","Expected",Table2[[#This Row],[booking_status]]="checked-out","Actual"),"No Revenue")</f>
        <v>Expected</v>
      </c>
      <c r="S3417" s="4">
        <f>Table2[[#This Row],[Revenue_Amount]]/Table2[[#This Row],[Num_Nights]]</f>
        <v>282.97000000000003</v>
      </c>
    </row>
    <row r="3418" spans="1:19" hidden="1" x14ac:dyDescent="0.3">
      <c r="A3418">
        <v>3417</v>
      </c>
      <c r="B3418" t="s">
        <v>37</v>
      </c>
      <c r="C3418" s="9">
        <v>45263</v>
      </c>
      <c r="D3418" s="9">
        <v>45269</v>
      </c>
      <c r="E3418" s="10">
        <v>45244</v>
      </c>
      <c r="F3418" t="s">
        <v>49</v>
      </c>
      <c r="G3418">
        <v>142.31</v>
      </c>
      <c r="H3418">
        <v>2</v>
      </c>
      <c r="I3418">
        <v>0</v>
      </c>
      <c r="J3418" t="s">
        <v>35</v>
      </c>
      <c r="K3418" t="s">
        <v>20</v>
      </c>
      <c r="L3418" t="s">
        <v>60</v>
      </c>
      <c r="M3418" t="s">
        <v>36</v>
      </c>
      <c r="N3418" t="s">
        <v>41</v>
      </c>
      <c r="O3418">
        <f>Table2[[#This Row],[check_out_date]]-Table2[[#This Row],[check_in_date]]</f>
        <v>6</v>
      </c>
      <c r="P3418">
        <f>Table2[[#This Row],[num_adults]]+Table2[[#This Row],[num_children]]</f>
        <v>2</v>
      </c>
      <c r="Q3418" s="3">
        <f>IF(OR(Table2[[#This Row],[booking_status]]="confirmed",Table2[[#This Row],[booking_status]]="checked-out"),Table2[[#This Row],[room_rate_per_night]]*Table2[[#This Row],[Num_Nights]],0)</f>
        <v>0</v>
      </c>
      <c r="R3418" t="str" cm="1">
        <f t="array" ref="R3418">IFERROR(_xlfn.IFS(Table2[[#This Row],[booking_status]]="confirmed","Expected",Table2[[#This Row],[booking_status]]="checked-out","Actual"),"No Revenue")</f>
        <v>No Revenue</v>
      </c>
      <c r="S3418" s="4">
        <f>Table2[[#This Row],[Revenue_Amount]]/Table2[[#This Row],[Num_Nights]]</f>
        <v>0</v>
      </c>
    </row>
    <row r="3419" spans="1:19" x14ac:dyDescent="0.3">
      <c r="A3419">
        <v>3418</v>
      </c>
      <c r="B3419" t="s">
        <v>50</v>
      </c>
      <c r="C3419" s="9">
        <v>45021</v>
      </c>
      <c r="D3419" s="9">
        <v>45032</v>
      </c>
      <c r="E3419" s="10">
        <v>44988</v>
      </c>
      <c r="F3419" t="s">
        <v>49</v>
      </c>
      <c r="G3419">
        <v>106.14</v>
      </c>
      <c r="H3419">
        <v>4</v>
      </c>
      <c r="I3419">
        <v>0</v>
      </c>
      <c r="J3419" t="s">
        <v>94</v>
      </c>
      <c r="K3419" t="s">
        <v>29</v>
      </c>
      <c r="L3419" t="s">
        <v>60</v>
      </c>
      <c r="M3419" t="s">
        <v>36</v>
      </c>
      <c r="N3419" t="s">
        <v>95</v>
      </c>
      <c r="O3419">
        <f>Table2[[#This Row],[check_out_date]]-Table2[[#This Row],[check_in_date]]</f>
        <v>11</v>
      </c>
      <c r="P3419">
        <f>Table2[[#This Row],[num_adults]]+Table2[[#This Row],[num_children]]</f>
        <v>4</v>
      </c>
      <c r="Q3419" s="3">
        <f>IF(OR(Table2[[#This Row],[booking_status]]="confirmed",Table2[[#This Row],[booking_status]]="checked-out"),Table2[[#This Row],[room_rate_per_night]]*Table2[[#This Row],[Num_Nights]],0)</f>
        <v>0</v>
      </c>
      <c r="R3419" t="str" cm="1">
        <f t="array" ref="R3419">IFERROR(_xlfn.IFS(Table2[[#This Row],[booking_status]]="confirmed","Expected",Table2[[#This Row],[booking_status]]="checked-out","Actual"),"No Revenue")</f>
        <v>No Revenue</v>
      </c>
      <c r="S3419" s="4">
        <f>Table2[[#This Row],[Revenue_Amount]]/Table2[[#This Row],[Num_Nights]]</f>
        <v>0</v>
      </c>
    </row>
    <row r="3420" spans="1:19" hidden="1" x14ac:dyDescent="0.3">
      <c r="A3420">
        <v>3419</v>
      </c>
      <c r="B3420" t="s">
        <v>50</v>
      </c>
      <c r="C3420" s="9">
        <v>44938</v>
      </c>
      <c r="D3420" s="9">
        <v>44943</v>
      </c>
      <c r="E3420" s="10">
        <v>44922</v>
      </c>
      <c r="F3420" t="s">
        <v>54</v>
      </c>
      <c r="G3420">
        <v>564.16</v>
      </c>
      <c r="H3420">
        <v>1</v>
      </c>
      <c r="I3420">
        <v>3</v>
      </c>
      <c r="J3420" t="s">
        <v>35</v>
      </c>
      <c r="K3420" t="s">
        <v>29</v>
      </c>
      <c r="L3420" t="s">
        <v>60</v>
      </c>
      <c r="M3420" t="s">
        <v>36</v>
      </c>
      <c r="N3420" t="s">
        <v>41</v>
      </c>
      <c r="O3420">
        <f>Table2[[#This Row],[check_out_date]]-Table2[[#This Row],[check_in_date]]</f>
        <v>5</v>
      </c>
      <c r="P3420">
        <f>Table2[[#This Row],[num_adults]]+Table2[[#This Row],[num_children]]</f>
        <v>4</v>
      </c>
      <c r="Q3420" s="3">
        <f>IF(OR(Table2[[#This Row],[booking_status]]="confirmed",Table2[[#This Row],[booking_status]]="checked-out"),Table2[[#This Row],[room_rate_per_night]]*Table2[[#This Row],[Num_Nights]],0)</f>
        <v>0</v>
      </c>
      <c r="R3420" t="str" cm="1">
        <f t="array" ref="R3420">IFERROR(_xlfn.IFS(Table2[[#This Row],[booking_status]]="confirmed","Expected",Table2[[#This Row],[booking_status]]="checked-out","Actual"),"No Revenue")</f>
        <v>No Revenue</v>
      </c>
      <c r="S3420" s="4">
        <f>Table2[[#This Row],[Revenue_Amount]]/Table2[[#This Row],[Num_Nights]]</f>
        <v>0</v>
      </c>
    </row>
    <row r="3421" spans="1:19" x14ac:dyDescent="0.3">
      <c r="A3421">
        <v>3420</v>
      </c>
      <c r="B3421" t="s">
        <v>31</v>
      </c>
      <c r="C3421" s="9">
        <v>45170</v>
      </c>
      <c r="D3421" s="9">
        <v>45174</v>
      </c>
      <c r="E3421" s="10">
        <v>45135</v>
      </c>
      <c r="F3421" t="s">
        <v>18</v>
      </c>
      <c r="G3421">
        <v>248.05</v>
      </c>
      <c r="H3421">
        <v>1</v>
      </c>
      <c r="I3421">
        <v>2</v>
      </c>
      <c r="J3421" t="s">
        <v>28</v>
      </c>
      <c r="K3421" t="s">
        <v>99</v>
      </c>
      <c r="L3421" t="s">
        <v>56</v>
      </c>
      <c r="M3421" t="s">
        <v>36</v>
      </c>
      <c r="N3421" t="s">
        <v>41</v>
      </c>
      <c r="O3421">
        <f>Table2[[#This Row],[check_out_date]]-Table2[[#This Row],[check_in_date]]</f>
        <v>4</v>
      </c>
      <c r="P3421">
        <f>Table2[[#This Row],[num_adults]]+Table2[[#This Row],[num_children]]</f>
        <v>3</v>
      </c>
      <c r="Q3421" s="3">
        <f>IF(OR(Table2[[#This Row],[booking_status]]="confirmed",Table2[[#This Row],[booking_status]]="checked-out"),Table2[[#This Row],[room_rate_per_night]]*Table2[[#This Row],[Num_Nights]],0)</f>
        <v>992.2</v>
      </c>
      <c r="R3421" t="str" cm="1">
        <f t="array" ref="R3421">IFERROR(_xlfn.IFS(Table2[[#This Row],[booking_status]]="confirmed","Expected",Table2[[#This Row],[booking_status]]="checked-out","Actual"),"No Revenue")</f>
        <v>Actual</v>
      </c>
      <c r="S3421" s="4">
        <f>Table2[[#This Row],[Revenue_Amount]]/Table2[[#This Row],[Num_Nights]]</f>
        <v>248.05</v>
      </c>
    </row>
    <row r="3422" spans="1:19" x14ac:dyDescent="0.3">
      <c r="A3422">
        <v>3421</v>
      </c>
      <c r="B3422" t="s">
        <v>37</v>
      </c>
      <c r="C3422" s="9">
        <v>45234</v>
      </c>
      <c r="D3422" s="9">
        <v>45236</v>
      </c>
      <c r="E3422" s="10">
        <v>45212</v>
      </c>
      <c r="F3422" t="s">
        <v>18</v>
      </c>
      <c r="G3422">
        <v>181.85</v>
      </c>
      <c r="H3422">
        <v>1</v>
      </c>
      <c r="I3422">
        <v>0</v>
      </c>
      <c r="J3422" t="s">
        <v>28</v>
      </c>
      <c r="K3422" t="s">
        <v>20</v>
      </c>
      <c r="L3422" t="s">
        <v>60</v>
      </c>
      <c r="M3422" t="s">
        <v>36</v>
      </c>
      <c r="N3422" t="s">
        <v>41</v>
      </c>
      <c r="O3422">
        <f>Table2[[#This Row],[check_out_date]]-Table2[[#This Row],[check_in_date]]</f>
        <v>2</v>
      </c>
      <c r="P3422">
        <f>Table2[[#This Row],[num_adults]]+Table2[[#This Row],[num_children]]</f>
        <v>1</v>
      </c>
      <c r="Q3422" s="3">
        <f>IF(OR(Table2[[#This Row],[booking_status]]="confirmed",Table2[[#This Row],[booking_status]]="checked-out"),Table2[[#This Row],[room_rate_per_night]]*Table2[[#This Row],[Num_Nights]],0)</f>
        <v>0</v>
      </c>
      <c r="R3422" t="str" cm="1">
        <f t="array" ref="R3422">IFERROR(_xlfn.IFS(Table2[[#This Row],[booking_status]]="confirmed","Expected",Table2[[#This Row],[booking_status]]="checked-out","Actual"),"No Revenue")</f>
        <v>No Revenue</v>
      </c>
      <c r="S3422" s="4">
        <f>Table2[[#This Row],[Revenue_Amount]]/Table2[[#This Row],[Num_Nights]]</f>
        <v>0</v>
      </c>
    </row>
    <row r="3423" spans="1:19" hidden="1" x14ac:dyDescent="0.3">
      <c r="A3423">
        <v>3422</v>
      </c>
      <c r="B3423" t="s">
        <v>31</v>
      </c>
      <c r="C3423" s="9">
        <v>45189</v>
      </c>
      <c r="D3423" s="9">
        <v>45192</v>
      </c>
      <c r="E3423" s="10">
        <v>45184</v>
      </c>
      <c r="F3423" t="s">
        <v>49</v>
      </c>
      <c r="G3423">
        <v>103.33</v>
      </c>
      <c r="H3423">
        <v>1</v>
      </c>
      <c r="I3423">
        <v>0</v>
      </c>
      <c r="J3423" t="s">
        <v>35</v>
      </c>
      <c r="K3423" t="s">
        <v>29</v>
      </c>
      <c r="L3423" t="s">
        <v>21</v>
      </c>
      <c r="M3423" t="s">
        <v>36</v>
      </c>
      <c r="N3423" t="s">
        <v>23</v>
      </c>
      <c r="O3423">
        <f>Table2[[#This Row],[check_out_date]]-Table2[[#This Row],[check_in_date]]</f>
        <v>3</v>
      </c>
      <c r="P3423">
        <f>Table2[[#This Row],[num_adults]]+Table2[[#This Row],[num_children]]</f>
        <v>1</v>
      </c>
      <c r="Q3423" s="3">
        <f>IF(OR(Table2[[#This Row],[booking_status]]="confirmed",Table2[[#This Row],[booking_status]]="checked-out"),Table2[[#This Row],[room_rate_per_night]]*Table2[[#This Row],[Num_Nights]],0)</f>
        <v>309.99</v>
      </c>
      <c r="R3423" t="str" cm="1">
        <f t="array" ref="R3423">IFERROR(_xlfn.IFS(Table2[[#This Row],[booking_status]]="confirmed","Expected",Table2[[#This Row],[booking_status]]="checked-out","Actual"),"No Revenue")</f>
        <v>Expected</v>
      </c>
      <c r="S3423" s="4">
        <f>Table2[[#This Row],[Revenue_Amount]]/Table2[[#This Row],[Num_Nights]]</f>
        <v>103.33</v>
      </c>
    </row>
    <row r="3424" spans="1:19" x14ac:dyDescent="0.3">
      <c r="A3424">
        <v>3423</v>
      </c>
      <c r="B3424" t="s">
        <v>14</v>
      </c>
      <c r="C3424" s="9">
        <v>45271</v>
      </c>
      <c r="D3424" s="9">
        <v>45276</v>
      </c>
      <c r="E3424" s="10">
        <v>45261</v>
      </c>
      <c r="F3424" t="s">
        <v>18</v>
      </c>
      <c r="G3424">
        <v>153.63</v>
      </c>
      <c r="H3424">
        <v>2</v>
      </c>
      <c r="I3424">
        <v>2</v>
      </c>
      <c r="J3424" t="s">
        <v>28</v>
      </c>
      <c r="K3424" t="s">
        <v>66</v>
      </c>
      <c r="L3424" t="s">
        <v>21</v>
      </c>
      <c r="M3424" t="s">
        <v>36</v>
      </c>
      <c r="N3424" t="s">
        <v>41</v>
      </c>
      <c r="O3424">
        <f>Table2[[#This Row],[check_out_date]]-Table2[[#This Row],[check_in_date]]</f>
        <v>5</v>
      </c>
      <c r="P3424">
        <f>Table2[[#This Row],[num_adults]]+Table2[[#This Row],[num_children]]</f>
        <v>4</v>
      </c>
      <c r="Q3424" s="3">
        <f>IF(OR(Table2[[#This Row],[booking_status]]="confirmed",Table2[[#This Row],[booking_status]]="checked-out"),Table2[[#This Row],[room_rate_per_night]]*Table2[[#This Row],[Num_Nights]],0)</f>
        <v>768.15</v>
      </c>
      <c r="R3424" t="str" cm="1">
        <f t="array" ref="R3424">IFERROR(_xlfn.IFS(Table2[[#This Row],[booking_status]]="confirmed","Expected",Table2[[#This Row],[booking_status]]="checked-out","Actual"),"No Revenue")</f>
        <v>Expected</v>
      </c>
      <c r="S3424" s="4">
        <f>Table2[[#This Row],[Revenue_Amount]]/Table2[[#This Row],[Num_Nights]]</f>
        <v>153.63</v>
      </c>
    </row>
    <row r="3425" spans="1:19" hidden="1" x14ac:dyDescent="0.3">
      <c r="A3425">
        <v>3424</v>
      </c>
      <c r="B3425" t="s">
        <v>14</v>
      </c>
      <c r="C3425" s="9">
        <v>44970</v>
      </c>
      <c r="D3425" s="9">
        <v>44973</v>
      </c>
      <c r="E3425" s="10">
        <v>44955</v>
      </c>
      <c r="F3425" t="s">
        <v>18</v>
      </c>
      <c r="G3425">
        <v>260.61</v>
      </c>
      <c r="H3425">
        <v>2</v>
      </c>
      <c r="I3425">
        <v>2</v>
      </c>
      <c r="J3425" t="s">
        <v>35</v>
      </c>
      <c r="K3425" t="s">
        <v>29</v>
      </c>
      <c r="L3425" t="s">
        <v>21</v>
      </c>
      <c r="M3425" t="s">
        <v>36</v>
      </c>
      <c r="N3425" t="s">
        <v>41</v>
      </c>
      <c r="O3425">
        <f>Table2[[#This Row],[check_out_date]]-Table2[[#This Row],[check_in_date]]</f>
        <v>3</v>
      </c>
      <c r="P3425">
        <f>Table2[[#This Row],[num_adults]]+Table2[[#This Row],[num_children]]</f>
        <v>4</v>
      </c>
      <c r="Q3425" s="3">
        <f>IF(OR(Table2[[#This Row],[booking_status]]="confirmed",Table2[[#This Row],[booking_status]]="checked-out"),Table2[[#This Row],[room_rate_per_night]]*Table2[[#This Row],[Num_Nights]],0)</f>
        <v>781.83</v>
      </c>
      <c r="R3425" t="str" cm="1">
        <f t="array" ref="R3425">IFERROR(_xlfn.IFS(Table2[[#This Row],[booking_status]]="confirmed","Expected",Table2[[#This Row],[booking_status]]="checked-out","Actual"),"No Revenue")</f>
        <v>Expected</v>
      </c>
      <c r="S3425" s="4">
        <f>Table2[[#This Row],[Revenue_Amount]]/Table2[[#This Row],[Num_Nights]]</f>
        <v>260.61</v>
      </c>
    </row>
    <row r="3426" spans="1:19" x14ac:dyDescent="0.3">
      <c r="A3426">
        <v>3425</v>
      </c>
      <c r="B3426" t="s">
        <v>14</v>
      </c>
      <c r="C3426" s="9">
        <v>45187</v>
      </c>
      <c r="D3426" s="9">
        <v>45189</v>
      </c>
      <c r="E3426" s="10">
        <v>45173</v>
      </c>
      <c r="F3426" t="s">
        <v>49</v>
      </c>
      <c r="G3426">
        <v>74.59</v>
      </c>
      <c r="H3426">
        <v>1</v>
      </c>
      <c r="I3426">
        <v>1</v>
      </c>
      <c r="J3426" t="s">
        <v>19</v>
      </c>
      <c r="K3426" t="s">
        <v>66</v>
      </c>
      <c r="L3426" t="s">
        <v>60</v>
      </c>
      <c r="M3426" t="s">
        <v>36</v>
      </c>
      <c r="N3426" t="s">
        <v>45</v>
      </c>
      <c r="O3426">
        <f>Table2[[#This Row],[check_out_date]]-Table2[[#This Row],[check_in_date]]</f>
        <v>2</v>
      </c>
      <c r="P3426">
        <f>Table2[[#This Row],[num_adults]]+Table2[[#This Row],[num_children]]</f>
        <v>2</v>
      </c>
      <c r="Q3426" s="3">
        <f>IF(OR(Table2[[#This Row],[booking_status]]="confirmed",Table2[[#This Row],[booking_status]]="checked-out"),Table2[[#This Row],[room_rate_per_night]]*Table2[[#This Row],[Num_Nights]],0)</f>
        <v>0</v>
      </c>
      <c r="R3426" t="str" cm="1">
        <f t="array" ref="R3426">IFERROR(_xlfn.IFS(Table2[[#This Row],[booking_status]]="confirmed","Expected",Table2[[#This Row],[booking_status]]="checked-out","Actual"),"No Revenue")</f>
        <v>No Revenue</v>
      </c>
      <c r="S3426" s="4">
        <f>Table2[[#This Row],[Revenue_Amount]]/Table2[[#This Row],[Num_Nights]]</f>
        <v>0</v>
      </c>
    </row>
    <row r="3427" spans="1:19" hidden="1" x14ac:dyDescent="0.3">
      <c r="A3427">
        <v>3426</v>
      </c>
      <c r="B3427" t="s">
        <v>31</v>
      </c>
      <c r="C3427" s="9">
        <v>44938</v>
      </c>
      <c r="D3427" s="9">
        <v>44944</v>
      </c>
      <c r="E3427" s="10">
        <v>44899</v>
      </c>
      <c r="F3427" t="s">
        <v>54</v>
      </c>
      <c r="G3427">
        <v>249.58</v>
      </c>
      <c r="H3427">
        <v>2</v>
      </c>
      <c r="I3427">
        <v>0</v>
      </c>
      <c r="J3427" t="s">
        <v>35</v>
      </c>
      <c r="K3427" t="s">
        <v>99</v>
      </c>
      <c r="L3427" t="s">
        <v>21</v>
      </c>
      <c r="M3427" t="s">
        <v>36</v>
      </c>
      <c r="N3427" t="s">
        <v>23</v>
      </c>
      <c r="O3427">
        <f>Table2[[#This Row],[check_out_date]]-Table2[[#This Row],[check_in_date]]</f>
        <v>6</v>
      </c>
      <c r="P3427">
        <f>Table2[[#This Row],[num_adults]]+Table2[[#This Row],[num_children]]</f>
        <v>2</v>
      </c>
      <c r="Q3427" s="3">
        <f>IF(OR(Table2[[#This Row],[booking_status]]="confirmed",Table2[[#This Row],[booking_status]]="checked-out"),Table2[[#This Row],[room_rate_per_night]]*Table2[[#This Row],[Num_Nights]],0)</f>
        <v>1497.48</v>
      </c>
      <c r="R3427" t="str" cm="1">
        <f t="array" ref="R3427">IFERROR(_xlfn.IFS(Table2[[#This Row],[booking_status]]="confirmed","Expected",Table2[[#This Row],[booking_status]]="checked-out","Actual"),"No Revenue")</f>
        <v>Expected</v>
      </c>
      <c r="S3427" s="4">
        <f>Table2[[#This Row],[Revenue_Amount]]/Table2[[#This Row],[Num_Nights]]</f>
        <v>249.58</v>
      </c>
    </row>
    <row r="3428" spans="1:19" x14ac:dyDescent="0.3">
      <c r="A3428">
        <v>3427</v>
      </c>
      <c r="B3428" t="s">
        <v>50</v>
      </c>
      <c r="C3428" s="9">
        <v>45283</v>
      </c>
      <c r="D3428" s="9">
        <v>45294</v>
      </c>
      <c r="E3428" s="10">
        <v>45245</v>
      </c>
      <c r="F3428" t="s">
        <v>49</v>
      </c>
      <c r="G3428">
        <v>143.49</v>
      </c>
      <c r="H3428">
        <v>1</v>
      </c>
      <c r="I3428">
        <v>3</v>
      </c>
      <c r="J3428" t="s">
        <v>55</v>
      </c>
      <c r="K3428" t="s">
        <v>44</v>
      </c>
      <c r="L3428" t="s">
        <v>21</v>
      </c>
      <c r="M3428" t="s">
        <v>36</v>
      </c>
      <c r="N3428" t="s">
        <v>23</v>
      </c>
      <c r="O3428">
        <f>Table2[[#This Row],[check_out_date]]-Table2[[#This Row],[check_in_date]]</f>
        <v>11</v>
      </c>
      <c r="P3428">
        <f>Table2[[#This Row],[num_adults]]+Table2[[#This Row],[num_children]]</f>
        <v>4</v>
      </c>
      <c r="Q3428" s="3">
        <f>IF(OR(Table2[[#This Row],[booking_status]]="confirmed",Table2[[#This Row],[booking_status]]="checked-out"),Table2[[#This Row],[room_rate_per_night]]*Table2[[#This Row],[Num_Nights]],0)</f>
        <v>1578.39</v>
      </c>
      <c r="R3428" t="str" cm="1">
        <f t="array" ref="R3428">IFERROR(_xlfn.IFS(Table2[[#This Row],[booking_status]]="confirmed","Expected",Table2[[#This Row],[booking_status]]="checked-out","Actual"),"No Revenue")</f>
        <v>Expected</v>
      </c>
      <c r="S3428" s="4">
        <f>Table2[[#This Row],[Revenue_Amount]]/Table2[[#This Row],[Num_Nights]]</f>
        <v>143.49</v>
      </c>
    </row>
    <row r="3429" spans="1:19" x14ac:dyDescent="0.3">
      <c r="A3429">
        <v>3428</v>
      </c>
      <c r="B3429" t="s">
        <v>14</v>
      </c>
      <c r="C3429" s="9">
        <v>45282</v>
      </c>
      <c r="D3429" s="9">
        <v>45285</v>
      </c>
      <c r="E3429" s="10">
        <v>45269</v>
      </c>
      <c r="F3429" t="s">
        <v>49</v>
      </c>
      <c r="G3429">
        <v>125</v>
      </c>
      <c r="H3429">
        <v>2</v>
      </c>
      <c r="I3429">
        <v>1</v>
      </c>
      <c r="J3429" t="s">
        <v>55</v>
      </c>
      <c r="K3429" t="s">
        <v>20</v>
      </c>
      <c r="L3429" t="s">
        <v>60</v>
      </c>
      <c r="M3429" t="s">
        <v>36</v>
      </c>
      <c r="N3429" t="s">
        <v>41</v>
      </c>
      <c r="O3429">
        <f>Table2[[#This Row],[check_out_date]]-Table2[[#This Row],[check_in_date]]</f>
        <v>3</v>
      </c>
      <c r="P3429">
        <f>Table2[[#This Row],[num_adults]]+Table2[[#This Row],[num_children]]</f>
        <v>3</v>
      </c>
      <c r="Q3429" s="3">
        <f>IF(OR(Table2[[#This Row],[booking_status]]="confirmed",Table2[[#This Row],[booking_status]]="checked-out"),Table2[[#This Row],[room_rate_per_night]]*Table2[[#This Row],[Num_Nights]],0)</f>
        <v>0</v>
      </c>
      <c r="R3429" t="str" cm="1">
        <f t="array" ref="R3429">IFERROR(_xlfn.IFS(Table2[[#This Row],[booking_status]]="confirmed","Expected",Table2[[#This Row],[booking_status]]="checked-out","Actual"),"No Revenue")</f>
        <v>No Revenue</v>
      </c>
      <c r="S3429" s="4">
        <f>Table2[[#This Row],[Revenue_Amount]]/Table2[[#This Row],[Num_Nights]]</f>
        <v>0</v>
      </c>
    </row>
    <row r="3430" spans="1:19" hidden="1" x14ac:dyDescent="0.3">
      <c r="A3430">
        <v>3429</v>
      </c>
      <c r="B3430" t="s">
        <v>14</v>
      </c>
      <c r="C3430" s="9">
        <v>45262</v>
      </c>
      <c r="D3430" s="9">
        <v>45271</v>
      </c>
      <c r="E3430" s="10">
        <v>45251</v>
      </c>
      <c r="F3430" t="s">
        <v>54</v>
      </c>
      <c r="G3430">
        <v>479.36</v>
      </c>
      <c r="H3430">
        <v>2</v>
      </c>
      <c r="I3430">
        <v>2</v>
      </c>
      <c r="J3430" t="s">
        <v>35</v>
      </c>
      <c r="K3430" t="s">
        <v>99</v>
      </c>
      <c r="L3430" t="s">
        <v>56</v>
      </c>
      <c r="M3430" t="s">
        <v>36</v>
      </c>
      <c r="N3430" t="s">
        <v>41</v>
      </c>
      <c r="O3430">
        <f>Table2[[#This Row],[check_out_date]]-Table2[[#This Row],[check_in_date]]</f>
        <v>9</v>
      </c>
      <c r="P3430">
        <f>Table2[[#This Row],[num_adults]]+Table2[[#This Row],[num_children]]</f>
        <v>4</v>
      </c>
      <c r="Q3430" s="3">
        <f>IF(OR(Table2[[#This Row],[booking_status]]="confirmed",Table2[[#This Row],[booking_status]]="checked-out"),Table2[[#This Row],[room_rate_per_night]]*Table2[[#This Row],[Num_Nights]],0)</f>
        <v>4314.24</v>
      </c>
      <c r="R3430" t="str" cm="1">
        <f t="array" ref="R3430">IFERROR(_xlfn.IFS(Table2[[#This Row],[booking_status]]="confirmed","Expected",Table2[[#This Row],[booking_status]]="checked-out","Actual"),"No Revenue")</f>
        <v>Actual</v>
      </c>
      <c r="S3430" s="4">
        <f>Table2[[#This Row],[Revenue_Amount]]/Table2[[#This Row],[Num_Nights]]</f>
        <v>479.35999999999996</v>
      </c>
    </row>
    <row r="3431" spans="1:19" x14ac:dyDescent="0.3">
      <c r="A3431">
        <v>3430</v>
      </c>
      <c r="B3431" t="s">
        <v>31</v>
      </c>
      <c r="C3431" s="9">
        <v>45149</v>
      </c>
      <c r="D3431" s="9">
        <v>45153</v>
      </c>
      <c r="E3431" s="10">
        <v>45133</v>
      </c>
      <c r="F3431" t="s">
        <v>49</v>
      </c>
      <c r="G3431">
        <v>58.02</v>
      </c>
      <c r="H3431">
        <v>1</v>
      </c>
      <c r="I3431">
        <v>1</v>
      </c>
      <c r="J3431" t="s">
        <v>28</v>
      </c>
      <c r="K3431" t="s">
        <v>66</v>
      </c>
      <c r="L3431" t="s">
        <v>56</v>
      </c>
      <c r="M3431" t="s">
        <v>36</v>
      </c>
      <c r="N3431" t="s">
        <v>41</v>
      </c>
      <c r="O3431">
        <f>Table2[[#This Row],[check_out_date]]-Table2[[#This Row],[check_in_date]]</f>
        <v>4</v>
      </c>
      <c r="P3431">
        <f>Table2[[#This Row],[num_adults]]+Table2[[#This Row],[num_children]]</f>
        <v>2</v>
      </c>
      <c r="Q3431" s="3">
        <f>IF(OR(Table2[[#This Row],[booking_status]]="confirmed",Table2[[#This Row],[booking_status]]="checked-out"),Table2[[#This Row],[room_rate_per_night]]*Table2[[#This Row],[Num_Nights]],0)</f>
        <v>232.08</v>
      </c>
      <c r="R3431" t="str" cm="1">
        <f t="array" ref="R3431">IFERROR(_xlfn.IFS(Table2[[#This Row],[booking_status]]="confirmed","Expected",Table2[[#This Row],[booking_status]]="checked-out","Actual"),"No Revenue")</f>
        <v>Actual</v>
      </c>
      <c r="S3431" s="4">
        <f>Table2[[#This Row],[Revenue_Amount]]/Table2[[#This Row],[Num_Nights]]</f>
        <v>58.02</v>
      </c>
    </row>
    <row r="3432" spans="1:19" x14ac:dyDescent="0.3">
      <c r="A3432">
        <v>3431</v>
      </c>
      <c r="B3432" t="s">
        <v>14</v>
      </c>
      <c r="C3432" s="9">
        <v>45065</v>
      </c>
      <c r="D3432" s="9">
        <v>45072</v>
      </c>
      <c r="E3432" s="10">
        <v>44988</v>
      </c>
      <c r="F3432" t="s">
        <v>49</v>
      </c>
      <c r="G3432">
        <v>61.17</v>
      </c>
      <c r="H3432">
        <v>1</v>
      </c>
      <c r="I3432">
        <v>0</v>
      </c>
      <c r="J3432" t="s">
        <v>28</v>
      </c>
      <c r="K3432" t="s">
        <v>44</v>
      </c>
      <c r="L3432" t="s">
        <v>21</v>
      </c>
      <c r="M3432" t="s">
        <v>22</v>
      </c>
      <c r="N3432" t="s">
        <v>41</v>
      </c>
      <c r="O3432">
        <f>Table2[[#This Row],[check_out_date]]-Table2[[#This Row],[check_in_date]]</f>
        <v>7</v>
      </c>
      <c r="P3432">
        <f>Table2[[#This Row],[num_adults]]+Table2[[#This Row],[num_children]]</f>
        <v>1</v>
      </c>
      <c r="Q3432" s="3">
        <f>IF(OR(Table2[[#This Row],[booking_status]]="confirmed",Table2[[#This Row],[booking_status]]="checked-out"),Table2[[#This Row],[room_rate_per_night]]*Table2[[#This Row],[Num_Nights]],0)</f>
        <v>428.19</v>
      </c>
      <c r="R3432" t="str" cm="1">
        <f t="array" ref="R3432">IFERROR(_xlfn.IFS(Table2[[#This Row],[booking_status]]="confirmed","Expected",Table2[[#This Row],[booking_status]]="checked-out","Actual"),"No Revenue")</f>
        <v>Expected</v>
      </c>
      <c r="S3432" s="4">
        <f>Table2[[#This Row],[Revenue_Amount]]/Table2[[#This Row],[Num_Nights]]</f>
        <v>61.17</v>
      </c>
    </row>
    <row r="3433" spans="1:19" hidden="1" x14ac:dyDescent="0.3">
      <c r="A3433">
        <v>3432</v>
      </c>
      <c r="B3433" t="s">
        <v>37</v>
      </c>
      <c r="C3433" s="9">
        <v>45049</v>
      </c>
      <c r="D3433" s="9">
        <v>45050</v>
      </c>
      <c r="E3433" s="10">
        <v>45032</v>
      </c>
      <c r="F3433" t="s">
        <v>27</v>
      </c>
      <c r="G3433">
        <v>117.44</v>
      </c>
      <c r="H3433">
        <v>1</v>
      </c>
      <c r="I3433">
        <v>1</v>
      </c>
      <c r="J3433" t="s">
        <v>35</v>
      </c>
      <c r="K3433" t="s">
        <v>99</v>
      </c>
      <c r="L3433" t="s">
        <v>21</v>
      </c>
      <c r="M3433" t="s">
        <v>36</v>
      </c>
      <c r="N3433" t="s">
        <v>41</v>
      </c>
      <c r="O3433">
        <f>Table2[[#This Row],[check_out_date]]-Table2[[#This Row],[check_in_date]]</f>
        <v>1</v>
      </c>
      <c r="P3433">
        <f>Table2[[#This Row],[num_adults]]+Table2[[#This Row],[num_children]]</f>
        <v>2</v>
      </c>
      <c r="Q3433" s="3">
        <f>IF(OR(Table2[[#This Row],[booking_status]]="confirmed",Table2[[#This Row],[booking_status]]="checked-out"),Table2[[#This Row],[room_rate_per_night]]*Table2[[#This Row],[Num_Nights]],0)</f>
        <v>117.44</v>
      </c>
      <c r="R3433" t="str" cm="1">
        <f t="array" ref="R3433">IFERROR(_xlfn.IFS(Table2[[#This Row],[booking_status]]="confirmed","Expected",Table2[[#This Row],[booking_status]]="checked-out","Actual"),"No Revenue")</f>
        <v>Expected</v>
      </c>
      <c r="S3433" s="4">
        <f>Table2[[#This Row],[Revenue_Amount]]/Table2[[#This Row],[Num_Nights]]</f>
        <v>117.44</v>
      </c>
    </row>
    <row r="3434" spans="1:19" hidden="1" x14ac:dyDescent="0.3">
      <c r="A3434">
        <v>3433</v>
      </c>
      <c r="B3434" t="s">
        <v>37</v>
      </c>
      <c r="C3434" s="9">
        <v>45065</v>
      </c>
      <c r="D3434" s="9">
        <v>45073</v>
      </c>
      <c r="E3434" s="10">
        <v>44994</v>
      </c>
      <c r="F3434" t="s">
        <v>49</v>
      </c>
      <c r="G3434">
        <v>137.44</v>
      </c>
      <c r="H3434">
        <v>2</v>
      </c>
      <c r="I3434">
        <v>0</v>
      </c>
      <c r="J3434" t="s">
        <v>35</v>
      </c>
      <c r="K3434" t="s">
        <v>99</v>
      </c>
      <c r="L3434" t="s">
        <v>21</v>
      </c>
      <c r="M3434" t="s">
        <v>36</v>
      </c>
      <c r="N3434" t="s">
        <v>41</v>
      </c>
      <c r="O3434">
        <f>Table2[[#This Row],[check_out_date]]-Table2[[#This Row],[check_in_date]]</f>
        <v>8</v>
      </c>
      <c r="P3434">
        <f>Table2[[#This Row],[num_adults]]+Table2[[#This Row],[num_children]]</f>
        <v>2</v>
      </c>
      <c r="Q3434" s="3">
        <f>IF(OR(Table2[[#This Row],[booking_status]]="confirmed",Table2[[#This Row],[booking_status]]="checked-out"),Table2[[#This Row],[room_rate_per_night]]*Table2[[#This Row],[Num_Nights]],0)</f>
        <v>1099.52</v>
      </c>
      <c r="R3434" t="str" cm="1">
        <f t="array" ref="R3434">IFERROR(_xlfn.IFS(Table2[[#This Row],[booking_status]]="confirmed","Expected",Table2[[#This Row],[booking_status]]="checked-out","Actual"),"No Revenue")</f>
        <v>Expected</v>
      </c>
      <c r="S3434" s="4">
        <f>Table2[[#This Row],[Revenue_Amount]]/Table2[[#This Row],[Num_Nights]]</f>
        <v>137.44</v>
      </c>
    </row>
    <row r="3435" spans="1:19" x14ac:dyDescent="0.3">
      <c r="A3435">
        <v>3434</v>
      </c>
      <c r="B3435" t="s">
        <v>14</v>
      </c>
      <c r="C3435" s="9">
        <v>45010</v>
      </c>
      <c r="D3435" s="9">
        <v>45017</v>
      </c>
      <c r="E3435" s="10">
        <v>44992</v>
      </c>
      <c r="F3435" t="s">
        <v>18</v>
      </c>
      <c r="G3435">
        <v>224.94</v>
      </c>
      <c r="H3435">
        <v>2</v>
      </c>
      <c r="I3435">
        <v>1</v>
      </c>
      <c r="J3435" t="s">
        <v>94</v>
      </c>
      <c r="K3435" t="s">
        <v>99</v>
      </c>
      <c r="L3435" t="s">
        <v>70</v>
      </c>
      <c r="M3435" t="s">
        <v>36</v>
      </c>
      <c r="N3435" t="s">
        <v>41</v>
      </c>
      <c r="O3435">
        <f>Table2[[#This Row],[check_out_date]]-Table2[[#This Row],[check_in_date]]</f>
        <v>7</v>
      </c>
      <c r="P3435">
        <f>Table2[[#This Row],[num_adults]]+Table2[[#This Row],[num_children]]</f>
        <v>3</v>
      </c>
      <c r="Q3435" s="3">
        <f>IF(OR(Table2[[#This Row],[booking_status]]="confirmed",Table2[[#This Row],[booking_status]]="checked-out"),Table2[[#This Row],[room_rate_per_night]]*Table2[[#This Row],[Num_Nights]],0)</f>
        <v>0</v>
      </c>
      <c r="R3435" t="str" cm="1">
        <f t="array" ref="R3435">IFERROR(_xlfn.IFS(Table2[[#This Row],[booking_status]]="confirmed","Expected",Table2[[#This Row],[booking_status]]="checked-out","Actual"),"No Revenue")</f>
        <v>No Revenue</v>
      </c>
      <c r="S3435" s="4">
        <f>Table2[[#This Row],[Revenue_Amount]]/Table2[[#This Row],[Num_Nights]]</f>
        <v>0</v>
      </c>
    </row>
    <row r="3436" spans="1:19" x14ac:dyDescent="0.3">
      <c r="A3436">
        <v>3435</v>
      </c>
      <c r="B3436" t="s">
        <v>37</v>
      </c>
      <c r="C3436" s="9">
        <v>45052</v>
      </c>
      <c r="D3436" s="9">
        <v>45053</v>
      </c>
      <c r="E3436" s="10">
        <v>45048</v>
      </c>
      <c r="F3436" t="s">
        <v>54</v>
      </c>
      <c r="G3436">
        <v>472.48</v>
      </c>
      <c r="H3436">
        <v>4</v>
      </c>
      <c r="I3436">
        <v>2</v>
      </c>
      <c r="J3436" t="s">
        <v>94</v>
      </c>
      <c r="K3436" t="s">
        <v>66</v>
      </c>
      <c r="L3436" t="s">
        <v>21</v>
      </c>
      <c r="M3436" t="s">
        <v>36</v>
      </c>
      <c r="N3436" t="s">
        <v>45</v>
      </c>
      <c r="O3436">
        <f>Table2[[#This Row],[check_out_date]]-Table2[[#This Row],[check_in_date]]</f>
        <v>1</v>
      </c>
      <c r="P3436">
        <f>Table2[[#This Row],[num_adults]]+Table2[[#This Row],[num_children]]</f>
        <v>6</v>
      </c>
      <c r="Q3436" s="3">
        <f>IF(OR(Table2[[#This Row],[booking_status]]="confirmed",Table2[[#This Row],[booking_status]]="checked-out"),Table2[[#This Row],[room_rate_per_night]]*Table2[[#This Row],[Num_Nights]],0)</f>
        <v>472.48</v>
      </c>
      <c r="R3436" t="str" cm="1">
        <f t="array" ref="R3436">IFERROR(_xlfn.IFS(Table2[[#This Row],[booking_status]]="confirmed","Expected",Table2[[#This Row],[booking_status]]="checked-out","Actual"),"No Revenue")</f>
        <v>Expected</v>
      </c>
      <c r="S3436" s="4">
        <f>Table2[[#This Row],[Revenue_Amount]]/Table2[[#This Row],[Num_Nights]]</f>
        <v>472.48</v>
      </c>
    </row>
    <row r="3437" spans="1:19" x14ac:dyDescent="0.3">
      <c r="A3437">
        <v>3436</v>
      </c>
      <c r="B3437" t="s">
        <v>31</v>
      </c>
      <c r="C3437" s="9">
        <v>45082</v>
      </c>
      <c r="D3437" s="9">
        <v>45085</v>
      </c>
      <c r="E3437" s="10">
        <v>45081</v>
      </c>
      <c r="F3437" t="s">
        <v>49</v>
      </c>
      <c r="G3437">
        <v>99.85</v>
      </c>
      <c r="H3437">
        <v>2</v>
      </c>
      <c r="I3437">
        <v>2</v>
      </c>
      <c r="J3437" t="s">
        <v>19</v>
      </c>
      <c r="K3437" t="s">
        <v>99</v>
      </c>
      <c r="L3437" t="s">
        <v>60</v>
      </c>
      <c r="M3437" t="s">
        <v>22</v>
      </c>
      <c r="N3437" t="s">
        <v>23</v>
      </c>
      <c r="O3437">
        <f>Table2[[#This Row],[check_out_date]]-Table2[[#This Row],[check_in_date]]</f>
        <v>3</v>
      </c>
      <c r="P3437">
        <f>Table2[[#This Row],[num_adults]]+Table2[[#This Row],[num_children]]</f>
        <v>4</v>
      </c>
      <c r="Q3437" s="3">
        <f>IF(OR(Table2[[#This Row],[booking_status]]="confirmed",Table2[[#This Row],[booking_status]]="checked-out"),Table2[[#This Row],[room_rate_per_night]]*Table2[[#This Row],[Num_Nights]],0)</f>
        <v>0</v>
      </c>
      <c r="R3437" t="str" cm="1">
        <f t="array" ref="R3437">IFERROR(_xlfn.IFS(Table2[[#This Row],[booking_status]]="confirmed","Expected",Table2[[#This Row],[booking_status]]="checked-out","Actual"),"No Revenue")</f>
        <v>No Revenue</v>
      </c>
      <c r="S3437" s="4">
        <f>Table2[[#This Row],[Revenue_Amount]]/Table2[[#This Row],[Num_Nights]]</f>
        <v>0</v>
      </c>
    </row>
    <row r="3438" spans="1:19" x14ac:dyDescent="0.3">
      <c r="A3438">
        <v>3437</v>
      </c>
      <c r="B3438" t="s">
        <v>31</v>
      </c>
      <c r="C3438" s="9">
        <v>45088</v>
      </c>
      <c r="D3438" s="9">
        <v>45090</v>
      </c>
      <c r="E3438" s="10">
        <v>45051</v>
      </c>
      <c r="F3438" t="s">
        <v>18</v>
      </c>
      <c r="G3438">
        <v>222.54</v>
      </c>
      <c r="H3438">
        <v>2</v>
      </c>
      <c r="I3438">
        <v>2</v>
      </c>
      <c r="J3438" t="s">
        <v>55</v>
      </c>
      <c r="K3438" t="s">
        <v>44</v>
      </c>
      <c r="L3438" t="s">
        <v>21</v>
      </c>
      <c r="M3438" t="s">
        <v>36</v>
      </c>
      <c r="N3438" t="s">
        <v>41</v>
      </c>
      <c r="O3438">
        <f>Table2[[#This Row],[check_out_date]]-Table2[[#This Row],[check_in_date]]</f>
        <v>2</v>
      </c>
      <c r="P3438">
        <f>Table2[[#This Row],[num_adults]]+Table2[[#This Row],[num_children]]</f>
        <v>4</v>
      </c>
      <c r="Q3438" s="3">
        <f>IF(OR(Table2[[#This Row],[booking_status]]="confirmed",Table2[[#This Row],[booking_status]]="checked-out"),Table2[[#This Row],[room_rate_per_night]]*Table2[[#This Row],[Num_Nights]],0)</f>
        <v>445.08</v>
      </c>
      <c r="R3438" t="str" cm="1">
        <f t="array" ref="R3438">IFERROR(_xlfn.IFS(Table2[[#This Row],[booking_status]]="confirmed","Expected",Table2[[#This Row],[booking_status]]="checked-out","Actual"),"No Revenue")</f>
        <v>Expected</v>
      </c>
      <c r="S3438" s="4">
        <f>Table2[[#This Row],[Revenue_Amount]]/Table2[[#This Row],[Num_Nights]]</f>
        <v>222.54</v>
      </c>
    </row>
    <row r="3439" spans="1:19" hidden="1" x14ac:dyDescent="0.3">
      <c r="A3439">
        <v>3438</v>
      </c>
      <c r="B3439" t="s">
        <v>50</v>
      </c>
      <c r="C3439" s="9">
        <v>44935</v>
      </c>
      <c r="D3439" s="9">
        <v>44937</v>
      </c>
      <c r="E3439" s="10">
        <v>44926</v>
      </c>
      <c r="F3439" t="s">
        <v>49</v>
      </c>
      <c r="G3439">
        <v>147.34</v>
      </c>
      <c r="H3439">
        <v>1</v>
      </c>
      <c r="I3439">
        <v>0</v>
      </c>
      <c r="J3439" t="s">
        <v>35</v>
      </c>
      <c r="K3439" t="s">
        <v>44</v>
      </c>
      <c r="L3439" t="s">
        <v>21</v>
      </c>
      <c r="M3439" t="s">
        <v>36</v>
      </c>
      <c r="N3439" t="s">
        <v>45</v>
      </c>
      <c r="O3439">
        <f>Table2[[#This Row],[check_out_date]]-Table2[[#This Row],[check_in_date]]</f>
        <v>2</v>
      </c>
      <c r="P3439">
        <f>Table2[[#This Row],[num_adults]]+Table2[[#This Row],[num_children]]</f>
        <v>1</v>
      </c>
      <c r="Q3439" s="3">
        <f>IF(OR(Table2[[#This Row],[booking_status]]="confirmed",Table2[[#This Row],[booking_status]]="checked-out"),Table2[[#This Row],[room_rate_per_night]]*Table2[[#This Row],[Num_Nights]],0)</f>
        <v>294.68</v>
      </c>
      <c r="R3439" t="str" cm="1">
        <f t="array" ref="R3439">IFERROR(_xlfn.IFS(Table2[[#This Row],[booking_status]]="confirmed","Expected",Table2[[#This Row],[booking_status]]="checked-out","Actual"),"No Revenue")</f>
        <v>Expected</v>
      </c>
      <c r="S3439" s="4">
        <f>Table2[[#This Row],[Revenue_Amount]]/Table2[[#This Row],[Num_Nights]]</f>
        <v>147.34</v>
      </c>
    </row>
    <row r="3440" spans="1:19" x14ac:dyDescent="0.3">
      <c r="A3440">
        <v>3439</v>
      </c>
      <c r="B3440" t="s">
        <v>50</v>
      </c>
      <c r="C3440" s="9">
        <v>45089</v>
      </c>
      <c r="D3440" s="9">
        <v>45091</v>
      </c>
      <c r="E3440" s="10">
        <v>45028</v>
      </c>
      <c r="F3440" t="s">
        <v>49</v>
      </c>
      <c r="G3440">
        <v>83.08</v>
      </c>
      <c r="H3440">
        <v>1</v>
      </c>
      <c r="I3440">
        <v>1</v>
      </c>
      <c r="J3440" t="s">
        <v>19</v>
      </c>
      <c r="K3440" t="s">
        <v>99</v>
      </c>
      <c r="L3440" t="s">
        <v>21</v>
      </c>
      <c r="M3440" t="s">
        <v>22</v>
      </c>
      <c r="N3440" t="s">
        <v>41</v>
      </c>
      <c r="O3440">
        <f>Table2[[#This Row],[check_out_date]]-Table2[[#This Row],[check_in_date]]</f>
        <v>2</v>
      </c>
      <c r="P3440">
        <f>Table2[[#This Row],[num_adults]]+Table2[[#This Row],[num_children]]</f>
        <v>2</v>
      </c>
      <c r="Q3440" s="3">
        <f>IF(OR(Table2[[#This Row],[booking_status]]="confirmed",Table2[[#This Row],[booking_status]]="checked-out"),Table2[[#This Row],[room_rate_per_night]]*Table2[[#This Row],[Num_Nights]],0)</f>
        <v>166.16</v>
      </c>
      <c r="R3440" t="str" cm="1">
        <f t="array" ref="R3440">IFERROR(_xlfn.IFS(Table2[[#This Row],[booking_status]]="confirmed","Expected",Table2[[#This Row],[booking_status]]="checked-out","Actual"),"No Revenue")</f>
        <v>Expected</v>
      </c>
      <c r="S3440" s="4">
        <f>Table2[[#This Row],[Revenue_Amount]]/Table2[[#This Row],[Num_Nights]]</f>
        <v>83.08</v>
      </c>
    </row>
    <row r="3441" spans="1:19" hidden="1" x14ac:dyDescent="0.3">
      <c r="A3441">
        <v>3440</v>
      </c>
      <c r="B3441" t="s">
        <v>14</v>
      </c>
      <c r="C3441" s="9">
        <v>45061</v>
      </c>
      <c r="D3441" s="9">
        <v>45066</v>
      </c>
      <c r="E3441" s="10">
        <v>45038</v>
      </c>
      <c r="F3441" t="s">
        <v>49</v>
      </c>
      <c r="G3441">
        <v>71.5</v>
      </c>
      <c r="H3441">
        <v>1</v>
      </c>
      <c r="I3441">
        <v>0</v>
      </c>
      <c r="J3441" t="s">
        <v>35</v>
      </c>
      <c r="K3441" t="s">
        <v>99</v>
      </c>
      <c r="L3441" t="s">
        <v>21</v>
      </c>
      <c r="M3441" t="s">
        <v>36</v>
      </c>
      <c r="N3441" t="s">
        <v>23</v>
      </c>
      <c r="O3441">
        <f>Table2[[#This Row],[check_out_date]]-Table2[[#This Row],[check_in_date]]</f>
        <v>5</v>
      </c>
      <c r="P3441">
        <f>Table2[[#This Row],[num_adults]]+Table2[[#This Row],[num_children]]</f>
        <v>1</v>
      </c>
      <c r="Q3441" s="3">
        <f>IF(OR(Table2[[#This Row],[booking_status]]="confirmed",Table2[[#This Row],[booking_status]]="checked-out"),Table2[[#This Row],[room_rate_per_night]]*Table2[[#This Row],[Num_Nights]],0)</f>
        <v>357.5</v>
      </c>
      <c r="R3441" t="str" cm="1">
        <f t="array" ref="R3441">IFERROR(_xlfn.IFS(Table2[[#This Row],[booking_status]]="confirmed","Expected",Table2[[#This Row],[booking_status]]="checked-out","Actual"),"No Revenue")</f>
        <v>Expected</v>
      </c>
      <c r="S3441" s="4">
        <f>Table2[[#This Row],[Revenue_Amount]]/Table2[[#This Row],[Num_Nights]]</f>
        <v>71.5</v>
      </c>
    </row>
    <row r="3442" spans="1:19" x14ac:dyDescent="0.3">
      <c r="A3442">
        <v>3441</v>
      </c>
      <c r="B3442" t="s">
        <v>50</v>
      </c>
      <c r="C3442" s="9">
        <v>45128</v>
      </c>
      <c r="D3442" s="9">
        <v>45132</v>
      </c>
      <c r="E3442" s="10">
        <v>45091</v>
      </c>
      <c r="F3442" t="s">
        <v>54</v>
      </c>
      <c r="G3442">
        <v>443.93</v>
      </c>
      <c r="H3442">
        <v>1</v>
      </c>
      <c r="I3442">
        <v>3</v>
      </c>
      <c r="J3442" t="s">
        <v>55</v>
      </c>
      <c r="K3442" t="s">
        <v>66</v>
      </c>
      <c r="L3442" t="s">
        <v>56</v>
      </c>
      <c r="M3442" t="s">
        <v>22</v>
      </c>
      <c r="N3442" t="s">
        <v>95</v>
      </c>
      <c r="O3442">
        <f>Table2[[#This Row],[check_out_date]]-Table2[[#This Row],[check_in_date]]</f>
        <v>4</v>
      </c>
      <c r="P3442">
        <f>Table2[[#This Row],[num_adults]]+Table2[[#This Row],[num_children]]</f>
        <v>4</v>
      </c>
      <c r="Q3442" s="3">
        <f>IF(OR(Table2[[#This Row],[booking_status]]="confirmed",Table2[[#This Row],[booking_status]]="checked-out"),Table2[[#This Row],[room_rate_per_night]]*Table2[[#This Row],[Num_Nights]],0)</f>
        <v>1775.72</v>
      </c>
      <c r="R3442" t="str" cm="1">
        <f t="array" ref="R3442">IFERROR(_xlfn.IFS(Table2[[#This Row],[booking_status]]="confirmed","Expected",Table2[[#This Row],[booking_status]]="checked-out","Actual"),"No Revenue")</f>
        <v>Actual</v>
      </c>
      <c r="S3442" s="4">
        <f>Table2[[#This Row],[Revenue_Amount]]/Table2[[#This Row],[Num_Nights]]</f>
        <v>443.93</v>
      </c>
    </row>
    <row r="3443" spans="1:19" hidden="1" x14ac:dyDescent="0.3">
      <c r="A3443">
        <v>3442</v>
      </c>
      <c r="B3443" t="s">
        <v>50</v>
      </c>
      <c r="C3443" s="9">
        <v>45135</v>
      </c>
      <c r="D3443" s="9">
        <v>45143</v>
      </c>
      <c r="E3443" s="10">
        <v>45117</v>
      </c>
      <c r="F3443" t="s">
        <v>27</v>
      </c>
      <c r="G3443">
        <v>154.34</v>
      </c>
      <c r="H3443">
        <v>2</v>
      </c>
      <c r="I3443">
        <v>2</v>
      </c>
      <c r="J3443" t="s">
        <v>35</v>
      </c>
      <c r="K3443" t="s">
        <v>44</v>
      </c>
      <c r="L3443" t="s">
        <v>56</v>
      </c>
      <c r="M3443" t="s">
        <v>36</v>
      </c>
      <c r="N3443" t="s">
        <v>41</v>
      </c>
      <c r="O3443">
        <f>Table2[[#This Row],[check_out_date]]-Table2[[#This Row],[check_in_date]]</f>
        <v>8</v>
      </c>
      <c r="P3443">
        <f>Table2[[#This Row],[num_adults]]+Table2[[#This Row],[num_children]]</f>
        <v>4</v>
      </c>
      <c r="Q3443" s="3">
        <f>IF(OR(Table2[[#This Row],[booking_status]]="confirmed",Table2[[#This Row],[booking_status]]="checked-out"),Table2[[#This Row],[room_rate_per_night]]*Table2[[#This Row],[Num_Nights]],0)</f>
        <v>1234.72</v>
      </c>
      <c r="R3443" t="str" cm="1">
        <f t="array" ref="R3443">IFERROR(_xlfn.IFS(Table2[[#This Row],[booking_status]]="confirmed","Expected",Table2[[#This Row],[booking_status]]="checked-out","Actual"),"No Revenue")</f>
        <v>Actual</v>
      </c>
      <c r="S3443" s="4">
        <f>Table2[[#This Row],[Revenue_Amount]]/Table2[[#This Row],[Num_Nights]]</f>
        <v>154.34</v>
      </c>
    </row>
    <row r="3444" spans="1:19" hidden="1" x14ac:dyDescent="0.3">
      <c r="A3444">
        <v>3443</v>
      </c>
      <c r="B3444" t="s">
        <v>50</v>
      </c>
      <c r="C3444" s="9">
        <v>45290</v>
      </c>
      <c r="D3444" s="9">
        <v>45295</v>
      </c>
      <c r="E3444" s="10">
        <v>45272</v>
      </c>
      <c r="F3444" t="s">
        <v>54</v>
      </c>
      <c r="G3444">
        <v>622.54999999999995</v>
      </c>
      <c r="H3444">
        <v>2</v>
      </c>
      <c r="I3444">
        <v>0</v>
      </c>
      <c r="J3444" t="s">
        <v>35</v>
      </c>
      <c r="K3444" t="s">
        <v>66</v>
      </c>
      <c r="L3444" t="s">
        <v>60</v>
      </c>
      <c r="M3444" t="s">
        <v>36</v>
      </c>
      <c r="N3444" t="s">
        <v>41</v>
      </c>
      <c r="O3444">
        <f>Table2[[#This Row],[check_out_date]]-Table2[[#This Row],[check_in_date]]</f>
        <v>5</v>
      </c>
      <c r="P3444">
        <f>Table2[[#This Row],[num_adults]]+Table2[[#This Row],[num_children]]</f>
        <v>2</v>
      </c>
      <c r="Q3444" s="3">
        <f>IF(OR(Table2[[#This Row],[booking_status]]="confirmed",Table2[[#This Row],[booking_status]]="checked-out"),Table2[[#This Row],[room_rate_per_night]]*Table2[[#This Row],[Num_Nights]],0)</f>
        <v>0</v>
      </c>
      <c r="R3444" t="str" cm="1">
        <f t="array" ref="R3444">IFERROR(_xlfn.IFS(Table2[[#This Row],[booking_status]]="confirmed","Expected",Table2[[#This Row],[booking_status]]="checked-out","Actual"),"No Revenue")</f>
        <v>No Revenue</v>
      </c>
      <c r="S3444" s="4">
        <f>Table2[[#This Row],[Revenue_Amount]]/Table2[[#This Row],[Num_Nights]]</f>
        <v>0</v>
      </c>
    </row>
    <row r="3445" spans="1:19" x14ac:dyDescent="0.3">
      <c r="A3445">
        <v>3444</v>
      </c>
      <c r="B3445" t="s">
        <v>37</v>
      </c>
      <c r="C3445" s="9">
        <v>44971</v>
      </c>
      <c r="D3445" s="9">
        <v>44982</v>
      </c>
      <c r="E3445" s="10">
        <v>44913</v>
      </c>
      <c r="F3445" t="s">
        <v>27</v>
      </c>
      <c r="G3445">
        <v>177</v>
      </c>
      <c r="H3445">
        <v>3</v>
      </c>
      <c r="I3445">
        <v>0</v>
      </c>
      <c r="J3445" t="s">
        <v>28</v>
      </c>
      <c r="K3445" t="s">
        <v>66</v>
      </c>
      <c r="L3445" t="s">
        <v>21</v>
      </c>
      <c r="M3445" t="s">
        <v>36</v>
      </c>
      <c r="N3445" t="s">
        <v>23</v>
      </c>
      <c r="O3445">
        <f>Table2[[#This Row],[check_out_date]]-Table2[[#This Row],[check_in_date]]</f>
        <v>11</v>
      </c>
      <c r="P3445">
        <f>Table2[[#This Row],[num_adults]]+Table2[[#This Row],[num_children]]</f>
        <v>3</v>
      </c>
      <c r="Q3445" s="3">
        <f>IF(OR(Table2[[#This Row],[booking_status]]="confirmed",Table2[[#This Row],[booking_status]]="checked-out"),Table2[[#This Row],[room_rate_per_night]]*Table2[[#This Row],[Num_Nights]],0)</f>
        <v>1947</v>
      </c>
      <c r="R3445" t="str" cm="1">
        <f t="array" ref="R3445">IFERROR(_xlfn.IFS(Table2[[#This Row],[booking_status]]="confirmed","Expected",Table2[[#This Row],[booking_status]]="checked-out","Actual"),"No Revenue")</f>
        <v>Expected</v>
      </c>
      <c r="S3445" s="4">
        <f>Table2[[#This Row],[Revenue_Amount]]/Table2[[#This Row],[Num_Nights]]</f>
        <v>177</v>
      </c>
    </row>
    <row r="3446" spans="1:19" x14ac:dyDescent="0.3">
      <c r="A3446">
        <v>3445</v>
      </c>
      <c r="B3446" t="s">
        <v>50</v>
      </c>
      <c r="C3446" s="9">
        <v>45051</v>
      </c>
      <c r="D3446" s="9">
        <v>45060</v>
      </c>
      <c r="E3446" s="10">
        <v>44992</v>
      </c>
      <c r="F3446" t="s">
        <v>27</v>
      </c>
      <c r="G3446">
        <v>130.33000000000001</v>
      </c>
      <c r="H3446">
        <v>3</v>
      </c>
      <c r="I3446">
        <v>0</v>
      </c>
      <c r="J3446" t="s">
        <v>19</v>
      </c>
      <c r="K3446" t="s">
        <v>44</v>
      </c>
      <c r="L3446" t="s">
        <v>21</v>
      </c>
      <c r="M3446" t="s">
        <v>36</v>
      </c>
      <c r="N3446" t="s">
        <v>45</v>
      </c>
      <c r="O3446">
        <f>Table2[[#This Row],[check_out_date]]-Table2[[#This Row],[check_in_date]]</f>
        <v>9</v>
      </c>
      <c r="P3446">
        <f>Table2[[#This Row],[num_adults]]+Table2[[#This Row],[num_children]]</f>
        <v>3</v>
      </c>
      <c r="Q3446" s="3">
        <f>IF(OR(Table2[[#This Row],[booking_status]]="confirmed",Table2[[#This Row],[booking_status]]="checked-out"),Table2[[#This Row],[room_rate_per_night]]*Table2[[#This Row],[Num_Nights]],0)</f>
        <v>1172.97</v>
      </c>
      <c r="R3446" t="str" cm="1">
        <f t="array" ref="R3446">IFERROR(_xlfn.IFS(Table2[[#This Row],[booking_status]]="confirmed","Expected",Table2[[#This Row],[booking_status]]="checked-out","Actual"),"No Revenue")</f>
        <v>Expected</v>
      </c>
      <c r="S3446" s="4">
        <f>Table2[[#This Row],[Revenue_Amount]]/Table2[[#This Row],[Num_Nights]]</f>
        <v>130.33000000000001</v>
      </c>
    </row>
    <row r="3447" spans="1:19" x14ac:dyDescent="0.3">
      <c r="A3447">
        <v>3446</v>
      </c>
      <c r="B3447" t="s">
        <v>50</v>
      </c>
      <c r="C3447" s="9">
        <v>45133</v>
      </c>
      <c r="D3447" s="9">
        <v>45140</v>
      </c>
      <c r="E3447" s="10">
        <v>45084</v>
      </c>
      <c r="F3447" t="s">
        <v>18</v>
      </c>
      <c r="G3447">
        <v>312.05</v>
      </c>
      <c r="H3447">
        <v>2</v>
      </c>
      <c r="I3447">
        <v>0</v>
      </c>
      <c r="J3447" t="s">
        <v>94</v>
      </c>
      <c r="K3447" t="s">
        <v>99</v>
      </c>
      <c r="L3447" t="s">
        <v>21</v>
      </c>
      <c r="M3447" t="s">
        <v>22</v>
      </c>
      <c r="N3447" t="s">
        <v>41</v>
      </c>
      <c r="O3447">
        <f>Table2[[#This Row],[check_out_date]]-Table2[[#This Row],[check_in_date]]</f>
        <v>7</v>
      </c>
      <c r="P3447">
        <f>Table2[[#This Row],[num_adults]]+Table2[[#This Row],[num_children]]</f>
        <v>2</v>
      </c>
      <c r="Q3447" s="3">
        <f>IF(OR(Table2[[#This Row],[booking_status]]="confirmed",Table2[[#This Row],[booking_status]]="checked-out"),Table2[[#This Row],[room_rate_per_night]]*Table2[[#This Row],[Num_Nights]],0)</f>
        <v>2184.35</v>
      </c>
      <c r="R3447" t="str" cm="1">
        <f t="array" ref="R3447">IFERROR(_xlfn.IFS(Table2[[#This Row],[booking_status]]="confirmed","Expected",Table2[[#This Row],[booking_status]]="checked-out","Actual"),"No Revenue")</f>
        <v>Expected</v>
      </c>
      <c r="S3447" s="4">
        <f>Table2[[#This Row],[Revenue_Amount]]/Table2[[#This Row],[Num_Nights]]</f>
        <v>312.05</v>
      </c>
    </row>
    <row r="3448" spans="1:19" x14ac:dyDescent="0.3">
      <c r="A3448">
        <v>3447</v>
      </c>
      <c r="B3448" t="s">
        <v>14</v>
      </c>
      <c r="C3448" s="9">
        <v>45102</v>
      </c>
      <c r="D3448" s="9">
        <v>45103</v>
      </c>
      <c r="E3448" s="10">
        <v>45075</v>
      </c>
      <c r="F3448" t="s">
        <v>49</v>
      </c>
      <c r="G3448">
        <v>103.02</v>
      </c>
      <c r="H3448">
        <v>1</v>
      </c>
      <c r="I3448">
        <v>0</v>
      </c>
      <c r="J3448" t="s">
        <v>28</v>
      </c>
      <c r="K3448" t="s">
        <v>99</v>
      </c>
      <c r="L3448" t="s">
        <v>60</v>
      </c>
      <c r="M3448" t="s">
        <v>22</v>
      </c>
      <c r="N3448" t="s">
        <v>45</v>
      </c>
      <c r="O3448">
        <f>Table2[[#This Row],[check_out_date]]-Table2[[#This Row],[check_in_date]]</f>
        <v>1</v>
      </c>
      <c r="P3448">
        <f>Table2[[#This Row],[num_adults]]+Table2[[#This Row],[num_children]]</f>
        <v>1</v>
      </c>
      <c r="Q3448" s="3">
        <f>IF(OR(Table2[[#This Row],[booking_status]]="confirmed",Table2[[#This Row],[booking_status]]="checked-out"),Table2[[#This Row],[room_rate_per_night]]*Table2[[#This Row],[Num_Nights]],0)</f>
        <v>0</v>
      </c>
      <c r="R3448" t="str" cm="1">
        <f t="array" ref="R3448">IFERROR(_xlfn.IFS(Table2[[#This Row],[booking_status]]="confirmed","Expected",Table2[[#This Row],[booking_status]]="checked-out","Actual"),"No Revenue")</f>
        <v>No Revenue</v>
      </c>
      <c r="S3448" s="4">
        <f>Table2[[#This Row],[Revenue_Amount]]/Table2[[#This Row],[Num_Nights]]</f>
        <v>0</v>
      </c>
    </row>
    <row r="3449" spans="1:19" hidden="1" x14ac:dyDescent="0.3">
      <c r="A3449">
        <v>3448</v>
      </c>
      <c r="B3449" t="s">
        <v>14</v>
      </c>
      <c r="C3449" s="9">
        <v>45178</v>
      </c>
      <c r="D3449" s="9">
        <v>45182</v>
      </c>
      <c r="E3449" s="10">
        <v>45135</v>
      </c>
      <c r="F3449" t="s">
        <v>54</v>
      </c>
      <c r="G3449">
        <v>336.95</v>
      </c>
      <c r="H3449">
        <v>1</v>
      </c>
      <c r="I3449">
        <v>1</v>
      </c>
      <c r="J3449" t="s">
        <v>35</v>
      </c>
      <c r="K3449" t="s">
        <v>66</v>
      </c>
      <c r="L3449" t="s">
        <v>21</v>
      </c>
      <c r="M3449" t="s">
        <v>36</v>
      </c>
      <c r="N3449" t="s">
        <v>45</v>
      </c>
      <c r="O3449">
        <f>Table2[[#This Row],[check_out_date]]-Table2[[#This Row],[check_in_date]]</f>
        <v>4</v>
      </c>
      <c r="P3449">
        <f>Table2[[#This Row],[num_adults]]+Table2[[#This Row],[num_children]]</f>
        <v>2</v>
      </c>
      <c r="Q3449" s="3">
        <f>IF(OR(Table2[[#This Row],[booking_status]]="confirmed",Table2[[#This Row],[booking_status]]="checked-out"),Table2[[#This Row],[room_rate_per_night]]*Table2[[#This Row],[Num_Nights]],0)</f>
        <v>1347.8</v>
      </c>
      <c r="R3449" t="str" cm="1">
        <f t="array" ref="R3449">IFERROR(_xlfn.IFS(Table2[[#This Row],[booking_status]]="confirmed","Expected",Table2[[#This Row],[booking_status]]="checked-out","Actual"),"No Revenue")</f>
        <v>Expected</v>
      </c>
      <c r="S3449" s="4">
        <f>Table2[[#This Row],[Revenue_Amount]]/Table2[[#This Row],[Num_Nights]]</f>
        <v>336.95</v>
      </c>
    </row>
    <row r="3450" spans="1:19" hidden="1" x14ac:dyDescent="0.3">
      <c r="A3450">
        <v>3449</v>
      </c>
      <c r="B3450" t="s">
        <v>31</v>
      </c>
      <c r="C3450" s="9">
        <v>45149</v>
      </c>
      <c r="D3450" s="9">
        <v>45151</v>
      </c>
      <c r="E3450" s="10">
        <v>45108</v>
      </c>
      <c r="F3450" t="s">
        <v>49</v>
      </c>
      <c r="G3450">
        <v>101.49</v>
      </c>
      <c r="H3450">
        <v>2</v>
      </c>
      <c r="I3450">
        <v>0</v>
      </c>
      <c r="J3450" t="s">
        <v>35</v>
      </c>
      <c r="K3450" t="s">
        <v>66</v>
      </c>
      <c r="L3450" t="s">
        <v>21</v>
      </c>
      <c r="M3450" t="s">
        <v>36</v>
      </c>
      <c r="N3450" t="s">
        <v>45</v>
      </c>
      <c r="O3450">
        <f>Table2[[#This Row],[check_out_date]]-Table2[[#This Row],[check_in_date]]</f>
        <v>2</v>
      </c>
      <c r="P3450">
        <f>Table2[[#This Row],[num_adults]]+Table2[[#This Row],[num_children]]</f>
        <v>2</v>
      </c>
      <c r="Q3450" s="3">
        <f>IF(OR(Table2[[#This Row],[booking_status]]="confirmed",Table2[[#This Row],[booking_status]]="checked-out"),Table2[[#This Row],[room_rate_per_night]]*Table2[[#This Row],[Num_Nights]],0)</f>
        <v>202.98</v>
      </c>
      <c r="R3450" t="str" cm="1">
        <f t="array" ref="R3450">IFERROR(_xlfn.IFS(Table2[[#This Row],[booking_status]]="confirmed","Expected",Table2[[#This Row],[booking_status]]="checked-out","Actual"),"No Revenue")</f>
        <v>Expected</v>
      </c>
      <c r="S3450" s="4">
        <f>Table2[[#This Row],[Revenue_Amount]]/Table2[[#This Row],[Num_Nights]]</f>
        <v>101.49</v>
      </c>
    </row>
    <row r="3451" spans="1:19" x14ac:dyDescent="0.3">
      <c r="A3451">
        <v>3450</v>
      </c>
      <c r="B3451" t="s">
        <v>37</v>
      </c>
      <c r="C3451" s="9">
        <v>45074</v>
      </c>
      <c r="D3451" s="9">
        <v>45080</v>
      </c>
      <c r="E3451" s="10">
        <v>45034</v>
      </c>
      <c r="F3451" t="s">
        <v>27</v>
      </c>
      <c r="G3451">
        <v>150.96</v>
      </c>
      <c r="H3451">
        <v>4</v>
      </c>
      <c r="I3451">
        <v>2</v>
      </c>
      <c r="J3451" t="s">
        <v>55</v>
      </c>
      <c r="K3451" t="s">
        <v>44</v>
      </c>
      <c r="L3451" t="s">
        <v>56</v>
      </c>
      <c r="M3451" t="s">
        <v>22</v>
      </c>
      <c r="N3451" t="s">
        <v>23</v>
      </c>
      <c r="O3451">
        <f>Table2[[#This Row],[check_out_date]]-Table2[[#This Row],[check_in_date]]</f>
        <v>6</v>
      </c>
      <c r="P3451">
        <f>Table2[[#This Row],[num_adults]]+Table2[[#This Row],[num_children]]</f>
        <v>6</v>
      </c>
      <c r="Q3451" s="3">
        <f>IF(OR(Table2[[#This Row],[booking_status]]="confirmed",Table2[[#This Row],[booking_status]]="checked-out"),Table2[[#This Row],[room_rate_per_night]]*Table2[[#This Row],[Num_Nights]],0)</f>
        <v>905.76</v>
      </c>
      <c r="R3451" t="str" cm="1">
        <f t="array" ref="R3451">IFERROR(_xlfn.IFS(Table2[[#This Row],[booking_status]]="confirmed","Expected",Table2[[#This Row],[booking_status]]="checked-out","Actual"),"No Revenue")</f>
        <v>Actual</v>
      </c>
      <c r="S3451" s="4">
        <f>Table2[[#This Row],[Revenue_Amount]]/Table2[[#This Row],[Num_Nights]]</f>
        <v>150.96</v>
      </c>
    </row>
    <row r="3452" spans="1:19" x14ac:dyDescent="0.3">
      <c r="A3452">
        <v>3451</v>
      </c>
      <c r="B3452" t="s">
        <v>37</v>
      </c>
      <c r="C3452" s="9">
        <v>45099</v>
      </c>
      <c r="D3452" s="9">
        <v>45101</v>
      </c>
      <c r="E3452" s="10">
        <v>45079</v>
      </c>
      <c r="F3452" t="s">
        <v>27</v>
      </c>
      <c r="G3452">
        <v>119.57</v>
      </c>
      <c r="H3452">
        <v>2</v>
      </c>
      <c r="I3452">
        <v>0</v>
      </c>
      <c r="J3452" t="s">
        <v>28</v>
      </c>
      <c r="K3452" t="s">
        <v>44</v>
      </c>
      <c r="L3452" t="s">
        <v>21</v>
      </c>
      <c r="M3452" t="s">
        <v>36</v>
      </c>
      <c r="N3452" t="s">
        <v>41</v>
      </c>
      <c r="O3452">
        <f>Table2[[#This Row],[check_out_date]]-Table2[[#This Row],[check_in_date]]</f>
        <v>2</v>
      </c>
      <c r="P3452">
        <f>Table2[[#This Row],[num_adults]]+Table2[[#This Row],[num_children]]</f>
        <v>2</v>
      </c>
      <c r="Q3452" s="3">
        <f>IF(OR(Table2[[#This Row],[booking_status]]="confirmed",Table2[[#This Row],[booking_status]]="checked-out"),Table2[[#This Row],[room_rate_per_night]]*Table2[[#This Row],[Num_Nights]],0)</f>
        <v>239.14</v>
      </c>
      <c r="R3452" t="str" cm="1">
        <f t="array" ref="R3452">IFERROR(_xlfn.IFS(Table2[[#This Row],[booking_status]]="confirmed","Expected",Table2[[#This Row],[booking_status]]="checked-out","Actual"),"No Revenue")</f>
        <v>Expected</v>
      </c>
      <c r="S3452" s="4">
        <f>Table2[[#This Row],[Revenue_Amount]]/Table2[[#This Row],[Num_Nights]]</f>
        <v>119.57</v>
      </c>
    </row>
    <row r="3453" spans="1:19" x14ac:dyDescent="0.3">
      <c r="A3453">
        <v>3452</v>
      </c>
      <c r="B3453" t="s">
        <v>37</v>
      </c>
      <c r="C3453" s="9">
        <v>45036</v>
      </c>
      <c r="D3453" s="9">
        <v>45039</v>
      </c>
      <c r="E3453" s="10">
        <v>45011</v>
      </c>
      <c r="F3453" t="s">
        <v>27</v>
      </c>
      <c r="G3453">
        <v>178.15</v>
      </c>
      <c r="H3453">
        <v>1</v>
      </c>
      <c r="I3453">
        <v>2</v>
      </c>
      <c r="J3453" t="s">
        <v>28</v>
      </c>
      <c r="K3453" t="s">
        <v>20</v>
      </c>
      <c r="L3453" t="s">
        <v>21</v>
      </c>
      <c r="M3453" t="s">
        <v>36</v>
      </c>
      <c r="N3453" t="s">
        <v>41</v>
      </c>
      <c r="O3453">
        <f>Table2[[#This Row],[check_out_date]]-Table2[[#This Row],[check_in_date]]</f>
        <v>3</v>
      </c>
      <c r="P3453">
        <f>Table2[[#This Row],[num_adults]]+Table2[[#This Row],[num_children]]</f>
        <v>3</v>
      </c>
      <c r="Q3453" s="3">
        <f>IF(OR(Table2[[#This Row],[booking_status]]="confirmed",Table2[[#This Row],[booking_status]]="checked-out"),Table2[[#This Row],[room_rate_per_night]]*Table2[[#This Row],[Num_Nights]],0)</f>
        <v>534.45000000000005</v>
      </c>
      <c r="R3453" t="str" cm="1">
        <f t="array" ref="R3453">IFERROR(_xlfn.IFS(Table2[[#This Row],[booking_status]]="confirmed","Expected",Table2[[#This Row],[booking_status]]="checked-out","Actual"),"No Revenue")</f>
        <v>Expected</v>
      </c>
      <c r="S3453" s="4">
        <f>Table2[[#This Row],[Revenue_Amount]]/Table2[[#This Row],[Num_Nights]]</f>
        <v>178.15</v>
      </c>
    </row>
    <row r="3454" spans="1:19" x14ac:dyDescent="0.3">
      <c r="A3454">
        <v>3453</v>
      </c>
      <c r="B3454" t="s">
        <v>50</v>
      </c>
      <c r="C3454" s="9">
        <v>45220</v>
      </c>
      <c r="D3454" s="9">
        <v>45226</v>
      </c>
      <c r="E3454" s="10">
        <v>45163</v>
      </c>
      <c r="F3454" t="s">
        <v>54</v>
      </c>
      <c r="G3454">
        <v>612.67999999999995</v>
      </c>
      <c r="H3454">
        <v>1</v>
      </c>
      <c r="I3454">
        <v>2</v>
      </c>
      <c r="J3454" t="s">
        <v>19</v>
      </c>
      <c r="K3454" t="s">
        <v>29</v>
      </c>
      <c r="L3454" t="s">
        <v>21</v>
      </c>
      <c r="M3454" t="s">
        <v>36</v>
      </c>
      <c r="N3454" t="s">
        <v>41</v>
      </c>
      <c r="O3454">
        <f>Table2[[#This Row],[check_out_date]]-Table2[[#This Row],[check_in_date]]</f>
        <v>6</v>
      </c>
      <c r="P3454">
        <f>Table2[[#This Row],[num_adults]]+Table2[[#This Row],[num_children]]</f>
        <v>3</v>
      </c>
      <c r="Q3454" s="3">
        <f>IF(OR(Table2[[#This Row],[booking_status]]="confirmed",Table2[[#This Row],[booking_status]]="checked-out"),Table2[[#This Row],[room_rate_per_night]]*Table2[[#This Row],[Num_Nights]],0)</f>
        <v>3676.08</v>
      </c>
      <c r="R3454" t="str" cm="1">
        <f t="array" ref="R3454">IFERROR(_xlfn.IFS(Table2[[#This Row],[booking_status]]="confirmed","Expected",Table2[[#This Row],[booking_status]]="checked-out","Actual"),"No Revenue")</f>
        <v>Expected</v>
      </c>
      <c r="S3454" s="4">
        <f>Table2[[#This Row],[Revenue_Amount]]/Table2[[#This Row],[Num_Nights]]</f>
        <v>612.67999999999995</v>
      </c>
    </row>
    <row r="3455" spans="1:19" hidden="1" x14ac:dyDescent="0.3">
      <c r="A3455">
        <v>3454</v>
      </c>
      <c r="B3455" t="s">
        <v>14</v>
      </c>
      <c r="C3455" s="9">
        <v>45179</v>
      </c>
      <c r="D3455" s="9">
        <v>45186</v>
      </c>
      <c r="E3455" s="10">
        <v>45158</v>
      </c>
      <c r="F3455" t="s">
        <v>49</v>
      </c>
      <c r="G3455">
        <v>110.13</v>
      </c>
      <c r="H3455">
        <v>1</v>
      </c>
      <c r="I3455">
        <v>1</v>
      </c>
      <c r="J3455" t="s">
        <v>35</v>
      </c>
      <c r="K3455" t="s">
        <v>20</v>
      </c>
      <c r="L3455" t="s">
        <v>56</v>
      </c>
      <c r="M3455" t="s">
        <v>22</v>
      </c>
      <c r="N3455" t="s">
        <v>23</v>
      </c>
      <c r="O3455">
        <f>Table2[[#This Row],[check_out_date]]-Table2[[#This Row],[check_in_date]]</f>
        <v>7</v>
      </c>
      <c r="P3455">
        <f>Table2[[#This Row],[num_adults]]+Table2[[#This Row],[num_children]]</f>
        <v>2</v>
      </c>
      <c r="Q3455" s="3">
        <f>IF(OR(Table2[[#This Row],[booking_status]]="confirmed",Table2[[#This Row],[booking_status]]="checked-out"),Table2[[#This Row],[room_rate_per_night]]*Table2[[#This Row],[Num_Nights]],0)</f>
        <v>770.91</v>
      </c>
      <c r="R3455" t="str" cm="1">
        <f t="array" ref="R3455">IFERROR(_xlfn.IFS(Table2[[#This Row],[booking_status]]="confirmed","Expected",Table2[[#This Row],[booking_status]]="checked-out","Actual"),"No Revenue")</f>
        <v>Actual</v>
      </c>
      <c r="S3455" s="4">
        <f>Table2[[#This Row],[Revenue_Amount]]/Table2[[#This Row],[Num_Nights]]</f>
        <v>110.13</v>
      </c>
    </row>
    <row r="3456" spans="1:19" x14ac:dyDescent="0.3">
      <c r="A3456">
        <v>3455</v>
      </c>
      <c r="B3456" t="s">
        <v>50</v>
      </c>
      <c r="C3456" s="9">
        <v>45271</v>
      </c>
      <c r="D3456" s="9">
        <v>45272</v>
      </c>
      <c r="E3456" s="10">
        <v>45254</v>
      </c>
      <c r="F3456" t="s">
        <v>27</v>
      </c>
      <c r="G3456">
        <v>150.37</v>
      </c>
      <c r="H3456">
        <v>1</v>
      </c>
      <c r="I3456">
        <v>1</v>
      </c>
      <c r="J3456" t="s">
        <v>28</v>
      </c>
      <c r="K3456" t="s">
        <v>66</v>
      </c>
      <c r="L3456" t="s">
        <v>70</v>
      </c>
      <c r="M3456" t="s">
        <v>22</v>
      </c>
      <c r="N3456" t="s">
        <v>41</v>
      </c>
      <c r="O3456">
        <f>Table2[[#This Row],[check_out_date]]-Table2[[#This Row],[check_in_date]]</f>
        <v>1</v>
      </c>
      <c r="P3456">
        <f>Table2[[#This Row],[num_adults]]+Table2[[#This Row],[num_children]]</f>
        <v>2</v>
      </c>
      <c r="Q3456" s="3">
        <f>IF(OR(Table2[[#This Row],[booking_status]]="confirmed",Table2[[#This Row],[booking_status]]="checked-out"),Table2[[#This Row],[room_rate_per_night]]*Table2[[#This Row],[Num_Nights]],0)</f>
        <v>0</v>
      </c>
      <c r="R3456" t="str" cm="1">
        <f t="array" ref="R3456">IFERROR(_xlfn.IFS(Table2[[#This Row],[booking_status]]="confirmed","Expected",Table2[[#This Row],[booking_status]]="checked-out","Actual"),"No Revenue")</f>
        <v>No Revenue</v>
      </c>
      <c r="S3456" s="4">
        <f>Table2[[#This Row],[Revenue_Amount]]/Table2[[#This Row],[Num_Nights]]</f>
        <v>0</v>
      </c>
    </row>
    <row r="3457" spans="1:19" x14ac:dyDescent="0.3">
      <c r="A3457">
        <v>3456</v>
      </c>
      <c r="B3457" t="s">
        <v>37</v>
      </c>
      <c r="C3457" s="9">
        <v>44997</v>
      </c>
      <c r="D3457" s="9">
        <v>45005</v>
      </c>
      <c r="E3457" s="10">
        <v>44942</v>
      </c>
      <c r="F3457" t="s">
        <v>54</v>
      </c>
      <c r="G3457">
        <v>513.61</v>
      </c>
      <c r="H3457">
        <v>3</v>
      </c>
      <c r="I3457">
        <v>0</v>
      </c>
      <c r="J3457" t="s">
        <v>19</v>
      </c>
      <c r="K3457" t="s">
        <v>20</v>
      </c>
      <c r="L3457" t="s">
        <v>70</v>
      </c>
      <c r="M3457" t="s">
        <v>36</v>
      </c>
      <c r="N3457" t="s">
        <v>41</v>
      </c>
      <c r="O3457">
        <f>Table2[[#This Row],[check_out_date]]-Table2[[#This Row],[check_in_date]]</f>
        <v>8</v>
      </c>
      <c r="P3457">
        <f>Table2[[#This Row],[num_adults]]+Table2[[#This Row],[num_children]]</f>
        <v>3</v>
      </c>
      <c r="Q3457" s="3">
        <f>IF(OR(Table2[[#This Row],[booking_status]]="confirmed",Table2[[#This Row],[booking_status]]="checked-out"),Table2[[#This Row],[room_rate_per_night]]*Table2[[#This Row],[Num_Nights]],0)</f>
        <v>0</v>
      </c>
      <c r="R3457" t="str" cm="1">
        <f t="array" ref="R3457">IFERROR(_xlfn.IFS(Table2[[#This Row],[booking_status]]="confirmed","Expected",Table2[[#This Row],[booking_status]]="checked-out","Actual"),"No Revenue")</f>
        <v>No Revenue</v>
      </c>
      <c r="S3457" s="4">
        <f>Table2[[#This Row],[Revenue_Amount]]/Table2[[#This Row],[Num_Nights]]</f>
        <v>0</v>
      </c>
    </row>
    <row r="3458" spans="1:19" x14ac:dyDescent="0.3">
      <c r="A3458">
        <v>3457</v>
      </c>
      <c r="B3458" t="s">
        <v>31</v>
      </c>
      <c r="C3458" s="9">
        <v>45188</v>
      </c>
      <c r="D3458" s="9">
        <v>45191</v>
      </c>
      <c r="E3458" s="10">
        <v>45171</v>
      </c>
      <c r="F3458" t="s">
        <v>18</v>
      </c>
      <c r="G3458">
        <v>155.1</v>
      </c>
      <c r="H3458">
        <v>2</v>
      </c>
      <c r="I3458">
        <v>1</v>
      </c>
      <c r="J3458" t="s">
        <v>55</v>
      </c>
      <c r="K3458" t="s">
        <v>29</v>
      </c>
      <c r="L3458" t="s">
        <v>56</v>
      </c>
      <c r="M3458" t="s">
        <v>36</v>
      </c>
      <c r="N3458" t="s">
        <v>45</v>
      </c>
      <c r="O3458">
        <f>Table2[[#This Row],[check_out_date]]-Table2[[#This Row],[check_in_date]]</f>
        <v>3</v>
      </c>
      <c r="P3458">
        <f>Table2[[#This Row],[num_adults]]+Table2[[#This Row],[num_children]]</f>
        <v>3</v>
      </c>
      <c r="Q3458" s="3">
        <f>IF(OR(Table2[[#This Row],[booking_status]]="confirmed",Table2[[#This Row],[booking_status]]="checked-out"),Table2[[#This Row],[room_rate_per_night]]*Table2[[#This Row],[Num_Nights]],0)</f>
        <v>465.29999999999995</v>
      </c>
      <c r="R3458" t="str" cm="1">
        <f t="array" ref="R3458">IFERROR(_xlfn.IFS(Table2[[#This Row],[booking_status]]="confirmed","Expected",Table2[[#This Row],[booking_status]]="checked-out","Actual"),"No Revenue")</f>
        <v>Actual</v>
      </c>
      <c r="S3458" s="4">
        <f>Table2[[#This Row],[Revenue_Amount]]/Table2[[#This Row],[Num_Nights]]</f>
        <v>155.1</v>
      </c>
    </row>
    <row r="3459" spans="1:19" x14ac:dyDescent="0.3">
      <c r="A3459">
        <v>3458</v>
      </c>
      <c r="B3459" t="s">
        <v>50</v>
      </c>
      <c r="C3459" s="9">
        <v>45073</v>
      </c>
      <c r="D3459" s="9">
        <v>45084</v>
      </c>
      <c r="E3459" s="10">
        <v>45051</v>
      </c>
      <c r="F3459" t="s">
        <v>27</v>
      </c>
      <c r="G3459">
        <v>137.21</v>
      </c>
      <c r="H3459">
        <v>2</v>
      </c>
      <c r="I3459">
        <v>1</v>
      </c>
      <c r="J3459" t="s">
        <v>28</v>
      </c>
      <c r="K3459" t="s">
        <v>99</v>
      </c>
      <c r="L3459" t="s">
        <v>21</v>
      </c>
      <c r="M3459" t="s">
        <v>36</v>
      </c>
      <c r="N3459" t="s">
        <v>41</v>
      </c>
      <c r="O3459">
        <f>Table2[[#This Row],[check_out_date]]-Table2[[#This Row],[check_in_date]]</f>
        <v>11</v>
      </c>
      <c r="P3459">
        <f>Table2[[#This Row],[num_adults]]+Table2[[#This Row],[num_children]]</f>
        <v>3</v>
      </c>
      <c r="Q3459" s="3">
        <f>IF(OR(Table2[[#This Row],[booking_status]]="confirmed",Table2[[#This Row],[booking_status]]="checked-out"),Table2[[#This Row],[room_rate_per_night]]*Table2[[#This Row],[Num_Nights]],0)</f>
        <v>1509.3100000000002</v>
      </c>
      <c r="R3459" t="str" cm="1">
        <f t="array" ref="R3459">IFERROR(_xlfn.IFS(Table2[[#This Row],[booking_status]]="confirmed","Expected",Table2[[#This Row],[booking_status]]="checked-out","Actual"),"No Revenue")</f>
        <v>Expected</v>
      </c>
      <c r="S3459" s="4">
        <f>Table2[[#This Row],[Revenue_Amount]]/Table2[[#This Row],[Num_Nights]]</f>
        <v>137.21</v>
      </c>
    </row>
    <row r="3460" spans="1:19" x14ac:dyDescent="0.3">
      <c r="A3460">
        <v>3459</v>
      </c>
      <c r="B3460" t="s">
        <v>37</v>
      </c>
      <c r="C3460" s="9">
        <v>45065</v>
      </c>
      <c r="D3460" s="9">
        <v>45075</v>
      </c>
      <c r="E3460" s="10">
        <v>45024</v>
      </c>
      <c r="F3460" t="s">
        <v>27</v>
      </c>
      <c r="G3460">
        <v>117.16</v>
      </c>
      <c r="H3460">
        <v>2</v>
      </c>
      <c r="I3460">
        <v>0</v>
      </c>
      <c r="J3460" t="s">
        <v>19</v>
      </c>
      <c r="K3460" t="s">
        <v>20</v>
      </c>
      <c r="L3460" t="s">
        <v>21</v>
      </c>
      <c r="M3460" t="s">
        <v>36</v>
      </c>
      <c r="N3460" t="s">
        <v>41</v>
      </c>
      <c r="O3460">
        <f>Table2[[#This Row],[check_out_date]]-Table2[[#This Row],[check_in_date]]</f>
        <v>10</v>
      </c>
      <c r="P3460">
        <f>Table2[[#This Row],[num_adults]]+Table2[[#This Row],[num_children]]</f>
        <v>2</v>
      </c>
      <c r="Q3460" s="3">
        <f>IF(OR(Table2[[#This Row],[booking_status]]="confirmed",Table2[[#This Row],[booking_status]]="checked-out"),Table2[[#This Row],[room_rate_per_night]]*Table2[[#This Row],[Num_Nights]],0)</f>
        <v>1171.5999999999999</v>
      </c>
      <c r="R3460" t="str" cm="1">
        <f t="array" ref="R3460">IFERROR(_xlfn.IFS(Table2[[#This Row],[booking_status]]="confirmed","Expected",Table2[[#This Row],[booking_status]]="checked-out","Actual"),"No Revenue")</f>
        <v>Expected</v>
      </c>
      <c r="S3460" s="4">
        <f>Table2[[#This Row],[Revenue_Amount]]/Table2[[#This Row],[Num_Nights]]</f>
        <v>117.16</v>
      </c>
    </row>
    <row r="3461" spans="1:19" x14ac:dyDescent="0.3">
      <c r="A3461">
        <v>3460</v>
      </c>
      <c r="B3461" t="s">
        <v>31</v>
      </c>
      <c r="C3461" s="9">
        <v>44931</v>
      </c>
      <c r="D3461" s="9">
        <v>44937</v>
      </c>
      <c r="E3461" s="10">
        <v>44927</v>
      </c>
      <c r="F3461" t="s">
        <v>27</v>
      </c>
      <c r="G3461">
        <v>137.49</v>
      </c>
      <c r="H3461">
        <v>3</v>
      </c>
      <c r="I3461">
        <v>0</v>
      </c>
      <c r="J3461" t="s">
        <v>28</v>
      </c>
      <c r="K3461" t="s">
        <v>29</v>
      </c>
      <c r="L3461" t="s">
        <v>21</v>
      </c>
      <c r="M3461" t="s">
        <v>36</v>
      </c>
      <c r="N3461" t="s">
        <v>41</v>
      </c>
      <c r="O3461">
        <f>Table2[[#This Row],[check_out_date]]-Table2[[#This Row],[check_in_date]]</f>
        <v>6</v>
      </c>
      <c r="P3461">
        <f>Table2[[#This Row],[num_adults]]+Table2[[#This Row],[num_children]]</f>
        <v>3</v>
      </c>
      <c r="Q3461" s="3">
        <f>IF(OR(Table2[[#This Row],[booking_status]]="confirmed",Table2[[#This Row],[booking_status]]="checked-out"),Table2[[#This Row],[room_rate_per_night]]*Table2[[#This Row],[Num_Nights]],0)</f>
        <v>824.94</v>
      </c>
      <c r="R3461" t="str" cm="1">
        <f t="array" ref="R3461">IFERROR(_xlfn.IFS(Table2[[#This Row],[booking_status]]="confirmed","Expected",Table2[[#This Row],[booking_status]]="checked-out","Actual"),"No Revenue")</f>
        <v>Expected</v>
      </c>
      <c r="S3461" s="4">
        <f>Table2[[#This Row],[Revenue_Amount]]/Table2[[#This Row],[Num_Nights]]</f>
        <v>137.49</v>
      </c>
    </row>
    <row r="3462" spans="1:19" x14ac:dyDescent="0.3">
      <c r="A3462">
        <v>3461</v>
      </c>
      <c r="B3462" t="s">
        <v>14</v>
      </c>
      <c r="C3462" s="9">
        <v>44997</v>
      </c>
      <c r="D3462" s="9">
        <v>45004</v>
      </c>
      <c r="E3462" s="10">
        <v>44930</v>
      </c>
      <c r="F3462" t="s">
        <v>49</v>
      </c>
      <c r="G3462">
        <v>85.1</v>
      </c>
      <c r="H3462">
        <v>3</v>
      </c>
      <c r="I3462">
        <v>1</v>
      </c>
      <c r="J3462" t="s">
        <v>28</v>
      </c>
      <c r="K3462" t="s">
        <v>20</v>
      </c>
      <c r="L3462" t="s">
        <v>21</v>
      </c>
      <c r="M3462" t="s">
        <v>36</v>
      </c>
      <c r="N3462" t="s">
        <v>41</v>
      </c>
      <c r="O3462">
        <f>Table2[[#This Row],[check_out_date]]-Table2[[#This Row],[check_in_date]]</f>
        <v>7</v>
      </c>
      <c r="P3462">
        <f>Table2[[#This Row],[num_adults]]+Table2[[#This Row],[num_children]]</f>
        <v>4</v>
      </c>
      <c r="Q3462" s="3">
        <f>IF(OR(Table2[[#This Row],[booking_status]]="confirmed",Table2[[#This Row],[booking_status]]="checked-out"),Table2[[#This Row],[room_rate_per_night]]*Table2[[#This Row],[Num_Nights]],0)</f>
        <v>595.69999999999993</v>
      </c>
      <c r="R3462" t="str" cm="1">
        <f t="array" ref="R3462">IFERROR(_xlfn.IFS(Table2[[#This Row],[booking_status]]="confirmed","Expected",Table2[[#This Row],[booking_status]]="checked-out","Actual"),"No Revenue")</f>
        <v>Expected</v>
      </c>
      <c r="S3462" s="4">
        <f>Table2[[#This Row],[Revenue_Amount]]/Table2[[#This Row],[Num_Nights]]</f>
        <v>85.1</v>
      </c>
    </row>
    <row r="3463" spans="1:19" x14ac:dyDescent="0.3">
      <c r="A3463">
        <v>3462</v>
      </c>
      <c r="B3463" t="s">
        <v>37</v>
      </c>
      <c r="C3463" s="9">
        <v>45185</v>
      </c>
      <c r="D3463" s="9">
        <v>45187</v>
      </c>
      <c r="E3463" s="10">
        <v>45126</v>
      </c>
      <c r="F3463" t="s">
        <v>27</v>
      </c>
      <c r="G3463">
        <v>183.55</v>
      </c>
      <c r="H3463">
        <v>3</v>
      </c>
      <c r="I3463">
        <v>1</v>
      </c>
      <c r="J3463" t="s">
        <v>28</v>
      </c>
      <c r="K3463" t="s">
        <v>99</v>
      </c>
      <c r="L3463" t="s">
        <v>21</v>
      </c>
      <c r="M3463" t="s">
        <v>36</v>
      </c>
      <c r="N3463" t="s">
        <v>41</v>
      </c>
      <c r="O3463">
        <f>Table2[[#This Row],[check_out_date]]-Table2[[#This Row],[check_in_date]]</f>
        <v>2</v>
      </c>
      <c r="P3463">
        <f>Table2[[#This Row],[num_adults]]+Table2[[#This Row],[num_children]]</f>
        <v>4</v>
      </c>
      <c r="Q3463" s="3">
        <f>IF(OR(Table2[[#This Row],[booking_status]]="confirmed",Table2[[#This Row],[booking_status]]="checked-out"),Table2[[#This Row],[room_rate_per_night]]*Table2[[#This Row],[Num_Nights]],0)</f>
        <v>367.1</v>
      </c>
      <c r="R3463" t="str" cm="1">
        <f t="array" ref="R3463">IFERROR(_xlfn.IFS(Table2[[#This Row],[booking_status]]="confirmed","Expected",Table2[[#This Row],[booking_status]]="checked-out","Actual"),"No Revenue")</f>
        <v>Expected</v>
      </c>
      <c r="S3463" s="4">
        <f>Table2[[#This Row],[Revenue_Amount]]/Table2[[#This Row],[Num_Nights]]</f>
        <v>183.55</v>
      </c>
    </row>
    <row r="3464" spans="1:19" x14ac:dyDescent="0.3">
      <c r="A3464">
        <v>3463</v>
      </c>
      <c r="B3464" t="s">
        <v>14</v>
      </c>
      <c r="C3464" s="9">
        <v>45175</v>
      </c>
      <c r="D3464" s="9">
        <v>45177</v>
      </c>
      <c r="E3464" s="10">
        <v>45161</v>
      </c>
      <c r="F3464" t="s">
        <v>49</v>
      </c>
      <c r="G3464">
        <v>65.709999999999994</v>
      </c>
      <c r="H3464">
        <v>4</v>
      </c>
      <c r="I3464">
        <v>0</v>
      </c>
      <c r="J3464" t="s">
        <v>19</v>
      </c>
      <c r="K3464" t="s">
        <v>20</v>
      </c>
      <c r="L3464" t="s">
        <v>21</v>
      </c>
      <c r="M3464" t="s">
        <v>36</v>
      </c>
      <c r="N3464" t="s">
        <v>45</v>
      </c>
      <c r="O3464">
        <f>Table2[[#This Row],[check_out_date]]-Table2[[#This Row],[check_in_date]]</f>
        <v>2</v>
      </c>
      <c r="P3464">
        <f>Table2[[#This Row],[num_adults]]+Table2[[#This Row],[num_children]]</f>
        <v>4</v>
      </c>
      <c r="Q3464" s="3">
        <f>IF(OR(Table2[[#This Row],[booking_status]]="confirmed",Table2[[#This Row],[booking_status]]="checked-out"),Table2[[#This Row],[room_rate_per_night]]*Table2[[#This Row],[Num_Nights]],0)</f>
        <v>131.41999999999999</v>
      </c>
      <c r="R3464" t="str" cm="1">
        <f t="array" ref="R3464">IFERROR(_xlfn.IFS(Table2[[#This Row],[booking_status]]="confirmed","Expected",Table2[[#This Row],[booking_status]]="checked-out","Actual"),"No Revenue")</f>
        <v>Expected</v>
      </c>
      <c r="S3464" s="4">
        <f>Table2[[#This Row],[Revenue_Amount]]/Table2[[#This Row],[Num_Nights]]</f>
        <v>65.709999999999994</v>
      </c>
    </row>
    <row r="3465" spans="1:19" x14ac:dyDescent="0.3">
      <c r="A3465">
        <v>3464</v>
      </c>
      <c r="B3465" t="s">
        <v>37</v>
      </c>
      <c r="C3465" s="9">
        <v>45085</v>
      </c>
      <c r="D3465" s="9">
        <v>45090</v>
      </c>
      <c r="E3465" s="10">
        <v>45038</v>
      </c>
      <c r="F3465" t="s">
        <v>18</v>
      </c>
      <c r="G3465">
        <v>280.83999999999997</v>
      </c>
      <c r="H3465">
        <v>1</v>
      </c>
      <c r="I3465">
        <v>2</v>
      </c>
      <c r="J3465" t="s">
        <v>28</v>
      </c>
      <c r="K3465" t="s">
        <v>20</v>
      </c>
      <c r="L3465" t="s">
        <v>56</v>
      </c>
      <c r="M3465" t="s">
        <v>36</v>
      </c>
      <c r="N3465" t="s">
        <v>41</v>
      </c>
      <c r="O3465">
        <f>Table2[[#This Row],[check_out_date]]-Table2[[#This Row],[check_in_date]]</f>
        <v>5</v>
      </c>
      <c r="P3465">
        <f>Table2[[#This Row],[num_adults]]+Table2[[#This Row],[num_children]]</f>
        <v>3</v>
      </c>
      <c r="Q3465" s="3">
        <f>IF(OR(Table2[[#This Row],[booking_status]]="confirmed",Table2[[#This Row],[booking_status]]="checked-out"),Table2[[#This Row],[room_rate_per_night]]*Table2[[#This Row],[Num_Nights]],0)</f>
        <v>1404.1999999999998</v>
      </c>
      <c r="R3465" t="str" cm="1">
        <f t="array" ref="R3465">IFERROR(_xlfn.IFS(Table2[[#This Row],[booking_status]]="confirmed","Expected",Table2[[#This Row],[booking_status]]="checked-out","Actual"),"No Revenue")</f>
        <v>Actual</v>
      </c>
      <c r="S3465" s="4">
        <f>Table2[[#This Row],[Revenue_Amount]]/Table2[[#This Row],[Num_Nights]]</f>
        <v>280.83999999999997</v>
      </c>
    </row>
    <row r="3466" spans="1:19" hidden="1" x14ac:dyDescent="0.3">
      <c r="A3466">
        <v>3465</v>
      </c>
      <c r="B3466" t="s">
        <v>14</v>
      </c>
      <c r="C3466" s="9">
        <v>44936</v>
      </c>
      <c r="D3466" s="9">
        <v>44943</v>
      </c>
      <c r="E3466" s="10">
        <v>44905</v>
      </c>
      <c r="F3466" t="s">
        <v>54</v>
      </c>
      <c r="G3466">
        <v>275.81</v>
      </c>
      <c r="H3466">
        <v>2</v>
      </c>
      <c r="I3466">
        <v>1</v>
      </c>
      <c r="J3466" t="s">
        <v>35</v>
      </c>
      <c r="K3466" t="s">
        <v>20</v>
      </c>
      <c r="L3466" t="s">
        <v>21</v>
      </c>
      <c r="M3466" t="s">
        <v>36</v>
      </c>
      <c r="N3466" t="s">
        <v>41</v>
      </c>
      <c r="O3466">
        <f>Table2[[#This Row],[check_out_date]]-Table2[[#This Row],[check_in_date]]</f>
        <v>7</v>
      </c>
      <c r="P3466">
        <f>Table2[[#This Row],[num_adults]]+Table2[[#This Row],[num_children]]</f>
        <v>3</v>
      </c>
      <c r="Q3466" s="3">
        <f>IF(OR(Table2[[#This Row],[booking_status]]="confirmed",Table2[[#This Row],[booking_status]]="checked-out"),Table2[[#This Row],[room_rate_per_night]]*Table2[[#This Row],[Num_Nights]],0)</f>
        <v>1930.67</v>
      </c>
      <c r="R3466" t="str" cm="1">
        <f t="array" ref="R3466">IFERROR(_xlfn.IFS(Table2[[#This Row],[booking_status]]="confirmed","Expected",Table2[[#This Row],[booking_status]]="checked-out","Actual"),"No Revenue")</f>
        <v>Expected</v>
      </c>
      <c r="S3466" s="4">
        <f>Table2[[#This Row],[Revenue_Amount]]/Table2[[#This Row],[Num_Nights]]</f>
        <v>275.81</v>
      </c>
    </row>
    <row r="3467" spans="1:19" x14ac:dyDescent="0.3">
      <c r="A3467">
        <v>3466</v>
      </c>
      <c r="B3467" t="s">
        <v>14</v>
      </c>
      <c r="C3467" s="9">
        <v>44951</v>
      </c>
      <c r="D3467" s="9">
        <v>44954</v>
      </c>
      <c r="E3467" s="10">
        <v>44946</v>
      </c>
      <c r="F3467" t="s">
        <v>18</v>
      </c>
      <c r="G3467">
        <v>194.29</v>
      </c>
      <c r="H3467">
        <v>2</v>
      </c>
      <c r="I3467">
        <v>0</v>
      </c>
      <c r="J3467" t="s">
        <v>94</v>
      </c>
      <c r="K3467" t="s">
        <v>99</v>
      </c>
      <c r="L3467" t="s">
        <v>21</v>
      </c>
      <c r="M3467" t="s">
        <v>22</v>
      </c>
      <c r="N3467" t="s">
        <v>41</v>
      </c>
      <c r="O3467">
        <f>Table2[[#This Row],[check_out_date]]-Table2[[#This Row],[check_in_date]]</f>
        <v>3</v>
      </c>
      <c r="P3467">
        <f>Table2[[#This Row],[num_adults]]+Table2[[#This Row],[num_children]]</f>
        <v>2</v>
      </c>
      <c r="Q3467" s="3">
        <f>IF(OR(Table2[[#This Row],[booking_status]]="confirmed",Table2[[#This Row],[booking_status]]="checked-out"),Table2[[#This Row],[room_rate_per_night]]*Table2[[#This Row],[Num_Nights]],0)</f>
        <v>582.87</v>
      </c>
      <c r="R3467" t="str" cm="1">
        <f t="array" ref="R3467">IFERROR(_xlfn.IFS(Table2[[#This Row],[booking_status]]="confirmed","Expected",Table2[[#This Row],[booking_status]]="checked-out","Actual"),"No Revenue")</f>
        <v>Expected</v>
      </c>
      <c r="S3467" s="4">
        <f>Table2[[#This Row],[Revenue_Amount]]/Table2[[#This Row],[Num_Nights]]</f>
        <v>194.29</v>
      </c>
    </row>
    <row r="3468" spans="1:19" x14ac:dyDescent="0.3">
      <c r="A3468">
        <v>3467</v>
      </c>
      <c r="B3468" t="s">
        <v>14</v>
      </c>
      <c r="C3468" s="9">
        <v>44928</v>
      </c>
      <c r="D3468" s="9">
        <v>44933</v>
      </c>
      <c r="E3468" s="10">
        <v>44884</v>
      </c>
      <c r="F3468" t="s">
        <v>54</v>
      </c>
      <c r="G3468">
        <v>430.61</v>
      </c>
      <c r="H3468">
        <v>1</v>
      </c>
      <c r="I3468">
        <v>0</v>
      </c>
      <c r="J3468" t="s">
        <v>28</v>
      </c>
      <c r="K3468" t="s">
        <v>66</v>
      </c>
      <c r="L3468" t="s">
        <v>21</v>
      </c>
      <c r="M3468" t="s">
        <v>36</v>
      </c>
      <c r="N3468" t="s">
        <v>95</v>
      </c>
      <c r="O3468">
        <f>Table2[[#This Row],[check_out_date]]-Table2[[#This Row],[check_in_date]]</f>
        <v>5</v>
      </c>
      <c r="P3468">
        <f>Table2[[#This Row],[num_adults]]+Table2[[#This Row],[num_children]]</f>
        <v>1</v>
      </c>
      <c r="Q3468" s="3">
        <f>IF(OR(Table2[[#This Row],[booking_status]]="confirmed",Table2[[#This Row],[booking_status]]="checked-out"),Table2[[#This Row],[room_rate_per_night]]*Table2[[#This Row],[Num_Nights]],0)</f>
        <v>2153.0500000000002</v>
      </c>
      <c r="R3468" t="str" cm="1">
        <f t="array" ref="R3468">IFERROR(_xlfn.IFS(Table2[[#This Row],[booking_status]]="confirmed","Expected",Table2[[#This Row],[booking_status]]="checked-out","Actual"),"No Revenue")</f>
        <v>Expected</v>
      </c>
      <c r="S3468" s="4">
        <f>Table2[[#This Row],[Revenue_Amount]]/Table2[[#This Row],[Num_Nights]]</f>
        <v>430.61</v>
      </c>
    </row>
    <row r="3469" spans="1:19" hidden="1" x14ac:dyDescent="0.3">
      <c r="A3469">
        <v>3468</v>
      </c>
      <c r="B3469" t="s">
        <v>31</v>
      </c>
      <c r="C3469" s="9">
        <v>45254</v>
      </c>
      <c r="D3469" s="9">
        <v>45260</v>
      </c>
      <c r="E3469" s="10">
        <v>45213</v>
      </c>
      <c r="F3469" t="s">
        <v>18</v>
      </c>
      <c r="G3469">
        <v>209.78</v>
      </c>
      <c r="H3469">
        <v>2</v>
      </c>
      <c r="I3469">
        <v>0</v>
      </c>
      <c r="J3469" t="s">
        <v>35</v>
      </c>
      <c r="K3469" t="s">
        <v>44</v>
      </c>
      <c r="L3469" t="s">
        <v>21</v>
      </c>
      <c r="M3469" t="s">
        <v>36</v>
      </c>
      <c r="N3469" t="s">
        <v>41</v>
      </c>
      <c r="O3469">
        <f>Table2[[#This Row],[check_out_date]]-Table2[[#This Row],[check_in_date]]</f>
        <v>6</v>
      </c>
      <c r="P3469">
        <f>Table2[[#This Row],[num_adults]]+Table2[[#This Row],[num_children]]</f>
        <v>2</v>
      </c>
      <c r="Q3469" s="3">
        <f>IF(OR(Table2[[#This Row],[booking_status]]="confirmed",Table2[[#This Row],[booking_status]]="checked-out"),Table2[[#This Row],[room_rate_per_night]]*Table2[[#This Row],[Num_Nights]],0)</f>
        <v>1258.68</v>
      </c>
      <c r="R3469" t="str" cm="1">
        <f t="array" ref="R3469">IFERROR(_xlfn.IFS(Table2[[#This Row],[booking_status]]="confirmed","Expected",Table2[[#This Row],[booking_status]]="checked-out","Actual"),"No Revenue")</f>
        <v>Expected</v>
      </c>
      <c r="S3469" s="4">
        <f>Table2[[#This Row],[Revenue_Amount]]/Table2[[#This Row],[Num_Nights]]</f>
        <v>209.78</v>
      </c>
    </row>
    <row r="3470" spans="1:19" x14ac:dyDescent="0.3">
      <c r="A3470">
        <v>3469</v>
      </c>
      <c r="B3470" t="s">
        <v>14</v>
      </c>
      <c r="C3470" s="9">
        <v>44960</v>
      </c>
      <c r="D3470" s="9">
        <v>44964</v>
      </c>
      <c r="E3470" s="10">
        <v>44922</v>
      </c>
      <c r="F3470" t="s">
        <v>27</v>
      </c>
      <c r="G3470">
        <v>183.47</v>
      </c>
      <c r="H3470">
        <v>2</v>
      </c>
      <c r="I3470">
        <v>0</v>
      </c>
      <c r="J3470" t="s">
        <v>19</v>
      </c>
      <c r="K3470" t="s">
        <v>66</v>
      </c>
      <c r="L3470" t="s">
        <v>21</v>
      </c>
      <c r="M3470" t="s">
        <v>22</v>
      </c>
      <c r="N3470" t="s">
        <v>41</v>
      </c>
      <c r="O3470">
        <f>Table2[[#This Row],[check_out_date]]-Table2[[#This Row],[check_in_date]]</f>
        <v>4</v>
      </c>
      <c r="P3470">
        <f>Table2[[#This Row],[num_adults]]+Table2[[#This Row],[num_children]]</f>
        <v>2</v>
      </c>
      <c r="Q3470" s="3">
        <f>IF(OR(Table2[[#This Row],[booking_status]]="confirmed",Table2[[#This Row],[booking_status]]="checked-out"),Table2[[#This Row],[room_rate_per_night]]*Table2[[#This Row],[Num_Nights]],0)</f>
        <v>733.88</v>
      </c>
      <c r="R3470" t="str" cm="1">
        <f t="array" ref="R3470">IFERROR(_xlfn.IFS(Table2[[#This Row],[booking_status]]="confirmed","Expected",Table2[[#This Row],[booking_status]]="checked-out","Actual"),"No Revenue")</f>
        <v>Expected</v>
      </c>
      <c r="S3470" s="4">
        <f>Table2[[#This Row],[Revenue_Amount]]/Table2[[#This Row],[Num_Nights]]</f>
        <v>183.47</v>
      </c>
    </row>
    <row r="3471" spans="1:19" hidden="1" x14ac:dyDescent="0.3">
      <c r="A3471">
        <v>3470</v>
      </c>
      <c r="B3471" t="s">
        <v>14</v>
      </c>
      <c r="C3471" s="9">
        <v>45098</v>
      </c>
      <c r="D3471" s="9">
        <v>45101</v>
      </c>
      <c r="E3471" s="10">
        <v>45092</v>
      </c>
      <c r="F3471" t="s">
        <v>54</v>
      </c>
      <c r="G3471">
        <v>439.39</v>
      </c>
      <c r="H3471">
        <v>1</v>
      </c>
      <c r="I3471">
        <v>0</v>
      </c>
      <c r="J3471" t="s">
        <v>35</v>
      </c>
      <c r="K3471" t="s">
        <v>29</v>
      </c>
      <c r="L3471" t="s">
        <v>21</v>
      </c>
      <c r="M3471" t="s">
        <v>36</v>
      </c>
      <c r="N3471" t="s">
        <v>23</v>
      </c>
      <c r="O3471">
        <f>Table2[[#This Row],[check_out_date]]-Table2[[#This Row],[check_in_date]]</f>
        <v>3</v>
      </c>
      <c r="P3471">
        <f>Table2[[#This Row],[num_adults]]+Table2[[#This Row],[num_children]]</f>
        <v>1</v>
      </c>
      <c r="Q3471" s="3">
        <f>IF(OR(Table2[[#This Row],[booking_status]]="confirmed",Table2[[#This Row],[booking_status]]="checked-out"),Table2[[#This Row],[room_rate_per_night]]*Table2[[#This Row],[Num_Nights]],0)</f>
        <v>1318.17</v>
      </c>
      <c r="R3471" t="str" cm="1">
        <f t="array" ref="R3471">IFERROR(_xlfn.IFS(Table2[[#This Row],[booking_status]]="confirmed","Expected",Table2[[#This Row],[booking_status]]="checked-out","Actual"),"No Revenue")</f>
        <v>Expected</v>
      </c>
      <c r="S3471" s="4">
        <f>Table2[[#This Row],[Revenue_Amount]]/Table2[[#This Row],[Num_Nights]]</f>
        <v>439.39000000000004</v>
      </c>
    </row>
    <row r="3472" spans="1:19" x14ac:dyDescent="0.3">
      <c r="A3472">
        <v>3471</v>
      </c>
      <c r="B3472" t="s">
        <v>14</v>
      </c>
      <c r="C3472" s="9">
        <v>45176</v>
      </c>
      <c r="D3472" s="9">
        <v>45185</v>
      </c>
      <c r="E3472" s="10">
        <v>45153</v>
      </c>
      <c r="F3472" t="s">
        <v>49</v>
      </c>
      <c r="G3472">
        <v>108.73</v>
      </c>
      <c r="H3472">
        <v>3</v>
      </c>
      <c r="I3472">
        <v>0</v>
      </c>
      <c r="J3472" t="s">
        <v>55</v>
      </c>
      <c r="K3472" t="s">
        <v>20</v>
      </c>
      <c r="L3472" t="s">
        <v>21</v>
      </c>
      <c r="M3472" t="s">
        <v>36</v>
      </c>
      <c r="N3472" t="s">
        <v>95</v>
      </c>
      <c r="O3472">
        <f>Table2[[#This Row],[check_out_date]]-Table2[[#This Row],[check_in_date]]</f>
        <v>9</v>
      </c>
      <c r="P3472">
        <f>Table2[[#This Row],[num_adults]]+Table2[[#This Row],[num_children]]</f>
        <v>3</v>
      </c>
      <c r="Q3472" s="3">
        <f>IF(OR(Table2[[#This Row],[booking_status]]="confirmed",Table2[[#This Row],[booking_status]]="checked-out"),Table2[[#This Row],[room_rate_per_night]]*Table2[[#This Row],[Num_Nights]],0)</f>
        <v>978.57</v>
      </c>
      <c r="R3472" t="str" cm="1">
        <f t="array" ref="R3472">IFERROR(_xlfn.IFS(Table2[[#This Row],[booking_status]]="confirmed","Expected",Table2[[#This Row],[booking_status]]="checked-out","Actual"),"No Revenue")</f>
        <v>Expected</v>
      </c>
      <c r="S3472" s="4">
        <f>Table2[[#This Row],[Revenue_Amount]]/Table2[[#This Row],[Num_Nights]]</f>
        <v>108.73</v>
      </c>
    </row>
    <row r="3473" spans="1:19" x14ac:dyDescent="0.3">
      <c r="A3473">
        <v>3472</v>
      </c>
      <c r="B3473" t="s">
        <v>31</v>
      </c>
      <c r="C3473" s="9">
        <v>45076</v>
      </c>
      <c r="D3473" s="9">
        <v>45088</v>
      </c>
      <c r="E3473" s="10">
        <v>45034</v>
      </c>
      <c r="F3473" t="s">
        <v>49</v>
      </c>
      <c r="G3473">
        <v>62.35</v>
      </c>
      <c r="H3473">
        <v>2</v>
      </c>
      <c r="I3473">
        <v>2</v>
      </c>
      <c r="J3473" t="s">
        <v>55</v>
      </c>
      <c r="K3473" t="s">
        <v>44</v>
      </c>
      <c r="L3473" t="s">
        <v>56</v>
      </c>
      <c r="M3473" t="s">
        <v>36</v>
      </c>
      <c r="N3473" t="s">
        <v>41</v>
      </c>
      <c r="O3473">
        <f>Table2[[#This Row],[check_out_date]]-Table2[[#This Row],[check_in_date]]</f>
        <v>12</v>
      </c>
      <c r="P3473">
        <f>Table2[[#This Row],[num_adults]]+Table2[[#This Row],[num_children]]</f>
        <v>4</v>
      </c>
      <c r="Q3473" s="3">
        <f>IF(OR(Table2[[#This Row],[booking_status]]="confirmed",Table2[[#This Row],[booking_status]]="checked-out"),Table2[[#This Row],[room_rate_per_night]]*Table2[[#This Row],[Num_Nights]],0)</f>
        <v>748.2</v>
      </c>
      <c r="R3473" t="str" cm="1">
        <f t="array" ref="R3473">IFERROR(_xlfn.IFS(Table2[[#This Row],[booking_status]]="confirmed","Expected",Table2[[#This Row],[booking_status]]="checked-out","Actual"),"No Revenue")</f>
        <v>Actual</v>
      </c>
      <c r="S3473" s="4">
        <f>Table2[[#This Row],[Revenue_Amount]]/Table2[[#This Row],[Num_Nights]]</f>
        <v>62.35</v>
      </c>
    </row>
    <row r="3474" spans="1:19" hidden="1" x14ac:dyDescent="0.3">
      <c r="A3474">
        <v>3473</v>
      </c>
      <c r="B3474" t="s">
        <v>50</v>
      </c>
      <c r="C3474" s="9">
        <v>45046</v>
      </c>
      <c r="D3474" s="9">
        <v>45049</v>
      </c>
      <c r="E3474" s="10">
        <v>45001</v>
      </c>
      <c r="F3474" t="s">
        <v>49</v>
      </c>
      <c r="G3474">
        <v>104.82</v>
      </c>
      <c r="H3474">
        <v>3</v>
      </c>
      <c r="I3474">
        <v>1</v>
      </c>
      <c r="J3474" t="s">
        <v>35</v>
      </c>
      <c r="K3474" t="s">
        <v>66</v>
      </c>
      <c r="L3474" t="s">
        <v>21</v>
      </c>
      <c r="M3474" t="s">
        <v>36</v>
      </c>
      <c r="N3474" t="s">
        <v>41</v>
      </c>
      <c r="O3474">
        <f>Table2[[#This Row],[check_out_date]]-Table2[[#This Row],[check_in_date]]</f>
        <v>3</v>
      </c>
      <c r="P3474">
        <f>Table2[[#This Row],[num_adults]]+Table2[[#This Row],[num_children]]</f>
        <v>4</v>
      </c>
      <c r="Q3474" s="3">
        <f>IF(OR(Table2[[#This Row],[booking_status]]="confirmed",Table2[[#This Row],[booking_status]]="checked-out"),Table2[[#This Row],[room_rate_per_night]]*Table2[[#This Row],[Num_Nights]],0)</f>
        <v>314.45999999999998</v>
      </c>
      <c r="R3474" t="str" cm="1">
        <f t="array" ref="R3474">IFERROR(_xlfn.IFS(Table2[[#This Row],[booking_status]]="confirmed","Expected",Table2[[#This Row],[booking_status]]="checked-out","Actual"),"No Revenue")</f>
        <v>Expected</v>
      </c>
      <c r="S3474" s="4">
        <f>Table2[[#This Row],[Revenue_Amount]]/Table2[[#This Row],[Num_Nights]]</f>
        <v>104.82</v>
      </c>
    </row>
    <row r="3475" spans="1:19" x14ac:dyDescent="0.3">
      <c r="A3475">
        <v>3474</v>
      </c>
      <c r="B3475" t="s">
        <v>14</v>
      </c>
      <c r="C3475" s="9">
        <v>44961</v>
      </c>
      <c r="D3475" s="9">
        <v>44965</v>
      </c>
      <c r="E3475" s="10">
        <v>44935</v>
      </c>
      <c r="F3475" t="s">
        <v>27</v>
      </c>
      <c r="G3475">
        <v>152.81</v>
      </c>
      <c r="H3475">
        <v>4</v>
      </c>
      <c r="I3475">
        <v>2</v>
      </c>
      <c r="J3475" t="s">
        <v>28</v>
      </c>
      <c r="K3475" t="s">
        <v>66</v>
      </c>
      <c r="L3475" t="s">
        <v>21</v>
      </c>
      <c r="M3475" t="s">
        <v>36</v>
      </c>
      <c r="N3475" t="s">
        <v>23</v>
      </c>
      <c r="O3475">
        <f>Table2[[#This Row],[check_out_date]]-Table2[[#This Row],[check_in_date]]</f>
        <v>4</v>
      </c>
      <c r="P3475">
        <f>Table2[[#This Row],[num_adults]]+Table2[[#This Row],[num_children]]</f>
        <v>6</v>
      </c>
      <c r="Q3475" s="3">
        <f>IF(OR(Table2[[#This Row],[booking_status]]="confirmed",Table2[[#This Row],[booking_status]]="checked-out"),Table2[[#This Row],[room_rate_per_night]]*Table2[[#This Row],[Num_Nights]],0)</f>
        <v>611.24</v>
      </c>
      <c r="R3475" t="str" cm="1">
        <f t="array" ref="R3475">IFERROR(_xlfn.IFS(Table2[[#This Row],[booking_status]]="confirmed","Expected",Table2[[#This Row],[booking_status]]="checked-out","Actual"),"No Revenue")</f>
        <v>Expected</v>
      </c>
      <c r="S3475" s="4">
        <f>Table2[[#This Row],[Revenue_Amount]]/Table2[[#This Row],[Num_Nights]]</f>
        <v>152.81</v>
      </c>
    </row>
    <row r="3476" spans="1:19" x14ac:dyDescent="0.3">
      <c r="A3476">
        <v>3475</v>
      </c>
      <c r="B3476" t="s">
        <v>31</v>
      </c>
      <c r="C3476" s="9">
        <v>45056</v>
      </c>
      <c r="D3476" s="9">
        <v>45064</v>
      </c>
      <c r="E3476" s="10">
        <v>45025</v>
      </c>
      <c r="F3476" t="s">
        <v>49</v>
      </c>
      <c r="G3476">
        <v>62.48</v>
      </c>
      <c r="H3476">
        <v>3</v>
      </c>
      <c r="I3476">
        <v>1</v>
      </c>
      <c r="J3476" t="s">
        <v>55</v>
      </c>
      <c r="K3476" t="s">
        <v>29</v>
      </c>
      <c r="L3476" t="s">
        <v>21</v>
      </c>
      <c r="M3476" t="s">
        <v>36</v>
      </c>
      <c r="N3476" t="s">
        <v>41</v>
      </c>
      <c r="O3476">
        <f>Table2[[#This Row],[check_out_date]]-Table2[[#This Row],[check_in_date]]</f>
        <v>8</v>
      </c>
      <c r="P3476">
        <f>Table2[[#This Row],[num_adults]]+Table2[[#This Row],[num_children]]</f>
        <v>4</v>
      </c>
      <c r="Q3476" s="3">
        <f>IF(OR(Table2[[#This Row],[booking_status]]="confirmed",Table2[[#This Row],[booking_status]]="checked-out"),Table2[[#This Row],[room_rate_per_night]]*Table2[[#This Row],[Num_Nights]],0)</f>
        <v>499.84</v>
      </c>
      <c r="R3476" t="str" cm="1">
        <f t="array" ref="R3476">IFERROR(_xlfn.IFS(Table2[[#This Row],[booking_status]]="confirmed","Expected",Table2[[#This Row],[booking_status]]="checked-out","Actual"),"No Revenue")</f>
        <v>Expected</v>
      </c>
      <c r="S3476" s="4">
        <f>Table2[[#This Row],[Revenue_Amount]]/Table2[[#This Row],[Num_Nights]]</f>
        <v>62.48</v>
      </c>
    </row>
    <row r="3477" spans="1:19" x14ac:dyDescent="0.3">
      <c r="A3477">
        <v>3476</v>
      </c>
      <c r="B3477" t="s">
        <v>37</v>
      </c>
      <c r="C3477" s="9">
        <v>45115</v>
      </c>
      <c r="D3477" s="9">
        <v>45118</v>
      </c>
      <c r="E3477" s="10">
        <v>45053</v>
      </c>
      <c r="F3477" t="s">
        <v>27</v>
      </c>
      <c r="G3477">
        <v>172.76</v>
      </c>
      <c r="H3477">
        <v>1</v>
      </c>
      <c r="I3477">
        <v>0</v>
      </c>
      <c r="J3477" t="s">
        <v>55</v>
      </c>
      <c r="K3477" t="s">
        <v>99</v>
      </c>
      <c r="L3477" t="s">
        <v>56</v>
      </c>
      <c r="M3477" t="s">
        <v>36</v>
      </c>
      <c r="N3477" t="s">
        <v>23</v>
      </c>
      <c r="O3477">
        <f>Table2[[#This Row],[check_out_date]]-Table2[[#This Row],[check_in_date]]</f>
        <v>3</v>
      </c>
      <c r="P3477">
        <f>Table2[[#This Row],[num_adults]]+Table2[[#This Row],[num_children]]</f>
        <v>1</v>
      </c>
      <c r="Q3477" s="3">
        <f>IF(OR(Table2[[#This Row],[booking_status]]="confirmed",Table2[[#This Row],[booking_status]]="checked-out"),Table2[[#This Row],[room_rate_per_night]]*Table2[[#This Row],[Num_Nights]],0)</f>
        <v>518.28</v>
      </c>
      <c r="R3477" t="str" cm="1">
        <f t="array" ref="R3477">IFERROR(_xlfn.IFS(Table2[[#This Row],[booking_status]]="confirmed","Expected",Table2[[#This Row],[booking_status]]="checked-out","Actual"),"No Revenue")</f>
        <v>Actual</v>
      </c>
      <c r="S3477" s="4">
        <f>Table2[[#This Row],[Revenue_Amount]]/Table2[[#This Row],[Num_Nights]]</f>
        <v>172.76</v>
      </c>
    </row>
    <row r="3478" spans="1:19" x14ac:dyDescent="0.3">
      <c r="A3478">
        <v>3477</v>
      </c>
      <c r="B3478" t="s">
        <v>50</v>
      </c>
      <c r="C3478" s="9">
        <v>45086</v>
      </c>
      <c r="D3478" s="9">
        <v>45092</v>
      </c>
      <c r="E3478" s="10">
        <v>45055</v>
      </c>
      <c r="F3478" t="s">
        <v>27</v>
      </c>
      <c r="G3478">
        <v>234.77</v>
      </c>
      <c r="H3478">
        <v>1</v>
      </c>
      <c r="I3478">
        <v>1</v>
      </c>
      <c r="J3478" t="s">
        <v>19</v>
      </c>
      <c r="K3478" t="s">
        <v>20</v>
      </c>
      <c r="L3478" t="s">
        <v>70</v>
      </c>
      <c r="M3478" t="s">
        <v>36</v>
      </c>
      <c r="N3478" t="s">
        <v>41</v>
      </c>
      <c r="O3478">
        <f>Table2[[#This Row],[check_out_date]]-Table2[[#This Row],[check_in_date]]</f>
        <v>6</v>
      </c>
      <c r="P3478">
        <f>Table2[[#This Row],[num_adults]]+Table2[[#This Row],[num_children]]</f>
        <v>2</v>
      </c>
      <c r="Q3478" s="3">
        <f>IF(OR(Table2[[#This Row],[booking_status]]="confirmed",Table2[[#This Row],[booking_status]]="checked-out"),Table2[[#This Row],[room_rate_per_night]]*Table2[[#This Row],[Num_Nights]],0)</f>
        <v>0</v>
      </c>
      <c r="R3478" t="str" cm="1">
        <f t="array" ref="R3478">IFERROR(_xlfn.IFS(Table2[[#This Row],[booking_status]]="confirmed","Expected",Table2[[#This Row],[booking_status]]="checked-out","Actual"),"No Revenue")</f>
        <v>No Revenue</v>
      </c>
      <c r="S3478" s="4">
        <f>Table2[[#This Row],[Revenue_Amount]]/Table2[[#This Row],[Num_Nights]]</f>
        <v>0</v>
      </c>
    </row>
    <row r="3479" spans="1:19" x14ac:dyDescent="0.3">
      <c r="A3479">
        <v>3478</v>
      </c>
      <c r="B3479" t="s">
        <v>37</v>
      </c>
      <c r="C3479" s="9">
        <v>45022</v>
      </c>
      <c r="D3479" s="9">
        <v>45033</v>
      </c>
      <c r="E3479" s="10">
        <v>44938</v>
      </c>
      <c r="F3479" t="s">
        <v>18</v>
      </c>
      <c r="G3479">
        <v>299.85000000000002</v>
      </c>
      <c r="H3479">
        <v>2</v>
      </c>
      <c r="I3479">
        <v>0</v>
      </c>
      <c r="J3479" t="s">
        <v>28</v>
      </c>
      <c r="K3479" t="s">
        <v>66</v>
      </c>
      <c r="L3479" t="s">
        <v>21</v>
      </c>
      <c r="M3479" t="s">
        <v>22</v>
      </c>
      <c r="N3479" t="s">
        <v>30</v>
      </c>
      <c r="O3479">
        <f>Table2[[#This Row],[check_out_date]]-Table2[[#This Row],[check_in_date]]</f>
        <v>11</v>
      </c>
      <c r="P3479">
        <f>Table2[[#This Row],[num_adults]]+Table2[[#This Row],[num_children]]</f>
        <v>2</v>
      </c>
      <c r="Q3479" s="3">
        <f>IF(OR(Table2[[#This Row],[booking_status]]="confirmed",Table2[[#This Row],[booking_status]]="checked-out"),Table2[[#This Row],[room_rate_per_night]]*Table2[[#This Row],[Num_Nights]],0)</f>
        <v>3298.3500000000004</v>
      </c>
      <c r="R3479" t="str" cm="1">
        <f t="array" ref="R3479">IFERROR(_xlfn.IFS(Table2[[#This Row],[booking_status]]="confirmed","Expected",Table2[[#This Row],[booking_status]]="checked-out","Actual"),"No Revenue")</f>
        <v>Expected</v>
      </c>
      <c r="S3479" s="4">
        <f>Table2[[#This Row],[Revenue_Amount]]/Table2[[#This Row],[Num_Nights]]</f>
        <v>299.85000000000002</v>
      </c>
    </row>
    <row r="3480" spans="1:19" x14ac:dyDescent="0.3">
      <c r="A3480">
        <v>3479</v>
      </c>
      <c r="B3480" t="s">
        <v>37</v>
      </c>
      <c r="C3480" s="9">
        <v>45260</v>
      </c>
      <c r="D3480" s="9">
        <v>45265</v>
      </c>
      <c r="E3480" s="10">
        <v>45249</v>
      </c>
      <c r="F3480" t="s">
        <v>27</v>
      </c>
      <c r="G3480">
        <v>150.76</v>
      </c>
      <c r="H3480">
        <v>3</v>
      </c>
      <c r="I3480">
        <v>0</v>
      </c>
      <c r="J3480" t="s">
        <v>94</v>
      </c>
      <c r="K3480" t="s">
        <v>29</v>
      </c>
      <c r="L3480" t="s">
        <v>21</v>
      </c>
      <c r="M3480" t="s">
        <v>22</v>
      </c>
      <c r="N3480" t="s">
        <v>95</v>
      </c>
      <c r="O3480">
        <f>Table2[[#This Row],[check_out_date]]-Table2[[#This Row],[check_in_date]]</f>
        <v>5</v>
      </c>
      <c r="P3480">
        <f>Table2[[#This Row],[num_adults]]+Table2[[#This Row],[num_children]]</f>
        <v>3</v>
      </c>
      <c r="Q3480" s="3">
        <f>IF(OR(Table2[[#This Row],[booking_status]]="confirmed",Table2[[#This Row],[booking_status]]="checked-out"),Table2[[#This Row],[room_rate_per_night]]*Table2[[#This Row],[Num_Nights]],0)</f>
        <v>753.8</v>
      </c>
      <c r="R3480" t="str" cm="1">
        <f t="array" ref="R3480">IFERROR(_xlfn.IFS(Table2[[#This Row],[booking_status]]="confirmed","Expected",Table2[[#This Row],[booking_status]]="checked-out","Actual"),"No Revenue")</f>
        <v>Expected</v>
      </c>
      <c r="S3480" s="4">
        <f>Table2[[#This Row],[Revenue_Amount]]/Table2[[#This Row],[Num_Nights]]</f>
        <v>150.76</v>
      </c>
    </row>
    <row r="3481" spans="1:19" x14ac:dyDescent="0.3">
      <c r="A3481">
        <v>3480</v>
      </c>
      <c r="B3481" t="s">
        <v>50</v>
      </c>
      <c r="C3481" s="9">
        <v>45160</v>
      </c>
      <c r="D3481" s="9">
        <v>45170</v>
      </c>
      <c r="E3481" s="10">
        <v>45122</v>
      </c>
      <c r="F3481" t="s">
        <v>49</v>
      </c>
      <c r="G3481">
        <v>165</v>
      </c>
      <c r="H3481">
        <v>1</v>
      </c>
      <c r="I3481">
        <v>3</v>
      </c>
      <c r="J3481" t="s">
        <v>55</v>
      </c>
      <c r="K3481" t="s">
        <v>44</v>
      </c>
      <c r="L3481" t="s">
        <v>21</v>
      </c>
      <c r="M3481" t="s">
        <v>36</v>
      </c>
      <c r="N3481" t="s">
        <v>41</v>
      </c>
      <c r="O3481">
        <f>Table2[[#This Row],[check_out_date]]-Table2[[#This Row],[check_in_date]]</f>
        <v>10</v>
      </c>
      <c r="P3481">
        <f>Table2[[#This Row],[num_adults]]+Table2[[#This Row],[num_children]]</f>
        <v>4</v>
      </c>
      <c r="Q3481" s="3">
        <f>IF(OR(Table2[[#This Row],[booking_status]]="confirmed",Table2[[#This Row],[booking_status]]="checked-out"),Table2[[#This Row],[room_rate_per_night]]*Table2[[#This Row],[Num_Nights]],0)</f>
        <v>1650</v>
      </c>
      <c r="R3481" t="str" cm="1">
        <f t="array" ref="R3481">IFERROR(_xlfn.IFS(Table2[[#This Row],[booking_status]]="confirmed","Expected",Table2[[#This Row],[booking_status]]="checked-out","Actual"),"No Revenue")</f>
        <v>Expected</v>
      </c>
      <c r="S3481" s="4">
        <f>Table2[[#This Row],[Revenue_Amount]]/Table2[[#This Row],[Num_Nights]]</f>
        <v>165</v>
      </c>
    </row>
    <row r="3482" spans="1:19" hidden="1" x14ac:dyDescent="0.3">
      <c r="A3482">
        <v>3481</v>
      </c>
      <c r="B3482" t="s">
        <v>50</v>
      </c>
      <c r="C3482" s="9">
        <v>45187</v>
      </c>
      <c r="D3482" s="9">
        <v>45195</v>
      </c>
      <c r="E3482" s="10">
        <v>45125</v>
      </c>
      <c r="F3482" t="s">
        <v>54</v>
      </c>
      <c r="G3482">
        <v>372.58</v>
      </c>
      <c r="H3482">
        <v>1</v>
      </c>
      <c r="I3482">
        <v>1</v>
      </c>
      <c r="J3482" t="s">
        <v>35</v>
      </c>
      <c r="K3482" t="s">
        <v>66</v>
      </c>
      <c r="L3482" t="s">
        <v>56</v>
      </c>
      <c r="M3482" t="s">
        <v>36</v>
      </c>
      <c r="N3482" t="s">
        <v>23</v>
      </c>
      <c r="O3482">
        <f>Table2[[#This Row],[check_out_date]]-Table2[[#This Row],[check_in_date]]</f>
        <v>8</v>
      </c>
      <c r="P3482">
        <f>Table2[[#This Row],[num_adults]]+Table2[[#This Row],[num_children]]</f>
        <v>2</v>
      </c>
      <c r="Q3482" s="3">
        <f>IF(OR(Table2[[#This Row],[booking_status]]="confirmed",Table2[[#This Row],[booking_status]]="checked-out"),Table2[[#This Row],[room_rate_per_night]]*Table2[[#This Row],[Num_Nights]],0)</f>
        <v>2980.64</v>
      </c>
      <c r="R3482" t="str" cm="1">
        <f t="array" ref="R3482">IFERROR(_xlfn.IFS(Table2[[#This Row],[booking_status]]="confirmed","Expected",Table2[[#This Row],[booking_status]]="checked-out","Actual"),"No Revenue")</f>
        <v>Actual</v>
      </c>
      <c r="S3482" s="4">
        <f>Table2[[#This Row],[Revenue_Amount]]/Table2[[#This Row],[Num_Nights]]</f>
        <v>372.58</v>
      </c>
    </row>
    <row r="3483" spans="1:19" x14ac:dyDescent="0.3">
      <c r="A3483">
        <v>3482</v>
      </c>
      <c r="B3483" t="s">
        <v>37</v>
      </c>
      <c r="C3483" s="9">
        <v>45063</v>
      </c>
      <c r="D3483" s="9">
        <v>45070</v>
      </c>
      <c r="E3483" s="10">
        <v>45030</v>
      </c>
      <c r="F3483" t="s">
        <v>27</v>
      </c>
      <c r="G3483">
        <v>209.38</v>
      </c>
      <c r="H3483">
        <v>3</v>
      </c>
      <c r="I3483">
        <v>1</v>
      </c>
      <c r="J3483" t="s">
        <v>28</v>
      </c>
      <c r="K3483" t="s">
        <v>44</v>
      </c>
      <c r="L3483" t="s">
        <v>21</v>
      </c>
      <c r="M3483" t="s">
        <v>36</v>
      </c>
      <c r="N3483" t="s">
        <v>23</v>
      </c>
      <c r="O3483">
        <f>Table2[[#This Row],[check_out_date]]-Table2[[#This Row],[check_in_date]]</f>
        <v>7</v>
      </c>
      <c r="P3483">
        <f>Table2[[#This Row],[num_adults]]+Table2[[#This Row],[num_children]]</f>
        <v>4</v>
      </c>
      <c r="Q3483" s="3">
        <f>IF(OR(Table2[[#This Row],[booking_status]]="confirmed",Table2[[#This Row],[booking_status]]="checked-out"),Table2[[#This Row],[room_rate_per_night]]*Table2[[#This Row],[Num_Nights]],0)</f>
        <v>1465.6599999999999</v>
      </c>
      <c r="R3483" t="str" cm="1">
        <f t="array" ref="R3483">IFERROR(_xlfn.IFS(Table2[[#This Row],[booking_status]]="confirmed","Expected",Table2[[#This Row],[booking_status]]="checked-out","Actual"),"No Revenue")</f>
        <v>Expected</v>
      </c>
      <c r="S3483" s="4">
        <f>Table2[[#This Row],[Revenue_Amount]]/Table2[[#This Row],[Num_Nights]]</f>
        <v>209.37999999999997</v>
      </c>
    </row>
    <row r="3484" spans="1:19" hidden="1" x14ac:dyDescent="0.3">
      <c r="A3484">
        <v>3483</v>
      </c>
      <c r="B3484" t="s">
        <v>31</v>
      </c>
      <c r="C3484" s="9">
        <v>44990</v>
      </c>
      <c r="D3484" s="9">
        <v>44991</v>
      </c>
      <c r="E3484" s="10">
        <v>44940</v>
      </c>
      <c r="F3484" t="s">
        <v>49</v>
      </c>
      <c r="G3484">
        <v>95.46</v>
      </c>
      <c r="H3484">
        <v>2</v>
      </c>
      <c r="I3484">
        <v>1</v>
      </c>
      <c r="J3484" t="s">
        <v>35</v>
      </c>
      <c r="K3484" t="s">
        <v>66</v>
      </c>
      <c r="L3484" t="s">
        <v>21</v>
      </c>
      <c r="M3484" t="s">
        <v>36</v>
      </c>
      <c r="N3484" t="s">
        <v>41</v>
      </c>
      <c r="O3484">
        <f>Table2[[#This Row],[check_out_date]]-Table2[[#This Row],[check_in_date]]</f>
        <v>1</v>
      </c>
      <c r="P3484">
        <f>Table2[[#This Row],[num_adults]]+Table2[[#This Row],[num_children]]</f>
        <v>3</v>
      </c>
      <c r="Q3484" s="3">
        <f>IF(OR(Table2[[#This Row],[booking_status]]="confirmed",Table2[[#This Row],[booking_status]]="checked-out"),Table2[[#This Row],[room_rate_per_night]]*Table2[[#This Row],[Num_Nights]],0)</f>
        <v>95.46</v>
      </c>
      <c r="R3484" t="str" cm="1">
        <f t="array" ref="R3484">IFERROR(_xlfn.IFS(Table2[[#This Row],[booking_status]]="confirmed","Expected",Table2[[#This Row],[booking_status]]="checked-out","Actual"),"No Revenue")</f>
        <v>Expected</v>
      </c>
      <c r="S3484" s="4">
        <f>Table2[[#This Row],[Revenue_Amount]]/Table2[[#This Row],[Num_Nights]]</f>
        <v>95.46</v>
      </c>
    </row>
    <row r="3485" spans="1:19" x14ac:dyDescent="0.3">
      <c r="A3485">
        <v>3484</v>
      </c>
      <c r="B3485" t="s">
        <v>50</v>
      </c>
      <c r="C3485" s="9">
        <v>45122</v>
      </c>
      <c r="D3485" s="9">
        <v>45130</v>
      </c>
      <c r="E3485" s="10">
        <v>45078</v>
      </c>
      <c r="F3485" t="s">
        <v>49</v>
      </c>
      <c r="G3485">
        <v>79.14</v>
      </c>
      <c r="H3485">
        <v>1</v>
      </c>
      <c r="I3485">
        <v>2</v>
      </c>
      <c r="J3485" t="s">
        <v>55</v>
      </c>
      <c r="K3485" t="s">
        <v>99</v>
      </c>
      <c r="L3485" t="s">
        <v>21</v>
      </c>
      <c r="M3485" t="s">
        <v>22</v>
      </c>
      <c r="N3485" t="s">
        <v>45</v>
      </c>
      <c r="O3485">
        <f>Table2[[#This Row],[check_out_date]]-Table2[[#This Row],[check_in_date]]</f>
        <v>8</v>
      </c>
      <c r="P3485">
        <f>Table2[[#This Row],[num_adults]]+Table2[[#This Row],[num_children]]</f>
        <v>3</v>
      </c>
      <c r="Q3485" s="3">
        <f>IF(OR(Table2[[#This Row],[booking_status]]="confirmed",Table2[[#This Row],[booking_status]]="checked-out"),Table2[[#This Row],[room_rate_per_night]]*Table2[[#This Row],[Num_Nights]],0)</f>
        <v>633.12</v>
      </c>
      <c r="R3485" t="str" cm="1">
        <f t="array" ref="R3485">IFERROR(_xlfn.IFS(Table2[[#This Row],[booking_status]]="confirmed","Expected",Table2[[#This Row],[booking_status]]="checked-out","Actual"),"No Revenue")</f>
        <v>Expected</v>
      </c>
      <c r="S3485" s="4">
        <f>Table2[[#This Row],[Revenue_Amount]]/Table2[[#This Row],[Num_Nights]]</f>
        <v>79.14</v>
      </c>
    </row>
    <row r="3486" spans="1:19" x14ac:dyDescent="0.3">
      <c r="A3486">
        <v>3485</v>
      </c>
      <c r="B3486" t="s">
        <v>37</v>
      </c>
      <c r="C3486" s="9">
        <v>45255</v>
      </c>
      <c r="D3486" s="9">
        <v>45256</v>
      </c>
      <c r="E3486" s="10">
        <v>45200</v>
      </c>
      <c r="F3486" t="s">
        <v>27</v>
      </c>
      <c r="G3486">
        <v>123.39</v>
      </c>
      <c r="H3486">
        <v>2</v>
      </c>
      <c r="I3486">
        <v>1</v>
      </c>
      <c r="J3486" t="s">
        <v>28</v>
      </c>
      <c r="K3486" t="s">
        <v>29</v>
      </c>
      <c r="L3486" t="s">
        <v>21</v>
      </c>
      <c r="M3486" t="s">
        <v>22</v>
      </c>
      <c r="N3486" t="s">
        <v>23</v>
      </c>
      <c r="O3486">
        <f>Table2[[#This Row],[check_out_date]]-Table2[[#This Row],[check_in_date]]</f>
        <v>1</v>
      </c>
      <c r="P3486">
        <f>Table2[[#This Row],[num_adults]]+Table2[[#This Row],[num_children]]</f>
        <v>3</v>
      </c>
      <c r="Q3486" s="3">
        <f>IF(OR(Table2[[#This Row],[booking_status]]="confirmed",Table2[[#This Row],[booking_status]]="checked-out"),Table2[[#This Row],[room_rate_per_night]]*Table2[[#This Row],[Num_Nights]],0)</f>
        <v>123.39</v>
      </c>
      <c r="R3486" t="str" cm="1">
        <f t="array" ref="R3486">IFERROR(_xlfn.IFS(Table2[[#This Row],[booking_status]]="confirmed","Expected",Table2[[#This Row],[booking_status]]="checked-out","Actual"),"No Revenue")</f>
        <v>Expected</v>
      </c>
      <c r="S3486" s="4">
        <f>Table2[[#This Row],[Revenue_Amount]]/Table2[[#This Row],[Num_Nights]]</f>
        <v>123.39</v>
      </c>
    </row>
    <row r="3487" spans="1:19" x14ac:dyDescent="0.3">
      <c r="A3487">
        <v>3486</v>
      </c>
      <c r="B3487" t="s">
        <v>14</v>
      </c>
      <c r="C3487" s="9">
        <v>44943</v>
      </c>
      <c r="D3487" s="9">
        <v>44950</v>
      </c>
      <c r="E3487" s="10">
        <v>44903</v>
      </c>
      <c r="F3487" t="s">
        <v>49</v>
      </c>
      <c r="G3487">
        <v>93.61</v>
      </c>
      <c r="H3487">
        <v>1</v>
      </c>
      <c r="I3487">
        <v>0</v>
      </c>
      <c r="J3487" t="s">
        <v>28</v>
      </c>
      <c r="K3487" t="s">
        <v>29</v>
      </c>
      <c r="L3487" t="s">
        <v>21</v>
      </c>
      <c r="M3487" t="s">
        <v>22</v>
      </c>
      <c r="N3487" t="s">
        <v>95</v>
      </c>
      <c r="O3487">
        <f>Table2[[#This Row],[check_out_date]]-Table2[[#This Row],[check_in_date]]</f>
        <v>7</v>
      </c>
      <c r="P3487">
        <f>Table2[[#This Row],[num_adults]]+Table2[[#This Row],[num_children]]</f>
        <v>1</v>
      </c>
      <c r="Q3487" s="3">
        <f>IF(OR(Table2[[#This Row],[booking_status]]="confirmed",Table2[[#This Row],[booking_status]]="checked-out"),Table2[[#This Row],[room_rate_per_night]]*Table2[[#This Row],[Num_Nights]],0)</f>
        <v>655.27</v>
      </c>
      <c r="R3487" t="str" cm="1">
        <f t="array" ref="R3487">IFERROR(_xlfn.IFS(Table2[[#This Row],[booking_status]]="confirmed","Expected",Table2[[#This Row],[booking_status]]="checked-out","Actual"),"No Revenue")</f>
        <v>Expected</v>
      </c>
      <c r="S3487" s="4">
        <f>Table2[[#This Row],[Revenue_Amount]]/Table2[[#This Row],[Num_Nights]]</f>
        <v>93.61</v>
      </c>
    </row>
    <row r="3488" spans="1:19" x14ac:dyDescent="0.3">
      <c r="A3488">
        <v>3487</v>
      </c>
      <c r="B3488" t="s">
        <v>50</v>
      </c>
      <c r="C3488" s="9">
        <v>44973</v>
      </c>
      <c r="D3488" s="9">
        <v>44978</v>
      </c>
      <c r="E3488" s="10">
        <v>44936</v>
      </c>
      <c r="F3488" t="s">
        <v>54</v>
      </c>
      <c r="G3488">
        <v>619.41999999999996</v>
      </c>
      <c r="H3488">
        <v>1</v>
      </c>
      <c r="I3488">
        <v>0</v>
      </c>
      <c r="J3488" t="s">
        <v>28</v>
      </c>
      <c r="K3488" t="s">
        <v>44</v>
      </c>
      <c r="L3488" t="s">
        <v>56</v>
      </c>
      <c r="M3488" t="s">
        <v>36</v>
      </c>
      <c r="N3488" t="s">
        <v>41</v>
      </c>
      <c r="O3488">
        <f>Table2[[#This Row],[check_out_date]]-Table2[[#This Row],[check_in_date]]</f>
        <v>5</v>
      </c>
      <c r="P3488">
        <f>Table2[[#This Row],[num_adults]]+Table2[[#This Row],[num_children]]</f>
        <v>1</v>
      </c>
      <c r="Q3488" s="3">
        <f>IF(OR(Table2[[#This Row],[booking_status]]="confirmed",Table2[[#This Row],[booking_status]]="checked-out"),Table2[[#This Row],[room_rate_per_night]]*Table2[[#This Row],[Num_Nights]],0)</f>
        <v>3097.1</v>
      </c>
      <c r="R3488" t="str" cm="1">
        <f t="array" ref="R3488">IFERROR(_xlfn.IFS(Table2[[#This Row],[booking_status]]="confirmed","Expected",Table2[[#This Row],[booking_status]]="checked-out","Actual"),"No Revenue")</f>
        <v>Actual</v>
      </c>
      <c r="S3488" s="4">
        <f>Table2[[#This Row],[Revenue_Amount]]/Table2[[#This Row],[Num_Nights]]</f>
        <v>619.41999999999996</v>
      </c>
    </row>
    <row r="3489" spans="1:19" x14ac:dyDescent="0.3">
      <c r="A3489">
        <v>3488</v>
      </c>
      <c r="B3489" t="s">
        <v>14</v>
      </c>
      <c r="C3489" s="9">
        <v>44966</v>
      </c>
      <c r="D3489" s="9">
        <v>44972</v>
      </c>
      <c r="E3489" s="10">
        <v>44948</v>
      </c>
      <c r="F3489" t="s">
        <v>54</v>
      </c>
      <c r="G3489">
        <v>351.35</v>
      </c>
      <c r="H3489">
        <v>2</v>
      </c>
      <c r="I3489">
        <v>1</v>
      </c>
      <c r="J3489" t="s">
        <v>28</v>
      </c>
      <c r="K3489" t="s">
        <v>99</v>
      </c>
      <c r="L3489" t="s">
        <v>56</v>
      </c>
      <c r="M3489" t="s">
        <v>36</v>
      </c>
      <c r="N3489" t="s">
        <v>41</v>
      </c>
      <c r="O3489">
        <f>Table2[[#This Row],[check_out_date]]-Table2[[#This Row],[check_in_date]]</f>
        <v>6</v>
      </c>
      <c r="P3489">
        <f>Table2[[#This Row],[num_adults]]+Table2[[#This Row],[num_children]]</f>
        <v>3</v>
      </c>
      <c r="Q3489" s="3">
        <f>IF(OR(Table2[[#This Row],[booking_status]]="confirmed",Table2[[#This Row],[booking_status]]="checked-out"),Table2[[#This Row],[room_rate_per_night]]*Table2[[#This Row],[Num_Nights]],0)</f>
        <v>2108.1000000000004</v>
      </c>
      <c r="R3489" t="str" cm="1">
        <f t="array" ref="R3489">IFERROR(_xlfn.IFS(Table2[[#This Row],[booking_status]]="confirmed","Expected",Table2[[#This Row],[booking_status]]="checked-out","Actual"),"No Revenue")</f>
        <v>Actual</v>
      </c>
      <c r="S3489" s="4">
        <f>Table2[[#This Row],[Revenue_Amount]]/Table2[[#This Row],[Num_Nights]]</f>
        <v>351.35000000000008</v>
      </c>
    </row>
    <row r="3490" spans="1:19" x14ac:dyDescent="0.3">
      <c r="A3490">
        <v>3489</v>
      </c>
      <c r="B3490" t="s">
        <v>31</v>
      </c>
      <c r="C3490" s="9">
        <v>45279</v>
      </c>
      <c r="D3490" s="9">
        <v>45284</v>
      </c>
      <c r="E3490" s="10">
        <v>45252</v>
      </c>
      <c r="F3490" t="s">
        <v>49</v>
      </c>
      <c r="G3490">
        <v>79.56</v>
      </c>
      <c r="H3490">
        <v>3</v>
      </c>
      <c r="I3490">
        <v>0</v>
      </c>
      <c r="J3490" t="s">
        <v>28</v>
      </c>
      <c r="K3490" t="s">
        <v>44</v>
      </c>
      <c r="L3490" t="s">
        <v>21</v>
      </c>
      <c r="M3490" t="s">
        <v>36</v>
      </c>
      <c r="N3490" t="s">
        <v>41</v>
      </c>
      <c r="O3490">
        <f>Table2[[#This Row],[check_out_date]]-Table2[[#This Row],[check_in_date]]</f>
        <v>5</v>
      </c>
      <c r="P3490">
        <f>Table2[[#This Row],[num_adults]]+Table2[[#This Row],[num_children]]</f>
        <v>3</v>
      </c>
      <c r="Q3490" s="3">
        <f>IF(OR(Table2[[#This Row],[booking_status]]="confirmed",Table2[[#This Row],[booking_status]]="checked-out"),Table2[[#This Row],[room_rate_per_night]]*Table2[[#This Row],[Num_Nights]],0)</f>
        <v>397.8</v>
      </c>
      <c r="R3490" t="str" cm="1">
        <f t="array" ref="R3490">IFERROR(_xlfn.IFS(Table2[[#This Row],[booking_status]]="confirmed","Expected",Table2[[#This Row],[booking_status]]="checked-out","Actual"),"No Revenue")</f>
        <v>Expected</v>
      </c>
      <c r="S3490" s="4">
        <f>Table2[[#This Row],[Revenue_Amount]]/Table2[[#This Row],[Num_Nights]]</f>
        <v>79.56</v>
      </c>
    </row>
    <row r="3491" spans="1:19" hidden="1" x14ac:dyDescent="0.3">
      <c r="A3491">
        <v>3490</v>
      </c>
      <c r="B3491" t="s">
        <v>37</v>
      </c>
      <c r="C3491" s="9">
        <v>44931</v>
      </c>
      <c r="D3491" s="9">
        <v>44935</v>
      </c>
      <c r="E3491" s="10">
        <v>44903</v>
      </c>
      <c r="F3491" t="s">
        <v>18</v>
      </c>
      <c r="G3491">
        <v>191.41</v>
      </c>
      <c r="H3491">
        <v>1</v>
      </c>
      <c r="I3491">
        <v>0</v>
      </c>
      <c r="J3491" t="s">
        <v>35</v>
      </c>
      <c r="K3491" t="s">
        <v>66</v>
      </c>
      <c r="L3491" t="s">
        <v>21</v>
      </c>
      <c r="M3491" t="s">
        <v>36</v>
      </c>
      <c r="N3491" t="s">
        <v>41</v>
      </c>
      <c r="O3491">
        <f>Table2[[#This Row],[check_out_date]]-Table2[[#This Row],[check_in_date]]</f>
        <v>4</v>
      </c>
      <c r="P3491">
        <f>Table2[[#This Row],[num_adults]]+Table2[[#This Row],[num_children]]</f>
        <v>1</v>
      </c>
      <c r="Q3491" s="3">
        <f>IF(OR(Table2[[#This Row],[booking_status]]="confirmed",Table2[[#This Row],[booking_status]]="checked-out"),Table2[[#This Row],[room_rate_per_night]]*Table2[[#This Row],[Num_Nights]],0)</f>
        <v>765.64</v>
      </c>
      <c r="R3491" t="str" cm="1">
        <f t="array" ref="R3491">IFERROR(_xlfn.IFS(Table2[[#This Row],[booking_status]]="confirmed","Expected",Table2[[#This Row],[booking_status]]="checked-out","Actual"),"No Revenue")</f>
        <v>Expected</v>
      </c>
      <c r="S3491" s="4">
        <f>Table2[[#This Row],[Revenue_Amount]]/Table2[[#This Row],[Num_Nights]]</f>
        <v>191.41</v>
      </c>
    </row>
    <row r="3492" spans="1:19" x14ac:dyDescent="0.3">
      <c r="A3492">
        <v>3491</v>
      </c>
      <c r="B3492" t="s">
        <v>31</v>
      </c>
      <c r="C3492" s="9">
        <v>45060</v>
      </c>
      <c r="D3492" s="9">
        <v>45064</v>
      </c>
      <c r="E3492" s="10">
        <v>45013</v>
      </c>
      <c r="F3492" t="s">
        <v>49</v>
      </c>
      <c r="G3492">
        <v>103.06</v>
      </c>
      <c r="H3492">
        <v>4</v>
      </c>
      <c r="I3492">
        <v>3</v>
      </c>
      <c r="J3492" t="s">
        <v>28</v>
      </c>
      <c r="K3492" t="s">
        <v>66</v>
      </c>
      <c r="L3492" t="s">
        <v>56</v>
      </c>
      <c r="M3492" t="s">
        <v>36</v>
      </c>
      <c r="N3492" t="s">
        <v>23</v>
      </c>
      <c r="O3492">
        <f>Table2[[#This Row],[check_out_date]]-Table2[[#This Row],[check_in_date]]</f>
        <v>4</v>
      </c>
      <c r="P3492">
        <f>Table2[[#This Row],[num_adults]]+Table2[[#This Row],[num_children]]</f>
        <v>7</v>
      </c>
      <c r="Q3492" s="3">
        <f>IF(OR(Table2[[#This Row],[booking_status]]="confirmed",Table2[[#This Row],[booking_status]]="checked-out"),Table2[[#This Row],[room_rate_per_night]]*Table2[[#This Row],[Num_Nights]],0)</f>
        <v>412.24</v>
      </c>
      <c r="R3492" t="str" cm="1">
        <f t="array" ref="R3492">IFERROR(_xlfn.IFS(Table2[[#This Row],[booking_status]]="confirmed","Expected",Table2[[#This Row],[booking_status]]="checked-out","Actual"),"No Revenue")</f>
        <v>Actual</v>
      </c>
      <c r="S3492" s="4">
        <f>Table2[[#This Row],[Revenue_Amount]]/Table2[[#This Row],[Num_Nights]]</f>
        <v>103.06</v>
      </c>
    </row>
    <row r="3493" spans="1:19" x14ac:dyDescent="0.3">
      <c r="A3493">
        <v>3492</v>
      </c>
      <c r="B3493" t="s">
        <v>31</v>
      </c>
      <c r="C3493" s="9">
        <v>45223</v>
      </c>
      <c r="D3493" s="9">
        <v>45226</v>
      </c>
      <c r="E3493" s="10">
        <v>45181</v>
      </c>
      <c r="F3493" t="s">
        <v>27</v>
      </c>
      <c r="G3493">
        <v>160.13</v>
      </c>
      <c r="H3493">
        <v>1</v>
      </c>
      <c r="I3493">
        <v>0</v>
      </c>
      <c r="J3493" t="s">
        <v>28</v>
      </c>
      <c r="K3493" t="s">
        <v>99</v>
      </c>
      <c r="L3493" t="s">
        <v>60</v>
      </c>
      <c r="M3493" t="s">
        <v>22</v>
      </c>
      <c r="N3493" t="s">
        <v>41</v>
      </c>
      <c r="O3493">
        <f>Table2[[#This Row],[check_out_date]]-Table2[[#This Row],[check_in_date]]</f>
        <v>3</v>
      </c>
      <c r="P3493">
        <f>Table2[[#This Row],[num_adults]]+Table2[[#This Row],[num_children]]</f>
        <v>1</v>
      </c>
      <c r="Q3493" s="3">
        <f>IF(OR(Table2[[#This Row],[booking_status]]="confirmed",Table2[[#This Row],[booking_status]]="checked-out"),Table2[[#This Row],[room_rate_per_night]]*Table2[[#This Row],[Num_Nights]],0)</f>
        <v>0</v>
      </c>
      <c r="R3493" t="str" cm="1">
        <f t="array" ref="R3493">IFERROR(_xlfn.IFS(Table2[[#This Row],[booking_status]]="confirmed","Expected",Table2[[#This Row],[booking_status]]="checked-out","Actual"),"No Revenue")</f>
        <v>No Revenue</v>
      </c>
      <c r="S3493" s="4">
        <f>Table2[[#This Row],[Revenue_Amount]]/Table2[[#This Row],[Num_Nights]]</f>
        <v>0</v>
      </c>
    </row>
    <row r="3494" spans="1:19" hidden="1" x14ac:dyDescent="0.3">
      <c r="A3494">
        <v>3493</v>
      </c>
      <c r="B3494" t="s">
        <v>37</v>
      </c>
      <c r="C3494" s="9">
        <v>45074</v>
      </c>
      <c r="D3494" s="9">
        <v>45076</v>
      </c>
      <c r="E3494" s="10">
        <v>45046</v>
      </c>
      <c r="F3494" t="s">
        <v>49</v>
      </c>
      <c r="G3494">
        <v>116.96</v>
      </c>
      <c r="H3494">
        <v>2</v>
      </c>
      <c r="I3494">
        <v>0</v>
      </c>
      <c r="J3494" t="s">
        <v>35</v>
      </c>
      <c r="K3494" t="s">
        <v>20</v>
      </c>
      <c r="L3494" t="s">
        <v>21</v>
      </c>
      <c r="M3494" t="s">
        <v>36</v>
      </c>
      <c r="N3494" t="s">
        <v>41</v>
      </c>
      <c r="O3494">
        <f>Table2[[#This Row],[check_out_date]]-Table2[[#This Row],[check_in_date]]</f>
        <v>2</v>
      </c>
      <c r="P3494">
        <f>Table2[[#This Row],[num_adults]]+Table2[[#This Row],[num_children]]</f>
        <v>2</v>
      </c>
      <c r="Q3494" s="3">
        <f>IF(OR(Table2[[#This Row],[booking_status]]="confirmed",Table2[[#This Row],[booking_status]]="checked-out"),Table2[[#This Row],[room_rate_per_night]]*Table2[[#This Row],[Num_Nights]],0)</f>
        <v>233.92</v>
      </c>
      <c r="R3494" t="str" cm="1">
        <f t="array" ref="R3494">IFERROR(_xlfn.IFS(Table2[[#This Row],[booking_status]]="confirmed","Expected",Table2[[#This Row],[booking_status]]="checked-out","Actual"),"No Revenue")</f>
        <v>Expected</v>
      </c>
      <c r="S3494" s="4">
        <f>Table2[[#This Row],[Revenue_Amount]]/Table2[[#This Row],[Num_Nights]]</f>
        <v>116.96</v>
      </c>
    </row>
    <row r="3495" spans="1:19" hidden="1" x14ac:dyDescent="0.3">
      <c r="A3495">
        <v>3494</v>
      </c>
      <c r="B3495" t="s">
        <v>31</v>
      </c>
      <c r="C3495" s="9">
        <v>44928</v>
      </c>
      <c r="D3495" s="9">
        <v>44933</v>
      </c>
      <c r="E3495" s="10">
        <v>44905</v>
      </c>
      <c r="F3495" t="s">
        <v>27</v>
      </c>
      <c r="G3495">
        <v>165.55</v>
      </c>
      <c r="H3495">
        <v>2</v>
      </c>
      <c r="I3495">
        <v>0</v>
      </c>
      <c r="J3495" t="s">
        <v>35</v>
      </c>
      <c r="K3495" t="s">
        <v>44</v>
      </c>
      <c r="L3495" t="s">
        <v>21</v>
      </c>
      <c r="M3495" t="s">
        <v>36</v>
      </c>
      <c r="N3495" t="s">
        <v>95</v>
      </c>
      <c r="O3495">
        <f>Table2[[#This Row],[check_out_date]]-Table2[[#This Row],[check_in_date]]</f>
        <v>5</v>
      </c>
      <c r="P3495">
        <f>Table2[[#This Row],[num_adults]]+Table2[[#This Row],[num_children]]</f>
        <v>2</v>
      </c>
      <c r="Q3495" s="3">
        <f>IF(OR(Table2[[#This Row],[booking_status]]="confirmed",Table2[[#This Row],[booking_status]]="checked-out"),Table2[[#This Row],[room_rate_per_night]]*Table2[[#This Row],[Num_Nights]],0)</f>
        <v>827.75</v>
      </c>
      <c r="R3495" t="str" cm="1">
        <f t="array" ref="R3495">IFERROR(_xlfn.IFS(Table2[[#This Row],[booking_status]]="confirmed","Expected",Table2[[#This Row],[booking_status]]="checked-out","Actual"),"No Revenue")</f>
        <v>Expected</v>
      </c>
      <c r="S3495" s="4">
        <f>Table2[[#This Row],[Revenue_Amount]]/Table2[[#This Row],[Num_Nights]]</f>
        <v>165.55</v>
      </c>
    </row>
    <row r="3496" spans="1:19" x14ac:dyDescent="0.3">
      <c r="A3496">
        <v>3495</v>
      </c>
      <c r="B3496" t="s">
        <v>31</v>
      </c>
      <c r="C3496" s="9">
        <v>45077</v>
      </c>
      <c r="D3496" s="9">
        <v>45084</v>
      </c>
      <c r="E3496" s="10">
        <v>45024</v>
      </c>
      <c r="F3496" t="s">
        <v>27</v>
      </c>
      <c r="G3496">
        <v>108.03</v>
      </c>
      <c r="H3496">
        <v>1</v>
      </c>
      <c r="I3496">
        <v>1</v>
      </c>
      <c r="J3496" t="s">
        <v>28</v>
      </c>
      <c r="K3496" t="s">
        <v>66</v>
      </c>
      <c r="L3496" t="s">
        <v>56</v>
      </c>
      <c r="M3496" t="s">
        <v>36</v>
      </c>
      <c r="N3496" t="s">
        <v>41</v>
      </c>
      <c r="O3496">
        <f>Table2[[#This Row],[check_out_date]]-Table2[[#This Row],[check_in_date]]</f>
        <v>7</v>
      </c>
      <c r="P3496">
        <f>Table2[[#This Row],[num_adults]]+Table2[[#This Row],[num_children]]</f>
        <v>2</v>
      </c>
      <c r="Q3496" s="3">
        <f>IF(OR(Table2[[#This Row],[booking_status]]="confirmed",Table2[[#This Row],[booking_status]]="checked-out"),Table2[[#This Row],[room_rate_per_night]]*Table2[[#This Row],[Num_Nights]],0)</f>
        <v>756.21</v>
      </c>
      <c r="R3496" t="str" cm="1">
        <f t="array" ref="R3496">IFERROR(_xlfn.IFS(Table2[[#This Row],[booking_status]]="confirmed","Expected",Table2[[#This Row],[booking_status]]="checked-out","Actual"),"No Revenue")</f>
        <v>Actual</v>
      </c>
      <c r="S3496" s="4">
        <f>Table2[[#This Row],[Revenue_Amount]]/Table2[[#This Row],[Num_Nights]]</f>
        <v>108.03</v>
      </c>
    </row>
    <row r="3497" spans="1:19" x14ac:dyDescent="0.3">
      <c r="A3497">
        <v>3496</v>
      </c>
      <c r="B3497" t="s">
        <v>31</v>
      </c>
      <c r="C3497" s="9">
        <v>45054</v>
      </c>
      <c r="D3497" s="9">
        <v>45061</v>
      </c>
      <c r="E3497" s="10">
        <v>45033</v>
      </c>
      <c r="F3497" t="s">
        <v>49</v>
      </c>
      <c r="G3497">
        <v>112.67</v>
      </c>
      <c r="H3497">
        <v>2</v>
      </c>
      <c r="I3497">
        <v>3</v>
      </c>
      <c r="J3497" t="s">
        <v>28</v>
      </c>
      <c r="K3497" t="s">
        <v>29</v>
      </c>
      <c r="L3497" t="s">
        <v>21</v>
      </c>
      <c r="M3497" t="s">
        <v>36</v>
      </c>
      <c r="N3497" t="s">
        <v>45</v>
      </c>
      <c r="O3497">
        <f>Table2[[#This Row],[check_out_date]]-Table2[[#This Row],[check_in_date]]</f>
        <v>7</v>
      </c>
      <c r="P3497">
        <f>Table2[[#This Row],[num_adults]]+Table2[[#This Row],[num_children]]</f>
        <v>5</v>
      </c>
      <c r="Q3497" s="3">
        <f>IF(OR(Table2[[#This Row],[booking_status]]="confirmed",Table2[[#This Row],[booking_status]]="checked-out"),Table2[[#This Row],[room_rate_per_night]]*Table2[[#This Row],[Num_Nights]],0)</f>
        <v>788.69</v>
      </c>
      <c r="R3497" t="str" cm="1">
        <f t="array" ref="R3497">IFERROR(_xlfn.IFS(Table2[[#This Row],[booking_status]]="confirmed","Expected",Table2[[#This Row],[booking_status]]="checked-out","Actual"),"No Revenue")</f>
        <v>Expected</v>
      </c>
      <c r="S3497" s="4">
        <f>Table2[[#This Row],[Revenue_Amount]]/Table2[[#This Row],[Num_Nights]]</f>
        <v>112.67</v>
      </c>
    </row>
    <row r="3498" spans="1:19" hidden="1" x14ac:dyDescent="0.3">
      <c r="A3498">
        <v>3497</v>
      </c>
      <c r="B3498" t="s">
        <v>31</v>
      </c>
      <c r="C3498" s="9">
        <v>44980</v>
      </c>
      <c r="D3498" s="9">
        <v>44982</v>
      </c>
      <c r="E3498" s="10">
        <v>44952</v>
      </c>
      <c r="F3498" t="s">
        <v>27</v>
      </c>
      <c r="G3498">
        <v>137.63</v>
      </c>
      <c r="H3498">
        <v>1</v>
      </c>
      <c r="I3498">
        <v>0</v>
      </c>
      <c r="J3498" t="s">
        <v>35</v>
      </c>
      <c r="K3498" t="s">
        <v>99</v>
      </c>
      <c r="L3498" t="s">
        <v>56</v>
      </c>
      <c r="M3498" t="s">
        <v>36</v>
      </c>
      <c r="N3498" t="s">
        <v>45</v>
      </c>
      <c r="O3498">
        <f>Table2[[#This Row],[check_out_date]]-Table2[[#This Row],[check_in_date]]</f>
        <v>2</v>
      </c>
      <c r="P3498">
        <f>Table2[[#This Row],[num_adults]]+Table2[[#This Row],[num_children]]</f>
        <v>1</v>
      </c>
      <c r="Q3498" s="3">
        <f>IF(OR(Table2[[#This Row],[booking_status]]="confirmed",Table2[[#This Row],[booking_status]]="checked-out"),Table2[[#This Row],[room_rate_per_night]]*Table2[[#This Row],[Num_Nights]],0)</f>
        <v>275.26</v>
      </c>
      <c r="R3498" t="str" cm="1">
        <f t="array" ref="R3498">IFERROR(_xlfn.IFS(Table2[[#This Row],[booking_status]]="confirmed","Expected",Table2[[#This Row],[booking_status]]="checked-out","Actual"),"No Revenue")</f>
        <v>Actual</v>
      </c>
      <c r="S3498" s="4">
        <f>Table2[[#This Row],[Revenue_Amount]]/Table2[[#This Row],[Num_Nights]]</f>
        <v>137.63</v>
      </c>
    </row>
    <row r="3499" spans="1:19" x14ac:dyDescent="0.3">
      <c r="A3499">
        <v>3498</v>
      </c>
      <c r="B3499" t="s">
        <v>14</v>
      </c>
      <c r="C3499" s="9">
        <v>45181</v>
      </c>
      <c r="D3499" s="9">
        <v>45185</v>
      </c>
      <c r="E3499" s="10">
        <v>45145</v>
      </c>
      <c r="F3499" t="s">
        <v>27</v>
      </c>
      <c r="G3499">
        <v>154.38999999999999</v>
      </c>
      <c r="H3499">
        <v>2</v>
      </c>
      <c r="I3499">
        <v>0</v>
      </c>
      <c r="J3499" t="s">
        <v>28</v>
      </c>
      <c r="K3499" t="s">
        <v>20</v>
      </c>
      <c r="L3499" t="s">
        <v>60</v>
      </c>
      <c r="M3499" t="s">
        <v>36</v>
      </c>
      <c r="N3499" t="s">
        <v>23</v>
      </c>
      <c r="O3499">
        <f>Table2[[#This Row],[check_out_date]]-Table2[[#This Row],[check_in_date]]</f>
        <v>4</v>
      </c>
      <c r="P3499">
        <f>Table2[[#This Row],[num_adults]]+Table2[[#This Row],[num_children]]</f>
        <v>2</v>
      </c>
      <c r="Q3499" s="3">
        <f>IF(OR(Table2[[#This Row],[booking_status]]="confirmed",Table2[[#This Row],[booking_status]]="checked-out"),Table2[[#This Row],[room_rate_per_night]]*Table2[[#This Row],[Num_Nights]],0)</f>
        <v>0</v>
      </c>
      <c r="R3499" t="str" cm="1">
        <f t="array" ref="R3499">IFERROR(_xlfn.IFS(Table2[[#This Row],[booking_status]]="confirmed","Expected",Table2[[#This Row],[booking_status]]="checked-out","Actual"),"No Revenue")</f>
        <v>No Revenue</v>
      </c>
      <c r="S3499" s="4">
        <f>Table2[[#This Row],[Revenue_Amount]]/Table2[[#This Row],[Num_Nights]]</f>
        <v>0</v>
      </c>
    </row>
    <row r="3500" spans="1:19" x14ac:dyDescent="0.3">
      <c r="A3500">
        <v>3499</v>
      </c>
      <c r="B3500" t="s">
        <v>50</v>
      </c>
      <c r="C3500" s="9">
        <v>45069</v>
      </c>
      <c r="D3500" s="9">
        <v>45072</v>
      </c>
      <c r="E3500" s="10">
        <v>45030</v>
      </c>
      <c r="F3500" t="s">
        <v>54</v>
      </c>
      <c r="G3500">
        <v>391.41</v>
      </c>
      <c r="H3500">
        <v>1</v>
      </c>
      <c r="I3500">
        <v>0</v>
      </c>
      <c r="J3500" t="s">
        <v>28</v>
      </c>
      <c r="K3500" t="s">
        <v>66</v>
      </c>
      <c r="L3500" t="s">
        <v>21</v>
      </c>
      <c r="M3500" t="s">
        <v>36</v>
      </c>
      <c r="N3500" t="s">
        <v>23</v>
      </c>
      <c r="O3500">
        <f>Table2[[#This Row],[check_out_date]]-Table2[[#This Row],[check_in_date]]</f>
        <v>3</v>
      </c>
      <c r="P3500">
        <f>Table2[[#This Row],[num_adults]]+Table2[[#This Row],[num_children]]</f>
        <v>1</v>
      </c>
      <c r="Q3500" s="3">
        <f>IF(OR(Table2[[#This Row],[booking_status]]="confirmed",Table2[[#This Row],[booking_status]]="checked-out"),Table2[[#This Row],[room_rate_per_night]]*Table2[[#This Row],[Num_Nights]],0)</f>
        <v>1174.23</v>
      </c>
      <c r="R3500" t="str" cm="1">
        <f t="array" ref="R3500">IFERROR(_xlfn.IFS(Table2[[#This Row],[booking_status]]="confirmed","Expected",Table2[[#This Row],[booking_status]]="checked-out","Actual"),"No Revenue")</f>
        <v>Expected</v>
      </c>
      <c r="S3500" s="4">
        <f>Table2[[#This Row],[Revenue_Amount]]/Table2[[#This Row],[Num_Nights]]</f>
        <v>391.41</v>
      </c>
    </row>
    <row r="3501" spans="1:19" x14ac:dyDescent="0.3">
      <c r="A3501">
        <v>3500</v>
      </c>
      <c r="B3501" t="s">
        <v>31</v>
      </c>
      <c r="C3501" s="9">
        <v>44988</v>
      </c>
      <c r="D3501" s="9">
        <v>44995</v>
      </c>
      <c r="E3501" s="10">
        <v>44979</v>
      </c>
      <c r="F3501" t="s">
        <v>49</v>
      </c>
      <c r="G3501">
        <v>65.56</v>
      </c>
      <c r="H3501">
        <v>1</v>
      </c>
      <c r="I3501">
        <v>0</v>
      </c>
      <c r="J3501" t="s">
        <v>94</v>
      </c>
      <c r="K3501" t="s">
        <v>66</v>
      </c>
      <c r="L3501" t="s">
        <v>21</v>
      </c>
      <c r="M3501" t="s">
        <v>36</v>
      </c>
      <c r="N3501" t="s">
        <v>23</v>
      </c>
      <c r="O3501">
        <f>Table2[[#This Row],[check_out_date]]-Table2[[#This Row],[check_in_date]]</f>
        <v>7</v>
      </c>
      <c r="P3501">
        <f>Table2[[#This Row],[num_adults]]+Table2[[#This Row],[num_children]]</f>
        <v>1</v>
      </c>
      <c r="Q3501" s="3">
        <f>IF(OR(Table2[[#This Row],[booking_status]]="confirmed",Table2[[#This Row],[booking_status]]="checked-out"),Table2[[#This Row],[room_rate_per_night]]*Table2[[#This Row],[Num_Nights]],0)</f>
        <v>458.92</v>
      </c>
      <c r="R3501" t="str" cm="1">
        <f t="array" ref="R3501">IFERROR(_xlfn.IFS(Table2[[#This Row],[booking_status]]="confirmed","Expected",Table2[[#This Row],[booking_status]]="checked-out","Actual"),"No Revenue")</f>
        <v>Expected</v>
      </c>
      <c r="S3501" s="4">
        <f>Table2[[#This Row],[Revenue_Amount]]/Table2[[#This Row],[Num_Nights]]</f>
        <v>65.56</v>
      </c>
    </row>
    <row r="3502" spans="1:19" x14ac:dyDescent="0.3">
      <c r="A3502">
        <v>3501</v>
      </c>
      <c r="B3502" t="s">
        <v>37</v>
      </c>
      <c r="C3502" s="9">
        <v>45222</v>
      </c>
      <c r="D3502" s="9">
        <v>45231</v>
      </c>
      <c r="E3502" s="10">
        <v>45191</v>
      </c>
      <c r="F3502" t="s">
        <v>27</v>
      </c>
      <c r="G3502">
        <v>167.96</v>
      </c>
      <c r="H3502">
        <v>1</v>
      </c>
      <c r="I3502">
        <v>1</v>
      </c>
      <c r="J3502" t="s">
        <v>19</v>
      </c>
      <c r="K3502" t="s">
        <v>66</v>
      </c>
      <c r="L3502" t="s">
        <v>70</v>
      </c>
      <c r="M3502" t="s">
        <v>36</v>
      </c>
      <c r="N3502" t="s">
        <v>95</v>
      </c>
      <c r="O3502">
        <f>Table2[[#This Row],[check_out_date]]-Table2[[#This Row],[check_in_date]]</f>
        <v>9</v>
      </c>
      <c r="P3502">
        <f>Table2[[#This Row],[num_adults]]+Table2[[#This Row],[num_children]]</f>
        <v>2</v>
      </c>
      <c r="Q3502" s="3">
        <f>IF(OR(Table2[[#This Row],[booking_status]]="confirmed",Table2[[#This Row],[booking_status]]="checked-out"),Table2[[#This Row],[room_rate_per_night]]*Table2[[#This Row],[Num_Nights]],0)</f>
        <v>0</v>
      </c>
      <c r="R3502" t="str" cm="1">
        <f t="array" ref="R3502">IFERROR(_xlfn.IFS(Table2[[#This Row],[booking_status]]="confirmed","Expected",Table2[[#This Row],[booking_status]]="checked-out","Actual"),"No Revenue")</f>
        <v>No Revenue</v>
      </c>
      <c r="S3502" s="4">
        <f>Table2[[#This Row],[Revenue_Amount]]/Table2[[#This Row],[Num_Nights]]</f>
        <v>0</v>
      </c>
    </row>
    <row r="3503" spans="1:19" x14ac:dyDescent="0.3">
      <c r="A3503">
        <v>3502</v>
      </c>
      <c r="B3503" t="s">
        <v>31</v>
      </c>
      <c r="C3503" s="9">
        <v>45088</v>
      </c>
      <c r="D3503" s="9">
        <v>45094</v>
      </c>
      <c r="E3503" s="10">
        <v>45071</v>
      </c>
      <c r="F3503" t="s">
        <v>18</v>
      </c>
      <c r="G3503">
        <v>187.53</v>
      </c>
      <c r="H3503">
        <v>2</v>
      </c>
      <c r="I3503">
        <v>1</v>
      </c>
      <c r="J3503" t="s">
        <v>19</v>
      </c>
      <c r="K3503" t="s">
        <v>99</v>
      </c>
      <c r="L3503" t="s">
        <v>21</v>
      </c>
      <c r="M3503" t="s">
        <v>36</v>
      </c>
      <c r="N3503" t="s">
        <v>41</v>
      </c>
      <c r="O3503">
        <f>Table2[[#This Row],[check_out_date]]-Table2[[#This Row],[check_in_date]]</f>
        <v>6</v>
      </c>
      <c r="P3503">
        <f>Table2[[#This Row],[num_adults]]+Table2[[#This Row],[num_children]]</f>
        <v>3</v>
      </c>
      <c r="Q3503" s="3">
        <f>IF(OR(Table2[[#This Row],[booking_status]]="confirmed",Table2[[#This Row],[booking_status]]="checked-out"),Table2[[#This Row],[room_rate_per_night]]*Table2[[#This Row],[Num_Nights]],0)</f>
        <v>1125.18</v>
      </c>
      <c r="R3503" t="str" cm="1">
        <f t="array" ref="R3503">IFERROR(_xlfn.IFS(Table2[[#This Row],[booking_status]]="confirmed","Expected",Table2[[#This Row],[booking_status]]="checked-out","Actual"),"No Revenue")</f>
        <v>Expected</v>
      </c>
      <c r="S3503" s="4">
        <f>Table2[[#This Row],[Revenue_Amount]]/Table2[[#This Row],[Num_Nights]]</f>
        <v>187.53</v>
      </c>
    </row>
    <row r="3504" spans="1:19" x14ac:dyDescent="0.3">
      <c r="A3504">
        <v>3503</v>
      </c>
      <c r="B3504" t="s">
        <v>14</v>
      </c>
      <c r="C3504" s="9">
        <v>45109</v>
      </c>
      <c r="D3504" s="9">
        <v>45118</v>
      </c>
      <c r="E3504" s="10">
        <v>45063</v>
      </c>
      <c r="F3504" t="s">
        <v>27</v>
      </c>
      <c r="G3504">
        <v>115.08</v>
      </c>
      <c r="H3504">
        <v>2</v>
      </c>
      <c r="I3504">
        <v>0</v>
      </c>
      <c r="J3504" t="s">
        <v>28</v>
      </c>
      <c r="K3504" t="s">
        <v>29</v>
      </c>
      <c r="L3504" t="s">
        <v>56</v>
      </c>
      <c r="M3504" t="s">
        <v>36</v>
      </c>
      <c r="N3504" t="s">
        <v>41</v>
      </c>
      <c r="O3504">
        <f>Table2[[#This Row],[check_out_date]]-Table2[[#This Row],[check_in_date]]</f>
        <v>9</v>
      </c>
      <c r="P3504">
        <f>Table2[[#This Row],[num_adults]]+Table2[[#This Row],[num_children]]</f>
        <v>2</v>
      </c>
      <c r="Q3504" s="3">
        <f>IF(OR(Table2[[#This Row],[booking_status]]="confirmed",Table2[[#This Row],[booking_status]]="checked-out"),Table2[[#This Row],[room_rate_per_night]]*Table2[[#This Row],[Num_Nights]],0)</f>
        <v>1035.72</v>
      </c>
      <c r="R3504" t="str" cm="1">
        <f t="array" ref="R3504">IFERROR(_xlfn.IFS(Table2[[#This Row],[booking_status]]="confirmed","Expected",Table2[[#This Row],[booking_status]]="checked-out","Actual"),"No Revenue")</f>
        <v>Actual</v>
      </c>
      <c r="S3504" s="4">
        <f>Table2[[#This Row],[Revenue_Amount]]/Table2[[#This Row],[Num_Nights]]</f>
        <v>115.08</v>
      </c>
    </row>
    <row r="3505" spans="1:19" x14ac:dyDescent="0.3">
      <c r="A3505">
        <v>3504</v>
      </c>
      <c r="B3505" t="s">
        <v>50</v>
      </c>
      <c r="C3505" s="9">
        <v>45199</v>
      </c>
      <c r="D3505" s="9">
        <v>45208</v>
      </c>
      <c r="E3505" s="10">
        <v>45172</v>
      </c>
      <c r="F3505" t="s">
        <v>54</v>
      </c>
      <c r="G3505">
        <v>468.88</v>
      </c>
      <c r="H3505">
        <v>1</v>
      </c>
      <c r="I3505">
        <v>0</v>
      </c>
      <c r="J3505" t="s">
        <v>28</v>
      </c>
      <c r="K3505" t="s">
        <v>44</v>
      </c>
      <c r="L3505" t="s">
        <v>21</v>
      </c>
      <c r="M3505" t="s">
        <v>36</v>
      </c>
      <c r="N3505" t="s">
        <v>41</v>
      </c>
      <c r="O3505">
        <f>Table2[[#This Row],[check_out_date]]-Table2[[#This Row],[check_in_date]]</f>
        <v>9</v>
      </c>
      <c r="P3505">
        <f>Table2[[#This Row],[num_adults]]+Table2[[#This Row],[num_children]]</f>
        <v>1</v>
      </c>
      <c r="Q3505" s="3">
        <f>IF(OR(Table2[[#This Row],[booking_status]]="confirmed",Table2[[#This Row],[booking_status]]="checked-out"),Table2[[#This Row],[room_rate_per_night]]*Table2[[#This Row],[Num_Nights]],0)</f>
        <v>4219.92</v>
      </c>
      <c r="R3505" t="str" cm="1">
        <f t="array" ref="R3505">IFERROR(_xlfn.IFS(Table2[[#This Row],[booking_status]]="confirmed","Expected",Table2[[#This Row],[booking_status]]="checked-out","Actual"),"No Revenue")</f>
        <v>Expected</v>
      </c>
      <c r="S3505" s="4">
        <f>Table2[[#This Row],[Revenue_Amount]]/Table2[[#This Row],[Num_Nights]]</f>
        <v>468.88</v>
      </c>
    </row>
    <row r="3506" spans="1:19" x14ac:dyDescent="0.3">
      <c r="A3506">
        <v>3505</v>
      </c>
      <c r="B3506" t="s">
        <v>31</v>
      </c>
      <c r="C3506" s="9">
        <v>45061</v>
      </c>
      <c r="D3506" s="9">
        <v>45069</v>
      </c>
      <c r="E3506" s="10">
        <v>45030</v>
      </c>
      <c r="F3506" t="s">
        <v>27</v>
      </c>
      <c r="G3506">
        <v>98.71</v>
      </c>
      <c r="H3506">
        <v>4</v>
      </c>
      <c r="I3506">
        <v>1</v>
      </c>
      <c r="J3506" t="s">
        <v>28</v>
      </c>
      <c r="K3506" t="s">
        <v>99</v>
      </c>
      <c r="L3506" t="s">
        <v>56</v>
      </c>
      <c r="M3506" t="s">
        <v>36</v>
      </c>
      <c r="N3506" t="s">
        <v>41</v>
      </c>
      <c r="O3506">
        <f>Table2[[#This Row],[check_out_date]]-Table2[[#This Row],[check_in_date]]</f>
        <v>8</v>
      </c>
      <c r="P3506">
        <f>Table2[[#This Row],[num_adults]]+Table2[[#This Row],[num_children]]</f>
        <v>5</v>
      </c>
      <c r="Q3506" s="3">
        <f>IF(OR(Table2[[#This Row],[booking_status]]="confirmed",Table2[[#This Row],[booking_status]]="checked-out"),Table2[[#This Row],[room_rate_per_night]]*Table2[[#This Row],[Num_Nights]],0)</f>
        <v>789.68</v>
      </c>
      <c r="R3506" t="str" cm="1">
        <f t="array" ref="R3506">IFERROR(_xlfn.IFS(Table2[[#This Row],[booking_status]]="confirmed","Expected",Table2[[#This Row],[booking_status]]="checked-out","Actual"),"No Revenue")</f>
        <v>Actual</v>
      </c>
      <c r="S3506" s="4">
        <f>Table2[[#This Row],[Revenue_Amount]]/Table2[[#This Row],[Num_Nights]]</f>
        <v>98.71</v>
      </c>
    </row>
    <row r="3507" spans="1:19" x14ac:dyDescent="0.3">
      <c r="A3507">
        <v>3506</v>
      </c>
      <c r="B3507" t="s">
        <v>31</v>
      </c>
      <c r="C3507" s="9">
        <v>45188</v>
      </c>
      <c r="D3507" s="9">
        <v>45191</v>
      </c>
      <c r="E3507" s="10">
        <v>45151</v>
      </c>
      <c r="F3507" t="s">
        <v>49</v>
      </c>
      <c r="G3507">
        <v>81.66</v>
      </c>
      <c r="H3507">
        <v>1</v>
      </c>
      <c r="I3507">
        <v>2</v>
      </c>
      <c r="J3507" t="s">
        <v>94</v>
      </c>
      <c r="K3507" t="s">
        <v>44</v>
      </c>
      <c r="L3507" t="s">
        <v>70</v>
      </c>
      <c r="M3507" t="s">
        <v>36</v>
      </c>
      <c r="N3507" t="s">
        <v>23</v>
      </c>
      <c r="O3507">
        <f>Table2[[#This Row],[check_out_date]]-Table2[[#This Row],[check_in_date]]</f>
        <v>3</v>
      </c>
      <c r="P3507">
        <f>Table2[[#This Row],[num_adults]]+Table2[[#This Row],[num_children]]</f>
        <v>3</v>
      </c>
      <c r="Q3507" s="3">
        <f>IF(OR(Table2[[#This Row],[booking_status]]="confirmed",Table2[[#This Row],[booking_status]]="checked-out"),Table2[[#This Row],[room_rate_per_night]]*Table2[[#This Row],[Num_Nights]],0)</f>
        <v>0</v>
      </c>
      <c r="R3507" t="str" cm="1">
        <f t="array" ref="R3507">IFERROR(_xlfn.IFS(Table2[[#This Row],[booking_status]]="confirmed","Expected",Table2[[#This Row],[booking_status]]="checked-out","Actual"),"No Revenue")</f>
        <v>No Revenue</v>
      </c>
      <c r="S3507" s="4">
        <f>Table2[[#This Row],[Revenue_Amount]]/Table2[[#This Row],[Num_Nights]]</f>
        <v>0</v>
      </c>
    </row>
    <row r="3508" spans="1:19" x14ac:dyDescent="0.3">
      <c r="A3508">
        <v>3507</v>
      </c>
      <c r="B3508" t="s">
        <v>50</v>
      </c>
      <c r="C3508" s="9">
        <v>45057</v>
      </c>
      <c r="D3508" s="9">
        <v>45065</v>
      </c>
      <c r="E3508" s="10">
        <v>45049</v>
      </c>
      <c r="F3508" t="s">
        <v>27</v>
      </c>
      <c r="G3508">
        <v>136.5</v>
      </c>
      <c r="H3508">
        <v>1</v>
      </c>
      <c r="I3508">
        <v>0</v>
      </c>
      <c r="J3508" t="s">
        <v>55</v>
      </c>
      <c r="K3508" t="s">
        <v>99</v>
      </c>
      <c r="L3508" t="s">
        <v>21</v>
      </c>
      <c r="M3508" t="s">
        <v>22</v>
      </c>
      <c r="N3508" t="s">
        <v>23</v>
      </c>
      <c r="O3508">
        <f>Table2[[#This Row],[check_out_date]]-Table2[[#This Row],[check_in_date]]</f>
        <v>8</v>
      </c>
      <c r="P3508">
        <f>Table2[[#This Row],[num_adults]]+Table2[[#This Row],[num_children]]</f>
        <v>1</v>
      </c>
      <c r="Q3508" s="3">
        <f>IF(OR(Table2[[#This Row],[booking_status]]="confirmed",Table2[[#This Row],[booking_status]]="checked-out"),Table2[[#This Row],[room_rate_per_night]]*Table2[[#This Row],[Num_Nights]],0)</f>
        <v>1092</v>
      </c>
      <c r="R3508" t="str" cm="1">
        <f t="array" ref="R3508">IFERROR(_xlfn.IFS(Table2[[#This Row],[booking_status]]="confirmed","Expected",Table2[[#This Row],[booking_status]]="checked-out","Actual"),"No Revenue")</f>
        <v>Expected</v>
      </c>
      <c r="S3508" s="4">
        <f>Table2[[#This Row],[Revenue_Amount]]/Table2[[#This Row],[Num_Nights]]</f>
        <v>136.5</v>
      </c>
    </row>
    <row r="3509" spans="1:19" x14ac:dyDescent="0.3">
      <c r="A3509">
        <v>3508</v>
      </c>
      <c r="B3509" t="s">
        <v>37</v>
      </c>
      <c r="C3509" s="9">
        <v>44936</v>
      </c>
      <c r="D3509" s="9">
        <v>44939</v>
      </c>
      <c r="E3509" s="10">
        <v>44884</v>
      </c>
      <c r="F3509" t="s">
        <v>27</v>
      </c>
      <c r="G3509">
        <v>164.93</v>
      </c>
      <c r="H3509">
        <v>2</v>
      </c>
      <c r="I3509">
        <v>2</v>
      </c>
      <c r="J3509" t="s">
        <v>94</v>
      </c>
      <c r="K3509" t="s">
        <v>20</v>
      </c>
      <c r="L3509" t="s">
        <v>60</v>
      </c>
      <c r="M3509" t="s">
        <v>22</v>
      </c>
      <c r="N3509" t="s">
        <v>41</v>
      </c>
      <c r="O3509">
        <f>Table2[[#This Row],[check_out_date]]-Table2[[#This Row],[check_in_date]]</f>
        <v>3</v>
      </c>
      <c r="P3509">
        <f>Table2[[#This Row],[num_adults]]+Table2[[#This Row],[num_children]]</f>
        <v>4</v>
      </c>
      <c r="Q3509" s="3">
        <f>IF(OR(Table2[[#This Row],[booking_status]]="confirmed",Table2[[#This Row],[booking_status]]="checked-out"),Table2[[#This Row],[room_rate_per_night]]*Table2[[#This Row],[Num_Nights]],0)</f>
        <v>0</v>
      </c>
      <c r="R3509" t="str" cm="1">
        <f t="array" ref="R3509">IFERROR(_xlfn.IFS(Table2[[#This Row],[booking_status]]="confirmed","Expected",Table2[[#This Row],[booking_status]]="checked-out","Actual"),"No Revenue")</f>
        <v>No Revenue</v>
      </c>
      <c r="S3509" s="4">
        <f>Table2[[#This Row],[Revenue_Amount]]/Table2[[#This Row],[Num_Nights]]</f>
        <v>0</v>
      </c>
    </row>
    <row r="3510" spans="1:19" x14ac:dyDescent="0.3">
      <c r="A3510">
        <v>3509</v>
      </c>
      <c r="B3510" t="s">
        <v>14</v>
      </c>
      <c r="C3510" s="9">
        <v>45108</v>
      </c>
      <c r="D3510" s="9">
        <v>45116</v>
      </c>
      <c r="E3510" s="10">
        <v>45085</v>
      </c>
      <c r="F3510" t="s">
        <v>49</v>
      </c>
      <c r="G3510">
        <v>111.1</v>
      </c>
      <c r="H3510">
        <v>3</v>
      </c>
      <c r="I3510">
        <v>0</v>
      </c>
      <c r="J3510" t="s">
        <v>55</v>
      </c>
      <c r="K3510" t="s">
        <v>20</v>
      </c>
      <c r="L3510" t="s">
        <v>21</v>
      </c>
      <c r="M3510" t="s">
        <v>22</v>
      </c>
      <c r="N3510" t="s">
        <v>41</v>
      </c>
      <c r="O3510">
        <f>Table2[[#This Row],[check_out_date]]-Table2[[#This Row],[check_in_date]]</f>
        <v>8</v>
      </c>
      <c r="P3510">
        <f>Table2[[#This Row],[num_adults]]+Table2[[#This Row],[num_children]]</f>
        <v>3</v>
      </c>
      <c r="Q3510" s="3">
        <f>IF(OR(Table2[[#This Row],[booking_status]]="confirmed",Table2[[#This Row],[booking_status]]="checked-out"),Table2[[#This Row],[room_rate_per_night]]*Table2[[#This Row],[Num_Nights]],0)</f>
        <v>888.8</v>
      </c>
      <c r="R3510" t="str" cm="1">
        <f t="array" ref="R3510">IFERROR(_xlfn.IFS(Table2[[#This Row],[booking_status]]="confirmed","Expected",Table2[[#This Row],[booking_status]]="checked-out","Actual"),"No Revenue")</f>
        <v>Expected</v>
      </c>
      <c r="S3510" s="4">
        <f>Table2[[#This Row],[Revenue_Amount]]/Table2[[#This Row],[Num_Nights]]</f>
        <v>111.1</v>
      </c>
    </row>
    <row r="3511" spans="1:19" x14ac:dyDescent="0.3">
      <c r="A3511">
        <v>3510</v>
      </c>
      <c r="B3511" t="s">
        <v>50</v>
      </c>
      <c r="C3511" s="9">
        <v>44987</v>
      </c>
      <c r="D3511" s="9">
        <v>44998</v>
      </c>
      <c r="E3511" s="10">
        <v>44940</v>
      </c>
      <c r="F3511" t="s">
        <v>49</v>
      </c>
      <c r="G3511">
        <v>119.85</v>
      </c>
      <c r="H3511">
        <v>2</v>
      </c>
      <c r="I3511">
        <v>0</v>
      </c>
      <c r="J3511" t="s">
        <v>19</v>
      </c>
      <c r="K3511" t="s">
        <v>20</v>
      </c>
      <c r="L3511" t="s">
        <v>60</v>
      </c>
      <c r="M3511" t="s">
        <v>36</v>
      </c>
      <c r="N3511" t="s">
        <v>23</v>
      </c>
      <c r="O3511">
        <f>Table2[[#This Row],[check_out_date]]-Table2[[#This Row],[check_in_date]]</f>
        <v>11</v>
      </c>
      <c r="P3511">
        <f>Table2[[#This Row],[num_adults]]+Table2[[#This Row],[num_children]]</f>
        <v>2</v>
      </c>
      <c r="Q3511" s="3">
        <f>IF(OR(Table2[[#This Row],[booking_status]]="confirmed",Table2[[#This Row],[booking_status]]="checked-out"),Table2[[#This Row],[room_rate_per_night]]*Table2[[#This Row],[Num_Nights]],0)</f>
        <v>0</v>
      </c>
      <c r="R3511" t="str" cm="1">
        <f t="array" ref="R3511">IFERROR(_xlfn.IFS(Table2[[#This Row],[booking_status]]="confirmed","Expected",Table2[[#This Row],[booking_status]]="checked-out","Actual"),"No Revenue")</f>
        <v>No Revenue</v>
      </c>
      <c r="S3511" s="4">
        <f>Table2[[#This Row],[Revenue_Amount]]/Table2[[#This Row],[Num_Nights]]</f>
        <v>0</v>
      </c>
    </row>
    <row r="3512" spans="1:19" x14ac:dyDescent="0.3">
      <c r="A3512">
        <v>3511</v>
      </c>
      <c r="B3512" t="s">
        <v>14</v>
      </c>
      <c r="C3512" s="9">
        <v>45098</v>
      </c>
      <c r="D3512" s="9">
        <v>45102</v>
      </c>
      <c r="E3512" s="10">
        <v>45089</v>
      </c>
      <c r="F3512" t="s">
        <v>27</v>
      </c>
      <c r="G3512">
        <v>154.87</v>
      </c>
      <c r="H3512">
        <v>2</v>
      </c>
      <c r="I3512">
        <v>0</v>
      </c>
      <c r="J3512" t="s">
        <v>28</v>
      </c>
      <c r="K3512" t="s">
        <v>20</v>
      </c>
      <c r="L3512" t="s">
        <v>21</v>
      </c>
      <c r="M3512" t="s">
        <v>36</v>
      </c>
      <c r="N3512" t="s">
        <v>23</v>
      </c>
      <c r="O3512">
        <f>Table2[[#This Row],[check_out_date]]-Table2[[#This Row],[check_in_date]]</f>
        <v>4</v>
      </c>
      <c r="P3512">
        <f>Table2[[#This Row],[num_adults]]+Table2[[#This Row],[num_children]]</f>
        <v>2</v>
      </c>
      <c r="Q3512" s="3">
        <f>IF(OR(Table2[[#This Row],[booking_status]]="confirmed",Table2[[#This Row],[booking_status]]="checked-out"),Table2[[#This Row],[room_rate_per_night]]*Table2[[#This Row],[Num_Nights]],0)</f>
        <v>619.48</v>
      </c>
      <c r="R3512" t="str" cm="1">
        <f t="array" ref="R3512">IFERROR(_xlfn.IFS(Table2[[#This Row],[booking_status]]="confirmed","Expected",Table2[[#This Row],[booking_status]]="checked-out","Actual"),"No Revenue")</f>
        <v>Expected</v>
      </c>
      <c r="S3512" s="4">
        <f>Table2[[#This Row],[Revenue_Amount]]/Table2[[#This Row],[Num_Nights]]</f>
        <v>154.87</v>
      </c>
    </row>
    <row r="3513" spans="1:19" x14ac:dyDescent="0.3">
      <c r="A3513">
        <v>3512</v>
      </c>
      <c r="B3513" t="s">
        <v>50</v>
      </c>
      <c r="C3513" s="9">
        <v>45153</v>
      </c>
      <c r="D3513" s="9">
        <v>45155</v>
      </c>
      <c r="E3513" s="10">
        <v>45125</v>
      </c>
      <c r="F3513" t="s">
        <v>49</v>
      </c>
      <c r="G3513">
        <v>124.74</v>
      </c>
      <c r="H3513">
        <v>1</v>
      </c>
      <c r="I3513">
        <v>1</v>
      </c>
      <c r="J3513" t="s">
        <v>94</v>
      </c>
      <c r="K3513" t="s">
        <v>29</v>
      </c>
      <c r="L3513" t="s">
        <v>21</v>
      </c>
      <c r="M3513" t="s">
        <v>36</v>
      </c>
      <c r="N3513" t="s">
        <v>41</v>
      </c>
      <c r="O3513">
        <f>Table2[[#This Row],[check_out_date]]-Table2[[#This Row],[check_in_date]]</f>
        <v>2</v>
      </c>
      <c r="P3513">
        <f>Table2[[#This Row],[num_adults]]+Table2[[#This Row],[num_children]]</f>
        <v>2</v>
      </c>
      <c r="Q3513" s="3">
        <f>IF(OR(Table2[[#This Row],[booking_status]]="confirmed",Table2[[#This Row],[booking_status]]="checked-out"),Table2[[#This Row],[room_rate_per_night]]*Table2[[#This Row],[Num_Nights]],0)</f>
        <v>249.48</v>
      </c>
      <c r="R3513" t="str" cm="1">
        <f t="array" ref="R3513">IFERROR(_xlfn.IFS(Table2[[#This Row],[booking_status]]="confirmed","Expected",Table2[[#This Row],[booking_status]]="checked-out","Actual"),"No Revenue")</f>
        <v>Expected</v>
      </c>
      <c r="S3513" s="4">
        <f>Table2[[#This Row],[Revenue_Amount]]/Table2[[#This Row],[Num_Nights]]</f>
        <v>124.74</v>
      </c>
    </row>
    <row r="3514" spans="1:19" x14ac:dyDescent="0.3">
      <c r="A3514">
        <v>3513</v>
      </c>
      <c r="B3514" t="s">
        <v>14</v>
      </c>
      <c r="C3514" s="9">
        <v>45047</v>
      </c>
      <c r="D3514" s="9">
        <v>45051</v>
      </c>
      <c r="E3514" s="10">
        <v>45016</v>
      </c>
      <c r="F3514" t="s">
        <v>18</v>
      </c>
      <c r="G3514">
        <v>155.33000000000001</v>
      </c>
      <c r="H3514">
        <v>2</v>
      </c>
      <c r="I3514">
        <v>2</v>
      </c>
      <c r="J3514" t="s">
        <v>28</v>
      </c>
      <c r="K3514" t="s">
        <v>99</v>
      </c>
      <c r="L3514" t="s">
        <v>56</v>
      </c>
      <c r="M3514" t="s">
        <v>22</v>
      </c>
      <c r="N3514" t="s">
        <v>41</v>
      </c>
      <c r="O3514">
        <f>Table2[[#This Row],[check_out_date]]-Table2[[#This Row],[check_in_date]]</f>
        <v>4</v>
      </c>
      <c r="P3514">
        <f>Table2[[#This Row],[num_adults]]+Table2[[#This Row],[num_children]]</f>
        <v>4</v>
      </c>
      <c r="Q3514" s="3">
        <f>IF(OR(Table2[[#This Row],[booking_status]]="confirmed",Table2[[#This Row],[booking_status]]="checked-out"),Table2[[#This Row],[room_rate_per_night]]*Table2[[#This Row],[Num_Nights]],0)</f>
        <v>621.32000000000005</v>
      </c>
      <c r="R3514" t="str" cm="1">
        <f t="array" ref="R3514">IFERROR(_xlfn.IFS(Table2[[#This Row],[booking_status]]="confirmed","Expected",Table2[[#This Row],[booking_status]]="checked-out","Actual"),"No Revenue")</f>
        <v>Actual</v>
      </c>
      <c r="S3514" s="4">
        <f>Table2[[#This Row],[Revenue_Amount]]/Table2[[#This Row],[Num_Nights]]</f>
        <v>155.33000000000001</v>
      </c>
    </row>
    <row r="3515" spans="1:19" hidden="1" x14ac:dyDescent="0.3">
      <c r="A3515">
        <v>3514</v>
      </c>
      <c r="B3515" t="s">
        <v>37</v>
      </c>
      <c r="C3515" s="9">
        <v>45187</v>
      </c>
      <c r="D3515" s="9">
        <v>45196</v>
      </c>
      <c r="E3515" s="10">
        <v>45133</v>
      </c>
      <c r="F3515" t="s">
        <v>49</v>
      </c>
      <c r="G3515">
        <v>137.01</v>
      </c>
      <c r="H3515">
        <v>1</v>
      </c>
      <c r="I3515">
        <v>2</v>
      </c>
      <c r="J3515" t="s">
        <v>35</v>
      </c>
      <c r="K3515" t="s">
        <v>44</v>
      </c>
      <c r="L3515" t="s">
        <v>56</v>
      </c>
      <c r="M3515" t="s">
        <v>36</v>
      </c>
      <c r="N3515" t="s">
        <v>23</v>
      </c>
      <c r="O3515">
        <f>Table2[[#This Row],[check_out_date]]-Table2[[#This Row],[check_in_date]]</f>
        <v>9</v>
      </c>
      <c r="P3515">
        <f>Table2[[#This Row],[num_adults]]+Table2[[#This Row],[num_children]]</f>
        <v>3</v>
      </c>
      <c r="Q3515" s="3">
        <f>IF(OR(Table2[[#This Row],[booking_status]]="confirmed",Table2[[#This Row],[booking_status]]="checked-out"),Table2[[#This Row],[room_rate_per_night]]*Table2[[#This Row],[Num_Nights]],0)</f>
        <v>1233.0899999999999</v>
      </c>
      <c r="R3515" t="str" cm="1">
        <f t="array" ref="R3515">IFERROR(_xlfn.IFS(Table2[[#This Row],[booking_status]]="confirmed","Expected",Table2[[#This Row],[booking_status]]="checked-out","Actual"),"No Revenue")</f>
        <v>Actual</v>
      </c>
      <c r="S3515" s="4">
        <f>Table2[[#This Row],[Revenue_Amount]]/Table2[[#This Row],[Num_Nights]]</f>
        <v>137.01</v>
      </c>
    </row>
    <row r="3516" spans="1:19" x14ac:dyDescent="0.3">
      <c r="A3516">
        <v>3515</v>
      </c>
      <c r="B3516" t="s">
        <v>50</v>
      </c>
      <c r="C3516" s="9">
        <v>45223</v>
      </c>
      <c r="D3516" s="9">
        <v>45224</v>
      </c>
      <c r="E3516" s="10">
        <v>45188</v>
      </c>
      <c r="F3516" t="s">
        <v>54</v>
      </c>
      <c r="G3516">
        <v>455.47</v>
      </c>
      <c r="H3516">
        <v>2</v>
      </c>
      <c r="I3516">
        <v>0</v>
      </c>
      <c r="J3516" t="s">
        <v>28</v>
      </c>
      <c r="K3516" t="s">
        <v>20</v>
      </c>
      <c r="L3516" t="s">
        <v>21</v>
      </c>
      <c r="M3516" t="s">
        <v>36</v>
      </c>
      <c r="N3516" t="s">
        <v>41</v>
      </c>
      <c r="O3516">
        <f>Table2[[#This Row],[check_out_date]]-Table2[[#This Row],[check_in_date]]</f>
        <v>1</v>
      </c>
      <c r="P3516">
        <f>Table2[[#This Row],[num_adults]]+Table2[[#This Row],[num_children]]</f>
        <v>2</v>
      </c>
      <c r="Q3516" s="3">
        <f>IF(OR(Table2[[#This Row],[booking_status]]="confirmed",Table2[[#This Row],[booking_status]]="checked-out"),Table2[[#This Row],[room_rate_per_night]]*Table2[[#This Row],[Num_Nights]],0)</f>
        <v>455.47</v>
      </c>
      <c r="R3516" t="str" cm="1">
        <f t="array" ref="R3516">IFERROR(_xlfn.IFS(Table2[[#This Row],[booking_status]]="confirmed","Expected",Table2[[#This Row],[booking_status]]="checked-out","Actual"),"No Revenue")</f>
        <v>Expected</v>
      </c>
      <c r="S3516" s="4">
        <f>Table2[[#This Row],[Revenue_Amount]]/Table2[[#This Row],[Num_Nights]]</f>
        <v>455.47</v>
      </c>
    </row>
    <row r="3517" spans="1:19" x14ac:dyDescent="0.3">
      <c r="A3517">
        <v>3516</v>
      </c>
      <c r="B3517" t="s">
        <v>14</v>
      </c>
      <c r="C3517" s="9">
        <v>45255</v>
      </c>
      <c r="D3517" s="9">
        <v>45258</v>
      </c>
      <c r="E3517" s="10">
        <v>45173</v>
      </c>
      <c r="F3517" t="s">
        <v>27</v>
      </c>
      <c r="G3517">
        <v>166.93</v>
      </c>
      <c r="H3517">
        <v>2</v>
      </c>
      <c r="I3517">
        <v>0</v>
      </c>
      <c r="J3517" t="s">
        <v>28</v>
      </c>
      <c r="K3517" t="s">
        <v>99</v>
      </c>
      <c r="L3517" t="s">
        <v>56</v>
      </c>
      <c r="M3517" t="s">
        <v>36</v>
      </c>
      <c r="N3517" t="s">
        <v>95</v>
      </c>
      <c r="O3517">
        <f>Table2[[#This Row],[check_out_date]]-Table2[[#This Row],[check_in_date]]</f>
        <v>3</v>
      </c>
      <c r="P3517">
        <f>Table2[[#This Row],[num_adults]]+Table2[[#This Row],[num_children]]</f>
        <v>2</v>
      </c>
      <c r="Q3517" s="3">
        <f>IF(OR(Table2[[#This Row],[booking_status]]="confirmed",Table2[[#This Row],[booking_status]]="checked-out"),Table2[[#This Row],[room_rate_per_night]]*Table2[[#This Row],[Num_Nights]],0)</f>
        <v>500.79</v>
      </c>
      <c r="R3517" t="str" cm="1">
        <f t="array" ref="R3517">IFERROR(_xlfn.IFS(Table2[[#This Row],[booking_status]]="confirmed","Expected",Table2[[#This Row],[booking_status]]="checked-out","Actual"),"No Revenue")</f>
        <v>Actual</v>
      </c>
      <c r="S3517" s="4">
        <f>Table2[[#This Row],[Revenue_Amount]]/Table2[[#This Row],[Num_Nights]]</f>
        <v>166.93</v>
      </c>
    </row>
    <row r="3518" spans="1:19" hidden="1" x14ac:dyDescent="0.3">
      <c r="A3518">
        <v>3517</v>
      </c>
      <c r="B3518" t="s">
        <v>37</v>
      </c>
      <c r="C3518" s="9">
        <v>45090</v>
      </c>
      <c r="D3518" s="9">
        <v>45095</v>
      </c>
      <c r="E3518" s="10">
        <v>45080</v>
      </c>
      <c r="F3518" t="s">
        <v>49</v>
      </c>
      <c r="G3518">
        <v>139.38</v>
      </c>
      <c r="H3518">
        <v>1</v>
      </c>
      <c r="I3518">
        <v>1</v>
      </c>
      <c r="J3518" t="s">
        <v>35</v>
      </c>
      <c r="K3518" t="s">
        <v>66</v>
      </c>
      <c r="L3518" t="s">
        <v>56</v>
      </c>
      <c r="M3518" t="s">
        <v>36</v>
      </c>
      <c r="N3518" t="s">
        <v>23</v>
      </c>
      <c r="O3518">
        <f>Table2[[#This Row],[check_out_date]]-Table2[[#This Row],[check_in_date]]</f>
        <v>5</v>
      </c>
      <c r="P3518">
        <f>Table2[[#This Row],[num_adults]]+Table2[[#This Row],[num_children]]</f>
        <v>2</v>
      </c>
      <c r="Q3518" s="3">
        <f>IF(OR(Table2[[#This Row],[booking_status]]="confirmed",Table2[[#This Row],[booking_status]]="checked-out"),Table2[[#This Row],[room_rate_per_night]]*Table2[[#This Row],[Num_Nights]],0)</f>
        <v>696.9</v>
      </c>
      <c r="R3518" t="str" cm="1">
        <f t="array" ref="R3518">IFERROR(_xlfn.IFS(Table2[[#This Row],[booking_status]]="confirmed","Expected",Table2[[#This Row],[booking_status]]="checked-out","Actual"),"No Revenue")</f>
        <v>Actual</v>
      </c>
      <c r="S3518" s="4">
        <f>Table2[[#This Row],[Revenue_Amount]]/Table2[[#This Row],[Num_Nights]]</f>
        <v>139.38</v>
      </c>
    </row>
    <row r="3519" spans="1:19" x14ac:dyDescent="0.3">
      <c r="A3519">
        <v>3518</v>
      </c>
      <c r="B3519" t="s">
        <v>14</v>
      </c>
      <c r="C3519" s="9">
        <v>45048</v>
      </c>
      <c r="D3519" s="9">
        <v>45055</v>
      </c>
      <c r="E3519" s="10">
        <v>44973</v>
      </c>
      <c r="F3519" t="s">
        <v>54</v>
      </c>
      <c r="G3519">
        <v>269.23</v>
      </c>
      <c r="H3519">
        <v>2</v>
      </c>
      <c r="I3519">
        <v>3</v>
      </c>
      <c r="J3519" t="s">
        <v>28</v>
      </c>
      <c r="K3519" t="s">
        <v>66</v>
      </c>
      <c r="L3519" t="s">
        <v>56</v>
      </c>
      <c r="M3519" t="s">
        <v>36</v>
      </c>
      <c r="N3519" t="s">
        <v>41</v>
      </c>
      <c r="O3519">
        <f>Table2[[#This Row],[check_out_date]]-Table2[[#This Row],[check_in_date]]</f>
        <v>7</v>
      </c>
      <c r="P3519">
        <f>Table2[[#This Row],[num_adults]]+Table2[[#This Row],[num_children]]</f>
        <v>5</v>
      </c>
      <c r="Q3519" s="3">
        <f>IF(OR(Table2[[#This Row],[booking_status]]="confirmed",Table2[[#This Row],[booking_status]]="checked-out"),Table2[[#This Row],[room_rate_per_night]]*Table2[[#This Row],[Num_Nights]],0)</f>
        <v>1884.6100000000001</v>
      </c>
      <c r="R3519" t="str" cm="1">
        <f t="array" ref="R3519">IFERROR(_xlfn.IFS(Table2[[#This Row],[booking_status]]="confirmed","Expected",Table2[[#This Row],[booking_status]]="checked-out","Actual"),"No Revenue")</f>
        <v>Actual</v>
      </c>
      <c r="S3519" s="4">
        <f>Table2[[#This Row],[Revenue_Amount]]/Table2[[#This Row],[Num_Nights]]</f>
        <v>269.23</v>
      </c>
    </row>
    <row r="3520" spans="1:19" x14ac:dyDescent="0.3">
      <c r="A3520">
        <v>3519</v>
      </c>
      <c r="B3520" t="s">
        <v>31</v>
      </c>
      <c r="C3520" s="9">
        <v>45061</v>
      </c>
      <c r="D3520" s="9">
        <v>45067</v>
      </c>
      <c r="E3520" s="10">
        <v>44991</v>
      </c>
      <c r="F3520" t="s">
        <v>49</v>
      </c>
      <c r="G3520">
        <v>109.45</v>
      </c>
      <c r="H3520">
        <v>1</v>
      </c>
      <c r="I3520">
        <v>3</v>
      </c>
      <c r="J3520" t="s">
        <v>94</v>
      </c>
      <c r="K3520" t="s">
        <v>99</v>
      </c>
      <c r="L3520" t="s">
        <v>21</v>
      </c>
      <c r="M3520" t="s">
        <v>22</v>
      </c>
      <c r="N3520" t="s">
        <v>41</v>
      </c>
      <c r="O3520">
        <f>Table2[[#This Row],[check_out_date]]-Table2[[#This Row],[check_in_date]]</f>
        <v>6</v>
      </c>
      <c r="P3520">
        <f>Table2[[#This Row],[num_adults]]+Table2[[#This Row],[num_children]]</f>
        <v>4</v>
      </c>
      <c r="Q3520" s="3">
        <f>IF(OR(Table2[[#This Row],[booking_status]]="confirmed",Table2[[#This Row],[booking_status]]="checked-out"),Table2[[#This Row],[room_rate_per_night]]*Table2[[#This Row],[Num_Nights]],0)</f>
        <v>656.7</v>
      </c>
      <c r="R3520" t="str" cm="1">
        <f t="array" ref="R3520">IFERROR(_xlfn.IFS(Table2[[#This Row],[booking_status]]="confirmed","Expected",Table2[[#This Row],[booking_status]]="checked-out","Actual"),"No Revenue")</f>
        <v>Expected</v>
      </c>
      <c r="S3520" s="4">
        <f>Table2[[#This Row],[Revenue_Amount]]/Table2[[#This Row],[Num_Nights]]</f>
        <v>109.45</v>
      </c>
    </row>
    <row r="3521" spans="1:19" x14ac:dyDescent="0.3">
      <c r="A3521">
        <v>3520</v>
      </c>
      <c r="B3521" t="s">
        <v>50</v>
      </c>
      <c r="C3521" s="9">
        <v>45007</v>
      </c>
      <c r="D3521" s="9">
        <v>45011</v>
      </c>
      <c r="E3521" s="10">
        <v>44980</v>
      </c>
      <c r="F3521" t="s">
        <v>27</v>
      </c>
      <c r="G3521">
        <v>144.62</v>
      </c>
      <c r="H3521">
        <v>2</v>
      </c>
      <c r="I3521">
        <v>0</v>
      </c>
      <c r="J3521" t="s">
        <v>28</v>
      </c>
      <c r="K3521" t="s">
        <v>20</v>
      </c>
      <c r="L3521" t="s">
        <v>21</v>
      </c>
      <c r="M3521" t="s">
        <v>36</v>
      </c>
      <c r="N3521" t="s">
        <v>23</v>
      </c>
      <c r="O3521">
        <f>Table2[[#This Row],[check_out_date]]-Table2[[#This Row],[check_in_date]]</f>
        <v>4</v>
      </c>
      <c r="P3521">
        <f>Table2[[#This Row],[num_adults]]+Table2[[#This Row],[num_children]]</f>
        <v>2</v>
      </c>
      <c r="Q3521" s="3">
        <f>IF(OR(Table2[[#This Row],[booking_status]]="confirmed",Table2[[#This Row],[booking_status]]="checked-out"),Table2[[#This Row],[room_rate_per_night]]*Table2[[#This Row],[Num_Nights]],0)</f>
        <v>578.48</v>
      </c>
      <c r="R3521" t="str" cm="1">
        <f t="array" ref="R3521">IFERROR(_xlfn.IFS(Table2[[#This Row],[booking_status]]="confirmed","Expected",Table2[[#This Row],[booking_status]]="checked-out","Actual"),"No Revenue")</f>
        <v>Expected</v>
      </c>
      <c r="S3521" s="4">
        <f>Table2[[#This Row],[Revenue_Amount]]/Table2[[#This Row],[Num_Nights]]</f>
        <v>144.62</v>
      </c>
    </row>
    <row r="3522" spans="1:19" x14ac:dyDescent="0.3">
      <c r="A3522">
        <v>3521</v>
      </c>
      <c r="B3522" t="s">
        <v>50</v>
      </c>
      <c r="C3522" s="9">
        <v>45139</v>
      </c>
      <c r="D3522" s="9">
        <v>45147</v>
      </c>
      <c r="E3522" s="10">
        <v>45124</v>
      </c>
      <c r="F3522" t="s">
        <v>27</v>
      </c>
      <c r="G3522">
        <v>227.31</v>
      </c>
      <c r="H3522">
        <v>3</v>
      </c>
      <c r="I3522">
        <v>0</v>
      </c>
      <c r="J3522" t="s">
        <v>28</v>
      </c>
      <c r="K3522" t="s">
        <v>99</v>
      </c>
      <c r="L3522" t="s">
        <v>21</v>
      </c>
      <c r="M3522" t="s">
        <v>36</v>
      </c>
      <c r="N3522" t="s">
        <v>23</v>
      </c>
      <c r="O3522">
        <f>Table2[[#This Row],[check_out_date]]-Table2[[#This Row],[check_in_date]]</f>
        <v>8</v>
      </c>
      <c r="P3522">
        <f>Table2[[#This Row],[num_adults]]+Table2[[#This Row],[num_children]]</f>
        <v>3</v>
      </c>
      <c r="Q3522" s="3">
        <f>IF(OR(Table2[[#This Row],[booking_status]]="confirmed",Table2[[#This Row],[booking_status]]="checked-out"),Table2[[#This Row],[room_rate_per_night]]*Table2[[#This Row],[Num_Nights]],0)</f>
        <v>1818.48</v>
      </c>
      <c r="R3522" t="str" cm="1">
        <f t="array" ref="R3522">IFERROR(_xlfn.IFS(Table2[[#This Row],[booking_status]]="confirmed","Expected",Table2[[#This Row],[booking_status]]="checked-out","Actual"),"No Revenue")</f>
        <v>Expected</v>
      </c>
      <c r="S3522" s="4">
        <f>Table2[[#This Row],[Revenue_Amount]]/Table2[[#This Row],[Num_Nights]]</f>
        <v>227.31</v>
      </c>
    </row>
    <row r="3523" spans="1:19" x14ac:dyDescent="0.3">
      <c r="A3523">
        <v>3522</v>
      </c>
      <c r="B3523" t="s">
        <v>31</v>
      </c>
      <c r="C3523" s="9">
        <v>45084</v>
      </c>
      <c r="D3523" s="9">
        <v>45086</v>
      </c>
      <c r="E3523" s="10">
        <v>45047</v>
      </c>
      <c r="F3523" t="s">
        <v>27</v>
      </c>
      <c r="G3523">
        <v>108.66</v>
      </c>
      <c r="H3523">
        <v>2</v>
      </c>
      <c r="I3523">
        <v>2</v>
      </c>
      <c r="J3523" t="s">
        <v>19</v>
      </c>
      <c r="K3523" t="s">
        <v>29</v>
      </c>
      <c r="L3523" t="s">
        <v>56</v>
      </c>
      <c r="M3523" t="s">
        <v>36</v>
      </c>
      <c r="N3523" t="s">
        <v>23</v>
      </c>
      <c r="O3523">
        <f>Table2[[#This Row],[check_out_date]]-Table2[[#This Row],[check_in_date]]</f>
        <v>2</v>
      </c>
      <c r="P3523">
        <f>Table2[[#This Row],[num_adults]]+Table2[[#This Row],[num_children]]</f>
        <v>4</v>
      </c>
      <c r="Q3523" s="3">
        <f>IF(OR(Table2[[#This Row],[booking_status]]="confirmed",Table2[[#This Row],[booking_status]]="checked-out"),Table2[[#This Row],[room_rate_per_night]]*Table2[[#This Row],[Num_Nights]],0)</f>
        <v>217.32</v>
      </c>
      <c r="R3523" t="str" cm="1">
        <f t="array" ref="R3523">IFERROR(_xlfn.IFS(Table2[[#This Row],[booking_status]]="confirmed","Expected",Table2[[#This Row],[booking_status]]="checked-out","Actual"),"No Revenue")</f>
        <v>Actual</v>
      </c>
      <c r="S3523" s="4">
        <f>Table2[[#This Row],[Revenue_Amount]]/Table2[[#This Row],[Num_Nights]]</f>
        <v>108.66</v>
      </c>
    </row>
    <row r="3524" spans="1:19" hidden="1" x14ac:dyDescent="0.3">
      <c r="A3524">
        <v>3523</v>
      </c>
      <c r="B3524" t="s">
        <v>50</v>
      </c>
      <c r="C3524" s="9">
        <v>44932</v>
      </c>
      <c r="D3524" s="9">
        <v>44939</v>
      </c>
      <c r="E3524" s="10">
        <v>44862</v>
      </c>
      <c r="F3524" t="s">
        <v>54</v>
      </c>
      <c r="G3524">
        <v>418.25</v>
      </c>
      <c r="H3524">
        <v>2</v>
      </c>
      <c r="I3524">
        <v>0</v>
      </c>
      <c r="J3524" t="s">
        <v>35</v>
      </c>
      <c r="K3524" t="s">
        <v>20</v>
      </c>
      <c r="L3524" t="s">
        <v>21</v>
      </c>
      <c r="M3524" t="s">
        <v>36</v>
      </c>
      <c r="N3524" t="s">
        <v>41</v>
      </c>
      <c r="O3524">
        <f>Table2[[#This Row],[check_out_date]]-Table2[[#This Row],[check_in_date]]</f>
        <v>7</v>
      </c>
      <c r="P3524">
        <f>Table2[[#This Row],[num_adults]]+Table2[[#This Row],[num_children]]</f>
        <v>2</v>
      </c>
      <c r="Q3524" s="3">
        <f>IF(OR(Table2[[#This Row],[booking_status]]="confirmed",Table2[[#This Row],[booking_status]]="checked-out"),Table2[[#This Row],[room_rate_per_night]]*Table2[[#This Row],[Num_Nights]],0)</f>
        <v>2927.75</v>
      </c>
      <c r="R3524" t="str" cm="1">
        <f t="array" ref="R3524">IFERROR(_xlfn.IFS(Table2[[#This Row],[booking_status]]="confirmed","Expected",Table2[[#This Row],[booking_status]]="checked-out","Actual"),"No Revenue")</f>
        <v>Expected</v>
      </c>
      <c r="S3524" s="4">
        <f>Table2[[#This Row],[Revenue_Amount]]/Table2[[#This Row],[Num_Nights]]</f>
        <v>418.25</v>
      </c>
    </row>
    <row r="3525" spans="1:19" x14ac:dyDescent="0.3">
      <c r="A3525">
        <v>3524</v>
      </c>
      <c r="B3525" t="s">
        <v>31</v>
      </c>
      <c r="C3525" s="9">
        <v>45104</v>
      </c>
      <c r="D3525" s="9">
        <v>45108</v>
      </c>
      <c r="E3525" s="10">
        <v>45019</v>
      </c>
      <c r="F3525" t="s">
        <v>54</v>
      </c>
      <c r="G3525">
        <v>425.81</v>
      </c>
      <c r="H3525">
        <v>2</v>
      </c>
      <c r="I3525">
        <v>2</v>
      </c>
      <c r="J3525" t="s">
        <v>94</v>
      </c>
      <c r="K3525" t="s">
        <v>29</v>
      </c>
      <c r="L3525" t="s">
        <v>21</v>
      </c>
      <c r="M3525" t="s">
        <v>36</v>
      </c>
      <c r="N3525" t="s">
        <v>95</v>
      </c>
      <c r="O3525">
        <f>Table2[[#This Row],[check_out_date]]-Table2[[#This Row],[check_in_date]]</f>
        <v>4</v>
      </c>
      <c r="P3525">
        <f>Table2[[#This Row],[num_adults]]+Table2[[#This Row],[num_children]]</f>
        <v>4</v>
      </c>
      <c r="Q3525" s="3">
        <f>IF(OR(Table2[[#This Row],[booking_status]]="confirmed",Table2[[#This Row],[booking_status]]="checked-out"),Table2[[#This Row],[room_rate_per_night]]*Table2[[#This Row],[Num_Nights]],0)</f>
        <v>1703.24</v>
      </c>
      <c r="R3525" t="str" cm="1">
        <f t="array" ref="R3525">IFERROR(_xlfn.IFS(Table2[[#This Row],[booking_status]]="confirmed","Expected",Table2[[#This Row],[booking_status]]="checked-out","Actual"),"No Revenue")</f>
        <v>Expected</v>
      </c>
      <c r="S3525" s="4">
        <f>Table2[[#This Row],[Revenue_Amount]]/Table2[[#This Row],[Num_Nights]]</f>
        <v>425.81</v>
      </c>
    </row>
    <row r="3526" spans="1:19" x14ac:dyDescent="0.3">
      <c r="A3526">
        <v>3525</v>
      </c>
      <c r="B3526" t="s">
        <v>31</v>
      </c>
      <c r="C3526" s="9">
        <v>45043</v>
      </c>
      <c r="D3526" s="9">
        <v>45048</v>
      </c>
      <c r="E3526" s="10">
        <v>44980</v>
      </c>
      <c r="F3526" t="s">
        <v>49</v>
      </c>
      <c r="G3526">
        <v>64.540000000000006</v>
      </c>
      <c r="H3526">
        <v>2</v>
      </c>
      <c r="I3526">
        <v>0</v>
      </c>
      <c r="J3526" t="s">
        <v>55</v>
      </c>
      <c r="K3526" t="s">
        <v>99</v>
      </c>
      <c r="L3526" t="s">
        <v>21</v>
      </c>
      <c r="M3526" t="s">
        <v>36</v>
      </c>
      <c r="N3526" t="s">
        <v>45</v>
      </c>
      <c r="O3526">
        <f>Table2[[#This Row],[check_out_date]]-Table2[[#This Row],[check_in_date]]</f>
        <v>5</v>
      </c>
      <c r="P3526">
        <f>Table2[[#This Row],[num_adults]]+Table2[[#This Row],[num_children]]</f>
        <v>2</v>
      </c>
      <c r="Q3526" s="3">
        <f>IF(OR(Table2[[#This Row],[booking_status]]="confirmed",Table2[[#This Row],[booking_status]]="checked-out"),Table2[[#This Row],[room_rate_per_night]]*Table2[[#This Row],[Num_Nights]],0)</f>
        <v>322.70000000000005</v>
      </c>
      <c r="R3526" t="str" cm="1">
        <f t="array" ref="R3526">IFERROR(_xlfn.IFS(Table2[[#This Row],[booking_status]]="confirmed","Expected",Table2[[#This Row],[booking_status]]="checked-out","Actual"),"No Revenue")</f>
        <v>Expected</v>
      </c>
      <c r="S3526" s="4">
        <f>Table2[[#This Row],[Revenue_Amount]]/Table2[[#This Row],[Num_Nights]]</f>
        <v>64.540000000000006</v>
      </c>
    </row>
    <row r="3527" spans="1:19" x14ac:dyDescent="0.3">
      <c r="A3527">
        <v>3526</v>
      </c>
      <c r="B3527" t="s">
        <v>50</v>
      </c>
      <c r="C3527" s="9">
        <v>44983</v>
      </c>
      <c r="D3527" s="9">
        <v>44991</v>
      </c>
      <c r="E3527" s="10">
        <v>44934</v>
      </c>
      <c r="F3527" t="s">
        <v>27</v>
      </c>
      <c r="G3527">
        <v>167.49</v>
      </c>
      <c r="H3527">
        <v>3</v>
      </c>
      <c r="I3527">
        <v>0</v>
      </c>
      <c r="J3527" t="s">
        <v>28</v>
      </c>
      <c r="K3527" t="s">
        <v>29</v>
      </c>
      <c r="L3527" t="s">
        <v>56</v>
      </c>
      <c r="M3527" t="s">
        <v>36</v>
      </c>
      <c r="N3527" t="s">
        <v>45</v>
      </c>
      <c r="O3527">
        <f>Table2[[#This Row],[check_out_date]]-Table2[[#This Row],[check_in_date]]</f>
        <v>8</v>
      </c>
      <c r="P3527">
        <f>Table2[[#This Row],[num_adults]]+Table2[[#This Row],[num_children]]</f>
        <v>3</v>
      </c>
      <c r="Q3527" s="3">
        <f>IF(OR(Table2[[#This Row],[booking_status]]="confirmed",Table2[[#This Row],[booking_status]]="checked-out"),Table2[[#This Row],[room_rate_per_night]]*Table2[[#This Row],[Num_Nights]],0)</f>
        <v>1339.92</v>
      </c>
      <c r="R3527" t="str" cm="1">
        <f t="array" ref="R3527">IFERROR(_xlfn.IFS(Table2[[#This Row],[booking_status]]="confirmed","Expected",Table2[[#This Row],[booking_status]]="checked-out","Actual"),"No Revenue")</f>
        <v>Actual</v>
      </c>
      <c r="S3527" s="4">
        <f>Table2[[#This Row],[Revenue_Amount]]/Table2[[#This Row],[Num_Nights]]</f>
        <v>167.49</v>
      </c>
    </row>
    <row r="3528" spans="1:19" x14ac:dyDescent="0.3">
      <c r="A3528">
        <v>3527</v>
      </c>
      <c r="B3528" t="s">
        <v>31</v>
      </c>
      <c r="C3528" s="9">
        <v>45030</v>
      </c>
      <c r="D3528" s="9">
        <v>45034</v>
      </c>
      <c r="E3528" s="10">
        <v>44988</v>
      </c>
      <c r="F3528" t="s">
        <v>27</v>
      </c>
      <c r="G3528">
        <v>105.32</v>
      </c>
      <c r="H3528">
        <v>2</v>
      </c>
      <c r="I3528">
        <v>1</v>
      </c>
      <c r="J3528" t="s">
        <v>28</v>
      </c>
      <c r="K3528" t="s">
        <v>20</v>
      </c>
      <c r="L3528" t="s">
        <v>56</v>
      </c>
      <c r="M3528" t="s">
        <v>22</v>
      </c>
      <c r="N3528" t="s">
        <v>41</v>
      </c>
      <c r="O3528">
        <f>Table2[[#This Row],[check_out_date]]-Table2[[#This Row],[check_in_date]]</f>
        <v>4</v>
      </c>
      <c r="P3528">
        <f>Table2[[#This Row],[num_adults]]+Table2[[#This Row],[num_children]]</f>
        <v>3</v>
      </c>
      <c r="Q3528" s="3">
        <f>IF(OR(Table2[[#This Row],[booking_status]]="confirmed",Table2[[#This Row],[booking_status]]="checked-out"),Table2[[#This Row],[room_rate_per_night]]*Table2[[#This Row],[Num_Nights]],0)</f>
        <v>421.28</v>
      </c>
      <c r="R3528" t="str" cm="1">
        <f t="array" ref="R3528">IFERROR(_xlfn.IFS(Table2[[#This Row],[booking_status]]="confirmed","Expected",Table2[[#This Row],[booking_status]]="checked-out","Actual"),"No Revenue")</f>
        <v>Actual</v>
      </c>
      <c r="S3528" s="4">
        <f>Table2[[#This Row],[Revenue_Amount]]/Table2[[#This Row],[Num_Nights]]</f>
        <v>105.32</v>
      </c>
    </row>
    <row r="3529" spans="1:19" hidden="1" x14ac:dyDescent="0.3">
      <c r="A3529">
        <v>3528</v>
      </c>
      <c r="B3529" t="s">
        <v>14</v>
      </c>
      <c r="C3529" s="9">
        <v>45228</v>
      </c>
      <c r="D3529" s="9">
        <v>45231</v>
      </c>
      <c r="E3529" s="10">
        <v>45154</v>
      </c>
      <c r="F3529" t="s">
        <v>27</v>
      </c>
      <c r="G3529">
        <v>149.78</v>
      </c>
      <c r="H3529">
        <v>4</v>
      </c>
      <c r="I3529">
        <v>0</v>
      </c>
      <c r="J3529" t="s">
        <v>35</v>
      </c>
      <c r="K3529" t="s">
        <v>66</v>
      </c>
      <c r="L3529" t="s">
        <v>56</v>
      </c>
      <c r="M3529" t="s">
        <v>36</v>
      </c>
      <c r="N3529" t="s">
        <v>41</v>
      </c>
      <c r="O3529">
        <f>Table2[[#This Row],[check_out_date]]-Table2[[#This Row],[check_in_date]]</f>
        <v>3</v>
      </c>
      <c r="P3529">
        <f>Table2[[#This Row],[num_adults]]+Table2[[#This Row],[num_children]]</f>
        <v>4</v>
      </c>
      <c r="Q3529" s="3">
        <f>IF(OR(Table2[[#This Row],[booking_status]]="confirmed",Table2[[#This Row],[booking_status]]="checked-out"),Table2[[#This Row],[room_rate_per_night]]*Table2[[#This Row],[Num_Nights]],0)</f>
        <v>449.34000000000003</v>
      </c>
      <c r="R3529" t="str" cm="1">
        <f t="array" ref="R3529">IFERROR(_xlfn.IFS(Table2[[#This Row],[booking_status]]="confirmed","Expected",Table2[[#This Row],[booking_status]]="checked-out","Actual"),"No Revenue")</f>
        <v>Actual</v>
      </c>
      <c r="S3529" s="4">
        <f>Table2[[#This Row],[Revenue_Amount]]/Table2[[#This Row],[Num_Nights]]</f>
        <v>149.78</v>
      </c>
    </row>
    <row r="3530" spans="1:19" hidden="1" x14ac:dyDescent="0.3">
      <c r="A3530">
        <v>3529</v>
      </c>
      <c r="B3530" t="s">
        <v>14</v>
      </c>
      <c r="C3530" s="9">
        <v>45060</v>
      </c>
      <c r="D3530" s="9">
        <v>45063</v>
      </c>
      <c r="E3530" s="10">
        <v>45030</v>
      </c>
      <c r="F3530" t="s">
        <v>18</v>
      </c>
      <c r="G3530">
        <v>218.1</v>
      </c>
      <c r="H3530">
        <v>4</v>
      </c>
      <c r="I3530">
        <v>1</v>
      </c>
      <c r="J3530" t="s">
        <v>35</v>
      </c>
      <c r="K3530" t="s">
        <v>29</v>
      </c>
      <c r="L3530" t="s">
        <v>60</v>
      </c>
      <c r="M3530" t="s">
        <v>36</v>
      </c>
      <c r="N3530" t="s">
        <v>95</v>
      </c>
      <c r="O3530">
        <f>Table2[[#This Row],[check_out_date]]-Table2[[#This Row],[check_in_date]]</f>
        <v>3</v>
      </c>
      <c r="P3530">
        <f>Table2[[#This Row],[num_adults]]+Table2[[#This Row],[num_children]]</f>
        <v>5</v>
      </c>
      <c r="Q3530" s="3">
        <f>IF(OR(Table2[[#This Row],[booking_status]]="confirmed",Table2[[#This Row],[booking_status]]="checked-out"),Table2[[#This Row],[room_rate_per_night]]*Table2[[#This Row],[Num_Nights]],0)</f>
        <v>0</v>
      </c>
      <c r="R3530" t="str" cm="1">
        <f t="array" ref="R3530">IFERROR(_xlfn.IFS(Table2[[#This Row],[booking_status]]="confirmed","Expected",Table2[[#This Row],[booking_status]]="checked-out","Actual"),"No Revenue")</f>
        <v>No Revenue</v>
      </c>
      <c r="S3530" s="4">
        <f>Table2[[#This Row],[Revenue_Amount]]/Table2[[#This Row],[Num_Nights]]</f>
        <v>0</v>
      </c>
    </row>
    <row r="3531" spans="1:19" x14ac:dyDescent="0.3">
      <c r="A3531">
        <v>3530</v>
      </c>
      <c r="B3531" t="s">
        <v>37</v>
      </c>
      <c r="C3531" s="9">
        <v>44958</v>
      </c>
      <c r="D3531" s="9">
        <v>44970</v>
      </c>
      <c r="E3531" s="10">
        <v>44882</v>
      </c>
      <c r="F3531" t="s">
        <v>49</v>
      </c>
      <c r="G3531">
        <v>87.74</v>
      </c>
      <c r="H3531">
        <v>2</v>
      </c>
      <c r="I3531">
        <v>1</v>
      </c>
      <c r="J3531" t="s">
        <v>28</v>
      </c>
      <c r="K3531" t="s">
        <v>44</v>
      </c>
      <c r="L3531" t="s">
        <v>21</v>
      </c>
      <c r="M3531" t="s">
        <v>36</v>
      </c>
      <c r="N3531" t="s">
        <v>41</v>
      </c>
      <c r="O3531">
        <f>Table2[[#This Row],[check_out_date]]-Table2[[#This Row],[check_in_date]]</f>
        <v>12</v>
      </c>
      <c r="P3531">
        <f>Table2[[#This Row],[num_adults]]+Table2[[#This Row],[num_children]]</f>
        <v>3</v>
      </c>
      <c r="Q3531" s="3">
        <f>IF(OR(Table2[[#This Row],[booking_status]]="confirmed",Table2[[#This Row],[booking_status]]="checked-out"),Table2[[#This Row],[room_rate_per_night]]*Table2[[#This Row],[Num_Nights]],0)</f>
        <v>1052.8799999999999</v>
      </c>
      <c r="R3531" t="str" cm="1">
        <f t="array" ref="R3531">IFERROR(_xlfn.IFS(Table2[[#This Row],[booking_status]]="confirmed","Expected",Table2[[#This Row],[booking_status]]="checked-out","Actual"),"No Revenue")</f>
        <v>Expected</v>
      </c>
      <c r="S3531" s="4">
        <f>Table2[[#This Row],[Revenue_Amount]]/Table2[[#This Row],[Num_Nights]]</f>
        <v>87.74</v>
      </c>
    </row>
    <row r="3532" spans="1:19" x14ac:dyDescent="0.3">
      <c r="A3532">
        <v>3531</v>
      </c>
      <c r="B3532" t="s">
        <v>37</v>
      </c>
      <c r="C3532" s="9">
        <v>45264</v>
      </c>
      <c r="D3532" s="9">
        <v>45273</v>
      </c>
      <c r="E3532" s="10">
        <v>45199</v>
      </c>
      <c r="F3532" t="s">
        <v>54</v>
      </c>
      <c r="G3532">
        <v>381.7</v>
      </c>
      <c r="H3532">
        <v>3</v>
      </c>
      <c r="I3532">
        <v>0</v>
      </c>
      <c r="J3532" t="s">
        <v>19</v>
      </c>
      <c r="K3532" t="s">
        <v>99</v>
      </c>
      <c r="L3532" t="s">
        <v>21</v>
      </c>
      <c r="M3532" t="s">
        <v>36</v>
      </c>
      <c r="N3532" t="s">
        <v>23</v>
      </c>
      <c r="O3532">
        <f>Table2[[#This Row],[check_out_date]]-Table2[[#This Row],[check_in_date]]</f>
        <v>9</v>
      </c>
      <c r="P3532">
        <f>Table2[[#This Row],[num_adults]]+Table2[[#This Row],[num_children]]</f>
        <v>3</v>
      </c>
      <c r="Q3532" s="3">
        <f>IF(OR(Table2[[#This Row],[booking_status]]="confirmed",Table2[[#This Row],[booking_status]]="checked-out"),Table2[[#This Row],[room_rate_per_night]]*Table2[[#This Row],[Num_Nights]],0)</f>
        <v>3435.2999999999997</v>
      </c>
      <c r="R3532" t="str" cm="1">
        <f t="array" ref="R3532">IFERROR(_xlfn.IFS(Table2[[#This Row],[booking_status]]="confirmed","Expected",Table2[[#This Row],[booking_status]]="checked-out","Actual"),"No Revenue")</f>
        <v>Expected</v>
      </c>
      <c r="S3532" s="4">
        <f>Table2[[#This Row],[Revenue_Amount]]/Table2[[#This Row],[Num_Nights]]</f>
        <v>381.7</v>
      </c>
    </row>
    <row r="3533" spans="1:19" x14ac:dyDescent="0.3">
      <c r="A3533">
        <v>3532</v>
      </c>
      <c r="B3533" t="s">
        <v>50</v>
      </c>
      <c r="C3533" s="9">
        <v>44960</v>
      </c>
      <c r="D3533" s="9">
        <v>44965</v>
      </c>
      <c r="E3533" s="10">
        <v>44950</v>
      </c>
      <c r="F3533" t="s">
        <v>49</v>
      </c>
      <c r="G3533">
        <v>130.49</v>
      </c>
      <c r="H3533">
        <v>1</v>
      </c>
      <c r="I3533">
        <v>0</v>
      </c>
      <c r="J3533" t="s">
        <v>55</v>
      </c>
      <c r="K3533" t="s">
        <v>66</v>
      </c>
      <c r="L3533" t="s">
        <v>21</v>
      </c>
      <c r="M3533" t="s">
        <v>36</v>
      </c>
      <c r="N3533" t="s">
        <v>45</v>
      </c>
      <c r="O3533">
        <f>Table2[[#This Row],[check_out_date]]-Table2[[#This Row],[check_in_date]]</f>
        <v>5</v>
      </c>
      <c r="P3533">
        <f>Table2[[#This Row],[num_adults]]+Table2[[#This Row],[num_children]]</f>
        <v>1</v>
      </c>
      <c r="Q3533" s="3">
        <f>IF(OR(Table2[[#This Row],[booking_status]]="confirmed",Table2[[#This Row],[booking_status]]="checked-out"),Table2[[#This Row],[room_rate_per_night]]*Table2[[#This Row],[Num_Nights]],0)</f>
        <v>652.45000000000005</v>
      </c>
      <c r="R3533" t="str" cm="1">
        <f t="array" ref="R3533">IFERROR(_xlfn.IFS(Table2[[#This Row],[booking_status]]="confirmed","Expected",Table2[[#This Row],[booking_status]]="checked-out","Actual"),"No Revenue")</f>
        <v>Expected</v>
      </c>
      <c r="S3533" s="4">
        <f>Table2[[#This Row],[Revenue_Amount]]/Table2[[#This Row],[Num_Nights]]</f>
        <v>130.49</v>
      </c>
    </row>
    <row r="3534" spans="1:19" x14ac:dyDescent="0.3">
      <c r="A3534">
        <v>3533</v>
      </c>
      <c r="B3534" t="s">
        <v>31</v>
      </c>
      <c r="C3534" s="9">
        <v>45164</v>
      </c>
      <c r="D3534" s="9">
        <v>45166</v>
      </c>
      <c r="E3534" s="10">
        <v>45116</v>
      </c>
      <c r="F3534" t="s">
        <v>49</v>
      </c>
      <c r="G3534">
        <v>95.3</v>
      </c>
      <c r="H3534">
        <v>2</v>
      </c>
      <c r="I3534">
        <v>2</v>
      </c>
      <c r="J3534" t="s">
        <v>28</v>
      </c>
      <c r="K3534" t="s">
        <v>44</v>
      </c>
      <c r="L3534" t="s">
        <v>56</v>
      </c>
      <c r="M3534" t="s">
        <v>36</v>
      </c>
      <c r="N3534" t="s">
        <v>41</v>
      </c>
      <c r="O3534">
        <f>Table2[[#This Row],[check_out_date]]-Table2[[#This Row],[check_in_date]]</f>
        <v>2</v>
      </c>
      <c r="P3534">
        <f>Table2[[#This Row],[num_adults]]+Table2[[#This Row],[num_children]]</f>
        <v>4</v>
      </c>
      <c r="Q3534" s="3">
        <f>IF(OR(Table2[[#This Row],[booking_status]]="confirmed",Table2[[#This Row],[booking_status]]="checked-out"),Table2[[#This Row],[room_rate_per_night]]*Table2[[#This Row],[Num_Nights]],0)</f>
        <v>190.6</v>
      </c>
      <c r="R3534" t="str" cm="1">
        <f t="array" ref="R3534">IFERROR(_xlfn.IFS(Table2[[#This Row],[booking_status]]="confirmed","Expected",Table2[[#This Row],[booking_status]]="checked-out","Actual"),"No Revenue")</f>
        <v>Actual</v>
      </c>
      <c r="S3534" s="4">
        <f>Table2[[#This Row],[Revenue_Amount]]/Table2[[#This Row],[Num_Nights]]</f>
        <v>95.3</v>
      </c>
    </row>
    <row r="3535" spans="1:19" x14ac:dyDescent="0.3">
      <c r="A3535">
        <v>3534</v>
      </c>
      <c r="B3535" t="s">
        <v>50</v>
      </c>
      <c r="C3535" s="9">
        <v>44973</v>
      </c>
      <c r="D3535" s="9">
        <v>44981</v>
      </c>
      <c r="E3535" s="10">
        <v>44958</v>
      </c>
      <c r="F3535" t="s">
        <v>49</v>
      </c>
      <c r="G3535">
        <v>129.49</v>
      </c>
      <c r="H3535">
        <v>1</v>
      </c>
      <c r="I3535">
        <v>1</v>
      </c>
      <c r="J3535" t="s">
        <v>55</v>
      </c>
      <c r="K3535" t="s">
        <v>44</v>
      </c>
      <c r="L3535" t="s">
        <v>21</v>
      </c>
      <c r="M3535" t="s">
        <v>36</v>
      </c>
      <c r="N3535" t="s">
        <v>41</v>
      </c>
      <c r="O3535">
        <f>Table2[[#This Row],[check_out_date]]-Table2[[#This Row],[check_in_date]]</f>
        <v>8</v>
      </c>
      <c r="P3535">
        <f>Table2[[#This Row],[num_adults]]+Table2[[#This Row],[num_children]]</f>
        <v>2</v>
      </c>
      <c r="Q3535" s="3">
        <f>IF(OR(Table2[[#This Row],[booking_status]]="confirmed",Table2[[#This Row],[booking_status]]="checked-out"),Table2[[#This Row],[room_rate_per_night]]*Table2[[#This Row],[Num_Nights]],0)</f>
        <v>1035.92</v>
      </c>
      <c r="R3535" t="str" cm="1">
        <f t="array" ref="R3535">IFERROR(_xlfn.IFS(Table2[[#This Row],[booking_status]]="confirmed","Expected",Table2[[#This Row],[booking_status]]="checked-out","Actual"),"No Revenue")</f>
        <v>Expected</v>
      </c>
      <c r="S3535" s="4">
        <f>Table2[[#This Row],[Revenue_Amount]]/Table2[[#This Row],[Num_Nights]]</f>
        <v>129.49</v>
      </c>
    </row>
    <row r="3536" spans="1:19" x14ac:dyDescent="0.3">
      <c r="A3536">
        <v>3535</v>
      </c>
      <c r="B3536" t="s">
        <v>50</v>
      </c>
      <c r="C3536" s="9">
        <v>45260</v>
      </c>
      <c r="D3536" s="9">
        <v>45264</v>
      </c>
      <c r="E3536" s="10">
        <v>45248</v>
      </c>
      <c r="F3536" t="s">
        <v>27</v>
      </c>
      <c r="G3536">
        <v>156.47999999999999</v>
      </c>
      <c r="H3536">
        <v>2</v>
      </c>
      <c r="I3536">
        <v>0</v>
      </c>
      <c r="J3536" t="s">
        <v>28</v>
      </c>
      <c r="K3536" t="s">
        <v>20</v>
      </c>
      <c r="L3536" t="s">
        <v>21</v>
      </c>
      <c r="M3536" t="s">
        <v>22</v>
      </c>
      <c r="N3536" t="s">
        <v>23</v>
      </c>
      <c r="O3536">
        <f>Table2[[#This Row],[check_out_date]]-Table2[[#This Row],[check_in_date]]</f>
        <v>4</v>
      </c>
      <c r="P3536">
        <f>Table2[[#This Row],[num_adults]]+Table2[[#This Row],[num_children]]</f>
        <v>2</v>
      </c>
      <c r="Q3536" s="3">
        <f>IF(OR(Table2[[#This Row],[booking_status]]="confirmed",Table2[[#This Row],[booking_status]]="checked-out"),Table2[[#This Row],[room_rate_per_night]]*Table2[[#This Row],[Num_Nights]],0)</f>
        <v>625.91999999999996</v>
      </c>
      <c r="R3536" t="str" cm="1">
        <f t="array" ref="R3536">IFERROR(_xlfn.IFS(Table2[[#This Row],[booking_status]]="confirmed","Expected",Table2[[#This Row],[booking_status]]="checked-out","Actual"),"No Revenue")</f>
        <v>Expected</v>
      </c>
      <c r="S3536" s="4">
        <f>Table2[[#This Row],[Revenue_Amount]]/Table2[[#This Row],[Num_Nights]]</f>
        <v>156.47999999999999</v>
      </c>
    </row>
    <row r="3537" spans="1:19" hidden="1" x14ac:dyDescent="0.3">
      <c r="A3537">
        <v>3536</v>
      </c>
      <c r="B3537" t="s">
        <v>31</v>
      </c>
      <c r="C3537" s="9">
        <v>45259</v>
      </c>
      <c r="D3537" s="9">
        <v>45271</v>
      </c>
      <c r="E3537" s="10">
        <v>45201</v>
      </c>
      <c r="F3537" t="s">
        <v>49</v>
      </c>
      <c r="G3537">
        <v>107.58</v>
      </c>
      <c r="H3537">
        <v>4</v>
      </c>
      <c r="I3537">
        <v>0</v>
      </c>
      <c r="J3537" t="s">
        <v>35</v>
      </c>
      <c r="K3537" t="s">
        <v>99</v>
      </c>
      <c r="L3537" t="s">
        <v>60</v>
      </c>
      <c r="M3537" t="s">
        <v>22</v>
      </c>
      <c r="N3537" t="s">
        <v>41</v>
      </c>
      <c r="O3537">
        <f>Table2[[#This Row],[check_out_date]]-Table2[[#This Row],[check_in_date]]</f>
        <v>12</v>
      </c>
      <c r="P3537">
        <f>Table2[[#This Row],[num_adults]]+Table2[[#This Row],[num_children]]</f>
        <v>4</v>
      </c>
      <c r="Q3537" s="3">
        <f>IF(OR(Table2[[#This Row],[booking_status]]="confirmed",Table2[[#This Row],[booking_status]]="checked-out"),Table2[[#This Row],[room_rate_per_night]]*Table2[[#This Row],[Num_Nights]],0)</f>
        <v>0</v>
      </c>
      <c r="R3537" t="str" cm="1">
        <f t="array" ref="R3537">IFERROR(_xlfn.IFS(Table2[[#This Row],[booking_status]]="confirmed","Expected",Table2[[#This Row],[booking_status]]="checked-out","Actual"),"No Revenue")</f>
        <v>No Revenue</v>
      </c>
      <c r="S3537" s="4">
        <f>Table2[[#This Row],[Revenue_Amount]]/Table2[[#This Row],[Num_Nights]]</f>
        <v>0</v>
      </c>
    </row>
    <row r="3538" spans="1:19" x14ac:dyDescent="0.3">
      <c r="A3538">
        <v>3537</v>
      </c>
      <c r="B3538" t="s">
        <v>31</v>
      </c>
      <c r="C3538" s="9">
        <v>45269</v>
      </c>
      <c r="D3538" s="9">
        <v>45279</v>
      </c>
      <c r="E3538" s="10">
        <v>45224</v>
      </c>
      <c r="F3538" t="s">
        <v>54</v>
      </c>
      <c r="G3538">
        <v>329.79</v>
      </c>
      <c r="H3538">
        <v>1</v>
      </c>
      <c r="I3538">
        <v>2</v>
      </c>
      <c r="J3538" t="s">
        <v>55</v>
      </c>
      <c r="K3538" t="s">
        <v>20</v>
      </c>
      <c r="L3538" t="s">
        <v>21</v>
      </c>
      <c r="M3538" t="s">
        <v>36</v>
      </c>
      <c r="N3538" t="s">
        <v>23</v>
      </c>
      <c r="O3538">
        <f>Table2[[#This Row],[check_out_date]]-Table2[[#This Row],[check_in_date]]</f>
        <v>10</v>
      </c>
      <c r="P3538">
        <f>Table2[[#This Row],[num_adults]]+Table2[[#This Row],[num_children]]</f>
        <v>3</v>
      </c>
      <c r="Q3538" s="3">
        <f>IF(OR(Table2[[#This Row],[booking_status]]="confirmed",Table2[[#This Row],[booking_status]]="checked-out"),Table2[[#This Row],[room_rate_per_night]]*Table2[[#This Row],[Num_Nights]],0)</f>
        <v>3297.9</v>
      </c>
      <c r="R3538" t="str" cm="1">
        <f t="array" ref="R3538">IFERROR(_xlfn.IFS(Table2[[#This Row],[booking_status]]="confirmed","Expected",Table2[[#This Row],[booking_status]]="checked-out","Actual"),"No Revenue")</f>
        <v>Expected</v>
      </c>
      <c r="S3538" s="4">
        <f>Table2[[#This Row],[Revenue_Amount]]/Table2[[#This Row],[Num_Nights]]</f>
        <v>329.79</v>
      </c>
    </row>
    <row r="3539" spans="1:19" x14ac:dyDescent="0.3">
      <c r="A3539">
        <v>3538</v>
      </c>
      <c r="B3539" t="s">
        <v>31</v>
      </c>
      <c r="C3539" s="9">
        <v>45193</v>
      </c>
      <c r="D3539" s="9">
        <v>45197</v>
      </c>
      <c r="E3539" s="10">
        <v>45157</v>
      </c>
      <c r="F3539" t="s">
        <v>54</v>
      </c>
      <c r="G3539">
        <v>298.64</v>
      </c>
      <c r="H3539">
        <v>1</v>
      </c>
      <c r="I3539">
        <v>0</v>
      </c>
      <c r="J3539" t="s">
        <v>28</v>
      </c>
      <c r="K3539" t="s">
        <v>44</v>
      </c>
      <c r="L3539" t="s">
        <v>21</v>
      </c>
      <c r="M3539" t="s">
        <v>36</v>
      </c>
      <c r="N3539" t="s">
        <v>41</v>
      </c>
      <c r="O3539">
        <f>Table2[[#This Row],[check_out_date]]-Table2[[#This Row],[check_in_date]]</f>
        <v>4</v>
      </c>
      <c r="P3539">
        <f>Table2[[#This Row],[num_adults]]+Table2[[#This Row],[num_children]]</f>
        <v>1</v>
      </c>
      <c r="Q3539" s="3">
        <f>IF(OR(Table2[[#This Row],[booking_status]]="confirmed",Table2[[#This Row],[booking_status]]="checked-out"),Table2[[#This Row],[room_rate_per_night]]*Table2[[#This Row],[Num_Nights]],0)</f>
        <v>1194.56</v>
      </c>
      <c r="R3539" t="str" cm="1">
        <f t="array" ref="R3539">IFERROR(_xlfn.IFS(Table2[[#This Row],[booking_status]]="confirmed","Expected",Table2[[#This Row],[booking_status]]="checked-out","Actual"),"No Revenue")</f>
        <v>Expected</v>
      </c>
      <c r="S3539" s="4">
        <f>Table2[[#This Row],[Revenue_Amount]]/Table2[[#This Row],[Num_Nights]]</f>
        <v>298.64</v>
      </c>
    </row>
    <row r="3540" spans="1:19" x14ac:dyDescent="0.3">
      <c r="A3540">
        <v>3539</v>
      </c>
      <c r="B3540" t="s">
        <v>31</v>
      </c>
      <c r="C3540" s="9">
        <v>45096</v>
      </c>
      <c r="D3540" s="9">
        <v>45104</v>
      </c>
      <c r="E3540" s="10">
        <v>45067</v>
      </c>
      <c r="F3540" t="s">
        <v>49</v>
      </c>
      <c r="G3540">
        <v>92.25</v>
      </c>
      <c r="H3540">
        <v>4</v>
      </c>
      <c r="I3540">
        <v>0</v>
      </c>
      <c r="J3540" t="s">
        <v>55</v>
      </c>
      <c r="K3540" t="s">
        <v>99</v>
      </c>
      <c r="L3540" t="s">
        <v>21</v>
      </c>
      <c r="M3540" t="s">
        <v>36</v>
      </c>
      <c r="N3540" t="s">
        <v>41</v>
      </c>
      <c r="O3540">
        <f>Table2[[#This Row],[check_out_date]]-Table2[[#This Row],[check_in_date]]</f>
        <v>8</v>
      </c>
      <c r="P3540">
        <f>Table2[[#This Row],[num_adults]]+Table2[[#This Row],[num_children]]</f>
        <v>4</v>
      </c>
      <c r="Q3540" s="3">
        <f>IF(OR(Table2[[#This Row],[booking_status]]="confirmed",Table2[[#This Row],[booking_status]]="checked-out"),Table2[[#This Row],[room_rate_per_night]]*Table2[[#This Row],[Num_Nights]],0)</f>
        <v>738</v>
      </c>
      <c r="R3540" t="str" cm="1">
        <f t="array" ref="R3540">IFERROR(_xlfn.IFS(Table2[[#This Row],[booking_status]]="confirmed","Expected",Table2[[#This Row],[booking_status]]="checked-out","Actual"),"No Revenue")</f>
        <v>Expected</v>
      </c>
      <c r="S3540" s="4">
        <f>Table2[[#This Row],[Revenue_Amount]]/Table2[[#This Row],[Num_Nights]]</f>
        <v>92.25</v>
      </c>
    </row>
    <row r="3541" spans="1:19" x14ac:dyDescent="0.3">
      <c r="A3541">
        <v>3540</v>
      </c>
      <c r="B3541" t="s">
        <v>14</v>
      </c>
      <c r="C3541" s="9">
        <v>45170</v>
      </c>
      <c r="D3541" s="9">
        <v>45181</v>
      </c>
      <c r="E3541" s="10">
        <v>45125</v>
      </c>
      <c r="F3541" t="s">
        <v>49</v>
      </c>
      <c r="G3541">
        <v>60.66</v>
      </c>
      <c r="H3541">
        <v>1</v>
      </c>
      <c r="I3541">
        <v>0</v>
      </c>
      <c r="J3541" t="s">
        <v>19</v>
      </c>
      <c r="K3541" t="s">
        <v>20</v>
      </c>
      <c r="L3541" t="s">
        <v>56</v>
      </c>
      <c r="M3541" t="s">
        <v>36</v>
      </c>
      <c r="N3541" t="s">
        <v>41</v>
      </c>
      <c r="O3541">
        <f>Table2[[#This Row],[check_out_date]]-Table2[[#This Row],[check_in_date]]</f>
        <v>11</v>
      </c>
      <c r="P3541">
        <f>Table2[[#This Row],[num_adults]]+Table2[[#This Row],[num_children]]</f>
        <v>1</v>
      </c>
      <c r="Q3541" s="3">
        <f>IF(OR(Table2[[#This Row],[booking_status]]="confirmed",Table2[[#This Row],[booking_status]]="checked-out"),Table2[[#This Row],[room_rate_per_night]]*Table2[[#This Row],[Num_Nights]],0)</f>
        <v>667.26</v>
      </c>
      <c r="R3541" t="str" cm="1">
        <f t="array" ref="R3541">IFERROR(_xlfn.IFS(Table2[[#This Row],[booking_status]]="confirmed","Expected",Table2[[#This Row],[booking_status]]="checked-out","Actual"),"No Revenue")</f>
        <v>Actual</v>
      </c>
      <c r="S3541" s="4">
        <f>Table2[[#This Row],[Revenue_Amount]]/Table2[[#This Row],[Num_Nights]]</f>
        <v>60.66</v>
      </c>
    </row>
    <row r="3542" spans="1:19" hidden="1" x14ac:dyDescent="0.3">
      <c r="A3542">
        <v>3541</v>
      </c>
      <c r="B3542" t="s">
        <v>37</v>
      </c>
      <c r="C3542" s="9">
        <v>45055</v>
      </c>
      <c r="D3542" s="9">
        <v>45061</v>
      </c>
      <c r="E3542" s="10">
        <v>45033</v>
      </c>
      <c r="F3542" t="s">
        <v>18</v>
      </c>
      <c r="G3542">
        <v>238.31</v>
      </c>
      <c r="H3542">
        <v>2</v>
      </c>
      <c r="I3542">
        <v>0</v>
      </c>
      <c r="J3542" t="s">
        <v>35</v>
      </c>
      <c r="K3542" t="s">
        <v>29</v>
      </c>
      <c r="L3542" t="s">
        <v>60</v>
      </c>
      <c r="M3542" t="s">
        <v>36</v>
      </c>
      <c r="N3542" t="s">
        <v>41</v>
      </c>
      <c r="O3542">
        <f>Table2[[#This Row],[check_out_date]]-Table2[[#This Row],[check_in_date]]</f>
        <v>6</v>
      </c>
      <c r="P3542">
        <f>Table2[[#This Row],[num_adults]]+Table2[[#This Row],[num_children]]</f>
        <v>2</v>
      </c>
      <c r="Q3542" s="3">
        <f>IF(OR(Table2[[#This Row],[booking_status]]="confirmed",Table2[[#This Row],[booking_status]]="checked-out"),Table2[[#This Row],[room_rate_per_night]]*Table2[[#This Row],[Num_Nights]],0)</f>
        <v>0</v>
      </c>
      <c r="R3542" t="str" cm="1">
        <f t="array" ref="R3542">IFERROR(_xlfn.IFS(Table2[[#This Row],[booking_status]]="confirmed","Expected",Table2[[#This Row],[booking_status]]="checked-out","Actual"),"No Revenue")</f>
        <v>No Revenue</v>
      </c>
      <c r="S3542" s="4">
        <f>Table2[[#This Row],[Revenue_Amount]]/Table2[[#This Row],[Num_Nights]]</f>
        <v>0</v>
      </c>
    </row>
    <row r="3543" spans="1:19" x14ac:dyDescent="0.3">
      <c r="A3543">
        <v>3542</v>
      </c>
      <c r="B3543" t="s">
        <v>37</v>
      </c>
      <c r="C3543" s="9">
        <v>45133</v>
      </c>
      <c r="D3543" s="9">
        <v>45143</v>
      </c>
      <c r="E3543" s="10">
        <v>45117</v>
      </c>
      <c r="F3543" t="s">
        <v>49</v>
      </c>
      <c r="G3543">
        <v>123.07</v>
      </c>
      <c r="H3543">
        <v>3</v>
      </c>
      <c r="I3543">
        <v>1</v>
      </c>
      <c r="J3543" t="s">
        <v>94</v>
      </c>
      <c r="K3543" t="s">
        <v>99</v>
      </c>
      <c r="L3543" t="s">
        <v>60</v>
      </c>
      <c r="M3543" t="s">
        <v>36</v>
      </c>
      <c r="N3543" t="s">
        <v>41</v>
      </c>
      <c r="O3543">
        <f>Table2[[#This Row],[check_out_date]]-Table2[[#This Row],[check_in_date]]</f>
        <v>10</v>
      </c>
      <c r="P3543">
        <f>Table2[[#This Row],[num_adults]]+Table2[[#This Row],[num_children]]</f>
        <v>4</v>
      </c>
      <c r="Q3543" s="3">
        <f>IF(OR(Table2[[#This Row],[booking_status]]="confirmed",Table2[[#This Row],[booking_status]]="checked-out"),Table2[[#This Row],[room_rate_per_night]]*Table2[[#This Row],[Num_Nights]],0)</f>
        <v>0</v>
      </c>
      <c r="R3543" t="str" cm="1">
        <f t="array" ref="R3543">IFERROR(_xlfn.IFS(Table2[[#This Row],[booking_status]]="confirmed","Expected",Table2[[#This Row],[booking_status]]="checked-out","Actual"),"No Revenue")</f>
        <v>No Revenue</v>
      </c>
      <c r="S3543" s="4">
        <f>Table2[[#This Row],[Revenue_Amount]]/Table2[[#This Row],[Num_Nights]]</f>
        <v>0</v>
      </c>
    </row>
    <row r="3544" spans="1:19" x14ac:dyDescent="0.3">
      <c r="A3544">
        <v>3543</v>
      </c>
      <c r="B3544" t="s">
        <v>50</v>
      </c>
      <c r="C3544" s="9">
        <v>45151</v>
      </c>
      <c r="D3544" s="9">
        <v>45156</v>
      </c>
      <c r="E3544" s="10">
        <v>45109</v>
      </c>
      <c r="F3544" t="s">
        <v>18</v>
      </c>
      <c r="G3544">
        <v>231.88</v>
      </c>
      <c r="H3544">
        <v>1</v>
      </c>
      <c r="I3544">
        <v>0</v>
      </c>
      <c r="J3544" t="s">
        <v>28</v>
      </c>
      <c r="K3544" t="s">
        <v>44</v>
      </c>
      <c r="L3544" t="s">
        <v>56</v>
      </c>
      <c r="M3544" t="s">
        <v>36</v>
      </c>
      <c r="N3544" t="s">
        <v>41</v>
      </c>
      <c r="O3544">
        <f>Table2[[#This Row],[check_out_date]]-Table2[[#This Row],[check_in_date]]</f>
        <v>5</v>
      </c>
      <c r="P3544">
        <f>Table2[[#This Row],[num_adults]]+Table2[[#This Row],[num_children]]</f>
        <v>1</v>
      </c>
      <c r="Q3544" s="3">
        <f>IF(OR(Table2[[#This Row],[booking_status]]="confirmed",Table2[[#This Row],[booking_status]]="checked-out"),Table2[[#This Row],[room_rate_per_night]]*Table2[[#This Row],[Num_Nights]],0)</f>
        <v>1159.4000000000001</v>
      </c>
      <c r="R3544" t="str" cm="1">
        <f t="array" ref="R3544">IFERROR(_xlfn.IFS(Table2[[#This Row],[booking_status]]="confirmed","Expected",Table2[[#This Row],[booking_status]]="checked-out","Actual"),"No Revenue")</f>
        <v>Actual</v>
      </c>
      <c r="S3544" s="4">
        <f>Table2[[#This Row],[Revenue_Amount]]/Table2[[#This Row],[Num_Nights]]</f>
        <v>231.88000000000002</v>
      </c>
    </row>
    <row r="3545" spans="1:19" x14ac:dyDescent="0.3">
      <c r="A3545">
        <v>3544</v>
      </c>
      <c r="B3545" t="s">
        <v>50</v>
      </c>
      <c r="C3545" s="9">
        <v>44989</v>
      </c>
      <c r="D3545" s="9">
        <v>44991</v>
      </c>
      <c r="E3545" s="10">
        <v>44943</v>
      </c>
      <c r="F3545" t="s">
        <v>27</v>
      </c>
      <c r="G3545">
        <v>187.39</v>
      </c>
      <c r="H3545">
        <v>2</v>
      </c>
      <c r="I3545">
        <v>0</v>
      </c>
      <c r="J3545" t="s">
        <v>28</v>
      </c>
      <c r="K3545" t="s">
        <v>99</v>
      </c>
      <c r="L3545" t="s">
        <v>56</v>
      </c>
      <c r="M3545" t="s">
        <v>36</v>
      </c>
      <c r="N3545" t="s">
        <v>23</v>
      </c>
      <c r="O3545">
        <f>Table2[[#This Row],[check_out_date]]-Table2[[#This Row],[check_in_date]]</f>
        <v>2</v>
      </c>
      <c r="P3545">
        <f>Table2[[#This Row],[num_adults]]+Table2[[#This Row],[num_children]]</f>
        <v>2</v>
      </c>
      <c r="Q3545" s="3">
        <f>IF(OR(Table2[[#This Row],[booking_status]]="confirmed",Table2[[#This Row],[booking_status]]="checked-out"),Table2[[#This Row],[room_rate_per_night]]*Table2[[#This Row],[Num_Nights]],0)</f>
        <v>374.78</v>
      </c>
      <c r="R3545" t="str" cm="1">
        <f t="array" ref="R3545">IFERROR(_xlfn.IFS(Table2[[#This Row],[booking_status]]="confirmed","Expected",Table2[[#This Row],[booking_status]]="checked-out","Actual"),"No Revenue")</f>
        <v>Actual</v>
      </c>
      <c r="S3545" s="4">
        <f>Table2[[#This Row],[Revenue_Amount]]/Table2[[#This Row],[Num_Nights]]</f>
        <v>187.39</v>
      </c>
    </row>
    <row r="3546" spans="1:19" hidden="1" x14ac:dyDescent="0.3">
      <c r="A3546">
        <v>3545</v>
      </c>
      <c r="B3546" t="s">
        <v>31</v>
      </c>
      <c r="C3546" s="9">
        <v>44960</v>
      </c>
      <c r="D3546" s="9">
        <v>44966</v>
      </c>
      <c r="E3546" s="10">
        <v>44939</v>
      </c>
      <c r="F3546" t="s">
        <v>49</v>
      </c>
      <c r="G3546">
        <v>85.21</v>
      </c>
      <c r="H3546">
        <v>2</v>
      </c>
      <c r="I3546">
        <v>0</v>
      </c>
      <c r="J3546" t="s">
        <v>35</v>
      </c>
      <c r="K3546" t="s">
        <v>99</v>
      </c>
      <c r="L3546" t="s">
        <v>21</v>
      </c>
      <c r="M3546" t="s">
        <v>36</v>
      </c>
      <c r="N3546" t="s">
        <v>23</v>
      </c>
      <c r="O3546">
        <f>Table2[[#This Row],[check_out_date]]-Table2[[#This Row],[check_in_date]]</f>
        <v>6</v>
      </c>
      <c r="P3546">
        <f>Table2[[#This Row],[num_adults]]+Table2[[#This Row],[num_children]]</f>
        <v>2</v>
      </c>
      <c r="Q3546" s="3">
        <f>IF(OR(Table2[[#This Row],[booking_status]]="confirmed",Table2[[#This Row],[booking_status]]="checked-out"),Table2[[#This Row],[room_rate_per_night]]*Table2[[#This Row],[Num_Nights]],0)</f>
        <v>511.26</v>
      </c>
      <c r="R3546" t="str" cm="1">
        <f t="array" ref="R3546">IFERROR(_xlfn.IFS(Table2[[#This Row],[booking_status]]="confirmed","Expected",Table2[[#This Row],[booking_status]]="checked-out","Actual"),"No Revenue")</f>
        <v>Expected</v>
      </c>
      <c r="S3546" s="4">
        <f>Table2[[#This Row],[Revenue_Amount]]/Table2[[#This Row],[Num_Nights]]</f>
        <v>85.21</v>
      </c>
    </row>
    <row r="3547" spans="1:19" hidden="1" x14ac:dyDescent="0.3">
      <c r="A3547">
        <v>3546</v>
      </c>
      <c r="B3547" t="s">
        <v>37</v>
      </c>
      <c r="C3547" s="9">
        <v>45069</v>
      </c>
      <c r="D3547" s="9">
        <v>45076</v>
      </c>
      <c r="E3547" s="10">
        <v>45028</v>
      </c>
      <c r="F3547" t="s">
        <v>54</v>
      </c>
      <c r="G3547">
        <v>529.25</v>
      </c>
      <c r="H3547">
        <v>3</v>
      </c>
      <c r="I3547">
        <v>0</v>
      </c>
      <c r="J3547" t="s">
        <v>35</v>
      </c>
      <c r="K3547" t="s">
        <v>99</v>
      </c>
      <c r="L3547" t="s">
        <v>21</v>
      </c>
      <c r="M3547" t="s">
        <v>22</v>
      </c>
      <c r="N3547" t="s">
        <v>95</v>
      </c>
      <c r="O3547">
        <f>Table2[[#This Row],[check_out_date]]-Table2[[#This Row],[check_in_date]]</f>
        <v>7</v>
      </c>
      <c r="P3547">
        <f>Table2[[#This Row],[num_adults]]+Table2[[#This Row],[num_children]]</f>
        <v>3</v>
      </c>
      <c r="Q3547" s="3">
        <f>IF(OR(Table2[[#This Row],[booking_status]]="confirmed",Table2[[#This Row],[booking_status]]="checked-out"),Table2[[#This Row],[room_rate_per_night]]*Table2[[#This Row],[Num_Nights]],0)</f>
        <v>3704.75</v>
      </c>
      <c r="R3547" t="str" cm="1">
        <f t="array" ref="R3547">IFERROR(_xlfn.IFS(Table2[[#This Row],[booking_status]]="confirmed","Expected",Table2[[#This Row],[booking_status]]="checked-out","Actual"),"No Revenue")</f>
        <v>Expected</v>
      </c>
      <c r="S3547" s="4">
        <f>Table2[[#This Row],[Revenue_Amount]]/Table2[[#This Row],[Num_Nights]]</f>
        <v>529.25</v>
      </c>
    </row>
    <row r="3548" spans="1:19" x14ac:dyDescent="0.3">
      <c r="A3548">
        <v>3547</v>
      </c>
      <c r="B3548" t="s">
        <v>14</v>
      </c>
      <c r="C3548" s="9">
        <v>44999</v>
      </c>
      <c r="D3548" s="9">
        <v>45002</v>
      </c>
      <c r="E3548" s="10">
        <v>44949</v>
      </c>
      <c r="F3548" t="s">
        <v>54</v>
      </c>
      <c r="G3548">
        <v>349.01</v>
      </c>
      <c r="H3548">
        <v>3</v>
      </c>
      <c r="I3548">
        <v>0</v>
      </c>
      <c r="J3548" t="s">
        <v>55</v>
      </c>
      <c r="K3548" t="s">
        <v>99</v>
      </c>
      <c r="L3548" t="s">
        <v>56</v>
      </c>
      <c r="M3548" t="s">
        <v>36</v>
      </c>
      <c r="N3548" t="s">
        <v>41</v>
      </c>
      <c r="O3548">
        <f>Table2[[#This Row],[check_out_date]]-Table2[[#This Row],[check_in_date]]</f>
        <v>3</v>
      </c>
      <c r="P3548">
        <f>Table2[[#This Row],[num_adults]]+Table2[[#This Row],[num_children]]</f>
        <v>3</v>
      </c>
      <c r="Q3548" s="3">
        <f>IF(OR(Table2[[#This Row],[booking_status]]="confirmed",Table2[[#This Row],[booking_status]]="checked-out"),Table2[[#This Row],[room_rate_per_night]]*Table2[[#This Row],[Num_Nights]],0)</f>
        <v>1047.03</v>
      </c>
      <c r="R3548" t="str" cm="1">
        <f t="array" ref="R3548">IFERROR(_xlfn.IFS(Table2[[#This Row],[booking_status]]="confirmed","Expected",Table2[[#This Row],[booking_status]]="checked-out","Actual"),"No Revenue")</f>
        <v>Actual</v>
      </c>
      <c r="S3548" s="4">
        <f>Table2[[#This Row],[Revenue_Amount]]/Table2[[#This Row],[Num_Nights]]</f>
        <v>349.01</v>
      </c>
    </row>
    <row r="3549" spans="1:19" hidden="1" x14ac:dyDescent="0.3">
      <c r="A3549">
        <v>3548</v>
      </c>
      <c r="B3549" t="s">
        <v>50</v>
      </c>
      <c r="C3549" s="9">
        <v>45185</v>
      </c>
      <c r="D3549" s="9">
        <v>45187</v>
      </c>
      <c r="E3549" s="10">
        <v>45152</v>
      </c>
      <c r="F3549" t="s">
        <v>27</v>
      </c>
      <c r="G3549">
        <v>142.04</v>
      </c>
      <c r="H3549">
        <v>1</v>
      </c>
      <c r="I3549">
        <v>1</v>
      </c>
      <c r="J3549" t="s">
        <v>35</v>
      </c>
      <c r="K3549" t="s">
        <v>20</v>
      </c>
      <c r="L3549" t="s">
        <v>60</v>
      </c>
      <c r="M3549" t="s">
        <v>36</v>
      </c>
      <c r="N3549" t="s">
        <v>95</v>
      </c>
      <c r="O3549">
        <f>Table2[[#This Row],[check_out_date]]-Table2[[#This Row],[check_in_date]]</f>
        <v>2</v>
      </c>
      <c r="P3549">
        <f>Table2[[#This Row],[num_adults]]+Table2[[#This Row],[num_children]]</f>
        <v>2</v>
      </c>
      <c r="Q3549" s="3">
        <f>IF(OR(Table2[[#This Row],[booking_status]]="confirmed",Table2[[#This Row],[booking_status]]="checked-out"),Table2[[#This Row],[room_rate_per_night]]*Table2[[#This Row],[Num_Nights]],0)</f>
        <v>0</v>
      </c>
      <c r="R3549" t="str" cm="1">
        <f t="array" ref="R3549">IFERROR(_xlfn.IFS(Table2[[#This Row],[booking_status]]="confirmed","Expected",Table2[[#This Row],[booking_status]]="checked-out","Actual"),"No Revenue")</f>
        <v>No Revenue</v>
      </c>
      <c r="S3549" s="4">
        <f>Table2[[#This Row],[Revenue_Amount]]/Table2[[#This Row],[Num_Nights]]</f>
        <v>0</v>
      </c>
    </row>
    <row r="3550" spans="1:19" hidden="1" x14ac:dyDescent="0.3">
      <c r="A3550">
        <v>3549</v>
      </c>
      <c r="B3550" t="s">
        <v>37</v>
      </c>
      <c r="C3550" s="9">
        <v>45262</v>
      </c>
      <c r="D3550" s="9">
        <v>45266</v>
      </c>
      <c r="E3550" s="10">
        <v>45208</v>
      </c>
      <c r="F3550" t="s">
        <v>18</v>
      </c>
      <c r="G3550">
        <v>268.43</v>
      </c>
      <c r="H3550">
        <v>4</v>
      </c>
      <c r="I3550">
        <v>0</v>
      </c>
      <c r="J3550" t="s">
        <v>35</v>
      </c>
      <c r="K3550" t="s">
        <v>29</v>
      </c>
      <c r="L3550" t="s">
        <v>21</v>
      </c>
      <c r="M3550" t="s">
        <v>36</v>
      </c>
      <c r="N3550" t="s">
        <v>41</v>
      </c>
      <c r="O3550">
        <f>Table2[[#This Row],[check_out_date]]-Table2[[#This Row],[check_in_date]]</f>
        <v>4</v>
      </c>
      <c r="P3550">
        <f>Table2[[#This Row],[num_adults]]+Table2[[#This Row],[num_children]]</f>
        <v>4</v>
      </c>
      <c r="Q3550" s="3">
        <f>IF(OR(Table2[[#This Row],[booking_status]]="confirmed",Table2[[#This Row],[booking_status]]="checked-out"),Table2[[#This Row],[room_rate_per_night]]*Table2[[#This Row],[Num_Nights]],0)</f>
        <v>1073.72</v>
      </c>
      <c r="R3550" t="str" cm="1">
        <f t="array" ref="R3550">IFERROR(_xlfn.IFS(Table2[[#This Row],[booking_status]]="confirmed","Expected",Table2[[#This Row],[booking_status]]="checked-out","Actual"),"No Revenue")</f>
        <v>Expected</v>
      </c>
      <c r="S3550" s="4">
        <f>Table2[[#This Row],[Revenue_Amount]]/Table2[[#This Row],[Num_Nights]]</f>
        <v>268.43</v>
      </c>
    </row>
    <row r="3551" spans="1:19" x14ac:dyDescent="0.3">
      <c r="A3551">
        <v>3550</v>
      </c>
      <c r="B3551" t="s">
        <v>37</v>
      </c>
      <c r="C3551" s="9">
        <v>44936</v>
      </c>
      <c r="D3551" s="9">
        <v>44939</v>
      </c>
      <c r="E3551" s="10">
        <v>44882</v>
      </c>
      <c r="F3551" t="s">
        <v>18</v>
      </c>
      <c r="G3551">
        <v>185.03</v>
      </c>
      <c r="H3551">
        <v>1</v>
      </c>
      <c r="I3551">
        <v>1</v>
      </c>
      <c r="J3551" t="s">
        <v>94</v>
      </c>
      <c r="K3551" t="s">
        <v>66</v>
      </c>
      <c r="L3551" t="s">
        <v>21</v>
      </c>
      <c r="M3551" t="s">
        <v>22</v>
      </c>
      <c r="N3551" t="s">
        <v>41</v>
      </c>
      <c r="O3551">
        <f>Table2[[#This Row],[check_out_date]]-Table2[[#This Row],[check_in_date]]</f>
        <v>3</v>
      </c>
      <c r="P3551">
        <f>Table2[[#This Row],[num_adults]]+Table2[[#This Row],[num_children]]</f>
        <v>2</v>
      </c>
      <c r="Q3551" s="3">
        <f>IF(OR(Table2[[#This Row],[booking_status]]="confirmed",Table2[[#This Row],[booking_status]]="checked-out"),Table2[[#This Row],[room_rate_per_night]]*Table2[[#This Row],[Num_Nights]],0)</f>
        <v>555.09</v>
      </c>
      <c r="R3551" t="str" cm="1">
        <f t="array" ref="R3551">IFERROR(_xlfn.IFS(Table2[[#This Row],[booking_status]]="confirmed","Expected",Table2[[#This Row],[booking_status]]="checked-out","Actual"),"No Revenue")</f>
        <v>Expected</v>
      </c>
      <c r="S3551" s="4">
        <f>Table2[[#This Row],[Revenue_Amount]]/Table2[[#This Row],[Num_Nights]]</f>
        <v>185.03</v>
      </c>
    </row>
    <row r="3552" spans="1:19" x14ac:dyDescent="0.3">
      <c r="A3552">
        <v>3551</v>
      </c>
      <c r="B3552" t="s">
        <v>37</v>
      </c>
      <c r="C3552" s="9">
        <v>45234</v>
      </c>
      <c r="D3552" s="9">
        <v>45238</v>
      </c>
      <c r="E3552" s="10">
        <v>45203</v>
      </c>
      <c r="F3552" t="s">
        <v>18</v>
      </c>
      <c r="G3552">
        <v>284.64999999999998</v>
      </c>
      <c r="H3552">
        <v>2</v>
      </c>
      <c r="I3552">
        <v>0</v>
      </c>
      <c r="J3552" t="s">
        <v>94</v>
      </c>
      <c r="K3552" t="s">
        <v>20</v>
      </c>
      <c r="L3552" t="s">
        <v>21</v>
      </c>
      <c r="M3552" t="s">
        <v>36</v>
      </c>
      <c r="N3552" t="s">
        <v>41</v>
      </c>
      <c r="O3552">
        <f>Table2[[#This Row],[check_out_date]]-Table2[[#This Row],[check_in_date]]</f>
        <v>4</v>
      </c>
      <c r="P3552">
        <f>Table2[[#This Row],[num_adults]]+Table2[[#This Row],[num_children]]</f>
        <v>2</v>
      </c>
      <c r="Q3552" s="3">
        <f>IF(OR(Table2[[#This Row],[booking_status]]="confirmed",Table2[[#This Row],[booking_status]]="checked-out"),Table2[[#This Row],[room_rate_per_night]]*Table2[[#This Row],[Num_Nights]],0)</f>
        <v>1138.5999999999999</v>
      </c>
      <c r="R3552" t="str" cm="1">
        <f t="array" ref="R3552">IFERROR(_xlfn.IFS(Table2[[#This Row],[booking_status]]="confirmed","Expected",Table2[[#This Row],[booking_status]]="checked-out","Actual"),"No Revenue")</f>
        <v>Expected</v>
      </c>
      <c r="S3552" s="4">
        <f>Table2[[#This Row],[Revenue_Amount]]/Table2[[#This Row],[Num_Nights]]</f>
        <v>284.64999999999998</v>
      </c>
    </row>
    <row r="3553" spans="1:19" hidden="1" x14ac:dyDescent="0.3">
      <c r="A3553">
        <v>3552</v>
      </c>
      <c r="B3553" t="s">
        <v>14</v>
      </c>
      <c r="C3553" s="9">
        <v>45152</v>
      </c>
      <c r="D3553" s="9">
        <v>45156</v>
      </c>
      <c r="E3553" s="10">
        <v>45099</v>
      </c>
      <c r="F3553" t="s">
        <v>18</v>
      </c>
      <c r="G3553">
        <v>158.04</v>
      </c>
      <c r="H3553">
        <v>2</v>
      </c>
      <c r="I3553">
        <v>2</v>
      </c>
      <c r="J3553" t="s">
        <v>35</v>
      </c>
      <c r="K3553" t="s">
        <v>44</v>
      </c>
      <c r="L3553" t="s">
        <v>70</v>
      </c>
      <c r="M3553" t="s">
        <v>22</v>
      </c>
      <c r="N3553" t="s">
        <v>23</v>
      </c>
      <c r="O3553">
        <f>Table2[[#This Row],[check_out_date]]-Table2[[#This Row],[check_in_date]]</f>
        <v>4</v>
      </c>
      <c r="P3553">
        <f>Table2[[#This Row],[num_adults]]+Table2[[#This Row],[num_children]]</f>
        <v>4</v>
      </c>
      <c r="Q3553" s="3">
        <f>IF(OR(Table2[[#This Row],[booking_status]]="confirmed",Table2[[#This Row],[booking_status]]="checked-out"),Table2[[#This Row],[room_rate_per_night]]*Table2[[#This Row],[Num_Nights]],0)</f>
        <v>0</v>
      </c>
      <c r="R3553" t="str" cm="1">
        <f t="array" ref="R3553">IFERROR(_xlfn.IFS(Table2[[#This Row],[booking_status]]="confirmed","Expected",Table2[[#This Row],[booking_status]]="checked-out","Actual"),"No Revenue")</f>
        <v>No Revenue</v>
      </c>
      <c r="S3553" s="4">
        <f>Table2[[#This Row],[Revenue_Amount]]/Table2[[#This Row],[Num_Nights]]</f>
        <v>0</v>
      </c>
    </row>
    <row r="3554" spans="1:19" x14ac:dyDescent="0.3">
      <c r="A3554">
        <v>3553</v>
      </c>
      <c r="B3554" t="s">
        <v>14</v>
      </c>
      <c r="C3554" s="9">
        <v>45099</v>
      </c>
      <c r="D3554" s="9">
        <v>45102</v>
      </c>
      <c r="E3554" s="10">
        <v>45079</v>
      </c>
      <c r="F3554" t="s">
        <v>49</v>
      </c>
      <c r="G3554">
        <v>92.49</v>
      </c>
      <c r="H3554">
        <v>1</v>
      </c>
      <c r="I3554">
        <v>0</v>
      </c>
      <c r="J3554" t="s">
        <v>94</v>
      </c>
      <c r="K3554" t="s">
        <v>29</v>
      </c>
      <c r="L3554" t="s">
        <v>56</v>
      </c>
      <c r="M3554" t="s">
        <v>36</v>
      </c>
      <c r="N3554" t="s">
        <v>41</v>
      </c>
      <c r="O3554">
        <f>Table2[[#This Row],[check_out_date]]-Table2[[#This Row],[check_in_date]]</f>
        <v>3</v>
      </c>
      <c r="P3554">
        <f>Table2[[#This Row],[num_adults]]+Table2[[#This Row],[num_children]]</f>
        <v>1</v>
      </c>
      <c r="Q3554" s="3">
        <f>IF(OR(Table2[[#This Row],[booking_status]]="confirmed",Table2[[#This Row],[booking_status]]="checked-out"),Table2[[#This Row],[room_rate_per_night]]*Table2[[#This Row],[Num_Nights]],0)</f>
        <v>277.46999999999997</v>
      </c>
      <c r="R3554" t="str" cm="1">
        <f t="array" ref="R3554">IFERROR(_xlfn.IFS(Table2[[#This Row],[booking_status]]="confirmed","Expected",Table2[[#This Row],[booking_status]]="checked-out","Actual"),"No Revenue")</f>
        <v>Actual</v>
      </c>
      <c r="S3554" s="4">
        <f>Table2[[#This Row],[Revenue_Amount]]/Table2[[#This Row],[Num_Nights]]</f>
        <v>92.49</v>
      </c>
    </row>
    <row r="3555" spans="1:19" hidden="1" x14ac:dyDescent="0.3">
      <c r="A3555">
        <v>3554</v>
      </c>
      <c r="B3555" t="s">
        <v>31</v>
      </c>
      <c r="C3555" s="9">
        <v>45148</v>
      </c>
      <c r="D3555" s="9">
        <v>45156</v>
      </c>
      <c r="E3555" s="10">
        <v>45086</v>
      </c>
      <c r="F3555" t="s">
        <v>54</v>
      </c>
      <c r="G3555">
        <v>328.8</v>
      </c>
      <c r="H3555">
        <v>1</v>
      </c>
      <c r="I3555">
        <v>0</v>
      </c>
      <c r="J3555" t="s">
        <v>35</v>
      </c>
      <c r="K3555" t="s">
        <v>66</v>
      </c>
      <c r="L3555" t="s">
        <v>21</v>
      </c>
      <c r="M3555" t="s">
        <v>36</v>
      </c>
      <c r="N3555" t="s">
        <v>95</v>
      </c>
      <c r="O3555">
        <f>Table2[[#This Row],[check_out_date]]-Table2[[#This Row],[check_in_date]]</f>
        <v>8</v>
      </c>
      <c r="P3555">
        <f>Table2[[#This Row],[num_adults]]+Table2[[#This Row],[num_children]]</f>
        <v>1</v>
      </c>
      <c r="Q3555" s="3">
        <f>IF(OR(Table2[[#This Row],[booking_status]]="confirmed",Table2[[#This Row],[booking_status]]="checked-out"),Table2[[#This Row],[room_rate_per_night]]*Table2[[#This Row],[Num_Nights]],0)</f>
        <v>2630.4</v>
      </c>
      <c r="R3555" t="str" cm="1">
        <f t="array" ref="R3555">IFERROR(_xlfn.IFS(Table2[[#This Row],[booking_status]]="confirmed","Expected",Table2[[#This Row],[booking_status]]="checked-out","Actual"),"No Revenue")</f>
        <v>Expected</v>
      </c>
      <c r="S3555" s="4">
        <f>Table2[[#This Row],[Revenue_Amount]]/Table2[[#This Row],[Num_Nights]]</f>
        <v>328.8</v>
      </c>
    </row>
    <row r="3556" spans="1:19" x14ac:dyDescent="0.3">
      <c r="A3556">
        <v>3555</v>
      </c>
      <c r="B3556" t="s">
        <v>31</v>
      </c>
      <c r="C3556" s="9">
        <v>45176</v>
      </c>
      <c r="D3556" s="9">
        <v>45181</v>
      </c>
      <c r="E3556" s="10">
        <v>45171</v>
      </c>
      <c r="F3556" t="s">
        <v>27</v>
      </c>
      <c r="G3556">
        <v>130.96</v>
      </c>
      <c r="H3556">
        <v>2</v>
      </c>
      <c r="I3556">
        <v>2</v>
      </c>
      <c r="J3556" t="s">
        <v>19</v>
      </c>
      <c r="K3556" t="s">
        <v>20</v>
      </c>
      <c r="L3556" t="s">
        <v>21</v>
      </c>
      <c r="M3556" t="s">
        <v>36</v>
      </c>
      <c r="N3556" t="s">
        <v>41</v>
      </c>
      <c r="O3556">
        <f>Table2[[#This Row],[check_out_date]]-Table2[[#This Row],[check_in_date]]</f>
        <v>5</v>
      </c>
      <c r="P3556">
        <f>Table2[[#This Row],[num_adults]]+Table2[[#This Row],[num_children]]</f>
        <v>4</v>
      </c>
      <c r="Q3556" s="3">
        <f>IF(OR(Table2[[#This Row],[booking_status]]="confirmed",Table2[[#This Row],[booking_status]]="checked-out"),Table2[[#This Row],[room_rate_per_night]]*Table2[[#This Row],[Num_Nights]],0)</f>
        <v>654.80000000000007</v>
      </c>
      <c r="R3556" t="str" cm="1">
        <f t="array" ref="R3556">IFERROR(_xlfn.IFS(Table2[[#This Row],[booking_status]]="confirmed","Expected",Table2[[#This Row],[booking_status]]="checked-out","Actual"),"No Revenue")</f>
        <v>Expected</v>
      </c>
      <c r="S3556" s="4">
        <f>Table2[[#This Row],[Revenue_Amount]]/Table2[[#This Row],[Num_Nights]]</f>
        <v>130.96</v>
      </c>
    </row>
    <row r="3557" spans="1:19" x14ac:dyDescent="0.3">
      <c r="A3557">
        <v>3556</v>
      </c>
      <c r="B3557" t="s">
        <v>50</v>
      </c>
      <c r="C3557" s="9">
        <v>45090</v>
      </c>
      <c r="D3557" s="9">
        <v>45092</v>
      </c>
      <c r="E3557" s="10">
        <v>45065</v>
      </c>
      <c r="F3557" t="s">
        <v>27</v>
      </c>
      <c r="G3557">
        <v>208.83</v>
      </c>
      <c r="H3557">
        <v>1</v>
      </c>
      <c r="I3557">
        <v>2</v>
      </c>
      <c r="J3557" t="s">
        <v>94</v>
      </c>
      <c r="K3557" t="s">
        <v>29</v>
      </c>
      <c r="L3557" t="s">
        <v>21</v>
      </c>
      <c r="M3557" t="s">
        <v>22</v>
      </c>
      <c r="N3557" t="s">
        <v>41</v>
      </c>
      <c r="O3557">
        <f>Table2[[#This Row],[check_out_date]]-Table2[[#This Row],[check_in_date]]</f>
        <v>2</v>
      </c>
      <c r="P3557">
        <f>Table2[[#This Row],[num_adults]]+Table2[[#This Row],[num_children]]</f>
        <v>3</v>
      </c>
      <c r="Q3557" s="3">
        <f>IF(OR(Table2[[#This Row],[booking_status]]="confirmed",Table2[[#This Row],[booking_status]]="checked-out"),Table2[[#This Row],[room_rate_per_night]]*Table2[[#This Row],[Num_Nights]],0)</f>
        <v>417.66</v>
      </c>
      <c r="R3557" t="str" cm="1">
        <f t="array" ref="R3557">IFERROR(_xlfn.IFS(Table2[[#This Row],[booking_status]]="confirmed","Expected",Table2[[#This Row],[booking_status]]="checked-out","Actual"),"No Revenue")</f>
        <v>Expected</v>
      </c>
      <c r="S3557" s="4">
        <f>Table2[[#This Row],[Revenue_Amount]]/Table2[[#This Row],[Num_Nights]]</f>
        <v>208.83</v>
      </c>
    </row>
    <row r="3558" spans="1:19" x14ac:dyDescent="0.3">
      <c r="A3558">
        <v>3557</v>
      </c>
      <c r="B3558" t="s">
        <v>14</v>
      </c>
      <c r="C3558" s="9">
        <v>45058</v>
      </c>
      <c r="D3558" s="9">
        <v>45065</v>
      </c>
      <c r="E3558" s="10">
        <v>45000</v>
      </c>
      <c r="F3558" t="s">
        <v>27</v>
      </c>
      <c r="G3558">
        <v>188.01</v>
      </c>
      <c r="H3558">
        <v>2</v>
      </c>
      <c r="I3558">
        <v>2</v>
      </c>
      <c r="J3558" t="s">
        <v>55</v>
      </c>
      <c r="K3558" t="s">
        <v>66</v>
      </c>
      <c r="L3558" t="s">
        <v>21</v>
      </c>
      <c r="M3558" t="s">
        <v>36</v>
      </c>
      <c r="N3558" t="s">
        <v>41</v>
      </c>
      <c r="O3558">
        <f>Table2[[#This Row],[check_out_date]]-Table2[[#This Row],[check_in_date]]</f>
        <v>7</v>
      </c>
      <c r="P3558">
        <f>Table2[[#This Row],[num_adults]]+Table2[[#This Row],[num_children]]</f>
        <v>4</v>
      </c>
      <c r="Q3558" s="3">
        <f>IF(OR(Table2[[#This Row],[booking_status]]="confirmed",Table2[[#This Row],[booking_status]]="checked-out"),Table2[[#This Row],[room_rate_per_night]]*Table2[[#This Row],[Num_Nights]],0)</f>
        <v>1316.07</v>
      </c>
      <c r="R3558" t="str" cm="1">
        <f t="array" ref="R3558">IFERROR(_xlfn.IFS(Table2[[#This Row],[booking_status]]="confirmed","Expected",Table2[[#This Row],[booking_status]]="checked-out","Actual"),"No Revenue")</f>
        <v>Expected</v>
      </c>
      <c r="S3558" s="4">
        <f>Table2[[#This Row],[Revenue_Amount]]/Table2[[#This Row],[Num_Nights]]</f>
        <v>188.01</v>
      </c>
    </row>
    <row r="3559" spans="1:19" x14ac:dyDescent="0.3">
      <c r="A3559">
        <v>3558</v>
      </c>
      <c r="B3559" t="s">
        <v>31</v>
      </c>
      <c r="C3559" s="9">
        <v>45208</v>
      </c>
      <c r="D3559" s="9">
        <v>45213</v>
      </c>
      <c r="E3559" s="10">
        <v>45195</v>
      </c>
      <c r="F3559" t="s">
        <v>27</v>
      </c>
      <c r="G3559">
        <v>107.04</v>
      </c>
      <c r="H3559">
        <v>2</v>
      </c>
      <c r="I3559">
        <v>1</v>
      </c>
      <c r="J3559" t="s">
        <v>28</v>
      </c>
      <c r="K3559" t="s">
        <v>20</v>
      </c>
      <c r="L3559" t="s">
        <v>56</v>
      </c>
      <c r="M3559" t="s">
        <v>36</v>
      </c>
      <c r="N3559" t="s">
        <v>23</v>
      </c>
      <c r="O3559">
        <f>Table2[[#This Row],[check_out_date]]-Table2[[#This Row],[check_in_date]]</f>
        <v>5</v>
      </c>
      <c r="P3559">
        <f>Table2[[#This Row],[num_adults]]+Table2[[#This Row],[num_children]]</f>
        <v>3</v>
      </c>
      <c r="Q3559" s="3">
        <f>IF(OR(Table2[[#This Row],[booking_status]]="confirmed",Table2[[#This Row],[booking_status]]="checked-out"),Table2[[#This Row],[room_rate_per_night]]*Table2[[#This Row],[Num_Nights]],0)</f>
        <v>535.20000000000005</v>
      </c>
      <c r="R3559" t="str" cm="1">
        <f t="array" ref="R3559">IFERROR(_xlfn.IFS(Table2[[#This Row],[booking_status]]="confirmed","Expected",Table2[[#This Row],[booking_status]]="checked-out","Actual"),"No Revenue")</f>
        <v>Actual</v>
      </c>
      <c r="S3559" s="4">
        <f>Table2[[#This Row],[Revenue_Amount]]/Table2[[#This Row],[Num_Nights]]</f>
        <v>107.04</v>
      </c>
    </row>
    <row r="3560" spans="1:19" x14ac:dyDescent="0.3">
      <c r="A3560">
        <v>3559</v>
      </c>
      <c r="B3560" t="s">
        <v>14</v>
      </c>
      <c r="C3560" s="9">
        <v>44943</v>
      </c>
      <c r="D3560" s="9">
        <v>44947</v>
      </c>
      <c r="E3560" s="10">
        <v>44914</v>
      </c>
      <c r="F3560" t="s">
        <v>27</v>
      </c>
      <c r="G3560">
        <v>149.63</v>
      </c>
      <c r="H3560">
        <v>2</v>
      </c>
      <c r="I3560">
        <v>1</v>
      </c>
      <c r="J3560" t="s">
        <v>55</v>
      </c>
      <c r="K3560" t="s">
        <v>99</v>
      </c>
      <c r="L3560" t="s">
        <v>21</v>
      </c>
      <c r="M3560" t="s">
        <v>36</v>
      </c>
      <c r="N3560" t="s">
        <v>41</v>
      </c>
      <c r="O3560">
        <f>Table2[[#This Row],[check_out_date]]-Table2[[#This Row],[check_in_date]]</f>
        <v>4</v>
      </c>
      <c r="P3560">
        <f>Table2[[#This Row],[num_adults]]+Table2[[#This Row],[num_children]]</f>
        <v>3</v>
      </c>
      <c r="Q3560" s="3">
        <f>IF(OR(Table2[[#This Row],[booking_status]]="confirmed",Table2[[#This Row],[booking_status]]="checked-out"),Table2[[#This Row],[room_rate_per_night]]*Table2[[#This Row],[Num_Nights]],0)</f>
        <v>598.52</v>
      </c>
      <c r="R3560" t="str" cm="1">
        <f t="array" ref="R3560">IFERROR(_xlfn.IFS(Table2[[#This Row],[booking_status]]="confirmed","Expected",Table2[[#This Row],[booking_status]]="checked-out","Actual"),"No Revenue")</f>
        <v>Expected</v>
      </c>
      <c r="S3560" s="4">
        <f>Table2[[#This Row],[Revenue_Amount]]/Table2[[#This Row],[Num_Nights]]</f>
        <v>149.63</v>
      </c>
    </row>
    <row r="3561" spans="1:19" hidden="1" x14ac:dyDescent="0.3">
      <c r="A3561">
        <v>3560</v>
      </c>
      <c r="B3561" t="s">
        <v>50</v>
      </c>
      <c r="C3561" s="9">
        <v>45115</v>
      </c>
      <c r="D3561" s="9">
        <v>45124</v>
      </c>
      <c r="E3561" s="10">
        <v>45082</v>
      </c>
      <c r="F3561" t="s">
        <v>54</v>
      </c>
      <c r="G3561">
        <v>363.44</v>
      </c>
      <c r="H3561">
        <v>2</v>
      </c>
      <c r="I3561">
        <v>0</v>
      </c>
      <c r="J3561" t="s">
        <v>35</v>
      </c>
      <c r="K3561" t="s">
        <v>20</v>
      </c>
      <c r="L3561" t="s">
        <v>21</v>
      </c>
      <c r="M3561" t="s">
        <v>36</v>
      </c>
      <c r="N3561" t="s">
        <v>41</v>
      </c>
      <c r="O3561">
        <f>Table2[[#This Row],[check_out_date]]-Table2[[#This Row],[check_in_date]]</f>
        <v>9</v>
      </c>
      <c r="P3561">
        <f>Table2[[#This Row],[num_adults]]+Table2[[#This Row],[num_children]]</f>
        <v>2</v>
      </c>
      <c r="Q3561" s="3">
        <f>IF(OR(Table2[[#This Row],[booking_status]]="confirmed",Table2[[#This Row],[booking_status]]="checked-out"),Table2[[#This Row],[room_rate_per_night]]*Table2[[#This Row],[Num_Nights]],0)</f>
        <v>3270.96</v>
      </c>
      <c r="R3561" t="str" cm="1">
        <f t="array" ref="R3561">IFERROR(_xlfn.IFS(Table2[[#This Row],[booking_status]]="confirmed","Expected",Table2[[#This Row],[booking_status]]="checked-out","Actual"),"No Revenue")</f>
        <v>Expected</v>
      </c>
      <c r="S3561" s="4">
        <f>Table2[[#This Row],[Revenue_Amount]]/Table2[[#This Row],[Num_Nights]]</f>
        <v>363.44</v>
      </c>
    </row>
    <row r="3562" spans="1:19" x14ac:dyDescent="0.3">
      <c r="A3562">
        <v>3561</v>
      </c>
      <c r="B3562" t="s">
        <v>50</v>
      </c>
      <c r="C3562" s="9">
        <v>44943</v>
      </c>
      <c r="D3562" s="9">
        <v>44948</v>
      </c>
      <c r="E3562" s="10">
        <v>44938</v>
      </c>
      <c r="F3562" t="s">
        <v>18</v>
      </c>
      <c r="G3562">
        <v>248.98</v>
      </c>
      <c r="H3562">
        <v>1</v>
      </c>
      <c r="I3562">
        <v>0</v>
      </c>
      <c r="J3562" t="s">
        <v>28</v>
      </c>
      <c r="K3562" t="s">
        <v>20</v>
      </c>
      <c r="L3562" t="s">
        <v>21</v>
      </c>
      <c r="M3562" t="s">
        <v>36</v>
      </c>
      <c r="N3562" t="s">
        <v>23</v>
      </c>
      <c r="O3562">
        <f>Table2[[#This Row],[check_out_date]]-Table2[[#This Row],[check_in_date]]</f>
        <v>5</v>
      </c>
      <c r="P3562">
        <f>Table2[[#This Row],[num_adults]]+Table2[[#This Row],[num_children]]</f>
        <v>1</v>
      </c>
      <c r="Q3562" s="3">
        <f>IF(OR(Table2[[#This Row],[booking_status]]="confirmed",Table2[[#This Row],[booking_status]]="checked-out"),Table2[[#This Row],[room_rate_per_night]]*Table2[[#This Row],[Num_Nights]],0)</f>
        <v>1244.8999999999999</v>
      </c>
      <c r="R3562" t="str" cm="1">
        <f t="array" ref="R3562">IFERROR(_xlfn.IFS(Table2[[#This Row],[booking_status]]="confirmed","Expected",Table2[[#This Row],[booking_status]]="checked-out","Actual"),"No Revenue")</f>
        <v>Expected</v>
      </c>
      <c r="S3562" s="4">
        <f>Table2[[#This Row],[Revenue_Amount]]/Table2[[#This Row],[Num_Nights]]</f>
        <v>248.97999999999996</v>
      </c>
    </row>
    <row r="3563" spans="1:19" x14ac:dyDescent="0.3">
      <c r="A3563">
        <v>3562</v>
      </c>
      <c r="B3563" t="s">
        <v>50</v>
      </c>
      <c r="C3563" s="9">
        <v>44961</v>
      </c>
      <c r="D3563" s="9">
        <v>44973</v>
      </c>
      <c r="E3563" s="10">
        <v>44897</v>
      </c>
      <c r="F3563" t="s">
        <v>54</v>
      </c>
      <c r="G3563">
        <v>425.76</v>
      </c>
      <c r="H3563">
        <v>2</v>
      </c>
      <c r="I3563">
        <v>0</v>
      </c>
      <c r="J3563" t="s">
        <v>19</v>
      </c>
      <c r="K3563" t="s">
        <v>20</v>
      </c>
      <c r="L3563" t="s">
        <v>21</v>
      </c>
      <c r="M3563" t="s">
        <v>36</v>
      </c>
      <c r="N3563" t="s">
        <v>45</v>
      </c>
      <c r="O3563">
        <f>Table2[[#This Row],[check_out_date]]-Table2[[#This Row],[check_in_date]]</f>
        <v>12</v>
      </c>
      <c r="P3563">
        <f>Table2[[#This Row],[num_adults]]+Table2[[#This Row],[num_children]]</f>
        <v>2</v>
      </c>
      <c r="Q3563" s="3">
        <f>IF(OR(Table2[[#This Row],[booking_status]]="confirmed",Table2[[#This Row],[booking_status]]="checked-out"),Table2[[#This Row],[room_rate_per_night]]*Table2[[#This Row],[Num_Nights]],0)</f>
        <v>5109.12</v>
      </c>
      <c r="R3563" t="str" cm="1">
        <f t="array" ref="R3563">IFERROR(_xlfn.IFS(Table2[[#This Row],[booking_status]]="confirmed","Expected",Table2[[#This Row],[booking_status]]="checked-out","Actual"),"No Revenue")</f>
        <v>Expected</v>
      </c>
      <c r="S3563" s="4">
        <f>Table2[[#This Row],[Revenue_Amount]]/Table2[[#This Row],[Num_Nights]]</f>
        <v>425.76</v>
      </c>
    </row>
    <row r="3564" spans="1:19" x14ac:dyDescent="0.3">
      <c r="A3564">
        <v>3563</v>
      </c>
      <c r="B3564" t="s">
        <v>31</v>
      </c>
      <c r="C3564" s="9">
        <v>45087</v>
      </c>
      <c r="D3564" s="9">
        <v>45089</v>
      </c>
      <c r="E3564" s="10">
        <v>45053</v>
      </c>
      <c r="F3564" t="s">
        <v>49</v>
      </c>
      <c r="G3564">
        <v>115.2</v>
      </c>
      <c r="H3564">
        <v>2</v>
      </c>
      <c r="I3564">
        <v>1</v>
      </c>
      <c r="J3564" t="s">
        <v>19</v>
      </c>
      <c r="K3564" t="s">
        <v>99</v>
      </c>
      <c r="L3564" t="s">
        <v>56</v>
      </c>
      <c r="M3564" t="s">
        <v>36</v>
      </c>
      <c r="N3564" t="s">
        <v>23</v>
      </c>
      <c r="O3564">
        <f>Table2[[#This Row],[check_out_date]]-Table2[[#This Row],[check_in_date]]</f>
        <v>2</v>
      </c>
      <c r="P3564">
        <f>Table2[[#This Row],[num_adults]]+Table2[[#This Row],[num_children]]</f>
        <v>3</v>
      </c>
      <c r="Q3564" s="3">
        <f>IF(OR(Table2[[#This Row],[booking_status]]="confirmed",Table2[[#This Row],[booking_status]]="checked-out"),Table2[[#This Row],[room_rate_per_night]]*Table2[[#This Row],[Num_Nights]],0)</f>
        <v>230.4</v>
      </c>
      <c r="R3564" t="str" cm="1">
        <f t="array" ref="R3564">IFERROR(_xlfn.IFS(Table2[[#This Row],[booking_status]]="confirmed","Expected",Table2[[#This Row],[booking_status]]="checked-out","Actual"),"No Revenue")</f>
        <v>Actual</v>
      </c>
      <c r="S3564" s="4">
        <f>Table2[[#This Row],[Revenue_Amount]]/Table2[[#This Row],[Num_Nights]]</f>
        <v>115.2</v>
      </c>
    </row>
    <row r="3565" spans="1:19" x14ac:dyDescent="0.3">
      <c r="A3565">
        <v>3564</v>
      </c>
      <c r="B3565" t="s">
        <v>14</v>
      </c>
      <c r="C3565" s="9">
        <v>45274</v>
      </c>
      <c r="D3565" s="9">
        <v>45276</v>
      </c>
      <c r="E3565" s="10">
        <v>45234</v>
      </c>
      <c r="F3565" t="s">
        <v>49</v>
      </c>
      <c r="G3565">
        <v>112.74</v>
      </c>
      <c r="H3565">
        <v>2</v>
      </c>
      <c r="I3565">
        <v>1</v>
      </c>
      <c r="J3565" t="s">
        <v>28</v>
      </c>
      <c r="K3565" t="s">
        <v>99</v>
      </c>
      <c r="L3565" t="s">
        <v>60</v>
      </c>
      <c r="M3565" t="s">
        <v>36</v>
      </c>
      <c r="N3565" t="s">
        <v>41</v>
      </c>
      <c r="O3565">
        <f>Table2[[#This Row],[check_out_date]]-Table2[[#This Row],[check_in_date]]</f>
        <v>2</v>
      </c>
      <c r="P3565">
        <f>Table2[[#This Row],[num_adults]]+Table2[[#This Row],[num_children]]</f>
        <v>3</v>
      </c>
      <c r="Q3565" s="3">
        <f>IF(OR(Table2[[#This Row],[booking_status]]="confirmed",Table2[[#This Row],[booking_status]]="checked-out"),Table2[[#This Row],[room_rate_per_night]]*Table2[[#This Row],[Num_Nights]],0)</f>
        <v>0</v>
      </c>
      <c r="R3565" t="str" cm="1">
        <f t="array" ref="R3565">IFERROR(_xlfn.IFS(Table2[[#This Row],[booking_status]]="confirmed","Expected",Table2[[#This Row],[booking_status]]="checked-out","Actual"),"No Revenue")</f>
        <v>No Revenue</v>
      </c>
      <c r="S3565" s="4">
        <f>Table2[[#This Row],[Revenue_Amount]]/Table2[[#This Row],[Num_Nights]]</f>
        <v>0</v>
      </c>
    </row>
    <row r="3566" spans="1:19" x14ac:dyDescent="0.3">
      <c r="A3566">
        <v>3565</v>
      </c>
      <c r="B3566" t="s">
        <v>14</v>
      </c>
      <c r="C3566" s="9">
        <v>45208</v>
      </c>
      <c r="D3566" s="9">
        <v>45211</v>
      </c>
      <c r="E3566" s="10">
        <v>45176</v>
      </c>
      <c r="F3566" t="s">
        <v>27</v>
      </c>
      <c r="G3566">
        <v>178.16</v>
      </c>
      <c r="H3566">
        <v>4</v>
      </c>
      <c r="I3566">
        <v>0</v>
      </c>
      <c r="J3566" t="s">
        <v>28</v>
      </c>
      <c r="K3566" t="s">
        <v>66</v>
      </c>
      <c r="L3566" t="s">
        <v>21</v>
      </c>
      <c r="M3566" t="s">
        <v>22</v>
      </c>
      <c r="N3566" t="s">
        <v>41</v>
      </c>
      <c r="O3566">
        <f>Table2[[#This Row],[check_out_date]]-Table2[[#This Row],[check_in_date]]</f>
        <v>3</v>
      </c>
      <c r="P3566">
        <f>Table2[[#This Row],[num_adults]]+Table2[[#This Row],[num_children]]</f>
        <v>4</v>
      </c>
      <c r="Q3566" s="3">
        <f>IF(OR(Table2[[#This Row],[booking_status]]="confirmed",Table2[[#This Row],[booking_status]]="checked-out"),Table2[[#This Row],[room_rate_per_night]]*Table2[[#This Row],[Num_Nights]],0)</f>
        <v>534.48</v>
      </c>
      <c r="R3566" t="str" cm="1">
        <f t="array" ref="R3566">IFERROR(_xlfn.IFS(Table2[[#This Row],[booking_status]]="confirmed","Expected",Table2[[#This Row],[booking_status]]="checked-out","Actual"),"No Revenue")</f>
        <v>Expected</v>
      </c>
      <c r="S3566" s="4">
        <f>Table2[[#This Row],[Revenue_Amount]]/Table2[[#This Row],[Num_Nights]]</f>
        <v>178.16</v>
      </c>
    </row>
    <row r="3567" spans="1:19" x14ac:dyDescent="0.3">
      <c r="A3567">
        <v>3566</v>
      </c>
      <c r="B3567" t="s">
        <v>50</v>
      </c>
      <c r="C3567" s="9">
        <v>45179</v>
      </c>
      <c r="D3567" s="9">
        <v>45183</v>
      </c>
      <c r="E3567" s="10">
        <v>45097</v>
      </c>
      <c r="F3567" t="s">
        <v>49</v>
      </c>
      <c r="G3567">
        <v>105.44</v>
      </c>
      <c r="H3567">
        <v>2</v>
      </c>
      <c r="I3567">
        <v>0</v>
      </c>
      <c r="J3567" t="s">
        <v>28</v>
      </c>
      <c r="K3567" t="s">
        <v>66</v>
      </c>
      <c r="L3567" t="s">
        <v>21</v>
      </c>
      <c r="M3567" t="s">
        <v>22</v>
      </c>
      <c r="N3567" t="s">
        <v>45</v>
      </c>
      <c r="O3567">
        <f>Table2[[#This Row],[check_out_date]]-Table2[[#This Row],[check_in_date]]</f>
        <v>4</v>
      </c>
      <c r="P3567">
        <f>Table2[[#This Row],[num_adults]]+Table2[[#This Row],[num_children]]</f>
        <v>2</v>
      </c>
      <c r="Q3567" s="3">
        <f>IF(OR(Table2[[#This Row],[booking_status]]="confirmed",Table2[[#This Row],[booking_status]]="checked-out"),Table2[[#This Row],[room_rate_per_night]]*Table2[[#This Row],[Num_Nights]],0)</f>
        <v>421.76</v>
      </c>
      <c r="R3567" t="str" cm="1">
        <f t="array" ref="R3567">IFERROR(_xlfn.IFS(Table2[[#This Row],[booking_status]]="confirmed","Expected",Table2[[#This Row],[booking_status]]="checked-out","Actual"),"No Revenue")</f>
        <v>Expected</v>
      </c>
      <c r="S3567" s="4">
        <f>Table2[[#This Row],[Revenue_Amount]]/Table2[[#This Row],[Num_Nights]]</f>
        <v>105.44</v>
      </c>
    </row>
    <row r="3568" spans="1:19" x14ac:dyDescent="0.3">
      <c r="A3568">
        <v>3567</v>
      </c>
      <c r="B3568" t="s">
        <v>14</v>
      </c>
      <c r="C3568" s="9">
        <v>45246</v>
      </c>
      <c r="D3568" s="9">
        <v>45258</v>
      </c>
      <c r="E3568" s="10">
        <v>45232</v>
      </c>
      <c r="F3568" t="s">
        <v>49</v>
      </c>
      <c r="G3568">
        <v>68.900000000000006</v>
      </c>
      <c r="H3568">
        <v>1</v>
      </c>
      <c r="I3568">
        <v>0</v>
      </c>
      <c r="J3568" t="s">
        <v>55</v>
      </c>
      <c r="K3568" t="s">
        <v>29</v>
      </c>
      <c r="L3568" t="s">
        <v>70</v>
      </c>
      <c r="M3568" t="s">
        <v>36</v>
      </c>
      <c r="N3568" t="s">
        <v>41</v>
      </c>
      <c r="O3568">
        <f>Table2[[#This Row],[check_out_date]]-Table2[[#This Row],[check_in_date]]</f>
        <v>12</v>
      </c>
      <c r="P3568">
        <f>Table2[[#This Row],[num_adults]]+Table2[[#This Row],[num_children]]</f>
        <v>1</v>
      </c>
      <c r="Q3568" s="3">
        <f>IF(OR(Table2[[#This Row],[booking_status]]="confirmed",Table2[[#This Row],[booking_status]]="checked-out"),Table2[[#This Row],[room_rate_per_night]]*Table2[[#This Row],[Num_Nights]],0)</f>
        <v>0</v>
      </c>
      <c r="R3568" t="str" cm="1">
        <f t="array" ref="R3568">IFERROR(_xlfn.IFS(Table2[[#This Row],[booking_status]]="confirmed","Expected",Table2[[#This Row],[booking_status]]="checked-out","Actual"),"No Revenue")</f>
        <v>No Revenue</v>
      </c>
      <c r="S3568" s="4">
        <f>Table2[[#This Row],[Revenue_Amount]]/Table2[[#This Row],[Num_Nights]]</f>
        <v>0</v>
      </c>
    </row>
    <row r="3569" spans="1:19" x14ac:dyDescent="0.3">
      <c r="A3569">
        <v>3568</v>
      </c>
      <c r="B3569" t="s">
        <v>37</v>
      </c>
      <c r="C3569" s="9">
        <v>45201</v>
      </c>
      <c r="D3569" s="9">
        <v>45203</v>
      </c>
      <c r="E3569" s="10">
        <v>45187</v>
      </c>
      <c r="F3569" t="s">
        <v>49</v>
      </c>
      <c r="G3569">
        <v>130.51</v>
      </c>
      <c r="H3569">
        <v>2</v>
      </c>
      <c r="I3569">
        <v>0</v>
      </c>
      <c r="J3569" t="s">
        <v>94</v>
      </c>
      <c r="K3569" t="s">
        <v>29</v>
      </c>
      <c r="L3569" t="s">
        <v>21</v>
      </c>
      <c r="M3569" t="s">
        <v>36</v>
      </c>
      <c r="N3569" t="s">
        <v>23</v>
      </c>
      <c r="O3569">
        <f>Table2[[#This Row],[check_out_date]]-Table2[[#This Row],[check_in_date]]</f>
        <v>2</v>
      </c>
      <c r="P3569">
        <f>Table2[[#This Row],[num_adults]]+Table2[[#This Row],[num_children]]</f>
        <v>2</v>
      </c>
      <c r="Q3569" s="3">
        <f>IF(OR(Table2[[#This Row],[booking_status]]="confirmed",Table2[[#This Row],[booking_status]]="checked-out"),Table2[[#This Row],[room_rate_per_night]]*Table2[[#This Row],[Num_Nights]],0)</f>
        <v>261.02</v>
      </c>
      <c r="R3569" t="str" cm="1">
        <f t="array" ref="R3569">IFERROR(_xlfn.IFS(Table2[[#This Row],[booking_status]]="confirmed","Expected",Table2[[#This Row],[booking_status]]="checked-out","Actual"),"No Revenue")</f>
        <v>Expected</v>
      </c>
      <c r="S3569" s="4">
        <f>Table2[[#This Row],[Revenue_Amount]]/Table2[[#This Row],[Num_Nights]]</f>
        <v>130.51</v>
      </c>
    </row>
    <row r="3570" spans="1:19" x14ac:dyDescent="0.3">
      <c r="A3570">
        <v>3569</v>
      </c>
      <c r="B3570" t="s">
        <v>31</v>
      </c>
      <c r="C3570" s="9">
        <v>45101</v>
      </c>
      <c r="D3570" s="9">
        <v>45106</v>
      </c>
      <c r="E3570" s="10">
        <v>45086</v>
      </c>
      <c r="F3570" t="s">
        <v>49</v>
      </c>
      <c r="G3570">
        <v>109.73</v>
      </c>
      <c r="H3570">
        <v>1</v>
      </c>
      <c r="I3570">
        <v>0</v>
      </c>
      <c r="J3570" t="s">
        <v>28</v>
      </c>
      <c r="K3570" t="s">
        <v>99</v>
      </c>
      <c r="L3570" t="s">
        <v>60</v>
      </c>
      <c r="M3570" t="s">
        <v>36</v>
      </c>
      <c r="N3570" t="s">
        <v>23</v>
      </c>
      <c r="O3570">
        <f>Table2[[#This Row],[check_out_date]]-Table2[[#This Row],[check_in_date]]</f>
        <v>5</v>
      </c>
      <c r="P3570">
        <f>Table2[[#This Row],[num_adults]]+Table2[[#This Row],[num_children]]</f>
        <v>1</v>
      </c>
      <c r="Q3570" s="3">
        <f>IF(OR(Table2[[#This Row],[booking_status]]="confirmed",Table2[[#This Row],[booking_status]]="checked-out"),Table2[[#This Row],[room_rate_per_night]]*Table2[[#This Row],[Num_Nights]],0)</f>
        <v>0</v>
      </c>
      <c r="R3570" t="str" cm="1">
        <f t="array" ref="R3570">IFERROR(_xlfn.IFS(Table2[[#This Row],[booking_status]]="confirmed","Expected",Table2[[#This Row],[booking_status]]="checked-out","Actual"),"No Revenue")</f>
        <v>No Revenue</v>
      </c>
      <c r="S3570" s="4">
        <f>Table2[[#This Row],[Revenue_Amount]]/Table2[[#This Row],[Num_Nights]]</f>
        <v>0</v>
      </c>
    </row>
    <row r="3571" spans="1:19" x14ac:dyDescent="0.3">
      <c r="A3571">
        <v>3570</v>
      </c>
      <c r="B3571" t="s">
        <v>37</v>
      </c>
      <c r="C3571" s="9">
        <v>45281</v>
      </c>
      <c r="D3571" s="9">
        <v>45290</v>
      </c>
      <c r="E3571" s="10">
        <v>45265</v>
      </c>
      <c r="F3571" t="s">
        <v>49</v>
      </c>
      <c r="G3571">
        <v>98.68</v>
      </c>
      <c r="H3571">
        <v>2</v>
      </c>
      <c r="I3571">
        <v>2</v>
      </c>
      <c r="J3571" t="s">
        <v>55</v>
      </c>
      <c r="K3571" t="s">
        <v>44</v>
      </c>
      <c r="L3571" t="s">
        <v>56</v>
      </c>
      <c r="M3571" t="s">
        <v>36</v>
      </c>
      <c r="N3571" t="s">
        <v>41</v>
      </c>
      <c r="O3571">
        <f>Table2[[#This Row],[check_out_date]]-Table2[[#This Row],[check_in_date]]</f>
        <v>9</v>
      </c>
      <c r="P3571">
        <f>Table2[[#This Row],[num_adults]]+Table2[[#This Row],[num_children]]</f>
        <v>4</v>
      </c>
      <c r="Q3571" s="3">
        <f>IF(OR(Table2[[#This Row],[booking_status]]="confirmed",Table2[[#This Row],[booking_status]]="checked-out"),Table2[[#This Row],[room_rate_per_night]]*Table2[[#This Row],[Num_Nights]],0)</f>
        <v>888.12000000000012</v>
      </c>
      <c r="R3571" t="str" cm="1">
        <f t="array" ref="R3571">IFERROR(_xlfn.IFS(Table2[[#This Row],[booking_status]]="confirmed","Expected",Table2[[#This Row],[booking_status]]="checked-out","Actual"),"No Revenue")</f>
        <v>Actual</v>
      </c>
      <c r="S3571" s="4">
        <f>Table2[[#This Row],[Revenue_Amount]]/Table2[[#This Row],[Num_Nights]]</f>
        <v>98.68</v>
      </c>
    </row>
    <row r="3572" spans="1:19" x14ac:dyDescent="0.3">
      <c r="A3572">
        <v>3571</v>
      </c>
      <c r="B3572" t="s">
        <v>50</v>
      </c>
      <c r="C3572" s="9">
        <v>45083</v>
      </c>
      <c r="D3572" s="9">
        <v>45091</v>
      </c>
      <c r="E3572" s="10">
        <v>45013</v>
      </c>
      <c r="F3572" t="s">
        <v>18</v>
      </c>
      <c r="G3572">
        <v>301.77</v>
      </c>
      <c r="H3572">
        <v>3</v>
      </c>
      <c r="I3572">
        <v>2</v>
      </c>
      <c r="J3572" t="s">
        <v>28</v>
      </c>
      <c r="K3572" t="s">
        <v>29</v>
      </c>
      <c r="L3572" t="s">
        <v>21</v>
      </c>
      <c r="M3572" t="s">
        <v>36</v>
      </c>
      <c r="N3572" t="s">
        <v>41</v>
      </c>
      <c r="O3572">
        <f>Table2[[#This Row],[check_out_date]]-Table2[[#This Row],[check_in_date]]</f>
        <v>8</v>
      </c>
      <c r="P3572">
        <f>Table2[[#This Row],[num_adults]]+Table2[[#This Row],[num_children]]</f>
        <v>5</v>
      </c>
      <c r="Q3572" s="3">
        <f>IF(OR(Table2[[#This Row],[booking_status]]="confirmed",Table2[[#This Row],[booking_status]]="checked-out"),Table2[[#This Row],[room_rate_per_night]]*Table2[[#This Row],[Num_Nights]],0)</f>
        <v>2414.16</v>
      </c>
      <c r="R3572" t="str" cm="1">
        <f t="array" ref="R3572">IFERROR(_xlfn.IFS(Table2[[#This Row],[booking_status]]="confirmed","Expected",Table2[[#This Row],[booking_status]]="checked-out","Actual"),"No Revenue")</f>
        <v>Expected</v>
      </c>
      <c r="S3572" s="4">
        <f>Table2[[#This Row],[Revenue_Amount]]/Table2[[#This Row],[Num_Nights]]</f>
        <v>301.77</v>
      </c>
    </row>
    <row r="3573" spans="1:19" x14ac:dyDescent="0.3">
      <c r="A3573">
        <v>3572</v>
      </c>
      <c r="B3573" t="s">
        <v>31</v>
      </c>
      <c r="C3573" s="9">
        <v>45020</v>
      </c>
      <c r="D3573" s="9">
        <v>45027</v>
      </c>
      <c r="E3573" s="10">
        <v>45015</v>
      </c>
      <c r="F3573" t="s">
        <v>49</v>
      </c>
      <c r="G3573">
        <v>83.55</v>
      </c>
      <c r="H3573">
        <v>1</v>
      </c>
      <c r="I3573">
        <v>1</v>
      </c>
      <c r="J3573" t="s">
        <v>28</v>
      </c>
      <c r="K3573" t="s">
        <v>99</v>
      </c>
      <c r="L3573" t="s">
        <v>70</v>
      </c>
      <c r="M3573" t="s">
        <v>22</v>
      </c>
      <c r="N3573" t="s">
        <v>41</v>
      </c>
      <c r="O3573">
        <f>Table2[[#This Row],[check_out_date]]-Table2[[#This Row],[check_in_date]]</f>
        <v>7</v>
      </c>
      <c r="P3573">
        <f>Table2[[#This Row],[num_adults]]+Table2[[#This Row],[num_children]]</f>
        <v>2</v>
      </c>
      <c r="Q3573" s="3">
        <f>IF(OR(Table2[[#This Row],[booking_status]]="confirmed",Table2[[#This Row],[booking_status]]="checked-out"),Table2[[#This Row],[room_rate_per_night]]*Table2[[#This Row],[Num_Nights]],0)</f>
        <v>0</v>
      </c>
      <c r="R3573" t="str" cm="1">
        <f t="array" ref="R3573">IFERROR(_xlfn.IFS(Table2[[#This Row],[booking_status]]="confirmed","Expected",Table2[[#This Row],[booking_status]]="checked-out","Actual"),"No Revenue")</f>
        <v>No Revenue</v>
      </c>
      <c r="S3573" s="4">
        <f>Table2[[#This Row],[Revenue_Amount]]/Table2[[#This Row],[Num_Nights]]</f>
        <v>0</v>
      </c>
    </row>
    <row r="3574" spans="1:19" x14ac:dyDescent="0.3">
      <c r="A3574">
        <v>3573</v>
      </c>
      <c r="B3574" t="s">
        <v>14</v>
      </c>
      <c r="C3574" s="9">
        <v>45199</v>
      </c>
      <c r="D3574" s="9">
        <v>45205</v>
      </c>
      <c r="E3574" s="10">
        <v>45182</v>
      </c>
      <c r="F3574" t="s">
        <v>49</v>
      </c>
      <c r="G3574">
        <v>112.87</v>
      </c>
      <c r="H3574">
        <v>1</v>
      </c>
      <c r="I3574">
        <v>1</v>
      </c>
      <c r="J3574" t="s">
        <v>28</v>
      </c>
      <c r="K3574" t="s">
        <v>29</v>
      </c>
      <c r="L3574" t="s">
        <v>21</v>
      </c>
      <c r="M3574" t="s">
        <v>36</v>
      </c>
      <c r="N3574" t="s">
        <v>41</v>
      </c>
      <c r="O3574">
        <f>Table2[[#This Row],[check_out_date]]-Table2[[#This Row],[check_in_date]]</f>
        <v>6</v>
      </c>
      <c r="P3574">
        <f>Table2[[#This Row],[num_adults]]+Table2[[#This Row],[num_children]]</f>
        <v>2</v>
      </c>
      <c r="Q3574" s="3">
        <f>IF(OR(Table2[[#This Row],[booking_status]]="confirmed",Table2[[#This Row],[booking_status]]="checked-out"),Table2[[#This Row],[room_rate_per_night]]*Table2[[#This Row],[Num_Nights]],0)</f>
        <v>677.22</v>
      </c>
      <c r="R3574" t="str" cm="1">
        <f t="array" ref="R3574">IFERROR(_xlfn.IFS(Table2[[#This Row],[booking_status]]="confirmed","Expected",Table2[[#This Row],[booking_status]]="checked-out","Actual"),"No Revenue")</f>
        <v>Expected</v>
      </c>
      <c r="S3574" s="4">
        <f>Table2[[#This Row],[Revenue_Amount]]/Table2[[#This Row],[Num_Nights]]</f>
        <v>112.87</v>
      </c>
    </row>
    <row r="3575" spans="1:19" hidden="1" x14ac:dyDescent="0.3">
      <c r="A3575">
        <v>3574</v>
      </c>
      <c r="B3575" t="s">
        <v>50</v>
      </c>
      <c r="C3575" s="9">
        <v>45262</v>
      </c>
      <c r="D3575" s="9">
        <v>45269</v>
      </c>
      <c r="E3575" s="10">
        <v>45248</v>
      </c>
      <c r="F3575" t="s">
        <v>27</v>
      </c>
      <c r="G3575">
        <v>162.93</v>
      </c>
      <c r="H3575">
        <v>2</v>
      </c>
      <c r="I3575">
        <v>0</v>
      </c>
      <c r="J3575" t="s">
        <v>35</v>
      </c>
      <c r="K3575" t="s">
        <v>44</v>
      </c>
      <c r="L3575" t="s">
        <v>56</v>
      </c>
      <c r="M3575" t="s">
        <v>36</v>
      </c>
      <c r="N3575" t="s">
        <v>45</v>
      </c>
      <c r="O3575">
        <f>Table2[[#This Row],[check_out_date]]-Table2[[#This Row],[check_in_date]]</f>
        <v>7</v>
      </c>
      <c r="P3575">
        <f>Table2[[#This Row],[num_adults]]+Table2[[#This Row],[num_children]]</f>
        <v>2</v>
      </c>
      <c r="Q3575" s="3">
        <f>IF(OR(Table2[[#This Row],[booking_status]]="confirmed",Table2[[#This Row],[booking_status]]="checked-out"),Table2[[#This Row],[room_rate_per_night]]*Table2[[#This Row],[Num_Nights]],0)</f>
        <v>1140.51</v>
      </c>
      <c r="R3575" t="str" cm="1">
        <f t="array" ref="R3575">IFERROR(_xlfn.IFS(Table2[[#This Row],[booking_status]]="confirmed","Expected",Table2[[#This Row],[booking_status]]="checked-out","Actual"),"No Revenue")</f>
        <v>Actual</v>
      </c>
      <c r="S3575" s="4">
        <f>Table2[[#This Row],[Revenue_Amount]]/Table2[[#This Row],[Num_Nights]]</f>
        <v>162.93</v>
      </c>
    </row>
    <row r="3576" spans="1:19" x14ac:dyDescent="0.3">
      <c r="A3576">
        <v>3575</v>
      </c>
      <c r="B3576" t="s">
        <v>31</v>
      </c>
      <c r="C3576" s="9">
        <v>45106</v>
      </c>
      <c r="D3576" s="9">
        <v>45111</v>
      </c>
      <c r="E3576" s="10">
        <v>45067</v>
      </c>
      <c r="F3576" t="s">
        <v>49</v>
      </c>
      <c r="G3576">
        <v>85.54</v>
      </c>
      <c r="H3576">
        <v>2</v>
      </c>
      <c r="I3576">
        <v>0</v>
      </c>
      <c r="J3576" t="s">
        <v>94</v>
      </c>
      <c r="K3576" t="s">
        <v>66</v>
      </c>
      <c r="L3576" t="s">
        <v>21</v>
      </c>
      <c r="M3576" t="s">
        <v>36</v>
      </c>
      <c r="N3576" t="s">
        <v>41</v>
      </c>
      <c r="O3576">
        <f>Table2[[#This Row],[check_out_date]]-Table2[[#This Row],[check_in_date]]</f>
        <v>5</v>
      </c>
      <c r="P3576">
        <f>Table2[[#This Row],[num_adults]]+Table2[[#This Row],[num_children]]</f>
        <v>2</v>
      </c>
      <c r="Q3576" s="3">
        <f>IF(OR(Table2[[#This Row],[booking_status]]="confirmed",Table2[[#This Row],[booking_status]]="checked-out"),Table2[[#This Row],[room_rate_per_night]]*Table2[[#This Row],[Num_Nights]],0)</f>
        <v>427.70000000000005</v>
      </c>
      <c r="R3576" t="str" cm="1">
        <f t="array" ref="R3576">IFERROR(_xlfn.IFS(Table2[[#This Row],[booking_status]]="confirmed","Expected",Table2[[#This Row],[booking_status]]="checked-out","Actual"),"No Revenue")</f>
        <v>Expected</v>
      </c>
      <c r="S3576" s="4">
        <f>Table2[[#This Row],[Revenue_Amount]]/Table2[[#This Row],[Num_Nights]]</f>
        <v>85.54</v>
      </c>
    </row>
    <row r="3577" spans="1:19" x14ac:dyDescent="0.3">
      <c r="A3577">
        <v>3576</v>
      </c>
      <c r="B3577" t="s">
        <v>31</v>
      </c>
      <c r="C3577" s="9">
        <v>45036</v>
      </c>
      <c r="D3577" s="9">
        <v>45046</v>
      </c>
      <c r="E3577" s="10">
        <v>45028</v>
      </c>
      <c r="F3577" t="s">
        <v>27</v>
      </c>
      <c r="G3577">
        <v>142.43</v>
      </c>
      <c r="H3577">
        <v>2</v>
      </c>
      <c r="I3577">
        <v>2</v>
      </c>
      <c r="J3577" t="s">
        <v>55</v>
      </c>
      <c r="K3577" t="s">
        <v>99</v>
      </c>
      <c r="L3577" t="s">
        <v>56</v>
      </c>
      <c r="M3577" t="s">
        <v>36</v>
      </c>
      <c r="N3577" t="s">
        <v>23</v>
      </c>
      <c r="O3577">
        <f>Table2[[#This Row],[check_out_date]]-Table2[[#This Row],[check_in_date]]</f>
        <v>10</v>
      </c>
      <c r="P3577">
        <f>Table2[[#This Row],[num_adults]]+Table2[[#This Row],[num_children]]</f>
        <v>4</v>
      </c>
      <c r="Q3577" s="3">
        <f>IF(OR(Table2[[#This Row],[booking_status]]="confirmed",Table2[[#This Row],[booking_status]]="checked-out"),Table2[[#This Row],[room_rate_per_night]]*Table2[[#This Row],[Num_Nights]],0)</f>
        <v>1424.3000000000002</v>
      </c>
      <c r="R3577" t="str" cm="1">
        <f t="array" ref="R3577">IFERROR(_xlfn.IFS(Table2[[#This Row],[booking_status]]="confirmed","Expected",Table2[[#This Row],[booking_status]]="checked-out","Actual"),"No Revenue")</f>
        <v>Actual</v>
      </c>
      <c r="S3577" s="4">
        <f>Table2[[#This Row],[Revenue_Amount]]/Table2[[#This Row],[Num_Nights]]</f>
        <v>142.43</v>
      </c>
    </row>
    <row r="3578" spans="1:19" x14ac:dyDescent="0.3">
      <c r="A3578">
        <v>3577</v>
      </c>
      <c r="B3578" t="s">
        <v>14</v>
      </c>
      <c r="C3578" s="9">
        <v>45047</v>
      </c>
      <c r="D3578" s="9">
        <v>45053</v>
      </c>
      <c r="E3578" s="10">
        <v>45015</v>
      </c>
      <c r="F3578" t="s">
        <v>54</v>
      </c>
      <c r="G3578">
        <v>425.24</v>
      </c>
      <c r="H3578">
        <v>2</v>
      </c>
      <c r="I3578">
        <v>3</v>
      </c>
      <c r="J3578" t="s">
        <v>19</v>
      </c>
      <c r="K3578" t="s">
        <v>29</v>
      </c>
      <c r="L3578" t="s">
        <v>21</v>
      </c>
      <c r="M3578" t="s">
        <v>36</v>
      </c>
      <c r="N3578" t="s">
        <v>23</v>
      </c>
      <c r="O3578">
        <f>Table2[[#This Row],[check_out_date]]-Table2[[#This Row],[check_in_date]]</f>
        <v>6</v>
      </c>
      <c r="P3578">
        <f>Table2[[#This Row],[num_adults]]+Table2[[#This Row],[num_children]]</f>
        <v>5</v>
      </c>
      <c r="Q3578" s="3">
        <f>IF(OR(Table2[[#This Row],[booking_status]]="confirmed",Table2[[#This Row],[booking_status]]="checked-out"),Table2[[#This Row],[room_rate_per_night]]*Table2[[#This Row],[Num_Nights]],0)</f>
        <v>2551.44</v>
      </c>
      <c r="R3578" t="str" cm="1">
        <f t="array" ref="R3578">IFERROR(_xlfn.IFS(Table2[[#This Row],[booking_status]]="confirmed","Expected",Table2[[#This Row],[booking_status]]="checked-out","Actual"),"No Revenue")</f>
        <v>Expected</v>
      </c>
      <c r="S3578" s="4">
        <f>Table2[[#This Row],[Revenue_Amount]]/Table2[[#This Row],[Num_Nights]]</f>
        <v>425.24</v>
      </c>
    </row>
    <row r="3579" spans="1:19" hidden="1" x14ac:dyDescent="0.3">
      <c r="A3579">
        <v>3578</v>
      </c>
      <c r="B3579" t="s">
        <v>50</v>
      </c>
      <c r="C3579" s="9">
        <v>45112</v>
      </c>
      <c r="D3579" s="9">
        <v>45115</v>
      </c>
      <c r="E3579" s="10">
        <v>45109</v>
      </c>
      <c r="F3579" t="s">
        <v>54</v>
      </c>
      <c r="G3579">
        <v>423.96</v>
      </c>
      <c r="H3579">
        <v>2</v>
      </c>
      <c r="I3579">
        <v>3</v>
      </c>
      <c r="J3579" t="s">
        <v>35</v>
      </c>
      <c r="K3579" t="s">
        <v>99</v>
      </c>
      <c r="L3579" t="s">
        <v>21</v>
      </c>
      <c r="M3579" t="s">
        <v>22</v>
      </c>
      <c r="N3579" t="s">
        <v>45</v>
      </c>
      <c r="O3579">
        <f>Table2[[#This Row],[check_out_date]]-Table2[[#This Row],[check_in_date]]</f>
        <v>3</v>
      </c>
      <c r="P3579">
        <f>Table2[[#This Row],[num_adults]]+Table2[[#This Row],[num_children]]</f>
        <v>5</v>
      </c>
      <c r="Q3579" s="3">
        <f>IF(OR(Table2[[#This Row],[booking_status]]="confirmed",Table2[[#This Row],[booking_status]]="checked-out"),Table2[[#This Row],[room_rate_per_night]]*Table2[[#This Row],[Num_Nights]],0)</f>
        <v>1271.8799999999999</v>
      </c>
      <c r="R3579" t="str" cm="1">
        <f t="array" ref="R3579">IFERROR(_xlfn.IFS(Table2[[#This Row],[booking_status]]="confirmed","Expected",Table2[[#This Row],[booking_status]]="checked-out","Actual"),"No Revenue")</f>
        <v>Expected</v>
      </c>
      <c r="S3579" s="4">
        <f>Table2[[#This Row],[Revenue_Amount]]/Table2[[#This Row],[Num_Nights]]</f>
        <v>423.96</v>
      </c>
    </row>
    <row r="3580" spans="1:19" x14ac:dyDescent="0.3">
      <c r="A3580">
        <v>3579</v>
      </c>
      <c r="B3580" t="s">
        <v>37</v>
      </c>
      <c r="C3580" s="9">
        <v>44941</v>
      </c>
      <c r="D3580" s="9">
        <v>44945</v>
      </c>
      <c r="E3580" s="10">
        <v>44856</v>
      </c>
      <c r="F3580" t="s">
        <v>54</v>
      </c>
      <c r="G3580">
        <v>346.47</v>
      </c>
      <c r="H3580">
        <v>1</v>
      </c>
      <c r="I3580">
        <v>2</v>
      </c>
      <c r="J3580" t="s">
        <v>28</v>
      </c>
      <c r="K3580" t="s">
        <v>66</v>
      </c>
      <c r="L3580" t="s">
        <v>21</v>
      </c>
      <c r="M3580" t="s">
        <v>22</v>
      </c>
      <c r="N3580" t="s">
        <v>23</v>
      </c>
      <c r="O3580">
        <f>Table2[[#This Row],[check_out_date]]-Table2[[#This Row],[check_in_date]]</f>
        <v>4</v>
      </c>
      <c r="P3580">
        <f>Table2[[#This Row],[num_adults]]+Table2[[#This Row],[num_children]]</f>
        <v>3</v>
      </c>
      <c r="Q3580" s="3">
        <f>IF(OR(Table2[[#This Row],[booking_status]]="confirmed",Table2[[#This Row],[booking_status]]="checked-out"),Table2[[#This Row],[room_rate_per_night]]*Table2[[#This Row],[Num_Nights]],0)</f>
        <v>1385.88</v>
      </c>
      <c r="R3580" t="str" cm="1">
        <f t="array" ref="R3580">IFERROR(_xlfn.IFS(Table2[[#This Row],[booking_status]]="confirmed","Expected",Table2[[#This Row],[booking_status]]="checked-out","Actual"),"No Revenue")</f>
        <v>Expected</v>
      </c>
      <c r="S3580" s="4">
        <f>Table2[[#This Row],[Revenue_Amount]]/Table2[[#This Row],[Num_Nights]]</f>
        <v>346.47</v>
      </c>
    </row>
    <row r="3581" spans="1:19" x14ac:dyDescent="0.3">
      <c r="A3581">
        <v>3580</v>
      </c>
      <c r="B3581" t="s">
        <v>37</v>
      </c>
      <c r="C3581" s="9">
        <v>45157</v>
      </c>
      <c r="D3581" s="9">
        <v>45164</v>
      </c>
      <c r="E3581" s="10">
        <v>45132</v>
      </c>
      <c r="F3581" t="s">
        <v>27</v>
      </c>
      <c r="G3581">
        <v>196.41</v>
      </c>
      <c r="H3581">
        <v>4</v>
      </c>
      <c r="I3581">
        <v>1</v>
      </c>
      <c r="J3581" t="s">
        <v>28</v>
      </c>
      <c r="K3581" t="s">
        <v>44</v>
      </c>
      <c r="L3581" t="s">
        <v>21</v>
      </c>
      <c r="M3581" t="s">
        <v>36</v>
      </c>
      <c r="N3581" t="s">
        <v>41</v>
      </c>
      <c r="O3581">
        <f>Table2[[#This Row],[check_out_date]]-Table2[[#This Row],[check_in_date]]</f>
        <v>7</v>
      </c>
      <c r="P3581">
        <f>Table2[[#This Row],[num_adults]]+Table2[[#This Row],[num_children]]</f>
        <v>5</v>
      </c>
      <c r="Q3581" s="3">
        <f>IF(OR(Table2[[#This Row],[booking_status]]="confirmed",Table2[[#This Row],[booking_status]]="checked-out"),Table2[[#This Row],[room_rate_per_night]]*Table2[[#This Row],[Num_Nights]],0)</f>
        <v>1374.87</v>
      </c>
      <c r="R3581" t="str" cm="1">
        <f t="array" ref="R3581">IFERROR(_xlfn.IFS(Table2[[#This Row],[booking_status]]="confirmed","Expected",Table2[[#This Row],[booking_status]]="checked-out","Actual"),"No Revenue")</f>
        <v>Expected</v>
      </c>
      <c r="S3581" s="4">
        <f>Table2[[#This Row],[Revenue_Amount]]/Table2[[#This Row],[Num_Nights]]</f>
        <v>196.41</v>
      </c>
    </row>
    <row r="3582" spans="1:19" x14ac:dyDescent="0.3">
      <c r="A3582">
        <v>3581</v>
      </c>
      <c r="B3582" t="s">
        <v>14</v>
      </c>
      <c r="C3582" s="9">
        <v>45121</v>
      </c>
      <c r="D3582" s="9">
        <v>45125</v>
      </c>
      <c r="E3582" s="10">
        <v>45089</v>
      </c>
      <c r="F3582" t="s">
        <v>18</v>
      </c>
      <c r="G3582">
        <v>223.81</v>
      </c>
      <c r="H3582">
        <v>2</v>
      </c>
      <c r="I3582">
        <v>0</v>
      </c>
      <c r="J3582" t="s">
        <v>28</v>
      </c>
      <c r="K3582" t="s">
        <v>99</v>
      </c>
      <c r="L3582" t="s">
        <v>21</v>
      </c>
      <c r="M3582" t="s">
        <v>36</v>
      </c>
      <c r="N3582" t="s">
        <v>41</v>
      </c>
      <c r="O3582">
        <f>Table2[[#This Row],[check_out_date]]-Table2[[#This Row],[check_in_date]]</f>
        <v>4</v>
      </c>
      <c r="P3582">
        <f>Table2[[#This Row],[num_adults]]+Table2[[#This Row],[num_children]]</f>
        <v>2</v>
      </c>
      <c r="Q3582" s="3">
        <f>IF(OR(Table2[[#This Row],[booking_status]]="confirmed",Table2[[#This Row],[booking_status]]="checked-out"),Table2[[#This Row],[room_rate_per_night]]*Table2[[#This Row],[Num_Nights]],0)</f>
        <v>895.24</v>
      </c>
      <c r="R3582" t="str" cm="1">
        <f t="array" ref="R3582">IFERROR(_xlfn.IFS(Table2[[#This Row],[booking_status]]="confirmed","Expected",Table2[[#This Row],[booking_status]]="checked-out","Actual"),"No Revenue")</f>
        <v>Expected</v>
      </c>
      <c r="S3582" s="4">
        <f>Table2[[#This Row],[Revenue_Amount]]/Table2[[#This Row],[Num_Nights]]</f>
        <v>223.81</v>
      </c>
    </row>
    <row r="3583" spans="1:19" x14ac:dyDescent="0.3">
      <c r="A3583">
        <v>3582</v>
      </c>
      <c r="B3583" t="s">
        <v>37</v>
      </c>
      <c r="C3583" s="9">
        <v>44935</v>
      </c>
      <c r="D3583" s="9">
        <v>44947</v>
      </c>
      <c r="E3583" s="10">
        <v>44890</v>
      </c>
      <c r="F3583" t="s">
        <v>49</v>
      </c>
      <c r="G3583">
        <v>84.89</v>
      </c>
      <c r="H3583">
        <v>2</v>
      </c>
      <c r="I3583">
        <v>0</v>
      </c>
      <c r="J3583" t="s">
        <v>28</v>
      </c>
      <c r="K3583" t="s">
        <v>66</v>
      </c>
      <c r="L3583" t="s">
        <v>60</v>
      </c>
      <c r="M3583" t="s">
        <v>36</v>
      </c>
      <c r="N3583" t="s">
        <v>23</v>
      </c>
      <c r="O3583">
        <f>Table2[[#This Row],[check_out_date]]-Table2[[#This Row],[check_in_date]]</f>
        <v>12</v>
      </c>
      <c r="P3583">
        <f>Table2[[#This Row],[num_adults]]+Table2[[#This Row],[num_children]]</f>
        <v>2</v>
      </c>
      <c r="Q3583" s="3">
        <f>IF(OR(Table2[[#This Row],[booking_status]]="confirmed",Table2[[#This Row],[booking_status]]="checked-out"),Table2[[#This Row],[room_rate_per_night]]*Table2[[#This Row],[Num_Nights]],0)</f>
        <v>0</v>
      </c>
      <c r="R3583" t="str" cm="1">
        <f t="array" ref="R3583">IFERROR(_xlfn.IFS(Table2[[#This Row],[booking_status]]="confirmed","Expected",Table2[[#This Row],[booking_status]]="checked-out","Actual"),"No Revenue")</f>
        <v>No Revenue</v>
      </c>
      <c r="S3583" s="4">
        <f>Table2[[#This Row],[Revenue_Amount]]/Table2[[#This Row],[Num_Nights]]</f>
        <v>0</v>
      </c>
    </row>
    <row r="3584" spans="1:19" x14ac:dyDescent="0.3">
      <c r="A3584">
        <v>3583</v>
      </c>
      <c r="B3584" t="s">
        <v>37</v>
      </c>
      <c r="C3584" s="9">
        <v>45135</v>
      </c>
      <c r="D3584" s="9">
        <v>45147</v>
      </c>
      <c r="E3584" s="10">
        <v>45113</v>
      </c>
      <c r="F3584" t="s">
        <v>49</v>
      </c>
      <c r="G3584">
        <v>148.27000000000001</v>
      </c>
      <c r="H3584">
        <v>1</v>
      </c>
      <c r="I3584">
        <v>0</v>
      </c>
      <c r="J3584" t="s">
        <v>28</v>
      </c>
      <c r="K3584" t="s">
        <v>20</v>
      </c>
      <c r="L3584" t="s">
        <v>21</v>
      </c>
      <c r="M3584" t="s">
        <v>36</v>
      </c>
      <c r="N3584" t="s">
        <v>41</v>
      </c>
      <c r="O3584">
        <f>Table2[[#This Row],[check_out_date]]-Table2[[#This Row],[check_in_date]]</f>
        <v>12</v>
      </c>
      <c r="P3584">
        <f>Table2[[#This Row],[num_adults]]+Table2[[#This Row],[num_children]]</f>
        <v>1</v>
      </c>
      <c r="Q3584" s="3">
        <f>IF(OR(Table2[[#This Row],[booking_status]]="confirmed",Table2[[#This Row],[booking_status]]="checked-out"),Table2[[#This Row],[room_rate_per_night]]*Table2[[#This Row],[Num_Nights]],0)</f>
        <v>1779.2400000000002</v>
      </c>
      <c r="R3584" t="str" cm="1">
        <f t="array" ref="R3584">IFERROR(_xlfn.IFS(Table2[[#This Row],[booking_status]]="confirmed","Expected",Table2[[#This Row],[booking_status]]="checked-out","Actual"),"No Revenue")</f>
        <v>Expected</v>
      </c>
      <c r="S3584" s="4">
        <f>Table2[[#This Row],[Revenue_Amount]]/Table2[[#This Row],[Num_Nights]]</f>
        <v>148.27000000000001</v>
      </c>
    </row>
    <row r="3585" spans="1:19" x14ac:dyDescent="0.3">
      <c r="A3585">
        <v>3584</v>
      </c>
      <c r="B3585" t="s">
        <v>14</v>
      </c>
      <c r="C3585" s="9">
        <v>44961</v>
      </c>
      <c r="D3585" s="9">
        <v>44966</v>
      </c>
      <c r="E3585" s="10">
        <v>44884</v>
      </c>
      <c r="F3585" t="s">
        <v>27</v>
      </c>
      <c r="G3585">
        <v>122.64</v>
      </c>
      <c r="H3585">
        <v>3</v>
      </c>
      <c r="I3585">
        <v>1</v>
      </c>
      <c r="J3585" t="s">
        <v>94</v>
      </c>
      <c r="K3585" t="s">
        <v>99</v>
      </c>
      <c r="L3585" t="s">
        <v>21</v>
      </c>
      <c r="M3585" t="s">
        <v>36</v>
      </c>
      <c r="N3585" t="s">
        <v>23</v>
      </c>
      <c r="O3585">
        <f>Table2[[#This Row],[check_out_date]]-Table2[[#This Row],[check_in_date]]</f>
        <v>5</v>
      </c>
      <c r="P3585">
        <f>Table2[[#This Row],[num_adults]]+Table2[[#This Row],[num_children]]</f>
        <v>4</v>
      </c>
      <c r="Q3585" s="3">
        <f>IF(OR(Table2[[#This Row],[booking_status]]="confirmed",Table2[[#This Row],[booking_status]]="checked-out"),Table2[[#This Row],[room_rate_per_night]]*Table2[[#This Row],[Num_Nights]],0)</f>
        <v>613.20000000000005</v>
      </c>
      <c r="R3585" t="str" cm="1">
        <f t="array" ref="R3585">IFERROR(_xlfn.IFS(Table2[[#This Row],[booking_status]]="confirmed","Expected",Table2[[#This Row],[booking_status]]="checked-out","Actual"),"No Revenue")</f>
        <v>Expected</v>
      </c>
      <c r="S3585" s="4">
        <f>Table2[[#This Row],[Revenue_Amount]]/Table2[[#This Row],[Num_Nights]]</f>
        <v>122.64000000000001</v>
      </c>
    </row>
    <row r="3586" spans="1:19" hidden="1" x14ac:dyDescent="0.3">
      <c r="A3586">
        <v>3585</v>
      </c>
      <c r="B3586" t="s">
        <v>50</v>
      </c>
      <c r="C3586" s="9">
        <v>45026</v>
      </c>
      <c r="D3586" s="9">
        <v>45031</v>
      </c>
      <c r="E3586" s="10">
        <v>44965</v>
      </c>
      <c r="F3586" t="s">
        <v>54</v>
      </c>
      <c r="G3586">
        <v>442.67</v>
      </c>
      <c r="H3586">
        <v>3</v>
      </c>
      <c r="I3586">
        <v>1</v>
      </c>
      <c r="J3586" t="s">
        <v>35</v>
      </c>
      <c r="K3586" t="s">
        <v>29</v>
      </c>
      <c r="L3586" t="s">
        <v>60</v>
      </c>
      <c r="M3586" t="s">
        <v>36</v>
      </c>
      <c r="N3586" t="s">
        <v>45</v>
      </c>
      <c r="O3586">
        <f>Table2[[#This Row],[check_out_date]]-Table2[[#This Row],[check_in_date]]</f>
        <v>5</v>
      </c>
      <c r="P3586">
        <f>Table2[[#This Row],[num_adults]]+Table2[[#This Row],[num_children]]</f>
        <v>4</v>
      </c>
      <c r="Q3586" s="3">
        <f>IF(OR(Table2[[#This Row],[booking_status]]="confirmed",Table2[[#This Row],[booking_status]]="checked-out"),Table2[[#This Row],[room_rate_per_night]]*Table2[[#This Row],[Num_Nights]],0)</f>
        <v>0</v>
      </c>
      <c r="R3586" t="str" cm="1">
        <f t="array" ref="R3586">IFERROR(_xlfn.IFS(Table2[[#This Row],[booking_status]]="confirmed","Expected",Table2[[#This Row],[booking_status]]="checked-out","Actual"),"No Revenue")</f>
        <v>No Revenue</v>
      </c>
      <c r="S3586" s="4">
        <f>Table2[[#This Row],[Revenue_Amount]]/Table2[[#This Row],[Num_Nights]]</f>
        <v>0</v>
      </c>
    </row>
    <row r="3587" spans="1:19" x14ac:dyDescent="0.3">
      <c r="A3587">
        <v>3586</v>
      </c>
      <c r="B3587" t="s">
        <v>14</v>
      </c>
      <c r="C3587" s="9">
        <v>45179</v>
      </c>
      <c r="D3587" s="9">
        <v>45190</v>
      </c>
      <c r="E3587" s="10">
        <v>45134</v>
      </c>
      <c r="F3587" t="s">
        <v>49</v>
      </c>
      <c r="G3587">
        <v>117.1</v>
      </c>
      <c r="H3587">
        <v>2</v>
      </c>
      <c r="I3587">
        <v>0</v>
      </c>
      <c r="J3587" t="s">
        <v>28</v>
      </c>
      <c r="K3587" t="s">
        <v>99</v>
      </c>
      <c r="L3587" t="s">
        <v>21</v>
      </c>
      <c r="M3587" t="s">
        <v>36</v>
      </c>
      <c r="N3587" t="s">
        <v>41</v>
      </c>
      <c r="O3587">
        <f>Table2[[#This Row],[check_out_date]]-Table2[[#This Row],[check_in_date]]</f>
        <v>11</v>
      </c>
      <c r="P3587">
        <f>Table2[[#This Row],[num_adults]]+Table2[[#This Row],[num_children]]</f>
        <v>2</v>
      </c>
      <c r="Q3587" s="3">
        <f>IF(OR(Table2[[#This Row],[booking_status]]="confirmed",Table2[[#This Row],[booking_status]]="checked-out"),Table2[[#This Row],[room_rate_per_night]]*Table2[[#This Row],[Num_Nights]],0)</f>
        <v>1288.0999999999999</v>
      </c>
      <c r="R3587" t="str" cm="1">
        <f t="array" ref="R3587">IFERROR(_xlfn.IFS(Table2[[#This Row],[booking_status]]="confirmed","Expected",Table2[[#This Row],[booking_status]]="checked-out","Actual"),"No Revenue")</f>
        <v>Expected</v>
      </c>
      <c r="S3587" s="4">
        <f>Table2[[#This Row],[Revenue_Amount]]/Table2[[#This Row],[Num_Nights]]</f>
        <v>117.1</v>
      </c>
    </row>
    <row r="3588" spans="1:19" x14ac:dyDescent="0.3">
      <c r="A3588">
        <v>3587</v>
      </c>
      <c r="B3588" t="s">
        <v>50</v>
      </c>
      <c r="C3588" s="9">
        <v>45088</v>
      </c>
      <c r="D3588" s="9">
        <v>45095</v>
      </c>
      <c r="E3588" s="10">
        <v>45009</v>
      </c>
      <c r="F3588" t="s">
        <v>18</v>
      </c>
      <c r="G3588">
        <v>266.29000000000002</v>
      </c>
      <c r="H3588">
        <v>1</v>
      </c>
      <c r="I3588">
        <v>0</v>
      </c>
      <c r="J3588" t="s">
        <v>94</v>
      </c>
      <c r="K3588" t="s">
        <v>66</v>
      </c>
      <c r="L3588" t="s">
        <v>60</v>
      </c>
      <c r="M3588" t="s">
        <v>36</v>
      </c>
      <c r="N3588" t="s">
        <v>23</v>
      </c>
      <c r="O3588">
        <f>Table2[[#This Row],[check_out_date]]-Table2[[#This Row],[check_in_date]]</f>
        <v>7</v>
      </c>
      <c r="P3588">
        <f>Table2[[#This Row],[num_adults]]+Table2[[#This Row],[num_children]]</f>
        <v>1</v>
      </c>
      <c r="Q3588" s="3">
        <f>IF(OR(Table2[[#This Row],[booking_status]]="confirmed",Table2[[#This Row],[booking_status]]="checked-out"),Table2[[#This Row],[room_rate_per_night]]*Table2[[#This Row],[Num_Nights]],0)</f>
        <v>0</v>
      </c>
      <c r="R3588" t="str" cm="1">
        <f t="array" ref="R3588">IFERROR(_xlfn.IFS(Table2[[#This Row],[booking_status]]="confirmed","Expected",Table2[[#This Row],[booking_status]]="checked-out","Actual"),"No Revenue")</f>
        <v>No Revenue</v>
      </c>
      <c r="S3588" s="4">
        <f>Table2[[#This Row],[Revenue_Amount]]/Table2[[#This Row],[Num_Nights]]</f>
        <v>0</v>
      </c>
    </row>
    <row r="3589" spans="1:19" hidden="1" x14ac:dyDescent="0.3">
      <c r="A3589">
        <v>3588</v>
      </c>
      <c r="B3589" t="s">
        <v>50</v>
      </c>
      <c r="C3589" s="9">
        <v>45098</v>
      </c>
      <c r="D3589" s="9">
        <v>45102</v>
      </c>
      <c r="E3589" s="10">
        <v>45022</v>
      </c>
      <c r="F3589" t="s">
        <v>27</v>
      </c>
      <c r="G3589">
        <v>186.33</v>
      </c>
      <c r="H3589">
        <v>1</v>
      </c>
      <c r="I3589">
        <v>0</v>
      </c>
      <c r="J3589" t="s">
        <v>35</v>
      </c>
      <c r="K3589" t="s">
        <v>66</v>
      </c>
      <c r="L3589" t="s">
        <v>56</v>
      </c>
      <c r="M3589" t="s">
        <v>36</v>
      </c>
      <c r="N3589" t="s">
        <v>23</v>
      </c>
      <c r="O3589">
        <f>Table2[[#This Row],[check_out_date]]-Table2[[#This Row],[check_in_date]]</f>
        <v>4</v>
      </c>
      <c r="P3589">
        <f>Table2[[#This Row],[num_adults]]+Table2[[#This Row],[num_children]]</f>
        <v>1</v>
      </c>
      <c r="Q3589" s="3">
        <f>IF(OR(Table2[[#This Row],[booking_status]]="confirmed",Table2[[#This Row],[booking_status]]="checked-out"),Table2[[#This Row],[room_rate_per_night]]*Table2[[#This Row],[Num_Nights]],0)</f>
        <v>745.32</v>
      </c>
      <c r="R3589" t="str" cm="1">
        <f t="array" ref="R3589">IFERROR(_xlfn.IFS(Table2[[#This Row],[booking_status]]="confirmed","Expected",Table2[[#This Row],[booking_status]]="checked-out","Actual"),"No Revenue")</f>
        <v>Actual</v>
      </c>
      <c r="S3589" s="4">
        <f>Table2[[#This Row],[Revenue_Amount]]/Table2[[#This Row],[Num_Nights]]</f>
        <v>186.33</v>
      </c>
    </row>
    <row r="3590" spans="1:19" x14ac:dyDescent="0.3">
      <c r="A3590">
        <v>3589</v>
      </c>
      <c r="B3590" t="s">
        <v>14</v>
      </c>
      <c r="C3590" s="9">
        <v>45213</v>
      </c>
      <c r="D3590" s="9">
        <v>45221</v>
      </c>
      <c r="E3590" s="10">
        <v>45201</v>
      </c>
      <c r="F3590" t="s">
        <v>27</v>
      </c>
      <c r="G3590">
        <v>133.47999999999999</v>
      </c>
      <c r="H3590">
        <v>3</v>
      </c>
      <c r="I3590">
        <v>0</v>
      </c>
      <c r="J3590" t="s">
        <v>94</v>
      </c>
      <c r="K3590" t="s">
        <v>29</v>
      </c>
      <c r="L3590" t="s">
        <v>21</v>
      </c>
      <c r="M3590" t="s">
        <v>22</v>
      </c>
      <c r="N3590" t="s">
        <v>23</v>
      </c>
      <c r="O3590">
        <f>Table2[[#This Row],[check_out_date]]-Table2[[#This Row],[check_in_date]]</f>
        <v>8</v>
      </c>
      <c r="P3590">
        <f>Table2[[#This Row],[num_adults]]+Table2[[#This Row],[num_children]]</f>
        <v>3</v>
      </c>
      <c r="Q3590" s="3">
        <f>IF(OR(Table2[[#This Row],[booking_status]]="confirmed",Table2[[#This Row],[booking_status]]="checked-out"),Table2[[#This Row],[room_rate_per_night]]*Table2[[#This Row],[Num_Nights]],0)</f>
        <v>1067.8399999999999</v>
      </c>
      <c r="R3590" t="str" cm="1">
        <f t="array" ref="R3590">IFERROR(_xlfn.IFS(Table2[[#This Row],[booking_status]]="confirmed","Expected",Table2[[#This Row],[booking_status]]="checked-out","Actual"),"No Revenue")</f>
        <v>Expected</v>
      </c>
      <c r="S3590" s="4">
        <f>Table2[[#This Row],[Revenue_Amount]]/Table2[[#This Row],[Num_Nights]]</f>
        <v>133.47999999999999</v>
      </c>
    </row>
    <row r="3591" spans="1:19" hidden="1" x14ac:dyDescent="0.3">
      <c r="A3591">
        <v>3590</v>
      </c>
      <c r="B3591" t="s">
        <v>37</v>
      </c>
      <c r="C3591" s="9">
        <v>45288</v>
      </c>
      <c r="D3591" s="9">
        <v>45297</v>
      </c>
      <c r="E3591" s="10">
        <v>45245</v>
      </c>
      <c r="F3591" t="s">
        <v>27</v>
      </c>
      <c r="G3591">
        <v>189.66</v>
      </c>
      <c r="H3591">
        <v>2</v>
      </c>
      <c r="I3591">
        <v>1</v>
      </c>
      <c r="J3591" t="s">
        <v>35</v>
      </c>
      <c r="K3591" t="s">
        <v>29</v>
      </c>
      <c r="L3591" t="s">
        <v>60</v>
      </c>
      <c r="M3591" t="s">
        <v>22</v>
      </c>
      <c r="N3591" t="s">
        <v>41</v>
      </c>
      <c r="O3591">
        <f>Table2[[#This Row],[check_out_date]]-Table2[[#This Row],[check_in_date]]</f>
        <v>9</v>
      </c>
      <c r="P3591">
        <f>Table2[[#This Row],[num_adults]]+Table2[[#This Row],[num_children]]</f>
        <v>3</v>
      </c>
      <c r="Q3591" s="3">
        <f>IF(OR(Table2[[#This Row],[booking_status]]="confirmed",Table2[[#This Row],[booking_status]]="checked-out"),Table2[[#This Row],[room_rate_per_night]]*Table2[[#This Row],[Num_Nights]],0)</f>
        <v>0</v>
      </c>
      <c r="R3591" t="str" cm="1">
        <f t="array" ref="R3591">IFERROR(_xlfn.IFS(Table2[[#This Row],[booking_status]]="confirmed","Expected",Table2[[#This Row],[booking_status]]="checked-out","Actual"),"No Revenue")</f>
        <v>No Revenue</v>
      </c>
      <c r="S3591" s="4">
        <f>Table2[[#This Row],[Revenue_Amount]]/Table2[[#This Row],[Num_Nights]]</f>
        <v>0</v>
      </c>
    </row>
    <row r="3592" spans="1:19" hidden="1" x14ac:dyDescent="0.3">
      <c r="A3592">
        <v>3591</v>
      </c>
      <c r="B3592" t="s">
        <v>31</v>
      </c>
      <c r="C3592" s="9">
        <v>45105</v>
      </c>
      <c r="D3592" s="9">
        <v>45108</v>
      </c>
      <c r="E3592" s="10">
        <v>45080</v>
      </c>
      <c r="F3592" t="s">
        <v>49</v>
      </c>
      <c r="G3592">
        <v>65.53</v>
      </c>
      <c r="H3592">
        <v>2</v>
      </c>
      <c r="I3592">
        <v>2</v>
      </c>
      <c r="J3592" t="s">
        <v>35</v>
      </c>
      <c r="K3592" t="s">
        <v>20</v>
      </c>
      <c r="L3592" t="s">
        <v>60</v>
      </c>
      <c r="M3592" t="s">
        <v>22</v>
      </c>
      <c r="N3592" t="s">
        <v>23</v>
      </c>
      <c r="O3592">
        <f>Table2[[#This Row],[check_out_date]]-Table2[[#This Row],[check_in_date]]</f>
        <v>3</v>
      </c>
      <c r="P3592">
        <f>Table2[[#This Row],[num_adults]]+Table2[[#This Row],[num_children]]</f>
        <v>4</v>
      </c>
      <c r="Q3592" s="3">
        <f>IF(OR(Table2[[#This Row],[booking_status]]="confirmed",Table2[[#This Row],[booking_status]]="checked-out"),Table2[[#This Row],[room_rate_per_night]]*Table2[[#This Row],[Num_Nights]],0)</f>
        <v>0</v>
      </c>
      <c r="R3592" t="str" cm="1">
        <f t="array" ref="R3592">IFERROR(_xlfn.IFS(Table2[[#This Row],[booking_status]]="confirmed","Expected",Table2[[#This Row],[booking_status]]="checked-out","Actual"),"No Revenue")</f>
        <v>No Revenue</v>
      </c>
      <c r="S3592" s="4">
        <f>Table2[[#This Row],[Revenue_Amount]]/Table2[[#This Row],[Num_Nights]]</f>
        <v>0</v>
      </c>
    </row>
    <row r="3593" spans="1:19" x14ac:dyDescent="0.3">
      <c r="A3593">
        <v>3592</v>
      </c>
      <c r="B3593" t="s">
        <v>31</v>
      </c>
      <c r="C3593" s="9">
        <v>45098</v>
      </c>
      <c r="D3593" s="9">
        <v>45102</v>
      </c>
      <c r="E3593" s="10">
        <v>45051</v>
      </c>
      <c r="F3593" t="s">
        <v>27</v>
      </c>
      <c r="G3593">
        <v>167.07</v>
      </c>
      <c r="H3593">
        <v>3</v>
      </c>
      <c r="I3593">
        <v>0</v>
      </c>
      <c r="J3593" t="s">
        <v>55</v>
      </c>
      <c r="K3593" t="s">
        <v>44</v>
      </c>
      <c r="L3593" t="s">
        <v>21</v>
      </c>
      <c r="M3593" t="s">
        <v>36</v>
      </c>
      <c r="N3593" t="s">
        <v>45</v>
      </c>
      <c r="O3593">
        <f>Table2[[#This Row],[check_out_date]]-Table2[[#This Row],[check_in_date]]</f>
        <v>4</v>
      </c>
      <c r="P3593">
        <f>Table2[[#This Row],[num_adults]]+Table2[[#This Row],[num_children]]</f>
        <v>3</v>
      </c>
      <c r="Q3593" s="3">
        <f>IF(OR(Table2[[#This Row],[booking_status]]="confirmed",Table2[[#This Row],[booking_status]]="checked-out"),Table2[[#This Row],[room_rate_per_night]]*Table2[[#This Row],[Num_Nights]],0)</f>
        <v>668.28</v>
      </c>
      <c r="R3593" t="str" cm="1">
        <f t="array" ref="R3593">IFERROR(_xlfn.IFS(Table2[[#This Row],[booking_status]]="confirmed","Expected",Table2[[#This Row],[booking_status]]="checked-out","Actual"),"No Revenue")</f>
        <v>Expected</v>
      </c>
      <c r="S3593" s="4">
        <f>Table2[[#This Row],[Revenue_Amount]]/Table2[[#This Row],[Num_Nights]]</f>
        <v>167.07</v>
      </c>
    </row>
    <row r="3594" spans="1:19" x14ac:dyDescent="0.3">
      <c r="A3594">
        <v>3593</v>
      </c>
      <c r="B3594" t="s">
        <v>14</v>
      </c>
      <c r="C3594" s="9">
        <v>45037</v>
      </c>
      <c r="D3594" s="9">
        <v>45044</v>
      </c>
      <c r="E3594" s="10">
        <v>45007</v>
      </c>
      <c r="F3594" t="s">
        <v>18</v>
      </c>
      <c r="G3594">
        <v>151</v>
      </c>
      <c r="H3594">
        <v>2</v>
      </c>
      <c r="I3594">
        <v>0</v>
      </c>
      <c r="J3594" t="s">
        <v>19</v>
      </c>
      <c r="K3594" t="s">
        <v>29</v>
      </c>
      <c r="L3594" t="s">
        <v>21</v>
      </c>
      <c r="M3594" t="s">
        <v>22</v>
      </c>
      <c r="N3594" t="s">
        <v>23</v>
      </c>
      <c r="O3594">
        <f>Table2[[#This Row],[check_out_date]]-Table2[[#This Row],[check_in_date]]</f>
        <v>7</v>
      </c>
      <c r="P3594">
        <f>Table2[[#This Row],[num_adults]]+Table2[[#This Row],[num_children]]</f>
        <v>2</v>
      </c>
      <c r="Q3594" s="3">
        <f>IF(OR(Table2[[#This Row],[booking_status]]="confirmed",Table2[[#This Row],[booking_status]]="checked-out"),Table2[[#This Row],[room_rate_per_night]]*Table2[[#This Row],[Num_Nights]],0)</f>
        <v>1057</v>
      </c>
      <c r="R3594" t="str" cm="1">
        <f t="array" ref="R3594">IFERROR(_xlfn.IFS(Table2[[#This Row],[booking_status]]="confirmed","Expected",Table2[[#This Row],[booking_status]]="checked-out","Actual"),"No Revenue")</f>
        <v>Expected</v>
      </c>
      <c r="S3594" s="4">
        <f>Table2[[#This Row],[Revenue_Amount]]/Table2[[#This Row],[Num_Nights]]</f>
        <v>151</v>
      </c>
    </row>
    <row r="3595" spans="1:19" x14ac:dyDescent="0.3">
      <c r="A3595">
        <v>3594</v>
      </c>
      <c r="B3595" t="s">
        <v>50</v>
      </c>
      <c r="C3595" s="9">
        <v>45089</v>
      </c>
      <c r="D3595" s="9">
        <v>45096</v>
      </c>
      <c r="E3595" s="10">
        <v>45014</v>
      </c>
      <c r="F3595" t="s">
        <v>27</v>
      </c>
      <c r="G3595">
        <v>221.98</v>
      </c>
      <c r="H3595">
        <v>1</v>
      </c>
      <c r="I3595">
        <v>0</v>
      </c>
      <c r="J3595" t="s">
        <v>94</v>
      </c>
      <c r="K3595" t="s">
        <v>29</v>
      </c>
      <c r="L3595" t="s">
        <v>56</v>
      </c>
      <c r="M3595" t="s">
        <v>22</v>
      </c>
      <c r="N3595" t="s">
        <v>23</v>
      </c>
      <c r="O3595">
        <f>Table2[[#This Row],[check_out_date]]-Table2[[#This Row],[check_in_date]]</f>
        <v>7</v>
      </c>
      <c r="P3595">
        <f>Table2[[#This Row],[num_adults]]+Table2[[#This Row],[num_children]]</f>
        <v>1</v>
      </c>
      <c r="Q3595" s="3">
        <f>IF(OR(Table2[[#This Row],[booking_status]]="confirmed",Table2[[#This Row],[booking_status]]="checked-out"),Table2[[#This Row],[room_rate_per_night]]*Table2[[#This Row],[Num_Nights]],0)</f>
        <v>1553.86</v>
      </c>
      <c r="R3595" t="str" cm="1">
        <f t="array" ref="R3595">IFERROR(_xlfn.IFS(Table2[[#This Row],[booking_status]]="confirmed","Expected",Table2[[#This Row],[booking_status]]="checked-out","Actual"),"No Revenue")</f>
        <v>Actual</v>
      </c>
      <c r="S3595" s="4">
        <f>Table2[[#This Row],[Revenue_Amount]]/Table2[[#This Row],[Num_Nights]]</f>
        <v>221.98</v>
      </c>
    </row>
    <row r="3596" spans="1:19" x14ac:dyDescent="0.3">
      <c r="A3596">
        <v>3595</v>
      </c>
      <c r="B3596" t="s">
        <v>37</v>
      </c>
      <c r="C3596" s="9">
        <v>45030</v>
      </c>
      <c r="D3596" s="9">
        <v>45031</v>
      </c>
      <c r="E3596" s="10">
        <v>45012</v>
      </c>
      <c r="F3596" t="s">
        <v>49</v>
      </c>
      <c r="G3596">
        <v>81.08</v>
      </c>
      <c r="H3596">
        <v>1</v>
      </c>
      <c r="I3596">
        <v>0</v>
      </c>
      <c r="J3596" t="s">
        <v>28</v>
      </c>
      <c r="K3596" t="s">
        <v>20</v>
      </c>
      <c r="L3596" t="s">
        <v>21</v>
      </c>
      <c r="M3596" t="s">
        <v>36</v>
      </c>
      <c r="N3596" t="s">
        <v>41</v>
      </c>
      <c r="O3596">
        <f>Table2[[#This Row],[check_out_date]]-Table2[[#This Row],[check_in_date]]</f>
        <v>1</v>
      </c>
      <c r="P3596">
        <f>Table2[[#This Row],[num_adults]]+Table2[[#This Row],[num_children]]</f>
        <v>1</v>
      </c>
      <c r="Q3596" s="3">
        <f>IF(OR(Table2[[#This Row],[booking_status]]="confirmed",Table2[[#This Row],[booking_status]]="checked-out"),Table2[[#This Row],[room_rate_per_night]]*Table2[[#This Row],[Num_Nights]],0)</f>
        <v>81.08</v>
      </c>
      <c r="R3596" t="str" cm="1">
        <f t="array" ref="R3596">IFERROR(_xlfn.IFS(Table2[[#This Row],[booking_status]]="confirmed","Expected",Table2[[#This Row],[booking_status]]="checked-out","Actual"),"No Revenue")</f>
        <v>Expected</v>
      </c>
      <c r="S3596" s="4">
        <f>Table2[[#This Row],[Revenue_Amount]]/Table2[[#This Row],[Num_Nights]]</f>
        <v>81.08</v>
      </c>
    </row>
    <row r="3597" spans="1:19" x14ac:dyDescent="0.3">
      <c r="A3597">
        <v>3596</v>
      </c>
      <c r="B3597" t="s">
        <v>31</v>
      </c>
      <c r="C3597" s="9">
        <v>45011</v>
      </c>
      <c r="D3597" s="9">
        <v>45019</v>
      </c>
      <c r="E3597" s="10">
        <v>44989</v>
      </c>
      <c r="F3597" t="s">
        <v>18</v>
      </c>
      <c r="G3597">
        <v>171.88</v>
      </c>
      <c r="H3597">
        <v>4</v>
      </c>
      <c r="I3597">
        <v>1</v>
      </c>
      <c r="J3597" t="s">
        <v>19</v>
      </c>
      <c r="K3597" t="s">
        <v>20</v>
      </c>
      <c r="L3597" t="s">
        <v>21</v>
      </c>
      <c r="M3597" t="s">
        <v>36</v>
      </c>
      <c r="N3597" t="s">
        <v>23</v>
      </c>
      <c r="O3597">
        <f>Table2[[#This Row],[check_out_date]]-Table2[[#This Row],[check_in_date]]</f>
        <v>8</v>
      </c>
      <c r="P3597">
        <f>Table2[[#This Row],[num_adults]]+Table2[[#This Row],[num_children]]</f>
        <v>5</v>
      </c>
      <c r="Q3597" s="3">
        <f>IF(OR(Table2[[#This Row],[booking_status]]="confirmed",Table2[[#This Row],[booking_status]]="checked-out"),Table2[[#This Row],[room_rate_per_night]]*Table2[[#This Row],[Num_Nights]],0)</f>
        <v>1375.04</v>
      </c>
      <c r="R3597" t="str" cm="1">
        <f t="array" ref="R3597">IFERROR(_xlfn.IFS(Table2[[#This Row],[booking_status]]="confirmed","Expected",Table2[[#This Row],[booking_status]]="checked-out","Actual"),"No Revenue")</f>
        <v>Expected</v>
      </c>
      <c r="S3597" s="4">
        <f>Table2[[#This Row],[Revenue_Amount]]/Table2[[#This Row],[Num_Nights]]</f>
        <v>171.88</v>
      </c>
    </row>
    <row r="3598" spans="1:19" x14ac:dyDescent="0.3">
      <c r="A3598">
        <v>3597</v>
      </c>
      <c r="B3598" t="s">
        <v>50</v>
      </c>
      <c r="C3598" s="9">
        <v>45083</v>
      </c>
      <c r="D3598" s="9">
        <v>45090</v>
      </c>
      <c r="E3598" s="10">
        <v>45072</v>
      </c>
      <c r="F3598" t="s">
        <v>27</v>
      </c>
      <c r="G3598">
        <v>130.29</v>
      </c>
      <c r="H3598">
        <v>4</v>
      </c>
      <c r="I3598">
        <v>0</v>
      </c>
      <c r="J3598" t="s">
        <v>94</v>
      </c>
      <c r="K3598" t="s">
        <v>44</v>
      </c>
      <c r="L3598" t="s">
        <v>21</v>
      </c>
      <c r="M3598" t="s">
        <v>36</v>
      </c>
      <c r="N3598" t="s">
        <v>41</v>
      </c>
      <c r="O3598">
        <f>Table2[[#This Row],[check_out_date]]-Table2[[#This Row],[check_in_date]]</f>
        <v>7</v>
      </c>
      <c r="P3598">
        <f>Table2[[#This Row],[num_adults]]+Table2[[#This Row],[num_children]]</f>
        <v>4</v>
      </c>
      <c r="Q3598" s="3">
        <f>IF(OR(Table2[[#This Row],[booking_status]]="confirmed",Table2[[#This Row],[booking_status]]="checked-out"),Table2[[#This Row],[room_rate_per_night]]*Table2[[#This Row],[Num_Nights]],0)</f>
        <v>912.03</v>
      </c>
      <c r="R3598" t="str" cm="1">
        <f t="array" ref="R3598">IFERROR(_xlfn.IFS(Table2[[#This Row],[booking_status]]="confirmed","Expected",Table2[[#This Row],[booking_status]]="checked-out","Actual"),"No Revenue")</f>
        <v>Expected</v>
      </c>
      <c r="S3598" s="4">
        <f>Table2[[#This Row],[Revenue_Amount]]/Table2[[#This Row],[Num_Nights]]</f>
        <v>130.29</v>
      </c>
    </row>
    <row r="3599" spans="1:19" x14ac:dyDescent="0.3">
      <c r="A3599">
        <v>3598</v>
      </c>
      <c r="B3599" t="s">
        <v>50</v>
      </c>
      <c r="C3599" s="9">
        <v>44968</v>
      </c>
      <c r="D3599" s="9">
        <v>44977</v>
      </c>
      <c r="E3599" s="10">
        <v>44937</v>
      </c>
      <c r="F3599" t="s">
        <v>49</v>
      </c>
      <c r="G3599">
        <v>135.24</v>
      </c>
      <c r="H3599">
        <v>2</v>
      </c>
      <c r="I3599">
        <v>0</v>
      </c>
      <c r="J3599" t="s">
        <v>55</v>
      </c>
      <c r="K3599" t="s">
        <v>29</v>
      </c>
      <c r="L3599" t="s">
        <v>60</v>
      </c>
      <c r="M3599" t="s">
        <v>36</v>
      </c>
      <c r="N3599" t="s">
        <v>23</v>
      </c>
      <c r="O3599">
        <f>Table2[[#This Row],[check_out_date]]-Table2[[#This Row],[check_in_date]]</f>
        <v>9</v>
      </c>
      <c r="P3599">
        <f>Table2[[#This Row],[num_adults]]+Table2[[#This Row],[num_children]]</f>
        <v>2</v>
      </c>
      <c r="Q3599" s="3">
        <f>IF(OR(Table2[[#This Row],[booking_status]]="confirmed",Table2[[#This Row],[booking_status]]="checked-out"),Table2[[#This Row],[room_rate_per_night]]*Table2[[#This Row],[Num_Nights]],0)</f>
        <v>0</v>
      </c>
      <c r="R3599" t="str" cm="1">
        <f t="array" ref="R3599">IFERROR(_xlfn.IFS(Table2[[#This Row],[booking_status]]="confirmed","Expected",Table2[[#This Row],[booking_status]]="checked-out","Actual"),"No Revenue")</f>
        <v>No Revenue</v>
      </c>
      <c r="S3599" s="4">
        <f>Table2[[#This Row],[Revenue_Amount]]/Table2[[#This Row],[Num_Nights]]</f>
        <v>0</v>
      </c>
    </row>
    <row r="3600" spans="1:19" x14ac:dyDescent="0.3">
      <c r="A3600">
        <v>3599</v>
      </c>
      <c r="B3600" t="s">
        <v>14</v>
      </c>
      <c r="C3600" s="9">
        <v>45225</v>
      </c>
      <c r="D3600" s="9">
        <v>45233</v>
      </c>
      <c r="E3600" s="10">
        <v>45186</v>
      </c>
      <c r="F3600" t="s">
        <v>49</v>
      </c>
      <c r="G3600">
        <v>73.7</v>
      </c>
      <c r="H3600">
        <v>1</v>
      </c>
      <c r="I3600">
        <v>0</v>
      </c>
      <c r="J3600" t="s">
        <v>19</v>
      </c>
      <c r="K3600" t="s">
        <v>44</v>
      </c>
      <c r="L3600" t="s">
        <v>21</v>
      </c>
      <c r="M3600" t="s">
        <v>36</v>
      </c>
      <c r="N3600" t="s">
        <v>41</v>
      </c>
      <c r="O3600">
        <f>Table2[[#This Row],[check_out_date]]-Table2[[#This Row],[check_in_date]]</f>
        <v>8</v>
      </c>
      <c r="P3600">
        <f>Table2[[#This Row],[num_adults]]+Table2[[#This Row],[num_children]]</f>
        <v>1</v>
      </c>
      <c r="Q3600" s="3">
        <f>IF(OR(Table2[[#This Row],[booking_status]]="confirmed",Table2[[#This Row],[booking_status]]="checked-out"),Table2[[#This Row],[room_rate_per_night]]*Table2[[#This Row],[Num_Nights]],0)</f>
        <v>589.6</v>
      </c>
      <c r="R3600" t="str" cm="1">
        <f t="array" ref="R3600">IFERROR(_xlfn.IFS(Table2[[#This Row],[booking_status]]="confirmed","Expected",Table2[[#This Row],[booking_status]]="checked-out","Actual"),"No Revenue")</f>
        <v>Expected</v>
      </c>
      <c r="S3600" s="4">
        <f>Table2[[#This Row],[Revenue_Amount]]/Table2[[#This Row],[Num_Nights]]</f>
        <v>73.7</v>
      </c>
    </row>
    <row r="3601" spans="1:19" hidden="1" x14ac:dyDescent="0.3">
      <c r="A3601">
        <v>3600</v>
      </c>
      <c r="B3601" t="s">
        <v>50</v>
      </c>
      <c r="C3601" s="9">
        <v>45124</v>
      </c>
      <c r="D3601" s="9">
        <v>45129</v>
      </c>
      <c r="E3601" s="10">
        <v>45113</v>
      </c>
      <c r="F3601" t="s">
        <v>49</v>
      </c>
      <c r="G3601">
        <v>157.22</v>
      </c>
      <c r="H3601">
        <v>2</v>
      </c>
      <c r="I3601">
        <v>0</v>
      </c>
      <c r="J3601" t="s">
        <v>35</v>
      </c>
      <c r="K3601" t="s">
        <v>29</v>
      </c>
      <c r="L3601" t="s">
        <v>21</v>
      </c>
      <c r="M3601" t="s">
        <v>36</v>
      </c>
      <c r="N3601" t="s">
        <v>41</v>
      </c>
      <c r="O3601">
        <f>Table2[[#This Row],[check_out_date]]-Table2[[#This Row],[check_in_date]]</f>
        <v>5</v>
      </c>
      <c r="P3601">
        <f>Table2[[#This Row],[num_adults]]+Table2[[#This Row],[num_children]]</f>
        <v>2</v>
      </c>
      <c r="Q3601" s="3">
        <f>IF(OR(Table2[[#This Row],[booking_status]]="confirmed",Table2[[#This Row],[booking_status]]="checked-out"),Table2[[#This Row],[room_rate_per_night]]*Table2[[#This Row],[Num_Nights]],0)</f>
        <v>786.1</v>
      </c>
      <c r="R3601" t="str" cm="1">
        <f t="array" ref="R3601">IFERROR(_xlfn.IFS(Table2[[#This Row],[booking_status]]="confirmed","Expected",Table2[[#This Row],[booking_status]]="checked-out","Actual"),"No Revenue")</f>
        <v>Expected</v>
      </c>
      <c r="S3601" s="4">
        <f>Table2[[#This Row],[Revenue_Amount]]/Table2[[#This Row],[Num_Nights]]</f>
        <v>157.22</v>
      </c>
    </row>
    <row r="3602" spans="1:19" x14ac:dyDescent="0.3">
      <c r="A3602">
        <v>3601</v>
      </c>
      <c r="B3602" t="s">
        <v>14</v>
      </c>
      <c r="C3602" s="9">
        <v>44952</v>
      </c>
      <c r="D3602" s="9">
        <v>44958</v>
      </c>
      <c r="E3602" s="10">
        <v>44898</v>
      </c>
      <c r="F3602" t="s">
        <v>27</v>
      </c>
      <c r="G3602">
        <v>187.74</v>
      </c>
      <c r="H3602">
        <v>1</v>
      </c>
      <c r="I3602">
        <v>1</v>
      </c>
      <c r="J3602" t="s">
        <v>28</v>
      </c>
      <c r="K3602" t="s">
        <v>44</v>
      </c>
      <c r="L3602" t="s">
        <v>60</v>
      </c>
      <c r="M3602" t="s">
        <v>22</v>
      </c>
      <c r="N3602" t="s">
        <v>95</v>
      </c>
      <c r="O3602">
        <f>Table2[[#This Row],[check_out_date]]-Table2[[#This Row],[check_in_date]]</f>
        <v>6</v>
      </c>
      <c r="P3602">
        <f>Table2[[#This Row],[num_adults]]+Table2[[#This Row],[num_children]]</f>
        <v>2</v>
      </c>
      <c r="Q3602" s="3">
        <f>IF(OR(Table2[[#This Row],[booking_status]]="confirmed",Table2[[#This Row],[booking_status]]="checked-out"),Table2[[#This Row],[room_rate_per_night]]*Table2[[#This Row],[Num_Nights]],0)</f>
        <v>0</v>
      </c>
      <c r="R3602" t="str" cm="1">
        <f t="array" ref="R3602">IFERROR(_xlfn.IFS(Table2[[#This Row],[booking_status]]="confirmed","Expected",Table2[[#This Row],[booking_status]]="checked-out","Actual"),"No Revenue")</f>
        <v>No Revenue</v>
      </c>
      <c r="S3602" s="4">
        <f>Table2[[#This Row],[Revenue_Amount]]/Table2[[#This Row],[Num_Nights]]</f>
        <v>0</v>
      </c>
    </row>
    <row r="3603" spans="1:19" hidden="1" x14ac:dyDescent="0.3">
      <c r="A3603">
        <v>3602</v>
      </c>
      <c r="B3603" t="s">
        <v>14</v>
      </c>
      <c r="C3603" s="9">
        <v>45046</v>
      </c>
      <c r="D3603" s="9">
        <v>45047</v>
      </c>
      <c r="E3603" s="10">
        <v>45010</v>
      </c>
      <c r="F3603" t="s">
        <v>54</v>
      </c>
      <c r="G3603">
        <v>463.71</v>
      </c>
      <c r="H3603">
        <v>1</v>
      </c>
      <c r="I3603">
        <v>2</v>
      </c>
      <c r="J3603" t="s">
        <v>35</v>
      </c>
      <c r="K3603" t="s">
        <v>66</v>
      </c>
      <c r="L3603" t="s">
        <v>21</v>
      </c>
      <c r="M3603" t="s">
        <v>36</v>
      </c>
      <c r="N3603" t="s">
        <v>41</v>
      </c>
      <c r="O3603">
        <f>Table2[[#This Row],[check_out_date]]-Table2[[#This Row],[check_in_date]]</f>
        <v>1</v>
      </c>
      <c r="P3603">
        <f>Table2[[#This Row],[num_adults]]+Table2[[#This Row],[num_children]]</f>
        <v>3</v>
      </c>
      <c r="Q3603" s="3">
        <f>IF(OR(Table2[[#This Row],[booking_status]]="confirmed",Table2[[#This Row],[booking_status]]="checked-out"),Table2[[#This Row],[room_rate_per_night]]*Table2[[#This Row],[Num_Nights]],0)</f>
        <v>463.71</v>
      </c>
      <c r="R3603" t="str" cm="1">
        <f t="array" ref="R3603">IFERROR(_xlfn.IFS(Table2[[#This Row],[booking_status]]="confirmed","Expected",Table2[[#This Row],[booking_status]]="checked-out","Actual"),"No Revenue")</f>
        <v>Expected</v>
      </c>
      <c r="S3603" s="4">
        <f>Table2[[#This Row],[Revenue_Amount]]/Table2[[#This Row],[Num_Nights]]</f>
        <v>463.71</v>
      </c>
    </row>
    <row r="3604" spans="1:19" x14ac:dyDescent="0.3">
      <c r="A3604">
        <v>3603</v>
      </c>
      <c r="B3604" t="s">
        <v>37</v>
      </c>
      <c r="C3604" s="9">
        <v>45183</v>
      </c>
      <c r="D3604" s="9">
        <v>45188</v>
      </c>
      <c r="E3604" s="10">
        <v>45143</v>
      </c>
      <c r="F3604" t="s">
        <v>54</v>
      </c>
      <c r="G3604">
        <v>406.4</v>
      </c>
      <c r="H3604">
        <v>2</v>
      </c>
      <c r="I3604">
        <v>1</v>
      </c>
      <c r="J3604" t="s">
        <v>19</v>
      </c>
      <c r="K3604" t="s">
        <v>44</v>
      </c>
      <c r="L3604" t="s">
        <v>56</v>
      </c>
      <c r="M3604" t="s">
        <v>36</v>
      </c>
      <c r="N3604" t="s">
        <v>23</v>
      </c>
      <c r="O3604">
        <f>Table2[[#This Row],[check_out_date]]-Table2[[#This Row],[check_in_date]]</f>
        <v>5</v>
      </c>
      <c r="P3604">
        <f>Table2[[#This Row],[num_adults]]+Table2[[#This Row],[num_children]]</f>
        <v>3</v>
      </c>
      <c r="Q3604" s="3">
        <f>IF(OR(Table2[[#This Row],[booking_status]]="confirmed",Table2[[#This Row],[booking_status]]="checked-out"),Table2[[#This Row],[room_rate_per_night]]*Table2[[#This Row],[Num_Nights]],0)</f>
        <v>2032</v>
      </c>
      <c r="R3604" t="str" cm="1">
        <f t="array" ref="R3604">IFERROR(_xlfn.IFS(Table2[[#This Row],[booking_status]]="confirmed","Expected",Table2[[#This Row],[booking_status]]="checked-out","Actual"),"No Revenue")</f>
        <v>Actual</v>
      </c>
      <c r="S3604" s="4">
        <f>Table2[[#This Row],[Revenue_Amount]]/Table2[[#This Row],[Num_Nights]]</f>
        <v>406.4</v>
      </c>
    </row>
    <row r="3605" spans="1:19" hidden="1" x14ac:dyDescent="0.3">
      <c r="A3605">
        <v>3604</v>
      </c>
      <c r="B3605" t="s">
        <v>37</v>
      </c>
      <c r="C3605" s="9">
        <v>45005</v>
      </c>
      <c r="D3605" s="9">
        <v>45010</v>
      </c>
      <c r="E3605" s="10">
        <v>44977</v>
      </c>
      <c r="F3605" t="s">
        <v>54</v>
      </c>
      <c r="G3605">
        <v>299.51</v>
      </c>
      <c r="H3605">
        <v>2</v>
      </c>
      <c r="I3605">
        <v>0</v>
      </c>
      <c r="J3605" t="s">
        <v>35</v>
      </c>
      <c r="K3605" t="s">
        <v>44</v>
      </c>
      <c r="L3605" t="s">
        <v>56</v>
      </c>
      <c r="M3605" t="s">
        <v>36</v>
      </c>
      <c r="N3605" t="s">
        <v>23</v>
      </c>
      <c r="O3605">
        <f>Table2[[#This Row],[check_out_date]]-Table2[[#This Row],[check_in_date]]</f>
        <v>5</v>
      </c>
      <c r="P3605">
        <f>Table2[[#This Row],[num_adults]]+Table2[[#This Row],[num_children]]</f>
        <v>2</v>
      </c>
      <c r="Q3605" s="3">
        <f>IF(OR(Table2[[#This Row],[booking_status]]="confirmed",Table2[[#This Row],[booking_status]]="checked-out"),Table2[[#This Row],[room_rate_per_night]]*Table2[[#This Row],[Num_Nights]],0)</f>
        <v>1497.55</v>
      </c>
      <c r="R3605" t="str" cm="1">
        <f t="array" ref="R3605">IFERROR(_xlfn.IFS(Table2[[#This Row],[booking_status]]="confirmed","Expected",Table2[[#This Row],[booking_status]]="checked-out","Actual"),"No Revenue")</f>
        <v>Actual</v>
      </c>
      <c r="S3605" s="4">
        <f>Table2[[#This Row],[Revenue_Amount]]/Table2[[#This Row],[Num_Nights]]</f>
        <v>299.51</v>
      </c>
    </row>
    <row r="3606" spans="1:19" x14ac:dyDescent="0.3">
      <c r="A3606">
        <v>3605</v>
      </c>
      <c r="B3606" t="s">
        <v>37</v>
      </c>
      <c r="C3606" s="9">
        <v>44997</v>
      </c>
      <c r="D3606" s="9">
        <v>45002</v>
      </c>
      <c r="E3606" s="10">
        <v>44983</v>
      </c>
      <c r="F3606" t="s">
        <v>18</v>
      </c>
      <c r="G3606">
        <v>196.1</v>
      </c>
      <c r="H3606">
        <v>1</v>
      </c>
      <c r="I3606">
        <v>0</v>
      </c>
      <c r="J3606" t="s">
        <v>28</v>
      </c>
      <c r="K3606" t="s">
        <v>99</v>
      </c>
      <c r="L3606" t="s">
        <v>21</v>
      </c>
      <c r="M3606" t="s">
        <v>36</v>
      </c>
      <c r="N3606" t="s">
        <v>23</v>
      </c>
      <c r="O3606">
        <f>Table2[[#This Row],[check_out_date]]-Table2[[#This Row],[check_in_date]]</f>
        <v>5</v>
      </c>
      <c r="P3606">
        <f>Table2[[#This Row],[num_adults]]+Table2[[#This Row],[num_children]]</f>
        <v>1</v>
      </c>
      <c r="Q3606" s="3">
        <f>IF(OR(Table2[[#This Row],[booking_status]]="confirmed",Table2[[#This Row],[booking_status]]="checked-out"),Table2[[#This Row],[room_rate_per_night]]*Table2[[#This Row],[Num_Nights]],0)</f>
        <v>980.5</v>
      </c>
      <c r="R3606" t="str" cm="1">
        <f t="array" ref="R3606">IFERROR(_xlfn.IFS(Table2[[#This Row],[booking_status]]="confirmed","Expected",Table2[[#This Row],[booking_status]]="checked-out","Actual"),"No Revenue")</f>
        <v>Expected</v>
      </c>
      <c r="S3606" s="4">
        <f>Table2[[#This Row],[Revenue_Amount]]/Table2[[#This Row],[Num_Nights]]</f>
        <v>196.1</v>
      </c>
    </row>
    <row r="3607" spans="1:19" x14ac:dyDescent="0.3">
      <c r="A3607">
        <v>3606</v>
      </c>
      <c r="B3607" t="s">
        <v>31</v>
      </c>
      <c r="C3607" s="9">
        <v>45084</v>
      </c>
      <c r="D3607" s="9">
        <v>45086</v>
      </c>
      <c r="E3607" s="10">
        <v>45061</v>
      </c>
      <c r="F3607" t="s">
        <v>18</v>
      </c>
      <c r="G3607">
        <v>147.99</v>
      </c>
      <c r="H3607">
        <v>2</v>
      </c>
      <c r="I3607">
        <v>0</v>
      </c>
      <c r="J3607" t="s">
        <v>19</v>
      </c>
      <c r="K3607" t="s">
        <v>99</v>
      </c>
      <c r="L3607" t="s">
        <v>21</v>
      </c>
      <c r="M3607" t="s">
        <v>36</v>
      </c>
      <c r="N3607" t="s">
        <v>41</v>
      </c>
      <c r="O3607">
        <f>Table2[[#This Row],[check_out_date]]-Table2[[#This Row],[check_in_date]]</f>
        <v>2</v>
      </c>
      <c r="P3607">
        <f>Table2[[#This Row],[num_adults]]+Table2[[#This Row],[num_children]]</f>
        <v>2</v>
      </c>
      <c r="Q3607" s="3">
        <f>IF(OR(Table2[[#This Row],[booking_status]]="confirmed",Table2[[#This Row],[booking_status]]="checked-out"),Table2[[#This Row],[room_rate_per_night]]*Table2[[#This Row],[Num_Nights]],0)</f>
        <v>295.98</v>
      </c>
      <c r="R3607" t="str" cm="1">
        <f t="array" ref="R3607">IFERROR(_xlfn.IFS(Table2[[#This Row],[booking_status]]="confirmed","Expected",Table2[[#This Row],[booking_status]]="checked-out","Actual"),"No Revenue")</f>
        <v>Expected</v>
      </c>
      <c r="S3607" s="4">
        <f>Table2[[#This Row],[Revenue_Amount]]/Table2[[#This Row],[Num_Nights]]</f>
        <v>147.99</v>
      </c>
    </row>
    <row r="3608" spans="1:19" x14ac:dyDescent="0.3">
      <c r="A3608">
        <v>3607</v>
      </c>
      <c r="B3608" t="s">
        <v>14</v>
      </c>
      <c r="C3608" s="9">
        <v>45276</v>
      </c>
      <c r="D3608" s="9">
        <v>45281</v>
      </c>
      <c r="E3608" s="10">
        <v>45263</v>
      </c>
      <c r="F3608" t="s">
        <v>27</v>
      </c>
      <c r="G3608">
        <v>131.34</v>
      </c>
      <c r="H3608">
        <v>3</v>
      </c>
      <c r="I3608">
        <v>2</v>
      </c>
      <c r="J3608" t="s">
        <v>94</v>
      </c>
      <c r="K3608" t="s">
        <v>44</v>
      </c>
      <c r="L3608" t="s">
        <v>21</v>
      </c>
      <c r="M3608" t="s">
        <v>22</v>
      </c>
      <c r="N3608" t="s">
        <v>41</v>
      </c>
      <c r="O3608">
        <f>Table2[[#This Row],[check_out_date]]-Table2[[#This Row],[check_in_date]]</f>
        <v>5</v>
      </c>
      <c r="P3608">
        <f>Table2[[#This Row],[num_adults]]+Table2[[#This Row],[num_children]]</f>
        <v>5</v>
      </c>
      <c r="Q3608" s="3">
        <f>IF(OR(Table2[[#This Row],[booking_status]]="confirmed",Table2[[#This Row],[booking_status]]="checked-out"),Table2[[#This Row],[room_rate_per_night]]*Table2[[#This Row],[Num_Nights]],0)</f>
        <v>656.7</v>
      </c>
      <c r="R3608" t="str" cm="1">
        <f t="array" ref="R3608">IFERROR(_xlfn.IFS(Table2[[#This Row],[booking_status]]="confirmed","Expected",Table2[[#This Row],[booking_status]]="checked-out","Actual"),"No Revenue")</f>
        <v>Expected</v>
      </c>
      <c r="S3608" s="4">
        <f>Table2[[#This Row],[Revenue_Amount]]/Table2[[#This Row],[Num_Nights]]</f>
        <v>131.34</v>
      </c>
    </row>
    <row r="3609" spans="1:19" hidden="1" x14ac:dyDescent="0.3">
      <c r="A3609">
        <v>3608</v>
      </c>
      <c r="B3609" t="s">
        <v>31</v>
      </c>
      <c r="C3609" s="9">
        <v>45283</v>
      </c>
      <c r="D3609" s="9">
        <v>45286</v>
      </c>
      <c r="E3609" s="10">
        <v>45265</v>
      </c>
      <c r="F3609" t="s">
        <v>27</v>
      </c>
      <c r="G3609">
        <v>160.72</v>
      </c>
      <c r="H3609">
        <v>1</v>
      </c>
      <c r="I3609">
        <v>0</v>
      </c>
      <c r="J3609" t="s">
        <v>35</v>
      </c>
      <c r="K3609" t="s">
        <v>44</v>
      </c>
      <c r="L3609" t="s">
        <v>21</v>
      </c>
      <c r="M3609" t="s">
        <v>36</v>
      </c>
      <c r="N3609" t="s">
        <v>95</v>
      </c>
      <c r="O3609">
        <f>Table2[[#This Row],[check_out_date]]-Table2[[#This Row],[check_in_date]]</f>
        <v>3</v>
      </c>
      <c r="P3609">
        <f>Table2[[#This Row],[num_adults]]+Table2[[#This Row],[num_children]]</f>
        <v>1</v>
      </c>
      <c r="Q3609" s="3">
        <f>IF(OR(Table2[[#This Row],[booking_status]]="confirmed",Table2[[#This Row],[booking_status]]="checked-out"),Table2[[#This Row],[room_rate_per_night]]*Table2[[#This Row],[Num_Nights]],0)</f>
        <v>482.15999999999997</v>
      </c>
      <c r="R3609" t="str" cm="1">
        <f t="array" ref="R3609">IFERROR(_xlfn.IFS(Table2[[#This Row],[booking_status]]="confirmed","Expected",Table2[[#This Row],[booking_status]]="checked-out","Actual"),"No Revenue")</f>
        <v>Expected</v>
      </c>
      <c r="S3609" s="4">
        <f>Table2[[#This Row],[Revenue_Amount]]/Table2[[#This Row],[Num_Nights]]</f>
        <v>160.72</v>
      </c>
    </row>
    <row r="3610" spans="1:19" x14ac:dyDescent="0.3">
      <c r="A3610">
        <v>3609</v>
      </c>
      <c r="B3610" t="s">
        <v>31</v>
      </c>
      <c r="C3610" s="9">
        <v>45133</v>
      </c>
      <c r="D3610" s="9">
        <v>45136</v>
      </c>
      <c r="E3610" s="10">
        <v>45090</v>
      </c>
      <c r="F3610" t="s">
        <v>18</v>
      </c>
      <c r="G3610">
        <v>243.78</v>
      </c>
      <c r="H3610">
        <v>1</v>
      </c>
      <c r="I3610">
        <v>0</v>
      </c>
      <c r="J3610" t="s">
        <v>28</v>
      </c>
      <c r="K3610" t="s">
        <v>44</v>
      </c>
      <c r="L3610" t="s">
        <v>56</v>
      </c>
      <c r="M3610" t="s">
        <v>36</v>
      </c>
      <c r="N3610" t="s">
        <v>41</v>
      </c>
      <c r="O3610">
        <f>Table2[[#This Row],[check_out_date]]-Table2[[#This Row],[check_in_date]]</f>
        <v>3</v>
      </c>
      <c r="P3610">
        <f>Table2[[#This Row],[num_adults]]+Table2[[#This Row],[num_children]]</f>
        <v>1</v>
      </c>
      <c r="Q3610" s="3">
        <f>IF(OR(Table2[[#This Row],[booking_status]]="confirmed",Table2[[#This Row],[booking_status]]="checked-out"),Table2[[#This Row],[room_rate_per_night]]*Table2[[#This Row],[Num_Nights]],0)</f>
        <v>731.34</v>
      </c>
      <c r="R3610" t="str" cm="1">
        <f t="array" ref="R3610">IFERROR(_xlfn.IFS(Table2[[#This Row],[booking_status]]="confirmed","Expected",Table2[[#This Row],[booking_status]]="checked-out","Actual"),"No Revenue")</f>
        <v>Actual</v>
      </c>
      <c r="S3610" s="4">
        <f>Table2[[#This Row],[Revenue_Amount]]/Table2[[#This Row],[Num_Nights]]</f>
        <v>243.78</v>
      </c>
    </row>
    <row r="3611" spans="1:19" x14ac:dyDescent="0.3">
      <c r="A3611">
        <v>3610</v>
      </c>
      <c r="B3611" t="s">
        <v>31</v>
      </c>
      <c r="C3611" s="9">
        <v>45150</v>
      </c>
      <c r="D3611" s="9">
        <v>45159</v>
      </c>
      <c r="E3611" s="10">
        <v>45133</v>
      </c>
      <c r="F3611" t="s">
        <v>49</v>
      </c>
      <c r="G3611">
        <v>78.05</v>
      </c>
      <c r="H3611">
        <v>1</v>
      </c>
      <c r="I3611">
        <v>0</v>
      </c>
      <c r="J3611" t="s">
        <v>28</v>
      </c>
      <c r="K3611" t="s">
        <v>20</v>
      </c>
      <c r="L3611" t="s">
        <v>21</v>
      </c>
      <c r="M3611" t="s">
        <v>36</v>
      </c>
      <c r="N3611" t="s">
        <v>23</v>
      </c>
      <c r="O3611">
        <f>Table2[[#This Row],[check_out_date]]-Table2[[#This Row],[check_in_date]]</f>
        <v>9</v>
      </c>
      <c r="P3611">
        <f>Table2[[#This Row],[num_adults]]+Table2[[#This Row],[num_children]]</f>
        <v>1</v>
      </c>
      <c r="Q3611" s="3">
        <f>IF(OR(Table2[[#This Row],[booking_status]]="confirmed",Table2[[#This Row],[booking_status]]="checked-out"),Table2[[#This Row],[room_rate_per_night]]*Table2[[#This Row],[Num_Nights]],0)</f>
        <v>702.44999999999993</v>
      </c>
      <c r="R3611" t="str" cm="1">
        <f t="array" ref="R3611">IFERROR(_xlfn.IFS(Table2[[#This Row],[booking_status]]="confirmed","Expected",Table2[[#This Row],[booking_status]]="checked-out","Actual"),"No Revenue")</f>
        <v>Expected</v>
      </c>
      <c r="S3611" s="4">
        <f>Table2[[#This Row],[Revenue_Amount]]/Table2[[#This Row],[Num_Nights]]</f>
        <v>78.05</v>
      </c>
    </row>
    <row r="3612" spans="1:19" hidden="1" x14ac:dyDescent="0.3">
      <c r="A3612">
        <v>3611</v>
      </c>
      <c r="B3612" t="s">
        <v>50</v>
      </c>
      <c r="C3612" s="9">
        <v>45153</v>
      </c>
      <c r="D3612" s="9">
        <v>45156</v>
      </c>
      <c r="E3612" s="10">
        <v>45142</v>
      </c>
      <c r="F3612" t="s">
        <v>49</v>
      </c>
      <c r="G3612">
        <v>160.58000000000001</v>
      </c>
      <c r="H3612">
        <v>2</v>
      </c>
      <c r="I3612">
        <v>0</v>
      </c>
      <c r="J3612" t="s">
        <v>35</v>
      </c>
      <c r="K3612" t="s">
        <v>99</v>
      </c>
      <c r="L3612" t="s">
        <v>21</v>
      </c>
      <c r="M3612" t="s">
        <v>22</v>
      </c>
      <c r="N3612" t="s">
        <v>41</v>
      </c>
      <c r="O3612">
        <f>Table2[[#This Row],[check_out_date]]-Table2[[#This Row],[check_in_date]]</f>
        <v>3</v>
      </c>
      <c r="P3612">
        <f>Table2[[#This Row],[num_adults]]+Table2[[#This Row],[num_children]]</f>
        <v>2</v>
      </c>
      <c r="Q3612" s="3">
        <f>IF(OR(Table2[[#This Row],[booking_status]]="confirmed",Table2[[#This Row],[booking_status]]="checked-out"),Table2[[#This Row],[room_rate_per_night]]*Table2[[#This Row],[Num_Nights]],0)</f>
        <v>481.74</v>
      </c>
      <c r="R3612" t="str" cm="1">
        <f t="array" ref="R3612">IFERROR(_xlfn.IFS(Table2[[#This Row],[booking_status]]="confirmed","Expected",Table2[[#This Row],[booking_status]]="checked-out","Actual"),"No Revenue")</f>
        <v>Expected</v>
      </c>
      <c r="S3612" s="4">
        <f>Table2[[#This Row],[Revenue_Amount]]/Table2[[#This Row],[Num_Nights]]</f>
        <v>160.58000000000001</v>
      </c>
    </row>
    <row r="3613" spans="1:19" hidden="1" x14ac:dyDescent="0.3">
      <c r="A3613">
        <v>3612</v>
      </c>
      <c r="B3613" t="s">
        <v>50</v>
      </c>
      <c r="C3613" s="9">
        <v>44941</v>
      </c>
      <c r="D3613" s="9">
        <v>44948</v>
      </c>
      <c r="E3613" s="10">
        <v>44892</v>
      </c>
      <c r="F3613" t="s">
        <v>18</v>
      </c>
      <c r="G3613">
        <v>331.03</v>
      </c>
      <c r="H3613">
        <v>4</v>
      </c>
      <c r="I3613">
        <v>1</v>
      </c>
      <c r="J3613" t="s">
        <v>35</v>
      </c>
      <c r="K3613" t="s">
        <v>29</v>
      </c>
      <c r="L3613" t="s">
        <v>60</v>
      </c>
      <c r="M3613" t="s">
        <v>22</v>
      </c>
      <c r="N3613" t="s">
        <v>41</v>
      </c>
      <c r="O3613">
        <f>Table2[[#This Row],[check_out_date]]-Table2[[#This Row],[check_in_date]]</f>
        <v>7</v>
      </c>
      <c r="P3613">
        <f>Table2[[#This Row],[num_adults]]+Table2[[#This Row],[num_children]]</f>
        <v>5</v>
      </c>
      <c r="Q3613" s="3">
        <f>IF(OR(Table2[[#This Row],[booking_status]]="confirmed",Table2[[#This Row],[booking_status]]="checked-out"),Table2[[#This Row],[room_rate_per_night]]*Table2[[#This Row],[Num_Nights]],0)</f>
        <v>0</v>
      </c>
      <c r="R3613" t="str" cm="1">
        <f t="array" ref="R3613">IFERROR(_xlfn.IFS(Table2[[#This Row],[booking_status]]="confirmed","Expected",Table2[[#This Row],[booking_status]]="checked-out","Actual"),"No Revenue")</f>
        <v>No Revenue</v>
      </c>
      <c r="S3613" s="4">
        <f>Table2[[#This Row],[Revenue_Amount]]/Table2[[#This Row],[Num_Nights]]</f>
        <v>0</v>
      </c>
    </row>
    <row r="3614" spans="1:19" hidden="1" x14ac:dyDescent="0.3">
      <c r="A3614">
        <v>3613</v>
      </c>
      <c r="B3614" t="s">
        <v>50</v>
      </c>
      <c r="C3614" s="9">
        <v>44937</v>
      </c>
      <c r="D3614" s="9">
        <v>44941</v>
      </c>
      <c r="E3614" s="10">
        <v>44928</v>
      </c>
      <c r="F3614" t="s">
        <v>27</v>
      </c>
      <c r="G3614">
        <v>209.27</v>
      </c>
      <c r="H3614">
        <v>1</v>
      </c>
      <c r="I3614">
        <v>0</v>
      </c>
      <c r="J3614" t="s">
        <v>35</v>
      </c>
      <c r="K3614" t="s">
        <v>20</v>
      </c>
      <c r="L3614" t="s">
        <v>21</v>
      </c>
      <c r="M3614" t="s">
        <v>36</v>
      </c>
      <c r="N3614" t="s">
        <v>41</v>
      </c>
      <c r="O3614">
        <f>Table2[[#This Row],[check_out_date]]-Table2[[#This Row],[check_in_date]]</f>
        <v>4</v>
      </c>
      <c r="P3614">
        <f>Table2[[#This Row],[num_adults]]+Table2[[#This Row],[num_children]]</f>
        <v>1</v>
      </c>
      <c r="Q3614" s="3">
        <f>IF(OR(Table2[[#This Row],[booking_status]]="confirmed",Table2[[#This Row],[booking_status]]="checked-out"),Table2[[#This Row],[room_rate_per_night]]*Table2[[#This Row],[Num_Nights]],0)</f>
        <v>837.08</v>
      </c>
      <c r="R3614" t="str" cm="1">
        <f t="array" ref="R3614">IFERROR(_xlfn.IFS(Table2[[#This Row],[booking_status]]="confirmed","Expected",Table2[[#This Row],[booking_status]]="checked-out","Actual"),"No Revenue")</f>
        <v>Expected</v>
      </c>
      <c r="S3614" s="4">
        <f>Table2[[#This Row],[Revenue_Amount]]/Table2[[#This Row],[Num_Nights]]</f>
        <v>209.27</v>
      </c>
    </row>
    <row r="3615" spans="1:19" x14ac:dyDescent="0.3">
      <c r="A3615">
        <v>3614</v>
      </c>
      <c r="B3615" t="s">
        <v>37</v>
      </c>
      <c r="C3615" s="9">
        <v>45047</v>
      </c>
      <c r="D3615" s="9">
        <v>45051</v>
      </c>
      <c r="E3615" s="10">
        <v>45040</v>
      </c>
      <c r="F3615" t="s">
        <v>54</v>
      </c>
      <c r="G3615">
        <v>384.29</v>
      </c>
      <c r="H3615">
        <v>3</v>
      </c>
      <c r="I3615">
        <v>0</v>
      </c>
      <c r="J3615" t="s">
        <v>55</v>
      </c>
      <c r="K3615" t="s">
        <v>44</v>
      </c>
      <c r="L3615" t="s">
        <v>56</v>
      </c>
      <c r="M3615" t="s">
        <v>22</v>
      </c>
      <c r="N3615" t="s">
        <v>41</v>
      </c>
      <c r="O3615">
        <f>Table2[[#This Row],[check_out_date]]-Table2[[#This Row],[check_in_date]]</f>
        <v>4</v>
      </c>
      <c r="P3615">
        <f>Table2[[#This Row],[num_adults]]+Table2[[#This Row],[num_children]]</f>
        <v>3</v>
      </c>
      <c r="Q3615" s="3">
        <f>IF(OR(Table2[[#This Row],[booking_status]]="confirmed",Table2[[#This Row],[booking_status]]="checked-out"),Table2[[#This Row],[room_rate_per_night]]*Table2[[#This Row],[Num_Nights]],0)</f>
        <v>1537.16</v>
      </c>
      <c r="R3615" t="str" cm="1">
        <f t="array" ref="R3615">IFERROR(_xlfn.IFS(Table2[[#This Row],[booking_status]]="confirmed","Expected",Table2[[#This Row],[booking_status]]="checked-out","Actual"),"No Revenue")</f>
        <v>Actual</v>
      </c>
      <c r="S3615" s="4">
        <f>Table2[[#This Row],[Revenue_Amount]]/Table2[[#This Row],[Num_Nights]]</f>
        <v>384.29</v>
      </c>
    </row>
    <row r="3616" spans="1:19" hidden="1" x14ac:dyDescent="0.3">
      <c r="A3616">
        <v>3615</v>
      </c>
      <c r="B3616" t="s">
        <v>14</v>
      </c>
      <c r="C3616" s="9">
        <v>45027</v>
      </c>
      <c r="D3616" s="9">
        <v>45032</v>
      </c>
      <c r="E3616" s="10">
        <v>45006</v>
      </c>
      <c r="F3616" t="s">
        <v>49</v>
      </c>
      <c r="G3616">
        <v>68.900000000000006</v>
      </c>
      <c r="H3616">
        <v>1</v>
      </c>
      <c r="I3616">
        <v>3</v>
      </c>
      <c r="J3616" t="s">
        <v>35</v>
      </c>
      <c r="K3616" t="s">
        <v>66</v>
      </c>
      <c r="L3616" t="s">
        <v>21</v>
      </c>
      <c r="M3616" t="s">
        <v>22</v>
      </c>
      <c r="N3616" t="s">
        <v>23</v>
      </c>
      <c r="O3616">
        <f>Table2[[#This Row],[check_out_date]]-Table2[[#This Row],[check_in_date]]</f>
        <v>5</v>
      </c>
      <c r="P3616">
        <f>Table2[[#This Row],[num_adults]]+Table2[[#This Row],[num_children]]</f>
        <v>4</v>
      </c>
      <c r="Q3616" s="3">
        <f>IF(OR(Table2[[#This Row],[booking_status]]="confirmed",Table2[[#This Row],[booking_status]]="checked-out"),Table2[[#This Row],[room_rate_per_night]]*Table2[[#This Row],[Num_Nights]],0)</f>
        <v>344.5</v>
      </c>
      <c r="R3616" t="str" cm="1">
        <f t="array" ref="R3616">IFERROR(_xlfn.IFS(Table2[[#This Row],[booking_status]]="confirmed","Expected",Table2[[#This Row],[booking_status]]="checked-out","Actual"),"No Revenue")</f>
        <v>Expected</v>
      </c>
      <c r="S3616" s="4">
        <f>Table2[[#This Row],[Revenue_Amount]]/Table2[[#This Row],[Num_Nights]]</f>
        <v>68.900000000000006</v>
      </c>
    </row>
    <row r="3617" spans="1:19" x14ac:dyDescent="0.3">
      <c r="A3617">
        <v>3616</v>
      </c>
      <c r="B3617" t="s">
        <v>50</v>
      </c>
      <c r="C3617" s="9">
        <v>45218</v>
      </c>
      <c r="D3617" s="9">
        <v>45220</v>
      </c>
      <c r="E3617" s="10">
        <v>45196</v>
      </c>
      <c r="F3617" t="s">
        <v>27</v>
      </c>
      <c r="G3617">
        <v>200.16</v>
      </c>
      <c r="H3617">
        <v>1</v>
      </c>
      <c r="I3617">
        <v>0</v>
      </c>
      <c r="J3617" t="s">
        <v>55</v>
      </c>
      <c r="K3617" t="s">
        <v>66</v>
      </c>
      <c r="L3617" t="s">
        <v>21</v>
      </c>
      <c r="M3617" t="s">
        <v>36</v>
      </c>
      <c r="N3617" t="s">
        <v>95</v>
      </c>
      <c r="O3617">
        <f>Table2[[#This Row],[check_out_date]]-Table2[[#This Row],[check_in_date]]</f>
        <v>2</v>
      </c>
      <c r="P3617">
        <f>Table2[[#This Row],[num_adults]]+Table2[[#This Row],[num_children]]</f>
        <v>1</v>
      </c>
      <c r="Q3617" s="3">
        <f>IF(OR(Table2[[#This Row],[booking_status]]="confirmed",Table2[[#This Row],[booking_status]]="checked-out"),Table2[[#This Row],[room_rate_per_night]]*Table2[[#This Row],[Num_Nights]],0)</f>
        <v>400.32</v>
      </c>
      <c r="R3617" t="str" cm="1">
        <f t="array" ref="R3617">IFERROR(_xlfn.IFS(Table2[[#This Row],[booking_status]]="confirmed","Expected",Table2[[#This Row],[booking_status]]="checked-out","Actual"),"No Revenue")</f>
        <v>Expected</v>
      </c>
      <c r="S3617" s="4">
        <f>Table2[[#This Row],[Revenue_Amount]]/Table2[[#This Row],[Num_Nights]]</f>
        <v>200.16</v>
      </c>
    </row>
    <row r="3618" spans="1:19" hidden="1" x14ac:dyDescent="0.3">
      <c r="A3618">
        <v>3617</v>
      </c>
      <c r="B3618" t="s">
        <v>50</v>
      </c>
      <c r="C3618" s="9">
        <v>45089</v>
      </c>
      <c r="D3618" s="9">
        <v>45096</v>
      </c>
      <c r="E3618" s="10">
        <v>45043</v>
      </c>
      <c r="F3618" t="s">
        <v>27</v>
      </c>
      <c r="G3618">
        <v>212.88</v>
      </c>
      <c r="H3618">
        <v>1</v>
      </c>
      <c r="I3618">
        <v>0</v>
      </c>
      <c r="J3618" t="s">
        <v>35</v>
      </c>
      <c r="K3618" t="s">
        <v>29</v>
      </c>
      <c r="L3618" t="s">
        <v>56</v>
      </c>
      <c r="M3618" t="s">
        <v>36</v>
      </c>
      <c r="N3618" t="s">
        <v>41</v>
      </c>
      <c r="O3618">
        <f>Table2[[#This Row],[check_out_date]]-Table2[[#This Row],[check_in_date]]</f>
        <v>7</v>
      </c>
      <c r="P3618">
        <f>Table2[[#This Row],[num_adults]]+Table2[[#This Row],[num_children]]</f>
        <v>1</v>
      </c>
      <c r="Q3618" s="3">
        <f>IF(OR(Table2[[#This Row],[booking_status]]="confirmed",Table2[[#This Row],[booking_status]]="checked-out"),Table2[[#This Row],[room_rate_per_night]]*Table2[[#This Row],[Num_Nights]],0)</f>
        <v>1490.1599999999999</v>
      </c>
      <c r="R3618" t="str" cm="1">
        <f t="array" ref="R3618">IFERROR(_xlfn.IFS(Table2[[#This Row],[booking_status]]="confirmed","Expected",Table2[[#This Row],[booking_status]]="checked-out","Actual"),"No Revenue")</f>
        <v>Actual</v>
      </c>
      <c r="S3618" s="4">
        <f>Table2[[#This Row],[Revenue_Amount]]/Table2[[#This Row],[Num_Nights]]</f>
        <v>212.87999999999997</v>
      </c>
    </row>
    <row r="3619" spans="1:19" x14ac:dyDescent="0.3">
      <c r="A3619">
        <v>3618</v>
      </c>
      <c r="B3619" t="s">
        <v>37</v>
      </c>
      <c r="C3619" s="9">
        <v>44985</v>
      </c>
      <c r="D3619" s="9">
        <v>44987</v>
      </c>
      <c r="E3619" s="10">
        <v>44956</v>
      </c>
      <c r="F3619" t="s">
        <v>49</v>
      </c>
      <c r="G3619">
        <v>135.61000000000001</v>
      </c>
      <c r="H3619">
        <v>4</v>
      </c>
      <c r="I3619">
        <v>1</v>
      </c>
      <c r="J3619" t="s">
        <v>55</v>
      </c>
      <c r="K3619" t="s">
        <v>44</v>
      </c>
      <c r="L3619" t="s">
        <v>21</v>
      </c>
      <c r="M3619" t="s">
        <v>36</v>
      </c>
      <c r="N3619" t="s">
        <v>41</v>
      </c>
      <c r="O3619">
        <f>Table2[[#This Row],[check_out_date]]-Table2[[#This Row],[check_in_date]]</f>
        <v>2</v>
      </c>
      <c r="P3619">
        <f>Table2[[#This Row],[num_adults]]+Table2[[#This Row],[num_children]]</f>
        <v>5</v>
      </c>
      <c r="Q3619" s="3">
        <f>IF(OR(Table2[[#This Row],[booking_status]]="confirmed",Table2[[#This Row],[booking_status]]="checked-out"),Table2[[#This Row],[room_rate_per_night]]*Table2[[#This Row],[Num_Nights]],0)</f>
        <v>271.22000000000003</v>
      </c>
      <c r="R3619" t="str" cm="1">
        <f t="array" ref="R3619">IFERROR(_xlfn.IFS(Table2[[#This Row],[booking_status]]="confirmed","Expected",Table2[[#This Row],[booking_status]]="checked-out","Actual"),"No Revenue")</f>
        <v>Expected</v>
      </c>
      <c r="S3619" s="4">
        <f>Table2[[#This Row],[Revenue_Amount]]/Table2[[#This Row],[Num_Nights]]</f>
        <v>135.61000000000001</v>
      </c>
    </row>
    <row r="3620" spans="1:19" x14ac:dyDescent="0.3">
      <c r="A3620">
        <v>3619</v>
      </c>
      <c r="B3620" t="s">
        <v>50</v>
      </c>
      <c r="C3620" s="9">
        <v>45064</v>
      </c>
      <c r="D3620" s="9">
        <v>45077</v>
      </c>
      <c r="E3620" s="10">
        <v>45038</v>
      </c>
      <c r="F3620" t="s">
        <v>49</v>
      </c>
      <c r="G3620">
        <v>130.44</v>
      </c>
      <c r="H3620">
        <v>4</v>
      </c>
      <c r="I3620">
        <v>0</v>
      </c>
      <c r="J3620" t="s">
        <v>55</v>
      </c>
      <c r="K3620" t="s">
        <v>44</v>
      </c>
      <c r="L3620" t="s">
        <v>21</v>
      </c>
      <c r="M3620" t="s">
        <v>36</v>
      </c>
      <c r="N3620" t="s">
        <v>41</v>
      </c>
      <c r="O3620">
        <f>Table2[[#This Row],[check_out_date]]-Table2[[#This Row],[check_in_date]]</f>
        <v>13</v>
      </c>
      <c r="P3620">
        <f>Table2[[#This Row],[num_adults]]+Table2[[#This Row],[num_children]]</f>
        <v>4</v>
      </c>
      <c r="Q3620" s="3">
        <f>IF(OR(Table2[[#This Row],[booking_status]]="confirmed",Table2[[#This Row],[booking_status]]="checked-out"),Table2[[#This Row],[room_rate_per_night]]*Table2[[#This Row],[Num_Nights]],0)</f>
        <v>1695.72</v>
      </c>
      <c r="R3620" t="str" cm="1">
        <f t="array" ref="R3620">IFERROR(_xlfn.IFS(Table2[[#This Row],[booking_status]]="confirmed","Expected",Table2[[#This Row],[booking_status]]="checked-out","Actual"),"No Revenue")</f>
        <v>Expected</v>
      </c>
      <c r="S3620" s="4">
        <f>Table2[[#This Row],[Revenue_Amount]]/Table2[[#This Row],[Num_Nights]]</f>
        <v>130.44</v>
      </c>
    </row>
    <row r="3621" spans="1:19" x14ac:dyDescent="0.3">
      <c r="A3621">
        <v>3620</v>
      </c>
      <c r="B3621" t="s">
        <v>14</v>
      </c>
      <c r="C3621" s="9">
        <v>45057</v>
      </c>
      <c r="D3621" s="9">
        <v>45059</v>
      </c>
      <c r="E3621" s="10">
        <v>45034</v>
      </c>
      <c r="F3621" t="s">
        <v>18</v>
      </c>
      <c r="G3621">
        <v>224.22</v>
      </c>
      <c r="H3621">
        <v>1</v>
      </c>
      <c r="I3621">
        <v>0</v>
      </c>
      <c r="J3621" t="s">
        <v>28</v>
      </c>
      <c r="K3621" t="s">
        <v>44</v>
      </c>
      <c r="L3621" t="s">
        <v>21</v>
      </c>
      <c r="M3621" t="s">
        <v>36</v>
      </c>
      <c r="N3621" t="s">
        <v>23</v>
      </c>
      <c r="O3621">
        <f>Table2[[#This Row],[check_out_date]]-Table2[[#This Row],[check_in_date]]</f>
        <v>2</v>
      </c>
      <c r="P3621">
        <f>Table2[[#This Row],[num_adults]]+Table2[[#This Row],[num_children]]</f>
        <v>1</v>
      </c>
      <c r="Q3621" s="3">
        <f>IF(OR(Table2[[#This Row],[booking_status]]="confirmed",Table2[[#This Row],[booking_status]]="checked-out"),Table2[[#This Row],[room_rate_per_night]]*Table2[[#This Row],[Num_Nights]],0)</f>
        <v>448.44</v>
      </c>
      <c r="R3621" t="str" cm="1">
        <f t="array" ref="R3621">IFERROR(_xlfn.IFS(Table2[[#This Row],[booking_status]]="confirmed","Expected",Table2[[#This Row],[booking_status]]="checked-out","Actual"),"No Revenue")</f>
        <v>Expected</v>
      </c>
      <c r="S3621" s="4">
        <f>Table2[[#This Row],[Revenue_Amount]]/Table2[[#This Row],[Num_Nights]]</f>
        <v>224.22</v>
      </c>
    </row>
    <row r="3622" spans="1:19" hidden="1" x14ac:dyDescent="0.3">
      <c r="A3622">
        <v>3621</v>
      </c>
      <c r="B3622" t="s">
        <v>31</v>
      </c>
      <c r="C3622" s="9">
        <v>45066</v>
      </c>
      <c r="D3622" s="9">
        <v>45068</v>
      </c>
      <c r="E3622" s="10">
        <v>44998</v>
      </c>
      <c r="F3622" t="s">
        <v>49</v>
      </c>
      <c r="G3622">
        <v>54.97</v>
      </c>
      <c r="H3622">
        <v>3</v>
      </c>
      <c r="I3622">
        <v>0</v>
      </c>
      <c r="J3622" t="s">
        <v>35</v>
      </c>
      <c r="K3622" t="s">
        <v>29</v>
      </c>
      <c r="L3622" t="s">
        <v>21</v>
      </c>
      <c r="M3622" t="s">
        <v>36</v>
      </c>
      <c r="N3622" t="s">
        <v>41</v>
      </c>
      <c r="O3622">
        <f>Table2[[#This Row],[check_out_date]]-Table2[[#This Row],[check_in_date]]</f>
        <v>2</v>
      </c>
      <c r="P3622">
        <f>Table2[[#This Row],[num_adults]]+Table2[[#This Row],[num_children]]</f>
        <v>3</v>
      </c>
      <c r="Q3622" s="3">
        <f>IF(OR(Table2[[#This Row],[booking_status]]="confirmed",Table2[[#This Row],[booking_status]]="checked-out"),Table2[[#This Row],[room_rate_per_night]]*Table2[[#This Row],[Num_Nights]],0)</f>
        <v>109.94</v>
      </c>
      <c r="R3622" t="str" cm="1">
        <f t="array" ref="R3622">IFERROR(_xlfn.IFS(Table2[[#This Row],[booking_status]]="confirmed","Expected",Table2[[#This Row],[booking_status]]="checked-out","Actual"),"No Revenue")</f>
        <v>Expected</v>
      </c>
      <c r="S3622" s="4">
        <f>Table2[[#This Row],[Revenue_Amount]]/Table2[[#This Row],[Num_Nights]]</f>
        <v>54.97</v>
      </c>
    </row>
    <row r="3623" spans="1:19" x14ac:dyDescent="0.3">
      <c r="A3623">
        <v>3622</v>
      </c>
      <c r="B3623" t="s">
        <v>37</v>
      </c>
      <c r="C3623" s="9">
        <v>45228</v>
      </c>
      <c r="D3623" s="9">
        <v>45237</v>
      </c>
      <c r="E3623" s="10">
        <v>45199</v>
      </c>
      <c r="F3623" t="s">
        <v>18</v>
      </c>
      <c r="G3623">
        <v>228.23</v>
      </c>
      <c r="H3623">
        <v>2</v>
      </c>
      <c r="I3623">
        <v>0</v>
      </c>
      <c r="J3623" t="s">
        <v>19</v>
      </c>
      <c r="K3623" t="s">
        <v>66</v>
      </c>
      <c r="L3623" t="s">
        <v>21</v>
      </c>
      <c r="M3623" t="s">
        <v>22</v>
      </c>
      <c r="N3623" t="s">
        <v>41</v>
      </c>
      <c r="O3623">
        <f>Table2[[#This Row],[check_out_date]]-Table2[[#This Row],[check_in_date]]</f>
        <v>9</v>
      </c>
      <c r="P3623">
        <f>Table2[[#This Row],[num_adults]]+Table2[[#This Row],[num_children]]</f>
        <v>2</v>
      </c>
      <c r="Q3623" s="3">
        <f>IF(OR(Table2[[#This Row],[booking_status]]="confirmed",Table2[[#This Row],[booking_status]]="checked-out"),Table2[[#This Row],[room_rate_per_night]]*Table2[[#This Row],[Num_Nights]],0)</f>
        <v>2054.0699999999997</v>
      </c>
      <c r="R3623" t="str" cm="1">
        <f t="array" ref="R3623">IFERROR(_xlfn.IFS(Table2[[#This Row],[booking_status]]="confirmed","Expected",Table2[[#This Row],[booking_status]]="checked-out","Actual"),"No Revenue")</f>
        <v>Expected</v>
      </c>
      <c r="S3623" s="4">
        <f>Table2[[#This Row],[Revenue_Amount]]/Table2[[#This Row],[Num_Nights]]</f>
        <v>228.22999999999996</v>
      </c>
    </row>
    <row r="3624" spans="1:19" x14ac:dyDescent="0.3">
      <c r="A3624">
        <v>3623</v>
      </c>
      <c r="B3624" t="s">
        <v>37</v>
      </c>
      <c r="C3624" s="9">
        <v>45223</v>
      </c>
      <c r="D3624" s="9">
        <v>45227</v>
      </c>
      <c r="E3624" s="10">
        <v>45217</v>
      </c>
      <c r="F3624" t="s">
        <v>27</v>
      </c>
      <c r="G3624">
        <v>218.42</v>
      </c>
      <c r="H3624">
        <v>1</v>
      </c>
      <c r="I3624">
        <v>0</v>
      </c>
      <c r="J3624" t="s">
        <v>28</v>
      </c>
      <c r="K3624" t="s">
        <v>20</v>
      </c>
      <c r="L3624" t="s">
        <v>56</v>
      </c>
      <c r="M3624" t="s">
        <v>22</v>
      </c>
      <c r="N3624" t="s">
        <v>95</v>
      </c>
      <c r="O3624">
        <f>Table2[[#This Row],[check_out_date]]-Table2[[#This Row],[check_in_date]]</f>
        <v>4</v>
      </c>
      <c r="P3624">
        <f>Table2[[#This Row],[num_adults]]+Table2[[#This Row],[num_children]]</f>
        <v>1</v>
      </c>
      <c r="Q3624" s="3">
        <f>IF(OR(Table2[[#This Row],[booking_status]]="confirmed",Table2[[#This Row],[booking_status]]="checked-out"),Table2[[#This Row],[room_rate_per_night]]*Table2[[#This Row],[Num_Nights]],0)</f>
        <v>873.68</v>
      </c>
      <c r="R3624" t="str" cm="1">
        <f t="array" ref="R3624">IFERROR(_xlfn.IFS(Table2[[#This Row],[booking_status]]="confirmed","Expected",Table2[[#This Row],[booking_status]]="checked-out","Actual"),"No Revenue")</f>
        <v>Actual</v>
      </c>
      <c r="S3624" s="4">
        <f>Table2[[#This Row],[Revenue_Amount]]/Table2[[#This Row],[Num_Nights]]</f>
        <v>218.42</v>
      </c>
    </row>
    <row r="3625" spans="1:19" x14ac:dyDescent="0.3">
      <c r="A3625">
        <v>3624</v>
      </c>
      <c r="B3625" t="s">
        <v>37</v>
      </c>
      <c r="C3625" s="9">
        <v>45224</v>
      </c>
      <c r="D3625" s="9">
        <v>45234</v>
      </c>
      <c r="E3625" s="10">
        <v>45179</v>
      </c>
      <c r="F3625" t="s">
        <v>27</v>
      </c>
      <c r="G3625">
        <v>180.04</v>
      </c>
      <c r="H3625">
        <v>3</v>
      </c>
      <c r="I3625">
        <v>0</v>
      </c>
      <c r="J3625" t="s">
        <v>28</v>
      </c>
      <c r="K3625" t="s">
        <v>66</v>
      </c>
      <c r="L3625" t="s">
        <v>21</v>
      </c>
      <c r="M3625" t="s">
        <v>36</v>
      </c>
      <c r="N3625" t="s">
        <v>41</v>
      </c>
      <c r="O3625">
        <f>Table2[[#This Row],[check_out_date]]-Table2[[#This Row],[check_in_date]]</f>
        <v>10</v>
      </c>
      <c r="P3625">
        <f>Table2[[#This Row],[num_adults]]+Table2[[#This Row],[num_children]]</f>
        <v>3</v>
      </c>
      <c r="Q3625" s="3">
        <f>IF(OR(Table2[[#This Row],[booking_status]]="confirmed",Table2[[#This Row],[booking_status]]="checked-out"),Table2[[#This Row],[room_rate_per_night]]*Table2[[#This Row],[Num_Nights]],0)</f>
        <v>1800.3999999999999</v>
      </c>
      <c r="R3625" t="str" cm="1">
        <f t="array" ref="R3625">IFERROR(_xlfn.IFS(Table2[[#This Row],[booking_status]]="confirmed","Expected",Table2[[#This Row],[booking_status]]="checked-out","Actual"),"No Revenue")</f>
        <v>Expected</v>
      </c>
      <c r="S3625" s="4">
        <f>Table2[[#This Row],[Revenue_Amount]]/Table2[[#This Row],[Num_Nights]]</f>
        <v>180.04</v>
      </c>
    </row>
    <row r="3626" spans="1:19" x14ac:dyDescent="0.3">
      <c r="A3626">
        <v>3625</v>
      </c>
      <c r="B3626" t="s">
        <v>50</v>
      </c>
      <c r="C3626" s="9">
        <v>45089</v>
      </c>
      <c r="D3626" s="9">
        <v>45096</v>
      </c>
      <c r="E3626" s="10">
        <v>45050</v>
      </c>
      <c r="F3626" t="s">
        <v>49</v>
      </c>
      <c r="G3626">
        <v>126.94</v>
      </c>
      <c r="H3626">
        <v>2</v>
      </c>
      <c r="I3626">
        <v>2</v>
      </c>
      <c r="J3626" t="s">
        <v>19</v>
      </c>
      <c r="K3626" t="s">
        <v>99</v>
      </c>
      <c r="L3626" t="s">
        <v>60</v>
      </c>
      <c r="M3626" t="s">
        <v>36</v>
      </c>
      <c r="N3626" t="s">
        <v>41</v>
      </c>
      <c r="O3626">
        <f>Table2[[#This Row],[check_out_date]]-Table2[[#This Row],[check_in_date]]</f>
        <v>7</v>
      </c>
      <c r="P3626">
        <f>Table2[[#This Row],[num_adults]]+Table2[[#This Row],[num_children]]</f>
        <v>4</v>
      </c>
      <c r="Q3626" s="3">
        <f>IF(OR(Table2[[#This Row],[booking_status]]="confirmed",Table2[[#This Row],[booking_status]]="checked-out"),Table2[[#This Row],[room_rate_per_night]]*Table2[[#This Row],[Num_Nights]],0)</f>
        <v>0</v>
      </c>
      <c r="R3626" t="str" cm="1">
        <f t="array" ref="R3626">IFERROR(_xlfn.IFS(Table2[[#This Row],[booking_status]]="confirmed","Expected",Table2[[#This Row],[booking_status]]="checked-out","Actual"),"No Revenue")</f>
        <v>No Revenue</v>
      </c>
      <c r="S3626" s="4">
        <f>Table2[[#This Row],[Revenue_Amount]]/Table2[[#This Row],[Num_Nights]]</f>
        <v>0</v>
      </c>
    </row>
    <row r="3627" spans="1:19" hidden="1" x14ac:dyDescent="0.3">
      <c r="A3627">
        <v>3626</v>
      </c>
      <c r="B3627" t="s">
        <v>37</v>
      </c>
      <c r="C3627" s="9">
        <v>45031</v>
      </c>
      <c r="D3627" s="9">
        <v>45037</v>
      </c>
      <c r="E3627" s="10">
        <v>45020</v>
      </c>
      <c r="F3627" t="s">
        <v>18</v>
      </c>
      <c r="G3627">
        <v>221.18</v>
      </c>
      <c r="H3627">
        <v>1</v>
      </c>
      <c r="I3627">
        <v>1</v>
      </c>
      <c r="J3627" t="s">
        <v>35</v>
      </c>
      <c r="K3627" t="s">
        <v>44</v>
      </c>
      <c r="L3627" t="s">
        <v>56</v>
      </c>
      <c r="M3627" t="s">
        <v>36</v>
      </c>
      <c r="N3627" t="s">
        <v>45</v>
      </c>
      <c r="O3627">
        <f>Table2[[#This Row],[check_out_date]]-Table2[[#This Row],[check_in_date]]</f>
        <v>6</v>
      </c>
      <c r="P3627">
        <f>Table2[[#This Row],[num_adults]]+Table2[[#This Row],[num_children]]</f>
        <v>2</v>
      </c>
      <c r="Q3627" s="3">
        <f>IF(OR(Table2[[#This Row],[booking_status]]="confirmed",Table2[[#This Row],[booking_status]]="checked-out"),Table2[[#This Row],[room_rate_per_night]]*Table2[[#This Row],[Num_Nights]],0)</f>
        <v>1327.08</v>
      </c>
      <c r="R3627" t="str" cm="1">
        <f t="array" ref="R3627">IFERROR(_xlfn.IFS(Table2[[#This Row],[booking_status]]="confirmed","Expected",Table2[[#This Row],[booking_status]]="checked-out","Actual"),"No Revenue")</f>
        <v>Actual</v>
      </c>
      <c r="S3627" s="4">
        <f>Table2[[#This Row],[Revenue_Amount]]/Table2[[#This Row],[Num_Nights]]</f>
        <v>221.17999999999998</v>
      </c>
    </row>
    <row r="3628" spans="1:19" x14ac:dyDescent="0.3">
      <c r="A3628">
        <v>3627</v>
      </c>
      <c r="B3628" t="s">
        <v>31</v>
      </c>
      <c r="C3628" s="9">
        <v>44930</v>
      </c>
      <c r="D3628" s="9">
        <v>44935</v>
      </c>
      <c r="E3628" s="10">
        <v>44926</v>
      </c>
      <c r="F3628" t="s">
        <v>27</v>
      </c>
      <c r="G3628">
        <v>163.65</v>
      </c>
      <c r="H3628">
        <v>3</v>
      </c>
      <c r="I3628">
        <v>0</v>
      </c>
      <c r="J3628" t="s">
        <v>28</v>
      </c>
      <c r="K3628" t="s">
        <v>99</v>
      </c>
      <c r="L3628" t="s">
        <v>21</v>
      </c>
      <c r="M3628" t="s">
        <v>22</v>
      </c>
      <c r="N3628" t="s">
        <v>45</v>
      </c>
      <c r="O3628">
        <f>Table2[[#This Row],[check_out_date]]-Table2[[#This Row],[check_in_date]]</f>
        <v>5</v>
      </c>
      <c r="P3628">
        <f>Table2[[#This Row],[num_adults]]+Table2[[#This Row],[num_children]]</f>
        <v>3</v>
      </c>
      <c r="Q3628" s="3">
        <f>IF(OR(Table2[[#This Row],[booking_status]]="confirmed",Table2[[#This Row],[booking_status]]="checked-out"),Table2[[#This Row],[room_rate_per_night]]*Table2[[#This Row],[Num_Nights]],0)</f>
        <v>818.25</v>
      </c>
      <c r="R3628" t="str" cm="1">
        <f t="array" ref="R3628">IFERROR(_xlfn.IFS(Table2[[#This Row],[booking_status]]="confirmed","Expected",Table2[[#This Row],[booking_status]]="checked-out","Actual"),"No Revenue")</f>
        <v>Expected</v>
      </c>
      <c r="S3628" s="4">
        <f>Table2[[#This Row],[Revenue_Amount]]/Table2[[#This Row],[Num_Nights]]</f>
        <v>163.65</v>
      </c>
    </row>
    <row r="3629" spans="1:19" x14ac:dyDescent="0.3">
      <c r="A3629">
        <v>3628</v>
      </c>
      <c r="B3629" t="s">
        <v>14</v>
      </c>
      <c r="C3629" s="9">
        <v>45112</v>
      </c>
      <c r="D3629" s="9">
        <v>45116</v>
      </c>
      <c r="E3629" s="10">
        <v>45086</v>
      </c>
      <c r="F3629" t="s">
        <v>49</v>
      </c>
      <c r="G3629">
        <v>91.5</v>
      </c>
      <c r="H3629">
        <v>4</v>
      </c>
      <c r="I3629">
        <v>2</v>
      </c>
      <c r="J3629" t="s">
        <v>28</v>
      </c>
      <c r="K3629" t="s">
        <v>99</v>
      </c>
      <c r="L3629" t="s">
        <v>56</v>
      </c>
      <c r="M3629" t="s">
        <v>36</v>
      </c>
      <c r="N3629" t="s">
        <v>41</v>
      </c>
      <c r="O3629">
        <f>Table2[[#This Row],[check_out_date]]-Table2[[#This Row],[check_in_date]]</f>
        <v>4</v>
      </c>
      <c r="P3629">
        <f>Table2[[#This Row],[num_adults]]+Table2[[#This Row],[num_children]]</f>
        <v>6</v>
      </c>
      <c r="Q3629" s="3">
        <f>IF(OR(Table2[[#This Row],[booking_status]]="confirmed",Table2[[#This Row],[booking_status]]="checked-out"),Table2[[#This Row],[room_rate_per_night]]*Table2[[#This Row],[Num_Nights]],0)</f>
        <v>366</v>
      </c>
      <c r="R3629" t="str" cm="1">
        <f t="array" ref="R3629">IFERROR(_xlfn.IFS(Table2[[#This Row],[booking_status]]="confirmed","Expected",Table2[[#This Row],[booking_status]]="checked-out","Actual"),"No Revenue")</f>
        <v>Actual</v>
      </c>
      <c r="S3629" s="4">
        <f>Table2[[#This Row],[Revenue_Amount]]/Table2[[#This Row],[Num_Nights]]</f>
        <v>91.5</v>
      </c>
    </row>
    <row r="3630" spans="1:19" x14ac:dyDescent="0.3">
      <c r="A3630">
        <v>3629</v>
      </c>
      <c r="B3630" t="s">
        <v>31</v>
      </c>
      <c r="C3630" s="9">
        <v>45278</v>
      </c>
      <c r="D3630" s="9">
        <v>45291</v>
      </c>
      <c r="E3630" s="10">
        <v>45262</v>
      </c>
      <c r="F3630" t="s">
        <v>54</v>
      </c>
      <c r="G3630">
        <v>276.73</v>
      </c>
      <c r="H3630">
        <v>2</v>
      </c>
      <c r="I3630">
        <v>1</v>
      </c>
      <c r="J3630" t="s">
        <v>28</v>
      </c>
      <c r="K3630" t="s">
        <v>66</v>
      </c>
      <c r="L3630" t="s">
        <v>21</v>
      </c>
      <c r="M3630" t="s">
        <v>36</v>
      </c>
      <c r="N3630" t="s">
        <v>23</v>
      </c>
      <c r="O3630">
        <f>Table2[[#This Row],[check_out_date]]-Table2[[#This Row],[check_in_date]]</f>
        <v>13</v>
      </c>
      <c r="P3630">
        <f>Table2[[#This Row],[num_adults]]+Table2[[#This Row],[num_children]]</f>
        <v>3</v>
      </c>
      <c r="Q3630" s="3">
        <f>IF(OR(Table2[[#This Row],[booking_status]]="confirmed",Table2[[#This Row],[booking_status]]="checked-out"),Table2[[#This Row],[room_rate_per_night]]*Table2[[#This Row],[Num_Nights]],0)</f>
        <v>3597.4900000000002</v>
      </c>
      <c r="R3630" t="str" cm="1">
        <f t="array" ref="R3630">IFERROR(_xlfn.IFS(Table2[[#This Row],[booking_status]]="confirmed","Expected",Table2[[#This Row],[booking_status]]="checked-out","Actual"),"No Revenue")</f>
        <v>Expected</v>
      </c>
      <c r="S3630" s="4">
        <f>Table2[[#This Row],[Revenue_Amount]]/Table2[[#This Row],[Num_Nights]]</f>
        <v>276.73</v>
      </c>
    </row>
    <row r="3631" spans="1:19" x14ac:dyDescent="0.3">
      <c r="A3631">
        <v>3630</v>
      </c>
      <c r="B3631" t="s">
        <v>31</v>
      </c>
      <c r="C3631" s="9">
        <v>45000</v>
      </c>
      <c r="D3631" s="9">
        <v>45002</v>
      </c>
      <c r="E3631" s="10">
        <v>44983</v>
      </c>
      <c r="F3631" t="s">
        <v>27</v>
      </c>
      <c r="G3631">
        <v>122.68</v>
      </c>
      <c r="H3631">
        <v>3</v>
      </c>
      <c r="I3631">
        <v>0</v>
      </c>
      <c r="J3631" t="s">
        <v>19</v>
      </c>
      <c r="K3631" t="s">
        <v>44</v>
      </c>
      <c r="L3631" t="s">
        <v>21</v>
      </c>
      <c r="M3631" t="s">
        <v>36</v>
      </c>
      <c r="N3631" t="s">
        <v>41</v>
      </c>
      <c r="O3631">
        <f>Table2[[#This Row],[check_out_date]]-Table2[[#This Row],[check_in_date]]</f>
        <v>2</v>
      </c>
      <c r="P3631">
        <f>Table2[[#This Row],[num_adults]]+Table2[[#This Row],[num_children]]</f>
        <v>3</v>
      </c>
      <c r="Q3631" s="3">
        <f>IF(OR(Table2[[#This Row],[booking_status]]="confirmed",Table2[[#This Row],[booking_status]]="checked-out"),Table2[[#This Row],[room_rate_per_night]]*Table2[[#This Row],[Num_Nights]],0)</f>
        <v>245.36</v>
      </c>
      <c r="R3631" t="str" cm="1">
        <f t="array" ref="R3631">IFERROR(_xlfn.IFS(Table2[[#This Row],[booking_status]]="confirmed","Expected",Table2[[#This Row],[booking_status]]="checked-out","Actual"),"No Revenue")</f>
        <v>Expected</v>
      </c>
      <c r="S3631" s="4">
        <f>Table2[[#This Row],[Revenue_Amount]]/Table2[[#This Row],[Num_Nights]]</f>
        <v>122.68</v>
      </c>
    </row>
    <row r="3632" spans="1:19" x14ac:dyDescent="0.3">
      <c r="A3632">
        <v>3631</v>
      </c>
      <c r="B3632" t="s">
        <v>31</v>
      </c>
      <c r="C3632" s="9">
        <v>45109</v>
      </c>
      <c r="D3632" s="9">
        <v>45113</v>
      </c>
      <c r="E3632" s="10">
        <v>45103</v>
      </c>
      <c r="F3632" t="s">
        <v>54</v>
      </c>
      <c r="G3632">
        <v>369.81</v>
      </c>
      <c r="H3632">
        <v>1</v>
      </c>
      <c r="I3632">
        <v>0</v>
      </c>
      <c r="J3632" t="s">
        <v>19</v>
      </c>
      <c r="K3632" t="s">
        <v>66</v>
      </c>
      <c r="L3632" t="s">
        <v>56</v>
      </c>
      <c r="M3632" t="s">
        <v>22</v>
      </c>
      <c r="N3632" t="s">
        <v>41</v>
      </c>
      <c r="O3632">
        <f>Table2[[#This Row],[check_out_date]]-Table2[[#This Row],[check_in_date]]</f>
        <v>4</v>
      </c>
      <c r="P3632">
        <f>Table2[[#This Row],[num_adults]]+Table2[[#This Row],[num_children]]</f>
        <v>1</v>
      </c>
      <c r="Q3632" s="3">
        <f>IF(OR(Table2[[#This Row],[booking_status]]="confirmed",Table2[[#This Row],[booking_status]]="checked-out"),Table2[[#This Row],[room_rate_per_night]]*Table2[[#This Row],[Num_Nights]],0)</f>
        <v>1479.24</v>
      </c>
      <c r="R3632" t="str" cm="1">
        <f t="array" ref="R3632">IFERROR(_xlfn.IFS(Table2[[#This Row],[booking_status]]="confirmed","Expected",Table2[[#This Row],[booking_status]]="checked-out","Actual"),"No Revenue")</f>
        <v>Actual</v>
      </c>
      <c r="S3632" s="4">
        <f>Table2[[#This Row],[Revenue_Amount]]/Table2[[#This Row],[Num_Nights]]</f>
        <v>369.81</v>
      </c>
    </row>
    <row r="3633" spans="1:19" x14ac:dyDescent="0.3">
      <c r="A3633">
        <v>3632</v>
      </c>
      <c r="B3633" t="s">
        <v>31</v>
      </c>
      <c r="C3633" s="9">
        <v>45054</v>
      </c>
      <c r="D3633" s="9">
        <v>45066</v>
      </c>
      <c r="E3633" s="10">
        <v>45012</v>
      </c>
      <c r="F3633" t="s">
        <v>27</v>
      </c>
      <c r="G3633">
        <v>98.63</v>
      </c>
      <c r="H3633">
        <v>2</v>
      </c>
      <c r="I3633">
        <v>3</v>
      </c>
      <c r="J3633" t="s">
        <v>19</v>
      </c>
      <c r="K3633" t="s">
        <v>66</v>
      </c>
      <c r="L3633" t="s">
        <v>60</v>
      </c>
      <c r="M3633" t="s">
        <v>36</v>
      </c>
      <c r="N3633" t="s">
        <v>41</v>
      </c>
      <c r="O3633">
        <f>Table2[[#This Row],[check_out_date]]-Table2[[#This Row],[check_in_date]]</f>
        <v>12</v>
      </c>
      <c r="P3633">
        <f>Table2[[#This Row],[num_adults]]+Table2[[#This Row],[num_children]]</f>
        <v>5</v>
      </c>
      <c r="Q3633" s="3">
        <f>IF(OR(Table2[[#This Row],[booking_status]]="confirmed",Table2[[#This Row],[booking_status]]="checked-out"),Table2[[#This Row],[room_rate_per_night]]*Table2[[#This Row],[Num_Nights]],0)</f>
        <v>0</v>
      </c>
      <c r="R3633" t="str" cm="1">
        <f t="array" ref="R3633">IFERROR(_xlfn.IFS(Table2[[#This Row],[booking_status]]="confirmed","Expected",Table2[[#This Row],[booking_status]]="checked-out","Actual"),"No Revenue")</f>
        <v>No Revenue</v>
      </c>
      <c r="S3633" s="4">
        <f>Table2[[#This Row],[Revenue_Amount]]/Table2[[#This Row],[Num_Nights]]</f>
        <v>0</v>
      </c>
    </row>
    <row r="3634" spans="1:19" x14ac:dyDescent="0.3">
      <c r="A3634">
        <v>3633</v>
      </c>
      <c r="B3634" t="s">
        <v>37</v>
      </c>
      <c r="C3634" s="9">
        <v>45033</v>
      </c>
      <c r="D3634" s="9">
        <v>45042</v>
      </c>
      <c r="E3634" s="10">
        <v>44956</v>
      </c>
      <c r="F3634" t="s">
        <v>49</v>
      </c>
      <c r="G3634">
        <v>129.99</v>
      </c>
      <c r="H3634">
        <v>2</v>
      </c>
      <c r="I3634">
        <v>1</v>
      </c>
      <c r="J3634" t="s">
        <v>28</v>
      </c>
      <c r="K3634" t="s">
        <v>66</v>
      </c>
      <c r="L3634" t="s">
        <v>21</v>
      </c>
      <c r="M3634" t="s">
        <v>36</v>
      </c>
      <c r="N3634" t="s">
        <v>95</v>
      </c>
      <c r="O3634">
        <f>Table2[[#This Row],[check_out_date]]-Table2[[#This Row],[check_in_date]]</f>
        <v>9</v>
      </c>
      <c r="P3634">
        <f>Table2[[#This Row],[num_adults]]+Table2[[#This Row],[num_children]]</f>
        <v>3</v>
      </c>
      <c r="Q3634" s="3">
        <f>IF(OR(Table2[[#This Row],[booking_status]]="confirmed",Table2[[#This Row],[booking_status]]="checked-out"),Table2[[#This Row],[room_rate_per_night]]*Table2[[#This Row],[Num_Nights]],0)</f>
        <v>1169.9100000000001</v>
      </c>
      <c r="R3634" t="str" cm="1">
        <f t="array" ref="R3634">IFERROR(_xlfn.IFS(Table2[[#This Row],[booking_status]]="confirmed","Expected",Table2[[#This Row],[booking_status]]="checked-out","Actual"),"No Revenue")</f>
        <v>Expected</v>
      </c>
      <c r="S3634" s="4">
        <f>Table2[[#This Row],[Revenue_Amount]]/Table2[[#This Row],[Num_Nights]]</f>
        <v>129.99</v>
      </c>
    </row>
    <row r="3635" spans="1:19" x14ac:dyDescent="0.3">
      <c r="A3635">
        <v>3634</v>
      </c>
      <c r="B3635" t="s">
        <v>37</v>
      </c>
      <c r="C3635" s="9">
        <v>45149</v>
      </c>
      <c r="D3635" s="9">
        <v>45154</v>
      </c>
      <c r="E3635" s="10">
        <v>45133</v>
      </c>
      <c r="F3635" t="s">
        <v>49</v>
      </c>
      <c r="G3635">
        <v>136.26</v>
      </c>
      <c r="H3635">
        <v>4</v>
      </c>
      <c r="I3635">
        <v>0</v>
      </c>
      <c r="J3635" t="s">
        <v>28</v>
      </c>
      <c r="K3635" t="s">
        <v>29</v>
      </c>
      <c r="L3635" t="s">
        <v>21</v>
      </c>
      <c r="M3635" t="s">
        <v>36</v>
      </c>
      <c r="N3635" t="s">
        <v>41</v>
      </c>
      <c r="O3635">
        <f>Table2[[#This Row],[check_out_date]]-Table2[[#This Row],[check_in_date]]</f>
        <v>5</v>
      </c>
      <c r="P3635">
        <f>Table2[[#This Row],[num_adults]]+Table2[[#This Row],[num_children]]</f>
        <v>4</v>
      </c>
      <c r="Q3635" s="3">
        <f>IF(OR(Table2[[#This Row],[booking_status]]="confirmed",Table2[[#This Row],[booking_status]]="checked-out"),Table2[[#This Row],[room_rate_per_night]]*Table2[[#This Row],[Num_Nights]],0)</f>
        <v>681.3</v>
      </c>
      <c r="R3635" t="str" cm="1">
        <f t="array" ref="R3635">IFERROR(_xlfn.IFS(Table2[[#This Row],[booking_status]]="confirmed","Expected",Table2[[#This Row],[booking_status]]="checked-out","Actual"),"No Revenue")</f>
        <v>Expected</v>
      </c>
      <c r="S3635" s="4">
        <f>Table2[[#This Row],[Revenue_Amount]]/Table2[[#This Row],[Num_Nights]]</f>
        <v>136.26</v>
      </c>
    </row>
    <row r="3636" spans="1:19" x14ac:dyDescent="0.3">
      <c r="A3636">
        <v>3635</v>
      </c>
      <c r="B3636" t="s">
        <v>50</v>
      </c>
      <c r="C3636" s="9">
        <v>45241</v>
      </c>
      <c r="D3636" s="9">
        <v>45244</v>
      </c>
      <c r="E3636" s="10">
        <v>45200</v>
      </c>
      <c r="F3636" t="s">
        <v>49</v>
      </c>
      <c r="G3636">
        <v>162.74</v>
      </c>
      <c r="H3636">
        <v>2</v>
      </c>
      <c r="I3636">
        <v>0</v>
      </c>
      <c r="J3636" t="s">
        <v>55</v>
      </c>
      <c r="K3636" t="s">
        <v>66</v>
      </c>
      <c r="L3636" t="s">
        <v>60</v>
      </c>
      <c r="M3636" t="s">
        <v>22</v>
      </c>
      <c r="N3636" t="s">
        <v>23</v>
      </c>
      <c r="O3636">
        <f>Table2[[#This Row],[check_out_date]]-Table2[[#This Row],[check_in_date]]</f>
        <v>3</v>
      </c>
      <c r="P3636">
        <f>Table2[[#This Row],[num_adults]]+Table2[[#This Row],[num_children]]</f>
        <v>2</v>
      </c>
      <c r="Q3636" s="3">
        <f>IF(OR(Table2[[#This Row],[booking_status]]="confirmed",Table2[[#This Row],[booking_status]]="checked-out"),Table2[[#This Row],[room_rate_per_night]]*Table2[[#This Row],[Num_Nights]],0)</f>
        <v>0</v>
      </c>
      <c r="R3636" t="str" cm="1">
        <f t="array" ref="R3636">IFERROR(_xlfn.IFS(Table2[[#This Row],[booking_status]]="confirmed","Expected",Table2[[#This Row],[booking_status]]="checked-out","Actual"),"No Revenue")</f>
        <v>No Revenue</v>
      </c>
      <c r="S3636" s="4">
        <f>Table2[[#This Row],[Revenue_Amount]]/Table2[[#This Row],[Num_Nights]]</f>
        <v>0</v>
      </c>
    </row>
    <row r="3637" spans="1:19" x14ac:dyDescent="0.3">
      <c r="A3637">
        <v>3636</v>
      </c>
      <c r="B3637" t="s">
        <v>37</v>
      </c>
      <c r="C3637" s="9">
        <v>45046</v>
      </c>
      <c r="D3637" s="9">
        <v>45048</v>
      </c>
      <c r="E3637" s="10">
        <v>44997</v>
      </c>
      <c r="F3637" t="s">
        <v>18</v>
      </c>
      <c r="G3637">
        <v>199.56</v>
      </c>
      <c r="H3637">
        <v>2</v>
      </c>
      <c r="I3637">
        <v>3</v>
      </c>
      <c r="J3637" t="s">
        <v>55</v>
      </c>
      <c r="K3637" t="s">
        <v>66</v>
      </c>
      <c r="L3637" t="s">
        <v>60</v>
      </c>
      <c r="M3637" t="s">
        <v>22</v>
      </c>
      <c r="N3637" t="s">
        <v>23</v>
      </c>
      <c r="O3637">
        <f>Table2[[#This Row],[check_out_date]]-Table2[[#This Row],[check_in_date]]</f>
        <v>2</v>
      </c>
      <c r="P3637">
        <f>Table2[[#This Row],[num_adults]]+Table2[[#This Row],[num_children]]</f>
        <v>5</v>
      </c>
      <c r="Q3637" s="3">
        <f>IF(OR(Table2[[#This Row],[booking_status]]="confirmed",Table2[[#This Row],[booking_status]]="checked-out"),Table2[[#This Row],[room_rate_per_night]]*Table2[[#This Row],[Num_Nights]],0)</f>
        <v>0</v>
      </c>
      <c r="R3637" t="str" cm="1">
        <f t="array" ref="R3637">IFERROR(_xlfn.IFS(Table2[[#This Row],[booking_status]]="confirmed","Expected",Table2[[#This Row],[booking_status]]="checked-out","Actual"),"No Revenue")</f>
        <v>No Revenue</v>
      </c>
      <c r="S3637" s="4">
        <f>Table2[[#This Row],[Revenue_Amount]]/Table2[[#This Row],[Num_Nights]]</f>
        <v>0</v>
      </c>
    </row>
    <row r="3638" spans="1:19" x14ac:dyDescent="0.3">
      <c r="A3638">
        <v>3637</v>
      </c>
      <c r="B3638" t="s">
        <v>14</v>
      </c>
      <c r="C3638" s="9">
        <v>44939</v>
      </c>
      <c r="D3638" s="9">
        <v>44944</v>
      </c>
      <c r="E3638" s="10">
        <v>44878</v>
      </c>
      <c r="F3638" t="s">
        <v>27</v>
      </c>
      <c r="G3638">
        <v>164.11</v>
      </c>
      <c r="H3638">
        <v>2</v>
      </c>
      <c r="I3638">
        <v>0</v>
      </c>
      <c r="J3638" t="s">
        <v>19</v>
      </c>
      <c r="K3638" t="s">
        <v>99</v>
      </c>
      <c r="L3638" t="s">
        <v>21</v>
      </c>
      <c r="M3638" t="s">
        <v>36</v>
      </c>
      <c r="N3638" t="s">
        <v>41</v>
      </c>
      <c r="O3638">
        <f>Table2[[#This Row],[check_out_date]]-Table2[[#This Row],[check_in_date]]</f>
        <v>5</v>
      </c>
      <c r="P3638">
        <f>Table2[[#This Row],[num_adults]]+Table2[[#This Row],[num_children]]</f>
        <v>2</v>
      </c>
      <c r="Q3638" s="3">
        <f>IF(OR(Table2[[#This Row],[booking_status]]="confirmed",Table2[[#This Row],[booking_status]]="checked-out"),Table2[[#This Row],[room_rate_per_night]]*Table2[[#This Row],[Num_Nights]],0)</f>
        <v>820.55000000000007</v>
      </c>
      <c r="R3638" t="str" cm="1">
        <f t="array" ref="R3638">IFERROR(_xlfn.IFS(Table2[[#This Row],[booking_status]]="confirmed","Expected",Table2[[#This Row],[booking_status]]="checked-out","Actual"),"No Revenue")</f>
        <v>Expected</v>
      </c>
      <c r="S3638" s="4">
        <f>Table2[[#This Row],[Revenue_Amount]]/Table2[[#This Row],[Num_Nights]]</f>
        <v>164.11</v>
      </c>
    </row>
    <row r="3639" spans="1:19" x14ac:dyDescent="0.3">
      <c r="A3639">
        <v>3638</v>
      </c>
      <c r="B3639" t="s">
        <v>37</v>
      </c>
      <c r="C3639" s="9">
        <v>45007</v>
      </c>
      <c r="D3639" s="9">
        <v>45011</v>
      </c>
      <c r="E3639" s="10">
        <v>44930</v>
      </c>
      <c r="F3639" t="s">
        <v>18</v>
      </c>
      <c r="G3639">
        <v>313.95999999999998</v>
      </c>
      <c r="H3639">
        <v>3</v>
      </c>
      <c r="I3639">
        <v>0</v>
      </c>
      <c r="J3639" t="s">
        <v>55</v>
      </c>
      <c r="K3639" t="s">
        <v>29</v>
      </c>
      <c r="L3639" t="s">
        <v>21</v>
      </c>
      <c r="M3639" t="s">
        <v>36</v>
      </c>
      <c r="N3639" t="s">
        <v>30</v>
      </c>
      <c r="O3639">
        <f>Table2[[#This Row],[check_out_date]]-Table2[[#This Row],[check_in_date]]</f>
        <v>4</v>
      </c>
      <c r="P3639">
        <f>Table2[[#This Row],[num_adults]]+Table2[[#This Row],[num_children]]</f>
        <v>3</v>
      </c>
      <c r="Q3639" s="3">
        <f>IF(OR(Table2[[#This Row],[booking_status]]="confirmed",Table2[[#This Row],[booking_status]]="checked-out"),Table2[[#This Row],[room_rate_per_night]]*Table2[[#This Row],[Num_Nights]],0)</f>
        <v>1255.8399999999999</v>
      </c>
      <c r="R3639" t="str" cm="1">
        <f t="array" ref="R3639">IFERROR(_xlfn.IFS(Table2[[#This Row],[booking_status]]="confirmed","Expected",Table2[[#This Row],[booking_status]]="checked-out","Actual"),"No Revenue")</f>
        <v>Expected</v>
      </c>
      <c r="S3639" s="4">
        <f>Table2[[#This Row],[Revenue_Amount]]/Table2[[#This Row],[Num_Nights]]</f>
        <v>313.95999999999998</v>
      </c>
    </row>
    <row r="3640" spans="1:19" x14ac:dyDescent="0.3">
      <c r="A3640">
        <v>3639</v>
      </c>
      <c r="B3640" t="s">
        <v>14</v>
      </c>
      <c r="C3640" s="9">
        <v>45114</v>
      </c>
      <c r="D3640" s="9">
        <v>45121</v>
      </c>
      <c r="E3640" s="10">
        <v>45088</v>
      </c>
      <c r="F3640" t="s">
        <v>18</v>
      </c>
      <c r="G3640">
        <v>265.56</v>
      </c>
      <c r="H3640">
        <v>2</v>
      </c>
      <c r="I3640">
        <v>0</v>
      </c>
      <c r="J3640" t="s">
        <v>19</v>
      </c>
      <c r="K3640" t="s">
        <v>44</v>
      </c>
      <c r="L3640" t="s">
        <v>60</v>
      </c>
      <c r="M3640" t="s">
        <v>36</v>
      </c>
      <c r="N3640" t="s">
        <v>23</v>
      </c>
      <c r="O3640">
        <f>Table2[[#This Row],[check_out_date]]-Table2[[#This Row],[check_in_date]]</f>
        <v>7</v>
      </c>
      <c r="P3640">
        <f>Table2[[#This Row],[num_adults]]+Table2[[#This Row],[num_children]]</f>
        <v>2</v>
      </c>
      <c r="Q3640" s="3">
        <f>IF(OR(Table2[[#This Row],[booking_status]]="confirmed",Table2[[#This Row],[booking_status]]="checked-out"),Table2[[#This Row],[room_rate_per_night]]*Table2[[#This Row],[Num_Nights]],0)</f>
        <v>0</v>
      </c>
      <c r="R3640" t="str" cm="1">
        <f t="array" ref="R3640">IFERROR(_xlfn.IFS(Table2[[#This Row],[booking_status]]="confirmed","Expected",Table2[[#This Row],[booking_status]]="checked-out","Actual"),"No Revenue")</f>
        <v>No Revenue</v>
      </c>
      <c r="S3640" s="4">
        <f>Table2[[#This Row],[Revenue_Amount]]/Table2[[#This Row],[Num_Nights]]</f>
        <v>0</v>
      </c>
    </row>
    <row r="3641" spans="1:19" x14ac:dyDescent="0.3">
      <c r="A3641">
        <v>3640</v>
      </c>
      <c r="B3641" t="s">
        <v>31</v>
      </c>
      <c r="C3641" s="9">
        <v>45272</v>
      </c>
      <c r="D3641" s="9">
        <v>45276</v>
      </c>
      <c r="E3641" s="10">
        <v>45241</v>
      </c>
      <c r="F3641" t="s">
        <v>18</v>
      </c>
      <c r="G3641">
        <v>149.05000000000001</v>
      </c>
      <c r="H3641">
        <v>2</v>
      </c>
      <c r="I3641">
        <v>1</v>
      </c>
      <c r="J3641" t="s">
        <v>94</v>
      </c>
      <c r="K3641" t="s">
        <v>29</v>
      </c>
      <c r="L3641" t="s">
        <v>21</v>
      </c>
      <c r="M3641" t="s">
        <v>36</v>
      </c>
      <c r="N3641" t="s">
        <v>41</v>
      </c>
      <c r="O3641">
        <f>Table2[[#This Row],[check_out_date]]-Table2[[#This Row],[check_in_date]]</f>
        <v>4</v>
      </c>
      <c r="P3641">
        <f>Table2[[#This Row],[num_adults]]+Table2[[#This Row],[num_children]]</f>
        <v>3</v>
      </c>
      <c r="Q3641" s="3">
        <f>IF(OR(Table2[[#This Row],[booking_status]]="confirmed",Table2[[#This Row],[booking_status]]="checked-out"),Table2[[#This Row],[room_rate_per_night]]*Table2[[#This Row],[Num_Nights]],0)</f>
        <v>596.20000000000005</v>
      </c>
      <c r="R3641" t="str" cm="1">
        <f t="array" ref="R3641">IFERROR(_xlfn.IFS(Table2[[#This Row],[booking_status]]="confirmed","Expected",Table2[[#This Row],[booking_status]]="checked-out","Actual"),"No Revenue")</f>
        <v>Expected</v>
      </c>
      <c r="S3641" s="4">
        <f>Table2[[#This Row],[Revenue_Amount]]/Table2[[#This Row],[Num_Nights]]</f>
        <v>149.05000000000001</v>
      </c>
    </row>
    <row r="3642" spans="1:19" x14ac:dyDescent="0.3">
      <c r="A3642">
        <v>3641</v>
      </c>
      <c r="B3642" t="s">
        <v>14</v>
      </c>
      <c r="C3642" s="9">
        <v>45044</v>
      </c>
      <c r="D3642" s="9">
        <v>45050</v>
      </c>
      <c r="E3642" s="10">
        <v>45017</v>
      </c>
      <c r="F3642" t="s">
        <v>27</v>
      </c>
      <c r="G3642">
        <v>137.79</v>
      </c>
      <c r="H3642">
        <v>2</v>
      </c>
      <c r="I3642">
        <v>0</v>
      </c>
      <c r="J3642" t="s">
        <v>28</v>
      </c>
      <c r="K3642" t="s">
        <v>29</v>
      </c>
      <c r="L3642" t="s">
        <v>60</v>
      </c>
      <c r="M3642" t="s">
        <v>36</v>
      </c>
      <c r="N3642" t="s">
        <v>41</v>
      </c>
      <c r="O3642">
        <f>Table2[[#This Row],[check_out_date]]-Table2[[#This Row],[check_in_date]]</f>
        <v>6</v>
      </c>
      <c r="P3642">
        <f>Table2[[#This Row],[num_adults]]+Table2[[#This Row],[num_children]]</f>
        <v>2</v>
      </c>
      <c r="Q3642" s="3">
        <f>IF(OR(Table2[[#This Row],[booking_status]]="confirmed",Table2[[#This Row],[booking_status]]="checked-out"),Table2[[#This Row],[room_rate_per_night]]*Table2[[#This Row],[Num_Nights]],0)</f>
        <v>0</v>
      </c>
      <c r="R3642" t="str" cm="1">
        <f t="array" ref="R3642">IFERROR(_xlfn.IFS(Table2[[#This Row],[booking_status]]="confirmed","Expected",Table2[[#This Row],[booking_status]]="checked-out","Actual"),"No Revenue")</f>
        <v>No Revenue</v>
      </c>
      <c r="S3642" s="4">
        <f>Table2[[#This Row],[Revenue_Amount]]/Table2[[#This Row],[Num_Nights]]</f>
        <v>0</v>
      </c>
    </row>
    <row r="3643" spans="1:19" x14ac:dyDescent="0.3">
      <c r="A3643">
        <v>3642</v>
      </c>
      <c r="B3643" t="s">
        <v>31</v>
      </c>
      <c r="C3643" s="9">
        <v>44965</v>
      </c>
      <c r="D3643" s="9">
        <v>44968</v>
      </c>
      <c r="E3643" s="10">
        <v>44919</v>
      </c>
      <c r="F3643" t="s">
        <v>49</v>
      </c>
      <c r="G3643">
        <v>85.88</v>
      </c>
      <c r="H3643">
        <v>2</v>
      </c>
      <c r="I3643">
        <v>0</v>
      </c>
      <c r="J3643" t="s">
        <v>28</v>
      </c>
      <c r="K3643" t="s">
        <v>44</v>
      </c>
      <c r="L3643" t="s">
        <v>56</v>
      </c>
      <c r="M3643" t="s">
        <v>36</v>
      </c>
      <c r="N3643" t="s">
        <v>41</v>
      </c>
      <c r="O3643">
        <f>Table2[[#This Row],[check_out_date]]-Table2[[#This Row],[check_in_date]]</f>
        <v>3</v>
      </c>
      <c r="P3643">
        <f>Table2[[#This Row],[num_adults]]+Table2[[#This Row],[num_children]]</f>
        <v>2</v>
      </c>
      <c r="Q3643" s="3">
        <f>IF(OR(Table2[[#This Row],[booking_status]]="confirmed",Table2[[#This Row],[booking_status]]="checked-out"),Table2[[#This Row],[room_rate_per_night]]*Table2[[#This Row],[Num_Nights]],0)</f>
        <v>257.64</v>
      </c>
      <c r="R3643" t="str" cm="1">
        <f t="array" ref="R3643">IFERROR(_xlfn.IFS(Table2[[#This Row],[booking_status]]="confirmed","Expected",Table2[[#This Row],[booking_status]]="checked-out","Actual"),"No Revenue")</f>
        <v>Actual</v>
      </c>
      <c r="S3643" s="4">
        <f>Table2[[#This Row],[Revenue_Amount]]/Table2[[#This Row],[Num_Nights]]</f>
        <v>85.88</v>
      </c>
    </row>
    <row r="3644" spans="1:19" x14ac:dyDescent="0.3">
      <c r="A3644">
        <v>3643</v>
      </c>
      <c r="B3644" t="s">
        <v>31</v>
      </c>
      <c r="C3644" s="9">
        <v>45051</v>
      </c>
      <c r="D3644" s="9">
        <v>45055</v>
      </c>
      <c r="E3644" s="10">
        <v>45021</v>
      </c>
      <c r="F3644" t="s">
        <v>27</v>
      </c>
      <c r="G3644">
        <v>90.49</v>
      </c>
      <c r="H3644">
        <v>4</v>
      </c>
      <c r="I3644">
        <v>2</v>
      </c>
      <c r="J3644" t="s">
        <v>28</v>
      </c>
      <c r="K3644" t="s">
        <v>29</v>
      </c>
      <c r="L3644" t="s">
        <v>21</v>
      </c>
      <c r="M3644" t="s">
        <v>36</v>
      </c>
      <c r="N3644" t="s">
        <v>23</v>
      </c>
      <c r="O3644">
        <f>Table2[[#This Row],[check_out_date]]-Table2[[#This Row],[check_in_date]]</f>
        <v>4</v>
      </c>
      <c r="P3644">
        <f>Table2[[#This Row],[num_adults]]+Table2[[#This Row],[num_children]]</f>
        <v>6</v>
      </c>
      <c r="Q3644" s="3">
        <f>IF(OR(Table2[[#This Row],[booking_status]]="confirmed",Table2[[#This Row],[booking_status]]="checked-out"),Table2[[#This Row],[room_rate_per_night]]*Table2[[#This Row],[Num_Nights]],0)</f>
        <v>361.96</v>
      </c>
      <c r="R3644" t="str" cm="1">
        <f t="array" ref="R3644">IFERROR(_xlfn.IFS(Table2[[#This Row],[booking_status]]="confirmed","Expected",Table2[[#This Row],[booking_status]]="checked-out","Actual"),"No Revenue")</f>
        <v>Expected</v>
      </c>
      <c r="S3644" s="4">
        <f>Table2[[#This Row],[Revenue_Amount]]/Table2[[#This Row],[Num_Nights]]</f>
        <v>90.49</v>
      </c>
    </row>
    <row r="3645" spans="1:19" x14ac:dyDescent="0.3">
      <c r="A3645">
        <v>3644</v>
      </c>
      <c r="B3645" t="s">
        <v>14</v>
      </c>
      <c r="C3645" s="9">
        <v>45046</v>
      </c>
      <c r="D3645" s="9">
        <v>45050</v>
      </c>
      <c r="E3645" s="10">
        <v>45036</v>
      </c>
      <c r="F3645" t="s">
        <v>54</v>
      </c>
      <c r="G3645">
        <v>363.22</v>
      </c>
      <c r="H3645">
        <v>4</v>
      </c>
      <c r="I3645">
        <v>2</v>
      </c>
      <c r="J3645" t="s">
        <v>28</v>
      </c>
      <c r="K3645" t="s">
        <v>66</v>
      </c>
      <c r="L3645" t="s">
        <v>21</v>
      </c>
      <c r="M3645" t="s">
        <v>22</v>
      </c>
      <c r="N3645" t="s">
        <v>41</v>
      </c>
      <c r="O3645">
        <f>Table2[[#This Row],[check_out_date]]-Table2[[#This Row],[check_in_date]]</f>
        <v>4</v>
      </c>
      <c r="P3645">
        <f>Table2[[#This Row],[num_adults]]+Table2[[#This Row],[num_children]]</f>
        <v>6</v>
      </c>
      <c r="Q3645" s="3">
        <f>IF(OR(Table2[[#This Row],[booking_status]]="confirmed",Table2[[#This Row],[booking_status]]="checked-out"),Table2[[#This Row],[room_rate_per_night]]*Table2[[#This Row],[Num_Nights]],0)</f>
        <v>1452.88</v>
      </c>
      <c r="R3645" t="str" cm="1">
        <f t="array" ref="R3645">IFERROR(_xlfn.IFS(Table2[[#This Row],[booking_status]]="confirmed","Expected",Table2[[#This Row],[booking_status]]="checked-out","Actual"),"No Revenue")</f>
        <v>Expected</v>
      </c>
      <c r="S3645" s="4">
        <f>Table2[[#This Row],[Revenue_Amount]]/Table2[[#This Row],[Num_Nights]]</f>
        <v>363.22</v>
      </c>
    </row>
    <row r="3646" spans="1:19" hidden="1" x14ac:dyDescent="0.3">
      <c r="A3646">
        <v>3645</v>
      </c>
      <c r="B3646" t="s">
        <v>37</v>
      </c>
      <c r="C3646" s="9">
        <v>45182</v>
      </c>
      <c r="D3646" s="9">
        <v>45185</v>
      </c>
      <c r="E3646" s="10">
        <v>45140</v>
      </c>
      <c r="F3646" t="s">
        <v>27</v>
      </c>
      <c r="G3646">
        <v>164.06</v>
      </c>
      <c r="H3646">
        <v>1</v>
      </c>
      <c r="I3646">
        <v>0</v>
      </c>
      <c r="J3646" t="s">
        <v>35</v>
      </c>
      <c r="K3646" t="s">
        <v>66</v>
      </c>
      <c r="L3646" t="s">
        <v>21</v>
      </c>
      <c r="M3646" t="s">
        <v>36</v>
      </c>
      <c r="N3646" t="s">
        <v>41</v>
      </c>
      <c r="O3646">
        <f>Table2[[#This Row],[check_out_date]]-Table2[[#This Row],[check_in_date]]</f>
        <v>3</v>
      </c>
      <c r="P3646">
        <f>Table2[[#This Row],[num_adults]]+Table2[[#This Row],[num_children]]</f>
        <v>1</v>
      </c>
      <c r="Q3646" s="3">
        <f>IF(OR(Table2[[#This Row],[booking_status]]="confirmed",Table2[[#This Row],[booking_status]]="checked-out"),Table2[[#This Row],[room_rate_per_night]]*Table2[[#This Row],[Num_Nights]],0)</f>
        <v>492.18</v>
      </c>
      <c r="R3646" t="str" cm="1">
        <f t="array" ref="R3646">IFERROR(_xlfn.IFS(Table2[[#This Row],[booking_status]]="confirmed","Expected",Table2[[#This Row],[booking_status]]="checked-out","Actual"),"No Revenue")</f>
        <v>Expected</v>
      </c>
      <c r="S3646" s="4">
        <f>Table2[[#This Row],[Revenue_Amount]]/Table2[[#This Row],[Num_Nights]]</f>
        <v>164.06</v>
      </c>
    </row>
    <row r="3647" spans="1:19" hidden="1" x14ac:dyDescent="0.3">
      <c r="A3647">
        <v>3646</v>
      </c>
      <c r="B3647" t="s">
        <v>37</v>
      </c>
      <c r="C3647" s="9">
        <v>44942</v>
      </c>
      <c r="D3647" s="9">
        <v>44943</v>
      </c>
      <c r="E3647" s="10">
        <v>44912</v>
      </c>
      <c r="F3647" t="s">
        <v>27</v>
      </c>
      <c r="G3647">
        <v>174.39</v>
      </c>
      <c r="H3647">
        <v>2</v>
      </c>
      <c r="I3647">
        <v>0</v>
      </c>
      <c r="J3647" t="s">
        <v>35</v>
      </c>
      <c r="K3647" t="s">
        <v>66</v>
      </c>
      <c r="L3647" t="s">
        <v>21</v>
      </c>
      <c r="M3647" t="s">
        <v>36</v>
      </c>
      <c r="N3647" t="s">
        <v>41</v>
      </c>
      <c r="O3647">
        <f>Table2[[#This Row],[check_out_date]]-Table2[[#This Row],[check_in_date]]</f>
        <v>1</v>
      </c>
      <c r="P3647">
        <f>Table2[[#This Row],[num_adults]]+Table2[[#This Row],[num_children]]</f>
        <v>2</v>
      </c>
      <c r="Q3647" s="3">
        <f>IF(OR(Table2[[#This Row],[booking_status]]="confirmed",Table2[[#This Row],[booking_status]]="checked-out"),Table2[[#This Row],[room_rate_per_night]]*Table2[[#This Row],[Num_Nights]],0)</f>
        <v>174.39</v>
      </c>
      <c r="R3647" t="str" cm="1">
        <f t="array" ref="R3647">IFERROR(_xlfn.IFS(Table2[[#This Row],[booking_status]]="confirmed","Expected",Table2[[#This Row],[booking_status]]="checked-out","Actual"),"No Revenue")</f>
        <v>Expected</v>
      </c>
      <c r="S3647" s="4">
        <f>Table2[[#This Row],[Revenue_Amount]]/Table2[[#This Row],[Num_Nights]]</f>
        <v>174.39</v>
      </c>
    </row>
    <row r="3648" spans="1:19" hidden="1" x14ac:dyDescent="0.3">
      <c r="A3648">
        <v>3647</v>
      </c>
      <c r="B3648" t="s">
        <v>14</v>
      </c>
      <c r="C3648" s="9">
        <v>45130</v>
      </c>
      <c r="D3648" s="9">
        <v>45134</v>
      </c>
      <c r="E3648" s="10">
        <v>45091</v>
      </c>
      <c r="F3648" t="s">
        <v>27</v>
      </c>
      <c r="G3648">
        <v>177.17</v>
      </c>
      <c r="H3648">
        <v>2</v>
      </c>
      <c r="I3648">
        <v>0</v>
      </c>
      <c r="J3648" t="s">
        <v>35</v>
      </c>
      <c r="K3648" t="s">
        <v>99</v>
      </c>
      <c r="L3648" t="s">
        <v>60</v>
      </c>
      <c r="M3648" t="s">
        <v>36</v>
      </c>
      <c r="N3648" t="s">
        <v>41</v>
      </c>
      <c r="O3648">
        <f>Table2[[#This Row],[check_out_date]]-Table2[[#This Row],[check_in_date]]</f>
        <v>4</v>
      </c>
      <c r="P3648">
        <f>Table2[[#This Row],[num_adults]]+Table2[[#This Row],[num_children]]</f>
        <v>2</v>
      </c>
      <c r="Q3648" s="3">
        <f>IF(OR(Table2[[#This Row],[booking_status]]="confirmed",Table2[[#This Row],[booking_status]]="checked-out"),Table2[[#This Row],[room_rate_per_night]]*Table2[[#This Row],[Num_Nights]],0)</f>
        <v>0</v>
      </c>
      <c r="R3648" t="str" cm="1">
        <f t="array" ref="R3648">IFERROR(_xlfn.IFS(Table2[[#This Row],[booking_status]]="confirmed","Expected",Table2[[#This Row],[booking_status]]="checked-out","Actual"),"No Revenue")</f>
        <v>No Revenue</v>
      </c>
      <c r="S3648" s="4">
        <f>Table2[[#This Row],[Revenue_Amount]]/Table2[[#This Row],[Num_Nights]]</f>
        <v>0</v>
      </c>
    </row>
    <row r="3649" spans="1:19" x14ac:dyDescent="0.3">
      <c r="A3649">
        <v>3648</v>
      </c>
      <c r="B3649" t="s">
        <v>37</v>
      </c>
      <c r="C3649" s="9">
        <v>45232</v>
      </c>
      <c r="D3649" s="9">
        <v>45235</v>
      </c>
      <c r="E3649" s="10">
        <v>45200</v>
      </c>
      <c r="F3649" t="s">
        <v>27</v>
      </c>
      <c r="G3649">
        <v>170.98</v>
      </c>
      <c r="H3649">
        <v>2</v>
      </c>
      <c r="I3649">
        <v>2</v>
      </c>
      <c r="J3649" t="s">
        <v>94</v>
      </c>
      <c r="K3649" t="s">
        <v>99</v>
      </c>
      <c r="L3649" t="s">
        <v>60</v>
      </c>
      <c r="M3649" t="s">
        <v>22</v>
      </c>
      <c r="N3649" t="s">
        <v>23</v>
      </c>
      <c r="O3649">
        <f>Table2[[#This Row],[check_out_date]]-Table2[[#This Row],[check_in_date]]</f>
        <v>3</v>
      </c>
      <c r="P3649">
        <f>Table2[[#This Row],[num_adults]]+Table2[[#This Row],[num_children]]</f>
        <v>4</v>
      </c>
      <c r="Q3649" s="3">
        <f>IF(OR(Table2[[#This Row],[booking_status]]="confirmed",Table2[[#This Row],[booking_status]]="checked-out"),Table2[[#This Row],[room_rate_per_night]]*Table2[[#This Row],[Num_Nights]],0)</f>
        <v>0</v>
      </c>
      <c r="R3649" t="str" cm="1">
        <f t="array" ref="R3649">IFERROR(_xlfn.IFS(Table2[[#This Row],[booking_status]]="confirmed","Expected",Table2[[#This Row],[booking_status]]="checked-out","Actual"),"No Revenue")</f>
        <v>No Revenue</v>
      </c>
      <c r="S3649" s="4">
        <f>Table2[[#This Row],[Revenue_Amount]]/Table2[[#This Row],[Num_Nights]]</f>
        <v>0</v>
      </c>
    </row>
    <row r="3650" spans="1:19" x14ac:dyDescent="0.3">
      <c r="A3650">
        <v>3649</v>
      </c>
      <c r="B3650" t="s">
        <v>50</v>
      </c>
      <c r="C3650" s="9">
        <v>44956</v>
      </c>
      <c r="D3650" s="9">
        <v>44960</v>
      </c>
      <c r="E3650" s="10">
        <v>44953</v>
      </c>
      <c r="F3650" t="s">
        <v>49</v>
      </c>
      <c r="G3650">
        <v>108.98</v>
      </c>
      <c r="H3650">
        <v>1</v>
      </c>
      <c r="I3650">
        <v>1</v>
      </c>
      <c r="J3650" t="s">
        <v>19</v>
      </c>
      <c r="K3650" t="s">
        <v>20</v>
      </c>
      <c r="L3650" t="s">
        <v>21</v>
      </c>
      <c r="M3650" t="s">
        <v>36</v>
      </c>
      <c r="N3650" t="s">
        <v>41</v>
      </c>
      <c r="O3650">
        <f>Table2[[#This Row],[check_out_date]]-Table2[[#This Row],[check_in_date]]</f>
        <v>4</v>
      </c>
      <c r="P3650">
        <f>Table2[[#This Row],[num_adults]]+Table2[[#This Row],[num_children]]</f>
        <v>2</v>
      </c>
      <c r="Q3650" s="3">
        <f>IF(OR(Table2[[#This Row],[booking_status]]="confirmed",Table2[[#This Row],[booking_status]]="checked-out"),Table2[[#This Row],[room_rate_per_night]]*Table2[[#This Row],[Num_Nights]],0)</f>
        <v>435.92</v>
      </c>
      <c r="R3650" t="str" cm="1">
        <f t="array" ref="R3650">IFERROR(_xlfn.IFS(Table2[[#This Row],[booking_status]]="confirmed","Expected",Table2[[#This Row],[booking_status]]="checked-out","Actual"),"No Revenue")</f>
        <v>Expected</v>
      </c>
      <c r="S3650" s="4">
        <f>Table2[[#This Row],[Revenue_Amount]]/Table2[[#This Row],[Num_Nights]]</f>
        <v>108.98</v>
      </c>
    </row>
    <row r="3651" spans="1:19" x14ac:dyDescent="0.3">
      <c r="A3651">
        <v>3650</v>
      </c>
      <c r="B3651" t="s">
        <v>50</v>
      </c>
      <c r="C3651" s="9">
        <v>45140</v>
      </c>
      <c r="D3651" s="9">
        <v>45149</v>
      </c>
      <c r="E3651" s="10">
        <v>45110</v>
      </c>
      <c r="F3651" t="s">
        <v>49</v>
      </c>
      <c r="G3651">
        <v>82.8</v>
      </c>
      <c r="H3651">
        <v>1</v>
      </c>
      <c r="I3651">
        <v>1</v>
      </c>
      <c r="J3651" t="s">
        <v>19</v>
      </c>
      <c r="K3651" t="s">
        <v>99</v>
      </c>
      <c r="L3651" t="s">
        <v>56</v>
      </c>
      <c r="M3651" t="s">
        <v>36</v>
      </c>
      <c r="N3651" t="s">
        <v>41</v>
      </c>
      <c r="O3651">
        <f>Table2[[#This Row],[check_out_date]]-Table2[[#This Row],[check_in_date]]</f>
        <v>9</v>
      </c>
      <c r="P3651">
        <f>Table2[[#This Row],[num_adults]]+Table2[[#This Row],[num_children]]</f>
        <v>2</v>
      </c>
      <c r="Q3651" s="3">
        <f>IF(OR(Table2[[#This Row],[booking_status]]="confirmed",Table2[[#This Row],[booking_status]]="checked-out"),Table2[[#This Row],[room_rate_per_night]]*Table2[[#This Row],[Num_Nights]],0)</f>
        <v>745.19999999999993</v>
      </c>
      <c r="R3651" t="str" cm="1">
        <f t="array" ref="R3651">IFERROR(_xlfn.IFS(Table2[[#This Row],[booking_status]]="confirmed","Expected",Table2[[#This Row],[booking_status]]="checked-out","Actual"),"No Revenue")</f>
        <v>Actual</v>
      </c>
      <c r="S3651" s="4">
        <f>Table2[[#This Row],[Revenue_Amount]]/Table2[[#This Row],[Num_Nights]]</f>
        <v>82.8</v>
      </c>
    </row>
    <row r="3652" spans="1:19" hidden="1" x14ac:dyDescent="0.3">
      <c r="A3652">
        <v>3651</v>
      </c>
      <c r="B3652" t="s">
        <v>31</v>
      </c>
      <c r="C3652" s="9">
        <v>45207</v>
      </c>
      <c r="D3652" s="9">
        <v>45213</v>
      </c>
      <c r="E3652" s="10">
        <v>45152</v>
      </c>
      <c r="F3652" t="s">
        <v>49</v>
      </c>
      <c r="G3652">
        <v>106.36</v>
      </c>
      <c r="H3652">
        <v>1</v>
      </c>
      <c r="I3652">
        <v>1</v>
      </c>
      <c r="J3652" t="s">
        <v>35</v>
      </c>
      <c r="K3652" t="s">
        <v>66</v>
      </c>
      <c r="L3652" t="s">
        <v>60</v>
      </c>
      <c r="M3652" t="s">
        <v>36</v>
      </c>
      <c r="N3652" t="s">
        <v>41</v>
      </c>
      <c r="O3652">
        <f>Table2[[#This Row],[check_out_date]]-Table2[[#This Row],[check_in_date]]</f>
        <v>6</v>
      </c>
      <c r="P3652">
        <f>Table2[[#This Row],[num_adults]]+Table2[[#This Row],[num_children]]</f>
        <v>2</v>
      </c>
      <c r="Q3652" s="3">
        <f>IF(OR(Table2[[#This Row],[booking_status]]="confirmed",Table2[[#This Row],[booking_status]]="checked-out"),Table2[[#This Row],[room_rate_per_night]]*Table2[[#This Row],[Num_Nights]],0)</f>
        <v>0</v>
      </c>
      <c r="R3652" t="str" cm="1">
        <f t="array" ref="R3652">IFERROR(_xlfn.IFS(Table2[[#This Row],[booking_status]]="confirmed","Expected",Table2[[#This Row],[booking_status]]="checked-out","Actual"),"No Revenue")</f>
        <v>No Revenue</v>
      </c>
      <c r="S3652" s="4">
        <f>Table2[[#This Row],[Revenue_Amount]]/Table2[[#This Row],[Num_Nights]]</f>
        <v>0</v>
      </c>
    </row>
    <row r="3653" spans="1:19" x14ac:dyDescent="0.3">
      <c r="A3653">
        <v>3652</v>
      </c>
      <c r="B3653" t="s">
        <v>31</v>
      </c>
      <c r="C3653" s="9">
        <v>45012</v>
      </c>
      <c r="D3653" s="9">
        <v>45016</v>
      </c>
      <c r="E3653" s="10">
        <v>45001</v>
      </c>
      <c r="F3653" t="s">
        <v>49</v>
      </c>
      <c r="G3653">
        <v>66.98</v>
      </c>
      <c r="H3653">
        <v>4</v>
      </c>
      <c r="I3653">
        <v>2</v>
      </c>
      <c r="J3653" t="s">
        <v>28</v>
      </c>
      <c r="K3653" t="s">
        <v>99</v>
      </c>
      <c r="L3653" t="s">
        <v>70</v>
      </c>
      <c r="M3653" t="s">
        <v>36</v>
      </c>
      <c r="N3653" t="s">
        <v>95</v>
      </c>
      <c r="O3653">
        <f>Table2[[#This Row],[check_out_date]]-Table2[[#This Row],[check_in_date]]</f>
        <v>4</v>
      </c>
      <c r="P3653">
        <f>Table2[[#This Row],[num_adults]]+Table2[[#This Row],[num_children]]</f>
        <v>6</v>
      </c>
      <c r="Q3653" s="3">
        <f>IF(OR(Table2[[#This Row],[booking_status]]="confirmed",Table2[[#This Row],[booking_status]]="checked-out"),Table2[[#This Row],[room_rate_per_night]]*Table2[[#This Row],[Num_Nights]],0)</f>
        <v>0</v>
      </c>
      <c r="R3653" t="str" cm="1">
        <f t="array" ref="R3653">IFERROR(_xlfn.IFS(Table2[[#This Row],[booking_status]]="confirmed","Expected",Table2[[#This Row],[booking_status]]="checked-out","Actual"),"No Revenue")</f>
        <v>No Revenue</v>
      </c>
      <c r="S3653" s="4">
        <f>Table2[[#This Row],[Revenue_Amount]]/Table2[[#This Row],[Num_Nights]]</f>
        <v>0</v>
      </c>
    </row>
    <row r="3654" spans="1:19" x14ac:dyDescent="0.3">
      <c r="A3654">
        <v>3653</v>
      </c>
      <c r="B3654" t="s">
        <v>31</v>
      </c>
      <c r="C3654" s="9">
        <v>45226</v>
      </c>
      <c r="D3654" s="9">
        <v>45229</v>
      </c>
      <c r="E3654" s="10">
        <v>45204</v>
      </c>
      <c r="F3654" t="s">
        <v>18</v>
      </c>
      <c r="G3654">
        <v>203.73</v>
      </c>
      <c r="H3654">
        <v>1</v>
      </c>
      <c r="I3654">
        <v>0</v>
      </c>
      <c r="J3654" t="s">
        <v>55</v>
      </c>
      <c r="K3654" t="s">
        <v>20</v>
      </c>
      <c r="L3654" t="s">
        <v>56</v>
      </c>
      <c r="M3654" t="s">
        <v>36</v>
      </c>
      <c r="N3654" t="s">
        <v>23</v>
      </c>
      <c r="O3654">
        <f>Table2[[#This Row],[check_out_date]]-Table2[[#This Row],[check_in_date]]</f>
        <v>3</v>
      </c>
      <c r="P3654">
        <f>Table2[[#This Row],[num_adults]]+Table2[[#This Row],[num_children]]</f>
        <v>1</v>
      </c>
      <c r="Q3654" s="3">
        <f>IF(OR(Table2[[#This Row],[booking_status]]="confirmed",Table2[[#This Row],[booking_status]]="checked-out"),Table2[[#This Row],[room_rate_per_night]]*Table2[[#This Row],[Num_Nights]],0)</f>
        <v>611.18999999999994</v>
      </c>
      <c r="R3654" t="str" cm="1">
        <f t="array" ref="R3654">IFERROR(_xlfn.IFS(Table2[[#This Row],[booking_status]]="confirmed","Expected",Table2[[#This Row],[booking_status]]="checked-out","Actual"),"No Revenue")</f>
        <v>Actual</v>
      </c>
      <c r="S3654" s="4">
        <f>Table2[[#This Row],[Revenue_Amount]]/Table2[[#This Row],[Num_Nights]]</f>
        <v>203.73</v>
      </c>
    </row>
    <row r="3655" spans="1:19" x14ac:dyDescent="0.3">
      <c r="A3655">
        <v>3654</v>
      </c>
      <c r="B3655" t="s">
        <v>31</v>
      </c>
      <c r="C3655" s="9">
        <v>45092</v>
      </c>
      <c r="D3655" s="9">
        <v>45093</v>
      </c>
      <c r="E3655" s="10">
        <v>45076</v>
      </c>
      <c r="F3655" t="s">
        <v>49</v>
      </c>
      <c r="G3655">
        <v>95.25</v>
      </c>
      <c r="H3655">
        <v>1</v>
      </c>
      <c r="I3655">
        <v>2</v>
      </c>
      <c r="J3655" t="s">
        <v>19</v>
      </c>
      <c r="K3655" t="s">
        <v>20</v>
      </c>
      <c r="L3655" t="s">
        <v>56</v>
      </c>
      <c r="M3655" t="s">
        <v>36</v>
      </c>
      <c r="N3655" t="s">
        <v>45</v>
      </c>
      <c r="O3655">
        <f>Table2[[#This Row],[check_out_date]]-Table2[[#This Row],[check_in_date]]</f>
        <v>1</v>
      </c>
      <c r="P3655">
        <f>Table2[[#This Row],[num_adults]]+Table2[[#This Row],[num_children]]</f>
        <v>3</v>
      </c>
      <c r="Q3655" s="3">
        <f>IF(OR(Table2[[#This Row],[booking_status]]="confirmed",Table2[[#This Row],[booking_status]]="checked-out"),Table2[[#This Row],[room_rate_per_night]]*Table2[[#This Row],[Num_Nights]],0)</f>
        <v>95.25</v>
      </c>
      <c r="R3655" t="str" cm="1">
        <f t="array" ref="R3655">IFERROR(_xlfn.IFS(Table2[[#This Row],[booking_status]]="confirmed","Expected",Table2[[#This Row],[booking_status]]="checked-out","Actual"),"No Revenue")</f>
        <v>Actual</v>
      </c>
      <c r="S3655" s="4">
        <f>Table2[[#This Row],[Revenue_Amount]]/Table2[[#This Row],[Num_Nights]]</f>
        <v>95.25</v>
      </c>
    </row>
    <row r="3656" spans="1:19" x14ac:dyDescent="0.3">
      <c r="A3656">
        <v>3655</v>
      </c>
      <c r="B3656" t="s">
        <v>37</v>
      </c>
      <c r="C3656" s="9">
        <v>45183</v>
      </c>
      <c r="D3656" s="9">
        <v>45187</v>
      </c>
      <c r="E3656" s="10">
        <v>45161</v>
      </c>
      <c r="F3656" t="s">
        <v>54</v>
      </c>
      <c r="G3656">
        <v>546.19000000000005</v>
      </c>
      <c r="H3656">
        <v>1</v>
      </c>
      <c r="I3656">
        <v>0</v>
      </c>
      <c r="J3656" t="s">
        <v>28</v>
      </c>
      <c r="K3656" t="s">
        <v>99</v>
      </c>
      <c r="L3656" t="s">
        <v>21</v>
      </c>
      <c r="M3656" t="s">
        <v>22</v>
      </c>
      <c r="N3656" t="s">
        <v>41</v>
      </c>
      <c r="O3656">
        <f>Table2[[#This Row],[check_out_date]]-Table2[[#This Row],[check_in_date]]</f>
        <v>4</v>
      </c>
      <c r="P3656">
        <f>Table2[[#This Row],[num_adults]]+Table2[[#This Row],[num_children]]</f>
        <v>1</v>
      </c>
      <c r="Q3656" s="3">
        <f>IF(OR(Table2[[#This Row],[booking_status]]="confirmed",Table2[[#This Row],[booking_status]]="checked-out"),Table2[[#This Row],[room_rate_per_night]]*Table2[[#This Row],[Num_Nights]],0)</f>
        <v>2184.7600000000002</v>
      </c>
      <c r="R3656" t="str" cm="1">
        <f t="array" ref="R3656">IFERROR(_xlfn.IFS(Table2[[#This Row],[booking_status]]="confirmed","Expected",Table2[[#This Row],[booking_status]]="checked-out","Actual"),"No Revenue")</f>
        <v>Expected</v>
      </c>
      <c r="S3656" s="4">
        <f>Table2[[#This Row],[Revenue_Amount]]/Table2[[#This Row],[Num_Nights]]</f>
        <v>546.19000000000005</v>
      </c>
    </row>
    <row r="3657" spans="1:19" x14ac:dyDescent="0.3">
      <c r="A3657">
        <v>3656</v>
      </c>
      <c r="B3657" t="s">
        <v>31</v>
      </c>
      <c r="C3657" s="9">
        <v>45218</v>
      </c>
      <c r="D3657" s="9">
        <v>45221</v>
      </c>
      <c r="E3657" s="10">
        <v>45178</v>
      </c>
      <c r="F3657" t="s">
        <v>49</v>
      </c>
      <c r="G3657">
        <v>107.61</v>
      </c>
      <c r="H3657">
        <v>2</v>
      </c>
      <c r="I3657">
        <v>1</v>
      </c>
      <c r="J3657" t="s">
        <v>55</v>
      </c>
      <c r="K3657" t="s">
        <v>44</v>
      </c>
      <c r="L3657" t="s">
        <v>21</v>
      </c>
      <c r="M3657" t="s">
        <v>36</v>
      </c>
      <c r="N3657" t="s">
        <v>41</v>
      </c>
      <c r="O3657">
        <f>Table2[[#This Row],[check_out_date]]-Table2[[#This Row],[check_in_date]]</f>
        <v>3</v>
      </c>
      <c r="P3657">
        <f>Table2[[#This Row],[num_adults]]+Table2[[#This Row],[num_children]]</f>
        <v>3</v>
      </c>
      <c r="Q3657" s="3">
        <f>IF(OR(Table2[[#This Row],[booking_status]]="confirmed",Table2[[#This Row],[booking_status]]="checked-out"),Table2[[#This Row],[room_rate_per_night]]*Table2[[#This Row],[Num_Nights]],0)</f>
        <v>322.83</v>
      </c>
      <c r="R3657" t="str" cm="1">
        <f t="array" ref="R3657">IFERROR(_xlfn.IFS(Table2[[#This Row],[booking_status]]="confirmed","Expected",Table2[[#This Row],[booking_status]]="checked-out","Actual"),"No Revenue")</f>
        <v>Expected</v>
      </c>
      <c r="S3657" s="4">
        <f>Table2[[#This Row],[Revenue_Amount]]/Table2[[#This Row],[Num_Nights]]</f>
        <v>107.61</v>
      </c>
    </row>
    <row r="3658" spans="1:19" x14ac:dyDescent="0.3">
      <c r="A3658">
        <v>3657</v>
      </c>
      <c r="B3658" t="s">
        <v>50</v>
      </c>
      <c r="C3658" s="9">
        <v>45279</v>
      </c>
      <c r="D3658" s="9">
        <v>45283</v>
      </c>
      <c r="E3658" s="10">
        <v>45267</v>
      </c>
      <c r="F3658" t="s">
        <v>49</v>
      </c>
      <c r="G3658">
        <v>122.24</v>
      </c>
      <c r="H3658">
        <v>1</v>
      </c>
      <c r="I3658">
        <v>0</v>
      </c>
      <c r="J3658" t="s">
        <v>19</v>
      </c>
      <c r="K3658" t="s">
        <v>66</v>
      </c>
      <c r="L3658" t="s">
        <v>21</v>
      </c>
      <c r="M3658" t="s">
        <v>36</v>
      </c>
      <c r="N3658" t="s">
        <v>41</v>
      </c>
      <c r="O3658">
        <f>Table2[[#This Row],[check_out_date]]-Table2[[#This Row],[check_in_date]]</f>
        <v>4</v>
      </c>
      <c r="P3658">
        <f>Table2[[#This Row],[num_adults]]+Table2[[#This Row],[num_children]]</f>
        <v>1</v>
      </c>
      <c r="Q3658" s="3">
        <f>IF(OR(Table2[[#This Row],[booking_status]]="confirmed",Table2[[#This Row],[booking_status]]="checked-out"),Table2[[#This Row],[room_rate_per_night]]*Table2[[#This Row],[Num_Nights]],0)</f>
        <v>488.96</v>
      </c>
      <c r="R3658" t="str" cm="1">
        <f t="array" ref="R3658">IFERROR(_xlfn.IFS(Table2[[#This Row],[booking_status]]="confirmed","Expected",Table2[[#This Row],[booking_status]]="checked-out","Actual"),"No Revenue")</f>
        <v>Expected</v>
      </c>
      <c r="S3658" s="4">
        <f>Table2[[#This Row],[Revenue_Amount]]/Table2[[#This Row],[Num_Nights]]</f>
        <v>122.24</v>
      </c>
    </row>
    <row r="3659" spans="1:19" x14ac:dyDescent="0.3">
      <c r="A3659">
        <v>3658</v>
      </c>
      <c r="B3659" t="s">
        <v>31</v>
      </c>
      <c r="C3659" s="9">
        <v>45256</v>
      </c>
      <c r="D3659" s="9">
        <v>45265</v>
      </c>
      <c r="E3659" s="10">
        <v>45226</v>
      </c>
      <c r="F3659" t="s">
        <v>54</v>
      </c>
      <c r="G3659">
        <v>266.77999999999997</v>
      </c>
      <c r="H3659">
        <v>1</v>
      </c>
      <c r="I3659">
        <v>0</v>
      </c>
      <c r="J3659" t="s">
        <v>19</v>
      </c>
      <c r="K3659" t="s">
        <v>29</v>
      </c>
      <c r="L3659" t="s">
        <v>21</v>
      </c>
      <c r="M3659" t="s">
        <v>22</v>
      </c>
      <c r="N3659" t="s">
        <v>41</v>
      </c>
      <c r="O3659">
        <f>Table2[[#This Row],[check_out_date]]-Table2[[#This Row],[check_in_date]]</f>
        <v>9</v>
      </c>
      <c r="P3659">
        <f>Table2[[#This Row],[num_adults]]+Table2[[#This Row],[num_children]]</f>
        <v>1</v>
      </c>
      <c r="Q3659" s="3">
        <f>IF(OR(Table2[[#This Row],[booking_status]]="confirmed",Table2[[#This Row],[booking_status]]="checked-out"),Table2[[#This Row],[room_rate_per_night]]*Table2[[#This Row],[Num_Nights]],0)</f>
        <v>2401.0199999999995</v>
      </c>
      <c r="R3659" t="str" cm="1">
        <f t="array" ref="R3659">IFERROR(_xlfn.IFS(Table2[[#This Row],[booking_status]]="confirmed","Expected",Table2[[#This Row],[booking_status]]="checked-out","Actual"),"No Revenue")</f>
        <v>Expected</v>
      </c>
      <c r="S3659" s="4">
        <f>Table2[[#This Row],[Revenue_Amount]]/Table2[[#This Row],[Num_Nights]]</f>
        <v>266.77999999999997</v>
      </c>
    </row>
    <row r="3660" spans="1:19" x14ac:dyDescent="0.3">
      <c r="A3660">
        <v>3659</v>
      </c>
      <c r="B3660" t="s">
        <v>50</v>
      </c>
      <c r="C3660" s="9">
        <v>44978</v>
      </c>
      <c r="D3660" s="9">
        <v>44981</v>
      </c>
      <c r="E3660" s="10">
        <v>44970</v>
      </c>
      <c r="F3660" t="s">
        <v>27</v>
      </c>
      <c r="G3660">
        <v>154.6</v>
      </c>
      <c r="H3660">
        <v>3</v>
      </c>
      <c r="I3660">
        <v>1</v>
      </c>
      <c r="J3660" t="s">
        <v>28</v>
      </c>
      <c r="K3660" t="s">
        <v>66</v>
      </c>
      <c r="L3660" t="s">
        <v>21</v>
      </c>
      <c r="M3660" t="s">
        <v>36</v>
      </c>
      <c r="N3660" t="s">
        <v>45</v>
      </c>
      <c r="O3660">
        <f>Table2[[#This Row],[check_out_date]]-Table2[[#This Row],[check_in_date]]</f>
        <v>3</v>
      </c>
      <c r="P3660">
        <f>Table2[[#This Row],[num_adults]]+Table2[[#This Row],[num_children]]</f>
        <v>4</v>
      </c>
      <c r="Q3660" s="3">
        <f>IF(OR(Table2[[#This Row],[booking_status]]="confirmed",Table2[[#This Row],[booking_status]]="checked-out"),Table2[[#This Row],[room_rate_per_night]]*Table2[[#This Row],[Num_Nights]],0)</f>
        <v>463.79999999999995</v>
      </c>
      <c r="R3660" t="str" cm="1">
        <f t="array" ref="R3660">IFERROR(_xlfn.IFS(Table2[[#This Row],[booking_status]]="confirmed","Expected",Table2[[#This Row],[booking_status]]="checked-out","Actual"),"No Revenue")</f>
        <v>Expected</v>
      </c>
      <c r="S3660" s="4">
        <f>Table2[[#This Row],[Revenue_Amount]]/Table2[[#This Row],[Num_Nights]]</f>
        <v>154.6</v>
      </c>
    </row>
    <row r="3661" spans="1:19" x14ac:dyDescent="0.3">
      <c r="A3661">
        <v>3660</v>
      </c>
      <c r="B3661" t="s">
        <v>50</v>
      </c>
      <c r="C3661" s="9">
        <v>45068</v>
      </c>
      <c r="D3661" s="9">
        <v>45072</v>
      </c>
      <c r="E3661" s="10">
        <v>45019</v>
      </c>
      <c r="F3661" t="s">
        <v>49</v>
      </c>
      <c r="G3661">
        <v>124.09</v>
      </c>
      <c r="H3661">
        <v>2</v>
      </c>
      <c r="I3661">
        <v>0</v>
      </c>
      <c r="J3661" t="s">
        <v>19</v>
      </c>
      <c r="K3661" t="s">
        <v>44</v>
      </c>
      <c r="L3661" t="s">
        <v>70</v>
      </c>
      <c r="M3661" t="s">
        <v>36</v>
      </c>
      <c r="N3661" t="s">
        <v>41</v>
      </c>
      <c r="O3661">
        <f>Table2[[#This Row],[check_out_date]]-Table2[[#This Row],[check_in_date]]</f>
        <v>4</v>
      </c>
      <c r="P3661">
        <f>Table2[[#This Row],[num_adults]]+Table2[[#This Row],[num_children]]</f>
        <v>2</v>
      </c>
      <c r="Q3661" s="3">
        <f>IF(OR(Table2[[#This Row],[booking_status]]="confirmed",Table2[[#This Row],[booking_status]]="checked-out"),Table2[[#This Row],[room_rate_per_night]]*Table2[[#This Row],[Num_Nights]],0)</f>
        <v>0</v>
      </c>
      <c r="R3661" t="str" cm="1">
        <f t="array" ref="R3661">IFERROR(_xlfn.IFS(Table2[[#This Row],[booking_status]]="confirmed","Expected",Table2[[#This Row],[booking_status]]="checked-out","Actual"),"No Revenue")</f>
        <v>No Revenue</v>
      </c>
      <c r="S3661" s="4">
        <f>Table2[[#This Row],[Revenue_Amount]]/Table2[[#This Row],[Num_Nights]]</f>
        <v>0</v>
      </c>
    </row>
    <row r="3662" spans="1:19" hidden="1" x14ac:dyDescent="0.3">
      <c r="A3662">
        <v>3661</v>
      </c>
      <c r="B3662" t="s">
        <v>14</v>
      </c>
      <c r="C3662" s="9">
        <v>44985</v>
      </c>
      <c r="D3662" s="9">
        <v>44986</v>
      </c>
      <c r="E3662" s="10">
        <v>44967</v>
      </c>
      <c r="F3662" t="s">
        <v>54</v>
      </c>
      <c r="G3662">
        <v>408.53</v>
      </c>
      <c r="H3662">
        <v>4</v>
      </c>
      <c r="I3662">
        <v>0</v>
      </c>
      <c r="J3662" t="s">
        <v>35</v>
      </c>
      <c r="K3662" t="s">
        <v>66</v>
      </c>
      <c r="L3662" t="s">
        <v>21</v>
      </c>
      <c r="M3662" t="s">
        <v>22</v>
      </c>
      <c r="N3662" t="s">
        <v>30</v>
      </c>
      <c r="O3662">
        <f>Table2[[#This Row],[check_out_date]]-Table2[[#This Row],[check_in_date]]</f>
        <v>1</v>
      </c>
      <c r="P3662">
        <f>Table2[[#This Row],[num_adults]]+Table2[[#This Row],[num_children]]</f>
        <v>4</v>
      </c>
      <c r="Q3662" s="3">
        <f>IF(OR(Table2[[#This Row],[booking_status]]="confirmed",Table2[[#This Row],[booking_status]]="checked-out"),Table2[[#This Row],[room_rate_per_night]]*Table2[[#This Row],[Num_Nights]],0)</f>
        <v>408.53</v>
      </c>
      <c r="R3662" t="str" cm="1">
        <f t="array" ref="R3662">IFERROR(_xlfn.IFS(Table2[[#This Row],[booking_status]]="confirmed","Expected",Table2[[#This Row],[booking_status]]="checked-out","Actual"),"No Revenue")</f>
        <v>Expected</v>
      </c>
      <c r="S3662" s="4">
        <f>Table2[[#This Row],[Revenue_Amount]]/Table2[[#This Row],[Num_Nights]]</f>
        <v>408.53</v>
      </c>
    </row>
    <row r="3663" spans="1:19" x14ac:dyDescent="0.3">
      <c r="A3663">
        <v>3662</v>
      </c>
      <c r="B3663" t="s">
        <v>50</v>
      </c>
      <c r="C3663" s="9">
        <v>45213</v>
      </c>
      <c r="D3663" s="9">
        <v>45214</v>
      </c>
      <c r="E3663" s="10">
        <v>45143</v>
      </c>
      <c r="F3663" t="s">
        <v>54</v>
      </c>
      <c r="G3663">
        <v>541.4</v>
      </c>
      <c r="H3663">
        <v>2</v>
      </c>
      <c r="I3663">
        <v>2</v>
      </c>
      <c r="J3663" t="s">
        <v>94</v>
      </c>
      <c r="K3663" t="s">
        <v>99</v>
      </c>
      <c r="L3663" t="s">
        <v>70</v>
      </c>
      <c r="M3663" t="s">
        <v>36</v>
      </c>
      <c r="N3663" t="s">
        <v>41</v>
      </c>
      <c r="O3663">
        <f>Table2[[#This Row],[check_out_date]]-Table2[[#This Row],[check_in_date]]</f>
        <v>1</v>
      </c>
      <c r="P3663">
        <f>Table2[[#This Row],[num_adults]]+Table2[[#This Row],[num_children]]</f>
        <v>4</v>
      </c>
      <c r="Q3663" s="3">
        <f>IF(OR(Table2[[#This Row],[booking_status]]="confirmed",Table2[[#This Row],[booking_status]]="checked-out"),Table2[[#This Row],[room_rate_per_night]]*Table2[[#This Row],[Num_Nights]],0)</f>
        <v>0</v>
      </c>
      <c r="R3663" t="str" cm="1">
        <f t="array" ref="R3663">IFERROR(_xlfn.IFS(Table2[[#This Row],[booking_status]]="confirmed","Expected",Table2[[#This Row],[booking_status]]="checked-out","Actual"),"No Revenue")</f>
        <v>No Revenue</v>
      </c>
      <c r="S3663" s="4">
        <f>Table2[[#This Row],[Revenue_Amount]]/Table2[[#This Row],[Num_Nights]]</f>
        <v>0</v>
      </c>
    </row>
    <row r="3664" spans="1:19" hidden="1" x14ac:dyDescent="0.3">
      <c r="A3664">
        <v>3663</v>
      </c>
      <c r="B3664" t="s">
        <v>37</v>
      </c>
      <c r="C3664" s="9">
        <v>45071</v>
      </c>
      <c r="D3664" s="9">
        <v>45081</v>
      </c>
      <c r="E3664" s="10">
        <v>45051</v>
      </c>
      <c r="F3664" t="s">
        <v>27</v>
      </c>
      <c r="G3664">
        <v>183.77</v>
      </c>
      <c r="H3664">
        <v>1</v>
      </c>
      <c r="I3664">
        <v>2</v>
      </c>
      <c r="J3664" t="s">
        <v>35</v>
      </c>
      <c r="K3664" t="s">
        <v>99</v>
      </c>
      <c r="L3664" t="s">
        <v>21</v>
      </c>
      <c r="M3664" t="s">
        <v>22</v>
      </c>
      <c r="N3664" t="s">
        <v>41</v>
      </c>
      <c r="O3664">
        <f>Table2[[#This Row],[check_out_date]]-Table2[[#This Row],[check_in_date]]</f>
        <v>10</v>
      </c>
      <c r="P3664">
        <f>Table2[[#This Row],[num_adults]]+Table2[[#This Row],[num_children]]</f>
        <v>3</v>
      </c>
      <c r="Q3664" s="3">
        <f>IF(OR(Table2[[#This Row],[booking_status]]="confirmed",Table2[[#This Row],[booking_status]]="checked-out"),Table2[[#This Row],[room_rate_per_night]]*Table2[[#This Row],[Num_Nights]],0)</f>
        <v>1837.7</v>
      </c>
      <c r="R3664" t="str" cm="1">
        <f t="array" ref="R3664">IFERROR(_xlfn.IFS(Table2[[#This Row],[booking_status]]="confirmed","Expected",Table2[[#This Row],[booking_status]]="checked-out","Actual"),"No Revenue")</f>
        <v>Expected</v>
      </c>
      <c r="S3664" s="4">
        <f>Table2[[#This Row],[Revenue_Amount]]/Table2[[#This Row],[Num_Nights]]</f>
        <v>183.77</v>
      </c>
    </row>
    <row r="3665" spans="1:19" hidden="1" x14ac:dyDescent="0.3">
      <c r="A3665">
        <v>3664</v>
      </c>
      <c r="B3665" t="s">
        <v>50</v>
      </c>
      <c r="C3665" s="9">
        <v>45138</v>
      </c>
      <c r="D3665" s="9">
        <v>45141</v>
      </c>
      <c r="E3665" s="10">
        <v>45116</v>
      </c>
      <c r="F3665" t="s">
        <v>27</v>
      </c>
      <c r="G3665">
        <v>156.26</v>
      </c>
      <c r="H3665">
        <v>1</v>
      </c>
      <c r="I3665">
        <v>0</v>
      </c>
      <c r="J3665" t="s">
        <v>35</v>
      </c>
      <c r="K3665" t="s">
        <v>20</v>
      </c>
      <c r="L3665" t="s">
        <v>21</v>
      </c>
      <c r="M3665" t="s">
        <v>22</v>
      </c>
      <c r="N3665" t="s">
        <v>41</v>
      </c>
      <c r="O3665">
        <f>Table2[[#This Row],[check_out_date]]-Table2[[#This Row],[check_in_date]]</f>
        <v>3</v>
      </c>
      <c r="P3665">
        <f>Table2[[#This Row],[num_adults]]+Table2[[#This Row],[num_children]]</f>
        <v>1</v>
      </c>
      <c r="Q3665" s="3">
        <f>IF(OR(Table2[[#This Row],[booking_status]]="confirmed",Table2[[#This Row],[booking_status]]="checked-out"),Table2[[#This Row],[room_rate_per_night]]*Table2[[#This Row],[Num_Nights]],0)</f>
        <v>468.78</v>
      </c>
      <c r="R3665" t="str" cm="1">
        <f t="array" ref="R3665">IFERROR(_xlfn.IFS(Table2[[#This Row],[booking_status]]="confirmed","Expected",Table2[[#This Row],[booking_status]]="checked-out","Actual"),"No Revenue")</f>
        <v>Expected</v>
      </c>
      <c r="S3665" s="4">
        <f>Table2[[#This Row],[Revenue_Amount]]/Table2[[#This Row],[Num_Nights]]</f>
        <v>156.26</v>
      </c>
    </row>
    <row r="3666" spans="1:19" x14ac:dyDescent="0.3">
      <c r="A3666">
        <v>3665</v>
      </c>
      <c r="B3666" t="s">
        <v>14</v>
      </c>
      <c r="C3666" s="9">
        <v>45251</v>
      </c>
      <c r="D3666" s="9">
        <v>45258</v>
      </c>
      <c r="E3666" s="10">
        <v>45241</v>
      </c>
      <c r="F3666" t="s">
        <v>49</v>
      </c>
      <c r="G3666">
        <v>78.489999999999995</v>
      </c>
      <c r="H3666">
        <v>1</v>
      </c>
      <c r="I3666">
        <v>0</v>
      </c>
      <c r="J3666" t="s">
        <v>28</v>
      </c>
      <c r="K3666" t="s">
        <v>20</v>
      </c>
      <c r="L3666" t="s">
        <v>21</v>
      </c>
      <c r="M3666" t="s">
        <v>22</v>
      </c>
      <c r="N3666" t="s">
        <v>23</v>
      </c>
      <c r="O3666">
        <f>Table2[[#This Row],[check_out_date]]-Table2[[#This Row],[check_in_date]]</f>
        <v>7</v>
      </c>
      <c r="P3666">
        <f>Table2[[#This Row],[num_adults]]+Table2[[#This Row],[num_children]]</f>
        <v>1</v>
      </c>
      <c r="Q3666" s="3">
        <f>IF(OR(Table2[[#This Row],[booking_status]]="confirmed",Table2[[#This Row],[booking_status]]="checked-out"),Table2[[#This Row],[room_rate_per_night]]*Table2[[#This Row],[Num_Nights]],0)</f>
        <v>549.42999999999995</v>
      </c>
      <c r="R3666" t="str" cm="1">
        <f t="array" ref="R3666">IFERROR(_xlfn.IFS(Table2[[#This Row],[booking_status]]="confirmed","Expected",Table2[[#This Row],[booking_status]]="checked-out","Actual"),"No Revenue")</f>
        <v>Expected</v>
      </c>
      <c r="S3666" s="4">
        <f>Table2[[#This Row],[Revenue_Amount]]/Table2[[#This Row],[Num_Nights]]</f>
        <v>78.489999999999995</v>
      </c>
    </row>
    <row r="3667" spans="1:19" hidden="1" x14ac:dyDescent="0.3">
      <c r="A3667">
        <v>3666</v>
      </c>
      <c r="B3667" t="s">
        <v>37</v>
      </c>
      <c r="C3667" s="9">
        <v>45105</v>
      </c>
      <c r="D3667" s="9">
        <v>45110</v>
      </c>
      <c r="E3667" s="10">
        <v>45079</v>
      </c>
      <c r="F3667" t="s">
        <v>18</v>
      </c>
      <c r="G3667">
        <v>316.02</v>
      </c>
      <c r="H3667">
        <v>2</v>
      </c>
      <c r="I3667">
        <v>1</v>
      </c>
      <c r="J3667" t="s">
        <v>35</v>
      </c>
      <c r="K3667" t="s">
        <v>20</v>
      </c>
      <c r="L3667" t="s">
        <v>21</v>
      </c>
      <c r="M3667" t="s">
        <v>36</v>
      </c>
      <c r="N3667" t="s">
        <v>41</v>
      </c>
      <c r="O3667">
        <f>Table2[[#This Row],[check_out_date]]-Table2[[#This Row],[check_in_date]]</f>
        <v>5</v>
      </c>
      <c r="P3667">
        <f>Table2[[#This Row],[num_adults]]+Table2[[#This Row],[num_children]]</f>
        <v>3</v>
      </c>
      <c r="Q3667" s="3">
        <f>IF(OR(Table2[[#This Row],[booking_status]]="confirmed",Table2[[#This Row],[booking_status]]="checked-out"),Table2[[#This Row],[room_rate_per_night]]*Table2[[#This Row],[Num_Nights]],0)</f>
        <v>1580.1</v>
      </c>
      <c r="R3667" t="str" cm="1">
        <f t="array" ref="R3667">IFERROR(_xlfn.IFS(Table2[[#This Row],[booking_status]]="confirmed","Expected",Table2[[#This Row],[booking_status]]="checked-out","Actual"),"No Revenue")</f>
        <v>Expected</v>
      </c>
      <c r="S3667" s="4">
        <f>Table2[[#This Row],[Revenue_Amount]]/Table2[[#This Row],[Num_Nights]]</f>
        <v>316.02</v>
      </c>
    </row>
    <row r="3668" spans="1:19" x14ac:dyDescent="0.3">
      <c r="A3668">
        <v>3667</v>
      </c>
      <c r="B3668" t="s">
        <v>31</v>
      </c>
      <c r="C3668" s="9">
        <v>44991</v>
      </c>
      <c r="D3668" s="9">
        <v>44995</v>
      </c>
      <c r="E3668" s="10">
        <v>44947</v>
      </c>
      <c r="F3668" t="s">
        <v>27</v>
      </c>
      <c r="G3668">
        <v>111.77</v>
      </c>
      <c r="H3668">
        <v>2</v>
      </c>
      <c r="I3668">
        <v>0</v>
      </c>
      <c r="J3668" t="s">
        <v>28</v>
      </c>
      <c r="K3668" t="s">
        <v>29</v>
      </c>
      <c r="L3668" t="s">
        <v>56</v>
      </c>
      <c r="M3668" t="s">
        <v>36</v>
      </c>
      <c r="N3668" t="s">
        <v>41</v>
      </c>
      <c r="O3668">
        <f>Table2[[#This Row],[check_out_date]]-Table2[[#This Row],[check_in_date]]</f>
        <v>4</v>
      </c>
      <c r="P3668">
        <f>Table2[[#This Row],[num_adults]]+Table2[[#This Row],[num_children]]</f>
        <v>2</v>
      </c>
      <c r="Q3668" s="3">
        <f>IF(OR(Table2[[#This Row],[booking_status]]="confirmed",Table2[[#This Row],[booking_status]]="checked-out"),Table2[[#This Row],[room_rate_per_night]]*Table2[[#This Row],[Num_Nights]],0)</f>
        <v>447.08</v>
      </c>
      <c r="R3668" t="str" cm="1">
        <f t="array" ref="R3668">IFERROR(_xlfn.IFS(Table2[[#This Row],[booking_status]]="confirmed","Expected",Table2[[#This Row],[booking_status]]="checked-out","Actual"),"No Revenue")</f>
        <v>Actual</v>
      </c>
      <c r="S3668" s="4">
        <f>Table2[[#This Row],[Revenue_Amount]]/Table2[[#This Row],[Num_Nights]]</f>
        <v>111.77</v>
      </c>
    </row>
    <row r="3669" spans="1:19" x14ac:dyDescent="0.3">
      <c r="A3669">
        <v>3668</v>
      </c>
      <c r="B3669" t="s">
        <v>50</v>
      </c>
      <c r="C3669" s="9">
        <v>44955</v>
      </c>
      <c r="D3669" s="9">
        <v>44960</v>
      </c>
      <c r="E3669" s="10">
        <v>44898</v>
      </c>
      <c r="F3669" t="s">
        <v>49</v>
      </c>
      <c r="G3669">
        <v>96.22</v>
      </c>
      <c r="H3669">
        <v>2</v>
      </c>
      <c r="I3669">
        <v>0</v>
      </c>
      <c r="J3669" t="s">
        <v>28</v>
      </c>
      <c r="K3669" t="s">
        <v>99</v>
      </c>
      <c r="L3669" t="s">
        <v>21</v>
      </c>
      <c r="M3669" t="s">
        <v>36</v>
      </c>
      <c r="N3669" t="s">
        <v>23</v>
      </c>
      <c r="O3669">
        <f>Table2[[#This Row],[check_out_date]]-Table2[[#This Row],[check_in_date]]</f>
        <v>5</v>
      </c>
      <c r="P3669">
        <f>Table2[[#This Row],[num_adults]]+Table2[[#This Row],[num_children]]</f>
        <v>2</v>
      </c>
      <c r="Q3669" s="3">
        <f>IF(OR(Table2[[#This Row],[booking_status]]="confirmed",Table2[[#This Row],[booking_status]]="checked-out"),Table2[[#This Row],[room_rate_per_night]]*Table2[[#This Row],[Num_Nights]],0)</f>
        <v>481.1</v>
      </c>
      <c r="R3669" t="str" cm="1">
        <f t="array" ref="R3669">IFERROR(_xlfn.IFS(Table2[[#This Row],[booking_status]]="confirmed","Expected",Table2[[#This Row],[booking_status]]="checked-out","Actual"),"No Revenue")</f>
        <v>Expected</v>
      </c>
      <c r="S3669" s="4">
        <f>Table2[[#This Row],[Revenue_Amount]]/Table2[[#This Row],[Num_Nights]]</f>
        <v>96.22</v>
      </c>
    </row>
    <row r="3670" spans="1:19" hidden="1" x14ac:dyDescent="0.3">
      <c r="A3670">
        <v>3669</v>
      </c>
      <c r="B3670" t="s">
        <v>37</v>
      </c>
      <c r="C3670" s="9">
        <v>45098</v>
      </c>
      <c r="D3670" s="9">
        <v>45104</v>
      </c>
      <c r="E3670" s="10">
        <v>45048</v>
      </c>
      <c r="F3670" t="s">
        <v>54</v>
      </c>
      <c r="G3670">
        <v>519.95000000000005</v>
      </c>
      <c r="H3670">
        <v>1</v>
      </c>
      <c r="I3670">
        <v>0</v>
      </c>
      <c r="J3670" t="s">
        <v>35</v>
      </c>
      <c r="K3670" t="s">
        <v>44</v>
      </c>
      <c r="L3670" t="s">
        <v>21</v>
      </c>
      <c r="M3670" t="s">
        <v>36</v>
      </c>
      <c r="N3670" t="s">
        <v>45</v>
      </c>
      <c r="O3670">
        <f>Table2[[#This Row],[check_out_date]]-Table2[[#This Row],[check_in_date]]</f>
        <v>6</v>
      </c>
      <c r="P3670">
        <f>Table2[[#This Row],[num_adults]]+Table2[[#This Row],[num_children]]</f>
        <v>1</v>
      </c>
      <c r="Q3670" s="3">
        <f>IF(OR(Table2[[#This Row],[booking_status]]="confirmed",Table2[[#This Row],[booking_status]]="checked-out"),Table2[[#This Row],[room_rate_per_night]]*Table2[[#This Row],[Num_Nights]],0)</f>
        <v>3119.7000000000003</v>
      </c>
      <c r="R3670" t="str" cm="1">
        <f t="array" ref="R3670">IFERROR(_xlfn.IFS(Table2[[#This Row],[booking_status]]="confirmed","Expected",Table2[[#This Row],[booking_status]]="checked-out","Actual"),"No Revenue")</f>
        <v>Expected</v>
      </c>
      <c r="S3670" s="4">
        <f>Table2[[#This Row],[Revenue_Amount]]/Table2[[#This Row],[Num_Nights]]</f>
        <v>519.95000000000005</v>
      </c>
    </row>
    <row r="3671" spans="1:19" hidden="1" x14ac:dyDescent="0.3">
      <c r="A3671">
        <v>3670</v>
      </c>
      <c r="B3671" t="s">
        <v>31</v>
      </c>
      <c r="C3671" s="9">
        <v>45124</v>
      </c>
      <c r="D3671" s="9">
        <v>45126</v>
      </c>
      <c r="E3671" s="10">
        <v>45088</v>
      </c>
      <c r="F3671" t="s">
        <v>49</v>
      </c>
      <c r="G3671">
        <v>97.84</v>
      </c>
      <c r="H3671">
        <v>2</v>
      </c>
      <c r="I3671">
        <v>2</v>
      </c>
      <c r="J3671" t="s">
        <v>35</v>
      </c>
      <c r="K3671" t="s">
        <v>44</v>
      </c>
      <c r="L3671" t="s">
        <v>60</v>
      </c>
      <c r="M3671" t="s">
        <v>36</v>
      </c>
      <c r="N3671" t="s">
        <v>23</v>
      </c>
      <c r="O3671">
        <f>Table2[[#This Row],[check_out_date]]-Table2[[#This Row],[check_in_date]]</f>
        <v>2</v>
      </c>
      <c r="P3671">
        <f>Table2[[#This Row],[num_adults]]+Table2[[#This Row],[num_children]]</f>
        <v>4</v>
      </c>
      <c r="Q3671" s="3">
        <f>IF(OR(Table2[[#This Row],[booking_status]]="confirmed",Table2[[#This Row],[booking_status]]="checked-out"),Table2[[#This Row],[room_rate_per_night]]*Table2[[#This Row],[Num_Nights]],0)</f>
        <v>0</v>
      </c>
      <c r="R3671" t="str" cm="1">
        <f t="array" ref="R3671">IFERROR(_xlfn.IFS(Table2[[#This Row],[booking_status]]="confirmed","Expected",Table2[[#This Row],[booking_status]]="checked-out","Actual"),"No Revenue")</f>
        <v>No Revenue</v>
      </c>
      <c r="S3671" s="4">
        <f>Table2[[#This Row],[Revenue_Amount]]/Table2[[#This Row],[Num_Nights]]</f>
        <v>0</v>
      </c>
    </row>
    <row r="3672" spans="1:19" x14ac:dyDescent="0.3">
      <c r="A3672">
        <v>3671</v>
      </c>
      <c r="B3672" t="s">
        <v>31</v>
      </c>
      <c r="C3672" s="9">
        <v>45279</v>
      </c>
      <c r="D3672" s="9">
        <v>45281</v>
      </c>
      <c r="E3672" s="10">
        <v>45193</v>
      </c>
      <c r="F3672" t="s">
        <v>27</v>
      </c>
      <c r="G3672">
        <v>156.26</v>
      </c>
      <c r="H3672">
        <v>2</v>
      </c>
      <c r="I3672">
        <v>0</v>
      </c>
      <c r="J3672" t="s">
        <v>28</v>
      </c>
      <c r="K3672" t="s">
        <v>99</v>
      </c>
      <c r="L3672" t="s">
        <v>70</v>
      </c>
      <c r="M3672" t="s">
        <v>22</v>
      </c>
      <c r="N3672" t="s">
        <v>23</v>
      </c>
      <c r="O3672">
        <f>Table2[[#This Row],[check_out_date]]-Table2[[#This Row],[check_in_date]]</f>
        <v>2</v>
      </c>
      <c r="P3672">
        <f>Table2[[#This Row],[num_adults]]+Table2[[#This Row],[num_children]]</f>
        <v>2</v>
      </c>
      <c r="Q3672" s="3">
        <f>IF(OR(Table2[[#This Row],[booking_status]]="confirmed",Table2[[#This Row],[booking_status]]="checked-out"),Table2[[#This Row],[room_rate_per_night]]*Table2[[#This Row],[Num_Nights]],0)</f>
        <v>0</v>
      </c>
      <c r="R3672" t="str" cm="1">
        <f t="array" ref="R3672">IFERROR(_xlfn.IFS(Table2[[#This Row],[booking_status]]="confirmed","Expected",Table2[[#This Row],[booking_status]]="checked-out","Actual"),"No Revenue")</f>
        <v>No Revenue</v>
      </c>
      <c r="S3672" s="4">
        <f>Table2[[#This Row],[Revenue_Amount]]/Table2[[#This Row],[Num_Nights]]</f>
        <v>0</v>
      </c>
    </row>
    <row r="3673" spans="1:19" x14ac:dyDescent="0.3">
      <c r="A3673">
        <v>3672</v>
      </c>
      <c r="B3673" t="s">
        <v>37</v>
      </c>
      <c r="C3673" s="9">
        <v>44931</v>
      </c>
      <c r="D3673" s="9">
        <v>44935</v>
      </c>
      <c r="E3673" s="10">
        <v>44913</v>
      </c>
      <c r="F3673" t="s">
        <v>27</v>
      </c>
      <c r="G3673">
        <v>209.48</v>
      </c>
      <c r="H3673">
        <v>2</v>
      </c>
      <c r="I3673">
        <v>0</v>
      </c>
      <c r="J3673" t="s">
        <v>28</v>
      </c>
      <c r="K3673" t="s">
        <v>29</v>
      </c>
      <c r="L3673" t="s">
        <v>21</v>
      </c>
      <c r="M3673" t="s">
        <v>22</v>
      </c>
      <c r="N3673" t="s">
        <v>41</v>
      </c>
      <c r="O3673">
        <f>Table2[[#This Row],[check_out_date]]-Table2[[#This Row],[check_in_date]]</f>
        <v>4</v>
      </c>
      <c r="P3673">
        <f>Table2[[#This Row],[num_adults]]+Table2[[#This Row],[num_children]]</f>
        <v>2</v>
      </c>
      <c r="Q3673" s="3">
        <f>IF(OR(Table2[[#This Row],[booking_status]]="confirmed",Table2[[#This Row],[booking_status]]="checked-out"),Table2[[#This Row],[room_rate_per_night]]*Table2[[#This Row],[Num_Nights]],0)</f>
        <v>837.92</v>
      </c>
      <c r="R3673" t="str" cm="1">
        <f t="array" ref="R3673">IFERROR(_xlfn.IFS(Table2[[#This Row],[booking_status]]="confirmed","Expected",Table2[[#This Row],[booking_status]]="checked-out","Actual"),"No Revenue")</f>
        <v>Expected</v>
      </c>
      <c r="S3673" s="4">
        <f>Table2[[#This Row],[Revenue_Amount]]/Table2[[#This Row],[Num_Nights]]</f>
        <v>209.48</v>
      </c>
    </row>
    <row r="3674" spans="1:19" x14ac:dyDescent="0.3">
      <c r="A3674">
        <v>3673</v>
      </c>
      <c r="B3674" t="s">
        <v>50</v>
      </c>
      <c r="C3674" s="9">
        <v>45082</v>
      </c>
      <c r="D3674" s="9">
        <v>45090</v>
      </c>
      <c r="E3674" s="10">
        <v>45052</v>
      </c>
      <c r="F3674" t="s">
        <v>27</v>
      </c>
      <c r="G3674">
        <v>180.83</v>
      </c>
      <c r="H3674">
        <v>2</v>
      </c>
      <c r="I3674">
        <v>2</v>
      </c>
      <c r="J3674" t="s">
        <v>55</v>
      </c>
      <c r="K3674" t="s">
        <v>44</v>
      </c>
      <c r="L3674" t="s">
        <v>56</v>
      </c>
      <c r="M3674" t="s">
        <v>36</v>
      </c>
      <c r="N3674" t="s">
        <v>41</v>
      </c>
      <c r="O3674">
        <f>Table2[[#This Row],[check_out_date]]-Table2[[#This Row],[check_in_date]]</f>
        <v>8</v>
      </c>
      <c r="P3674">
        <f>Table2[[#This Row],[num_adults]]+Table2[[#This Row],[num_children]]</f>
        <v>4</v>
      </c>
      <c r="Q3674" s="3">
        <f>IF(OR(Table2[[#This Row],[booking_status]]="confirmed",Table2[[#This Row],[booking_status]]="checked-out"),Table2[[#This Row],[room_rate_per_night]]*Table2[[#This Row],[Num_Nights]],0)</f>
        <v>1446.64</v>
      </c>
      <c r="R3674" t="str" cm="1">
        <f t="array" ref="R3674">IFERROR(_xlfn.IFS(Table2[[#This Row],[booking_status]]="confirmed","Expected",Table2[[#This Row],[booking_status]]="checked-out","Actual"),"No Revenue")</f>
        <v>Actual</v>
      </c>
      <c r="S3674" s="4">
        <f>Table2[[#This Row],[Revenue_Amount]]/Table2[[#This Row],[Num_Nights]]</f>
        <v>180.83</v>
      </c>
    </row>
    <row r="3675" spans="1:19" x14ac:dyDescent="0.3">
      <c r="A3675">
        <v>3674</v>
      </c>
      <c r="B3675" t="s">
        <v>50</v>
      </c>
      <c r="C3675" s="9">
        <v>45076</v>
      </c>
      <c r="D3675" s="9">
        <v>45083</v>
      </c>
      <c r="E3675" s="10">
        <v>45069</v>
      </c>
      <c r="F3675" t="s">
        <v>27</v>
      </c>
      <c r="G3675">
        <v>229.25</v>
      </c>
      <c r="H3675">
        <v>1</v>
      </c>
      <c r="I3675">
        <v>1</v>
      </c>
      <c r="J3675" t="s">
        <v>28</v>
      </c>
      <c r="K3675" t="s">
        <v>29</v>
      </c>
      <c r="L3675" t="s">
        <v>21</v>
      </c>
      <c r="M3675" t="s">
        <v>36</v>
      </c>
      <c r="N3675" t="s">
        <v>41</v>
      </c>
      <c r="O3675">
        <f>Table2[[#This Row],[check_out_date]]-Table2[[#This Row],[check_in_date]]</f>
        <v>7</v>
      </c>
      <c r="P3675">
        <f>Table2[[#This Row],[num_adults]]+Table2[[#This Row],[num_children]]</f>
        <v>2</v>
      </c>
      <c r="Q3675" s="3">
        <f>IF(OR(Table2[[#This Row],[booking_status]]="confirmed",Table2[[#This Row],[booking_status]]="checked-out"),Table2[[#This Row],[room_rate_per_night]]*Table2[[#This Row],[Num_Nights]],0)</f>
        <v>1604.75</v>
      </c>
      <c r="R3675" t="str" cm="1">
        <f t="array" ref="R3675">IFERROR(_xlfn.IFS(Table2[[#This Row],[booking_status]]="confirmed","Expected",Table2[[#This Row],[booking_status]]="checked-out","Actual"),"No Revenue")</f>
        <v>Expected</v>
      </c>
      <c r="S3675" s="4">
        <f>Table2[[#This Row],[Revenue_Amount]]/Table2[[#This Row],[Num_Nights]]</f>
        <v>229.25</v>
      </c>
    </row>
    <row r="3676" spans="1:19" x14ac:dyDescent="0.3">
      <c r="A3676">
        <v>3675</v>
      </c>
      <c r="B3676" t="s">
        <v>37</v>
      </c>
      <c r="C3676" s="9">
        <v>45072</v>
      </c>
      <c r="D3676" s="9">
        <v>45075</v>
      </c>
      <c r="E3676" s="10">
        <v>45054</v>
      </c>
      <c r="F3676" t="s">
        <v>49</v>
      </c>
      <c r="G3676">
        <v>104.34</v>
      </c>
      <c r="H3676">
        <v>1</v>
      </c>
      <c r="I3676">
        <v>0</v>
      </c>
      <c r="J3676" t="s">
        <v>28</v>
      </c>
      <c r="K3676" t="s">
        <v>20</v>
      </c>
      <c r="L3676" t="s">
        <v>70</v>
      </c>
      <c r="M3676" t="s">
        <v>36</v>
      </c>
      <c r="N3676" t="s">
        <v>41</v>
      </c>
      <c r="O3676">
        <f>Table2[[#This Row],[check_out_date]]-Table2[[#This Row],[check_in_date]]</f>
        <v>3</v>
      </c>
      <c r="P3676">
        <f>Table2[[#This Row],[num_adults]]+Table2[[#This Row],[num_children]]</f>
        <v>1</v>
      </c>
      <c r="Q3676" s="3">
        <f>IF(OR(Table2[[#This Row],[booking_status]]="confirmed",Table2[[#This Row],[booking_status]]="checked-out"),Table2[[#This Row],[room_rate_per_night]]*Table2[[#This Row],[Num_Nights]],0)</f>
        <v>0</v>
      </c>
      <c r="R3676" t="str" cm="1">
        <f t="array" ref="R3676">IFERROR(_xlfn.IFS(Table2[[#This Row],[booking_status]]="confirmed","Expected",Table2[[#This Row],[booking_status]]="checked-out","Actual"),"No Revenue")</f>
        <v>No Revenue</v>
      </c>
      <c r="S3676" s="4">
        <f>Table2[[#This Row],[Revenue_Amount]]/Table2[[#This Row],[Num_Nights]]</f>
        <v>0</v>
      </c>
    </row>
    <row r="3677" spans="1:19" hidden="1" x14ac:dyDescent="0.3">
      <c r="A3677">
        <v>3676</v>
      </c>
      <c r="B3677" t="s">
        <v>31</v>
      </c>
      <c r="C3677" s="9">
        <v>45109</v>
      </c>
      <c r="D3677" s="9">
        <v>45115</v>
      </c>
      <c r="E3677" s="10">
        <v>45076</v>
      </c>
      <c r="F3677" t="s">
        <v>27</v>
      </c>
      <c r="G3677">
        <v>139.4</v>
      </c>
      <c r="H3677">
        <v>2</v>
      </c>
      <c r="I3677">
        <v>3</v>
      </c>
      <c r="J3677" t="s">
        <v>35</v>
      </c>
      <c r="K3677" t="s">
        <v>66</v>
      </c>
      <c r="L3677" t="s">
        <v>21</v>
      </c>
      <c r="M3677" t="s">
        <v>36</v>
      </c>
      <c r="N3677" t="s">
        <v>41</v>
      </c>
      <c r="O3677">
        <f>Table2[[#This Row],[check_out_date]]-Table2[[#This Row],[check_in_date]]</f>
        <v>6</v>
      </c>
      <c r="P3677">
        <f>Table2[[#This Row],[num_adults]]+Table2[[#This Row],[num_children]]</f>
        <v>5</v>
      </c>
      <c r="Q3677" s="3">
        <f>IF(OR(Table2[[#This Row],[booking_status]]="confirmed",Table2[[#This Row],[booking_status]]="checked-out"),Table2[[#This Row],[room_rate_per_night]]*Table2[[#This Row],[Num_Nights]],0)</f>
        <v>836.40000000000009</v>
      </c>
      <c r="R3677" t="str" cm="1">
        <f t="array" ref="R3677">IFERROR(_xlfn.IFS(Table2[[#This Row],[booking_status]]="confirmed","Expected",Table2[[#This Row],[booking_status]]="checked-out","Actual"),"No Revenue")</f>
        <v>Expected</v>
      </c>
      <c r="S3677" s="4">
        <f>Table2[[#This Row],[Revenue_Amount]]/Table2[[#This Row],[Num_Nights]]</f>
        <v>139.4</v>
      </c>
    </row>
    <row r="3678" spans="1:19" x14ac:dyDescent="0.3">
      <c r="A3678">
        <v>3677</v>
      </c>
      <c r="B3678" t="s">
        <v>37</v>
      </c>
      <c r="C3678" s="9">
        <v>45025</v>
      </c>
      <c r="D3678" s="9">
        <v>45028</v>
      </c>
      <c r="E3678" s="10">
        <v>44976</v>
      </c>
      <c r="F3678" t="s">
        <v>49</v>
      </c>
      <c r="G3678">
        <v>125.93</v>
      </c>
      <c r="H3678">
        <v>4</v>
      </c>
      <c r="I3678">
        <v>0</v>
      </c>
      <c r="J3678" t="s">
        <v>28</v>
      </c>
      <c r="K3678" t="s">
        <v>99</v>
      </c>
      <c r="L3678" t="s">
        <v>60</v>
      </c>
      <c r="M3678" t="s">
        <v>36</v>
      </c>
      <c r="N3678" t="s">
        <v>45</v>
      </c>
      <c r="O3678">
        <f>Table2[[#This Row],[check_out_date]]-Table2[[#This Row],[check_in_date]]</f>
        <v>3</v>
      </c>
      <c r="P3678">
        <f>Table2[[#This Row],[num_adults]]+Table2[[#This Row],[num_children]]</f>
        <v>4</v>
      </c>
      <c r="Q3678" s="3">
        <f>IF(OR(Table2[[#This Row],[booking_status]]="confirmed",Table2[[#This Row],[booking_status]]="checked-out"),Table2[[#This Row],[room_rate_per_night]]*Table2[[#This Row],[Num_Nights]],0)</f>
        <v>0</v>
      </c>
      <c r="R3678" t="str" cm="1">
        <f t="array" ref="R3678">IFERROR(_xlfn.IFS(Table2[[#This Row],[booking_status]]="confirmed","Expected",Table2[[#This Row],[booking_status]]="checked-out","Actual"),"No Revenue")</f>
        <v>No Revenue</v>
      </c>
      <c r="S3678" s="4">
        <f>Table2[[#This Row],[Revenue_Amount]]/Table2[[#This Row],[Num_Nights]]</f>
        <v>0</v>
      </c>
    </row>
    <row r="3679" spans="1:19" x14ac:dyDescent="0.3">
      <c r="A3679">
        <v>3678</v>
      </c>
      <c r="B3679" t="s">
        <v>37</v>
      </c>
      <c r="C3679" s="9">
        <v>45264</v>
      </c>
      <c r="D3679" s="9">
        <v>45271</v>
      </c>
      <c r="E3679" s="10">
        <v>45231</v>
      </c>
      <c r="F3679" t="s">
        <v>18</v>
      </c>
      <c r="G3679">
        <v>302.98</v>
      </c>
      <c r="H3679">
        <v>2</v>
      </c>
      <c r="I3679">
        <v>1</v>
      </c>
      <c r="J3679" t="s">
        <v>55</v>
      </c>
      <c r="K3679" t="s">
        <v>20</v>
      </c>
      <c r="L3679" t="s">
        <v>21</v>
      </c>
      <c r="M3679" t="s">
        <v>36</v>
      </c>
      <c r="N3679" t="s">
        <v>41</v>
      </c>
      <c r="O3679">
        <f>Table2[[#This Row],[check_out_date]]-Table2[[#This Row],[check_in_date]]</f>
        <v>7</v>
      </c>
      <c r="P3679">
        <f>Table2[[#This Row],[num_adults]]+Table2[[#This Row],[num_children]]</f>
        <v>3</v>
      </c>
      <c r="Q3679" s="3">
        <f>IF(OR(Table2[[#This Row],[booking_status]]="confirmed",Table2[[#This Row],[booking_status]]="checked-out"),Table2[[#This Row],[room_rate_per_night]]*Table2[[#This Row],[Num_Nights]],0)</f>
        <v>2120.86</v>
      </c>
      <c r="R3679" t="str" cm="1">
        <f t="array" ref="R3679">IFERROR(_xlfn.IFS(Table2[[#This Row],[booking_status]]="confirmed","Expected",Table2[[#This Row],[booking_status]]="checked-out","Actual"),"No Revenue")</f>
        <v>Expected</v>
      </c>
      <c r="S3679" s="4">
        <f>Table2[[#This Row],[Revenue_Amount]]/Table2[[#This Row],[Num_Nights]]</f>
        <v>302.98</v>
      </c>
    </row>
    <row r="3680" spans="1:19" x14ac:dyDescent="0.3">
      <c r="A3680">
        <v>3679</v>
      </c>
      <c r="B3680" t="s">
        <v>31</v>
      </c>
      <c r="C3680" s="9">
        <v>44927</v>
      </c>
      <c r="D3680" s="9">
        <v>44929</v>
      </c>
      <c r="E3680" s="10">
        <v>44905</v>
      </c>
      <c r="F3680" t="s">
        <v>49</v>
      </c>
      <c r="G3680">
        <v>58.99</v>
      </c>
      <c r="H3680">
        <v>1</v>
      </c>
      <c r="I3680">
        <v>0</v>
      </c>
      <c r="J3680" t="s">
        <v>55</v>
      </c>
      <c r="K3680" t="s">
        <v>99</v>
      </c>
      <c r="L3680" t="s">
        <v>70</v>
      </c>
      <c r="M3680" t="s">
        <v>36</v>
      </c>
      <c r="N3680" t="s">
        <v>95</v>
      </c>
      <c r="O3680">
        <f>Table2[[#This Row],[check_out_date]]-Table2[[#This Row],[check_in_date]]</f>
        <v>2</v>
      </c>
      <c r="P3680">
        <f>Table2[[#This Row],[num_adults]]+Table2[[#This Row],[num_children]]</f>
        <v>1</v>
      </c>
      <c r="Q3680" s="3">
        <f>IF(OR(Table2[[#This Row],[booking_status]]="confirmed",Table2[[#This Row],[booking_status]]="checked-out"),Table2[[#This Row],[room_rate_per_night]]*Table2[[#This Row],[Num_Nights]],0)</f>
        <v>0</v>
      </c>
      <c r="R3680" t="str" cm="1">
        <f t="array" ref="R3680">IFERROR(_xlfn.IFS(Table2[[#This Row],[booking_status]]="confirmed","Expected",Table2[[#This Row],[booking_status]]="checked-out","Actual"),"No Revenue")</f>
        <v>No Revenue</v>
      </c>
      <c r="S3680" s="4">
        <f>Table2[[#This Row],[Revenue_Amount]]/Table2[[#This Row],[Num_Nights]]</f>
        <v>0</v>
      </c>
    </row>
    <row r="3681" spans="1:19" x14ac:dyDescent="0.3">
      <c r="A3681">
        <v>3680</v>
      </c>
      <c r="B3681" t="s">
        <v>50</v>
      </c>
      <c r="C3681" s="9">
        <v>45208</v>
      </c>
      <c r="D3681" s="9">
        <v>45211</v>
      </c>
      <c r="E3681" s="10">
        <v>45200</v>
      </c>
      <c r="F3681" t="s">
        <v>49</v>
      </c>
      <c r="G3681">
        <v>90.34</v>
      </c>
      <c r="H3681">
        <v>2</v>
      </c>
      <c r="I3681">
        <v>1</v>
      </c>
      <c r="J3681" t="s">
        <v>94</v>
      </c>
      <c r="K3681" t="s">
        <v>99</v>
      </c>
      <c r="L3681" t="s">
        <v>21</v>
      </c>
      <c r="M3681" t="s">
        <v>22</v>
      </c>
      <c r="N3681" t="s">
        <v>95</v>
      </c>
      <c r="O3681">
        <f>Table2[[#This Row],[check_out_date]]-Table2[[#This Row],[check_in_date]]</f>
        <v>3</v>
      </c>
      <c r="P3681">
        <f>Table2[[#This Row],[num_adults]]+Table2[[#This Row],[num_children]]</f>
        <v>3</v>
      </c>
      <c r="Q3681" s="3">
        <f>IF(OR(Table2[[#This Row],[booking_status]]="confirmed",Table2[[#This Row],[booking_status]]="checked-out"),Table2[[#This Row],[room_rate_per_night]]*Table2[[#This Row],[Num_Nights]],0)</f>
        <v>271.02</v>
      </c>
      <c r="R3681" t="str" cm="1">
        <f t="array" ref="R3681">IFERROR(_xlfn.IFS(Table2[[#This Row],[booking_status]]="confirmed","Expected",Table2[[#This Row],[booking_status]]="checked-out","Actual"),"No Revenue")</f>
        <v>Expected</v>
      </c>
      <c r="S3681" s="4">
        <f>Table2[[#This Row],[Revenue_Amount]]/Table2[[#This Row],[Num_Nights]]</f>
        <v>90.339999999999989</v>
      </c>
    </row>
    <row r="3682" spans="1:19" x14ac:dyDescent="0.3">
      <c r="A3682">
        <v>3681</v>
      </c>
      <c r="B3682" t="s">
        <v>37</v>
      </c>
      <c r="C3682" s="9">
        <v>45074</v>
      </c>
      <c r="D3682" s="9">
        <v>45077</v>
      </c>
      <c r="E3682" s="10">
        <v>45056</v>
      </c>
      <c r="F3682" t="s">
        <v>27</v>
      </c>
      <c r="G3682">
        <v>188.26</v>
      </c>
      <c r="H3682">
        <v>1</v>
      </c>
      <c r="I3682">
        <v>0</v>
      </c>
      <c r="J3682" t="s">
        <v>28</v>
      </c>
      <c r="K3682" t="s">
        <v>44</v>
      </c>
      <c r="L3682" t="s">
        <v>60</v>
      </c>
      <c r="M3682" t="s">
        <v>36</v>
      </c>
      <c r="N3682" t="s">
        <v>45</v>
      </c>
      <c r="O3682">
        <f>Table2[[#This Row],[check_out_date]]-Table2[[#This Row],[check_in_date]]</f>
        <v>3</v>
      </c>
      <c r="P3682">
        <f>Table2[[#This Row],[num_adults]]+Table2[[#This Row],[num_children]]</f>
        <v>1</v>
      </c>
      <c r="Q3682" s="3">
        <f>IF(OR(Table2[[#This Row],[booking_status]]="confirmed",Table2[[#This Row],[booking_status]]="checked-out"),Table2[[#This Row],[room_rate_per_night]]*Table2[[#This Row],[Num_Nights]],0)</f>
        <v>0</v>
      </c>
      <c r="R3682" t="str" cm="1">
        <f t="array" ref="R3682">IFERROR(_xlfn.IFS(Table2[[#This Row],[booking_status]]="confirmed","Expected",Table2[[#This Row],[booking_status]]="checked-out","Actual"),"No Revenue")</f>
        <v>No Revenue</v>
      </c>
      <c r="S3682" s="4">
        <f>Table2[[#This Row],[Revenue_Amount]]/Table2[[#This Row],[Num_Nights]]</f>
        <v>0</v>
      </c>
    </row>
    <row r="3683" spans="1:19" x14ac:dyDescent="0.3">
      <c r="A3683">
        <v>3682</v>
      </c>
      <c r="B3683" t="s">
        <v>50</v>
      </c>
      <c r="C3683" s="9">
        <v>45067</v>
      </c>
      <c r="D3683" s="9">
        <v>45073</v>
      </c>
      <c r="E3683" s="10">
        <v>45047</v>
      </c>
      <c r="F3683" t="s">
        <v>18</v>
      </c>
      <c r="G3683">
        <v>355.06</v>
      </c>
      <c r="H3683">
        <v>2</v>
      </c>
      <c r="I3683">
        <v>2</v>
      </c>
      <c r="J3683" t="s">
        <v>28</v>
      </c>
      <c r="K3683" t="s">
        <v>20</v>
      </c>
      <c r="L3683" t="s">
        <v>21</v>
      </c>
      <c r="M3683" t="s">
        <v>36</v>
      </c>
      <c r="N3683" t="s">
        <v>41</v>
      </c>
      <c r="O3683">
        <f>Table2[[#This Row],[check_out_date]]-Table2[[#This Row],[check_in_date]]</f>
        <v>6</v>
      </c>
      <c r="P3683">
        <f>Table2[[#This Row],[num_adults]]+Table2[[#This Row],[num_children]]</f>
        <v>4</v>
      </c>
      <c r="Q3683" s="3">
        <f>IF(OR(Table2[[#This Row],[booking_status]]="confirmed",Table2[[#This Row],[booking_status]]="checked-out"),Table2[[#This Row],[room_rate_per_night]]*Table2[[#This Row],[Num_Nights]],0)</f>
        <v>2130.36</v>
      </c>
      <c r="R3683" t="str" cm="1">
        <f t="array" ref="R3683">IFERROR(_xlfn.IFS(Table2[[#This Row],[booking_status]]="confirmed","Expected",Table2[[#This Row],[booking_status]]="checked-out","Actual"),"No Revenue")</f>
        <v>Expected</v>
      </c>
      <c r="S3683" s="4">
        <f>Table2[[#This Row],[Revenue_Amount]]/Table2[[#This Row],[Num_Nights]]</f>
        <v>355.06</v>
      </c>
    </row>
    <row r="3684" spans="1:19" x14ac:dyDescent="0.3">
      <c r="A3684">
        <v>3683</v>
      </c>
      <c r="B3684" t="s">
        <v>31</v>
      </c>
      <c r="C3684" s="9">
        <v>45041</v>
      </c>
      <c r="D3684" s="9">
        <v>45043</v>
      </c>
      <c r="E3684" s="10">
        <v>45018</v>
      </c>
      <c r="F3684" t="s">
        <v>54</v>
      </c>
      <c r="G3684">
        <v>386.32</v>
      </c>
      <c r="H3684">
        <v>2</v>
      </c>
      <c r="I3684">
        <v>1</v>
      </c>
      <c r="J3684" t="s">
        <v>19</v>
      </c>
      <c r="K3684" t="s">
        <v>99</v>
      </c>
      <c r="L3684" t="s">
        <v>21</v>
      </c>
      <c r="M3684" t="s">
        <v>36</v>
      </c>
      <c r="N3684" t="s">
        <v>41</v>
      </c>
      <c r="O3684">
        <f>Table2[[#This Row],[check_out_date]]-Table2[[#This Row],[check_in_date]]</f>
        <v>2</v>
      </c>
      <c r="P3684">
        <f>Table2[[#This Row],[num_adults]]+Table2[[#This Row],[num_children]]</f>
        <v>3</v>
      </c>
      <c r="Q3684" s="3">
        <f>IF(OR(Table2[[#This Row],[booking_status]]="confirmed",Table2[[#This Row],[booking_status]]="checked-out"),Table2[[#This Row],[room_rate_per_night]]*Table2[[#This Row],[Num_Nights]],0)</f>
        <v>772.64</v>
      </c>
      <c r="R3684" t="str" cm="1">
        <f t="array" ref="R3684">IFERROR(_xlfn.IFS(Table2[[#This Row],[booking_status]]="confirmed","Expected",Table2[[#This Row],[booking_status]]="checked-out","Actual"),"No Revenue")</f>
        <v>Expected</v>
      </c>
      <c r="S3684" s="4">
        <f>Table2[[#This Row],[Revenue_Amount]]/Table2[[#This Row],[Num_Nights]]</f>
        <v>386.32</v>
      </c>
    </row>
    <row r="3685" spans="1:19" x14ac:dyDescent="0.3">
      <c r="A3685">
        <v>3684</v>
      </c>
      <c r="B3685" t="s">
        <v>37</v>
      </c>
      <c r="C3685" s="9">
        <v>45189</v>
      </c>
      <c r="D3685" s="9">
        <v>45192</v>
      </c>
      <c r="E3685" s="10">
        <v>45163</v>
      </c>
      <c r="F3685" t="s">
        <v>18</v>
      </c>
      <c r="G3685">
        <v>275.10000000000002</v>
      </c>
      <c r="H3685">
        <v>2</v>
      </c>
      <c r="I3685">
        <v>0</v>
      </c>
      <c r="J3685" t="s">
        <v>28</v>
      </c>
      <c r="K3685" t="s">
        <v>99</v>
      </c>
      <c r="L3685" t="s">
        <v>21</v>
      </c>
      <c r="M3685" t="s">
        <v>36</v>
      </c>
      <c r="N3685" t="s">
        <v>41</v>
      </c>
      <c r="O3685">
        <f>Table2[[#This Row],[check_out_date]]-Table2[[#This Row],[check_in_date]]</f>
        <v>3</v>
      </c>
      <c r="P3685">
        <f>Table2[[#This Row],[num_adults]]+Table2[[#This Row],[num_children]]</f>
        <v>2</v>
      </c>
      <c r="Q3685" s="3">
        <f>IF(OR(Table2[[#This Row],[booking_status]]="confirmed",Table2[[#This Row],[booking_status]]="checked-out"),Table2[[#This Row],[room_rate_per_night]]*Table2[[#This Row],[Num_Nights]],0)</f>
        <v>825.30000000000007</v>
      </c>
      <c r="R3685" t="str" cm="1">
        <f t="array" ref="R3685">IFERROR(_xlfn.IFS(Table2[[#This Row],[booking_status]]="confirmed","Expected",Table2[[#This Row],[booking_status]]="checked-out","Actual"),"No Revenue")</f>
        <v>Expected</v>
      </c>
      <c r="S3685" s="4">
        <f>Table2[[#This Row],[Revenue_Amount]]/Table2[[#This Row],[Num_Nights]]</f>
        <v>275.10000000000002</v>
      </c>
    </row>
    <row r="3686" spans="1:19" x14ac:dyDescent="0.3">
      <c r="A3686">
        <v>3685</v>
      </c>
      <c r="B3686" t="s">
        <v>50</v>
      </c>
      <c r="C3686" s="9">
        <v>45259</v>
      </c>
      <c r="D3686" s="9">
        <v>45264</v>
      </c>
      <c r="E3686" s="10">
        <v>45245</v>
      </c>
      <c r="F3686" t="s">
        <v>49</v>
      </c>
      <c r="G3686">
        <v>113.42</v>
      </c>
      <c r="H3686">
        <v>1</v>
      </c>
      <c r="I3686">
        <v>1</v>
      </c>
      <c r="J3686" t="s">
        <v>19</v>
      </c>
      <c r="K3686" t="s">
        <v>29</v>
      </c>
      <c r="L3686" t="s">
        <v>56</v>
      </c>
      <c r="M3686" t="s">
        <v>36</v>
      </c>
      <c r="N3686" t="s">
        <v>41</v>
      </c>
      <c r="O3686">
        <f>Table2[[#This Row],[check_out_date]]-Table2[[#This Row],[check_in_date]]</f>
        <v>5</v>
      </c>
      <c r="P3686">
        <f>Table2[[#This Row],[num_adults]]+Table2[[#This Row],[num_children]]</f>
        <v>2</v>
      </c>
      <c r="Q3686" s="3">
        <f>IF(OR(Table2[[#This Row],[booking_status]]="confirmed",Table2[[#This Row],[booking_status]]="checked-out"),Table2[[#This Row],[room_rate_per_night]]*Table2[[#This Row],[Num_Nights]],0)</f>
        <v>567.1</v>
      </c>
      <c r="R3686" t="str" cm="1">
        <f t="array" ref="R3686">IFERROR(_xlfn.IFS(Table2[[#This Row],[booking_status]]="confirmed","Expected",Table2[[#This Row],[booking_status]]="checked-out","Actual"),"No Revenue")</f>
        <v>Actual</v>
      </c>
      <c r="S3686" s="4">
        <f>Table2[[#This Row],[Revenue_Amount]]/Table2[[#This Row],[Num_Nights]]</f>
        <v>113.42</v>
      </c>
    </row>
    <row r="3687" spans="1:19" hidden="1" x14ac:dyDescent="0.3">
      <c r="A3687">
        <v>3686</v>
      </c>
      <c r="B3687" t="s">
        <v>37</v>
      </c>
      <c r="C3687" s="9">
        <v>45061</v>
      </c>
      <c r="D3687" s="9">
        <v>45063</v>
      </c>
      <c r="E3687" s="10">
        <v>45053</v>
      </c>
      <c r="F3687" t="s">
        <v>49</v>
      </c>
      <c r="G3687">
        <v>88.33</v>
      </c>
      <c r="H3687">
        <v>1</v>
      </c>
      <c r="I3687">
        <v>0</v>
      </c>
      <c r="J3687" t="s">
        <v>35</v>
      </c>
      <c r="K3687" t="s">
        <v>66</v>
      </c>
      <c r="L3687" t="s">
        <v>70</v>
      </c>
      <c r="M3687" t="s">
        <v>36</v>
      </c>
      <c r="N3687" t="s">
        <v>45</v>
      </c>
      <c r="O3687">
        <f>Table2[[#This Row],[check_out_date]]-Table2[[#This Row],[check_in_date]]</f>
        <v>2</v>
      </c>
      <c r="P3687">
        <f>Table2[[#This Row],[num_adults]]+Table2[[#This Row],[num_children]]</f>
        <v>1</v>
      </c>
      <c r="Q3687" s="3">
        <f>IF(OR(Table2[[#This Row],[booking_status]]="confirmed",Table2[[#This Row],[booking_status]]="checked-out"),Table2[[#This Row],[room_rate_per_night]]*Table2[[#This Row],[Num_Nights]],0)</f>
        <v>0</v>
      </c>
      <c r="R3687" t="str" cm="1">
        <f t="array" ref="R3687">IFERROR(_xlfn.IFS(Table2[[#This Row],[booking_status]]="confirmed","Expected",Table2[[#This Row],[booking_status]]="checked-out","Actual"),"No Revenue")</f>
        <v>No Revenue</v>
      </c>
      <c r="S3687" s="4">
        <f>Table2[[#This Row],[Revenue_Amount]]/Table2[[#This Row],[Num_Nights]]</f>
        <v>0</v>
      </c>
    </row>
    <row r="3688" spans="1:19" x14ac:dyDescent="0.3">
      <c r="A3688">
        <v>3687</v>
      </c>
      <c r="B3688" t="s">
        <v>14</v>
      </c>
      <c r="C3688" s="9">
        <v>45041</v>
      </c>
      <c r="D3688" s="9">
        <v>45051</v>
      </c>
      <c r="E3688" s="10">
        <v>45025</v>
      </c>
      <c r="F3688" t="s">
        <v>54</v>
      </c>
      <c r="G3688">
        <v>304.25</v>
      </c>
      <c r="H3688">
        <v>4</v>
      </c>
      <c r="I3688">
        <v>0</v>
      </c>
      <c r="J3688" t="s">
        <v>55</v>
      </c>
      <c r="K3688" t="s">
        <v>44</v>
      </c>
      <c r="L3688" t="s">
        <v>21</v>
      </c>
      <c r="M3688" t="s">
        <v>36</v>
      </c>
      <c r="N3688" t="s">
        <v>41</v>
      </c>
      <c r="O3688">
        <f>Table2[[#This Row],[check_out_date]]-Table2[[#This Row],[check_in_date]]</f>
        <v>10</v>
      </c>
      <c r="P3688">
        <f>Table2[[#This Row],[num_adults]]+Table2[[#This Row],[num_children]]</f>
        <v>4</v>
      </c>
      <c r="Q3688" s="3">
        <f>IF(OR(Table2[[#This Row],[booking_status]]="confirmed",Table2[[#This Row],[booking_status]]="checked-out"),Table2[[#This Row],[room_rate_per_night]]*Table2[[#This Row],[Num_Nights]],0)</f>
        <v>3042.5</v>
      </c>
      <c r="R3688" t="str" cm="1">
        <f t="array" ref="R3688">IFERROR(_xlfn.IFS(Table2[[#This Row],[booking_status]]="confirmed","Expected",Table2[[#This Row],[booking_status]]="checked-out","Actual"),"No Revenue")</f>
        <v>Expected</v>
      </c>
      <c r="S3688" s="4">
        <f>Table2[[#This Row],[Revenue_Amount]]/Table2[[#This Row],[Num_Nights]]</f>
        <v>304.25</v>
      </c>
    </row>
    <row r="3689" spans="1:19" hidden="1" x14ac:dyDescent="0.3">
      <c r="A3689">
        <v>3688</v>
      </c>
      <c r="B3689" t="s">
        <v>50</v>
      </c>
      <c r="C3689" s="9">
        <v>45209</v>
      </c>
      <c r="D3689" s="9">
        <v>45213</v>
      </c>
      <c r="E3689" s="10">
        <v>45197</v>
      </c>
      <c r="F3689" t="s">
        <v>49</v>
      </c>
      <c r="G3689">
        <v>111.48</v>
      </c>
      <c r="H3689">
        <v>3</v>
      </c>
      <c r="I3689">
        <v>0</v>
      </c>
      <c r="J3689" t="s">
        <v>35</v>
      </c>
      <c r="K3689" t="s">
        <v>44</v>
      </c>
      <c r="L3689" t="s">
        <v>21</v>
      </c>
      <c r="M3689" t="s">
        <v>22</v>
      </c>
      <c r="N3689" t="s">
        <v>30</v>
      </c>
      <c r="O3689">
        <f>Table2[[#This Row],[check_out_date]]-Table2[[#This Row],[check_in_date]]</f>
        <v>4</v>
      </c>
      <c r="P3689">
        <f>Table2[[#This Row],[num_adults]]+Table2[[#This Row],[num_children]]</f>
        <v>3</v>
      </c>
      <c r="Q3689" s="3">
        <f>IF(OR(Table2[[#This Row],[booking_status]]="confirmed",Table2[[#This Row],[booking_status]]="checked-out"),Table2[[#This Row],[room_rate_per_night]]*Table2[[#This Row],[Num_Nights]],0)</f>
        <v>445.92</v>
      </c>
      <c r="R3689" t="str" cm="1">
        <f t="array" ref="R3689">IFERROR(_xlfn.IFS(Table2[[#This Row],[booking_status]]="confirmed","Expected",Table2[[#This Row],[booking_status]]="checked-out","Actual"),"No Revenue")</f>
        <v>Expected</v>
      </c>
      <c r="S3689" s="4">
        <f>Table2[[#This Row],[Revenue_Amount]]/Table2[[#This Row],[Num_Nights]]</f>
        <v>111.48</v>
      </c>
    </row>
    <row r="3690" spans="1:19" x14ac:dyDescent="0.3">
      <c r="A3690">
        <v>3689</v>
      </c>
      <c r="B3690" t="s">
        <v>31</v>
      </c>
      <c r="C3690" s="9">
        <v>45283</v>
      </c>
      <c r="D3690" s="9">
        <v>45286</v>
      </c>
      <c r="E3690" s="10">
        <v>45249</v>
      </c>
      <c r="F3690" t="s">
        <v>18</v>
      </c>
      <c r="G3690">
        <v>209.95</v>
      </c>
      <c r="H3690">
        <v>1</v>
      </c>
      <c r="I3690">
        <v>2</v>
      </c>
      <c r="J3690" t="s">
        <v>19</v>
      </c>
      <c r="K3690" t="s">
        <v>29</v>
      </c>
      <c r="L3690" t="s">
        <v>21</v>
      </c>
      <c r="M3690" t="s">
        <v>36</v>
      </c>
      <c r="N3690" t="s">
        <v>41</v>
      </c>
      <c r="O3690">
        <f>Table2[[#This Row],[check_out_date]]-Table2[[#This Row],[check_in_date]]</f>
        <v>3</v>
      </c>
      <c r="P3690">
        <f>Table2[[#This Row],[num_adults]]+Table2[[#This Row],[num_children]]</f>
        <v>3</v>
      </c>
      <c r="Q3690" s="3">
        <f>IF(OR(Table2[[#This Row],[booking_status]]="confirmed",Table2[[#This Row],[booking_status]]="checked-out"),Table2[[#This Row],[room_rate_per_night]]*Table2[[#This Row],[Num_Nights]],0)</f>
        <v>629.84999999999991</v>
      </c>
      <c r="R3690" t="str" cm="1">
        <f t="array" ref="R3690">IFERROR(_xlfn.IFS(Table2[[#This Row],[booking_status]]="confirmed","Expected",Table2[[#This Row],[booking_status]]="checked-out","Actual"),"No Revenue")</f>
        <v>Expected</v>
      </c>
      <c r="S3690" s="4">
        <f>Table2[[#This Row],[Revenue_Amount]]/Table2[[#This Row],[Num_Nights]]</f>
        <v>209.94999999999996</v>
      </c>
    </row>
    <row r="3691" spans="1:19" x14ac:dyDescent="0.3">
      <c r="A3691">
        <v>3690</v>
      </c>
      <c r="B3691" t="s">
        <v>31</v>
      </c>
      <c r="C3691" s="9">
        <v>45267</v>
      </c>
      <c r="D3691" s="9">
        <v>45274</v>
      </c>
      <c r="E3691" s="10">
        <v>45247</v>
      </c>
      <c r="F3691" t="s">
        <v>49</v>
      </c>
      <c r="G3691">
        <v>65.58</v>
      </c>
      <c r="H3691">
        <v>3</v>
      </c>
      <c r="I3691">
        <v>0</v>
      </c>
      <c r="J3691" t="s">
        <v>28</v>
      </c>
      <c r="K3691" t="s">
        <v>66</v>
      </c>
      <c r="L3691" t="s">
        <v>60</v>
      </c>
      <c r="M3691" t="s">
        <v>36</v>
      </c>
      <c r="N3691" t="s">
        <v>41</v>
      </c>
      <c r="O3691">
        <f>Table2[[#This Row],[check_out_date]]-Table2[[#This Row],[check_in_date]]</f>
        <v>7</v>
      </c>
      <c r="P3691">
        <f>Table2[[#This Row],[num_adults]]+Table2[[#This Row],[num_children]]</f>
        <v>3</v>
      </c>
      <c r="Q3691" s="3">
        <f>IF(OR(Table2[[#This Row],[booking_status]]="confirmed",Table2[[#This Row],[booking_status]]="checked-out"),Table2[[#This Row],[room_rate_per_night]]*Table2[[#This Row],[Num_Nights]],0)</f>
        <v>0</v>
      </c>
      <c r="R3691" t="str" cm="1">
        <f t="array" ref="R3691">IFERROR(_xlfn.IFS(Table2[[#This Row],[booking_status]]="confirmed","Expected",Table2[[#This Row],[booking_status]]="checked-out","Actual"),"No Revenue")</f>
        <v>No Revenue</v>
      </c>
      <c r="S3691" s="4">
        <f>Table2[[#This Row],[Revenue_Amount]]/Table2[[#This Row],[Num_Nights]]</f>
        <v>0</v>
      </c>
    </row>
    <row r="3692" spans="1:19" x14ac:dyDescent="0.3">
      <c r="A3692">
        <v>3691</v>
      </c>
      <c r="B3692" t="s">
        <v>14</v>
      </c>
      <c r="C3692" s="9">
        <v>45052</v>
      </c>
      <c r="D3692" s="9">
        <v>45058</v>
      </c>
      <c r="E3692" s="10">
        <v>44998</v>
      </c>
      <c r="F3692" t="s">
        <v>18</v>
      </c>
      <c r="G3692">
        <v>227.49</v>
      </c>
      <c r="H3692">
        <v>2</v>
      </c>
      <c r="I3692">
        <v>3</v>
      </c>
      <c r="J3692" t="s">
        <v>19</v>
      </c>
      <c r="K3692" t="s">
        <v>44</v>
      </c>
      <c r="L3692" t="s">
        <v>21</v>
      </c>
      <c r="M3692" t="s">
        <v>36</v>
      </c>
      <c r="N3692" t="s">
        <v>41</v>
      </c>
      <c r="O3692">
        <f>Table2[[#This Row],[check_out_date]]-Table2[[#This Row],[check_in_date]]</f>
        <v>6</v>
      </c>
      <c r="P3692">
        <f>Table2[[#This Row],[num_adults]]+Table2[[#This Row],[num_children]]</f>
        <v>5</v>
      </c>
      <c r="Q3692" s="3">
        <f>IF(OR(Table2[[#This Row],[booking_status]]="confirmed",Table2[[#This Row],[booking_status]]="checked-out"),Table2[[#This Row],[room_rate_per_night]]*Table2[[#This Row],[Num_Nights]],0)</f>
        <v>1364.94</v>
      </c>
      <c r="R3692" t="str" cm="1">
        <f t="array" ref="R3692">IFERROR(_xlfn.IFS(Table2[[#This Row],[booking_status]]="confirmed","Expected",Table2[[#This Row],[booking_status]]="checked-out","Actual"),"No Revenue")</f>
        <v>Expected</v>
      </c>
      <c r="S3692" s="4">
        <f>Table2[[#This Row],[Revenue_Amount]]/Table2[[#This Row],[Num_Nights]]</f>
        <v>227.49</v>
      </c>
    </row>
    <row r="3693" spans="1:19" hidden="1" x14ac:dyDescent="0.3">
      <c r="A3693">
        <v>3692</v>
      </c>
      <c r="B3693" t="s">
        <v>50</v>
      </c>
      <c r="C3693" s="9">
        <v>44977</v>
      </c>
      <c r="D3693" s="9">
        <v>44989</v>
      </c>
      <c r="E3693" s="10">
        <v>44948</v>
      </c>
      <c r="F3693" t="s">
        <v>49</v>
      </c>
      <c r="G3693">
        <v>164.87</v>
      </c>
      <c r="H3693">
        <v>1</v>
      </c>
      <c r="I3693">
        <v>0</v>
      </c>
      <c r="J3693" t="s">
        <v>35</v>
      </c>
      <c r="K3693" t="s">
        <v>20</v>
      </c>
      <c r="L3693" t="s">
        <v>21</v>
      </c>
      <c r="M3693" t="s">
        <v>22</v>
      </c>
      <c r="N3693" t="s">
        <v>41</v>
      </c>
      <c r="O3693">
        <f>Table2[[#This Row],[check_out_date]]-Table2[[#This Row],[check_in_date]]</f>
        <v>12</v>
      </c>
      <c r="P3693">
        <f>Table2[[#This Row],[num_adults]]+Table2[[#This Row],[num_children]]</f>
        <v>1</v>
      </c>
      <c r="Q3693" s="3">
        <f>IF(OR(Table2[[#This Row],[booking_status]]="confirmed",Table2[[#This Row],[booking_status]]="checked-out"),Table2[[#This Row],[room_rate_per_night]]*Table2[[#This Row],[Num_Nights]],0)</f>
        <v>1978.44</v>
      </c>
      <c r="R3693" t="str" cm="1">
        <f t="array" ref="R3693">IFERROR(_xlfn.IFS(Table2[[#This Row],[booking_status]]="confirmed","Expected",Table2[[#This Row],[booking_status]]="checked-out","Actual"),"No Revenue")</f>
        <v>Expected</v>
      </c>
      <c r="S3693" s="4">
        <f>Table2[[#This Row],[Revenue_Amount]]/Table2[[#This Row],[Num_Nights]]</f>
        <v>164.87</v>
      </c>
    </row>
    <row r="3694" spans="1:19" x14ac:dyDescent="0.3">
      <c r="A3694">
        <v>3693</v>
      </c>
      <c r="B3694" t="s">
        <v>50</v>
      </c>
      <c r="C3694" s="9">
        <v>45277</v>
      </c>
      <c r="D3694" s="9">
        <v>45286</v>
      </c>
      <c r="E3694" s="10">
        <v>45263</v>
      </c>
      <c r="F3694" t="s">
        <v>54</v>
      </c>
      <c r="G3694">
        <v>329.35</v>
      </c>
      <c r="H3694">
        <v>2</v>
      </c>
      <c r="I3694">
        <v>0</v>
      </c>
      <c r="J3694" t="s">
        <v>55</v>
      </c>
      <c r="K3694" t="s">
        <v>99</v>
      </c>
      <c r="L3694" t="s">
        <v>60</v>
      </c>
      <c r="M3694" t="s">
        <v>36</v>
      </c>
      <c r="N3694" t="s">
        <v>41</v>
      </c>
      <c r="O3694">
        <f>Table2[[#This Row],[check_out_date]]-Table2[[#This Row],[check_in_date]]</f>
        <v>9</v>
      </c>
      <c r="P3694">
        <f>Table2[[#This Row],[num_adults]]+Table2[[#This Row],[num_children]]</f>
        <v>2</v>
      </c>
      <c r="Q3694" s="3">
        <f>IF(OR(Table2[[#This Row],[booking_status]]="confirmed",Table2[[#This Row],[booking_status]]="checked-out"),Table2[[#This Row],[room_rate_per_night]]*Table2[[#This Row],[Num_Nights]],0)</f>
        <v>0</v>
      </c>
      <c r="R3694" t="str" cm="1">
        <f t="array" ref="R3694">IFERROR(_xlfn.IFS(Table2[[#This Row],[booking_status]]="confirmed","Expected",Table2[[#This Row],[booking_status]]="checked-out","Actual"),"No Revenue")</f>
        <v>No Revenue</v>
      </c>
      <c r="S3694" s="4">
        <f>Table2[[#This Row],[Revenue_Amount]]/Table2[[#This Row],[Num_Nights]]</f>
        <v>0</v>
      </c>
    </row>
    <row r="3695" spans="1:19" hidden="1" x14ac:dyDescent="0.3">
      <c r="A3695">
        <v>3694</v>
      </c>
      <c r="B3695" t="s">
        <v>50</v>
      </c>
      <c r="C3695" s="9">
        <v>45252</v>
      </c>
      <c r="D3695" s="9">
        <v>45256</v>
      </c>
      <c r="E3695" s="10">
        <v>45231</v>
      </c>
      <c r="F3695" t="s">
        <v>49</v>
      </c>
      <c r="G3695">
        <v>162.5</v>
      </c>
      <c r="H3695">
        <v>4</v>
      </c>
      <c r="I3695">
        <v>0</v>
      </c>
      <c r="J3695" t="s">
        <v>35</v>
      </c>
      <c r="K3695" t="s">
        <v>20</v>
      </c>
      <c r="L3695" t="s">
        <v>21</v>
      </c>
      <c r="M3695" t="s">
        <v>36</v>
      </c>
      <c r="N3695" t="s">
        <v>95</v>
      </c>
      <c r="O3695">
        <f>Table2[[#This Row],[check_out_date]]-Table2[[#This Row],[check_in_date]]</f>
        <v>4</v>
      </c>
      <c r="P3695">
        <f>Table2[[#This Row],[num_adults]]+Table2[[#This Row],[num_children]]</f>
        <v>4</v>
      </c>
      <c r="Q3695" s="3">
        <f>IF(OR(Table2[[#This Row],[booking_status]]="confirmed",Table2[[#This Row],[booking_status]]="checked-out"),Table2[[#This Row],[room_rate_per_night]]*Table2[[#This Row],[Num_Nights]],0)</f>
        <v>650</v>
      </c>
      <c r="R3695" t="str" cm="1">
        <f t="array" ref="R3695">IFERROR(_xlfn.IFS(Table2[[#This Row],[booking_status]]="confirmed","Expected",Table2[[#This Row],[booking_status]]="checked-out","Actual"),"No Revenue")</f>
        <v>Expected</v>
      </c>
      <c r="S3695" s="4">
        <f>Table2[[#This Row],[Revenue_Amount]]/Table2[[#This Row],[Num_Nights]]</f>
        <v>162.5</v>
      </c>
    </row>
    <row r="3696" spans="1:19" x14ac:dyDescent="0.3">
      <c r="A3696">
        <v>3695</v>
      </c>
      <c r="B3696" t="s">
        <v>50</v>
      </c>
      <c r="C3696" s="9">
        <v>45027</v>
      </c>
      <c r="D3696" s="9">
        <v>45030</v>
      </c>
      <c r="E3696" s="10">
        <v>44958</v>
      </c>
      <c r="F3696" t="s">
        <v>27</v>
      </c>
      <c r="G3696">
        <v>205.8</v>
      </c>
      <c r="H3696">
        <v>3</v>
      </c>
      <c r="I3696">
        <v>1</v>
      </c>
      <c r="J3696" t="s">
        <v>19</v>
      </c>
      <c r="K3696" t="s">
        <v>66</v>
      </c>
      <c r="L3696" t="s">
        <v>21</v>
      </c>
      <c r="M3696" t="s">
        <v>36</v>
      </c>
      <c r="N3696" t="s">
        <v>95</v>
      </c>
      <c r="O3696">
        <f>Table2[[#This Row],[check_out_date]]-Table2[[#This Row],[check_in_date]]</f>
        <v>3</v>
      </c>
      <c r="P3696">
        <f>Table2[[#This Row],[num_adults]]+Table2[[#This Row],[num_children]]</f>
        <v>4</v>
      </c>
      <c r="Q3696" s="3">
        <f>IF(OR(Table2[[#This Row],[booking_status]]="confirmed",Table2[[#This Row],[booking_status]]="checked-out"),Table2[[#This Row],[room_rate_per_night]]*Table2[[#This Row],[Num_Nights]],0)</f>
        <v>617.40000000000009</v>
      </c>
      <c r="R3696" t="str" cm="1">
        <f t="array" ref="R3696">IFERROR(_xlfn.IFS(Table2[[#This Row],[booking_status]]="confirmed","Expected",Table2[[#This Row],[booking_status]]="checked-out","Actual"),"No Revenue")</f>
        <v>Expected</v>
      </c>
      <c r="S3696" s="4">
        <f>Table2[[#This Row],[Revenue_Amount]]/Table2[[#This Row],[Num_Nights]]</f>
        <v>205.80000000000004</v>
      </c>
    </row>
    <row r="3697" spans="1:19" x14ac:dyDescent="0.3">
      <c r="A3697">
        <v>3696</v>
      </c>
      <c r="B3697" t="s">
        <v>37</v>
      </c>
      <c r="C3697" s="9">
        <v>45063</v>
      </c>
      <c r="D3697" s="9">
        <v>45066</v>
      </c>
      <c r="E3697" s="10">
        <v>45039</v>
      </c>
      <c r="F3697" t="s">
        <v>18</v>
      </c>
      <c r="G3697">
        <v>203.32</v>
      </c>
      <c r="H3697">
        <v>1</v>
      </c>
      <c r="I3697">
        <v>1</v>
      </c>
      <c r="J3697" t="s">
        <v>55</v>
      </c>
      <c r="K3697" t="s">
        <v>44</v>
      </c>
      <c r="L3697" t="s">
        <v>56</v>
      </c>
      <c r="M3697" t="s">
        <v>36</v>
      </c>
      <c r="N3697" t="s">
        <v>45</v>
      </c>
      <c r="O3697">
        <f>Table2[[#This Row],[check_out_date]]-Table2[[#This Row],[check_in_date]]</f>
        <v>3</v>
      </c>
      <c r="P3697">
        <f>Table2[[#This Row],[num_adults]]+Table2[[#This Row],[num_children]]</f>
        <v>2</v>
      </c>
      <c r="Q3697" s="3">
        <f>IF(OR(Table2[[#This Row],[booking_status]]="confirmed",Table2[[#This Row],[booking_status]]="checked-out"),Table2[[#This Row],[room_rate_per_night]]*Table2[[#This Row],[Num_Nights]],0)</f>
        <v>609.96</v>
      </c>
      <c r="R3697" t="str" cm="1">
        <f t="array" ref="R3697">IFERROR(_xlfn.IFS(Table2[[#This Row],[booking_status]]="confirmed","Expected",Table2[[#This Row],[booking_status]]="checked-out","Actual"),"No Revenue")</f>
        <v>Actual</v>
      </c>
      <c r="S3697" s="4">
        <f>Table2[[#This Row],[Revenue_Amount]]/Table2[[#This Row],[Num_Nights]]</f>
        <v>203.32000000000002</v>
      </c>
    </row>
    <row r="3698" spans="1:19" x14ac:dyDescent="0.3">
      <c r="A3698">
        <v>3697</v>
      </c>
      <c r="B3698" t="s">
        <v>50</v>
      </c>
      <c r="C3698" s="9">
        <v>44947</v>
      </c>
      <c r="D3698" s="9">
        <v>44954</v>
      </c>
      <c r="E3698" s="10">
        <v>44876</v>
      </c>
      <c r="F3698" t="s">
        <v>49</v>
      </c>
      <c r="G3698">
        <v>129.57</v>
      </c>
      <c r="H3698">
        <v>1</v>
      </c>
      <c r="I3698">
        <v>2</v>
      </c>
      <c r="J3698" t="s">
        <v>28</v>
      </c>
      <c r="K3698" t="s">
        <v>20</v>
      </c>
      <c r="L3698" t="s">
        <v>56</v>
      </c>
      <c r="M3698" t="s">
        <v>36</v>
      </c>
      <c r="N3698" t="s">
        <v>41</v>
      </c>
      <c r="O3698">
        <f>Table2[[#This Row],[check_out_date]]-Table2[[#This Row],[check_in_date]]</f>
        <v>7</v>
      </c>
      <c r="P3698">
        <f>Table2[[#This Row],[num_adults]]+Table2[[#This Row],[num_children]]</f>
        <v>3</v>
      </c>
      <c r="Q3698" s="3">
        <f>IF(OR(Table2[[#This Row],[booking_status]]="confirmed",Table2[[#This Row],[booking_status]]="checked-out"),Table2[[#This Row],[room_rate_per_night]]*Table2[[#This Row],[Num_Nights]],0)</f>
        <v>906.99</v>
      </c>
      <c r="R3698" t="str" cm="1">
        <f t="array" ref="R3698">IFERROR(_xlfn.IFS(Table2[[#This Row],[booking_status]]="confirmed","Expected",Table2[[#This Row],[booking_status]]="checked-out","Actual"),"No Revenue")</f>
        <v>Actual</v>
      </c>
      <c r="S3698" s="4">
        <f>Table2[[#This Row],[Revenue_Amount]]/Table2[[#This Row],[Num_Nights]]</f>
        <v>129.57</v>
      </c>
    </row>
    <row r="3699" spans="1:19" x14ac:dyDescent="0.3">
      <c r="A3699">
        <v>3698</v>
      </c>
      <c r="B3699" t="s">
        <v>37</v>
      </c>
      <c r="C3699" s="9">
        <v>45091</v>
      </c>
      <c r="D3699" s="9">
        <v>45103</v>
      </c>
      <c r="E3699" s="10">
        <v>45020</v>
      </c>
      <c r="F3699" t="s">
        <v>18</v>
      </c>
      <c r="G3699">
        <v>253.94</v>
      </c>
      <c r="H3699">
        <v>2</v>
      </c>
      <c r="I3699">
        <v>0</v>
      </c>
      <c r="J3699" t="s">
        <v>94</v>
      </c>
      <c r="K3699" t="s">
        <v>29</v>
      </c>
      <c r="L3699" t="s">
        <v>21</v>
      </c>
      <c r="M3699" t="s">
        <v>36</v>
      </c>
      <c r="N3699" t="s">
        <v>95</v>
      </c>
      <c r="O3699">
        <f>Table2[[#This Row],[check_out_date]]-Table2[[#This Row],[check_in_date]]</f>
        <v>12</v>
      </c>
      <c r="P3699">
        <f>Table2[[#This Row],[num_adults]]+Table2[[#This Row],[num_children]]</f>
        <v>2</v>
      </c>
      <c r="Q3699" s="3">
        <f>IF(OR(Table2[[#This Row],[booking_status]]="confirmed",Table2[[#This Row],[booking_status]]="checked-out"),Table2[[#This Row],[room_rate_per_night]]*Table2[[#This Row],[Num_Nights]],0)</f>
        <v>3047.2799999999997</v>
      </c>
      <c r="R3699" t="str" cm="1">
        <f t="array" ref="R3699">IFERROR(_xlfn.IFS(Table2[[#This Row],[booking_status]]="confirmed","Expected",Table2[[#This Row],[booking_status]]="checked-out","Actual"),"No Revenue")</f>
        <v>Expected</v>
      </c>
      <c r="S3699" s="4">
        <f>Table2[[#This Row],[Revenue_Amount]]/Table2[[#This Row],[Num_Nights]]</f>
        <v>253.93999999999997</v>
      </c>
    </row>
    <row r="3700" spans="1:19" x14ac:dyDescent="0.3">
      <c r="A3700">
        <v>3699</v>
      </c>
      <c r="B3700" t="s">
        <v>50</v>
      </c>
      <c r="C3700" s="9">
        <v>45247</v>
      </c>
      <c r="D3700" s="9">
        <v>45251</v>
      </c>
      <c r="E3700" s="10">
        <v>45220</v>
      </c>
      <c r="F3700" t="s">
        <v>49</v>
      </c>
      <c r="G3700">
        <v>148.86000000000001</v>
      </c>
      <c r="H3700">
        <v>3</v>
      </c>
      <c r="I3700">
        <v>0</v>
      </c>
      <c r="J3700" t="s">
        <v>19</v>
      </c>
      <c r="K3700" t="s">
        <v>20</v>
      </c>
      <c r="L3700" t="s">
        <v>60</v>
      </c>
      <c r="M3700" t="s">
        <v>36</v>
      </c>
      <c r="N3700" t="s">
        <v>41</v>
      </c>
      <c r="O3700">
        <f>Table2[[#This Row],[check_out_date]]-Table2[[#This Row],[check_in_date]]</f>
        <v>4</v>
      </c>
      <c r="P3700">
        <f>Table2[[#This Row],[num_adults]]+Table2[[#This Row],[num_children]]</f>
        <v>3</v>
      </c>
      <c r="Q3700" s="3">
        <f>IF(OR(Table2[[#This Row],[booking_status]]="confirmed",Table2[[#This Row],[booking_status]]="checked-out"),Table2[[#This Row],[room_rate_per_night]]*Table2[[#This Row],[Num_Nights]],0)</f>
        <v>0</v>
      </c>
      <c r="R3700" t="str" cm="1">
        <f t="array" ref="R3700">IFERROR(_xlfn.IFS(Table2[[#This Row],[booking_status]]="confirmed","Expected",Table2[[#This Row],[booking_status]]="checked-out","Actual"),"No Revenue")</f>
        <v>No Revenue</v>
      </c>
      <c r="S3700" s="4">
        <f>Table2[[#This Row],[Revenue_Amount]]/Table2[[#This Row],[Num_Nights]]</f>
        <v>0</v>
      </c>
    </row>
    <row r="3701" spans="1:19" hidden="1" x14ac:dyDescent="0.3">
      <c r="A3701">
        <v>3700</v>
      </c>
      <c r="B3701" t="s">
        <v>50</v>
      </c>
      <c r="C3701" s="9">
        <v>45266</v>
      </c>
      <c r="D3701" s="9">
        <v>45277</v>
      </c>
      <c r="E3701" s="10">
        <v>45220</v>
      </c>
      <c r="F3701" t="s">
        <v>27</v>
      </c>
      <c r="G3701">
        <v>135.38</v>
      </c>
      <c r="H3701">
        <v>2</v>
      </c>
      <c r="I3701">
        <v>0</v>
      </c>
      <c r="J3701" t="s">
        <v>35</v>
      </c>
      <c r="K3701" t="s">
        <v>29</v>
      </c>
      <c r="L3701" t="s">
        <v>60</v>
      </c>
      <c r="M3701" t="s">
        <v>22</v>
      </c>
      <c r="N3701" t="s">
        <v>45</v>
      </c>
      <c r="O3701">
        <f>Table2[[#This Row],[check_out_date]]-Table2[[#This Row],[check_in_date]]</f>
        <v>11</v>
      </c>
      <c r="P3701">
        <f>Table2[[#This Row],[num_adults]]+Table2[[#This Row],[num_children]]</f>
        <v>2</v>
      </c>
      <c r="Q3701" s="3">
        <f>IF(OR(Table2[[#This Row],[booking_status]]="confirmed",Table2[[#This Row],[booking_status]]="checked-out"),Table2[[#This Row],[room_rate_per_night]]*Table2[[#This Row],[Num_Nights]],0)</f>
        <v>0</v>
      </c>
      <c r="R3701" t="str" cm="1">
        <f t="array" ref="R3701">IFERROR(_xlfn.IFS(Table2[[#This Row],[booking_status]]="confirmed","Expected",Table2[[#This Row],[booking_status]]="checked-out","Actual"),"No Revenue")</f>
        <v>No Revenue</v>
      </c>
      <c r="S3701" s="4">
        <f>Table2[[#This Row],[Revenue_Amount]]/Table2[[#This Row],[Num_Nights]]</f>
        <v>0</v>
      </c>
    </row>
    <row r="3702" spans="1:19" x14ac:dyDescent="0.3">
      <c r="A3702">
        <v>3701</v>
      </c>
      <c r="B3702" t="s">
        <v>50</v>
      </c>
      <c r="C3702" s="9">
        <v>45238</v>
      </c>
      <c r="D3702" s="9">
        <v>45246</v>
      </c>
      <c r="E3702" s="10">
        <v>45220</v>
      </c>
      <c r="F3702" t="s">
        <v>18</v>
      </c>
      <c r="G3702">
        <v>333.27</v>
      </c>
      <c r="H3702">
        <v>4</v>
      </c>
      <c r="I3702">
        <v>1</v>
      </c>
      <c r="J3702" t="s">
        <v>28</v>
      </c>
      <c r="K3702" t="s">
        <v>20</v>
      </c>
      <c r="L3702" t="s">
        <v>21</v>
      </c>
      <c r="M3702" t="s">
        <v>22</v>
      </c>
      <c r="N3702" t="s">
        <v>45</v>
      </c>
      <c r="O3702">
        <f>Table2[[#This Row],[check_out_date]]-Table2[[#This Row],[check_in_date]]</f>
        <v>8</v>
      </c>
      <c r="P3702">
        <f>Table2[[#This Row],[num_adults]]+Table2[[#This Row],[num_children]]</f>
        <v>5</v>
      </c>
      <c r="Q3702" s="3">
        <f>IF(OR(Table2[[#This Row],[booking_status]]="confirmed",Table2[[#This Row],[booking_status]]="checked-out"),Table2[[#This Row],[room_rate_per_night]]*Table2[[#This Row],[Num_Nights]],0)</f>
        <v>2666.16</v>
      </c>
      <c r="R3702" t="str" cm="1">
        <f t="array" ref="R3702">IFERROR(_xlfn.IFS(Table2[[#This Row],[booking_status]]="confirmed","Expected",Table2[[#This Row],[booking_status]]="checked-out","Actual"),"No Revenue")</f>
        <v>Expected</v>
      </c>
      <c r="S3702" s="4">
        <f>Table2[[#This Row],[Revenue_Amount]]/Table2[[#This Row],[Num_Nights]]</f>
        <v>333.27</v>
      </c>
    </row>
    <row r="3703" spans="1:19" x14ac:dyDescent="0.3">
      <c r="A3703">
        <v>3702</v>
      </c>
      <c r="B3703" t="s">
        <v>31</v>
      </c>
      <c r="C3703" s="9">
        <v>45167</v>
      </c>
      <c r="D3703" s="9">
        <v>45172</v>
      </c>
      <c r="E3703" s="10">
        <v>45152</v>
      </c>
      <c r="F3703" t="s">
        <v>27</v>
      </c>
      <c r="G3703">
        <v>157.41999999999999</v>
      </c>
      <c r="H3703">
        <v>2</v>
      </c>
      <c r="I3703">
        <v>2</v>
      </c>
      <c r="J3703" t="s">
        <v>94</v>
      </c>
      <c r="K3703" t="s">
        <v>99</v>
      </c>
      <c r="L3703" t="s">
        <v>60</v>
      </c>
      <c r="M3703" t="s">
        <v>22</v>
      </c>
      <c r="N3703" t="s">
        <v>30</v>
      </c>
      <c r="O3703">
        <f>Table2[[#This Row],[check_out_date]]-Table2[[#This Row],[check_in_date]]</f>
        <v>5</v>
      </c>
      <c r="P3703">
        <f>Table2[[#This Row],[num_adults]]+Table2[[#This Row],[num_children]]</f>
        <v>4</v>
      </c>
      <c r="Q3703" s="3">
        <f>IF(OR(Table2[[#This Row],[booking_status]]="confirmed",Table2[[#This Row],[booking_status]]="checked-out"),Table2[[#This Row],[room_rate_per_night]]*Table2[[#This Row],[Num_Nights]],0)</f>
        <v>0</v>
      </c>
      <c r="R3703" t="str" cm="1">
        <f t="array" ref="R3703">IFERROR(_xlfn.IFS(Table2[[#This Row],[booking_status]]="confirmed","Expected",Table2[[#This Row],[booking_status]]="checked-out","Actual"),"No Revenue")</f>
        <v>No Revenue</v>
      </c>
      <c r="S3703" s="4">
        <f>Table2[[#This Row],[Revenue_Amount]]/Table2[[#This Row],[Num_Nights]]</f>
        <v>0</v>
      </c>
    </row>
    <row r="3704" spans="1:19" x14ac:dyDescent="0.3">
      <c r="A3704">
        <v>3703</v>
      </c>
      <c r="B3704" t="s">
        <v>14</v>
      </c>
      <c r="C3704" s="9">
        <v>45082</v>
      </c>
      <c r="D3704" s="9">
        <v>45090</v>
      </c>
      <c r="E3704" s="10">
        <v>45069</v>
      </c>
      <c r="F3704" t="s">
        <v>27</v>
      </c>
      <c r="G3704">
        <v>149.81</v>
      </c>
      <c r="H3704">
        <v>1</v>
      </c>
      <c r="I3704">
        <v>0</v>
      </c>
      <c r="J3704" t="s">
        <v>55</v>
      </c>
      <c r="K3704" t="s">
        <v>66</v>
      </c>
      <c r="L3704" t="s">
        <v>21</v>
      </c>
      <c r="M3704" t="s">
        <v>36</v>
      </c>
      <c r="N3704" t="s">
        <v>30</v>
      </c>
      <c r="O3704">
        <f>Table2[[#This Row],[check_out_date]]-Table2[[#This Row],[check_in_date]]</f>
        <v>8</v>
      </c>
      <c r="P3704">
        <f>Table2[[#This Row],[num_adults]]+Table2[[#This Row],[num_children]]</f>
        <v>1</v>
      </c>
      <c r="Q3704" s="3">
        <f>IF(OR(Table2[[#This Row],[booking_status]]="confirmed",Table2[[#This Row],[booking_status]]="checked-out"),Table2[[#This Row],[room_rate_per_night]]*Table2[[#This Row],[Num_Nights]],0)</f>
        <v>1198.48</v>
      </c>
      <c r="R3704" t="str" cm="1">
        <f t="array" ref="R3704">IFERROR(_xlfn.IFS(Table2[[#This Row],[booking_status]]="confirmed","Expected",Table2[[#This Row],[booking_status]]="checked-out","Actual"),"No Revenue")</f>
        <v>Expected</v>
      </c>
      <c r="S3704" s="4">
        <f>Table2[[#This Row],[Revenue_Amount]]/Table2[[#This Row],[Num_Nights]]</f>
        <v>149.81</v>
      </c>
    </row>
    <row r="3705" spans="1:19" x14ac:dyDescent="0.3">
      <c r="A3705">
        <v>3704</v>
      </c>
      <c r="B3705" t="s">
        <v>50</v>
      </c>
      <c r="C3705" s="9">
        <v>45158</v>
      </c>
      <c r="D3705" s="9">
        <v>45166</v>
      </c>
      <c r="E3705" s="10">
        <v>45123</v>
      </c>
      <c r="F3705" t="s">
        <v>54</v>
      </c>
      <c r="G3705">
        <v>397.85</v>
      </c>
      <c r="H3705">
        <v>3</v>
      </c>
      <c r="I3705">
        <v>0</v>
      </c>
      <c r="J3705" t="s">
        <v>28</v>
      </c>
      <c r="K3705" t="s">
        <v>44</v>
      </c>
      <c r="L3705" t="s">
        <v>70</v>
      </c>
      <c r="M3705" t="s">
        <v>36</v>
      </c>
      <c r="N3705" t="s">
        <v>41</v>
      </c>
      <c r="O3705">
        <f>Table2[[#This Row],[check_out_date]]-Table2[[#This Row],[check_in_date]]</f>
        <v>8</v>
      </c>
      <c r="P3705">
        <f>Table2[[#This Row],[num_adults]]+Table2[[#This Row],[num_children]]</f>
        <v>3</v>
      </c>
      <c r="Q3705" s="3">
        <f>IF(OR(Table2[[#This Row],[booking_status]]="confirmed",Table2[[#This Row],[booking_status]]="checked-out"),Table2[[#This Row],[room_rate_per_night]]*Table2[[#This Row],[Num_Nights]],0)</f>
        <v>0</v>
      </c>
      <c r="R3705" t="str" cm="1">
        <f t="array" ref="R3705">IFERROR(_xlfn.IFS(Table2[[#This Row],[booking_status]]="confirmed","Expected",Table2[[#This Row],[booking_status]]="checked-out","Actual"),"No Revenue")</f>
        <v>No Revenue</v>
      </c>
      <c r="S3705" s="4">
        <f>Table2[[#This Row],[Revenue_Amount]]/Table2[[#This Row],[Num_Nights]]</f>
        <v>0</v>
      </c>
    </row>
    <row r="3706" spans="1:19" hidden="1" x14ac:dyDescent="0.3">
      <c r="A3706">
        <v>3705</v>
      </c>
      <c r="B3706" t="s">
        <v>31</v>
      </c>
      <c r="C3706" s="9">
        <v>45113</v>
      </c>
      <c r="D3706" s="9">
        <v>45114</v>
      </c>
      <c r="E3706" s="10">
        <v>45097</v>
      </c>
      <c r="F3706" t="s">
        <v>49</v>
      </c>
      <c r="G3706">
        <v>91.37</v>
      </c>
      <c r="H3706">
        <v>2</v>
      </c>
      <c r="I3706">
        <v>2</v>
      </c>
      <c r="J3706" t="s">
        <v>35</v>
      </c>
      <c r="K3706" t="s">
        <v>29</v>
      </c>
      <c r="L3706" t="s">
        <v>21</v>
      </c>
      <c r="M3706" t="s">
        <v>36</v>
      </c>
      <c r="N3706" t="s">
        <v>23</v>
      </c>
      <c r="O3706">
        <f>Table2[[#This Row],[check_out_date]]-Table2[[#This Row],[check_in_date]]</f>
        <v>1</v>
      </c>
      <c r="P3706">
        <f>Table2[[#This Row],[num_adults]]+Table2[[#This Row],[num_children]]</f>
        <v>4</v>
      </c>
      <c r="Q3706" s="3">
        <f>IF(OR(Table2[[#This Row],[booking_status]]="confirmed",Table2[[#This Row],[booking_status]]="checked-out"),Table2[[#This Row],[room_rate_per_night]]*Table2[[#This Row],[Num_Nights]],0)</f>
        <v>91.37</v>
      </c>
      <c r="R3706" t="str" cm="1">
        <f t="array" ref="R3706">IFERROR(_xlfn.IFS(Table2[[#This Row],[booking_status]]="confirmed","Expected",Table2[[#This Row],[booking_status]]="checked-out","Actual"),"No Revenue")</f>
        <v>Expected</v>
      </c>
      <c r="S3706" s="4">
        <f>Table2[[#This Row],[Revenue_Amount]]/Table2[[#This Row],[Num_Nights]]</f>
        <v>91.37</v>
      </c>
    </row>
    <row r="3707" spans="1:19" x14ac:dyDescent="0.3">
      <c r="A3707">
        <v>3706</v>
      </c>
      <c r="B3707" t="s">
        <v>37</v>
      </c>
      <c r="C3707" s="9">
        <v>45212</v>
      </c>
      <c r="D3707" s="9">
        <v>45215</v>
      </c>
      <c r="E3707" s="10">
        <v>45191</v>
      </c>
      <c r="F3707" t="s">
        <v>54</v>
      </c>
      <c r="G3707">
        <v>328.56</v>
      </c>
      <c r="H3707">
        <v>1</v>
      </c>
      <c r="I3707">
        <v>0</v>
      </c>
      <c r="J3707" t="s">
        <v>28</v>
      </c>
      <c r="K3707" t="s">
        <v>44</v>
      </c>
      <c r="L3707" t="s">
        <v>60</v>
      </c>
      <c r="M3707" t="s">
        <v>36</v>
      </c>
      <c r="N3707" t="s">
        <v>23</v>
      </c>
      <c r="O3707">
        <f>Table2[[#This Row],[check_out_date]]-Table2[[#This Row],[check_in_date]]</f>
        <v>3</v>
      </c>
      <c r="P3707">
        <f>Table2[[#This Row],[num_adults]]+Table2[[#This Row],[num_children]]</f>
        <v>1</v>
      </c>
      <c r="Q3707" s="3">
        <f>IF(OR(Table2[[#This Row],[booking_status]]="confirmed",Table2[[#This Row],[booking_status]]="checked-out"),Table2[[#This Row],[room_rate_per_night]]*Table2[[#This Row],[Num_Nights]],0)</f>
        <v>0</v>
      </c>
      <c r="R3707" t="str" cm="1">
        <f t="array" ref="R3707">IFERROR(_xlfn.IFS(Table2[[#This Row],[booking_status]]="confirmed","Expected",Table2[[#This Row],[booking_status]]="checked-out","Actual"),"No Revenue")</f>
        <v>No Revenue</v>
      </c>
      <c r="S3707" s="4">
        <f>Table2[[#This Row],[Revenue_Amount]]/Table2[[#This Row],[Num_Nights]]</f>
        <v>0</v>
      </c>
    </row>
    <row r="3708" spans="1:19" x14ac:dyDescent="0.3">
      <c r="A3708">
        <v>3707</v>
      </c>
      <c r="B3708" t="s">
        <v>14</v>
      </c>
      <c r="C3708" s="9">
        <v>44974</v>
      </c>
      <c r="D3708" s="9">
        <v>44976</v>
      </c>
      <c r="E3708" s="10">
        <v>44931</v>
      </c>
      <c r="F3708" t="s">
        <v>18</v>
      </c>
      <c r="G3708">
        <v>216.81</v>
      </c>
      <c r="H3708">
        <v>1</v>
      </c>
      <c r="I3708">
        <v>0</v>
      </c>
      <c r="J3708" t="s">
        <v>28</v>
      </c>
      <c r="K3708" t="s">
        <v>66</v>
      </c>
      <c r="L3708" t="s">
        <v>21</v>
      </c>
      <c r="M3708" t="s">
        <v>36</v>
      </c>
      <c r="N3708" t="s">
        <v>23</v>
      </c>
      <c r="O3708">
        <f>Table2[[#This Row],[check_out_date]]-Table2[[#This Row],[check_in_date]]</f>
        <v>2</v>
      </c>
      <c r="P3708">
        <f>Table2[[#This Row],[num_adults]]+Table2[[#This Row],[num_children]]</f>
        <v>1</v>
      </c>
      <c r="Q3708" s="3">
        <f>IF(OR(Table2[[#This Row],[booking_status]]="confirmed",Table2[[#This Row],[booking_status]]="checked-out"),Table2[[#This Row],[room_rate_per_night]]*Table2[[#This Row],[Num_Nights]],0)</f>
        <v>433.62</v>
      </c>
      <c r="R3708" t="str" cm="1">
        <f t="array" ref="R3708">IFERROR(_xlfn.IFS(Table2[[#This Row],[booking_status]]="confirmed","Expected",Table2[[#This Row],[booking_status]]="checked-out","Actual"),"No Revenue")</f>
        <v>Expected</v>
      </c>
      <c r="S3708" s="4">
        <f>Table2[[#This Row],[Revenue_Amount]]/Table2[[#This Row],[Num_Nights]]</f>
        <v>216.81</v>
      </c>
    </row>
    <row r="3709" spans="1:19" x14ac:dyDescent="0.3">
      <c r="A3709">
        <v>3708</v>
      </c>
      <c r="B3709" t="s">
        <v>37</v>
      </c>
      <c r="C3709" s="9">
        <v>45289</v>
      </c>
      <c r="D3709" s="9">
        <v>45296</v>
      </c>
      <c r="E3709" s="10">
        <v>45281</v>
      </c>
      <c r="F3709" t="s">
        <v>18</v>
      </c>
      <c r="G3709">
        <v>183.78</v>
      </c>
      <c r="H3709">
        <v>4</v>
      </c>
      <c r="I3709">
        <v>0</v>
      </c>
      <c r="J3709" t="s">
        <v>19</v>
      </c>
      <c r="K3709" t="s">
        <v>99</v>
      </c>
      <c r="L3709" t="s">
        <v>21</v>
      </c>
      <c r="M3709" t="s">
        <v>36</v>
      </c>
      <c r="N3709" t="s">
        <v>41</v>
      </c>
      <c r="O3709">
        <f>Table2[[#This Row],[check_out_date]]-Table2[[#This Row],[check_in_date]]</f>
        <v>7</v>
      </c>
      <c r="P3709">
        <f>Table2[[#This Row],[num_adults]]+Table2[[#This Row],[num_children]]</f>
        <v>4</v>
      </c>
      <c r="Q3709" s="3">
        <f>IF(OR(Table2[[#This Row],[booking_status]]="confirmed",Table2[[#This Row],[booking_status]]="checked-out"),Table2[[#This Row],[room_rate_per_night]]*Table2[[#This Row],[Num_Nights]],0)</f>
        <v>1286.46</v>
      </c>
      <c r="R3709" t="str" cm="1">
        <f t="array" ref="R3709">IFERROR(_xlfn.IFS(Table2[[#This Row],[booking_status]]="confirmed","Expected",Table2[[#This Row],[booking_status]]="checked-out","Actual"),"No Revenue")</f>
        <v>Expected</v>
      </c>
      <c r="S3709" s="4">
        <f>Table2[[#This Row],[Revenue_Amount]]/Table2[[#This Row],[Num_Nights]]</f>
        <v>183.78</v>
      </c>
    </row>
    <row r="3710" spans="1:19" hidden="1" x14ac:dyDescent="0.3">
      <c r="A3710">
        <v>3709</v>
      </c>
      <c r="B3710" t="s">
        <v>31</v>
      </c>
      <c r="C3710" s="9">
        <v>45086</v>
      </c>
      <c r="D3710" s="9">
        <v>45090</v>
      </c>
      <c r="E3710" s="10">
        <v>45052</v>
      </c>
      <c r="F3710" t="s">
        <v>49</v>
      </c>
      <c r="G3710">
        <v>107.36</v>
      </c>
      <c r="H3710">
        <v>1</v>
      </c>
      <c r="I3710">
        <v>0</v>
      </c>
      <c r="J3710" t="s">
        <v>35</v>
      </c>
      <c r="K3710" t="s">
        <v>99</v>
      </c>
      <c r="L3710" t="s">
        <v>60</v>
      </c>
      <c r="M3710" t="s">
        <v>36</v>
      </c>
      <c r="N3710" t="s">
        <v>30</v>
      </c>
      <c r="O3710">
        <f>Table2[[#This Row],[check_out_date]]-Table2[[#This Row],[check_in_date]]</f>
        <v>4</v>
      </c>
      <c r="P3710">
        <f>Table2[[#This Row],[num_adults]]+Table2[[#This Row],[num_children]]</f>
        <v>1</v>
      </c>
      <c r="Q3710" s="3">
        <f>IF(OR(Table2[[#This Row],[booking_status]]="confirmed",Table2[[#This Row],[booking_status]]="checked-out"),Table2[[#This Row],[room_rate_per_night]]*Table2[[#This Row],[Num_Nights]],0)</f>
        <v>0</v>
      </c>
      <c r="R3710" t="str" cm="1">
        <f t="array" ref="R3710">IFERROR(_xlfn.IFS(Table2[[#This Row],[booking_status]]="confirmed","Expected",Table2[[#This Row],[booking_status]]="checked-out","Actual"),"No Revenue")</f>
        <v>No Revenue</v>
      </c>
      <c r="S3710" s="4">
        <f>Table2[[#This Row],[Revenue_Amount]]/Table2[[#This Row],[Num_Nights]]</f>
        <v>0</v>
      </c>
    </row>
    <row r="3711" spans="1:19" x14ac:dyDescent="0.3">
      <c r="A3711">
        <v>3710</v>
      </c>
      <c r="B3711" t="s">
        <v>31</v>
      </c>
      <c r="C3711" s="9">
        <v>44974</v>
      </c>
      <c r="D3711" s="9">
        <v>44985</v>
      </c>
      <c r="E3711" s="10">
        <v>44956</v>
      </c>
      <c r="F3711" t="s">
        <v>18</v>
      </c>
      <c r="G3711">
        <v>148.04</v>
      </c>
      <c r="H3711">
        <v>3</v>
      </c>
      <c r="I3711">
        <v>0</v>
      </c>
      <c r="J3711" t="s">
        <v>19</v>
      </c>
      <c r="K3711" t="s">
        <v>99</v>
      </c>
      <c r="L3711" t="s">
        <v>70</v>
      </c>
      <c r="M3711" t="s">
        <v>36</v>
      </c>
      <c r="N3711" t="s">
        <v>45</v>
      </c>
      <c r="O3711">
        <f>Table2[[#This Row],[check_out_date]]-Table2[[#This Row],[check_in_date]]</f>
        <v>11</v>
      </c>
      <c r="P3711">
        <f>Table2[[#This Row],[num_adults]]+Table2[[#This Row],[num_children]]</f>
        <v>3</v>
      </c>
      <c r="Q3711" s="3">
        <f>IF(OR(Table2[[#This Row],[booking_status]]="confirmed",Table2[[#This Row],[booking_status]]="checked-out"),Table2[[#This Row],[room_rate_per_night]]*Table2[[#This Row],[Num_Nights]],0)</f>
        <v>0</v>
      </c>
      <c r="R3711" t="str" cm="1">
        <f t="array" ref="R3711">IFERROR(_xlfn.IFS(Table2[[#This Row],[booking_status]]="confirmed","Expected",Table2[[#This Row],[booking_status]]="checked-out","Actual"),"No Revenue")</f>
        <v>No Revenue</v>
      </c>
      <c r="S3711" s="4">
        <f>Table2[[#This Row],[Revenue_Amount]]/Table2[[#This Row],[Num_Nights]]</f>
        <v>0</v>
      </c>
    </row>
    <row r="3712" spans="1:19" x14ac:dyDescent="0.3">
      <c r="A3712">
        <v>3711</v>
      </c>
      <c r="B3712" t="s">
        <v>31</v>
      </c>
      <c r="C3712" s="9">
        <v>45018</v>
      </c>
      <c r="D3712" s="9">
        <v>45023</v>
      </c>
      <c r="E3712" s="10">
        <v>44987</v>
      </c>
      <c r="F3712" t="s">
        <v>54</v>
      </c>
      <c r="G3712">
        <v>248.73</v>
      </c>
      <c r="H3712">
        <v>3</v>
      </c>
      <c r="I3712">
        <v>1</v>
      </c>
      <c r="J3712" t="s">
        <v>28</v>
      </c>
      <c r="K3712" t="s">
        <v>99</v>
      </c>
      <c r="L3712" t="s">
        <v>21</v>
      </c>
      <c r="M3712" t="s">
        <v>22</v>
      </c>
      <c r="N3712" t="s">
        <v>41</v>
      </c>
      <c r="O3712">
        <f>Table2[[#This Row],[check_out_date]]-Table2[[#This Row],[check_in_date]]</f>
        <v>5</v>
      </c>
      <c r="P3712">
        <f>Table2[[#This Row],[num_adults]]+Table2[[#This Row],[num_children]]</f>
        <v>4</v>
      </c>
      <c r="Q3712" s="3">
        <f>IF(OR(Table2[[#This Row],[booking_status]]="confirmed",Table2[[#This Row],[booking_status]]="checked-out"),Table2[[#This Row],[room_rate_per_night]]*Table2[[#This Row],[Num_Nights]],0)</f>
        <v>1243.6499999999999</v>
      </c>
      <c r="R3712" t="str" cm="1">
        <f t="array" ref="R3712">IFERROR(_xlfn.IFS(Table2[[#This Row],[booking_status]]="confirmed","Expected",Table2[[#This Row],[booking_status]]="checked-out","Actual"),"No Revenue")</f>
        <v>Expected</v>
      </c>
      <c r="S3712" s="4">
        <f>Table2[[#This Row],[Revenue_Amount]]/Table2[[#This Row],[Num_Nights]]</f>
        <v>248.72999999999996</v>
      </c>
    </row>
    <row r="3713" spans="1:19" hidden="1" x14ac:dyDescent="0.3">
      <c r="A3713">
        <v>3712</v>
      </c>
      <c r="B3713" t="s">
        <v>37</v>
      </c>
      <c r="C3713" s="9">
        <v>45271</v>
      </c>
      <c r="D3713" s="9">
        <v>45278</v>
      </c>
      <c r="E3713" s="10">
        <v>45243</v>
      </c>
      <c r="F3713" t="s">
        <v>49</v>
      </c>
      <c r="G3713">
        <v>107.3</v>
      </c>
      <c r="H3713">
        <v>4</v>
      </c>
      <c r="I3713">
        <v>0</v>
      </c>
      <c r="J3713" t="s">
        <v>35</v>
      </c>
      <c r="K3713" t="s">
        <v>66</v>
      </c>
      <c r="L3713" t="s">
        <v>60</v>
      </c>
      <c r="M3713" t="s">
        <v>22</v>
      </c>
      <c r="N3713" t="s">
        <v>41</v>
      </c>
      <c r="O3713">
        <f>Table2[[#This Row],[check_out_date]]-Table2[[#This Row],[check_in_date]]</f>
        <v>7</v>
      </c>
      <c r="P3713">
        <f>Table2[[#This Row],[num_adults]]+Table2[[#This Row],[num_children]]</f>
        <v>4</v>
      </c>
      <c r="Q3713" s="3">
        <f>IF(OR(Table2[[#This Row],[booking_status]]="confirmed",Table2[[#This Row],[booking_status]]="checked-out"),Table2[[#This Row],[room_rate_per_night]]*Table2[[#This Row],[Num_Nights]],0)</f>
        <v>0</v>
      </c>
      <c r="R3713" t="str" cm="1">
        <f t="array" ref="R3713">IFERROR(_xlfn.IFS(Table2[[#This Row],[booking_status]]="confirmed","Expected",Table2[[#This Row],[booking_status]]="checked-out","Actual"),"No Revenue")</f>
        <v>No Revenue</v>
      </c>
      <c r="S3713" s="4">
        <f>Table2[[#This Row],[Revenue_Amount]]/Table2[[#This Row],[Num_Nights]]</f>
        <v>0</v>
      </c>
    </row>
    <row r="3714" spans="1:19" hidden="1" x14ac:dyDescent="0.3">
      <c r="A3714">
        <v>3713</v>
      </c>
      <c r="B3714" t="s">
        <v>31</v>
      </c>
      <c r="C3714" s="9">
        <v>45075</v>
      </c>
      <c r="D3714" s="9">
        <v>45078</v>
      </c>
      <c r="E3714" s="10">
        <v>45024</v>
      </c>
      <c r="F3714" t="s">
        <v>49</v>
      </c>
      <c r="G3714">
        <v>81.19</v>
      </c>
      <c r="H3714">
        <v>1</v>
      </c>
      <c r="I3714">
        <v>0</v>
      </c>
      <c r="J3714" t="s">
        <v>35</v>
      </c>
      <c r="K3714" t="s">
        <v>20</v>
      </c>
      <c r="L3714" t="s">
        <v>21</v>
      </c>
      <c r="M3714" t="s">
        <v>36</v>
      </c>
      <c r="N3714" t="s">
        <v>41</v>
      </c>
      <c r="O3714">
        <f>Table2[[#This Row],[check_out_date]]-Table2[[#This Row],[check_in_date]]</f>
        <v>3</v>
      </c>
      <c r="P3714">
        <f>Table2[[#This Row],[num_adults]]+Table2[[#This Row],[num_children]]</f>
        <v>1</v>
      </c>
      <c r="Q3714" s="3">
        <f>IF(OR(Table2[[#This Row],[booking_status]]="confirmed",Table2[[#This Row],[booking_status]]="checked-out"),Table2[[#This Row],[room_rate_per_night]]*Table2[[#This Row],[Num_Nights]],0)</f>
        <v>243.57</v>
      </c>
      <c r="R3714" t="str" cm="1">
        <f t="array" ref="R3714">IFERROR(_xlfn.IFS(Table2[[#This Row],[booking_status]]="confirmed","Expected",Table2[[#This Row],[booking_status]]="checked-out","Actual"),"No Revenue")</f>
        <v>Expected</v>
      </c>
      <c r="S3714" s="4">
        <f>Table2[[#This Row],[Revenue_Amount]]/Table2[[#This Row],[Num_Nights]]</f>
        <v>81.19</v>
      </c>
    </row>
    <row r="3715" spans="1:19" hidden="1" x14ac:dyDescent="0.3">
      <c r="A3715">
        <v>3714</v>
      </c>
      <c r="B3715" t="s">
        <v>37</v>
      </c>
      <c r="C3715" s="9">
        <v>45104</v>
      </c>
      <c r="D3715" s="9">
        <v>45112</v>
      </c>
      <c r="E3715" s="10">
        <v>45074</v>
      </c>
      <c r="F3715" t="s">
        <v>18</v>
      </c>
      <c r="G3715">
        <v>198.01</v>
      </c>
      <c r="H3715">
        <v>4</v>
      </c>
      <c r="I3715">
        <v>0</v>
      </c>
      <c r="J3715" t="s">
        <v>35</v>
      </c>
      <c r="K3715" t="s">
        <v>20</v>
      </c>
      <c r="L3715" t="s">
        <v>56</v>
      </c>
      <c r="M3715" t="s">
        <v>36</v>
      </c>
      <c r="N3715" t="s">
        <v>23</v>
      </c>
      <c r="O3715">
        <f>Table2[[#This Row],[check_out_date]]-Table2[[#This Row],[check_in_date]]</f>
        <v>8</v>
      </c>
      <c r="P3715">
        <f>Table2[[#This Row],[num_adults]]+Table2[[#This Row],[num_children]]</f>
        <v>4</v>
      </c>
      <c r="Q3715" s="3">
        <f>IF(OR(Table2[[#This Row],[booking_status]]="confirmed",Table2[[#This Row],[booking_status]]="checked-out"),Table2[[#This Row],[room_rate_per_night]]*Table2[[#This Row],[Num_Nights]],0)</f>
        <v>1584.08</v>
      </c>
      <c r="R3715" t="str" cm="1">
        <f t="array" ref="R3715">IFERROR(_xlfn.IFS(Table2[[#This Row],[booking_status]]="confirmed","Expected",Table2[[#This Row],[booking_status]]="checked-out","Actual"),"No Revenue")</f>
        <v>Actual</v>
      </c>
      <c r="S3715" s="4">
        <f>Table2[[#This Row],[Revenue_Amount]]/Table2[[#This Row],[Num_Nights]]</f>
        <v>198.01</v>
      </c>
    </row>
    <row r="3716" spans="1:19" hidden="1" x14ac:dyDescent="0.3">
      <c r="A3716">
        <v>3715</v>
      </c>
      <c r="B3716" t="s">
        <v>31</v>
      </c>
      <c r="C3716" s="9">
        <v>45277</v>
      </c>
      <c r="D3716" s="9">
        <v>45287</v>
      </c>
      <c r="E3716" s="10">
        <v>45228</v>
      </c>
      <c r="F3716" t="s">
        <v>18</v>
      </c>
      <c r="G3716">
        <v>233.17</v>
      </c>
      <c r="H3716">
        <v>2</v>
      </c>
      <c r="I3716">
        <v>0</v>
      </c>
      <c r="J3716" t="s">
        <v>35</v>
      </c>
      <c r="K3716" t="s">
        <v>20</v>
      </c>
      <c r="L3716" t="s">
        <v>21</v>
      </c>
      <c r="M3716" t="s">
        <v>36</v>
      </c>
      <c r="N3716" t="s">
        <v>41</v>
      </c>
      <c r="O3716">
        <f>Table2[[#This Row],[check_out_date]]-Table2[[#This Row],[check_in_date]]</f>
        <v>10</v>
      </c>
      <c r="P3716">
        <f>Table2[[#This Row],[num_adults]]+Table2[[#This Row],[num_children]]</f>
        <v>2</v>
      </c>
      <c r="Q3716" s="3">
        <f>IF(OR(Table2[[#This Row],[booking_status]]="confirmed",Table2[[#This Row],[booking_status]]="checked-out"),Table2[[#This Row],[room_rate_per_night]]*Table2[[#This Row],[Num_Nights]],0)</f>
        <v>2331.6999999999998</v>
      </c>
      <c r="R3716" t="str" cm="1">
        <f t="array" ref="R3716">IFERROR(_xlfn.IFS(Table2[[#This Row],[booking_status]]="confirmed","Expected",Table2[[#This Row],[booking_status]]="checked-out","Actual"),"No Revenue")</f>
        <v>Expected</v>
      </c>
      <c r="S3716" s="4">
        <f>Table2[[#This Row],[Revenue_Amount]]/Table2[[#This Row],[Num_Nights]]</f>
        <v>233.17</v>
      </c>
    </row>
    <row r="3717" spans="1:19" hidden="1" x14ac:dyDescent="0.3">
      <c r="A3717">
        <v>3716</v>
      </c>
      <c r="B3717" t="s">
        <v>50</v>
      </c>
      <c r="C3717" s="9">
        <v>45211</v>
      </c>
      <c r="D3717" s="9">
        <v>45215</v>
      </c>
      <c r="E3717" s="10">
        <v>45195</v>
      </c>
      <c r="F3717" t="s">
        <v>27</v>
      </c>
      <c r="G3717">
        <v>189.7</v>
      </c>
      <c r="H3717">
        <v>1</v>
      </c>
      <c r="I3717">
        <v>1</v>
      </c>
      <c r="J3717" t="s">
        <v>35</v>
      </c>
      <c r="K3717" t="s">
        <v>44</v>
      </c>
      <c r="L3717" t="s">
        <v>21</v>
      </c>
      <c r="M3717" t="s">
        <v>22</v>
      </c>
      <c r="N3717" t="s">
        <v>41</v>
      </c>
      <c r="O3717">
        <f>Table2[[#This Row],[check_out_date]]-Table2[[#This Row],[check_in_date]]</f>
        <v>4</v>
      </c>
      <c r="P3717">
        <f>Table2[[#This Row],[num_adults]]+Table2[[#This Row],[num_children]]</f>
        <v>2</v>
      </c>
      <c r="Q3717" s="3">
        <f>IF(OR(Table2[[#This Row],[booking_status]]="confirmed",Table2[[#This Row],[booking_status]]="checked-out"),Table2[[#This Row],[room_rate_per_night]]*Table2[[#This Row],[Num_Nights]],0)</f>
        <v>758.8</v>
      </c>
      <c r="R3717" t="str" cm="1">
        <f t="array" ref="R3717">IFERROR(_xlfn.IFS(Table2[[#This Row],[booking_status]]="confirmed","Expected",Table2[[#This Row],[booking_status]]="checked-out","Actual"),"No Revenue")</f>
        <v>Expected</v>
      </c>
      <c r="S3717" s="4">
        <f>Table2[[#This Row],[Revenue_Amount]]/Table2[[#This Row],[Num_Nights]]</f>
        <v>189.7</v>
      </c>
    </row>
    <row r="3718" spans="1:19" x14ac:dyDescent="0.3">
      <c r="A3718">
        <v>3717</v>
      </c>
      <c r="B3718" t="s">
        <v>50</v>
      </c>
      <c r="C3718" s="9">
        <v>45103</v>
      </c>
      <c r="D3718" s="9">
        <v>45108</v>
      </c>
      <c r="E3718" s="10">
        <v>45095</v>
      </c>
      <c r="F3718" t="s">
        <v>27</v>
      </c>
      <c r="G3718">
        <v>146.71</v>
      </c>
      <c r="H3718">
        <v>1</v>
      </c>
      <c r="I3718">
        <v>0</v>
      </c>
      <c r="J3718" t="s">
        <v>28</v>
      </c>
      <c r="K3718" t="s">
        <v>44</v>
      </c>
      <c r="L3718" t="s">
        <v>56</v>
      </c>
      <c r="M3718" t="s">
        <v>36</v>
      </c>
      <c r="N3718" t="s">
        <v>41</v>
      </c>
      <c r="O3718">
        <f>Table2[[#This Row],[check_out_date]]-Table2[[#This Row],[check_in_date]]</f>
        <v>5</v>
      </c>
      <c r="P3718">
        <f>Table2[[#This Row],[num_adults]]+Table2[[#This Row],[num_children]]</f>
        <v>1</v>
      </c>
      <c r="Q3718" s="3">
        <f>IF(OR(Table2[[#This Row],[booking_status]]="confirmed",Table2[[#This Row],[booking_status]]="checked-out"),Table2[[#This Row],[room_rate_per_night]]*Table2[[#This Row],[Num_Nights]],0)</f>
        <v>733.55000000000007</v>
      </c>
      <c r="R3718" t="str" cm="1">
        <f t="array" ref="R3718">IFERROR(_xlfn.IFS(Table2[[#This Row],[booking_status]]="confirmed","Expected",Table2[[#This Row],[booking_status]]="checked-out","Actual"),"No Revenue")</f>
        <v>Actual</v>
      </c>
      <c r="S3718" s="4">
        <f>Table2[[#This Row],[Revenue_Amount]]/Table2[[#This Row],[Num_Nights]]</f>
        <v>146.71</v>
      </c>
    </row>
    <row r="3719" spans="1:19" x14ac:dyDescent="0.3">
      <c r="A3719">
        <v>3718</v>
      </c>
      <c r="B3719" t="s">
        <v>37</v>
      </c>
      <c r="C3719" s="9">
        <v>45102</v>
      </c>
      <c r="D3719" s="9">
        <v>45107</v>
      </c>
      <c r="E3719" s="10">
        <v>45060</v>
      </c>
      <c r="F3719" t="s">
        <v>27</v>
      </c>
      <c r="G3719">
        <v>203.36</v>
      </c>
      <c r="H3719">
        <v>1</v>
      </c>
      <c r="I3719">
        <v>3</v>
      </c>
      <c r="J3719" t="s">
        <v>28</v>
      </c>
      <c r="K3719" t="s">
        <v>29</v>
      </c>
      <c r="L3719" t="s">
        <v>60</v>
      </c>
      <c r="M3719" t="s">
        <v>36</v>
      </c>
      <c r="N3719" t="s">
        <v>41</v>
      </c>
      <c r="O3719">
        <f>Table2[[#This Row],[check_out_date]]-Table2[[#This Row],[check_in_date]]</f>
        <v>5</v>
      </c>
      <c r="P3719">
        <f>Table2[[#This Row],[num_adults]]+Table2[[#This Row],[num_children]]</f>
        <v>4</v>
      </c>
      <c r="Q3719" s="3">
        <f>IF(OR(Table2[[#This Row],[booking_status]]="confirmed",Table2[[#This Row],[booking_status]]="checked-out"),Table2[[#This Row],[room_rate_per_night]]*Table2[[#This Row],[Num_Nights]],0)</f>
        <v>0</v>
      </c>
      <c r="R3719" t="str" cm="1">
        <f t="array" ref="R3719">IFERROR(_xlfn.IFS(Table2[[#This Row],[booking_status]]="confirmed","Expected",Table2[[#This Row],[booking_status]]="checked-out","Actual"),"No Revenue")</f>
        <v>No Revenue</v>
      </c>
      <c r="S3719" s="4">
        <f>Table2[[#This Row],[Revenue_Amount]]/Table2[[#This Row],[Num_Nights]]</f>
        <v>0</v>
      </c>
    </row>
    <row r="3720" spans="1:19" x14ac:dyDescent="0.3">
      <c r="A3720">
        <v>3719</v>
      </c>
      <c r="B3720" t="s">
        <v>31</v>
      </c>
      <c r="C3720" s="9">
        <v>45261</v>
      </c>
      <c r="D3720" s="9">
        <v>45269</v>
      </c>
      <c r="E3720" s="10">
        <v>45222</v>
      </c>
      <c r="F3720" t="s">
        <v>27</v>
      </c>
      <c r="G3720">
        <v>170.3</v>
      </c>
      <c r="H3720">
        <v>4</v>
      </c>
      <c r="I3720">
        <v>0</v>
      </c>
      <c r="J3720" t="s">
        <v>28</v>
      </c>
      <c r="K3720" t="s">
        <v>44</v>
      </c>
      <c r="L3720" t="s">
        <v>21</v>
      </c>
      <c r="M3720" t="s">
        <v>22</v>
      </c>
      <c r="N3720" t="s">
        <v>41</v>
      </c>
      <c r="O3720">
        <f>Table2[[#This Row],[check_out_date]]-Table2[[#This Row],[check_in_date]]</f>
        <v>8</v>
      </c>
      <c r="P3720">
        <f>Table2[[#This Row],[num_adults]]+Table2[[#This Row],[num_children]]</f>
        <v>4</v>
      </c>
      <c r="Q3720" s="3">
        <f>IF(OR(Table2[[#This Row],[booking_status]]="confirmed",Table2[[#This Row],[booking_status]]="checked-out"),Table2[[#This Row],[room_rate_per_night]]*Table2[[#This Row],[Num_Nights]],0)</f>
        <v>1362.4</v>
      </c>
      <c r="R3720" t="str" cm="1">
        <f t="array" ref="R3720">IFERROR(_xlfn.IFS(Table2[[#This Row],[booking_status]]="confirmed","Expected",Table2[[#This Row],[booking_status]]="checked-out","Actual"),"No Revenue")</f>
        <v>Expected</v>
      </c>
      <c r="S3720" s="4">
        <f>Table2[[#This Row],[Revenue_Amount]]/Table2[[#This Row],[Num_Nights]]</f>
        <v>170.3</v>
      </c>
    </row>
    <row r="3721" spans="1:19" x14ac:dyDescent="0.3">
      <c r="A3721">
        <v>3720</v>
      </c>
      <c r="B3721" t="s">
        <v>37</v>
      </c>
      <c r="C3721" s="9">
        <v>44936</v>
      </c>
      <c r="D3721" s="9">
        <v>44939</v>
      </c>
      <c r="E3721" s="10">
        <v>44881</v>
      </c>
      <c r="F3721" t="s">
        <v>18</v>
      </c>
      <c r="G3721">
        <v>217.48</v>
      </c>
      <c r="H3721">
        <v>1</v>
      </c>
      <c r="I3721">
        <v>0</v>
      </c>
      <c r="J3721" t="s">
        <v>28</v>
      </c>
      <c r="K3721" t="s">
        <v>29</v>
      </c>
      <c r="L3721" t="s">
        <v>60</v>
      </c>
      <c r="M3721" t="s">
        <v>36</v>
      </c>
      <c r="N3721" t="s">
        <v>23</v>
      </c>
      <c r="O3721">
        <f>Table2[[#This Row],[check_out_date]]-Table2[[#This Row],[check_in_date]]</f>
        <v>3</v>
      </c>
      <c r="P3721">
        <f>Table2[[#This Row],[num_adults]]+Table2[[#This Row],[num_children]]</f>
        <v>1</v>
      </c>
      <c r="Q3721" s="3">
        <f>IF(OR(Table2[[#This Row],[booking_status]]="confirmed",Table2[[#This Row],[booking_status]]="checked-out"),Table2[[#This Row],[room_rate_per_night]]*Table2[[#This Row],[Num_Nights]],0)</f>
        <v>0</v>
      </c>
      <c r="R3721" t="str" cm="1">
        <f t="array" ref="R3721">IFERROR(_xlfn.IFS(Table2[[#This Row],[booking_status]]="confirmed","Expected",Table2[[#This Row],[booking_status]]="checked-out","Actual"),"No Revenue")</f>
        <v>No Revenue</v>
      </c>
      <c r="S3721" s="4">
        <f>Table2[[#This Row],[Revenue_Amount]]/Table2[[#This Row],[Num_Nights]]</f>
        <v>0</v>
      </c>
    </row>
    <row r="3722" spans="1:19" x14ac:dyDescent="0.3">
      <c r="A3722">
        <v>3721</v>
      </c>
      <c r="B3722" t="s">
        <v>37</v>
      </c>
      <c r="C3722" s="9">
        <v>44968</v>
      </c>
      <c r="D3722" s="9">
        <v>44971</v>
      </c>
      <c r="E3722" s="10">
        <v>44935</v>
      </c>
      <c r="F3722" t="s">
        <v>18</v>
      </c>
      <c r="G3722">
        <v>311.5</v>
      </c>
      <c r="H3722">
        <v>2</v>
      </c>
      <c r="I3722">
        <v>0</v>
      </c>
      <c r="J3722" t="s">
        <v>94</v>
      </c>
      <c r="K3722" t="s">
        <v>44</v>
      </c>
      <c r="L3722" t="s">
        <v>21</v>
      </c>
      <c r="M3722" t="s">
        <v>36</v>
      </c>
      <c r="N3722" t="s">
        <v>41</v>
      </c>
      <c r="O3722">
        <f>Table2[[#This Row],[check_out_date]]-Table2[[#This Row],[check_in_date]]</f>
        <v>3</v>
      </c>
      <c r="P3722">
        <f>Table2[[#This Row],[num_adults]]+Table2[[#This Row],[num_children]]</f>
        <v>2</v>
      </c>
      <c r="Q3722" s="3">
        <f>IF(OR(Table2[[#This Row],[booking_status]]="confirmed",Table2[[#This Row],[booking_status]]="checked-out"),Table2[[#This Row],[room_rate_per_night]]*Table2[[#This Row],[Num_Nights]],0)</f>
        <v>934.5</v>
      </c>
      <c r="R3722" t="str" cm="1">
        <f t="array" ref="R3722">IFERROR(_xlfn.IFS(Table2[[#This Row],[booking_status]]="confirmed","Expected",Table2[[#This Row],[booking_status]]="checked-out","Actual"),"No Revenue")</f>
        <v>Expected</v>
      </c>
      <c r="S3722" s="4">
        <f>Table2[[#This Row],[Revenue_Amount]]/Table2[[#This Row],[Num_Nights]]</f>
        <v>311.5</v>
      </c>
    </row>
    <row r="3723" spans="1:19" x14ac:dyDescent="0.3">
      <c r="A3723">
        <v>3722</v>
      </c>
      <c r="B3723" t="s">
        <v>14</v>
      </c>
      <c r="C3723" s="9">
        <v>45036</v>
      </c>
      <c r="D3723" s="9">
        <v>45043</v>
      </c>
      <c r="E3723" s="10">
        <v>45014</v>
      </c>
      <c r="F3723" t="s">
        <v>27</v>
      </c>
      <c r="G3723">
        <v>119.3</v>
      </c>
      <c r="H3723">
        <v>2</v>
      </c>
      <c r="I3723">
        <v>0</v>
      </c>
      <c r="J3723" t="s">
        <v>19</v>
      </c>
      <c r="K3723" t="s">
        <v>29</v>
      </c>
      <c r="L3723" t="s">
        <v>21</v>
      </c>
      <c r="M3723" t="s">
        <v>36</v>
      </c>
      <c r="N3723" t="s">
        <v>41</v>
      </c>
      <c r="O3723">
        <f>Table2[[#This Row],[check_out_date]]-Table2[[#This Row],[check_in_date]]</f>
        <v>7</v>
      </c>
      <c r="P3723">
        <f>Table2[[#This Row],[num_adults]]+Table2[[#This Row],[num_children]]</f>
        <v>2</v>
      </c>
      <c r="Q3723" s="3">
        <f>IF(OR(Table2[[#This Row],[booking_status]]="confirmed",Table2[[#This Row],[booking_status]]="checked-out"),Table2[[#This Row],[room_rate_per_night]]*Table2[[#This Row],[Num_Nights]],0)</f>
        <v>835.1</v>
      </c>
      <c r="R3723" t="str" cm="1">
        <f t="array" ref="R3723">IFERROR(_xlfn.IFS(Table2[[#This Row],[booking_status]]="confirmed","Expected",Table2[[#This Row],[booking_status]]="checked-out","Actual"),"No Revenue")</f>
        <v>Expected</v>
      </c>
      <c r="S3723" s="4">
        <f>Table2[[#This Row],[Revenue_Amount]]/Table2[[#This Row],[Num_Nights]]</f>
        <v>119.3</v>
      </c>
    </row>
    <row r="3724" spans="1:19" x14ac:dyDescent="0.3">
      <c r="A3724">
        <v>3723</v>
      </c>
      <c r="B3724" t="s">
        <v>50</v>
      </c>
      <c r="C3724" s="9">
        <v>45182</v>
      </c>
      <c r="D3724" s="9">
        <v>45185</v>
      </c>
      <c r="E3724" s="10">
        <v>45149</v>
      </c>
      <c r="F3724" t="s">
        <v>49</v>
      </c>
      <c r="G3724">
        <v>140.80000000000001</v>
      </c>
      <c r="H3724">
        <v>2</v>
      </c>
      <c r="I3724">
        <v>0</v>
      </c>
      <c r="J3724" t="s">
        <v>55</v>
      </c>
      <c r="K3724" t="s">
        <v>20</v>
      </c>
      <c r="L3724" t="s">
        <v>56</v>
      </c>
      <c r="M3724" t="s">
        <v>36</v>
      </c>
      <c r="N3724" t="s">
        <v>41</v>
      </c>
      <c r="O3724">
        <f>Table2[[#This Row],[check_out_date]]-Table2[[#This Row],[check_in_date]]</f>
        <v>3</v>
      </c>
      <c r="P3724">
        <f>Table2[[#This Row],[num_adults]]+Table2[[#This Row],[num_children]]</f>
        <v>2</v>
      </c>
      <c r="Q3724" s="3">
        <f>IF(OR(Table2[[#This Row],[booking_status]]="confirmed",Table2[[#This Row],[booking_status]]="checked-out"),Table2[[#This Row],[room_rate_per_night]]*Table2[[#This Row],[Num_Nights]],0)</f>
        <v>422.40000000000003</v>
      </c>
      <c r="R3724" t="str" cm="1">
        <f t="array" ref="R3724">IFERROR(_xlfn.IFS(Table2[[#This Row],[booking_status]]="confirmed","Expected",Table2[[#This Row],[booking_status]]="checked-out","Actual"),"No Revenue")</f>
        <v>Actual</v>
      </c>
      <c r="S3724" s="4">
        <f>Table2[[#This Row],[Revenue_Amount]]/Table2[[#This Row],[Num_Nights]]</f>
        <v>140.80000000000001</v>
      </c>
    </row>
    <row r="3725" spans="1:19" x14ac:dyDescent="0.3">
      <c r="A3725">
        <v>3724</v>
      </c>
      <c r="B3725" t="s">
        <v>37</v>
      </c>
      <c r="C3725" s="9">
        <v>45033</v>
      </c>
      <c r="D3725" s="9">
        <v>45042</v>
      </c>
      <c r="E3725" s="10">
        <v>44968</v>
      </c>
      <c r="F3725" t="s">
        <v>27</v>
      </c>
      <c r="G3725">
        <v>174.42</v>
      </c>
      <c r="H3725">
        <v>2</v>
      </c>
      <c r="I3725">
        <v>0</v>
      </c>
      <c r="J3725" t="s">
        <v>28</v>
      </c>
      <c r="K3725" t="s">
        <v>66</v>
      </c>
      <c r="L3725" t="s">
        <v>21</v>
      </c>
      <c r="M3725" t="s">
        <v>36</v>
      </c>
      <c r="N3725" t="s">
        <v>41</v>
      </c>
      <c r="O3725">
        <f>Table2[[#This Row],[check_out_date]]-Table2[[#This Row],[check_in_date]]</f>
        <v>9</v>
      </c>
      <c r="P3725">
        <f>Table2[[#This Row],[num_adults]]+Table2[[#This Row],[num_children]]</f>
        <v>2</v>
      </c>
      <c r="Q3725" s="3">
        <f>IF(OR(Table2[[#This Row],[booking_status]]="confirmed",Table2[[#This Row],[booking_status]]="checked-out"),Table2[[#This Row],[room_rate_per_night]]*Table2[[#This Row],[Num_Nights]],0)</f>
        <v>1569.78</v>
      </c>
      <c r="R3725" t="str" cm="1">
        <f t="array" ref="R3725">IFERROR(_xlfn.IFS(Table2[[#This Row],[booking_status]]="confirmed","Expected",Table2[[#This Row],[booking_status]]="checked-out","Actual"),"No Revenue")</f>
        <v>Expected</v>
      </c>
      <c r="S3725" s="4">
        <f>Table2[[#This Row],[Revenue_Amount]]/Table2[[#This Row],[Num_Nights]]</f>
        <v>174.42</v>
      </c>
    </row>
    <row r="3726" spans="1:19" x14ac:dyDescent="0.3">
      <c r="A3726">
        <v>3725</v>
      </c>
      <c r="B3726" t="s">
        <v>14</v>
      </c>
      <c r="C3726" s="9">
        <v>45276</v>
      </c>
      <c r="D3726" s="9">
        <v>45279</v>
      </c>
      <c r="E3726" s="10">
        <v>45228</v>
      </c>
      <c r="F3726" t="s">
        <v>18</v>
      </c>
      <c r="G3726">
        <v>203.29</v>
      </c>
      <c r="H3726">
        <v>1</v>
      </c>
      <c r="I3726">
        <v>3</v>
      </c>
      <c r="J3726" t="s">
        <v>28</v>
      </c>
      <c r="K3726" t="s">
        <v>44</v>
      </c>
      <c r="L3726" t="s">
        <v>21</v>
      </c>
      <c r="M3726" t="s">
        <v>22</v>
      </c>
      <c r="N3726" t="s">
        <v>23</v>
      </c>
      <c r="O3726">
        <f>Table2[[#This Row],[check_out_date]]-Table2[[#This Row],[check_in_date]]</f>
        <v>3</v>
      </c>
      <c r="P3726">
        <f>Table2[[#This Row],[num_adults]]+Table2[[#This Row],[num_children]]</f>
        <v>4</v>
      </c>
      <c r="Q3726" s="3">
        <f>IF(OR(Table2[[#This Row],[booking_status]]="confirmed",Table2[[#This Row],[booking_status]]="checked-out"),Table2[[#This Row],[room_rate_per_night]]*Table2[[#This Row],[Num_Nights]],0)</f>
        <v>609.87</v>
      </c>
      <c r="R3726" t="str" cm="1">
        <f t="array" ref="R3726">IFERROR(_xlfn.IFS(Table2[[#This Row],[booking_status]]="confirmed","Expected",Table2[[#This Row],[booking_status]]="checked-out","Actual"),"No Revenue")</f>
        <v>Expected</v>
      </c>
      <c r="S3726" s="4">
        <f>Table2[[#This Row],[Revenue_Amount]]/Table2[[#This Row],[Num_Nights]]</f>
        <v>203.29</v>
      </c>
    </row>
    <row r="3727" spans="1:19" x14ac:dyDescent="0.3">
      <c r="A3727">
        <v>3726</v>
      </c>
      <c r="B3727" t="s">
        <v>50</v>
      </c>
      <c r="C3727" s="9">
        <v>45038</v>
      </c>
      <c r="D3727" s="9">
        <v>45049</v>
      </c>
      <c r="E3727" s="10">
        <v>44972</v>
      </c>
      <c r="F3727" t="s">
        <v>18</v>
      </c>
      <c r="G3727">
        <v>221.63</v>
      </c>
      <c r="H3727">
        <v>1</v>
      </c>
      <c r="I3727">
        <v>2</v>
      </c>
      <c r="J3727" t="s">
        <v>28</v>
      </c>
      <c r="K3727" t="s">
        <v>29</v>
      </c>
      <c r="L3727" t="s">
        <v>21</v>
      </c>
      <c r="M3727" t="s">
        <v>36</v>
      </c>
      <c r="N3727" t="s">
        <v>41</v>
      </c>
      <c r="O3727">
        <f>Table2[[#This Row],[check_out_date]]-Table2[[#This Row],[check_in_date]]</f>
        <v>11</v>
      </c>
      <c r="P3727">
        <f>Table2[[#This Row],[num_adults]]+Table2[[#This Row],[num_children]]</f>
        <v>3</v>
      </c>
      <c r="Q3727" s="3">
        <f>IF(OR(Table2[[#This Row],[booking_status]]="confirmed",Table2[[#This Row],[booking_status]]="checked-out"),Table2[[#This Row],[room_rate_per_night]]*Table2[[#This Row],[Num_Nights]],0)</f>
        <v>2437.9299999999998</v>
      </c>
      <c r="R3727" t="str" cm="1">
        <f t="array" ref="R3727">IFERROR(_xlfn.IFS(Table2[[#This Row],[booking_status]]="confirmed","Expected",Table2[[#This Row],[booking_status]]="checked-out","Actual"),"No Revenue")</f>
        <v>Expected</v>
      </c>
      <c r="S3727" s="4">
        <f>Table2[[#This Row],[Revenue_Amount]]/Table2[[#This Row],[Num_Nights]]</f>
        <v>221.63</v>
      </c>
    </row>
    <row r="3728" spans="1:19" x14ac:dyDescent="0.3">
      <c r="A3728">
        <v>3727</v>
      </c>
      <c r="B3728" t="s">
        <v>14</v>
      </c>
      <c r="C3728" s="9">
        <v>45260</v>
      </c>
      <c r="D3728" s="9">
        <v>45268</v>
      </c>
      <c r="E3728" s="10">
        <v>45238</v>
      </c>
      <c r="F3728" t="s">
        <v>49</v>
      </c>
      <c r="G3728">
        <v>98.19</v>
      </c>
      <c r="H3728">
        <v>2</v>
      </c>
      <c r="I3728">
        <v>0</v>
      </c>
      <c r="J3728" t="s">
        <v>28</v>
      </c>
      <c r="K3728" t="s">
        <v>66</v>
      </c>
      <c r="L3728" t="s">
        <v>21</v>
      </c>
      <c r="M3728" t="s">
        <v>36</v>
      </c>
      <c r="N3728" t="s">
        <v>23</v>
      </c>
      <c r="O3728">
        <f>Table2[[#This Row],[check_out_date]]-Table2[[#This Row],[check_in_date]]</f>
        <v>8</v>
      </c>
      <c r="P3728">
        <f>Table2[[#This Row],[num_adults]]+Table2[[#This Row],[num_children]]</f>
        <v>2</v>
      </c>
      <c r="Q3728" s="3">
        <f>IF(OR(Table2[[#This Row],[booking_status]]="confirmed",Table2[[#This Row],[booking_status]]="checked-out"),Table2[[#This Row],[room_rate_per_night]]*Table2[[#This Row],[Num_Nights]],0)</f>
        <v>785.52</v>
      </c>
      <c r="R3728" t="str" cm="1">
        <f t="array" ref="R3728">IFERROR(_xlfn.IFS(Table2[[#This Row],[booking_status]]="confirmed","Expected",Table2[[#This Row],[booking_status]]="checked-out","Actual"),"No Revenue")</f>
        <v>Expected</v>
      </c>
      <c r="S3728" s="4">
        <f>Table2[[#This Row],[Revenue_Amount]]/Table2[[#This Row],[Num_Nights]]</f>
        <v>98.19</v>
      </c>
    </row>
    <row r="3729" spans="1:19" hidden="1" x14ac:dyDescent="0.3">
      <c r="A3729">
        <v>3728</v>
      </c>
      <c r="B3729" t="s">
        <v>37</v>
      </c>
      <c r="C3729" s="9">
        <v>45201</v>
      </c>
      <c r="D3729" s="9">
        <v>45205</v>
      </c>
      <c r="E3729" s="10">
        <v>45149</v>
      </c>
      <c r="F3729" t="s">
        <v>18</v>
      </c>
      <c r="G3729">
        <v>311.27</v>
      </c>
      <c r="H3729">
        <v>2</v>
      </c>
      <c r="I3729">
        <v>0</v>
      </c>
      <c r="J3729" t="s">
        <v>35</v>
      </c>
      <c r="K3729" t="s">
        <v>99</v>
      </c>
      <c r="L3729" t="s">
        <v>56</v>
      </c>
      <c r="M3729" t="s">
        <v>36</v>
      </c>
      <c r="N3729" t="s">
        <v>30</v>
      </c>
      <c r="O3729">
        <f>Table2[[#This Row],[check_out_date]]-Table2[[#This Row],[check_in_date]]</f>
        <v>4</v>
      </c>
      <c r="P3729">
        <f>Table2[[#This Row],[num_adults]]+Table2[[#This Row],[num_children]]</f>
        <v>2</v>
      </c>
      <c r="Q3729" s="3">
        <f>IF(OR(Table2[[#This Row],[booking_status]]="confirmed",Table2[[#This Row],[booking_status]]="checked-out"),Table2[[#This Row],[room_rate_per_night]]*Table2[[#This Row],[Num_Nights]],0)</f>
        <v>1245.08</v>
      </c>
      <c r="R3729" t="str" cm="1">
        <f t="array" ref="R3729">IFERROR(_xlfn.IFS(Table2[[#This Row],[booking_status]]="confirmed","Expected",Table2[[#This Row],[booking_status]]="checked-out","Actual"),"No Revenue")</f>
        <v>Actual</v>
      </c>
      <c r="S3729" s="4">
        <f>Table2[[#This Row],[Revenue_Amount]]/Table2[[#This Row],[Num_Nights]]</f>
        <v>311.27</v>
      </c>
    </row>
    <row r="3730" spans="1:19" hidden="1" x14ac:dyDescent="0.3">
      <c r="A3730">
        <v>3729</v>
      </c>
      <c r="B3730" t="s">
        <v>50</v>
      </c>
      <c r="C3730" s="9">
        <v>45076</v>
      </c>
      <c r="D3730" s="9">
        <v>45078</v>
      </c>
      <c r="E3730" s="10">
        <v>45034</v>
      </c>
      <c r="F3730" t="s">
        <v>49</v>
      </c>
      <c r="G3730">
        <v>113.47</v>
      </c>
      <c r="H3730">
        <v>2</v>
      </c>
      <c r="I3730">
        <v>0</v>
      </c>
      <c r="J3730" t="s">
        <v>35</v>
      </c>
      <c r="K3730" t="s">
        <v>20</v>
      </c>
      <c r="L3730" t="s">
        <v>70</v>
      </c>
      <c r="M3730" t="s">
        <v>36</v>
      </c>
      <c r="N3730" t="s">
        <v>41</v>
      </c>
      <c r="O3730">
        <f>Table2[[#This Row],[check_out_date]]-Table2[[#This Row],[check_in_date]]</f>
        <v>2</v>
      </c>
      <c r="P3730">
        <f>Table2[[#This Row],[num_adults]]+Table2[[#This Row],[num_children]]</f>
        <v>2</v>
      </c>
      <c r="Q3730" s="3">
        <f>IF(OR(Table2[[#This Row],[booking_status]]="confirmed",Table2[[#This Row],[booking_status]]="checked-out"),Table2[[#This Row],[room_rate_per_night]]*Table2[[#This Row],[Num_Nights]],0)</f>
        <v>0</v>
      </c>
      <c r="R3730" t="str" cm="1">
        <f t="array" ref="R3730">IFERROR(_xlfn.IFS(Table2[[#This Row],[booking_status]]="confirmed","Expected",Table2[[#This Row],[booking_status]]="checked-out","Actual"),"No Revenue")</f>
        <v>No Revenue</v>
      </c>
      <c r="S3730" s="4">
        <f>Table2[[#This Row],[Revenue_Amount]]/Table2[[#This Row],[Num_Nights]]</f>
        <v>0</v>
      </c>
    </row>
    <row r="3731" spans="1:19" x14ac:dyDescent="0.3">
      <c r="A3731">
        <v>3730</v>
      </c>
      <c r="B3731" t="s">
        <v>37</v>
      </c>
      <c r="C3731" s="9">
        <v>45261</v>
      </c>
      <c r="D3731" s="9">
        <v>45268</v>
      </c>
      <c r="E3731" s="10">
        <v>45252</v>
      </c>
      <c r="F3731" t="s">
        <v>18</v>
      </c>
      <c r="G3731">
        <v>266.08999999999997</v>
      </c>
      <c r="H3731">
        <v>3</v>
      </c>
      <c r="I3731">
        <v>0</v>
      </c>
      <c r="J3731" t="s">
        <v>19</v>
      </c>
      <c r="K3731" t="s">
        <v>29</v>
      </c>
      <c r="L3731" t="s">
        <v>21</v>
      </c>
      <c r="M3731" t="s">
        <v>36</v>
      </c>
      <c r="N3731" t="s">
        <v>41</v>
      </c>
      <c r="O3731">
        <f>Table2[[#This Row],[check_out_date]]-Table2[[#This Row],[check_in_date]]</f>
        <v>7</v>
      </c>
      <c r="P3731">
        <f>Table2[[#This Row],[num_adults]]+Table2[[#This Row],[num_children]]</f>
        <v>3</v>
      </c>
      <c r="Q3731" s="3">
        <f>IF(OR(Table2[[#This Row],[booking_status]]="confirmed",Table2[[#This Row],[booking_status]]="checked-out"),Table2[[#This Row],[room_rate_per_night]]*Table2[[#This Row],[Num_Nights]],0)</f>
        <v>1862.6299999999999</v>
      </c>
      <c r="R3731" t="str" cm="1">
        <f t="array" ref="R3731">IFERROR(_xlfn.IFS(Table2[[#This Row],[booking_status]]="confirmed","Expected",Table2[[#This Row],[booking_status]]="checked-out","Actual"),"No Revenue")</f>
        <v>Expected</v>
      </c>
      <c r="S3731" s="4">
        <f>Table2[[#This Row],[Revenue_Amount]]/Table2[[#This Row],[Num_Nights]]</f>
        <v>266.08999999999997</v>
      </c>
    </row>
    <row r="3732" spans="1:19" x14ac:dyDescent="0.3">
      <c r="A3732">
        <v>3731</v>
      </c>
      <c r="B3732" t="s">
        <v>31</v>
      </c>
      <c r="C3732" s="9">
        <v>45274</v>
      </c>
      <c r="D3732" s="9">
        <v>45281</v>
      </c>
      <c r="E3732" s="10">
        <v>45261</v>
      </c>
      <c r="F3732" t="s">
        <v>49</v>
      </c>
      <c r="G3732">
        <v>83.01</v>
      </c>
      <c r="H3732">
        <v>1</v>
      </c>
      <c r="I3732">
        <v>0</v>
      </c>
      <c r="J3732" t="s">
        <v>94</v>
      </c>
      <c r="K3732" t="s">
        <v>99</v>
      </c>
      <c r="L3732" t="s">
        <v>21</v>
      </c>
      <c r="M3732" t="s">
        <v>36</v>
      </c>
      <c r="N3732" t="s">
        <v>23</v>
      </c>
      <c r="O3732">
        <f>Table2[[#This Row],[check_out_date]]-Table2[[#This Row],[check_in_date]]</f>
        <v>7</v>
      </c>
      <c r="P3732">
        <f>Table2[[#This Row],[num_adults]]+Table2[[#This Row],[num_children]]</f>
        <v>1</v>
      </c>
      <c r="Q3732" s="3">
        <f>IF(OR(Table2[[#This Row],[booking_status]]="confirmed",Table2[[#This Row],[booking_status]]="checked-out"),Table2[[#This Row],[room_rate_per_night]]*Table2[[#This Row],[Num_Nights]],0)</f>
        <v>581.07000000000005</v>
      </c>
      <c r="R3732" t="str" cm="1">
        <f t="array" ref="R3732">IFERROR(_xlfn.IFS(Table2[[#This Row],[booking_status]]="confirmed","Expected",Table2[[#This Row],[booking_status]]="checked-out","Actual"),"No Revenue")</f>
        <v>Expected</v>
      </c>
      <c r="S3732" s="4">
        <f>Table2[[#This Row],[Revenue_Amount]]/Table2[[#This Row],[Num_Nights]]</f>
        <v>83.01</v>
      </c>
    </row>
    <row r="3733" spans="1:19" x14ac:dyDescent="0.3">
      <c r="A3733">
        <v>3732</v>
      </c>
      <c r="B3733" t="s">
        <v>50</v>
      </c>
      <c r="C3733" s="9">
        <v>45159</v>
      </c>
      <c r="D3733" s="9">
        <v>45161</v>
      </c>
      <c r="E3733" s="10">
        <v>45143</v>
      </c>
      <c r="F3733" t="s">
        <v>49</v>
      </c>
      <c r="G3733">
        <v>117.23</v>
      </c>
      <c r="H3733">
        <v>3</v>
      </c>
      <c r="I3733">
        <v>1</v>
      </c>
      <c r="J3733" t="s">
        <v>55</v>
      </c>
      <c r="K3733" t="s">
        <v>99</v>
      </c>
      <c r="L3733" t="s">
        <v>56</v>
      </c>
      <c r="M3733" t="s">
        <v>36</v>
      </c>
      <c r="N3733" t="s">
        <v>41</v>
      </c>
      <c r="O3733">
        <f>Table2[[#This Row],[check_out_date]]-Table2[[#This Row],[check_in_date]]</f>
        <v>2</v>
      </c>
      <c r="P3733">
        <f>Table2[[#This Row],[num_adults]]+Table2[[#This Row],[num_children]]</f>
        <v>4</v>
      </c>
      <c r="Q3733" s="3">
        <f>IF(OR(Table2[[#This Row],[booking_status]]="confirmed",Table2[[#This Row],[booking_status]]="checked-out"),Table2[[#This Row],[room_rate_per_night]]*Table2[[#This Row],[Num_Nights]],0)</f>
        <v>234.46</v>
      </c>
      <c r="R3733" t="str" cm="1">
        <f t="array" ref="R3733">IFERROR(_xlfn.IFS(Table2[[#This Row],[booking_status]]="confirmed","Expected",Table2[[#This Row],[booking_status]]="checked-out","Actual"),"No Revenue")</f>
        <v>Actual</v>
      </c>
      <c r="S3733" s="4">
        <f>Table2[[#This Row],[Revenue_Amount]]/Table2[[#This Row],[Num_Nights]]</f>
        <v>117.23</v>
      </c>
    </row>
    <row r="3734" spans="1:19" x14ac:dyDescent="0.3">
      <c r="A3734">
        <v>3733</v>
      </c>
      <c r="B3734" t="s">
        <v>50</v>
      </c>
      <c r="C3734" s="9">
        <v>45266</v>
      </c>
      <c r="D3734" s="9">
        <v>45275</v>
      </c>
      <c r="E3734" s="10">
        <v>45231</v>
      </c>
      <c r="F3734" t="s">
        <v>27</v>
      </c>
      <c r="G3734">
        <v>155.38</v>
      </c>
      <c r="H3734">
        <v>3</v>
      </c>
      <c r="I3734">
        <v>0</v>
      </c>
      <c r="J3734" t="s">
        <v>94</v>
      </c>
      <c r="K3734" t="s">
        <v>20</v>
      </c>
      <c r="L3734" t="s">
        <v>56</v>
      </c>
      <c r="M3734" t="s">
        <v>22</v>
      </c>
      <c r="N3734" t="s">
        <v>23</v>
      </c>
      <c r="O3734">
        <f>Table2[[#This Row],[check_out_date]]-Table2[[#This Row],[check_in_date]]</f>
        <v>9</v>
      </c>
      <c r="P3734">
        <f>Table2[[#This Row],[num_adults]]+Table2[[#This Row],[num_children]]</f>
        <v>3</v>
      </c>
      <c r="Q3734" s="3">
        <f>IF(OR(Table2[[#This Row],[booking_status]]="confirmed",Table2[[#This Row],[booking_status]]="checked-out"),Table2[[#This Row],[room_rate_per_night]]*Table2[[#This Row],[Num_Nights]],0)</f>
        <v>1398.42</v>
      </c>
      <c r="R3734" t="str" cm="1">
        <f t="array" ref="R3734">IFERROR(_xlfn.IFS(Table2[[#This Row],[booking_status]]="confirmed","Expected",Table2[[#This Row],[booking_status]]="checked-out","Actual"),"No Revenue")</f>
        <v>Actual</v>
      </c>
      <c r="S3734" s="4">
        <f>Table2[[#This Row],[Revenue_Amount]]/Table2[[#This Row],[Num_Nights]]</f>
        <v>155.38</v>
      </c>
    </row>
    <row r="3735" spans="1:19" x14ac:dyDescent="0.3">
      <c r="A3735">
        <v>3734</v>
      </c>
      <c r="B3735" t="s">
        <v>37</v>
      </c>
      <c r="C3735" s="9">
        <v>45114</v>
      </c>
      <c r="D3735" s="9">
        <v>45115</v>
      </c>
      <c r="E3735" s="10">
        <v>45112</v>
      </c>
      <c r="F3735" t="s">
        <v>49</v>
      </c>
      <c r="G3735">
        <v>108.44</v>
      </c>
      <c r="H3735">
        <v>3</v>
      </c>
      <c r="I3735">
        <v>0</v>
      </c>
      <c r="J3735" t="s">
        <v>55</v>
      </c>
      <c r="K3735" t="s">
        <v>44</v>
      </c>
      <c r="L3735" t="s">
        <v>60</v>
      </c>
      <c r="M3735" t="s">
        <v>22</v>
      </c>
      <c r="N3735" t="s">
        <v>95</v>
      </c>
      <c r="O3735">
        <f>Table2[[#This Row],[check_out_date]]-Table2[[#This Row],[check_in_date]]</f>
        <v>1</v>
      </c>
      <c r="P3735">
        <f>Table2[[#This Row],[num_adults]]+Table2[[#This Row],[num_children]]</f>
        <v>3</v>
      </c>
      <c r="Q3735" s="3">
        <f>IF(OR(Table2[[#This Row],[booking_status]]="confirmed",Table2[[#This Row],[booking_status]]="checked-out"),Table2[[#This Row],[room_rate_per_night]]*Table2[[#This Row],[Num_Nights]],0)</f>
        <v>0</v>
      </c>
      <c r="R3735" t="str" cm="1">
        <f t="array" ref="R3735">IFERROR(_xlfn.IFS(Table2[[#This Row],[booking_status]]="confirmed","Expected",Table2[[#This Row],[booking_status]]="checked-out","Actual"),"No Revenue")</f>
        <v>No Revenue</v>
      </c>
      <c r="S3735" s="4">
        <f>Table2[[#This Row],[Revenue_Amount]]/Table2[[#This Row],[Num_Nights]]</f>
        <v>0</v>
      </c>
    </row>
    <row r="3736" spans="1:19" hidden="1" x14ac:dyDescent="0.3">
      <c r="A3736">
        <v>3735</v>
      </c>
      <c r="B3736" t="s">
        <v>14</v>
      </c>
      <c r="C3736" s="9">
        <v>44937</v>
      </c>
      <c r="D3736" s="9">
        <v>44944</v>
      </c>
      <c r="E3736" s="10">
        <v>44911</v>
      </c>
      <c r="F3736" t="s">
        <v>18</v>
      </c>
      <c r="G3736">
        <v>208.51</v>
      </c>
      <c r="H3736">
        <v>2</v>
      </c>
      <c r="I3736">
        <v>1</v>
      </c>
      <c r="J3736" t="s">
        <v>35</v>
      </c>
      <c r="K3736" t="s">
        <v>44</v>
      </c>
      <c r="L3736" t="s">
        <v>21</v>
      </c>
      <c r="M3736" t="s">
        <v>36</v>
      </c>
      <c r="N3736" t="s">
        <v>41</v>
      </c>
      <c r="O3736">
        <f>Table2[[#This Row],[check_out_date]]-Table2[[#This Row],[check_in_date]]</f>
        <v>7</v>
      </c>
      <c r="P3736">
        <f>Table2[[#This Row],[num_adults]]+Table2[[#This Row],[num_children]]</f>
        <v>3</v>
      </c>
      <c r="Q3736" s="3">
        <f>IF(OR(Table2[[#This Row],[booking_status]]="confirmed",Table2[[#This Row],[booking_status]]="checked-out"),Table2[[#This Row],[room_rate_per_night]]*Table2[[#This Row],[Num_Nights]],0)</f>
        <v>1459.57</v>
      </c>
      <c r="R3736" t="str" cm="1">
        <f t="array" ref="R3736">IFERROR(_xlfn.IFS(Table2[[#This Row],[booking_status]]="confirmed","Expected",Table2[[#This Row],[booking_status]]="checked-out","Actual"),"No Revenue")</f>
        <v>Expected</v>
      </c>
      <c r="S3736" s="4">
        <f>Table2[[#This Row],[Revenue_Amount]]/Table2[[#This Row],[Num_Nights]]</f>
        <v>208.51</v>
      </c>
    </row>
    <row r="3737" spans="1:19" hidden="1" x14ac:dyDescent="0.3">
      <c r="A3737">
        <v>3736</v>
      </c>
      <c r="B3737" t="s">
        <v>31</v>
      </c>
      <c r="C3737" s="9">
        <v>45184</v>
      </c>
      <c r="D3737" s="9">
        <v>45190</v>
      </c>
      <c r="E3737" s="10">
        <v>45138</v>
      </c>
      <c r="F3737" t="s">
        <v>27</v>
      </c>
      <c r="G3737">
        <v>121.99</v>
      </c>
      <c r="H3737">
        <v>3</v>
      </c>
      <c r="I3737">
        <v>1</v>
      </c>
      <c r="J3737" t="s">
        <v>35</v>
      </c>
      <c r="K3737" t="s">
        <v>20</v>
      </c>
      <c r="L3737" t="s">
        <v>21</v>
      </c>
      <c r="M3737" t="s">
        <v>22</v>
      </c>
      <c r="N3737" t="s">
        <v>41</v>
      </c>
      <c r="O3737">
        <f>Table2[[#This Row],[check_out_date]]-Table2[[#This Row],[check_in_date]]</f>
        <v>6</v>
      </c>
      <c r="P3737">
        <f>Table2[[#This Row],[num_adults]]+Table2[[#This Row],[num_children]]</f>
        <v>4</v>
      </c>
      <c r="Q3737" s="3">
        <f>IF(OR(Table2[[#This Row],[booking_status]]="confirmed",Table2[[#This Row],[booking_status]]="checked-out"),Table2[[#This Row],[room_rate_per_night]]*Table2[[#This Row],[Num_Nights]],0)</f>
        <v>731.93999999999994</v>
      </c>
      <c r="R3737" t="str" cm="1">
        <f t="array" ref="R3737">IFERROR(_xlfn.IFS(Table2[[#This Row],[booking_status]]="confirmed","Expected",Table2[[#This Row],[booking_status]]="checked-out","Actual"),"No Revenue")</f>
        <v>Expected</v>
      </c>
      <c r="S3737" s="4">
        <f>Table2[[#This Row],[Revenue_Amount]]/Table2[[#This Row],[Num_Nights]]</f>
        <v>121.99</v>
      </c>
    </row>
    <row r="3738" spans="1:19" x14ac:dyDescent="0.3">
      <c r="A3738">
        <v>3737</v>
      </c>
      <c r="B3738" t="s">
        <v>14</v>
      </c>
      <c r="C3738" s="9">
        <v>45277</v>
      </c>
      <c r="D3738" s="9">
        <v>45280</v>
      </c>
      <c r="E3738" s="10">
        <v>45230</v>
      </c>
      <c r="F3738" t="s">
        <v>27</v>
      </c>
      <c r="G3738">
        <v>181.84</v>
      </c>
      <c r="H3738">
        <v>2</v>
      </c>
      <c r="I3738">
        <v>0</v>
      </c>
      <c r="J3738" t="s">
        <v>28</v>
      </c>
      <c r="K3738" t="s">
        <v>29</v>
      </c>
      <c r="L3738" t="s">
        <v>60</v>
      </c>
      <c r="M3738" t="s">
        <v>36</v>
      </c>
      <c r="N3738" t="s">
        <v>41</v>
      </c>
      <c r="O3738">
        <f>Table2[[#This Row],[check_out_date]]-Table2[[#This Row],[check_in_date]]</f>
        <v>3</v>
      </c>
      <c r="P3738">
        <f>Table2[[#This Row],[num_adults]]+Table2[[#This Row],[num_children]]</f>
        <v>2</v>
      </c>
      <c r="Q3738" s="3">
        <f>IF(OR(Table2[[#This Row],[booking_status]]="confirmed",Table2[[#This Row],[booking_status]]="checked-out"),Table2[[#This Row],[room_rate_per_night]]*Table2[[#This Row],[Num_Nights]],0)</f>
        <v>0</v>
      </c>
      <c r="R3738" t="str" cm="1">
        <f t="array" ref="R3738">IFERROR(_xlfn.IFS(Table2[[#This Row],[booking_status]]="confirmed","Expected",Table2[[#This Row],[booking_status]]="checked-out","Actual"),"No Revenue")</f>
        <v>No Revenue</v>
      </c>
      <c r="S3738" s="4">
        <f>Table2[[#This Row],[Revenue_Amount]]/Table2[[#This Row],[Num_Nights]]</f>
        <v>0</v>
      </c>
    </row>
    <row r="3739" spans="1:19" x14ac:dyDescent="0.3">
      <c r="A3739">
        <v>3738</v>
      </c>
      <c r="B3739" t="s">
        <v>31</v>
      </c>
      <c r="C3739" s="9">
        <v>45275</v>
      </c>
      <c r="D3739" s="9">
        <v>45281</v>
      </c>
      <c r="E3739" s="10">
        <v>45256</v>
      </c>
      <c r="F3739" t="s">
        <v>54</v>
      </c>
      <c r="G3739">
        <v>388.24</v>
      </c>
      <c r="H3739">
        <v>2</v>
      </c>
      <c r="I3739">
        <v>1</v>
      </c>
      <c r="J3739" t="s">
        <v>19</v>
      </c>
      <c r="K3739" t="s">
        <v>66</v>
      </c>
      <c r="L3739" t="s">
        <v>56</v>
      </c>
      <c r="M3739" t="s">
        <v>36</v>
      </c>
      <c r="N3739" t="s">
        <v>41</v>
      </c>
      <c r="O3739">
        <f>Table2[[#This Row],[check_out_date]]-Table2[[#This Row],[check_in_date]]</f>
        <v>6</v>
      </c>
      <c r="P3739">
        <f>Table2[[#This Row],[num_adults]]+Table2[[#This Row],[num_children]]</f>
        <v>3</v>
      </c>
      <c r="Q3739" s="3">
        <f>IF(OR(Table2[[#This Row],[booking_status]]="confirmed",Table2[[#This Row],[booking_status]]="checked-out"),Table2[[#This Row],[room_rate_per_night]]*Table2[[#This Row],[Num_Nights]],0)</f>
        <v>2329.44</v>
      </c>
      <c r="R3739" t="str" cm="1">
        <f t="array" ref="R3739">IFERROR(_xlfn.IFS(Table2[[#This Row],[booking_status]]="confirmed","Expected",Table2[[#This Row],[booking_status]]="checked-out","Actual"),"No Revenue")</f>
        <v>Actual</v>
      </c>
      <c r="S3739" s="4">
        <f>Table2[[#This Row],[Revenue_Amount]]/Table2[[#This Row],[Num_Nights]]</f>
        <v>388.24</v>
      </c>
    </row>
    <row r="3740" spans="1:19" hidden="1" x14ac:dyDescent="0.3">
      <c r="A3740">
        <v>3739</v>
      </c>
      <c r="B3740" t="s">
        <v>37</v>
      </c>
      <c r="C3740" s="9">
        <v>45131</v>
      </c>
      <c r="D3740" s="9">
        <v>45137</v>
      </c>
      <c r="E3740" s="10">
        <v>45123</v>
      </c>
      <c r="F3740" t="s">
        <v>18</v>
      </c>
      <c r="G3740">
        <v>211.04</v>
      </c>
      <c r="H3740">
        <v>3</v>
      </c>
      <c r="I3740">
        <v>1</v>
      </c>
      <c r="J3740" t="s">
        <v>35</v>
      </c>
      <c r="K3740" t="s">
        <v>29</v>
      </c>
      <c r="L3740" t="s">
        <v>21</v>
      </c>
      <c r="M3740" t="s">
        <v>22</v>
      </c>
      <c r="N3740" t="s">
        <v>41</v>
      </c>
      <c r="O3740">
        <f>Table2[[#This Row],[check_out_date]]-Table2[[#This Row],[check_in_date]]</f>
        <v>6</v>
      </c>
      <c r="P3740">
        <f>Table2[[#This Row],[num_adults]]+Table2[[#This Row],[num_children]]</f>
        <v>4</v>
      </c>
      <c r="Q3740" s="3">
        <f>IF(OR(Table2[[#This Row],[booking_status]]="confirmed",Table2[[#This Row],[booking_status]]="checked-out"),Table2[[#This Row],[room_rate_per_night]]*Table2[[#This Row],[Num_Nights]],0)</f>
        <v>1266.24</v>
      </c>
      <c r="R3740" t="str" cm="1">
        <f t="array" ref="R3740">IFERROR(_xlfn.IFS(Table2[[#This Row],[booking_status]]="confirmed","Expected",Table2[[#This Row],[booking_status]]="checked-out","Actual"),"No Revenue")</f>
        <v>Expected</v>
      </c>
      <c r="S3740" s="4">
        <f>Table2[[#This Row],[Revenue_Amount]]/Table2[[#This Row],[Num_Nights]]</f>
        <v>211.04</v>
      </c>
    </row>
    <row r="3741" spans="1:19" x14ac:dyDescent="0.3">
      <c r="A3741">
        <v>3740</v>
      </c>
      <c r="B3741" t="s">
        <v>50</v>
      </c>
      <c r="C3741" s="9">
        <v>45271</v>
      </c>
      <c r="D3741" s="9">
        <v>45273</v>
      </c>
      <c r="E3741" s="10">
        <v>45204</v>
      </c>
      <c r="F3741" t="s">
        <v>49</v>
      </c>
      <c r="G3741">
        <v>104.87</v>
      </c>
      <c r="H3741">
        <v>3</v>
      </c>
      <c r="I3741">
        <v>0</v>
      </c>
      <c r="J3741" t="s">
        <v>94</v>
      </c>
      <c r="K3741" t="s">
        <v>44</v>
      </c>
      <c r="L3741" t="s">
        <v>21</v>
      </c>
      <c r="M3741" t="s">
        <v>36</v>
      </c>
      <c r="N3741" t="s">
        <v>41</v>
      </c>
      <c r="O3741">
        <f>Table2[[#This Row],[check_out_date]]-Table2[[#This Row],[check_in_date]]</f>
        <v>2</v>
      </c>
      <c r="P3741">
        <f>Table2[[#This Row],[num_adults]]+Table2[[#This Row],[num_children]]</f>
        <v>3</v>
      </c>
      <c r="Q3741" s="3">
        <f>IF(OR(Table2[[#This Row],[booking_status]]="confirmed",Table2[[#This Row],[booking_status]]="checked-out"),Table2[[#This Row],[room_rate_per_night]]*Table2[[#This Row],[Num_Nights]],0)</f>
        <v>209.74</v>
      </c>
      <c r="R3741" t="str" cm="1">
        <f t="array" ref="R3741">IFERROR(_xlfn.IFS(Table2[[#This Row],[booking_status]]="confirmed","Expected",Table2[[#This Row],[booking_status]]="checked-out","Actual"),"No Revenue")</f>
        <v>Expected</v>
      </c>
      <c r="S3741" s="4">
        <f>Table2[[#This Row],[Revenue_Amount]]/Table2[[#This Row],[Num_Nights]]</f>
        <v>104.87</v>
      </c>
    </row>
    <row r="3742" spans="1:19" x14ac:dyDescent="0.3">
      <c r="A3742">
        <v>3741</v>
      </c>
      <c r="B3742" t="s">
        <v>37</v>
      </c>
      <c r="C3742" s="9">
        <v>45096</v>
      </c>
      <c r="D3742" s="9">
        <v>45105</v>
      </c>
      <c r="E3742" s="10">
        <v>45052</v>
      </c>
      <c r="F3742" t="s">
        <v>49</v>
      </c>
      <c r="G3742">
        <v>115.21</v>
      </c>
      <c r="H3742">
        <v>4</v>
      </c>
      <c r="I3742">
        <v>0</v>
      </c>
      <c r="J3742" t="s">
        <v>19</v>
      </c>
      <c r="K3742" t="s">
        <v>29</v>
      </c>
      <c r="L3742" t="s">
        <v>56</v>
      </c>
      <c r="M3742" t="s">
        <v>36</v>
      </c>
      <c r="N3742" t="s">
        <v>41</v>
      </c>
      <c r="O3742">
        <f>Table2[[#This Row],[check_out_date]]-Table2[[#This Row],[check_in_date]]</f>
        <v>9</v>
      </c>
      <c r="P3742">
        <f>Table2[[#This Row],[num_adults]]+Table2[[#This Row],[num_children]]</f>
        <v>4</v>
      </c>
      <c r="Q3742" s="3">
        <f>IF(OR(Table2[[#This Row],[booking_status]]="confirmed",Table2[[#This Row],[booking_status]]="checked-out"),Table2[[#This Row],[room_rate_per_night]]*Table2[[#This Row],[Num_Nights]],0)</f>
        <v>1036.8899999999999</v>
      </c>
      <c r="R3742" t="str" cm="1">
        <f t="array" ref="R3742">IFERROR(_xlfn.IFS(Table2[[#This Row],[booking_status]]="confirmed","Expected",Table2[[#This Row],[booking_status]]="checked-out","Actual"),"No Revenue")</f>
        <v>Actual</v>
      </c>
      <c r="S3742" s="4">
        <f>Table2[[#This Row],[Revenue_Amount]]/Table2[[#This Row],[Num_Nights]]</f>
        <v>115.20999999999998</v>
      </c>
    </row>
    <row r="3743" spans="1:19" hidden="1" x14ac:dyDescent="0.3">
      <c r="A3743">
        <v>3742</v>
      </c>
      <c r="B3743" t="s">
        <v>31</v>
      </c>
      <c r="C3743" s="9">
        <v>45231</v>
      </c>
      <c r="D3743" s="9">
        <v>45234</v>
      </c>
      <c r="E3743" s="10">
        <v>45222</v>
      </c>
      <c r="F3743" t="s">
        <v>49</v>
      </c>
      <c r="G3743">
        <v>116.05</v>
      </c>
      <c r="H3743">
        <v>2</v>
      </c>
      <c r="I3743">
        <v>0</v>
      </c>
      <c r="J3743" t="s">
        <v>35</v>
      </c>
      <c r="K3743" t="s">
        <v>20</v>
      </c>
      <c r="L3743" t="s">
        <v>56</v>
      </c>
      <c r="M3743" t="s">
        <v>36</v>
      </c>
      <c r="N3743" t="s">
        <v>41</v>
      </c>
      <c r="O3743">
        <f>Table2[[#This Row],[check_out_date]]-Table2[[#This Row],[check_in_date]]</f>
        <v>3</v>
      </c>
      <c r="P3743">
        <f>Table2[[#This Row],[num_adults]]+Table2[[#This Row],[num_children]]</f>
        <v>2</v>
      </c>
      <c r="Q3743" s="3">
        <f>IF(OR(Table2[[#This Row],[booking_status]]="confirmed",Table2[[#This Row],[booking_status]]="checked-out"),Table2[[#This Row],[room_rate_per_night]]*Table2[[#This Row],[Num_Nights]],0)</f>
        <v>348.15</v>
      </c>
      <c r="R3743" t="str" cm="1">
        <f t="array" ref="R3743">IFERROR(_xlfn.IFS(Table2[[#This Row],[booking_status]]="confirmed","Expected",Table2[[#This Row],[booking_status]]="checked-out","Actual"),"No Revenue")</f>
        <v>Actual</v>
      </c>
      <c r="S3743" s="4">
        <f>Table2[[#This Row],[Revenue_Amount]]/Table2[[#This Row],[Num_Nights]]</f>
        <v>116.05</v>
      </c>
    </row>
    <row r="3744" spans="1:19" x14ac:dyDescent="0.3">
      <c r="A3744">
        <v>3743</v>
      </c>
      <c r="B3744" t="s">
        <v>14</v>
      </c>
      <c r="C3744" s="9">
        <v>44973</v>
      </c>
      <c r="D3744" s="9">
        <v>44980</v>
      </c>
      <c r="E3744" s="10">
        <v>44941</v>
      </c>
      <c r="F3744" t="s">
        <v>18</v>
      </c>
      <c r="G3744">
        <v>259.29000000000002</v>
      </c>
      <c r="H3744">
        <v>4</v>
      </c>
      <c r="I3744">
        <v>0</v>
      </c>
      <c r="J3744" t="s">
        <v>19</v>
      </c>
      <c r="K3744" t="s">
        <v>99</v>
      </c>
      <c r="L3744" t="s">
        <v>21</v>
      </c>
      <c r="M3744" t="s">
        <v>22</v>
      </c>
      <c r="N3744" t="s">
        <v>41</v>
      </c>
      <c r="O3744">
        <f>Table2[[#This Row],[check_out_date]]-Table2[[#This Row],[check_in_date]]</f>
        <v>7</v>
      </c>
      <c r="P3744">
        <f>Table2[[#This Row],[num_adults]]+Table2[[#This Row],[num_children]]</f>
        <v>4</v>
      </c>
      <c r="Q3744" s="3">
        <f>IF(OR(Table2[[#This Row],[booking_status]]="confirmed",Table2[[#This Row],[booking_status]]="checked-out"),Table2[[#This Row],[room_rate_per_night]]*Table2[[#This Row],[Num_Nights]],0)</f>
        <v>1815.0300000000002</v>
      </c>
      <c r="R3744" t="str" cm="1">
        <f t="array" ref="R3744">IFERROR(_xlfn.IFS(Table2[[#This Row],[booking_status]]="confirmed","Expected",Table2[[#This Row],[booking_status]]="checked-out","Actual"),"No Revenue")</f>
        <v>Expected</v>
      </c>
      <c r="S3744" s="4">
        <f>Table2[[#This Row],[Revenue_Amount]]/Table2[[#This Row],[Num_Nights]]</f>
        <v>259.29000000000002</v>
      </c>
    </row>
    <row r="3745" spans="1:19" hidden="1" x14ac:dyDescent="0.3">
      <c r="A3745">
        <v>3744</v>
      </c>
      <c r="B3745" t="s">
        <v>31</v>
      </c>
      <c r="C3745" s="9">
        <v>45139</v>
      </c>
      <c r="D3745" s="9">
        <v>45143</v>
      </c>
      <c r="E3745" s="10">
        <v>45123</v>
      </c>
      <c r="F3745" t="s">
        <v>49</v>
      </c>
      <c r="G3745">
        <v>95.28</v>
      </c>
      <c r="H3745">
        <v>1</v>
      </c>
      <c r="I3745">
        <v>2</v>
      </c>
      <c r="J3745" t="s">
        <v>35</v>
      </c>
      <c r="K3745" t="s">
        <v>99</v>
      </c>
      <c r="L3745" t="s">
        <v>56</v>
      </c>
      <c r="M3745" t="s">
        <v>36</v>
      </c>
      <c r="N3745" t="s">
        <v>95</v>
      </c>
      <c r="O3745">
        <f>Table2[[#This Row],[check_out_date]]-Table2[[#This Row],[check_in_date]]</f>
        <v>4</v>
      </c>
      <c r="P3745">
        <f>Table2[[#This Row],[num_adults]]+Table2[[#This Row],[num_children]]</f>
        <v>3</v>
      </c>
      <c r="Q3745" s="3">
        <f>IF(OR(Table2[[#This Row],[booking_status]]="confirmed",Table2[[#This Row],[booking_status]]="checked-out"),Table2[[#This Row],[room_rate_per_night]]*Table2[[#This Row],[Num_Nights]],0)</f>
        <v>381.12</v>
      </c>
      <c r="R3745" t="str" cm="1">
        <f t="array" ref="R3745">IFERROR(_xlfn.IFS(Table2[[#This Row],[booking_status]]="confirmed","Expected",Table2[[#This Row],[booking_status]]="checked-out","Actual"),"No Revenue")</f>
        <v>Actual</v>
      </c>
      <c r="S3745" s="4">
        <f>Table2[[#This Row],[Revenue_Amount]]/Table2[[#This Row],[Num_Nights]]</f>
        <v>95.28</v>
      </c>
    </row>
    <row r="3746" spans="1:19" x14ac:dyDescent="0.3">
      <c r="A3746">
        <v>3745</v>
      </c>
      <c r="B3746" t="s">
        <v>50</v>
      </c>
      <c r="C3746" s="9">
        <v>44956</v>
      </c>
      <c r="D3746" s="9">
        <v>44959</v>
      </c>
      <c r="E3746" s="10">
        <v>44921</v>
      </c>
      <c r="F3746" t="s">
        <v>27</v>
      </c>
      <c r="G3746">
        <v>141.9</v>
      </c>
      <c r="H3746">
        <v>2</v>
      </c>
      <c r="I3746">
        <v>1</v>
      </c>
      <c r="J3746" t="s">
        <v>28</v>
      </c>
      <c r="K3746" t="s">
        <v>29</v>
      </c>
      <c r="L3746" t="s">
        <v>60</v>
      </c>
      <c r="M3746" t="s">
        <v>22</v>
      </c>
      <c r="N3746" t="s">
        <v>23</v>
      </c>
      <c r="O3746">
        <f>Table2[[#This Row],[check_out_date]]-Table2[[#This Row],[check_in_date]]</f>
        <v>3</v>
      </c>
      <c r="P3746">
        <f>Table2[[#This Row],[num_adults]]+Table2[[#This Row],[num_children]]</f>
        <v>3</v>
      </c>
      <c r="Q3746" s="3">
        <f>IF(OR(Table2[[#This Row],[booking_status]]="confirmed",Table2[[#This Row],[booking_status]]="checked-out"),Table2[[#This Row],[room_rate_per_night]]*Table2[[#This Row],[Num_Nights]],0)</f>
        <v>0</v>
      </c>
      <c r="R3746" t="str" cm="1">
        <f t="array" ref="R3746">IFERROR(_xlfn.IFS(Table2[[#This Row],[booking_status]]="confirmed","Expected",Table2[[#This Row],[booking_status]]="checked-out","Actual"),"No Revenue")</f>
        <v>No Revenue</v>
      </c>
      <c r="S3746" s="4">
        <f>Table2[[#This Row],[Revenue_Amount]]/Table2[[#This Row],[Num_Nights]]</f>
        <v>0</v>
      </c>
    </row>
    <row r="3747" spans="1:19" x14ac:dyDescent="0.3">
      <c r="A3747">
        <v>3746</v>
      </c>
      <c r="B3747" t="s">
        <v>31</v>
      </c>
      <c r="C3747" s="9">
        <v>45193</v>
      </c>
      <c r="D3747" s="9">
        <v>45199</v>
      </c>
      <c r="E3747" s="10">
        <v>45159</v>
      </c>
      <c r="F3747" t="s">
        <v>27</v>
      </c>
      <c r="G3747">
        <v>123.97</v>
      </c>
      <c r="H3747">
        <v>2</v>
      </c>
      <c r="I3747">
        <v>0</v>
      </c>
      <c r="J3747" t="s">
        <v>19</v>
      </c>
      <c r="K3747" t="s">
        <v>20</v>
      </c>
      <c r="L3747" t="s">
        <v>56</v>
      </c>
      <c r="M3747" t="s">
        <v>22</v>
      </c>
      <c r="N3747" t="s">
        <v>45</v>
      </c>
      <c r="O3747">
        <f>Table2[[#This Row],[check_out_date]]-Table2[[#This Row],[check_in_date]]</f>
        <v>6</v>
      </c>
      <c r="P3747">
        <f>Table2[[#This Row],[num_adults]]+Table2[[#This Row],[num_children]]</f>
        <v>2</v>
      </c>
      <c r="Q3747" s="3">
        <f>IF(OR(Table2[[#This Row],[booking_status]]="confirmed",Table2[[#This Row],[booking_status]]="checked-out"),Table2[[#This Row],[room_rate_per_night]]*Table2[[#This Row],[Num_Nights]],0)</f>
        <v>743.81999999999994</v>
      </c>
      <c r="R3747" t="str" cm="1">
        <f t="array" ref="R3747">IFERROR(_xlfn.IFS(Table2[[#This Row],[booking_status]]="confirmed","Expected",Table2[[#This Row],[booking_status]]="checked-out","Actual"),"No Revenue")</f>
        <v>Actual</v>
      </c>
      <c r="S3747" s="4">
        <f>Table2[[#This Row],[Revenue_Amount]]/Table2[[#This Row],[Num_Nights]]</f>
        <v>123.96999999999998</v>
      </c>
    </row>
    <row r="3748" spans="1:19" x14ac:dyDescent="0.3">
      <c r="A3748">
        <v>3747</v>
      </c>
      <c r="B3748" t="s">
        <v>14</v>
      </c>
      <c r="C3748" s="9">
        <v>45052</v>
      </c>
      <c r="D3748" s="9">
        <v>45059</v>
      </c>
      <c r="E3748" s="10">
        <v>45033</v>
      </c>
      <c r="F3748" t="s">
        <v>49</v>
      </c>
      <c r="G3748">
        <v>128.55000000000001</v>
      </c>
      <c r="H3748">
        <v>2</v>
      </c>
      <c r="I3748">
        <v>0</v>
      </c>
      <c r="J3748" t="s">
        <v>28</v>
      </c>
      <c r="K3748" t="s">
        <v>20</v>
      </c>
      <c r="L3748" t="s">
        <v>21</v>
      </c>
      <c r="M3748" t="s">
        <v>36</v>
      </c>
      <c r="N3748" t="s">
        <v>45</v>
      </c>
      <c r="O3748">
        <f>Table2[[#This Row],[check_out_date]]-Table2[[#This Row],[check_in_date]]</f>
        <v>7</v>
      </c>
      <c r="P3748">
        <f>Table2[[#This Row],[num_adults]]+Table2[[#This Row],[num_children]]</f>
        <v>2</v>
      </c>
      <c r="Q3748" s="3">
        <f>IF(OR(Table2[[#This Row],[booking_status]]="confirmed",Table2[[#This Row],[booking_status]]="checked-out"),Table2[[#This Row],[room_rate_per_night]]*Table2[[#This Row],[Num_Nights]],0)</f>
        <v>899.85000000000014</v>
      </c>
      <c r="R3748" t="str" cm="1">
        <f t="array" ref="R3748">IFERROR(_xlfn.IFS(Table2[[#This Row],[booking_status]]="confirmed","Expected",Table2[[#This Row],[booking_status]]="checked-out","Actual"),"No Revenue")</f>
        <v>Expected</v>
      </c>
      <c r="S3748" s="4">
        <f>Table2[[#This Row],[Revenue_Amount]]/Table2[[#This Row],[Num_Nights]]</f>
        <v>128.55000000000001</v>
      </c>
    </row>
    <row r="3749" spans="1:19" hidden="1" x14ac:dyDescent="0.3">
      <c r="A3749">
        <v>3748</v>
      </c>
      <c r="B3749" t="s">
        <v>37</v>
      </c>
      <c r="C3749" s="9">
        <v>45271</v>
      </c>
      <c r="D3749" s="9">
        <v>45272</v>
      </c>
      <c r="E3749" s="10">
        <v>45249</v>
      </c>
      <c r="F3749" t="s">
        <v>18</v>
      </c>
      <c r="G3749">
        <v>217.02</v>
      </c>
      <c r="H3749">
        <v>1</v>
      </c>
      <c r="I3749">
        <v>0</v>
      </c>
      <c r="J3749" t="s">
        <v>35</v>
      </c>
      <c r="K3749" t="s">
        <v>29</v>
      </c>
      <c r="L3749" t="s">
        <v>60</v>
      </c>
      <c r="M3749" t="s">
        <v>22</v>
      </c>
      <c r="N3749" t="s">
        <v>95</v>
      </c>
      <c r="O3749">
        <f>Table2[[#This Row],[check_out_date]]-Table2[[#This Row],[check_in_date]]</f>
        <v>1</v>
      </c>
      <c r="P3749">
        <f>Table2[[#This Row],[num_adults]]+Table2[[#This Row],[num_children]]</f>
        <v>1</v>
      </c>
      <c r="Q3749" s="3">
        <f>IF(OR(Table2[[#This Row],[booking_status]]="confirmed",Table2[[#This Row],[booking_status]]="checked-out"),Table2[[#This Row],[room_rate_per_night]]*Table2[[#This Row],[Num_Nights]],0)</f>
        <v>0</v>
      </c>
      <c r="R3749" t="str" cm="1">
        <f t="array" ref="R3749">IFERROR(_xlfn.IFS(Table2[[#This Row],[booking_status]]="confirmed","Expected",Table2[[#This Row],[booking_status]]="checked-out","Actual"),"No Revenue")</f>
        <v>No Revenue</v>
      </c>
      <c r="S3749" s="4">
        <f>Table2[[#This Row],[Revenue_Amount]]/Table2[[#This Row],[Num_Nights]]</f>
        <v>0</v>
      </c>
    </row>
    <row r="3750" spans="1:19" x14ac:dyDescent="0.3">
      <c r="A3750">
        <v>3749</v>
      </c>
      <c r="B3750" t="s">
        <v>14</v>
      </c>
      <c r="C3750" s="9">
        <v>45198</v>
      </c>
      <c r="D3750" s="9">
        <v>45202</v>
      </c>
      <c r="E3750" s="10">
        <v>45186</v>
      </c>
      <c r="F3750" t="s">
        <v>18</v>
      </c>
      <c r="G3750">
        <v>267.67</v>
      </c>
      <c r="H3750">
        <v>1</v>
      </c>
      <c r="I3750">
        <v>0</v>
      </c>
      <c r="J3750" t="s">
        <v>19</v>
      </c>
      <c r="K3750" t="s">
        <v>44</v>
      </c>
      <c r="L3750" t="s">
        <v>60</v>
      </c>
      <c r="M3750" t="s">
        <v>36</v>
      </c>
      <c r="N3750" t="s">
        <v>23</v>
      </c>
      <c r="O3750">
        <f>Table2[[#This Row],[check_out_date]]-Table2[[#This Row],[check_in_date]]</f>
        <v>4</v>
      </c>
      <c r="P3750">
        <f>Table2[[#This Row],[num_adults]]+Table2[[#This Row],[num_children]]</f>
        <v>1</v>
      </c>
      <c r="Q3750" s="3">
        <f>IF(OR(Table2[[#This Row],[booking_status]]="confirmed",Table2[[#This Row],[booking_status]]="checked-out"),Table2[[#This Row],[room_rate_per_night]]*Table2[[#This Row],[Num_Nights]],0)</f>
        <v>0</v>
      </c>
      <c r="R3750" t="str" cm="1">
        <f t="array" ref="R3750">IFERROR(_xlfn.IFS(Table2[[#This Row],[booking_status]]="confirmed","Expected",Table2[[#This Row],[booking_status]]="checked-out","Actual"),"No Revenue")</f>
        <v>No Revenue</v>
      </c>
      <c r="S3750" s="4">
        <f>Table2[[#This Row],[Revenue_Amount]]/Table2[[#This Row],[Num_Nights]]</f>
        <v>0</v>
      </c>
    </row>
    <row r="3751" spans="1:19" x14ac:dyDescent="0.3">
      <c r="A3751">
        <v>3750</v>
      </c>
      <c r="B3751" t="s">
        <v>37</v>
      </c>
      <c r="C3751" s="9">
        <v>45108</v>
      </c>
      <c r="D3751" s="9">
        <v>45113</v>
      </c>
      <c r="E3751" s="10">
        <v>45088</v>
      </c>
      <c r="F3751" t="s">
        <v>18</v>
      </c>
      <c r="G3751">
        <v>268.49</v>
      </c>
      <c r="H3751">
        <v>2</v>
      </c>
      <c r="I3751">
        <v>1</v>
      </c>
      <c r="J3751" t="s">
        <v>28</v>
      </c>
      <c r="K3751" t="s">
        <v>29</v>
      </c>
      <c r="L3751" t="s">
        <v>21</v>
      </c>
      <c r="M3751" t="s">
        <v>36</v>
      </c>
      <c r="N3751" t="s">
        <v>41</v>
      </c>
      <c r="O3751">
        <f>Table2[[#This Row],[check_out_date]]-Table2[[#This Row],[check_in_date]]</f>
        <v>5</v>
      </c>
      <c r="P3751">
        <f>Table2[[#This Row],[num_adults]]+Table2[[#This Row],[num_children]]</f>
        <v>3</v>
      </c>
      <c r="Q3751" s="3">
        <f>IF(OR(Table2[[#This Row],[booking_status]]="confirmed",Table2[[#This Row],[booking_status]]="checked-out"),Table2[[#This Row],[room_rate_per_night]]*Table2[[#This Row],[Num_Nights]],0)</f>
        <v>1342.45</v>
      </c>
      <c r="R3751" t="str" cm="1">
        <f t="array" ref="R3751">IFERROR(_xlfn.IFS(Table2[[#This Row],[booking_status]]="confirmed","Expected",Table2[[#This Row],[booking_status]]="checked-out","Actual"),"No Revenue")</f>
        <v>Expected</v>
      </c>
      <c r="S3751" s="4">
        <f>Table2[[#This Row],[Revenue_Amount]]/Table2[[#This Row],[Num_Nights]]</f>
        <v>268.49</v>
      </c>
    </row>
    <row r="3752" spans="1:19" x14ac:dyDescent="0.3">
      <c r="A3752">
        <v>3751</v>
      </c>
      <c r="B3752" t="s">
        <v>14</v>
      </c>
      <c r="C3752" s="9">
        <v>45269</v>
      </c>
      <c r="D3752" s="9">
        <v>45275</v>
      </c>
      <c r="E3752" s="10">
        <v>45238</v>
      </c>
      <c r="F3752" t="s">
        <v>49</v>
      </c>
      <c r="G3752">
        <v>92.59</v>
      </c>
      <c r="H3752">
        <v>4</v>
      </c>
      <c r="I3752">
        <v>2</v>
      </c>
      <c r="J3752" t="s">
        <v>19</v>
      </c>
      <c r="K3752" t="s">
        <v>29</v>
      </c>
      <c r="L3752" t="s">
        <v>60</v>
      </c>
      <c r="M3752" t="s">
        <v>36</v>
      </c>
      <c r="N3752" t="s">
        <v>41</v>
      </c>
      <c r="O3752">
        <f>Table2[[#This Row],[check_out_date]]-Table2[[#This Row],[check_in_date]]</f>
        <v>6</v>
      </c>
      <c r="P3752">
        <f>Table2[[#This Row],[num_adults]]+Table2[[#This Row],[num_children]]</f>
        <v>6</v>
      </c>
      <c r="Q3752" s="3">
        <f>IF(OR(Table2[[#This Row],[booking_status]]="confirmed",Table2[[#This Row],[booking_status]]="checked-out"),Table2[[#This Row],[room_rate_per_night]]*Table2[[#This Row],[Num_Nights]],0)</f>
        <v>0</v>
      </c>
      <c r="R3752" t="str" cm="1">
        <f t="array" ref="R3752">IFERROR(_xlfn.IFS(Table2[[#This Row],[booking_status]]="confirmed","Expected",Table2[[#This Row],[booking_status]]="checked-out","Actual"),"No Revenue")</f>
        <v>No Revenue</v>
      </c>
      <c r="S3752" s="4">
        <f>Table2[[#This Row],[Revenue_Amount]]/Table2[[#This Row],[Num_Nights]]</f>
        <v>0</v>
      </c>
    </row>
    <row r="3753" spans="1:19" hidden="1" x14ac:dyDescent="0.3">
      <c r="A3753">
        <v>3752</v>
      </c>
      <c r="B3753" t="s">
        <v>37</v>
      </c>
      <c r="C3753" s="9">
        <v>45241</v>
      </c>
      <c r="D3753" s="9">
        <v>45244</v>
      </c>
      <c r="E3753" s="10">
        <v>45227</v>
      </c>
      <c r="F3753" t="s">
        <v>54</v>
      </c>
      <c r="G3753">
        <v>365.14</v>
      </c>
      <c r="H3753">
        <v>1</v>
      </c>
      <c r="I3753">
        <v>0</v>
      </c>
      <c r="J3753" t="s">
        <v>35</v>
      </c>
      <c r="K3753" t="s">
        <v>44</v>
      </c>
      <c r="L3753" t="s">
        <v>21</v>
      </c>
      <c r="M3753" t="s">
        <v>36</v>
      </c>
      <c r="N3753" t="s">
        <v>41</v>
      </c>
      <c r="O3753">
        <f>Table2[[#This Row],[check_out_date]]-Table2[[#This Row],[check_in_date]]</f>
        <v>3</v>
      </c>
      <c r="P3753">
        <f>Table2[[#This Row],[num_adults]]+Table2[[#This Row],[num_children]]</f>
        <v>1</v>
      </c>
      <c r="Q3753" s="3">
        <f>IF(OR(Table2[[#This Row],[booking_status]]="confirmed",Table2[[#This Row],[booking_status]]="checked-out"),Table2[[#This Row],[room_rate_per_night]]*Table2[[#This Row],[Num_Nights]],0)</f>
        <v>1095.42</v>
      </c>
      <c r="R3753" t="str" cm="1">
        <f t="array" ref="R3753">IFERROR(_xlfn.IFS(Table2[[#This Row],[booking_status]]="confirmed","Expected",Table2[[#This Row],[booking_status]]="checked-out","Actual"),"No Revenue")</f>
        <v>Expected</v>
      </c>
      <c r="S3753" s="4">
        <f>Table2[[#This Row],[Revenue_Amount]]/Table2[[#This Row],[Num_Nights]]</f>
        <v>365.14000000000004</v>
      </c>
    </row>
    <row r="3754" spans="1:19" x14ac:dyDescent="0.3">
      <c r="A3754">
        <v>3753</v>
      </c>
      <c r="B3754" t="s">
        <v>31</v>
      </c>
      <c r="C3754" s="9">
        <v>45089</v>
      </c>
      <c r="D3754" s="9">
        <v>45095</v>
      </c>
      <c r="E3754" s="10">
        <v>45061</v>
      </c>
      <c r="F3754" t="s">
        <v>27</v>
      </c>
      <c r="G3754">
        <v>117.91</v>
      </c>
      <c r="H3754">
        <v>1</v>
      </c>
      <c r="I3754">
        <v>1</v>
      </c>
      <c r="J3754" t="s">
        <v>55</v>
      </c>
      <c r="K3754" t="s">
        <v>29</v>
      </c>
      <c r="L3754" t="s">
        <v>56</v>
      </c>
      <c r="M3754" t="s">
        <v>36</v>
      </c>
      <c r="N3754" t="s">
        <v>45</v>
      </c>
      <c r="O3754">
        <f>Table2[[#This Row],[check_out_date]]-Table2[[#This Row],[check_in_date]]</f>
        <v>6</v>
      </c>
      <c r="P3754">
        <f>Table2[[#This Row],[num_adults]]+Table2[[#This Row],[num_children]]</f>
        <v>2</v>
      </c>
      <c r="Q3754" s="3">
        <f>IF(OR(Table2[[#This Row],[booking_status]]="confirmed",Table2[[#This Row],[booking_status]]="checked-out"),Table2[[#This Row],[room_rate_per_night]]*Table2[[#This Row],[Num_Nights]],0)</f>
        <v>707.46</v>
      </c>
      <c r="R3754" t="str" cm="1">
        <f t="array" ref="R3754">IFERROR(_xlfn.IFS(Table2[[#This Row],[booking_status]]="confirmed","Expected",Table2[[#This Row],[booking_status]]="checked-out","Actual"),"No Revenue")</f>
        <v>Actual</v>
      </c>
      <c r="S3754" s="4">
        <f>Table2[[#This Row],[Revenue_Amount]]/Table2[[#This Row],[Num_Nights]]</f>
        <v>117.91000000000001</v>
      </c>
    </row>
    <row r="3755" spans="1:19" x14ac:dyDescent="0.3">
      <c r="A3755">
        <v>3754</v>
      </c>
      <c r="B3755" t="s">
        <v>31</v>
      </c>
      <c r="C3755" s="9">
        <v>45116</v>
      </c>
      <c r="D3755" s="9">
        <v>45122</v>
      </c>
      <c r="E3755" s="10">
        <v>45105</v>
      </c>
      <c r="F3755" t="s">
        <v>27</v>
      </c>
      <c r="G3755">
        <v>145.19999999999999</v>
      </c>
      <c r="H3755">
        <v>3</v>
      </c>
      <c r="I3755">
        <v>1</v>
      </c>
      <c r="J3755" t="s">
        <v>55</v>
      </c>
      <c r="K3755" t="s">
        <v>66</v>
      </c>
      <c r="L3755" t="s">
        <v>21</v>
      </c>
      <c r="M3755" t="s">
        <v>36</v>
      </c>
      <c r="N3755" t="s">
        <v>41</v>
      </c>
      <c r="O3755">
        <f>Table2[[#This Row],[check_out_date]]-Table2[[#This Row],[check_in_date]]</f>
        <v>6</v>
      </c>
      <c r="P3755">
        <f>Table2[[#This Row],[num_adults]]+Table2[[#This Row],[num_children]]</f>
        <v>4</v>
      </c>
      <c r="Q3755" s="3">
        <f>IF(OR(Table2[[#This Row],[booking_status]]="confirmed",Table2[[#This Row],[booking_status]]="checked-out"),Table2[[#This Row],[room_rate_per_night]]*Table2[[#This Row],[Num_Nights]],0)</f>
        <v>871.19999999999993</v>
      </c>
      <c r="R3755" t="str" cm="1">
        <f t="array" ref="R3755">IFERROR(_xlfn.IFS(Table2[[#This Row],[booking_status]]="confirmed","Expected",Table2[[#This Row],[booking_status]]="checked-out","Actual"),"No Revenue")</f>
        <v>Expected</v>
      </c>
      <c r="S3755" s="4">
        <f>Table2[[#This Row],[Revenue_Amount]]/Table2[[#This Row],[Num_Nights]]</f>
        <v>145.19999999999999</v>
      </c>
    </row>
    <row r="3756" spans="1:19" x14ac:dyDescent="0.3">
      <c r="A3756">
        <v>3755</v>
      </c>
      <c r="B3756" t="s">
        <v>50</v>
      </c>
      <c r="C3756" s="9">
        <v>45136</v>
      </c>
      <c r="D3756" s="9">
        <v>45138</v>
      </c>
      <c r="E3756" s="10">
        <v>45122</v>
      </c>
      <c r="F3756" t="s">
        <v>27</v>
      </c>
      <c r="G3756">
        <v>176.02</v>
      </c>
      <c r="H3756">
        <v>1</v>
      </c>
      <c r="I3756">
        <v>1</v>
      </c>
      <c r="J3756" t="s">
        <v>28</v>
      </c>
      <c r="K3756" t="s">
        <v>44</v>
      </c>
      <c r="L3756" t="s">
        <v>56</v>
      </c>
      <c r="M3756" t="s">
        <v>36</v>
      </c>
      <c r="N3756" t="s">
        <v>41</v>
      </c>
      <c r="O3756">
        <f>Table2[[#This Row],[check_out_date]]-Table2[[#This Row],[check_in_date]]</f>
        <v>2</v>
      </c>
      <c r="P3756">
        <f>Table2[[#This Row],[num_adults]]+Table2[[#This Row],[num_children]]</f>
        <v>2</v>
      </c>
      <c r="Q3756" s="3">
        <f>IF(OR(Table2[[#This Row],[booking_status]]="confirmed",Table2[[#This Row],[booking_status]]="checked-out"),Table2[[#This Row],[room_rate_per_night]]*Table2[[#This Row],[Num_Nights]],0)</f>
        <v>352.04</v>
      </c>
      <c r="R3756" t="str" cm="1">
        <f t="array" ref="R3756">IFERROR(_xlfn.IFS(Table2[[#This Row],[booking_status]]="confirmed","Expected",Table2[[#This Row],[booking_status]]="checked-out","Actual"),"No Revenue")</f>
        <v>Actual</v>
      </c>
      <c r="S3756" s="4">
        <f>Table2[[#This Row],[Revenue_Amount]]/Table2[[#This Row],[Num_Nights]]</f>
        <v>176.02</v>
      </c>
    </row>
    <row r="3757" spans="1:19" x14ac:dyDescent="0.3">
      <c r="A3757">
        <v>3756</v>
      </c>
      <c r="B3757" t="s">
        <v>37</v>
      </c>
      <c r="C3757" s="9">
        <v>45091</v>
      </c>
      <c r="D3757" s="9">
        <v>45097</v>
      </c>
      <c r="E3757" s="10">
        <v>45042</v>
      </c>
      <c r="F3757" t="s">
        <v>54</v>
      </c>
      <c r="G3757">
        <v>551.38</v>
      </c>
      <c r="H3757">
        <v>1</v>
      </c>
      <c r="I3757">
        <v>0</v>
      </c>
      <c r="J3757" t="s">
        <v>19</v>
      </c>
      <c r="K3757" t="s">
        <v>99</v>
      </c>
      <c r="L3757" t="s">
        <v>21</v>
      </c>
      <c r="M3757" t="s">
        <v>36</v>
      </c>
      <c r="N3757" t="s">
        <v>95</v>
      </c>
      <c r="O3757">
        <f>Table2[[#This Row],[check_out_date]]-Table2[[#This Row],[check_in_date]]</f>
        <v>6</v>
      </c>
      <c r="P3757">
        <f>Table2[[#This Row],[num_adults]]+Table2[[#This Row],[num_children]]</f>
        <v>1</v>
      </c>
      <c r="Q3757" s="3">
        <f>IF(OR(Table2[[#This Row],[booking_status]]="confirmed",Table2[[#This Row],[booking_status]]="checked-out"),Table2[[#This Row],[room_rate_per_night]]*Table2[[#This Row],[Num_Nights]],0)</f>
        <v>3308.2799999999997</v>
      </c>
      <c r="R3757" t="str" cm="1">
        <f t="array" ref="R3757">IFERROR(_xlfn.IFS(Table2[[#This Row],[booking_status]]="confirmed","Expected",Table2[[#This Row],[booking_status]]="checked-out","Actual"),"No Revenue")</f>
        <v>Expected</v>
      </c>
      <c r="S3757" s="4">
        <f>Table2[[#This Row],[Revenue_Amount]]/Table2[[#This Row],[Num_Nights]]</f>
        <v>551.38</v>
      </c>
    </row>
    <row r="3758" spans="1:19" hidden="1" x14ac:dyDescent="0.3">
      <c r="A3758">
        <v>3757</v>
      </c>
      <c r="B3758" t="s">
        <v>50</v>
      </c>
      <c r="C3758" s="9">
        <v>45288</v>
      </c>
      <c r="D3758" s="9">
        <v>45293</v>
      </c>
      <c r="E3758" s="10">
        <v>45264</v>
      </c>
      <c r="F3758" t="s">
        <v>27</v>
      </c>
      <c r="G3758">
        <v>213.6</v>
      </c>
      <c r="H3758">
        <v>1</v>
      </c>
      <c r="I3758">
        <v>2</v>
      </c>
      <c r="J3758" t="s">
        <v>35</v>
      </c>
      <c r="K3758" t="s">
        <v>66</v>
      </c>
      <c r="L3758" t="s">
        <v>60</v>
      </c>
      <c r="M3758" t="s">
        <v>22</v>
      </c>
      <c r="N3758" t="s">
        <v>45</v>
      </c>
      <c r="O3758">
        <f>Table2[[#This Row],[check_out_date]]-Table2[[#This Row],[check_in_date]]</f>
        <v>5</v>
      </c>
      <c r="P3758">
        <f>Table2[[#This Row],[num_adults]]+Table2[[#This Row],[num_children]]</f>
        <v>3</v>
      </c>
      <c r="Q3758" s="3">
        <f>IF(OR(Table2[[#This Row],[booking_status]]="confirmed",Table2[[#This Row],[booking_status]]="checked-out"),Table2[[#This Row],[room_rate_per_night]]*Table2[[#This Row],[Num_Nights]],0)</f>
        <v>0</v>
      </c>
      <c r="R3758" t="str" cm="1">
        <f t="array" ref="R3758">IFERROR(_xlfn.IFS(Table2[[#This Row],[booking_status]]="confirmed","Expected",Table2[[#This Row],[booking_status]]="checked-out","Actual"),"No Revenue")</f>
        <v>No Revenue</v>
      </c>
      <c r="S3758" s="4">
        <f>Table2[[#This Row],[Revenue_Amount]]/Table2[[#This Row],[Num_Nights]]</f>
        <v>0</v>
      </c>
    </row>
    <row r="3759" spans="1:19" x14ac:dyDescent="0.3">
      <c r="A3759">
        <v>3758</v>
      </c>
      <c r="B3759" t="s">
        <v>14</v>
      </c>
      <c r="C3759" s="9">
        <v>45064</v>
      </c>
      <c r="D3759" s="9">
        <v>45068</v>
      </c>
      <c r="E3759" s="10">
        <v>44990</v>
      </c>
      <c r="F3759" t="s">
        <v>18</v>
      </c>
      <c r="G3759">
        <v>202.68</v>
      </c>
      <c r="H3759">
        <v>1</v>
      </c>
      <c r="I3759">
        <v>0</v>
      </c>
      <c r="J3759" t="s">
        <v>28</v>
      </c>
      <c r="K3759" t="s">
        <v>29</v>
      </c>
      <c r="L3759" t="s">
        <v>56</v>
      </c>
      <c r="M3759" t="s">
        <v>36</v>
      </c>
      <c r="N3759" t="s">
        <v>41</v>
      </c>
      <c r="O3759">
        <f>Table2[[#This Row],[check_out_date]]-Table2[[#This Row],[check_in_date]]</f>
        <v>4</v>
      </c>
      <c r="P3759">
        <f>Table2[[#This Row],[num_adults]]+Table2[[#This Row],[num_children]]</f>
        <v>1</v>
      </c>
      <c r="Q3759" s="3">
        <f>IF(OR(Table2[[#This Row],[booking_status]]="confirmed",Table2[[#This Row],[booking_status]]="checked-out"),Table2[[#This Row],[room_rate_per_night]]*Table2[[#This Row],[Num_Nights]],0)</f>
        <v>810.72</v>
      </c>
      <c r="R3759" t="str" cm="1">
        <f t="array" ref="R3759">IFERROR(_xlfn.IFS(Table2[[#This Row],[booking_status]]="confirmed","Expected",Table2[[#This Row],[booking_status]]="checked-out","Actual"),"No Revenue")</f>
        <v>Actual</v>
      </c>
      <c r="S3759" s="4">
        <f>Table2[[#This Row],[Revenue_Amount]]/Table2[[#This Row],[Num_Nights]]</f>
        <v>202.68</v>
      </c>
    </row>
    <row r="3760" spans="1:19" x14ac:dyDescent="0.3">
      <c r="A3760">
        <v>3759</v>
      </c>
      <c r="B3760" t="s">
        <v>14</v>
      </c>
      <c r="C3760" s="9">
        <v>44929</v>
      </c>
      <c r="D3760" s="9">
        <v>44931</v>
      </c>
      <c r="E3760" s="10">
        <v>44911</v>
      </c>
      <c r="F3760" t="s">
        <v>18</v>
      </c>
      <c r="G3760">
        <v>166.3</v>
      </c>
      <c r="H3760">
        <v>2</v>
      </c>
      <c r="I3760">
        <v>1</v>
      </c>
      <c r="J3760" t="s">
        <v>19</v>
      </c>
      <c r="K3760" t="s">
        <v>20</v>
      </c>
      <c r="L3760" t="s">
        <v>21</v>
      </c>
      <c r="M3760" t="s">
        <v>36</v>
      </c>
      <c r="N3760" t="s">
        <v>41</v>
      </c>
      <c r="O3760">
        <f>Table2[[#This Row],[check_out_date]]-Table2[[#This Row],[check_in_date]]</f>
        <v>2</v>
      </c>
      <c r="P3760">
        <f>Table2[[#This Row],[num_adults]]+Table2[[#This Row],[num_children]]</f>
        <v>3</v>
      </c>
      <c r="Q3760" s="3">
        <f>IF(OR(Table2[[#This Row],[booking_status]]="confirmed",Table2[[#This Row],[booking_status]]="checked-out"),Table2[[#This Row],[room_rate_per_night]]*Table2[[#This Row],[Num_Nights]],0)</f>
        <v>332.6</v>
      </c>
      <c r="R3760" t="str" cm="1">
        <f t="array" ref="R3760">IFERROR(_xlfn.IFS(Table2[[#This Row],[booking_status]]="confirmed","Expected",Table2[[#This Row],[booking_status]]="checked-out","Actual"),"No Revenue")</f>
        <v>Expected</v>
      </c>
      <c r="S3760" s="4">
        <f>Table2[[#This Row],[Revenue_Amount]]/Table2[[#This Row],[Num_Nights]]</f>
        <v>166.3</v>
      </c>
    </row>
    <row r="3761" spans="1:19" x14ac:dyDescent="0.3">
      <c r="A3761">
        <v>3760</v>
      </c>
      <c r="B3761" t="s">
        <v>31</v>
      </c>
      <c r="C3761" s="9">
        <v>45088</v>
      </c>
      <c r="D3761" s="9">
        <v>45098</v>
      </c>
      <c r="E3761" s="10">
        <v>45038</v>
      </c>
      <c r="F3761" t="s">
        <v>27</v>
      </c>
      <c r="G3761">
        <v>123.2</v>
      </c>
      <c r="H3761">
        <v>1</v>
      </c>
      <c r="I3761">
        <v>1</v>
      </c>
      <c r="J3761" t="s">
        <v>19</v>
      </c>
      <c r="K3761" t="s">
        <v>66</v>
      </c>
      <c r="L3761" t="s">
        <v>60</v>
      </c>
      <c r="M3761" t="s">
        <v>36</v>
      </c>
      <c r="N3761" t="s">
        <v>41</v>
      </c>
      <c r="O3761">
        <f>Table2[[#This Row],[check_out_date]]-Table2[[#This Row],[check_in_date]]</f>
        <v>10</v>
      </c>
      <c r="P3761">
        <f>Table2[[#This Row],[num_adults]]+Table2[[#This Row],[num_children]]</f>
        <v>2</v>
      </c>
      <c r="Q3761" s="3">
        <f>IF(OR(Table2[[#This Row],[booking_status]]="confirmed",Table2[[#This Row],[booking_status]]="checked-out"),Table2[[#This Row],[room_rate_per_night]]*Table2[[#This Row],[Num_Nights]],0)</f>
        <v>0</v>
      </c>
      <c r="R3761" t="str" cm="1">
        <f t="array" ref="R3761">IFERROR(_xlfn.IFS(Table2[[#This Row],[booking_status]]="confirmed","Expected",Table2[[#This Row],[booking_status]]="checked-out","Actual"),"No Revenue")</f>
        <v>No Revenue</v>
      </c>
      <c r="S3761" s="4">
        <f>Table2[[#This Row],[Revenue_Amount]]/Table2[[#This Row],[Num_Nights]]</f>
        <v>0</v>
      </c>
    </row>
    <row r="3762" spans="1:19" x14ac:dyDescent="0.3">
      <c r="A3762">
        <v>3761</v>
      </c>
      <c r="B3762" t="s">
        <v>14</v>
      </c>
      <c r="C3762" s="9">
        <v>44955</v>
      </c>
      <c r="D3762" s="9">
        <v>44959</v>
      </c>
      <c r="E3762" s="10">
        <v>44902</v>
      </c>
      <c r="F3762" t="s">
        <v>49</v>
      </c>
      <c r="G3762">
        <v>81.58</v>
      </c>
      <c r="H3762">
        <v>2</v>
      </c>
      <c r="I3762">
        <v>0</v>
      </c>
      <c r="J3762" t="s">
        <v>19</v>
      </c>
      <c r="K3762" t="s">
        <v>66</v>
      </c>
      <c r="L3762" t="s">
        <v>21</v>
      </c>
      <c r="M3762" t="s">
        <v>36</v>
      </c>
      <c r="N3762" t="s">
        <v>95</v>
      </c>
      <c r="O3762">
        <f>Table2[[#This Row],[check_out_date]]-Table2[[#This Row],[check_in_date]]</f>
        <v>4</v>
      </c>
      <c r="P3762">
        <f>Table2[[#This Row],[num_adults]]+Table2[[#This Row],[num_children]]</f>
        <v>2</v>
      </c>
      <c r="Q3762" s="3">
        <f>IF(OR(Table2[[#This Row],[booking_status]]="confirmed",Table2[[#This Row],[booking_status]]="checked-out"),Table2[[#This Row],[room_rate_per_night]]*Table2[[#This Row],[Num_Nights]],0)</f>
        <v>326.32</v>
      </c>
      <c r="R3762" t="str" cm="1">
        <f t="array" ref="R3762">IFERROR(_xlfn.IFS(Table2[[#This Row],[booking_status]]="confirmed","Expected",Table2[[#This Row],[booking_status]]="checked-out","Actual"),"No Revenue")</f>
        <v>Expected</v>
      </c>
      <c r="S3762" s="4">
        <f>Table2[[#This Row],[Revenue_Amount]]/Table2[[#This Row],[Num_Nights]]</f>
        <v>81.58</v>
      </c>
    </row>
    <row r="3763" spans="1:19" hidden="1" x14ac:dyDescent="0.3">
      <c r="A3763">
        <v>3762</v>
      </c>
      <c r="B3763" t="s">
        <v>14</v>
      </c>
      <c r="C3763" s="9">
        <v>45161</v>
      </c>
      <c r="D3763" s="9">
        <v>45166</v>
      </c>
      <c r="E3763" s="10">
        <v>45132</v>
      </c>
      <c r="F3763" t="s">
        <v>54</v>
      </c>
      <c r="G3763">
        <v>276.39</v>
      </c>
      <c r="H3763">
        <v>2</v>
      </c>
      <c r="I3763">
        <v>0</v>
      </c>
      <c r="J3763" t="s">
        <v>35</v>
      </c>
      <c r="K3763" t="s">
        <v>99</v>
      </c>
      <c r="L3763" t="s">
        <v>21</v>
      </c>
      <c r="M3763" t="s">
        <v>36</v>
      </c>
      <c r="N3763" t="s">
        <v>23</v>
      </c>
      <c r="O3763">
        <f>Table2[[#This Row],[check_out_date]]-Table2[[#This Row],[check_in_date]]</f>
        <v>5</v>
      </c>
      <c r="P3763">
        <f>Table2[[#This Row],[num_adults]]+Table2[[#This Row],[num_children]]</f>
        <v>2</v>
      </c>
      <c r="Q3763" s="3">
        <f>IF(OR(Table2[[#This Row],[booking_status]]="confirmed",Table2[[#This Row],[booking_status]]="checked-out"),Table2[[#This Row],[room_rate_per_night]]*Table2[[#This Row],[Num_Nights]],0)</f>
        <v>1381.9499999999998</v>
      </c>
      <c r="R3763" t="str" cm="1">
        <f t="array" ref="R3763">IFERROR(_xlfn.IFS(Table2[[#This Row],[booking_status]]="confirmed","Expected",Table2[[#This Row],[booking_status]]="checked-out","Actual"),"No Revenue")</f>
        <v>Expected</v>
      </c>
      <c r="S3763" s="4">
        <f>Table2[[#This Row],[Revenue_Amount]]/Table2[[#This Row],[Num_Nights]]</f>
        <v>276.39</v>
      </c>
    </row>
    <row r="3764" spans="1:19" hidden="1" x14ac:dyDescent="0.3">
      <c r="A3764">
        <v>3763</v>
      </c>
      <c r="B3764" t="s">
        <v>14</v>
      </c>
      <c r="C3764" s="9">
        <v>44947</v>
      </c>
      <c r="D3764" s="9">
        <v>44949</v>
      </c>
      <c r="E3764" s="10">
        <v>44939</v>
      </c>
      <c r="F3764" t="s">
        <v>49</v>
      </c>
      <c r="G3764">
        <v>79.459999999999994</v>
      </c>
      <c r="H3764">
        <v>2</v>
      </c>
      <c r="I3764">
        <v>0</v>
      </c>
      <c r="J3764" t="s">
        <v>35</v>
      </c>
      <c r="K3764" t="s">
        <v>44</v>
      </c>
      <c r="L3764" t="s">
        <v>21</v>
      </c>
      <c r="M3764" t="s">
        <v>36</v>
      </c>
      <c r="N3764" t="s">
        <v>41</v>
      </c>
      <c r="O3764">
        <f>Table2[[#This Row],[check_out_date]]-Table2[[#This Row],[check_in_date]]</f>
        <v>2</v>
      </c>
      <c r="P3764">
        <f>Table2[[#This Row],[num_adults]]+Table2[[#This Row],[num_children]]</f>
        <v>2</v>
      </c>
      <c r="Q3764" s="3">
        <f>IF(OR(Table2[[#This Row],[booking_status]]="confirmed",Table2[[#This Row],[booking_status]]="checked-out"),Table2[[#This Row],[room_rate_per_night]]*Table2[[#This Row],[Num_Nights]],0)</f>
        <v>158.91999999999999</v>
      </c>
      <c r="R3764" t="str" cm="1">
        <f t="array" ref="R3764">IFERROR(_xlfn.IFS(Table2[[#This Row],[booking_status]]="confirmed","Expected",Table2[[#This Row],[booking_status]]="checked-out","Actual"),"No Revenue")</f>
        <v>Expected</v>
      </c>
      <c r="S3764" s="4">
        <f>Table2[[#This Row],[Revenue_Amount]]/Table2[[#This Row],[Num_Nights]]</f>
        <v>79.459999999999994</v>
      </c>
    </row>
    <row r="3765" spans="1:19" x14ac:dyDescent="0.3">
      <c r="A3765">
        <v>3764</v>
      </c>
      <c r="B3765" t="s">
        <v>31</v>
      </c>
      <c r="C3765" s="9">
        <v>45242</v>
      </c>
      <c r="D3765" s="9">
        <v>45247</v>
      </c>
      <c r="E3765" s="10">
        <v>45216</v>
      </c>
      <c r="F3765" t="s">
        <v>18</v>
      </c>
      <c r="G3765">
        <v>160.34</v>
      </c>
      <c r="H3765">
        <v>2</v>
      </c>
      <c r="I3765">
        <v>0</v>
      </c>
      <c r="J3765" t="s">
        <v>55</v>
      </c>
      <c r="K3765" t="s">
        <v>99</v>
      </c>
      <c r="L3765" t="s">
        <v>21</v>
      </c>
      <c r="M3765" t="s">
        <v>36</v>
      </c>
      <c r="N3765" t="s">
        <v>30</v>
      </c>
      <c r="O3765">
        <f>Table2[[#This Row],[check_out_date]]-Table2[[#This Row],[check_in_date]]</f>
        <v>5</v>
      </c>
      <c r="P3765">
        <f>Table2[[#This Row],[num_adults]]+Table2[[#This Row],[num_children]]</f>
        <v>2</v>
      </c>
      <c r="Q3765" s="3">
        <f>IF(OR(Table2[[#This Row],[booking_status]]="confirmed",Table2[[#This Row],[booking_status]]="checked-out"),Table2[[#This Row],[room_rate_per_night]]*Table2[[#This Row],[Num_Nights]],0)</f>
        <v>801.7</v>
      </c>
      <c r="R3765" t="str" cm="1">
        <f t="array" ref="R3765">IFERROR(_xlfn.IFS(Table2[[#This Row],[booking_status]]="confirmed","Expected",Table2[[#This Row],[booking_status]]="checked-out","Actual"),"No Revenue")</f>
        <v>Expected</v>
      </c>
      <c r="S3765" s="4">
        <f>Table2[[#This Row],[Revenue_Amount]]/Table2[[#This Row],[Num_Nights]]</f>
        <v>160.34</v>
      </c>
    </row>
    <row r="3766" spans="1:19" x14ac:dyDescent="0.3">
      <c r="A3766">
        <v>3765</v>
      </c>
      <c r="B3766" t="s">
        <v>31</v>
      </c>
      <c r="C3766" s="9">
        <v>45134</v>
      </c>
      <c r="D3766" s="9">
        <v>45138</v>
      </c>
      <c r="E3766" s="10">
        <v>45096</v>
      </c>
      <c r="F3766" t="s">
        <v>27</v>
      </c>
      <c r="G3766">
        <v>110.17</v>
      </c>
      <c r="H3766">
        <v>2</v>
      </c>
      <c r="I3766">
        <v>1</v>
      </c>
      <c r="J3766" t="s">
        <v>55</v>
      </c>
      <c r="K3766" t="s">
        <v>29</v>
      </c>
      <c r="L3766" t="s">
        <v>60</v>
      </c>
      <c r="M3766" t="s">
        <v>36</v>
      </c>
      <c r="N3766" t="s">
        <v>41</v>
      </c>
      <c r="O3766">
        <f>Table2[[#This Row],[check_out_date]]-Table2[[#This Row],[check_in_date]]</f>
        <v>4</v>
      </c>
      <c r="P3766">
        <f>Table2[[#This Row],[num_adults]]+Table2[[#This Row],[num_children]]</f>
        <v>3</v>
      </c>
      <c r="Q3766" s="3">
        <f>IF(OR(Table2[[#This Row],[booking_status]]="confirmed",Table2[[#This Row],[booking_status]]="checked-out"),Table2[[#This Row],[room_rate_per_night]]*Table2[[#This Row],[Num_Nights]],0)</f>
        <v>0</v>
      </c>
      <c r="R3766" t="str" cm="1">
        <f t="array" ref="R3766">IFERROR(_xlfn.IFS(Table2[[#This Row],[booking_status]]="confirmed","Expected",Table2[[#This Row],[booking_status]]="checked-out","Actual"),"No Revenue")</f>
        <v>No Revenue</v>
      </c>
      <c r="S3766" s="4">
        <f>Table2[[#This Row],[Revenue_Amount]]/Table2[[#This Row],[Num_Nights]]</f>
        <v>0</v>
      </c>
    </row>
    <row r="3767" spans="1:19" x14ac:dyDescent="0.3">
      <c r="A3767">
        <v>3766</v>
      </c>
      <c r="B3767" t="s">
        <v>31</v>
      </c>
      <c r="C3767" s="9">
        <v>44983</v>
      </c>
      <c r="D3767" s="9">
        <v>44987</v>
      </c>
      <c r="E3767" s="10">
        <v>44956</v>
      </c>
      <c r="F3767" t="s">
        <v>18</v>
      </c>
      <c r="G3767">
        <v>184.96</v>
      </c>
      <c r="H3767">
        <v>2</v>
      </c>
      <c r="I3767">
        <v>2</v>
      </c>
      <c r="J3767" t="s">
        <v>28</v>
      </c>
      <c r="K3767" t="s">
        <v>20</v>
      </c>
      <c r="L3767" t="s">
        <v>60</v>
      </c>
      <c r="M3767" t="s">
        <v>36</v>
      </c>
      <c r="N3767" t="s">
        <v>41</v>
      </c>
      <c r="O3767">
        <f>Table2[[#This Row],[check_out_date]]-Table2[[#This Row],[check_in_date]]</f>
        <v>4</v>
      </c>
      <c r="P3767">
        <f>Table2[[#This Row],[num_adults]]+Table2[[#This Row],[num_children]]</f>
        <v>4</v>
      </c>
      <c r="Q3767" s="3">
        <f>IF(OR(Table2[[#This Row],[booking_status]]="confirmed",Table2[[#This Row],[booking_status]]="checked-out"),Table2[[#This Row],[room_rate_per_night]]*Table2[[#This Row],[Num_Nights]],0)</f>
        <v>0</v>
      </c>
      <c r="R3767" t="str" cm="1">
        <f t="array" ref="R3767">IFERROR(_xlfn.IFS(Table2[[#This Row],[booking_status]]="confirmed","Expected",Table2[[#This Row],[booking_status]]="checked-out","Actual"),"No Revenue")</f>
        <v>No Revenue</v>
      </c>
      <c r="S3767" s="4">
        <f>Table2[[#This Row],[Revenue_Amount]]/Table2[[#This Row],[Num_Nights]]</f>
        <v>0</v>
      </c>
    </row>
    <row r="3768" spans="1:19" x14ac:dyDescent="0.3">
      <c r="A3768">
        <v>3767</v>
      </c>
      <c r="B3768" t="s">
        <v>37</v>
      </c>
      <c r="C3768" s="9">
        <v>45247</v>
      </c>
      <c r="D3768" s="9">
        <v>45253</v>
      </c>
      <c r="E3768" s="10">
        <v>45230</v>
      </c>
      <c r="F3768" t="s">
        <v>27</v>
      </c>
      <c r="G3768">
        <v>154.29</v>
      </c>
      <c r="H3768">
        <v>4</v>
      </c>
      <c r="I3768">
        <v>0</v>
      </c>
      <c r="J3768" t="s">
        <v>28</v>
      </c>
      <c r="K3768" t="s">
        <v>44</v>
      </c>
      <c r="L3768" t="s">
        <v>21</v>
      </c>
      <c r="M3768" t="s">
        <v>22</v>
      </c>
      <c r="N3768" t="s">
        <v>41</v>
      </c>
      <c r="O3768">
        <f>Table2[[#This Row],[check_out_date]]-Table2[[#This Row],[check_in_date]]</f>
        <v>6</v>
      </c>
      <c r="P3768">
        <f>Table2[[#This Row],[num_adults]]+Table2[[#This Row],[num_children]]</f>
        <v>4</v>
      </c>
      <c r="Q3768" s="3">
        <f>IF(OR(Table2[[#This Row],[booking_status]]="confirmed",Table2[[#This Row],[booking_status]]="checked-out"),Table2[[#This Row],[room_rate_per_night]]*Table2[[#This Row],[Num_Nights]],0)</f>
        <v>925.74</v>
      </c>
      <c r="R3768" t="str" cm="1">
        <f t="array" ref="R3768">IFERROR(_xlfn.IFS(Table2[[#This Row],[booking_status]]="confirmed","Expected",Table2[[#This Row],[booking_status]]="checked-out","Actual"),"No Revenue")</f>
        <v>Expected</v>
      </c>
      <c r="S3768" s="4">
        <f>Table2[[#This Row],[Revenue_Amount]]/Table2[[#This Row],[Num_Nights]]</f>
        <v>154.29</v>
      </c>
    </row>
    <row r="3769" spans="1:19" x14ac:dyDescent="0.3">
      <c r="A3769">
        <v>3768</v>
      </c>
      <c r="B3769" t="s">
        <v>31</v>
      </c>
      <c r="C3769" s="9">
        <v>45274</v>
      </c>
      <c r="D3769" s="9">
        <v>45281</v>
      </c>
      <c r="E3769" s="10">
        <v>45256</v>
      </c>
      <c r="F3769" t="s">
        <v>27</v>
      </c>
      <c r="G3769">
        <v>133.09</v>
      </c>
      <c r="H3769">
        <v>2</v>
      </c>
      <c r="I3769">
        <v>0</v>
      </c>
      <c r="J3769" t="s">
        <v>28</v>
      </c>
      <c r="K3769" t="s">
        <v>66</v>
      </c>
      <c r="L3769" t="s">
        <v>21</v>
      </c>
      <c r="M3769" t="s">
        <v>36</v>
      </c>
      <c r="N3769" t="s">
        <v>95</v>
      </c>
      <c r="O3769">
        <f>Table2[[#This Row],[check_out_date]]-Table2[[#This Row],[check_in_date]]</f>
        <v>7</v>
      </c>
      <c r="P3769">
        <f>Table2[[#This Row],[num_adults]]+Table2[[#This Row],[num_children]]</f>
        <v>2</v>
      </c>
      <c r="Q3769" s="3">
        <f>IF(OR(Table2[[#This Row],[booking_status]]="confirmed",Table2[[#This Row],[booking_status]]="checked-out"),Table2[[#This Row],[room_rate_per_night]]*Table2[[#This Row],[Num_Nights]],0)</f>
        <v>931.63</v>
      </c>
      <c r="R3769" t="str" cm="1">
        <f t="array" ref="R3769">IFERROR(_xlfn.IFS(Table2[[#This Row],[booking_status]]="confirmed","Expected",Table2[[#This Row],[booking_status]]="checked-out","Actual"),"No Revenue")</f>
        <v>Expected</v>
      </c>
      <c r="S3769" s="4">
        <f>Table2[[#This Row],[Revenue_Amount]]/Table2[[#This Row],[Num_Nights]]</f>
        <v>133.09</v>
      </c>
    </row>
    <row r="3770" spans="1:19" x14ac:dyDescent="0.3">
      <c r="A3770">
        <v>3769</v>
      </c>
      <c r="B3770" t="s">
        <v>31</v>
      </c>
      <c r="C3770" s="9">
        <v>45263</v>
      </c>
      <c r="D3770" s="9">
        <v>45268</v>
      </c>
      <c r="E3770" s="10">
        <v>45252</v>
      </c>
      <c r="F3770" t="s">
        <v>18</v>
      </c>
      <c r="G3770">
        <v>215.42</v>
      </c>
      <c r="H3770">
        <v>1</v>
      </c>
      <c r="I3770">
        <v>2</v>
      </c>
      <c r="J3770" t="s">
        <v>19</v>
      </c>
      <c r="K3770" t="s">
        <v>44</v>
      </c>
      <c r="L3770" t="s">
        <v>21</v>
      </c>
      <c r="M3770" t="s">
        <v>36</v>
      </c>
      <c r="N3770" t="s">
        <v>41</v>
      </c>
      <c r="O3770">
        <f>Table2[[#This Row],[check_out_date]]-Table2[[#This Row],[check_in_date]]</f>
        <v>5</v>
      </c>
      <c r="P3770">
        <f>Table2[[#This Row],[num_adults]]+Table2[[#This Row],[num_children]]</f>
        <v>3</v>
      </c>
      <c r="Q3770" s="3">
        <f>IF(OR(Table2[[#This Row],[booking_status]]="confirmed",Table2[[#This Row],[booking_status]]="checked-out"),Table2[[#This Row],[room_rate_per_night]]*Table2[[#This Row],[Num_Nights]],0)</f>
        <v>1077.0999999999999</v>
      </c>
      <c r="R3770" t="str" cm="1">
        <f t="array" ref="R3770">IFERROR(_xlfn.IFS(Table2[[#This Row],[booking_status]]="confirmed","Expected",Table2[[#This Row],[booking_status]]="checked-out","Actual"),"No Revenue")</f>
        <v>Expected</v>
      </c>
      <c r="S3770" s="4">
        <f>Table2[[#This Row],[Revenue_Amount]]/Table2[[#This Row],[Num_Nights]]</f>
        <v>215.42</v>
      </c>
    </row>
    <row r="3771" spans="1:19" x14ac:dyDescent="0.3">
      <c r="A3771">
        <v>3770</v>
      </c>
      <c r="B3771" t="s">
        <v>14</v>
      </c>
      <c r="C3771" s="9">
        <v>45099</v>
      </c>
      <c r="D3771" s="9">
        <v>45101</v>
      </c>
      <c r="E3771" s="10">
        <v>45091</v>
      </c>
      <c r="F3771" t="s">
        <v>54</v>
      </c>
      <c r="G3771">
        <v>267.02</v>
      </c>
      <c r="H3771">
        <v>2</v>
      </c>
      <c r="I3771">
        <v>3</v>
      </c>
      <c r="J3771" t="s">
        <v>55</v>
      </c>
      <c r="K3771" t="s">
        <v>44</v>
      </c>
      <c r="L3771" t="s">
        <v>21</v>
      </c>
      <c r="M3771" t="s">
        <v>22</v>
      </c>
      <c r="N3771" t="s">
        <v>41</v>
      </c>
      <c r="O3771">
        <f>Table2[[#This Row],[check_out_date]]-Table2[[#This Row],[check_in_date]]</f>
        <v>2</v>
      </c>
      <c r="P3771">
        <f>Table2[[#This Row],[num_adults]]+Table2[[#This Row],[num_children]]</f>
        <v>5</v>
      </c>
      <c r="Q3771" s="3">
        <f>IF(OR(Table2[[#This Row],[booking_status]]="confirmed",Table2[[#This Row],[booking_status]]="checked-out"),Table2[[#This Row],[room_rate_per_night]]*Table2[[#This Row],[Num_Nights]],0)</f>
        <v>534.04</v>
      </c>
      <c r="R3771" t="str" cm="1">
        <f t="array" ref="R3771">IFERROR(_xlfn.IFS(Table2[[#This Row],[booking_status]]="confirmed","Expected",Table2[[#This Row],[booking_status]]="checked-out","Actual"),"No Revenue")</f>
        <v>Expected</v>
      </c>
      <c r="S3771" s="4">
        <f>Table2[[#This Row],[Revenue_Amount]]/Table2[[#This Row],[Num_Nights]]</f>
        <v>267.02</v>
      </c>
    </row>
    <row r="3772" spans="1:19" hidden="1" x14ac:dyDescent="0.3">
      <c r="A3772">
        <v>3771</v>
      </c>
      <c r="B3772" t="s">
        <v>31</v>
      </c>
      <c r="C3772" s="9">
        <v>44936</v>
      </c>
      <c r="D3772" s="9">
        <v>44943</v>
      </c>
      <c r="E3772" s="10">
        <v>44880</v>
      </c>
      <c r="F3772" t="s">
        <v>49</v>
      </c>
      <c r="G3772">
        <v>68.489999999999995</v>
      </c>
      <c r="H3772">
        <v>1</v>
      </c>
      <c r="I3772">
        <v>1</v>
      </c>
      <c r="J3772" t="s">
        <v>35</v>
      </c>
      <c r="K3772" t="s">
        <v>29</v>
      </c>
      <c r="L3772" t="s">
        <v>21</v>
      </c>
      <c r="M3772" t="s">
        <v>36</v>
      </c>
      <c r="N3772" t="s">
        <v>23</v>
      </c>
      <c r="O3772">
        <f>Table2[[#This Row],[check_out_date]]-Table2[[#This Row],[check_in_date]]</f>
        <v>7</v>
      </c>
      <c r="P3772">
        <f>Table2[[#This Row],[num_adults]]+Table2[[#This Row],[num_children]]</f>
        <v>2</v>
      </c>
      <c r="Q3772" s="3">
        <f>IF(OR(Table2[[#This Row],[booking_status]]="confirmed",Table2[[#This Row],[booking_status]]="checked-out"),Table2[[#This Row],[room_rate_per_night]]*Table2[[#This Row],[Num_Nights]],0)</f>
        <v>479.42999999999995</v>
      </c>
      <c r="R3772" t="str" cm="1">
        <f t="array" ref="R3772">IFERROR(_xlfn.IFS(Table2[[#This Row],[booking_status]]="confirmed","Expected",Table2[[#This Row],[booking_status]]="checked-out","Actual"),"No Revenue")</f>
        <v>Expected</v>
      </c>
      <c r="S3772" s="4">
        <f>Table2[[#This Row],[Revenue_Amount]]/Table2[[#This Row],[Num_Nights]]</f>
        <v>68.489999999999995</v>
      </c>
    </row>
    <row r="3773" spans="1:19" x14ac:dyDescent="0.3">
      <c r="A3773">
        <v>3772</v>
      </c>
      <c r="B3773" t="s">
        <v>50</v>
      </c>
      <c r="C3773" s="9">
        <v>45206</v>
      </c>
      <c r="D3773" s="9">
        <v>45217</v>
      </c>
      <c r="E3773" s="10">
        <v>45194</v>
      </c>
      <c r="F3773" t="s">
        <v>49</v>
      </c>
      <c r="G3773">
        <v>100.01</v>
      </c>
      <c r="H3773">
        <v>3</v>
      </c>
      <c r="I3773">
        <v>0</v>
      </c>
      <c r="J3773" t="s">
        <v>94</v>
      </c>
      <c r="K3773" t="s">
        <v>99</v>
      </c>
      <c r="L3773" t="s">
        <v>21</v>
      </c>
      <c r="M3773" t="s">
        <v>36</v>
      </c>
      <c r="N3773" t="s">
        <v>41</v>
      </c>
      <c r="O3773">
        <f>Table2[[#This Row],[check_out_date]]-Table2[[#This Row],[check_in_date]]</f>
        <v>11</v>
      </c>
      <c r="P3773">
        <f>Table2[[#This Row],[num_adults]]+Table2[[#This Row],[num_children]]</f>
        <v>3</v>
      </c>
      <c r="Q3773" s="3">
        <f>IF(OR(Table2[[#This Row],[booking_status]]="confirmed",Table2[[#This Row],[booking_status]]="checked-out"),Table2[[#This Row],[room_rate_per_night]]*Table2[[#This Row],[Num_Nights]],0)</f>
        <v>1100.1100000000001</v>
      </c>
      <c r="R3773" t="str" cm="1">
        <f t="array" ref="R3773">IFERROR(_xlfn.IFS(Table2[[#This Row],[booking_status]]="confirmed","Expected",Table2[[#This Row],[booking_status]]="checked-out","Actual"),"No Revenue")</f>
        <v>Expected</v>
      </c>
      <c r="S3773" s="4">
        <f>Table2[[#This Row],[Revenue_Amount]]/Table2[[#This Row],[Num_Nights]]</f>
        <v>100.01</v>
      </c>
    </row>
    <row r="3774" spans="1:19" hidden="1" x14ac:dyDescent="0.3">
      <c r="A3774">
        <v>3773</v>
      </c>
      <c r="B3774" t="s">
        <v>37</v>
      </c>
      <c r="C3774" s="9">
        <v>45121</v>
      </c>
      <c r="D3774" s="9">
        <v>45127</v>
      </c>
      <c r="E3774" s="10">
        <v>45104</v>
      </c>
      <c r="F3774" t="s">
        <v>18</v>
      </c>
      <c r="G3774">
        <v>294.64999999999998</v>
      </c>
      <c r="H3774">
        <v>4</v>
      </c>
      <c r="I3774">
        <v>0</v>
      </c>
      <c r="J3774" t="s">
        <v>35</v>
      </c>
      <c r="K3774" t="s">
        <v>44</v>
      </c>
      <c r="L3774" t="s">
        <v>56</v>
      </c>
      <c r="M3774" t="s">
        <v>36</v>
      </c>
      <c r="N3774" t="s">
        <v>45</v>
      </c>
      <c r="O3774">
        <f>Table2[[#This Row],[check_out_date]]-Table2[[#This Row],[check_in_date]]</f>
        <v>6</v>
      </c>
      <c r="P3774">
        <f>Table2[[#This Row],[num_adults]]+Table2[[#This Row],[num_children]]</f>
        <v>4</v>
      </c>
      <c r="Q3774" s="3">
        <f>IF(OR(Table2[[#This Row],[booking_status]]="confirmed",Table2[[#This Row],[booking_status]]="checked-out"),Table2[[#This Row],[room_rate_per_night]]*Table2[[#This Row],[Num_Nights]],0)</f>
        <v>1767.8999999999999</v>
      </c>
      <c r="R3774" t="str" cm="1">
        <f t="array" ref="R3774">IFERROR(_xlfn.IFS(Table2[[#This Row],[booking_status]]="confirmed","Expected",Table2[[#This Row],[booking_status]]="checked-out","Actual"),"No Revenue")</f>
        <v>Actual</v>
      </c>
      <c r="S3774" s="4">
        <f>Table2[[#This Row],[Revenue_Amount]]/Table2[[#This Row],[Num_Nights]]</f>
        <v>294.64999999999998</v>
      </c>
    </row>
    <row r="3775" spans="1:19" x14ac:dyDescent="0.3">
      <c r="A3775">
        <v>3774</v>
      </c>
      <c r="B3775" t="s">
        <v>14</v>
      </c>
      <c r="C3775" s="9">
        <v>45039</v>
      </c>
      <c r="D3775" s="9">
        <v>45049</v>
      </c>
      <c r="E3775" s="10">
        <v>45013</v>
      </c>
      <c r="F3775" t="s">
        <v>49</v>
      </c>
      <c r="G3775">
        <v>84.89</v>
      </c>
      <c r="H3775">
        <v>1</v>
      </c>
      <c r="I3775">
        <v>0</v>
      </c>
      <c r="J3775" t="s">
        <v>55</v>
      </c>
      <c r="K3775" t="s">
        <v>66</v>
      </c>
      <c r="L3775" t="s">
        <v>56</v>
      </c>
      <c r="M3775" t="s">
        <v>36</v>
      </c>
      <c r="N3775" t="s">
        <v>23</v>
      </c>
      <c r="O3775">
        <f>Table2[[#This Row],[check_out_date]]-Table2[[#This Row],[check_in_date]]</f>
        <v>10</v>
      </c>
      <c r="P3775">
        <f>Table2[[#This Row],[num_adults]]+Table2[[#This Row],[num_children]]</f>
        <v>1</v>
      </c>
      <c r="Q3775" s="3">
        <f>IF(OR(Table2[[#This Row],[booking_status]]="confirmed",Table2[[#This Row],[booking_status]]="checked-out"),Table2[[#This Row],[room_rate_per_night]]*Table2[[#This Row],[Num_Nights]],0)</f>
        <v>848.9</v>
      </c>
      <c r="R3775" t="str" cm="1">
        <f t="array" ref="R3775">IFERROR(_xlfn.IFS(Table2[[#This Row],[booking_status]]="confirmed","Expected",Table2[[#This Row],[booking_status]]="checked-out","Actual"),"No Revenue")</f>
        <v>Actual</v>
      </c>
      <c r="S3775" s="4">
        <f>Table2[[#This Row],[Revenue_Amount]]/Table2[[#This Row],[Num_Nights]]</f>
        <v>84.89</v>
      </c>
    </row>
    <row r="3776" spans="1:19" x14ac:dyDescent="0.3">
      <c r="A3776">
        <v>3775</v>
      </c>
      <c r="B3776" t="s">
        <v>14</v>
      </c>
      <c r="C3776" s="9">
        <v>45112</v>
      </c>
      <c r="D3776" s="9">
        <v>45114</v>
      </c>
      <c r="E3776" s="10">
        <v>45095</v>
      </c>
      <c r="F3776" t="s">
        <v>18</v>
      </c>
      <c r="G3776">
        <v>264.3</v>
      </c>
      <c r="H3776">
        <v>1</v>
      </c>
      <c r="I3776">
        <v>3</v>
      </c>
      <c r="J3776" t="s">
        <v>19</v>
      </c>
      <c r="K3776" t="s">
        <v>44</v>
      </c>
      <c r="L3776" t="s">
        <v>21</v>
      </c>
      <c r="M3776" t="s">
        <v>36</v>
      </c>
      <c r="N3776" t="s">
        <v>23</v>
      </c>
      <c r="O3776">
        <f>Table2[[#This Row],[check_out_date]]-Table2[[#This Row],[check_in_date]]</f>
        <v>2</v>
      </c>
      <c r="P3776">
        <f>Table2[[#This Row],[num_adults]]+Table2[[#This Row],[num_children]]</f>
        <v>4</v>
      </c>
      <c r="Q3776" s="3">
        <f>IF(OR(Table2[[#This Row],[booking_status]]="confirmed",Table2[[#This Row],[booking_status]]="checked-out"),Table2[[#This Row],[room_rate_per_night]]*Table2[[#This Row],[Num_Nights]],0)</f>
        <v>528.6</v>
      </c>
      <c r="R3776" t="str" cm="1">
        <f t="array" ref="R3776">IFERROR(_xlfn.IFS(Table2[[#This Row],[booking_status]]="confirmed","Expected",Table2[[#This Row],[booking_status]]="checked-out","Actual"),"No Revenue")</f>
        <v>Expected</v>
      </c>
      <c r="S3776" s="4">
        <f>Table2[[#This Row],[Revenue_Amount]]/Table2[[#This Row],[Num_Nights]]</f>
        <v>264.3</v>
      </c>
    </row>
    <row r="3777" spans="1:19" x14ac:dyDescent="0.3">
      <c r="A3777">
        <v>3776</v>
      </c>
      <c r="B3777" t="s">
        <v>31</v>
      </c>
      <c r="C3777" s="9">
        <v>44964</v>
      </c>
      <c r="D3777" s="9">
        <v>44969</v>
      </c>
      <c r="E3777" s="10">
        <v>44960</v>
      </c>
      <c r="F3777" t="s">
        <v>49</v>
      </c>
      <c r="G3777">
        <v>112.16</v>
      </c>
      <c r="H3777">
        <v>3</v>
      </c>
      <c r="I3777">
        <v>0</v>
      </c>
      <c r="J3777" t="s">
        <v>94</v>
      </c>
      <c r="K3777" t="s">
        <v>29</v>
      </c>
      <c r="L3777" t="s">
        <v>56</v>
      </c>
      <c r="M3777" t="s">
        <v>36</v>
      </c>
      <c r="N3777" t="s">
        <v>45</v>
      </c>
      <c r="O3777">
        <f>Table2[[#This Row],[check_out_date]]-Table2[[#This Row],[check_in_date]]</f>
        <v>5</v>
      </c>
      <c r="P3777">
        <f>Table2[[#This Row],[num_adults]]+Table2[[#This Row],[num_children]]</f>
        <v>3</v>
      </c>
      <c r="Q3777" s="3">
        <f>IF(OR(Table2[[#This Row],[booking_status]]="confirmed",Table2[[#This Row],[booking_status]]="checked-out"),Table2[[#This Row],[room_rate_per_night]]*Table2[[#This Row],[Num_Nights]],0)</f>
        <v>560.79999999999995</v>
      </c>
      <c r="R3777" t="str" cm="1">
        <f t="array" ref="R3777">IFERROR(_xlfn.IFS(Table2[[#This Row],[booking_status]]="confirmed","Expected",Table2[[#This Row],[booking_status]]="checked-out","Actual"),"No Revenue")</f>
        <v>Actual</v>
      </c>
      <c r="S3777" s="4">
        <f>Table2[[#This Row],[Revenue_Amount]]/Table2[[#This Row],[Num_Nights]]</f>
        <v>112.16</v>
      </c>
    </row>
    <row r="3778" spans="1:19" x14ac:dyDescent="0.3">
      <c r="A3778">
        <v>3777</v>
      </c>
      <c r="B3778" t="s">
        <v>14</v>
      </c>
      <c r="C3778" s="9">
        <v>45193</v>
      </c>
      <c r="D3778" s="9">
        <v>45199</v>
      </c>
      <c r="E3778" s="10">
        <v>45118</v>
      </c>
      <c r="F3778" t="s">
        <v>18</v>
      </c>
      <c r="G3778">
        <v>189.02</v>
      </c>
      <c r="H3778">
        <v>3</v>
      </c>
      <c r="I3778">
        <v>2</v>
      </c>
      <c r="J3778" t="s">
        <v>28</v>
      </c>
      <c r="K3778" t="s">
        <v>29</v>
      </c>
      <c r="L3778" t="s">
        <v>21</v>
      </c>
      <c r="M3778" t="s">
        <v>36</v>
      </c>
      <c r="N3778" t="s">
        <v>41</v>
      </c>
      <c r="O3778">
        <f>Table2[[#This Row],[check_out_date]]-Table2[[#This Row],[check_in_date]]</f>
        <v>6</v>
      </c>
      <c r="P3778">
        <f>Table2[[#This Row],[num_adults]]+Table2[[#This Row],[num_children]]</f>
        <v>5</v>
      </c>
      <c r="Q3778" s="3">
        <f>IF(OR(Table2[[#This Row],[booking_status]]="confirmed",Table2[[#This Row],[booking_status]]="checked-out"),Table2[[#This Row],[room_rate_per_night]]*Table2[[#This Row],[Num_Nights]],0)</f>
        <v>1134.1200000000001</v>
      </c>
      <c r="R3778" t="str" cm="1">
        <f t="array" ref="R3778">IFERROR(_xlfn.IFS(Table2[[#This Row],[booking_status]]="confirmed","Expected",Table2[[#This Row],[booking_status]]="checked-out","Actual"),"No Revenue")</f>
        <v>Expected</v>
      </c>
      <c r="S3778" s="4">
        <f>Table2[[#This Row],[Revenue_Amount]]/Table2[[#This Row],[Num_Nights]]</f>
        <v>189.02</v>
      </c>
    </row>
    <row r="3779" spans="1:19" x14ac:dyDescent="0.3">
      <c r="A3779">
        <v>3778</v>
      </c>
      <c r="B3779" t="s">
        <v>50</v>
      </c>
      <c r="C3779" s="9">
        <v>44953</v>
      </c>
      <c r="D3779" s="9">
        <v>44961</v>
      </c>
      <c r="E3779" s="10">
        <v>44944</v>
      </c>
      <c r="F3779" t="s">
        <v>18</v>
      </c>
      <c r="G3779">
        <v>335.92</v>
      </c>
      <c r="H3779">
        <v>1</v>
      </c>
      <c r="I3779">
        <v>1</v>
      </c>
      <c r="J3779" t="s">
        <v>28</v>
      </c>
      <c r="K3779" t="s">
        <v>99</v>
      </c>
      <c r="L3779" t="s">
        <v>21</v>
      </c>
      <c r="M3779" t="s">
        <v>36</v>
      </c>
      <c r="N3779" t="s">
        <v>23</v>
      </c>
      <c r="O3779">
        <f>Table2[[#This Row],[check_out_date]]-Table2[[#This Row],[check_in_date]]</f>
        <v>8</v>
      </c>
      <c r="P3779">
        <f>Table2[[#This Row],[num_adults]]+Table2[[#This Row],[num_children]]</f>
        <v>2</v>
      </c>
      <c r="Q3779" s="3">
        <f>IF(OR(Table2[[#This Row],[booking_status]]="confirmed",Table2[[#This Row],[booking_status]]="checked-out"),Table2[[#This Row],[room_rate_per_night]]*Table2[[#This Row],[Num_Nights]],0)</f>
        <v>2687.36</v>
      </c>
      <c r="R3779" t="str" cm="1">
        <f t="array" ref="R3779">IFERROR(_xlfn.IFS(Table2[[#This Row],[booking_status]]="confirmed","Expected",Table2[[#This Row],[booking_status]]="checked-out","Actual"),"No Revenue")</f>
        <v>Expected</v>
      </c>
      <c r="S3779" s="4">
        <f>Table2[[#This Row],[Revenue_Amount]]/Table2[[#This Row],[Num_Nights]]</f>
        <v>335.92</v>
      </c>
    </row>
    <row r="3780" spans="1:19" x14ac:dyDescent="0.3">
      <c r="A3780">
        <v>3779</v>
      </c>
      <c r="B3780" t="s">
        <v>50</v>
      </c>
      <c r="C3780" s="9">
        <v>45259</v>
      </c>
      <c r="D3780" s="9">
        <v>45270</v>
      </c>
      <c r="E3780" s="10">
        <v>45244</v>
      </c>
      <c r="F3780" t="s">
        <v>27</v>
      </c>
      <c r="G3780">
        <v>173.43</v>
      </c>
      <c r="H3780">
        <v>1</v>
      </c>
      <c r="I3780">
        <v>0</v>
      </c>
      <c r="J3780" t="s">
        <v>28</v>
      </c>
      <c r="K3780" t="s">
        <v>44</v>
      </c>
      <c r="L3780" t="s">
        <v>21</v>
      </c>
      <c r="M3780" t="s">
        <v>36</v>
      </c>
      <c r="N3780" t="s">
        <v>23</v>
      </c>
      <c r="O3780">
        <f>Table2[[#This Row],[check_out_date]]-Table2[[#This Row],[check_in_date]]</f>
        <v>11</v>
      </c>
      <c r="P3780">
        <f>Table2[[#This Row],[num_adults]]+Table2[[#This Row],[num_children]]</f>
        <v>1</v>
      </c>
      <c r="Q3780" s="3">
        <f>IF(OR(Table2[[#This Row],[booking_status]]="confirmed",Table2[[#This Row],[booking_status]]="checked-out"),Table2[[#This Row],[room_rate_per_night]]*Table2[[#This Row],[Num_Nights]],0)</f>
        <v>1907.73</v>
      </c>
      <c r="R3780" t="str" cm="1">
        <f t="array" ref="R3780">IFERROR(_xlfn.IFS(Table2[[#This Row],[booking_status]]="confirmed","Expected",Table2[[#This Row],[booking_status]]="checked-out","Actual"),"No Revenue")</f>
        <v>Expected</v>
      </c>
      <c r="S3780" s="4">
        <f>Table2[[#This Row],[Revenue_Amount]]/Table2[[#This Row],[Num_Nights]]</f>
        <v>173.43</v>
      </c>
    </row>
    <row r="3781" spans="1:19" x14ac:dyDescent="0.3">
      <c r="A3781">
        <v>3780</v>
      </c>
      <c r="B3781" t="s">
        <v>14</v>
      </c>
      <c r="C3781" s="9">
        <v>45069</v>
      </c>
      <c r="D3781" s="9">
        <v>45073</v>
      </c>
      <c r="E3781" s="10">
        <v>45041</v>
      </c>
      <c r="F3781" t="s">
        <v>18</v>
      </c>
      <c r="G3781">
        <v>211.56</v>
      </c>
      <c r="H3781">
        <v>1</v>
      </c>
      <c r="I3781">
        <v>0</v>
      </c>
      <c r="J3781" t="s">
        <v>55</v>
      </c>
      <c r="K3781" t="s">
        <v>44</v>
      </c>
      <c r="L3781" t="s">
        <v>21</v>
      </c>
      <c r="M3781" t="s">
        <v>36</v>
      </c>
      <c r="N3781" t="s">
        <v>41</v>
      </c>
      <c r="O3781">
        <f>Table2[[#This Row],[check_out_date]]-Table2[[#This Row],[check_in_date]]</f>
        <v>4</v>
      </c>
      <c r="P3781">
        <f>Table2[[#This Row],[num_adults]]+Table2[[#This Row],[num_children]]</f>
        <v>1</v>
      </c>
      <c r="Q3781" s="3">
        <f>IF(OR(Table2[[#This Row],[booking_status]]="confirmed",Table2[[#This Row],[booking_status]]="checked-out"),Table2[[#This Row],[room_rate_per_night]]*Table2[[#This Row],[Num_Nights]],0)</f>
        <v>846.24</v>
      </c>
      <c r="R3781" t="str" cm="1">
        <f t="array" ref="R3781">IFERROR(_xlfn.IFS(Table2[[#This Row],[booking_status]]="confirmed","Expected",Table2[[#This Row],[booking_status]]="checked-out","Actual"),"No Revenue")</f>
        <v>Expected</v>
      </c>
      <c r="S3781" s="4">
        <f>Table2[[#This Row],[Revenue_Amount]]/Table2[[#This Row],[Num_Nights]]</f>
        <v>211.56</v>
      </c>
    </row>
    <row r="3782" spans="1:19" x14ac:dyDescent="0.3">
      <c r="A3782">
        <v>3781</v>
      </c>
      <c r="B3782" t="s">
        <v>14</v>
      </c>
      <c r="C3782" s="9">
        <v>44934</v>
      </c>
      <c r="D3782" s="9">
        <v>44939</v>
      </c>
      <c r="E3782" s="10">
        <v>44901</v>
      </c>
      <c r="F3782" t="s">
        <v>54</v>
      </c>
      <c r="G3782">
        <v>368.75</v>
      </c>
      <c r="H3782">
        <v>3</v>
      </c>
      <c r="I3782">
        <v>0</v>
      </c>
      <c r="J3782" t="s">
        <v>28</v>
      </c>
      <c r="K3782" t="s">
        <v>29</v>
      </c>
      <c r="L3782" t="s">
        <v>56</v>
      </c>
      <c r="M3782" t="s">
        <v>36</v>
      </c>
      <c r="N3782" t="s">
        <v>23</v>
      </c>
      <c r="O3782">
        <f>Table2[[#This Row],[check_out_date]]-Table2[[#This Row],[check_in_date]]</f>
        <v>5</v>
      </c>
      <c r="P3782">
        <f>Table2[[#This Row],[num_adults]]+Table2[[#This Row],[num_children]]</f>
        <v>3</v>
      </c>
      <c r="Q3782" s="3">
        <f>IF(OR(Table2[[#This Row],[booking_status]]="confirmed",Table2[[#This Row],[booking_status]]="checked-out"),Table2[[#This Row],[room_rate_per_night]]*Table2[[#This Row],[Num_Nights]],0)</f>
        <v>1843.75</v>
      </c>
      <c r="R3782" t="str" cm="1">
        <f t="array" ref="R3782">IFERROR(_xlfn.IFS(Table2[[#This Row],[booking_status]]="confirmed","Expected",Table2[[#This Row],[booking_status]]="checked-out","Actual"),"No Revenue")</f>
        <v>Actual</v>
      </c>
      <c r="S3782" s="4">
        <f>Table2[[#This Row],[Revenue_Amount]]/Table2[[#This Row],[Num_Nights]]</f>
        <v>368.75</v>
      </c>
    </row>
    <row r="3783" spans="1:19" x14ac:dyDescent="0.3">
      <c r="A3783">
        <v>3782</v>
      </c>
      <c r="B3783" t="s">
        <v>31</v>
      </c>
      <c r="C3783" s="9">
        <v>45032</v>
      </c>
      <c r="D3783" s="9">
        <v>45038</v>
      </c>
      <c r="E3783" s="10">
        <v>45026</v>
      </c>
      <c r="F3783" t="s">
        <v>27</v>
      </c>
      <c r="G3783">
        <v>140.26</v>
      </c>
      <c r="H3783">
        <v>2</v>
      </c>
      <c r="I3783">
        <v>1</v>
      </c>
      <c r="J3783" t="s">
        <v>28</v>
      </c>
      <c r="K3783" t="s">
        <v>29</v>
      </c>
      <c r="L3783" t="s">
        <v>60</v>
      </c>
      <c r="M3783" t="s">
        <v>36</v>
      </c>
      <c r="N3783" t="s">
        <v>41</v>
      </c>
      <c r="O3783">
        <f>Table2[[#This Row],[check_out_date]]-Table2[[#This Row],[check_in_date]]</f>
        <v>6</v>
      </c>
      <c r="P3783">
        <f>Table2[[#This Row],[num_adults]]+Table2[[#This Row],[num_children]]</f>
        <v>3</v>
      </c>
      <c r="Q3783" s="3">
        <f>IF(OR(Table2[[#This Row],[booking_status]]="confirmed",Table2[[#This Row],[booking_status]]="checked-out"),Table2[[#This Row],[room_rate_per_night]]*Table2[[#This Row],[Num_Nights]],0)</f>
        <v>0</v>
      </c>
      <c r="R3783" t="str" cm="1">
        <f t="array" ref="R3783">IFERROR(_xlfn.IFS(Table2[[#This Row],[booking_status]]="confirmed","Expected",Table2[[#This Row],[booking_status]]="checked-out","Actual"),"No Revenue")</f>
        <v>No Revenue</v>
      </c>
      <c r="S3783" s="4">
        <f>Table2[[#This Row],[Revenue_Amount]]/Table2[[#This Row],[Num_Nights]]</f>
        <v>0</v>
      </c>
    </row>
    <row r="3784" spans="1:19" hidden="1" x14ac:dyDescent="0.3">
      <c r="A3784">
        <v>3783</v>
      </c>
      <c r="B3784" t="s">
        <v>14</v>
      </c>
      <c r="C3784" s="9">
        <v>45161</v>
      </c>
      <c r="D3784" s="9">
        <v>45165</v>
      </c>
      <c r="E3784" s="10">
        <v>45145</v>
      </c>
      <c r="F3784" t="s">
        <v>27</v>
      </c>
      <c r="G3784">
        <v>170.94</v>
      </c>
      <c r="H3784">
        <v>1</v>
      </c>
      <c r="I3784">
        <v>2</v>
      </c>
      <c r="J3784" t="s">
        <v>35</v>
      </c>
      <c r="K3784" t="s">
        <v>44</v>
      </c>
      <c r="L3784" t="s">
        <v>21</v>
      </c>
      <c r="M3784" t="s">
        <v>36</v>
      </c>
      <c r="N3784" t="s">
        <v>30</v>
      </c>
      <c r="O3784">
        <f>Table2[[#This Row],[check_out_date]]-Table2[[#This Row],[check_in_date]]</f>
        <v>4</v>
      </c>
      <c r="P3784">
        <f>Table2[[#This Row],[num_adults]]+Table2[[#This Row],[num_children]]</f>
        <v>3</v>
      </c>
      <c r="Q3784" s="3">
        <f>IF(OR(Table2[[#This Row],[booking_status]]="confirmed",Table2[[#This Row],[booking_status]]="checked-out"),Table2[[#This Row],[room_rate_per_night]]*Table2[[#This Row],[Num_Nights]],0)</f>
        <v>683.76</v>
      </c>
      <c r="R3784" t="str" cm="1">
        <f t="array" ref="R3784">IFERROR(_xlfn.IFS(Table2[[#This Row],[booking_status]]="confirmed","Expected",Table2[[#This Row],[booking_status]]="checked-out","Actual"),"No Revenue")</f>
        <v>Expected</v>
      </c>
      <c r="S3784" s="4">
        <f>Table2[[#This Row],[Revenue_Amount]]/Table2[[#This Row],[Num_Nights]]</f>
        <v>170.94</v>
      </c>
    </row>
    <row r="3785" spans="1:19" x14ac:dyDescent="0.3">
      <c r="A3785">
        <v>3784</v>
      </c>
      <c r="B3785" t="s">
        <v>37</v>
      </c>
      <c r="C3785" s="9">
        <v>44954</v>
      </c>
      <c r="D3785" s="9">
        <v>44956</v>
      </c>
      <c r="E3785" s="10">
        <v>44943</v>
      </c>
      <c r="F3785" t="s">
        <v>27</v>
      </c>
      <c r="G3785">
        <v>128.59</v>
      </c>
      <c r="H3785">
        <v>1</v>
      </c>
      <c r="I3785">
        <v>0</v>
      </c>
      <c r="J3785" t="s">
        <v>28</v>
      </c>
      <c r="K3785" t="s">
        <v>66</v>
      </c>
      <c r="L3785" t="s">
        <v>21</v>
      </c>
      <c r="M3785" t="s">
        <v>36</v>
      </c>
      <c r="N3785" t="s">
        <v>41</v>
      </c>
      <c r="O3785">
        <f>Table2[[#This Row],[check_out_date]]-Table2[[#This Row],[check_in_date]]</f>
        <v>2</v>
      </c>
      <c r="P3785">
        <f>Table2[[#This Row],[num_adults]]+Table2[[#This Row],[num_children]]</f>
        <v>1</v>
      </c>
      <c r="Q3785" s="3">
        <f>IF(OR(Table2[[#This Row],[booking_status]]="confirmed",Table2[[#This Row],[booking_status]]="checked-out"),Table2[[#This Row],[room_rate_per_night]]*Table2[[#This Row],[Num_Nights]],0)</f>
        <v>257.18</v>
      </c>
      <c r="R3785" t="str" cm="1">
        <f t="array" ref="R3785">IFERROR(_xlfn.IFS(Table2[[#This Row],[booking_status]]="confirmed","Expected",Table2[[#This Row],[booking_status]]="checked-out","Actual"),"No Revenue")</f>
        <v>Expected</v>
      </c>
      <c r="S3785" s="4">
        <f>Table2[[#This Row],[Revenue_Amount]]/Table2[[#This Row],[Num_Nights]]</f>
        <v>128.59</v>
      </c>
    </row>
    <row r="3786" spans="1:19" hidden="1" x14ac:dyDescent="0.3">
      <c r="A3786">
        <v>3785</v>
      </c>
      <c r="B3786" t="s">
        <v>50</v>
      </c>
      <c r="C3786" s="9">
        <v>45117</v>
      </c>
      <c r="D3786" s="9">
        <v>45119</v>
      </c>
      <c r="E3786" s="10">
        <v>45092</v>
      </c>
      <c r="F3786" t="s">
        <v>49</v>
      </c>
      <c r="G3786">
        <v>155.28</v>
      </c>
      <c r="H3786">
        <v>3</v>
      </c>
      <c r="I3786">
        <v>0</v>
      </c>
      <c r="J3786" t="s">
        <v>35</v>
      </c>
      <c r="K3786" t="s">
        <v>99</v>
      </c>
      <c r="L3786" t="s">
        <v>21</v>
      </c>
      <c r="M3786" t="s">
        <v>36</v>
      </c>
      <c r="N3786" t="s">
        <v>41</v>
      </c>
      <c r="O3786">
        <f>Table2[[#This Row],[check_out_date]]-Table2[[#This Row],[check_in_date]]</f>
        <v>2</v>
      </c>
      <c r="P3786">
        <f>Table2[[#This Row],[num_adults]]+Table2[[#This Row],[num_children]]</f>
        <v>3</v>
      </c>
      <c r="Q3786" s="3">
        <f>IF(OR(Table2[[#This Row],[booking_status]]="confirmed",Table2[[#This Row],[booking_status]]="checked-out"),Table2[[#This Row],[room_rate_per_night]]*Table2[[#This Row],[Num_Nights]],0)</f>
        <v>310.56</v>
      </c>
      <c r="R3786" t="str" cm="1">
        <f t="array" ref="R3786">IFERROR(_xlfn.IFS(Table2[[#This Row],[booking_status]]="confirmed","Expected",Table2[[#This Row],[booking_status]]="checked-out","Actual"),"No Revenue")</f>
        <v>Expected</v>
      </c>
      <c r="S3786" s="4">
        <f>Table2[[#This Row],[Revenue_Amount]]/Table2[[#This Row],[Num_Nights]]</f>
        <v>155.28</v>
      </c>
    </row>
    <row r="3787" spans="1:19" x14ac:dyDescent="0.3">
      <c r="A3787">
        <v>3786</v>
      </c>
      <c r="B3787" t="s">
        <v>50</v>
      </c>
      <c r="C3787" s="9">
        <v>45131</v>
      </c>
      <c r="D3787" s="9">
        <v>45133</v>
      </c>
      <c r="E3787" s="10">
        <v>45122</v>
      </c>
      <c r="F3787" t="s">
        <v>49</v>
      </c>
      <c r="G3787">
        <v>82</v>
      </c>
      <c r="H3787">
        <v>2</v>
      </c>
      <c r="I3787">
        <v>0</v>
      </c>
      <c r="J3787" t="s">
        <v>94</v>
      </c>
      <c r="K3787" t="s">
        <v>44</v>
      </c>
      <c r="L3787" t="s">
        <v>21</v>
      </c>
      <c r="M3787" t="s">
        <v>36</v>
      </c>
      <c r="N3787" t="s">
        <v>41</v>
      </c>
      <c r="O3787">
        <f>Table2[[#This Row],[check_out_date]]-Table2[[#This Row],[check_in_date]]</f>
        <v>2</v>
      </c>
      <c r="P3787">
        <f>Table2[[#This Row],[num_adults]]+Table2[[#This Row],[num_children]]</f>
        <v>2</v>
      </c>
      <c r="Q3787" s="3">
        <f>IF(OR(Table2[[#This Row],[booking_status]]="confirmed",Table2[[#This Row],[booking_status]]="checked-out"),Table2[[#This Row],[room_rate_per_night]]*Table2[[#This Row],[Num_Nights]],0)</f>
        <v>164</v>
      </c>
      <c r="R3787" t="str" cm="1">
        <f t="array" ref="R3787">IFERROR(_xlfn.IFS(Table2[[#This Row],[booking_status]]="confirmed","Expected",Table2[[#This Row],[booking_status]]="checked-out","Actual"),"No Revenue")</f>
        <v>Expected</v>
      </c>
      <c r="S3787" s="4">
        <f>Table2[[#This Row],[Revenue_Amount]]/Table2[[#This Row],[Num_Nights]]</f>
        <v>82</v>
      </c>
    </row>
    <row r="3788" spans="1:19" x14ac:dyDescent="0.3">
      <c r="A3788">
        <v>3787</v>
      </c>
      <c r="B3788" t="s">
        <v>14</v>
      </c>
      <c r="C3788" s="9">
        <v>45194</v>
      </c>
      <c r="D3788" s="9">
        <v>45199</v>
      </c>
      <c r="E3788" s="10">
        <v>45189</v>
      </c>
      <c r="F3788" t="s">
        <v>49</v>
      </c>
      <c r="G3788">
        <v>61.39</v>
      </c>
      <c r="H3788">
        <v>3</v>
      </c>
      <c r="I3788">
        <v>0</v>
      </c>
      <c r="J3788" t="s">
        <v>28</v>
      </c>
      <c r="K3788" t="s">
        <v>66</v>
      </c>
      <c r="L3788" t="s">
        <v>56</v>
      </c>
      <c r="M3788" t="s">
        <v>36</v>
      </c>
      <c r="N3788" t="s">
        <v>41</v>
      </c>
      <c r="O3788">
        <f>Table2[[#This Row],[check_out_date]]-Table2[[#This Row],[check_in_date]]</f>
        <v>5</v>
      </c>
      <c r="P3788">
        <f>Table2[[#This Row],[num_adults]]+Table2[[#This Row],[num_children]]</f>
        <v>3</v>
      </c>
      <c r="Q3788" s="3">
        <f>IF(OR(Table2[[#This Row],[booking_status]]="confirmed",Table2[[#This Row],[booking_status]]="checked-out"),Table2[[#This Row],[room_rate_per_night]]*Table2[[#This Row],[Num_Nights]],0)</f>
        <v>306.95</v>
      </c>
      <c r="R3788" t="str" cm="1">
        <f t="array" ref="R3788">IFERROR(_xlfn.IFS(Table2[[#This Row],[booking_status]]="confirmed","Expected",Table2[[#This Row],[booking_status]]="checked-out","Actual"),"No Revenue")</f>
        <v>Actual</v>
      </c>
      <c r="S3788" s="4">
        <f>Table2[[#This Row],[Revenue_Amount]]/Table2[[#This Row],[Num_Nights]]</f>
        <v>61.39</v>
      </c>
    </row>
    <row r="3789" spans="1:19" x14ac:dyDescent="0.3">
      <c r="A3789">
        <v>3788</v>
      </c>
      <c r="B3789" t="s">
        <v>37</v>
      </c>
      <c r="C3789" s="9">
        <v>45267</v>
      </c>
      <c r="D3789" s="9">
        <v>45272</v>
      </c>
      <c r="E3789" s="10">
        <v>45257</v>
      </c>
      <c r="F3789" t="s">
        <v>54</v>
      </c>
      <c r="G3789">
        <v>471.33</v>
      </c>
      <c r="H3789">
        <v>1</v>
      </c>
      <c r="I3789">
        <v>2</v>
      </c>
      <c r="J3789" t="s">
        <v>28</v>
      </c>
      <c r="K3789" t="s">
        <v>20</v>
      </c>
      <c r="L3789" t="s">
        <v>60</v>
      </c>
      <c r="M3789" t="s">
        <v>36</v>
      </c>
      <c r="N3789" t="s">
        <v>23</v>
      </c>
      <c r="O3789">
        <f>Table2[[#This Row],[check_out_date]]-Table2[[#This Row],[check_in_date]]</f>
        <v>5</v>
      </c>
      <c r="P3789">
        <f>Table2[[#This Row],[num_adults]]+Table2[[#This Row],[num_children]]</f>
        <v>3</v>
      </c>
      <c r="Q3789" s="3">
        <f>IF(OR(Table2[[#This Row],[booking_status]]="confirmed",Table2[[#This Row],[booking_status]]="checked-out"),Table2[[#This Row],[room_rate_per_night]]*Table2[[#This Row],[Num_Nights]],0)</f>
        <v>0</v>
      </c>
      <c r="R3789" t="str" cm="1">
        <f t="array" ref="R3789">IFERROR(_xlfn.IFS(Table2[[#This Row],[booking_status]]="confirmed","Expected",Table2[[#This Row],[booking_status]]="checked-out","Actual"),"No Revenue")</f>
        <v>No Revenue</v>
      </c>
      <c r="S3789" s="4">
        <f>Table2[[#This Row],[Revenue_Amount]]/Table2[[#This Row],[Num_Nights]]</f>
        <v>0</v>
      </c>
    </row>
    <row r="3790" spans="1:19" hidden="1" x14ac:dyDescent="0.3">
      <c r="A3790">
        <v>3789</v>
      </c>
      <c r="B3790" t="s">
        <v>31</v>
      </c>
      <c r="C3790" s="9">
        <v>45041</v>
      </c>
      <c r="D3790" s="9">
        <v>45045</v>
      </c>
      <c r="E3790" s="10">
        <v>45003</v>
      </c>
      <c r="F3790" t="s">
        <v>27</v>
      </c>
      <c r="G3790">
        <v>123.67</v>
      </c>
      <c r="H3790">
        <v>2</v>
      </c>
      <c r="I3790">
        <v>1</v>
      </c>
      <c r="J3790" t="s">
        <v>35</v>
      </c>
      <c r="K3790" t="s">
        <v>66</v>
      </c>
      <c r="L3790" t="s">
        <v>21</v>
      </c>
      <c r="M3790" t="s">
        <v>36</v>
      </c>
      <c r="N3790" t="s">
        <v>41</v>
      </c>
      <c r="O3790">
        <f>Table2[[#This Row],[check_out_date]]-Table2[[#This Row],[check_in_date]]</f>
        <v>4</v>
      </c>
      <c r="P3790">
        <f>Table2[[#This Row],[num_adults]]+Table2[[#This Row],[num_children]]</f>
        <v>3</v>
      </c>
      <c r="Q3790" s="3">
        <f>IF(OR(Table2[[#This Row],[booking_status]]="confirmed",Table2[[#This Row],[booking_status]]="checked-out"),Table2[[#This Row],[room_rate_per_night]]*Table2[[#This Row],[Num_Nights]],0)</f>
        <v>494.68</v>
      </c>
      <c r="R3790" t="str" cm="1">
        <f t="array" ref="R3790">IFERROR(_xlfn.IFS(Table2[[#This Row],[booking_status]]="confirmed","Expected",Table2[[#This Row],[booking_status]]="checked-out","Actual"),"No Revenue")</f>
        <v>Expected</v>
      </c>
      <c r="S3790" s="4">
        <f>Table2[[#This Row],[Revenue_Amount]]/Table2[[#This Row],[Num_Nights]]</f>
        <v>123.67</v>
      </c>
    </row>
    <row r="3791" spans="1:19" x14ac:dyDescent="0.3">
      <c r="A3791">
        <v>3790</v>
      </c>
      <c r="B3791" t="s">
        <v>37</v>
      </c>
      <c r="C3791" s="9">
        <v>44974</v>
      </c>
      <c r="D3791" s="9">
        <v>44975</v>
      </c>
      <c r="E3791" s="10">
        <v>44955</v>
      </c>
      <c r="F3791" t="s">
        <v>18</v>
      </c>
      <c r="G3791">
        <v>188.91</v>
      </c>
      <c r="H3791">
        <v>3</v>
      </c>
      <c r="I3791">
        <v>3</v>
      </c>
      <c r="J3791" t="s">
        <v>28</v>
      </c>
      <c r="K3791" t="s">
        <v>29</v>
      </c>
      <c r="L3791" t="s">
        <v>21</v>
      </c>
      <c r="M3791" t="s">
        <v>36</v>
      </c>
      <c r="N3791" t="s">
        <v>41</v>
      </c>
      <c r="O3791">
        <f>Table2[[#This Row],[check_out_date]]-Table2[[#This Row],[check_in_date]]</f>
        <v>1</v>
      </c>
      <c r="P3791">
        <f>Table2[[#This Row],[num_adults]]+Table2[[#This Row],[num_children]]</f>
        <v>6</v>
      </c>
      <c r="Q3791" s="3">
        <f>IF(OR(Table2[[#This Row],[booking_status]]="confirmed",Table2[[#This Row],[booking_status]]="checked-out"),Table2[[#This Row],[room_rate_per_night]]*Table2[[#This Row],[Num_Nights]],0)</f>
        <v>188.91</v>
      </c>
      <c r="R3791" t="str" cm="1">
        <f t="array" ref="R3791">IFERROR(_xlfn.IFS(Table2[[#This Row],[booking_status]]="confirmed","Expected",Table2[[#This Row],[booking_status]]="checked-out","Actual"),"No Revenue")</f>
        <v>Expected</v>
      </c>
      <c r="S3791" s="4">
        <f>Table2[[#This Row],[Revenue_Amount]]/Table2[[#This Row],[Num_Nights]]</f>
        <v>188.91</v>
      </c>
    </row>
    <row r="3792" spans="1:19" x14ac:dyDescent="0.3">
      <c r="A3792">
        <v>3791</v>
      </c>
      <c r="B3792" t="s">
        <v>14</v>
      </c>
      <c r="C3792" s="9">
        <v>45207</v>
      </c>
      <c r="D3792" s="9">
        <v>45210</v>
      </c>
      <c r="E3792" s="10">
        <v>45177</v>
      </c>
      <c r="F3792" t="s">
        <v>49</v>
      </c>
      <c r="G3792">
        <v>119.3</v>
      </c>
      <c r="H3792">
        <v>4</v>
      </c>
      <c r="I3792">
        <v>1</v>
      </c>
      <c r="J3792" t="s">
        <v>94</v>
      </c>
      <c r="K3792" t="s">
        <v>99</v>
      </c>
      <c r="L3792" t="s">
        <v>21</v>
      </c>
      <c r="M3792" t="s">
        <v>36</v>
      </c>
      <c r="N3792" t="s">
        <v>95</v>
      </c>
      <c r="O3792">
        <f>Table2[[#This Row],[check_out_date]]-Table2[[#This Row],[check_in_date]]</f>
        <v>3</v>
      </c>
      <c r="P3792">
        <f>Table2[[#This Row],[num_adults]]+Table2[[#This Row],[num_children]]</f>
        <v>5</v>
      </c>
      <c r="Q3792" s="3">
        <f>IF(OR(Table2[[#This Row],[booking_status]]="confirmed",Table2[[#This Row],[booking_status]]="checked-out"),Table2[[#This Row],[room_rate_per_night]]*Table2[[#This Row],[Num_Nights]],0)</f>
        <v>357.9</v>
      </c>
      <c r="R3792" t="str" cm="1">
        <f t="array" ref="R3792">IFERROR(_xlfn.IFS(Table2[[#This Row],[booking_status]]="confirmed","Expected",Table2[[#This Row],[booking_status]]="checked-out","Actual"),"No Revenue")</f>
        <v>Expected</v>
      </c>
      <c r="S3792" s="4">
        <f>Table2[[#This Row],[Revenue_Amount]]/Table2[[#This Row],[Num_Nights]]</f>
        <v>119.3</v>
      </c>
    </row>
    <row r="3793" spans="1:19" x14ac:dyDescent="0.3">
      <c r="A3793">
        <v>3792</v>
      </c>
      <c r="B3793" t="s">
        <v>14</v>
      </c>
      <c r="C3793" s="9">
        <v>45143</v>
      </c>
      <c r="D3793" s="9">
        <v>45146</v>
      </c>
      <c r="E3793" s="10">
        <v>45084</v>
      </c>
      <c r="F3793" t="s">
        <v>49</v>
      </c>
      <c r="G3793">
        <v>63.11</v>
      </c>
      <c r="H3793">
        <v>1</v>
      </c>
      <c r="I3793">
        <v>0</v>
      </c>
      <c r="J3793" t="s">
        <v>19</v>
      </c>
      <c r="K3793" t="s">
        <v>66</v>
      </c>
      <c r="L3793" t="s">
        <v>21</v>
      </c>
      <c r="M3793" t="s">
        <v>36</v>
      </c>
      <c r="N3793" t="s">
        <v>30</v>
      </c>
      <c r="O3793">
        <f>Table2[[#This Row],[check_out_date]]-Table2[[#This Row],[check_in_date]]</f>
        <v>3</v>
      </c>
      <c r="P3793">
        <f>Table2[[#This Row],[num_adults]]+Table2[[#This Row],[num_children]]</f>
        <v>1</v>
      </c>
      <c r="Q3793" s="3">
        <f>IF(OR(Table2[[#This Row],[booking_status]]="confirmed",Table2[[#This Row],[booking_status]]="checked-out"),Table2[[#This Row],[room_rate_per_night]]*Table2[[#This Row],[Num_Nights]],0)</f>
        <v>189.32999999999998</v>
      </c>
      <c r="R3793" t="str" cm="1">
        <f t="array" ref="R3793">IFERROR(_xlfn.IFS(Table2[[#This Row],[booking_status]]="confirmed","Expected",Table2[[#This Row],[booking_status]]="checked-out","Actual"),"No Revenue")</f>
        <v>Expected</v>
      </c>
      <c r="S3793" s="4">
        <f>Table2[[#This Row],[Revenue_Amount]]/Table2[[#This Row],[Num_Nights]]</f>
        <v>63.109999999999992</v>
      </c>
    </row>
    <row r="3794" spans="1:19" hidden="1" x14ac:dyDescent="0.3">
      <c r="A3794">
        <v>3793</v>
      </c>
      <c r="B3794" t="s">
        <v>37</v>
      </c>
      <c r="C3794" s="9">
        <v>45079</v>
      </c>
      <c r="D3794" s="9">
        <v>45081</v>
      </c>
      <c r="E3794" s="10">
        <v>45036</v>
      </c>
      <c r="F3794" t="s">
        <v>54</v>
      </c>
      <c r="G3794">
        <v>445.79</v>
      </c>
      <c r="H3794">
        <v>3</v>
      </c>
      <c r="I3794">
        <v>0</v>
      </c>
      <c r="J3794" t="s">
        <v>35</v>
      </c>
      <c r="K3794" t="s">
        <v>99</v>
      </c>
      <c r="L3794" t="s">
        <v>60</v>
      </c>
      <c r="M3794" t="s">
        <v>36</v>
      </c>
      <c r="N3794" t="s">
        <v>23</v>
      </c>
      <c r="O3794">
        <f>Table2[[#This Row],[check_out_date]]-Table2[[#This Row],[check_in_date]]</f>
        <v>2</v>
      </c>
      <c r="P3794">
        <f>Table2[[#This Row],[num_adults]]+Table2[[#This Row],[num_children]]</f>
        <v>3</v>
      </c>
      <c r="Q3794" s="3">
        <f>IF(OR(Table2[[#This Row],[booking_status]]="confirmed",Table2[[#This Row],[booking_status]]="checked-out"),Table2[[#This Row],[room_rate_per_night]]*Table2[[#This Row],[Num_Nights]],0)</f>
        <v>0</v>
      </c>
      <c r="R3794" t="str" cm="1">
        <f t="array" ref="R3794">IFERROR(_xlfn.IFS(Table2[[#This Row],[booking_status]]="confirmed","Expected",Table2[[#This Row],[booking_status]]="checked-out","Actual"),"No Revenue")</f>
        <v>No Revenue</v>
      </c>
      <c r="S3794" s="4">
        <f>Table2[[#This Row],[Revenue_Amount]]/Table2[[#This Row],[Num_Nights]]</f>
        <v>0</v>
      </c>
    </row>
    <row r="3795" spans="1:19" hidden="1" x14ac:dyDescent="0.3">
      <c r="A3795">
        <v>3794</v>
      </c>
      <c r="B3795" t="s">
        <v>31</v>
      </c>
      <c r="C3795" s="9">
        <v>44992</v>
      </c>
      <c r="D3795" s="9">
        <v>44995</v>
      </c>
      <c r="E3795" s="10">
        <v>44954</v>
      </c>
      <c r="F3795" t="s">
        <v>27</v>
      </c>
      <c r="G3795">
        <v>136.81</v>
      </c>
      <c r="H3795">
        <v>1</v>
      </c>
      <c r="I3795">
        <v>0</v>
      </c>
      <c r="J3795" t="s">
        <v>35</v>
      </c>
      <c r="K3795" t="s">
        <v>29</v>
      </c>
      <c r="L3795" t="s">
        <v>70</v>
      </c>
      <c r="M3795" t="s">
        <v>36</v>
      </c>
      <c r="N3795" t="s">
        <v>41</v>
      </c>
      <c r="O3795">
        <f>Table2[[#This Row],[check_out_date]]-Table2[[#This Row],[check_in_date]]</f>
        <v>3</v>
      </c>
      <c r="P3795">
        <f>Table2[[#This Row],[num_adults]]+Table2[[#This Row],[num_children]]</f>
        <v>1</v>
      </c>
      <c r="Q3795" s="3">
        <f>IF(OR(Table2[[#This Row],[booking_status]]="confirmed",Table2[[#This Row],[booking_status]]="checked-out"),Table2[[#This Row],[room_rate_per_night]]*Table2[[#This Row],[Num_Nights]],0)</f>
        <v>0</v>
      </c>
      <c r="R3795" t="str" cm="1">
        <f t="array" ref="R3795">IFERROR(_xlfn.IFS(Table2[[#This Row],[booking_status]]="confirmed","Expected",Table2[[#This Row],[booking_status]]="checked-out","Actual"),"No Revenue")</f>
        <v>No Revenue</v>
      </c>
      <c r="S3795" s="4">
        <f>Table2[[#This Row],[Revenue_Amount]]/Table2[[#This Row],[Num_Nights]]</f>
        <v>0</v>
      </c>
    </row>
    <row r="3796" spans="1:19" x14ac:dyDescent="0.3">
      <c r="A3796">
        <v>3795</v>
      </c>
      <c r="B3796" t="s">
        <v>37</v>
      </c>
      <c r="C3796" s="9">
        <v>45069</v>
      </c>
      <c r="D3796" s="9">
        <v>45073</v>
      </c>
      <c r="E3796" s="10">
        <v>45048</v>
      </c>
      <c r="F3796" t="s">
        <v>27</v>
      </c>
      <c r="G3796">
        <v>167.1</v>
      </c>
      <c r="H3796">
        <v>2</v>
      </c>
      <c r="I3796">
        <v>1</v>
      </c>
      <c r="J3796" t="s">
        <v>19</v>
      </c>
      <c r="K3796" t="s">
        <v>20</v>
      </c>
      <c r="L3796" t="s">
        <v>56</v>
      </c>
      <c r="M3796" t="s">
        <v>22</v>
      </c>
      <c r="N3796" t="s">
        <v>41</v>
      </c>
      <c r="O3796">
        <f>Table2[[#This Row],[check_out_date]]-Table2[[#This Row],[check_in_date]]</f>
        <v>4</v>
      </c>
      <c r="P3796">
        <f>Table2[[#This Row],[num_adults]]+Table2[[#This Row],[num_children]]</f>
        <v>3</v>
      </c>
      <c r="Q3796" s="3">
        <f>IF(OR(Table2[[#This Row],[booking_status]]="confirmed",Table2[[#This Row],[booking_status]]="checked-out"),Table2[[#This Row],[room_rate_per_night]]*Table2[[#This Row],[Num_Nights]],0)</f>
        <v>668.4</v>
      </c>
      <c r="R3796" t="str" cm="1">
        <f t="array" ref="R3796">IFERROR(_xlfn.IFS(Table2[[#This Row],[booking_status]]="confirmed","Expected",Table2[[#This Row],[booking_status]]="checked-out","Actual"),"No Revenue")</f>
        <v>Actual</v>
      </c>
      <c r="S3796" s="4">
        <f>Table2[[#This Row],[Revenue_Amount]]/Table2[[#This Row],[Num_Nights]]</f>
        <v>167.1</v>
      </c>
    </row>
    <row r="3797" spans="1:19" x14ac:dyDescent="0.3">
      <c r="A3797">
        <v>3796</v>
      </c>
      <c r="B3797" t="s">
        <v>14</v>
      </c>
      <c r="C3797" s="9">
        <v>45223</v>
      </c>
      <c r="D3797" s="9">
        <v>45225</v>
      </c>
      <c r="E3797" s="10">
        <v>45178</v>
      </c>
      <c r="F3797" t="s">
        <v>27</v>
      </c>
      <c r="G3797">
        <v>159.88</v>
      </c>
      <c r="H3797">
        <v>2</v>
      </c>
      <c r="I3797">
        <v>0</v>
      </c>
      <c r="J3797" t="s">
        <v>19</v>
      </c>
      <c r="K3797" t="s">
        <v>66</v>
      </c>
      <c r="L3797" t="s">
        <v>21</v>
      </c>
      <c r="M3797" t="s">
        <v>36</v>
      </c>
      <c r="N3797" t="s">
        <v>23</v>
      </c>
      <c r="O3797">
        <f>Table2[[#This Row],[check_out_date]]-Table2[[#This Row],[check_in_date]]</f>
        <v>2</v>
      </c>
      <c r="P3797">
        <f>Table2[[#This Row],[num_adults]]+Table2[[#This Row],[num_children]]</f>
        <v>2</v>
      </c>
      <c r="Q3797" s="3">
        <f>IF(OR(Table2[[#This Row],[booking_status]]="confirmed",Table2[[#This Row],[booking_status]]="checked-out"),Table2[[#This Row],[room_rate_per_night]]*Table2[[#This Row],[Num_Nights]],0)</f>
        <v>319.76</v>
      </c>
      <c r="R3797" t="str" cm="1">
        <f t="array" ref="R3797">IFERROR(_xlfn.IFS(Table2[[#This Row],[booking_status]]="confirmed","Expected",Table2[[#This Row],[booking_status]]="checked-out","Actual"),"No Revenue")</f>
        <v>Expected</v>
      </c>
      <c r="S3797" s="4">
        <f>Table2[[#This Row],[Revenue_Amount]]/Table2[[#This Row],[Num_Nights]]</f>
        <v>159.88</v>
      </c>
    </row>
    <row r="3798" spans="1:19" x14ac:dyDescent="0.3">
      <c r="A3798">
        <v>3797</v>
      </c>
      <c r="B3798" t="s">
        <v>31</v>
      </c>
      <c r="C3798" s="9">
        <v>44943</v>
      </c>
      <c r="D3798" s="9">
        <v>44955</v>
      </c>
      <c r="E3798" s="10">
        <v>44921</v>
      </c>
      <c r="F3798" t="s">
        <v>54</v>
      </c>
      <c r="G3798">
        <v>338.68</v>
      </c>
      <c r="H3798">
        <v>1</v>
      </c>
      <c r="I3798">
        <v>1</v>
      </c>
      <c r="J3798" t="s">
        <v>28</v>
      </c>
      <c r="K3798" t="s">
        <v>29</v>
      </c>
      <c r="L3798" t="s">
        <v>56</v>
      </c>
      <c r="M3798" t="s">
        <v>36</v>
      </c>
      <c r="N3798" t="s">
        <v>41</v>
      </c>
      <c r="O3798">
        <f>Table2[[#This Row],[check_out_date]]-Table2[[#This Row],[check_in_date]]</f>
        <v>12</v>
      </c>
      <c r="P3798">
        <f>Table2[[#This Row],[num_adults]]+Table2[[#This Row],[num_children]]</f>
        <v>2</v>
      </c>
      <c r="Q3798" s="3">
        <f>IF(OR(Table2[[#This Row],[booking_status]]="confirmed",Table2[[#This Row],[booking_status]]="checked-out"),Table2[[#This Row],[room_rate_per_night]]*Table2[[#This Row],[Num_Nights]],0)</f>
        <v>4064.16</v>
      </c>
      <c r="R3798" t="str" cm="1">
        <f t="array" ref="R3798">IFERROR(_xlfn.IFS(Table2[[#This Row],[booking_status]]="confirmed","Expected",Table2[[#This Row],[booking_status]]="checked-out","Actual"),"No Revenue")</f>
        <v>Actual</v>
      </c>
      <c r="S3798" s="4">
        <f>Table2[[#This Row],[Revenue_Amount]]/Table2[[#This Row],[Num_Nights]]</f>
        <v>338.68</v>
      </c>
    </row>
    <row r="3799" spans="1:19" x14ac:dyDescent="0.3">
      <c r="A3799">
        <v>3798</v>
      </c>
      <c r="B3799" t="s">
        <v>50</v>
      </c>
      <c r="C3799" s="9">
        <v>44954</v>
      </c>
      <c r="D3799" s="9">
        <v>44965</v>
      </c>
      <c r="E3799" s="10">
        <v>44901</v>
      </c>
      <c r="F3799" t="s">
        <v>49</v>
      </c>
      <c r="G3799">
        <v>154.53</v>
      </c>
      <c r="H3799">
        <v>2</v>
      </c>
      <c r="I3799">
        <v>0</v>
      </c>
      <c r="J3799" t="s">
        <v>28</v>
      </c>
      <c r="K3799" t="s">
        <v>66</v>
      </c>
      <c r="L3799" t="s">
        <v>21</v>
      </c>
      <c r="M3799" t="s">
        <v>22</v>
      </c>
      <c r="N3799" t="s">
        <v>41</v>
      </c>
      <c r="O3799">
        <f>Table2[[#This Row],[check_out_date]]-Table2[[#This Row],[check_in_date]]</f>
        <v>11</v>
      </c>
      <c r="P3799">
        <f>Table2[[#This Row],[num_adults]]+Table2[[#This Row],[num_children]]</f>
        <v>2</v>
      </c>
      <c r="Q3799" s="3">
        <f>IF(OR(Table2[[#This Row],[booking_status]]="confirmed",Table2[[#This Row],[booking_status]]="checked-out"),Table2[[#This Row],[room_rate_per_night]]*Table2[[#This Row],[Num_Nights]],0)</f>
        <v>1699.83</v>
      </c>
      <c r="R3799" t="str" cm="1">
        <f t="array" ref="R3799">IFERROR(_xlfn.IFS(Table2[[#This Row],[booking_status]]="confirmed","Expected",Table2[[#This Row],[booking_status]]="checked-out","Actual"),"No Revenue")</f>
        <v>Expected</v>
      </c>
      <c r="S3799" s="4">
        <f>Table2[[#This Row],[Revenue_Amount]]/Table2[[#This Row],[Num_Nights]]</f>
        <v>154.53</v>
      </c>
    </row>
    <row r="3800" spans="1:19" x14ac:dyDescent="0.3">
      <c r="A3800">
        <v>3799</v>
      </c>
      <c r="B3800" t="s">
        <v>14</v>
      </c>
      <c r="C3800" s="9">
        <v>45188</v>
      </c>
      <c r="D3800" s="9">
        <v>45191</v>
      </c>
      <c r="E3800" s="10">
        <v>45159</v>
      </c>
      <c r="F3800" t="s">
        <v>49</v>
      </c>
      <c r="G3800">
        <v>62.66</v>
      </c>
      <c r="H3800">
        <v>1</v>
      </c>
      <c r="I3800">
        <v>0</v>
      </c>
      <c r="J3800" t="s">
        <v>55</v>
      </c>
      <c r="K3800" t="s">
        <v>29</v>
      </c>
      <c r="L3800" t="s">
        <v>21</v>
      </c>
      <c r="M3800" t="s">
        <v>36</v>
      </c>
      <c r="N3800" t="s">
        <v>45</v>
      </c>
      <c r="O3800">
        <f>Table2[[#This Row],[check_out_date]]-Table2[[#This Row],[check_in_date]]</f>
        <v>3</v>
      </c>
      <c r="P3800">
        <f>Table2[[#This Row],[num_adults]]+Table2[[#This Row],[num_children]]</f>
        <v>1</v>
      </c>
      <c r="Q3800" s="3">
        <f>IF(OR(Table2[[#This Row],[booking_status]]="confirmed",Table2[[#This Row],[booking_status]]="checked-out"),Table2[[#This Row],[room_rate_per_night]]*Table2[[#This Row],[Num_Nights]],0)</f>
        <v>187.98</v>
      </c>
      <c r="R3800" t="str" cm="1">
        <f t="array" ref="R3800">IFERROR(_xlfn.IFS(Table2[[#This Row],[booking_status]]="confirmed","Expected",Table2[[#This Row],[booking_status]]="checked-out","Actual"),"No Revenue")</f>
        <v>Expected</v>
      </c>
      <c r="S3800" s="4">
        <f>Table2[[#This Row],[Revenue_Amount]]/Table2[[#This Row],[Num_Nights]]</f>
        <v>62.66</v>
      </c>
    </row>
    <row r="3801" spans="1:19" x14ac:dyDescent="0.3">
      <c r="A3801">
        <v>3800</v>
      </c>
      <c r="B3801" t="s">
        <v>50</v>
      </c>
      <c r="C3801" s="9">
        <v>45189</v>
      </c>
      <c r="D3801" s="9">
        <v>45197</v>
      </c>
      <c r="E3801" s="10">
        <v>45146</v>
      </c>
      <c r="F3801" t="s">
        <v>18</v>
      </c>
      <c r="G3801">
        <v>245.81</v>
      </c>
      <c r="H3801">
        <v>2</v>
      </c>
      <c r="I3801">
        <v>1</v>
      </c>
      <c r="J3801" t="s">
        <v>19</v>
      </c>
      <c r="K3801" t="s">
        <v>44</v>
      </c>
      <c r="L3801" t="s">
        <v>70</v>
      </c>
      <c r="M3801" t="s">
        <v>36</v>
      </c>
      <c r="N3801" t="s">
        <v>45</v>
      </c>
      <c r="O3801">
        <f>Table2[[#This Row],[check_out_date]]-Table2[[#This Row],[check_in_date]]</f>
        <v>8</v>
      </c>
      <c r="P3801">
        <f>Table2[[#This Row],[num_adults]]+Table2[[#This Row],[num_children]]</f>
        <v>3</v>
      </c>
      <c r="Q3801" s="3">
        <f>IF(OR(Table2[[#This Row],[booking_status]]="confirmed",Table2[[#This Row],[booking_status]]="checked-out"),Table2[[#This Row],[room_rate_per_night]]*Table2[[#This Row],[Num_Nights]],0)</f>
        <v>0</v>
      </c>
      <c r="R3801" t="str" cm="1">
        <f t="array" ref="R3801">IFERROR(_xlfn.IFS(Table2[[#This Row],[booking_status]]="confirmed","Expected",Table2[[#This Row],[booking_status]]="checked-out","Actual"),"No Revenue")</f>
        <v>No Revenue</v>
      </c>
      <c r="S3801" s="4">
        <f>Table2[[#This Row],[Revenue_Amount]]/Table2[[#This Row],[Num_Nights]]</f>
        <v>0</v>
      </c>
    </row>
    <row r="3802" spans="1:19" x14ac:dyDescent="0.3">
      <c r="A3802">
        <v>3801</v>
      </c>
      <c r="B3802" t="s">
        <v>14</v>
      </c>
      <c r="C3802" s="9">
        <v>44953</v>
      </c>
      <c r="D3802" s="9">
        <v>44959</v>
      </c>
      <c r="E3802" s="10">
        <v>44907</v>
      </c>
      <c r="F3802" t="s">
        <v>54</v>
      </c>
      <c r="G3802">
        <v>412.41</v>
      </c>
      <c r="H3802">
        <v>4</v>
      </c>
      <c r="I3802">
        <v>0</v>
      </c>
      <c r="J3802" t="s">
        <v>19</v>
      </c>
      <c r="K3802" t="s">
        <v>99</v>
      </c>
      <c r="L3802" t="s">
        <v>21</v>
      </c>
      <c r="M3802" t="s">
        <v>36</v>
      </c>
      <c r="N3802" t="s">
        <v>41</v>
      </c>
      <c r="O3802">
        <f>Table2[[#This Row],[check_out_date]]-Table2[[#This Row],[check_in_date]]</f>
        <v>6</v>
      </c>
      <c r="P3802">
        <f>Table2[[#This Row],[num_adults]]+Table2[[#This Row],[num_children]]</f>
        <v>4</v>
      </c>
      <c r="Q3802" s="3">
        <f>IF(OR(Table2[[#This Row],[booking_status]]="confirmed",Table2[[#This Row],[booking_status]]="checked-out"),Table2[[#This Row],[room_rate_per_night]]*Table2[[#This Row],[Num_Nights]],0)</f>
        <v>2474.46</v>
      </c>
      <c r="R3802" t="str" cm="1">
        <f t="array" ref="R3802">IFERROR(_xlfn.IFS(Table2[[#This Row],[booking_status]]="confirmed","Expected",Table2[[#This Row],[booking_status]]="checked-out","Actual"),"No Revenue")</f>
        <v>Expected</v>
      </c>
      <c r="S3802" s="4">
        <f>Table2[[#This Row],[Revenue_Amount]]/Table2[[#This Row],[Num_Nights]]</f>
        <v>412.41</v>
      </c>
    </row>
    <row r="3803" spans="1:19" x14ac:dyDescent="0.3">
      <c r="A3803">
        <v>3802</v>
      </c>
      <c r="B3803" t="s">
        <v>14</v>
      </c>
      <c r="C3803" s="9">
        <v>45085</v>
      </c>
      <c r="D3803" s="9">
        <v>45092</v>
      </c>
      <c r="E3803" s="10">
        <v>45005</v>
      </c>
      <c r="F3803" t="s">
        <v>49</v>
      </c>
      <c r="G3803">
        <v>78.33</v>
      </c>
      <c r="H3803">
        <v>3</v>
      </c>
      <c r="I3803">
        <v>2</v>
      </c>
      <c r="J3803" t="s">
        <v>55</v>
      </c>
      <c r="K3803" t="s">
        <v>44</v>
      </c>
      <c r="L3803" t="s">
        <v>21</v>
      </c>
      <c r="M3803" t="s">
        <v>36</v>
      </c>
      <c r="N3803" t="s">
        <v>41</v>
      </c>
      <c r="O3803">
        <f>Table2[[#This Row],[check_out_date]]-Table2[[#This Row],[check_in_date]]</f>
        <v>7</v>
      </c>
      <c r="P3803">
        <f>Table2[[#This Row],[num_adults]]+Table2[[#This Row],[num_children]]</f>
        <v>5</v>
      </c>
      <c r="Q3803" s="3">
        <f>IF(OR(Table2[[#This Row],[booking_status]]="confirmed",Table2[[#This Row],[booking_status]]="checked-out"),Table2[[#This Row],[room_rate_per_night]]*Table2[[#This Row],[Num_Nights]],0)</f>
        <v>548.30999999999995</v>
      </c>
      <c r="R3803" t="str" cm="1">
        <f t="array" ref="R3803">IFERROR(_xlfn.IFS(Table2[[#This Row],[booking_status]]="confirmed","Expected",Table2[[#This Row],[booking_status]]="checked-out","Actual"),"No Revenue")</f>
        <v>Expected</v>
      </c>
      <c r="S3803" s="4">
        <f>Table2[[#This Row],[Revenue_Amount]]/Table2[[#This Row],[Num_Nights]]</f>
        <v>78.33</v>
      </c>
    </row>
    <row r="3804" spans="1:19" hidden="1" x14ac:dyDescent="0.3">
      <c r="A3804">
        <v>3803</v>
      </c>
      <c r="B3804" t="s">
        <v>50</v>
      </c>
      <c r="C3804" s="9">
        <v>45068</v>
      </c>
      <c r="D3804" s="9">
        <v>45074</v>
      </c>
      <c r="E3804" s="10">
        <v>45040</v>
      </c>
      <c r="F3804" t="s">
        <v>49</v>
      </c>
      <c r="G3804">
        <v>160.03</v>
      </c>
      <c r="H3804">
        <v>2</v>
      </c>
      <c r="I3804">
        <v>1</v>
      </c>
      <c r="J3804" t="s">
        <v>35</v>
      </c>
      <c r="K3804" t="s">
        <v>66</v>
      </c>
      <c r="L3804" t="s">
        <v>60</v>
      </c>
      <c r="M3804" t="s">
        <v>22</v>
      </c>
      <c r="N3804" t="s">
        <v>41</v>
      </c>
      <c r="O3804">
        <f>Table2[[#This Row],[check_out_date]]-Table2[[#This Row],[check_in_date]]</f>
        <v>6</v>
      </c>
      <c r="P3804">
        <f>Table2[[#This Row],[num_adults]]+Table2[[#This Row],[num_children]]</f>
        <v>3</v>
      </c>
      <c r="Q3804" s="3">
        <f>IF(OR(Table2[[#This Row],[booking_status]]="confirmed",Table2[[#This Row],[booking_status]]="checked-out"),Table2[[#This Row],[room_rate_per_night]]*Table2[[#This Row],[Num_Nights]],0)</f>
        <v>0</v>
      </c>
      <c r="R3804" t="str" cm="1">
        <f t="array" ref="R3804">IFERROR(_xlfn.IFS(Table2[[#This Row],[booking_status]]="confirmed","Expected",Table2[[#This Row],[booking_status]]="checked-out","Actual"),"No Revenue")</f>
        <v>No Revenue</v>
      </c>
      <c r="S3804" s="4">
        <f>Table2[[#This Row],[Revenue_Amount]]/Table2[[#This Row],[Num_Nights]]</f>
        <v>0</v>
      </c>
    </row>
    <row r="3805" spans="1:19" x14ac:dyDescent="0.3">
      <c r="A3805">
        <v>3804</v>
      </c>
      <c r="B3805" t="s">
        <v>14</v>
      </c>
      <c r="C3805" s="9">
        <v>45255</v>
      </c>
      <c r="D3805" s="9">
        <v>45263</v>
      </c>
      <c r="E3805" s="10">
        <v>45221</v>
      </c>
      <c r="F3805" t="s">
        <v>49</v>
      </c>
      <c r="G3805">
        <v>84.02</v>
      </c>
      <c r="H3805">
        <v>3</v>
      </c>
      <c r="I3805">
        <v>0</v>
      </c>
      <c r="J3805" t="s">
        <v>28</v>
      </c>
      <c r="K3805" t="s">
        <v>66</v>
      </c>
      <c r="L3805" t="s">
        <v>21</v>
      </c>
      <c r="M3805" t="s">
        <v>36</v>
      </c>
      <c r="N3805" t="s">
        <v>23</v>
      </c>
      <c r="O3805">
        <f>Table2[[#This Row],[check_out_date]]-Table2[[#This Row],[check_in_date]]</f>
        <v>8</v>
      </c>
      <c r="P3805">
        <f>Table2[[#This Row],[num_adults]]+Table2[[#This Row],[num_children]]</f>
        <v>3</v>
      </c>
      <c r="Q3805" s="3">
        <f>IF(OR(Table2[[#This Row],[booking_status]]="confirmed",Table2[[#This Row],[booking_status]]="checked-out"),Table2[[#This Row],[room_rate_per_night]]*Table2[[#This Row],[Num_Nights]],0)</f>
        <v>672.16</v>
      </c>
      <c r="R3805" t="str" cm="1">
        <f t="array" ref="R3805">IFERROR(_xlfn.IFS(Table2[[#This Row],[booking_status]]="confirmed","Expected",Table2[[#This Row],[booking_status]]="checked-out","Actual"),"No Revenue")</f>
        <v>Expected</v>
      </c>
      <c r="S3805" s="4">
        <f>Table2[[#This Row],[Revenue_Amount]]/Table2[[#This Row],[Num_Nights]]</f>
        <v>84.02</v>
      </c>
    </row>
    <row r="3806" spans="1:19" x14ac:dyDescent="0.3">
      <c r="A3806">
        <v>3805</v>
      </c>
      <c r="B3806" t="s">
        <v>14</v>
      </c>
      <c r="C3806" s="9">
        <v>45211</v>
      </c>
      <c r="D3806" s="9">
        <v>45223</v>
      </c>
      <c r="E3806" s="10">
        <v>45187</v>
      </c>
      <c r="F3806" t="s">
        <v>49</v>
      </c>
      <c r="G3806">
        <v>80.290000000000006</v>
      </c>
      <c r="H3806">
        <v>1</v>
      </c>
      <c r="I3806">
        <v>2</v>
      </c>
      <c r="J3806" t="s">
        <v>28</v>
      </c>
      <c r="K3806" t="s">
        <v>44</v>
      </c>
      <c r="L3806" t="s">
        <v>21</v>
      </c>
      <c r="M3806" t="s">
        <v>22</v>
      </c>
      <c r="N3806" t="s">
        <v>30</v>
      </c>
      <c r="O3806">
        <f>Table2[[#This Row],[check_out_date]]-Table2[[#This Row],[check_in_date]]</f>
        <v>12</v>
      </c>
      <c r="P3806">
        <f>Table2[[#This Row],[num_adults]]+Table2[[#This Row],[num_children]]</f>
        <v>3</v>
      </c>
      <c r="Q3806" s="3">
        <f>IF(OR(Table2[[#This Row],[booking_status]]="confirmed",Table2[[#This Row],[booking_status]]="checked-out"),Table2[[#This Row],[room_rate_per_night]]*Table2[[#This Row],[Num_Nights]],0)</f>
        <v>963.48</v>
      </c>
      <c r="R3806" t="str" cm="1">
        <f t="array" ref="R3806">IFERROR(_xlfn.IFS(Table2[[#This Row],[booking_status]]="confirmed","Expected",Table2[[#This Row],[booking_status]]="checked-out","Actual"),"No Revenue")</f>
        <v>Expected</v>
      </c>
      <c r="S3806" s="4">
        <f>Table2[[#This Row],[Revenue_Amount]]/Table2[[#This Row],[Num_Nights]]</f>
        <v>80.290000000000006</v>
      </c>
    </row>
    <row r="3807" spans="1:19" hidden="1" x14ac:dyDescent="0.3">
      <c r="A3807">
        <v>3806</v>
      </c>
      <c r="B3807" t="s">
        <v>14</v>
      </c>
      <c r="C3807" s="9">
        <v>45268</v>
      </c>
      <c r="D3807" s="9">
        <v>45278</v>
      </c>
      <c r="E3807" s="10">
        <v>45202</v>
      </c>
      <c r="F3807" t="s">
        <v>27</v>
      </c>
      <c r="G3807">
        <v>188.97</v>
      </c>
      <c r="H3807">
        <v>4</v>
      </c>
      <c r="I3807">
        <v>2</v>
      </c>
      <c r="J3807" t="s">
        <v>35</v>
      </c>
      <c r="K3807" t="s">
        <v>29</v>
      </c>
      <c r="L3807" t="s">
        <v>21</v>
      </c>
      <c r="M3807" t="s">
        <v>22</v>
      </c>
      <c r="N3807" t="s">
        <v>41</v>
      </c>
      <c r="O3807">
        <f>Table2[[#This Row],[check_out_date]]-Table2[[#This Row],[check_in_date]]</f>
        <v>10</v>
      </c>
      <c r="P3807">
        <f>Table2[[#This Row],[num_adults]]+Table2[[#This Row],[num_children]]</f>
        <v>6</v>
      </c>
      <c r="Q3807" s="3">
        <f>IF(OR(Table2[[#This Row],[booking_status]]="confirmed",Table2[[#This Row],[booking_status]]="checked-out"),Table2[[#This Row],[room_rate_per_night]]*Table2[[#This Row],[Num_Nights]],0)</f>
        <v>1889.7</v>
      </c>
      <c r="R3807" t="str" cm="1">
        <f t="array" ref="R3807">IFERROR(_xlfn.IFS(Table2[[#This Row],[booking_status]]="confirmed","Expected",Table2[[#This Row],[booking_status]]="checked-out","Actual"),"No Revenue")</f>
        <v>Expected</v>
      </c>
      <c r="S3807" s="4">
        <f>Table2[[#This Row],[Revenue_Amount]]/Table2[[#This Row],[Num_Nights]]</f>
        <v>188.97</v>
      </c>
    </row>
    <row r="3808" spans="1:19" hidden="1" x14ac:dyDescent="0.3">
      <c r="A3808">
        <v>3807</v>
      </c>
      <c r="B3808" t="s">
        <v>37</v>
      </c>
      <c r="C3808" s="9">
        <v>45129</v>
      </c>
      <c r="D3808" s="9">
        <v>45132</v>
      </c>
      <c r="E3808" s="10">
        <v>45091</v>
      </c>
      <c r="F3808" t="s">
        <v>54</v>
      </c>
      <c r="G3808">
        <v>311.02</v>
      </c>
      <c r="H3808">
        <v>2</v>
      </c>
      <c r="I3808">
        <v>0</v>
      </c>
      <c r="J3808" t="s">
        <v>35</v>
      </c>
      <c r="K3808" t="s">
        <v>29</v>
      </c>
      <c r="L3808" t="s">
        <v>60</v>
      </c>
      <c r="M3808" t="s">
        <v>22</v>
      </c>
      <c r="N3808" t="s">
        <v>41</v>
      </c>
      <c r="O3808">
        <f>Table2[[#This Row],[check_out_date]]-Table2[[#This Row],[check_in_date]]</f>
        <v>3</v>
      </c>
      <c r="P3808">
        <f>Table2[[#This Row],[num_adults]]+Table2[[#This Row],[num_children]]</f>
        <v>2</v>
      </c>
      <c r="Q3808" s="3">
        <f>IF(OR(Table2[[#This Row],[booking_status]]="confirmed",Table2[[#This Row],[booking_status]]="checked-out"),Table2[[#This Row],[room_rate_per_night]]*Table2[[#This Row],[Num_Nights]],0)</f>
        <v>0</v>
      </c>
      <c r="R3808" t="str" cm="1">
        <f t="array" ref="R3808">IFERROR(_xlfn.IFS(Table2[[#This Row],[booking_status]]="confirmed","Expected",Table2[[#This Row],[booking_status]]="checked-out","Actual"),"No Revenue")</f>
        <v>No Revenue</v>
      </c>
      <c r="S3808" s="4">
        <f>Table2[[#This Row],[Revenue_Amount]]/Table2[[#This Row],[Num_Nights]]</f>
        <v>0</v>
      </c>
    </row>
    <row r="3809" spans="1:19" x14ac:dyDescent="0.3">
      <c r="A3809">
        <v>3808</v>
      </c>
      <c r="B3809" t="s">
        <v>14</v>
      </c>
      <c r="C3809" s="9">
        <v>44928</v>
      </c>
      <c r="D3809" s="9">
        <v>44933</v>
      </c>
      <c r="E3809" s="10">
        <v>44855</v>
      </c>
      <c r="F3809" t="s">
        <v>27</v>
      </c>
      <c r="G3809">
        <v>144.83000000000001</v>
      </c>
      <c r="H3809">
        <v>1</v>
      </c>
      <c r="I3809">
        <v>1</v>
      </c>
      <c r="J3809" t="s">
        <v>28</v>
      </c>
      <c r="K3809" t="s">
        <v>29</v>
      </c>
      <c r="L3809" t="s">
        <v>60</v>
      </c>
      <c r="M3809" t="s">
        <v>22</v>
      </c>
      <c r="N3809" t="s">
        <v>41</v>
      </c>
      <c r="O3809">
        <f>Table2[[#This Row],[check_out_date]]-Table2[[#This Row],[check_in_date]]</f>
        <v>5</v>
      </c>
      <c r="P3809">
        <f>Table2[[#This Row],[num_adults]]+Table2[[#This Row],[num_children]]</f>
        <v>2</v>
      </c>
      <c r="Q3809" s="3">
        <f>IF(OR(Table2[[#This Row],[booking_status]]="confirmed",Table2[[#This Row],[booking_status]]="checked-out"),Table2[[#This Row],[room_rate_per_night]]*Table2[[#This Row],[Num_Nights]],0)</f>
        <v>0</v>
      </c>
      <c r="R3809" t="str" cm="1">
        <f t="array" ref="R3809">IFERROR(_xlfn.IFS(Table2[[#This Row],[booking_status]]="confirmed","Expected",Table2[[#This Row],[booking_status]]="checked-out","Actual"),"No Revenue")</f>
        <v>No Revenue</v>
      </c>
      <c r="S3809" s="4">
        <f>Table2[[#This Row],[Revenue_Amount]]/Table2[[#This Row],[Num_Nights]]</f>
        <v>0</v>
      </c>
    </row>
    <row r="3810" spans="1:19" x14ac:dyDescent="0.3">
      <c r="A3810">
        <v>3809</v>
      </c>
      <c r="B3810" t="s">
        <v>37</v>
      </c>
      <c r="C3810" s="9">
        <v>45108</v>
      </c>
      <c r="D3810" s="9">
        <v>45109</v>
      </c>
      <c r="E3810" s="10">
        <v>45057</v>
      </c>
      <c r="F3810" t="s">
        <v>54</v>
      </c>
      <c r="G3810">
        <v>311.36</v>
      </c>
      <c r="H3810">
        <v>1</v>
      </c>
      <c r="I3810">
        <v>2</v>
      </c>
      <c r="J3810" t="s">
        <v>94</v>
      </c>
      <c r="K3810" t="s">
        <v>99</v>
      </c>
      <c r="L3810" t="s">
        <v>56</v>
      </c>
      <c r="M3810" t="s">
        <v>36</v>
      </c>
      <c r="N3810" t="s">
        <v>41</v>
      </c>
      <c r="O3810">
        <f>Table2[[#This Row],[check_out_date]]-Table2[[#This Row],[check_in_date]]</f>
        <v>1</v>
      </c>
      <c r="P3810">
        <f>Table2[[#This Row],[num_adults]]+Table2[[#This Row],[num_children]]</f>
        <v>3</v>
      </c>
      <c r="Q3810" s="3">
        <f>IF(OR(Table2[[#This Row],[booking_status]]="confirmed",Table2[[#This Row],[booking_status]]="checked-out"),Table2[[#This Row],[room_rate_per_night]]*Table2[[#This Row],[Num_Nights]],0)</f>
        <v>311.36</v>
      </c>
      <c r="R3810" t="str" cm="1">
        <f t="array" ref="R3810">IFERROR(_xlfn.IFS(Table2[[#This Row],[booking_status]]="confirmed","Expected",Table2[[#This Row],[booking_status]]="checked-out","Actual"),"No Revenue")</f>
        <v>Actual</v>
      </c>
      <c r="S3810" s="4">
        <f>Table2[[#This Row],[Revenue_Amount]]/Table2[[#This Row],[Num_Nights]]</f>
        <v>311.36</v>
      </c>
    </row>
    <row r="3811" spans="1:19" x14ac:dyDescent="0.3">
      <c r="A3811">
        <v>3810</v>
      </c>
      <c r="B3811" t="s">
        <v>14</v>
      </c>
      <c r="C3811" s="9">
        <v>44956</v>
      </c>
      <c r="D3811" s="9">
        <v>44958</v>
      </c>
      <c r="E3811" s="10">
        <v>44954</v>
      </c>
      <c r="F3811" t="s">
        <v>18</v>
      </c>
      <c r="G3811">
        <v>250.2</v>
      </c>
      <c r="H3811">
        <v>2</v>
      </c>
      <c r="I3811">
        <v>0</v>
      </c>
      <c r="J3811" t="s">
        <v>94</v>
      </c>
      <c r="K3811" t="s">
        <v>44</v>
      </c>
      <c r="L3811" t="s">
        <v>56</v>
      </c>
      <c r="M3811" t="s">
        <v>36</v>
      </c>
      <c r="N3811" t="s">
        <v>23</v>
      </c>
      <c r="O3811">
        <f>Table2[[#This Row],[check_out_date]]-Table2[[#This Row],[check_in_date]]</f>
        <v>2</v>
      </c>
      <c r="P3811">
        <f>Table2[[#This Row],[num_adults]]+Table2[[#This Row],[num_children]]</f>
        <v>2</v>
      </c>
      <c r="Q3811" s="3">
        <f>IF(OR(Table2[[#This Row],[booking_status]]="confirmed",Table2[[#This Row],[booking_status]]="checked-out"),Table2[[#This Row],[room_rate_per_night]]*Table2[[#This Row],[Num_Nights]],0)</f>
        <v>500.4</v>
      </c>
      <c r="R3811" t="str" cm="1">
        <f t="array" ref="R3811">IFERROR(_xlfn.IFS(Table2[[#This Row],[booking_status]]="confirmed","Expected",Table2[[#This Row],[booking_status]]="checked-out","Actual"),"No Revenue")</f>
        <v>Actual</v>
      </c>
      <c r="S3811" s="4">
        <f>Table2[[#This Row],[Revenue_Amount]]/Table2[[#This Row],[Num_Nights]]</f>
        <v>250.2</v>
      </c>
    </row>
    <row r="3812" spans="1:19" x14ac:dyDescent="0.3">
      <c r="A3812">
        <v>3811</v>
      </c>
      <c r="B3812" t="s">
        <v>14</v>
      </c>
      <c r="C3812" s="9">
        <v>45093</v>
      </c>
      <c r="D3812" s="9">
        <v>45096</v>
      </c>
      <c r="E3812" s="10">
        <v>45024</v>
      </c>
      <c r="F3812" t="s">
        <v>27</v>
      </c>
      <c r="G3812">
        <v>163.96</v>
      </c>
      <c r="H3812">
        <v>4</v>
      </c>
      <c r="I3812">
        <v>0</v>
      </c>
      <c r="J3812" t="s">
        <v>28</v>
      </c>
      <c r="K3812" t="s">
        <v>66</v>
      </c>
      <c r="L3812" t="s">
        <v>21</v>
      </c>
      <c r="M3812" t="s">
        <v>36</v>
      </c>
      <c r="N3812" t="s">
        <v>41</v>
      </c>
      <c r="O3812">
        <f>Table2[[#This Row],[check_out_date]]-Table2[[#This Row],[check_in_date]]</f>
        <v>3</v>
      </c>
      <c r="P3812">
        <f>Table2[[#This Row],[num_adults]]+Table2[[#This Row],[num_children]]</f>
        <v>4</v>
      </c>
      <c r="Q3812" s="3">
        <f>IF(OR(Table2[[#This Row],[booking_status]]="confirmed",Table2[[#This Row],[booking_status]]="checked-out"),Table2[[#This Row],[room_rate_per_night]]*Table2[[#This Row],[Num_Nights]],0)</f>
        <v>491.88</v>
      </c>
      <c r="R3812" t="str" cm="1">
        <f t="array" ref="R3812">IFERROR(_xlfn.IFS(Table2[[#This Row],[booking_status]]="confirmed","Expected",Table2[[#This Row],[booking_status]]="checked-out","Actual"),"No Revenue")</f>
        <v>Expected</v>
      </c>
      <c r="S3812" s="4">
        <f>Table2[[#This Row],[Revenue_Amount]]/Table2[[#This Row],[Num_Nights]]</f>
        <v>163.96</v>
      </c>
    </row>
    <row r="3813" spans="1:19" x14ac:dyDescent="0.3">
      <c r="A3813">
        <v>3812</v>
      </c>
      <c r="B3813" t="s">
        <v>14</v>
      </c>
      <c r="C3813" s="9">
        <v>45281</v>
      </c>
      <c r="D3813" s="9">
        <v>45290</v>
      </c>
      <c r="E3813" s="10">
        <v>45249</v>
      </c>
      <c r="F3813" t="s">
        <v>54</v>
      </c>
      <c r="G3813">
        <v>467.12</v>
      </c>
      <c r="H3813">
        <v>2</v>
      </c>
      <c r="I3813">
        <v>0</v>
      </c>
      <c r="J3813" t="s">
        <v>19</v>
      </c>
      <c r="K3813" t="s">
        <v>20</v>
      </c>
      <c r="L3813" t="s">
        <v>56</v>
      </c>
      <c r="M3813" t="s">
        <v>36</v>
      </c>
      <c r="N3813" t="s">
        <v>23</v>
      </c>
      <c r="O3813">
        <f>Table2[[#This Row],[check_out_date]]-Table2[[#This Row],[check_in_date]]</f>
        <v>9</v>
      </c>
      <c r="P3813">
        <f>Table2[[#This Row],[num_adults]]+Table2[[#This Row],[num_children]]</f>
        <v>2</v>
      </c>
      <c r="Q3813" s="3">
        <f>IF(OR(Table2[[#This Row],[booking_status]]="confirmed",Table2[[#This Row],[booking_status]]="checked-out"),Table2[[#This Row],[room_rate_per_night]]*Table2[[#This Row],[Num_Nights]],0)</f>
        <v>4204.08</v>
      </c>
      <c r="R3813" t="str" cm="1">
        <f t="array" ref="R3813">IFERROR(_xlfn.IFS(Table2[[#This Row],[booking_status]]="confirmed","Expected",Table2[[#This Row],[booking_status]]="checked-out","Actual"),"No Revenue")</f>
        <v>Actual</v>
      </c>
      <c r="S3813" s="4">
        <f>Table2[[#This Row],[Revenue_Amount]]/Table2[[#This Row],[Num_Nights]]</f>
        <v>467.12</v>
      </c>
    </row>
    <row r="3814" spans="1:19" x14ac:dyDescent="0.3">
      <c r="A3814">
        <v>3813</v>
      </c>
      <c r="B3814" t="s">
        <v>14</v>
      </c>
      <c r="C3814" s="9">
        <v>45031</v>
      </c>
      <c r="D3814" s="9">
        <v>45038</v>
      </c>
      <c r="E3814" s="10">
        <v>44985</v>
      </c>
      <c r="F3814" t="s">
        <v>18</v>
      </c>
      <c r="G3814">
        <v>229.17</v>
      </c>
      <c r="H3814">
        <v>1</v>
      </c>
      <c r="I3814">
        <v>0</v>
      </c>
      <c r="J3814" t="s">
        <v>28</v>
      </c>
      <c r="K3814" t="s">
        <v>44</v>
      </c>
      <c r="L3814" t="s">
        <v>56</v>
      </c>
      <c r="M3814" t="s">
        <v>36</v>
      </c>
      <c r="N3814" t="s">
        <v>41</v>
      </c>
      <c r="O3814">
        <f>Table2[[#This Row],[check_out_date]]-Table2[[#This Row],[check_in_date]]</f>
        <v>7</v>
      </c>
      <c r="P3814">
        <f>Table2[[#This Row],[num_adults]]+Table2[[#This Row],[num_children]]</f>
        <v>1</v>
      </c>
      <c r="Q3814" s="3">
        <f>IF(OR(Table2[[#This Row],[booking_status]]="confirmed",Table2[[#This Row],[booking_status]]="checked-out"),Table2[[#This Row],[room_rate_per_night]]*Table2[[#This Row],[Num_Nights]],0)</f>
        <v>1604.1899999999998</v>
      </c>
      <c r="R3814" t="str" cm="1">
        <f t="array" ref="R3814">IFERROR(_xlfn.IFS(Table2[[#This Row],[booking_status]]="confirmed","Expected",Table2[[#This Row],[booking_status]]="checked-out","Actual"),"No Revenue")</f>
        <v>Actual</v>
      </c>
      <c r="S3814" s="4">
        <f>Table2[[#This Row],[Revenue_Amount]]/Table2[[#This Row],[Num_Nights]]</f>
        <v>229.17</v>
      </c>
    </row>
    <row r="3815" spans="1:19" x14ac:dyDescent="0.3">
      <c r="A3815">
        <v>3814</v>
      </c>
      <c r="B3815" t="s">
        <v>50</v>
      </c>
      <c r="C3815" s="9">
        <v>45096</v>
      </c>
      <c r="D3815" s="9">
        <v>45102</v>
      </c>
      <c r="E3815" s="10">
        <v>45068</v>
      </c>
      <c r="F3815" t="s">
        <v>27</v>
      </c>
      <c r="G3815">
        <v>138.25</v>
      </c>
      <c r="H3815">
        <v>2</v>
      </c>
      <c r="I3815">
        <v>0</v>
      </c>
      <c r="J3815" t="s">
        <v>55</v>
      </c>
      <c r="K3815" t="s">
        <v>20</v>
      </c>
      <c r="L3815" t="s">
        <v>21</v>
      </c>
      <c r="M3815" t="s">
        <v>36</v>
      </c>
      <c r="N3815" t="s">
        <v>45</v>
      </c>
      <c r="O3815">
        <f>Table2[[#This Row],[check_out_date]]-Table2[[#This Row],[check_in_date]]</f>
        <v>6</v>
      </c>
      <c r="P3815">
        <f>Table2[[#This Row],[num_adults]]+Table2[[#This Row],[num_children]]</f>
        <v>2</v>
      </c>
      <c r="Q3815" s="3">
        <f>IF(OR(Table2[[#This Row],[booking_status]]="confirmed",Table2[[#This Row],[booking_status]]="checked-out"),Table2[[#This Row],[room_rate_per_night]]*Table2[[#This Row],[Num_Nights]],0)</f>
        <v>829.5</v>
      </c>
      <c r="R3815" t="str" cm="1">
        <f t="array" ref="R3815">IFERROR(_xlfn.IFS(Table2[[#This Row],[booking_status]]="confirmed","Expected",Table2[[#This Row],[booking_status]]="checked-out","Actual"),"No Revenue")</f>
        <v>Expected</v>
      </c>
      <c r="S3815" s="4">
        <f>Table2[[#This Row],[Revenue_Amount]]/Table2[[#This Row],[Num_Nights]]</f>
        <v>138.25</v>
      </c>
    </row>
    <row r="3816" spans="1:19" x14ac:dyDescent="0.3">
      <c r="A3816">
        <v>3815</v>
      </c>
      <c r="B3816" t="s">
        <v>50</v>
      </c>
      <c r="C3816" s="9">
        <v>45254</v>
      </c>
      <c r="D3816" s="9">
        <v>45259</v>
      </c>
      <c r="E3816" s="10">
        <v>45210</v>
      </c>
      <c r="F3816" t="s">
        <v>18</v>
      </c>
      <c r="G3816">
        <v>309.08999999999997</v>
      </c>
      <c r="H3816">
        <v>2</v>
      </c>
      <c r="I3816">
        <v>1</v>
      </c>
      <c r="J3816" t="s">
        <v>94</v>
      </c>
      <c r="K3816" t="s">
        <v>29</v>
      </c>
      <c r="L3816" t="s">
        <v>21</v>
      </c>
      <c r="M3816" t="s">
        <v>36</v>
      </c>
      <c r="N3816" t="s">
        <v>45</v>
      </c>
      <c r="O3816">
        <f>Table2[[#This Row],[check_out_date]]-Table2[[#This Row],[check_in_date]]</f>
        <v>5</v>
      </c>
      <c r="P3816">
        <f>Table2[[#This Row],[num_adults]]+Table2[[#This Row],[num_children]]</f>
        <v>3</v>
      </c>
      <c r="Q3816" s="3">
        <f>IF(OR(Table2[[#This Row],[booking_status]]="confirmed",Table2[[#This Row],[booking_status]]="checked-out"),Table2[[#This Row],[room_rate_per_night]]*Table2[[#This Row],[Num_Nights]],0)</f>
        <v>1545.4499999999998</v>
      </c>
      <c r="R3816" t="str" cm="1">
        <f t="array" ref="R3816">IFERROR(_xlfn.IFS(Table2[[#This Row],[booking_status]]="confirmed","Expected",Table2[[#This Row],[booking_status]]="checked-out","Actual"),"No Revenue")</f>
        <v>Expected</v>
      </c>
      <c r="S3816" s="4">
        <f>Table2[[#This Row],[Revenue_Amount]]/Table2[[#This Row],[Num_Nights]]</f>
        <v>309.08999999999997</v>
      </c>
    </row>
    <row r="3817" spans="1:19" x14ac:dyDescent="0.3">
      <c r="A3817">
        <v>3816</v>
      </c>
      <c r="B3817" t="s">
        <v>50</v>
      </c>
      <c r="C3817" s="9">
        <v>45284</v>
      </c>
      <c r="D3817" s="9">
        <v>45293</v>
      </c>
      <c r="E3817" s="10">
        <v>45259</v>
      </c>
      <c r="F3817" t="s">
        <v>27</v>
      </c>
      <c r="G3817">
        <v>241.56</v>
      </c>
      <c r="H3817">
        <v>2</v>
      </c>
      <c r="I3817">
        <v>2</v>
      </c>
      <c r="J3817" t="s">
        <v>19</v>
      </c>
      <c r="K3817" t="s">
        <v>29</v>
      </c>
      <c r="L3817" t="s">
        <v>21</v>
      </c>
      <c r="M3817" t="s">
        <v>36</v>
      </c>
      <c r="N3817" t="s">
        <v>45</v>
      </c>
      <c r="O3817">
        <f>Table2[[#This Row],[check_out_date]]-Table2[[#This Row],[check_in_date]]</f>
        <v>9</v>
      </c>
      <c r="P3817">
        <f>Table2[[#This Row],[num_adults]]+Table2[[#This Row],[num_children]]</f>
        <v>4</v>
      </c>
      <c r="Q3817" s="3">
        <f>IF(OR(Table2[[#This Row],[booking_status]]="confirmed",Table2[[#This Row],[booking_status]]="checked-out"),Table2[[#This Row],[room_rate_per_night]]*Table2[[#This Row],[Num_Nights]],0)</f>
        <v>2174.04</v>
      </c>
      <c r="R3817" t="str" cm="1">
        <f t="array" ref="R3817">IFERROR(_xlfn.IFS(Table2[[#This Row],[booking_status]]="confirmed","Expected",Table2[[#This Row],[booking_status]]="checked-out","Actual"),"No Revenue")</f>
        <v>Expected</v>
      </c>
      <c r="S3817" s="4">
        <f>Table2[[#This Row],[Revenue_Amount]]/Table2[[#This Row],[Num_Nights]]</f>
        <v>241.56</v>
      </c>
    </row>
    <row r="3818" spans="1:19" x14ac:dyDescent="0.3">
      <c r="A3818">
        <v>3817</v>
      </c>
      <c r="B3818" t="s">
        <v>50</v>
      </c>
      <c r="C3818" s="9">
        <v>45079</v>
      </c>
      <c r="D3818" s="9">
        <v>45083</v>
      </c>
      <c r="E3818" s="10">
        <v>45016</v>
      </c>
      <c r="F3818" t="s">
        <v>27</v>
      </c>
      <c r="G3818">
        <v>152.47999999999999</v>
      </c>
      <c r="H3818">
        <v>2</v>
      </c>
      <c r="I3818">
        <v>1</v>
      </c>
      <c r="J3818" t="s">
        <v>28</v>
      </c>
      <c r="K3818" t="s">
        <v>99</v>
      </c>
      <c r="L3818" t="s">
        <v>60</v>
      </c>
      <c r="M3818" t="s">
        <v>36</v>
      </c>
      <c r="N3818" t="s">
        <v>45</v>
      </c>
      <c r="O3818">
        <f>Table2[[#This Row],[check_out_date]]-Table2[[#This Row],[check_in_date]]</f>
        <v>4</v>
      </c>
      <c r="P3818">
        <f>Table2[[#This Row],[num_adults]]+Table2[[#This Row],[num_children]]</f>
        <v>3</v>
      </c>
      <c r="Q3818" s="3">
        <f>IF(OR(Table2[[#This Row],[booking_status]]="confirmed",Table2[[#This Row],[booking_status]]="checked-out"),Table2[[#This Row],[room_rate_per_night]]*Table2[[#This Row],[Num_Nights]],0)</f>
        <v>0</v>
      </c>
      <c r="R3818" t="str" cm="1">
        <f t="array" ref="R3818">IFERROR(_xlfn.IFS(Table2[[#This Row],[booking_status]]="confirmed","Expected",Table2[[#This Row],[booking_status]]="checked-out","Actual"),"No Revenue")</f>
        <v>No Revenue</v>
      </c>
      <c r="S3818" s="4">
        <f>Table2[[#This Row],[Revenue_Amount]]/Table2[[#This Row],[Num_Nights]]</f>
        <v>0</v>
      </c>
    </row>
    <row r="3819" spans="1:19" x14ac:dyDescent="0.3">
      <c r="A3819">
        <v>3818</v>
      </c>
      <c r="B3819" t="s">
        <v>50</v>
      </c>
      <c r="C3819" s="9">
        <v>45199</v>
      </c>
      <c r="D3819" s="9">
        <v>45202</v>
      </c>
      <c r="E3819" s="10">
        <v>45159</v>
      </c>
      <c r="F3819" t="s">
        <v>27</v>
      </c>
      <c r="G3819">
        <v>177.31</v>
      </c>
      <c r="H3819">
        <v>1</v>
      </c>
      <c r="I3819">
        <v>0</v>
      </c>
      <c r="J3819" t="s">
        <v>28</v>
      </c>
      <c r="K3819" t="s">
        <v>44</v>
      </c>
      <c r="L3819" t="s">
        <v>56</v>
      </c>
      <c r="M3819" t="s">
        <v>36</v>
      </c>
      <c r="N3819" t="s">
        <v>45</v>
      </c>
      <c r="O3819">
        <f>Table2[[#This Row],[check_out_date]]-Table2[[#This Row],[check_in_date]]</f>
        <v>3</v>
      </c>
      <c r="P3819">
        <f>Table2[[#This Row],[num_adults]]+Table2[[#This Row],[num_children]]</f>
        <v>1</v>
      </c>
      <c r="Q3819" s="3">
        <f>IF(OR(Table2[[#This Row],[booking_status]]="confirmed",Table2[[#This Row],[booking_status]]="checked-out"),Table2[[#This Row],[room_rate_per_night]]*Table2[[#This Row],[Num_Nights]],0)</f>
        <v>531.93000000000006</v>
      </c>
      <c r="R3819" t="str" cm="1">
        <f t="array" ref="R3819">IFERROR(_xlfn.IFS(Table2[[#This Row],[booking_status]]="confirmed","Expected",Table2[[#This Row],[booking_status]]="checked-out","Actual"),"No Revenue")</f>
        <v>Actual</v>
      </c>
      <c r="S3819" s="4">
        <f>Table2[[#This Row],[Revenue_Amount]]/Table2[[#This Row],[Num_Nights]]</f>
        <v>177.31000000000003</v>
      </c>
    </row>
    <row r="3820" spans="1:19" x14ac:dyDescent="0.3">
      <c r="A3820">
        <v>3819</v>
      </c>
      <c r="B3820" t="s">
        <v>50</v>
      </c>
      <c r="C3820" s="9">
        <v>44950</v>
      </c>
      <c r="D3820" s="9">
        <v>44953</v>
      </c>
      <c r="E3820" s="10">
        <v>44902</v>
      </c>
      <c r="F3820" t="s">
        <v>54</v>
      </c>
      <c r="G3820">
        <v>605.72</v>
      </c>
      <c r="H3820">
        <v>1</v>
      </c>
      <c r="I3820">
        <v>0</v>
      </c>
      <c r="J3820" t="s">
        <v>28</v>
      </c>
      <c r="K3820" t="s">
        <v>66</v>
      </c>
      <c r="L3820" t="s">
        <v>21</v>
      </c>
      <c r="M3820" t="s">
        <v>36</v>
      </c>
      <c r="N3820" t="s">
        <v>23</v>
      </c>
      <c r="O3820">
        <f>Table2[[#This Row],[check_out_date]]-Table2[[#This Row],[check_in_date]]</f>
        <v>3</v>
      </c>
      <c r="P3820">
        <f>Table2[[#This Row],[num_adults]]+Table2[[#This Row],[num_children]]</f>
        <v>1</v>
      </c>
      <c r="Q3820" s="3">
        <f>IF(OR(Table2[[#This Row],[booking_status]]="confirmed",Table2[[#This Row],[booking_status]]="checked-out"),Table2[[#This Row],[room_rate_per_night]]*Table2[[#This Row],[Num_Nights]],0)</f>
        <v>1817.16</v>
      </c>
      <c r="R3820" t="str" cm="1">
        <f t="array" ref="R3820">IFERROR(_xlfn.IFS(Table2[[#This Row],[booking_status]]="confirmed","Expected",Table2[[#This Row],[booking_status]]="checked-out","Actual"),"No Revenue")</f>
        <v>Expected</v>
      </c>
      <c r="S3820" s="4">
        <f>Table2[[#This Row],[Revenue_Amount]]/Table2[[#This Row],[Num_Nights]]</f>
        <v>605.72</v>
      </c>
    </row>
    <row r="3821" spans="1:19" hidden="1" x14ac:dyDescent="0.3">
      <c r="A3821">
        <v>3820</v>
      </c>
      <c r="B3821" t="s">
        <v>14</v>
      </c>
      <c r="C3821" s="9">
        <v>44978</v>
      </c>
      <c r="D3821" s="9">
        <v>44987</v>
      </c>
      <c r="E3821" s="10">
        <v>44948</v>
      </c>
      <c r="F3821" t="s">
        <v>54</v>
      </c>
      <c r="G3821">
        <v>428.42</v>
      </c>
      <c r="H3821">
        <v>4</v>
      </c>
      <c r="I3821">
        <v>0</v>
      </c>
      <c r="J3821" t="s">
        <v>35</v>
      </c>
      <c r="K3821" t="s">
        <v>66</v>
      </c>
      <c r="L3821" t="s">
        <v>56</v>
      </c>
      <c r="M3821" t="s">
        <v>36</v>
      </c>
      <c r="N3821" t="s">
        <v>41</v>
      </c>
      <c r="O3821">
        <f>Table2[[#This Row],[check_out_date]]-Table2[[#This Row],[check_in_date]]</f>
        <v>9</v>
      </c>
      <c r="P3821">
        <f>Table2[[#This Row],[num_adults]]+Table2[[#This Row],[num_children]]</f>
        <v>4</v>
      </c>
      <c r="Q3821" s="3">
        <f>IF(OR(Table2[[#This Row],[booking_status]]="confirmed",Table2[[#This Row],[booking_status]]="checked-out"),Table2[[#This Row],[room_rate_per_night]]*Table2[[#This Row],[Num_Nights]],0)</f>
        <v>3855.78</v>
      </c>
      <c r="R3821" t="str" cm="1">
        <f t="array" ref="R3821">IFERROR(_xlfn.IFS(Table2[[#This Row],[booking_status]]="confirmed","Expected",Table2[[#This Row],[booking_status]]="checked-out","Actual"),"No Revenue")</f>
        <v>Actual</v>
      </c>
      <c r="S3821" s="4">
        <f>Table2[[#This Row],[Revenue_Amount]]/Table2[[#This Row],[Num_Nights]]</f>
        <v>428.42</v>
      </c>
    </row>
    <row r="3822" spans="1:19" x14ac:dyDescent="0.3">
      <c r="A3822">
        <v>3821</v>
      </c>
      <c r="B3822" t="s">
        <v>14</v>
      </c>
      <c r="C3822" s="9">
        <v>45145</v>
      </c>
      <c r="D3822" s="9">
        <v>45150</v>
      </c>
      <c r="E3822" s="10">
        <v>45138</v>
      </c>
      <c r="F3822" t="s">
        <v>27</v>
      </c>
      <c r="G3822">
        <v>161.53</v>
      </c>
      <c r="H3822">
        <v>2</v>
      </c>
      <c r="I3822">
        <v>1</v>
      </c>
      <c r="J3822" t="s">
        <v>94</v>
      </c>
      <c r="K3822" t="s">
        <v>44</v>
      </c>
      <c r="L3822" t="s">
        <v>56</v>
      </c>
      <c r="M3822" t="s">
        <v>22</v>
      </c>
      <c r="N3822" t="s">
        <v>41</v>
      </c>
      <c r="O3822">
        <f>Table2[[#This Row],[check_out_date]]-Table2[[#This Row],[check_in_date]]</f>
        <v>5</v>
      </c>
      <c r="P3822">
        <f>Table2[[#This Row],[num_adults]]+Table2[[#This Row],[num_children]]</f>
        <v>3</v>
      </c>
      <c r="Q3822" s="3">
        <f>IF(OR(Table2[[#This Row],[booking_status]]="confirmed",Table2[[#This Row],[booking_status]]="checked-out"),Table2[[#This Row],[room_rate_per_night]]*Table2[[#This Row],[Num_Nights]],0)</f>
        <v>807.65</v>
      </c>
      <c r="R3822" t="str" cm="1">
        <f t="array" ref="R3822">IFERROR(_xlfn.IFS(Table2[[#This Row],[booking_status]]="confirmed","Expected",Table2[[#This Row],[booking_status]]="checked-out","Actual"),"No Revenue")</f>
        <v>Actual</v>
      </c>
      <c r="S3822" s="4">
        <f>Table2[[#This Row],[Revenue_Amount]]/Table2[[#This Row],[Num_Nights]]</f>
        <v>161.53</v>
      </c>
    </row>
    <row r="3823" spans="1:19" x14ac:dyDescent="0.3">
      <c r="A3823">
        <v>3822</v>
      </c>
      <c r="B3823" t="s">
        <v>14</v>
      </c>
      <c r="C3823" s="9">
        <v>45190</v>
      </c>
      <c r="D3823" s="9">
        <v>45197</v>
      </c>
      <c r="E3823" s="10">
        <v>45182</v>
      </c>
      <c r="F3823" t="s">
        <v>18</v>
      </c>
      <c r="G3823">
        <v>188.17</v>
      </c>
      <c r="H3823">
        <v>1</v>
      </c>
      <c r="I3823">
        <v>2</v>
      </c>
      <c r="J3823" t="s">
        <v>28</v>
      </c>
      <c r="K3823" t="s">
        <v>29</v>
      </c>
      <c r="L3823" t="s">
        <v>21</v>
      </c>
      <c r="M3823" t="s">
        <v>36</v>
      </c>
      <c r="N3823" t="s">
        <v>95</v>
      </c>
      <c r="O3823">
        <f>Table2[[#This Row],[check_out_date]]-Table2[[#This Row],[check_in_date]]</f>
        <v>7</v>
      </c>
      <c r="P3823">
        <f>Table2[[#This Row],[num_adults]]+Table2[[#This Row],[num_children]]</f>
        <v>3</v>
      </c>
      <c r="Q3823" s="3">
        <f>IF(OR(Table2[[#This Row],[booking_status]]="confirmed",Table2[[#This Row],[booking_status]]="checked-out"),Table2[[#This Row],[room_rate_per_night]]*Table2[[#This Row],[Num_Nights]],0)</f>
        <v>1317.1899999999998</v>
      </c>
      <c r="R3823" t="str" cm="1">
        <f t="array" ref="R3823">IFERROR(_xlfn.IFS(Table2[[#This Row],[booking_status]]="confirmed","Expected",Table2[[#This Row],[booking_status]]="checked-out","Actual"),"No Revenue")</f>
        <v>Expected</v>
      </c>
      <c r="S3823" s="4">
        <f>Table2[[#This Row],[Revenue_Amount]]/Table2[[#This Row],[Num_Nights]]</f>
        <v>188.17</v>
      </c>
    </row>
    <row r="3824" spans="1:19" hidden="1" x14ac:dyDescent="0.3">
      <c r="A3824">
        <v>3823</v>
      </c>
      <c r="B3824" t="s">
        <v>50</v>
      </c>
      <c r="C3824" s="9">
        <v>45120</v>
      </c>
      <c r="D3824" s="9">
        <v>45122</v>
      </c>
      <c r="E3824" s="10">
        <v>45091</v>
      </c>
      <c r="F3824" t="s">
        <v>18</v>
      </c>
      <c r="G3824">
        <v>221.76</v>
      </c>
      <c r="H3824">
        <v>2</v>
      </c>
      <c r="I3824">
        <v>1</v>
      </c>
      <c r="J3824" t="s">
        <v>35</v>
      </c>
      <c r="K3824" t="s">
        <v>29</v>
      </c>
      <c r="L3824" t="s">
        <v>21</v>
      </c>
      <c r="M3824" t="s">
        <v>22</v>
      </c>
      <c r="N3824" t="s">
        <v>41</v>
      </c>
      <c r="O3824">
        <f>Table2[[#This Row],[check_out_date]]-Table2[[#This Row],[check_in_date]]</f>
        <v>2</v>
      </c>
      <c r="P3824">
        <f>Table2[[#This Row],[num_adults]]+Table2[[#This Row],[num_children]]</f>
        <v>3</v>
      </c>
      <c r="Q3824" s="3">
        <f>IF(OR(Table2[[#This Row],[booking_status]]="confirmed",Table2[[#This Row],[booking_status]]="checked-out"),Table2[[#This Row],[room_rate_per_night]]*Table2[[#This Row],[Num_Nights]],0)</f>
        <v>443.52</v>
      </c>
      <c r="R3824" t="str" cm="1">
        <f t="array" ref="R3824">IFERROR(_xlfn.IFS(Table2[[#This Row],[booking_status]]="confirmed","Expected",Table2[[#This Row],[booking_status]]="checked-out","Actual"),"No Revenue")</f>
        <v>Expected</v>
      </c>
      <c r="S3824" s="4">
        <f>Table2[[#This Row],[Revenue_Amount]]/Table2[[#This Row],[Num_Nights]]</f>
        <v>221.76</v>
      </c>
    </row>
    <row r="3825" spans="1:19" hidden="1" x14ac:dyDescent="0.3">
      <c r="A3825">
        <v>3824</v>
      </c>
      <c r="B3825" t="s">
        <v>31</v>
      </c>
      <c r="C3825" s="9">
        <v>45223</v>
      </c>
      <c r="D3825" s="9">
        <v>45234</v>
      </c>
      <c r="E3825" s="10">
        <v>45165</v>
      </c>
      <c r="F3825" t="s">
        <v>49</v>
      </c>
      <c r="G3825">
        <v>112.81</v>
      </c>
      <c r="H3825">
        <v>2</v>
      </c>
      <c r="I3825">
        <v>1</v>
      </c>
      <c r="J3825" t="s">
        <v>35</v>
      </c>
      <c r="K3825" t="s">
        <v>29</v>
      </c>
      <c r="L3825" t="s">
        <v>21</v>
      </c>
      <c r="M3825" t="s">
        <v>22</v>
      </c>
      <c r="N3825" t="s">
        <v>23</v>
      </c>
      <c r="O3825">
        <f>Table2[[#This Row],[check_out_date]]-Table2[[#This Row],[check_in_date]]</f>
        <v>11</v>
      </c>
      <c r="P3825">
        <f>Table2[[#This Row],[num_adults]]+Table2[[#This Row],[num_children]]</f>
        <v>3</v>
      </c>
      <c r="Q3825" s="3">
        <f>IF(OR(Table2[[#This Row],[booking_status]]="confirmed",Table2[[#This Row],[booking_status]]="checked-out"),Table2[[#This Row],[room_rate_per_night]]*Table2[[#This Row],[Num_Nights]],0)</f>
        <v>1240.9100000000001</v>
      </c>
      <c r="R3825" t="str" cm="1">
        <f t="array" ref="R3825">IFERROR(_xlfn.IFS(Table2[[#This Row],[booking_status]]="confirmed","Expected",Table2[[#This Row],[booking_status]]="checked-out","Actual"),"No Revenue")</f>
        <v>Expected</v>
      </c>
      <c r="S3825" s="4">
        <f>Table2[[#This Row],[Revenue_Amount]]/Table2[[#This Row],[Num_Nights]]</f>
        <v>112.81</v>
      </c>
    </row>
    <row r="3826" spans="1:19" x14ac:dyDescent="0.3">
      <c r="A3826">
        <v>3825</v>
      </c>
      <c r="B3826" t="s">
        <v>14</v>
      </c>
      <c r="C3826" s="9">
        <v>44979</v>
      </c>
      <c r="D3826" s="9">
        <v>44981</v>
      </c>
      <c r="E3826" s="10">
        <v>44950</v>
      </c>
      <c r="F3826" t="s">
        <v>49</v>
      </c>
      <c r="G3826">
        <v>67.069999999999993</v>
      </c>
      <c r="H3826">
        <v>3</v>
      </c>
      <c r="I3826">
        <v>0</v>
      </c>
      <c r="J3826" t="s">
        <v>19</v>
      </c>
      <c r="K3826" t="s">
        <v>20</v>
      </c>
      <c r="L3826" t="s">
        <v>60</v>
      </c>
      <c r="M3826" t="s">
        <v>36</v>
      </c>
      <c r="N3826" t="s">
        <v>41</v>
      </c>
      <c r="O3826">
        <f>Table2[[#This Row],[check_out_date]]-Table2[[#This Row],[check_in_date]]</f>
        <v>2</v>
      </c>
      <c r="P3826">
        <f>Table2[[#This Row],[num_adults]]+Table2[[#This Row],[num_children]]</f>
        <v>3</v>
      </c>
      <c r="Q3826" s="3">
        <f>IF(OR(Table2[[#This Row],[booking_status]]="confirmed",Table2[[#This Row],[booking_status]]="checked-out"),Table2[[#This Row],[room_rate_per_night]]*Table2[[#This Row],[Num_Nights]],0)</f>
        <v>0</v>
      </c>
      <c r="R3826" t="str" cm="1">
        <f t="array" ref="R3826">IFERROR(_xlfn.IFS(Table2[[#This Row],[booking_status]]="confirmed","Expected",Table2[[#This Row],[booking_status]]="checked-out","Actual"),"No Revenue")</f>
        <v>No Revenue</v>
      </c>
      <c r="S3826" s="4">
        <f>Table2[[#This Row],[Revenue_Amount]]/Table2[[#This Row],[Num_Nights]]</f>
        <v>0</v>
      </c>
    </row>
    <row r="3827" spans="1:19" hidden="1" x14ac:dyDescent="0.3">
      <c r="A3827">
        <v>3826</v>
      </c>
      <c r="B3827" t="s">
        <v>14</v>
      </c>
      <c r="C3827" s="9">
        <v>44961</v>
      </c>
      <c r="D3827" s="9">
        <v>44969</v>
      </c>
      <c r="E3827" s="10">
        <v>44959</v>
      </c>
      <c r="F3827" t="s">
        <v>18</v>
      </c>
      <c r="G3827">
        <v>155.86000000000001</v>
      </c>
      <c r="H3827">
        <v>3</v>
      </c>
      <c r="I3827">
        <v>2</v>
      </c>
      <c r="J3827" t="s">
        <v>35</v>
      </c>
      <c r="K3827" t="s">
        <v>44</v>
      </c>
      <c r="L3827" t="s">
        <v>56</v>
      </c>
      <c r="M3827" t="s">
        <v>36</v>
      </c>
      <c r="N3827" t="s">
        <v>41</v>
      </c>
      <c r="O3827">
        <f>Table2[[#This Row],[check_out_date]]-Table2[[#This Row],[check_in_date]]</f>
        <v>8</v>
      </c>
      <c r="P3827">
        <f>Table2[[#This Row],[num_adults]]+Table2[[#This Row],[num_children]]</f>
        <v>5</v>
      </c>
      <c r="Q3827" s="3">
        <f>IF(OR(Table2[[#This Row],[booking_status]]="confirmed",Table2[[#This Row],[booking_status]]="checked-out"),Table2[[#This Row],[room_rate_per_night]]*Table2[[#This Row],[Num_Nights]],0)</f>
        <v>1246.8800000000001</v>
      </c>
      <c r="R3827" t="str" cm="1">
        <f t="array" ref="R3827">IFERROR(_xlfn.IFS(Table2[[#This Row],[booking_status]]="confirmed","Expected",Table2[[#This Row],[booking_status]]="checked-out","Actual"),"No Revenue")</f>
        <v>Actual</v>
      </c>
      <c r="S3827" s="4">
        <f>Table2[[#This Row],[Revenue_Amount]]/Table2[[#This Row],[Num_Nights]]</f>
        <v>155.86000000000001</v>
      </c>
    </row>
    <row r="3828" spans="1:19" hidden="1" x14ac:dyDescent="0.3">
      <c r="A3828">
        <v>3827</v>
      </c>
      <c r="B3828" t="s">
        <v>50</v>
      </c>
      <c r="C3828" s="9">
        <v>44930</v>
      </c>
      <c r="D3828" s="9">
        <v>44936</v>
      </c>
      <c r="E3828" s="10">
        <v>44848</v>
      </c>
      <c r="F3828" t="s">
        <v>49</v>
      </c>
      <c r="G3828">
        <v>81.180000000000007</v>
      </c>
      <c r="H3828">
        <v>4</v>
      </c>
      <c r="I3828">
        <v>0</v>
      </c>
      <c r="J3828" t="s">
        <v>35</v>
      </c>
      <c r="K3828" t="s">
        <v>20</v>
      </c>
      <c r="L3828" t="s">
        <v>21</v>
      </c>
      <c r="M3828" t="s">
        <v>36</v>
      </c>
      <c r="N3828" t="s">
        <v>95</v>
      </c>
      <c r="O3828">
        <f>Table2[[#This Row],[check_out_date]]-Table2[[#This Row],[check_in_date]]</f>
        <v>6</v>
      </c>
      <c r="P3828">
        <f>Table2[[#This Row],[num_adults]]+Table2[[#This Row],[num_children]]</f>
        <v>4</v>
      </c>
      <c r="Q3828" s="3">
        <f>IF(OR(Table2[[#This Row],[booking_status]]="confirmed",Table2[[#This Row],[booking_status]]="checked-out"),Table2[[#This Row],[room_rate_per_night]]*Table2[[#This Row],[Num_Nights]],0)</f>
        <v>487.08000000000004</v>
      </c>
      <c r="R3828" t="str" cm="1">
        <f t="array" ref="R3828">IFERROR(_xlfn.IFS(Table2[[#This Row],[booking_status]]="confirmed","Expected",Table2[[#This Row],[booking_status]]="checked-out","Actual"),"No Revenue")</f>
        <v>Expected</v>
      </c>
      <c r="S3828" s="4">
        <f>Table2[[#This Row],[Revenue_Amount]]/Table2[[#This Row],[Num_Nights]]</f>
        <v>81.180000000000007</v>
      </c>
    </row>
    <row r="3829" spans="1:19" hidden="1" x14ac:dyDescent="0.3">
      <c r="A3829">
        <v>3828</v>
      </c>
      <c r="B3829" t="s">
        <v>50</v>
      </c>
      <c r="C3829" s="9">
        <v>45100</v>
      </c>
      <c r="D3829" s="9">
        <v>45102</v>
      </c>
      <c r="E3829" s="10">
        <v>45084</v>
      </c>
      <c r="F3829" t="s">
        <v>18</v>
      </c>
      <c r="G3829">
        <v>253.38</v>
      </c>
      <c r="H3829">
        <v>1</v>
      </c>
      <c r="I3829">
        <v>0</v>
      </c>
      <c r="J3829" t="s">
        <v>35</v>
      </c>
      <c r="K3829" t="s">
        <v>99</v>
      </c>
      <c r="L3829" t="s">
        <v>56</v>
      </c>
      <c r="M3829" t="s">
        <v>36</v>
      </c>
      <c r="N3829" t="s">
        <v>41</v>
      </c>
      <c r="O3829">
        <f>Table2[[#This Row],[check_out_date]]-Table2[[#This Row],[check_in_date]]</f>
        <v>2</v>
      </c>
      <c r="P3829">
        <f>Table2[[#This Row],[num_adults]]+Table2[[#This Row],[num_children]]</f>
        <v>1</v>
      </c>
      <c r="Q3829" s="3">
        <f>IF(OR(Table2[[#This Row],[booking_status]]="confirmed",Table2[[#This Row],[booking_status]]="checked-out"),Table2[[#This Row],[room_rate_per_night]]*Table2[[#This Row],[Num_Nights]],0)</f>
        <v>506.76</v>
      </c>
      <c r="R3829" t="str" cm="1">
        <f t="array" ref="R3829">IFERROR(_xlfn.IFS(Table2[[#This Row],[booking_status]]="confirmed","Expected",Table2[[#This Row],[booking_status]]="checked-out","Actual"),"No Revenue")</f>
        <v>Actual</v>
      </c>
      <c r="S3829" s="4">
        <f>Table2[[#This Row],[Revenue_Amount]]/Table2[[#This Row],[Num_Nights]]</f>
        <v>253.38</v>
      </c>
    </row>
    <row r="3830" spans="1:19" x14ac:dyDescent="0.3">
      <c r="A3830">
        <v>3829</v>
      </c>
      <c r="B3830" t="s">
        <v>37</v>
      </c>
      <c r="C3830" s="9">
        <v>45121</v>
      </c>
      <c r="D3830" s="9">
        <v>45129</v>
      </c>
      <c r="E3830" s="10">
        <v>45070</v>
      </c>
      <c r="F3830" t="s">
        <v>49</v>
      </c>
      <c r="G3830">
        <v>102.06</v>
      </c>
      <c r="H3830">
        <v>1</v>
      </c>
      <c r="I3830">
        <v>1</v>
      </c>
      <c r="J3830" t="s">
        <v>19</v>
      </c>
      <c r="K3830" t="s">
        <v>99</v>
      </c>
      <c r="L3830" t="s">
        <v>21</v>
      </c>
      <c r="M3830" t="s">
        <v>36</v>
      </c>
      <c r="N3830" t="s">
        <v>41</v>
      </c>
      <c r="O3830">
        <f>Table2[[#This Row],[check_out_date]]-Table2[[#This Row],[check_in_date]]</f>
        <v>8</v>
      </c>
      <c r="P3830">
        <f>Table2[[#This Row],[num_adults]]+Table2[[#This Row],[num_children]]</f>
        <v>2</v>
      </c>
      <c r="Q3830" s="3">
        <f>IF(OR(Table2[[#This Row],[booking_status]]="confirmed",Table2[[#This Row],[booking_status]]="checked-out"),Table2[[#This Row],[room_rate_per_night]]*Table2[[#This Row],[Num_Nights]],0)</f>
        <v>816.48</v>
      </c>
      <c r="R3830" t="str" cm="1">
        <f t="array" ref="R3830">IFERROR(_xlfn.IFS(Table2[[#This Row],[booking_status]]="confirmed","Expected",Table2[[#This Row],[booking_status]]="checked-out","Actual"),"No Revenue")</f>
        <v>Expected</v>
      </c>
      <c r="S3830" s="4">
        <f>Table2[[#This Row],[Revenue_Amount]]/Table2[[#This Row],[Num_Nights]]</f>
        <v>102.06</v>
      </c>
    </row>
    <row r="3831" spans="1:19" x14ac:dyDescent="0.3">
      <c r="A3831">
        <v>3830</v>
      </c>
      <c r="B3831" t="s">
        <v>14</v>
      </c>
      <c r="C3831" s="9">
        <v>45048</v>
      </c>
      <c r="D3831" s="9">
        <v>45051</v>
      </c>
      <c r="E3831" s="10">
        <v>45022</v>
      </c>
      <c r="F3831" t="s">
        <v>49</v>
      </c>
      <c r="G3831">
        <v>122.95</v>
      </c>
      <c r="H3831">
        <v>1</v>
      </c>
      <c r="I3831">
        <v>1</v>
      </c>
      <c r="J3831" t="s">
        <v>28</v>
      </c>
      <c r="K3831" t="s">
        <v>44</v>
      </c>
      <c r="L3831" t="s">
        <v>21</v>
      </c>
      <c r="M3831" t="s">
        <v>36</v>
      </c>
      <c r="N3831" t="s">
        <v>41</v>
      </c>
      <c r="O3831">
        <f>Table2[[#This Row],[check_out_date]]-Table2[[#This Row],[check_in_date]]</f>
        <v>3</v>
      </c>
      <c r="P3831">
        <f>Table2[[#This Row],[num_adults]]+Table2[[#This Row],[num_children]]</f>
        <v>2</v>
      </c>
      <c r="Q3831" s="3">
        <f>IF(OR(Table2[[#This Row],[booking_status]]="confirmed",Table2[[#This Row],[booking_status]]="checked-out"),Table2[[#This Row],[room_rate_per_night]]*Table2[[#This Row],[Num_Nights]],0)</f>
        <v>368.85</v>
      </c>
      <c r="R3831" t="str" cm="1">
        <f t="array" ref="R3831">IFERROR(_xlfn.IFS(Table2[[#This Row],[booking_status]]="confirmed","Expected",Table2[[#This Row],[booking_status]]="checked-out","Actual"),"No Revenue")</f>
        <v>Expected</v>
      </c>
      <c r="S3831" s="4">
        <f>Table2[[#This Row],[Revenue_Amount]]/Table2[[#This Row],[Num_Nights]]</f>
        <v>122.95</v>
      </c>
    </row>
    <row r="3832" spans="1:19" x14ac:dyDescent="0.3">
      <c r="A3832">
        <v>3831</v>
      </c>
      <c r="B3832" t="s">
        <v>50</v>
      </c>
      <c r="C3832" s="9">
        <v>45103</v>
      </c>
      <c r="D3832" s="9">
        <v>45108</v>
      </c>
      <c r="E3832" s="10">
        <v>45080</v>
      </c>
      <c r="F3832" t="s">
        <v>18</v>
      </c>
      <c r="G3832">
        <v>300.68</v>
      </c>
      <c r="H3832">
        <v>2</v>
      </c>
      <c r="I3832">
        <v>0</v>
      </c>
      <c r="J3832" t="s">
        <v>55</v>
      </c>
      <c r="K3832" t="s">
        <v>99</v>
      </c>
      <c r="L3832" t="s">
        <v>21</v>
      </c>
      <c r="M3832" t="s">
        <v>36</v>
      </c>
      <c r="N3832" t="s">
        <v>41</v>
      </c>
      <c r="O3832">
        <f>Table2[[#This Row],[check_out_date]]-Table2[[#This Row],[check_in_date]]</f>
        <v>5</v>
      </c>
      <c r="P3832">
        <f>Table2[[#This Row],[num_adults]]+Table2[[#This Row],[num_children]]</f>
        <v>2</v>
      </c>
      <c r="Q3832" s="3">
        <f>IF(OR(Table2[[#This Row],[booking_status]]="confirmed",Table2[[#This Row],[booking_status]]="checked-out"),Table2[[#This Row],[room_rate_per_night]]*Table2[[#This Row],[Num_Nights]],0)</f>
        <v>1503.4</v>
      </c>
      <c r="R3832" t="str" cm="1">
        <f t="array" ref="R3832">IFERROR(_xlfn.IFS(Table2[[#This Row],[booking_status]]="confirmed","Expected",Table2[[#This Row],[booking_status]]="checked-out","Actual"),"No Revenue")</f>
        <v>Expected</v>
      </c>
      <c r="S3832" s="4">
        <f>Table2[[#This Row],[Revenue_Amount]]/Table2[[#This Row],[Num_Nights]]</f>
        <v>300.68</v>
      </c>
    </row>
    <row r="3833" spans="1:19" hidden="1" x14ac:dyDescent="0.3">
      <c r="A3833">
        <v>3832</v>
      </c>
      <c r="B3833" t="s">
        <v>31</v>
      </c>
      <c r="C3833" s="9">
        <v>45044</v>
      </c>
      <c r="D3833" s="9">
        <v>45054</v>
      </c>
      <c r="E3833" s="10">
        <v>45027</v>
      </c>
      <c r="F3833" t="s">
        <v>18</v>
      </c>
      <c r="G3833">
        <v>142.58000000000001</v>
      </c>
      <c r="H3833">
        <v>3</v>
      </c>
      <c r="I3833">
        <v>0</v>
      </c>
      <c r="J3833" t="s">
        <v>35</v>
      </c>
      <c r="K3833" t="s">
        <v>44</v>
      </c>
      <c r="L3833" t="s">
        <v>21</v>
      </c>
      <c r="M3833" t="s">
        <v>36</v>
      </c>
      <c r="N3833" t="s">
        <v>30</v>
      </c>
      <c r="O3833">
        <f>Table2[[#This Row],[check_out_date]]-Table2[[#This Row],[check_in_date]]</f>
        <v>10</v>
      </c>
      <c r="P3833">
        <f>Table2[[#This Row],[num_adults]]+Table2[[#This Row],[num_children]]</f>
        <v>3</v>
      </c>
      <c r="Q3833" s="3">
        <f>IF(OR(Table2[[#This Row],[booking_status]]="confirmed",Table2[[#This Row],[booking_status]]="checked-out"),Table2[[#This Row],[room_rate_per_night]]*Table2[[#This Row],[Num_Nights]],0)</f>
        <v>1425.8000000000002</v>
      </c>
      <c r="R3833" t="str" cm="1">
        <f t="array" ref="R3833">IFERROR(_xlfn.IFS(Table2[[#This Row],[booking_status]]="confirmed","Expected",Table2[[#This Row],[booking_status]]="checked-out","Actual"),"No Revenue")</f>
        <v>Expected</v>
      </c>
      <c r="S3833" s="4">
        <f>Table2[[#This Row],[Revenue_Amount]]/Table2[[#This Row],[Num_Nights]]</f>
        <v>142.58000000000001</v>
      </c>
    </row>
    <row r="3834" spans="1:19" x14ac:dyDescent="0.3">
      <c r="A3834">
        <v>3833</v>
      </c>
      <c r="B3834" t="s">
        <v>50</v>
      </c>
      <c r="C3834" s="9">
        <v>45202</v>
      </c>
      <c r="D3834" s="9">
        <v>45205</v>
      </c>
      <c r="E3834" s="10">
        <v>45147</v>
      </c>
      <c r="F3834" t="s">
        <v>54</v>
      </c>
      <c r="G3834">
        <v>503.97</v>
      </c>
      <c r="H3834">
        <v>2</v>
      </c>
      <c r="I3834">
        <v>0</v>
      </c>
      <c r="J3834" t="s">
        <v>94</v>
      </c>
      <c r="K3834" t="s">
        <v>66</v>
      </c>
      <c r="L3834" t="s">
        <v>21</v>
      </c>
      <c r="M3834" t="s">
        <v>36</v>
      </c>
      <c r="N3834" t="s">
        <v>41</v>
      </c>
      <c r="O3834">
        <f>Table2[[#This Row],[check_out_date]]-Table2[[#This Row],[check_in_date]]</f>
        <v>3</v>
      </c>
      <c r="P3834">
        <f>Table2[[#This Row],[num_adults]]+Table2[[#This Row],[num_children]]</f>
        <v>2</v>
      </c>
      <c r="Q3834" s="3">
        <f>IF(OR(Table2[[#This Row],[booking_status]]="confirmed",Table2[[#This Row],[booking_status]]="checked-out"),Table2[[#This Row],[room_rate_per_night]]*Table2[[#This Row],[Num_Nights]],0)</f>
        <v>1511.91</v>
      </c>
      <c r="R3834" t="str" cm="1">
        <f t="array" ref="R3834">IFERROR(_xlfn.IFS(Table2[[#This Row],[booking_status]]="confirmed","Expected",Table2[[#This Row],[booking_status]]="checked-out","Actual"),"No Revenue")</f>
        <v>Expected</v>
      </c>
      <c r="S3834" s="4">
        <f>Table2[[#This Row],[Revenue_Amount]]/Table2[[#This Row],[Num_Nights]]</f>
        <v>503.97</v>
      </c>
    </row>
    <row r="3835" spans="1:19" x14ac:dyDescent="0.3">
      <c r="A3835">
        <v>3834</v>
      </c>
      <c r="B3835" t="s">
        <v>37</v>
      </c>
      <c r="C3835" s="9">
        <v>45079</v>
      </c>
      <c r="D3835" s="9">
        <v>45085</v>
      </c>
      <c r="E3835" s="10">
        <v>45074</v>
      </c>
      <c r="F3835" t="s">
        <v>54</v>
      </c>
      <c r="G3835">
        <v>401.04</v>
      </c>
      <c r="H3835">
        <v>4</v>
      </c>
      <c r="I3835">
        <v>2</v>
      </c>
      <c r="J3835" t="s">
        <v>28</v>
      </c>
      <c r="K3835" t="s">
        <v>99</v>
      </c>
      <c r="L3835" t="s">
        <v>70</v>
      </c>
      <c r="M3835" t="s">
        <v>36</v>
      </c>
      <c r="N3835" t="s">
        <v>41</v>
      </c>
      <c r="O3835">
        <f>Table2[[#This Row],[check_out_date]]-Table2[[#This Row],[check_in_date]]</f>
        <v>6</v>
      </c>
      <c r="P3835">
        <f>Table2[[#This Row],[num_adults]]+Table2[[#This Row],[num_children]]</f>
        <v>6</v>
      </c>
      <c r="Q3835" s="3">
        <f>IF(OR(Table2[[#This Row],[booking_status]]="confirmed",Table2[[#This Row],[booking_status]]="checked-out"),Table2[[#This Row],[room_rate_per_night]]*Table2[[#This Row],[Num_Nights]],0)</f>
        <v>0</v>
      </c>
      <c r="R3835" t="str" cm="1">
        <f t="array" ref="R3835">IFERROR(_xlfn.IFS(Table2[[#This Row],[booking_status]]="confirmed","Expected",Table2[[#This Row],[booking_status]]="checked-out","Actual"),"No Revenue")</f>
        <v>No Revenue</v>
      </c>
      <c r="S3835" s="4">
        <f>Table2[[#This Row],[Revenue_Amount]]/Table2[[#This Row],[Num_Nights]]</f>
        <v>0</v>
      </c>
    </row>
    <row r="3836" spans="1:19" x14ac:dyDescent="0.3">
      <c r="A3836">
        <v>3835</v>
      </c>
      <c r="B3836" t="s">
        <v>14</v>
      </c>
      <c r="C3836" s="9">
        <v>44946</v>
      </c>
      <c r="D3836" s="9">
        <v>44952</v>
      </c>
      <c r="E3836" s="10">
        <v>44913</v>
      </c>
      <c r="F3836" t="s">
        <v>27</v>
      </c>
      <c r="G3836">
        <v>132.61000000000001</v>
      </c>
      <c r="H3836">
        <v>4</v>
      </c>
      <c r="I3836">
        <v>0</v>
      </c>
      <c r="J3836" t="s">
        <v>19</v>
      </c>
      <c r="K3836" t="s">
        <v>99</v>
      </c>
      <c r="L3836" t="s">
        <v>21</v>
      </c>
      <c r="M3836" t="s">
        <v>36</v>
      </c>
      <c r="N3836" t="s">
        <v>95</v>
      </c>
      <c r="O3836">
        <f>Table2[[#This Row],[check_out_date]]-Table2[[#This Row],[check_in_date]]</f>
        <v>6</v>
      </c>
      <c r="P3836">
        <f>Table2[[#This Row],[num_adults]]+Table2[[#This Row],[num_children]]</f>
        <v>4</v>
      </c>
      <c r="Q3836" s="3">
        <f>IF(OR(Table2[[#This Row],[booking_status]]="confirmed",Table2[[#This Row],[booking_status]]="checked-out"),Table2[[#This Row],[room_rate_per_night]]*Table2[[#This Row],[Num_Nights]],0)</f>
        <v>795.66000000000008</v>
      </c>
      <c r="R3836" t="str" cm="1">
        <f t="array" ref="R3836">IFERROR(_xlfn.IFS(Table2[[#This Row],[booking_status]]="confirmed","Expected",Table2[[#This Row],[booking_status]]="checked-out","Actual"),"No Revenue")</f>
        <v>Expected</v>
      </c>
      <c r="S3836" s="4">
        <f>Table2[[#This Row],[Revenue_Amount]]/Table2[[#This Row],[Num_Nights]]</f>
        <v>132.61000000000001</v>
      </c>
    </row>
    <row r="3837" spans="1:19" x14ac:dyDescent="0.3">
      <c r="A3837">
        <v>3836</v>
      </c>
      <c r="B3837" t="s">
        <v>31</v>
      </c>
      <c r="C3837" s="9">
        <v>45165</v>
      </c>
      <c r="D3837" s="9">
        <v>45169</v>
      </c>
      <c r="E3837" s="10">
        <v>45094</v>
      </c>
      <c r="F3837" t="s">
        <v>27</v>
      </c>
      <c r="G3837">
        <v>107.82</v>
      </c>
      <c r="H3837">
        <v>3</v>
      </c>
      <c r="I3837">
        <v>0</v>
      </c>
      <c r="J3837" t="s">
        <v>19</v>
      </c>
      <c r="K3837" t="s">
        <v>20</v>
      </c>
      <c r="L3837" t="s">
        <v>21</v>
      </c>
      <c r="M3837" t="s">
        <v>36</v>
      </c>
      <c r="N3837" t="s">
        <v>95</v>
      </c>
      <c r="O3837">
        <f>Table2[[#This Row],[check_out_date]]-Table2[[#This Row],[check_in_date]]</f>
        <v>4</v>
      </c>
      <c r="P3837">
        <f>Table2[[#This Row],[num_adults]]+Table2[[#This Row],[num_children]]</f>
        <v>3</v>
      </c>
      <c r="Q3837" s="3">
        <f>IF(OR(Table2[[#This Row],[booking_status]]="confirmed",Table2[[#This Row],[booking_status]]="checked-out"),Table2[[#This Row],[room_rate_per_night]]*Table2[[#This Row],[Num_Nights]],0)</f>
        <v>431.28</v>
      </c>
      <c r="R3837" t="str" cm="1">
        <f t="array" ref="R3837">IFERROR(_xlfn.IFS(Table2[[#This Row],[booking_status]]="confirmed","Expected",Table2[[#This Row],[booking_status]]="checked-out","Actual"),"No Revenue")</f>
        <v>Expected</v>
      </c>
      <c r="S3837" s="4">
        <f>Table2[[#This Row],[Revenue_Amount]]/Table2[[#This Row],[Num_Nights]]</f>
        <v>107.82</v>
      </c>
    </row>
    <row r="3838" spans="1:19" x14ac:dyDescent="0.3">
      <c r="A3838">
        <v>3837</v>
      </c>
      <c r="B3838" t="s">
        <v>14</v>
      </c>
      <c r="C3838" s="9">
        <v>44967</v>
      </c>
      <c r="D3838" s="9">
        <v>44974</v>
      </c>
      <c r="E3838" s="10">
        <v>44890</v>
      </c>
      <c r="F3838" t="s">
        <v>27</v>
      </c>
      <c r="G3838">
        <v>166.96</v>
      </c>
      <c r="H3838">
        <v>3</v>
      </c>
      <c r="I3838">
        <v>0</v>
      </c>
      <c r="J3838" t="s">
        <v>28</v>
      </c>
      <c r="K3838" t="s">
        <v>99</v>
      </c>
      <c r="L3838" t="s">
        <v>56</v>
      </c>
      <c r="M3838" t="s">
        <v>36</v>
      </c>
      <c r="N3838" t="s">
        <v>41</v>
      </c>
      <c r="O3838">
        <f>Table2[[#This Row],[check_out_date]]-Table2[[#This Row],[check_in_date]]</f>
        <v>7</v>
      </c>
      <c r="P3838">
        <f>Table2[[#This Row],[num_adults]]+Table2[[#This Row],[num_children]]</f>
        <v>3</v>
      </c>
      <c r="Q3838" s="3">
        <f>IF(OR(Table2[[#This Row],[booking_status]]="confirmed",Table2[[#This Row],[booking_status]]="checked-out"),Table2[[#This Row],[room_rate_per_night]]*Table2[[#This Row],[Num_Nights]],0)</f>
        <v>1168.72</v>
      </c>
      <c r="R3838" t="str" cm="1">
        <f t="array" ref="R3838">IFERROR(_xlfn.IFS(Table2[[#This Row],[booking_status]]="confirmed","Expected",Table2[[#This Row],[booking_status]]="checked-out","Actual"),"No Revenue")</f>
        <v>Actual</v>
      </c>
      <c r="S3838" s="4">
        <f>Table2[[#This Row],[Revenue_Amount]]/Table2[[#This Row],[Num_Nights]]</f>
        <v>166.96</v>
      </c>
    </row>
    <row r="3839" spans="1:19" x14ac:dyDescent="0.3">
      <c r="A3839">
        <v>3838</v>
      </c>
      <c r="B3839" t="s">
        <v>31</v>
      </c>
      <c r="C3839" s="9">
        <v>45015</v>
      </c>
      <c r="D3839" s="9">
        <v>45021</v>
      </c>
      <c r="E3839" s="10">
        <v>44933</v>
      </c>
      <c r="F3839" t="s">
        <v>27</v>
      </c>
      <c r="G3839">
        <v>123.57</v>
      </c>
      <c r="H3839">
        <v>2</v>
      </c>
      <c r="I3839">
        <v>0</v>
      </c>
      <c r="J3839" t="s">
        <v>19</v>
      </c>
      <c r="K3839" t="s">
        <v>44</v>
      </c>
      <c r="L3839" t="s">
        <v>21</v>
      </c>
      <c r="M3839" t="s">
        <v>36</v>
      </c>
      <c r="N3839" t="s">
        <v>45</v>
      </c>
      <c r="O3839">
        <f>Table2[[#This Row],[check_out_date]]-Table2[[#This Row],[check_in_date]]</f>
        <v>6</v>
      </c>
      <c r="P3839">
        <f>Table2[[#This Row],[num_adults]]+Table2[[#This Row],[num_children]]</f>
        <v>2</v>
      </c>
      <c r="Q3839" s="3">
        <f>IF(OR(Table2[[#This Row],[booking_status]]="confirmed",Table2[[#This Row],[booking_status]]="checked-out"),Table2[[#This Row],[room_rate_per_night]]*Table2[[#This Row],[Num_Nights]],0)</f>
        <v>741.42</v>
      </c>
      <c r="R3839" t="str" cm="1">
        <f t="array" ref="R3839">IFERROR(_xlfn.IFS(Table2[[#This Row],[booking_status]]="confirmed","Expected",Table2[[#This Row],[booking_status]]="checked-out","Actual"),"No Revenue")</f>
        <v>Expected</v>
      </c>
      <c r="S3839" s="4">
        <f>Table2[[#This Row],[Revenue_Amount]]/Table2[[#This Row],[Num_Nights]]</f>
        <v>123.57</v>
      </c>
    </row>
    <row r="3840" spans="1:19" x14ac:dyDescent="0.3">
      <c r="A3840">
        <v>3839</v>
      </c>
      <c r="B3840" t="s">
        <v>14</v>
      </c>
      <c r="C3840" s="9">
        <v>44931</v>
      </c>
      <c r="D3840" s="9">
        <v>44941</v>
      </c>
      <c r="E3840" s="10">
        <v>44894</v>
      </c>
      <c r="F3840" t="s">
        <v>49</v>
      </c>
      <c r="G3840">
        <v>126.22</v>
      </c>
      <c r="H3840">
        <v>2</v>
      </c>
      <c r="I3840">
        <v>0</v>
      </c>
      <c r="J3840" t="s">
        <v>28</v>
      </c>
      <c r="K3840" t="s">
        <v>99</v>
      </c>
      <c r="L3840" t="s">
        <v>21</v>
      </c>
      <c r="M3840" t="s">
        <v>22</v>
      </c>
      <c r="N3840" t="s">
        <v>41</v>
      </c>
      <c r="O3840">
        <f>Table2[[#This Row],[check_out_date]]-Table2[[#This Row],[check_in_date]]</f>
        <v>10</v>
      </c>
      <c r="P3840">
        <f>Table2[[#This Row],[num_adults]]+Table2[[#This Row],[num_children]]</f>
        <v>2</v>
      </c>
      <c r="Q3840" s="3">
        <f>IF(OR(Table2[[#This Row],[booking_status]]="confirmed",Table2[[#This Row],[booking_status]]="checked-out"),Table2[[#This Row],[room_rate_per_night]]*Table2[[#This Row],[Num_Nights]],0)</f>
        <v>1262.2</v>
      </c>
      <c r="R3840" t="str" cm="1">
        <f t="array" ref="R3840">IFERROR(_xlfn.IFS(Table2[[#This Row],[booking_status]]="confirmed","Expected",Table2[[#This Row],[booking_status]]="checked-out","Actual"),"No Revenue")</f>
        <v>Expected</v>
      </c>
      <c r="S3840" s="4">
        <f>Table2[[#This Row],[Revenue_Amount]]/Table2[[#This Row],[Num_Nights]]</f>
        <v>126.22</v>
      </c>
    </row>
    <row r="3841" spans="1:19" x14ac:dyDescent="0.3">
      <c r="A3841">
        <v>3840</v>
      </c>
      <c r="B3841" t="s">
        <v>50</v>
      </c>
      <c r="C3841" s="9">
        <v>45052</v>
      </c>
      <c r="D3841" s="9">
        <v>45057</v>
      </c>
      <c r="E3841" s="10">
        <v>45008</v>
      </c>
      <c r="F3841" t="s">
        <v>18</v>
      </c>
      <c r="G3841">
        <v>316.39999999999998</v>
      </c>
      <c r="H3841">
        <v>4</v>
      </c>
      <c r="I3841">
        <v>1</v>
      </c>
      <c r="J3841" t="s">
        <v>55</v>
      </c>
      <c r="K3841" t="s">
        <v>66</v>
      </c>
      <c r="L3841" t="s">
        <v>56</v>
      </c>
      <c r="M3841" t="s">
        <v>36</v>
      </c>
      <c r="N3841" t="s">
        <v>23</v>
      </c>
      <c r="O3841">
        <f>Table2[[#This Row],[check_out_date]]-Table2[[#This Row],[check_in_date]]</f>
        <v>5</v>
      </c>
      <c r="P3841">
        <f>Table2[[#This Row],[num_adults]]+Table2[[#This Row],[num_children]]</f>
        <v>5</v>
      </c>
      <c r="Q3841" s="3">
        <f>IF(OR(Table2[[#This Row],[booking_status]]="confirmed",Table2[[#This Row],[booking_status]]="checked-out"),Table2[[#This Row],[room_rate_per_night]]*Table2[[#This Row],[Num_Nights]],0)</f>
        <v>1582</v>
      </c>
      <c r="R3841" t="str" cm="1">
        <f t="array" ref="R3841">IFERROR(_xlfn.IFS(Table2[[#This Row],[booking_status]]="confirmed","Expected",Table2[[#This Row],[booking_status]]="checked-out","Actual"),"No Revenue")</f>
        <v>Actual</v>
      </c>
      <c r="S3841" s="4">
        <f>Table2[[#This Row],[Revenue_Amount]]/Table2[[#This Row],[Num_Nights]]</f>
        <v>316.39999999999998</v>
      </c>
    </row>
    <row r="3842" spans="1:19" x14ac:dyDescent="0.3">
      <c r="A3842">
        <v>3841</v>
      </c>
      <c r="B3842" t="s">
        <v>50</v>
      </c>
      <c r="C3842" s="9">
        <v>45111</v>
      </c>
      <c r="D3842" s="9">
        <v>45116</v>
      </c>
      <c r="E3842" s="10">
        <v>45094</v>
      </c>
      <c r="F3842" t="s">
        <v>49</v>
      </c>
      <c r="G3842">
        <v>153.77000000000001</v>
      </c>
      <c r="H3842">
        <v>2</v>
      </c>
      <c r="I3842">
        <v>0</v>
      </c>
      <c r="J3842" t="s">
        <v>55</v>
      </c>
      <c r="K3842" t="s">
        <v>99</v>
      </c>
      <c r="L3842" t="s">
        <v>21</v>
      </c>
      <c r="M3842" t="s">
        <v>36</v>
      </c>
      <c r="N3842" t="s">
        <v>41</v>
      </c>
      <c r="O3842">
        <f>Table2[[#This Row],[check_out_date]]-Table2[[#This Row],[check_in_date]]</f>
        <v>5</v>
      </c>
      <c r="P3842">
        <f>Table2[[#This Row],[num_adults]]+Table2[[#This Row],[num_children]]</f>
        <v>2</v>
      </c>
      <c r="Q3842" s="3">
        <f>IF(OR(Table2[[#This Row],[booking_status]]="confirmed",Table2[[#This Row],[booking_status]]="checked-out"),Table2[[#This Row],[room_rate_per_night]]*Table2[[#This Row],[Num_Nights]],0)</f>
        <v>768.85</v>
      </c>
      <c r="R3842" t="str" cm="1">
        <f t="array" ref="R3842">IFERROR(_xlfn.IFS(Table2[[#This Row],[booking_status]]="confirmed","Expected",Table2[[#This Row],[booking_status]]="checked-out","Actual"),"No Revenue")</f>
        <v>Expected</v>
      </c>
      <c r="S3842" s="4">
        <f>Table2[[#This Row],[Revenue_Amount]]/Table2[[#This Row],[Num_Nights]]</f>
        <v>153.77000000000001</v>
      </c>
    </row>
    <row r="3843" spans="1:19" hidden="1" x14ac:dyDescent="0.3">
      <c r="A3843">
        <v>3842</v>
      </c>
      <c r="B3843" t="s">
        <v>14</v>
      </c>
      <c r="C3843" s="9">
        <v>45052</v>
      </c>
      <c r="D3843" s="9">
        <v>45054</v>
      </c>
      <c r="E3843" s="10">
        <v>44999</v>
      </c>
      <c r="F3843" t="s">
        <v>27</v>
      </c>
      <c r="G3843">
        <v>153.81</v>
      </c>
      <c r="H3843">
        <v>1</v>
      </c>
      <c r="I3843">
        <v>0</v>
      </c>
      <c r="J3843" t="s">
        <v>35</v>
      </c>
      <c r="K3843" t="s">
        <v>66</v>
      </c>
      <c r="L3843" t="s">
        <v>60</v>
      </c>
      <c r="M3843" t="s">
        <v>36</v>
      </c>
      <c r="N3843" t="s">
        <v>30</v>
      </c>
      <c r="O3843">
        <f>Table2[[#This Row],[check_out_date]]-Table2[[#This Row],[check_in_date]]</f>
        <v>2</v>
      </c>
      <c r="P3843">
        <f>Table2[[#This Row],[num_adults]]+Table2[[#This Row],[num_children]]</f>
        <v>1</v>
      </c>
      <c r="Q3843" s="3">
        <f>IF(OR(Table2[[#This Row],[booking_status]]="confirmed",Table2[[#This Row],[booking_status]]="checked-out"),Table2[[#This Row],[room_rate_per_night]]*Table2[[#This Row],[Num_Nights]],0)</f>
        <v>0</v>
      </c>
      <c r="R3843" t="str" cm="1">
        <f t="array" ref="R3843">IFERROR(_xlfn.IFS(Table2[[#This Row],[booking_status]]="confirmed","Expected",Table2[[#This Row],[booking_status]]="checked-out","Actual"),"No Revenue")</f>
        <v>No Revenue</v>
      </c>
      <c r="S3843" s="4">
        <f>Table2[[#This Row],[Revenue_Amount]]/Table2[[#This Row],[Num_Nights]]</f>
        <v>0</v>
      </c>
    </row>
    <row r="3844" spans="1:19" x14ac:dyDescent="0.3">
      <c r="A3844">
        <v>3843</v>
      </c>
      <c r="B3844" t="s">
        <v>14</v>
      </c>
      <c r="C3844" s="9">
        <v>45159</v>
      </c>
      <c r="D3844" s="9">
        <v>45162</v>
      </c>
      <c r="E3844" s="10">
        <v>45133</v>
      </c>
      <c r="F3844" t="s">
        <v>49</v>
      </c>
      <c r="G3844">
        <v>69.73</v>
      </c>
      <c r="H3844">
        <v>1</v>
      </c>
      <c r="I3844">
        <v>0</v>
      </c>
      <c r="J3844" t="s">
        <v>19</v>
      </c>
      <c r="K3844" t="s">
        <v>29</v>
      </c>
      <c r="L3844" t="s">
        <v>70</v>
      </c>
      <c r="M3844" t="s">
        <v>36</v>
      </c>
      <c r="N3844" t="s">
        <v>41</v>
      </c>
      <c r="O3844">
        <f>Table2[[#This Row],[check_out_date]]-Table2[[#This Row],[check_in_date]]</f>
        <v>3</v>
      </c>
      <c r="P3844">
        <f>Table2[[#This Row],[num_adults]]+Table2[[#This Row],[num_children]]</f>
        <v>1</v>
      </c>
      <c r="Q3844" s="3">
        <f>IF(OR(Table2[[#This Row],[booking_status]]="confirmed",Table2[[#This Row],[booking_status]]="checked-out"),Table2[[#This Row],[room_rate_per_night]]*Table2[[#This Row],[Num_Nights]],0)</f>
        <v>0</v>
      </c>
      <c r="R3844" t="str" cm="1">
        <f t="array" ref="R3844">IFERROR(_xlfn.IFS(Table2[[#This Row],[booking_status]]="confirmed","Expected",Table2[[#This Row],[booking_status]]="checked-out","Actual"),"No Revenue")</f>
        <v>No Revenue</v>
      </c>
      <c r="S3844" s="4">
        <f>Table2[[#This Row],[Revenue_Amount]]/Table2[[#This Row],[Num_Nights]]</f>
        <v>0</v>
      </c>
    </row>
    <row r="3845" spans="1:19" hidden="1" x14ac:dyDescent="0.3">
      <c r="A3845">
        <v>3844</v>
      </c>
      <c r="B3845" t="s">
        <v>31</v>
      </c>
      <c r="C3845" s="9">
        <v>45080</v>
      </c>
      <c r="D3845" s="9">
        <v>45083</v>
      </c>
      <c r="E3845" s="10">
        <v>45068</v>
      </c>
      <c r="F3845" t="s">
        <v>49</v>
      </c>
      <c r="G3845">
        <v>62.59</v>
      </c>
      <c r="H3845">
        <v>2</v>
      </c>
      <c r="I3845">
        <v>0</v>
      </c>
      <c r="J3845" t="s">
        <v>35</v>
      </c>
      <c r="K3845" t="s">
        <v>66</v>
      </c>
      <c r="L3845" t="s">
        <v>21</v>
      </c>
      <c r="M3845" t="s">
        <v>36</v>
      </c>
      <c r="N3845" t="s">
        <v>41</v>
      </c>
      <c r="O3845">
        <f>Table2[[#This Row],[check_out_date]]-Table2[[#This Row],[check_in_date]]</f>
        <v>3</v>
      </c>
      <c r="P3845">
        <f>Table2[[#This Row],[num_adults]]+Table2[[#This Row],[num_children]]</f>
        <v>2</v>
      </c>
      <c r="Q3845" s="3">
        <f>IF(OR(Table2[[#This Row],[booking_status]]="confirmed",Table2[[#This Row],[booking_status]]="checked-out"),Table2[[#This Row],[room_rate_per_night]]*Table2[[#This Row],[Num_Nights]],0)</f>
        <v>187.77</v>
      </c>
      <c r="R3845" t="str" cm="1">
        <f t="array" ref="R3845">IFERROR(_xlfn.IFS(Table2[[#This Row],[booking_status]]="confirmed","Expected",Table2[[#This Row],[booking_status]]="checked-out","Actual"),"No Revenue")</f>
        <v>Expected</v>
      </c>
      <c r="S3845" s="4">
        <f>Table2[[#This Row],[Revenue_Amount]]/Table2[[#This Row],[Num_Nights]]</f>
        <v>62.59</v>
      </c>
    </row>
    <row r="3846" spans="1:19" x14ac:dyDescent="0.3">
      <c r="A3846">
        <v>3845</v>
      </c>
      <c r="B3846" t="s">
        <v>14</v>
      </c>
      <c r="C3846" s="9">
        <v>45100</v>
      </c>
      <c r="D3846" s="9">
        <v>45104</v>
      </c>
      <c r="E3846" s="10">
        <v>45091</v>
      </c>
      <c r="F3846" t="s">
        <v>49</v>
      </c>
      <c r="G3846">
        <v>65.459999999999994</v>
      </c>
      <c r="H3846">
        <v>1</v>
      </c>
      <c r="I3846">
        <v>0</v>
      </c>
      <c r="J3846" t="s">
        <v>94</v>
      </c>
      <c r="K3846" t="s">
        <v>20</v>
      </c>
      <c r="L3846" t="s">
        <v>21</v>
      </c>
      <c r="M3846" t="s">
        <v>36</v>
      </c>
      <c r="N3846" t="s">
        <v>45</v>
      </c>
      <c r="O3846">
        <f>Table2[[#This Row],[check_out_date]]-Table2[[#This Row],[check_in_date]]</f>
        <v>4</v>
      </c>
      <c r="P3846">
        <f>Table2[[#This Row],[num_adults]]+Table2[[#This Row],[num_children]]</f>
        <v>1</v>
      </c>
      <c r="Q3846" s="3">
        <f>IF(OR(Table2[[#This Row],[booking_status]]="confirmed",Table2[[#This Row],[booking_status]]="checked-out"),Table2[[#This Row],[room_rate_per_night]]*Table2[[#This Row],[Num_Nights]],0)</f>
        <v>261.83999999999997</v>
      </c>
      <c r="R3846" t="str" cm="1">
        <f t="array" ref="R3846">IFERROR(_xlfn.IFS(Table2[[#This Row],[booking_status]]="confirmed","Expected",Table2[[#This Row],[booking_status]]="checked-out","Actual"),"No Revenue")</f>
        <v>Expected</v>
      </c>
      <c r="S3846" s="4">
        <f>Table2[[#This Row],[Revenue_Amount]]/Table2[[#This Row],[Num_Nights]]</f>
        <v>65.459999999999994</v>
      </c>
    </row>
    <row r="3847" spans="1:19" x14ac:dyDescent="0.3">
      <c r="A3847">
        <v>3846</v>
      </c>
      <c r="B3847" t="s">
        <v>31</v>
      </c>
      <c r="C3847" s="9">
        <v>45004</v>
      </c>
      <c r="D3847" s="9">
        <v>45006</v>
      </c>
      <c r="E3847" s="10">
        <v>44988</v>
      </c>
      <c r="F3847" t="s">
        <v>18</v>
      </c>
      <c r="G3847">
        <v>212.54</v>
      </c>
      <c r="H3847">
        <v>3</v>
      </c>
      <c r="I3847">
        <v>0</v>
      </c>
      <c r="J3847" t="s">
        <v>19</v>
      </c>
      <c r="K3847" t="s">
        <v>44</v>
      </c>
      <c r="L3847" t="s">
        <v>70</v>
      </c>
      <c r="M3847" t="s">
        <v>36</v>
      </c>
      <c r="N3847" t="s">
        <v>95</v>
      </c>
      <c r="O3847">
        <f>Table2[[#This Row],[check_out_date]]-Table2[[#This Row],[check_in_date]]</f>
        <v>2</v>
      </c>
      <c r="P3847">
        <f>Table2[[#This Row],[num_adults]]+Table2[[#This Row],[num_children]]</f>
        <v>3</v>
      </c>
      <c r="Q3847" s="3">
        <f>IF(OR(Table2[[#This Row],[booking_status]]="confirmed",Table2[[#This Row],[booking_status]]="checked-out"),Table2[[#This Row],[room_rate_per_night]]*Table2[[#This Row],[Num_Nights]],0)</f>
        <v>0</v>
      </c>
      <c r="R3847" t="str" cm="1">
        <f t="array" ref="R3847">IFERROR(_xlfn.IFS(Table2[[#This Row],[booking_status]]="confirmed","Expected",Table2[[#This Row],[booking_status]]="checked-out","Actual"),"No Revenue")</f>
        <v>No Revenue</v>
      </c>
      <c r="S3847" s="4">
        <f>Table2[[#This Row],[Revenue_Amount]]/Table2[[#This Row],[Num_Nights]]</f>
        <v>0</v>
      </c>
    </row>
    <row r="3848" spans="1:19" x14ac:dyDescent="0.3">
      <c r="A3848">
        <v>3847</v>
      </c>
      <c r="B3848" t="s">
        <v>31</v>
      </c>
      <c r="C3848" s="9">
        <v>45220</v>
      </c>
      <c r="D3848" s="9">
        <v>45225</v>
      </c>
      <c r="E3848" s="10">
        <v>45177</v>
      </c>
      <c r="F3848" t="s">
        <v>54</v>
      </c>
      <c r="G3848">
        <v>279.61</v>
      </c>
      <c r="H3848">
        <v>1</v>
      </c>
      <c r="I3848">
        <v>0</v>
      </c>
      <c r="J3848" t="s">
        <v>28</v>
      </c>
      <c r="K3848" t="s">
        <v>66</v>
      </c>
      <c r="L3848" t="s">
        <v>60</v>
      </c>
      <c r="M3848" t="s">
        <v>22</v>
      </c>
      <c r="N3848" t="s">
        <v>41</v>
      </c>
      <c r="O3848">
        <f>Table2[[#This Row],[check_out_date]]-Table2[[#This Row],[check_in_date]]</f>
        <v>5</v>
      </c>
      <c r="P3848">
        <f>Table2[[#This Row],[num_adults]]+Table2[[#This Row],[num_children]]</f>
        <v>1</v>
      </c>
      <c r="Q3848" s="3">
        <f>IF(OR(Table2[[#This Row],[booking_status]]="confirmed",Table2[[#This Row],[booking_status]]="checked-out"),Table2[[#This Row],[room_rate_per_night]]*Table2[[#This Row],[Num_Nights]],0)</f>
        <v>0</v>
      </c>
      <c r="R3848" t="str" cm="1">
        <f t="array" ref="R3848">IFERROR(_xlfn.IFS(Table2[[#This Row],[booking_status]]="confirmed","Expected",Table2[[#This Row],[booking_status]]="checked-out","Actual"),"No Revenue")</f>
        <v>No Revenue</v>
      </c>
      <c r="S3848" s="4">
        <f>Table2[[#This Row],[Revenue_Amount]]/Table2[[#This Row],[Num_Nights]]</f>
        <v>0</v>
      </c>
    </row>
    <row r="3849" spans="1:19" x14ac:dyDescent="0.3">
      <c r="A3849">
        <v>3848</v>
      </c>
      <c r="B3849" t="s">
        <v>50</v>
      </c>
      <c r="C3849" s="9">
        <v>45011</v>
      </c>
      <c r="D3849" s="9">
        <v>45013</v>
      </c>
      <c r="E3849" s="10">
        <v>44967</v>
      </c>
      <c r="F3849" t="s">
        <v>54</v>
      </c>
      <c r="G3849">
        <v>380.97</v>
      </c>
      <c r="H3849">
        <v>1</v>
      </c>
      <c r="I3849">
        <v>1</v>
      </c>
      <c r="J3849" t="s">
        <v>19</v>
      </c>
      <c r="K3849" t="s">
        <v>20</v>
      </c>
      <c r="L3849" t="s">
        <v>21</v>
      </c>
      <c r="M3849" t="s">
        <v>36</v>
      </c>
      <c r="N3849" t="s">
        <v>41</v>
      </c>
      <c r="O3849">
        <f>Table2[[#This Row],[check_out_date]]-Table2[[#This Row],[check_in_date]]</f>
        <v>2</v>
      </c>
      <c r="P3849">
        <f>Table2[[#This Row],[num_adults]]+Table2[[#This Row],[num_children]]</f>
        <v>2</v>
      </c>
      <c r="Q3849" s="3">
        <f>IF(OR(Table2[[#This Row],[booking_status]]="confirmed",Table2[[#This Row],[booking_status]]="checked-out"),Table2[[#This Row],[room_rate_per_night]]*Table2[[#This Row],[Num_Nights]],0)</f>
        <v>761.94</v>
      </c>
      <c r="R3849" t="str" cm="1">
        <f t="array" ref="R3849">IFERROR(_xlfn.IFS(Table2[[#This Row],[booking_status]]="confirmed","Expected",Table2[[#This Row],[booking_status]]="checked-out","Actual"),"No Revenue")</f>
        <v>Expected</v>
      </c>
      <c r="S3849" s="4">
        <f>Table2[[#This Row],[Revenue_Amount]]/Table2[[#This Row],[Num_Nights]]</f>
        <v>380.97</v>
      </c>
    </row>
    <row r="3850" spans="1:19" x14ac:dyDescent="0.3">
      <c r="A3850">
        <v>3849</v>
      </c>
      <c r="B3850" t="s">
        <v>14</v>
      </c>
      <c r="C3850" s="9">
        <v>45087</v>
      </c>
      <c r="D3850" s="9">
        <v>45093</v>
      </c>
      <c r="E3850" s="10">
        <v>45056</v>
      </c>
      <c r="F3850" t="s">
        <v>27</v>
      </c>
      <c r="G3850">
        <v>131.36000000000001</v>
      </c>
      <c r="H3850">
        <v>4</v>
      </c>
      <c r="I3850">
        <v>2</v>
      </c>
      <c r="J3850" t="s">
        <v>94</v>
      </c>
      <c r="K3850" t="s">
        <v>99</v>
      </c>
      <c r="L3850" t="s">
        <v>21</v>
      </c>
      <c r="M3850" t="s">
        <v>36</v>
      </c>
      <c r="N3850" t="s">
        <v>41</v>
      </c>
      <c r="O3850">
        <f>Table2[[#This Row],[check_out_date]]-Table2[[#This Row],[check_in_date]]</f>
        <v>6</v>
      </c>
      <c r="P3850">
        <f>Table2[[#This Row],[num_adults]]+Table2[[#This Row],[num_children]]</f>
        <v>6</v>
      </c>
      <c r="Q3850" s="3">
        <f>IF(OR(Table2[[#This Row],[booking_status]]="confirmed",Table2[[#This Row],[booking_status]]="checked-out"),Table2[[#This Row],[room_rate_per_night]]*Table2[[#This Row],[Num_Nights]],0)</f>
        <v>788.16000000000008</v>
      </c>
      <c r="R3850" t="str" cm="1">
        <f t="array" ref="R3850">IFERROR(_xlfn.IFS(Table2[[#This Row],[booking_status]]="confirmed","Expected",Table2[[#This Row],[booking_status]]="checked-out","Actual"),"No Revenue")</f>
        <v>Expected</v>
      </c>
      <c r="S3850" s="4">
        <f>Table2[[#This Row],[Revenue_Amount]]/Table2[[#This Row],[Num_Nights]]</f>
        <v>131.36000000000001</v>
      </c>
    </row>
    <row r="3851" spans="1:19" x14ac:dyDescent="0.3">
      <c r="A3851">
        <v>3850</v>
      </c>
      <c r="B3851" t="s">
        <v>14</v>
      </c>
      <c r="C3851" s="9">
        <v>45197</v>
      </c>
      <c r="D3851" s="9">
        <v>45206</v>
      </c>
      <c r="E3851" s="10">
        <v>45119</v>
      </c>
      <c r="F3851" t="s">
        <v>49</v>
      </c>
      <c r="G3851">
        <v>93.18</v>
      </c>
      <c r="H3851">
        <v>2</v>
      </c>
      <c r="I3851">
        <v>0</v>
      </c>
      <c r="J3851" t="s">
        <v>55</v>
      </c>
      <c r="K3851" t="s">
        <v>99</v>
      </c>
      <c r="L3851" t="s">
        <v>21</v>
      </c>
      <c r="M3851" t="s">
        <v>22</v>
      </c>
      <c r="N3851" t="s">
        <v>45</v>
      </c>
      <c r="O3851">
        <f>Table2[[#This Row],[check_out_date]]-Table2[[#This Row],[check_in_date]]</f>
        <v>9</v>
      </c>
      <c r="P3851">
        <f>Table2[[#This Row],[num_adults]]+Table2[[#This Row],[num_children]]</f>
        <v>2</v>
      </c>
      <c r="Q3851" s="3">
        <f>IF(OR(Table2[[#This Row],[booking_status]]="confirmed",Table2[[#This Row],[booking_status]]="checked-out"),Table2[[#This Row],[room_rate_per_night]]*Table2[[#This Row],[Num_Nights]],0)</f>
        <v>838.62000000000012</v>
      </c>
      <c r="R3851" t="str" cm="1">
        <f t="array" ref="R3851">IFERROR(_xlfn.IFS(Table2[[#This Row],[booking_status]]="confirmed","Expected",Table2[[#This Row],[booking_status]]="checked-out","Actual"),"No Revenue")</f>
        <v>Expected</v>
      </c>
      <c r="S3851" s="4">
        <f>Table2[[#This Row],[Revenue_Amount]]/Table2[[#This Row],[Num_Nights]]</f>
        <v>93.18</v>
      </c>
    </row>
    <row r="3852" spans="1:19" x14ac:dyDescent="0.3">
      <c r="A3852">
        <v>3851</v>
      </c>
      <c r="B3852" t="s">
        <v>31</v>
      </c>
      <c r="C3852" s="9">
        <v>45067</v>
      </c>
      <c r="D3852" s="9">
        <v>45073</v>
      </c>
      <c r="E3852" s="10">
        <v>45057</v>
      </c>
      <c r="F3852" t="s">
        <v>18</v>
      </c>
      <c r="G3852">
        <v>157.88</v>
      </c>
      <c r="H3852">
        <v>1</v>
      </c>
      <c r="I3852">
        <v>0</v>
      </c>
      <c r="J3852" t="s">
        <v>55</v>
      </c>
      <c r="K3852" t="s">
        <v>99</v>
      </c>
      <c r="L3852" t="s">
        <v>21</v>
      </c>
      <c r="M3852" t="s">
        <v>22</v>
      </c>
      <c r="N3852" t="s">
        <v>45</v>
      </c>
      <c r="O3852">
        <f>Table2[[#This Row],[check_out_date]]-Table2[[#This Row],[check_in_date]]</f>
        <v>6</v>
      </c>
      <c r="P3852">
        <f>Table2[[#This Row],[num_adults]]+Table2[[#This Row],[num_children]]</f>
        <v>1</v>
      </c>
      <c r="Q3852" s="3">
        <f>IF(OR(Table2[[#This Row],[booking_status]]="confirmed",Table2[[#This Row],[booking_status]]="checked-out"),Table2[[#This Row],[room_rate_per_night]]*Table2[[#This Row],[Num_Nights]],0)</f>
        <v>947.28</v>
      </c>
      <c r="R3852" t="str" cm="1">
        <f t="array" ref="R3852">IFERROR(_xlfn.IFS(Table2[[#This Row],[booking_status]]="confirmed","Expected",Table2[[#This Row],[booking_status]]="checked-out","Actual"),"No Revenue")</f>
        <v>Expected</v>
      </c>
      <c r="S3852" s="4">
        <f>Table2[[#This Row],[Revenue_Amount]]/Table2[[#This Row],[Num_Nights]]</f>
        <v>157.88</v>
      </c>
    </row>
    <row r="3853" spans="1:19" x14ac:dyDescent="0.3">
      <c r="A3853">
        <v>3852</v>
      </c>
      <c r="B3853" t="s">
        <v>14</v>
      </c>
      <c r="C3853" s="9">
        <v>45126</v>
      </c>
      <c r="D3853" s="9">
        <v>45132</v>
      </c>
      <c r="E3853" s="10">
        <v>45070</v>
      </c>
      <c r="F3853" t="s">
        <v>49</v>
      </c>
      <c r="G3853">
        <v>61.59</v>
      </c>
      <c r="H3853">
        <v>3</v>
      </c>
      <c r="I3853">
        <v>2</v>
      </c>
      <c r="J3853" t="s">
        <v>28</v>
      </c>
      <c r="K3853" t="s">
        <v>44</v>
      </c>
      <c r="L3853" t="s">
        <v>60</v>
      </c>
      <c r="M3853" t="s">
        <v>36</v>
      </c>
      <c r="N3853" t="s">
        <v>45</v>
      </c>
      <c r="O3853">
        <f>Table2[[#This Row],[check_out_date]]-Table2[[#This Row],[check_in_date]]</f>
        <v>6</v>
      </c>
      <c r="P3853">
        <f>Table2[[#This Row],[num_adults]]+Table2[[#This Row],[num_children]]</f>
        <v>5</v>
      </c>
      <c r="Q3853" s="3">
        <f>IF(OR(Table2[[#This Row],[booking_status]]="confirmed",Table2[[#This Row],[booking_status]]="checked-out"),Table2[[#This Row],[room_rate_per_night]]*Table2[[#This Row],[Num_Nights]],0)</f>
        <v>0</v>
      </c>
      <c r="R3853" t="str" cm="1">
        <f t="array" ref="R3853">IFERROR(_xlfn.IFS(Table2[[#This Row],[booking_status]]="confirmed","Expected",Table2[[#This Row],[booking_status]]="checked-out","Actual"),"No Revenue")</f>
        <v>No Revenue</v>
      </c>
      <c r="S3853" s="4">
        <f>Table2[[#This Row],[Revenue_Amount]]/Table2[[#This Row],[Num_Nights]]</f>
        <v>0</v>
      </c>
    </row>
    <row r="3854" spans="1:19" hidden="1" x14ac:dyDescent="0.3">
      <c r="A3854">
        <v>3853</v>
      </c>
      <c r="B3854" t="s">
        <v>14</v>
      </c>
      <c r="C3854" s="9">
        <v>45249</v>
      </c>
      <c r="D3854" s="9">
        <v>45255</v>
      </c>
      <c r="E3854" s="10">
        <v>45173</v>
      </c>
      <c r="F3854" t="s">
        <v>49</v>
      </c>
      <c r="G3854">
        <v>102.87</v>
      </c>
      <c r="H3854">
        <v>3</v>
      </c>
      <c r="I3854">
        <v>1</v>
      </c>
      <c r="J3854" t="s">
        <v>35</v>
      </c>
      <c r="K3854" t="s">
        <v>99</v>
      </c>
      <c r="L3854" t="s">
        <v>21</v>
      </c>
      <c r="M3854" t="s">
        <v>22</v>
      </c>
      <c r="N3854" t="s">
        <v>41</v>
      </c>
      <c r="O3854">
        <f>Table2[[#This Row],[check_out_date]]-Table2[[#This Row],[check_in_date]]</f>
        <v>6</v>
      </c>
      <c r="P3854">
        <f>Table2[[#This Row],[num_adults]]+Table2[[#This Row],[num_children]]</f>
        <v>4</v>
      </c>
      <c r="Q3854" s="3">
        <f>IF(OR(Table2[[#This Row],[booking_status]]="confirmed",Table2[[#This Row],[booking_status]]="checked-out"),Table2[[#This Row],[room_rate_per_night]]*Table2[[#This Row],[Num_Nights]],0)</f>
        <v>617.22</v>
      </c>
      <c r="R3854" t="str" cm="1">
        <f t="array" ref="R3854">IFERROR(_xlfn.IFS(Table2[[#This Row],[booking_status]]="confirmed","Expected",Table2[[#This Row],[booking_status]]="checked-out","Actual"),"No Revenue")</f>
        <v>Expected</v>
      </c>
      <c r="S3854" s="4">
        <f>Table2[[#This Row],[Revenue_Amount]]/Table2[[#This Row],[Num_Nights]]</f>
        <v>102.87</v>
      </c>
    </row>
    <row r="3855" spans="1:19" x14ac:dyDescent="0.3">
      <c r="A3855">
        <v>3854</v>
      </c>
      <c r="B3855" t="s">
        <v>50</v>
      </c>
      <c r="C3855" s="9">
        <v>44959</v>
      </c>
      <c r="D3855" s="9">
        <v>44968</v>
      </c>
      <c r="E3855" s="10">
        <v>44926</v>
      </c>
      <c r="F3855" t="s">
        <v>27</v>
      </c>
      <c r="G3855">
        <v>133.76</v>
      </c>
      <c r="H3855">
        <v>1</v>
      </c>
      <c r="I3855">
        <v>1</v>
      </c>
      <c r="J3855" t="s">
        <v>28</v>
      </c>
      <c r="K3855" t="s">
        <v>20</v>
      </c>
      <c r="L3855" t="s">
        <v>56</v>
      </c>
      <c r="M3855" t="s">
        <v>22</v>
      </c>
      <c r="N3855" t="s">
        <v>41</v>
      </c>
      <c r="O3855">
        <f>Table2[[#This Row],[check_out_date]]-Table2[[#This Row],[check_in_date]]</f>
        <v>9</v>
      </c>
      <c r="P3855">
        <f>Table2[[#This Row],[num_adults]]+Table2[[#This Row],[num_children]]</f>
        <v>2</v>
      </c>
      <c r="Q3855" s="3">
        <f>IF(OR(Table2[[#This Row],[booking_status]]="confirmed",Table2[[#This Row],[booking_status]]="checked-out"),Table2[[#This Row],[room_rate_per_night]]*Table2[[#This Row],[Num_Nights]],0)</f>
        <v>1203.8399999999999</v>
      </c>
      <c r="R3855" t="str" cm="1">
        <f t="array" ref="R3855">IFERROR(_xlfn.IFS(Table2[[#This Row],[booking_status]]="confirmed","Expected",Table2[[#This Row],[booking_status]]="checked-out","Actual"),"No Revenue")</f>
        <v>Actual</v>
      </c>
      <c r="S3855" s="4">
        <f>Table2[[#This Row],[Revenue_Amount]]/Table2[[#This Row],[Num_Nights]]</f>
        <v>133.76</v>
      </c>
    </row>
    <row r="3856" spans="1:19" x14ac:dyDescent="0.3">
      <c r="A3856">
        <v>3855</v>
      </c>
      <c r="B3856" t="s">
        <v>31</v>
      </c>
      <c r="C3856" s="9">
        <v>45056</v>
      </c>
      <c r="D3856" s="9">
        <v>45061</v>
      </c>
      <c r="E3856" s="10">
        <v>45033</v>
      </c>
      <c r="F3856" t="s">
        <v>18</v>
      </c>
      <c r="G3856">
        <v>153.91</v>
      </c>
      <c r="H3856">
        <v>2</v>
      </c>
      <c r="I3856">
        <v>0</v>
      </c>
      <c r="J3856" t="s">
        <v>28</v>
      </c>
      <c r="K3856" t="s">
        <v>66</v>
      </c>
      <c r="L3856" t="s">
        <v>21</v>
      </c>
      <c r="M3856" t="s">
        <v>22</v>
      </c>
      <c r="N3856" t="s">
        <v>23</v>
      </c>
      <c r="O3856">
        <f>Table2[[#This Row],[check_out_date]]-Table2[[#This Row],[check_in_date]]</f>
        <v>5</v>
      </c>
      <c r="P3856">
        <f>Table2[[#This Row],[num_adults]]+Table2[[#This Row],[num_children]]</f>
        <v>2</v>
      </c>
      <c r="Q3856" s="3">
        <f>IF(OR(Table2[[#This Row],[booking_status]]="confirmed",Table2[[#This Row],[booking_status]]="checked-out"),Table2[[#This Row],[room_rate_per_night]]*Table2[[#This Row],[Num_Nights]],0)</f>
        <v>769.55</v>
      </c>
      <c r="R3856" t="str" cm="1">
        <f t="array" ref="R3856">IFERROR(_xlfn.IFS(Table2[[#This Row],[booking_status]]="confirmed","Expected",Table2[[#This Row],[booking_status]]="checked-out","Actual"),"No Revenue")</f>
        <v>Expected</v>
      </c>
      <c r="S3856" s="4">
        <f>Table2[[#This Row],[Revenue_Amount]]/Table2[[#This Row],[Num_Nights]]</f>
        <v>153.91</v>
      </c>
    </row>
    <row r="3857" spans="1:19" hidden="1" x14ac:dyDescent="0.3">
      <c r="A3857">
        <v>3856</v>
      </c>
      <c r="B3857" t="s">
        <v>50</v>
      </c>
      <c r="C3857" s="9">
        <v>45107</v>
      </c>
      <c r="D3857" s="9">
        <v>45109</v>
      </c>
      <c r="E3857" s="10">
        <v>45084</v>
      </c>
      <c r="F3857" t="s">
        <v>54</v>
      </c>
      <c r="G3857">
        <v>411.64</v>
      </c>
      <c r="H3857">
        <v>1</v>
      </c>
      <c r="I3857">
        <v>0</v>
      </c>
      <c r="J3857" t="s">
        <v>35</v>
      </c>
      <c r="K3857" t="s">
        <v>20</v>
      </c>
      <c r="L3857" t="s">
        <v>21</v>
      </c>
      <c r="M3857" t="s">
        <v>36</v>
      </c>
      <c r="N3857" t="s">
        <v>41</v>
      </c>
      <c r="O3857">
        <f>Table2[[#This Row],[check_out_date]]-Table2[[#This Row],[check_in_date]]</f>
        <v>2</v>
      </c>
      <c r="P3857">
        <f>Table2[[#This Row],[num_adults]]+Table2[[#This Row],[num_children]]</f>
        <v>1</v>
      </c>
      <c r="Q3857" s="3">
        <f>IF(OR(Table2[[#This Row],[booking_status]]="confirmed",Table2[[#This Row],[booking_status]]="checked-out"),Table2[[#This Row],[room_rate_per_night]]*Table2[[#This Row],[Num_Nights]],0)</f>
        <v>823.28</v>
      </c>
      <c r="R3857" t="str" cm="1">
        <f t="array" ref="R3857">IFERROR(_xlfn.IFS(Table2[[#This Row],[booking_status]]="confirmed","Expected",Table2[[#This Row],[booking_status]]="checked-out","Actual"),"No Revenue")</f>
        <v>Expected</v>
      </c>
      <c r="S3857" s="4">
        <f>Table2[[#This Row],[Revenue_Amount]]/Table2[[#This Row],[Num_Nights]]</f>
        <v>411.64</v>
      </c>
    </row>
    <row r="3858" spans="1:19" hidden="1" x14ac:dyDescent="0.3">
      <c r="A3858">
        <v>3857</v>
      </c>
      <c r="B3858" t="s">
        <v>14</v>
      </c>
      <c r="C3858" s="9">
        <v>45073</v>
      </c>
      <c r="D3858" s="9">
        <v>45080</v>
      </c>
      <c r="E3858" s="10">
        <v>45007</v>
      </c>
      <c r="F3858" t="s">
        <v>27</v>
      </c>
      <c r="G3858">
        <v>162.72</v>
      </c>
      <c r="H3858">
        <v>2</v>
      </c>
      <c r="I3858">
        <v>2</v>
      </c>
      <c r="J3858" t="s">
        <v>35</v>
      </c>
      <c r="K3858" t="s">
        <v>20</v>
      </c>
      <c r="L3858" t="s">
        <v>21</v>
      </c>
      <c r="M3858" t="s">
        <v>36</v>
      </c>
      <c r="N3858" t="s">
        <v>41</v>
      </c>
      <c r="O3858">
        <f>Table2[[#This Row],[check_out_date]]-Table2[[#This Row],[check_in_date]]</f>
        <v>7</v>
      </c>
      <c r="P3858">
        <f>Table2[[#This Row],[num_adults]]+Table2[[#This Row],[num_children]]</f>
        <v>4</v>
      </c>
      <c r="Q3858" s="3">
        <f>IF(OR(Table2[[#This Row],[booking_status]]="confirmed",Table2[[#This Row],[booking_status]]="checked-out"),Table2[[#This Row],[room_rate_per_night]]*Table2[[#This Row],[Num_Nights]],0)</f>
        <v>1139.04</v>
      </c>
      <c r="R3858" t="str" cm="1">
        <f t="array" ref="R3858">IFERROR(_xlfn.IFS(Table2[[#This Row],[booking_status]]="confirmed","Expected",Table2[[#This Row],[booking_status]]="checked-out","Actual"),"No Revenue")</f>
        <v>Expected</v>
      </c>
      <c r="S3858" s="4">
        <f>Table2[[#This Row],[Revenue_Amount]]/Table2[[#This Row],[Num_Nights]]</f>
        <v>162.72</v>
      </c>
    </row>
    <row r="3859" spans="1:19" x14ac:dyDescent="0.3">
      <c r="A3859">
        <v>3858</v>
      </c>
      <c r="B3859" t="s">
        <v>14</v>
      </c>
      <c r="C3859" s="9">
        <v>45039</v>
      </c>
      <c r="D3859" s="9">
        <v>45047</v>
      </c>
      <c r="E3859" s="10">
        <v>45025</v>
      </c>
      <c r="F3859" t="s">
        <v>54</v>
      </c>
      <c r="G3859">
        <v>464.19</v>
      </c>
      <c r="H3859">
        <v>2</v>
      </c>
      <c r="I3859">
        <v>0</v>
      </c>
      <c r="J3859" t="s">
        <v>94</v>
      </c>
      <c r="K3859" t="s">
        <v>29</v>
      </c>
      <c r="L3859" t="s">
        <v>21</v>
      </c>
      <c r="M3859" t="s">
        <v>36</v>
      </c>
      <c r="N3859" t="s">
        <v>95</v>
      </c>
      <c r="O3859">
        <f>Table2[[#This Row],[check_out_date]]-Table2[[#This Row],[check_in_date]]</f>
        <v>8</v>
      </c>
      <c r="P3859">
        <f>Table2[[#This Row],[num_adults]]+Table2[[#This Row],[num_children]]</f>
        <v>2</v>
      </c>
      <c r="Q3859" s="3">
        <f>IF(OR(Table2[[#This Row],[booking_status]]="confirmed",Table2[[#This Row],[booking_status]]="checked-out"),Table2[[#This Row],[room_rate_per_night]]*Table2[[#This Row],[Num_Nights]],0)</f>
        <v>3713.52</v>
      </c>
      <c r="R3859" t="str" cm="1">
        <f t="array" ref="R3859">IFERROR(_xlfn.IFS(Table2[[#This Row],[booking_status]]="confirmed","Expected",Table2[[#This Row],[booking_status]]="checked-out","Actual"),"No Revenue")</f>
        <v>Expected</v>
      </c>
      <c r="S3859" s="4">
        <f>Table2[[#This Row],[Revenue_Amount]]/Table2[[#This Row],[Num_Nights]]</f>
        <v>464.19</v>
      </c>
    </row>
    <row r="3860" spans="1:19" hidden="1" x14ac:dyDescent="0.3">
      <c r="A3860">
        <v>3859</v>
      </c>
      <c r="B3860" t="s">
        <v>31</v>
      </c>
      <c r="C3860" s="9">
        <v>45144</v>
      </c>
      <c r="D3860" s="9">
        <v>45151</v>
      </c>
      <c r="E3860" s="10">
        <v>45092</v>
      </c>
      <c r="F3860" t="s">
        <v>18</v>
      </c>
      <c r="G3860">
        <v>243.01</v>
      </c>
      <c r="H3860">
        <v>2</v>
      </c>
      <c r="I3860">
        <v>2</v>
      </c>
      <c r="J3860" t="s">
        <v>35</v>
      </c>
      <c r="K3860" t="s">
        <v>20</v>
      </c>
      <c r="L3860" t="s">
        <v>56</v>
      </c>
      <c r="M3860" t="s">
        <v>36</v>
      </c>
      <c r="N3860" t="s">
        <v>23</v>
      </c>
      <c r="O3860">
        <f>Table2[[#This Row],[check_out_date]]-Table2[[#This Row],[check_in_date]]</f>
        <v>7</v>
      </c>
      <c r="P3860">
        <f>Table2[[#This Row],[num_adults]]+Table2[[#This Row],[num_children]]</f>
        <v>4</v>
      </c>
      <c r="Q3860" s="3">
        <f>IF(OR(Table2[[#This Row],[booking_status]]="confirmed",Table2[[#This Row],[booking_status]]="checked-out"),Table2[[#This Row],[room_rate_per_night]]*Table2[[#This Row],[Num_Nights]],0)</f>
        <v>1701.07</v>
      </c>
      <c r="R3860" t="str" cm="1">
        <f t="array" ref="R3860">IFERROR(_xlfn.IFS(Table2[[#This Row],[booking_status]]="confirmed","Expected",Table2[[#This Row],[booking_status]]="checked-out","Actual"),"No Revenue")</f>
        <v>Actual</v>
      </c>
      <c r="S3860" s="4">
        <f>Table2[[#This Row],[Revenue_Amount]]/Table2[[#This Row],[Num_Nights]]</f>
        <v>243.01</v>
      </c>
    </row>
    <row r="3861" spans="1:19" x14ac:dyDescent="0.3">
      <c r="A3861">
        <v>3860</v>
      </c>
      <c r="B3861" t="s">
        <v>37</v>
      </c>
      <c r="C3861" s="9">
        <v>45140</v>
      </c>
      <c r="D3861" s="9">
        <v>45152</v>
      </c>
      <c r="E3861" s="10">
        <v>45134</v>
      </c>
      <c r="F3861" t="s">
        <v>18</v>
      </c>
      <c r="G3861">
        <v>277.86</v>
      </c>
      <c r="H3861">
        <v>4</v>
      </c>
      <c r="I3861">
        <v>0</v>
      </c>
      <c r="J3861" t="s">
        <v>28</v>
      </c>
      <c r="K3861" t="s">
        <v>29</v>
      </c>
      <c r="L3861" t="s">
        <v>56</v>
      </c>
      <c r="M3861" t="s">
        <v>36</v>
      </c>
      <c r="N3861" t="s">
        <v>23</v>
      </c>
      <c r="O3861">
        <f>Table2[[#This Row],[check_out_date]]-Table2[[#This Row],[check_in_date]]</f>
        <v>12</v>
      </c>
      <c r="P3861">
        <f>Table2[[#This Row],[num_adults]]+Table2[[#This Row],[num_children]]</f>
        <v>4</v>
      </c>
      <c r="Q3861" s="3">
        <f>IF(OR(Table2[[#This Row],[booking_status]]="confirmed",Table2[[#This Row],[booking_status]]="checked-out"),Table2[[#This Row],[room_rate_per_night]]*Table2[[#This Row],[Num_Nights]],0)</f>
        <v>3334.32</v>
      </c>
      <c r="R3861" t="str" cm="1">
        <f t="array" ref="R3861">IFERROR(_xlfn.IFS(Table2[[#This Row],[booking_status]]="confirmed","Expected",Table2[[#This Row],[booking_status]]="checked-out","Actual"),"No Revenue")</f>
        <v>Actual</v>
      </c>
      <c r="S3861" s="4">
        <f>Table2[[#This Row],[Revenue_Amount]]/Table2[[#This Row],[Num_Nights]]</f>
        <v>277.86</v>
      </c>
    </row>
    <row r="3862" spans="1:19" hidden="1" x14ac:dyDescent="0.3">
      <c r="A3862">
        <v>3861</v>
      </c>
      <c r="B3862" t="s">
        <v>31</v>
      </c>
      <c r="C3862" s="9">
        <v>44973</v>
      </c>
      <c r="D3862" s="9">
        <v>44976</v>
      </c>
      <c r="E3862" s="10">
        <v>44960</v>
      </c>
      <c r="F3862" t="s">
        <v>18</v>
      </c>
      <c r="G3862">
        <v>145.13999999999999</v>
      </c>
      <c r="H3862">
        <v>1</v>
      </c>
      <c r="I3862">
        <v>3</v>
      </c>
      <c r="J3862" t="s">
        <v>35</v>
      </c>
      <c r="K3862" t="s">
        <v>29</v>
      </c>
      <c r="L3862" t="s">
        <v>21</v>
      </c>
      <c r="M3862" t="s">
        <v>36</v>
      </c>
      <c r="N3862" t="s">
        <v>41</v>
      </c>
      <c r="O3862">
        <f>Table2[[#This Row],[check_out_date]]-Table2[[#This Row],[check_in_date]]</f>
        <v>3</v>
      </c>
      <c r="P3862">
        <f>Table2[[#This Row],[num_adults]]+Table2[[#This Row],[num_children]]</f>
        <v>4</v>
      </c>
      <c r="Q3862" s="3">
        <f>IF(OR(Table2[[#This Row],[booking_status]]="confirmed",Table2[[#This Row],[booking_status]]="checked-out"),Table2[[#This Row],[room_rate_per_night]]*Table2[[#This Row],[Num_Nights]],0)</f>
        <v>435.41999999999996</v>
      </c>
      <c r="R3862" t="str" cm="1">
        <f t="array" ref="R3862">IFERROR(_xlfn.IFS(Table2[[#This Row],[booking_status]]="confirmed","Expected",Table2[[#This Row],[booking_status]]="checked-out","Actual"),"No Revenue")</f>
        <v>Expected</v>
      </c>
      <c r="S3862" s="4">
        <f>Table2[[#This Row],[Revenue_Amount]]/Table2[[#This Row],[Num_Nights]]</f>
        <v>145.13999999999999</v>
      </c>
    </row>
    <row r="3863" spans="1:19" hidden="1" x14ac:dyDescent="0.3">
      <c r="A3863">
        <v>3862</v>
      </c>
      <c r="B3863" t="s">
        <v>37</v>
      </c>
      <c r="C3863" s="9">
        <v>45147</v>
      </c>
      <c r="D3863" s="9">
        <v>45152</v>
      </c>
      <c r="E3863" s="10">
        <v>45106</v>
      </c>
      <c r="F3863" t="s">
        <v>27</v>
      </c>
      <c r="G3863">
        <v>121.66</v>
      </c>
      <c r="H3863">
        <v>1</v>
      </c>
      <c r="I3863">
        <v>2</v>
      </c>
      <c r="J3863" t="s">
        <v>35</v>
      </c>
      <c r="K3863" t="s">
        <v>20</v>
      </c>
      <c r="L3863" t="s">
        <v>56</v>
      </c>
      <c r="M3863" t="s">
        <v>36</v>
      </c>
      <c r="N3863" t="s">
        <v>45</v>
      </c>
      <c r="O3863">
        <f>Table2[[#This Row],[check_out_date]]-Table2[[#This Row],[check_in_date]]</f>
        <v>5</v>
      </c>
      <c r="P3863">
        <f>Table2[[#This Row],[num_adults]]+Table2[[#This Row],[num_children]]</f>
        <v>3</v>
      </c>
      <c r="Q3863" s="3">
        <f>IF(OR(Table2[[#This Row],[booking_status]]="confirmed",Table2[[#This Row],[booking_status]]="checked-out"),Table2[[#This Row],[room_rate_per_night]]*Table2[[#This Row],[Num_Nights]],0)</f>
        <v>608.29999999999995</v>
      </c>
      <c r="R3863" t="str" cm="1">
        <f t="array" ref="R3863">IFERROR(_xlfn.IFS(Table2[[#This Row],[booking_status]]="confirmed","Expected",Table2[[#This Row],[booking_status]]="checked-out","Actual"),"No Revenue")</f>
        <v>Actual</v>
      </c>
      <c r="S3863" s="4">
        <f>Table2[[#This Row],[Revenue_Amount]]/Table2[[#This Row],[Num_Nights]]</f>
        <v>121.66</v>
      </c>
    </row>
    <row r="3864" spans="1:19" x14ac:dyDescent="0.3">
      <c r="A3864">
        <v>3863</v>
      </c>
      <c r="B3864" t="s">
        <v>37</v>
      </c>
      <c r="C3864" s="9">
        <v>45149</v>
      </c>
      <c r="D3864" s="9">
        <v>45155</v>
      </c>
      <c r="E3864" s="10">
        <v>45112</v>
      </c>
      <c r="F3864" t="s">
        <v>27</v>
      </c>
      <c r="G3864">
        <v>190.06</v>
      </c>
      <c r="H3864">
        <v>2</v>
      </c>
      <c r="I3864">
        <v>1</v>
      </c>
      <c r="J3864" t="s">
        <v>28</v>
      </c>
      <c r="K3864" t="s">
        <v>29</v>
      </c>
      <c r="L3864" t="s">
        <v>21</v>
      </c>
      <c r="M3864" t="s">
        <v>36</v>
      </c>
      <c r="N3864" t="s">
        <v>41</v>
      </c>
      <c r="O3864">
        <f>Table2[[#This Row],[check_out_date]]-Table2[[#This Row],[check_in_date]]</f>
        <v>6</v>
      </c>
      <c r="P3864">
        <f>Table2[[#This Row],[num_adults]]+Table2[[#This Row],[num_children]]</f>
        <v>3</v>
      </c>
      <c r="Q3864" s="3">
        <f>IF(OR(Table2[[#This Row],[booking_status]]="confirmed",Table2[[#This Row],[booking_status]]="checked-out"),Table2[[#This Row],[room_rate_per_night]]*Table2[[#This Row],[Num_Nights]],0)</f>
        <v>1140.3600000000001</v>
      </c>
      <c r="R3864" t="str" cm="1">
        <f t="array" ref="R3864">IFERROR(_xlfn.IFS(Table2[[#This Row],[booking_status]]="confirmed","Expected",Table2[[#This Row],[booking_status]]="checked-out","Actual"),"No Revenue")</f>
        <v>Expected</v>
      </c>
      <c r="S3864" s="4">
        <f>Table2[[#This Row],[Revenue_Amount]]/Table2[[#This Row],[Num_Nights]]</f>
        <v>190.06000000000003</v>
      </c>
    </row>
    <row r="3865" spans="1:19" x14ac:dyDescent="0.3">
      <c r="A3865">
        <v>3864</v>
      </c>
      <c r="B3865" t="s">
        <v>50</v>
      </c>
      <c r="C3865" s="9">
        <v>45020</v>
      </c>
      <c r="D3865" s="9">
        <v>45022</v>
      </c>
      <c r="E3865" s="10">
        <v>45003</v>
      </c>
      <c r="F3865" t="s">
        <v>54</v>
      </c>
      <c r="G3865">
        <v>331.94</v>
      </c>
      <c r="H3865">
        <v>3</v>
      </c>
      <c r="I3865">
        <v>0</v>
      </c>
      <c r="J3865" t="s">
        <v>28</v>
      </c>
      <c r="K3865" t="s">
        <v>44</v>
      </c>
      <c r="L3865" t="s">
        <v>21</v>
      </c>
      <c r="M3865" t="s">
        <v>22</v>
      </c>
      <c r="N3865" t="s">
        <v>41</v>
      </c>
      <c r="O3865">
        <f>Table2[[#This Row],[check_out_date]]-Table2[[#This Row],[check_in_date]]</f>
        <v>2</v>
      </c>
      <c r="P3865">
        <f>Table2[[#This Row],[num_adults]]+Table2[[#This Row],[num_children]]</f>
        <v>3</v>
      </c>
      <c r="Q3865" s="3">
        <f>IF(OR(Table2[[#This Row],[booking_status]]="confirmed",Table2[[#This Row],[booking_status]]="checked-out"),Table2[[#This Row],[room_rate_per_night]]*Table2[[#This Row],[Num_Nights]],0)</f>
        <v>663.88</v>
      </c>
      <c r="R3865" t="str" cm="1">
        <f t="array" ref="R3865">IFERROR(_xlfn.IFS(Table2[[#This Row],[booking_status]]="confirmed","Expected",Table2[[#This Row],[booking_status]]="checked-out","Actual"),"No Revenue")</f>
        <v>Expected</v>
      </c>
      <c r="S3865" s="4">
        <f>Table2[[#This Row],[Revenue_Amount]]/Table2[[#This Row],[Num_Nights]]</f>
        <v>331.94</v>
      </c>
    </row>
    <row r="3866" spans="1:19" x14ac:dyDescent="0.3">
      <c r="A3866">
        <v>3865</v>
      </c>
      <c r="B3866" t="s">
        <v>31</v>
      </c>
      <c r="C3866" s="9">
        <v>45268</v>
      </c>
      <c r="D3866" s="9">
        <v>45271</v>
      </c>
      <c r="E3866" s="10">
        <v>45235</v>
      </c>
      <c r="F3866" t="s">
        <v>49</v>
      </c>
      <c r="G3866">
        <v>78.22</v>
      </c>
      <c r="H3866">
        <v>3</v>
      </c>
      <c r="I3866">
        <v>3</v>
      </c>
      <c r="J3866" t="s">
        <v>55</v>
      </c>
      <c r="K3866" t="s">
        <v>66</v>
      </c>
      <c r="L3866" t="s">
        <v>21</v>
      </c>
      <c r="M3866" t="s">
        <v>36</v>
      </c>
      <c r="N3866" t="s">
        <v>23</v>
      </c>
      <c r="O3866">
        <f>Table2[[#This Row],[check_out_date]]-Table2[[#This Row],[check_in_date]]</f>
        <v>3</v>
      </c>
      <c r="P3866">
        <f>Table2[[#This Row],[num_adults]]+Table2[[#This Row],[num_children]]</f>
        <v>6</v>
      </c>
      <c r="Q3866" s="3">
        <f>IF(OR(Table2[[#This Row],[booking_status]]="confirmed",Table2[[#This Row],[booking_status]]="checked-out"),Table2[[#This Row],[room_rate_per_night]]*Table2[[#This Row],[Num_Nights]],0)</f>
        <v>234.66</v>
      </c>
      <c r="R3866" t="str" cm="1">
        <f t="array" ref="R3866">IFERROR(_xlfn.IFS(Table2[[#This Row],[booking_status]]="confirmed","Expected",Table2[[#This Row],[booking_status]]="checked-out","Actual"),"No Revenue")</f>
        <v>Expected</v>
      </c>
      <c r="S3866" s="4">
        <f>Table2[[#This Row],[Revenue_Amount]]/Table2[[#This Row],[Num_Nights]]</f>
        <v>78.22</v>
      </c>
    </row>
    <row r="3867" spans="1:19" x14ac:dyDescent="0.3">
      <c r="A3867">
        <v>3866</v>
      </c>
      <c r="B3867" t="s">
        <v>31</v>
      </c>
      <c r="C3867" s="9">
        <v>45098</v>
      </c>
      <c r="D3867" s="9">
        <v>45103</v>
      </c>
      <c r="E3867" s="10">
        <v>45064</v>
      </c>
      <c r="F3867" t="s">
        <v>54</v>
      </c>
      <c r="G3867">
        <v>238.47</v>
      </c>
      <c r="H3867">
        <v>2</v>
      </c>
      <c r="I3867">
        <v>0</v>
      </c>
      <c r="J3867" t="s">
        <v>28</v>
      </c>
      <c r="K3867" t="s">
        <v>99</v>
      </c>
      <c r="L3867" t="s">
        <v>21</v>
      </c>
      <c r="M3867" t="s">
        <v>36</v>
      </c>
      <c r="N3867" t="s">
        <v>45</v>
      </c>
      <c r="O3867">
        <f>Table2[[#This Row],[check_out_date]]-Table2[[#This Row],[check_in_date]]</f>
        <v>5</v>
      </c>
      <c r="P3867">
        <f>Table2[[#This Row],[num_adults]]+Table2[[#This Row],[num_children]]</f>
        <v>2</v>
      </c>
      <c r="Q3867" s="3">
        <f>IF(OR(Table2[[#This Row],[booking_status]]="confirmed",Table2[[#This Row],[booking_status]]="checked-out"),Table2[[#This Row],[room_rate_per_night]]*Table2[[#This Row],[Num_Nights]],0)</f>
        <v>1192.3499999999999</v>
      </c>
      <c r="R3867" t="str" cm="1">
        <f t="array" ref="R3867">IFERROR(_xlfn.IFS(Table2[[#This Row],[booking_status]]="confirmed","Expected",Table2[[#This Row],[booking_status]]="checked-out","Actual"),"No Revenue")</f>
        <v>Expected</v>
      </c>
      <c r="S3867" s="4">
        <f>Table2[[#This Row],[Revenue_Amount]]/Table2[[#This Row],[Num_Nights]]</f>
        <v>238.46999999999997</v>
      </c>
    </row>
    <row r="3868" spans="1:19" x14ac:dyDescent="0.3">
      <c r="A3868">
        <v>3867</v>
      </c>
      <c r="B3868" t="s">
        <v>31</v>
      </c>
      <c r="C3868" s="9">
        <v>45289</v>
      </c>
      <c r="D3868" s="9">
        <v>45293</v>
      </c>
      <c r="E3868" s="10">
        <v>45275</v>
      </c>
      <c r="F3868" t="s">
        <v>27</v>
      </c>
      <c r="G3868">
        <v>138.15</v>
      </c>
      <c r="H3868">
        <v>1</v>
      </c>
      <c r="I3868">
        <v>3</v>
      </c>
      <c r="J3868" t="s">
        <v>55</v>
      </c>
      <c r="K3868" t="s">
        <v>20</v>
      </c>
      <c r="L3868" t="s">
        <v>21</v>
      </c>
      <c r="M3868" t="s">
        <v>36</v>
      </c>
      <c r="N3868" t="s">
        <v>41</v>
      </c>
      <c r="O3868">
        <f>Table2[[#This Row],[check_out_date]]-Table2[[#This Row],[check_in_date]]</f>
        <v>4</v>
      </c>
      <c r="P3868">
        <f>Table2[[#This Row],[num_adults]]+Table2[[#This Row],[num_children]]</f>
        <v>4</v>
      </c>
      <c r="Q3868" s="3">
        <f>IF(OR(Table2[[#This Row],[booking_status]]="confirmed",Table2[[#This Row],[booking_status]]="checked-out"),Table2[[#This Row],[room_rate_per_night]]*Table2[[#This Row],[Num_Nights]],0)</f>
        <v>552.6</v>
      </c>
      <c r="R3868" t="str" cm="1">
        <f t="array" ref="R3868">IFERROR(_xlfn.IFS(Table2[[#This Row],[booking_status]]="confirmed","Expected",Table2[[#This Row],[booking_status]]="checked-out","Actual"),"No Revenue")</f>
        <v>Expected</v>
      </c>
      <c r="S3868" s="4">
        <f>Table2[[#This Row],[Revenue_Amount]]/Table2[[#This Row],[Num_Nights]]</f>
        <v>138.15</v>
      </c>
    </row>
    <row r="3869" spans="1:19" hidden="1" x14ac:dyDescent="0.3">
      <c r="A3869">
        <v>3868</v>
      </c>
      <c r="B3869" t="s">
        <v>37</v>
      </c>
      <c r="C3869" s="9">
        <v>45274</v>
      </c>
      <c r="D3869" s="9">
        <v>45278</v>
      </c>
      <c r="E3869" s="10">
        <v>45239</v>
      </c>
      <c r="F3869" t="s">
        <v>27</v>
      </c>
      <c r="G3869">
        <v>187.61</v>
      </c>
      <c r="H3869">
        <v>1</v>
      </c>
      <c r="I3869">
        <v>3</v>
      </c>
      <c r="J3869" t="s">
        <v>35</v>
      </c>
      <c r="K3869" t="s">
        <v>20</v>
      </c>
      <c r="L3869" t="s">
        <v>21</v>
      </c>
      <c r="M3869" t="s">
        <v>36</v>
      </c>
      <c r="N3869" t="s">
        <v>45</v>
      </c>
      <c r="O3869">
        <f>Table2[[#This Row],[check_out_date]]-Table2[[#This Row],[check_in_date]]</f>
        <v>4</v>
      </c>
      <c r="P3869">
        <f>Table2[[#This Row],[num_adults]]+Table2[[#This Row],[num_children]]</f>
        <v>4</v>
      </c>
      <c r="Q3869" s="3">
        <f>IF(OR(Table2[[#This Row],[booking_status]]="confirmed",Table2[[#This Row],[booking_status]]="checked-out"),Table2[[#This Row],[room_rate_per_night]]*Table2[[#This Row],[Num_Nights]],0)</f>
        <v>750.44</v>
      </c>
      <c r="R3869" t="str" cm="1">
        <f t="array" ref="R3869">IFERROR(_xlfn.IFS(Table2[[#This Row],[booking_status]]="confirmed","Expected",Table2[[#This Row],[booking_status]]="checked-out","Actual"),"No Revenue")</f>
        <v>Expected</v>
      </c>
      <c r="S3869" s="4">
        <f>Table2[[#This Row],[Revenue_Amount]]/Table2[[#This Row],[Num_Nights]]</f>
        <v>187.61</v>
      </c>
    </row>
    <row r="3870" spans="1:19" x14ac:dyDescent="0.3">
      <c r="A3870">
        <v>3869</v>
      </c>
      <c r="B3870" t="s">
        <v>14</v>
      </c>
      <c r="C3870" s="9">
        <v>45059</v>
      </c>
      <c r="D3870" s="9">
        <v>45067</v>
      </c>
      <c r="E3870" s="10">
        <v>45041</v>
      </c>
      <c r="F3870" t="s">
        <v>18</v>
      </c>
      <c r="G3870">
        <v>208.1</v>
      </c>
      <c r="H3870">
        <v>1</v>
      </c>
      <c r="I3870">
        <v>0</v>
      </c>
      <c r="J3870" t="s">
        <v>55</v>
      </c>
      <c r="K3870" t="s">
        <v>20</v>
      </c>
      <c r="L3870" t="s">
        <v>60</v>
      </c>
      <c r="M3870" t="s">
        <v>36</v>
      </c>
      <c r="N3870" t="s">
        <v>41</v>
      </c>
      <c r="O3870">
        <f>Table2[[#This Row],[check_out_date]]-Table2[[#This Row],[check_in_date]]</f>
        <v>8</v>
      </c>
      <c r="P3870">
        <f>Table2[[#This Row],[num_adults]]+Table2[[#This Row],[num_children]]</f>
        <v>1</v>
      </c>
      <c r="Q3870" s="3">
        <f>IF(OR(Table2[[#This Row],[booking_status]]="confirmed",Table2[[#This Row],[booking_status]]="checked-out"),Table2[[#This Row],[room_rate_per_night]]*Table2[[#This Row],[Num_Nights]],0)</f>
        <v>0</v>
      </c>
      <c r="R3870" t="str" cm="1">
        <f t="array" ref="R3870">IFERROR(_xlfn.IFS(Table2[[#This Row],[booking_status]]="confirmed","Expected",Table2[[#This Row],[booking_status]]="checked-out","Actual"),"No Revenue")</f>
        <v>No Revenue</v>
      </c>
      <c r="S3870" s="4">
        <f>Table2[[#This Row],[Revenue_Amount]]/Table2[[#This Row],[Num_Nights]]</f>
        <v>0</v>
      </c>
    </row>
    <row r="3871" spans="1:19" hidden="1" x14ac:dyDescent="0.3">
      <c r="A3871">
        <v>3870</v>
      </c>
      <c r="B3871" t="s">
        <v>37</v>
      </c>
      <c r="C3871" s="9">
        <v>44970</v>
      </c>
      <c r="D3871" s="9">
        <v>44972</v>
      </c>
      <c r="E3871" s="10">
        <v>44944</v>
      </c>
      <c r="F3871" t="s">
        <v>27</v>
      </c>
      <c r="G3871">
        <v>153.9</v>
      </c>
      <c r="H3871">
        <v>1</v>
      </c>
      <c r="I3871">
        <v>2</v>
      </c>
      <c r="J3871" t="s">
        <v>35</v>
      </c>
      <c r="K3871" t="s">
        <v>44</v>
      </c>
      <c r="L3871" t="s">
        <v>21</v>
      </c>
      <c r="M3871" t="s">
        <v>36</v>
      </c>
      <c r="N3871" t="s">
        <v>41</v>
      </c>
      <c r="O3871">
        <f>Table2[[#This Row],[check_out_date]]-Table2[[#This Row],[check_in_date]]</f>
        <v>2</v>
      </c>
      <c r="P3871">
        <f>Table2[[#This Row],[num_adults]]+Table2[[#This Row],[num_children]]</f>
        <v>3</v>
      </c>
      <c r="Q3871" s="3">
        <f>IF(OR(Table2[[#This Row],[booking_status]]="confirmed",Table2[[#This Row],[booking_status]]="checked-out"),Table2[[#This Row],[room_rate_per_night]]*Table2[[#This Row],[Num_Nights]],0)</f>
        <v>307.8</v>
      </c>
      <c r="R3871" t="str" cm="1">
        <f t="array" ref="R3871">IFERROR(_xlfn.IFS(Table2[[#This Row],[booking_status]]="confirmed","Expected",Table2[[#This Row],[booking_status]]="checked-out","Actual"),"No Revenue")</f>
        <v>Expected</v>
      </c>
      <c r="S3871" s="4">
        <f>Table2[[#This Row],[Revenue_Amount]]/Table2[[#This Row],[Num_Nights]]</f>
        <v>153.9</v>
      </c>
    </row>
    <row r="3872" spans="1:19" x14ac:dyDescent="0.3">
      <c r="A3872">
        <v>3871</v>
      </c>
      <c r="B3872" t="s">
        <v>31</v>
      </c>
      <c r="C3872" s="9">
        <v>45070</v>
      </c>
      <c r="D3872" s="9">
        <v>45076</v>
      </c>
      <c r="E3872" s="10">
        <v>45041</v>
      </c>
      <c r="F3872" t="s">
        <v>18</v>
      </c>
      <c r="G3872">
        <v>218.4</v>
      </c>
      <c r="H3872">
        <v>1</v>
      </c>
      <c r="I3872">
        <v>0</v>
      </c>
      <c r="J3872" t="s">
        <v>55</v>
      </c>
      <c r="K3872" t="s">
        <v>29</v>
      </c>
      <c r="L3872" t="s">
        <v>21</v>
      </c>
      <c r="M3872" t="s">
        <v>36</v>
      </c>
      <c r="N3872" t="s">
        <v>41</v>
      </c>
      <c r="O3872">
        <f>Table2[[#This Row],[check_out_date]]-Table2[[#This Row],[check_in_date]]</f>
        <v>6</v>
      </c>
      <c r="P3872">
        <f>Table2[[#This Row],[num_adults]]+Table2[[#This Row],[num_children]]</f>
        <v>1</v>
      </c>
      <c r="Q3872" s="3">
        <f>IF(OR(Table2[[#This Row],[booking_status]]="confirmed",Table2[[#This Row],[booking_status]]="checked-out"),Table2[[#This Row],[room_rate_per_night]]*Table2[[#This Row],[Num_Nights]],0)</f>
        <v>1310.4000000000001</v>
      </c>
      <c r="R3872" t="str" cm="1">
        <f t="array" ref="R3872">IFERROR(_xlfn.IFS(Table2[[#This Row],[booking_status]]="confirmed","Expected",Table2[[#This Row],[booking_status]]="checked-out","Actual"),"No Revenue")</f>
        <v>Expected</v>
      </c>
      <c r="S3872" s="4">
        <f>Table2[[#This Row],[Revenue_Amount]]/Table2[[#This Row],[Num_Nights]]</f>
        <v>218.4</v>
      </c>
    </row>
    <row r="3873" spans="1:19" x14ac:dyDescent="0.3">
      <c r="A3873">
        <v>3872</v>
      </c>
      <c r="B3873" t="s">
        <v>37</v>
      </c>
      <c r="C3873" s="9">
        <v>45115</v>
      </c>
      <c r="D3873" s="9">
        <v>45120</v>
      </c>
      <c r="E3873" s="10">
        <v>45099</v>
      </c>
      <c r="F3873" t="s">
        <v>18</v>
      </c>
      <c r="G3873">
        <v>287.45999999999998</v>
      </c>
      <c r="H3873">
        <v>2</v>
      </c>
      <c r="I3873">
        <v>0</v>
      </c>
      <c r="J3873" t="s">
        <v>94</v>
      </c>
      <c r="K3873" t="s">
        <v>20</v>
      </c>
      <c r="L3873" t="s">
        <v>21</v>
      </c>
      <c r="M3873" t="s">
        <v>36</v>
      </c>
      <c r="N3873" t="s">
        <v>23</v>
      </c>
      <c r="O3873">
        <f>Table2[[#This Row],[check_out_date]]-Table2[[#This Row],[check_in_date]]</f>
        <v>5</v>
      </c>
      <c r="P3873">
        <f>Table2[[#This Row],[num_adults]]+Table2[[#This Row],[num_children]]</f>
        <v>2</v>
      </c>
      <c r="Q3873" s="3">
        <f>IF(OR(Table2[[#This Row],[booking_status]]="confirmed",Table2[[#This Row],[booking_status]]="checked-out"),Table2[[#This Row],[room_rate_per_night]]*Table2[[#This Row],[Num_Nights]],0)</f>
        <v>1437.3</v>
      </c>
      <c r="R3873" t="str" cm="1">
        <f t="array" ref="R3873">IFERROR(_xlfn.IFS(Table2[[#This Row],[booking_status]]="confirmed","Expected",Table2[[#This Row],[booking_status]]="checked-out","Actual"),"No Revenue")</f>
        <v>Expected</v>
      </c>
      <c r="S3873" s="4">
        <f>Table2[[#This Row],[Revenue_Amount]]/Table2[[#This Row],[Num_Nights]]</f>
        <v>287.45999999999998</v>
      </c>
    </row>
    <row r="3874" spans="1:19" x14ac:dyDescent="0.3">
      <c r="A3874">
        <v>3873</v>
      </c>
      <c r="B3874" t="s">
        <v>14</v>
      </c>
      <c r="C3874" s="9">
        <v>45120</v>
      </c>
      <c r="D3874" s="9">
        <v>45127</v>
      </c>
      <c r="E3874" s="10">
        <v>45037</v>
      </c>
      <c r="F3874" t="s">
        <v>49</v>
      </c>
      <c r="G3874">
        <v>65.66</v>
      </c>
      <c r="H3874">
        <v>2</v>
      </c>
      <c r="I3874">
        <v>1</v>
      </c>
      <c r="J3874" t="s">
        <v>28</v>
      </c>
      <c r="K3874" t="s">
        <v>29</v>
      </c>
      <c r="L3874" t="s">
        <v>60</v>
      </c>
      <c r="M3874" t="s">
        <v>36</v>
      </c>
      <c r="N3874" t="s">
        <v>41</v>
      </c>
      <c r="O3874">
        <f>Table2[[#This Row],[check_out_date]]-Table2[[#This Row],[check_in_date]]</f>
        <v>7</v>
      </c>
      <c r="P3874">
        <f>Table2[[#This Row],[num_adults]]+Table2[[#This Row],[num_children]]</f>
        <v>3</v>
      </c>
      <c r="Q3874" s="3">
        <f>IF(OR(Table2[[#This Row],[booking_status]]="confirmed",Table2[[#This Row],[booking_status]]="checked-out"),Table2[[#This Row],[room_rate_per_night]]*Table2[[#This Row],[Num_Nights]],0)</f>
        <v>0</v>
      </c>
      <c r="R3874" t="str" cm="1">
        <f t="array" ref="R3874">IFERROR(_xlfn.IFS(Table2[[#This Row],[booking_status]]="confirmed","Expected",Table2[[#This Row],[booking_status]]="checked-out","Actual"),"No Revenue")</f>
        <v>No Revenue</v>
      </c>
      <c r="S3874" s="4">
        <f>Table2[[#This Row],[Revenue_Amount]]/Table2[[#This Row],[Num_Nights]]</f>
        <v>0</v>
      </c>
    </row>
    <row r="3875" spans="1:19" hidden="1" x14ac:dyDescent="0.3">
      <c r="A3875">
        <v>3874</v>
      </c>
      <c r="B3875" t="s">
        <v>31</v>
      </c>
      <c r="C3875" s="9">
        <v>45085</v>
      </c>
      <c r="D3875" s="9">
        <v>45088</v>
      </c>
      <c r="E3875" s="10">
        <v>45011</v>
      </c>
      <c r="F3875" t="s">
        <v>54</v>
      </c>
      <c r="G3875">
        <v>337.66</v>
      </c>
      <c r="H3875">
        <v>1</v>
      </c>
      <c r="I3875">
        <v>1</v>
      </c>
      <c r="J3875" t="s">
        <v>35</v>
      </c>
      <c r="K3875" t="s">
        <v>20</v>
      </c>
      <c r="L3875" t="s">
        <v>21</v>
      </c>
      <c r="M3875" t="s">
        <v>36</v>
      </c>
      <c r="N3875" t="s">
        <v>41</v>
      </c>
      <c r="O3875">
        <f>Table2[[#This Row],[check_out_date]]-Table2[[#This Row],[check_in_date]]</f>
        <v>3</v>
      </c>
      <c r="P3875">
        <f>Table2[[#This Row],[num_adults]]+Table2[[#This Row],[num_children]]</f>
        <v>2</v>
      </c>
      <c r="Q3875" s="3">
        <f>IF(OR(Table2[[#This Row],[booking_status]]="confirmed",Table2[[#This Row],[booking_status]]="checked-out"),Table2[[#This Row],[room_rate_per_night]]*Table2[[#This Row],[Num_Nights]],0)</f>
        <v>1012.98</v>
      </c>
      <c r="R3875" t="str" cm="1">
        <f t="array" ref="R3875">IFERROR(_xlfn.IFS(Table2[[#This Row],[booking_status]]="confirmed","Expected",Table2[[#This Row],[booking_status]]="checked-out","Actual"),"No Revenue")</f>
        <v>Expected</v>
      </c>
      <c r="S3875" s="4">
        <f>Table2[[#This Row],[Revenue_Amount]]/Table2[[#This Row],[Num_Nights]]</f>
        <v>337.66</v>
      </c>
    </row>
    <row r="3876" spans="1:19" hidden="1" x14ac:dyDescent="0.3">
      <c r="A3876">
        <v>3875</v>
      </c>
      <c r="B3876" t="s">
        <v>31</v>
      </c>
      <c r="C3876" s="9">
        <v>45288</v>
      </c>
      <c r="D3876" s="9">
        <v>45289</v>
      </c>
      <c r="E3876" s="10">
        <v>45279</v>
      </c>
      <c r="F3876" t="s">
        <v>49</v>
      </c>
      <c r="G3876">
        <v>70.59</v>
      </c>
      <c r="H3876">
        <v>2</v>
      </c>
      <c r="I3876">
        <v>1</v>
      </c>
      <c r="J3876" t="s">
        <v>35</v>
      </c>
      <c r="K3876" t="s">
        <v>20</v>
      </c>
      <c r="L3876" t="s">
        <v>21</v>
      </c>
      <c r="M3876" t="s">
        <v>36</v>
      </c>
      <c r="N3876" t="s">
        <v>95</v>
      </c>
      <c r="O3876">
        <f>Table2[[#This Row],[check_out_date]]-Table2[[#This Row],[check_in_date]]</f>
        <v>1</v>
      </c>
      <c r="P3876">
        <f>Table2[[#This Row],[num_adults]]+Table2[[#This Row],[num_children]]</f>
        <v>3</v>
      </c>
      <c r="Q3876" s="3">
        <f>IF(OR(Table2[[#This Row],[booking_status]]="confirmed",Table2[[#This Row],[booking_status]]="checked-out"),Table2[[#This Row],[room_rate_per_night]]*Table2[[#This Row],[Num_Nights]],0)</f>
        <v>70.59</v>
      </c>
      <c r="R3876" t="str" cm="1">
        <f t="array" ref="R3876">IFERROR(_xlfn.IFS(Table2[[#This Row],[booking_status]]="confirmed","Expected",Table2[[#This Row],[booking_status]]="checked-out","Actual"),"No Revenue")</f>
        <v>Expected</v>
      </c>
      <c r="S3876" s="4">
        <f>Table2[[#This Row],[Revenue_Amount]]/Table2[[#This Row],[Num_Nights]]</f>
        <v>70.59</v>
      </c>
    </row>
    <row r="3877" spans="1:19" x14ac:dyDescent="0.3">
      <c r="A3877">
        <v>3876</v>
      </c>
      <c r="B3877" t="s">
        <v>31</v>
      </c>
      <c r="C3877" s="9">
        <v>45242</v>
      </c>
      <c r="D3877" s="9">
        <v>45251</v>
      </c>
      <c r="E3877" s="10">
        <v>45206</v>
      </c>
      <c r="F3877" t="s">
        <v>27</v>
      </c>
      <c r="G3877">
        <v>104.87</v>
      </c>
      <c r="H3877">
        <v>1</v>
      </c>
      <c r="I3877">
        <v>2</v>
      </c>
      <c r="J3877" t="s">
        <v>55</v>
      </c>
      <c r="K3877" t="s">
        <v>29</v>
      </c>
      <c r="L3877" t="s">
        <v>60</v>
      </c>
      <c r="M3877" t="s">
        <v>36</v>
      </c>
      <c r="N3877" t="s">
        <v>41</v>
      </c>
      <c r="O3877">
        <f>Table2[[#This Row],[check_out_date]]-Table2[[#This Row],[check_in_date]]</f>
        <v>9</v>
      </c>
      <c r="P3877">
        <f>Table2[[#This Row],[num_adults]]+Table2[[#This Row],[num_children]]</f>
        <v>3</v>
      </c>
      <c r="Q3877" s="3">
        <f>IF(OR(Table2[[#This Row],[booking_status]]="confirmed",Table2[[#This Row],[booking_status]]="checked-out"),Table2[[#This Row],[room_rate_per_night]]*Table2[[#This Row],[Num_Nights]],0)</f>
        <v>0</v>
      </c>
      <c r="R3877" t="str" cm="1">
        <f t="array" ref="R3877">IFERROR(_xlfn.IFS(Table2[[#This Row],[booking_status]]="confirmed","Expected",Table2[[#This Row],[booking_status]]="checked-out","Actual"),"No Revenue")</f>
        <v>No Revenue</v>
      </c>
      <c r="S3877" s="4">
        <f>Table2[[#This Row],[Revenue_Amount]]/Table2[[#This Row],[Num_Nights]]</f>
        <v>0</v>
      </c>
    </row>
    <row r="3878" spans="1:19" x14ac:dyDescent="0.3">
      <c r="A3878">
        <v>3877</v>
      </c>
      <c r="B3878" t="s">
        <v>37</v>
      </c>
      <c r="C3878" s="9">
        <v>45110</v>
      </c>
      <c r="D3878" s="9">
        <v>45119</v>
      </c>
      <c r="E3878" s="10">
        <v>45094</v>
      </c>
      <c r="F3878" t="s">
        <v>54</v>
      </c>
      <c r="G3878">
        <v>305.14999999999998</v>
      </c>
      <c r="H3878">
        <v>3</v>
      </c>
      <c r="I3878">
        <v>1</v>
      </c>
      <c r="J3878" t="s">
        <v>28</v>
      </c>
      <c r="K3878" t="s">
        <v>44</v>
      </c>
      <c r="L3878" t="s">
        <v>70</v>
      </c>
      <c r="M3878" t="s">
        <v>36</v>
      </c>
      <c r="N3878" t="s">
        <v>95</v>
      </c>
      <c r="O3878">
        <f>Table2[[#This Row],[check_out_date]]-Table2[[#This Row],[check_in_date]]</f>
        <v>9</v>
      </c>
      <c r="P3878">
        <f>Table2[[#This Row],[num_adults]]+Table2[[#This Row],[num_children]]</f>
        <v>4</v>
      </c>
      <c r="Q3878" s="3">
        <f>IF(OR(Table2[[#This Row],[booking_status]]="confirmed",Table2[[#This Row],[booking_status]]="checked-out"),Table2[[#This Row],[room_rate_per_night]]*Table2[[#This Row],[Num_Nights]],0)</f>
        <v>0</v>
      </c>
      <c r="R3878" t="str" cm="1">
        <f t="array" ref="R3878">IFERROR(_xlfn.IFS(Table2[[#This Row],[booking_status]]="confirmed","Expected",Table2[[#This Row],[booking_status]]="checked-out","Actual"),"No Revenue")</f>
        <v>No Revenue</v>
      </c>
      <c r="S3878" s="4">
        <f>Table2[[#This Row],[Revenue_Amount]]/Table2[[#This Row],[Num_Nights]]</f>
        <v>0</v>
      </c>
    </row>
    <row r="3879" spans="1:19" hidden="1" x14ac:dyDescent="0.3">
      <c r="A3879">
        <v>3878</v>
      </c>
      <c r="B3879" t="s">
        <v>31</v>
      </c>
      <c r="C3879" s="9">
        <v>45044</v>
      </c>
      <c r="D3879" s="9">
        <v>45047</v>
      </c>
      <c r="E3879" s="10">
        <v>45010</v>
      </c>
      <c r="F3879" t="s">
        <v>49</v>
      </c>
      <c r="G3879">
        <v>60.9</v>
      </c>
      <c r="H3879">
        <v>1</v>
      </c>
      <c r="I3879">
        <v>0</v>
      </c>
      <c r="J3879" t="s">
        <v>35</v>
      </c>
      <c r="K3879" t="s">
        <v>29</v>
      </c>
      <c r="L3879" t="s">
        <v>56</v>
      </c>
      <c r="M3879" t="s">
        <v>36</v>
      </c>
      <c r="N3879" t="s">
        <v>23</v>
      </c>
      <c r="O3879">
        <f>Table2[[#This Row],[check_out_date]]-Table2[[#This Row],[check_in_date]]</f>
        <v>3</v>
      </c>
      <c r="P3879">
        <f>Table2[[#This Row],[num_adults]]+Table2[[#This Row],[num_children]]</f>
        <v>1</v>
      </c>
      <c r="Q3879" s="3">
        <f>IF(OR(Table2[[#This Row],[booking_status]]="confirmed",Table2[[#This Row],[booking_status]]="checked-out"),Table2[[#This Row],[room_rate_per_night]]*Table2[[#This Row],[Num_Nights]],0)</f>
        <v>182.7</v>
      </c>
      <c r="R3879" t="str" cm="1">
        <f t="array" ref="R3879">IFERROR(_xlfn.IFS(Table2[[#This Row],[booking_status]]="confirmed","Expected",Table2[[#This Row],[booking_status]]="checked-out","Actual"),"No Revenue")</f>
        <v>Actual</v>
      </c>
      <c r="S3879" s="4">
        <f>Table2[[#This Row],[Revenue_Amount]]/Table2[[#This Row],[Num_Nights]]</f>
        <v>60.9</v>
      </c>
    </row>
    <row r="3880" spans="1:19" x14ac:dyDescent="0.3">
      <c r="A3880">
        <v>3879</v>
      </c>
      <c r="B3880" t="s">
        <v>50</v>
      </c>
      <c r="C3880" s="9">
        <v>45228</v>
      </c>
      <c r="D3880" s="9">
        <v>45235</v>
      </c>
      <c r="E3880" s="10">
        <v>45177</v>
      </c>
      <c r="F3880" t="s">
        <v>54</v>
      </c>
      <c r="G3880">
        <v>441.72</v>
      </c>
      <c r="H3880">
        <v>2</v>
      </c>
      <c r="I3880">
        <v>0</v>
      </c>
      <c r="J3880" t="s">
        <v>28</v>
      </c>
      <c r="K3880" t="s">
        <v>66</v>
      </c>
      <c r="L3880" t="s">
        <v>60</v>
      </c>
      <c r="M3880" t="s">
        <v>22</v>
      </c>
      <c r="N3880" t="s">
        <v>30</v>
      </c>
      <c r="O3880">
        <f>Table2[[#This Row],[check_out_date]]-Table2[[#This Row],[check_in_date]]</f>
        <v>7</v>
      </c>
      <c r="P3880">
        <f>Table2[[#This Row],[num_adults]]+Table2[[#This Row],[num_children]]</f>
        <v>2</v>
      </c>
      <c r="Q3880" s="3">
        <f>IF(OR(Table2[[#This Row],[booking_status]]="confirmed",Table2[[#This Row],[booking_status]]="checked-out"),Table2[[#This Row],[room_rate_per_night]]*Table2[[#This Row],[Num_Nights]],0)</f>
        <v>0</v>
      </c>
      <c r="R3880" t="str" cm="1">
        <f t="array" ref="R3880">IFERROR(_xlfn.IFS(Table2[[#This Row],[booking_status]]="confirmed","Expected",Table2[[#This Row],[booking_status]]="checked-out","Actual"),"No Revenue")</f>
        <v>No Revenue</v>
      </c>
      <c r="S3880" s="4">
        <f>Table2[[#This Row],[Revenue_Amount]]/Table2[[#This Row],[Num_Nights]]</f>
        <v>0</v>
      </c>
    </row>
    <row r="3881" spans="1:19" x14ac:dyDescent="0.3">
      <c r="A3881">
        <v>3880</v>
      </c>
      <c r="B3881" t="s">
        <v>50</v>
      </c>
      <c r="C3881" s="9">
        <v>45012</v>
      </c>
      <c r="D3881" s="9">
        <v>45016</v>
      </c>
      <c r="E3881" s="10">
        <v>44935</v>
      </c>
      <c r="F3881" t="s">
        <v>49</v>
      </c>
      <c r="G3881">
        <v>161.82</v>
      </c>
      <c r="H3881">
        <v>1</v>
      </c>
      <c r="I3881">
        <v>0</v>
      </c>
      <c r="J3881" t="s">
        <v>28</v>
      </c>
      <c r="K3881" t="s">
        <v>99</v>
      </c>
      <c r="L3881" t="s">
        <v>21</v>
      </c>
      <c r="M3881" t="s">
        <v>36</v>
      </c>
      <c r="N3881" t="s">
        <v>45</v>
      </c>
      <c r="O3881">
        <f>Table2[[#This Row],[check_out_date]]-Table2[[#This Row],[check_in_date]]</f>
        <v>4</v>
      </c>
      <c r="P3881">
        <f>Table2[[#This Row],[num_adults]]+Table2[[#This Row],[num_children]]</f>
        <v>1</v>
      </c>
      <c r="Q3881" s="3">
        <f>IF(OR(Table2[[#This Row],[booking_status]]="confirmed",Table2[[#This Row],[booking_status]]="checked-out"),Table2[[#This Row],[room_rate_per_night]]*Table2[[#This Row],[Num_Nights]],0)</f>
        <v>647.28</v>
      </c>
      <c r="R3881" t="str" cm="1">
        <f t="array" ref="R3881">IFERROR(_xlfn.IFS(Table2[[#This Row],[booking_status]]="confirmed","Expected",Table2[[#This Row],[booking_status]]="checked-out","Actual"),"No Revenue")</f>
        <v>Expected</v>
      </c>
      <c r="S3881" s="4">
        <f>Table2[[#This Row],[Revenue_Amount]]/Table2[[#This Row],[Num_Nights]]</f>
        <v>161.82</v>
      </c>
    </row>
    <row r="3882" spans="1:19" x14ac:dyDescent="0.3">
      <c r="A3882">
        <v>3881</v>
      </c>
      <c r="B3882" t="s">
        <v>50</v>
      </c>
      <c r="C3882" s="9">
        <v>45085</v>
      </c>
      <c r="D3882" s="9">
        <v>45089</v>
      </c>
      <c r="E3882" s="10">
        <v>45059</v>
      </c>
      <c r="F3882" t="s">
        <v>18</v>
      </c>
      <c r="G3882">
        <v>203.25</v>
      </c>
      <c r="H3882">
        <v>1</v>
      </c>
      <c r="I3882">
        <v>0</v>
      </c>
      <c r="J3882" t="s">
        <v>28</v>
      </c>
      <c r="K3882" t="s">
        <v>20</v>
      </c>
      <c r="L3882" t="s">
        <v>56</v>
      </c>
      <c r="M3882" t="s">
        <v>36</v>
      </c>
      <c r="N3882" t="s">
        <v>41</v>
      </c>
      <c r="O3882">
        <f>Table2[[#This Row],[check_out_date]]-Table2[[#This Row],[check_in_date]]</f>
        <v>4</v>
      </c>
      <c r="P3882">
        <f>Table2[[#This Row],[num_adults]]+Table2[[#This Row],[num_children]]</f>
        <v>1</v>
      </c>
      <c r="Q3882" s="3">
        <f>IF(OR(Table2[[#This Row],[booking_status]]="confirmed",Table2[[#This Row],[booking_status]]="checked-out"),Table2[[#This Row],[room_rate_per_night]]*Table2[[#This Row],[Num_Nights]],0)</f>
        <v>813</v>
      </c>
      <c r="R3882" t="str" cm="1">
        <f t="array" ref="R3882">IFERROR(_xlfn.IFS(Table2[[#This Row],[booking_status]]="confirmed","Expected",Table2[[#This Row],[booking_status]]="checked-out","Actual"),"No Revenue")</f>
        <v>Actual</v>
      </c>
      <c r="S3882" s="4">
        <f>Table2[[#This Row],[Revenue_Amount]]/Table2[[#This Row],[Num_Nights]]</f>
        <v>203.25</v>
      </c>
    </row>
    <row r="3883" spans="1:19" hidden="1" x14ac:dyDescent="0.3">
      <c r="A3883">
        <v>3882</v>
      </c>
      <c r="B3883" t="s">
        <v>50</v>
      </c>
      <c r="C3883" s="9">
        <v>45250</v>
      </c>
      <c r="D3883" s="9">
        <v>45254</v>
      </c>
      <c r="E3883" s="10">
        <v>45211</v>
      </c>
      <c r="F3883" t="s">
        <v>49</v>
      </c>
      <c r="G3883">
        <v>119.96</v>
      </c>
      <c r="H3883">
        <v>2</v>
      </c>
      <c r="I3883">
        <v>0</v>
      </c>
      <c r="J3883" t="s">
        <v>35</v>
      </c>
      <c r="K3883" t="s">
        <v>66</v>
      </c>
      <c r="L3883" t="s">
        <v>21</v>
      </c>
      <c r="M3883" t="s">
        <v>22</v>
      </c>
      <c r="N3883" t="s">
        <v>95</v>
      </c>
      <c r="O3883">
        <f>Table2[[#This Row],[check_out_date]]-Table2[[#This Row],[check_in_date]]</f>
        <v>4</v>
      </c>
      <c r="P3883">
        <f>Table2[[#This Row],[num_adults]]+Table2[[#This Row],[num_children]]</f>
        <v>2</v>
      </c>
      <c r="Q3883" s="3">
        <f>IF(OR(Table2[[#This Row],[booking_status]]="confirmed",Table2[[#This Row],[booking_status]]="checked-out"),Table2[[#This Row],[room_rate_per_night]]*Table2[[#This Row],[Num_Nights]],0)</f>
        <v>479.84</v>
      </c>
      <c r="R3883" t="str" cm="1">
        <f t="array" ref="R3883">IFERROR(_xlfn.IFS(Table2[[#This Row],[booking_status]]="confirmed","Expected",Table2[[#This Row],[booking_status]]="checked-out","Actual"),"No Revenue")</f>
        <v>Expected</v>
      </c>
      <c r="S3883" s="4">
        <f>Table2[[#This Row],[Revenue_Amount]]/Table2[[#This Row],[Num_Nights]]</f>
        <v>119.96</v>
      </c>
    </row>
    <row r="3884" spans="1:19" x14ac:dyDescent="0.3">
      <c r="A3884">
        <v>3883</v>
      </c>
      <c r="B3884" t="s">
        <v>31</v>
      </c>
      <c r="C3884" s="9">
        <v>44971</v>
      </c>
      <c r="D3884" s="9">
        <v>44975</v>
      </c>
      <c r="E3884" s="10">
        <v>44962</v>
      </c>
      <c r="F3884" t="s">
        <v>54</v>
      </c>
      <c r="G3884">
        <v>395.79</v>
      </c>
      <c r="H3884">
        <v>4</v>
      </c>
      <c r="I3884">
        <v>2</v>
      </c>
      <c r="J3884" t="s">
        <v>28</v>
      </c>
      <c r="K3884" t="s">
        <v>44</v>
      </c>
      <c r="L3884" t="s">
        <v>21</v>
      </c>
      <c r="M3884" t="s">
        <v>22</v>
      </c>
      <c r="N3884" t="s">
        <v>45</v>
      </c>
      <c r="O3884">
        <f>Table2[[#This Row],[check_out_date]]-Table2[[#This Row],[check_in_date]]</f>
        <v>4</v>
      </c>
      <c r="P3884">
        <f>Table2[[#This Row],[num_adults]]+Table2[[#This Row],[num_children]]</f>
        <v>6</v>
      </c>
      <c r="Q3884" s="3">
        <f>IF(OR(Table2[[#This Row],[booking_status]]="confirmed",Table2[[#This Row],[booking_status]]="checked-out"),Table2[[#This Row],[room_rate_per_night]]*Table2[[#This Row],[Num_Nights]],0)</f>
        <v>1583.16</v>
      </c>
      <c r="R3884" t="str" cm="1">
        <f t="array" ref="R3884">IFERROR(_xlfn.IFS(Table2[[#This Row],[booking_status]]="confirmed","Expected",Table2[[#This Row],[booking_status]]="checked-out","Actual"),"No Revenue")</f>
        <v>Expected</v>
      </c>
      <c r="S3884" s="4">
        <f>Table2[[#This Row],[Revenue_Amount]]/Table2[[#This Row],[Num_Nights]]</f>
        <v>395.79</v>
      </c>
    </row>
    <row r="3885" spans="1:19" hidden="1" x14ac:dyDescent="0.3">
      <c r="A3885">
        <v>3884</v>
      </c>
      <c r="B3885" t="s">
        <v>31</v>
      </c>
      <c r="C3885" s="9">
        <v>44978</v>
      </c>
      <c r="D3885" s="9">
        <v>44980</v>
      </c>
      <c r="E3885" s="10">
        <v>44914</v>
      </c>
      <c r="F3885" t="s">
        <v>54</v>
      </c>
      <c r="G3885">
        <v>366.6</v>
      </c>
      <c r="H3885">
        <v>1</v>
      </c>
      <c r="I3885">
        <v>2</v>
      </c>
      <c r="J3885" t="s">
        <v>35</v>
      </c>
      <c r="K3885" t="s">
        <v>29</v>
      </c>
      <c r="L3885" t="s">
        <v>21</v>
      </c>
      <c r="M3885" t="s">
        <v>36</v>
      </c>
      <c r="N3885" t="s">
        <v>45</v>
      </c>
      <c r="O3885">
        <f>Table2[[#This Row],[check_out_date]]-Table2[[#This Row],[check_in_date]]</f>
        <v>2</v>
      </c>
      <c r="P3885">
        <f>Table2[[#This Row],[num_adults]]+Table2[[#This Row],[num_children]]</f>
        <v>3</v>
      </c>
      <c r="Q3885" s="3">
        <f>IF(OR(Table2[[#This Row],[booking_status]]="confirmed",Table2[[#This Row],[booking_status]]="checked-out"),Table2[[#This Row],[room_rate_per_night]]*Table2[[#This Row],[Num_Nights]],0)</f>
        <v>733.2</v>
      </c>
      <c r="R3885" t="str" cm="1">
        <f t="array" ref="R3885">IFERROR(_xlfn.IFS(Table2[[#This Row],[booking_status]]="confirmed","Expected",Table2[[#This Row],[booking_status]]="checked-out","Actual"),"No Revenue")</f>
        <v>Expected</v>
      </c>
      <c r="S3885" s="4">
        <f>Table2[[#This Row],[Revenue_Amount]]/Table2[[#This Row],[Num_Nights]]</f>
        <v>366.6</v>
      </c>
    </row>
    <row r="3886" spans="1:19" x14ac:dyDescent="0.3">
      <c r="A3886">
        <v>3885</v>
      </c>
      <c r="B3886" t="s">
        <v>31</v>
      </c>
      <c r="C3886" s="9">
        <v>44956</v>
      </c>
      <c r="D3886" s="9">
        <v>44963</v>
      </c>
      <c r="E3886" s="10">
        <v>44907</v>
      </c>
      <c r="F3886" t="s">
        <v>49</v>
      </c>
      <c r="G3886">
        <v>61.13</v>
      </c>
      <c r="H3886">
        <v>1</v>
      </c>
      <c r="I3886">
        <v>0</v>
      </c>
      <c r="J3886" t="s">
        <v>94</v>
      </c>
      <c r="K3886" t="s">
        <v>99</v>
      </c>
      <c r="L3886" t="s">
        <v>21</v>
      </c>
      <c r="M3886" t="s">
        <v>36</v>
      </c>
      <c r="N3886" t="s">
        <v>30</v>
      </c>
      <c r="O3886">
        <f>Table2[[#This Row],[check_out_date]]-Table2[[#This Row],[check_in_date]]</f>
        <v>7</v>
      </c>
      <c r="P3886">
        <f>Table2[[#This Row],[num_adults]]+Table2[[#This Row],[num_children]]</f>
        <v>1</v>
      </c>
      <c r="Q3886" s="3">
        <f>IF(OR(Table2[[#This Row],[booking_status]]="confirmed",Table2[[#This Row],[booking_status]]="checked-out"),Table2[[#This Row],[room_rate_per_night]]*Table2[[#This Row],[Num_Nights]],0)</f>
        <v>427.91</v>
      </c>
      <c r="R3886" t="str" cm="1">
        <f t="array" ref="R3886">IFERROR(_xlfn.IFS(Table2[[#This Row],[booking_status]]="confirmed","Expected",Table2[[#This Row],[booking_status]]="checked-out","Actual"),"No Revenue")</f>
        <v>Expected</v>
      </c>
      <c r="S3886" s="4">
        <f>Table2[[#This Row],[Revenue_Amount]]/Table2[[#This Row],[Num_Nights]]</f>
        <v>61.13</v>
      </c>
    </row>
    <row r="3887" spans="1:19" x14ac:dyDescent="0.3">
      <c r="A3887">
        <v>3886</v>
      </c>
      <c r="B3887" t="s">
        <v>37</v>
      </c>
      <c r="C3887" s="9">
        <v>45278</v>
      </c>
      <c r="D3887" s="9">
        <v>45282</v>
      </c>
      <c r="E3887" s="10">
        <v>45218</v>
      </c>
      <c r="F3887" t="s">
        <v>18</v>
      </c>
      <c r="G3887">
        <v>211.17</v>
      </c>
      <c r="H3887">
        <v>4</v>
      </c>
      <c r="I3887">
        <v>2</v>
      </c>
      <c r="J3887" t="s">
        <v>28</v>
      </c>
      <c r="K3887" t="s">
        <v>66</v>
      </c>
      <c r="L3887" t="s">
        <v>60</v>
      </c>
      <c r="M3887" t="s">
        <v>22</v>
      </c>
      <c r="N3887" t="s">
        <v>41</v>
      </c>
      <c r="O3887">
        <f>Table2[[#This Row],[check_out_date]]-Table2[[#This Row],[check_in_date]]</f>
        <v>4</v>
      </c>
      <c r="P3887">
        <f>Table2[[#This Row],[num_adults]]+Table2[[#This Row],[num_children]]</f>
        <v>6</v>
      </c>
      <c r="Q3887" s="3">
        <f>IF(OR(Table2[[#This Row],[booking_status]]="confirmed",Table2[[#This Row],[booking_status]]="checked-out"),Table2[[#This Row],[room_rate_per_night]]*Table2[[#This Row],[Num_Nights]],0)</f>
        <v>0</v>
      </c>
      <c r="R3887" t="str" cm="1">
        <f t="array" ref="R3887">IFERROR(_xlfn.IFS(Table2[[#This Row],[booking_status]]="confirmed","Expected",Table2[[#This Row],[booking_status]]="checked-out","Actual"),"No Revenue")</f>
        <v>No Revenue</v>
      </c>
      <c r="S3887" s="4">
        <f>Table2[[#This Row],[Revenue_Amount]]/Table2[[#This Row],[Num_Nights]]</f>
        <v>0</v>
      </c>
    </row>
    <row r="3888" spans="1:19" x14ac:dyDescent="0.3">
      <c r="A3888">
        <v>3887</v>
      </c>
      <c r="B3888" t="s">
        <v>50</v>
      </c>
      <c r="C3888" s="9">
        <v>45199</v>
      </c>
      <c r="D3888" s="9">
        <v>45202</v>
      </c>
      <c r="E3888" s="10">
        <v>45164</v>
      </c>
      <c r="F3888" t="s">
        <v>18</v>
      </c>
      <c r="G3888">
        <v>258.92</v>
      </c>
      <c r="H3888">
        <v>1</v>
      </c>
      <c r="I3888">
        <v>1</v>
      </c>
      <c r="J3888" t="s">
        <v>94</v>
      </c>
      <c r="K3888" t="s">
        <v>99</v>
      </c>
      <c r="L3888" t="s">
        <v>70</v>
      </c>
      <c r="M3888" t="s">
        <v>22</v>
      </c>
      <c r="N3888" t="s">
        <v>41</v>
      </c>
      <c r="O3888">
        <f>Table2[[#This Row],[check_out_date]]-Table2[[#This Row],[check_in_date]]</f>
        <v>3</v>
      </c>
      <c r="P3888">
        <f>Table2[[#This Row],[num_adults]]+Table2[[#This Row],[num_children]]</f>
        <v>2</v>
      </c>
      <c r="Q3888" s="3">
        <f>IF(OR(Table2[[#This Row],[booking_status]]="confirmed",Table2[[#This Row],[booking_status]]="checked-out"),Table2[[#This Row],[room_rate_per_night]]*Table2[[#This Row],[Num_Nights]],0)</f>
        <v>0</v>
      </c>
      <c r="R3888" t="str" cm="1">
        <f t="array" ref="R3888">IFERROR(_xlfn.IFS(Table2[[#This Row],[booking_status]]="confirmed","Expected",Table2[[#This Row],[booking_status]]="checked-out","Actual"),"No Revenue")</f>
        <v>No Revenue</v>
      </c>
      <c r="S3888" s="4">
        <f>Table2[[#This Row],[Revenue_Amount]]/Table2[[#This Row],[Num_Nights]]</f>
        <v>0</v>
      </c>
    </row>
    <row r="3889" spans="1:19" hidden="1" x14ac:dyDescent="0.3">
      <c r="A3889">
        <v>3888</v>
      </c>
      <c r="B3889" t="s">
        <v>37</v>
      </c>
      <c r="C3889" s="9">
        <v>45283</v>
      </c>
      <c r="D3889" s="9">
        <v>45285</v>
      </c>
      <c r="E3889" s="10">
        <v>45233</v>
      </c>
      <c r="F3889" t="s">
        <v>49</v>
      </c>
      <c r="G3889">
        <v>81.55</v>
      </c>
      <c r="H3889">
        <v>4</v>
      </c>
      <c r="I3889">
        <v>2</v>
      </c>
      <c r="J3889" t="s">
        <v>35</v>
      </c>
      <c r="K3889" t="s">
        <v>66</v>
      </c>
      <c r="L3889" t="s">
        <v>21</v>
      </c>
      <c r="M3889" t="s">
        <v>36</v>
      </c>
      <c r="N3889" t="s">
        <v>45</v>
      </c>
      <c r="O3889">
        <f>Table2[[#This Row],[check_out_date]]-Table2[[#This Row],[check_in_date]]</f>
        <v>2</v>
      </c>
      <c r="P3889">
        <f>Table2[[#This Row],[num_adults]]+Table2[[#This Row],[num_children]]</f>
        <v>6</v>
      </c>
      <c r="Q3889" s="3">
        <f>IF(OR(Table2[[#This Row],[booking_status]]="confirmed",Table2[[#This Row],[booking_status]]="checked-out"),Table2[[#This Row],[room_rate_per_night]]*Table2[[#This Row],[Num_Nights]],0)</f>
        <v>163.1</v>
      </c>
      <c r="R3889" t="str" cm="1">
        <f t="array" ref="R3889">IFERROR(_xlfn.IFS(Table2[[#This Row],[booking_status]]="confirmed","Expected",Table2[[#This Row],[booking_status]]="checked-out","Actual"),"No Revenue")</f>
        <v>Expected</v>
      </c>
      <c r="S3889" s="4">
        <f>Table2[[#This Row],[Revenue_Amount]]/Table2[[#This Row],[Num_Nights]]</f>
        <v>81.55</v>
      </c>
    </row>
    <row r="3890" spans="1:19" x14ac:dyDescent="0.3">
      <c r="A3890">
        <v>3889</v>
      </c>
      <c r="B3890" t="s">
        <v>31</v>
      </c>
      <c r="C3890" s="9">
        <v>45198</v>
      </c>
      <c r="D3890" s="9">
        <v>45206</v>
      </c>
      <c r="E3890" s="10">
        <v>45187</v>
      </c>
      <c r="F3890" t="s">
        <v>49</v>
      </c>
      <c r="G3890">
        <v>60.54</v>
      </c>
      <c r="H3890">
        <v>2</v>
      </c>
      <c r="I3890">
        <v>3</v>
      </c>
      <c r="J3890" t="s">
        <v>94</v>
      </c>
      <c r="K3890" t="s">
        <v>66</v>
      </c>
      <c r="L3890" t="s">
        <v>21</v>
      </c>
      <c r="M3890" t="s">
        <v>36</v>
      </c>
      <c r="N3890" t="s">
        <v>41</v>
      </c>
      <c r="O3890">
        <f>Table2[[#This Row],[check_out_date]]-Table2[[#This Row],[check_in_date]]</f>
        <v>8</v>
      </c>
      <c r="P3890">
        <f>Table2[[#This Row],[num_adults]]+Table2[[#This Row],[num_children]]</f>
        <v>5</v>
      </c>
      <c r="Q3890" s="3">
        <f>IF(OR(Table2[[#This Row],[booking_status]]="confirmed",Table2[[#This Row],[booking_status]]="checked-out"),Table2[[#This Row],[room_rate_per_night]]*Table2[[#This Row],[Num_Nights]],0)</f>
        <v>484.32</v>
      </c>
      <c r="R3890" t="str" cm="1">
        <f t="array" ref="R3890">IFERROR(_xlfn.IFS(Table2[[#This Row],[booking_status]]="confirmed","Expected",Table2[[#This Row],[booking_status]]="checked-out","Actual"),"No Revenue")</f>
        <v>Expected</v>
      </c>
      <c r="S3890" s="4">
        <f>Table2[[#This Row],[Revenue_Amount]]/Table2[[#This Row],[Num_Nights]]</f>
        <v>60.54</v>
      </c>
    </row>
    <row r="3891" spans="1:19" hidden="1" x14ac:dyDescent="0.3">
      <c r="A3891">
        <v>3890</v>
      </c>
      <c r="B3891" t="s">
        <v>31</v>
      </c>
      <c r="C3891" s="9">
        <v>45188</v>
      </c>
      <c r="D3891" s="9">
        <v>45191</v>
      </c>
      <c r="E3891" s="10">
        <v>45125</v>
      </c>
      <c r="F3891" t="s">
        <v>27</v>
      </c>
      <c r="G3891">
        <v>161.51</v>
      </c>
      <c r="H3891">
        <v>3</v>
      </c>
      <c r="I3891">
        <v>1</v>
      </c>
      <c r="J3891" t="s">
        <v>35</v>
      </c>
      <c r="K3891" t="s">
        <v>29</v>
      </c>
      <c r="L3891" t="s">
        <v>21</v>
      </c>
      <c r="M3891" t="s">
        <v>22</v>
      </c>
      <c r="N3891" t="s">
        <v>41</v>
      </c>
      <c r="O3891">
        <f>Table2[[#This Row],[check_out_date]]-Table2[[#This Row],[check_in_date]]</f>
        <v>3</v>
      </c>
      <c r="P3891">
        <f>Table2[[#This Row],[num_adults]]+Table2[[#This Row],[num_children]]</f>
        <v>4</v>
      </c>
      <c r="Q3891" s="3">
        <f>IF(OR(Table2[[#This Row],[booking_status]]="confirmed",Table2[[#This Row],[booking_status]]="checked-out"),Table2[[#This Row],[room_rate_per_night]]*Table2[[#This Row],[Num_Nights]],0)</f>
        <v>484.53</v>
      </c>
      <c r="R3891" t="str" cm="1">
        <f t="array" ref="R3891">IFERROR(_xlfn.IFS(Table2[[#This Row],[booking_status]]="confirmed","Expected",Table2[[#This Row],[booking_status]]="checked-out","Actual"),"No Revenue")</f>
        <v>Expected</v>
      </c>
      <c r="S3891" s="4">
        <f>Table2[[#This Row],[Revenue_Amount]]/Table2[[#This Row],[Num_Nights]]</f>
        <v>161.51</v>
      </c>
    </row>
    <row r="3892" spans="1:19" x14ac:dyDescent="0.3">
      <c r="A3892">
        <v>3891</v>
      </c>
      <c r="B3892" t="s">
        <v>14</v>
      </c>
      <c r="C3892" s="9">
        <v>44942</v>
      </c>
      <c r="D3892" s="9">
        <v>44944</v>
      </c>
      <c r="E3892" s="10">
        <v>44932</v>
      </c>
      <c r="F3892" t="s">
        <v>49</v>
      </c>
      <c r="G3892">
        <v>85.68</v>
      </c>
      <c r="H3892">
        <v>4</v>
      </c>
      <c r="I3892">
        <v>1</v>
      </c>
      <c r="J3892" t="s">
        <v>28</v>
      </c>
      <c r="K3892" t="s">
        <v>29</v>
      </c>
      <c r="L3892" t="s">
        <v>21</v>
      </c>
      <c r="M3892" t="s">
        <v>36</v>
      </c>
      <c r="N3892" t="s">
        <v>45</v>
      </c>
      <c r="O3892">
        <f>Table2[[#This Row],[check_out_date]]-Table2[[#This Row],[check_in_date]]</f>
        <v>2</v>
      </c>
      <c r="P3892">
        <f>Table2[[#This Row],[num_adults]]+Table2[[#This Row],[num_children]]</f>
        <v>5</v>
      </c>
      <c r="Q3892" s="3">
        <f>IF(OR(Table2[[#This Row],[booking_status]]="confirmed",Table2[[#This Row],[booking_status]]="checked-out"),Table2[[#This Row],[room_rate_per_night]]*Table2[[#This Row],[Num_Nights]],0)</f>
        <v>171.36</v>
      </c>
      <c r="R3892" t="str" cm="1">
        <f t="array" ref="R3892">IFERROR(_xlfn.IFS(Table2[[#This Row],[booking_status]]="confirmed","Expected",Table2[[#This Row],[booking_status]]="checked-out","Actual"),"No Revenue")</f>
        <v>Expected</v>
      </c>
      <c r="S3892" s="4">
        <f>Table2[[#This Row],[Revenue_Amount]]/Table2[[#This Row],[Num_Nights]]</f>
        <v>85.68</v>
      </c>
    </row>
    <row r="3893" spans="1:19" hidden="1" x14ac:dyDescent="0.3">
      <c r="A3893">
        <v>3892</v>
      </c>
      <c r="B3893" t="s">
        <v>37</v>
      </c>
      <c r="C3893" s="9">
        <v>45169</v>
      </c>
      <c r="D3893" s="9">
        <v>45182</v>
      </c>
      <c r="E3893" s="10">
        <v>45157</v>
      </c>
      <c r="F3893" t="s">
        <v>54</v>
      </c>
      <c r="G3893">
        <v>336.41</v>
      </c>
      <c r="H3893">
        <v>4</v>
      </c>
      <c r="I3893">
        <v>0</v>
      </c>
      <c r="J3893" t="s">
        <v>35</v>
      </c>
      <c r="K3893" t="s">
        <v>29</v>
      </c>
      <c r="L3893" t="s">
        <v>21</v>
      </c>
      <c r="M3893" t="s">
        <v>36</v>
      </c>
      <c r="N3893" t="s">
        <v>41</v>
      </c>
      <c r="O3893">
        <f>Table2[[#This Row],[check_out_date]]-Table2[[#This Row],[check_in_date]]</f>
        <v>13</v>
      </c>
      <c r="P3893">
        <f>Table2[[#This Row],[num_adults]]+Table2[[#This Row],[num_children]]</f>
        <v>4</v>
      </c>
      <c r="Q3893" s="3">
        <f>IF(OR(Table2[[#This Row],[booking_status]]="confirmed",Table2[[#This Row],[booking_status]]="checked-out"),Table2[[#This Row],[room_rate_per_night]]*Table2[[#This Row],[Num_Nights]],0)</f>
        <v>4373.33</v>
      </c>
      <c r="R3893" t="str" cm="1">
        <f t="array" ref="R3893">IFERROR(_xlfn.IFS(Table2[[#This Row],[booking_status]]="confirmed","Expected",Table2[[#This Row],[booking_status]]="checked-out","Actual"),"No Revenue")</f>
        <v>Expected</v>
      </c>
      <c r="S3893" s="4">
        <f>Table2[[#This Row],[Revenue_Amount]]/Table2[[#This Row],[Num_Nights]]</f>
        <v>336.40999999999997</v>
      </c>
    </row>
    <row r="3894" spans="1:19" x14ac:dyDescent="0.3">
      <c r="A3894">
        <v>3893</v>
      </c>
      <c r="B3894" t="s">
        <v>31</v>
      </c>
      <c r="C3894" s="9">
        <v>45282</v>
      </c>
      <c r="D3894" s="9">
        <v>45289</v>
      </c>
      <c r="E3894" s="10">
        <v>45237</v>
      </c>
      <c r="F3894" t="s">
        <v>54</v>
      </c>
      <c r="G3894">
        <v>392.9</v>
      </c>
      <c r="H3894">
        <v>2</v>
      </c>
      <c r="I3894">
        <v>0</v>
      </c>
      <c r="J3894" t="s">
        <v>94</v>
      </c>
      <c r="K3894" t="s">
        <v>20</v>
      </c>
      <c r="L3894" t="s">
        <v>21</v>
      </c>
      <c r="M3894" t="s">
        <v>36</v>
      </c>
      <c r="N3894" t="s">
        <v>30</v>
      </c>
      <c r="O3894">
        <f>Table2[[#This Row],[check_out_date]]-Table2[[#This Row],[check_in_date]]</f>
        <v>7</v>
      </c>
      <c r="P3894">
        <f>Table2[[#This Row],[num_adults]]+Table2[[#This Row],[num_children]]</f>
        <v>2</v>
      </c>
      <c r="Q3894" s="3">
        <f>IF(OR(Table2[[#This Row],[booking_status]]="confirmed",Table2[[#This Row],[booking_status]]="checked-out"),Table2[[#This Row],[room_rate_per_night]]*Table2[[#This Row],[Num_Nights]],0)</f>
        <v>2750.2999999999997</v>
      </c>
      <c r="R3894" t="str" cm="1">
        <f t="array" ref="R3894">IFERROR(_xlfn.IFS(Table2[[#This Row],[booking_status]]="confirmed","Expected",Table2[[#This Row],[booking_status]]="checked-out","Actual"),"No Revenue")</f>
        <v>Expected</v>
      </c>
      <c r="S3894" s="4">
        <f>Table2[[#This Row],[Revenue_Amount]]/Table2[[#This Row],[Num_Nights]]</f>
        <v>392.9</v>
      </c>
    </row>
    <row r="3895" spans="1:19" x14ac:dyDescent="0.3">
      <c r="A3895">
        <v>3894</v>
      </c>
      <c r="B3895" t="s">
        <v>14</v>
      </c>
      <c r="C3895" s="9">
        <v>45153</v>
      </c>
      <c r="D3895" s="9">
        <v>45154</v>
      </c>
      <c r="E3895" s="10">
        <v>45106</v>
      </c>
      <c r="F3895" t="s">
        <v>18</v>
      </c>
      <c r="G3895">
        <v>204.82</v>
      </c>
      <c r="H3895">
        <v>2</v>
      </c>
      <c r="I3895">
        <v>1</v>
      </c>
      <c r="J3895" t="s">
        <v>28</v>
      </c>
      <c r="K3895" t="s">
        <v>20</v>
      </c>
      <c r="L3895" t="s">
        <v>56</v>
      </c>
      <c r="M3895" t="s">
        <v>22</v>
      </c>
      <c r="N3895" t="s">
        <v>95</v>
      </c>
      <c r="O3895">
        <f>Table2[[#This Row],[check_out_date]]-Table2[[#This Row],[check_in_date]]</f>
        <v>1</v>
      </c>
      <c r="P3895">
        <f>Table2[[#This Row],[num_adults]]+Table2[[#This Row],[num_children]]</f>
        <v>3</v>
      </c>
      <c r="Q3895" s="3">
        <f>IF(OR(Table2[[#This Row],[booking_status]]="confirmed",Table2[[#This Row],[booking_status]]="checked-out"),Table2[[#This Row],[room_rate_per_night]]*Table2[[#This Row],[Num_Nights]],0)</f>
        <v>204.82</v>
      </c>
      <c r="R3895" t="str" cm="1">
        <f t="array" ref="R3895">IFERROR(_xlfn.IFS(Table2[[#This Row],[booking_status]]="confirmed","Expected",Table2[[#This Row],[booking_status]]="checked-out","Actual"),"No Revenue")</f>
        <v>Actual</v>
      </c>
      <c r="S3895" s="4">
        <f>Table2[[#This Row],[Revenue_Amount]]/Table2[[#This Row],[Num_Nights]]</f>
        <v>204.82</v>
      </c>
    </row>
    <row r="3896" spans="1:19" x14ac:dyDescent="0.3">
      <c r="A3896">
        <v>3895</v>
      </c>
      <c r="B3896" t="s">
        <v>37</v>
      </c>
      <c r="C3896" s="9">
        <v>45258</v>
      </c>
      <c r="D3896" s="9">
        <v>45260</v>
      </c>
      <c r="E3896" s="10">
        <v>45171</v>
      </c>
      <c r="F3896" t="s">
        <v>49</v>
      </c>
      <c r="G3896">
        <v>138.91</v>
      </c>
      <c r="H3896">
        <v>1</v>
      </c>
      <c r="I3896">
        <v>1</v>
      </c>
      <c r="J3896" t="s">
        <v>28</v>
      </c>
      <c r="K3896" t="s">
        <v>20</v>
      </c>
      <c r="L3896" t="s">
        <v>21</v>
      </c>
      <c r="M3896" t="s">
        <v>36</v>
      </c>
      <c r="N3896" t="s">
        <v>23</v>
      </c>
      <c r="O3896">
        <f>Table2[[#This Row],[check_out_date]]-Table2[[#This Row],[check_in_date]]</f>
        <v>2</v>
      </c>
      <c r="P3896">
        <f>Table2[[#This Row],[num_adults]]+Table2[[#This Row],[num_children]]</f>
        <v>2</v>
      </c>
      <c r="Q3896" s="3">
        <f>IF(OR(Table2[[#This Row],[booking_status]]="confirmed",Table2[[#This Row],[booking_status]]="checked-out"),Table2[[#This Row],[room_rate_per_night]]*Table2[[#This Row],[Num_Nights]],0)</f>
        <v>277.82</v>
      </c>
      <c r="R3896" t="str" cm="1">
        <f t="array" ref="R3896">IFERROR(_xlfn.IFS(Table2[[#This Row],[booking_status]]="confirmed","Expected",Table2[[#This Row],[booking_status]]="checked-out","Actual"),"No Revenue")</f>
        <v>Expected</v>
      </c>
      <c r="S3896" s="4">
        <f>Table2[[#This Row],[Revenue_Amount]]/Table2[[#This Row],[Num_Nights]]</f>
        <v>138.91</v>
      </c>
    </row>
    <row r="3897" spans="1:19" x14ac:dyDescent="0.3">
      <c r="A3897">
        <v>3896</v>
      </c>
      <c r="B3897" t="s">
        <v>50</v>
      </c>
      <c r="C3897" s="9">
        <v>44945</v>
      </c>
      <c r="D3897" s="9">
        <v>44949</v>
      </c>
      <c r="E3897" s="10">
        <v>44924</v>
      </c>
      <c r="F3897" t="s">
        <v>27</v>
      </c>
      <c r="G3897">
        <v>176.86</v>
      </c>
      <c r="H3897">
        <v>1</v>
      </c>
      <c r="I3897">
        <v>0</v>
      </c>
      <c r="J3897" t="s">
        <v>55</v>
      </c>
      <c r="K3897" t="s">
        <v>44</v>
      </c>
      <c r="L3897" t="s">
        <v>21</v>
      </c>
      <c r="M3897" t="s">
        <v>36</v>
      </c>
      <c r="N3897" t="s">
        <v>23</v>
      </c>
      <c r="O3897">
        <f>Table2[[#This Row],[check_out_date]]-Table2[[#This Row],[check_in_date]]</f>
        <v>4</v>
      </c>
      <c r="P3897">
        <f>Table2[[#This Row],[num_adults]]+Table2[[#This Row],[num_children]]</f>
        <v>1</v>
      </c>
      <c r="Q3897" s="3">
        <f>IF(OR(Table2[[#This Row],[booking_status]]="confirmed",Table2[[#This Row],[booking_status]]="checked-out"),Table2[[#This Row],[room_rate_per_night]]*Table2[[#This Row],[Num_Nights]],0)</f>
        <v>707.44</v>
      </c>
      <c r="R3897" t="str" cm="1">
        <f t="array" ref="R3897">IFERROR(_xlfn.IFS(Table2[[#This Row],[booking_status]]="confirmed","Expected",Table2[[#This Row],[booking_status]]="checked-out","Actual"),"No Revenue")</f>
        <v>Expected</v>
      </c>
      <c r="S3897" s="4">
        <f>Table2[[#This Row],[Revenue_Amount]]/Table2[[#This Row],[Num_Nights]]</f>
        <v>176.86</v>
      </c>
    </row>
    <row r="3898" spans="1:19" x14ac:dyDescent="0.3">
      <c r="A3898">
        <v>3897</v>
      </c>
      <c r="B3898" t="s">
        <v>14</v>
      </c>
      <c r="C3898" s="9">
        <v>44982</v>
      </c>
      <c r="D3898" s="9">
        <v>44987</v>
      </c>
      <c r="E3898" s="10">
        <v>44939</v>
      </c>
      <c r="F3898" t="s">
        <v>18</v>
      </c>
      <c r="G3898">
        <v>151.06</v>
      </c>
      <c r="H3898">
        <v>1</v>
      </c>
      <c r="I3898">
        <v>0</v>
      </c>
      <c r="J3898" t="s">
        <v>28</v>
      </c>
      <c r="K3898" t="s">
        <v>44</v>
      </c>
      <c r="L3898" t="s">
        <v>21</v>
      </c>
      <c r="M3898" t="s">
        <v>36</v>
      </c>
      <c r="N3898" t="s">
        <v>41</v>
      </c>
      <c r="O3898">
        <f>Table2[[#This Row],[check_out_date]]-Table2[[#This Row],[check_in_date]]</f>
        <v>5</v>
      </c>
      <c r="P3898">
        <f>Table2[[#This Row],[num_adults]]+Table2[[#This Row],[num_children]]</f>
        <v>1</v>
      </c>
      <c r="Q3898" s="3">
        <f>IF(OR(Table2[[#This Row],[booking_status]]="confirmed",Table2[[#This Row],[booking_status]]="checked-out"),Table2[[#This Row],[room_rate_per_night]]*Table2[[#This Row],[Num_Nights]],0)</f>
        <v>755.3</v>
      </c>
      <c r="R3898" t="str" cm="1">
        <f t="array" ref="R3898">IFERROR(_xlfn.IFS(Table2[[#This Row],[booking_status]]="confirmed","Expected",Table2[[#This Row],[booking_status]]="checked-out","Actual"),"No Revenue")</f>
        <v>Expected</v>
      </c>
      <c r="S3898" s="4">
        <f>Table2[[#This Row],[Revenue_Amount]]/Table2[[#This Row],[Num_Nights]]</f>
        <v>151.06</v>
      </c>
    </row>
    <row r="3899" spans="1:19" x14ac:dyDescent="0.3">
      <c r="A3899">
        <v>3898</v>
      </c>
      <c r="B3899" t="s">
        <v>50</v>
      </c>
      <c r="C3899" s="9">
        <v>45213</v>
      </c>
      <c r="D3899" s="9">
        <v>45220</v>
      </c>
      <c r="E3899" s="10">
        <v>45177</v>
      </c>
      <c r="F3899" t="s">
        <v>27</v>
      </c>
      <c r="G3899">
        <v>185.35</v>
      </c>
      <c r="H3899">
        <v>2</v>
      </c>
      <c r="I3899">
        <v>0</v>
      </c>
      <c r="J3899" t="s">
        <v>55</v>
      </c>
      <c r="K3899" t="s">
        <v>44</v>
      </c>
      <c r="L3899" t="s">
        <v>70</v>
      </c>
      <c r="M3899" t="s">
        <v>36</v>
      </c>
      <c r="N3899" t="s">
        <v>41</v>
      </c>
      <c r="O3899">
        <f>Table2[[#This Row],[check_out_date]]-Table2[[#This Row],[check_in_date]]</f>
        <v>7</v>
      </c>
      <c r="P3899">
        <f>Table2[[#This Row],[num_adults]]+Table2[[#This Row],[num_children]]</f>
        <v>2</v>
      </c>
      <c r="Q3899" s="3">
        <f>IF(OR(Table2[[#This Row],[booking_status]]="confirmed",Table2[[#This Row],[booking_status]]="checked-out"),Table2[[#This Row],[room_rate_per_night]]*Table2[[#This Row],[Num_Nights]],0)</f>
        <v>0</v>
      </c>
      <c r="R3899" t="str" cm="1">
        <f t="array" ref="R3899">IFERROR(_xlfn.IFS(Table2[[#This Row],[booking_status]]="confirmed","Expected",Table2[[#This Row],[booking_status]]="checked-out","Actual"),"No Revenue")</f>
        <v>No Revenue</v>
      </c>
      <c r="S3899" s="4">
        <f>Table2[[#This Row],[Revenue_Amount]]/Table2[[#This Row],[Num_Nights]]</f>
        <v>0</v>
      </c>
    </row>
    <row r="3900" spans="1:19" x14ac:dyDescent="0.3">
      <c r="A3900">
        <v>3899</v>
      </c>
      <c r="B3900" t="s">
        <v>31</v>
      </c>
      <c r="C3900" s="9">
        <v>45102</v>
      </c>
      <c r="D3900" s="9">
        <v>45111</v>
      </c>
      <c r="E3900" s="10">
        <v>45094</v>
      </c>
      <c r="F3900" t="s">
        <v>49</v>
      </c>
      <c r="G3900">
        <v>68.900000000000006</v>
      </c>
      <c r="H3900">
        <v>2</v>
      </c>
      <c r="I3900">
        <v>0</v>
      </c>
      <c r="J3900" t="s">
        <v>94</v>
      </c>
      <c r="K3900" t="s">
        <v>20</v>
      </c>
      <c r="L3900" t="s">
        <v>56</v>
      </c>
      <c r="M3900" t="s">
        <v>36</v>
      </c>
      <c r="N3900" t="s">
        <v>23</v>
      </c>
      <c r="O3900">
        <f>Table2[[#This Row],[check_out_date]]-Table2[[#This Row],[check_in_date]]</f>
        <v>9</v>
      </c>
      <c r="P3900">
        <f>Table2[[#This Row],[num_adults]]+Table2[[#This Row],[num_children]]</f>
        <v>2</v>
      </c>
      <c r="Q3900" s="3">
        <f>IF(OR(Table2[[#This Row],[booking_status]]="confirmed",Table2[[#This Row],[booking_status]]="checked-out"),Table2[[#This Row],[room_rate_per_night]]*Table2[[#This Row],[Num_Nights]],0)</f>
        <v>620.1</v>
      </c>
      <c r="R3900" t="str" cm="1">
        <f t="array" ref="R3900">IFERROR(_xlfn.IFS(Table2[[#This Row],[booking_status]]="confirmed","Expected",Table2[[#This Row],[booking_status]]="checked-out","Actual"),"No Revenue")</f>
        <v>Actual</v>
      </c>
      <c r="S3900" s="4">
        <f>Table2[[#This Row],[Revenue_Amount]]/Table2[[#This Row],[Num_Nights]]</f>
        <v>68.900000000000006</v>
      </c>
    </row>
    <row r="3901" spans="1:19" x14ac:dyDescent="0.3">
      <c r="A3901">
        <v>3900</v>
      </c>
      <c r="B3901" t="s">
        <v>37</v>
      </c>
      <c r="C3901" s="9">
        <v>45042</v>
      </c>
      <c r="D3901" s="9">
        <v>45049</v>
      </c>
      <c r="E3901" s="10">
        <v>45015</v>
      </c>
      <c r="F3901" t="s">
        <v>27</v>
      </c>
      <c r="G3901">
        <v>130.01</v>
      </c>
      <c r="H3901">
        <v>1</v>
      </c>
      <c r="I3901">
        <v>1</v>
      </c>
      <c r="J3901" t="s">
        <v>94</v>
      </c>
      <c r="K3901" t="s">
        <v>44</v>
      </c>
      <c r="L3901" t="s">
        <v>56</v>
      </c>
      <c r="M3901" t="s">
        <v>36</v>
      </c>
      <c r="N3901" t="s">
        <v>45</v>
      </c>
      <c r="O3901">
        <f>Table2[[#This Row],[check_out_date]]-Table2[[#This Row],[check_in_date]]</f>
        <v>7</v>
      </c>
      <c r="P3901">
        <f>Table2[[#This Row],[num_adults]]+Table2[[#This Row],[num_children]]</f>
        <v>2</v>
      </c>
      <c r="Q3901" s="3">
        <f>IF(OR(Table2[[#This Row],[booking_status]]="confirmed",Table2[[#This Row],[booking_status]]="checked-out"),Table2[[#This Row],[room_rate_per_night]]*Table2[[#This Row],[Num_Nights]],0)</f>
        <v>910.06999999999994</v>
      </c>
      <c r="R3901" t="str" cm="1">
        <f t="array" ref="R3901">IFERROR(_xlfn.IFS(Table2[[#This Row],[booking_status]]="confirmed","Expected",Table2[[#This Row],[booking_status]]="checked-out","Actual"),"No Revenue")</f>
        <v>Actual</v>
      </c>
      <c r="S3901" s="4">
        <f>Table2[[#This Row],[Revenue_Amount]]/Table2[[#This Row],[Num_Nights]]</f>
        <v>130.01</v>
      </c>
    </row>
    <row r="3902" spans="1:19" x14ac:dyDescent="0.3">
      <c r="A3902">
        <v>3901</v>
      </c>
      <c r="B3902" t="s">
        <v>50</v>
      </c>
      <c r="C3902" s="9">
        <v>45179</v>
      </c>
      <c r="D3902" s="9">
        <v>45184</v>
      </c>
      <c r="E3902" s="10">
        <v>45147</v>
      </c>
      <c r="F3902" t="s">
        <v>18</v>
      </c>
      <c r="G3902">
        <v>328.69</v>
      </c>
      <c r="H3902">
        <v>2</v>
      </c>
      <c r="I3902">
        <v>0</v>
      </c>
      <c r="J3902" t="s">
        <v>28</v>
      </c>
      <c r="K3902" t="s">
        <v>66</v>
      </c>
      <c r="L3902" t="s">
        <v>21</v>
      </c>
      <c r="M3902" t="s">
        <v>36</v>
      </c>
      <c r="N3902" t="s">
        <v>41</v>
      </c>
      <c r="O3902">
        <f>Table2[[#This Row],[check_out_date]]-Table2[[#This Row],[check_in_date]]</f>
        <v>5</v>
      </c>
      <c r="P3902">
        <f>Table2[[#This Row],[num_adults]]+Table2[[#This Row],[num_children]]</f>
        <v>2</v>
      </c>
      <c r="Q3902" s="3">
        <f>IF(OR(Table2[[#This Row],[booking_status]]="confirmed",Table2[[#This Row],[booking_status]]="checked-out"),Table2[[#This Row],[room_rate_per_night]]*Table2[[#This Row],[Num_Nights]],0)</f>
        <v>1643.45</v>
      </c>
      <c r="R3902" t="str" cm="1">
        <f t="array" ref="R3902">IFERROR(_xlfn.IFS(Table2[[#This Row],[booking_status]]="confirmed","Expected",Table2[[#This Row],[booking_status]]="checked-out","Actual"),"No Revenue")</f>
        <v>Expected</v>
      </c>
      <c r="S3902" s="4">
        <f>Table2[[#This Row],[Revenue_Amount]]/Table2[[#This Row],[Num_Nights]]</f>
        <v>328.69</v>
      </c>
    </row>
    <row r="3903" spans="1:19" x14ac:dyDescent="0.3">
      <c r="A3903">
        <v>3902</v>
      </c>
      <c r="B3903" t="s">
        <v>37</v>
      </c>
      <c r="C3903" s="9">
        <v>45157</v>
      </c>
      <c r="D3903" s="9">
        <v>45159</v>
      </c>
      <c r="E3903" s="10">
        <v>45148</v>
      </c>
      <c r="F3903" t="s">
        <v>27</v>
      </c>
      <c r="G3903">
        <v>137.71</v>
      </c>
      <c r="H3903">
        <v>3</v>
      </c>
      <c r="I3903">
        <v>0</v>
      </c>
      <c r="J3903" t="s">
        <v>28</v>
      </c>
      <c r="K3903" t="s">
        <v>44</v>
      </c>
      <c r="L3903" t="s">
        <v>21</v>
      </c>
      <c r="M3903" t="s">
        <v>36</v>
      </c>
      <c r="N3903" t="s">
        <v>41</v>
      </c>
      <c r="O3903">
        <f>Table2[[#This Row],[check_out_date]]-Table2[[#This Row],[check_in_date]]</f>
        <v>2</v>
      </c>
      <c r="P3903">
        <f>Table2[[#This Row],[num_adults]]+Table2[[#This Row],[num_children]]</f>
        <v>3</v>
      </c>
      <c r="Q3903" s="3">
        <f>IF(OR(Table2[[#This Row],[booking_status]]="confirmed",Table2[[#This Row],[booking_status]]="checked-out"),Table2[[#This Row],[room_rate_per_night]]*Table2[[#This Row],[Num_Nights]],0)</f>
        <v>275.42</v>
      </c>
      <c r="R3903" t="str" cm="1">
        <f t="array" ref="R3903">IFERROR(_xlfn.IFS(Table2[[#This Row],[booking_status]]="confirmed","Expected",Table2[[#This Row],[booking_status]]="checked-out","Actual"),"No Revenue")</f>
        <v>Expected</v>
      </c>
      <c r="S3903" s="4">
        <f>Table2[[#This Row],[Revenue_Amount]]/Table2[[#This Row],[Num_Nights]]</f>
        <v>137.71</v>
      </c>
    </row>
    <row r="3904" spans="1:19" x14ac:dyDescent="0.3">
      <c r="A3904">
        <v>3903</v>
      </c>
      <c r="B3904" t="s">
        <v>31</v>
      </c>
      <c r="C3904" s="9">
        <v>45077</v>
      </c>
      <c r="D3904" s="9">
        <v>45080</v>
      </c>
      <c r="E3904" s="10">
        <v>45029</v>
      </c>
      <c r="F3904" t="s">
        <v>49</v>
      </c>
      <c r="G3904">
        <v>77.12</v>
      </c>
      <c r="H3904">
        <v>4</v>
      </c>
      <c r="I3904">
        <v>1</v>
      </c>
      <c r="J3904" t="s">
        <v>28</v>
      </c>
      <c r="K3904" t="s">
        <v>66</v>
      </c>
      <c r="L3904" t="s">
        <v>56</v>
      </c>
      <c r="M3904" t="s">
        <v>36</v>
      </c>
      <c r="N3904" t="s">
        <v>45</v>
      </c>
      <c r="O3904">
        <f>Table2[[#This Row],[check_out_date]]-Table2[[#This Row],[check_in_date]]</f>
        <v>3</v>
      </c>
      <c r="P3904">
        <f>Table2[[#This Row],[num_adults]]+Table2[[#This Row],[num_children]]</f>
        <v>5</v>
      </c>
      <c r="Q3904" s="3">
        <f>IF(OR(Table2[[#This Row],[booking_status]]="confirmed",Table2[[#This Row],[booking_status]]="checked-out"),Table2[[#This Row],[room_rate_per_night]]*Table2[[#This Row],[Num_Nights]],0)</f>
        <v>231.36</v>
      </c>
      <c r="R3904" t="str" cm="1">
        <f t="array" ref="R3904">IFERROR(_xlfn.IFS(Table2[[#This Row],[booking_status]]="confirmed","Expected",Table2[[#This Row],[booking_status]]="checked-out","Actual"),"No Revenue")</f>
        <v>Actual</v>
      </c>
      <c r="S3904" s="4">
        <f>Table2[[#This Row],[Revenue_Amount]]/Table2[[#This Row],[Num_Nights]]</f>
        <v>77.12</v>
      </c>
    </row>
    <row r="3905" spans="1:19" hidden="1" x14ac:dyDescent="0.3">
      <c r="A3905">
        <v>3904</v>
      </c>
      <c r="B3905" t="s">
        <v>50</v>
      </c>
      <c r="C3905" s="9">
        <v>45104</v>
      </c>
      <c r="D3905" s="9">
        <v>45112</v>
      </c>
      <c r="E3905" s="10">
        <v>45031</v>
      </c>
      <c r="F3905" t="s">
        <v>27</v>
      </c>
      <c r="G3905">
        <v>230.7</v>
      </c>
      <c r="H3905">
        <v>1</v>
      </c>
      <c r="I3905">
        <v>2</v>
      </c>
      <c r="J3905" t="s">
        <v>35</v>
      </c>
      <c r="K3905" t="s">
        <v>29</v>
      </c>
      <c r="L3905" t="s">
        <v>60</v>
      </c>
      <c r="M3905" t="s">
        <v>22</v>
      </c>
      <c r="N3905" t="s">
        <v>23</v>
      </c>
      <c r="O3905">
        <f>Table2[[#This Row],[check_out_date]]-Table2[[#This Row],[check_in_date]]</f>
        <v>8</v>
      </c>
      <c r="P3905">
        <f>Table2[[#This Row],[num_adults]]+Table2[[#This Row],[num_children]]</f>
        <v>3</v>
      </c>
      <c r="Q3905" s="3">
        <f>IF(OR(Table2[[#This Row],[booking_status]]="confirmed",Table2[[#This Row],[booking_status]]="checked-out"),Table2[[#This Row],[room_rate_per_night]]*Table2[[#This Row],[Num_Nights]],0)</f>
        <v>0</v>
      </c>
      <c r="R3905" t="str" cm="1">
        <f t="array" ref="R3905">IFERROR(_xlfn.IFS(Table2[[#This Row],[booking_status]]="confirmed","Expected",Table2[[#This Row],[booking_status]]="checked-out","Actual"),"No Revenue")</f>
        <v>No Revenue</v>
      </c>
      <c r="S3905" s="4">
        <f>Table2[[#This Row],[Revenue_Amount]]/Table2[[#This Row],[Num_Nights]]</f>
        <v>0</v>
      </c>
    </row>
    <row r="3906" spans="1:19" x14ac:dyDescent="0.3">
      <c r="A3906">
        <v>3905</v>
      </c>
      <c r="B3906" t="s">
        <v>37</v>
      </c>
      <c r="C3906" s="9">
        <v>45178</v>
      </c>
      <c r="D3906" s="9">
        <v>45182</v>
      </c>
      <c r="E3906" s="10">
        <v>45154</v>
      </c>
      <c r="F3906" t="s">
        <v>18</v>
      </c>
      <c r="G3906">
        <v>223.88</v>
      </c>
      <c r="H3906">
        <v>4</v>
      </c>
      <c r="I3906">
        <v>0</v>
      </c>
      <c r="J3906" t="s">
        <v>28</v>
      </c>
      <c r="K3906" t="s">
        <v>44</v>
      </c>
      <c r="L3906" t="s">
        <v>21</v>
      </c>
      <c r="M3906" t="s">
        <v>36</v>
      </c>
      <c r="N3906" t="s">
        <v>23</v>
      </c>
      <c r="O3906">
        <f>Table2[[#This Row],[check_out_date]]-Table2[[#This Row],[check_in_date]]</f>
        <v>4</v>
      </c>
      <c r="P3906">
        <f>Table2[[#This Row],[num_adults]]+Table2[[#This Row],[num_children]]</f>
        <v>4</v>
      </c>
      <c r="Q3906" s="3">
        <f>IF(OR(Table2[[#This Row],[booking_status]]="confirmed",Table2[[#This Row],[booking_status]]="checked-out"),Table2[[#This Row],[room_rate_per_night]]*Table2[[#This Row],[Num_Nights]],0)</f>
        <v>895.52</v>
      </c>
      <c r="R3906" t="str" cm="1">
        <f t="array" ref="R3906">IFERROR(_xlfn.IFS(Table2[[#This Row],[booking_status]]="confirmed","Expected",Table2[[#This Row],[booking_status]]="checked-out","Actual"),"No Revenue")</f>
        <v>Expected</v>
      </c>
      <c r="S3906" s="4">
        <f>Table2[[#This Row],[Revenue_Amount]]/Table2[[#This Row],[Num_Nights]]</f>
        <v>223.88</v>
      </c>
    </row>
    <row r="3907" spans="1:19" x14ac:dyDescent="0.3">
      <c r="A3907">
        <v>3906</v>
      </c>
      <c r="B3907" t="s">
        <v>37</v>
      </c>
      <c r="C3907" s="9">
        <v>45278</v>
      </c>
      <c r="D3907" s="9">
        <v>45283</v>
      </c>
      <c r="E3907" s="10">
        <v>45211</v>
      </c>
      <c r="F3907" t="s">
        <v>27</v>
      </c>
      <c r="G3907">
        <v>189.65</v>
      </c>
      <c r="H3907">
        <v>3</v>
      </c>
      <c r="I3907">
        <v>1</v>
      </c>
      <c r="J3907" t="s">
        <v>28</v>
      </c>
      <c r="K3907" t="s">
        <v>99</v>
      </c>
      <c r="L3907" t="s">
        <v>60</v>
      </c>
      <c r="M3907" t="s">
        <v>36</v>
      </c>
      <c r="N3907" t="s">
        <v>23</v>
      </c>
      <c r="O3907">
        <f>Table2[[#This Row],[check_out_date]]-Table2[[#This Row],[check_in_date]]</f>
        <v>5</v>
      </c>
      <c r="P3907">
        <f>Table2[[#This Row],[num_adults]]+Table2[[#This Row],[num_children]]</f>
        <v>4</v>
      </c>
      <c r="Q3907" s="3">
        <f>IF(OR(Table2[[#This Row],[booking_status]]="confirmed",Table2[[#This Row],[booking_status]]="checked-out"),Table2[[#This Row],[room_rate_per_night]]*Table2[[#This Row],[Num_Nights]],0)</f>
        <v>0</v>
      </c>
      <c r="R3907" t="str" cm="1">
        <f t="array" ref="R3907">IFERROR(_xlfn.IFS(Table2[[#This Row],[booking_status]]="confirmed","Expected",Table2[[#This Row],[booking_status]]="checked-out","Actual"),"No Revenue")</f>
        <v>No Revenue</v>
      </c>
      <c r="S3907" s="4">
        <f>Table2[[#This Row],[Revenue_Amount]]/Table2[[#This Row],[Num_Nights]]</f>
        <v>0</v>
      </c>
    </row>
    <row r="3908" spans="1:19" hidden="1" x14ac:dyDescent="0.3">
      <c r="A3908">
        <v>3907</v>
      </c>
      <c r="B3908" t="s">
        <v>37</v>
      </c>
      <c r="C3908" s="9">
        <v>45047</v>
      </c>
      <c r="D3908" s="9">
        <v>45051</v>
      </c>
      <c r="E3908" s="10">
        <v>45025</v>
      </c>
      <c r="F3908" t="s">
        <v>49</v>
      </c>
      <c r="G3908">
        <v>124.12</v>
      </c>
      <c r="H3908">
        <v>1</v>
      </c>
      <c r="I3908">
        <v>0</v>
      </c>
      <c r="J3908" t="s">
        <v>35</v>
      </c>
      <c r="K3908" t="s">
        <v>66</v>
      </c>
      <c r="L3908" t="s">
        <v>21</v>
      </c>
      <c r="M3908" t="s">
        <v>36</v>
      </c>
      <c r="N3908" t="s">
        <v>41</v>
      </c>
      <c r="O3908">
        <f>Table2[[#This Row],[check_out_date]]-Table2[[#This Row],[check_in_date]]</f>
        <v>4</v>
      </c>
      <c r="P3908">
        <f>Table2[[#This Row],[num_adults]]+Table2[[#This Row],[num_children]]</f>
        <v>1</v>
      </c>
      <c r="Q3908" s="3">
        <f>IF(OR(Table2[[#This Row],[booking_status]]="confirmed",Table2[[#This Row],[booking_status]]="checked-out"),Table2[[#This Row],[room_rate_per_night]]*Table2[[#This Row],[Num_Nights]],0)</f>
        <v>496.48</v>
      </c>
      <c r="R3908" t="str" cm="1">
        <f t="array" ref="R3908">IFERROR(_xlfn.IFS(Table2[[#This Row],[booking_status]]="confirmed","Expected",Table2[[#This Row],[booking_status]]="checked-out","Actual"),"No Revenue")</f>
        <v>Expected</v>
      </c>
      <c r="S3908" s="4">
        <f>Table2[[#This Row],[Revenue_Amount]]/Table2[[#This Row],[Num_Nights]]</f>
        <v>124.12</v>
      </c>
    </row>
    <row r="3909" spans="1:19" x14ac:dyDescent="0.3">
      <c r="A3909">
        <v>3908</v>
      </c>
      <c r="B3909" t="s">
        <v>14</v>
      </c>
      <c r="C3909" s="9">
        <v>44956</v>
      </c>
      <c r="D3909" s="9">
        <v>44964</v>
      </c>
      <c r="E3909" s="10">
        <v>44888</v>
      </c>
      <c r="F3909" t="s">
        <v>18</v>
      </c>
      <c r="G3909">
        <v>263.82</v>
      </c>
      <c r="H3909">
        <v>1</v>
      </c>
      <c r="I3909">
        <v>0</v>
      </c>
      <c r="J3909" t="s">
        <v>55</v>
      </c>
      <c r="K3909" t="s">
        <v>20</v>
      </c>
      <c r="L3909" t="s">
        <v>70</v>
      </c>
      <c r="M3909" t="s">
        <v>36</v>
      </c>
      <c r="N3909" t="s">
        <v>95</v>
      </c>
      <c r="O3909">
        <f>Table2[[#This Row],[check_out_date]]-Table2[[#This Row],[check_in_date]]</f>
        <v>8</v>
      </c>
      <c r="P3909">
        <f>Table2[[#This Row],[num_adults]]+Table2[[#This Row],[num_children]]</f>
        <v>1</v>
      </c>
      <c r="Q3909" s="3">
        <f>IF(OR(Table2[[#This Row],[booking_status]]="confirmed",Table2[[#This Row],[booking_status]]="checked-out"),Table2[[#This Row],[room_rate_per_night]]*Table2[[#This Row],[Num_Nights]],0)</f>
        <v>0</v>
      </c>
      <c r="R3909" t="str" cm="1">
        <f t="array" ref="R3909">IFERROR(_xlfn.IFS(Table2[[#This Row],[booking_status]]="confirmed","Expected",Table2[[#This Row],[booking_status]]="checked-out","Actual"),"No Revenue")</f>
        <v>No Revenue</v>
      </c>
      <c r="S3909" s="4">
        <f>Table2[[#This Row],[Revenue_Amount]]/Table2[[#This Row],[Num_Nights]]</f>
        <v>0</v>
      </c>
    </row>
    <row r="3910" spans="1:19" x14ac:dyDescent="0.3">
      <c r="A3910">
        <v>3909</v>
      </c>
      <c r="B3910" t="s">
        <v>31</v>
      </c>
      <c r="C3910" s="9">
        <v>45073</v>
      </c>
      <c r="D3910" s="9">
        <v>45075</v>
      </c>
      <c r="E3910" s="10">
        <v>44993</v>
      </c>
      <c r="F3910" t="s">
        <v>27</v>
      </c>
      <c r="G3910">
        <v>126.64</v>
      </c>
      <c r="H3910">
        <v>1</v>
      </c>
      <c r="I3910">
        <v>0</v>
      </c>
      <c r="J3910" t="s">
        <v>28</v>
      </c>
      <c r="K3910" t="s">
        <v>29</v>
      </c>
      <c r="L3910" t="s">
        <v>56</v>
      </c>
      <c r="M3910" t="s">
        <v>22</v>
      </c>
      <c r="N3910" t="s">
        <v>41</v>
      </c>
      <c r="O3910">
        <f>Table2[[#This Row],[check_out_date]]-Table2[[#This Row],[check_in_date]]</f>
        <v>2</v>
      </c>
      <c r="P3910">
        <f>Table2[[#This Row],[num_adults]]+Table2[[#This Row],[num_children]]</f>
        <v>1</v>
      </c>
      <c r="Q3910" s="3">
        <f>IF(OR(Table2[[#This Row],[booking_status]]="confirmed",Table2[[#This Row],[booking_status]]="checked-out"),Table2[[#This Row],[room_rate_per_night]]*Table2[[#This Row],[Num_Nights]],0)</f>
        <v>253.28</v>
      </c>
      <c r="R3910" t="str" cm="1">
        <f t="array" ref="R3910">IFERROR(_xlfn.IFS(Table2[[#This Row],[booking_status]]="confirmed","Expected",Table2[[#This Row],[booking_status]]="checked-out","Actual"),"No Revenue")</f>
        <v>Actual</v>
      </c>
      <c r="S3910" s="4">
        <f>Table2[[#This Row],[Revenue_Amount]]/Table2[[#This Row],[Num_Nights]]</f>
        <v>126.64</v>
      </c>
    </row>
    <row r="3911" spans="1:19" x14ac:dyDescent="0.3">
      <c r="A3911">
        <v>3910</v>
      </c>
      <c r="B3911" t="s">
        <v>14</v>
      </c>
      <c r="C3911" s="9">
        <v>45057</v>
      </c>
      <c r="D3911" s="9">
        <v>45059</v>
      </c>
      <c r="E3911" s="10">
        <v>45005</v>
      </c>
      <c r="F3911" t="s">
        <v>49</v>
      </c>
      <c r="G3911">
        <v>123.53</v>
      </c>
      <c r="H3911">
        <v>4</v>
      </c>
      <c r="I3911">
        <v>1</v>
      </c>
      <c r="J3911" t="s">
        <v>55</v>
      </c>
      <c r="K3911" t="s">
        <v>44</v>
      </c>
      <c r="L3911" t="s">
        <v>21</v>
      </c>
      <c r="M3911" t="s">
        <v>22</v>
      </c>
      <c r="N3911" t="s">
        <v>41</v>
      </c>
      <c r="O3911">
        <f>Table2[[#This Row],[check_out_date]]-Table2[[#This Row],[check_in_date]]</f>
        <v>2</v>
      </c>
      <c r="P3911">
        <f>Table2[[#This Row],[num_adults]]+Table2[[#This Row],[num_children]]</f>
        <v>5</v>
      </c>
      <c r="Q3911" s="3">
        <f>IF(OR(Table2[[#This Row],[booking_status]]="confirmed",Table2[[#This Row],[booking_status]]="checked-out"),Table2[[#This Row],[room_rate_per_night]]*Table2[[#This Row],[Num_Nights]],0)</f>
        <v>247.06</v>
      </c>
      <c r="R3911" t="str" cm="1">
        <f t="array" ref="R3911">IFERROR(_xlfn.IFS(Table2[[#This Row],[booking_status]]="confirmed","Expected",Table2[[#This Row],[booking_status]]="checked-out","Actual"),"No Revenue")</f>
        <v>Expected</v>
      </c>
      <c r="S3911" s="4">
        <f>Table2[[#This Row],[Revenue_Amount]]/Table2[[#This Row],[Num_Nights]]</f>
        <v>123.53</v>
      </c>
    </row>
    <row r="3912" spans="1:19" x14ac:dyDescent="0.3">
      <c r="A3912">
        <v>3911</v>
      </c>
      <c r="B3912" t="s">
        <v>37</v>
      </c>
      <c r="C3912" s="9">
        <v>45291</v>
      </c>
      <c r="D3912" s="9">
        <v>45297</v>
      </c>
      <c r="E3912" s="10">
        <v>45269</v>
      </c>
      <c r="F3912" t="s">
        <v>27</v>
      </c>
      <c r="G3912">
        <v>168.86</v>
      </c>
      <c r="H3912">
        <v>2</v>
      </c>
      <c r="I3912">
        <v>0</v>
      </c>
      <c r="J3912" t="s">
        <v>55</v>
      </c>
      <c r="K3912" t="s">
        <v>99</v>
      </c>
      <c r="L3912" t="s">
        <v>60</v>
      </c>
      <c r="M3912" t="s">
        <v>22</v>
      </c>
      <c r="N3912" t="s">
        <v>23</v>
      </c>
      <c r="O3912">
        <f>Table2[[#This Row],[check_out_date]]-Table2[[#This Row],[check_in_date]]</f>
        <v>6</v>
      </c>
      <c r="P3912">
        <f>Table2[[#This Row],[num_adults]]+Table2[[#This Row],[num_children]]</f>
        <v>2</v>
      </c>
      <c r="Q3912" s="3">
        <f>IF(OR(Table2[[#This Row],[booking_status]]="confirmed",Table2[[#This Row],[booking_status]]="checked-out"),Table2[[#This Row],[room_rate_per_night]]*Table2[[#This Row],[Num_Nights]],0)</f>
        <v>0</v>
      </c>
      <c r="R3912" t="str" cm="1">
        <f t="array" ref="R3912">IFERROR(_xlfn.IFS(Table2[[#This Row],[booking_status]]="confirmed","Expected",Table2[[#This Row],[booking_status]]="checked-out","Actual"),"No Revenue")</f>
        <v>No Revenue</v>
      </c>
      <c r="S3912" s="4">
        <f>Table2[[#This Row],[Revenue_Amount]]/Table2[[#This Row],[Num_Nights]]</f>
        <v>0</v>
      </c>
    </row>
    <row r="3913" spans="1:19" hidden="1" x14ac:dyDescent="0.3">
      <c r="A3913">
        <v>3912</v>
      </c>
      <c r="B3913" t="s">
        <v>50</v>
      </c>
      <c r="C3913" s="9">
        <v>44967</v>
      </c>
      <c r="D3913" s="9">
        <v>44975</v>
      </c>
      <c r="E3913" s="10">
        <v>44907</v>
      </c>
      <c r="F3913" t="s">
        <v>27</v>
      </c>
      <c r="G3913">
        <v>221.56</v>
      </c>
      <c r="H3913">
        <v>2</v>
      </c>
      <c r="I3913">
        <v>2</v>
      </c>
      <c r="J3913" t="s">
        <v>35</v>
      </c>
      <c r="K3913" t="s">
        <v>29</v>
      </c>
      <c r="L3913" t="s">
        <v>56</v>
      </c>
      <c r="M3913" t="s">
        <v>22</v>
      </c>
      <c r="N3913" t="s">
        <v>41</v>
      </c>
      <c r="O3913">
        <f>Table2[[#This Row],[check_out_date]]-Table2[[#This Row],[check_in_date]]</f>
        <v>8</v>
      </c>
      <c r="P3913">
        <f>Table2[[#This Row],[num_adults]]+Table2[[#This Row],[num_children]]</f>
        <v>4</v>
      </c>
      <c r="Q3913" s="3">
        <f>IF(OR(Table2[[#This Row],[booking_status]]="confirmed",Table2[[#This Row],[booking_status]]="checked-out"),Table2[[#This Row],[room_rate_per_night]]*Table2[[#This Row],[Num_Nights]],0)</f>
        <v>1772.48</v>
      </c>
      <c r="R3913" t="str" cm="1">
        <f t="array" ref="R3913">IFERROR(_xlfn.IFS(Table2[[#This Row],[booking_status]]="confirmed","Expected",Table2[[#This Row],[booking_status]]="checked-out","Actual"),"No Revenue")</f>
        <v>Actual</v>
      </c>
      <c r="S3913" s="4">
        <f>Table2[[#This Row],[Revenue_Amount]]/Table2[[#This Row],[Num_Nights]]</f>
        <v>221.56</v>
      </c>
    </row>
    <row r="3914" spans="1:19" x14ac:dyDescent="0.3">
      <c r="A3914">
        <v>3913</v>
      </c>
      <c r="B3914" t="s">
        <v>37</v>
      </c>
      <c r="C3914" s="9">
        <v>45120</v>
      </c>
      <c r="D3914" s="9">
        <v>45125</v>
      </c>
      <c r="E3914" s="10">
        <v>45076</v>
      </c>
      <c r="F3914" t="s">
        <v>18</v>
      </c>
      <c r="G3914">
        <v>175.25</v>
      </c>
      <c r="H3914">
        <v>1</v>
      </c>
      <c r="I3914">
        <v>2</v>
      </c>
      <c r="J3914" t="s">
        <v>94</v>
      </c>
      <c r="K3914" t="s">
        <v>29</v>
      </c>
      <c r="L3914" t="s">
        <v>21</v>
      </c>
      <c r="M3914" t="s">
        <v>36</v>
      </c>
      <c r="N3914" t="s">
        <v>41</v>
      </c>
      <c r="O3914">
        <f>Table2[[#This Row],[check_out_date]]-Table2[[#This Row],[check_in_date]]</f>
        <v>5</v>
      </c>
      <c r="P3914">
        <f>Table2[[#This Row],[num_adults]]+Table2[[#This Row],[num_children]]</f>
        <v>3</v>
      </c>
      <c r="Q3914" s="3">
        <f>IF(OR(Table2[[#This Row],[booking_status]]="confirmed",Table2[[#This Row],[booking_status]]="checked-out"),Table2[[#This Row],[room_rate_per_night]]*Table2[[#This Row],[Num_Nights]],0)</f>
        <v>876.25</v>
      </c>
      <c r="R3914" t="str" cm="1">
        <f t="array" ref="R3914">IFERROR(_xlfn.IFS(Table2[[#This Row],[booking_status]]="confirmed","Expected",Table2[[#This Row],[booking_status]]="checked-out","Actual"),"No Revenue")</f>
        <v>Expected</v>
      </c>
      <c r="S3914" s="4">
        <f>Table2[[#This Row],[Revenue_Amount]]/Table2[[#This Row],[Num_Nights]]</f>
        <v>175.25</v>
      </c>
    </row>
    <row r="3915" spans="1:19" x14ac:dyDescent="0.3">
      <c r="A3915">
        <v>3914</v>
      </c>
      <c r="B3915" t="s">
        <v>31</v>
      </c>
      <c r="C3915" s="9">
        <v>45144</v>
      </c>
      <c r="D3915" s="9">
        <v>45153</v>
      </c>
      <c r="E3915" s="10">
        <v>45122</v>
      </c>
      <c r="F3915" t="s">
        <v>27</v>
      </c>
      <c r="G3915">
        <v>149.19</v>
      </c>
      <c r="H3915">
        <v>1</v>
      </c>
      <c r="I3915">
        <v>0</v>
      </c>
      <c r="J3915" t="s">
        <v>28</v>
      </c>
      <c r="K3915" t="s">
        <v>99</v>
      </c>
      <c r="L3915" t="s">
        <v>21</v>
      </c>
      <c r="M3915" t="s">
        <v>22</v>
      </c>
      <c r="N3915" t="s">
        <v>41</v>
      </c>
      <c r="O3915">
        <f>Table2[[#This Row],[check_out_date]]-Table2[[#This Row],[check_in_date]]</f>
        <v>9</v>
      </c>
      <c r="P3915">
        <f>Table2[[#This Row],[num_adults]]+Table2[[#This Row],[num_children]]</f>
        <v>1</v>
      </c>
      <c r="Q3915" s="3">
        <f>IF(OR(Table2[[#This Row],[booking_status]]="confirmed",Table2[[#This Row],[booking_status]]="checked-out"),Table2[[#This Row],[room_rate_per_night]]*Table2[[#This Row],[Num_Nights]],0)</f>
        <v>1342.71</v>
      </c>
      <c r="R3915" t="str" cm="1">
        <f t="array" ref="R3915">IFERROR(_xlfn.IFS(Table2[[#This Row],[booking_status]]="confirmed","Expected",Table2[[#This Row],[booking_status]]="checked-out","Actual"),"No Revenue")</f>
        <v>Expected</v>
      </c>
      <c r="S3915" s="4">
        <f>Table2[[#This Row],[Revenue_Amount]]/Table2[[#This Row],[Num_Nights]]</f>
        <v>149.19</v>
      </c>
    </row>
    <row r="3916" spans="1:19" hidden="1" x14ac:dyDescent="0.3">
      <c r="A3916">
        <v>3915</v>
      </c>
      <c r="B3916" t="s">
        <v>50</v>
      </c>
      <c r="C3916" s="9">
        <v>45176</v>
      </c>
      <c r="D3916" s="9">
        <v>45179</v>
      </c>
      <c r="E3916" s="10">
        <v>45150</v>
      </c>
      <c r="F3916" t="s">
        <v>27</v>
      </c>
      <c r="G3916">
        <v>184.41</v>
      </c>
      <c r="H3916">
        <v>2</v>
      </c>
      <c r="I3916">
        <v>1</v>
      </c>
      <c r="J3916" t="s">
        <v>35</v>
      </c>
      <c r="K3916" t="s">
        <v>66</v>
      </c>
      <c r="L3916" t="s">
        <v>21</v>
      </c>
      <c r="M3916" t="s">
        <v>22</v>
      </c>
      <c r="N3916" t="s">
        <v>41</v>
      </c>
      <c r="O3916">
        <f>Table2[[#This Row],[check_out_date]]-Table2[[#This Row],[check_in_date]]</f>
        <v>3</v>
      </c>
      <c r="P3916">
        <f>Table2[[#This Row],[num_adults]]+Table2[[#This Row],[num_children]]</f>
        <v>3</v>
      </c>
      <c r="Q3916" s="3">
        <f>IF(OR(Table2[[#This Row],[booking_status]]="confirmed",Table2[[#This Row],[booking_status]]="checked-out"),Table2[[#This Row],[room_rate_per_night]]*Table2[[#This Row],[Num_Nights]],0)</f>
        <v>553.23</v>
      </c>
      <c r="R3916" t="str" cm="1">
        <f t="array" ref="R3916">IFERROR(_xlfn.IFS(Table2[[#This Row],[booking_status]]="confirmed","Expected",Table2[[#This Row],[booking_status]]="checked-out","Actual"),"No Revenue")</f>
        <v>Expected</v>
      </c>
      <c r="S3916" s="4">
        <f>Table2[[#This Row],[Revenue_Amount]]/Table2[[#This Row],[Num_Nights]]</f>
        <v>184.41</v>
      </c>
    </row>
    <row r="3917" spans="1:19" x14ac:dyDescent="0.3">
      <c r="A3917">
        <v>3916</v>
      </c>
      <c r="B3917" t="s">
        <v>31</v>
      </c>
      <c r="C3917" s="9">
        <v>45083</v>
      </c>
      <c r="D3917" s="9">
        <v>45089</v>
      </c>
      <c r="E3917" s="10">
        <v>45073</v>
      </c>
      <c r="F3917" t="s">
        <v>54</v>
      </c>
      <c r="G3917">
        <v>293.41000000000003</v>
      </c>
      <c r="H3917">
        <v>4</v>
      </c>
      <c r="I3917">
        <v>1</v>
      </c>
      <c r="J3917" t="s">
        <v>28</v>
      </c>
      <c r="K3917" t="s">
        <v>66</v>
      </c>
      <c r="L3917" t="s">
        <v>21</v>
      </c>
      <c r="M3917" t="s">
        <v>36</v>
      </c>
      <c r="N3917" t="s">
        <v>41</v>
      </c>
      <c r="O3917">
        <f>Table2[[#This Row],[check_out_date]]-Table2[[#This Row],[check_in_date]]</f>
        <v>6</v>
      </c>
      <c r="P3917">
        <f>Table2[[#This Row],[num_adults]]+Table2[[#This Row],[num_children]]</f>
        <v>5</v>
      </c>
      <c r="Q3917" s="3">
        <f>IF(OR(Table2[[#This Row],[booking_status]]="confirmed",Table2[[#This Row],[booking_status]]="checked-out"),Table2[[#This Row],[room_rate_per_night]]*Table2[[#This Row],[Num_Nights]],0)</f>
        <v>1760.46</v>
      </c>
      <c r="R3917" t="str" cm="1">
        <f t="array" ref="R3917">IFERROR(_xlfn.IFS(Table2[[#This Row],[booking_status]]="confirmed","Expected",Table2[[#This Row],[booking_status]]="checked-out","Actual"),"No Revenue")</f>
        <v>Expected</v>
      </c>
      <c r="S3917" s="4">
        <f>Table2[[#This Row],[Revenue_Amount]]/Table2[[#This Row],[Num_Nights]]</f>
        <v>293.41000000000003</v>
      </c>
    </row>
    <row r="3918" spans="1:19" hidden="1" x14ac:dyDescent="0.3">
      <c r="A3918">
        <v>3917</v>
      </c>
      <c r="B3918" t="s">
        <v>31</v>
      </c>
      <c r="C3918" s="9">
        <v>45076</v>
      </c>
      <c r="D3918" s="9">
        <v>45082</v>
      </c>
      <c r="E3918" s="10">
        <v>45030</v>
      </c>
      <c r="F3918" t="s">
        <v>54</v>
      </c>
      <c r="G3918">
        <v>297.82</v>
      </c>
      <c r="H3918">
        <v>1</v>
      </c>
      <c r="I3918">
        <v>0</v>
      </c>
      <c r="J3918" t="s">
        <v>35</v>
      </c>
      <c r="K3918" t="s">
        <v>66</v>
      </c>
      <c r="L3918" t="s">
        <v>56</v>
      </c>
      <c r="M3918" t="s">
        <v>22</v>
      </c>
      <c r="N3918" t="s">
        <v>30</v>
      </c>
      <c r="O3918">
        <f>Table2[[#This Row],[check_out_date]]-Table2[[#This Row],[check_in_date]]</f>
        <v>6</v>
      </c>
      <c r="P3918">
        <f>Table2[[#This Row],[num_adults]]+Table2[[#This Row],[num_children]]</f>
        <v>1</v>
      </c>
      <c r="Q3918" s="3">
        <f>IF(OR(Table2[[#This Row],[booking_status]]="confirmed",Table2[[#This Row],[booking_status]]="checked-out"),Table2[[#This Row],[room_rate_per_night]]*Table2[[#This Row],[Num_Nights]],0)</f>
        <v>1786.92</v>
      </c>
      <c r="R3918" t="str" cm="1">
        <f t="array" ref="R3918">IFERROR(_xlfn.IFS(Table2[[#This Row],[booking_status]]="confirmed","Expected",Table2[[#This Row],[booking_status]]="checked-out","Actual"),"No Revenue")</f>
        <v>Actual</v>
      </c>
      <c r="S3918" s="4">
        <f>Table2[[#This Row],[Revenue_Amount]]/Table2[[#This Row],[Num_Nights]]</f>
        <v>297.82</v>
      </c>
    </row>
    <row r="3919" spans="1:19" hidden="1" x14ac:dyDescent="0.3">
      <c r="A3919">
        <v>3918</v>
      </c>
      <c r="B3919" t="s">
        <v>14</v>
      </c>
      <c r="C3919" s="9">
        <v>45254</v>
      </c>
      <c r="D3919" s="9">
        <v>45259</v>
      </c>
      <c r="E3919" s="10">
        <v>45231</v>
      </c>
      <c r="F3919" t="s">
        <v>54</v>
      </c>
      <c r="G3919">
        <v>365.67</v>
      </c>
      <c r="H3919">
        <v>3</v>
      </c>
      <c r="I3919">
        <v>0</v>
      </c>
      <c r="J3919" t="s">
        <v>35</v>
      </c>
      <c r="K3919" t="s">
        <v>44</v>
      </c>
      <c r="L3919" t="s">
        <v>21</v>
      </c>
      <c r="M3919" t="s">
        <v>36</v>
      </c>
      <c r="N3919" t="s">
        <v>41</v>
      </c>
      <c r="O3919">
        <f>Table2[[#This Row],[check_out_date]]-Table2[[#This Row],[check_in_date]]</f>
        <v>5</v>
      </c>
      <c r="P3919">
        <f>Table2[[#This Row],[num_adults]]+Table2[[#This Row],[num_children]]</f>
        <v>3</v>
      </c>
      <c r="Q3919" s="3">
        <f>IF(OR(Table2[[#This Row],[booking_status]]="confirmed",Table2[[#This Row],[booking_status]]="checked-out"),Table2[[#This Row],[room_rate_per_night]]*Table2[[#This Row],[Num_Nights]],0)</f>
        <v>1828.3500000000001</v>
      </c>
      <c r="R3919" t="str" cm="1">
        <f t="array" ref="R3919">IFERROR(_xlfn.IFS(Table2[[#This Row],[booking_status]]="confirmed","Expected",Table2[[#This Row],[booking_status]]="checked-out","Actual"),"No Revenue")</f>
        <v>Expected</v>
      </c>
      <c r="S3919" s="4">
        <f>Table2[[#This Row],[Revenue_Amount]]/Table2[[#This Row],[Num_Nights]]</f>
        <v>365.67</v>
      </c>
    </row>
    <row r="3920" spans="1:19" x14ac:dyDescent="0.3">
      <c r="A3920">
        <v>3919</v>
      </c>
      <c r="B3920" t="s">
        <v>50</v>
      </c>
      <c r="C3920" s="9">
        <v>45284</v>
      </c>
      <c r="D3920" s="9">
        <v>45288</v>
      </c>
      <c r="E3920" s="10">
        <v>45240</v>
      </c>
      <c r="F3920" t="s">
        <v>27</v>
      </c>
      <c r="G3920">
        <v>191.83</v>
      </c>
      <c r="H3920">
        <v>1</v>
      </c>
      <c r="I3920">
        <v>0</v>
      </c>
      <c r="J3920" t="s">
        <v>94</v>
      </c>
      <c r="K3920" t="s">
        <v>99</v>
      </c>
      <c r="L3920" t="s">
        <v>21</v>
      </c>
      <c r="M3920" t="s">
        <v>36</v>
      </c>
      <c r="N3920" t="s">
        <v>41</v>
      </c>
      <c r="O3920">
        <f>Table2[[#This Row],[check_out_date]]-Table2[[#This Row],[check_in_date]]</f>
        <v>4</v>
      </c>
      <c r="P3920">
        <f>Table2[[#This Row],[num_adults]]+Table2[[#This Row],[num_children]]</f>
        <v>1</v>
      </c>
      <c r="Q3920" s="3">
        <f>IF(OR(Table2[[#This Row],[booking_status]]="confirmed",Table2[[#This Row],[booking_status]]="checked-out"),Table2[[#This Row],[room_rate_per_night]]*Table2[[#This Row],[Num_Nights]],0)</f>
        <v>767.32</v>
      </c>
      <c r="R3920" t="str" cm="1">
        <f t="array" ref="R3920">IFERROR(_xlfn.IFS(Table2[[#This Row],[booking_status]]="confirmed","Expected",Table2[[#This Row],[booking_status]]="checked-out","Actual"),"No Revenue")</f>
        <v>Expected</v>
      </c>
      <c r="S3920" s="4">
        <f>Table2[[#This Row],[Revenue_Amount]]/Table2[[#This Row],[Num_Nights]]</f>
        <v>191.83</v>
      </c>
    </row>
    <row r="3921" spans="1:19" hidden="1" x14ac:dyDescent="0.3">
      <c r="A3921">
        <v>3920</v>
      </c>
      <c r="B3921" t="s">
        <v>50</v>
      </c>
      <c r="C3921" s="9">
        <v>44996</v>
      </c>
      <c r="D3921" s="9">
        <v>44999</v>
      </c>
      <c r="E3921" s="10">
        <v>44984</v>
      </c>
      <c r="F3921" t="s">
        <v>49</v>
      </c>
      <c r="G3921">
        <v>101.17</v>
      </c>
      <c r="H3921">
        <v>4</v>
      </c>
      <c r="I3921">
        <v>0</v>
      </c>
      <c r="J3921" t="s">
        <v>35</v>
      </c>
      <c r="K3921" t="s">
        <v>99</v>
      </c>
      <c r="L3921" t="s">
        <v>60</v>
      </c>
      <c r="M3921" t="s">
        <v>22</v>
      </c>
      <c r="N3921" t="s">
        <v>23</v>
      </c>
      <c r="O3921">
        <f>Table2[[#This Row],[check_out_date]]-Table2[[#This Row],[check_in_date]]</f>
        <v>3</v>
      </c>
      <c r="P3921">
        <f>Table2[[#This Row],[num_adults]]+Table2[[#This Row],[num_children]]</f>
        <v>4</v>
      </c>
      <c r="Q3921" s="3">
        <f>IF(OR(Table2[[#This Row],[booking_status]]="confirmed",Table2[[#This Row],[booking_status]]="checked-out"),Table2[[#This Row],[room_rate_per_night]]*Table2[[#This Row],[Num_Nights]],0)</f>
        <v>0</v>
      </c>
      <c r="R3921" t="str" cm="1">
        <f t="array" ref="R3921">IFERROR(_xlfn.IFS(Table2[[#This Row],[booking_status]]="confirmed","Expected",Table2[[#This Row],[booking_status]]="checked-out","Actual"),"No Revenue")</f>
        <v>No Revenue</v>
      </c>
      <c r="S3921" s="4">
        <f>Table2[[#This Row],[Revenue_Amount]]/Table2[[#This Row],[Num_Nights]]</f>
        <v>0</v>
      </c>
    </row>
    <row r="3922" spans="1:19" x14ac:dyDescent="0.3">
      <c r="A3922">
        <v>3921</v>
      </c>
      <c r="B3922" t="s">
        <v>37</v>
      </c>
      <c r="C3922" s="9">
        <v>45086</v>
      </c>
      <c r="D3922" s="9">
        <v>45096</v>
      </c>
      <c r="E3922" s="10">
        <v>45043</v>
      </c>
      <c r="F3922" t="s">
        <v>54</v>
      </c>
      <c r="G3922">
        <v>461.75</v>
      </c>
      <c r="H3922">
        <v>3</v>
      </c>
      <c r="I3922">
        <v>2</v>
      </c>
      <c r="J3922" t="s">
        <v>28</v>
      </c>
      <c r="K3922" t="s">
        <v>44</v>
      </c>
      <c r="L3922" t="s">
        <v>21</v>
      </c>
      <c r="M3922" t="s">
        <v>36</v>
      </c>
      <c r="N3922" t="s">
        <v>95</v>
      </c>
      <c r="O3922">
        <f>Table2[[#This Row],[check_out_date]]-Table2[[#This Row],[check_in_date]]</f>
        <v>10</v>
      </c>
      <c r="P3922">
        <f>Table2[[#This Row],[num_adults]]+Table2[[#This Row],[num_children]]</f>
        <v>5</v>
      </c>
      <c r="Q3922" s="3">
        <f>IF(OR(Table2[[#This Row],[booking_status]]="confirmed",Table2[[#This Row],[booking_status]]="checked-out"),Table2[[#This Row],[room_rate_per_night]]*Table2[[#This Row],[Num_Nights]],0)</f>
        <v>4617.5</v>
      </c>
      <c r="R3922" t="str" cm="1">
        <f t="array" ref="R3922">IFERROR(_xlfn.IFS(Table2[[#This Row],[booking_status]]="confirmed","Expected",Table2[[#This Row],[booking_status]]="checked-out","Actual"),"No Revenue")</f>
        <v>Expected</v>
      </c>
      <c r="S3922" s="4">
        <f>Table2[[#This Row],[Revenue_Amount]]/Table2[[#This Row],[Num_Nights]]</f>
        <v>461.75</v>
      </c>
    </row>
    <row r="3923" spans="1:19" x14ac:dyDescent="0.3">
      <c r="A3923">
        <v>3922</v>
      </c>
      <c r="B3923" t="s">
        <v>50</v>
      </c>
      <c r="C3923" s="9">
        <v>45097</v>
      </c>
      <c r="D3923" s="9">
        <v>45103</v>
      </c>
      <c r="E3923" s="10">
        <v>45013</v>
      </c>
      <c r="F3923" t="s">
        <v>27</v>
      </c>
      <c r="G3923">
        <v>195.63</v>
      </c>
      <c r="H3923">
        <v>3</v>
      </c>
      <c r="I3923">
        <v>0</v>
      </c>
      <c r="J3923" t="s">
        <v>28</v>
      </c>
      <c r="K3923" t="s">
        <v>66</v>
      </c>
      <c r="L3923" t="s">
        <v>60</v>
      </c>
      <c r="M3923" t="s">
        <v>36</v>
      </c>
      <c r="N3923" t="s">
        <v>45</v>
      </c>
      <c r="O3923">
        <f>Table2[[#This Row],[check_out_date]]-Table2[[#This Row],[check_in_date]]</f>
        <v>6</v>
      </c>
      <c r="P3923">
        <f>Table2[[#This Row],[num_adults]]+Table2[[#This Row],[num_children]]</f>
        <v>3</v>
      </c>
      <c r="Q3923" s="3">
        <f>IF(OR(Table2[[#This Row],[booking_status]]="confirmed",Table2[[#This Row],[booking_status]]="checked-out"),Table2[[#This Row],[room_rate_per_night]]*Table2[[#This Row],[Num_Nights]],0)</f>
        <v>0</v>
      </c>
      <c r="R3923" t="str" cm="1">
        <f t="array" ref="R3923">IFERROR(_xlfn.IFS(Table2[[#This Row],[booking_status]]="confirmed","Expected",Table2[[#This Row],[booking_status]]="checked-out","Actual"),"No Revenue")</f>
        <v>No Revenue</v>
      </c>
      <c r="S3923" s="4">
        <f>Table2[[#This Row],[Revenue_Amount]]/Table2[[#This Row],[Num_Nights]]</f>
        <v>0</v>
      </c>
    </row>
    <row r="3924" spans="1:19" x14ac:dyDescent="0.3">
      <c r="A3924">
        <v>3923</v>
      </c>
      <c r="B3924" t="s">
        <v>31</v>
      </c>
      <c r="C3924" s="9">
        <v>44938</v>
      </c>
      <c r="D3924" s="9">
        <v>44941</v>
      </c>
      <c r="E3924" s="10">
        <v>44880</v>
      </c>
      <c r="F3924" t="s">
        <v>27</v>
      </c>
      <c r="G3924">
        <v>126.22</v>
      </c>
      <c r="H3924">
        <v>1</v>
      </c>
      <c r="I3924">
        <v>0</v>
      </c>
      <c r="J3924" t="s">
        <v>28</v>
      </c>
      <c r="K3924" t="s">
        <v>66</v>
      </c>
      <c r="L3924" t="s">
        <v>21</v>
      </c>
      <c r="M3924" t="s">
        <v>22</v>
      </c>
      <c r="N3924" t="s">
        <v>41</v>
      </c>
      <c r="O3924">
        <f>Table2[[#This Row],[check_out_date]]-Table2[[#This Row],[check_in_date]]</f>
        <v>3</v>
      </c>
      <c r="P3924">
        <f>Table2[[#This Row],[num_adults]]+Table2[[#This Row],[num_children]]</f>
        <v>1</v>
      </c>
      <c r="Q3924" s="3">
        <f>IF(OR(Table2[[#This Row],[booking_status]]="confirmed",Table2[[#This Row],[booking_status]]="checked-out"),Table2[[#This Row],[room_rate_per_night]]*Table2[[#This Row],[Num_Nights]],0)</f>
        <v>378.65999999999997</v>
      </c>
      <c r="R3924" t="str" cm="1">
        <f t="array" ref="R3924">IFERROR(_xlfn.IFS(Table2[[#This Row],[booking_status]]="confirmed","Expected",Table2[[#This Row],[booking_status]]="checked-out","Actual"),"No Revenue")</f>
        <v>Expected</v>
      </c>
      <c r="S3924" s="4">
        <f>Table2[[#This Row],[Revenue_Amount]]/Table2[[#This Row],[Num_Nights]]</f>
        <v>126.21999999999998</v>
      </c>
    </row>
    <row r="3925" spans="1:19" x14ac:dyDescent="0.3">
      <c r="A3925">
        <v>3924</v>
      </c>
      <c r="B3925" t="s">
        <v>50</v>
      </c>
      <c r="C3925" s="9">
        <v>45102</v>
      </c>
      <c r="D3925" s="9">
        <v>45107</v>
      </c>
      <c r="E3925" s="10">
        <v>45038</v>
      </c>
      <c r="F3925" t="s">
        <v>18</v>
      </c>
      <c r="G3925">
        <v>323.33999999999997</v>
      </c>
      <c r="H3925">
        <v>3</v>
      </c>
      <c r="I3925">
        <v>0</v>
      </c>
      <c r="J3925" t="s">
        <v>94</v>
      </c>
      <c r="K3925" t="s">
        <v>29</v>
      </c>
      <c r="L3925" t="s">
        <v>60</v>
      </c>
      <c r="M3925" t="s">
        <v>36</v>
      </c>
      <c r="N3925" t="s">
        <v>41</v>
      </c>
      <c r="O3925">
        <f>Table2[[#This Row],[check_out_date]]-Table2[[#This Row],[check_in_date]]</f>
        <v>5</v>
      </c>
      <c r="P3925">
        <f>Table2[[#This Row],[num_adults]]+Table2[[#This Row],[num_children]]</f>
        <v>3</v>
      </c>
      <c r="Q3925" s="3">
        <f>IF(OR(Table2[[#This Row],[booking_status]]="confirmed",Table2[[#This Row],[booking_status]]="checked-out"),Table2[[#This Row],[room_rate_per_night]]*Table2[[#This Row],[Num_Nights]],0)</f>
        <v>0</v>
      </c>
      <c r="R3925" t="str" cm="1">
        <f t="array" ref="R3925">IFERROR(_xlfn.IFS(Table2[[#This Row],[booking_status]]="confirmed","Expected",Table2[[#This Row],[booking_status]]="checked-out","Actual"),"No Revenue")</f>
        <v>No Revenue</v>
      </c>
      <c r="S3925" s="4">
        <f>Table2[[#This Row],[Revenue_Amount]]/Table2[[#This Row],[Num_Nights]]</f>
        <v>0</v>
      </c>
    </row>
    <row r="3926" spans="1:19" x14ac:dyDescent="0.3">
      <c r="A3926">
        <v>3925</v>
      </c>
      <c r="B3926" t="s">
        <v>37</v>
      </c>
      <c r="C3926" s="9">
        <v>44978</v>
      </c>
      <c r="D3926" s="9">
        <v>44984</v>
      </c>
      <c r="E3926" s="10">
        <v>44964</v>
      </c>
      <c r="F3926" t="s">
        <v>27</v>
      </c>
      <c r="G3926">
        <v>156.19</v>
      </c>
      <c r="H3926">
        <v>2</v>
      </c>
      <c r="I3926">
        <v>1</v>
      </c>
      <c r="J3926" t="s">
        <v>28</v>
      </c>
      <c r="K3926" t="s">
        <v>29</v>
      </c>
      <c r="L3926" t="s">
        <v>56</v>
      </c>
      <c r="M3926" t="s">
        <v>36</v>
      </c>
      <c r="N3926" t="s">
        <v>41</v>
      </c>
      <c r="O3926">
        <f>Table2[[#This Row],[check_out_date]]-Table2[[#This Row],[check_in_date]]</f>
        <v>6</v>
      </c>
      <c r="P3926">
        <f>Table2[[#This Row],[num_adults]]+Table2[[#This Row],[num_children]]</f>
        <v>3</v>
      </c>
      <c r="Q3926" s="3">
        <f>IF(OR(Table2[[#This Row],[booking_status]]="confirmed",Table2[[#This Row],[booking_status]]="checked-out"),Table2[[#This Row],[room_rate_per_night]]*Table2[[#This Row],[Num_Nights]],0)</f>
        <v>937.14</v>
      </c>
      <c r="R3926" t="str" cm="1">
        <f t="array" ref="R3926">IFERROR(_xlfn.IFS(Table2[[#This Row],[booking_status]]="confirmed","Expected",Table2[[#This Row],[booking_status]]="checked-out","Actual"),"No Revenue")</f>
        <v>Actual</v>
      </c>
      <c r="S3926" s="4">
        <f>Table2[[#This Row],[Revenue_Amount]]/Table2[[#This Row],[Num_Nights]]</f>
        <v>156.19</v>
      </c>
    </row>
    <row r="3927" spans="1:19" x14ac:dyDescent="0.3">
      <c r="A3927">
        <v>3926</v>
      </c>
      <c r="B3927" t="s">
        <v>50</v>
      </c>
      <c r="C3927" s="9">
        <v>45222</v>
      </c>
      <c r="D3927" s="9">
        <v>45228</v>
      </c>
      <c r="E3927" s="10">
        <v>45145</v>
      </c>
      <c r="F3927" t="s">
        <v>18</v>
      </c>
      <c r="G3927">
        <v>295.79000000000002</v>
      </c>
      <c r="H3927">
        <v>1</v>
      </c>
      <c r="I3927">
        <v>2</v>
      </c>
      <c r="J3927" t="s">
        <v>94</v>
      </c>
      <c r="K3927" t="s">
        <v>44</v>
      </c>
      <c r="L3927" t="s">
        <v>21</v>
      </c>
      <c r="M3927" t="s">
        <v>36</v>
      </c>
      <c r="N3927" t="s">
        <v>41</v>
      </c>
      <c r="O3927">
        <f>Table2[[#This Row],[check_out_date]]-Table2[[#This Row],[check_in_date]]</f>
        <v>6</v>
      </c>
      <c r="P3927">
        <f>Table2[[#This Row],[num_adults]]+Table2[[#This Row],[num_children]]</f>
        <v>3</v>
      </c>
      <c r="Q3927" s="3">
        <f>IF(OR(Table2[[#This Row],[booking_status]]="confirmed",Table2[[#This Row],[booking_status]]="checked-out"),Table2[[#This Row],[room_rate_per_night]]*Table2[[#This Row],[Num_Nights]],0)</f>
        <v>1774.7400000000002</v>
      </c>
      <c r="R3927" t="str" cm="1">
        <f t="array" ref="R3927">IFERROR(_xlfn.IFS(Table2[[#This Row],[booking_status]]="confirmed","Expected",Table2[[#This Row],[booking_status]]="checked-out","Actual"),"No Revenue")</f>
        <v>Expected</v>
      </c>
      <c r="S3927" s="4">
        <f>Table2[[#This Row],[Revenue_Amount]]/Table2[[#This Row],[Num_Nights]]</f>
        <v>295.79000000000002</v>
      </c>
    </row>
    <row r="3928" spans="1:19" x14ac:dyDescent="0.3">
      <c r="A3928">
        <v>3927</v>
      </c>
      <c r="B3928" t="s">
        <v>31</v>
      </c>
      <c r="C3928" s="9">
        <v>44970</v>
      </c>
      <c r="D3928" s="9">
        <v>44979</v>
      </c>
      <c r="E3928" s="10">
        <v>44941</v>
      </c>
      <c r="F3928" t="s">
        <v>49</v>
      </c>
      <c r="G3928">
        <v>75.180000000000007</v>
      </c>
      <c r="H3928">
        <v>3</v>
      </c>
      <c r="I3928">
        <v>0</v>
      </c>
      <c r="J3928" t="s">
        <v>19</v>
      </c>
      <c r="K3928" t="s">
        <v>29</v>
      </c>
      <c r="L3928" t="s">
        <v>56</v>
      </c>
      <c r="M3928" t="s">
        <v>36</v>
      </c>
      <c r="N3928" t="s">
        <v>41</v>
      </c>
      <c r="O3928">
        <f>Table2[[#This Row],[check_out_date]]-Table2[[#This Row],[check_in_date]]</f>
        <v>9</v>
      </c>
      <c r="P3928">
        <f>Table2[[#This Row],[num_adults]]+Table2[[#This Row],[num_children]]</f>
        <v>3</v>
      </c>
      <c r="Q3928" s="3">
        <f>IF(OR(Table2[[#This Row],[booking_status]]="confirmed",Table2[[#This Row],[booking_status]]="checked-out"),Table2[[#This Row],[room_rate_per_night]]*Table2[[#This Row],[Num_Nights]],0)</f>
        <v>676.62000000000012</v>
      </c>
      <c r="R3928" t="str" cm="1">
        <f t="array" ref="R3928">IFERROR(_xlfn.IFS(Table2[[#This Row],[booking_status]]="confirmed","Expected",Table2[[#This Row],[booking_status]]="checked-out","Actual"),"No Revenue")</f>
        <v>Actual</v>
      </c>
      <c r="S3928" s="4">
        <f>Table2[[#This Row],[Revenue_Amount]]/Table2[[#This Row],[Num_Nights]]</f>
        <v>75.180000000000007</v>
      </c>
    </row>
    <row r="3929" spans="1:19" x14ac:dyDescent="0.3">
      <c r="A3929">
        <v>3928</v>
      </c>
      <c r="B3929" t="s">
        <v>14</v>
      </c>
      <c r="C3929" s="9">
        <v>45099</v>
      </c>
      <c r="D3929" s="9">
        <v>45103</v>
      </c>
      <c r="E3929" s="10">
        <v>45073</v>
      </c>
      <c r="F3929" t="s">
        <v>27</v>
      </c>
      <c r="G3929">
        <v>158.78</v>
      </c>
      <c r="H3929">
        <v>2</v>
      </c>
      <c r="I3929">
        <v>0</v>
      </c>
      <c r="J3929" t="s">
        <v>19</v>
      </c>
      <c r="K3929" t="s">
        <v>44</v>
      </c>
      <c r="L3929" t="s">
        <v>21</v>
      </c>
      <c r="M3929" t="s">
        <v>36</v>
      </c>
      <c r="N3929" t="s">
        <v>30</v>
      </c>
      <c r="O3929">
        <f>Table2[[#This Row],[check_out_date]]-Table2[[#This Row],[check_in_date]]</f>
        <v>4</v>
      </c>
      <c r="P3929">
        <f>Table2[[#This Row],[num_adults]]+Table2[[#This Row],[num_children]]</f>
        <v>2</v>
      </c>
      <c r="Q3929" s="3">
        <f>IF(OR(Table2[[#This Row],[booking_status]]="confirmed",Table2[[#This Row],[booking_status]]="checked-out"),Table2[[#This Row],[room_rate_per_night]]*Table2[[#This Row],[Num_Nights]],0)</f>
        <v>635.12</v>
      </c>
      <c r="R3929" t="str" cm="1">
        <f t="array" ref="R3929">IFERROR(_xlfn.IFS(Table2[[#This Row],[booking_status]]="confirmed","Expected",Table2[[#This Row],[booking_status]]="checked-out","Actual"),"No Revenue")</f>
        <v>Expected</v>
      </c>
      <c r="S3929" s="4">
        <f>Table2[[#This Row],[Revenue_Amount]]/Table2[[#This Row],[Num_Nights]]</f>
        <v>158.78</v>
      </c>
    </row>
    <row r="3930" spans="1:19" x14ac:dyDescent="0.3">
      <c r="A3930">
        <v>3929</v>
      </c>
      <c r="B3930" t="s">
        <v>50</v>
      </c>
      <c r="C3930" s="9">
        <v>44960</v>
      </c>
      <c r="D3930" s="9">
        <v>44962</v>
      </c>
      <c r="E3930" s="10">
        <v>44897</v>
      </c>
      <c r="F3930" t="s">
        <v>49</v>
      </c>
      <c r="G3930">
        <v>127.84</v>
      </c>
      <c r="H3930">
        <v>1</v>
      </c>
      <c r="I3930">
        <v>1</v>
      </c>
      <c r="J3930" t="s">
        <v>28</v>
      </c>
      <c r="K3930" t="s">
        <v>99</v>
      </c>
      <c r="L3930" t="s">
        <v>21</v>
      </c>
      <c r="M3930" t="s">
        <v>22</v>
      </c>
      <c r="N3930" t="s">
        <v>41</v>
      </c>
      <c r="O3930">
        <f>Table2[[#This Row],[check_out_date]]-Table2[[#This Row],[check_in_date]]</f>
        <v>2</v>
      </c>
      <c r="P3930">
        <f>Table2[[#This Row],[num_adults]]+Table2[[#This Row],[num_children]]</f>
        <v>2</v>
      </c>
      <c r="Q3930" s="3">
        <f>IF(OR(Table2[[#This Row],[booking_status]]="confirmed",Table2[[#This Row],[booking_status]]="checked-out"),Table2[[#This Row],[room_rate_per_night]]*Table2[[#This Row],[Num_Nights]],0)</f>
        <v>255.68</v>
      </c>
      <c r="R3930" t="str" cm="1">
        <f t="array" ref="R3930">IFERROR(_xlfn.IFS(Table2[[#This Row],[booking_status]]="confirmed","Expected",Table2[[#This Row],[booking_status]]="checked-out","Actual"),"No Revenue")</f>
        <v>Expected</v>
      </c>
      <c r="S3930" s="4">
        <f>Table2[[#This Row],[Revenue_Amount]]/Table2[[#This Row],[Num_Nights]]</f>
        <v>127.84</v>
      </c>
    </row>
    <row r="3931" spans="1:19" x14ac:dyDescent="0.3">
      <c r="A3931">
        <v>3930</v>
      </c>
      <c r="B3931" t="s">
        <v>14</v>
      </c>
      <c r="C3931" s="9">
        <v>44932</v>
      </c>
      <c r="D3931" s="9">
        <v>44940</v>
      </c>
      <c r="E3931" s="10">
        <v>44892</v>
      </c>
      <c r="F3931" t="s">
        <v>18</v>
      </c>
      <c r="G3931">
        <v>252.04</v>
      </c>
      <c r="H3931">
        <v>2</v>
      </c>
      <c r="I3931">
        <v>1</v>
      </c>
      <c r="J3931" t="s">
        <v>28</v>
      </c>
      <c r="K3931" t="s">
        <v>20</v>
      </c>
      <c r="L3931" t="s">
        <v>21</v>
      </c>
      <c r="M3931" t="s">
        <v>36</v>
      </c>
      <c r="N3931" t="s">
        <v>41</v>
      </c>
      <c r="O3931">
        <f>Table2[[#This Row],[check_out_date]]-Table2[[#This Row],[check_in_date]]</f>
        <v>8</v>
      </c>
      <c r="P3931">
        <f>Table2[[#This Row],[num_adults]]+Table2[[#This Row],[num_children]]</f>
        <v>3</v>
      </c>
      <c r="Q3931" s="3">
        <f>IF(OR(Table2[[#This Row],[booking_status]]="confirmed",Table2[[#This Row],[booking_status]]="checked-out"),Table2[[#This Row],[room_rate_per_night]]*Table2[[#This Row],[Num_Nights]],0)</f>
        <v>2016.32</v>
      </c>
      <c r="R3931" t="str" cm="1">
        <f t="array" ref="R3931">IFERROR(_xlfn.IFS(Table2[[#This Row],[booking_status]]="confirmed","Expected",Table2[[#This Row],[booking_status]]="checked-out","Actual"),"No Revenue")</f>
        <v>Expected</v>
      </c>
      <c r="S3931" s="4">
        <f>Table2[[#This Row],[Revenue_Amount]]/Table2[[#This Row],[Num_Nights]]</f>
        <v>252.04</v>
      </c>
    </row>
    <row r="3932" spans="1:19" x14ac:dyDescent="0.3">
      <c r="A3932">
        <v>3931</v>
      </c>
      <c r="B3932" t="s">
        <v>37</v>
      </c>
      <c r="C3932" s="9">
        <v>44941</v>
      </c>
      <c r="D3932" s="9">
        <v>44946</v>
      </c>
      <c r="E3932" s="10">
        <v>44888</v>
      </c>
      <c r="F3932" t="s">
        <v>54</v>
      </c>
      <c r="G3932">
        <v>469.09</v>
      </c>
      <c r="H3932">
        <v>2</v>
      </c>
      <c r="I3932">
        <v>0</v>
      </c>
      <c r="J3932" t="s">
        <v>55</v>
      </c>
      <c r="K3932" t="s">
        <v>66</v>
      </c>
      <c r="L3932" t="s">
        <v>56</v>
      </c>
      <c r="M3932" t="s">
        <v>22</v>
      </c>
      <c r="N3932" t="s">
        <v>41</v>
      </c>
      <c r="O3932">
        <f>Table2[[#This Row],[check_out_date]]-Table2[[#This Row],[check_in_date]]</f>
        <v>5</v>
      </c>
      <c r="P3932">
        <f>Table2[[#This Row],[num_adults]]+Table2[[#This Row],[num_children]]</f>
        <v>2</v>
      </c>
      <c r="Q3932" s="3">
        <f>IF(OR(Table2[[#This Row],[booking_status]]="confirmed",Table2[[#This Row],[booking_status]]="checked-out"),Table2[[#This Row],[room_rate_per_night]]*Table2[[#This Row],[Num_Nights]],0)</f>
        <v>2345.4499999999998</v>
      </c>
      <c r="R3932" t="str" cm="1">
        <f t="array" ref="R3932">IFERROR(_xlfn.IFS(Table2[[#This Row],[booking_status]]="confirmed","Expected",Table2[[#This Row],[booking_status]]="checked-out","Actual"),"No Revenue")</f>
        <v>Actual</v>
      </c>
      <c r="S3932" s="4">
        <f>Table2[[#This Row],[Revenue_Amount]]/Table2[[#This Row],[Num_Nights]]</f>
        <v>469.09</v>
      </c>
    </row>
    <row r="3933" spans="1:19" x14ac:dyDescent="0.3">
      <c r="A3933">
        <v>3932</v>
      </c>
      <c r="B3933" t="s">
        <v>14</v>
      </c>
      <c r="C3933" s="9">
        <v>44988</v>
      </c>
      <c r="D3933" s="9">
        <v>44992</v>
      </c>
      <c r="E3933" s="10">
        <v>44976</v>
      </c>
      <c r="F3933" t="s">
        <v>49</v>
      </c>
      <c r="G3933">
        <v>114.58</v>
      </c>
      <c r="H3933">
        <v>2</v>
      </c>
      <c r="I3933">
        <v>0</v>
      </c>
      <c r="J3933" t="s">
        <v>28</v>
      </c>
      <c r="K3933" t="s">
        <v>29</v>
      </c>
      <c r="L3933" t="s">
        <v>21</v>
      </c>
      <c r="M3933" t="s">
        <v>22</v>
      </c>
      <c r="N3933" t="s">
        <v>41</v>
      </c>
      <c r="O3933">
        <f>Table2[[#This Row],[check_out_date]]-Table2[[#This Row],[check_in_date]]</f>
        <v>4</v>
      </c>
      <c r="P3933">
        <f>Table2[[#This Row],[num_adults]]+Table2[[#This Row],[num_children]]</f>
        <v>2</v>
      </c>
      <c r="Q3933" s="3">
        <f>IF(OR(Table2[[#This Row],[booking_status]]="confirmed",Table2[[#This Row],[booking_status]]="checked-out"),Table2[[#This Row],[room_rate_per_night]]*Table2[[#This Row],[Num_Nights]],0)</f>
        <v>458.32</v>
      </c>
      <c r="R3933" t="str" cm="1">
        <f t="array" ref="R3933">IFERROR(_xlfn.IFS(Table2[[#This Row],[booking_status]]="confirmed","Expected",Table2[[#This Row],[booking_status]]="checked-out","Actual"),"No Revenue")</f>
        <v>Expected</v>
      </c>
      <c r="S3933" s="4">
        <f>Table2[[#This Row],[Revenue_Amount]]/Table2[[#This Row],[Num_Nights]]</f>
        <v>114.58</v>
      </c>
    </row>
    <row r="3934" spans="1:19" x14ac:dyDescent="0.3">
      <c r="A3934">
        <v>3933</v>
      </c>
      <c r="B3934" t="s">
        <v>31</v>
      </c>
      <c r="C3934" s="9">
        <v>45214</v>
      </c>
      <c r="D3934" s="9">
        <v>45217</v>
      </c>
      <c r="E3934" s="10">
        <v>45197</v>
      </c>
      <c r="F3934" t="s">
        <v>49</v>
      </c>
      <c r="G3934">
        <v>71.290000000000006</v>
      </c>
      <c r="H3934">
        <v>2</v>
      </c>
      <c r="I3934">
        <v>1</v>
      </c>
      <c r="J3934" t="s">
        <v>28</v>
      </c>
      <c r="K3934" t="s">
        <v>99</v>
      </c>
      <c r="L3934" t="s">
        <v>21</v>
      </c>
      <c r="M3934" t="s">
        <v>36</v>
      </c>
      <c r="N3934" t="s">
        <v>23</v>
      </c>
      <c r="O3934">
        <f>Table2[[#This Row],[check_out_date]]-Table2[[#This Row],[check_in_date]]</f>
        <v>3</v>
      </c>
      <c r="P3934">
        <f>Table2[[#This Row],[num_adults]]+Table2[[#This Row],[num_children]]</f>
        <v>3</v>
      </c>
      <c r="Q3934" s="3">
        <f>IF(OR(Table2[[#This Row],[booking_status]]="confirmed",Table2[[#This Row],[booking_status]]="checked-out"),Table2[[#This Row],[room_rate_per_night]]*Table2[[#This Row],[Num_Nights]],0)</f>
        <v>213.87</v>
      </c>
      <c r="R3934" t="str" cm="1">
        <f t="array" ref="R3934">IFERROR(_xlfn.IFS(Table2[[#This Row],[booking_status]]="confirmed","Expected",Table2[[#This Row],[booking_status]]="checked-out","Actual"),"No Revenue")</f>
        <v>Expected</v>
      </c>
      <c r="S3934" s="4">
        <f>Table2[[#This Row],[Revenue_Amount]]/Table2[[#This Row],[Num_Nights]]</f>
        <v>71.290000000000006</v>
      </c>
    </row>
    <row r="3935" spans="1:19" x14ac:dyDescent="0.3">
      <c r="A3935">
        <v>3934</v>
      </c>
      <c r="B3935" t="s">
        <v>14</v>
      </c>
      <c r="C3935" s="9">
        <v>45252</v>
      </c>
      <c r="D3935" s="9">
        <v>45256</v>
      </c>
      <c r="E3935" s="10">
        <v>45234</v>
      </c>
      <c r="F3935" t="s">
        <v>54</v>
      </c>
      <c r="G3935">
        <v>250.35</v>
      </c>
      <c r="H3935">
        <v>3</v>
      </c>
      <c r="I3935">
        <v>0</v>
      </c>
      <c r="J3935" t="s">
        <v>19</v>
      </c>
      <c r="K3935" t="s">
        <v>99</v>
      </c>
      <c r="L3935" t="s">
        <v>56</v>
      </c>
      <c r="M3935" t="s">
        <v>36</v>
      </c>
      <c r="N3935" t="s">
        <v>23</v>
      </c>
      <c r="O3935">
        <f>Table2[[#This Row],[check_out_date]]-Table2[[#This Row],[check_in_date]]</f>
        <v>4</v>
      </c>
      <c r="P3935">
        <f>Table2[[#This Row],[num_adults]]+Table2[[#This Row],[num_children]]</f>
        <v>3</v>
      </c>
      <c r="Q3935" s="3">
        <f>IF(OR(Table2[[#This Row],[booking_status]]="confirmed",Table2[[#This Row],[booking_status]]="checked-out"),Table2[[#This Row],[room_rate_per_night]]*Table2[[#This Row],[Num_Nights]],0)</f>
        <v>1001.4</v>
      </c>
      <c r="R3935" t="str" cm="1">
        <f t="array" ref="R3935">IFERROR(_xlfn.IFS(Table2[[#This Row],[booking_status]]="confirmed","Expected",Table2[[#This Row],[booking_status]]="checked-out","Actual"),"No Revenue")</f>
        <v>Actual</v>
      </c>
      <c r="S3935" s="4">
        <f>Table2[[#This Row],[Revenue_Amount]]/Table2[[#This Row],[Num_Nights]]</f>
        <v>250.35</v>
      </c>
    </row>
    <row r="3936" spans="1:19" x14ac:dyDescent="0.3">
      <c r="A3936">
        <v>3935</v>
      </c>
      <c r="B3936" t="s">
        <v>50</v>
      </c>
      <c r="C3936" s="9">
        <v>45186</v>
      </c>
      <c r="D3936" s="9">
        <v>45198</v>
      </c>
      <c r="E3936" s="10">
        <v>45147</v>
      </c>
      <c r="F3936" t="s">
        <v>54</v>
      </c>
      <c r="G3936">
        <v>397.01</v>
      </c>
      <c r="H3936">
        <v>3</v>
      </c>
      <c r="I3936">
        <v>0</v>
      </c>
      <c r="J3936" t="s">
        <v>94</v>
      </c>
      <c r="K3936" t="s">
        <v>66</v>
      </c>
      <c r="L3936" t="s">
        <v>21</v>
      </c>
      <c r="M3936" t="s">
        <v>36</v>
      </c>
      <c r="N3936" t="s">
        <v>41</v>
      </c>
      <c r="O3936">
        <f>Table2[[#This Row],[check_out_date]]-Table2[[#This Row],[check_in_date]]</f>
        <v>12</v>
      </c>
      <c r="P3936">
        <f>Table2[[#This Row],[num_adults]]+Table2[[#This Row],[num_children]]</f>
        <v>3</v>
      </c>
      <c r="Q3936" s="3">
        <f>IF(OR(Table2[[#This Row],[booking_status]]="confirmed",Table2[[#This Row],[booking_status]]="checked-out"),Table2[[#This Row],[room_rate_per_night]]*Table2[[#This Row],[Num_Nights]],0)</f>
        <v>4764.12</v>
      </c>
      <c r="R3936" t="str" cm="1">
        <f t="array" ref="R3936">IFERROR(_xlfn.IFS(Table2[[#This Row],[booking_status]]="confirmed","Expected",Table2[[#This Row],[booking_status]]="checked-out","Actual"),"No Revenue")</f>
        <v>Expected</v>
      </c>
      <c r="S3936" s="4">
        <f>Table2[[#This Row],[Revenue_Amount]]/Table2[[#This Row],[Num_Nights]]</f>
        <v>397.01</v>
      </c>
    </row>
    <row r="3937" spans="1:19" x14ac:dyDescent="0.3">
      <c r="A3937">
        <v>3936</v>
      </c>
      <c r="B3937" t="s">
        <v>37</v>
      </c>
      <c r="C3937" s="9">
        <v>45278</v>
      </c>
      <c r="D3937" s="9">
        <v>45288</v>
      </c>
      <c r="E3937" s="10">
        <v>45266</v>
      </c>
      <c r="F3937" t="s">
        <v>18</v>
      </c>
      <c r="G3937">
        <v>315.18</v>
      </c>
      <c r="H3937">
        <v>2</v>
      </c>
      <c r="I3937">
        <v>0</v>
      </c>
      <c r="J3937" t="s">
        <v>94</v>
      </c>
      <c r="K3937" t="s">
        <v>44</v>
      </c>
      <c r="L3937" t="s">
        <v>21</v>
      </c>
      <c r="M3937" t="s">
        <v>36</v>
      </c>
      <c r="N3937" t="s">
        <v>23</v>
      </c>
      <c r="O3937">
        <f>Table2[[#This Row],[check_out_date]]-Table2[[#This Row],[check_in_date]]</f>
        <v>10</v>
      </c>
      <c r="P3937">
        <f>Table2[[#This Row],[num_adults]]+Table2[[#This Row],[num_children]]</f>
        <v>2</v>
      </c>
      <c r="Q3937" s="3">
        <f>IF(OR(Table2[[#This Row],[booking_status]]="confirmed",Table2[[#This Row],[booking_status]]="checked-out"),Table2[[#This Row],[room_rate_per_night]]*Table2[[#This Row],[Num_Nights]],0)</f>
        <v>3151.8</v>
      </c>
      <c r="R3937" t="str" cm="1">
        <f t="array" ref="R3937">IFERROR(_xlfn.IFS(Table2[[#This Row],[booking_status]]="confirmed","Expected",Table2[[#This Row],[booking_status]]="checked-out","Actual"),"No Revenue")</f>
        <v>Expected</v>
      </c>
      <c r="S3937" s="4">
        <f>Table2[[#This Row],[Revenue_Amount]]/Table2[[#This Row],[Num_Nights]]</f>
        <v>315.18</v>
      </c>
    </row>
    <row r="3938" spans="1:19" x14ac:dyDescent="0.3">
      <c r="A3938">
        <v>3937</v>
      </c>
      <c r="B3938" t="s">
        <v>14</v>
      </c>
      <c r="C3938" s="9">
        <v>45046</v>
      </c>
      <c r="D3938" s="9">
        <v>45051</v>
      </c>
      <c r="E3938" s="10">
        <v>44980</v>
      </c>
      <c r="F3938" t="s">
        <v>27</v>
      </c>
      <c r="G3938">
        <v>111.87</v>
      </c>
      <c r="H3938">
        <v>2</v>
      </c>
      <c r="I3938">
        <v>3</v>
      </c>
      <c r="J3938" t="s">
        <v>94</v>
      </c>
      <c r="K3938" t="s">
        <v>66</v>
      </c>
      <c r="L3938" t="s">
        <v>60</v>
      </c>
      <c r="M3938" t="s">
        <v>36</v>
      </c>
      <c r="N3938" t="s">
        <v>23</v>
      </c>
      <c r="O3938">
        <f>Table2[[#This Row],[check_out_date]]-Table2[[#This Row],[check_in_date]]</f>
        <v>5</v>
      </c>
      <c r="P3938">
        <f>Table2[[#This Row],[num_adults]]+Table2[[#This Row],[num_children]]</f>
        <v>5</v>
      </c>
      <c r="Q3938" s="3">
        <f>IF(OR(Table2[[#This Row],[booking_status]]="confirmed",Table2[[#This Row],[booking_status]]="checked-out"),Table2[[#This Row],[room_rate_per_night]]*Table2[[#This Row],[Num_Nights]],0)</f>
        <v>0</v>
      </c>
      <c r="R3938" t="str" cm="1">
        <f t="array" ref="R3938">IFERROR(_xlfn.IFS(Table2[[#This Row],[booking_status]]="confirmed","Expected",Table2[[#This Row],[booking_status]]="checked-out","Actual"),"No Revenue")</f>
        <v>No Revenue</v>
      </c>
      <c r="S3938" s="4">
        <f>Table2[[#This Row],[Revenue_Amount]]/Table2[[#This Row],[Num_Nights]]</f>
        <v>0</v>
      </c>
    </row>
    <row r="3939" spans="1:19" x14ac:dyDescent="0.3">
      <c r="A3939">
        <v>3938</v>
      </c>
      <c r="B3939" t="s">
        <v>37</v>
      </c>
      <c r="C3939" s="9">
        <v>45179</v>
      </c>
      <c r="D3939" s="9">
        <v>45184</v>
      </c>
      <c r="E3939" s="10">
        <v>45127</v>
      </c>
      <c r="F3939" t="s">
        <v>49</v>
      </c>
      <c r="G3939">
        <v>105.68</v>
      </c>
      <c r="H3939">
        <v>1</v>
      </c>
      <c r="I3939">
        <v>0</v>
      </c>
      <c r="J3939" t="s">
        <v>19</v>
      </c>
      <c r="K3939" t="s">
        <v>44</v>
      </c>
      <c r="L3939" t="s">
        <v>21</v>
      </c>
      <c r="M3939" t="s">
        <v>36</v>
      </c>
      <c r="N3939" t="s">
        <v>41</v>
      </c>
      <c r="O3939">
        <f>Table2[[#This Row],[check_out_date]]-Table2[[#This Row],[check_in_date]]</f>
        <v>5</v>
      </c>
      <c r="P3939">
        <f>Table2[[#This Row],[num_adults]]+Table2[[#This Row],[num_children]]</f>
        <v>1</v>
      </c>
      <c r="Q3939" s="3">
        <f>IF(OR(Table2[[#This Row],[booking_status]]="confirmed",Table2[[#This Row],[booking_status]]="checked-out"),Table2[[#This Row],[room_rate_per_night]]*Table2[[#This Row],[Num_Nights]],0)</f>
        <v>528.40000000000009</v>
      </c>
      <c r="R3939" t="str" cm="1">
        <f t="array" ref="R3939">IFERROR(_xlfn.IFS(Table2[[#This Row],[booking_status]]="confirmed","Expected",Table2[[#This Row],[booking_status]]="checked-out","Actual"),"No Revenue")</f>
        <v>Expected</v>
      </c>
      <c r="S3939" s="4">
        <f>Table2[[#This Row],[Revenue_Amount]]/Table2[[#This Row],[Num_Nights]]</f>
        <v>105.68000000000002</v>
      </c>
    </row>
    <row r="3940" spans="1:19" x14ac:dyDescent="0.3">
      <c r="A3940">
        <v>3939</v>
      </c>
      <c r="B3940" t="s">
        <v>14</v>
      </c>
      <c r="C3940" s="9">
        <v>45200</v>
      </c>
      <c r="D3940" s="9">
        <v>45208</v>
      </c>
      <c r="E3940" s="10">
        <v>45138</v>
      </c>
      <c r="F3940" t="s">
        <v>49</v>
      </c>
      <c r="G3940">
        <v>96.23</v>
      </c>
      <c r="H3940">
        <v>1</v>
      </c>
      <c r="I3940">
        <v>1</v>
      </c>
      <c r="J3940" t="s">
        <v>28</v>
      </c>
      <c r="K3940" t="s">
        <v>99</v>
      </c>
      <c r="L3940" t="s">
        <v>60</v>
      </c>
      <c r="M3940" t="s">
        <v>36</v>
      </c>
      <c r="N3940" t="s">
        <v>41</v>
      </c>
      <c r="O3940">
        <f>Table2[[#This Row],[check_out_date]]-Table2[[#This Row],[check_in_date]]</f>
        <v>8</v>
      </c>
      <c r="P3940">
        <f>Table2[[#This Row],[num_adults]]+Table2[[#This Row],[num_children]]</f>
        <v>2</v>
      </c>
      <c r="Q3940" s="3">
        <f>IF(OR(Table2[[#This Row],[booking_status]]="confirmed",Table2[[#This Row],[booking_status]]="checked-out"),Table2[[#This Row],[room_rate_per_night]]*Table2[[#This Row],[Num_Nights]],0)</f>
        <v>0</v>
      </c>
      <c r="R3940" t="str" cm="1">
        <f t="array" ref="R3940">IFERROR(_xlfn.IFS(Table2[[#This Row],[booking_status]]="confirmed","Expected",Table2[[#This Row],[booking_status]]="checked-out","Actual"),"No Revenue")</f>
        <v>No Revenue</v>
      </c>
      <c r="S3940" s="4">
        <f>Table2[[#This Row],[Revenue_Amount]]/Table2[[#This Row],[Num_Nights]]</f>
        <v>0</v>
      </c>
    </row>
    <row r="3941" spans="1:19" x14ac:dyDescent="0.3">
      <c r="A3941">
        <v>3940</v>
      </c>
      <c r="B3941" t="s">
        <v>50</v>
      </c>
      <c r="C3941" s="9">
        <v>45103</v>
      </c>
      <c r="D3941" s="9">
        <v>45109</v>
      </c>
      <c r="E3941" s="10">
        <v>45070</v>
      </c>
      <c r="F3941" t="s">
        <v>49</v>
      </c>
      <c r="G3941">
        <v>106.53</v>
      </c>
      <c r="H3941">
        <v>1</v>
      </c>
      <c r="I3941">
        <v>0</v>
      </c>
      <c r="J3941" t="s">
        <v>28</v>
      </c>
      <c r="K3941" t="s">
        <v>99</v>
      </c>
      <c r="L3941" t="s">
        <v>21</v>
      </c>
      <c r="M3941" t="s">
        <v>36</v>
      </c>
      <c r="N3941" t="s">
        <v>41</v>
      </c>
      <c r="O3941">
        <f>Table2[[#This Row],[check_out_date]]-Table2[[#This Row],[check_in_date]]</f>
        <v>6</v>
      </c>
      <c r="P3941">
        <f>Table2[[#This Row],[num_adults]]+Table2[[#This Row],[num_children]]</f>
        <v>1</v>
      </c>
      <c r="Q3941" s="3">
        <f>IF(OR(Table2[[#This Row],[booking_status]]="confirmed",Table2[[#This Row],[booking_status]]="checked-out"),Table2[[#This Row],[room_rate_per_night]]*Table2[[#This Row],[Num_Nights]],0)</f>
        <v>639.18000000000006</v>
      </c>
      <c r="R3941" t="str" cm="1">
        <f t="array" ref="R3941">IFERROR(_xlfn.IFS(Table2[[#This Row],[booking_status]]="confirmed","Expected",Table2[[#This Row],[booking_status]]="checked-out","Actual"),"No Revenue")</f>
        <v>Expected</v>
      </c>
      <c r="S3941" s="4">
        <f>Table2[[#This Row],[Revenue_Amount]]/Table2[[#This Row],[Num_Nights]]</f>
        <v>106.53000000000002</v>
      </c>
    </row>
    <row r="3942" spans="1:19" x14ac:dyDescent="0.3">
      <c r="A3942">
        <v>3941</v>
      </c>
      <c r="B3942" t="s">
        <v>14</v>
      </c>
      <c r="C3942" s="9">
        <v>45145</v>
      </c>
      <c r="D3942" s="9">
        <v>45149</v>
      </c>
      <c r="E3942" s="10">
        <v>45094</v>
      </c>
      <c r="F3942" t="s">
        <v>18</v>
      </c>
      <c r="G3942">
        <v>267.67</v>
      </c>
      <c r="H3942">
        <v>2</v>
      </c>
      <c r="I3942">
        <v>0</v>
      </c>
      <c r="J3942" t="s">
        <v>28</v>
      </c>
      <c r="K3942" t="s">
        <v>99</v>
      </c>
      <c r="L3942" t="s">
        <v>21</v>
      </c>
      <c r="M3942" t="s">
        <v>36</v>
      </c>
      <c r="N3942" t="s">
        <v>41</v>
      </c>
      <c r="O3942">
        <f>Table2[[#This Row],[check_out_date]]-Table2[[#This Row],[check_in_date]]</f>
        <v>4</v>
      </c>
      <c r="P3942">
        <f>Table2[[#This Row],[num_adults]]+Table2[[#This Row],[num_children]]</f>
        <v>2</v>
      </c>
      <c r="Q3942" s="3">
        <f>IF(OR(Table2[[#This Row],[booking_status]]="confirmed",Table2[[#This Row],[booking_status]]="checked-out"),Table2[[#This Row],[room_rate_per_night]]*Table2[[#This Row],[Num_Nights]],0)</f>
        <v>1070.68</v>
      </c>
      <c r="R3942" t="str" cm="1">
        <f t="array" ref="R3942">IFERROR(_xlfn.IFS(Table2[[#This Row],[booking_status]]="confirmed","Expected",Table2[[#This Row],[booking_status]]="checked-out","Actual"),"No Revenue")</f>
        <v>Expected</v>
      </c>
      <c r="S3942" s="4">
        <f>Table2[[#This Row],[Revenue_Amount]]/Table2[[#This Row],[Num_Nights]]</f>
        <v>267.67</v>
      </c>
    </row>
    <row r="3943" spans="1:19" x14ac:dyDescent="0.3">
      <c r="A3943">
        <v>3942</v>
      </c>
      <c r="B3943" t="s">
        <v>14</v>
      </c>
      <c r="C3943" s="9">
        <v>45289</v>
      </c>
      <c r="D3943" s="9">
        <v>45291</v>
      </c>
      <c r="E3943" s="10">
        <v>45266</v>
      </c>
      <c r="F3943" t="s">
        <v>27</v>
      </c>
      <c r="G3943">
        <v>184.07</v>
      </c>
      <c r="H3943">
        <v>2</v>
      </c>
      <c r="I3943">
        <v>0</v>
      </c>
      <c r="J3943" t="s">
        <v>55</v>
      </c>
      <c r="K3943" t="s">
        <v>44</v>
      </c>
      <c r="L3943" t="s">
        <v>21</v>
      </c>
      <c r="M3943" t="s">
        <v>36</v>
      </c>
      <c r="N3943" t="s">
        <v>41</v>
      </c>
      <c r="O3943">
        <f>Table2[[#This Row],[check_out_date]]-Table2[[#This Row],[check_in_date]]</f>
        <v>2</v>
      </c>
      <c r="P3943">
        <f>Table2[[#This Row],[num_adults]]+Table2[[#This Row],[num_children]]</f>
        <v>2</v>
      </c>
      <c r="Q3943" s="3">
        <f>IF(OR(Table2[[#This Row],[booking_status]]="confirmed",Table2[[#This Row],[booking_status]]="checked-out"),Table2[[#This Row],[room_rate_per_night]]*Table2[[#This Row],[Num_Nights]],0)</f>
        <v>368.14</v>
      </c>
      <c r="R3943" t="str" cm="1">
        <f t="array" ref="R3943">IFERROR(_xlfn.IFS(Table2[[#This Row],[booking_status]]="confirmed","Expected",Table2[[#This Row],[booking_status]]="checked-out","Actual"),"No Revenue")</f>
        <v>Expected</v>
      </c>
      <c r="S3943" s="4">
        <f>Table2[[#This Row],[Revenue_Amount]]/Table2[[#This Row],[Num_Nights]]</f>
        <v>184.07</v>
      </c>
    </row>
    <row r="3944" spans="1:19" x14ac:dyDescent="0.3">
      <c r="A3944">
        <v>3943</v>
      </c>
      <c r="B3944" t="s">
        <v>14</v>
      </c>
      <c r="C3944" s="9">
        <v>45176</v>
      </c>
      <c r="D3944" s="9">
        <v>45179</v>
      </c>
      <c r="E3944" s="10">
        <v>45134</v>
      </c>
      <c r="F3944" t="s">
        <v>27</v>
      </c>
      <c r="G3944">
        <v>165.46</v>
      </c>
      <c r="H3944">
        <v>2</v>
      </c>
      <c r="I3944">
        <v>2</v>
      </c>
      <c r="J3944" t="s">
        <v>19</v>
      </c>
      <c r="K3944" t="s">
        <v>44</v>
      </c>
      <c r="L3944" t="s">
        <v>60</v>
      </c>
      <c r="M3944" t="s">
        <v>36</v>
      </c>
      <c r="N3944" t="s">
        <v>41</v>
      </c>
      <c r="O3944">
        <f>Table2[[#This Row],[check_out_date]]-Table2[[#This Row],[check_in_date]]</f>
        <v>3</v>
      </c>
      <c r="P3944">
        <f>Table2[[#This Row],[num_adults]]+Table2[[#This Row],[num_children]]</f>
        <v>4</v>
      </c>
      <c r="Q3944" s="3">
        <f>IF(OR(Table2[[#This Row],[booking_status]]="confirmed",Table2[[#This Row],[booking_status]]="checked-out"),Table2[[#This Row],[room_rate_per_night]]*Table2[[#This Row],[Num_Nights]],0)</f>
        <v>0</v>
      </c>
      <c r="R3944" t="str" cm="1">
        <f t="array" ref="R3944">IFERROR(_xlfn.IFS(Table2[[#This Row],[booking_status]]="confirmed","Expected",Table2[[#This Row],[booking_status]]="checked-out","Actual"),"No Revenue")</f>
        <v>No Revenue</v>
      </c>
      <c r="S3944" s="4">
        <f>Table2[[#This Row],[Revenue_Amount]]/Table2[[#This Row],[Num_Nights]]</f>
        <v>0</v>
      </c>
    </row>
    <row r="3945" spans="1:19" x14ac:dyDescent="0.3">
      <c r="A3945">
        <v>3944</v>
      </c>
      <c r="B3945" t="s">
        <v>37</v>
      </c>
      <c r="C3945" s="9">
        <v>45194</v>
      </c>
      <c r="D3945" s="9">
        <v>45197</v>
      </c>
      <c r="E3945" s="10">
        <v>45164</v>
      </c>
      <c r="F3945" t="s">
        <v>49</v>
      </c>
      <c r="G3945">
        <v>87.26</v>
      </c>
      <c r="H3945">
        <v>4</v>
      </c>
      <c r="I3945">
        <v>1</v>
      </c>
      <c r="J3945" t="s">
        <v>94</v>
      </c>
      <c r="K3945" t="s">
        <v>99</v>
      </c>
      <c r="L3945" t="s">
        <v>21</v>
      </c>
      <c r="M3945" t="s">
        <v>36</v>
      </c>
      <c r="N3945" t="s">
        <v>23</v>
      </c>
      <c r="O3945">
        <f>Table2[[#This Row],[check_out_date]]-Table2[[#This Row],[check_in_date]]</f>
        <v>3</v>
      </c>
      <c r="P3945">
        <f>Table2[[#This Row],[num_adults]]+Table2[[#This Row],[num_children]]</f>
        <v>5</v>
      </c>
      <c r="Q3945" s="3">
        <f>IF(OR(Table2[[#This Row],[booking_status]]="confirmed",Table2[[#This Row],[booking_status]]="checked-out"),Table2[[#This Row],[room_rate_per_night]]*Table2[[#This Row],[Num_Nights]],0)</f>
        <v>261.78000000000003</v>
      </c>
      <c r="R3945" t="str" cm="1">
        <f t="array" ref="R3945">IFERROR(_xlfn.IFS(Table2[[#This Row],[booking_status]]="confirmed","Expected",Table2[[#This Row],[booking_status]]="checked-out","Actual"),"No Revenue")</f>
        <v>Expected</v>
      </c>
      <c r="S3945" s="4">
        <f>Table2[[#This Row],[Revenue_Amount]]/Table2[[#This Row],[Num_Nights]]</f>
        <v>87.26</v>
      </c>
    </row>
    <row r="3946" spans="1:19" hidden="1" x14ac:dyDescent="0.3">
      <c r="A3946">
        <v>3945</v>
      </c>
      <c r="B3946" t="s">
        <v>37</v>
      </c>
      <c r="C3946" s="9">
        <v>45239</v>
      </c>
      <c r="D3946" s="9">
        <v>45242</v>
      </c>
      <c r="E3946" s="10">
        <v>45213</v>
      </c>
      <c r="F3946" t="s">
        <v>18</v>
      </c>
      <c r="G3946">
        <v>303.06</v>
      </c>
      <c r="H3946">
        <v>4</v>
      </c>
      <c r="I3946">
        <v>2</v>
      </c>
      <c r="J3946" t="s">
        <v>35</v>
      </c>
      <c r="K3946" t="s">
        <v>44</v>
      </c>
      <c r="L3946" t="s">
        <v>70</v>
      </c>
      <c r="M3946" t="s">
        <v>36</v>
      </c>
      <c r="N3946" t="s">
        <v>45</v>
      </c>
      <c r="O3946">
        <f>Table2[[#This Row],[check_out_date]]-Table2[[#This Row],[check_in_date]]</f>
        <v>3</v>
      </c>
      <c r="P3946">
        <f>Table2[[#This Row],[num_adults]]+Table2[[#This Row],[num_children]]</f>
        <v>6</v>
      </c>
      <c r="Q3946" s="3">
        <f>IF(OR(Table2[[#This Row],[booking_status]]="confirmed",Table2[[#This Row],[booking_status]]="checked-out"),Table2[[#This Row],[room_rate_per_night]]*Table2[[#This Row],[Num_Nights]],0)</f>
        <v>0</v>
      </c>
      <c r="R3946" t="str" cm="1">
        <f t="array" ref="R3946">IFERROR(_xlfn.IFS(Table2[[#This Row],[booking_status]]="confirmed","Expected",Table2[[#This Row],[booking_status]]="checked-out","Actual"),"No Revenue")</f>
        <v>No Revenue</v>
      </c>
      <c r="S3946" s="4">
        <f>Table2[[#This Row],[Revenue_Amount]]/Table2[[#This Row],[Num_Nights]]</f>
        <v>0</v>
      </c>
    </row>
    <row r="3947" spans="1:19" x14ac:dyDescent="0.3">
      <c r="A3947">
        <v>3946</v>
      </c>
      <c r="B3947" t="s">
        <v>50</v>
      </c>
      <c r="C3947" s="9">
        <v>44963</v>
      </c>
      <c r="D3947" s="9">
        <v>44969</v>
      </c>
      <c r="E3947" s="10">
        <v>44923</v>
      </c>
      <c r="F3947" t="s">
        <v>49</v>
      </c>
      <c r="G3947">
        <v>97.87</v>
      </c>
      <c r="H3947">
        <v>1</v>
      </c>
      <c r="I3947">
        <v>2</v>
      </c>
      <c r="J3947" t="s">
        <v>19</v>
      </c>
      <c r="K3947" t="s">
        <v>20</v>
      </c>
      <c r="L3947" t="s">
        <v>21</v>
      </c>
      <c r="M3947" t="s">
        <v>36</v>
      </c>
      <c r="N3947" t="s">
        <v>41</v>
      </c>
      <c r="O3947">
        <f>Table2[[#This Row],[check_out_date]]-Table2[[#This Row],[check_in_date]]</f>
        <v>6</v>
      </c>
      <c r="P3947">
        <f>Table2[[#This Row],[num_adults]]+Table2[[#This Row],[num_children]]</f>
        <v>3</v>
      </c>
      <c r="Q3947" s="3">
        <f>IF(OR(Table2[[#This Row],[booking_status]]="confirmed",Table2[[#This Row],[booking_status]]="checked-out"),Table2[[#This Row],[room_rate_per_night]]*Table2[[#This Row],[Num_Nights]],0)</f>
        <v>587.22</v>
      </c>
      <c r="R3947" t="str" cm="1">
        <f t="array" ref="R3947">IFERROR(_xlfn.IFS(Table2[[#This Row],[booking_status]]="confirmed","Expected",Table2[[#This Row],[booking_status]]="checked-out","Actual"),"No Revenue")</f>
        <v>Expected</v>
      </c>
      <c r="S3947" s="4">
        <f>Table2[[#This Row],[Revenue_Amount]]/Table2[[#This Row],[Num_Nights]]</f>
        <v>97.87</v>
      </c>
    </row>
    <row r="3948" spans="1:19" x14ac:dyDescent="0.3">
      <c r="A3948">
        <v>3947</v>
      </c>
      <c r="B3948" t="s">
        <v>37</v>
      </c>
      <c r="C3948" s="9">
        <v>45024</v>
      </c>
      <c r="D3948" s="9">
        <v>45026</v>
      </c>
      <c r="E3948" s="10">
        <v>45013</v>
      </c>
      <c r="F3948" t="s">
        <v>27</v>
      </c>
      <c r="G3948">
        <v>115.46</v>
      </c>
      <c r="H3948">
        <v>2</v>
      </c>
      <c r="I3948">
        <v>0</v>
      </c>
      <c r="J3948" t="s">
        <v>28</v>
      </c>
      <c r="K3948" t="s">
        <v>29</v>
      </c>
      <c r="L3948" t="s">
        <v>21</v>
      </c>
      <c r="M3948" t="s">
        <v>36</v>
      </c>
      <c r="N3948" t="s">
        <v>23</v>
      </c>
      <c r="O3948">
        <f>Table2[[#This Row],[check_out_date]]-Table2[[#This Row],[check_in_date]]</f>
        <v>2</v>
      </c>
      <c r="P3948">
        <f>Table2[[#This Row],[num_adults]]+Table2[[#This Row],[num_children]]</f>
        <v>2</v>
      </c>
      <c r="Q3948" s="3">
        <f>IF(OR(Table2[[#This Row],[booking_status]]="confirmed",Table2[[#This Row],[booking_status]]="checked-out"),Table2[[#This Row],[room_rate_per_night]]*Table2[[#This Row],[Num_Nights]],0)</f>
        <v>230.92</v>
      </c>
      <c r="R3948" t="str" cm="1">
        <f t="array" ref="R3948">IFERROR(_xlfn.IFS(Table2[[#This Row],[booking_status]]="confirmed","Expected",Table2[[#This Row],[booking_status]]="checked-out","Actual"),"No Revenue")</f>
        <v>Expected</v>
      </c>
      <c r="S3948" s="4">
        <f>Table2[[#This Row],[Revenue_Amount]]/Table2[[#This Row],[Num_Nights]]</f>
        <v>115.46</v>
      </c>
    </row>
    <row r="3949" spans="1:19" x14ac:dyDescent="0.3">
      <c r="A3949">
        <v>3948</v>
      </c>
      <c r="B3949" t="s">
        <v>50</v>
      </c>
      <c r="C3949" s="9">
        <v>45071</v>
      </c>
      <c r="D3949" s="9">
        <v>45076</v>
      </c>
      <c r="E3949" s="10">
        <v>45049</v>
      </c>
      <c r="F3949" t="s">
        <v>54</v>
      </c>
      <c r="G3949">
        <v>610.54</v>
      </c>
      <c r="H3949">
        <v>2</v>
      </c>
      <c r="I3949">
        <v>2</v>
      </c>
      <c r="J3949" t="s">
        <v>28</v>
      </c>
      <c r="K3949" t="s">
        <v>99</v>
      </c>
      <c r="L3949" t="s">
        <v>21</v>
      </c>
      <c r="M3949" t="s">
        <v>36</v>
      </c>
      <c r="N3949" t="s">
        <v>41</v>
      </c>
      <c r="O3949">
        <f>Table2[[#This Row],[check_out_date]]-Table2[[#This Row],[check_in_date]]</f>
        <v>5</v>
      </c>
      <c r="P3949">
        <f>Table2[[#This Row],[num_adults]]+Table2[[#This Row],[num_children]]</f>
        <v>4</v>
      </c>
      <c r="Q3949" s="3">
        <f>IF(OR(Table2[[#This Row],[booking_status]]="confirmed",Table2[[#This Row],[booking_status]]="checked-out"),Table2[[#This Row],[room_rate_per_night]]*Table2[[#This Row],[Num_Nights]],0)</f>
        <v>3052.7</v>
      </c>
      <c r="R3949" t="str" cm="1">
        <f t="array" ref="R3949">IFERROR(_xlfn.IFS(Table2[[#This Row],[booking_status]]="confirmed","Expected",Table2[[#This Row],[booking_status]]="checked-out","Actual"),"No Revenue")</f>
        <v>Expected</v>
      </c>
      <c r="S3949" s="4">
        <f>Table2[[#This Row],[Revenue_Amount]]/Table2[[#This Row],[Num_Nights]]</f>
        <v>610.54</v>
      </c>
    </row>
    <row r="3950" spans="1:19" hidden="1" x14ac:dyDescent="0.3">
      <c r="A3950">
        <v>3949</v>
      </c>
      <c r="B3950" t="s">
        <v>14</v>
      </c>
      <c r="C3950" s="9">
        <v>45010</v>
      </c>
      <c r="D3950" s="9">
        <v>45021</v>
      </c>
      <c r="E3950" s="10">
        <v>44935</v>
      </c>
      <c r="F3950" t="s">
        <v>49</v>
      </c>
      <c r="G3950">
        <v>110.64</v>
      </c>
      <c r="H3950">
        <v>4</v>
      </c>
      <c r="I3950">
        <v>0</v>
      </c>
      <c r="J3950" t="s">
        <v>35</v>
      </c>
      <c r="K3950" t="s">
        <v>20</v>
      </c>
      <c r="L3950" t="s">
        <v>21</v>
      </c>
      <c r="M3950" t="s">
        <v>36</v>
      </c>
      <c r="N3950" t="s">
        <v>41</v>
      </c>
      <c r="O3950">
        <f>Table2[[#This Row],[check_out_date]]-Table2[[#This Row],[check_in_date]]</f>
        <v>11</v>
      </c>
      <c r="P3950">
        <f>Table2[[#This Row],[num_adults]]+Table2[[#This Row],[num_children]]</f>
        <v>4</v>
      </c>
      <c r="Q3950" s="3">
        <f>IF(OR(Table2[[#This Row],[booking_status]]="confirmed",Table2[[#This Row],[booking_status]]="checked-out"),Table2[[#This Row],[room_rate_per_night]]*Table2[[#This Row],[Num_Nights]],0)</f>
        <v>1217.04</v>
      </c>
      <c r="R3950" t="str" cm="1">
        <f t="array" ref="R3950">IFERROR(_xlfn.IFS(Table2[[#This Row],[booking_status]]="confirmed","Expected",Table2[[#This Row],[booking_status]]="checked-out","Actual"),"No Revenue")</f>
        <v>Expected</v>
      </c>
      <c r="S3950" s="4">
        <f>Table2[[#This Row],[Revenue_Amount]]/Table2[[#This Row],[Num_Nights]]</f>
        <v>110.64</v>
      </c>
    </row>
    <row r="3951" spans="1:19" x14ac:dyDescent="0.3">
      <c r="A3951">
        <v>3950</v>
      </c>
      <c r="B3951" t="s">
        <v>14</v>
      </c>
      <c r="C3951" s="9">
        <v>45243</v>
      </c>
      <c r="D3951" s="9">
        <v>45254</v>
      </c>
      <c r="E3951" s="10">
        <v>45195</v>
      </c>
      <c r="F3951" t="s">
        <v>27</v>
      </c>
      <c r="G3951">
        <v>166.45</v>
      </c>
      <c r="H3951">
        <v>2</v>
      </c>
      <c r="I3951">
        <v>0</v>
      </c>
      <c r="J3951" t="s">
        <v>94</v>
      </c>
      <c r="K3951" t="s">
        <v>20</v>
      </c>
      <c r="L3951" t="s">
        <v>21</v>
      </c>
      <c r="M3951" t="s">
        <v>36</v>
      </c>
      <c r="N3951" t="s">
        <v>41</v>
      </c>
      <c r="O3951">
        <f>Table2[[#This Row],[check_out_date]]-Table2[[#This Row],[check_in_date]]</f>
        <v>11</v>
      </c>
      <c r="P3951">
        <f>Table2[[#This Row],[num_adults]]+Table2[[#This Row],[num_children]]</f>
        <v>2</v>
      </c>
      <c r="Q3951" s="3">
        <f>IF(OR(Table2[[#This Row],[booking_status]]="confirmed",Table2[[#This Row],[booking_status]]="checked-out"),Table2[[#This Row],[room_rate_per_night]]*Table2[[#This Row],[Num_Nights]],0)</f>
        <v>1830.9499999999998</v>
      </c>
      <c r="R3951" t="str" cm="1">
        <f t="array" ref="R3951">IFERROR(_xlfn.IFS(Table2[[#This Row],[booking_status]]="confirmed","Expected",Table2[[#This Row],[booking_status]]="checked-out","Actual"),"No Revenue")</f>
        <v>Expected</v>
      </c>
      <c r="S3951" s="4">
        <f>Table2[[#This Row],[Revenue_Amount]]/Table2[[#This Row],[Num_Nights]]</f>
        <v>166.45</v>
      </c>
    </row>
    <row r="3952" spans="1:19" x14ac:dyDescent="0.3">
      <c r="A3952">
        <v>3951</v>
      </c>
      <c r="B3952" t="s">
        <v>14</v>
      </c>
      <c r="C3952" s="9">
        <v>45136</v>
      </c>
      <c r="D3952" s="9">
        <v>45142</v>
      </c>
      <c r="E3952" s="10">
        <v>45102</v>
      </c>
      <c r="F3952" t="s">
        <v>49</v>
      </c>
      <c r="G3952">
        <v>105.99</v>
      </c>
      <c r="H3952">
        <v>3</v>
      </c>
      <c r="I3952">
        <v>0</v>
      </c>
      <c r="J3952" t="s">
        <v>28</v>
      </c>
      <c r="K3952" t="s">
        <v>29</v>
      </c>
      <c r="L3952" t="s">
        <v>56</v>
      </c>
      <c r="M3952" t="s">
        <v>36</v>
      </c>
      <c r="N3952" t="s">
        <v>41</v>
      </c>
      <c r="O3952">
        <f>Table2[[#This Row],[check_out_date]]-Table2[[#This Row],[check_in_date]]</f>
        <v>6</v>
      </c>
      <c r="P3952">
        <f>Table2[[#This Row],[num_adults]]+Table2[[#This Row],[num_children]]</f>
        <v>3</v>
      </c>
      <c r="Q3952" s="3">
        <f>IF(OR(Table2[[#This Row],[booking_status]]="confirmed",Table2[[#This Row],[booking_status]]="checked-out"),Table2[[#This Row],[room_rate_per_night]]*Table2[[#This Row],[Num_Nights]],0)</f>
        <v>635.93999999999994</v>
      </c>
      <c r="R3952" t="str" cm="1">
        <f t="array" ref="R3952">IFERROR(_xlfn.IFS(Table2[[#This Row],[booking_status]]="confirmed","Expected",Table2[[#This Row],[booking_status]]="checked-out","Actual"),"No Revenue")</f>
        <v>Actual</v>
      </c>
      <c r="S3952" s="4">
        <f>Table2[[#This Row],[Revenue_Amount]]/Table2[[#This Row],[Num_Nights]]</f>
        <v>105.99</v>
      </c>
    </row>
    <row r="3953" spans="1:19" x14ac:dyDescent="0.3">
      <c r="A3953">
        <v>3952</v>
      </c>
      <c r="B3953" t="s">
        <v>37</v>
      </c>
      <c r="C3953" s="9">
        <v>44942</v>
      </c>
      <c r="D3953" s="9">
        <v>44949</v>
      </c>
      <c r="E3953" s="10">
        <v>44885</v>
      </c>
      <c r="F3953" t="s">
        <v>49</v>
      </c>
      <c r="G3953">
        <v>104.92</v>
      </c>
      <c r="H3953">
        <v>2</v>
      </c>
      <c r="I3953">
        <v>0</v>
      </c>
      <c r="J3953" t="s">
        <v>19</v>
      </c>
      <c r="K3953" t="s">
        <v>29</v>
      </c>
      <c r="L3953" t="s">
        <v>56</v>
      </c>
      <c r="M3953" t="s">
        <v>36</v>
      </c>
      <c r="N3953" t="s">
        <v>41</v>
      </c>
      <c r="O3953">
        <f>Table2[[#This Row],[check_out_date]]-Table2[[#This Row],[check_in_date]]</f>
        <v>7</v>
      </c>
      <c r="P3953">
        <f>Table2[[#This Row],[num_adults]]+Table2[[#This Row],[num_children]]</f>
        <v>2</v>
      </c>
      <c r="Q3953" s="3">
        <f>IF(OR(Table2[[#This Row],[booking_status]]="confirmed",Table2[[#This Row],[booking_status]]="checked-out"),Table2[[#This Row],[room_rate_per_night]]*Table2[[#This Row],[Num_Nights]],0)</f>
        <v>734.44</v>
      </c>
      <c r="R3953" t="str" cm="1">
        <f t="array" ref="R3953">IFERROR(_xlfn.IFS(Table2[[#This Row],[booking_status]]="confirmed","Expected",Table2[[#This Row],[booking_status]]="checked-out","Actual"),"No Revenue")</f>
        <v>Actual</v>
      </c>
      <c r="S3953" s="4">
        <f>Table2[[#This Row],[Revenue_Amount]]/Table2[[#This Row],[Num_Nights]]</f>
        <v>104.92</v>
      </c>
    </row>
    <row r="3954" spans="1:19" hidden="1" x14ac:dyDescent="0.3">
      <c r="A3954">
        <v>3953</v>
      </c>
      <c r="B3954" t="s">
        <v>31</v>
      </c>
      <c r="C3954" s="9">
        <v>44940</v>
      </c>
      <c r="D3954" s="9">
        <v>44944</v>
      </c>
      <c r="E3954" s="10">
        <v>44913</v>
      </c>
      <c r="F3954" t="s">
        <v>49</v>
      </c>
      <c r="G3954">
        <v>92.11</v>
      </c>
      <c r="H3954">
        <v>2</v>
      </c>
      <c r="I3954">
        <v>0</v>
      </c>
      <c r="J3954" t="s">
        <v>35</v>
      </c>
      <c r="K3954" t="s">
        <v>29</v>
      </c>
      <c r="L3954" t="s">
        <v>56</v>
      </c>
      <c r="M3954" t="s">
        <v>36</v>
      </c>
      <c r="N3954" t="s">
        <v>41</v>
      </c>
      <c r="O3954">
        <f>Table2[[#This Row],[check_out_date]]-Table2[[#This Row],[check_in_date]]</f>
        <v>4</v>
      </c>
      <c r="P3954">
        <f>Table2[[#This Row],[num_adults]]+Table2[[#This Row],[num_children]]</f>
        <v>2</v>
      </c>
      <c r="Q3954" s="3">
        <f>IF(OR(Table2[[#This Row],[booking_status]]="confirmed",Table2[[#This Row],[booking_status]]="checked-out"),Table2[[#This Row],[room_rate_per_night]]*Table2[[#This Row],[Num_Nights]],0)</f>
        <v>368.44</v>
      </c>
      <c r="R3954" t="str" cm="1">
        <f t="array" ref="R3954">IFERROR(_xlfn.IFS(Table2[[#This Row],[booking_status]]="confirmed","Expected",Table2[[#This Row],[booking_status]]="checked-out","Actual"),"No Revenue")</f>
        <v>Actual</v>
      </c>
      <c r="S3954" s="4">
        <f>Table2[[#This Row],[Revenue_Amount]]/Table2[[#This Row],[Num_Nights]]</f>
        <v>92.11</v>
      </c>
    </row>
    <row r="3955" spans="1:19" x14ac:dyDescent="0.3">
      <c r="A3955">
        <v>3954</v>
      </c>
      <c r="B3955" t="s">
        <v>37</v>
      </c>
      <c r="C3955" s="9">
        <v>45106</v>
      </c>
      <c r="D3955" s="9">
        <v>45113</v>
      </c>
      <c r="E3955" s="10">
        <v>45050</v>
      </c>
      <c r="F3955" t="s">
        <v>49</v>
      </c>
      <c r="G3955">
        <v>134.21</v>
      </c>
      <c r="H3955">
        <v>4</v>
      </c>
      <c r="I3955">
        <v>3</v>
      </c>
      <c r="J3955" t="s">
        <v>55</v>
      </c>
      <c r="K3955" t="s">
        <v>99</v>
      </c>
      <c r="L3955" t="s">
        <v>21</v>
      </c>
      <c r="M3955" t="s">
        <v>36</v>
      </c>
      <c r="N3955" t="s">
        <v>41</v>
      </c>
      <c r="O3955">
        <f>Table2[[#This Row],[check_out_date]]-Table2[[#This Row],[check_in_date]]</f>
        <v>7</v>
      </c>
      <c r="P3955">
        <f>Table2[[#This Row],[num_adults]]+Table2[[#This Row],[num_children]]</f>
        <v>7</v>
      </c>
      <c r="Q3955" s="3">
        <f>IF(OR(Table2[[#This Row],[booking_status]]="confirmed",Table2[[#This Row],[booking_status]]="checked-out"),Table2[[#This Row],[room_rate_per_night]]*Table2[[#This Row],[Num_Nights]],0)</f>
        <v>939.47</v>
      </c>
      <c r="R3955" t="str" cm="1">
        <f t="array" ref="R3955">IFERROR(_xlfn.IFS(Table2[[#This Row],[booking_status]]="confirmed","Expected",Table2[[#This Row],[booking_status]]="checked-out","Actual"),"No Revenue")</f>
        <v>Expected</v>
      </c>
      <c r="S3955" s="4">
        <f>Table2[[#This Row],[Revenue_Amount]]/Table2[[#This Row],[Num_Nights]]</f>
        <v>134.21</v>
      </c>
    </row>
    <row r="3956" spans="1:19" x14ac:dyDescent="0.3">
      <c r="A3956">
        <v>3955</v>
      </c>
      <c r="B3956" t="s">
        <v>50</v>
      </c>
      <c r="C3956" s="9">
        <v>45278</v>
      </c>
      <c r="D3956" s="9">
        <v>45282</v>
      </c>
      <c r="E3956" s="10">
        <v>45264</v>
      </c>
      <c r="F3956" t="s">
        <v>18</v>
      </c>
      <c r="G3956">
        <v>215.35</v>
      </c>
      <c r="H3956">
        <v>1</v>
      </c>
      <c r="I3956">
        <v>0</v>
      </c>
      <c r="J3956" t="s">
        <v>94</v>
      </c>
      <c r="K3956" t="s">
        <v>99</v>
      </c>
      <c r="L3956" t="s">
        <v>60</v>
      </c>
      <c r="M3956" t="s">
        <v>22</v>
      </c>
      <c r="N3956" t="s">
        <v>45</v>
      </c>
      <c r="O3956">
        <f>Table2[[#This Row],[check_out_date]]-Table2[[#This Row],[check_in_date]]</f>
        <v>4</v>
      </c>
      <c r="P3956">
        <f>Table2[[#This Row],[num_adults]]+Table2[[#This Row],[num_children]]</f>
        <v>1</v>
      </c>
      <c r="Q3956" s="3">
        <f>IF(OR(Table2[[#This Row],[booking_status]]="confirmed",Table2[[#This Row],[booking_status]]="checked-out"),Table2[[#This Row],[room_rate_per_night]]*Table2[[#This Row],[Num_Nights]],0)</f>
        <v>0</v>
      </c>
      <c r="R3956" t="str" cm="1">
        <f t="array" ref="R3956">IFERROR(_xlfn.IFS(Table2[[#This Row],[booking_status]]="confirmed","Expected",Table2[[#This Row],[booking_status]]="checked-out","Actual"),"No Revenue")</f>
        <v>No Revenue</v>
      </c>
      <c r="S3956" s="4">
        <f>Table2[[#This Row],[Revenue_Amount]]/Table2[[#This Row],[Num_Nights]]</f>
        <v>0</v>
      </c>
    </row>
    <row r="3957" spans="1:19" x14ac:dyDescent="0.3">
      <c r="A3957">
        <v>3956</v>
      </c>
      <c r="B3957" t="s">
        <v>31</v>
      </c>
      <c r="C3957" s="9">
        <v>45016</v>
      </c>
      <c r="D3957" s="9">
        <v>45017</v>
      </c>
      <c r="E3957" s="10">
        <v>44959</v>
      </c>
      <c r="F3957" t="s">
        <v>49</v>
      </c>
      <c r="G3957">
        <v>60.64</v>
      </c>
      <c r="H3957">
        <v>4</v>
      </c>
      <c r="I3957">
        <v>0</v>
      </c>
      <c r="J3957" t="s">
        <v>28</v>
      </c>
      <c r="K3957" t="s">
        <v>99</v>
      </c>
      <c r="L3957" t="s">
        <v>56</v>
      </c>
      <c r="M3957" t="s">
        <v>36</v>
      </c>
      <c r="N3957" t="s">
        <v>45</v>
      </c>
      <c r="O3957">
        <f>Table2[[#This Row],[check_out_date]]-Table2[[#This Row],[check_in_date]]</f>
        <v>1</v>
      </c>
      <c r="P3957">
        <f>Table2[[#This Row],[num_adults]]+Table2[[#This Row],[num_children]]</f>
        <v>4</v>
      </c>
      <c r="Q3957" s="3">
        <f>IF(OR(Table2[[#This Row],[booking_status]]="confirmed",Table2[[#This Row],[booking_status]]="checked-out"),Table2[[#This Row],[room_rate_per_night]]*Table2[[#This Row],[Num_Nights]],0)</f>
        <v>60.64</v>
      </c>
      <c r="R3957" t="str" cm="1">
        <f t="array" ref="R3957">IFERROR(_xlfn.IFS(Table2[[#This Row],[booking_status]]="confirmed","Expected",Table2[[#This Row],[booking_status]]="checked-out","Actual"),"No Revenue")</f>
        <v>Actual</v>
      </c>
      <c r="S3957" s="4">
        <f>Table2[[#This Row],[Revenue_Amount]]/Table2[[#This Row],[Num_Nights]]</f>
        <v>60.64</v>
      </c>
    </row>
    <row r="3958" spans="1:19" hidden="1" x14ac:dyDescent="0.3">
      <c r="A3958">
        <v>3957</v>
      </c>
      <c r="B3958" t="s">
        <v>37</v>
      </c>
      <c r="C3958" s="9">
        <v>44951</v>
      </c>
      <c r="D3958" s="9">
        <v>44961</v>
      </c>
      <c r="E3958" s="10">
        <v>44934</v>
      </c>
      <c r="F3958" t="s">
        <v>18</v>
      </c>
      <c r="G3958">
        <v>253.4</v>
      </c>
      <c r="H3958">
        <v>2</v>
      </c>
      <c r="I3958">
        <v>0</v>
      </c>
      <c r="J3958" t="s">
        <v>35</v>
      </c>
      <c r="K3958" t="s">
        <v>29</v>
      </c>
      <c r="L3958" t="s">
        <v>21</v>
      </c>
      <c r="M3958" t="s">
        <v>36</v>
      </c>
      <c r="N3958" t="s">
        <v>23</v>
      </c>
      <c r="O3958">
        <f>Table2[[#This Row],[check_out_date]]-Table2[[#This Row],[check_in_date]]</f>
        <v>10</v>
      </c>
      <c r="P3958">
        <f>Table2[[#This Row],[num_adults]]+Table2[[#This Row],[num_children]]</f>
        <v>2</v>
      </c>
      <c r="Q3958" s="3">
        <f>IF(OR(Table2[[#This Row],[booking_status]]="confirmed",Table2[[#This Row],[booking_status]]="checked-out"),Table2[[#This Row],[room_rate_per_night]]*Table2[[#This Row],[Num_Nights]],0)</f>
        <v>2534</v>
      </c>
      <c r="R3958" t="str" cm="1">
        <f t="array" ref="R3958">IFERROR(_xlfn.IFS(Table2[[#This Row],[booking_status]]="confirmed","Expected",Table2[[#This Row],[booking_status]]="checked-out","Actual"),"No Revenue")</f>
        <v>Expected</v>
      </c>
      <c r="S3958" s="4">
        <f>Table2[[#This Row],[Revenue_Amount]]/Table2[[#This Row],[Num_Nights]]</f>
        <v>253.4</v>
      </c>
    </row>
    <row r="3959" spans="1:19" hidden="1" x14ac:dyDescent="0.3">
      <c r="A3959">
        <v>3958</v>
      </c>
      <c r="B3959" t="s">
        <v>14</v>
      </c>
      <c r="C3959" s="9">
        <v>44984</v>
      </c>
      <c r="D3959" s="9">
        <v>44986</v>
      </c>
      <c r="E3959" s="10">
        <v>44956</v>
      </c>
      <c r="F3959" t="s">
        <v>54</v>
      </c>
      <c r="G3959">
        <v>304.12</v>
      </c>
      <c r="H3959">
        <v>3</v>
      </c>
      <c r="I3959">
        <v>1</v>
      </c>
      <c r="J3959" t="s">
        <v>35</v>
      </c>
      <c r="K3959" t="s">
        <v>29</v>
      </c>
      <c r="L3959" t="s">
        <v>21</v>
      </c>
      <c r="M3959" t="s">
        <v>36</v>
      </c>
      <c r="N3959" t="s">
        <v>23</v>
      </c>
      <c r="O3959">
        <f>Table2[[#This Row],[check_out_date]]-Table2[[#This Row],[check_in_date]]</f>
        <v>2</v>
      </c>
      <c r="P3959">
        <f>Table2[[#This Row],[num_adults]]+Table2[[#This Row],[num_children]]</f>
        <v>4</v>
      </c>
      <c r="Q3959" s="3">
        <f>IF(OR(Table2[[#This Row],[booking_status]]="confirmed",Table2[[#This Row],[booking_status]]="checked-out"),Table2[[#This Row],[room_rate_per_night]]*Table2[[#This Row],[Num_Nights]],0)</f>
        <v>608.24</v>
      </c>
      <c r="R3959" t="str" cm="1">
        <f t="array" ref="R3959">IFERROR(_xlfn.IFS(Table2[[#This Row],[booking_status]]="confirmed","Expected",Table2[[#This Row],[booking_status]]="checked-out","Actual"),"No Revenue")</f>
        <v>Expected</v>
      </c>
      <c r="S3959" s="4">
        <f>Table2[[#This Row],[Revenue_Amount]]/Table2[[#This Row],[Num_Nights]]</f>
        <v>304.12</v>
      </c>
    </row>
    <row r="3960" spans="1:19" x14ac:dyDescent="0.3">
      <c r="A3960">
        <v>3959</v>
      </c>
      <c r="B3960" t="s">
        <v>50</v>
      </c>
      <c r="C3960" s="9">
        <v>45078</v>
      </c>
      <c r="D3960" s="9">
        <v>45082</v>
      </c>
      <c r="E3960" s="10">
        <v>45061</v>
      </c>
      <c r="F3960" t="s">
        <v>27</v>
      </c>
      <c r="G3960">
        <v>236.55</v>
      </c>
      <c r="H3960">
        <v>4</v>
      </c>
      <c r="I3960">
        <v>1</v>
      </c>
      <c r="J3960" t="s">
        <v>55</v>
      </c>
      <c r="K3960" t="s">
        <v>29</v>
      </c>
      <c r="L3960" t="s">
        <v>60</v>
      </c>
      <c r="M3960" t="s">
        <v>36</v>
      </c>
      <c r="N3960" t="s">
        <v>45</v>
      </c>
      <c r="O3960">
        <f>Table2[[#This Row],[check_out_date]]-Table2[[#This Row],[check_in_date]]</f>
        <v>4</v>
      </c>
      <c r="P3960">
        <f>Table2[[#This Row],[num_adults]]+Table2[[#This Row],[num_children]]</f>
        <v>5</v>
      </c>
      <c r="Q3960" s="3">
        <f>IF(OR(Table2[[#This Row],[booking_status]]="confirmed",Table2[[#This Row],[booking_status]]="checked-out"),Table2[[#This Row],[room_rate_per_night]]*Table2[[#This Row],[Num_Nights]],0)</f>
        <v>0</v>
      </c>
      <c r="R3960" t="str" cm="1">
        <f t="array" ref="R3960">IFERROR(_xlfn.IFS(Table2[[#This Row],[booking_status]]="confirmed","Expected",Table2[[#This Row],[booking_status]]="checked-out","Actual"),"No Revenue")</f>
        <v>No Revenue</v>
      </c>
      <c r="S3960" s="4">
        <f>Table2[[#This Row],[Revenue_Amount]]/Table2[[#This Row],[Num_Nights]]</f>
        <v>0</v>
      </c>
    </row>
    <row r="3961" spans="1:19" x14ac:dyDescent="0.3">
      <c r="A3961">
        <v>3960</v>
      </c>
      <c r="B3961" t="s">
        <v>50</v>
      </c>
      <c r="C3961" s="9">
        <v>45123</v>
      </c>
      <c r="D3961" s="9">
        <v>45129</v>
      </c>
      <c r="E3961" s="10">
        <v>45118</v>
      </c>
      <c r="F3961" t="s">
        <v>18</v>
      </c>
      <c r="G3961">
        <v>333.46</v>
      </c>
      <c r="H3961">
        <v>1</v>
      </c>
      <c r="I3961">
        <v>0</v>
      </c>
      <c r="J3961" t="s">
        <v>28</v>
      </c>
      <c r="K3961" t="s">
        <v>44</v>
      </c>
      <c r="L3961" t="s">
        <v>21</v>
      </c>
      <c r="M3961" t="s">
        <v>22</v>
      </c>
      <c r="N3961" t="s">
        <v>41</v>
      </c>
      <c r="O3961">
        <f>Table2[[#This Row],[check_out_date]]-Table2[[#This Row],[check_in_date]]</f>
        <v>6</v>
      </c>
      <c r="P3961">
        <f>Table2[[#This Row],[num_adults]]+Table2[[#This Row],[num_children]]</f>
        <v>1</v>
      </c>
      <c r="Q3961" s="3">
        <f>IF(OR(Table2[[#This Row],[booking_status]]="confirmed",Table2[[#This Row],[booking_status]]="checked-out"),Table2[[#This Row],[room_rate_per_night]]*Table2[[#This Row],[Num_Nights]],0)</f>
        <v>2000.7599999999998</v>
      </c>
      <c r="R3961" t="str" cm="1">
        <f t="array" ref="R3961">IFERROR(_xlfn.IFS(Table2[[#This Row],[booking_status]]="confirmed","Expected",Table2[[#This Row],[booking_status]]="checked-out","Actual"),"No Revenue")</f>
        <v>Expected</v>
      </c>
      <c r="S3961" s="4">
        <f>Table2[[#This Row],[Revenue_Amount]]/Table2[[#This Row],[Num_Nights]]</f>
        <v>333.46</v>
      </c>
    </row>
    <row r="3962" spans="1:19" x14ac:dyDescent="0.3">
      <c r="A3962">
        <v>3961</v>
      </c>
      <c r="B3962" t="s">
        <v>31</v>
      </c>
      <c r="C3962" s="9">
        <v>45184</v>
      </c>
      <c r="D3962" s="9">
        <v>45187</v>
      </c>
      <c r="E3962" s="10">
        <v>45134</v>
      </c>
      <c r="F3962" t="s">
        <v>54</v>
      </c>
      <c r="G3962">
        <v>272.31</v>
      </c>
      <c r="H3962">
        <v>2</v>
      </c>
      <c r="I3962">
        <v>3</v>
      </c>
      <c r="J3962" t="s">
        <v>94</v>
      </c>
      <c r="K3962" t="s">
        <v>44</v>
      </c>
      <c r="L3962" t="s">
        <v>21</v>
      </c>
      <c r="M3962" t="s">
        <v>36</v>
      </c>
      <c r="N3962" t="s">
        <v>41</v>
      </c>
      <c r="O3962">
        <f>Table2[[#This Row],[check_out_date]]-Table2[[#This Row],[check_in_date]]</f>
        <v>3</v>
      </c>
      <c r="P3962">
        <f>Table2[[#This Row],[num_adults]]+Table2[[#This Row],[num_children]]</f>
        <v>5</v>
      </c>
      <c r="Q3962" s="3">
        <f>IF(OR(Table2[[#This Row],[booking_status]]="confirmed",Table2[[#This Row],[booking_status]]="checked-out"),Table2[[#This Row],[room_rate_per_night]]*Table2[[#This Row],[Num_Nights]],0)</f>
        <v>816.93000000000006</v>
      </c>
      <c r="R3962" t="str" cm="1">
        <f t="array" ref="R3962">IFERROR(_xlfn.IFS(Table2[[#This Row],[booking_status]]="confirmed","Expected",Table2[[#This Row],[booking_status]]="checked-out","Actual"),"No Revenue")</f>
        <v>Expected</v>
      </c>
      <c r="S3962" s="4">
        <f>Table2[[#This Row],[Revenue_Amount]]/Table2[[#This Row],[Num_Nights]]</f>
        <v>272.31</v>
      </c>
    </row>
    <row r="3963" spans="1:19" hidden="1" x14ac:dyDescent="0.3">
      <c r="A3963">
        <v>3962</v>
      </c>
      <c r="B3963" t="s">
        <v>50</v>
      </c>
      <c r="C3963" s="9">
        <v>45231</v>
      </c>
      <c r="D3963" s="9">
        <v>45237</v>
      </c>
      <c r="E3963" s="10">
        <v>45221</v>
      </c>
      <c r="F3963" t="s">
        <v>54</v>
      </c>
      <c r="G3963">
        <v>601.45000000000005</v>
      </c>
      <c r="H3963">
        <v>1</v>
      </c>
      <c r="I3963">
        <v>1</v>
      </c>
      <c r="J3963" t="s">
        <v>35</v>
      </c>
      <c r="K3963" t="s">
        <v>99</v>
      </c>
      <c r="L3963" t="s">
        <v>21</v>
      </c>
      <c r="M3963" t="s">
        <v>36</v>
      </c>
      <c r="N3963" t="s">
        <v>30</v>
      </c>
      <c r="O3963">
        <f>Table2[[#This Row],[check_out_date]]-Table2[[#This Row],[check_in_date]]</f>
        <v>6</v>
      </c>
      <c r="P3963">
        <f>Table2[[#This Row],[num_adults]]+Table2[[#This Row],[num_children]]</f>
        <v>2</v>
      </c>
      <c r="Q3963" s="3">
        <f>IF(OR(Table2[[#This Row],[booking_status]]="confirmed",Table2[[#This Row],[booking_status]]="checked-out"),Table2[[#This Row],[room_rate_per_night]]*Table2[[#This Row],[Num_Nights]],0)</f>
        <v>3608.7000000000003</v>
      </c>
      <c r="R3963" t="str" cm="1">
        <f t="array" ref="R3963">IFERROR(_xlfn.IFS(Table2[[#This Row],[booking_status]]="confirmed","Expected",Table2[[#This Row],[booking_status]]="checked-out","Actual"),"No Revenue")</f>
        <v>Expected</v>
      </c>
      <c r="S3963" s="4">
        <f>Table2[[#This Row],[Revenue_Amount]]/Table2[[#This Row],[Num_Nights]]</f>
        <v>601.45000000000005</v>
      </c>
    </row>
    <row r="3964" spans="1:19" x14ac:dyDescent="0.3">
      <c r="A3964">
        <v>3963</v>
      </c>
      <c r="B3964" t="s">
        <v>14</v>
      </c>
      <c r="C3964" s="9">
        <v>45101</v>
      </c>
      <c r="D3964" s="9">
        <v>45111</v>
      </c>
      <c r="E3964" s="10">
        <v>45026</v>
      </c>
      <c r="F3964" t="s">
        <v>49</v>
      </c>
      <c r="G3964">
        <v>120.57</v>
      </c>
      <c r="H3964">
        <v>2</v>
      </c>
      <c r="I3964">
        <v>0</v>
      </c>
      <c r="J3964" t="s">
        <v>28</v>
      </c>
      <c r="K3964" t="s">
        <v>29</v>
      </c>
      <c r="L3964" t="s">
        <v>21</v>
      </c>
      <c r="M3964" t="s">
        <v>36</v>
      </c>
      <c r="N3964" t="s">
        <v>41</v>
      </c>
      <c r="O3964">
        <f>Table2[[#This Row],[check_out_date]]-Table2[[#This Row],[check_in_date]]</f>
        <v>10</v>
      </c>
      <c r="P3964">
        <f>Table2[[#This Row],[num_adults]]+Table2[[#This Row],[num_children]]</f>
        <v>2</v>
      </c>
      <c r="Q3964" s="3">
        <f>IF(OR(Table2[[#This Row],[booking_status]]="confirmed",Table2[[#This Row],[booking_status]]="checked-out"),Table2[[#This Row],[room_rate_per_night]]*Table2[[#This Row],[Num_Nights]],0)</f>
        <v>1205.6999999999998</v>
      </c>
      <c r="R3964" t="str" cm="1">
        <f t="array" ref="R3964">IFERROR(_xlfn.IFS(Table2[[#This Row],[booking_status]]="confirmed","Expected",Table2[[#This Row],[booking_status]]="checked-out","Actual"),"No Revenue")</f>
        <v>Expected</v>
      </c>
      <c r="S3964" s="4">
        <f>Table2[[#This Row],[Revenue_Amount]]/Table2[[#This Row],[Num_Nights]]</f>
        <v>120.56999999999998</v>
      </c>
    </row>
    <row r="3965" spans="1:19" x14ac:dyDescent="0.3">
      <c r="A3965">
        <v>3964</v>
      </c>
      <c r="B3965" t="s">
        <v>50</v>
      </c>
      <c r="C3965" s="9">
        <v>45092</v>
      </c>
      <c r="D3965" s="9">
        <v>45100</v>
      </c>
      <c r="E3965" s="10">
        <v>45044</v>
      </c>
      <c r="F3965" t="s">
        <v>49</v>
      </c>
      <c r="G3965">
        <v>118.11</v>
      </c>
      <c r="H3965">
        <v>1</v>
      </c>
      <c r="I3965">
        <v>0</v>
      </c>
      <c r="J3965" t="s">
        <v>94</v>
      </c>
      <c r="K3965" t="s">
        <v>29</v>
      </c>
      <c r="L3965" t="s">
        <v>21</v>
      </c>
      <c r="M3965" t="s">
        <v>22</v>
      </c>
      <c r="N3965" t="s">
        <v>95</v>
      </c>
      <c r="O3965">
        <f>Table2[[#This Row],[check_out_date]]-Table2[[#This Row],[check_in_date]]</f>
        <v>8</v>
      </c>
      <c r="P3965">
        <f>Table2[[#This Row],[num_adults]]+Table2[[#This Row],[num_children]]</f>
        <v>1</v>
      </c>
      <c r="Q3965" s="3">
        <f>IF(OR(Table2[[#This Row],[booking_status]]="confirmed",Table2[[#This Row],[booking_status]]="checked-out"),Table2[[#This Row],[room_rate_per_night]]*Table2[[#This Row],[Num_Nights]],0)</f>
        <v>944.88</v>
      </c>
      <c r="R3965" t="str" cm="1">
        <f t="array" ref="R3965">IFERROR(_xlfn.IFS(Table2[[#This Row],[booking_status]]="confirmed","Expected",Table2[[#This Row],[booking_status]]="checked-out","Actual"),"No Revenue")</f>
        <v>Expected</v>
      </c>
      <c r="S3965" s="4">
        <f>Table2[[#This Row],[Revenue_Amount]]/Table2[[#This Row],[Num_Nights]]</f>
        <v>118.11</v>
      </c>
    </row>
    <row r="3966" spans="1:19" x14ac:dyDescent="0.3">
      <c r="A3966">
        <v>3965</v>
      </c>
      <c r="B3966" t="s">
        <v>50</v>
      </c>
      <c r="C3966" s="9">
        <v>45290</v>
      </c>
      <c r="D3966" s="9">
        <v>45296</v>
      </c>
      <c r="E3966" s="10">
        <v>45245</v>
      </c>
      <c r="F3966" t="s">
        <v>49</v>
      </c>
      <c r="G3966">
        <v>147.12</v>
      </c>
      <c r="H3966">
        <v>1</v>
      </c>
      <c r="I3966">
        <v>0</v>
      </c>
      <c r="J3966" t="s">
        <v>55</v>
      </c>
      <c r="K3966" t="s">
        <v>66</v>
      </c>
      <c r="L3966" t="s">
        <v>60</v>
      </c>
      <c r="M3966" t="s">
        <v>36</v>
      </c>
      <c r="N3966" t="s">
        <v>41</v>
      </c>
      <c r="O3966">
        <f>Table2[[#This Row],[check_out_date]]-Table2[[#This Row],[check_in_date]]</f>
        <v>6</v>
      </c>
      <c r="P3966">
        <f>Table2[[#This Row],[num_adults]]+Table2[[#This Row],[num_children]]</f>
        <v>1</v>
      </c>
      <c r="Q3966" s="3">
        <f>IF(OR(Table2[[#This Row],[booking_status]]="confirmed",Table2[[#This Row],[booking_status]]="checked-out"),Table2[[#This Row],[room_rate_per_night]]*Table2[[#This Row],[Num_Nights]],0)</f>
        <v>0</v>
      </c>
      <c r="R3966" t="str" cm="1">
        <f t="array" ref="R3966">IFERROR(_xlfn.IFS(Table2[[#This Row],[booking_status]]="confirmed","Expected",Table2[[#This Row],[booking_status]]="checked-out","Actual"),"No Revenue")</f>
        <v>No Revenue</v>
      </c>
      <c r="S3966" s="4">
        <f>Table2[[#This Row],[Revenue_Amount]]/Table2[[#This Row],[Num_Nights]]</f>
        <v>0</v>
      </c>
    </row>
    <row r="3967" spans="1:19" x14ac:dyDescent="0.3">
      <c r="A3967">
        <v>3966</v>
      </c>
      <c r="B3967" t="s">
        <v>31</v>
      </c>
      <c r="C3967" s="9">
        <v>45155</v>
      </c>
      <c r="D3967" s="9">
        <v>45159</v>
      </c>
      <c r="E3967" s="10">
        <v>45126</v>
      </c>
      <c r="F3967" t="s">
        <v>18</v>
      </c>
      <c r="G3967">
        <v>181.86</v>
      </c>
      <c r="H3967">
        <v>1</v>
      </c>
      <c r="I3967">
        <v>0</v>
      </c>
      <c r="J3967" t="s">
        <v>28</v>
      </c>
      <c r="K3967" t="s">
        <v>29</v>
      </c>
      <c r="L3967" t="s">
        <v>21</v>
      </c>
      <c r="M3967" t="s">
        <v>22</v>
      </c>
      <c r="N3967" t="s">
        <v>45</v>
      </c>
      <c r="O3967">
        <f>Table2[[#This Row],[check_out_date]]-Table2[[#This Row],[check_in_date]]</f>
        <v>4</v>
      </c>
      <c r="P3967">
        <f>Table2[[#This Row],[num_adults]]+Table2[[#This Row],[num_children]]</f>
        <v>1</v>
      </c>
      <c r="Q3967" s="3">
        <f>IF(OR(Table2[[#This Row],[booking_status]]="confirmed",Table2[[#This Row],[booking_status]]="checked-out"),Table2[[#This Row],[room_rate_per_night]]*Table2[[#This Row],[Num_Nights]],0)</f>
        <v>727.44</v>
      </c>
      <c r="R3967" t="str" cm="1">
        <f t="array" ref="R3967">IFERROR(_xlfn.IFS(Table2[[#This Row],[booking_status]]="confirmed","Expected",Table2[[#This Row],[booking_status]]="checked-out","Actual"),"No Revenue")</f>
        <v>Expected</v>
      </c>
      <c r="S3967" s="4">
        <f>Table2[[#This Row],[Revenue_Amount]]/Table2[[#This Row],[Num_Nights]]</f>
        <v>181.86</v>
      </c>
    </row>
    <row r="3968" spans="1:19" x14ac:dyDescent="0.3">
      <c r="A3968">
        <v>3967</v>
      </c>
      <c r="B3968" t="s">
        <v>37</v>
      </c>
      <c r="C3968" s="9">
        <v>45071</v>
      </c>
      <c r="D3968" s="9">
        <v>45072</v>
      </c>
      <c r="E3968" s="10">
        <v>45017</v>
      </c>
      <c r="F3968" t="s">
        <v>49</v>
      </c>
      <c r="G3968">
        <v>70.03</v>
      </c>
      <c r="H3968">
        <v>1</v>
      </c>
      <c r="I3968">
        <v>2</v>
      </c>
      <c r="J3968" t="s">
        <v>19</v>
      </c>
      <c r="K3968" t="s">
        <v>99</v>
      </c>
      <c r="L3968" t="s">
        <v>70</v>
      </c>
      <c r="M3968" t="s">
        <v>22</v>
      </c>
      <c r="N3968" t="s">
        <v>45</v>
      </c>
      <c r="O3968">
        <f>Table2[[#This Row],[check_out_date]]-Table2[[#This Row],[check_in_date]]</f>
        <v>1</v>
      </c>
      <c r="P3968">
        <f>Table2[[#This Row],[num_adults]]+Table2[[#This Row],[num_children]]</f>
        <v>3</v>
      </c>
      <c r="Q3968" s="3">
        <f>IF(OR(Table2[[#This Row],[booking_status]]="confirmed",Table2[[#This Row],[booking_status]]="checked-out"),Table2[[#This Row],[room_rate_per_night]]*Table2[[#This Row],[Num_Nights]],0)</f>
        <v>0</v>
      </c>
      <c r="R3968" t="str" cm="1">
        <f t="array" ref="R3968">IFERROR(_xlfn.IFS(Table2[[#This Row],[booking_status]]="confirmed","Expected",Table2[[#This Row],[booking_status]]="checked-out","Actual"),"No Revenue")</f>
        <v>No Revenue</v>
      </c>
      <c r="S3968" s="4">
        <f>Table2[[#This Row],[Revenue_Amount]]/Table2[[#This Row],[Num_Nights]]</f>
        <v>0</v>
      </c>
    </row>
    <row r="3969" spans="1:19" hidden="1" x14ac:dyDescent="0.3">
      <c r="A3969">
        <v>3968</v>
      </c>
      <c r="B3969" t="s">
        <v>31</v>
      </c>
      <c r="C3969" s="9">
        <v>45236</v>
      </c>
      <c r="D3969" s="9">
        <v>45239</v>
      </c>
      <c r="E3969" s="10">
        <v>45190</v>
      </c>
      <c r="F3969" t="s">
        <v>49</v>
      </c>
      <c r="G3969">
        <v>88.02</v>
      </c>
      <c r="H3969">
        <v>2</v>
      </c>
      <c r="I3969">
        <v>0</v>
      </c>
      <c r="J3969" t="s">
        <v>35</v>
      </c>
      <c r="K3969" t="s">
        <v>99</v>
      </c>
      <c r="L3969" t="s">
        <v>21</v>
      </c>
      <c r="M3969" t="s">
        <v>36</v>
      </c>
      <c r="N3969" t="s">
        <v>41</v>
      </c>
      <c r="O3969">
        <f>Table2[[#This Row],[check_out_date]]-Table2[[#This Row],[check_in_date]]</f>
        <v>3</v>
      </c>
      <c r="P3969">
        <f>Table2[[#This Row],[num_adults]]+Table2[[#This Row],[num_children]]</f>
        <v>2</v>
      </c>
      <c r="Q3969" s="3">
        <f>IF(OR(Table2[[#This Row],[booking_status]]="confirmed",Table2[[#This Row],[booking_status]]="checked-out"),Table2[[#This Row],[room_rate_per_night]]*Table2[[#This Row],[Num_Nights]],0)</f>
        <v>264.06</v>
      </c>
      <c r="R3969" t="str" cm="1">
        <f t="array" ref="R3969">IFERROR(_xlfn.IFS(Table2[[#This Row],[booking_status]]="confirmed","Expected",Table2[[#This Row],[booking_status]]="checked-out","Actual"),"No Revenue")</f>
        <v>Expected</v>
      </c>
      <c r="S3969" s="4">
        <f>Table2[[#This Row],[Revenue_Amount]]/Table2[[#This Row],[Num_Nights]]</f>
        <v>88.02</v>
      </c>
    </row>
    <row r="3970" spans="1:19" x14ac:dyDescent="0.3">
      <c r="A3970">
        <v>3969</v>
      </c>
      <c r="B3970" t="s">
        <v>31</v>
      </c>
      <c r="C3970" s="9">
        <v>45005</v>
      </c>
      <c r="D3970" s="9">
        <v>45008</v>
      </c>
      <c r="E3970" s="10">
        <v>44964</v>
      </c>
      <c r="F3970" t="s">
        <v>27</v>
      </c>
      <c r="G3970">
        <v>160.76</v>
      </c>
      <c r="H3970">
        <v>1</v>
      </c>
      <c r="I3970">
        <v>1</v>
      </c>
      <c r="J3970" t="s">
        <v>94</v>
      </c>
      <c r="K3970" t="s">
        <v>66</v>
      </c>
      <c r="L3970" t="s">
        <v>56</v>
      </c>
      <c r="M3970" t="s">
        <v>36</v>
      </c>
      <c r="N3970" t="s">
        <v>95</v>
      </c>
      <c r="O3970">
        <f>Table2[[#This Row],[check_out_date]]-Table2[[#This Row],[check_in_date]]</f>
        <v>3</v>
      </c>
      <c r="P3970">
        <f>Table2[[#This Row],[num_adults]]+Table2[[#This Row],[num_children]]</f>
        <v>2</v>
      </c>
      <c r="Q3970" s="3">
        <f>IF(OR(Table2[[#This Row],[booking_status]]="confirmed",Table2[[#This Row],[booking_status]]="checked-out"),Table2[[#This Row],[room_rate_per_night]]*Table2[[#This Row],[Num_Nights]],0)</f>
        <v>482.28</v>
      </c>
      <c r="R3970" t="str" cm="1">
        <f t="array" ref="R3970">IFERROR(_xlfn.IFS(Table2[[#This Row],[booking_status]]="confirmed","Expected",Table2[[#This Row],[booking_status]]="checked-out","Actual"),"No Revenue")</f>
        <v>Actual</v>
      </c>
      <c r="S3970" s="4">
        <f>Table2[[#This Row],[Revenue_Amount]]/Table2[[#This Row],[Num_Nights]]</f>
        <v>160.76</v>
      </c>
    </row>
    <row r="3971" spans="1:19" x14ac:dyDescent="0.3">
      <c r="A3971">
        <v>3970</v>
      </c>
      <c r="B3971" t="s">
        <v>14</v>
      </c>
      <c r="C3971" s="9">
        <v>45107</v>
      </c>
      <c r="D3971" s="9">
        <v>45113</v>
      </c>
      <c r="E3971" s="10">
        <v>45078</v>
      </c>
      <c r="F3971" t="s">
        <v>49</v>
      </c>
      <c r="G3971">
        <v>115.79</v>
      </c>
      <c r="H3971">
        <v>3</v>
      </c>
      <c r="I3971">
        <v>1</v>
      </c>
      <c r="J3971" t="s">
        <v>19</v>
      </c>
      <c r="K3971" t="s">
        <v>20</v>
      </c>
      <c r="L3971" t="s">
        <v>21</v>
      </c>
      <c r="M3971" t="s">
        <v>22</v>
      </c>
      <c r="N3971" t="s">
        <v>95</v>
      </c>
      <c r="O3971">
        <f>Table2[[#This Row],[check_out_date]]-Table2[[#This Row],[check_in_date]]</f>
        <v>6</v>
      </c>
      <c r="P3971">
        <f>Table2[[#This Row],[num_adults]]+Table2[[#This Row],[num_children]]</f>
        <v>4</v>
      </c>
      <c r="Q3971" s="3">
        <f>IF(OR(Table2[[#This Row],[booking_status]]="confirmed",Table2[[#This Row],[booking_status]]="checked-out"),Table2[[#This Row],[room_rate_per_night]]*Table2[[#This Row],[Num_Nights]],0)</f>
        <v>694.74</v>
      </c>
      <c r="R3971" t="str" cm="1">
        <f t="array" ref="R3971">IFERROR(_xlfn.IFS(Table2[[#This Row],[booking_status]]="confirmed","Expected",Table2[[#This Row],[booking_status]]="checked-out","Actual"),"No Revenue")</f>
        <v>Expected</v>
      </c>
      <c r="S3971" s="4">
        <f>Table2[[#This Row],[Revenue_Amount]]/Table2[[#This Row],[Num_Nights]]</f>
        <v>115.79</v>
      </c>
    </row>
    <row r="3972" spans="1:19" x14ac:dyDescent="0.3">
      <c r="A3972">
        <v>3971</v>
      </c>
      <c r="B3972" t="s">
        <v>31</v>
      </c>
      <c r="C3972" s="9">
        <v>45122</v>
      </c>
      <c r="D3972" s="9">
        <v>45128</v>
      </c>
      <c r="E3972" s="10">
        <v>45088</v>
      </c>
      <c r="F3972" t="s">
        <v>49</v>
      </c>
      <c r="G3972">
        <v>54.36</v>
      </c>
      <c r="H3972">
        <v>3</v>
      </c>
      <c r="I3972">
        <v>0</v>
      </c>
      <c r="J3972" t="s">
        <v>19</v>
      </c>
      <c r="K3972" t="s">
        <v>44</v>
      </c>
      <c r="L3972" t="s">
        <v>70</v>
      </c>
      <c r="M3972" t="s">
        <v>36</v>
      </c>
      <c r="N3972" t="s">
        <v>41</v>
      </c>
      <c r="O3972">
        <f>Table2[[#This Row],[check_out_date]]-Table2[[#This Row],[check_in_date]]</f>
        <v>6</v>
      </c>
      <c r="P3972">
        <f>Table2[[#This Row],[num_adults]]+Table2[[#This Row],[num_children]]</f>
        <v>3</v>
      </c>
      <c r="Q3972" s="3">
        <f>IF(OR(Table2[[#This Row],[booking_status]]="confirmed",Table2[[#This Row],[booking_status]]="checked-out"),Table2[[#This Row],[room_rate_per_night]]*Table2[[#This Row],[Num_Nights]],0)</f>
        <v>0</v>
      </c>
      <c r="R3972" t="str" cm="1">
        <f t="array" ref="R3972">IFERROR(_xlfn.IFS(Table2[[#This Row],[booking_status]]="confirmed","Expected",Table2[[#This Row],[booking_status]]="checked-out","Actual"),"No Revenue")</f>
        <v>No Revenue</v>
      </c>
      <c r="S3972" s="4">
        <f>Table2[[#This Row],[Revenue_Amount]]/Table2[[#This Row],[Num_Nights]]</f>
        <v>0</v>
      </c>
    </row>
    <row r="3973" spans="1:19" x14ac:dyDescent="0.3">
      <c r="A3973">
        <v>3972</v>
      </c>
      <c r="B3973" t="s">
        <v>14</v>
      </c>
      <c r="C3973" s="9">
        <v>45073</v>
      </c>
      <c r="D3973" s="9">
        <v>45077</v>
      </c>
      <c r="E3973" s="10">
        <v>45040</v>
      </c>
      <c r="F3973" t="s">
        <v>54</v>
      </c>
      <c r="G3973">
        <v>375.26</v>
      </c>
      <c r="H3973">
        <v>2</v>
      </c>
      <c r="I3973">
        <v>1</v>
      </c>
      <c r="J3973" t="s">
        <v>55</v>
      </c>
      <c r="K3973" t="s">
        <v>44</v>
      </c>
      <c r="L3973" t="s">
        <v>21</v>
      </c>
      <c r="M3973" t="s">
        <v>36</v>
      </c>
      <c r="N3973" t="s">
        <v>41</v>
      </c>
      <c r="O3973">
        <f>Table2[[#This Row],[check_out_date]]-Table2[[#This Row],[check_in_date]]</f>
        <v>4</v>
      </c>
      <c r="P3973">
        <f>Table2[[#This Row],[num_adults]]+Table2[[#This Row],[num_children]]</f>
        <v>3</v>
      </c>
      <c r="Q3973" s="3">
        <f>IF(OR(Table2[[#This Row],[booking_status]]="confirmed",Table2[[#This Row],[booking_status]]="checked-out"),Table2[[#This Row],[room_rate_per_night]]*Table2[[#This Row],[Num_Nights]],0)</f>
        <v>1501.04</v>
      </c>
      <c r="R3973" t="str" cm="1">
        <f t="array" ref="R3973">IFERROR(_xlfn.IFS(Table2[[#This Row],[booking_status]]="confirmed","Expected",Table2[[#This Row],[booking_status]]="checked-out","Actual"),"No Revenue")</f>
        <v>Expected</v>
      </c>
      <c r="S3973" s="4">
        <f>Table2[[#This Row],[Revenue_Amount]]/Table2[[#This Row],[Num_Nights]]</f>
        <v>375.26</v>
      </c>
    </row>
    <row r="3974" spans="1:19" x14ac:dyDescent="0.3">
      <c r="A3974">
        <v>3973</v>
      </c>
      <c r="B3974" t="s">
        <v>31</v>
      </c>
      <c r="C3974" s="9">
        <v>45291</v>
      </c>
      <c r="D3974" s="9">
        <v>45295</v>
      </c>
      <c r="E3974" s="10">
        <v>45279</v>
      </c>
      <c r="F3974" t="s">
        <v>18</v>
      </c>
      <c r="G3974">
        <v>247.78</v>
      </c>
      <c r="H3974">
        <v>3</v>
      </c>
      <c r="I3974">
        <v>0</v>
      </c>
      <c r="J3974" t="s">
        <v>19</v>
      </c>
      <c r="K3974" t="s">
        <v>20</v>
      </c>
      <c r="L3974" t="s">
        <v>21</v>
      </c>
      <c r="M3974" t="s">
        <v>36</v>
      </c>
      <c r="N3974" t="s">
        <v>41</v>
      </c>
      <c r="O3974">
        <f>Table2[[#This Row],[check_out_date]]-Table2[[#This Row],[check_in_date]]</f>
        <v>4</v>
      </c>
      <c r="P3974">
        <f>Table2[[#This Row],[num_adults]]+Table2[[#This Row],[num_children]]</f>
        <v>3</v>
      </c>
      <c r="Q3974" s="3">
        <f>IF(OR(Table2[[#This Row],[booking_status]]="confirmed",Table2[[#This Row],[booking_status]]="checked-out"),Table2[[#This Row],[room_rate_per_night]]*Table2[[#This Row],[Num_Nights]],0)</f>
        <v>991.12</v>
      </c>
      <c r="R3974" t="str" cm="1">
        <f t="array" ref="R3974">IFERROR(_xlfn.IFS(Table2[[#This Row],[booking_status]]="confirmed","Expected",Table2[[#This Row],[booking_status]]="checked-out","Actual"),"No Revenue")</f>
        <v>Expected</v>
      </c>
      <c r="S3974" s="4">
        <f>Table2[[#This Row],[Revenue_Amount]]/Table2[[#This Row],[Num_Nights]]</f>
        <v>247.78</v>
      </c>
    </row>
    <row r="3975" spans="1:19" hidden="1" x14ac:dyDescent="0.3">
      <c r="A3975">
        <v>3974</v>
      </c>
      <c r="B3975" t="s">
        <v>14</v>
      </c>
      <c r="C3975" s="9">
        <v>44968</v>
      </c>
      <c r="D3975" s="9">
        <v>44975</v>
      </c>
      <c r="E3975" s="10">
        <v>44920</v>
      </c>
      <c r="F3975" t="s">
        <v>49</v>
      </c>
      <c r="G3975">
        <v>89.35</v>
      </c>
      <c r="H3975">
        <v>3</v>
      </c>
      <c r="I3975">
        <v>1</v>
      </c>
      <c r="J3975" t="s">
        <v>35</v>
      </c>
      <c r="K3975" t="s">
        <v>66</v>
      </c>
      <c r="L3975" t="s">
        <v>21</v>
      </c>
      <c r="M3975" t="s">
        <v>36</v>
      </c>
      <c r="N3975" t="s">
        <v>45</v>
      </c>
      <c r="O3975">
        <f>Table2[[#This Row],[check_out_date]]-Table2[[#This Row],[check_in_date]]</f>
        <v>7</v>
      </c>
      <c r="P3975">
        <f>Table2[[#This Row],[num_adults]]+Table2[[#This Row],[num_children]]</f>
        <v>4</v>
      </c>
      <c r="Q3975" s="3">
        <f>IF(OR(Table2[[#This Row],[booking_status]]="confirmed",Table2[[#This Row],[booking_status]]="checked-out"),Table2[[#This Row],[room_rate_per_night]]*Table2[[#This Row],[Num_Nights]],0)</f>
        <v>625.44999999999993</v>
      </c>
      <c r="R3975" t="str" cm="1">
        <f t="array" ref="R3975">IFERROR(_xlfn.IFS(Table2[[#This Row],[booking_status]]="confirmed","Expected",Table2[[#This Row],[booking_status]]="checked-out","Actual"),"No Revenue")</f>
        <v>Expected</v>
      </c>
      <c r="S3975" s="4">
        <f>Table2[[#This Row],[Revenue_Amount]]/Table2[[#This Row],[Num_Nights]]</f>
        <v>89.35</v>
      </c>
    </row>
    <row r="3976" spans="1:19" x14ac:dyDescent="0.3">
      <c r="A3976">
        <v>3975</v>
      </c>
      <c r="B3976" t="s">
        <v>37</v>
      </c>
      <c r="C3976" s="9">
        <v>45015</v>
      </c>
      <c r="D3976" s="9">
        <v>45016</v>
      </c>
      <c r="E3976" s="10">
        <v>44985</v>
      </c>
      <c r="F3976" t="s">
        <v>54</v>
      </c>
      <c r="G3976">
        <v>381.35</v>
      </c>
      <c r="H3976">
        <v>2</v>
      </c>
      <c r="I3976">
        <v>0</v>
      </c>
      <c r="J3976" t="s">
        <v>28</v>
      </c>
      <c r="K3976" t="s">
        <v>99</v>
      </c>
      <c r="L3976" t="s">
        <v>21</v>
      </c>
      <c r="M3976" t="s">
        <v>36</v>
      </c>
      <c r="N3976" t="s">
        <v>41</v>
      </c>
      <c r="O3976">
        <f>Table2[[#This Row],[check_out_date]]-Table2[[#This Row],[check_in_date]]</f>
        <v>1</v>
      </c>
      <c r="P3976">
        <f>Table2[[#This Row],[num_adults]]+Table2[[#This Row],[num_children]]</f>
        <v>2</v>
      </c>
      <c r="Q3976" s="3">
        <f>IF(OR(Table2[[#This Row],[booking_status]]="confirmed",Table2[[#This Row],[booking_status]]="checked-out"),Table2[[#This Row],[room_rate_per_night]]*Table2[[#This Row],[Num_Nights]],0)</f>
        <v>381.35</v>
      </c>
      <c r="R3976" t="str" cm="1">
        <f t="array" ref="R3976">IFERROR(_xlfn.IFS(Table2[[#This Row],[booking_status]]="confirmed","Expected",Table2[[#This Row],[booking_status]]="checked-out","Actual"),"No Revenue")</f>
        <v>Expected</v>
      </c>
      <c r="S3976" s="4">
        <f>Table2[[#This Row],[Revenue_Amount]]/Table2[[#This Row],[Num_Nights]]</f>
        <v>381.35</v>
      </c>
    </row>
    <row r="3977" spans="1:19" x14ac:dyDescent="0.3">
      <c r="A3977">
        <v>3976</v>
      </c>
      <c r="B3977" t="s">
        <v>50</v>
      </c>
      <c r="C3977" s="9">
        <v>45098</v>
      </c>
      <c r="D3977" s="9">
        <v>45101</v>
      </c>
      <c r="E3977" s="10">
        <v>45088</v>
      </c>
      <c r="F3977" t="s">
        <v>18</v>
      </c>
      <c r="G3977">
        <v>267.85000000000002</v>
      </c>
      <c r="H3977">
        <v>3</v>
      </c>
      <c r="I3977">
        <v>0</v>
      </c>
      <c r="J3977" t="s">
        <v>28</v>
      </c>
      <c r="K3977" t="s">
        <v>99</v>
      </c>
      <c r="L3977" t="s">
        <v>70</v>
      </c>
      <c r="M3977" t="s">
        <v>36</v>
      </c>
      <c r="N3977" t="s">
        <v>23</v>
      </c>
      <c r="O3977">
        <f>Table2[[#This Row],[check_out_date]]-Table2[[#This Row],[check_in_date]]</f>
        <v>3</v>
      </c>
      <c r="P3977">
        <f>Table2[[#This Row],[num_adults]]+Table2[[#This Row],[num_children]]</f>
        <v>3</v>
      </c>
      <c r="Q3977" s="3">
        <f>IF(OR(Table2[[#This Row],[booking_status]]="confirmed",Table2[[#This Row],[booking_status]]="checked-out"),Table2[[#This Row],[room_rate_per_night]]*Table2[[#This Row],[Num_Nights]],0)</f>
        <v>0</v>
      </c>
      <c r="R3977" t="str" cm="1">
        <f t="array" ref="R3977">IFERROR(_xlfn.IFS(Table2[[#This Row],[booking_status]]="confirmed","Expected",Table2[[#This Row],[booking_status]]="checked-out","Actual"),"No Revenue")</f>
        <v>No Revenue</v>
      </c>
      <c r="S3977" s="4">
        <f>Table2[[#This Row],[Revenue_Amount]]/Table2[[#This Row],[Num_Nights]]</f>
        <v>0</v>
      </c>
    </row>
    <row r="3978" spans="1:19" x14ac:dyDescent="0.3">
      <c r="A3978">
        <v>3977</v>
      </c>
      <c r="B3978" t="s">
        <v>50</v>
      </c>
      <c r="C3978" s="9">
        <v>45036</v>
      </c>
      <c r="D3978" s="9">
        <v>45045</v>
      </c>
      <c r="E3978" s="10">
        <v>45000</v>
      </c>
      <c r="F3978" t="s">
        <v>27</v>
      </c>
      <c r="G3978">
        <v>154.93</v>
      </c>
      <c r="H3978">
        <v>2</v>
      </c>
      <c r="I3978">
        <v>2</v>
      </c>
      <c r="J3978" t="s">
        <v>55</v>
      </c>
      <c r="K3978" t="s">
        <v>66</v>
      </c>
      <c r="L3978" t="s">
        <v>21</v>
      </c>
      <c r="M3978" t="s">
        <v>36</v>
      </c>
      <c r="N3978" t="s">
        <v>23</v>
      </c>
      <c r="O3978">
        <f>Table2[[#This Row],[check_out_date]]-Table2[[#This Row],[check_in_date]]</f>
        <v>9</v>
      </c>
      <c r="P3978">
        <f>Table2[[#This Row],[num_adults]]+Table2[[#This Row],[num_children]]</f>
        <v>4</v>
      </c>
      <c r="Q3978" s="3">
        <f>IF(OR(Table2[[#This Row],[booking_status]]="confirmed",Table2[[#This Row],[booking_status]]="checked-out"),Table2[[#This Row],[room_rate_per_night]]*Table2[[#This Row],[Num_Nights]],0)</f>
        <v>1394.3700000000001</v>
      </c>
      <c r="R3978" t="str" cm="1">
        <f t="array" ref="R3978">IFERROR(_xlfn.IFS(Table2[[#This Row],[booking_status]]="confirmed","Expected",Table2[[#This Row],[booking_status]]="checked-out","Actual"),"No Revenue")</f>
        <v>Expected</v>
      </c>
      <c r="S3978" s="4">
        <f>Table2[[#This Row],[Revenue_Amount]]/Table2[[#This Row],[Num_Nights]]</f>
        <v>154.93</v>
      </c>
    </row>
    <row r="3979" spans="1:19" x14ac:dyDescent="0.3">
      <c r="A3979">
        <v>3978</v>
      </c>
      <c r="B3979" t="s">
        <v>37</v>
      </c>
      <c r="C3979" s="9">
        <v>45193</v>
      </c>
      <c r="D3979" s="9">
        <v>45199</v>
      </c>
      <c r="E3979" s="10">
        <v>45170</v>
      </c>
      <c r="F3979" t="s">
        <v>27</v>
      </c>
      <c r="G3979">
        <v>199.16</v>
      </c>
      <c r="H3979">
        <v>1</v>
      </c>
      <c r="I3979">
        <v>0</v>
      </c>
      <c r="J3979" t="s">
        <v>55</v>
      </c>
      <c r="K3979" t="s">
        <v>66</v>
      </c>
      <c r="L3979" t="s">
        <v>70</v>
      </c>
      <c r="M3979" t="s">
        <v>36</v>
      </c>
      <c r="N3979" t="s">
        <v>41</v>
      </c>
      <c r="O3979">
        <f>Table2[[#This Row],[check_out_date]]-Table2[[#This Row],[check_in_date]]</f>
        <v>6</v>
      </c>
      <c r="P3979">
        <f>Table2[[#This Row],[num_adults]]+Table2[[#This Row],[num_children]]</f>
        <v>1</v>
      </c>
      <c r="Q3979" s="3">
        <f>IF(OR(Table2[[#This Row],[booking_status]]="confirmed",Table2[[#This Row],[booking_status]]="checked-out"),Table2[[#This Row],[room_rate_per_night]]*Table2[[#This Row],[Num_Nights]],0)</f>
        <v>0</v>
      </c>
      <c r="R3979" t="str" cm="1">
        <f t="array" ref="R3979">IFERROR(_xlfn.IFS(Table2[[#This Row],[booking_status]]="confirmed","Expected",Table2[[#This Row],[booking_status]]="checked-out","Actual"),"No Revenue")</f>
        <v>No Revenue</v>
      </c>
      <c r="S3979" s="4">
        <f>Table2[[#This Row],[Revenue_Amount]]/Table2[[#This Row],[Num_Nights]]</f>
        <v>0</v>
      </c>
    </row>
    <row r="3980" spans="1:19" x14ac:dyDescent="0.3">
      <c r="A3980">
        <v>3979</v>
      </c>
      <c r="B3980" t="s">
        <v>37</v>
      </c>
      <c r="C3980" s="9">
        <v>45210</v>
      </c>
      <c r="D3980" s="9">
        <v>45216</v>
      </c>
      <c r="E3980" s="10">
        <v>45201</v>
      </c>
      <c r="F3980" t="s">
        <v>27</v>
      </c>
      <c r="G3980">
        <v>156.72999999999999</v>
      </c>
      <c r="H3980">
        <v>1</v>
      </c>
      <c r="I3980">
        <v>1</v>
      </c>
      <c r="J3980" t="s">
        <v>55</v>
      </c>
      <c r="K3980" t="s">
        <v>44</v>
      </c>
      <c r="L3980" t="s">
        <v>56</v>
      </c>
      <c r="M3980" t="s">
        <v>36</v>
      </c>
      <c r="N3980" t="s">
        <v>41</v>
      </c>
      <c r="O3980">
        <f>Table2[[#This Row],[check_out_date]]-Table2[[#This Row],[check_in_date]]</f>
        <v>6</v>
      </c>
      <c r="P3980">
        <f>Table2[[#This Row],[num_adults]]+Table2[[#This Row],[num_children]]</f>
        <v>2</v>
      </c>
      <c r="Q3980" s="3">
        <f>IF(OR(Table2[[#This Row],[booking_status]]="confirmed",Table2[[#This Row],[booking_status]]="checked-out"),Table2[[#This Row],[room_rate_per_night]]*Table2[[#This Row],[Num_Nights]],0)</f>
        <v>940.37999999999988</v>
      </c>
      <c r="R3980" t="str" cm="1">
        <f t="array" ref="R3980">IFERROR(_xlfn.IFS(Table2[[#This Row],[booking_status]]="confirmed","Expected",Table2[[#This Row],[booking_status]]="checked-out","Actual"),"No Revenue")</f>
        <v>Actual</v>
      </c>
      <c r="S3980" s="4">
        <f>Table2[[#This Row],[Revenue_Amount]]/Table2[[#This Row],[Num_Nights]]</f>
        <v>156.72999999999999</v>
      </c>
    </row>
    <row r="3981" spans="1:19" x14ac:dyDescent="0.3">
      <c r="A3981">
        <v>3980</v>
      </c>
      <c r="B3981" t="s">
        <v>14</v>
      </c>
      <c r="C3981" s="9">
        <v>45232</v>
      </c>
      <c r="D3981" s="9">
        <v>45236</v>
      </c>
      <c r="E3981" s="10">
        <v>45177</v>
      </c>
      <c r="F3981" t="s">
        <v>27</v>
      </c>
      <c r="G3981">
        <v>163.69999999999999</v>
      </c>
      <c r="H3981">
        <v>4</v>
      </c>
      <c r="I3981">
        <v>1</v>
      </c>
      <c r="J3981" t="s">
        <v>28</v>
      </c>
      <c r="K3981" t="s">
        <v>66</v>
      </c>
      <c r="L3981" t="s">
        <v>21</v>
      </c>
      <c r="M3981" t="s">
        <v>36</v>
      </c>
      <c r="N3981" t="s">
        <v>23</v>
      </c>
      <c r="O3981">
        <f>Table2[[#This Row],[check_out_date]]-Table2[[#This Row],[check_in_date]]</f>
        <v>4</v>
      </c>
      <c r="P3981">
        <f>Table2[[#This Row],[num_adults]]+Table2[[#This Row],[num_children]]</f>
        <v>5</v>
      </c>
      <c r="Q3981" s="3">
        <f>IF(OR(Table2[[#This Row],[booking_status]]="confirmed",Table2[[#This Row],[booking_status]]="checked-out"),Table2[[#This Row],[room_rate_per_night]]*Table2[[#This Row],[Num_Nights]],0)</f>
        <v>654.79999999999995</v>
      </c>
      <c r="R3981" t="str" cm="1">
        <f t="array" ref="R3981">IFERROR(_xlfn.IFS(Table2[[#This Row],[booking_status]]="confirmed","Expected",Table2[[#This Row],[booking_status]]="checked-out","Actual"),"No Revenue")</f>
        <v>Expected</v>
      </c>
      <c r="S3981" s="4">
        <f>Table2[[#This Row],[Revenue_Amount]]/Table2[[#This Row],[Num_Nights]]</f>
        <v>163.69999999999999</v>
      </c>
    </row>
    <row r="3982" spans="1:19" x14ac:dyDescent="0.3">
      <c r="A3982">
        <v>3981</v>
      </c>
      <c r="B3982" t="s">
        <v>37</v>
      </c>
      <c r="C3982" s="9">
        <v>44956</v>
      </c>
      <c r="D3982" s="9">
        <v>44962</v>
      </c>
      <c r="E3982" s="10">
        <v>44944</v>
      </c>
      <c r="F3982" t="s">
        <v>18</v>
      </c>
      <c r="G3982">
        <v>304.98</v>
      </c>
      <c r="H3982">
        <v>1</v>
      </c>
      <c r="I3982">
        <v>0</v>
      </c>
      <c r="J3982" t="s">
        <v>19</v>
      </c>
      <c r="K3982" t="s">
        <v>66</v>
      </c>
      <c r="L3982" t="s">
        <v>60</v>
      </c>
      <c r="M3982" t="s">
        <v>36</v>
      </c>
      <c r="N3982" t="s">
        <v>41</v>
      </c>
      <c r="O3982">
        <f>Table2[[#This Row],[check_out_date]]-Table2[[#This Row],[check_in_date]]</f>
        <v>6</v>
      </c>
      <c r="P3982">
        <f>Table2[[#This Row],[num_adults]]+Table2[[#This Row],[num_children]]</f>
        <v>1</v>
      </c>
      <c r="Q3982" s="3">
        <f>IF(OR(Table2[[#This Row],[booking_status]]="confirmed",Table2[[#This Row],[booking_status]]="checked-out"),Table2[[#This Row],[room_rate_per_night]]*Table2[[#This Row],[Num_Nights]],0)</f>
        <v>0</v>
      </c>
      <c r="R3982" t="str" cm="1">
        <f t="array" ref="R3982">IFERROR(_xlfn.IFS(Table2[[#This Row],[booking_status]]="confirmed","Expected",Table2[[#This Row],[booking_status]]="checked-out","Actual"),"No Revenue")</f>
        <v>No Revenue</v>
      </c>
      <c r="S3982" s="4">
        <f>Table2[[#This Row],[Revenue_Amount]]/Table2[[#This Row],[Num_Nights]]</f>
        <v>0</v>
      </c>
    </row>
    <row r="3983" spans="1:19" x14ac:dyDescent="0.3">
      <c r="A3983">
        <v>3982</v>
      </c>
      <c r="B3983" t="s">
        <v>31</v>
      </c>
      <c r="C3983" s="9">
        <v>45047</v>
      </c>
      <c r="D3983" s="9">
        <v>45048</v>
      </c>
      <c r="E3983" s="10">
        <v>45031</v>
      </c>
      <c r="F3983" t="s">
        <v>27</v>
      </c>
      <c r="G3983">
        <v>116.75</v>
      </c>
      <c r="H3983">
        <v>3</v>
      </c>
      <c r="I3983">
        <v>0</v>
      </c>
      <c r="J3983" t="s">
        <v>19</v>
      </c>
      <c r="K3983" t="s">
        <v>99</v>
      </c>
      <c r="L3983" t="s">
        <v>60</v>
      </c>
      <c r="M3983" t="s">
        <v>36</v>
      </c>
      <c r="N3983" t="s">
        <v>41</v>
      </c>
      <c r="O3983">
        <f>Table2[[#This Row],[check_out_date]]-Table2[[#This Row],[check_in_date]]</f>
        <v>1</v>
      </c>
      <c r="P3983">
        <f>Table2[[#This Row],[num_adults]]+Table2[[#This Row],[num_children]]</f>
        <v>3</v>
      </c>
      <c r="Q3983" s="3">
        <f>IF(OR(Table2[[#This Row],[booking_status]]="confirmed",Table2[[#This Row],[booking_status]]="checked-out"),Table2[[#This Row],[room_rate_per_night]]*Table2[[#This Row],[Num_Nights]],0)</f>
        <v>0</v>
      </c>
      <c r="R3983" t="str" cm="1">
        <f t="array" ref="R3983">IFERROR(_xlfn.IFS(Table2[[#This Row],[booking_status]]="confirmed","Expected",Table2[[#This Row],[booking_status]]="checked-out","Actual"),"No Revenue")</f>
        <v>No Revenue</v>
      </c>
      <c r="S3983" s="4">
        <f>Table2[[#This Row],[Revenue_Amount]]/Table2[[#This Row],[Num_Nights]]</f>
        <v>0</v>
      </c>
    </row>
    <row r="3984" spans="1:19" hidden="1" x14ac:dyDescent="0.3">
      <c r="A3984">
        <v>3983</v>
      </c>
      <c r="B3984" t="s">
        <v>37</v>
      </c>
      <c r="C3984" s="9">
        <v>44986</v>
      </c>
      <c r="D3984" s="9">
        <v>44990</v>
      </c>
      <c r="E3984" s="10">
        <v>44914</v>
      </c>
      <c r="F3984" t="s">
        <v>27</v>
      </c>
      <c r="G3984">
        <v>171.25</v>
      </c>
      <c r="H3984">
        <v>2</v>
      </c>
      <c r="I3984">
        <v>0</v>
      </c>
      <c r="J3984" t="s">
        <v>35</v>
      </c>
      <c r="K3984" t="s">
        <v>44</v>
      </c>
      <c r="L3984" t="s">
        <v>56</v>
      </c>
      <c r="M3984" t="s">
        <v>22</v>
      </c>
      <c r="N3984" t="s">
        <v>23</v>
      </c>
      <c r="O3984">
        <f>Table2[[#This Row],[check_out_date]]-Table2[[#This Row],[check_in_date]]</f>
        <v>4</v>
      </c>
      <c r="P3984">
        <f>Table2[[#This Row],[num_adults]]+Table2[[#This Row],[num_children]]</f>
        <v>2</v>
      </c>
      <c r="Q3984" s="3">
        <f>IF(OR(Table2[[#This Row],[booking_status]]="confirmed",Table2[[#This Row],[booking_status]]="checked-out"),Table2[[#This Row],[room_rate_per_night]]*Table2[[#This Row],[Num_Nights]],0)</f>
        <v>685</v>
      </c>
      <c r="R3984" t="str" cm="1">
        <f t="array" ref="R3984">IFERROR(_xlfn.IFS(Table2[[#This Row],[booking_status]]="confirmed","Expected",Table2[[#This Row],[booking_status]]="checked-out","Actual"),"No Revenue")</f>
        <v>Actual</v>
      </c>
      <c r="S3984" s="4">
        <f>Table2[[#This Row],[Revenue_Amount]]/Table2[[#This Row],[Num_Nights]]</f>
        <v>171.25</v>
      </c>
    </row>
    <row r="3985" spans="1:19" x14ac:dyDescent="0.3">
      <c r="A3985">
        <v>3984</v>
      </c>
      <c r="B3985" t="s">
        <v>14</v>
      </c>
      <c r="C3985" s="9">
        <v>45232</v>
      </c>
      <c r="D3985" s="9">
        <v>45237</v>
      </c>
      <c r="E3985" s="10">
        <v>45205</v>
      </c>
      <c r="F3985" t="s">
        <v>49</v>
      </c>
      <c r="G3985">
        <v>127.4</v>
      </c>
      <c r="H3985">
        <v>1</v>
      </c>
      <c r="I3985">
        <v>0</v>
      </c>
      <c r="J3985" t="s">
        <v>55</v>
      </c>
      <c r="K3985" t="s">
        <v>99</v>
      </c>
      <c r="L3985" t="s">
        <v>21</v>
      </c>
      <c r="M3985" t="s">
        <v>36</v>
      </c>
      <c r="N3985" t="s">
        <v>23</v>
      </c>
      <c r="O3985">
        <f>Table2[[#This Row],[check_out_date]]-Table2[[#This Row],[check_in_date]]</f>
        <v>5</v>
      </c>
      <c r="P3985">
        <f>Table2[[#This Row],[num_adults]]+Table2[[#This Row],[num_children]]</f>
        <v>1</v>
      </c>
      <c r="Q3985" s="3">
        <f>IF(OR(Table2[[#This Row],[booking_status]]="confirmed",Table2[[#This Row],[booking_status]]="checked-out"),Table2[[#This Row],[room_rate_per_night]]*Table2[[#This Row],[Num_Nights]],0)</f>
        <v>637</v>
      </c>
      <c r="R3985" t="str" cm="1">
        <f t="array" ref="R3985">IFERROR(_xlfn.IFS(Table2[[#This Row],[booking_status]]="confirmed","Expected",Table2[[#This Row],[booking_status]]="checked-out","Actual"),"No Revenue")</f>
        <v>Expected</v>
      </c>
      <c r="S3985" s="4">
        <f>Table2[[#This Row],[Revenue_Amount]]/Table2[[#This Row],[Num_Nights]]</f>
        <v>127.4</v>
      </c>
    </row>
    <row r="3986" spans="1:19" hidden="1" x14ac:dyDescent="0.3">
      <c r="A3986">
        <v>3985</v>
      </c>
      <c r="B3986" t="s">
        <v>37</v>
      </c>
      <c r="C3986" s="9">
        <v>45055</v>
      </c>
      <c r="D3986" s="9">
        <v>45062</v>
      </c>
      <c r="E3986" s="10">
        <v>45051</v>
      </c>
      <c r="F3986" t="s">
        <v>54</v>
      </c>
      <c r="G3986">
        <v>449.23</v>
      </c>
      <c r="H3986">
        <v>2</v>
      </c>
      <c r="I3986">
        <v>0</v>
      </c>
      <c r="J3986" t="s">
        <v>35</v>
      </c>
      <c r="K3986" t="s">
        <v>44</v>
      </c>
      <c r="L3986" t="s">
        <v>21</v>
      </c>
      <c r="M3986" t="s">
        <v>36</v>
      </c>
      <c r="N3986" t="s">
        <v>30</v>
      </c>
      <c r="O3986">
        <f>Table2[[#This Row],[check_out_date]]-Table2[[#This Row],[check_in_date]]</f>
        <v>7</v>
      </c>
      <c r="P3986">
        <f>Table2[[#This Row],[num_adults]]+Table2[[#This Row],[num_children]]</f>
        <v>2</v>
      </c>
      <c r="Q3986" s="3">
        <f>IF(OR(Table2[[#This Row],[booking_status]]="confirmed",Table2[[#This Row],[booking_status]]="checked-out"),Table2[[#This Row],[room_rate_per_night]]*Table2[[#This Row],[Num_Nights]],0)</f>
        <v>3144.61</v>
      </c>
      <c r="R3986" t="str" cm="1">
        <f t="array" ref="R3986">IFERROR(_xlfn.IFS(Table2[[#This Row],[booking_status]]="confirmed","Expected",Table2[[#This Row],[booking_status]]="checked-out","Actual"),"No Revenue")</f>
        <v>Expected</v>
      </c>
      <c r="S3986" s="4">
        <f>Table2[[#This Row],[Revenue_Amount]]/Table2[[#This Row],[Num_Nights]]</f>
        <v>449.23</v>
      </c>
    </row>
    <row r="3987" spans="1:19" x14ac:dyDescent="0.3">
      <c r="A3987">
        <v>3986</v>
      </c>
      <c r="B3987" t="s">
        <v>31</v>
      </c>
      <c r="C3987" s="9">
        <v>45022</v>
      </c>
      <c r="D3987" s="9">
        <v>45027</v>
      </c>
      <c r="E3987" s="10">
        <v>44970</v>
      </c>
      <c r="F3987" t="s">
        <v>18</v>
      </c>
      <c r="G3987">
        <v>138.97</v>
      </c>
      <c r="H3987">
        <v>1</v>
      </c>
      <c r="I3987">
        <v>2</v>
      </c>
      <c r="J3987" t="s">
        <v>28</v>
      </c>
      <c r="K3987" t="s">
        <v>66</v>
      </c>
      <c r="L3987" t="s">
        <v>56</v>
      </c>
      <c r="M3987" t="s">
        <v>22</v>
      </c>
      <c r="N3987" t="s">
        <v>41</v>
      </c>
      <c r="O3987">
        <f>Table2[[#This Row],[check_out_date]]-Table2[[#This Row],[check_in_date]]</f>
        <v>5</v>
      </c>
      <c r="P3987">
        <f>Table2[[#This Row],[num_adults]]+Table2[[#This Row],[num_children]]</f>
        <v>3</v>
      </c>
      <c r="Q3987" s="3">
        <f>IF(OR(Table2[[#This Row],[booking_status]]="confirmed",Table2[[#This Row],[booking_status]]="checked-out"),Table2[[#This Row],[room_rate_per_night]]*Table2[[#This Row],[Num_Nights]],0)</f>
        <v>694.85</v>
      </c>
      <c r="R3987" t="str" cm="1">
        <f t="array" ref="R3987">IFERROR(_xlfn.IFS(Table2[[#This Row],[booking_status]]="confirmed","Expected",Table2[[#This Row],[booking_status]]="checked-out","Actual"),"No Revenue")</f>
        <v>Actual</v>
      </c>
      <c r="S3987" s="4">
        <f>Table2[[#This Row],[Revenue_Amount]]/Table2[[#This Row],[Num_Nights]]</f>
        <v>138.97</v>
      </c>
    </row>
    <row r="3988" spans="1:19" hidden="1" x14ac:dyDescent="0.3">
      <c r="A3988">
        <v>3987</v>
      </c>
      <c r="B3988" t="s">
        <v>14</v>
      </c>
      <c r="C3988" s="9">
        <v>45033</v>
      </c>
      <c r="D3988" s="9">
        <v>45036</v>
      </c>
      <c r="E3988" s="10">
        <v>44995</v>
      </c>
      <c r="F3988" t="s">
        <v>54</v>
      </c>
      <c r="G3988">
        <v>419.11</v>
      </c>
      <c r="H3988">
        <v>2</v>
      </c>
      <c r="I3988">
        <v>0</v>
      </c>
      <c r="J3988" t="s">
        <v>35</v>
      </c>
      <c r="K3988" t="s">
        <v>29</v>
      </c>
      <c r="L3988" t="s">
        <v>21</v>
      </c>
      <c r="M3988" t="s">
        <v>36</v>
      </c>
      <c r="N3988" t="s">
        <v>45</v>
      </c>
      <c r="O3988">
        <f>Table2[[#This Row],[check_out_date]]-Table2[[#This Row],[check_in_date]]</f>
        <v>3</v>
      </c>
      <c r="P3988">
        <f>Table2[[#This Row],[num_adults]]+Table2[[#This Row],[num_children]]</f>
        <v>2</v>
      </c>
      <c r="Q3988" s="3">
        <f>IF(OR(Table2[[#This Row],[booking_status]]="confirmed",Table2[[#This Row],[booking_status]]="checked-out"),Table2[[#This Row],[room_rate_per_night]]*Table2[[#This Row],[Num_Nights]],0)</f>
        <v>1257.33</v>
      </c>
      <c r="R3988" t="str" cm="1">
        <f t="array" ref="R3988">IFERROR(_xlfn.IFS(Table2[[#This Row],[booking_status]]="confirmed","Expected",Table2[[#This Row],[booking_status]]="checked-out","Actual"),"No Revenue")</f>
        <v>Expected</v>
      </c>
      <c r="S3988" s="4">
        <f>Table2[[#This Row],[Revenue_Amount]]/Table2[[#This Row],[Num_Nights]]</f>
        <v>419.10999999999996</v>
      </c>
    </row>
    <row r="3989" spans="1:19" hidden="1" x14ac:dyDescent="0.3">
      <c r="A3989">
        <v>3988</v>
      </c>
      <c r="B3989" t="s">
        <v>14</v>
      </c>
      <c r="C3989" s="9">
        <v>45007</v>
      </c>
      <c r="D3989" s="9">
        <v>45012</v>
      </c>
      <c r="E3989" s="10">
        <v>44964</v>
      </c>
      <c r="F3989" t="s">
        <v>49</v>
      </c>
      <c r="G3989">
        <v>71.23</v>
      </c>
      <c r="H3989">
        <v>4</v>
      </c>
      <c r="I3989">
        <v>0</v>
      </c>
      <c r="J3989" t="s">
        <v>35</v>
      </c>
      <c r="K3989" t="s">
        <v>44</v>
      </c>
      <c r="L3989" t="s">
        <v>60</v>
      </c>
      <c r="M3989" t="s">
        <v>36</v>
      </c>
      <c r="N3989" t="s">
        <v>41</v>
      </c>
      <c r="O3989">
        <f>Table2[[#This Row],[check_out_date]]-Table2[[#This Row],[check_in_date]]</f>
        <v>5</v>
      </c>
      <c r="P3989">
        <f>Table2[[#This Row],[num_adults]]+Table2[[#This Row],[num_children]]</f>
        <v>4</v>
      </c>
      <c r="Q3989" s="3">
        <f>IF(OR(Table2[[#This Row],[booking_status]]="confirmed",Table2[[#This Row],[booking_status]]="checked-out"),Table2[[#This Row],[room_rate_per_night]]*Table2[[#This Row],[Num_Nights]],0)</f>
        <v>0</v>
      </c>
      <c r="R3989" t="str" cm="1">
        <f t="array" ref="R3989">IFERROR(_xlfn.IFS(Table2[[#This Row],[booking_status]]="confirmed","Expected",Table2[[#This Row],[booking_status]]="checked-out","Actual"),"No Revenue")</f>
        <v>No Revenue</v>
      </c>
      <c r="S3989" s="4">
        <f>Table2[[#This Row],[Revenue_Amount]]/Table2[[#This Row],[Num_Nights]]</f>
        <v>0</v>
      </c>
    </row>
    <row r="3990" spans="1:19" x14ac:dyDescent="0.3">
      <c r="A3990">
        <v>3989</v>
      </c>
      <c r="B3990" t="s">
        <v>50</v>
      </c>
      <c r="C3990" s="9">
        <v>45263</v>
      </c>
      <c r="D3990" s="9">
        <v>45266</v>
      </c>
      <c r="E3990" s="10">
        <v>45215</v>
      </c>
      <c r="F3990" t="s">
        <v>49</v>
      </c>
      <c r="G3990">
        <v>94.34</v>
      </c>
      <c r="H3990">
        <v>1</v>
      </c>
      <c r="I3990">
        <v>0</v>
      </c>
      <c r="J3990" t="s">
        <v>94</v>
      </c>
      <c r="K3990" t="s">
        <v>44</v>
      </c>
      <c r="L3990" t="s">
        <v>21</v>
      </c>
      <c r="M3990" t="s">
        <v>36</v>
      </c>
      <c r="N3990" t="s">
        <v>41</v>
      </c>
      <c r="O3990">
        <f>Table2[[#This Row],[check_out_date]]-Table2[[#This Row],[check_in_date]]</f>
        <v>3</v>
      </c>
      <c r="P3990">
        <f>Table2[[#This Row],[num_adults]]+Table2[[#This Row],[num_children]]</f>
        <v>1</v>
      </c>
      <c r="Q3990" s="3">
        <f>IF(OR(Table2[[#This Row],[booking_status]]="confirmed",Table2[[#This Row],[booking_status]]="checked-out"),Table2[[#This Row],[room_rate_per_night]]*Table2[[#This Row],[Num_Nights]],0)</f>
        <v>283.02</v>
      </c>
      <c r="R3990" t="str" cm="1">
        <f t="array" ref="R3990">IFERROR(_xlfn.IFS(Table2[[#This Row],[booking_status]]="confirmed","Expected",Table2[[#This Row],[booking_status]]="checked-out","Actual"),"No Revenue")</f>
        <v>Expected</v>
      </c>
      <c r="S3990" s="4">
        <f>Table2[[#This Row],[Revenue_Amount]]/Table2[[#This Row],[Num_Nights]]</f>
        <v>94.339999999999989</v>
      </c>
    </row>
    <row r="3991" spans="1:19" x14ac:dyDescent="0.3">
      <c r="A3991">
        <v>3990</v>
      </c>
      <c r="B3991" t="s">
        <v>50</v>
      </c>
      <c r="C3991" s="9">
        <v>45075</v>
      </c>
      <c r="D3991" s="9">
        <v>45081</v>
      </c>
      <c r="E3991" s="10">
        <v>45047</v>
      </c>
      <c r="F3991" t="s">
        <v>54</v>
      </c>
      <c r="G3991">
        <v>604.01</v>
      </c>
      <c r="H3991">
        <v>3</v>
      </c>
      <c r="I3991">
        <v>0</v>
      </c>
      <c r="J3991" t="s">
        <v>19</v>
      </c>
      <c r="K3991" t="s">
        <v>20</v>
      </c>
      <c r="L3991" t="s">
        <v>60</v>
      </c>
      <c r="M3991" t="s">
        <v>36</v>
      </c>
      <c r="N3991" t="s">
        <v>41</v>
      </c>
      <c r="O3991">
        <f>Table2[[#This Row],[check_out_date]]-Table2[[#This Row],[check_in_date]]</f>
        <v>6</v>
      </c>
      <c r="P3991">
        <f>Table2[[#This Row],[num_adults]]+Table2[[#This Row],[num_children]]</f>
        <v>3</v>
      </c>
      <c r="Q3991" s="3">
        <f>IF(OR(Table2[[#This Row],[booking_status]]="confirmed",Table2[[#This Row],[booking_status]]="checked-out"),Table2[[#This Row],[room_rate_per_night]]*Table2[[#This Row],[Num_Nights]],0)</f>
        <v>0</v>
      </c>
      <c r="R3991" t="str" cm="1">
        <f t="array" ref="R3991">IFERROR(_xlfn.IFS(Table2[[#This Row],[booking_status]]="confirmed","Expected",Table2[[#This Row],[booking_status]]="checked-out","Actual"),"No Revenue")</f>
        <v>No Revenue</v>
      </c>
      <c r="S3991" s="4">
        <f>Table2[[#This Row],[Revenue_Amount]]/Table2[[#This Row],[Num_Nights]]</f>
        <v>0</v>
      </c>
    </row>
    <row r="3992" spans="1:19" x14ac:dyDescent="0.3">
      <c r="A3992">
        <v>3991</v>
      </c>
      <c r="B3992" t="s">
        <v>31</v>
      </c>
      <c r="C3992" s="9">
        <v>45132</v>
      </c>
      <c r="D3992" s="9">
        <v>45138</v>
      </c>
      <c r="E3992" s="10">
        <v>45070</v>
      </c>
      <c r="F3992" t="s">
        <v>27</v>
      </c>
      <c r="G3992">
        <v>147.12</v>
      </c>
      <c r="H3992">
        <v>1</v>
      </c>
      <c r="I3992">
        <v>0</v>
      </c>
      <c r="J3992" t="s">
        <v>19</v>
      </c>
      <c r="K3992" t="s">
        <v>29</v>
      </c>
      <c r="L3992" t="s">
        <v>70</v>
      </c>
      <c r="M3992" t="s">
        <v>36</v>
      </c>
      <c r="N3992" t="s">
        <v>41</v>
      </c>
      <c r="O3992">
        <f>Table2[[#This Row],[check_out_date]]-Table2[[#This Row],[check_in_date]]</f>
        <v>6</v>
      </c>
      <c r="P3992">
        <f>Table2[[#This Row],[num_adults]]+Table2[[#This Row],[num_children]]</f>
        <v>1</v>
      </c>
      <c r="Q3992" s="3">
        <f>IF(OR(Table2[[#This Row],[booking_status]]="confirmed",Table2[[#This Row],[booking_status]]="checked-out"),Table2[[#This Row],[room_rate_per_night]]*Table2[[#This Row],[Num_Nights]],0)</f>
        <v>0</v>
      </c>
      <c r="R3992" t="str" cm="1">
        <f t="array" ref="R3992">IFERROR(_xlfn.IFS(Table2[[#This Row],[booking_status]]="confirmed","Expected",Table2[[#This Row],[booking_status]]="checked-out","Actual"),"No Revenue")</f>
        <v>No Revenue</v>
      </c>
      <c r="S3992" s="4">
        <f>Table2[[#This Row],[Revenue_Amount]]/Table2[[#This Row],[Num_Nights]]</f>
        <v>0</v>
      </c>
    </row>
    <row r="3993" spans="1:19" x14ac:dyDescent="0.3">
      <c r="A3993">
        <v>3992</v>
      </c>
      <c r="B3993" t="s">
        <v>37</v>
      </c>
      <c r="C3993" s="9">
        <v>45106</v>
      </c>
      <c r="D3993" s="9">
        <v>45113</v>
      </c>
      <c r="E3993" s="10">
        <v>45078</v>
      </c>
      <c r="F3993" t="s">
        <v>27</v>
      </c>
      <c r="G3993">
        <v>168.91</v>
      </c>
      <c r="H3993">
        <v>2</v>
      </c>
      <c r="I3993">
        <v>0</v>
      </c>
      <c r="J3993" t="s">
        <v>28</v>
      </c>
      <c r="K3993" t="s">
        <v>44</v>
      </c>
      <c r="L3993" t="s">
        <v>60</v>
      </c>
      <c r="M3993" t="s">
        <v>36</v>
      </c>
      <c r="N3993" t="s">
        <v>45</v>
      </c>
      <c r="O3993">
        <f>Table2[[#This Row],[check_out_date]]-Table2[[#This Row],[check_in_date]]</f>
        <v>7</v>
      </c>
      <c r="P3993">
        <f>Table2[[#This Row],[num_adults]]+Table2[[#This Row],[num_children]]</f>
        <v>2</v>
      </c>
      <c r="Q3993" s="3">
        <f>IF(OR(Table2[[#This Row],[booking_status]]="confirmed",Table2[[#This Row],[booking_status]]="checked-out"),Table2[[#This Row],[room_rate_per_night]]*Table2[[#This Row],[Num_Nights]],0)</f>
        <v>0</v>
      </c>
      <c r="R3993" t="str" cm="1">
        <f t="array" ref="R3993">IFERROR(_xlfn.IFS(Table2[[#This Row],[booking_status]]="confirmed","Expected",Table2[[#This Row],[booking_status]]="checked-out","Actual"),"No Revenue")</f>
        <v>No Revenue</v>
      </c>
      <c r="S3993" s="4">
        <f>Table2[[#This Row],[Revenue_Amount]]/Table2[[#This Row],[Num_Nights]]</f>
        <v>0</v>
      </c>
    </row>
    <row r="3994" spans="1:19" x14ac:dyDescent="0.3">
      <c r="A3994">
        <v>3993</v>
      </c>
      <c r="B3994" t="s">
        <v>14</v>
      </c>
      <c r="C3994" s="9">
        <v>45240</v>
      </c>
      <c r="D3994" s="9">
        <v>45247</v>
      </c>
      <c r="E3994" s="10">
        <v>45193</v>
      </c>
      <c r="F3994" t="s">
        <v>54</v>
      </c>
      <c r="G3994">
        <v>412.39</v>
      </c>
      <c r="H3994">
        <v>1</v>
      </c>
      <c r="I3994">
        <v>3</v>
      </c>
      <c r="J3994" t="s">
        <v>28</v>
      </c>
      <c r="K3994" t="s">
        <v>66</v>
      </c>
      <c r="L3994" t="s">
        <v>21</v>
      </c>
      <c r="M3994" t="s">
        <v>22</v>
      </c>
      <c r="N3994" t="s">
        <v>41</v>
      </c>
      <c r="O3994">
        <f>Table2[[#This Row],[check_out_date]]-Table2[[#This Row],[check_in_date]]</f>
        <v>7</v>
      </c>
      <c r="P3994">
        <f>Table2[[#This Row],[num_adults]]+Table2[[#This Row],[num_children]]</f>
        <v>4</v>
      </c>
      <c r="Q3994" s="3">
        <f>IF(OR(Table2[[#This Row],[booking_status]]="confirmed",Table2[[#This Row],[booking_status]]="checked-out"),Table2[[#This Row],[room_rate_per_night]]*Table2[[#This Row],[Num_Nights]],0)</f>
        <v>2886.73</v>
      </c>
      <c r="R3994" t="str" cm="1">
        <f t="array" ref="R3994">IFERROR(_xlfn.IFS(Table2[[#This Row],[booking_status]]="confirmed","Expected",Table2[[#This Row],[booking_status]]="checked-out","Actual"),"No Revenue")</f>
        <v>Expected</v>
      </c>
      <c r="S3994" s="4">
        <f>Table2[[#This Row],[Revenue_Amount]]/Table2[[#This Row],[Num_Nights]]</f>
        <v>412.39</v>
      </c>
    </row>
    <row r="3995" spans="1:19" x14ac:dyDescent="0.3">
      <c r="A3995">
        <v>3994</v>
      </c>
      <c r="B3995" t="s">
        <v>50</v>
      </c>
      <c r="C3995" s="9">
        <v>45290</v>
      </c>
      <c r="D3995" s="9">
        <v>45298</v>
      </c>
      <c r="E3995" s="10">
        <v>45251</v>
      </c>
      <c r="F3995" t="s">
        <v>49</v>
      </c>
      <c r="G3995">
        <v>114.49</v>
      </c>
      <c r="H3995">
        <v>3</v>
      </c>
      <c r="I3995">
        <v>0</v>
      </c>
      <c r="J3995" t="s">
        <v>28</v>
      </c>
      <c r="K3995" t="s">
        <v>20</v>
      </c>
      <c r="L3995" t="s">
        <v>56</v>
      </c>
      <c r="M3995" t="s">
        <v>22</v>
      </c>
      <c r="N3995" t="s">
        <v>30</v>
      </c>
      <c r="O3995">
        <f>Table2[[#This Row],[check_out_date]]-Table2[[#This Row],[check_in_date]]</f>
        <v>8</v>
      </c>
      <c r="P3995">
        <f>Table2[[#This Row],[num_adults]]+Table2[[#This Row],[num_children]]</f>
        <v>3</v>
      </c>
      <c r="Q3995" s="3">
        <f>IF(OR(Table2[[#This Row],[booking_status]]="confirmed",Table2[[#This Row],[booking_status]]="checked-out"),Table2[[#This Row],[room_rate_per_night]]*Table2[[#This Row],[Num_Nights]],0)</f>
        <v>915.92</v>
      </c>
      <c r="R3995" t="str" cm="1">
        <f t="array" ref="R3995">IFERROR(_xlfn.IFS(Table2[[#This Row],[booking_status]]="confirmed","Expected",Table2[[#This Row],[booking_status]]="checked-out","Actual"),"No Revenue")</f>
        <v>Actual</v>
      </c>
      <c r="S3995" s="4">
        <f>Table2[[#This Row],[Revenue_Amount]]/Table2[[#This Row],[Num_Nights]]</f>
        <v>114.49</v>
      </c>
    </row>
    <row r="3996" spans="1:19" hidden="1" x14ac:dyDescent="0.3">
      <c r="A3996">
        <v>3995</v>
      </c>
      <c r="B3996" t="s">
        <v>50</v>
      </c>
      <c r="C3996" s="9">
        <v>45108</v>
      </c>
      <c r="D3996" s="9">
        <v>45112</v>
      </c>
      <c r="E3996" s="10">
        <v>45102</v>
      </c>
      <c r="F3996" t="s">
        <v>49</v>
      </c>
      <c r="G3996">
        <v>87.28</v>
      </c>
      <c r="H3996">
        <v>2</v>
      </c>
      <c r="I3996">
        <v>1</v>
      </c>
      <c r="J3996" t="s">
        <v>35</v>
      </c>
      <c r="K3996" t="s">
        <v>29</v>
      </c>
      <c r="L3996" t="s">
        <v>21</v>
      </c>
      <c r="M3996" t="s">
        <v>36</v>
      </c>
      <c r="N3996" t="s">
        <v>41</v>
      </c>
      <c r="O3996">
        <f>Table2[[#This Row],[check_out_date]]-Table2[[#This Row],[check_in_date]]</f>
        <v>4</v>
      </c>
      <c r="P3996">
        <f>Table2[[#This Row],[num_adults]]+Table2[[#This Row],[num_children]]</f>
        <v>3</v>
      </c>
      <c r="Q3996" s="3">
        <f>IF(OR(Table2[[#This Row],[booking_status]]="confirmed",Table2[[#This Row],[booking_status]]="checked-out"),Table2[[#This Row],[room_rate_per_night]]*Table2[[#This Row],[Num_Nights]],0)</f>
        <v>349.12</v>
      </c>
      <c r="R3996" t="str" cm="1">
        <f t="array" ref="R3996">IFERROR(_xlfn.IFS(Table2[[#This Row],[booking_status]]="confirmed","Expected",Table2[[#This Row],[booking_status]]="checked-out","Actual"),"No Revenue")</f>
        <v>Expected</v>
      </c>
      <c r="S3996" s="4">
        <f>Table2[[#This Row],[Revenue_Amount]]/Table2[[#This Row],[Num_Nights]]</f>
        <v>87.28</v>
      </c>
    </row>
    <row r="3997" spans="1:19" x14ac:dyDescent="0.3">
      <c r="A3997">
        <v>3996</v>
      </c>
      <c r="B3997" t="s">
        <v>50</v>
      </c>
      <c r="C3997" s="9">
        <v>45041</v>
      </c>
      <c r="D3997" s="9">
        <v>45044</v>
      </c>
      <c r="E3997" s="10">
        <v>45027</v>
      </c>
      <c r="F3997" t="s">
        <v>49</v>
      </c>
      <c r="G3997">
        <v>141.19999999999999</v>
      </c>
      <c r="H3997">
        <v>2</v>
      </c>
      <c r="I3997">
        <v>0</v>
      </c>
      <c r="J3997" t="s">
        <v>28</v>
      </c>
      <c r="K3997" t="s">
        <v>99</v>
      </c>
      <c r="L3997" t="s">
        <v>21</v>
      </c>
      <c r="M3997" t="s">
        <v>22</v>
      </c>
      <c r="N3997" t="s">
        <v>23</v>
      </c>
      <c r="O3997">
        <f>Table2[[#This Row],[check_out_date]]-Table2[[#This Row],[check_in_date]]</f>
        <v>3</v>
      </c>
      <c r="P3997">
        <f>Table2[[#This Row],[num_adults]]+Table2[[#This Row],[num_children]]</f>
        <v>2</v>
      </c>
      <c r="Q3997" s="3">
        <f>IF(OR(Table2[[#This Row],[booking_status]]="confirmed",Table2[[#This Row],[booking_status]]="checked-out"),Table2[[#This Row],[room_rate_per_night]]*Table2[[#This Row],[Num_Nights]],0)</f>
        <v>423.59999999999997</v>
      </c>
      <c r="R3997" t="str" cm="1">
        <f t="array" ref="R3997">IFERROR(_xlfn.IFS(Table2[[#This Row],[booking_status]]="confirmed","Expected",Table2[[#This Row],[booking_status]]="checked-out","Actual"),"No Revenue")</f>
        <v>Expected</v>
      </c>
      <c r="S3997" s="4">
        <f>Table2[[#This Row],[Revenue_Amount]]/Table2[[#This Row],[Num_Nights]]</f>
        <v>141.19999999999999</v>
      </c>
    </row>
    <row r="3998" spans="1:19" hidden="1" x14ac:dyDescent="0.3">
      <c r="A3998">
        <v>3997</v>
      </c>
      <c r="B3998" t="s">
        <v>14</v>
      </c>
      <c r="C3998" s="9">
        <v>45150</v>
      </c>
      <c r="D3998" s="9">
        <v>45155</v>
      </c>
      <c r="E3998" s="10">
        <v>45093</v>
      </c>
      <c r="F3998" t="s">
        <v>27</v>
      </c>
      <c r="G3998">
        <v>184.23</v>
      </c>
      <c r="H3998">
        <v>2</v>
      </c>
      <c r="I3998">
        <v>1</v>
      </c>
      <c r="J3998" t="s">
        <v>35</v>
      </c>
      <c r="K3998" t="s">
        <v>29</v>
      </c>
      <c r="L3998" t="s">
        <v>21</v>
      </c>
      <c r="M3998" t="s">
        <v>36</v>
      </c>
      <c r="N3998" t="s">
        <v>41</v>
      </c>
      <c r="O3998">
        <f>Table2[[#This Row],[check_out_date]]-Table2[[#This Row],[check_in_date]]</f>
        <v>5</v>
      </c>
      <c r="P3998">
        <f>Table2[[#This Row],[num_adults]]+Table2[[#This Row],[num_children]]</f>
        <v>3</v>
      </c>
      <c r="Q3998" s="3">
        <f>IF(OR(Table2[[#This Row],[booking_status]]="confirmed",Table2[[#This Row],[booking_status]]="checked-out"),Table2[[#This Row],[room_rate_per_night]]*Table2[[#This Row],[Num_Nights]],0)</f>
        <v>921.15</v>
      </c>
      <c r="R3998" t="str" cm="1">
        <f t="array" ref="R3998">IFERROR(_xlfn.IFS(Table2[[#This Row],[booking_status]]="confirmed","Expected",Table2[[#This Row],[booking_status]]="checked-out","Actual"),"No Revenue")</f>
        <v>Expected</v>
      </c>
      <c r="S3998" s="4">
        <f>Table2[[#This Row],[Revenue_Amount]]/Table2[[#This Row],[Num_Nights]]</f>
        <v>184.23</v>
      </c>
    </row>
    <row r="3999" spans="1:19" x14ac:dyDescent="0.3">
      <c r="A3999">
        <v>3998</v>
      </c>
      <c r="B3999" t="s">
        <v>37</v>
      </c>
      <c r="C3999" s="9">
        <v>45168</v>
      </c>
      <c r="D3999" s="9">
        <v>45170</v>
      </c>
      <c r="E3999" s="10">
        <v>45125</v>
      </c>
      <c r="F3999" t="s">
        <v>49</v>
      </c>
      <c r="G3999">
        <v>136.96</v>
      </c>
      <c r="H3999">
        <v>4</v>
      </c>
      <c r="I3999">
        <v>0</v>
      </c>
      <c r="J3999" t="s">
        <v>28</v>
      </c>
      <c r="K3999" t="s">
        <v>99</v>
      </c>
      <c r="L3999" t="s">
        <v>56</v>
      </c>
      <c r="M3999" t="s">
        <v>36</v>
      </c>
      <c r="N3999" t="s">
        <v>45</v>
      </c>
      <c r="O3999">
        <f>Table2[[#This Row],[check_out_date]]-Table2[[#This Row],[check_in_date]]</f>
        <v>2</v>
      </c>
      <c r="P3999">
        <f>Table2[[#This Row],[num_adults]]+Table2[[#This Row],[num_children]]</f>
        <v>4</v>
      </c>
      <c r="Q3999" s="3">
        <f>IF(OR(Table2[[#This Row],[booking_status]]="confirmed",Table2[[#This Row],[booking_status]]="checked-out"),Table2[[#This Row],[room_rate_per_night]]*Table2[[#This Row],[Num_Nights]],0)</f>
        <v>273.92</v>
      </c>
      <c r="R3999" t="str" cm="1">
        <f t="array" ref="R3999">IFERROR(_xlfn.IFS(Table2[[#This Row],[booking_status]]="confirmed","Expected",Table2[[#This Row],[booking_status]]="checked-out","Actual"),"No Revenue")</f>
        <v>Actual</v>
      </c>
      <c r="S3999" s="4">
        <f>Table2[[#This Row],[Revenue_Amount]]/Table2[[#This Row],[Num_Nights]]</f>
        <v>136.96</v>
      </c>
    </row>
    <row r="4000" spans="1:19" hidden="1" x14ac:dyDescent="0.3">
      <c r="A4000">
        <v>3999</v>
      </c>
      <c r="B4000" t="s">
        <v>50</v>
      </c>
      <c r="C4000" s="9">
        <v>45078</v>
      </c>
      <c r="D4000" s="9">
        <v>45083</v>
      </c>
      <c r="E4000" s="10">
        <v>45048</v>
      </c>
      <c r="F4000" t="s">
        <v>18</v>
      </c>
      <c r="G4000">
        <v>247.13</v>
      </c>
      <c r="H4000">
        <v>2</v>
      </c>
      <c r="I4000">
        <v>1</v>
      </c>
      <c r="J4000" t="s">
        <v>35</v>
      </c>
      <c r="K4000" t="s">
        <v>29</v>
      </c>
      <c r="L4000" t="s">
        <v>70</v>
      </c>
      <c r="M4000" t="s">
        <v>22</v>
      </c>
      <c r="N4000" t="s">
        <v>41</v>
      </c>
      <c r="O4000">
        <f>Table2[[#This Row],[check_out_date]]-Table2[[#This Row],[check_in_date]]</f>
        <v>5</v>
      </c>
      <c r="P4000">
        <f>Table2[[#This Row],[num_adults]]+Table2[[#This Row],[num_children]]</f>
        <v>3</v>
      </c>
      <c r="Q4000" s="3">
        <f>IF(OR(Table2[[#This Row],[booking_status]]="confirmed",Table2[[#This Row],[booking_status]]="checked-out"),Table2[[#This Row],[room_rate_per_night]]*Table2[[#This Row],[Num_Nights]],0)</f>
        <v>0</v>
      </c>
      <c r="R4000" t="str" cm="1">
        <f t="array" ref="R4000">IFERROR(_xlfn.IFS(Table2[[#This Row],[booking_status]]="confirmed","Expected",Table2[[#This Row],[booking_status]]="checked-out","Actual"),"No Revenue")</f>
        <v>No Revenue</v>
      </c>
      <c r="S4000" s="4">
        <f>Table2[[#This Row],[Revenue_Amount]]/Table2[[#This Row],[Num_Nights]]</f>
        <v>0</v>
      </c>
    </row>
    <row r="4001" spans="1:19" x14ac:dyDescent="0.3">
      <c r="A4001">
        <v>4000</v>
      </c>
      <c r="B4001" t="s">
        <v>31</v>
      </c>
      <c r="C4001" s="9">
        <v>45091</v>
      </c>
      <c r="D4001" s="9">
        <v>45093</v>
      </c>
      <c r="E4001" s="10">
        <v>45070</v>
      </c>
      <c r="F4001" t="s">
        <v>54</v>
      </c>
      <c r="G4001">
        <v>258.49</v>
      </c>
      <c r="H4001">
        <v>1</v>
      </c>
      <c r="I4001">
        <v>0</v>
      </c>
      <c r="J4001" t="s">
        <v>28</v>
      </c>
      <c r="K4001" t="s">
        <v>44</v>
      </c>
      <c r="L4001" t="s">
        <v>21</v>
      </c>
      <c r="M4001" t="s">
        <v>36</v>
      </c>
      <c r="N4001" t="s">
        <v>41</v>
      </c>
      <c r="O4001">
        <f>Table2[[#This Row],[check_out_date]]-Table2[[#This Row],[check_in_date]]</f>
        <v>2</v>
      </c>
      <c r="P4001">
        <f>Table2[[#This Row],[num_adults]]+Table2[[#This Row],[num_children]]</f>
        <v>1</v>
      </c>
      <c r="Q4001" s="3">
        <f>IF(OR(Table2[[#This Row],[booking_status]]="confirmed",Table2[[#This Row],[booking_status]]="checked-out"),Table2[[#This Row],[room_rate_per_night]]*Table2[[#This Row],[Num_Nights]],0)</f>
        <v>516.98</v>
      </c>
      <c r="R4001" t="str" cm="1">
        <f t="array" ref="R4001">IFERROR(_xlfn.IFS(Table2[[#This Row],[booking_status]]="confirmed","Expected",Table2[[#This Row],[booking_status]]="checked-out","Actual"),"No Revenue")</f>
        <v>Expected</v>
      </c>
      <c r="S4001" s="4">
        <f>Table2[[#This Row],[Revenue_Amount]]/Table2[[#This Row],[Num_Nights]]</f>
        <v>258.49</v>
      </c>
    </row>
    <row r="4002" spans="1:19" hidden="1" x14ac:dyDescent="0.3">
      <c r="A4002">
        <v>4001</v>
      </c>
      <c r="B4002" t="s">
        <v>50</v>
      </c>
      <c r="C4002" s="9">
        <v>45096</v>
      </c>
      <c r="D4002" s="9">
        <v>45099</v>
      </c>
      <c r="E4002" s="10">
        <v>45018</v>
      </c>
      <c r="F4002" t="s">
        <v>49</v>
      </c>
      <c r="G4002">
        <v>131.9</v>
      </c>
      <c r="H4002">
        <v>3</v>
      </c>
      <c r="I4002">
        <v>1</v>
      </c>
      <c r="J4002" t="s">
        <v>35</v>
      </c>
      <c r="K4002" t="s">
        <v>29</v>
      </c>
      <c r="L4002" t="s">
        <v>21</v>
      </c>
      <c r="M4002" t="s">
        <v>22</v>
      </c>
      <c r="N4002" t="s">
        <v>45</v>
      </c>
      <c r="O4002">
        <f>Table2[[#This Row],[check_out_date]]-Table2[[#This Row],[check_in_date]]</f>
        <v>3</v>
      </c>
      <c r="P4002">
        <f>Table2[[#This Row],[num_adults]]+Table2[[#This Row],[num_children]]</f>
        <v>4</v>
      </c>
      <c r="Q4002" s="3">
        <f>IF(OR(Table2[[#This Row],[booking_status]]="confirmed",Table2[[#This Row],[booking_status]]="checked-out"),Table2[[#This Row],[room_rate_per_night]]*Table2[[#This Row],[Num_Nights]],0)</f>
        <v>395.70000000000005</v>
      </c>
      <c r="R4002" t="str" cm="1">
        <f t="array" ref="R4002">IFERROR(_xlfn.IFS(Table2[[#This Row],[booking_status]]="confirmed","Expected",Table2[[#This Row],[booking_status]]="checked-out","Actual"),"No Revenue")</f>
        <v>Expected</v>
      </c>
      <c r="S4002" s="4">
        <f>Table2[[#This Row],[Revenue_Amount]]/Table2[[#This Row],[Num_Nights]]</f>
        <v>131.9</v>
      </c>
    </row>
    <row r="4003" spans="1:19" x14ac:dyDescent="0.3">
      <c r="A4003">
        <v>4002</v>
      </c>
      <c r="B4003" t="s">
        <v>37</v>
      </c>
      <c r="C4003" s="9">
        <v>45002</v>
      </c>
      <c r="D4003" s="9">
        <v>45010</v>
      </c>
      <c r="E4003" s="10">
        <v>44998</v>
      </c>
      <c r="F4003" t="s">
        <v>18</v>
      </c>
      <c r="G4003">
        <v>243.42</v>
      </c>
      <c r="H4003">
        <v>2</v>
      </c>
      <c r="I4003">
        <v>0</v>
      </c>
      <c r="J4003" t="s">
        <v>19</v>
      </c>
      <c r="K4003" t="s">
        <v>66</v>
      </c>
      <c r="L4003" t="s">
        <v>21</v>
      </c>
      <c r="M4003" t="s">
        <v>22</v>
      </c>
      <c r="N4003" t="s">
        <v>41</v>
      </c>
      <c r="O4003">
        <f>Table2[[#This Row],[check_out_date]]-Table2[[#This Row],[check_in_date]]</f>
        <v>8</v>
      </c>
      <c r="P4003">
        <f>Table2[[#This Row],[num_adults]]+Table2[[#This Row],[num_children]]</f>
        <v>2</v>
      </c>
      <c r="Q4003" s="3">
        <f>IF(OR(Table2[[#This Row],[booking_status]]="confirmed",Table2[[#This Row],[booking_status]]="checked-out"),Table2[[#This Row],[room_rate_per_night]]*Table2[[#This Row],[Num_Nights]],0)</f>
        <v>1947.36</v>
      </c>
      <c r="R4003" t="str" cm="1">
        <f t="array" ref="R4003">IFERROR(_xlfn.IFS(Table2[[#This Row],[booking_status]]="confirmed","Expected",Table2[[#This Row],[booking_status]]="checked-out","Actual"),"No Revenue")</f>
        <v>Expected</v>
      </c>
      <c r="S4003" s="4">
        <f>Table2[[#This Row],[Revenue_Amount]]/Table2[[#This Row],[Num_Nights]]</f>
        <v>243.42</v>
      </c>
    </row>
    <row r="4004" spans="1:19" x14ac:dyDescent="0.3">
      <c r="A4004">
        <v>4003</v>
      </c>
      <c r="B4004" t="s">
        <v>50</v>
      </c>
      <c r="C4004" s="9">
        <v>45290</v>
      </c>
      <c r="D4004" s="9">
        <v>45296</v>
      </c>
      <c r="E4004" s="10">
        <v>45268</v>
      </c>
      <c r="F4004" t="s">
        <v>18</v>
      </c>
      <c r="G4004">
        <v>196.61</v>
      </c>
      <c r="H4004">
        <v>2</v>
      </c>
      <c r="I4004">
        <v>2</v>
      </c>
      <c r="J4004" t="s">
        <v>28</v>
      </c>
      <c r="K4004" t="s">
        <v>99</v>
      </c>
      <c r="L4004" t="s">
        <v>70</v>
      </c>
      <c r="M4004" t="s">
        <v>22</v>
      </c>
      <c r="N4004" t="s">
        <v>45</v>
      </c>
      <c r="O4004">
        <f>Table2[[#This Row],[check_out_date]]-Table2[[#This Row],[check_in_date]]</f>
        <v>6</v>
      </c>
      <c r="P4004">
        <f>Table2[[#This Row],[num_adults]]+Table2[[#This Row],[num_children]]</f>
        <v>4</v>
      </c>
      <c r="Q4004" s="3">
        <f>IF(OR(Table2[[#This Row],[booking_status]]="confirmed",Table2[[#This Row],[booking_status]]="checked-out"),Table2[[#This Row],[room_rate_per_night]]*Table2[[#This Row],[Num_Nights]],0)</f>
        <v>0</v>
      </c>
      <c r="R4004" t="str" cm="1">
        <f t="array" ref="R4004">IFERROR(_xlfn.IFS(Table2[[#This Row],[booking_status]]="confirmed","Expected",Table2[[#This Row],[booking_status]]="checked-out","Actual"),"No Revenue")</f>
        <v>No Revenue</v>
      </c>
      <c r="S4004" s="4">
        <f>Table2[[#This Row],[Revenue_Amount]]/Table2[[#This Row],[Num_Nights]]</f>
        <v>0</v>
      </c>
    </row>
    <row r="4005" spans="1:19" hidden="1" x14ac:dyDescent="0.3">
      <c r="A4005">
        <v>4004</v>
      </c>
      <c r="B4005" t="s">
        <v>14</v>
      </c>
      <c r="C4005" s="9">
        <v>45238</v>
      </c>
      <c r="D4005" s="9">
        <v>45243</v>
      </c>
      <c r="E4005" s="10">
        <v>45221</v>
      </c>
      <c r="F4005" t="s">
        <v>49</v>
      </c>
      <c r="G4005">
        <v>94.3</v>
      </c>
      <c r="H4005">
        <v>1</v>
      </c>
      <c r="I4005">
        <v>0</v>
      </c>
      <c r="J4005" t="s">
        <v>35</v>
      </c>
      <c r="K4005" t="s">
        <v>99</v>
      </c>
      <c r="L4005" t="s">
        <v>21</v>
      </c>
      <c r="M4005" t="s">
        <v>22</v>
      </c>
      <c r="N4005" t="s">
        <v>41</v>
      </c>
      <c r="O4005">
        <f>Table2[[#This Row],[check_out_date]]-Table2[[#This Row],[check_in_date]]</f>
        <v>5</v>
      </c>
      <c r="P4005">
        <f>Table2[[#This Row],[num_adults]]+Table2[[#This Row],[num_children]]</f>
        <v>1</v>
      </c>
      <c r="Q4005" s="3">
        <f>IF(OR(Table2[[#This Row],[booking_status]]="confirmed",Table2[[#This Row],[booking_status]]="checked-out"),Table2[[#This Row],[room_rate_per_night]]*Table2[[#This Row],[Num_Nights]],0)</f>
        <v>471.5</v>
      </c>
      <c r="R4005" t="str" cm="1">
        <f t="array" ref="R4005">IFERROR(_xlfn.IFS(Table2[[#This Row],[booking_status]]="confirmed","Expected",Table2[[#This Row],[booking_status]]="checked-out","Actual"),"No Revenue")</f>
        <v>Expected</v>
      </c>
      <c r="S4005" s="4">
        <f>Table2[[#This Row],[Revenue_Amount]]/Table2[[#This Row],[Num_Nights]]</f>
        <v>94.3</v>
      </c>
    </row>
    <row r="4006" spans="1:19" hidden="1" x14ac:dyDescent="0.3">
      <c r="A4006">
        <v>4005</v>
      </c>
      <c r="B4006" t="s">
        <v>14</v>
      </c>
      <c r="C4006" s="9">
        <v>45040</v>
      </c>
      <c r="D4006" s="9">
        <v>45047</v>
      </c>
      <c r="E4006" s="10">
        <v>44994</v>
      </c>
      <c r="F4006" t="s">
        <v>54</v>
      </c>
      <c r="G4006">
        <v>293.61</v>
      </c>
      <c r="H4006">
        <v>2</v>
      </c>
      <c r="I4006">
        <v>1</v>
      </c>
      <c r="J4006" t="s">
        <v>35</v>
      </c>
      <c r="K4006" t="s">
        <v>99</v>
      </c>
      <c r="L4006" t="s">
        <v>21</v>
      </c>
      <c r="M4006" t="s">
        <v>36</v>
      </c>
      <c r="N4006" t="s">
        <v>41</v>
      </c>
      <c r="O4006">
        <f>Table2[[#This Row],[check_out_date]]-Table2[[#This Row],[check_in_date]]</f>
        <v>7</v>
      </c>
      <c r="P4006">
        <f>Table2[[#This Row],[num_adults]]+Table2[[#This Row],[num_children]]</f>
        <v>3</v>
      </c>
      <c r="Q4006" s="3">
        <f>IF(OR(Table2[[#This Row],[booking_status]]="confirmed",Table2[[#This Row],[booking_status]]="checked-out"),Table2[[#This Row],[room_rate_per_night]]*Table2[[#This Row],[Num_Nights]],0)</f>
        <v>2055.27</v>
      </c>
      <c r="R4006" t="str" cm="1">
        <f t="array" ref="R4006">IFERROR(_xlfn.IFS(Table2[[#This Row],[booking_status]]="confirmed","Expected",Table2[[#This Row],[booking_status]]="checked-out","Actual"),"No Revenue")</f>
        <v>Expected</v>
      </c>
      <c r="S4006" s="4">
        <f>Table2[[#This Row],[Revenue_Amount]]/Table2[[#This Row],[Num_Nights]]</f>
        <v>293.61</v>
      </c>
    </row>
    <row r="4007" spans="1:19" hidden="1" x14ac:dyDescent="0.3">
      <c r="A4007">
        <v>4006</v>
      </c>
      <c r="B4007" t="s">
        <v>50</v>
      </c>
      <c r="C4007" s="9">
        <v>45130</v>
      </c>
      <c r="D4007" s="9">
        <v>45139</v>
      </c>
      <c r="E4007" s="10">
        <v>45093</v>
      </c>
      <c r="F4007" t="s">
        <v>49</v>
      </c>
      <c r="G4007">
        <v>110.75</v>
      </c>
      <c r="H4007">
        <v>4</v>
      </c>
      <c r="I4007">
        <v>1</v>
      </c>
      <c r="J4007" t="s">
        <v>35</v>
      </c>
      <c r="K4007" t="s">
        <v>20</v>
      </c>
      <c r="L4007" t="s">
        <v>21</v>
      </c>
      <c r="M4007" t="s">
        <v>36</v>
      </c>
      <c r="N4007" t="s">
        <v>23</v>
      </c>
      <c r="O4007">
        <f>Table2[[#This Row],[check_out_date]]-Table2[[#This Row],[check_in_date]]</f>
        <v>9</v>
      </c>
      <c r="P4007">
        <f>Table2[[#This Row],[num_adults]]+Table2[[#This Row],[num_children]]</f>
        <v>5</v>
      </c>
      <c r="Q4007" s="3">
        <f>IF(OR(Table2[[#This Row],[booking_status]]="confirmed",Table2[[#This Row],[booking_status]]="checked-out"),Table2[[#This Row],[room_rate_per_night]]*Table2[[#This Row],[Num_Nights]],0)</f>
        <v>996.75</v>
      </c>
      <c r="R4007" t="str" cm="1">
        <f t="array" ref="R4007">IFERROR(_xlfn.IFS(Table2[[#This Row],[booking_status]]="confirmed","Expected",Table2[[#This Row],[booking_status]]="checked-out","Actual"),"No Revenue")</f>
        <v>Expected</v>
      </c>
      <c r="S4007" s="4">
        <f>Table2[[#This Row],[Revenue_Amount]]/Table2[[#This Row],[Num_Nights]]</f>
        <v>110.75</v>
      </c>
    </row>
    <row r="4008" spans="1:19" x14ac:dyDescent="0.3">
      <c r="A4008">
        <v>4007</v>
      </c>
      <c r="B4008" t="s">
        <v>31</v>
      </c>
      <c r="C4008" s="9">
        <v>45110</v>
      </c>
      <c r="D4008" s="9">
        <v>45117</v>
      </c>
      <c r="E4008" s="10">
        <v>45093</v>
      </c>
      <c r="F4008" t="s">
        <v>49</v>
      </c>
      <c r="G4008">
        <v>66.05</v>
      </c>
      <c r="H4008">
        <v>4</v>
      </c>
      <c r="I4008">
        <v>0</v>
      </c>
      <c r="J4008" t="s">
        <v>28</v>
      </c>
      <c r="K4008" t="s">
        <v>20</v>
      </c>
      <c r="L4008" t="s">
        <v>21</v>
      </c>
      <c r="M4008" t="s">
        <v>36</v>
      </c>
      <c r="N4008" t="s">
        <v>41</v>
      </c>
      <c r="O4008">
        <f>Table2[[#This Row],[check_out_date]]-Table2[[#This Row],[check_in_date]]</f>
        <v>7</v>
      </c>
      <c r="P4008">
        <f>Table2[[#This Row],[num_adults]]+Table2[[#This Row],[num_children]]</f>
        <v>4</v>
      </c>
      <c r="Q4008" s="3">
        <f>IF(OR(Table2[[#This Row],[booking_status]]="confirmed",Table2[[#This Row],[booking_status]]="checked-out"),Table2[[#This Row],[room_rate_per_night]]*Table2[[#This Row],[Num_Nights]],0)</f>
        <v>462.34999999999997</v>
      </c>
      <c r="R4008" t="str" cm="1">
        <f t="array" ref="R4008">IFERROR(_xlfn.IFS(Table2[[#This Row],[booking_status]]="confirmed","Expected",Table2[[#This Row],[booking_status]]="checked-out","Actual"),"No Revenue")</f>
        <v>Expected</v>
      </c>
      <c r="S4008" s="4">
        <f>Table2[[#This Row],[Revenue_Amount]]/Table2[[#This Row],[Num_Nights]]</f>
        <v>66.05</v>
      </c>
    </row>
    <row r="4009" spans="1:19" x14ac:dyDescent="0.3">
      <c r="A4009">
        <v>4008</v>
      </c>
      <c r="B4009" t="s">
        <v>31</v>
      </c>
      <c r="C4009" s="9">
        <v>45123</v>
      </c>
      <c r="D4009" s="9">
        <v>45131</v>
      </c>
      <c r="E4009" s="10">
        <v>45116</v>
      </c>
      <c r="F4009" t="s">
        <v>54</v>
      </c>
      <c r="G4009">
        <v>299.69</v>
      </c>
      <c r="H4009">
        <v>2</v>
      </c>
      <c r="I4009">
        <v>0</v>
      </c>
      <c r="J4009" t="s">
        <v>28</v>
      </c>
      <c r="K4009" t="s">
        <v>99</v>
      </c>
      <c r="L4009" t="s">
        <v>56</v>
      </c>
      <c r="M4009" t="s">
        <v>22</v>
      </c>
      <c r="N4009" t="s">
        <v>41</v>
      </c>
      <c r="O4009">
        <f>Table2[[#This Row],[check_out_date]]-Table2[[#This Row],[check_in_date]]</f>
        <v>8</v>
      </c>
      <c r="P4009">
        <f>Table2[[#This Row],[num_adults]]+Table2[[#This Row],[num_children]]</f>
        <v>2</v>
      </c>
      <c r="Q4009" s="3">
        <f>IF(OR(Table2[[#This Row],[booking_status]]="confirmed",Table2[[#This Row],[booking_status]]="checked-out"),Table2[[#This Row],[room_rate_per_night]]*Table2[[#This Row],[Num_Nights]],0)</f>
        <v>2397.52</v>
      </c>
      <c r="R4009" t="str" cm="1">
        <f t="array" ref="R4009">IFERROR(_xlfn.IFS(Table2[[#This Row],[booking_status]]="confirmed","Expected",Table2[[#This Row],[booking_status]]="checked-out","Actual"),"No Revenue")</f>
        <v>Actual</v>
      </c>
      <c r="S4009" s="4">
        <f>Table2[[#This Row],[Revenue_Amount]]/Table2[[#This Row],[Num_Nights]]</f>
        <v>299.69</v>
      </c>
    </row>
    <row r="4010" spans="1:19" x14ac:dyDescent="0.3">
      <c r="A4010">
        <v>4009</v>
      </c>
      <c r="B4010" t="s">
        <v>37</v>
      </c>
      <c r="C4010" s="9">
        <v>45145</v>
      </c>
      <c r="D4010" s="9">
        <v>45152</v>
      </c>
      <c r="E4010" s="10">
        <v>45115</v>
      </c>
      <c r="F4010" t="s">
        <v>27</v>
      </c>
      <c r="G4010">
        <v>122.54</v>
      </c>
      <c r="H4010">
        <v>3</v>
      </c>
      <c r="I4010">
        <v>1</v>
      </c>
      <c r="J4010" t="s">
        <v>28</v>
      </c>
      <c r="K4010" t="s">
        <v>66</v>
      </c>
      <c r="L4010" t="s">
        <v>56</v>
      </c>
      <c r="M4010" t="s">
        <v>22</v>
      </c>
      <c r="N4010" t="s">
        <v>30</v>
      </c>
      <c r="O4010">
        <f>Table2[[#This Row],[check_out_date]]-Table2[[#This Row],[check_in_date]]</f>
        <v>7</v>
      </c>
      <c r="P4010">
        <f>Table2[[#This Row],[num_adults]]+Table2[[#This Row],[num_children]]</f>
        <v>4</v>
      </c>
      <c r="Q4010" s="3">
        <f>IF(OR(Table2[[#This Row],[booking_status]]="confirmed",Table2[[#This Row],[booking_status]]="checked-out"),Table2[[#This Row],[room_rate_per_night]]*Table2[[#This Row],[Num_Nights]],0)</f>
        <v>857.78000000000009</v>
      </c>
      <c r="R4010" t="str" cm="1">
        <f t="array" ref="R4010">IFERROR(_xlfn.IFS(Table2[[#This Row],[booking_status]]="confirmed","Expected",Table2[[#This Row],[booking_status]]="checked-out","Actual"),"No Revenue")</f>
        <v>Actual</v>
      </c>
      <c r="S4010" s="4">
        <f>Table2[[#This Row],[Revenue_Amount]]/Table2[[#This Row],[Num_Nights]]</f>
        <v>122.54</v>
      </c>
    </row>
    <row r="4011" spans="1:19" x14ac:dyDescent="0.3">
      <c r="A4011">
        <v>4010</v>
      </c>
      <c r="B4011" t="s">
        <v>50</v>
      </c>
      <c r="C4011" s="9">
        <v>44955</v>
      </c>
      <c r="D4011" s="9">
        <v>44958</v>
      </c>
      <c r="E4011" s="10">
        <v>44953</v>
      </c>
      <c r="F4011" t="s">
        <v>27</v>
      </c>
      <c r="G4011">
        <v>171.38</v>
      </c>
      <c r="H4011">
        <v>1</v>
      </c>
      <c r="I4011">
        <v>2</v>
      </c>
      <c r="J4011" t="s">
        <v>55</v>
      </c>
      <c r="K4011" t="s">
        <v>44</v>
      </c>
      <c r="L4011" t="s">
        <v>21</v>
      </c>
      <c r="M4011" t="s">
        <v>36</v>
      </c>
      <c r="N4011" t="s">
        <v>41</v>
      </c>
      <c r="O4011">
        <f>Table2[[#This Row],[check_out_date]]-Table2[[#This Row],[check_in_date]]</f>
        <v>3</v>
      </c>
      <c r="P4011">
        <f>Table2[[#This Row],[num_adults]]+Table2[[#This Row],[num_children]]</f>
        <v>3</v>
      </c>
      <c r="Q4011" s="3">
        <f>IF(OR(Table2[[#This Row],[booking_status]]="confirmed",Table2[[#This Row],[booking_status]]="checked-out"),Table2[[#This Row],[room_rate_per_night]]*Table2[[#This Row],[Num_Nights]],0)</f>
        <v>514.14</v>
      </c>
      <c r="R4011" t="str" cm="1">
        <f t="array" ref="R4011">IFERROR(_xlfn.IFS(Table2[[#This Row],[booking_status]]="confirmed","Expected",Table2[[#This Row],[booking_status]]="checked-out","Actual"),"No Revenue")</f>
        <v>Expected</v>
      </c>
      <c r="S4011" s="4">
        <f>Table2[[#This Row],[Revenue_Amount]]/Table2[[#This Row],[Num_Nights]]</f>
        <v>171.38</v>
      </c>
    </row>
    <row r="4012" spans="1:19" x14ac:dyDescent="0.3">
      <c r="A4012">
        <v>4011</v>
      </c>
      <c r="B4012" t="s">
        <v>50</v>
      </c>
      <c r="C4012" s="9">
        <v>45283</v>
      </c>
      <c r="D4012" s="9">
        <v>45290</v>
      </c>
      <c r="E4012" s="10">
        <v>45257</v>
      </c>
      <c r="F4012" t="s">
        <v>18</v>
      </c>
      <c r="G4012">
        <v>225.9</v>
      </c>
      <c r="H4012">
        <v>2</v>
      </c>
      <c r="I4012">
        <v>3</v>
      </c>
      <c r="J4012" t="s">
        <v>55</v>
      </c>
      <c r="K4012" t="s">
        <v>66</v>
      </c>
      <c r="L4012" t="s">
        <v>21</v>
      </c>
      <c r="M4012" t="s">
        <v>22</v>
      </c>
      <c r="N4012" t="s">
        <v>41</v>
      </c>
      <c r="O4012">
        <f>Table2[[#This Row],[check_out_date]]-Table2[[#This Row],[check_in_date]]</f>
        <v>7</v>
      </c>
      <c r="P4012">
        <f>Table2[[#This Row],[num_adults]]+Table2[[#This Row],[num_children]]</f>
        <v>5</v>
      </c>
      <c r="Q4012" s="3">
        <f>IF(OR(Table2[[#This Row],[booking_status]]="confirmed",Table2[[#This Row],[booking_status]]="checked-out"),Table2[[#This Row],[room_rate_per_night]]*Table2[[#This Row],[Num_Nights]],0)</f>
        <v>1581.3</v>
      </c>
      <c r="R4012" t="str" cm="1">
        <f t="array" ref="R4012">IFERROR(_xlfn.IFS(Table2[[#This Row],[booking_status]]="confirmed","Expected",Table2[[#This Row],[booking_status]]="checked-out","Actual"),"No Revenue")</f>
        <v>Expected</v>
      </c>
      <c r="S4012" s="4">
        <f>Table2[[#This Row],[Revenue_Amount]]/Table2[[#This Row],[Num_Nights]]</f>
        <v>225.9</v>
      </c>
    </row>
    <row r="4013" spans="1:19" x14ac:dyDescent="0.3">
      <c r="A4013">
        <v>4012</v>
      </c>
      <c r="B4013" t="s">
        <v>14</v>
      </c>
      <c r="C4013" s="9">
        <v>45074</v>
      </c>
      <c r="D4013" s="9">
        <v>45077</v>
      </c>
      <c r="E4013" s="10">
        <v>45051</v>
      </c>
      <c r="F4013" t="s">
        <v>27</v>
      </c>
      <c r="G4013">
        <v>162.82</v>
      </c>
      <c r="H4013">
        <v>3</v>
      </c>
      <c r="I4013">
        <v>0</v>
      </c>
      <c r="J4013" t="s">
        <v>55</v>
      </c>
      <c r="K4013" t="s">
        <v>20</v>
      </c>
      <c r="L4013" t="s">
        <v>21</v>
      </c>
      <c r="M4013" t="s">
        <v>22</v>
      </c>
      <c r="N4013" t="s">
        <v>41</v>
      </c>
      <c r="O4013">
        <f>Table2[[#This Row],[check_out_date]]-Table2[[#This Row],[check_in_date]]</f>
        <v>3</v>
      </c>
      <c r="P4013">
        <f>Table2[[#This Row],[num_adults]]+Table2[[#This Row],[num_children]]</f>
        <v>3</v>
      </c>
      <c r="Q4013" s="3">
        <f>IF(OR(Table2[[#This Row],[booking_status]]="confirmed",Table2[[#This Row],[booking_status]]="checked-out"),Table2[[#This Row],[room_rate_per_night]]*Table2[[#This Row],[Num_Nights]],0)</f>
        <v>488.46</v>
      </c>
      <c r="R4013" t="str" cm="1">
        <f t="array" ref="R4013">IFERROR(_xlfn.IFS(Table2[[#This Row],[booking_status]]="confirmed","Expected",Table2[[#This Row],[booking_status]]="checked-out","Actual"),"No Revenue")</f>
        <v>Expected</v>
      </c>
      <c r="S4013" s="4">
        <f>Table2[[#This Row],[Revenue_Amount]]/Table2[[#This Row],[Num_Nights]]</f>
        <v>162.82</v>
      </c>
    </row>
    <row r="4014" spans="1:19" x14ac:dyDescent="0.3">
      <c r="A4014">
        <v>4013</v>
      </c>
      <c r="B4014" t="s">
        <v>31</v>
      </c>
      <c r="C4014" s="9">
        <v>45190</v>
      </c>
      <c r="D4014" s="9">
        <v>45197</v>
      </c>
      <c r="E4014" s="10">
        <v>45161</v>
      </c>
      <c r="F4014" t="s">
        <v>18</v>
      </c>
      <c r="G4014">
        <v>247.69</v>
      </c>
      <c r="H4014">
        <v>4</v>
      </c>
      <c r="I4014">
        <v>1</v>
      </c>
      <c r="J4014" t="s">
        <v>28</v>
      </c>
      <c r="K4014" t="s">
        <v>44</v>
      </c>
      <c r="L4014" t="s">
        <v>60</v>
      </c>
      <c r="M4014" t="s">
        <v>36</v>
      </c>
      <c r="N4014" t="s">
        <v>95</v>
      </c>
      <c r="O4014">
        <f>Table2[[#This Row],[check_out_date]]-Table2[[#This Row],[check_in_date]]</f>
        <v>7</v>
      </c>
      <c r="P4014">
        <f>Table2[[#This Row],[num_adults]]+Table2[[#This Row],[num_children]]</f>
        <v>5</v>
      </c>
      <c r="Q4014" s="3">
        <f>IF(OR(Table2[[#This Row],[booking_status]]="confirmed",Table2[[#This Row],[booking_status]]="checked-out"),Table2[[#This Row],[room_rate_per_night]]*Table2[[#This Row],[Num_Nights]],0)</f>
        <v>0</v>
      </c>
      <c r="R4014" t="str" cm="1">
        <f t="array" ref="R4014">IFERROR(_xlfn.IFS(Table2[[#This Row],[booking_status]]="confirmed","Expected",Table2[[#This Row],[booking_status]]="checked-out","Actual"),"No Revenue")</f>
        <v>No Revenue</v>
      </c>
      <c r="S4014" s="4">
        <f>Table2[[#This Row],[Revenue_Amount]]/Table2[[#This Row],[Num_Nights]]</f>
        <v>0</v>
      </c>
    </row>
    <row r="4015" spans="1:19" x14ac:dyDescent="0.3">
      <c r="A4015">
        <v>4014</v>
      </c>
      <c r="B4015" t="s">
        <v>14</v>
      </c>
      <c r="C4015" s="9">
        <v>45263</v>
      </c>
      <c r="D4015" s="9">
        <v>45267</v>
      </c>
      <c r="E4015" s="10">
        <v>45236</v>
      </c>
      <c r="F4015" t="s">
        <v>49</v>
      </c>
      <c r="G4015">
        <v>92.53</v>
      </c>
      <c r="H4015">
        <v>1</v>
      </c>
      <c r="I4015">
        <v>0</v>
      </c>
      <c r="J4015" t="s">
        <v>28</v>
      </c>
      <c r="K4015" t="s">
        <v>20</v>
      </c>
      <c r="L4015" t="s">
        <v>60</v>
      </c>
      <c r="M4015" t="s">
        <v>36</v>
      </c>
      <c r="N4015" t="s">
        <v>41</v>
      </c>
      <c r="O4015">
        <f>Table2[[#This Row],[check_out_date]]-Table2[[#This Row],[check_in_date]]</f>
        <v>4</v>
      </c>
      <c r="P4015">
        <f>Table2[[#This Row],[num_adults]]+Table2[[#This Row],[num_children]]</f>
        <v>1</v>
      </c>
      <c r="Q4015" s="3">
        <f>IF(OR(Table2[[#This Row],[booking_status]]="confirmed",Table2[[#This Row],[booking_status]]="checked-out"),Table2[[#This Row],[room_rate_per_night]]*Table2[[#This Row],[Num_Nights]],0)</f>
        <v>0</v>
      </c>
      <c r="R4015" t="str" cm="1">
        <f t="array" ref="R4015">IFERROR(_xlfn.IFS(Table2[[#This Row],[booking_status]]="confirmed","Expected",Table2[[#This Row],[booking_status]]="checked-out","Actual"),"No Revenue")</f>
        <v>No Revenue</v>
      </c>
      <c r="S4015" s="4">
        <f>Table2[[#This Row],[Revenue_Amount]]/Table2[[#This Row],[Num_Nights]]</f>
        <v>0</v>
      </c>
    </row>
    <row r="4016" spans="1:19" x14ac:dyDescent="0.3">
      <c r="A4016">
        <v>4015</v>
      </c>
      <c r="B4016" t="s">
        <v>14</v>
      </c>
      <c r="C4016" s="9">
        <v>45259</v>
      </c>
      <c r="D4016" s="9">
        <v>45263</v>
      </c>
      <c r="E4016" s="10">
        <v>45247</v>
      </c>
      <c r="F4016" t="s">
        <v>27</v>
      </c>
      <c r="G4016">
        <v>165.68</v>
      </c>
      <c r="H4016">
        <v>1</v>
      </c>
      <c r="I4016">
        <v>0</v>
      </c>
      <c r="J4016" t="s">
        <v>94</v>
      </c>
      <c r="K4016" t="s">
        <v>29</v>
      </c>
      <c r="L4016" t="s">
        <v>56</v>
      </c>
      <c r="M4016" t="s">
        <v>22</v>
      </c>
      <c r="N4016" t="s">
        <v>41</v>
      </c>
      <c r="O4016">
        <f>Table2[[#This Row],[check_out_date]]-Table2[[#This Row],[check_in_date]]</f>
        <v>4</v>
      </c>
      <c r="P4016">
        <f>Table2[[#This Row],[num_adults]]+Table2[[#This Row],[num_children]]</f>
        <v>1</v>
      </c>
      <c r="Q4016" s="3">
        <f>IF(OR(Table2[[#This Row],[booking_status]]="confirmed",Table2[[#This Row],[booking_status]]="checked-out"),Table2[[#This Row],[room_rate_per_night]]*Table2[[#This Row],[Num_Nights]],0)</f>
        <v>662.72</v>
      </c>
      <c r="R4016" t="str" cm="1">
        <f t="array" ref="R4016">IFERROR(_xlfn.IFS(Table2[[#This Row],[booking_status]]="confirmed","Expected",Table2[[#This Row],[booking_status]]="checked-out","Actual"),"No Revenue")</f>
        <v>Actual</v>
      </c>
      <c r="S4016" s="4">
        <f>Table2[[#This Row],[Revenue_Amount]]/Table2[[#This Row],[Num_Nights]]</f>
        <v>165.68</v>
      </c>
    </row>
    <row r="4017" spans="1:19" hidden="1" x14ac:dyDescent="0.3">
      <c r="A4017">
        <v>4016</v>
      </c>
      <c r="B4017" t="s">
        <v>14</v>
      </c>
      <c r="C4017" s="9">
        <v>44954</v>
      </c>
      <c r="D4017" s="9">
        <v>44958</v>
      </c>
      <c r="E4017" s="10">
        <v>44904</v>
      </c>
      <c r="F4017" t="s">
        <v>27</v>
      </c>
      <c r="G4017">
        <v>181.13</v>
      </c>
      <c r="H4017">
        <v>2</v>
      </c>
      <c r="I4017">
        <v>0</v>
      </c>
      <c r="J4017" t="s">
        <v>35</v>
      </c>
      <c r="K4017" t="s">
        <v>20</v>
      </c>
      <c r="L4017" t="s">
        <v>21</v>
      </c>
      <c r="M4017" t="s">
        <v>36</v>
      </c>
      <c r="N4017" t="s">
        <v>41</v>
      </c>
      <c r="O4017">
        <f>Table2[[#This Row],[check_out_date]]-Table2[[#This Row],[check_in_date]]</f>
        <v>4</v>
      </c>
      <c r="P4017">
        <f>Table2[[#This Row],[num_adults]]+Table2[[#This Row],[num_children]]</f>
        <v>2</v>
      </c>
      <c r="Q4017" s="3">
        <f>IF(OR(Table2[[#This Row],[booking_status]]="confirmed",Table2[[#This Row],[booking_status]]="checked-out"),Table2[[#This Row],[room_rate_per_night]]*Table2[[#This Row],[Num_Nights]],0)</f>
        <v>724.52</v>
      </c>
      <c r="R4017" t="str" cm="1">
        <f t="array" ref="R4017">IFERROR(_xlfn.IFS(Table2[[#This Row],[booking_status]]="confirmed","Expected",Table2[[#This Row],[booking_status]]="checked-out","Actual"),"No Revenue")</f>
        <v>Expected</v>
      </c>
      <c r="S4017" s="4">
        <f>Table2[[#This Row],[Revenue_Amount]]/Table2[[#This Row],[Num_Nights]]</f>
        <v>181.13</v>
      </c>
    </row>
    <row r="4018" spans="1:19" hidden="1" x14ac:dyDescent="0.3">
      <c r="A4018">
        <v>4017</v>
      </c>
      <c r="B4018" t="s">
        <v>14</v>
      </c>
      <c r="C4018" s="9">
        <v>45089</v>
      </c>
      <c r="D4018" s="9">
        <v>45100</v>
      </c>
      <c r="E4018" s="10">
        <v>45022</v>
      </c>
      <c r="F4018" t="s">
        <v>27</v>
      </c>
      <c r="G4018">
        <v>171.46</v>
      </c>
      <c r="H4018">
        <v>4</v>
      </c>
      <c r="I4018">
        <v>1</v>
      </c>
      <c r="J4018" t="s">
        <v>35</v>
      </c>
      <c r="K4018" t="s">
        <v>20</v>
      </c>
      <c r="L4018" t="s">
        <v>21</v>
      </c>
      <c r="M4018" t="s">
        <v>36</v>
      </c>
      <c r="N4018" t="s">
        <v>41</v>
      </c>
      <c r="O4018">
        <f>Table2[[#This Row],[check_out_date]]-Table2[[#This Row],[check_in_date]]</f>
        <v>11</v>
      </c>
      <c r="P4018">
        <f>Table2[[#This Row],[num_adults]]+Table2[[#This Row],[num_children]]</f>
        <v>5</v>
      </c>
      <c r="Q4018" s="3">
        <f>IF(OR(Table2[[#This Row],[booking_status]]="confirmed",Table2[[#This Row],[booking_status]]="checked-out"),Table2[[#This Row],[room_rate_per_night]]*Table2[[#This Row],[Num_Nights]],0)</f>
        <v>1886.0600000000002</v>
      </c>
      <c r="R4018" t="str" cm="1">
        <f t="array" ref="R4018">IFERROR(_xlfn.IFS(Table2[[#This Row],[booking_status]]="confirmed","Expected",Table2[[#This Row],[booking_status]]="checked-out","Actual"),"No Revenue")</f>
        <v>Expected</v>
      </c>
      <c r="S4018" s="4">
        <f>Table2[[#This Row],[Revenue_Amount]]/Table2[[#This Row],[Num_Nights]]</f>
        <v>171.46</v>
      </c>
    </row>
    <row r="4019" spans="1:19" x14ac:dyDescent="0.3">
      <c r="A4019">
        <v>4018</v>
      </c>
      <c r="B4019" t="s">
        <v>37</v>
      </c>
      <c r="C4019" s="9">
        <v>45111</v>
      </c>
      <c r="D4019" s="9">
        <v>45119</v>
      </c>
      <c r="E4019" s="10">
        <v>45055</v>
      </c>
      <c r="F4019" t="s">
        <v>18</v>
      </c>
      <c r="G4019">
        <v>175.43</v>
      </c>
      <c r="H4019">
        <v>3</v>
      </c>
      <c r="I4019">
        <v>0</v>
      </c>
      <c r="J4019" t="s">
        <v>28</v>
      </c>
      <c r="K4019" t="s">
        <v>20</v>
      </c>
      <c r="L4019" t="s">
        <v>60</v>
      </c>
      <c r="M4019" t="s">
        <v>22</v>
      </c>
      <c r="N4019" t="s">
        <v>23</v>
      </c>
      <c r="O4019">
        <f>Table2[[#This Row],[check_out_date]]-Table2[[#This Row],[check_in_date]]</f>
        <v>8</v>
      </c>
      <c r="P4019">
        <f>Table2[[#This Row],[num_adults]]+Table2[[#This Row],[num_children]]</f>
        <v>3</v>
      </c>
      <c r="Q4019" s="3">
        <f>IF(OR(Table2[[#This Row],[booking_status]]="confirmed",Table2[[#This Row],[booking_status]]="checked-out"),Table2[[#This Row],[room_rate_per_night]]*Table2[[#This Row],[Num_Nights]],0)</f>
        <v>0</v>
      </c>
      <c r="R4019" t="str" cm="1">
        <f t="array" ref="R4019">IFERROR(_xlfn.IFS(Table2[[#This Row],[booking_status]]="confirmed","Expected",Table2[[#This Row],[booking_status]]="checked-out","Actual"),"No Revenue")</f>
        <v>No Revenue</v>
      </c>
      <c r="S4019" s="4">
        <f>Table2[[#This Row],[Revenue_Amount]]/Table2[[#This Row],[Num_Nights]]</f>
        <v>0</v>
      </c>
    </row>
    <row r="4020" spans="1:19" hidden="1" x14ac:dyDescent="0.3">
      <c r="A4020">
        <v>4019</v>
      </c>
      <c r="B4020" t="s">
        <v>50</v>
      </c>
      <c r="C4020" s="9">
        <v>45268</v>
      </c>
      <c r="D4020" s="9">
        <v>45270</v>
      </c>
      <c r="E4020" s="10">
        <v>45215</v>
      </c>
      <c r="F4020" t="s">
        <v>18</v>
      </c>
      <c r="G4020">
        <v>204.27</v>
      </c>
      <c r="H4020">
        <v>2</v>
      </c>
      <c r="I4020">
        <v>0</v>
      </c>
      <c r="J4020" t="s">
        <v>35</v>
      </c>
      <c r="K4020" t="s">
        <v>44</v>
      </c>
      <c r="L4020" t="s">
        <v>21</v>
      </c>
      <c r="M4020" t="s">
        <v>36</v>
      </c>
      <c r="N4020" t="s">
        <v>41</v>
      </c>
      <c r="O4020">
        <f>Table2[[#This Row],[check_out_date]]-Table2[[#This Row],[check_in_date]]</f>
        <v>2</v>
      </c>
      <c r="P4020">
        <f>Table2[[#This Row],[num_adults]]+Table2[[#This Row],[num_children]]</f>
        <v>2</v>
      </c>
      <c r="Q4020" s="3">
        <f>IF(OR(Table2[[#This Row],[booking_status]]="confirmed",Table2[[#This Row],[booking_status]]="checked-out"),Table2[[#This Row],[room_rate_per_night]]*Table2[[#This Row],[Num_Nights]],0)</f>
        <v>408.54</v>
      </c>
      <c r="R4020" t="str" cm="1">
        <f t="array" ref="R4020">IFERROR(_xlfn.IFS(Table2[[#This Row],[booking_status]]="confirmed","Expected",Table2[[#This Row],[booking_status]]="checked-out","Actual"),"No Revenue")</f>
        <v>Expected</v>
      </c>
      <c r="S4020" s="4">
        <f>Table2[[#This Row],[Revenue_Amount]]/Table2[[#This Row],[Num_Nights]]</f>
        <v>204.27</v>
      </c>
    </row>
    <row r="4021" spans="1:19" x14ac:dyDescent="0.3">
      <c r="A4021">
        <v>4020</v>
      </c>
      <c r="B4021" t="s">
        <v>50</v>
      </c>
      <c r="C4021" s="9">
        <v>45117</v>
      </c>
      <c r="D4021" s="9">
        <v>45121</v>
      </c>
      <c r="E4021" s="10">
        <v>45105</v>
      </c>
      <c r="F4021" t="s">
        <v>27</v>
      </c>
      <c r="G4021">
        <v>191.14</v>
      </c>
      <c r="H4021">
        <v>2</v>
      </c>
      <c r="I4021">
        <v>0</v>
      </c>
      <c r="J4021" t="s">
        <v>19</v>
      </c>
      <c r="K4021" t="s">
        <v>66</v>
      </c>
      <c r="L4021" t="s">
        <v>21</v>
      </c>
      <c r="M4021" t="s">
        <v>22</v>
      </c>
      <c r="N4021" t="s">
        <v>41</v>
      </c>
      <c r="O4021">
        <f>Table2[[#This Row],[check_out_date]]-Table2[[#This Row],[check_in_date]]</f>
        <v>4</v>
      </c>
      <c r="P4021">
        <f>Table2[[#This Row],[num_adults]]+Table2[[#This Row],[num_children]]</f>
        <v>2</v>
      </c>
      <c r="Q4021" s="3">
        <f>IF(OR(Table2[[#This Row],[booking_status]]="confirmed",Table2[[#This Row],[booking_status]]="checked-out"),Table2[[#This Row],[room_rate_per_night]]*Table2[[#This Row],[Num_Nights]],0)</f>
        <v>764.56</v>
      </c>
      <c r="R4021" t="str" cm="1">
        <f t="array" ref="R4021">IFERROR(_xlfn.IFS(Table2[[#This Row],[booking_status]]="confirmed","Expected",Table2[[#This Row],[booking_status]]="checked-out","Actual"),"No Revenue")</f>
        <v>Expected</v>
      </c>
      <c r="S4021" s="4">
        <f>Table2[[#This Row],[Revenue_Amount]]/Table2[[#This Row],[Num_Nights]]</f>
        <v>191.14</v>
      </c>
    </row>
    <row r="4022" spans="1:19" x14ac:dyDescent="0.3">
      <c r="A4022">
        <v>4021</v>
      </c>
      <c r="B4022" t="s">
        <v>31</v>
      </c>
      <c r="C4022" s="9">
        <v>45078</v>
      </c>
      <c r="D4022" s="9">
        <v>45081</v>
      </c>
      <c r="E4022" s="10">
        <v>45070</v>
      </c>
      <c r="F4022" t="s">
        <v>49</v>
      </c>
      <c r="G4022">
        <v>79.69</v>
      </c>
      <c r="H4022">
        <v>2</v>
      </c>
      <c r="I4022">
        <v>1</v>
      </c>
      <c r="J4022" t="s">
        <v>28</v>
      </c>
      <c r="K4022" t="s">
        <v>99</v>
      </c>
      <c r="L4022" t="s">
        <v>56</v>
      </c>
      <c r="M4022" t="s">
        <v>22</v>
      </c>
      <c r="N4022" t="s">
        <v>41</v>
      </c>
      <c r="O4022">
        <f>Table2[[#This Row],[check_out_date]]-Table2[[#This Row],[check_in_date]]</f>
        <v>3</v>
      </c>
      <c r="P4022">
        <f>Table2[[#This Row],[num_adults]]+Table2[[#This Row],[num_children]]</f>
        <v>3</v>
      </c>
      <c r="Q4022" s="3">
        <f>IF(OR(Table2[[#This Row],[booking_status]]="confirmed",Table2[[#This Row],[booking_status]]="checked-out"),Table2[[#This Row],[room_rate_per_night]]*Table2[[#This Row],[Num_Nights]],0)</f>
        <v>239.07</v>
      </c>
      <c r="R4022" t="str" cm="1">
        <f t="array" ref="R4022">IFERROR(_xlfn.IFS(Table2[[#This Row],[booking_status]]="confirmed","Expected",Table2[[#This Row],[booking_status]]="checked-out","Actual"),"No Revenue")</f>
        <v>Actual</v>
      </c>
      <c r="S4022" s="4">
        <f>Table2[[#This Row],[Revenue_Amount]]/Table2[[#This Row],[Num_Nights]]</f>
        <v>79.69</v>
      </c>
    </row>
    <row r="4023" spans="1:19" x14ac:dyDescent="0.3">
      <c r="A4023">
        <v>4022</v>
      </c>
      <c r="B4023" t="s">
        <v>37</v>
      </c>
      <c r="C4023" s="9">
        <v>44957</v>
      </c>
      <c r="D4023" s="9">
        <v>44960</v>
      </c>
      <c r="E4023" s="10">
        <v>44895</v>
      </c>
      <c r="F4023" t="s">
        <v>54</v>
      </c>
      <c r="G4023">
        <v>448.6</v>
      </c>
      <c r="H4023">
        <v>2</v>
      </c>
      <c r="I4023">
        <v>1</v>
      </c>
      <c r="J4023" t="s">
        <v>28</v>
      </c>
      <c r="K4023" t="s">
        <v>20</v>
      </c>
      <c r="L4023" t="s">
        <v>56</v>
      </c>
      <c r="M4023" t="s">
        <v>36</v>
      </c>
      <c r="N4023" t="s">
        <v>23</v>
      </c>
      <c r="O4023">
        <f>Table2[[#This Row],[check_out_date]]-Table2[[#This Row],[check_in_date]]</f>
        <v>3</v>
      </c>
      <c r="P4023">
        <f>Table2[[#This Row],[num_adults]]+Table2[[#This Row],[num_children]]</f>
        <v>3</v>
      </c>
      <c r="Q4023" s="3">
        <f>IF(OR(Table2[[#This Row],[booking_status]]="confirmed",Table2[[#This Row],[booking_status]]="checked-out"),Table2[[#This Row],[room_rate_per_night]]*Table2[[#This Row],[Num_Nights]],0)</f>
        <v>1345.8000000000002</v>
      </c>
      <c r="R4023" t="str" cm="1">
        <f t="array" ref="R4023">IFERROR(_xlfn.IFS(Table2[[#This Row],[booking_status]]="confirmed","Expected",Table2[[#This Row],[booking_status]]="checked-out","Actual"),"No Revenue")</f>
        <v>Actual</v>
      </c>
      <c r="S4023" s="4">
        <f>Table2[[#This Row],[Revenue_Amount]]/Table2[[#This Row],[Num_Nights]]</f>
        <v>448.60000000000008</v>
      </c>
    </row>
    <row r="4024" spans="1:19" hidden="1" x14ac:dyDescent="0.3">
      <c r="A4024">
        <v>4023</v>
      </c>
      <c r="B4024" t="s">
        <v>14</v>
      </c>
      <c r="C4024" s="9">
        <v>45093</v>
      </c>
      <c r="D4024" s="9">
        <v>45096</v>
      </c>
      <c r="E4024" s="10">
        <v>45066</v>
      </c>
      <c r="F4024" t="s">
        <v>49</v>
      </c>
      <c r="G4024">
        <v>80.290000000000006</v>
      </c>
      <c r="H4024">
        <v>1</v>
      </c>
      <c r="I4024">
        <v>0</v>
      </c>
      <c r="J4024" t="s">
        <v>35</v>
      </c>
      <c r="K4024" t="s">
        <v>29</v>
      </c>
      <c r="L4024" t="s">
        <v>21</v>
      </c>
      <c r="M4024" t="s">
        <v>22</v>
      </c>
      <c r="N4024" t="s">
        <v>41</v>
      </c>
      <c r="O4024">
        <f>Table2[[#This Row],[check_out_date]]-Table2[[#This Row],[check_in_date]]</f>
        <v>3</v>
      </c>
      <c r="P4024">
        <f>Table2[[#This Row],[num_adults]]+Table2[[#This Row],[num_children]]</f>
        <v>1</v>
      </c>
      <c r="Q4024" s="3">
        <f>IF(OR(Table2[[#This Row],[booking_status]]="confirmed",Table2[[#This Row],[booking_status]]="checked-out"),Table2[[#This Row],[room_rate_per_night]]*Table2[[#This Row],[Num_Nights]],0)</f>
        <v>240.87</v>
      </c>
      <c r="R4024" t="str" cm="1">
        <f t="array" ref="R4024">IFERROR(_xlfn.IFS(Table2[[#This Row],[booking_status]]="confirmed","Expected",Table2[[#This Row],[booking_status]]="checked-out","Actual"),"No Revenue")</f>
        <v>Expected</v>
      </c>
      <c r="S4024" s="4">
        <f>Table2[[#This Row],[Revenue_Amount]]/Table2[[#This Row],[Num_Nights]]</f>
        <v>80.290000000000006</v>
      </c>
    </row>
    <row r="4025" spans="1:19" x14ac:dyDescent="0.3">
      <c r="A4025">
        <v>4024</v>
      </c>
      <c r="B4025" t="s">
        <v>50</v>
      </c>
      <c r="C4025" s="9">
        <v>45098</v>
      </c>
      <c r="D4025" s="9">
        <v>45101</v>
      </c>
      <c r="E4025" s="10">
        <v>45077</v>
      </c>
      <c r="F4025" t="s">
        <v>49</v>
      </c>
      <c r="G4025">
        <v>105.08</v>
      </c>
      <c r="H4025">
        <v>2</v>
      </c>
      <c r="I4025">
        <v>0</v>
      </c>
      <c r="J4025" t="s">
        <v>19</v>
      </c>
      <c r="K4025" t="s">
        <v>20</v>
      </c>
      <c r="L4025" t="s">
        <v>56</v>
      </c>
      <c r="M4025" t="s">
        <v>36</v>
      </c>
      <c r="N4025" t="s">
        <v>41</v>
      </c>
      <c r="O4025">
        <f>Table2[[#This Row],[check_out_date]]-Table2[[#This Row],[check_in_date]]</f>
        <v>3</v>
      </c>
      <c r="P4025">
        <f>Table2[[#This Row],[num_adults]]+Table2[[#This Row],[num_children]]</f>
        <v>2</v>
      </c>
      <c r="Q4025" s="3">
        <f>IF(OR(Table2[[#This Row],[booking_status]]="confirmed",Table2[[#This Row],[booking_status]]="checked-out"),Table2[[#This Row],[room_rate_per_night]]*Table2[[#This Row],[Num_Nights]],0)</f>
        <v>315.24</v>
      </c>
      <c r="R4025" t="str" cm="1">
        <f t="array" ref="R4025">IFERROR(_xlfn.IFS(Table2[[#This Row],[booking_status]]="confirmed","Expected",Table2[[#This Row],[booking_status]]="checked-out","Actual"),"No Revenue")</f>
        <v>Actual</v>
      </c>
      <c r="S4025" s="4">
        <f>Table2[[#This Row],[Revenue_Amount]]/Table2[[#This Row],[Num_Nights]]</f>
        <v>105.08</v>
      </c>
    </row>
    <row r="4026" spans="1:19" hidden="1" x14ac:dyDescent="0.3">
      <c r="A4026">
        <v>4025</v>
      </c>
      <c r="B4026" t="s">
        <v>50</v>
      </c>
      <c r="C4026" s="9">
        <v>45272</v>
      </c>
      <c r="D4026" s="9">
        <v>45277</v>
      </c>
      <c r="E4026" s="10">
        <v>45242</v>
      </c>
      <c r="F4026" t="s">
        <v>54</v>
      </c>
      <c r="G4026">
        <v>414.71</v>
      </c>
      <c r="H4026">
        <v>3</v>
      </c>
      <c r="I4026">
        <v>1</v>
      </c>
      <c r="J4026" t="s">
        <v>35</v>
      </c>
      <c r="K4026" t="s">
        <v>44</v>
      </c>
      <c r="L4026" t="s">
        <v>60</v>
      </c>
      <c r="M4026" t="s">
        <v>22</v>
      </c>
      <c r="N4026" t="s">
        <v>23</v>
      </c>
      <c r="O4026">
        <f>Table2[[#This Row],[check_out_date]]-Table2[[#This Row],[check_in_date]]</f>
        <v>5</v>
      </c>
      <c r="P4026">
        <f>Table2[[#This Row],[num_adults]]+Table2[[#This Row],[num_children]]</f>
        <v>4</v>
      </c>
      <c r="Q4026" s="3">
        <f>IF(OR(Table2[[#This Row],[booking_status]]="confirmed",Table2[[#This Row],[booking_status]]="checked-out"),Table2[[#This Row],[room_rate_per_night]]*Table2[[#This Row],[Num_Nights]],0)</f>
        <v>0</v>
      </c>
      <c r="R4026" t="str" cm="1">
        <f t="array" ref="R4026">IFERROR(_xlfn.IFS(Table2[[#This Row],[booking_status]]="confirmed","Expected",Table2[[#This Row],[booking_status]]="checked-out","Actual"),"No Revenue")</f>
        <v>No Revenue</v>
      </c>
      <c r="S4026" s="4">
        <f>Table2[[#This Row],[Revenue_Amount]]/Table2[[#This Row],[Num_Nights]]</f>
        <v>0</v>
      </c>
    </row>
    <row r="4027" spans="1:19" hidden="1" x14ac:dyDescent="0.3">
      <c r="A4027">
        <v>4026</v>
      </c>
      <c r="B4027" t="s">
        <v>14</v>
      </c>
      <c r="C4027" s="9">
        <v>45279</v>
      </c>
      <c r="D4027" s="9">
        <v>45285</v>
      </c>
      <c r="E4027" s="10">
        <v>45250</v>
      </c>
      <c r="F4027" t="s">
        <v>18</v>
      </c>
      <c r="G4027">
        <v>247.92</v>
      </c>
      <c r="H4027">
        <v>4</v>
      </c>
      <c r="I4027">
        <v>3</v>
      </c>
      <c r="J4027" t="s">
        <v>35</v>
      </c>
      <c r="K4027" t="s">
        <v>66</v>
      </c>
      <c r="L4027" t="s">
        <v>60</v>
      </c>
      <c r="M4027" t="s">
        <v>36</v>
      </c>
      <c r="N4027" t="s">
        <v>95</v>
      </c>
      <c r="O4027">
        <f>Table2[[#This Row],[check_out_date]]-Table2[[#This Row],[check_in_date]]</f>
        <v>6</v>
      </c>
      <c r="P4027">
        <f>Table2[[#This Row],[num_adults]]+Table2[[#This Row],[num_children]]</f>
        <v>7</v>
      </c>
      <c r="Q4027" s="3">
        <f>IF(OR(Table2[[#This Row],[booking_status]]="confirmed",Table2[[#This Row],[booking_status]]="checked-out"),Table2[[#This Row],[room_rate_per_night]]*Table2[[#This Row],[Num_Nights]],0)</f>
        <v>0</v>
      </c>
      <c r="R4027" t="str" cm="1">
        <f t="array" ref="R4027">IFERROR(_xlfn.IFS(Table2[[#This Row],[booking_status]]="confirmed","Expected",Table2[[#This Row],[booking_status]]="checked-out","Actual"),"No Revenue")</f>
        <v>No Revenue</v>
      </c>
      <c r="S4027" s="4">
        <f>Table2[[#This Row],[Revenue_Amount]]/Table2[[#This Row],[Num_Nights]]</f>
        <v>0</v>
      </c>
    </row>
    <row r="4028" spans="1:19" x14ac:dyDescent="0.3">
      <c r="A4028">
        <v>4027</v>
      </c>
      <c r="B4028" t="s">
        <v>14</v>
      </c>
      <c r="C4028" s="9">
        <v>45044</v>
      </c>
      <c r="D4028" s="9">
        <v>45050</v>
      </c>
      <c r="E4028" s="10">
        <v>45034</v>
      </c>
      <c r="F4028" t="s">
        <v>27</v>
      </c>
      <c r="G4028">
        <v>142.07</v>
      </c>
      <c r="H4028">
        <v>1</v>
      </c>
      <c r="I4028">
        <v>0</v>
      </c>
      <c r="J4028" t="s">
        <v>28</v>
      </c>
      <c r="K4028" t="s">
        <v>66</v>
      </c>
      <c r="L4028" t="s">
        <v>21</v>
      </c>
      <c r="M4028" t="s">
        <v>22</v>
      </c>
      <c r="N4028" t="s">
        <v>23</v>
      </c>
      <c r="O4028">
        <f>Table2[[#This Row],[check_out_date]]-Table2[[#This Row],[check_in_date]]</f>
        <v>6</v>
      </c>
      <c r="P4028">
        <f>Table2[[#This Row],[num_adults]]+Table2[[#This Row],[num_children]]</f>
        <v>1</v>
      </c>
      <c r="Q4028" s="3">
        <f>IF(OR(Table2[[#This Row],[booking_status]]="confirmed",Table2[[#This Row],[booking_status]]="checked-out"),Table2[[#This Row],[room_rate_per_night]]*Table2[[#This Row],[Num_Nights]],0)</f>
        <v>852.42</v>
      </c>
      <c r="R4028" t="str" cm="1">
        <f t="array" ref="R4028">IFERROR(_xlfn.IFS(Table2[[#This Row],[booking_status]]="confirmed","Expected",Table2[[#This Row],[booking_status]]="checked-out","Actual"),"No Revenue")</f>
        <v>Expected</v>
      </c>
      <c r="S4028" s="4">
        <f>Table2[[#This Row],[Revenue_Amount]]/Table2[[#This Row],[Num_Nights]]</f>
        <v>142.07</v>
      </c>
    </row>
    <row r="4029" spans="1:19" x14ac:dyDescent="0.3">
      <c r="A4029">
        <v>4028</v>
      </c>
      <c r="B4029" t="s">
        <v>50</v>
      </c>
      <c r="C4029" s="9">
        <v>45272</v>
      </c>
      <c r="D4029" s="9">
        <v>45274</v>
      </c>
      <c r="E4029" s="10">
        <v>45250</v>
      </c>
      <c r="F4029" t="s">
        <v>54</v>
      </c>
      <c r="G4029">
        <v>566.16999999999996</v>
      </c>
      <c r="H4029">
        <v>2</v>
      </c>
      <c r="I4029">
        <v>0</v>
      </c>
      <c r="J4029" t="s">
        <v>55</v>
      </c>
      <c r="K4029" t="s">
        <v>44</v>
      </c>
      <c r="L4029" t="s">
        <v>56</v>
      </c>
      <c r="M4029" t="s">
        <v>36</v>
      </c>
      <c r="N4029" t="s">
        <v>41</v>
      </c>
      <c r="O4029">
        <f>Table2[[#This Row],[check_out_date]]-Table2[[#This Row],[check_in_date]]</f>
        <v>2</v>
      </c>
      <c r="P4029">
        <f>Table2[[#This Row],[num_adults]]+Table2[[#This Row],[num_children]]</f>
        <v>2</v>
      </c>
      <c r="Q4029" s="3">
        <f>IF(OR(Table2[[#This Row],[booking_status]]="confirmed",Table2[[#This Row],[booking_status]]="checked-out"),Table2[[#This Row],[room_rate_per_night]]*Table2[[#This Row],[Num_Nights]],0)</f>
        <v>1132.3399999999999</v>
      </c>
      <c r="R4029" t="str" cm="1">
        <f t="array" ref="R4029">IFERROR(_xlfn.IFS(Table2[[#This Row],[booking_status]]="confirmed","Expected",Table2[[#This Row],[booking_status]]="checked-out","Actual"),"No Revenue")</f>
        <v>Actual</v>
      </c>
      <c r="S4029" s="4">
        <f>Table2[[#This Row],[Revenue_Amount]]/Table2[[#This Row],[Num_Nights]]</f>
        <v>566.16999999999996</v>
      </c>
    </row>
    <row r="4030" spans="1:19" x14ac:dyDescent="0.3">
      <c r="A4030">
        <v>4029</v>
      </c>
      <c r="B4030" t="s">
        <v>50</v>
      </c>
      <c r="C4030" s="9">
        <v>45127</v>
      </c>
      <c r="D4030" s="9">
        <v>45132</v>
      </c>
      <c r="E4030" s="10">
        <v>45123</v>
      </c>
      <c r="F4030" t="s">
        <v>18</v>
      </c>
      <c r="G4030">
        <v>295.16000000000003</v>
      </c>
      <c r="H4030">
        <v>4</v>
      </c>
      <c r="I4030">
        <v>2</v>
      </c>
      <c r="J4030" t="s">
        <v>94</v>
      </c>
      <c r="K4030" t="s">
        <v>29</v>
      </c>
      <c r="L4030" t="s">
        <v>21</v>
      </c>
      <c r="M4030" t="s">
        <v>36</v>
      </c>
      <c r="N4030" t="s">
        <v>41</v>
      </c>
      <c r="O4030">
        <f>Table2[[#This Row],[check_out_date]]-Table2[[#This Row],[check_in_date]]</f>
        <v>5</v>
      </c>
      <c r="P4030">
        <f>Table2[[#This Row],[num_adults]]+Table2[[#This Row],[num_children]]</f>
        <v>6</v>
      </c>
      <c r="Q4030" s="3">
        <f>IF(OR(Table2[[#This Row],[booking_status]]="confirmed",Table2[[#This Row],[booking_status]]="checked-out"),Table2[[#This Row],[room_rate_per_night]]*Table2[[#This Row],[Num_Nights]],0)</f>
        <v>1475.8000000000002</v>
      </c>
      <c r="R4030" t="str" cm="1">
        <f t="array" ref="R4030">IFERROR(_xlfn.IFS(Table2[[#This Row],[booking_status]]="confirmed","Expected",Table2[[#This Row],[booking_status]]="checked-out","Actual"),"No Revenue")</f>
        <v>Expected</v>
      </c>
      <c r="S4030" s="4">
        <f>Table2[[#This Row],[Revenue_Amount]]/Table2[[#This Row],[Num_Nights]]</f>
        <v>295.16000000000003</v>
      </c>
    </row>
    <row r="4031" spans="1:19" x14ac:dyDescent="0.3">
      <c r="A4031">
        <v>4030</v>
      </c>
      <c r="B4031" t="s">
        <v>50</v>
      </c>
      <c r="C4031" s="9">
        <v>45067</v>
      </c>
      <c r="D4031" s="9">
        <v>45070</v>
      </c>
      <c r="E4031" s="10">
        <v>45008</v>
      </c>
      <c r="F4031" t="s">
        <v>49</v>
      </c>
      <c r="G4031">
        <v>136.15</v>
      </c>
      <c r="H4031">
        <v>4</v>
      </c>
      <c r="I4031">
        <v>1</v>
      </c>
      <c r="J4031" t="s">
        <v>19</v>
      </c>
      <c r="K4031" t="s">
        <v>29</v>
      </c>
      <c r="L4031" t="s">
        <v>21</v>
      </c>
      <c r="M4031" t="s">
        <v>22</v>
      </c>
      <c r="N4031" t="s">
        <v>41</v>
      </c>
      <c r="O4031">
        <f>Table2[[#This Row],[check_out_date]]-Table2[[#This Row],[check_in_date]]</f>
        <v>3</v>
      </c>
      <c r="P4031">
        <f>Table2[[#This Row],[num_adults]]+Table2[[#This Row],[num_children]]</f>
        <v>5</v>
      </c>
      <c r="Q4031" s="3">
        <f>IF(OR(Table2[[#This Row],[booking_status]]="confirmed",Table2[[#This Row],[booking_status]]="checked-out"),Table2[[#This Row],[room_rate_per_night]]*Table2[[#This Row],[Num_Nights]],0)</f>
        <v>408.45000000000005</v>
      </c>
      <c r="R4031" t="str" cm="1">
        <f t="array" ref="R4031">IFERROR(_xlfn.IFS(Table2[[#This Row],[booking_status]]="confirmed","Expected",Table2[[#This Row],[booking_status]]="checked-out","Actual"),"No Revenue")</f>
        <v>Expected</v>
      </c>
      <c r="S4031" s="4">
        <f>Table2[[#This Row],[Revenue_Amount]]/Table2[[#This Row],[Num_Nights]]</f>
        <v>136.15</v>
      </c>
    </row>
    <row r="4032" spans="1:19" x14ac:dyDescent="0.3">
      <c r="A4032">
        <v>4031</v>
      </c>
      <c r="B4032" t="s">
        <v>14</v>
      </c>
      <c r="C4032" s="9">
        <v>45051</v>
      </c>
      <c r="D4032" s="9">
        <v>45060</v>
      </c>
      <c r="E4032" s="10">
        <v>44994</v>
      </c>
      <c r="F4032" t="s">
        <v>18</v>
      </c>
      <c r="G4032">
        <v>250.81</v>
      </c>
      <c r="H4032">
        <v>2</v>
      </c>
      <c r="I4032">
        <v>2</v>
      </c>
      <c r="J4032" t="s">
        <v>94</v>
      </c>
      <c r="K4032" t="s">
        <v>20</v>
      </c>
      <c r="L4032" t="s">
        <v>60</v>
      </c>
      <c r="M4032" t="s">
        <v>22</v>
      </c>
      <c r="N4032" t="s">
        <v>41</v>
      </c>
      <c r="O4032">
        <f>Table2[[#This Row],[check_out_date]]-Table2[[#This Row],[check_in_date]]</f>
        <v>9</v>
      </c>
      <c r="P4032">
        <f>Table2[[#This Row],[num_adults]]+Table2[[#This Row],[num_children]]</f>
        <v>4</v>
      </c>
      <c r="Q4032" s="3">
        <f>IF(OR(Table2[[#This Row],[booking_status]]="confirmed",Table2[[#This Row],[booking_status]]="checked-out"),Table2[[#This Row],[room_rate_per_night]]*Table2[[#This Row],[Num_Nights]],0)</f>
        <v>0</v>
      </c>
      <c r="R4032" t="str" cm="1">
        <f t="array" ref="R4032">IFERROR(_xlfn.IFS(Table2[[#This Row],[booking_status]]="confirmed","Expected",Table2[[#This Row],[booking_status]]="checked-out","Actual"),"No Revenue")</f>
        <v>No Revenue</v>
      </c>
      <c r="S4032" s="4">
        <f>Table2[[#This Row],[Revenue_Amount]]/Table2[[#This Row],[Num_Nights]]</f>
        <v>0</v>
      </c>
    </row>
    <row r="4033" spans="1:19" hidden="1" x14ac:dyDescent="0.3">
      <c r="A4033">
        <v>4032</v>
      </c>
      <c r="B4033" t="s">
        <v>50</v>
      </c>
      <c r="C4033" s="9">
        <v>45032</v>
      </c>
      <c r="D4033" s="9">
        <v>45033</v>
      </c>
      <c r="E4033" s="10">
        <v>44988</v>
      </c>
      <c r="F4033" t="s">
        <v>18</v>
      </c>
      <c r="G4033">
        <v>216.3</v>
      </c>
      <c r="H4033">
        <v>4</v>
      </c>
      <c r="I4033">
        <v>0</v>
      </c>
      <c r="J4033" t="s">
        <v>35</v>
      </c>
      <c r="K4033" t="s">
        <v>20</v>
      </c>
      <c r="L4033" t="s">
        <v>56</v>
      </c>
      <c r="M4033" t="s">
        <v>22</v>
      </c>
      <c r="N4033" t="s">
        <v>41</v>
      </c>
      <c r="O4033">
        <f>Table2[[#This Row],[check_out_date]]-Table2[[#This Row],[check_in_date]]</f>
        <v>1</v>
      </c>
      <c r="P4033">
        <f>Table2[[#This Row],[num_adults]]+Table2[[#This Row],[num_children]]</f>
        <v>4</v>
      </c>
      <c r="Q4033" s="3">
        <f>IF(OR(Table2[[#This Row],[booking_status]]="confirmed",Table2[[#This Row],[booking_status]]="checked-out"),Table2[[#This Row],[room_rate_per_night]]*Table2[[#This Row],[Num_Nights]],0)</f>
        <v>216.3</v>
      </c>
      <c r="R4033" t="str" cm="1">
        <f t="array" ref="R4033">IFERROR(_xlfn.IFS(Table2[[#This Row],[booking_status]]="confirmed","Expected",Table2[[#This Row],[booking_status]]="checked-out","Actual"),"No Revenue")</f>
        <v>Actual</v>
      </c>
      <c r="S4033" s="4">
        <f>Table2[[#This Row],[Revenue_Amount]]/Table2[[#This Row],[Num_Nights]]</f>
        <v>216.3</v>
      </c>
    </row>
    <row r="4034" spans="1:19" hidden="1" x14ac:dyDescent="0.3">
      <c r="A4034">
        <v>4033</v>
      </c>
      <c r="B4034" t="s">
        <v>37</v>
      </c>
      <c r="C4034" s="9">
        <v>45288</v>
      </c>
      <c r="D4034" s="9">
        <v>45294</v>
      </c>
      <c r="E4034" s="10">
        <v>45270</v>
      </c>
      <c r="F4034" t="s">
        <v>49</v>
      </c>
      <c r="G4034">
        <v>126.38</v>
      </c>
      <c r="H4034">
        <v>4</v>
      </c>
      <c r="I4034">
        <v>0</v>
      </c>
      <c r="J4034" t="s">
        <v>35</v>
      </c>
      <c r="K4034" t="s">
        <v>20</v>
      </c>
      <c r="L4034" t="s">
        <v>21</v>
      </c>
      <c r="M4034" t="s">
        <v>36</v>
      </c>
      <c r="N4034" t="s">
        <v>41</v>
      </c>
      <c r="O4034">
        <f>Table2[[#This Row],[check_out_date]]-Table2[[#This Row],[check_in_date]]</f>
        <v>6</v>
      </c>
      <c r="P4034">
        <f>Table2[[#This Row],[num_adults]]+Table2[[#This Row],[num_children]]</f>
        <v>4</v>
      </c>
      <c r="Q4034" s="3">
        <f>IF(OR(Table2[[#This Row],[booking_status]]="confirmed",Table2[[#This Row],[booking_status]]="checked-out"),Table2[[#This Row],[room_rate_per_night]]*Table2[[#This Row],[Num_Nights]],0)</f>
        <v>758.28</v>
      </c>
      <c r="R4034" t="str" cm="1">
        <f t="array" ref="R4034">IFERROR(_xlfn.IFS(Table2[[#This Row],[booking_status]]="confirmed","Expected",Table2[[#This Row],[booking_status]]="checked-out","Actual"),"No Revenue")</f>
        <v>Expected</v>
      </c>
      <c r="S4034" s="4">
        <f>Table2[[#This Row],[Revenue_Amount]]/Table2[[#This Row],[Num_Nights]]</f>
        <v>126.38</v>
      </c>
    </row>
    <row r="4035" spans="1:19" hidden="1" x14ac:dyDescent="0.3">
      <c r="A4035">
        <v>4034</v>
      </c>
      <c r="B4035" t="s">
        <v>14</v>
      </c>
      <c r="C4035" s="9">
        <v>44947</v>
      </c>
      <c r="D4035" s="9">
        <v>44959</v>
      </c>
      <c r="E4035" s="10">
        <v>44930</v>
      </c>
      <c r="F4035" t="s">
        <v>18</v>
      </c>
      <c r="G4035">
        <v>158.66999999999999</v>
      </c>
      <c r="H4035">
        <v>1</v>
      </c>
      <c r="I4035">
        <v>1</v>
      </c>
      <c r="J4035" t="s">
        <v>35</v>
      </c>
      <c r="K4035" t="s">
        <v>29</v>
      </c>
      <c r="L4035" t="s">
        <v>56</v>
      </c>
      <c r="M4035" t="s">
        <v>36</v>
      </c>
      <c r="N4035" t="s">
        <v>23</v>
      </c>
      <c r="O4035">
        <f>Table2[[#This Row],[check_out_date]]-Table2[[#This Row],[check_in_date]]</f>
        <v>12</v>
      </c>
      <c r="P4035">
        <f>Table2[[#This Row],[num_adults]]+Table2[[#This Row],[num_children]]</f>
        <v>2</v>
      </c>
      <c r="Q4035" s="3">
        <f>IF(OR(Table2[[#This Row],[booking_status]]="confirmed",Table2[[#This Row],[booking_status]]="checked-out"),Table2[[#This Row],[room_rate_per_night]]*Table2[[#This Row],[Num_Nights]],0)</f>
        <v>1904.04</v>
      </c>
      <c r="R4035" t="str" cm="1">
        <f t="array" ref="R4035">IFERROR(_xlfn.IFS(Table2[[#This Row],[booking_status]]="confirmed","Expected",Table2[[#This Row],[booking_status]]="checked-out","Actual"),"No Revenue")</f>
        <v>Actual</v>
      </c>
      <c r="S4035" s="4">
        <f>Table2[[#This Row],[Revenue_Amount]]/Table2[[#This Row],[Num_Nights]]</f>
        <v>158.66999999999999</v>
      </c>
    </row>
    <row r="4036" spans="1:19" x14ac:dyDescent="0.3">
      <c r="A4036">
        <v>4035</v>
      </c>
      <c r="B4036" t="s">
        <v>31</v>
      </c>
      <c r="C4036" s="9">
        <v>45105</v>
      </c>
      <c r="D4036" s="9">
        <v>45106</v>
      </c>
      <c r="E4036" s="10">
        <v>45091</v>
      </c>
      <c r="F4036" t="s">
        <v>49</v>
      </c>
      <c r="G4036">
        <v>72.599999999999994</v>
      </c>
      <c r="H4036">
        <v>2</v>
      </c>
      <c r="I4036">
        <v>0</v>
      </c>
      <c r="J4036" t="s">
        <v>28</v>
      </c>
      <c r="K4036" t="s">
        <v>20</v>
      </c>
      <c r="L4036" t="s">
        <v>21</v>
      </c>
      <c r="M4036" t="s">
        <v>36</v>
      </c>
      <c r="N4036" t="s">
        <v>41</v>
      </c>
      <c r="O4036">
        <f>Table2[[#This Row],[check_out_date]]-Table2[[#This Row],[check_in_date]]</f>
        <v>1</v>
      </c>
      <c r="P4036">
        <f>Table2[[#This Row],[num_adults]]+Table2[[#This Row],[num_children]]</f>
        <v>2</v>
      </c>
      <c r="Q4036" s="3">
        <f>IF(OR(Table2[[#This Row],[booking_status]]="confirmed",Table2[[#This Row],[booking_status]]="checked-out"),Table2[[#This Row],[room_rate_per_night]]*Table2[[#This Row],[Num_Nights]],0)</f>
        <v>72.599999999999994</v>
      </c>
      <c r="R4036" t="str" cm="1">
        <f t="array" ref="R4036">IFERROR(_xlfn.IFS(Table2[[#This Row],[booking_status]]="confirmed","Expected",Table2[[#This Row],[booking_status]]="checked-out","Actual"),"No Revenue")</f>
        <v>Expected</v>
      </c>
      <c r="S4036" s="4">
        <f>Table2[[#This Row],[Revenue_Amount]]/Table2[[#This Row],[Num_Nights]]</f>
        <v>72.599999999999994</v>
      </c>
    </row>
    <row r="4037" spans="1:19" x14ac:dyDescent="0.3">
      <c r="A4037">
        <v>4036</v>
      </c>
      <c r="B4037" t="s">
        <v>37</v>
      </c>
      <c r="C4037" s="9">
        <v>45279</v>
      </c>
      <c r="D4037" s="9">
        <v>45282</v>
      </c>
      <c r="E4037" s="10">
        <v>45244</v>
      </c>
      <c r="F4037" t="s">
        <v>49</v>
      </c>
      <c r="G4037">
        <v>121.43</v>
      </c>
      <c r="H4037">
        <v>3</v>
      </c>
      <c r="I4037">
        <v>2</v>
      </c>
      <c r="J4037" t="s">
        <v>28</v>
      </c>
      <c r="K4037" t="s">
        <v>20</v>
      </c>
      <c r="L4037" t="s">
        <v>21</v>
      </c>
      <c r="M4037" t="s">
        <v>36</v>
      </c>
      <c r="N4037" t="s">
        <v>41</v>
      </c>
      <c r="O4037">
        <f>Table2[[#This Row],[check_out_date]]-Table2[[#This Row],[check_in_date]]</f>
        <v>3</v>
      </c>
      <c r="P4037">
        <f>Table2[[#This Row],[num_adults]]+Table2[[#This Row],[num_children]]</f>
        <v>5</v>
      </c>
      <c r="Q4037" s="3">
        <f>IF(OR(Table2[[#This Row],[booking_status]]="confirmed",Table2[[#This Row],[booking_status]]="checked-out"),Table2[[#This Row],[room_rate_per_night]]*Table2[[#This Row],[Num_Nights]],0)</f>
        <v>364.29</v>
      </c>
      <c r="R4037" t="str" cm="1">
        <f t="array" ref="R4037">IFERROR(_xlfn.IFS(Table2[[#This Row],[booking_status]]="confirmed","Expected",Table2[[#This Row],[booking_status]]="checked-out","Actual"),"No Revenue")</f>
        <v>Expected</v>
      </c>
      <c r="S4037" s="4">
        <f>Table2[[#This Row],[Revenue_Amount]]/Table2[[#This Row],[Num_Nights]]</f>
        <v>121.43</v>
      </c>
    </row>
    <row r="4038" spans="1:19" x14ac:dyDescent="0.3">
      <c r="A4038">
        <v>4037</v>
      </c>
      <c r="B4038" t="s">
        <v>50</v>
      </c>
      <c r="C4038" s="9">
        <v>45264</v>
      </c>
      <c r="D4038" s="9">
        <v>45273</v>
      </c>
      <c r="E4038" s="10">
        <v>45225</v>
      </c>
      <c r="F4038" t="s">
        <v>18</v>
      </c>
      <c r="G4038">
        <v>301.45999999999998</v>
      </c>
      <c r="H4038">
        <v>1</v>
      </c>
      <c r="I4038">
        <v>0</v>
      </c>
      <c r="J4038" t="s">
        <v>94</v>
      </c>
      <c r="K4038" t="s">
        <v>99</v>
      </c>
      <c r="L4038" t="s">
        <v>21</v>
      </c>
      <c r="M4038" t="s">
        <v>36</v>
      </c>
      <c r="N4038" t="s">
        <v>95</v>
      </c>
      <c r="O4038">
        <f>Table2[[#This Row],[check_out_date]]-Table2[[#This Row],[check_in_date]]</f>
        <v>9</v>
      </c>
      <c r="P4038">
        <f>Table2[[#This Row],[num_adults]]+Table2[[#This Row],[num_children]]</f>
        <v>1</v>
      </c>
      <c r="Q4038" s="3">
        <f>IF(OR(Table2[[#This Row],[booking_status]]="confirmed",Table2[[#This Row],[booking_status]]="checked-out"),Table2[[#This Row],[room_rate_per_night]]*Table2[[#This Row],[Num_Nights]],0)</f>
        <v>2713.14</v>
      </c>
      <c r="R4038" t="str" cm="1">
        <f t="array" ref="R4038">IFERROR(_xlfn.IFS(Table2[[#This Row],[booking_status]]="confirmed","Expected",Table2[[#This Row],[booking_status]]="checked-out","Actual"),"No Revenue")</f>
        <v>Expected</v>
      </c>
      <c r="S4038" s="4">
        <f>Table2[[#This Row],[Revenue_Amount]]/Table2[[#This Row],[Num_Nights]]</f>
        <v>301.45999999999998</v>
      </c>
    </row>
    <row r="4039" spans="1:19" x14ac:dyDescent="0.3">
      <c r="A4039">
        <v>4038</v>
      </c>
      <c r="B4039" t="s">
        <v>37</v>
      </c>
      <c r="C4039" s="9">
        <v>45285</v>
      </c>
      <c r="D4039" s="9">
        <v>45291</v>
      </c>
      <c r="E4039" s="10">
        <v>45248</v>
      </c>
      <c r="F4039" t="s">
        <v>18</v>
      </c>
      <c r="G4039">
        <v>296.68</v>
      </c>
      <c r="H4039">
        <v>3</v>
      </c>
      <c r="I4039">
        <v>2</v>
      </c>
      <c r="J4039" t="s">
        <v>19</v>
      </c>
      <c r="K4039" t="s">
        <v>44</v>
      </c>
      <c r="L4039" t="s">
        <v>56</v>
      </c>
      <c r="M4039" t="s">
        <v>36</v>
      </c>
      <c r="N4039" t="s">
        <v>41</v>
      </c>
      <c r="O4039">
        <f>Table2[[#This Row],[check_out_date]]-Table2[[#This Row],[check_in_date]]</f>
        <v>6</v>
      </c>
      <c r="P4039">
        <f>Table2[[#This Row],[num_adults]]+Table2[[#This Row],[num_children]]</f>
        <v>5</v>
      </c>
      <c r="Q4039" s="3">
        <f>IF(OR(Table2[[#This Row],[booking_status]]="confirmed",Table2[[#This Row],[booking_status]]="checked-out"),Table2[[#This Row],[room_rate_per_night]]*Table2[[#This Row],[Num_Nights]],0)</f>
        <v>1780.08</v>
      </c>
      <c r="R4039" t="str" cm="1">
        <f t="array" ref="R4039">IFERROR(_xlfn.IFS(Table2[[#This Row],[booking_status]]="confirmed","Expected",Table2[[#This Row],[booking_status]]="checked-out","Actual"),"No Revenue")</f>
        <v>Actual</v>
      </c>
      <c r="S4039" s="4">
        <f>Table2[[#This Row],[Revenue_Amount]]/Table2[[#This Row],[Num_Nights]]</f>
        <v>296.68</v>
      </c>
    </row>
    <row r="4040" spans="1:19" x14ac:dyDescent="0.3">
      <c r="A4040">
        <v>4039</v>
      </c>
      <c r="B4040" t="s">
        <v>14</v>
      </c>
      <c r="C4040" s="9">
        <v>45269</v>
      </c>
      <c r="D4040" s="9">
        <v>45273</v>
      </c>
      <c r="E4040" s="10">
        <v>45249</v>
      </c>
      <c r="F4040" t="s">
        <v>49</v>
      </c>
      <c r="G4040">
        <v>91.04</v>
      </c>
      <c r="H4040">
        <v>2</v>
      </c>
      <c r="I4040">
        <v>0</v>
      </c>
      <c r="J4040" t="s">
        <v>28</v>
      </c>
      <c r="K4040" t="s">
        <v>20</v>
      </c>
      <c r="L4040" t="s">
        <v>60</v>
      </c>
      <c r="M4040" t="s">
        <v>22</v>
      </c>
      <c r="N4040" t="s">
        <v>45</v>
      </c>
      <c r="O4040">
        <f>Table2[[#This Row],[check_out_date]]-Table2[[#This Row],[check_in_date]]</f>
        <v>4</v>
      </c>
      <c r="P4040">
        <f>Table2[[#This Row],[num_adults]]+Table2[[#This Row],[num_children]]</f>
        <v>2</v>
      </c>
      <c r="Q4040" s="3">
        <f>IF(OR(Table2[[#This Row],[booking_status]]="confirmed",Table2[[#This Row],[booking_status]]="checked-out"),Table2[[#This Row],[room_rate_per_night]]*Table2[[#This Row],[Num_Nights]],0)</f>
        <v>0</v>
      </c>
      <c r="R4040" t="str" cm="1">
        <f t="array" ref="R4040">IFERROR(_xlfn.IFS(Table2[[#This Row],[booking_status]]="confirmed","Expected",Table2[[#This Row],[booking_status]]="checked-out","Actual"),"No Revenue")</f>
        <v>No Revenue</v>
      </c>
      <c r="S4040" s="4">
        <f>Table2[[#This Row],[Revenue_Amount]]/Table2[[#This Row],[Num_Nights]]</f>
        <v>0</v>
      </c>
    </row>
    <row r="4041" spans="1:19" x14ac:dyDescent="0.3">
      <c r="A4041">
        <v>4040</v>
      </c>
      <c r="B4041" t="s">
        <v>14</v>
      </c>
      <c r="C4041" s="9">
        <v>45235</v>
      </c>
      <c r="D4041" s="9">
        <v>45240</v>
      </c>
      <c r="E4041" s="10">
        <v>45215</v>
      </c>
      <c r="F4041" t="s">
        <v>18</v>
      </c>
      <c r="G4041">
        <v>244.91</v>
      </c>
      <c r="H4041">
        <v>1</v>
      </c>
      <c r="I4041">
        <v>2</v>
      </c>
      <c r="J4041" t="s">
        <v>19</v>
      </c>
      <c r="K4041" t="s">
        <v>20</v>
      </c>
      <c r="L4041" t="s">
        <v>56</v>
      </c>
      <c r="M4041" t="s">
        <v>36</v>
      </c>
      <c r="N4041" t="s">
        <v>41</v>
      </c>
      <c r="O4041">
        <f>Table2[[#This Row],[check_out_date]]-Table2[[#This Row],[check_in_date]]</f>
        <v>5</v>
      </c>
      <c r="P4041">
        <f>Table2[[#This Row],[num_adults]]+Table2[[#This Row],[num_children]]</f>
        <v>3</v>
      </c>
      <c r="Q4041" s="3">
        <f>IF(OR(Table2[[#This Row],[booking_status]]="confirmed",Table2[[#This Row],[booking_status]]="checked-out"),Table2[[#This Row],[room_rate_per_night]]*Table2[[#This Row],[Num_Nights]],0)</f>
        <v>1224.55</v>
      </c>
      <c r="R4041" t="str" cm="1">
        <f t="array" ref="R4041">IFERROR(_xlfn.IFS(Table2[[#This Row],[booking_status]]="confirmed","Expected",Table2[[#This Row],[booking_status]]="checked-out","Actual"),"No Revenue")</f>
        <v>Actual</v>
      </c>
      <c r="S4041" s="4">
        <f>Table2[[#This Row],[Revenue_Amount]]/Table2[[#This Row],[Num_Nights]]</f>
        <v>244.91</v>
      </c>
    </row>
    <row r="4042" spans="1:19" x14ac:dyDescent="0.3">
      <c r="A4042">
        <v>4041</v>
      </c>
      <c r="B4042" t="s">
        <v>37</v>
      </c>
      <c r="C4042" s="9">
        <v>45098</v>
      </c>
      <c r="D4042" s="9">
        <v>45105</v>
      </c>
      <c r="E4042" s="10">
        <v>45087</v>
      </c>
      <c r="F4042" t="s">
        <v>54</v>
      </c>
      <c r="G4042">
        <v>543.13</v>
      </c>
      <c r="H4042">
        <v>1</v>
      </c>
      <c r="I4042">
        <v>0</v>
      </c>
      <c r="J4042" t="s">
        <v>94</v>
      </c>
      <c r="K4042" t="s">
        <v>66</v>
      </c>
      <c r="L4042" t="s">
        <v>21</v>
      </c>
      <c r="M4042" t="s">
        <v>36</v>
      </c>
      <c r="N4042" t="s">
        <v>41</v>
      </c>
      <c r="O4042">
        <f>Table2[[#This Row],[check_out_date]]-Table2[[#This Row],[check_in_date]]</f>
        <v>7</v>
      </c>
      <c r="P4042">
        <f>Table2[[#This Row],[num_adults]]+Table2[[#This Row],[num_children]]</f>
        <v>1</v>
      </c>
      <c r="Q4042" s="3">
        <f>IF(OR(Table2[[#This Row],[booking_status]]="confirmed",Table2[[#This Row],[booking_status]]="checked-out"),Table2[[#This Row],[room_rate_per_night]]*Table2[[#This Row],[Num_Nights]],0)</f>
        <v>3801.91</v>
      </c>
      <c r="R4042" t="str" cm="1">
        <f t="array" ref="R4042">IFERROR(_xlfn.IFS(Table2[[#This Row],[booking_status]]="confirmed","Expected",Table2[[#This Row],[booking_status]]="checked-out","Actual"),"No Revenue")</f>
        <v>Expected</v>
      </c>
      <c r="S4042" s="4">
        <f>Table2[[#This Row],[Revenue_Amount]]/Table2[[#This Row],[Num_Nights]]</f>
        <v>543.13</v>
      </c>
    </row>
    <row r="4043" spans="1:19" x14ac:dyDescent="0.3">
      <c r="A4043">
        <v>4042</v>
      </c>
      <c r="B4043" t="s">
        <v>31</v>
      </c>
      <c r="C4043" s="9">
        <v>45186</v>
      </c>
      <c r="D4043" s="9">
        <v>45190</v>
      </c>
      <c r="E4043" s="10">
        <v>45170</v>
      </c>
      <c r="F4043" t="s">
        <v>54</v>
      </c>
      <c r="G4043">
        <v>263.36</v>
      </c>
      <c r="H4043">
        <v>1</v>
      </c>
      <c r="I4043">
        <v>3</v>
      </c>
      <c r="J4043" t="s">
        <v>28</v>
      </c>
      <c r="K4043" t="s">
        <v>66</v>
      </c>
      <c r="L4043" t="s">
        <v>60</v>
      </c>
      <c r="M4043" t="s">
        <v>36</v>
      </c>
      <c r="N4043" t="s">
        <v>30</v>
      </c>
      <c r="O4043">
        <f>Table2[[#This Row],[check_out_date]]-Table2[[#This Row],[check_in_date]]</f>
        <v>4</v>
      </c>
      <c r="P4043">
        <f>Table2[[#This Row],[num_adults]]+Table2[[#This Row],[num_children]]</f>
        <v>4</v>
      </c>
      <c r="Q4043" s="3">
        <f>IF(OR(Table2[[#This Row],[booking_status]]="confirmed",Table2[[#This Row],[booking_status]]="checked-out"),Table2[[#This Row],[room_rate_per_night]]*Table2[[#This Row],[Num_Nights]],0)</f>
        <v>0</v>
      </c>
      <c r="R4043" t="str" cm="1">
        <f t="array" ref="R4043">IFERROR(_xlfn.IFS(Table2[[#This Row],[booking_status]]="confirmed","Expected",Table2[[#This Row],[booking_status]]="checked-out","Actual"),"No Revenue")</f>
        <v>No Revenue</v>
      </c>
      <c r="S4043" s="4">
        <f>Table2[[#This Row],[Revenue_Amount]]/Table2[[#This Row],[Num_Nights]]</f>
        <v>0</v>
      </c>
    </row>
    <row r="4044" spans="1:19" x14ac:dyDescent="0.3">
      <c r="A4044">
        <v>4043</v>
      </c>
      <c r="B4044" t="s">
        <v>14</v>
      </c>
      <c r="C4044" s="9">
        <v>45274</v>
      </c>
      <c r="D4044" s="9">
        <v>45285</v>
      </c>
      <c r="E4044" s="10">
        <v>45243</v>
      </c>
      <c r="F4044" t="s">
        <v>49</v>
      </c>
      <c r="G4044">
        <v>122.85</v>
      </c>
      <c r="H4044">
        <v>3</v>
      </c>
      <c r="I4044">
        <v>2</v>
      </c>
      <c r="J4044" t="s">
        <v>28</v>
      </c>
      <c r="K4044" t="s">
        <v>20</v>
      </c>
      <c r="L4044" t="s">
        <v>21</v>
      </c>
      <c r="M4044" t="s">
        <v>36</v>
      </c>
      <c r="N4044" t="s">
        <v>41</v>
      </c>
      <c r="O4044">
        <f>Table2[[#This Row],[check_out_date]]-Table2[[#This Row],[check_in_date]]</f>
        <v>11</v>
      </c>
      <c r="P4044">
        <f>Table2[[#This Row],[num_adults]]+Table2[[#This Row],[num_children]]</f>
        <v>5</v>
      </c>
      <c r="Q4044" s="3">
        <f>IF(OR(Table2[[#This Row],[booking_status]]="confirmed",Table2[[#This Row],[booking_status]]="checked-out"),Table2[[#This Row],[room_rate_per_night]]*Table2[[#This Row],[Num_Nights]],0)</f>
        <v>1351.35</v>
      </c>
      <c r="R4044" t="str" cm="1">
        <f t="array" ref="R4044">IFERROR(_xlfn.IFS(Table2[[#This Row],[booking_status]]="confirmed","Expected",Table2[[#This Row],[booking_status]]="checked-out","Actual"),"No Revenue")</f>
        <v>Expected</v>
      </c>
      <c r="S4044" s="4">
        <f>Table2[[#This Row],[Revenue_Amount]]/Table2[[#This Row],[Num_Nights]]</f>
        <v>122.85</v>
      </c>
    </row>
    <row r="4045" spans="1:19" x14ac:dyDescent="0.3">
      <c r="A4045">
        <v>4044</v>
      </c>
      <c r="B4045" t="s">
        <v>14</v>
      </c>
      <c r="C4045" s="9">
        <v>45098</v>
      </c>
      <c r="D4045" s="9">
        <v>45104</v>
      </c>
      <c r="E4045" s="10">
        <v>45074</v>
      </c>
      <c r="F4045" t="s">
        <v>49</v>
      </c>
      <c r="G4045">
        <v>77.84</v>
      </c>
      <c r="H4045">
        <v>3</v>
      </c>
      <c r="I4045">
        <v>0</v>
      </c>
      <c r="J4045" t="s">
        <v>19</v>
      </c>
      <c r="K4045" t="s">
        <v>20</v>
      </c>
      <c r="L4045" t="s">
        <v>21</v>
      </c>
      <c r="M4045" t="s">
        <v>36</v>
      </c>
      <c r="N4045" t="s">
        <v>95</v>
      </c>
      <c r="O4045">
        <f>Table2[[#This Row],[check_out_date]]-Table2[[#This Row],[check_in_date]]</f>
        <v>6</v>
      </c>
      <c r="P4045">
        <f>Table2[[#This Row],[num_adults]]+Table2[[#This Row],[num_children]]</f>
        <v>3</v>
      </c>
      <c r="Q4045" s="3">
        <f>IF(OR(Table2[[#This Row],[booking_status]]="confirmed",Table2[[#This Row],[booking_status]]="checked-out"),Table2[[#This Row],[room_rate_per_night]]*Table2[[#This Row],[Num_Nights]],0)</f>
        <v>467.04</v>
      </c>
      <c r="R4045" t="str" cm="1">
        <f t="array" ref="R4045">IFERROR(_xlfn.IFS(Table2[[#This Row],[booking_status]]="confirmed","Expected",Table2[[#This Row],[booking_status]]="checked-out","Actual"),"No Revenue")</f>
        <v>Expected</v>
      </c>
      <c r="S4045" s="4">
        <f>Table2[[#This Row],[Revenue_Amount]]/Table2[[#This Row],[Num_Nights]]</f>
        <v>77.84</v>
      </c>
    </row>
    <row r="4046" spans="1:19" hidden="1" x14ac:dyDescent="0.3">
      <c r="A4046">
        <v>4045</v>
      </c>
      <c r="B4046" t="s">
        <v>37</v>
      </c>
      <c r="C4046" s="9">
        <v>45193</v>
      </c>
      <c r="D4046" s="9">
        <v>45196</v>
      </c>
      <c r="E4046" s="10">
        <v>45173</v>
      </c>
      <c r="F4046" t="s">
        <v>18</v>
      </c>
      <c r="G4046">
        <v>305.31</v>
      </c>
      <c r="H4046">
        <v>2</v>
      </c>
      <c r="I4046">
        <v>3</v>
      </c>
      <c r="J4046" t="s">
        <v>35</v>
      </c>
      <c r="K4046" t="s">
        <v>20</v>
      </c>
      <c r="L4046" t="s">
        <v>56</v>
      </c>
      <c r="M4046" t="s">
        <v>22</v>
      </c>
      <c r="N4046" t="s">
        <v>41</v>
      </c>
      <c r="O4046">
        <f>Table2[[#This Row],[check_out_date]]-Table2[[#This Row],[check_in_date]]</f>
        <v>3</v>
      </c>
      <c r="P4046">
        <f>Table2[[#This Row],[num_adults]]+Table2[[#This Row],[num_children]]</f>
        <v>5</v>
      </c>
      <c r="Q4046" s="3">
        <f>IF(OR(Table2[[#This Row],[booking_status]]="confirmed",Table2[[#This Row],[booking_status]]="checked-out"),Table2[[#This Row],[room_rate_per_night]]*Table2[[#This Row],[Num_Nights]],0)</f>
        <v>915.93000000000006</v>
      </c>
      <c r="R4046" t="str" cm="1">
        <f t="array" ref="R4046">IFERROR(_xlfn.IFS(Table2[[#This Row],[booking_status]]="confirmed","Expected",Table2[[#This Row],[booking_status]]="checked-out","Actual"),"No Revenue")</f>
        <v>Actual</v>
      </c>
      <c r="S4046" s="4">
        <f>Table2[[#This Row],[Revenue_Amount]]/Table2[[#This Row],[Num_Nights]]</f>
        <v>305.31</v>
      </c>
    </row>
    <row r="4047" spans="1:19" x14ac:dyDescent="0.3">
      <c r="A4047">
        <v>4046</v>
      </c>
      <c r="B4047" t="s">
        <v>37</v>
      </c>
      <c r="C4047" s="9">
        <v>45147</v>
      </c>
      <c r="D4047" s="9">
        <v>45157</v>
      </c>
      <c r="E4047" s="10">
        <v>45137</v>
      </c>
      <c r="F4047" t="s">
        <v>49</v>
      </c>
      <c r="G4047">
        <v>123.57</v>
      </c>
      <c r="H4047">
        <v>2</v>
      </c>
      <c r="I4047">
        <v>1</v>
      </c>
      <c r="J4047" t="s">
        <v>55</v>
      </c>
      <c r="K4047" t="s">
        <v>66</v>
      </c>
      <c r="L4047" t="s">
        <v>56</v>
      </c>
      <c r="M4047" t="s">
        <v>36</v>
      </c>
      <c r="N4047" t="s">
        <v>41</v>
      </c>
      <c r="O4047">
        <f>Table2[[#This Row],[check_out_date]]-Table2[[#This Row],[check_in_date]]</f>
        <v>10</v>
      </c>
      <c r="P4047">
        <f>Table2[[#This Row],[num_adults]]+Table2[[#This Row],[num_children]]</f>
        <v>3</v>
      </c>
      <c r="Q4047" s="3">
        <f>IF(OR(Table2[[#This Row],[booking_status]]="confirmed",Table2[[#This Row],[booking_status]]="checked-out"),Table2[[#This Row],[room_rate_per_night]]*Table2[[#This Row],[Num_Nights]],0)</f>
        <v>1235.6999999999998</v>
      </c>
      <c r="R4047" t="str" cm="1">
        <f t="array" ref="R4047">IFERROR(_xlfn.IFS(Table2[[#This Row],[booking_status]]="confirmed","Expected",Table2[[#This Row],[booking_status]]="checked-out","Actual"),"No Revenue")</f>
        <v>Actual</v>
      </c>
      <c r="S4047" s="4">
        <f>Table2[[#This Row],[Revenue_Amount]]/Table2[[#This Row],[Num_Nights]]</f>
        <v>123.56999999999998</v>
      </c>
    </row>
    <row r="4048" spans="1:19" x14ac:dyDescent="0.3">
      <c r="A4048">
        <v>4047</v>
      </c>
      <c r="B4048" t="s">
        <v>50</v>
      </c>
      <c r="C4048" s="9">
        <v>44928</v>
      </c>
      <c r="D4048" s="9">
        <v>44932</v>
      </c>
      <c r="E4048" s="10">
        <v>44918</v>
      </c>
      <c r="F4048" t="s">
        <v>49</v>
      </c>
      <c r="G4048">
        <v>96.04</v>
      </c>
      <c r="H4048">
        <v>2</v>
      </c>
      <c r="I4048">
        <v>0</v>
      </c>
      <c r="J4048" t="s">
        <v>55</v>
      </c>
      <c r="K4048" t="s">
        <v>99</v>
      </c>
      <c r="L4048" t="s">
        <v>21</v>
      </c>
      <c r="M4048" t="s">
        <v>36</v>
      </c>
      <c r="N4048" t="s">
        <v>41</v>
      </c>
      <c r="O4048">
        <f>Table2[[#This Row],[check_out_date]]-Table2[[#This Row],[check_in_date]]</f>
        <v>4</v>
      </c>
      <c r="P4048">
        <f>Table2[[#This Row],[num_adults]]+Table2[[#This Row],[num_children]]</f>
        <v>2</v>
      </c>
      <c r="Q4048" s="3">
        <f>IF(OR(Table2[[#This Row],[booking_status]]="confirmed",Table2[[#This Row],[booking_status]]="checked-out"),Table2[[#This Row],[room_rate_per_night]]*Table2[[#This Row],[Num_Nights]],0)</f>
        <v>384.16</v>
      </c>
      <c r="R4048" t="str" cm="1">
        <f t="array" ref="R4048">IFERROR(_xlfn.IFS(Table2[[#This Row],[booking_status]]="confirmed","Expected",Table2[[#This Row],[booking_status]]="checked-out","Actual"),"No Revenue")</f>
        <v>Expected</v>
      </c>
      <c r="S4048" s="4">
        <f>Table2[[#This Row],[Revenue_Amount]]/Table2[[#This Row],[Num_Nights]]</f>
        <v>96.04</v>
      </c>
    </row>
    <row r="4049" spans="1:19" x14ac:dyDescent="0.3">
      <c r="A4049">
        <v>4048</v>
      </c>
      <c r="B4049" t="s">
        <v>50</v>
      </c>
      <c r="C4049" s="9">
        <v>45148</v>
      </c>
      <c r="D4049" s="9">
        <v>45154</v>
      </c>
      <c r="E4049" s="10">
        <v>45111</v>
      </c>
      <c r="F4049" t="s">
        <v>27</v>
      </c>
      <c r="G4049">
        <v>232.38</v>
      </c>
      <c r="H4049">
        <v>3</v>
      </c>
      <c r="I4049">
        <v>0</v>
      </c>
      <c r="J4049" t="s">
        <v>28</v>
      </c>
      <c r="K4049" t="s">
        <v>66</v>
      </c>
      <c r="L4049" t="s">
        <v>21</v>
      </c>
      <c r="M4049" t="s">
        <v>36</v>
      </c>
      <c r="N4049" t="s">
        <v>41</v>
      </c>
      <c r="O4049">
        <f>Table2[[#This Row],[check_out_date]]-Table2[[#This Row],[check_in_date]]</f>
        <v>6</v>
      </c>
      <c r="P4049">
        <f>Table2[[#This Row],[num_adults]]+Table2[[#This Row],[num_children]]</f>
        <v>3</v>
      </c>
      <c r="Q4049" s="3">
        <f>IF(OR(Table2[[#This Row],[booking_status]]="confirmed",Table2[[#This Row],[booking_status]]="checked-out"),Table2[[#This Row],[room_rate_per_night]]*Table2[[#This Row],[Num_Nights]],0)</f>
        <v>1394.28</v>
      </c>
      <c r="R4049" t="str" cm="1">
        <f t="array" ref="R4049">IFERROR(_xlfn.IFS(Table2[[#This Row],[booking_status]]="confirmed","Expected",Table2[[#This Row],[booking_status]]="checked-out","Actual"),"No Revenue")</f>
        <v>Expected</v>
      </c>
      <c r="S4049" s="4">
        <f>Table2[[#This Row],[Revenue_Amount]]/Table2[[#This Row],[Num_Nights]]</f>
        <v>232.38</v>
      </c>
    </row>
    <row r="4050" spans="1:19" x14ac:dyDescent="0.3">
      <c r="A4050">
        <v>4049</v>
      </c>
      <c r="B4050" t="s">
        <v>50</v>
      </c>
      <c r="C4050" s="9">
        <v>45189</v>
      </c>
      <c r="D4050" s="9">
        <v>45194</v>
      </c>
      <c r="E4050" s="10">
        <v>45166</v>
      </c>
      <c r="F4050" t="s">
        <v>54</v>
      </c>
      <c r="G4050">
        <v>498.88</v>
      </c>
      <c r="H4050">
        <v>3</v>
      </c>
      <c r="I4050">
        <v>0</v>
      </c>
      <c r="J4050" t="s">
        <v>28</v>
      </c>
      <c r="K4050" t="s">
        <v>44</v>
      </c>
      <c r="L4050" t="s">
        <v>60</v>
      </c>
      <c r="M4050" t="s">
        <v>36</v>
      </c>
      <c r="N4050" t="s">
        <v>41</v>
      </c>
      <c r="O4050">
        <f>Table2[[#This Row],[check_out_date]]-Table2[[#This Row],[check_in_date]]</f>
        <v>5</v>
      </c>
      <c r="P4050">
        <f>Table2[[#This Row],[num_adults]]+Table2[[#This Row],[num_children]]</f>
        <v>3</v>
      </c>
      <c r="Q4050" s="3">
        <f>IF(OR(Table2[[#This Row],[booking_status]]="confirmed",Table2[[#This Row],[booking_status]]="checked-out"),Table2[[#This Row],[room_rate_per_night]]*Table2[[#This Row],[Num_Nights]],0)</f>
        <v>0</v>
      </c>
      <c r="R4050" t="str" cm="1">
        <f t="array" ref="R4050">IFERROR(_xlfn.IFS(Table2[[#This Row],[booking_status]]="confirmed","Expected",Table2[[#This Row],[booking_status]]="checked-out","Actual"),"No Revenue")</f>
        <v>No Revenue</v>
      </c>
      <c r="S4050" s="4">
        <f>Table2[[#This Row],[Revenue_Amount]]/Table2[[#This Row],[Num_Nights]]</f>
        <v>0</v>
      </c>
    </row>
    <row r="4051" spans="1:19" x14ac:dyDescent="0.3">
      <c r="A4051">
        <v>4050</v>
      </c>
      <c r="B4051" t="s">
        <v>31</v>
      </c>
      <c r="C4051" s="9">
        <v>45060</v>
      </c>
      <c r="D4051" s="9">
        <v>45063</v>
      </c>
      <c r="E4051" s="10">
        <v>45036</v>
      </c>
      <c r="F4051" t="s">
        <v>49</v>
      </c>
      <c r="G4051">
        <v>86.27</v>
      </c>
      <c r="H4051">
        <v>1</v>
      </c>
      <c r="I4051">
        <v>0</v>
      </c>
      <c r="J4051" t="s">
        <v>28</v>
      </c>
      <c r="K4051" t="s">
        <v>20</v>
      </c>
      <c r="L4051" t="s">
        <v>21</v>
      </c>
      <c r="M4051" t="s">
        <v>22</v>
      </c>
      <c r="N4051" t="s">
        <v>23</v>
      </c>
      <c r="O4051">
        <f>Table2[[#This Row],[check_out_date]]-Table2[[#This Row],[check_in_date]]</f>
        <v>3</v>
      </c>
      <c r="P4051">
        <f>Table2[[#This Row],[num_adults]]+Table2[[#This Row],[num_children]]</f>
        <v>1</v>
      </c>
      <c r="Q4051" s="3">
        <f>IF(OR(Table2[[#This Row],[booking_status]]="confirmed",Table2[[#This Row],[booking_status]]="checked-out"),Table2[[#This Row],[room_rate_per_night]]*Table2[[#This Row],[Num_Nights]],0)</f>
        <v>258.81</v>
      </c>
      <c r="R4051" t="str" cm="1">
        <f t="array" ref="R4051">IFERROR(_xlfn.IFS(Table2[[#This Row],[booking_status]]="confirmed","Expected",Table2[[#This Row],[booking_status]]="checked-out","Actual"),"No Revenue")</f>
        <v>Expected</v>
      </c>
      <c r="S4051" s="4">
        <f>Table2[[#This Row],[Revenue_Amount]]/Table2[[#This Row],[Num_Nights]]</f>
        <v>86.27</v>
      </c>
    </row>
    <row r="4052" spans="1:19" x14ac:dyDescent="0.3">
      <c r="A4052">
        <v>4051</v>
      </c>
      <c r="B4052" t="s">
        <v>31</v>
      </c>
      <c r="C4052" s="9">
        <v>45078</v>
      </c>
      <c r="D4052" s="9">
        <v>45085</v>
      </c>
      <c r="E4052" s="10">
        <v>45030</v>
      </c>
      <c r="F4052" t="s">
        <v>18</v>
      </c>
      <c r="G4052">
        <v>148.32</v>
      </c>
      <c r="H4052">
        <v>4</v>
      </c>
      <c r="I4052">
        <v>2</v>
      </c>
      <c r="J4052" t="s">
        <v>28</v>
      </c>
      <c r="K4052" t="s">
        <v>20</v>
      </c>
      <c r="L4052" t="s">
        <v>56</v>
      </c>
      <c r="M4052" t="s">
        <v>36</v>
      </c>
      <c r="N4052" t="s">
        <v>23</v>
      </c>
      <c r="O4052">
        <f>Table2[[#This Row],[check_out_date]]-Table2[[#This Row],[check_in_date]]</f>
        <v>7</v>
      </c>
      <c r="P4052">
        <f>Table2[[#This Row],[num_adults]]+Table2[[#This Row],[num_children]]</f>
        <v>6</v>
      </c>
      <c r="Q4052" s="3">
        <f>IF(OR(Table2[[#This Row],[booking_status]]="confirmed",Table2[[#This Row],[booking_status]]="checked-out"),Table2[[#This Row],[room_rate_per_night]]*Table2[[#This Row],[Num_Nights]],0)</f>
        <v>1038.24</v>
      </c>
      <c r="R4052" t="str" cm="1">
        <f t="array" ref="R4052">IFERROR(_xlfn.IFS(Table2[[#This Row],[booking_status]]="confirmed","Expected",Table2[[#This Row],[booking_status]]="checked-out","Actual"),"No Revenue")</f>
        <v>Actual</v>
      </c>
      <c r="S4052" s="4">
        <f>Table2[[#This Row],[Revenue_Amount]]/Table2[[#This Row],[Num_Nights]]</f>
        <v>148.32</v>
      </c>
    </row>
    <row r="4053" spans="1:19" x14ac:dyDescent="0.3">
      <c r="A4053">
        <v>4052</v>
      </c>
      <c r="B4053" t="s">
        <v>50</v>
      </c>
      <c r="C4053" s="9">
        <v>45273</v>
      </c>
      <c r="D4053" s="9">
        <v>45285</v>
      </c>
      <c r="E4053" s="10">
        <v>45252</v>
      </c>
      <c r="F4053" t="s">
        <v>27</v>
      </c>
      <c r="G4053">
        <v>204.94</v>
      </c>
      <c r="H4053">
        <v>2</v>
      </c>
      <c r="I4053">
        <v>0</v>
      </c>
      <c r="J4053" t="s">
        <v>55</v>
      </c>
      <c r="K4053" t="s">
        <v>20</v>
      </c>
      <c r="L4053" t="s">
        <v>21</v>
      </c>
      <c r="M4053" t="s">
        <v>36</v>
      </c>
      <c r="N4053" t="s">
        <v>41</v>
      </c>
      <c r="O4053">
        <f>Table2[[#This Row],[check_out_date]]-Table2[[#This Row],[check_in_date]]</f>
        <v>12</v>
      </c>
      <c r="P4053">
        <f>Table2[[#This Row],[num_adults]]+Table2[[#This Row],[num_children]]</f>
        <v>2</v>
      </c>
      <c r="Q4053" s="3">
        <f>IF(OR(Table2[[#This Row],[booking_status]]="confirmed",Table2[[#This Row],[booking_status]]="checked-out"),Table2[[#This Row],[room_rate_per_night]]*Table2[[#This Row],[Num_Nights]],0)</f>
        <v>2459.2799999999997</v>
      </c>
      <c r="R4053" t="str" cm="1">
        <f t="array" ref="R4053">IFERROR(_xlfn.IFS(Table2[[#This Row],[booking_status]]="confirmed","Expected",Table2[[#This Row],[booking_status]]="checked-out","Actual"),"No Revenue")</f>
        <v>Expected</v>
      </c>
      <c r="S4053" s="4">
        <f>Table2[[#This Row],[Revenue_Amount]]/Table2[[#This Row],[Num_Nights]]</f>
        <v>204.93999999999997</v>
      </c>
    </row>
    <row r="4054" spans="1:19" x14ac:dyDescent="0.3">
      <c r="A4054">
        <v>4053</v>
      </c>
      <c r="B4054" t="s">
        <v>14</v>
      </c>
      <c r="C4054" s="9">
        <v>44993</v>
      </c>
      <c r="D4054" s="9">
        <v>44997</v>
      </c>
      <c r="E4054" s="10">
        <v>44976</v>
      </c>
      <c r="F4054" t="s">
        <v>18</v>
      </c>
      <c r="G4054">
        <v>178.1</v>
      </c>
      <c r="H4054">
        <v>1</v>
      </c>
      <c r="I4054">
        <v>1</v>
      </c>
      <c r="J4054" t="s">
        <v>19</v>
      </c>
      <c r="K4054" t="s">
        <v>66</v>
      </c>
      <c r="L4054" t="s">
        <v>21</v>
      </c>
      <c r="M4054" t="s">
        <v>36</v>
      </c>
      <c r="N4054" t="s">
        <v>41</v>
      </c>
      <c r="O4054">
        <f>Table2[[#This Row],[check_out_date]]-Table2[[#This Row],[check_in_date]]</f>
        <v>4</v>
      </c>
      <c r="P4054">
        <f>Table2[[#This Row],[num_adults]]+Table2[[#This Row],[num_children]]</f>
        <v>2</v>
      </c>
      <c r="Q4054" s="3">
        <f>IF(OR(Table2[[#This Row],[booking_status]]="confirmed",Table2[[#This Row],[booking_status]]="checked-out"),Table2[[#This Row],[room_rate_per_night]]*Table2[[#This Row],[Num_Nights]],0)</f>
        <v>712.4</v>
      </c>
      <c r="R4054" t="str" cm="1">
        <f t="array" ref="R4054">IFERROR(_xlfn.IFS(Table2[[#This Row],[booking_status]]="confirmed","Expected",Table2[[#This Row],[booking_status]]="checked-out","Actual"),"No Revenue")</f>
        <v>Expected</v>
      </c>
      <c r="S4054" s="4">
        <f>Table2[[#This Row],[Revenue_Amount]]/Table2[[#This Row],[Num_Nights]]</f>
        <v>178.1</v>
      </c>
    </row>
    <row r="4055" spans="1:19" hidden="1" x14ac:dyDescent="0.3">
      <c r="A4055">
        <v>4054</v>
      </c>
      <c r="B4055" t="s">
        <v>31</v>
      </c>
      <c r="C4055" s="9">
        <v>45198</v>
      </c>
      <c r="D4055" s="9">
        <v>45200</v>
      </c>
      <c r="E4055" s="10">
        <v>45184</v>
      </c>
      <c r="F4055" t="s">
        <v>27</v>
      </c>
      <c r="G4055">
        <v>92.94</v>
      </c>
      <c r="H4055">
        <v>2</v>
      </c>
      <c r="I4055">
        <v>0</v>
      </c>
      <c r="J4055" t="s">
        <v>35</v>
      </c>
      <c r="K4055" t="s">
        <v>66</v>
      </c>
      <c r="L4055" t="s">
        <v>60</v>
      </c>
      <c r="M4055" t="s">
        <v>36</v>
      </c>
      <c r="N4055" t="s">
        <v>41</v>
      </c>
      <c r="O4055">
        <f>Table2[[#This Row],[check_out_date]]-Table2[[#This Row],[check_in_date]]</f>
        <v>2</v>
      </c>
      <c r="P4055">
        <f>Table2[[#This Row],[num_adults]]+Table2[[#This Row],[num_children]]</f>
        <v>2</v>
      </c>
      <c r="Q4055" s="3">
        <f>IF(OR(Table2[[#This Row],[booking_status]]="confirmed",Table2[[#This Row],[booking_status]]="checked-out"),Table2[[#This Row],[room_rate_per_night]]*Table2[[#This Row],[Num_Nights]],0)</f>
        <v>0</v>
      </c>
      <c r="R4055" t="str" cm="1">
        <f t="array" ref="R4055">IFERROR(_xlfn.IFS(Table2[[#This Row],[booking_status]]="confirmed","Expected",Table2[[#This Row],[booking_status]]="checked-out","Actual"),"No Revenue")</f>
        <v>No Revenue</v>
      </c>
      <c r="S4055" s="4">
        <f>Table2[[#This Row],[Revenue_Amount]]/Table2[[#This Row],[Num_Nights]]</f>
        <v>0</v>
      </c>
    </row>
    <row r="4056" spans="1:19" x14ac:dyDescent="0.3">
      <c r="A4056">
        <v>4055</v>
      </c>
      <c r="B4056" t="s">
        <v>31</v>
      </c>
      <c r="C4056" s="9">
        <v>45125</v>
      </c>
      <c r="D4056" s="9">
        <v>45128</v>
      </c>
      <c r="E4056" s="10">
        <v>45083</v>
      </c>
      <c r="F4056" t="s">
        <v>49</v>
      </c>
      <c r="G4056">
        <v>73.67</v>
      </c>
      <c r="H4056">
        <v>2</v>
      </c>
      <c r="I4056">
        <v>0</v>
      </c>
      <c r="J4056" t="s">
        <v>19</v>
      </c>
      <c r="K4056" t="s">
        <v>99</v>
      </c>
      <c r="L4056" t="s">
        <v>21</v>
      </c>
      <c r="M4056" t="s">
        <v>22</v>
      </c>
      <c r="N4056" t="s">
        <v>23</v>
      </c>
      <c r="O4056">
        <f>Table2[[#This Row],[check_out_date]]-Table2[[#This Row],[check_in_date]]</f>
        <v>3</v>
      </c>
      <c r="P4056">
        <f>Table2[[#This Row],[num_adults]]+Table2[[#This Row],[num_children]]</f>
        <v>2</v>
      </c>
      <c r="Q4056" s="3">
        <f>IF(OR(Table2[[#This Row],[booking_status]]="confirmed",Table2[[#This Row],[booking_status]]="checked-out"),Table2[[#This Row],[room_rate_per_night]]*Table2[[#This Row],[Num_Nights]],0)</f>
        <v>221.01</v>
      </c>
      <c r="R4056" t="str" cm="1">
        <f t="array" ref="R4056">IFERROR(_xlfn.IFS(Table2[[#This Row],[booking_status]]="confirmed","Expected",Table2[[#This Row],[booking_status]]="checked-out","Actual"),"No Revenue")</f>
        <v>Expected</v>
      </c>
      <c r="S4056" s="4">
        <f>Table2[[#This Row],[Revenue_Amount]]/Table2[[#This Row],[Num_Nights]]</f>
        <v>73.67</v>
      </c>
    </row>
    <row r="4057" spans="1:19" x14ac:dyDescent="0.3">
      <c r="A4057">
        <v>4056</v>
      </c>
      <c r="B4057" t="s">
        <v>14</v>
      </c>
      <c r="C4057" s="9">
        <v>45234</v>
      </c>
      <c r="D4057" s="9">
        <v>45240</v>
      </c>
      <c r="E4057" s="10">
        <v>45182</v>
      </c>
      <c r="F4057" t="s">
        <v>54</v>
      </c>
      <c r="G4057">
        <v>469.81</v>
      </c>
      <c r="H4057">
        <v>3</v>
      </c>
      <c r="I4057">
        <v>1</v>
      </c>
      <c r="J4057" t="s">
        <v>94</v>
      </c>
      <c r="K4057" t="s">
        <v>44</v>
      </c>
      <c r="L4057" t="s">
        <v>21</v>
      </c>
      <c r="M4057" t="s">
        <v>36</v>
      </c>
      <c r="N4057" t="s">
        <v>41</v>
      </c>
      <c r="O4057">
        <f>Table2[[#This Row],[check_out_date]]-Table2[[#This Row],[check_in_date]]</f>
        <v>6</v>
      </c>
      <c r="P4057">
        <f>Table2[[#This Row],[num_adults]]+Table2[[#This Row],[num_children]]</f>
        <v>4</v>
      </c>
      <c r="Q4057" s="3">
        <f>IF(OR(Table2[[#This Row],[booking_status]]="confirmed",Table2[[#This Row],[booking_status]]="checked-out"),Table2[[#This Row],[room_rate_per_night]]*Table2[[#This Row],[Num_Nights]],0)</f>
        <v>2818.86</v>
      </c>
      <c r="R4057" t="str" cm="1">
        <f t="array" ref="R4057">IFERROR(_xlfn.IFS(Table2[[#This Row],[booking_status]]="confirmed","Expected",Table2[[#This Row],[booking_status]]="checked-out","Actual"),"No Revenue")</f>
        <v>Expected</v>
      </c>
      <c r="S4057" s="4">
        <f>Table2[[#This Row],[Revenue_Amount]]/Table2[[#This Row],[Num_Nights]]</f>
        <v>469.81</v>
      </c>
    </row>
    <row r="4058" spans="1:19" x14ac:dyDescent="0.3">
      <c r="A4058">
        <v>4057</v>
      </c>
      <c r="B4058" t="s">
        <v>50</v>
      </c>
      <c r="C4058" s="9">
        <v>45222</v>
      </c>
      <c r="D4058" s="9">
        <v>45229</v>
      </c>
      <c r="E4058" s="10">
        <v>45199</v>
      </c>
      <c r="F4058" t="s">
        <v>27</v>
      </c>
      <c r="G4058">
        <v>160.88</v>
      </c>
      <c r="H4058">
        <v>3</v>
      </c>
      <c r="I4058">
        <v>1</v>
      </c>
      <c r="J4058" t="s">
        <v>19</v>
      </c>
      <c r="K4058" t="s">
        <v>29</v>
      </c>
      <c r="L4058" t="s">
        <v>56</v>
      </c>
      <c r="M4058" t="s">
        <v>36</v>
      </c>
      <c r="N4058" t="s">
        <v>41</v>
      </c>
      <c r="O4058">
        <f>Table2[[#This Row],[check_out_date]]-Table2[[#This Row],[check_in_date]]</f>
        <v>7</v>
      </c>
      <c r="P4058">
        <f>Table2[[#This Row],[num_adults]]+Table2[[#This Row],[num_children]]</f>
        <v>4</v>
      </c>
      <c r="Q4058" s="3">
        <f>IF(OR(Table2[[#This Row],[booking_status]]="confirmed",Table2[[#This Row],[booking_status]]="checked-out"),Table2[[#This Row],[room_rate_per_night]]*Table2[[#This Row],[Num_Nights]],0)</f>
        <v>1126.1599999999999</v>
      </c>
      <c r="R4058" t="str" cm="1">
        <f t="array" ref="R4058">IFERROR(_xlfn.IFS(Table2[[#This Row],[booking_status]]="confirmed","Expected",Table2[[#This Row],[booking_status]]="checked-out","Actual"),"No Revenue")</f>
        <v>Actual</v>
      </c>
      <c r="S4058" s="4">
        <f>Table2[[#This Row],[Revenue_Amount]]/Table2[[#This Row],[Num_Nights]]</f>
        <v>160.87999999999997</v>
      </c>
    </row>
    <row r="4059" spans="1:19" x14ac:dyDescent="0.3">
      <c r="A4059">
        <v>4058</v>
      </c>
      <c r="B4059" t="s">
        <v>50</v>
      </c>
      <c r="C4059" s="9">
        <v>44929</v>
      </c>
      <c r="D4059" s="9">
        <v>44941</v>
      </c>
      <c r="E4059" s="10">
        <v>44898</v>
      </c>
      <c r="F4059" t="s">
        <v>27</v>
      </c>
      <c r="G4059">
        <v>159.37</v>
      </c>
      <c r="H4059">
        <v>1</v>
      </c>
      <c r="I4059">
        <v>0</v>
      </c>
      <c r="J4059" t="s">
        <v>28</v>
      </c>
      <c r="K4059" t="s">
        <v>44</v>
      </c>
      <c r="L4059" t="s">
        <v>21</v>
      </c>
      <c r="M4059" t="s">
        <v>36</v>
      </c>
      <c r="N4059" t="s">
        <v>41</v>
      </c>
      <c r="O4059">
        <f>Table2[[#This Row],[check_out_date]]-Table2[[#This Row],[check_in_date]]</f>
        <v>12</v>
      </c>
      <c r="P4059">
        <f>Table2[[#This Row],[num_adults]]+Table2[[#This Row],[num_children]]</f>
        <v>1</v>
      </c>
      <c r="Q4059" s="3">
        <f>IF(OR(Table2[[#This Row],[booking_status]]="confirmed",Table2[[#This Row],[booking_status]]="checked-out"),Table2[[#This Row],[room_rate_per_night]]*Table2[[#This Row],[Num_Nights]],0)</f>
        <v>1912.44</v>
      </c>
      <c r="R4059" t="str" cm="1">
        <f t="array" ref="R4059">IFERROR(_xlfn.IFS(Table2[[#This Row],[booking_status]]="confirmed","Expected",Table2[[#This Row],[booking_status]]="checked-out","Actual"),"No Revenue")</f>
        <v>Expected</v>
      </c>
      <c r="S4059" s="4">
        <f>Table2[[#This Row],[Revenue_Amount]]/Table2[[#This Row],[Num_Nights]]</f>
        <v>159.37</v>
      </c>
    </row>
    <row r="4060" spans="1:19" hidden="1" x14ac:dyDescent="0.3">
      <c r="A4060">
        <v>4059</v>
      </c>
      <c r="B4060" t="s">
        <v>31</v>
      </c>
      <c r="C4060" s="9">
        <v>45184</v>
      </c>
      <c r="D4060" s="9">
        <v>45191</v>
      </c>
      <c r="E4060" s="10">
        <v>45142</v>
      </c>
      <c r="F4060" t="s">
        <v>49</v>
      </c>
      <c r="G4060">
        <v>90</v>
      </c>
      <c r="H4060">
        <v>2</v>
      </c>
      <c r="I4060">
        <v>0</v>
      </c>
      <c r="J4060" t="s">
        <v>35</v>
      </c>
      <c r="K4060" t="s">
        <v>66</v>
      </c>
      <c r="L4060" t="s">
        <v>56</v>
      </c>
      <c r="M4060" t="s">
        <v>22</v>
      </c>
      <c r="N4060" t="s">
        <v>41</v>
      </c>
      <c r="O4060">
        <f>Table2[[#This Row],[check_out_date]]-Table2[[#This Row],[check_in_date]]</f>
        <v>7</v>
      </c>
      <c r="P4060">
        <f>Table2[[#This Row],[num_adults]]+Table2[[#This Row],[num_children]]</f>
        <v>2</v>
      </c>
      <c r="Q4060" s="3">
        <f>IF(OR(Table2[[#This Row],[booking_status]]="confirmed",Table2[[#This Row],[booking_status]]="checked-out"),Table2[[#This Row],[room_rate_per_night]]*Table2[[#This Row],[Num_Nights]],0)</f>
        <v>630</v>
      </c>
      <c r="R4060" t="str" cm="1">
        <f t="array" ref="R4060">IFERROR(_xlfn.IFS(Table2[[#This Row],[booking_status]]="confirmed","Expected",Table2[[#This Row],[booking_status]]="checked-out","Actual"),"No Revenue")</f>
        <v>Actual</v>
      </c>
      <c r="S4060" s="4">
        <f>Table2[[#This Row],[Revenue_Amount]]/Table2[[#This Row],[Num_Nights]]</f>
        <v>90</v>
      </c>
    </row>
    <row r="4061" spans="1:19" x14ac:dyDescent="0.3">
      <c r="A4061">
        <v>4060</v>
      </c>
      <c r="B4061" t="s">
        <v>31</v>
      </c>
      <c r="C4061" s="9">
        <v>45255</v>
      </c>
      <c r="D4061" s="9">
        <v>45258</v>
      </c>
      <c r="E4061" s="10">
        <v>45220</v>
      </c>
      <c r="F4061" t="s">
        <v>18</v>
      </c>
      <c r="G4061">
        <v>149.19999999999999</v>
      </c>
      <c r="H4061">
        <v>1</v>
      </c>
      <c r="I4061">
        <v>0</v>
      </c>
      <c r="J4061" t="s">
        <v>28</v>
      </c>
      <c r="K4061" t="s">
        <v>20</v>
      </c>
      <c r="L4061" t="s">
        <v>21</v>
      </c>
      <c r="M4061" t="s">
        <v>22</v>
      </c>
      <c r="N4061" t="s">
        <v>41</v>
      </c>
      <c r="O4061">
        <f>Table2[[#This Row],[check_out_date]]-Table2[[#This Row],[check_in_date]]</f>
        <v>3</v>
      </c>
      <c r="P4061">
        <f>Table2[[#This Row],[num_adults]]+Table2[[#This Row],[num_children]]</f>
        <v>1</v>
      </c>
      <c r="Q4061" s="3">
        <f>IF(OR(Table2[[#This Row],[booking_status]]="confirmed",Table2[[#This Row],[booking_status]]="checked-out"),Table2[[#This Row],[room_rate_per_night]]*Table2[[#This Row],[Num_Nights]],0)</f>
        <v>447.59999999999997</v>
      </c>
      <c r="R4061" t="str" cm="1">
        <f t="array" ref="R4061">IFERROR(_xlfn.IFS(Table2[[#This Row],[booking_status]]="confirmed","Expected",Table2[[#This Row],[booking_status]]="checked-out","Actual"),"No Revenue")</f>
        <v>Expected</v>
      </c>
      <c r="S4061" s="4">
        <f>Table2[[#This Row],[Revenue_Amount]]/Table2[[#This Row],[Num_Nights]]</f>
        <v>149.19999999999999</v>
      </c>
    </row>
    <row r="4062" spans="1:19" x14ac:dyDescent="0.3">
      <c r="A4062">
        <v>4061</v>
      </c>
      <c r="B4062" t="s">
        <v>14</v>
      </c>
      <c r="C4062" s="9">
        <v>44938</v>
      </c>
      <c r="D4062" s="9">
        <v>44941</v>
      </c>
      <c r="E4062" s="10">
        <v>44930</v>
      </c>
      <c r="F4062" t="s">
        <v>27</v>
      </c>
      <c r="G4062">
        <v>129.62</v>
      </c>
      <c r="H4062">
        <v>3</v>
      </c>
      <c r="I4062">
        <v>2</v>
      </c>
      <c r="J4062" t="s">
        <v>55</v>
      </c>
      <c r="K4062" t="s">
        <v>99</v>
      </c>
      <c r="L4062" t="s">
        <v>60</v>
      </c>
      <c r="M4062" t="s">
        <v>22</v>
      </c>
      <c r="N4062" t="s">
        <v>41</v>
      </c>
      <c r="O4062">
        <f>Table2[[#This Row],[check_out_date]]-Table2[[#This Row],[check_in_date]]</f>
        <v>3</v>
      </c>
      <c r="P4062">
        <f>Table2[[#This Row],[num_adults]]+Table2[[#This Row],[num_children]]</f>
        <v>5</v>
      </c>
      <c r="Q4062" s="3">
        <f>IF(OR(Table2[[#This Row],[booking_status]]="confirmed",Table2[[#This Row],[booking_status]]="checked-out"),Table2[[#This Row],[room_rate_per_night]]*Table2[[#This Row],[Num_Nights]],0)</f>
        <v>0</v>
      </c>
      <c r="R4062" t="str" cm="1">
        <f t="array" ref="R4062">IFERROR(_xlfn.IFS(Table2[[#This Row],[booking_status]]="confirmed","Expected",Table2[[#This Row],[booking_status]]="checked-out","Actual"),"No Revenue")</f>
        <v>No Revenue</v>
      </c>
      <c r="S4062" s="4">
        <f>Table2[[#This Row],[Revenue_Amount]]/Table2[[#This Row],[Num_Nights]]</f>
        <v>0</v>
      </c>
    </row>
    <row r="4063" spans="1:19" hidden="1" x14ac:dyDescent="0.3">
      <c r="A4063">
        <v>4062</v>
      </c>
      <c r="B4063" t="s">
        <v>37</v>
      </c>
      <c r="C4063" s="9">
        <v>45211</v>
      </c>
      <c r="D4063" s="9">
        <v>45214</v>
      </c>
      <c r="E4063" s="10">
        <v>45184</v>
      </c>
      <c r="F4063" t="s">
        <v>27</v>
      </c>
      <c r="G4063">
        <v>216.53</v>
      </c>
      <c r="H4063">
        <v>1</v>
      </c>
      <c r="I4063">
        <v>0</v>
      </c>
      <c r="J4063" t="s">
        <v>35</v>
      </c>
      <c r="K4063" t="s">
        <v>99</v>
      </c>
      <c r="L4063" t="s">
        <v>21</v>
      </c>
      <c r="M4063" t="s">
        <v>22</v>
      </c>
      <c r="N4063" t="s">
        <v>45</v>
      </c>
      <c r="O4063">
        <f>Table2[[#This Row],[check_out_date]]-Table2[[#This Row],[check_in_date]]</f>
        <v>3</v>
      </c>
      <c r="P4063">
        <f>Table2[[#This Row],[num_adults]]+Table2[[#This Row],[num_children]]</f>
        <v>1</v>
      </c>
      <c r="Q4063" s="3">
        <f>IF(OR(Table2[[#This Row],[booking_status]]="confirmed",Table2[[#This Row],[booking_status]]="checked-out"),Table2[[#This Row],[room_rate_per_night]]*Table2[[#This Row],[Num_Nights]],0)</f>
        <v>649.59</v>
      </c>
      <c r="R4063" t="str" cm="1">
        <f t="array" ref="R4063">IFERROR(_xlfn.IFS(Table2[[#This Row],[booking_status]]="confirmed","Expected",Table2[[#This Row],[booking_status]]="checked-out","Actual"),"No Revenue")</f>
        <v>Expected</v>
      </c>
      <c r="S4063" s="4">
        <f>Table2[[#This Row],[Revenue_Amount]]/Table2[[#This Row],[Num_Nights]]</f>
        <v>216.53</v>
      </c>
    </row>
    <row r="4064" spans="1:19" x14ac:dyDescent="0.3">
      <c r="A4064">
        <v>4063</v>
      </c>
      <c r="B4064" t="s">
        <v>31</v>
      </c>
      <c r="C4064" s="9">
        <v>45291</v>
      </c>
      <c r="D4064" s="9">
        <v>45297</v>
      </c>
      <c r="E4064" s="10">
        <v>45280</v>
      </c>
      <c r="F4064" t="s">
        <v>18</v>
      </c>
      <c r="G4064">
        <v>201.64</v>
      </c>
      <c r="H4064">
        <v>2</v>
      </c>
      <c r="I4064">
        <v>3</v>
      </c>
      <c r="J4064" t="s">
        <v>19</v>
      </c>
      <c r="K4064" t="s">
        <v>99</v>
      </c>
      <c r="L4064" t="s">
        <v>21</v>
      </c>
      <c r="M4064" t="s">
        <v>36</v>
      </c>
      <c r="N4064" t="s">
        <v>41</v>
      </c>
      <c r="O4064">
        <f>Table2[[#This Row],[check_out_date]]-Table2[[#This Row],[check_in_date]]</f>
        <v>6</v>
      </c>
      <c r="P4064">
        <f>Table2[[#This Row],[num_adults]]+Table2[[#This Row],[num_children]]</f>
        <v>5</v>
      </c>
      <c r="Q4064" s="3">
        <f>IF(OR(Table2[[#This Row],[booking_status]]="confirmed",Table2[[#This Row],[booking_status]]="checked-out"),Table2[[#This Row],[room_rate_per_night]]*Table2[[#This Row],[Num_Nights]],0)</f>
        <v>1209.8399999999999</v>
      </c>
      <c r="R4064" t="str" cm="1">
        <f t="array" ref="R4064">IFERROR(_xlfn.IFS(Table2[[#This Row],[booking_status]]="confirmed","Expected",Table2[[#This Row],[booking_status]]="checked-out","Actual"),"No Revenue")</f>
        <v>Expected</v>
      </c>
      <c r="S4064" s="4">
        <f>Table2[[#This Row],[Revenue_Amount]]/Table2[[#This Row],[Num_Nights]]</f>
        <v>201.64</v>
      </c>
    </row>
    <row r="4065" spans="1:19" x14ac:dyDescent="0.3">
      <c r="A4065">
        <v>4064</v>
      </c>
      <c r="B4065" t="s">
        <v>50</v>
      </c>
      <c r="C4065" s="9">
        <v>45063</v>
      </c>
      <c r="D4065" s="9">
        <v>45069</v>
      </c>
      <c r="E4065" s="10">
        <v>45055</v>
      </c>
      <c r="F4065" t="s">
        <v>27</v>
      </c>
      <c r="G4065">
        <v>136.18</v>
      </c>
      <c r="H4065">
        <v>4</v>
      </c>
      <c r="I4065">
        <v>1</v>
      </c>
      <c r="J4065" t="s">
        <v>94</v>
      </c>
      <c r="K4065" t="s">
        <v>66</v>
      </c>
      <c r="L4065" t="s">
        <v>56</v>
      </c>
      <c r="M4065" t="s">
        <v>36</v>
      </c>
      <c r="N4065" t="s">
        <v>41</v>
      </c>
      <c r="O4065">
        <f>Table2[[#This Row],[check_out_date]]-Table2[[#This Row],[check_in_date]]</f>
        <v>6</v>
      </c>
      <c r="P4065">
        <f>Table2[[#This Row],[num_adults]]+Table2[[#This Row],[num_children]]</f>
        <v>5</v>
      </c>
      <c r="Q4065" s="3">
        <f>IF(OR(Table2[[#This Row],[booking_status]]="confirmed",Table2[[#This Row],[booking_status]]="checked-out"),Table2[[#This Row],[room_rate_per_night]]*Table2[[#This Row],[Num_Nights]],0)</f>
        <v>817.08</v>
      </c>
      <c r="R4065" t="str" cm="1">
        <f t="array" ref="R4065">IFERROR(_xlfn.IFS(Table2[[#This Row],[booking_status]]="confirmed","Expected",Table2[[#This Row],[booking_status]]="checked-out","Actual"),"No Revenue")</f>
        <v>Actual</v>
      </c>
      <c r="S4065" s="4">
        <f>Table2[[#This Row],[Revenue_Amount]]/Table2[[#This Row],[Num_Nights]]</f>
        <v>136.18</v>
      </c>
    </row>
    <row r="4066" spans="1:19" x14ac:dyDescent="0.3">
      <c r="A4066">
        <v>4065</v>
      </c>
      <c r="B4066" t="s">
        <v>50</v>
      </c>
      <c r="C4066" s="9">
        <v>44994</v>
      </c>
      <c r="D4066" s="9">
        <v>45003</v>
      </c>
      <c r="E4066" s="10">
        <v>44953</v>
      </c>
      <c r="F4066" t="s">
        <v>49</v>
      </c>
      <c r="G4066">
        <v>145.85</v>
      </c>
      <c r="H4066">
        <v>2</v>
      </c>
      <c r="I4066">
        <v>0</v>
      </c>
      <c r="J4066" t="s">
        <v>19</v>
      </c>
      <c r="K4066" t="s">
        <v>44</v>
      </c>
      <c r="L4066" t="s">
        <v>21</v>
      </c>
      <c r="M4066" t="s">
        <v>36</v>
      </c>
      <c r="N4066" t="s">
        <v>95</v>
      </c>
      <c r="O4066">
        <f>Table2[[#This Row],[check_out_date]]-Table2[[#This Row],[check_in_date]]</f>
        <v>9</v>
      </c>
      <c r="P4066">
        <f>Table2[[#This Row],[num_adults]]+Table2[[#This Row],[num_children]]</f>
        <v>2</v>
      </c>
      <c r="Q4066" s="3">
        <f>IF(OR(Table2[[#This Row],[booking_status]]="confirmed",Table2[[#This Row],[booking_status]]="checked-out"),Table2[[#This Row],[room_rate_per_night]]*Table2[[#This Row],[Num_Nights]],0)</f>
        <v>1312.6499999999999</v>
      </c>
      <c r="R4066" t="str" cm="1">
        <f t="array" ref="R4066">IFERROR(_xlfn.IFS(Table2[[#This Row],[booking_status]]="confirmed","Expected",Table2[[#This Row],[booking_status]]="checked-out","Actual"),"No Revenue")</f>
        <v>Expected</v>
      </c>
      <c r="S4066" s="4">
        <f>Table2[[#This Row],[Revenue_Amount]]/Table2[[#This Row],[Num_Nights]]</f>
        <v>145.85</v>
      </c>
    </row>
    <row r="4067" spans="1:19" x14ac:dyDescent="0.3">
      <c r="A4067">
        <v>4066</v>
      </c>
      <c r="B4067" t="s">
        <v>50</v>
      </c>
      <c r="C4067" s="9">
        <v>45066</v>
      </c>
      <c r="D4067" s="9">
        <v>45071</v>
      </c>
      <c r="E4067" s="10">
        <v>45026</v>
      </c>
      <c r="F4067" t="s">
        <v>49</v>
      </c>
      <c r="G4067">
        <v>147.62</v>
      </c>
      <c r="H4067">
        <v>2</v>
      </c>
      <c r="I4067">
        <v>2</v>
      </c>
      <c r="J4067" t="s">
        <v>28</v>
      </c>
      <c r="K4067" t="s">
        <v>99</v>
      </c>
      <c r="L4067" t="s">
        <v>21</v>
      </c>
      <c r="M4067" t="s">
        <v>22</v>
      </c>
      <c r="N4067" t="s">
        <v>23</v>
      </c>
      <c r="O4067">
        <f>Table2[[#This Row],[check_out_date]]-Table2[[#This Row],[check_in_date]]</f>
        <v>5</v>
      </c>
      <c r="P4067">
        <f>Table2[[#This Row],[num_adults]]+Table2[[#This Row],[num_children]]</f>
        <v>4</v>
      </c>
      <c r="Q4067" s="3">
        <f>IF(OR(Table2[[#This Row],[booking_status]]="confirmed",Table2[[#This Row],[booking_status]]="checked-out"),Table2[[#This Row],[room_rate_per_night]]*Table2[[#This Row],[Num_Nights]],0)</f>
        <v>738.1</v>
      </c>
      <c r="R4067" t="str" cm="1">
        <f t="array" ref="R4067">IFERROR(_xlfn.IFS(Table2[[#This Row],[booking_status]]="confirmed","Expected",Table2[[#This Row],[booking_status]]="checked-out","Actual"),"No Revenue")</f>
        <v>Expected</v>
      </c>
      <c r="S4067" s="4">
        <f>Table2[[#This Row],[Revenue_Amount]]/Table2[[#This Row],[Num_Nights]]</f>
        <v>147.62</v>
      </c>
    </row>
    <row r="4068" spans="1:19" x14ac:dyDescent="0.3">
      <c r="A4068">
        <v>4067</v>
      </c>
      <c r="B4068" t="s">
        <v>50</v>
      </c>
      <c r="C4068" s="9">
        <v>44946</v>
      </c>
      <c r="D4068" s="9">
        <v>44949</v>
      </c>
      <c r="E4068" s="10">
        <v>44884</v>
      </c>
      <c r="F4068" t="s">
        <v>49</v>
      </c>
      <c r="G4068">
        <v>113.66</v>
      </c>
      <c r="H4068">
        <v>2</v>
      </c>
      <c r="I4068">
        <v>0</v>
      </c>
      <c r="J4068" t="s">
        <v>28</v>
      </c>
      <c r="K4068" t="s">
        <v>66</v>
      </c>
      <c r="L4068" t="s">
        <v>56</v>
      </c>
      <c r="M4068" t="s">
        <v>36</v>
      </c>
      <c r="N4068" t="s">
        <v>41</v>
      </c>
      <c r="O4068">
        <f>Table2[[#This Row],[check_out_date]]-Table2[[#This Row],[check_in_date]]</f>
        <v>3</v>
      </c>
      <c r="P4068">
        <f>Table2[[#This Row],[num_adults]]+Table2[[#This Row],[num_children]]</f>
        <v>2</v>
      </c>
      <c r="Q4068" s="3">
        <f>IF(OR(Table2[[#This Row],[booking_status]]="confirmed",Table2[[#This Row],[booking_status]]="checked-out"),Table2[[#This Row],[room_rate_per_night]]*Table2[[#This Row],[Num_Nights]],0)</f>
        <v>340.98</v>
      </c>
      <c r="R4068" t="str" cm="1">
        <f t="array" ref="R4068">IFERROR(_xlfn.IFS(Table2[[#This Row],[booking_status]]="confirmed","Expected",Table2[[#This Row],[booking_status]]="checked-out","Actual"),"No Revenue")</f>
        <v>Actual</v>
      </c>
      <c r="S4068" s="4">
        <f>Table2[[#This Row],[Revenue_Amount]]/Table2[[#This Row],[Num_Nights]]</f>
        <v>113.66000000000001</v>
      </c>
    </row>
    <row r="4069" spans="1:19" x14ac:dyDescent="0.3">
      <c r="A4069">
        <v>4068</v>
      </c>
      <c r="B4069" t="s">
        <v>50</v>
      </c>
      <c r="C4069" s="9">
        <v>44954</v>
      </c>
      <c r="D4069" s="9">
        <v>44959</v>
      </c>
      <c r="E4069" s="10">
        <v>44883</v>
      </c>
      <c r="F4069" t="s">
        <v>49</v>
      </c>
      <c r="G4069">
        <v>107.15</v>
      </c>
      <c r="H4069">
        <v>1</v>
      </c>
      <c r="I4069">
        <v>2</v>
      </c>
      <c r="J4069" t="s">
        <v>28</v>
      </c>
      <c r="K4069" t="s">
        <v>44</v>
      </c>
      <c r="L4069" t="s">
        <v>21</v>
      </c>
      <c r="M4069" t="s">
        <v>36</v>
      </c>
      <c r="N4069" t="s">
        <v>41</v>
      </c>
      <c r="O4069">
        <f>Table2[[#This Row],[check_out_date]]-Table2[[#This Row],[check_in_date]]</f>
        <v>5</v>
      </c>
      <c r="P4069">
        <f>Table2[[#This Row],[num_adults]]+Table2[[#This Row],[num_children]]</f>
        <v>3</v>
      </c>
      <c r="Q4069" s="3">
        <f>IF(OR(Table2[[#This Row],[booking_status]]="confirmed",Table2[[#This Row],[booking_status]]="checked-out"),Table2[[#This Row],[room_rate_per_night]]*Table2[[#This Row],[Num_Nights]],0)</f>
        <v>535.75</v>
      </c>
      <c r="R4069" t="str" cm="1">
        <f t="array" ref="R4069">IFERROR(_xlfn.IFS(Table2[[#This Row],[booking_status]]="confirmed","Expected",Table2[[#This Row],[booking_status]]="checked-out","Actual"),"No Revenue")</f>
        <v>Expected</v>
      </c>
      <c r="S4069" s="4">
        <f>Table2[[#This Row],[Revenue_Amount]]/Table2[[#This Row],[Num_Nights]]</f>
        <v>107.15</v>
      </c>
    </row>
    <row r="4070" spans="1:19" x14ac:dyDescent="0.3">
      <c r="A4070">
        <v>4069</v>
      </c>
      <c r="B4070" t="s">
        <v>37</v>
      </c>
      <c r="C4070" s="9">
        <v>45032</v>
      </c>
      <c r="D4070" s="9">
        <v>45039</v>
      </c>
      <c r="E4070" s="10">
        <v>44959</v>
      </c>
      <c r="F4070" t="s">
        <v>27</v>
      </c>
      <c r="G4070">
        <v>141.38999999999999</v>
      </c>
      <c r="H4070">
        <v>1</v>
      </c>
      <c r="I4070">
        <v>0</v>
      </c>
      <c r="J4070" t="s">
        <v>55</v>
      </c>
      <c r="K4070" t="s">
        <v>44</v>
      </c>
      <c r="L4070" t="s">
        <v>21</v>
      </c>
      <c r="M4070" t="s">
        <v>36</v>
      </c>
      <c r="N4070" t="s">
        <v>41</v>
      </c>
      <c r="O4070">
        <f>Table2[[#This Row],[check_out_date]]-Table2[[#This Row],[check_in_date]]</f>
        <v>7</v>
      </c>
      <c r="P4070">
        <f>Table2[[#This Row],[num_adults]]+Table2[[#This Row],[num_children]]</f>
        <v>1</v>
      </c>
      <c r="Q4070" s="3">
        <f>IF(OR(Table2[[#This Row],[booking_status]]="confirmed",Table2[[#This Row],[booking_status]]="checked-out"),Table2[[#This Row],[room_rate_per_night]]*Table2[[#This Row],[Num_Nights]],0)</f>
        <v>989.7299999999999</v>
      </c>
      <c r="R4070" t="str" cm="1">
        <f t="array" ref="R4070">IFERROR(_xlfn.IFS(Table2[[#This Row],[booking_status]]="confirmed","Expected",Table2[[#This Row],[booking_status]]="checked-out","Actual"),"No Revenue")</f>
        <v>Expected</v>
      </c>
      <c r="S4070" s="4">
        <f>Table2[[#This Row],[Revenue_Amount]]/Table2[[#This Row],[Num_Nights]]</f>
        <v>141.38999999999999</v>
      </c>
    </row>
    <row r="4071" spans="1:19" x14ac:dyDescent="0.3">
      <c r="A4071">
        <v>4070</v>
      </c>
      <c r="B4071" t="s">
        <v>50</v>
      </c>
      <c r="C4071" s="9">
        <v>45272</v>
      </c>
      <c r="D4071" s="9">
        <v>45274</v>
      </c>
      <c r="E4071" s="10">
        <v>45248</v>
      </c>
      <c r="F4071" t="s">
        <v>18</v>
      </c>
      <c r="G4071">
        <v>280.02</v>
      </c>
      <c r="H4071">
        <v>2</v>
      </c>
      <c r="I4071">
        <v>1</v>
      </c>
      <c r="J4071" t="s">
        <v>19</v>
      </c>
      <c r="K4071" t="s">
        <v>29</v>
      </c>
      <c r="L4071" t="s">
        <v>21</v>
      </c>
      <c r="M4071" t="s">
        <v>36</v>
      </c>
      <c r="N4071" t="s">
        <v>23</v>
      </c>
      <c r="O4071">
        <f>Table2[[#This Row],[check_out_date]]-Table2[[#This Row],[check_in_date]]</f>
        <v>2</v>
      </c>
      <c r="P4071">
        <f>Table2[[#This Row],[num_adults]]+Table2[[#This Row],[num_children]]</f>
        <v>3</v>
      </c>
      <c r="Q4071" s="3">
        <f>IF(OR(Table2[[#This Row],[booking_status]]="confirmed",Table2[[#This Row],[booking_status]]="checked-out"),Table2[[#This Row],[room_rate_per_night]]*Table2[[#This Row],[Num_Nights]],0)</f>
        <v>560.04</v>
      </c>
      <c r="R4071" t="str" cm="1">
        <f t="array" ref="R4071">IFERROR(_xlfn.IFS(Table2[[#This Row],[booking_status]]="confirmed","Expected",Table2[[#This Row],[booking_status]]="checked-out","Actual"),"No Revenue")</f>
        <v>Expected</v>
      </c>
      <c r="S4071" s="4">
        <f>Table2[[#This Row],[Revenue_Amount]]/Table2[[#This Row],[Num_Nights]]</f>
        <v>280.02</v>
      </c>
    </row>
    <row r="4072" spans="1:19" x14ac:dyDescent="0.3">
      <c r="A4072">
        <v>4071</v>
      </c>
      <c r="B4072" t="s">
        <v>14</v>
      </c>
      <c r="C4072" s="9">
        <v>45031</v>
      </c>
      <c r="D4072" s="9">
        <v>45039</v>
      </c>
      <c r="E4072" s="10">
        <v>44983</v>
      </c>
      <c r="F4072" t="s">
        <v>49</v>
      </c>
      <c r="G4072">
        <v>104.9</v>
      </c>
      <c r="H4072">
        <v>4</v>
      </c>
      <c r="I4072">
        <v>2</v>
      </c>
      <c r="J4072" t="s">
        <v>55</v>
      </c>
      <c r="K4072" t="s">
        <v>99</v>
      </c>
      <c r="L4072" t="s">
        <v>21</v>
      </c>
      <c r="M4072" t="s">
        <v>36</v>
      </c>
      <c r="N4072" t="s">
        <v>41</v>
      </c>
      <c r="O4072">
        <f>Table2[[#This Row],[check_out_date]]-Table2[[#This Row],[check_in_date]]</f>
        <v>8</v>
      </c>
      <c r="P4072">
        <f>Table2[[#This Row],[num_adults]]+Table2[[#This Row],[num_children]]</f>
        <v>6</v>
      </c>
      <c r="Q4072" s="3">
        <f>IF(OR(Table2[[#This Row],[booking_status]]="confirmed",Table2[[#This Row],[booking_status]]="checked-out"),Table2[[#This Row],[room_rate_per_night]]*Table2[[#This Row],[Num_Nights]],0)</f>
        <v>839.2</v>
      </c>
      <c r="R4072" t="str" cm="1">
        <f t="array" ref="R4072">IFERROR(_xlfn.IFS(Table2[[#This Row],[booking_status]]="confirmed","Expected",Table2[[#This Row],[booking_status]]="checked-out","Actual"),"No Revenue")</f>
        <v>Expected</v>
      </c>
      <c r="S4072" s="4">
        <f>Table2[[#This Row],[Revenue_Amount]]/Table2[[#This Row],[Num_Nights]]</f>
        <v>104.9</v>
      </c>
    </row>
    <row r="4073" spans="1:19" x14ac:dyDescent="0.3">
      <c r="A4073">
        <v>4072</v>
      </c>
      <c r="B4073" t="s">
        <v>37</v>
      </c>
      <c r="C4073" s="9">
        <v>45137</v>
      </c>
      <c r="D4073" s="9">
        <v>45141</v>
      </c>
      <c r="E4073" s="10">
        <v>45095</v>
      </c>
      <c r="F4073" t="s">
        <v>27</v>
      </c>
      <c r="G4073">
        <v>189.66</v>
      </c>
      <c r="H4073">
        <v>3</v>
      </c>
      <c r="I4073">
        <v>1</v>
      </c>
      <c r="J4073" t="s">
        <v>28</v>
      </c>
      <c r="K4073" t="s">
        <v>99</v>
      </c>
      <c r="L4073" t="s">
        <v>56</v>
      </c>
      <c r="M4073" t="s">
        <v>36</v>
      </c>
      <c r="N4073" t="s">
        <v>23</v>
      </c>
      <c r="O4073">
        <f>Table2[[#This Row],[check_out_date]]-Table2[[#This Row],[check_in_date]]</f>
        <v>4</v>
      </c>
      <c r="P4073">
        <f>Table2[[#This Row],[num_adults]]+Table2[[#This Row],[num_children]]</f>
        <v>4</v>
      </c>
      <c r="Q4073" s="3">
        <f>IF(OR(Table2[[#This Row],[booking_status]]="confirmed",Table2[[#This Row],[booking_status]]="checked-out"),Table2[[#This Row],[room_rate_per_night]]*Table2[[#This Row],[Num_Nights]],0)</f>
        <v>758.64</v>
      </c>
      <c r="R4073" t="str" cm="1">
        <f t="array" ref="R4073">IFERROR(_xlfn.IFS(Table2[[#This Row],[booking_status]]="confirmed","Expected",Table2[[#This Row],[booking_status]]="checked-out","Actual"),"No Revenue")</f>
        <v>Actual</v>
      </c>
      <c r="S4073" s="4">
        <f>Table2[[#This Row],[Revenue_Amount]]/Table2[[#This Row],[Num_Nights]]</f>
        <v>189.66</v>
      </c>
    </row>
    <row r="4074" spans="1:19" x14ac:dyDescent="0.3">
      <c r="A4074">
        <v>4073</v>
      </c>
      <c r="B4074" t="s">
        <v>37</v>
      </c>
      <c r="C4074" s="9">
        <v>45248</v>
      </c>
      <c r="D4074" s="9">
        <v>45255</v>
      </c>
      <c r="E4074" s="10">
        <v>45234</v>
      </c>
      <c r="F4074" t="s">
        <v>18</v>
      </c>
      <c r="G4074">
        <v>240.09</v>
      </c>
      <c r="H4074">
        <v>2</v>
      </c>
      <c r="I4074">
        <v>0</v>
      </c>
      <c r="J4074" t="s">
        <v>28</v>
      </c>
      <c r="K4074" t="s">
        <v>44</v>
      </c>
      <c r="L4074" t="s">
        <v>21</v>
      </c>
      <c r="M4074" t="s">
        <v>36</v>
      </c>
      <c r="N4074" t="s">
        <v>41</v>
      </c>
      <c r="O4074">
        <f>Table2[[#This Row],[check_out_date]]-Table2[[#This Row],[check_in_date]]</f>
        <v>7</v>
      </c>
      <c r="P4074">
        <f>Table2[[#This Row],[num_adults]]+Table2[[#This Row],[num_children]]</f>
        <v>2</v>
      </c>
      <c r="Q4074" s="3">
        <f>IF(OR(Table2[[#This Row],[booking_status]]="confirmed",Table2[[#This Row],[booking_status]]="checked-out"),Table2[[#This Row],[room_rate_per_night]]*Table2[[#This Row],[Num_Nights]],0)</f>
        <v>1680.63</v>
      </c>
      <c r="R4074" t="str" cm="1">
        <f t="array" ref="R4074">IFERROR(_xlfn.IFS(Table2[[#This Row],[booking_status]]="confirmed","Expected",Table2[[#This Row],[booking_status]]="checked-out","Actual"),"No Revenue")</f>
        <v>Expected</v>
      </c>
      <c r="S4074" s="4">
        <f>Table2[[#This Row],[Revenue_Amount]]/Table2[[#This Row],[Num_Nights]]</f>
        <v>240.09</v>
      </c>
    </row>
    <row r="4075" spans="1:19" x14ac:dyDescent="0.3">
      <c r="A4075">
        <v>4074</v>
      </c>
      <c r="B4075" t="s">
        <v>31</v>
      </c>
      <c r="C4075" s="9">
        <v>44962</v>
      </c>
      <c r="D4075" s="9">
        <v>44971</v>
      </c>
      <c r="E4075" s="10">
        <v>44957</v>
      </c>
      <c r="F4075" t="s">
        <v>49</v>
      </c>
      <c r="G4075">
        <v>77.8</v>
      </c>
      <c r="H4075">
        <v>2</v>
      </c>
      <c r="I4075">
        <v>0</v>
      </c>
      <c r="J4075" t="s">
        <v>19</v>
      </c>
      <c r="K4075" t="s">
        <v>99</v>
      </c>
      <c r="L4075" t="s">
        <v>21</v>
      </c>
      <c r="M4075" t="s">
        <v>36</v>
      </c>
      <c r="N4075" t="s">
        <v>23</v>
      </c>
      <c r="O4075">
        <f>Table2[[#This Row],[check_out_date]]-Table2[[#This Row],[check_in_date]]</f>
        <v>9</v>
      </c>
      <c r="P4075">
        <f>Table2[[#This Row],[num_adults]]+Table2[[#This Row],[num_children]]</f>
        <v>2</v>
      </c>
      <c r="Q4075" s="3">
        <f>IF(OR(Table2[[#This Row],[booking_status]]="confirmed",Table2[[#This Row],[booking_status]]="checked-out"),Table2[[#This Row],[room_rate_per_night]]*Table2[[#This Row],[Num_Nights]],0)</f>
        <v>700.19999999999993</v>
      </c>
      <c r="R4075" t="str" cm="1">
        <f t="array" ref="R4075">IFERROR(_xlfn.IFS(Table2[[#This Row],[booking_status]]="confirmed","Expected",Table2[[#This Row],[booking_status]]="checked-out","Actual"),"No Revenue")</f>
        <v>Expected</v>
      </c>
      <c r="S4075" s="4">
        <f>Table2[[#This Row],[Revenue_Amount]]/Table2[[#This Row],[Num_Nights]]</f>
        <v>77.8</v>
      </c>
    </row>
    <row r="4076" spans="1:19" hidden="1" x14ac:dyDescent="0.3">
      <c r="A4076">
        <v>4075</v>
      </c>
      <c r="B4076" t="s">
        <v>14</v>
      </c>
      <c r="C4076" s="9">
        <v>45206</v>
      </c>
      <c r="D4076" s="9">
        <v>45208</v>
      </c>
      <c r="E4076" s="10">
        <v>45141</v>
      </c>
      <c r="F4076" t="s">
        <v>54</v>
      </c>
      <c r="G4076">
        <v>298.48</v>
      </c>
      <c r="H4076">
        <v>1</v>
      </c>
      <c r="I4076">
        <v>0</v>
      </c>
      <c r="J4076" t="s">
        <v>35</v>
      </c>
      <c r="K4076" t="s">
        <v>20</v>
      </c>
      <c r="L4076" t="s">
        <v>21</v>
      </c>
      <c r="M4076" t="s">
        <v>36</v>
      </c>
      <c r="N4076" t="s">
        <v>23</v>
      </c>
      <c r="O4076">
        <f>Table2[[#This Row],[check_out_date]]-Table2[[#This Row],[check_in_date]]</f>
        <v>2</v>
      </c>
      <c r="P4076">
        <f>Table2[[#This Row],[num_adults]]+Table2[[#This Row],[num_children]]</f>
        <v>1</v>
      </c>
      <c r="Q4076" s="3">
        <f>IF(OR(Table2[[#This Row],[booking_status]]="confirmed",Table2[[#This Row],[booking_status]]="checked-out"),Table2[[#This Row],[room_rate_per_night]]*Table2[[#This Row],[Num_Nights]],0)</f>
        <v>596.96</v>
      </c>
      <c r="R4076" t="str" cm="1">
        <f t="array" ref="R4076">IFERROR(_xlfn.IFS(Table2[[#This Row],[booking_status]]="confirmed","Expected",Table2[[#This Row],[booking_status]]="checked-out","Actual"),"No Revenue")</f>
        <v>Expected</v>
      </c>
      <c r="S4076" s="4">
        <f>Table2[[#This Row],[Revenue_Amount]]/Table2[[#This Row],[Num_Nights]]</f>
        <v>298.48</v>
      </c>
    </row>
    <row r="4077" spans="1:19" x14ac:dyDescent="0.3">
      <c r="A4077">
        <v>4076</v>
      </c>
      <c r="B4077" t="s">
        <v>31</v>
      </c>
      <c r="C4077" s="9">
        <v>45278</v>
      </c>
      <c r="D4077" s="9">
        <v>45288</v>
      </c>
      <c r="E4077" s="10">
        <v>45225</v>
      </c>
      <c r="F4077" t="s">
        <v>27</v>
      </c>
      <c r="G4077">
        <v>126.12</v>
      </c>
      <c r="H4077">
        <v>4</v>
      </c>
      <c r="I4077">
        <v>1</v>
      </c>
      <c r="J4077" t="s">
        <v>19</v>
      </c>
      <c r="K4077" t="s">
        <v>20</v>
      </c>
      <c r="L4077" t="s">
        <v>56</v>
      </c>
      <c r="M4077" t="s">
        <v>22</v>
      </c>
      <c r="N4077" t="s">
        <v>41</v>
      </c>
      <c r="O4077">
        <f>Table2[[#This Row],[check_out_date]]-Table2[[#This Row],[check_in_date]]</f>
        <v>10</v>
      </c>
      <c r="P4077">
        <f>Table2[[#This Row],[num_adults]]+Table2[[#This Row],[num_children]]</f>
        <v>5</v>
      </c>
      <c r="Q4077" s="3">
        <f>IF(OR(Table2[[#This Row],[booking_status]]="confirmed",Table2[[#This Row],[booking_status]]="checked-out"),Table2[[#This Row],[room_rate_per_night]]*Table2[[#This Row],[Num_Nights]],0)</f>
        <v>1261.2</v>
      </c>
      <c r="R4077" t="str" cm="1">
        <f t="array" ref="R4077">IFERROR(_xlfn.IFS(Table2[[#This Row],[booking_status]]="confirmed","Expected",Table2[[#This Row],[booking_status]]="checked-out","Actual"),"No Revenue")</f>
        <v>Actual</v>
      </c>
      <c r="S4077" s="4">
        <f>Table2[[#This Row],[Revenue_Amount]]/Table2[[#This Row],[Num_Nights]]</f>
        <v>126.12</v>
      </c>
    </row>
    <row r="4078" spans="1:19" x14ac:dyDescent="0.3">
      <c r="A4078">
        <v>4077</v>
      </c>
      <c r="B4078" t="s">
        <v>14</v>
      </c>
      <c r="C4078" s="9">
        <v>45061</v>
      </c>
      <c r="D4078" s="9">
        <v>45067</v>
      </c>
      <c r="E4078" s="10">
        <v>45006</v>
      </c>
      <c r="F4078" t="s">
        <v>18</v>
      </c>
      <c r="G4078">
        <v>231.87</v>
      </c>
      <c r="H4078">
        <v>2</v>
      </c>
      <c r="I4078">
        <v>0</v>
      </c>
      <c r="J4078" t="s">
        <v>28</v>
      </c>
      <c r="K4078" t="s">
        <v>99</v>
      </c>
      <c r="L4078" t="s">
        <v>60</v>
      </c>
      <c r="M4078" t="s">
        <v>36</v>
      </c>
      <c r="N4078" t="s">
        <v>23</v>
      </c>
      <c r="O4078">
        <f>Table2[[#This Row],[check_out_date]]-Table2[[#This Row],[check_in_date]]</f>
        <v>6</v>
      </c>
      <c r="P4078">
        <f>Table2[[#This Row],[num_adults]]+Table2[[#This Row],[num_children]]</f>
        <v>2</v>
      </c>
      <c r="Q4078" s="3">
        <f>IF(OR(Table2[[#This Row],[booking_status]]="confirmed",Table2[[#This Row],[booking_status]]="checked-out"),Table2[[#This Row],[room_rate_per_night]]*Table2[[#This Row],[Num_Nights]],0)</f>
        <v>0</v>
      </c>
      <c r="R4078" t="str" cm="1">
        <f t="array" ref="R4078">IFERROR(_xlfn.IFS(Table2[[#This Row],[booking_status]]="confirmed","Expected",Table2[[#This Row],[booking_status]]="checked-out","Actual"),"No Revenue")</f>
        <v>No Revenue</v>
      </c>
      <c r="S4078" s="4">
        <f>Table2[[#This Row],[Revenue_Amount]]/Table2[[#This Row],[Num_Nights]]</f>
        <v>0</v>
      </c>
    </row>
    <row r="4079" spans="1:19" x14ac:dyDescent="0.3">
      <c r="A4079">
        <v>4078</v>
      </c>
      <c r="B4079" t="s">
        <v>14</v>
      </c>
      <c r="C4079" s="9">
        <v>44962</v>
      </c>
      <c r="D4079" s="9">
        <v>44964</v>
      </c>
      <c r="E4079" s="10">
        <v>44901</v>
      </c>
      <c r="F4079" t="s">
        <v>27</v>
      </c>
      <c r="G4079">
        <v>166.98</v>
      </c>
      <c r="H4079">
        <v>1</v>
      </c>
      <c r="I4079">
        <v>0</v>
      </c>
      <c r="J4079" t="s">
        <v>28</v>
      </c>
      <c r="K4079" t="s">
        <v>20</v>
      </c>
      <c r="L4079" t="s">
        <v>60</v>
      </c>
      <c r="M4079" t="s">
        <v>36</v>
      </c>
      <c r="N4079" t="s">
        <v>41</v>
      </c>
      <c r="O4079">
        <f>Table2[[#This Row],[check_out_date]]-Table2[[#This Row],[check_in_date]]</f>
        <v>2</v>
      </c>
      <c r="P4079">
        <f>Table2[[#This Row],[num_adults]]+Table2[[#This Row],[num_children]]</f>
        <v>1</v>
      </c>
      <c r="Q4079" s="3">
        <f>IF(OR(Table2[[#This Row],[booking_status]]="confirmed",Table2[[#This Row],[booking_status]]="checked-out"),Table2[[#This Row],[room_rate_per_night]]*Table2[[#This Row],[Num_Nights]],0)</f>
        <v>0</v>
      </c>
      <c r="R4079" t="str" cm="1">
        <f t="array" ref="R4079">IFERROR(_xlfn.IFS(Table2[[#This Row],[booking_status]]="confirmed","Expected",Table2[[#This Row],[booking_status]]="checked-out","Actual"),"No Revenue")</f>
        <v>No Revenue</v>
      </c>
      <c r="S4079" s="4">
        <f>Table2[[#This Row],[Revenue_Amount]]/Table2[[#This Row],[Num_Nights]]</f>
        <v>0</v>
      </c>
    </row>
    <row r="4080" spans="1:19" x14ac:dyDescent="0.3">
      <c r="A4080">
        <v>4079</v>
      </c>
      <c r="B4080" t="s">
        <v>37</v>
      </c>
      <c r="C4080" s="9">
        <v>45185</v>
      </c>
      <c r="D4080" s="9">
        <v>45191</v>
      </c>
      <c r="E4080" s="10">
        <v>45142</v>
      </c>
      <c r="F4080" t="s">
        <v>54</v>
      </c>
      <c r="G4080">
        <v>308.88</v>
      </c>
      <c r="H4080">
        <v>1</v>
      </c>
      <c r="I4080">
        <v>0</v>
      </c>
      <c r="J4080" t="s">
        <v>28</v>
      </c>
      <c r="K4080" t="s">
        <v>29</v>
      </c>
      <c r="L4080" t="s">
        <v>60</v>
      </c>
      <c r="M4080" t="s">
        <v>36</v>
      </c>
      <c r="N4080" t="s">
        <v>23</v>
      </c>
      <c r="O4080">
        <f>Table2[[#This Row],[check_out_date]]-Table2[[#This Row],[check_in_date]]</f>
        <v>6</v>
      </c>
      <c r="P4080">
        <f>Table2[[#This Row],[num_adults]]+Table2[[#This Row],[num_children]]</f>
        <v>1</v>
      </c>
      <c r="Q4080" s="3">
        <f>IF(OR(Table2[[#This Row],[booking_status]]="confirmed",Table2[[#This Row],[booking_status]]="checked-out"),Table2[[#This Row],[room_rate_per_night]]*Table2[[#This Row],[Num_Nights]],0)</f>
        <v>0</v>
      </c>
      <c r="R4080" t="str" cm="1">
        <f t="array" ref="R4080">IFERROR(_xlfn.IFS(Table2[[#This Row],[booking_status]]="confirmed","Expected",Table2[[#This Row],[booking_status]]="checked-out","Actual"),"No Revenue")</f>
        <v>No Revenue</v>
      </c>
      <c r="S4080" s="4">
        <f>Table2[[#This Row],[Revenue_Amount]]/Table2[[#This Row],[Num_Nights]]</f>
        <v>0</v>
      </c>
    </row>
    <row r="4081" spans="1:19" hidden="1" x14ac:dyDescent="0.3">
      <c r="A4081">
        <v>4080</v>
      </c>
      <c r="B4081" t="s">
        <v>37</v>
      </c>
      <c r="C4081" s="9">
        <v>45112</v>
      </c>
      <c r="D4081" s="9">
        <v>45118</v>
      </c>
      <c r="E4081" s="10">
        <v>45063</v>
      </c>
      <c r="F4081" t="s">
        <v>49</v>
      </c>
      <c r="G4081">
        <v>70.12</v>
      </c>
      <c r="H4081">
        <v>1</v>
      </c>
      <c r="I4081">
        <v>1</v>
      </c>
      <c r="J4081" t="s">
        <v>35</v>
      </c>
      <c r="K4081" t="s">
        <v>44</v>
      </c>
      <c r="L4081" t="s">
        <v>21</v>
      </c>
      <c r="M4081" t="s">
        <v>22</v>
      </c>
      <c r="N4081" t="s">
        <v>41</v>
      </c>
      <c r="O4081">
        <f>Table2[[#This Row],[check_out_date]]-Table2[[#This Row],[check_in_date]]</f>
        <v>6</v>
      </c>
      <c r="P4081">
        <f>Table2[[#This Row],[num_adults]]+Table2[[#This Row],[num_children]]</f>
        <v>2</v>
      </c>
      <c r="Q4081" s="3">
        <f>IF(OR(Table2[[#This Row],[booking_status]]="confirmed",Table2[[#This Row],[booking_status]]="checked-out"),Table2[[#This Row],[room_rate_per_night]]*Table2[[#This Row],[Num_Nights]],0)</f>
        <v>420.72</v>
      </c>
      <c r="R4081" t="str" cm="1">
        <f t="array" ref="R4081">IFERROR(_xlfn.IFS(Table2[[#This Row],[booking_status]]="confirmed","Expected",Table2[[#This Row],[booking_status]]="checked-out","Actual"),"No Revenue")</f>
        <v>Expected</v>
      </c>
      <c r="S4081" s="4">
        <f>Table2[[#This Row],[Revenue_Amount]]/Table2[[#This Row],[Num_Nights]]</f>
        <v>70.12</v>
      </c>
    </row>
    <row r="4082" spans="1:19" x14ac:dyDescent="0.3">
      <c r="A4082">
        <v>4081</v>
      </c>
      <c r="B4082" t="s">
        <v>50</v>
      </c>
      <c r="C4082" s="9">
        <v>45102</v>
      </c>
      <c r="D4082" s="9">
        <v>45105</v>
      </c>
      <c r="E4082" s="10">
        <v>45047</v>
      </c>
      <c r="F4082" t="s">
        <v>49</v>
      </c>
      <c r="G4082">
        <v>143.47</v>
      </c>
      <c r="H4082">
        <v>1</v>
      </c>
      <c r="I4082">
        <v>0</v>
      </c>
      <c r="J4082" t="s">
        <v>19</v>
      </c>
      <c r="K4082" t="s">
        <v>44</v>
      </c>
      <c r="L4082" t="s">
        <v>21</v>
      </c>
      <c r="M4082" t="s">
        <v>36</v>
      </c>
      <c r="N4082" t="s">
        <v>95</v>
      </c>
      <c r="O4082">
        <f>Table2[[#This Row],[check_out_date]]-Table2[[#This Row],[check_in_date]]</f>
        <v>3</v>
      </c>
      <c r="P4082">
        <f>Table2[[#This Row],[num_adults]]+Table2[[#This Row],[num_children]]</f>
        <v>1</v>
      </c>
      <c r="Q4082" s="3">
        <f>IF(OR(Table2[[#This Row],[booking_status]]="confirmed",Table2[[#This Row],[booking_status]]="checked-out"),Table2[[#This Row],[room_rate_per_night]]*Table2[[#This Row],[Num_Nights]],0)</f>
        <v>430.40999999999997</v>
      </c>
      <c r="R4082" t="str" cm="1">
        <f t="array" ref="R4082">IFERROR(_xlfn.IFS(Table2[[#This Row],[booking_status]]="confirmed","Expected",Table2[[#This Row],[booking_status]]="checked-out","Actual"),"No Revenue")</f>
        <v>Expected</v>
      </c>
      <c r="S4082" s="4">
        <f>Table2[[#This Row],[Revenue_Amount]]/Table2[[#This Row],[Num_Nights]]</f>
        <v>143.47</v>
      </c>
    </row>
    <row r="4083" spans="1:19" x14ac:dyDescent="0.3">
      <c r="A4083">
        <v>4082</v>
      </c>
      <c r="B4083" t="s">
        <v>37</v>
      </c>
      <c r="C4083" s="9">
        <v>44948</v>
      </c>
      <c r="D4083" s="9">
        <v>44953</v>
      </c>
      <c r="E4083" s="10">
        <v>44903</v>
      </c>
      <c r="F4083" t="s">
        <v>27</v>
      </c>
      <c r="G4083">
        <v>116.21</v>
      </c>
      <c r="H4083">
        <v>2</v>
      </c>
      <c r="I4083">
        <v>1</v>
      </c>
      <c r="J4083" t="s">
        <v>28</v>
      </c>
      <c r="K4083" t="s">
        <v>99</v>
      </c>
      <c r="L4083" t="s">
        <v>56</v>
      </c>
      <c r="M4083" t="s">
        <v>36</v>
      </c>
      <c r="N4083" t="s">
        <v>23</v>
      </c>
      <c r="O4083">
        <f>Table2[[#This Row],[check_out_date]]-Table2[[#This Row],[check_in_date]]</f>
        <v>5</v>
      </c>
      <c r="P4083">
        <f>Table2[[#This Row],[num_adults]]+Table2[[#This Row],[num_children]]</f>
        <v>3</v>
      </c>
      <c r="Q4083" s="3">
        <f>IF(OR(Table2[[#This Row],[booking_status]]="confirmed",Table2[[#This Row],[booking_status]]="checked-out"),Table2[[#This Row],[room_rate_per_night]]*Table2[[#This Row],[Num_Nights]],0)</f>
        <v>581.04999999999995</v>
      </c>
      <c r="R4083" t="str" cm="1">
        <f t="array" ref="R4083">IFERROR(_xlfn.IFS(Table2[[#This Row],[booking_status]]="confirmed","Expected",Table2[[#This Row],[booking_status]]="checked-out","Actual"),"No Revenue")</f>
        <v>Actual</v>
      </c>
      <c r="S4083" s="4">
        <f>Table2[[#This Row],[Revenue_Amount]]/Table2[[#This Row],[Num_Nights]]</f>
        <v>116.21</v>
      </c>
    </row>
    <row r="4084" spans="1:19" x14ac:dyDescent="0.3">
      <c r="A4084">
        <v>4083</v>
      </c>
      <c r="B4084" t="s">
        <v>31</v>
      </c>
      <c r="C4084" s="9">
        <v>44965</v>
      </c>
      <c r="D4084" s="9">
        <v>44971</v>
      </c>
      <c r="E4084" s="10">
        <v>44958</v>
      </c>
      <c r="F4084" t="s">
        <v>18</v>
      </c>
      <c r="G4084">
        <v>196.15</v>
      </c>
      <c r="H4084">
        <v>2</v>
      </c>
      <c r="I4084">
        <v>1</v>
      </c>
      <c r="J4084" t="s">
        <v>28</v>
      </c>
      <c r="K4084" t="s">
        <v>20</v>
      </c>
      <c r="L4084" t="s">
        <v>56</v>
      </c>
      <c r="M4084" t="s">
        <v>22</v>
      </c>
      <c r="N4084" t="s">
        <v>23</v>
      </c>
      <c r="O4084">
        <f>Table2[[#This Row],[check_out_date]]-Table2[[#This Row],[check_in_date]]</f>
        <v>6</v>
      </c>
      <c r="P4084">
        <f>Table2[[#This Row],[num_adults]]+Table2[[#This Row],[num_children]]</f>
        <v>3</v>
      </c>
      <c r="Q4084" s="3">
        <f>IF(OR(Table2[[#This Row],[booking_status]]="confirmed",Table2[[#This Row],[booking_status]]="checked-out"),Table2[[#This Row],[room_rate_per_night]]*Table2[[#This Row],[Num_Nights]],0)</f>
        <v>1176.9000000000001</v>
      </c>
      <c r="R4084" t="str" cm="1">
        <f t="array" ref="R4084">IFERROR(_xlfn.IFS(Table2[[#This Row],[booking_status]]="confirmed","Expected",Table2[[#This Row],[booking_status]]="checked-out","Actual"),"No Revenue")</f>
        <v>Actual</v>
      </c>
      <c r="S4084" s="4">
        <f>Table2[[#This Row],[Revenue_Amount]]/Table2[[#This Row],[Num_Nights]]</f>
        <v>196.15</v>
      </c>
    </row>
    <row r="4085" spans="1:19" hidden="1" x14ac:dyDescent="0.3">
      <c r="A4085">
        <v>4084</v>
      </c>
      <c r="B4085" t="s">
        <v>50</v>
      </c>
      <c r="C4085" s="9">
        <v>45155</v>
      </c>
      <c r="D4085" s="9">
        <v>45165</v>
      </c>
      <c r="E4085" s="10">
        <v>45113</v>
      </c>
      <c r="F4085" t="s">
        <v>49</v>
      </c>
      <c r="G4085">
        <v>91.46</v>
      </c>
      <c r="H4085">
        <v>3</v>
      </c>
      <c r="I4085">
        <v>1</v>
      </c>
      <c r="J4085" t="s">
        <v>35</v>
      </c>
      <c r="K4085" t="s">
        <v>29</v>
      </c>
      <c r="L4085" t="s">
        <v>21</v>
      </c>
      <c r="M4085" t="s">
        <v>36</v>
      </c>
      <c r="N4085" t="s">
        <v>41</v>
      </c>
      <c r="O4085">
        <f>Table2[[#This Row],[check_out_date]]-Table2[[#This Row],[check_in_date]]</f>
        <v>10</v>
      </c>
      <c r="P4085">
        <f>Table2[[#This Row],[num_adults]]+Table2[[#This Row],[num_children]]</f>
        <v>4</v>
      </c>
      <c r="Q4085" s="3">
        <f>IF(OR(Table2[[#This Row],[booking_status]]="confirmed",Table2[[#This Row],[booking_status]]="checked-out"),Table2[[#This Row],[room_rate_per_night]]*Table2[[#This Row],[Num_Nights]],0)</f>
        <v>914.59999999999991</v>
      </c>
      <c r="R4085" t="str" cm="1">
        <f t="array" ref="R4085">IFERROR(_xlfn.IFS(Table2[[#This Row],[booking_status]]="confirmed","Expected",Table2[[#This Row],[booking_status]]="checked-out","Actual"),"No Revenue")</f>
        <v>Expected</v>
      </c>
      <c r="S4085" s="4">
        <f>Table2[[#This Row],[Revenue_Amount]]/Table2[[#This Row],[Num_Nights]]</f>
        <v>91.46</v>
      </c>
    </row>
    <row r="4086" spans="1:19" hidden="1" x14ac:dyDescent="0.3">
      <c r="A4086">
        <v>4085</v>
      </c>
      <c r="B4086" t="s">
        <v>31</v>
      </c>
      <c r="C4086" s="9">
        <v>45202</v>
      </c>
      <c r="D4086" s="9">
        <v>45210</v>
      </c>
      <c r="E4086" s="10">
        <v>45164</v>
      </c>
      <c r="F4086" t="s">
        <v>49</v>
      </c>
      <c r="G4086">
        <v>86.06</v>
      </c>
      <c r="H4086">
        <v>2</v>
      </c>
      <c r="I4086">
        <v>0</v>
      </c>
      <c r="J4086" t="s">
        <v>35</v>
      </c>
      <c r="K4086" t="s">
        <v>66</v>
      </c>
      <c r="L4086" t="s">
        <v>21</v>
      </c>
      <c r="M4086" t="s">
        <v>22</v>
      </c>
      <c r="N4086" t="s">
        <v>41</v>
      </c>
      <c r="O4086">
        <f>Table2[[#This Row],[check_out_date]]-Table2[[#This Row],[check_in_date]]</f>
        <v>8</v>
      </c>
      <c r="P4086">
        <f>Table2[[#This Row],[num_adults]]+Table2[[#This Row],[num_children]]</f>
        <v>2</v>
      </c>
      <c r="Q4086" s="3">
        <f>IF(OR(Table2[[#This Row],[booking_status]]="confirmed",Table2[[#This Row],[booking_status]]="checked-out"),Table2[[#This Row],[room_rate_per_night]]*Table2[[#This Row],[Num_Nights]],0)</f>
        <v>688.48</v>
      </c>
      <c r="R4086" t="str" cm="1">
        <f t="array" ref="R4086">IFERROR(_xlfn.IFS(Table2[[#This Row],[booking_status]]="confirmed","Expected",Table2[[#This Row],[booking_status]]="checked-out","Actual"),"No Revenue")</f>
        <v>Expected</v>
      </c>
      <c r="S4086" s="4">
        <f>Table2[[#This Row],[Revenue_Amount]]/Table2[[#This Row],[Num_Nights]]</f>
        <v>86.06</v>
      </c>
    </row>
    <row r="4087" spans="1:19" x14ac:dyDescent="0.3">
      <c r="A4087">
        <v>4086</v>
      </c>
      <c r="B4087" t="s">
        <v>31</v>
      </c>
      <c r="C4087" s="9">
        <v>45041</v>
      </c>
      <c r="D4087" s="9">
        <v>45049</v>
      </c>
      <c r="E4087" s="10">
        <v>45022</v>
      </c>
      <c r="F4087" t="s">
        <v>27</v>
      </c>
      <c r="G4087">
        <v>128.52000000000001</v>
      </c>
      <c r="H4087">
        <v>2</v>
      </c>
      <c r="I4087">
        <v>0</v>
      </c>
      <c r="J4087" t="s">
        <v>55</v>
      </c>
      <c r="K4087" t="s">
        <v>44</v>
      </c>
      <c r="L4087" t="s">
        <v>60</v>
      </c>
      <c r="M4087" t="s">
        <v>22</v>
      </c>
      <c r="N4087" t="s">
        <v>41</v>
      </c>
      <c r="O4087">
        <f>Table2[[#This Row],[check_out_date]]-Table2[[#This Row],[check_in_date]]</f>
        <v>8</v>
      </c>
      <c r="P4087">
        <f>Table2[[#This Row],[num_adults]]+Table2[[#This Row],[num_children]]</f>
        <v>2</v>
      </c>
      <c r="Q4087" s="3">
        <f>IF(OR(Table2[[#This Row],[booking_status]]="confirmed",Table2[[#This Row],[booking_status]]="checked-out"),Table2[[#This Row],[room_rate_per_night]]*Table2[[#This Row],[Num_Nights]],0)</f>
        <v>0</v>
      </c>
      <c r="R4087" t="str" cm="1">
        <f t="array" ref="R4087">IFERROR(_xlfn.IFS(Table2[[#This Row],[booking_status]]="confirmed","Expected",Table2[[#This Row],[booking_status]]="checked-out","Actual"),"No Revenue")</f>
        <v>No Revenue</v>
      </c>
      <c r="S4087" s="4">
        <f>Table2[[#This Row],[Revenue_Amount]]/Table2[[#This Row],[Num_Nights]]</f>
        <v>0</v>
      </c>
    </row>
    <row r="4088" spans="1:19" x14ac:dyDescent="0.3">
      <c r="A4088">
        <v>4087</v>
      </c>
      <c r="B4088" t="s">
        <v>37</v>
      </c>
      <c r="C4088" s="9">
        <v>44941</v>
      </c>
      <c r="D4088" s="9">
        <v>44947</v>
      </c>
      <c r="E4088" s="10">
        <v>44877</v>
      </c>
      <c r="F4088" t="s">
        <v>49</v>
      </c>
      <c r="G4088">
        <v>120.62</v>
      </c>
      <c r="H4088">
        <v>2</v>
      </c>
      <c r="I4088">
        <v>0</v>
      </c>
      <c r="J4088" t="s">
        <v>55</v>
      </c>
      <c r="K4088" t="s">
        <v>99</v>
      </c>
      <c r="L4088" t="s">
        <v>56</v>
      </c>
      <c r="M4088" t="s">
        <v>22</v>
      </c>
      <c r="N4088" t="s">
        <v>41</v>
      </c>
      <c r="O4088">
        <f>Table2[[#This Row],[check_out_date]]-Table2[[#This Row],[check_in_date]]</f>
        <v>6</v>
      </c>
      <c r="P4088">
        <f>Table2[[#This Row],[num_adults]]+Table2[[#This Row],[num_children]]</f>
        <v>2</v>
      </c>
      <c r="Q4088" s="3">
        <f>IF(OR(Table2[[#This Row],[booking_status]]="confirmed",Table2[[#This Row],[booking_status]]="checked-out"),Table2[[#This Row],[room_rate_per_night]]*Table2[[#This Row],[Num_Nights]],0)</f>
        <v>723.72</v>
      </c>
      <c r="R4088" t="str" cm="1">
        <f t="array" ref="R4088">IFERROR(_xlfn.IFS(Table2[[#This Row],[booking_status]]="confirmed","Expected",Table2[[#This Row],[booking_status]]="checked-out","Actual"),"No Revenue")</f>
        <v>Actual</v>
      </c>
      <c r="S4088" s="4">
        <f>Table2[[#This Row],[Revenue_Amount]]/Table2[[#This Row],[Num_Nights]]</f>
        <v>120.62</v>
      </c>
    </row>
    <row r="4089" spans="1:19" x14ac:dyDescent="0.3">
      <c r="A4089">
        <v>4088</v>
      </c>
      <c r="B4089" t="s">
        <v>31</v>
      </c>
      <c r="C4089" s="9">
        <v>44948</v>
      </c>
      <c r="D4089" s="9">
        <v>44950</v>
      </c>
      <c r="E4089" s="10">
        <v>44901</v>
      </c>
      <c r="F4089" t="s">
        <v>49</v>
      </c>
      <c r="G4089">
        <v>56.9</v>
      </c>
      <c r="H4089">
        <v>2</v>
      </c>
      <c r="I4089">
        <v>0</v>
      </c>
      <c r="J4089" t="s">
        <v>28</v>
      </c>
      <c r="K4089" t="s">
        <v>29</v>
      </c>
      <c r="L4089" t="s">
        <v>56</v>
      </c>
      <c r="M4089" t="s">
        <v>36</v>
      </c>
      <c r="N4089" t="s">
        <v>23</v>
      </c>
      <c r="O4089">
        <f>Table2[[#This Row],[check_out_date]]-Table2[[#This Row],[check_in_date]]</f>
        <v>2</v>
      </c>
      <c r="P4089">
        <f>Table2[[#This Row],[num_adults]]+Table2[[#This Row],[num_children]]</f>
        <v>2</v>
      </c>
      <c r="Q4089" s="3">
        <f>IF(OR(Table2[[#This Row],[booking_status]]="confirmed",Table2[[#This Row],[booking_status]]="checked-out"),Table2[[#This Row],[room_rate_per_night]]*Table2[[#This Row],[Num_Nights]],0)</f>
        <v>113.8</v>
      </c>
      <c r="R4089" t="str" cm="1">
        <f t="array" ref="R4089">IFERROR(_xlfn.IFS(Table2[[#This Row],[booking_status]]="confirmed","Expected",Table2[[#This Row],[booking_status]]="checked-out","Actual"),"No Revenue")</f>
        <v>Actual</v>
      </c>
      <c r="S4089" s="4">
        <f>Table2[[#This Row],[Revenue_Amount]]/Table2[[#This Row],[Num_Nights]]</f>
        <v>56.9</v>
      </c>
    </row>
    <row r="4090" spans="1:19" x14ac:dyDescent="0.3">
      <c r="A4090">
        <v>4089</v>
      </c>
      <c r="B4090" t="s">
        <v>50</v>
      </c>
      <c r="C4090" s="9">
        <v>45019</v>
      </c>
      <c r="D4090" s="9">
        <v>45024</v>
      </c>
      <c r="E4090" s="10">
        <v>44949</v>
      </c>
      <c r="F4090" t="s">
        <v>18</v>
      </c>
      <c r="G4090">
        <v>335.93</v>
      </c>
      <c r="H4090">
        <v>4</v>
      </c>
      <c r="I4090">
        <v>1</v>
      </c>
      <c r="J4090" t="s">
        <v>28</v>
      </c>
      <c r="K4090" t="s">
        <v>29</v>
      </c>
      <c r="L4090" t="s">
        <v>56</v>
      </c>
      <c r="M4090" t="s">
        <v>36</v>
      </c>
      <c r="N4090" t="s">
        <v>41</v>
      </c>
      <c r="O4090">
        <f>Table2[[#This Row],[check_out_date]]-Table2[[#This Row],[check_in_date]]</f>
        <v>5</v>
      </c>
      <c r="P4090">
        <f>Table2[[#This Row],[num_adults]]+Table2[[#This Row],[num_children]]</f>
        <v>5</v>
      </c>
      <c r="Q4090" s="3">
        <f>IF(OR(Table2[[#This Row],[booking_status]]="confirmed",Table2[[#This Row],[booking_status]]="checked-out"),Table2[[#This Row],[room_rate_per_night]]*Table2[[#This Row],[Num_Nights]],0)</f>
        <v>1679.65</v>
      </c>
      <c r="R4090" t="str" cm="1">
        <f t="array" ref="R4090">IFERROR(_xlfn.IFS(Table2[[#This Row],[booking_status]]="confirmed","Expected",Table2[[#This Row],[booking_status]]="checked-out","Actual"),"No Revenue")</f>
        <v>Actual</v>
      </c>
      <c r="S4090" s="4">
        <f>Table2[[#This Row],[Revenue_Amount]]/Table2[[#This Row],[Num_Nights]]</f>
        <v>335.93</v>
      </c>
    </row>
    <row r="4091" spans="1:19" x14ac:dyDescent="0.3">
      <c r="A4091">
        <v>4090</v>
      </c>
      <c r="B4091" t="s">
        <v>37</v>
      </c>
      <c r="C4091" s="9">
        <v>45016</v>
      </c>
      <c r="D4091" s="9">
        <v>45023</v>
      </c>
      <c r="E4091" s="10">
        <v>44991</v>
      </c>
      <c r="F4091" t="s">
        <v>49</v>
      </c>
      <c r="G4091">
        <v>130.86000000000001</v>
      </c>
      <c r="H4091">
        <v>2</v>
      </c>
      <c r="I4091">
        <v>1</v>
      </c>
      <c r="J4091" t="s">
        <v>55</v>
      </c>
      <c r="K4091" t="s">
        <v>20</v>
      </c>
      <c r="L4091" t="s">
        <v>21</v>
      </c>
      <c r="M4091" t="s">
        <v>22</v>
      </c>
      <c r="N4091" t="s">
        <v>30</v>
      </c>
      <c r="O4091">
        <f>Table2[[#This Row],[check_out_date]]-Table2[[#This Row],[check_in_date]]</f>
        <v>7</v>
      </c>
      <c r="P4091">
        <f>Table2[[#This Row],[num_adults]]+Table2[[#This Row],[num_children]]</f>
        <v>3</v>
      </c>
      <c r="Q4091" s="3">
        <f>IF(OR(Table2[[#This Row],[booking_status]]="confirmed",Table2[[#This Row],[booking_status]]="checked-out"),Table2[[#This Row],[room_rate_per_night]]*Table2[[#This Row],[Num_Nights]],0)</f>
        <v>916.0200000000001</v>
      </c>
      <c r="R4091" t="str" cm="1">
        <f t="array" ref="R4091">IFERROR(_xlfn.IFS(Table2[[#This Row],[booking_status]]="confirmed","Expected",Table2[[#This Row],[booking_status]]="checked-out","Actual"),"No Revenue")</f>
        <v>Expected</v>
      </c>
      <c r="S4091" s="4">
        <f>Table2[[#This Row],[Revenue_Amount]]/Table2[[#This Row],[Num_Nights]]</f>
        <v>130.86000000000001</v>
      </c>
    </row>
    <row r="4092" spans="1:19" x14ac:dyDescent="0.3">
      <c r="A4092">
        <v>4091</v>
      </c>
      <c r="B4092" t="s">
        <v>14</v>
      </c>
      <c r="C4092" s="9">
        <v>45018</v>
      </c>
      <c r="D4092" s="9">
        <v>45023</v>
      </c>
      <c r="E4092" s="10">
        <v>44973</v>
      </c>
      <c r="F4092" t="s">
        <v>49</v>
      </c>
      <c r="G4092">
        <v>101.46</v>
      </c>
      <c r="H4092">
        <v>1</v>
      </c>
      <c r="I4092">
        <v>0</v>
      </c>
      <c r="J4092" t="s">
        <v>28</v>
      </c>
      <c r="K4092" t="s">
        <v>20</v>
      </c>
      <c r="L4092" t="s">
        <v>21</v>
      </c>
      <c r="M4092" t="s">
        <v>36</v>
      </c>
      <c r="N4092" t="s">
        <v>45</v>
      </c>
      <c r="O4092">
        <f>Table2[[#This Row],[check_out_date]]-Table2[[#This Row],[check_in_date]]</f>
        <v>5</v>
      </c>
      <c r="P4092">
        <f>Table2[[#This Row],[num_adults]]+Table2[[#This Row],[num_children]]</f>
        <v>1</v>
      </c>
      <c r="Q4092" s="3">
        <f>IF(OR(Table2[[#This Row],[booking_status]]="confirmed",Table2[[#This Row],[booking_status]]="checked-out"),Table2[[#This Row],[room_rate_per_night]]*Table2[[#This Row],[Num_Nights]],0)</f>
        <v>507.29999999999995</v>
      </c>
      <c r="R4092" t="str" cm="1">
        <f t="array" ref="R4092">IFERROR(_xlfn.IFS(Table2[[#This Row],[booking_status]]="confirmed","Expected",Table2[[#This Row],[booking_status]]="checked-out","Actual"),"No Revenue")</f>
        <v>Expected</v>
      </c>
      <c r="S4092" s="4">
        <f>Table2[[#This Row],[Revenue_Amount]]/Table2[[#This Row],[Num_Nights]]</f>
        <v>101.46</v>
      </c>
    </row>
    <row r="4093" spans="1:19" hidden="1" x14ac:dyDescent="0.3">
      <c r="A4093">
        <v>4092</v>
      </c>
      <c r="B4093" t="s">
        <v>37</v>
      </c>
      <c r="C4093" s="9">
        <v>45050</v>
      </c>
      <c r="D4093" s="9">
        <v>45052</v>
      </c>
      <c r="E4093" s="10">
        <v>45030</v>
      </c>
      <c r="F4093" t="s">
        <v>54</v>
      </c>
      <c r="G4093">
        <v>369.49</v>
      </c>
      <c r="H4093">
        <v>4</v>
      </c>
      <c r="I4093">
        <v>2</v>
      </c>
      <c r="J4093" t="s">
        <v>35</v>
      </c>
      <c r="K4093" t="s">
        <v>66</v>
      </c>
      <c r="L4093" t="s">
        <v>21</v>
      </c>
      <c r="M4093" t="s">
        <v>22</v>
      </c>
      <c r="N4093" t="s">
        <v>45</v>
      </c>
      <c r="O4093">
        <f>Table2[[#This Row],[check_out_date]]-Table2[[#This Row],[check_in_date]]</f>
        <v>2</v>
      </c>
      <c r="P4093">
        <f>Table2[[#This Row],[num_adults]]+Table2[[#This Row],[num_children]]</f>
        <v>6</v>
      </c>
      <c r="Q4093" s="3">
        <f>IF(OR(Table2[[#This Row],[booking_status]]="confirmed",Table2[[#This Row],[booking_status]]="checked-out"),Table2[[#This Row],[room_rate_per_night]]*Table2[[#This Row],[Num_Nights]],0)</f>
        <v>738.98</v>
      </c>
      <c r="R4093" t="str" cm="1">
        <f t="array" ref="R4093">IFERROR(_xlfn.IFS(Table2[[#This Row],[booking_status]]="confirmed","Expected",Table2[[#This Row],[booking_status]]="checked-out","Actual"),"No Revenue")</f>
        <v>Expected</v>
      </c>
      <c r="S4093" s="4">
        <f>Table2[[#This Row],[Revenue_Amount]]/Table2[[#This Row],[Num_Nights]]</f>
        <v>369.49</v>
      </c>
    </row>
    <row r="4094" spans="1:19" x14ac:dyDescent="0.3">
      <c r="A4094">
        <v>4093</v>
      </c>
      <c r="B4094" t="s">
        <v>37</v>
      </c>
      <c r="C4094" s="9">
        <v>45098</v>
      </c>
      <c r="D4094" s="9">
        <v>45105</v>
      </c>
      <c r="E4094" s="10">
        <v>45059</v>
      </c>
      <c r="F4094" t="s">
        <v>27</v>
      </c>
      <c r="G4094">
        <v>209.86</v>
      </c>
      <c r="H4094">
        <v>4</v>
      </c>
      <c r="I4094">
        <v>0</v>
      </c>
      <c r="J4094" t="s">
        <v>28</v>
      </c>
      <c r="K4094" t="s">
        <v>66</v>
      </c>
      <c r="L4094" t="s">
        <v>21</v>
      </c>
      <c r="M4094" t="s">
        <v>36</v>
      </c>
      <c r="N4094" t="s">
        <v>95</v>
      </c>
      <c r="O4094">
        <f>Table2[[#This Row],[check_out_date]]-Table2[[#This Row],[check_in_date]]</f>
        <v>7</v>
      </c>
      <c r="P4094">
        <f>Table2[[#This Row],[num_adults]]+Table2[[#This Row],[num_children]]</f>
        <v>4</v>
      </c>
      <c r="Q4094" s="3">
        <f>IF(OR(Table2[[#This Row],[booking_status]]="confirmed",Table2[[#This Row],[booking_status]]="checked-out"),Table2[[#This Row],[room_rate_per_night]]*Table2[[#This Row],[Num_Nights]],0)</f>
        <v>1469.02</v>
      </c>
      <c r="R4094" t="str" cm="1">
        <f t="array" ref="R4094">IFERROR(_xlfn.IFS(Table2[[#This Row],[booking_status]]="confirmed","Expected",Table2[[#This Row],[booking_status]]="checked-out","Actual"),"No Revenue")</f>
        <v>Expected</v>
      </c>
      <c r="S4094" s="4">
        <f>Table2[[#This Row],[Revenue_Amount]]/Table2[[#This Row],[Num_Nights]]</f>
        <v>209.85999999999999</v>
      </c>
    </row>
    <row r="4095" spans="1:19" x14ac:dyDescent="0.3">
      <c r="A4095">
        <v>4094</v>
      </c>
      <c r="B4095" t="s">
        <v>14</v>
      </c>
      <c r="C4095" s="9">
        <v>45248</v>
      </c>
      <c r="D4095" s="9">
        <v>45253</v>
      </c>
      <c r="E4095" s="10">
        <v>45216</v>
      </c>
      <c r="F4095" t="s">
        <v>27</v>
      </c>
      <c r="G4095">
        <v>114.5</v>
      </c>
      <c r="H4095">
        <v>3</v>
      </c>
      <c r="I4095">
        <v>0</v>
      </c>
      <c r="J4095" t="s">
        <v>28</v>
      </c>
      <c r="K4095" t="s">
        <v>20</v>
      </c>
      <c r="L4095" t="s">
        <v>21</v>
      </c>
      <c r="M4095" t="s">
        <v>36</v>
      </c>
      <c r="N4095" t="s">
        <v>41</v>
      </c>
      <c r="O4095">
        <f>Table2[[#This Row],[check_out_date]]-Table2[[#This Row],[check_in_date]]</f>
        <v>5</v>
      </c>
      <c r="P4095">
        <f>Table2[[#This Row],[num_adults]]+Table2[[#This Row],[num_children]]</f>
        <v>3</v>
      </c>
      <c r="Q4095" s="3">
        <f>IF(OR(Table2[[#This Row],[booking_status]]="confirmed",Table2[[#This Row],[booking_status]]="checked-out"),Table2[[#This Row],[room_rate_per_night]]*Table2[[#This Row],[Num_Nights]],0)</f>
        <v>572.5</v>
      </c>
      <c r="R4095" t="str" cm="1">
        <f t="array" ref="R4095">IFERROR(_xlfn.IFS(Table2[[#This Row],[booking_status]]="confirmed","Expected",Table2[[#This Row],[booking_status]]="checked-out","Actual"),"No Revenue")</f>
        <v>Expected</v>
      </c>
      <c r="S4095" s="4">
        <f>Table2[[#This Row],[Revenue_Amount]]/Table2[[#This Row],[Num_Nights]]</f>
        <v>114.5</v>
      </c>
    </row>
    <row r="4096" spans="1:19" hidden="1" x14ac:dyDescent="0.3">
      <c r="A4096">
        <v>4095</v>
      </c>
      <c r="B4096" t="s">
        <v>37</v>
      </c>
      <c r="C4096" s="9">
        <v>45166</v>
      </c>
      <c r="D4096" s="9">
        <v>45176</v>
      </c>
      <c r="E4096" s="10">
        <v>45154</v>
      </c>
      <c r="F4096" t="s">
        <v>49</v>
      </c>
      <c r="G4096">
        <v>129.22999999999999</v>
      </c>
      <c r="H4096">
        <v>1</v>
      </c>
      <c r="I4096">
        <v>0</v>
      </c>
      <c r="J4096" t="s">
        <v>35</v>
      </c>
      <c r="K4096" t="s">
        <v>66</v>
      </c>
      <c r="L4096" t="s">
        <v>21</v>
      </c>
      <c r="M4096" t="s">
        <v>22</v>
      </c>
      <c r="N4096" t="s">
        <v>45</v>
      </c>
      <c r="O4096">
        <f>Table2[[#This Row],[check_out_date]]-Table2[[#This Row],[check_in_date]]</f>
        <v>10</v>
      </c>
      <c r="P4096">
        <f>Table2[[#This Row],[num_adults]]+Table2[[#This Row],[num_children]]</f>
        <v>1</v>
      </c>
      <c r="Q4096" s="3">
        <f>IF(OR(Table2[[#This Row],[booking_status]]="confirmed",Table2[[#This Row],[booking_status]]="checked-out"),Table2[[#This Row],[room_rate_per_night]]*Table2[[#This Row],[Num_Nights]],0)</f>
        <v>1292.3</v>
      </c>
      <c r="R4096" t="str" cm="1">
        <f t="array" ref="R4096">IFERROR(_xlfn.IFS(Table2[[#This Row],[booking_status]]="confirmed","Expected",Table2[[#This Row],[booking_status]]="checked-out","Actual"),"No Revenue")</f>
        <v>Expected</v>
      </c>
      <c r="S4096" s="4">
        <f>Table2[[#This Row],[Revenue_Amount]]/Table2[[#This Row],[Num_Nights]]</f>
        <v>129.22999999999999</v>
      </c>
    </row>
    <row r="4097" spans="1:19" hidden="1" x14ac:dyDescent="0.3">
      <c r="A4097">
        <v>4096</v>
      </c>
      <c r="B4097" t="s">
        <v>37</v>
      </c>
      <c r="C4097" s="9">
        <v>45244</v>
      </c>
      <c r="D4097" s="9">
        <v>45248</v>
      </c>
      <c r="E4097" s="10">
        <v>45232</v>
      </c>
      <c r="F4097" t="s">
        <v>18</v>
      </c>
      <c r="G4097">
        <v>296.95999999999998</v>
      </c>
      <c r="H4097">
        <v>2</v>
      </c>
      <c r="I4097">
        <v>2</v>
      </c>
      <c r="J4097" t="s">
        <v>35</v>
      </c>
      <c r="K4097" t="s">
        <v>44</v>
      </c>
      <c r="L4097" t="s">
        <v>21</v>
      </c>
      <c r="M4097" t="s">
        <v>36</v>
      </c>
      <c r="N4097" t="s">
        <v>41</v>
      </c>
      <c r="O4097">
        <f>Table2[[#This Row],[check_out_date]]-Table2[[#This Row],[check_in_date]]</f>
        <v>4</v>
      </c>
      <c r="P4097">
        <f>Table2[[#This Row],[num_adults]]+Table2[[#This Row],[num_children]]</f>
        <v>4</v>
      </c>
      <c r="Q4097" s="3">
        <f>IF(OR(Table2[[#This Row],[booking_status]]="confirmed",Table2[[#This Row],[booking_status]]="checked-out"),Table2[[#This Row],[room_rate_per_night]]*Table2[[#This Row],[Num_Nights]],0)</f>
        <v>1187.8399999999999</v>
      </c>
      <c r="R4097" t="str" cm="1">
        <f t="array" ref="R4097">IFERROR(_xlfn.IFS(Table2[[#This Row],[booking_status]]="confirmed","Expected",Table2[[#This Row],[booking_status]]="checked-out","Actual"),"No Revenue")</f>
        <v>Expected</v>
      </c>
      <c r="S4097" s="4">
        <f>Table2[[#This Row],[Revenue_Amount]]/Table2[[#This Row],[Num_Nights]]</f>
        <v>296.95999999999998</v>
      </c>
    </row>
    <row r="4098" spans="1:19" x14ac:dyDescent="0.3">
      <c r="A4098">
        <v>4097</v>
      </c>
      <c r="B4098" t="s">
        <v>31</v>
      </c>
      <c r="C4098" s="9">
        <v>44930</v>
      </c>
      <c r="D4098" s="9">
        <v>44934</v>
      </c>
      <c r="E4098" s="10">
        <v>44907</v>
      </c>
      <c r="F4098" t="s">
        <v>18</v>
      </c>
      <c r="G4098">
        <v>160.72</v>
      </c>
      <c r="H4098">
        <v>2</v>
      </c>
      <c r="I4098">
        <v>0</v>
      </c>
      <c r="J4098" t="s">
        <v>28</v>
      </c>
      <c r="K4098" t="s">
        <v>44</v>
      </c>
      <c r="L4098" t="s">
        <v>60</v>
      </c>
      <c r="M4098" t="s">
        <v>36</v>
      </c>
      <c r="N4098" t="s">
        <v>45</v>
      </c>
      <c r="O4098">
        <f>Table2[[#This Row],[check_out_date]]-Table2[[#This Row],[check_in_date]]</f>
        <v>4</v>
      </c>
      <c r="P4098">
        <f>Table2[[#This Row],[num_adults]]+Table2[[#This Row],[num_children]]</f>
        <v>2</v>
      </c>
      <c r="Q4098" s="3">
        <f>IF(OR(Table2[[#This Row],[booking_status]]="confirmed",Table2[[#This Row],[booking_status]]="checked-out"),Table2[[#This Row],[room_rate_per_night]]*Table2[[#This Row],[Num_Nights]],0)</f>
        <v>0</v>
      </c>
      <c r="R4098" t="str" cm="1">
        <f t="array" ref="R4098">IFERROR(_xlfn.IFS(Table2[[#This Row],[booking_status]]="confirmed","Expected",Table2[[#This Row],[booking_status]]="checked-out","Actual"),"No Revenue")</f>
        <v>No Revenue</v>
      </c>
      <c r="S4098" s="4">
        <f>Table2[[#This Row],[Revenue_Amount]]/Table2[[#This Row],[Num_Nights]]</f>
        <v>0</v>
      </c>
    </row>
    <row r="4099" spans="1:19" x14ac:dyDescent="0.3">
      <c r="A4099">
        <v>4098</v>
      </c>
      <c r="B4099" t="s">
        <v>31</v>
      </c>
      <c r="C4099" s="9">
        <v>45153</v>
      </c>
      <c r="D4099" s="9">
        <v>45159</v>
      </c>
      <c r="E4099" s="10">
        <v>45108</v>
      </c>
      <c r="F4099" t="s">
        <v>18</v>
      </c>
      <c r="G4099">
        <v>157.91999999999999</v>
      </c>
      <c r="H4099">
        <v>1</v>
      </c>
      <c r="I4099">
        <v>0</v>
      </c>
      <c r="J4099" t="s">
        <v>28</v>
      </c>
      <c r="K4099" t="s">
        <v>20</v>
      </c>
      <c r="L4099" t="s">
        <v>60</v>
      </c>
      <c r="M4099" t="s">
        <v>36</v>
      </c>
      <c r="N4099" t="s">
        <v>23</v>
      </c>
      <c r="O4099">
        <f>Table2[[#This Row],[check_out_date]]-Table2[[#This Row],[check_in_date]]</f>
        <v>6</v>
      </c>
      <c r="P4099">
        <f>Table2[[#This Row],[num_adults]]+Table2[[#This Row],[num_children]]</f>
        <v>1</v>
      </c>
      <c r="Q4099" s="3">
        <f>IF(OR(Table2[[#This Row],[booking_status]]="confirmed",Table2[[#This Row],[booking_status]]="checked-out"),Table2[[#This Row],[room_rate_per_night]]*Table2[[#This Row],[Num_Nights]],0)</f>
        <v>0</v>
      </c>
      <c r="R4099" t="str" cm="1">
        <f t="array" ref="R4099">IFERROR(_xlfn.IFS(Table2[[#This Row],[booking_status]]="confirmed","Expected",Table2[[#This Row],[booking_status]]="checked-out","Actual"),"No Revenue")</f>
        <v>No Revenue</v>
      </c>
      <c r="S4099" s="4">
        <f>Table2[[#This Row],[Revenue_Amount]]/Table2[[#This Row],[Num_Nights]]</f>
        <v>0</v>
      </c>
    </row>
    <row r="4100" spans="1:19" x14ac:dyDescent="0.3">
      <c r="A4100">
        <v>4099</v>
      </c>
      <c r="B4100" t="s">
        <v>31</v>
      </c>
      <c r="C4100" s="9">
        <v>45110</v>
      </c>
      <c r="D4100" s="9">
        <v>45114</v>
      </c>
      <c r="E4100" s="10">
        <v>45080</v>
      </c>
      <c r="F4100" t="s">
        <v>49</v>
      </c>
      <c r="G4100">
        <v>54.2</v>
      </c>
      <c r="H4100">
        <v>3</v>
      </c>
      <c r="I4100">
        <v>0</v>
      </c>
      <c r="J4100" t="s">
        <v>28</v>
      </c>
      <c r="K4100" t="s">
        <v>44</v>
      </c>
      <c r="L4100" t="s">
        <v>60</v>
      </c>
      <c r="M4100" t="s">
        <v>36</v>
      </c>
      <c r="N4100" t="s">
        <v>23</v>
      </c>
      <c r="O4100">
        <f>Table2[[#This Row],[check_out_date]]-Table2[[#This Row],[check_in_date]]</f>
        <v>4</v>
      </c>
      <c r="P4100">
        <f>Table2[[#This Row],[num_adults]]+Table2[[#This Row],[num_children]]</f>
        <v>3</v>
      </c>
      <c r="Q4100" s="3">
        <f>IF(OR(Table2[[#This Row],[booking_status]]="confirmed",Table2[[#This Row],[booking_status]]="checked-out"),Table2[[#This Row],[room_rate_per_night]]*Table2[[#This Row],[Num_Nights]],0)</f>
        <v>0</v>
      </c>
      <c r="R4100" t="str" cm="1">
        <f t="array" ref="R4100">IFERROR(_xlfn.IFS(Table2[[#This Row],[booking_status]]="confirmed","Expected",Table2[[#This Row],[booking_status]]="checked-out","Actual"),"No Revenue")</f>
        <v>No Revenue</v>
      </c>
      <c r="S4100" s="4">
        <f>Table2[[#This Row],[Revenue_Amount]]/Table2[[#This Row],[Num_Nights]]</f>
        <v>0</v>
      </c>
    </row>
    <row r="4101" spans="1:19" x14ac:dyDescent="0.3">
      <c r="A4101">
        <v>4100</v>
      </c>
      <c r="B4101" t="s">
        <v>31</v>
      </c>
      <c r="C4101" s="9">
        <v>45158</v>
      </c>
      <c r="D4101" s="9">
        <v>45164</v>
      </c>
      <c r="E4101" s="10">
        <v>45151</v>
      </c>
      <c r="F4101" t="s">
        <v>18</v>
      </c>
      <c r="G4101">
        <v>186.86</v>
      </c>
      <c r="H4101">
        <v>1</v>
      </c>
      <c r="I4101">
        <v>0</v>
      </c>
      <c r="J4101" t="s">
        <v>28</v>
      </c>
      <c r="K4101" t="s">
        <v>44</v>
      </c>
      <c r="L4101" t="s">
        <v>56</v>
      </c>
      <c r="M4101" t="s">
        <v>36</v>
      </c>
      <c r="N4101" t="s">
        <v>41</v>
      </c>
      <c r="O4101">
        <f>Table2[[#This Row],[check_out_date]]-Table2[[#This Row],[check_in_date]]</f>
        <v>6</v>
      </c>
      <c r="P4101">
        <f>Table2[[#This Row],[num_adults]]+Table2[[#This Row],[num_children]]</f>
        <v>1</v>
      </c>
      <c r="Q4101" s="3">
        <f>IF(OR(Table2[[#This Row],[booking_status]]="confirmed",Table2[[#This Row],[booking_status]]="checked-out"),Table2[[#This Row],[room_rate_per_night]]*Table2[[#This Row],[Num_Nights]],0)</f>
        <v>1121.1600000000001</v>
      </c>
      <c r="R4101" t="str" cm="1">
        <f t="array" ref="R4101">IFERROR(_xlfn.IFS(Table2[[#This Row],[booking_status]]="confirmed","Expected",Table2[[#This Row],[booking_status]]="checked-out","Actual"),"No Revenue")</f>
        <v>Actual</v>
      </c>
      <c r="S4101" s="4">
        <f>Table2[[#This Row],[Revenue_Amount]]/Table2[[#This Row],[Num_Nights]]</f>
        <v>186.86</v>
      </c>
    </row>
    <row r="4102" spans="1:19" x14ac:dyDescent="0.3">
      <c r="A4102">
        <v>4101</v>
      </c>
      <c r="B4102" t="s">
        <v>31</v>
      </c>
      <c r="C4102" s="9">
        <v>45242</v>
      </c>
      <c r="D4102" s="9">
        <v>45250</v>
      </c>
      <c r="E4102" s="10">
        <v>45222</v>
      </c>
      <c r="F4102" t="s">
        <v>54</v>
      </c>
      <c r="G4102">
        <v>237.27</v>
      </c>
      <c r="H4102">
        <v>1</v>
      </c>
      <c r="I4102">
        <v>0</v>
      </c>
      <c r="J4102" t="s">
        <v>55</v>
      </c>
      <c r="K4102" t="s">
        <v>20</v>
      </c>
      <c r="L4102" t="s">
        <v>21</v>
      </c>
      <c r="M4102" t="s">
        <v>36</v>
      </c>
      <c r="N4102" t="s">
        <v>41</v>
      </c>
      <c r="O4102">
        <f>Table2[[#This Row],[check_out_date]]-Table2[[#This Row],[check_in_date]]</f>
        <v>8</v>
      </c>
      <c r="P4102">
        <f>Table2[[#This Row],[num_adults]]+Table2[[#This Row],[num_children]]</f>
        <v>1</v>
      </c>
      <c r="Q4102" s="3">
        <f>IF(OR(Table2[[#This Row],[booking_status]]="confirmed",Table2[[#This Row],[booking_status]]="checked-out"),Table2[[#This Row],[room_rate_per_night]]*Table2[[#This Row],[Num_Nights]],0)</f>
        <v>1898.16</v>
      </c>
      <c r="R4102" t="str" cm="1">
        <f t="array" ref="R4102">IFERROR(_xlfn.IFS(Table2[[#This Row],[booking_status]]="confirmed","Expected",Table2[[#This Row],[booking_status]]="checked-out","Actual"),"No Revenue")</f>
        <v>Expected</v>
      </c>
      <c r="S4102" s="4">
        <f>Table2[[#This Row],[Revenue_Amount]]/Table2[[#This Row],[Num_Nights]]</f>
        <v>237.27</v>
      </c>
    </row>
    <row r="4103" spans="1:19" hidden="1" x14ac:dyDescent="0.3">
      <c r="A4103">
        <v>4102</v>
      </c>
      <c r="B4103" t="s">
        <v>14</v>
      </c>
      <c r="C4103" s="9">
        <v>45104</v>
      </c>
      <c r="D4103" s="9">
        <v>45110</v>
      </c>
      <c r="E4103" s="10">
        <v>45063</v>
      </c>
      <c r="F4103" t="s">
        <v>27</v>
      </c>
      <c r="G4103">
        <v>133.26</v>
      </c>
      <c r="H4103">
        <v>1</v>
      </c>
      <c r="I4103">
        <v>0</v>
      </c>
      <c r="J4103" t="s">
        <v>35</v>
      </c>
      <c r="K4103" t="s">
        <v>66</v>
      </c>
      <c r="L4103" t="s">
        <v>21</v>
      </c>
      <c r="M4103" t="s">
        <v>22</v>
      </c>
      <c r="N4103" t="s">
        <v>41</v>
      </c>
      <c r="O4103">
        <f>Table2[[#This Row],[check_out_date]]-Table2[[#This Row],[check_in_date]]</f>
        <v>6</v>
      </c>
      <c r="P4103">
        <f>Table2[[#This Row],[num_adults]]+Table2[[#This Row],[num_children]]</f>
        <v>1</v>
      </c>
      <c r="Q4103" s="3">
        <f>IF(OR(Table2[[#This Row],[booking_status]]="confirmed",Table2[[#This Row],[booking_status]]="checked-out"),Table2[[#This Row],[room_rate_per_night]]*Table2[[#This Row],[Num_Nights]],0)</f>
        <v>799.56</v>
      </c>
      <c r="R4103" t="str" cm="1">
        <f t="array" ref="R4103">IFERROR(_xlfn.IFS(Table2[[#This Row],[booking_status]]="confirmed","Expected",Table2[[#This Row],[booking_status]]="checked-out","Actual"),"No Revenue")</f>
        <v>Expected</v>
      </c>
      <c r="S4103" s="4">
        <f>Table2[[#This Row],[Revenue_Amount]]/Table2[[#This Row],[Num_Nights]]</f>
        <v>133.26</v>
      </c>
    </row>
    <row r="4104" spans="1:19" x14ac:dyDescent="0.3">
      <c r="A4104">
        <v>4103</v>
      </c>
      <c r="B4104" t="s">
        <v>37</v>
      </c>
      <c r="C4104" s="9">
        <v>45077</v>
      </c>
      <c r="D4104" s="9">
        <v>45080</v>
      </c>
      <c r="E4104" s="10">
        <v>45042</v>
      </c>
      <c r="F4104" t="s">
        <v>27</v>
      </c>
      <c r="G4104">
        <v>119.61</v>
      </c>
      <c r="H4104">
        <v>2</v>
      </c>
      <c r="I4104">
        <v>0</v>
      </c>
      <c r="J4104" t="s">
        <v>19</v>
      </c>
      <c r="K4104" t="s">
        <v>44</v>
      </c>
      <c r="L4104" t="s">
        <v>56</v>
      </c>
      <c r="M4104" t="s">
        <v>36</v>
      </c>
      <c r="N4104" t="s">
        <v>41</v>
      </c>
      <c r="O4104">
        <f>Table2[[#This Row],[check_out_date]]-Table2[[#This Row],[check_in_date]]</f>
        <v>3</v>
      </c>
      <c r="P4104">
        <f>Table2[[#This Row],[num_adults]]+Table2[[#This Row],[num_children]]</f>
        <v>2</v>
      </c>
      <c r="Q4104" s="3">
        <f>IF(OR(Table2[[#This Row],[booking_status]]="confirmed",Table2[[#This Row],[booking_status]]="checked-out"),Table2[[#This Row],[room_rate_per_night]]*Table2[[#This Row],[Num_Nights]],0)</f>
        <v>358.83</v>
      </c>
      <c r="R4104" t="str" cm="1">
        <f t="array" ref="R4104">IFERROR(_xlfn.IFS(Table2[[#This Row],[booking_status]]="confirmed","Expected",Table2[[#This Row],[booking_status]]="checked-out","Actual"),"No Revenue")</f>
        <v>Actual</v>
      </c>
      <c r="S4104" s="4">
        <f>Table2[[#This Row],[Revenue_Amount]]/Table2[[#This Row],[Num_Nights]]</f>
        <v>119.61</v>
      </c>
    </row>
    <row r="4105" spans="1:19" x14ac:dyDescent="0.3">
      <c r="A4105">
        <v>4104</v>
      </c>
      <c r="B4105" t="s">
        <v>50</v>
      </c>
      <c r="C4105" s="9">
        <v>45256</v>
      </c>
      <c r="D4105" s="9">
        <v>45263</v>
      </c>
      <c r="E4105" s="10">
        <v>45248</v>
      </c>
      <c r="F4105" t="s">
        <v>27</v>
      </c>
      <c r="G4105">
        <v>141.69999999999999</v>
      </c>
      <c r="H4105">
        <v>1</v>
      </c>
      <c r="I4105">
        <v>1</v>
      </c>
      <c r="J4105" t="s">
        <v>94</v>
      </c>
      <c r="K4105" t="s">
        <v>20</v>
      </c>
      <c r="L4105" t="s">
        <v>56</v>
      </c>
      <c r="M4105" t="s">
        <v>36</v>
      </c>
      <c r="N4105" t="s">
        <v>41</v>
      </c>
      <c r="O4105">
        <f>Table2[[#This Row],[check_out_date]]-Table2[[#This Row],[check_in_date]]</f>
        <v>7</v>
      </c>
      <c r="P4105">
        <f>Table2[[#This Row],[num_adults]]+Table2[[#This Row],[num_children]]</f>
        <v>2</v>
      </c>
      <c r="Q4105" s="3">
        <f>IF(OR(Table2[[#This Row],[booking_status]]="confirmed",Table2[[#This Row],[booking_status]]="checked-out"),Table2[[#This Row],[room_rate_per_night]]*Table2[[#This Row],[Num_Nights]],0)</f>
        <v>991.89999999999986</v>
      </c>
      <c r="R4105" t="str" cm="1">
        <f t="array" ref="R4105">IFERROR(_xlfn.IFS(Table2[[#This Row],[booking_status]]="confirmed","Expected",Table2[[#This Row],[booking_status]]="checked-out","Actual"),"No Revenue")</f>
        <v>Actual</v>
      </c>
      <c r="S4105" s="4">
        <f>Table2[[#This Row],[Revenue_Amount]]/Table2[[#This Row],[Num_Nights]]</f>
        <v>141.69999999999999</v>
      </c>
    </row>
    <row r="4106" spans="1:19" hidden="1" x14ac:dyDescent="0.3">
      <c r="A4106">
        <v>4105</v>
      </c>
      <c r="B4106" t="s">
        <v>37</v>
      </c>
      <c r="C4106" s="9">
        <v>45254</v>
      </c>
      <c r="D4106" s="9">
        <v>45257</v>
      </c>
      <c r="E4106" s="10">
        <v>45220</v>
      </c>
      <c r="F4106" t="s">
        <v>27</v>
      </c>
      <c r="G4106">
        <v>137.93</v>
      </c>
      <c r="H4106">
        <v>3</v>
      </c>
      <c r="I4106">
        <v>2</v>
      </c>
      <c r="J4106" t="s">
        <v>35</v>
      </c>
      <c r="K4106" t="s">
        <v>66</v>
      </c>
      <c r="L4106" t="s">
        <v>21</v>
      </c>
      <c r="M4106" t="s">
        <v>36</v>
      </c>
      <c r="N4106" t="s">
        <v>41</v>
      </c>
      <c r="O4106">
        <f>Table2[[#This Row],[check_out_date]]-Table2[[#This Row],[check_in_date]]</f>
        <v>3</v>
      </c>
      <c r="P4106">
        <f>Table2[[#This Row],[num_adults]]+Table2[[#This Row],[num_children]]</f>
        <v>5</v>
      </c>
      <c r="Q4106" s="3">
        <f>IF(OR(Table2[[#This Row],[booking_status]]="confirmed",Table2[[#This Row],[booking_status]]="checked-out"),Table2[[#This Row],[room_rate_per_night]]*Table2[[#This Row],[Num_Nights]],0)</f>
        <v>413.79</v>
      </c>
      <c r="R4106" t="str" cm="1">
        <f t="array" ref="R4106">IFERROR(_xlfn.IFS(Table2[[#This Row],[booking_status]]="confirmed","Expected",Table2[[#This Row],[booking_status]]="checked-out","Actual"),"No Revenue")</f>
        <v>Expected</v>
      </c>
      <c r="S4106" s="4">
        <f>Table2[[#This Row],[Revenue_Amount]]/Table2[[#This Row],[Num_Nights]]</f>
        <v>137.93</v>
      </c>
    </row>
    <row r="4107" spans="1:19" x14ac:dyDescent="0.3">
      <c r="A4107">
        <v>4106</v>
      </c>
      <c r="B4107" t="s">
        <v>14</v>
      </c>
      <c r="C4107" s="9">
        <v>45260</v>
      </c>
      <c r="D4107" s="9">
        <v>45264</v>
      </c>
      <c r="E4107" s="10">
        <v>45206</v>
      </c>
      <c r="F4107" t="s">
        <v>54</v>
      </c>
      <c r="G4107">
        <v>286.47000000000003</v>
      </c>
      <c r="H4107">
        <v>4</v>
      </c>
      <c r="I4107">
        <v>2</v>
      </c>
      <c r="J4107" t="s">
        <v>55</v>
      </c>
      <c r="K4107" t="s">
        <v>20</v>
      </c>
      <c r="L4107" t="s">
        <v>21</v>
      </c>
      <c r="M4107" t="s">
        <v>36</v>
      </c>
      <c r="N4107" t="s">
        <v>41</v>
      </c>
      <c r="O4107">
        <f>Table2[[#This Row],[check_out_date]]-Table2[[#This Row],[check_in_date]]</f>
        <v>4</v>
      </c>
      <c r="P4107">
        <f>Table2[[#This Row],[num_adults]]+Table2[[#This Row],[num_children]]</f>
        <v>6</v>
      </c>
      <c r="Q4107" s="3">
        <f>IF(OR(Table2[[#This Row],[booking_status]]="confirmed",Table2[[#This Row],[booking_status]]="checked-out"),Table2[[#This Row],[room_rate_per_night]]*Table2[[#This Row],[Num_Nights]],0)</f>
        <v>1145.8800000000001</v>
      </c>
      <c r="R4107" t="str" cm="1">
        <f t="array" ref="R4107">IFERROR(_xlfn.IFS(Table2[[#This Row],[booking_status]]="confirmed","Expected",Table2[[#This Row],[booking_status]]="checked-out","Actual"),"No Revenue")</f>
        <v>Expected</v>
      </c>
      <c r="S4107" s="4">
        <f>Table2[[#This Row],[Revenue_Amount]]/Table2[[#This Row],[Num_Nights]]</f>
        <v>286.47000000000003</v>
      </c>
    </row>
    <row r="4108" spans="1:19" hidden="1" x14ac:dyDescent="0.3">
      <c r="A4108">
        <v>4107</v>
      </c>
      <c r="B4108" t="s">
        <v>14</v>
      </c>
      <c r="C4108" s="9">
        <v>45241</v>
      </c>
      <c r="D4108" s="9">
        <v>45243</v>
      </c>
      <c r="E4108" s="10">
        <v>45184</v>
      </c>
      <c r="F4108" t="s">
        <v>49</v>
      </c>
      <c r="G4108">
        <v>104.73</v>
      </c>
      <c r="H4108">
        <v>1</v>
      </c>
      <c r="I4108">
        <v>0</v>
      </c>
      <c r="J4108" t="s">
        <v>35</v>
      </c>
      <c r="K4108" t="s">
        <v>66</v>
      </c>
      <c r="L4108" t="s">
        <v>21</v>
      </c>
      <c r="M4108" t="s">
        <v>36</v>
      </c>
      <c r="N4108" t="s">
        <v>23</v>
      </c>
      <c r="O4108">
        <f>Table2[[#This Row],[check_out_date]]-Table2[[#This Row],[check_in_date]]</f>
        <v>2</v>
      </c>
      <c r="P4108">
        <f>Table2[[#This Row],[num_adults]]+Table2[[#This Row],[num_children]]</f>
        <v>1</v>
      </c>
      <c r="Q4108" s="3">
        <f>IF(OR(Table2[[#This Row],[booking_status]]="confirmed",Table2[[#This Row],[booking_status]]="checked-out"),Table2[[#This Row],[room_rate_per_night]]*Table2[[#This Row],[Num_Nights]],0)</f>
        <v>209.46</v>
      </c>
      <c r="R4108" t="str" cm="1">
        <f t="array" ref="R4108">IFERROR(_xlfn.IFS(Table2[[#This Row],[booking_status]]="confirmed","Expected",Table2[[#This Row],[booking_status]]="checked-out","Actual"),"No Revenue")</f>
        <v>Expected</v>
      </c>
      <c r="S4108" s="4">
        <f>Table2[[#This Row],[Revenue_Amount]]/Table2[[#This Row],[Num_Nights]]</f>
        <v>104.73</v>
      </c>
    </row>
    <row r="4109" spans="1:19" hidden="1" x14ac:dyDescent="0.3">
      <c r="A4109">
        <v>4108</v>
      </c>
      <c r="B4109" t="s">
        <v>31</v>
      </c>
      <c r="C4109" s="9">
        <v>45067</v>
      </c>
      <c r="D4109" s="9">
        <v>45074</v>
      </c>
      <c r="E4109" s="10">
        <v>45038</v>
      </c>
      <c r="F4109" t="s">
        <v>54</v>
      </c>
      <c r="G4109">
        <v>414.46</v>
      </c>
      <c r="H4109">
        <v>1</v>
      </c>
      <c r="I4109">
        <v>1</v>
      </c>
      <c r="J4109" t="s">
        <v>35</v>
      </c>
      <c r="K4109" t="s">
        <v>20</v>
      </c>
      <c r="L4109" t="s">
        <v>56</v>
      </c>
      <c r="M4109" t="s">
        <v>22</v>
      </c>
      <c r="N4109" t="s">
        <v>41</v>
      </c>
      <c r="O4109">
        <f>Table2[[#This Row],[check_out_date]]-Table2[[#This Row],[check_in_date]]</f>
        <v>7</v>
      </c>
      <c r="P4109">
        <f>Table2[[#This Row],[num_adults]]+Table2[[#This Row],[num_children]]</f>
        <v>2</v>
      </c>
      <c r="Q4109" s="3">
        <f>IF(OR(Table2[[#This Row],[booking_status]]="confirmed",Table2[[#This Row],[booking_status]]="checked-out"),Table2[[#This Row],[room_rate_per_night]]*Table2[[#This Row],[Num_Nights]],0)</f>
        <v>2901.22</v>
      </c>
      <c r="R4109" t="str" cm="1">
        <f t="array" ref="R4109">IFERROR(_xlfn.IFS(Table2[[#This Row],[booking_status]]="confirmed","Expected",Table2[[#This Row],[booking_status]]="checked-out","Actual"),"No Revenue")</f>
        <v>Actual</v>
      </c>
      <c r="S4109" s="4">
        <f>Table2[[#This Row],[Revenue_Amount]]/Table2[[#This Row],[Num_Nights]]</f>
        <v>414.46</v>
      </c>
    </row>
    <row r="4110" spans="1:19" hidden="1" x14ac:dyDescent="0.3">
      <c r="A4110">
        <v>4109</v>
      </c>
      <c r="B4110" t="s">
        <v>31</v>
      </c>
      <c r="C4110" s="9">
        <v>45006</v>
      </c>
      <c r="D4110" s="9">
        <v>45008</v>
      </c>
      <c r="E4110" s="10">
        <v>44987</v>
      </c>
      <c r="F4110" t="s">
        <v>49</v>
      </c>
      <c r="G4110">
        <v>99.48</v>
      </c>
      <c r="H4110">
        <v>4</v>
      </c>
      <c r="I4110">
        <v>1</v>
      </c>
      <c r="J4110" t="s">
        <v>35</v>
      </c>
      <c r="K4110" t="s">
        <v>29</v>
      </c>
      <c r="L4110" t="s">
        <v>21</v>
      </c>
      <c r="M4110" t="s">
        <v>36</v>
      </c>
      <c r="N4110" t="s">
        <v>41</v>
      </c>
      <c r="O4110">
        <f>Table2[[#This Row],[check_out_date]]-Table2[[#This Row],[check_in_date]]</f>
        <v>2</v>
      </c>
      <c r="P4110">
        <f>Table2[[#This Row],[num_adults]]+Table2[[#This Row],[num_children]]</f>
        <v>5</v>
      </c>
      <c r="Q4110" s="3">
        <f>IF(OR(Table2[[#This Row],[booking_status]]="confirmed",Table2[[#This Row],[booking_status]]="checked-out"),Table2[[#This Row],[room_rate_per_night]]*Table2[[#This Row],[Num_Nights]],0)</f>
        <v>198.96</v>
      </c>
      <c r="R4110" t="str" cm="1">
        <f t="array" ref="R4110">IFERROR(_xlfn.IFS(Table2[[#This Row],[booking_status]]="confirmed","Expected",Table2[[#This Row],[booking_status]]="checked-out","Actual"),"No Revenue")</f>
        <v>Expected</v>
      </c>
      <c r="S4110" s="4">
        <f>Table2[[#This Row],[Revenue_Amount]]/Table2[[#This Row],[Num_Nights]]</f>
        <v>99.48</v>
      </c>
    </row>
    <row r="4111" spans="1:19" hidden="1" x14ac:dyDescent="0.3">
      <c r="A4111">
        <v>4110</v>
      </c>
      <c r="B4111" t="s">
        <v>14</v>
      </c>
      <c r="C4111" s="9">
        <v>45152</v>
      </c>
      <c r="D4111" s="9">
        <v>45161</v>
      </c>
      <c r="E4111" s="10">
        <v>45115</v>
      </c>
      <c r="F4111" t="s">
        <v>27</v>
      </c>
      <c r="G4111">
        <v>177.27</v>
      </c>
      <c r="H4111">
        <v>1</v>
      </c>
      <c r="I4111">
        <v>0</v>
      </c>
      <c r="J4111" t="s">
        <v>35</v>
      </c>
      <c r="K4111" t="s">
        <v>66</v>
      </c>
      <c r="L4111" t="s">
        <v>56</v>
      </c>
      <c r="M4111" t="s">
        <v>36</v>
      </c>
      <c r="N4111" t="s">
        <v>45</v>
      </c>
      <c r="O4111">
        <f>Table2[[#This Row],[check_out_date]]-Table2[[#This Row],[check_in_date]]</f>
        <v>9</v>
      </c>
      <c r="P4111">
        <f>Table2[[#This Row],[num_adults]]+Table2[[#This Row],[num_children]]</f>
        <v>1</v>
      </c>
      <c r="Q4111" s="3">
        <f>IF(OR(Table2[[#This Row],[booking_status]]="confirmed",Table2[[#This Row],[booking_status]]="checked-out"),Table2[[#This Row],[room_rate_per_night]]*Table2[[#This Row],[Num_Nights]],0)</f>
        <v>1595.43</v>
      </c>
      <c r="R4111" t="str" cm="1">
        <f t="array" ref="R4111">IFERROR(_xlfn.IFS(Table2[[#This Row],[booking_status]]="confirmed","Expected",Table2[[#This Row],[booking_status]]="checked-out","Actual"),"No Revenue")</f>
        <v>Actual</v>
      </c>
      <c r="S4111" s="4">
        <f>Table2[[#This Row],[Revenue_Amount]]/Table2[[#This Row],[Num_Nights]]</f>
        <v>177.27</v>
      </c>
    </row>
    <row r="4112" spans="1:19" x14ac:dyDescent="0.3">
      <c r="A4112">
        <v>4111</v>
      </c>
      <c r="B4112" t="s">
        <v>14</v>
      </c>
      <c r="C4112" s="9">
        <v>45258</v>
      </c>
      <c r="D4112" s="9">
        <v>45265</v>
      </c>
      <c r="E4112" s="10">
        <v>45214</v>
      </c>
      <c r="F4112" t="s">
        <v>49</v>
      </c>
      <c r="G4112">
        <v>75.34</v>
      </c>
      <c r="H4112">
        <v>2</v>
      </c>
      <c r="I4112">
        <v>0</v>
      </c>
      <c r="J4112" t="s">
        <v>19</v>
      </c>
      <c r="K4112" t="s">
        <v>44</v>
      </c>
      <c r="L4112" t="s">
        <v>60</v>
      </c>
      <c r="M4112" t="s">
        <v>36</v>
      </c>
      <c r="N4112" t="s">
        <v>41</v>
      </c>
      <c r="O4112">
        <f>Table2[[#This Row],[check_out_date]]-Table2[[#This Row],[check_in_date]]</f>
        <v>7</v>
      </c>
      <c r="P4112">
        <f>Table2[[#This Row],[num_adults]]+Table2[[#This Row],[num_children]]</f>
        <v>2</v>
      </c>
      <c r="Q4112" s="3">
        <f>IF(OR(Table2[[#This Row],[booking_status]]="confirmed",Table2[[#This Row],[booking_status]]="checked-out"),Table2[[#This Row],[room_rate_per_night]]*Table2[[#This Row],[Num_Nights]],0)</f>
        <v>0</v>
      </c>
      <c r="R4112" t="str" cm="1">
        <f t="array" ref="R4112">IFERROR(_xlfn.IFS(Table2[[#This Row],[booking_status]]="confirmed","Expected",Table2[[#This Row],[booking_status]]="checked-out","Actual"),"No Revenue")</f>
        <v>No Revenue</v>
      </c>
      <c r="S4112" s="4">
        <f>Table2[[#This Row],[Revenue_Amount]]/Table2[[#This Row],[Num_Nights]]</f>
        <v>0</v>
      </c>
    </row>
    <row r="4113" spans="1:19" x14ac:dyDescent="0.3">
      <c r="A4113">
        <v>4112</v>
      </c>
      <c r="B4113" t="s">
        <v>50</v>
      </c>
      <c r="C4113" s="9">
        <v>45062</v>
      </c>
      <c r="D4113" s="9">
        <v>45065</v>
      </c>
      <c r="E4113" s="10">
        <v>45044</v>
      </c>
      <c r="F4113" t="s">
        <v>54</v>
      </c>
      <c r="G4113">
        <v>386.67</v>
      </c>
      <c r="H4113">
        <v>4</v>
      </c>
      <c r="I4113">
        <v>1</v>
      </c>
      <c r="J4113" t="s">
        <v>28</v>
      </c>
      <c r="K4113" t="s">
        <v>44</v>
      </c>
      <c r="L4113" t="s">
        <v>21</v>
      </c>
      <c r="M4113" t="s">
        <v>36</v>
      </c>
      <c r="N4113" t="s">
        <v>41</v>
      </c>
      <c r="O4113">
        <f>Table2[[#This Row],[check_out_date]]-Table2[[#This Row],[check_in_date]]</f>
        <v>3</v>
      </c>
      <c r="P4113">
        <f>Table2[[#This Row],[num_adults]]+Table2[[#This Row],[num_children]]</f>
        <v>5</v>
      </c>
      <c r="Q4113" s="3">
        <f>IF(OR(Table2[[#This Row],[booking_status]]="confirmed",Table2[[#This Row],[booking_status]]="checked-out"),Table2[[#This Row],[room_rate_per_night]]*Table2[[#This Row],[Num_Nights]],0)</f>
        <v>1160.01</v>
      </c>
      <c r="R4113" t="str" cm="1">
        <f t="array" ref="R4113">IFERROR(_xlfn.IFS(Table2[[#This Row],[booking_status]]="confirmed","Expected",Table2[[#This Row],[booking_status]]="checked-out","Actual"),"No Revenue")</f>
        <v>Expected</v>
      </c>
      <c r="S4113" s="4">
        <f>Table2[[#This Row],[Revenue_Amount]]/Table2[[#This Row],[Num_Nights]]</f>
        <v>386.67</v>
      </c>
    </row>
    <row r="4114" spans="1:19" hidden="1" x14ac:dyDescent="0.3">
      <c r="A4114">
        <v>4113</v>
      </c>
      <c r="B4114" t="s">
        <v>37</v>
      </c>
      <c r="C4114" s="9">
        <v>44948</v>
      </c>
      <c r="D4114" s="9">
        <v>44951</v>
      </c>
      <c r="E4114" s="10">
        <v>44897</v>
      </c>
      <c r="F4114" t="s">
        <v>49</v>
      </c>
      <c r="G4114">
        <v>120.75</v>
      </c>
      <c r="H4114">
        <v>1</v>
      </c>
      <c r="I4114">
        <v>0</v>
      </c>
      <c r="J4114" t="s">
        <v>35</v>
      </c>
      <c r="K4114" t="s">
        <v>29</v>
      </c>
      <c r="L4114" t="s">
        <v>21</v>
      </c>
      <c r="M4114" t="s">
        <v>36</v>
      </c>
      <c r="N4114" t="s">
        <v>41</v>
      </c>
      <c r="O4114">
        <f>Table2[[#This Row],[check_out_date]]-Table2[[#This Row],[check_in_date]]</f>
        <v>3</v>
      </c>
      <c r="P4114">
        <f>Table2[[#This Row],[num_adults]]+Table2[[#This Row],[num_children]]</f>
        <v>1</v>
      </c>
      <c r="Q4114" s="3">
        <f>IF(OR(Table2[[#This Row],[booking_status]]="confirmed",Table2[[#This Row],[booking_status]]="checked-out"),Table2[[#This Row],[room_rate_per_night]]*Table2[[#This Row],[Num_Nights]],0)</f>
        <v>362.25</v>
      </c>
      <c r="R4114" t="str" cm="1">
        <f t="array" ref="R4114">IFERROR(_xlfn.IFS(Table2[[#This Row],[booking_status]]="confirmed","Expected",Table2[[#This Row],[booking_status]]="checked-out","Actual"),"No Revenue")</f>
        <v>Expected</v>
      </c>
      <c r="S4114" s="4">
        <f>Table2[[#This Row],[Revenue_Amount]]/Table2[[#This Row],[Num_Nights]]</f>
        <v>120.75</v>
      </c>
    </row>
    <row r="4115" spans="1:19" hidden="1" x14ac:dyDescent="0.3">
      <c r="A4115">
        <v>4114</v>
      </c>
      <c r="B4115" t="s">
        <v>31</v>
      </c>
      <c r="C4115" s="9">
        <v>45084</v>
      </c>
      <c r="D4115" s="9">
        <v>45088</v>
      </c>
      <c r="E4115" s="10">
        <v>45068</v>
      </c>
      <c r="F4115" t="s">
        <v>49</v>
      </c>
      <c r="G4115">
        <v>57.74</v>
      </c>
      <c r="H4115">
        <v>1</v>
      </c>
      <c r="I4115">
        <v>2</v>
      </c>
      <c r="J4115" t="s">
        <v>35</v>
      </c>
      <c r="K4115" t="s">
        <v>29</v>
      </c>
      <c r="L4115" t="s">
        <v>70</v>
      </c>
      <c r="M4115" t="s">
        <v>36</v>
      </c>
      <c r="N4115" t="s">
        <v>41</v>
      </c>
      <c r="O4115">
        <f>Table2[[#This Row],[check_out_date]]-Table2[[#This Row],[check_in_date]]</f>
        <v>4</v>
      </c>
      <c r="P4115">
        <f>Table2[[#This Row],[num_adults]]+Table2[[#This Row],[num_children]]</f>
        <v>3</v>
      </c>
      <c r="Q4115" s="3">
        <f>IF(OR(Table2[[#This Row],[booking_status]]="confirmed",Table2[[#This Row],[booking_status]]="checked-out"),Table2[[#This Row],[room_rate_per_night]]*Table2[[#This Row],[Num_Nights]],0)</f>
        <v>0</v>
      </c>
      <c r="R4115" t="str" cm="1">
        <f t="array" ref="R4115">IFERROR(_xlfn.IFS(Table2[[#This Row],[booking_status]]="confirmed","Expected",Table2[[#This Row],[booking_status]]="checked-out","Actual"),"No Revenue")</f>
        <v>No Revenue</v>
      </c>
      <c r="S4115" s="4">
        <f>Table2[[#This Row],[Revenue_Amount]]/Table2[[#This Row],[Num_Nights]]</f>
        <v>0</v>
      </c>
    </row>
    <row r="4116" spans="1:19" x14ac:dyDescent="0.3">
      <c r="A4116">
        <v>4115</v>
      </c>
      <c r="B4116" t="s">
        <v>37</v>
      </c>
      <c r="C4116" s="9">
        <v>45106</v>
      </c>
      <c r="D4116" s="9">
        <v>45108</v>
      </c>
      <c r="E4116" s="10">
        <v>45091</v>
      </c>
      <c r="F4116" t="s">
        <v>54</v>
      </c>
      <c r="G4116">
        <v>308.70999999999998</v>
      </c>
      <c r="H4116">
        <v>4</v>
      </c>
      <c r="I4116">
        <v>1</v>
      </c>
      <c r="J4116" t="s">
        <v>55</v>
      </c>
      <c r="K4116" t="s">
        <v>66</v>
      </c>
      <c r="L4116" t="s">
        <v>60</v>
      </c>
      <c r="M4116" t="s">
        <v>36</v>
      </c>
      <c r="N4116" t="s">
        <v>45</v>
      </c>
      <c r="O4116">
        <f>Table2[[#This Row],[check_out_date]]-Table2[[#This Row],[check_in_date]]</f>
        <v>2</v>
      </c>
      <c r="P4116">
        <f>Table2[[#This Row],[num_adults]]+Table2[[#This Row],[num_children]]</f>
        <v>5</v>
      </c>
      <c r="Q4116" s="3">
        <f>IF(OR(Table2[[#This Row],[booking_status]]="confirmed",Table2[[#This Row],[booking_status]]="checked-out"),Table2[[#This Row],[room_rate_per_night]]*Table2[[#This Row],[Num_Nights]],0)</f>
        <v>0</v>
      </c>
      <c r="R4116" t="str" cm="1">
        <f t="array" ref="R4116">IFERROR(_xlfn.IFS(Table2[[#This Row],[booking_status]]="confirmed","Expected",Table2[[#This Row],[booking_status]]="checked-out","Actual"),"No Revenue")</f>
        <v>No Revenue</v>
      </c>
      <c r="S4116" s="4">
        <f>Table2[[#This Row],[Revenue_Amount]]/Table2[[#This Row],[Num_Nights]]</f>
        <v>0</v>
      </c>
    </row>
    <row r="4117" spans="1:19" x14ac:dyDescent="0.3">
      <c r="A4117">
        <v>4116</v>
      </c>
      <c r="B4117" t="s">
        <v>50</v>
      </c>
      <c r="C4117" s="9">
        <v>45103</v>
      </c>
      <c r="D4117" s="9">
        <v>45105</v>
      </c>
      <c r="E4117" s="10">
        <v>45048</v>
      </c>
      <c r="F4117" t="s">
        <v>49</v>
      </c>
      <c r="G4117">
        <v>112.66</v>
      </c>
      <c r="H4117">
        <v>1</v>
      </c>
      <c r="I4117">
        <v>0</v>
      </c>
      <c r="J4117" t="s">
        <v>55</v>
      </c>
      <c r="K4117" t="s">
        <v>29</v>
      </c>
      <c r="L4117" t="s">
        <v>56</v>
      </c>
      <c r="M4117" t="s">
        <v>36</v>
      </c>
      <c r="N4117" t="s">
        <v>41</v>
      </c>
      <c r="O4117">
        <f>Table2[[#This Row],[check_out_date]]-Table2[[#This Row],[check_in_date]]</f>
        <v>2</v>
      </c>
      <c r="P4117">
        <f>Table2[[#This Row],[num_adults]]+Table2[[#This Row],[num_children]]</f>
        <v>1</v>
      </c>
      <c r="Q4117" s="3">
        <f>IF(OR(Table2[[#This Row],[booking_status]]="confirmed",Table2[[#This Row],[booking_status]]="checked-out"),Table2[[#This Row],[room_rate_per_night]]*Table2[[#This Row],[Num_Nights]],0)</f>
        <v>225.32</v>
      </c>
      <c r="R4117" t="str" cm="1">
        <f t="array" ref="R4117">IFERROR(_xlfn.IFS(Table2[[#This Row],[booking_status]]="confirmed","Expected",Table2[[#This Row],[booking_status]]="checked-out","Actual"),"No Revenue")</f>
        <v>Actual</v>
      </c>
      <c r="S4117" s="4">
        <f>Table2[[#This Row],[Revenue_Amount]]/Table2[[#This Row],[Num_Nights]]</f>
        <v>112.66</v>
      </c>
    </row>
    <row r="4118" spans="1:19" x14ac:dyDescent="0.3">
      <c r="A4118">
        <v>4117</v>
      </c>
      <c r="B4118" t="s">
        <v>50</v>
      </c>
      <c r="C4118" s="9">
        <v>45283</v>
      </c>
      <c r="D4118" s="9">
        <v>45292</v>
      </c>
      <c r="E4118" s="10">
        <v>45219</v>
      </c>
      <c r="F4118" t="s">
        <v>49</v>
      </c>
      <c r="G4118">
        <v>97.04</v>
      </c>
      <c r="H4118">
        <v>3</v>
      </c>
      <c r="I4118">
        <v>0</v>
      </c>
      <c r="J4118" t="s">
        <v>28</v>
      </c>
      <c r="K4118" t="s">
        <v>99</v>
      </c>
      <c r="L4118" t="s">
        <v>56</v>
      </c>
      <c r="M4118" t="s">
        <v>36</v>
      </c>
      <c r="N4118" t="s">
        <v>41</v>
      </c>
      <c r="O4118">
        <f>Table2[[#This Row],[check_out_date]]-Table2[[#This Row],[check_in_date]]</f>
        <v>9</v>
      </c>
      <c r="P4118">
        <f>Table2[[#This Row],[num_adults]]+Table2[[#This Row],[num_children]]</f>
        <v>3</v>
      </c>
      <c r="Q4118" s="3">
        <f>IF(OR(Table2[[#This Row],[booking_status]]="confirmed",Table2[[#This Row],[booking_status]]="checked-out"),Table2[[#This Row],[room_rate_per_night]]*Table2[[#This Row],[Num_Nights]],0)</f>
        <v>873.36</v>
      </c>
      <c r="R4118" t="str" cm="1">
        <f t="array" ref="R4118">IFERROR(_xlfn.IFS(Table2[[#This Row],[booking_status]]="confirmed","Expected",Table2[[#This Row],[booking_status]]="checked-out","Actual"),"No Revenue")</f>
        <v>Actual</v>
      </c>
      <c r="S4118" s="4">
        <f>Table2[[#This Row],[Revenue_Amount]]/Table2[[#This Row],[Num_Nights]]</f>
        <v>97.04</v>
      </c>
    </row>
    <row r="4119" spans="1:19" x14ac:dyDescent="0.3">
      <c r="A4119">
        <v>4118</v>
      </c>
      <c r="B4119" t="s">
        <v>31</v>
      </c>
      <c r="C4119" s="9">
        <v>45045</v>
      </c>
      <c r="D4119" s="9">
        <v>45050</v>
      </c>
      <c r="E4119" s="10">
        <v>44985</v>
      </c>
      <c r="F4119" t="s">
        <v>49</v>
      </c>
      <c r="G4119">
        <v>77.92</v>
      </c>
      <c r="H4119">
        <v>1</v>
      </c>
      <c r="I4119">
        <v>0</v>
      </c>
      <c r="J4119" t="s">
        <v>28</v>
      </c>
      <c r="K4119" t="s">
        <v>66</v>
      </c>
      <c r="L4119" t="s">
        <v>60</v>
      </c>
      <c r="M4119" t="s">
        <v>22</v>
      </c>
      <c r="N4119" t="s">
        <v>41</v>
      </c>
      <c r="O4119">
        <f>Table2[[#This Row],[check_out_date]]-Table2[[#This Row],[check_in_date]]</f>
        <v>5</v>
      </c>
      <c r="P4119">
        <f>Table2[[#This Row],[num_adults]]+Table2[[#This Row],[num_children]]</f>
        <v>1</v>
      </c>
      <c r="Q4119" s="3">
        <f>IF(OR(Table2[[#This Row],[booking_status]]="confirmed",Table2[[#This Row],[booking_status]]="checked-out"),Table2[[#This Row],[room_rate_per_night]]*Table2[[#This Row],[Num_Nights]],0)</f>
        <v>0</v>
      </c>
      <c r="R4119" t="str" cm="1">
        <f t="array" ref="R4119">IFERROR(_xlfn.IFS(Table2[[#This Row],[booking_status]]="confirmed","Expected",Table2[[#This Row],[booking_status]]="checked-out","Actual"),"No Revenue")</f>
        <v>No Revenue</v>
      </c>
      <c r="S4119" s="4">
        <f>Table2[[#This Row],[Revenue_Amount]]/Table2[[#This Row],[Num_Nights]]</f>
        <v>0</v>
      </c>
    </row>
    <row r="4120" spans="1:19" x14ac:dyDescent="0.3">
      <c r="A4120">
        <v>4119</v>
      </c>
      <c r="B4120" t="s">
        <v>31</v>
      </c>
      <c r="C4120" s="9">
        <v>45173</v>
      </c>
      <c r="D4120" s="9">
        <v>45175</v>
      </c>
      <c r="E4120" s="10">
        <v>45168</v>
      </c>
      <c r="F4120" t="s">
        <v>27</v>
      </c>
      <c r="G4120">
        <v>148.38</v>
      </c>
      <c r="H4120">
        <v>2</v>
      </c>
      <c r="I4120">
        <v>2</v>
      </c>
      <c r="J4120" t="s">
        <v>94</v>
      </c>
      <c r="K4120" t="s">
        <v>20</v>
      </c>
      <c r="L4120" t="s">
        <v>21</v>
      </c>
      <c r="M4120" t="s">
        <v>36</v>
      </c>
      <c r="N4120" t="s">
        <v>41</v>
      </c>
      <c r="O4120">
        <f>Table2[[#This Row],[check_out_date]]-Table2[[#This Row],[check_in_date]]</f>
        <v>2</v>
      </c>
      <c r="P4120">
        <f>Table2[[#This Row],[num_adults]]+Table2[[#This Row],[num_children]]</f>
        <v>4</v>
      </c>
      <c r="Q4120" s="3">
        <f>IF(OR(Table2[[#This Row],[booking_status]]="confirmed",Table2[[#This Row],[booking_status]]="checked-out"),Table2[[#This Row],[room_rate_per_night]]*Table2[[#This Row],[Num_Nights]],0)</f>
        <v>296.76</v>
      </c>
      <c r="R4120" t="str" cm="1">
        <f t="array" ref="R4120">IFERROR(_xlfn.IFS(Table2[[#This Row],[booking_status]]="confirmed","Expected",Table2[[#This Row],[booking_status]]="checked-out","Actual"),"No Revenue")</f>
        <v>Expected</v>
      </c>
      <c r="S4120" s="4">
        <f>Table2[[#This Row],[Revenue_Amount]]/Table2[[#This Row],[Num_Nights]]</f>
        <v>148.38</v>
      </c>
    </row>
    <row r="4121" spans="1:19" x14ac:dyDescent="0.3">
      <c r="A4121">
        <v>4120</v>
      </c>
      <c r="B4121" t="s">
        <v>31</v>
      </c>
      <c r="C4121" s="9">
        <v>44965</v>
      </c>
      <c r="D4121" s="9">
        <v>44973</v>
      </c>
      <c r="E4121" s="10">
        <v>44936</v>
      </c>
      <c r="F4121" t="s">
        <v>54</v>
      </c>
      <c r="G4121">
        <v>234.55</v>
      </c>
      <c r="H4121">
        <v>2</v>
      </c>
      <c r="I4121">
        <v>1</v>
      </c>
      <c r="J4121" t="s">
        <v>19</v>
      </c>
      <c r="K4121" t="s">
        <v>20</v>
      </c>
      <c r="L4121" t="s">
        <v>21</v>
      </c>
      <c r="M4121" t="s">
        <v>36</v>
      </c>
      <c r="N4121" t="s">
        <v>23</v>
      </c>
      <c r="O4121">
        <f>Table2[[#This Row],[check_out_date]]-Table2[[#This Row],[check_in_date]]</f>
        <v>8</v>
      </c>
      <c r="P4121">
        <f>Table2[[#This Row],[num_adults]]+Table2[[#This Row],[num_children]]</f>
        <v>3</v>
      </c>
      <c r="Q4121" s="3">
        <f>IF(OR(Table2[[#This Row],[booking_status]]="confirmed",Table2[[#This Row],[booking_status]]="checked-out"),Table2[[#This Row],[room_rate_per_night]]*Table2[[#This Row],[Num_Nights]],0)</f>
        <v>1876.4</v>
      </c>
      <c r="R4121" t="str" cm="1">
        <f t="array" ref="R4121">IFERROR(_xlfn.IFS(Table2[[#This Row],[booking_status]]="confirmed","Expected",Table2[[#This Row],[booking_status]]="checked-out","Actual"),"No Revenue")</f>
        <v>Expected</v>
      </c>
      <c r="S4121" s="4">
        <f>Table2[[#This Row],[Revenue_Amount]]/Table2[[#This Row],[Num_Nights]]</f>
        <v>234.55</v>
      </c>
    </row>
    <row r="4122" spans="1:19" x14ac:dyDescent="0.3">
      <c r="A4122">
        <v>4121</v>
      </c>
      <c r="B4122" t="s">
        <v>14</v>
      </c>
      <c r="C4122" s="9">
        <v>45288</v>
      </c>
      <c r="D4122" s="9">
        <v>45291</v>
      </c>
      <c r="E4122" s="10">
        <v>45281</v>
      </c>
      <c r="F4122" t="s">
        <v>49</v>
      </c>
      <c r="G4122">
        <v>62.67</v>
      </c>
      <c r="H4122">
        <v>1</v>
      </c>
      <c r="I4122">
        <v>0</v>
      </c>
      <c r="J4122" t="s">
        <v>28</v>
      </c>
      <c r="K4122" t="s">
        <v>29</v>
      </c>
      <c r="L4122" t="s">
        <v>21</v>
      </c>
      <c r="M4122" t="s">
        <v>22</v>
      </c>
      <c r="N4122" t="s">
        <v>41</v>
      </c>
      <c r="O4122">
        <f>Table2[[#This Row],[check_out_date]]-Table2[[#This Row],[check_in_date]]</f>
        <v>3</v>
      </c>
      <c r="P4122">
        <f>Table2[[#This Row],[num_adults]]+Table2[[#This Row],[num_children]]</f>
        <v>1</v>
      </c>
      <c r="Q4122" s="3">
        <f>IF(OR(Table2[[#This Row],[booking_status]]="confirmed",Table2[[#This Row],[booking_status]]="checked-out"),Table2[[#This Row],[room_rate_per_night]]*Table2[[#This Row],[Num_Nights]],0)</f>
        <v>188.01</v>
      </c>
      <c r="R4122" t="str" cm="1">
        <f t="array" ref="R4122">IFERROR(_xlfn.IFS(Table2[[#This Row],[booking_status]]="confirmed","Expected",Table2[[#This Row],[booking_status]]="checked-out","Actual"),"No Revenue")</f>
        <v>Expected</v>
      </c>
      <c r="S4122" s="4">
        <f>Table2[[#This Row],[Revenue_Amount]]/Table2[[#This Row],[Num_Nights]]</f>
        <v>62.669999999999995</v>
      </c>
    </row>
    <row r="4123" spans="1:19" x14ac:dyDescent="0.3">
      <c r="A4123">
        <v>4122</v>
      </c>
      <c r="B4123" t="s">
        <v>31</v>
      </c>
      <c r="C4123" s="9">
        <v>45009</v>
      </c>
      <c r="D4123" s="9">
        <v>45011</v>
      </c>
      <c r="E4123" s="10">
        <v>44993</v>
      </c>
      <c r="F4123" t="s">
        <v>49</v>
      </c>
      <c r="G4123">
        <v>101.56</v>
      </c>
      <c r="H4123">
        <v>3</v>
      </c>
      <c r="I4123">
        <v>0</v>
      </c>
      <c r="J4123" t="s">
        <v>28</v>
      </c>
      <c r="K4123" t="s">
        <v>44</v>
      </c>
      <c r="L4123" t="s">
        <v>21</v>
      </c>
      <c r="M4123" t="s">
        <v>36</v>
      </c>
      <c r="N4123" t="s">
        <v>45</v>
      </c>
      <c r="O4123">
        <f>Table2[[#This Row],[check_out_date]]-Table2[[#This Row],[check_in_date]]</f>
        <v>2</v>
      </c>
      <c r="P4123">
        <f>Table2[[#This Row],[num_adults]]+Table2[[#This Row],[num_children]]</f>
        <v>3</v>
      </c>
      <c r="Q4123" s="3">
        <f>IF(OR(Table2[[#This Row],[booking_status]]="confirmed",Table2[[#This Row],[booking_status]]="checked-out"),Table2[[#This Row],[room_rate_per_night]]*Table2[[#This Row],[Num_Nights]],0)</f>
        <v>203.12</v>
      </c>
      <c r="R4123" t="str" cm="1">
        <f t="array" ref="R4123">IFERROR(_xlfn.IFS(Table2[[#This Row],[booking_status]]="confirmed","Expected",Table2[[#This Row],[booking_status]]="checked-out","Actual"),"No Revenue")</f>
        <v>Expected</v>
      </c>
      <c r="S4123" s="4">
        <f>Table2[[#This Row],[Revenue_Amount]]/Table2[[#This Row],[Num_Nights]]</f>
        <v>101.56</v>
      </c>
    </row>
    <row r="4124" spans="1:19" x14ac:dyDescent="0.3">
      <c r="A4124">
        <v>4123</v>
      </c>
      <c r="B4124" t="s">
        <v>37</v>
      </c>
      <c r="C4124" s="9">
        <v>45153</v>
      </c>
      <c r="D4124" s="9">
        <v>45160</v>
      </c>
      <c r="E4124" s="10">
        <v>45076</v>
      </c>
      <c r="F4124" t="s">
        <v>18</v>
      </c>
      <c r="G4124">
        <v>309.33</v>
      </c>
      <c r="H4124">
        <v>2</v>
      </c>
      <c r="I4124">
        <v>0</v>
      </c>
      <c r="J4124" t="s">
        <v>94</v>
      </c>
      <c r="K4124" t="s">
        <v>99</v>
      </c>
      <c r="L4124" t="s">
        <v>60</v>
      </c>
      <c r="M4124" t="s">
        <v>36</v>
      </c>
      <c r="N4124" t="s">
        <v>41</v>
      </c>
      <c r="O4124">
        <f>Table2[[#This Row],[check_out_date]]-Table2[[#This Row],[check_in_date]]</f>
        <v>7</v>
      </c>
      <c r="P4124">
        <f>Table2[[#This Row],[num_adults]]+Table2[[#This Row],[num_children]]</f>
        <v>2</v>
      </c>
      <c r="Q4124" s="3">
        <f>IF(OR(Table2[[#This Row],[booking_status]]="confirmed",Table2[[#This Row],[booking_status]]="checked-out"),Table2[[#This Row],[room_rate_per_night]]*Table2[[#This Row],[Num_Nights]],0)</f>
        <v>0</v>
      </c>
      <c r="R4124" t="str" cm="1">
        <f t="array" ref="R4124">IFERROR(_xlfn.IFS(Table2[[#This Row],[booking_status]]="confirmed","Expected",Table2[[#This Row],[booking_status]]="checked-out","Actual"),"No Revenue")</f>
        <v>No Revenue</v>
      </c>
      <c r="S4124" s="4">
        <f>Table2[[#This Row],[Revenue_Amount]]/Table2[[#This Row],[Num_Nights]]</f>
        <v>0</v>
      </c>
    </row>
    <row r="4125" spans="1:19" hidden="1" x14ac:dyDescent="0.3">
      <c r="A4125">
        <v>4124</v>
      </c>
      <c r="B4125" t="s">
        <v>37</v>
      </c>
      <c r="C4125" s="9">
        <v>45119</v>
      </c>
      <c r="D4125" s="9">
        <v>45125</v>
      </c>
      <c r="E4125" s="10">
        <v>45076</v>
      </c>
      <c r="F4125" t="s">
        <v>27</v>
      </c>
      <c r="G4125">
        <v>168.04</v>
      </c>
      <c r="H4125">
        <v>3</v>
      </c>
      <c r="I4125">
        <v>0</v>
      </c>
      <c r="J4125" t="s">
        <v>35</v>
      </c>
      <c r="K4125" t="s">
        <v>66</v>
      </c>
      <c r="L4125" t="s">
        <v>21</v>
      </c>
      <c r="M4125" t="s">
        <v>36</v>
      </c>
      <c r="N4125" t="s">
        <v>41</v>
      </c>
      <c r="O4125">
        <f>Table2[[#This Row],[check_out_date]]-Table2[[#This Row],[check_in_date]]</f>
        <v>6</v>
      </c>
      <c r="P4125">
        <f>Table2[[#This Row],[num_adults]]+Table2[[#This Row],[num_children]]</f>
        <v>3</v>
      </c>
      <c r="Q4125" s="3">
        <f>IF(OR(Table2[[#This Row],[booking_status]]="confirmed",Table2[[#This Row],[booking_status]]="checked-out"),Table2[[#This Row],[room_rate_per_night]]*Table2[[#This Row],[Num_Nights]],0)</f>
        <v>1008.24</v>
      </c>
      <c r="R4125" t="str" cm="1">
        <f t="array" ref="R4125">IFERROR(_xlfn.IFS(Table2[[#This Row],[booking_status]]="confirmed","Expected",Table2[[#This Row],[booking_status]]="checked-out","Actual"),"No Revenue")</f>
        <v>Expected</v>
      </c>
      <c r="S4125" s="4">
        <f>Table2[[#This Row],[Revenue_Amount]]/Table2[[#This Row],[Num_Nights]]</f>
        <v>168.04</v>
      </c>
    </row>
    <row r="4126" spans="1:19" x14ac:dyDescent="0.3">
      <c r="A4126">
        <v>4125</v>
      </c>
      <c r="B4126" t="s">
        <v>14</v>
      </c>
      <c r="C4126" s="9">
        <v>45075</v>
      </c>
      <c r="D4126" s="9">
        <v>45083</v>
      </c>
      <c r="E4126" s="10">
        <v>45040</v>
      </c>
      <c r="F4126" t="s">
        <v>54</v>
      </c>
      <c r="G4126">
        <v>254.09</v>
      </c>
      <c r="H4126">
        <v>2</v>
      </c>
      <c r="I4126">
        <v>0</v>
      </c>
      <c r="J4126" t="s">
        <v>28</v>
      </c>
      <c r="K4126" t="s">
        <v>99</v>
      </c>
      <c r="L4126" t="s">
        <v>21</v>
      </c>
      <c r="M4126" t="s">
        <v>36</v>
      </c>
      <c r="N4126" t="s">
        <v>41</v>
      </c>
      <c r="O4126">
        <f>Table2[[#This Row],[check_out_date]]-Table2[[#This Row],[check_in_date]]</f>
        <v>8</v>
      </c>
      <c r="P4126">
        <f>Table2[[#This Row],[num_adults]]+Table2[[#This Row],[num_children]]</f>
        <v>2</v>
      </c>
      <c r="Q4126" s="3">
        <f>IF(OR(Table2[[#This Row],[booking_status]]="confirmed",Table2[[#This Row],[booking_status]]="checked-out"),Table2[[#This Row],[room_rate_per_night]]*Table2[[#This Row],[Num_Nights]],0)</f>
        <v>2032.72</v>
      </c>
      <c r="R4126" t="str" cm="1">
        <f t="array" ref="R4126">IFERROR(_xlfn.IFS(Table2[[#This Row],[booking_status]]="confirmed","Expected",Table2[[#This Row],[booking_status]]="checked-out","Actual"),"No Revenue")</f>
        <v>Expected</v>
      </c>
      <c r="S4126" s="4">
        <f>Table2[[#This Row],[Revenue_Amount]]/Table2[[#This Row],[Num_Nights]]</f>
        <v>254.09</v>
      </c>
    </row>
    <row r="4127" spans="1:19" x14ac:dyDescent="0.3">
      <c r="A4127">
        <v>4126</v>
      </c>
      <c r="B4127" t="s">
        <v>31</v>
      </c>
      <c r="C4127" s="9">
        <v>45207</v>
      </c>
      <c r="D4127" s="9">
        <v>45210</v>
      </c>
      <c r="E4127" s="10">
        <v>45178</v>
      </c>
      <c r="F4127" t="s">
        <v>27</v>
      </c>
      <c r="G4127">
        <v>94.3</v>
      </c>
      <c r="H4127">
        <v>1</v>
      </c>
      <c r="I4127">
        <v>2</v>
      </c>
      <c r="J4127" t="s">
        <v>55</v>
      </c>
      <c r="K4127" t="s">
        <v>66</v>
      </c>
      <c r="L4127" t="s">
        <v>21</v>
      </c>
      <c r="M4127" t="s">
        <v>36</v>
      </c>
      <c r="N4127" t="s">
        <v>41</v>
      </c>
      <c r="O4127">
        <f>Table2[[#This Row],[check_out_date]]-Table2[[#This Row],[check_in_date]]</f>
        <v>3</v>
      </c>
      <c r="P4127">
        <f>Table2[[#This Row],[num_adults]]+Table2[[#This Row],[num_children]]</f>
        <v>3</v>
      </c>
      <c r="Q4127" s="3">
        <f>IF(OR(Table2[[#This Row],[booking_status]]="confirmed",Table2[[#This Row],[booking_status]]="checked-out"),Table2[[#This Row],[room_rate_per_night]]*Table2[[#This Row],[Num_Nights]],0)</f>
        <v>282.89999999999998</v>
      </c>
      <c r="R4127" t="str" cm="1">
        <f t="array" ref="R4127">IFERROR(_xlfn.IFS(Table2[[#This Row],[booking_status]]="confirmed","Expected",Table2[[#This Row],[booking_status]]="checked-out","Actual"),"No Revenue")</f>
        <v>Expected</v>
      </c>
      <c r="S4127" s="4">
        <f>Table2[[#This Row],[Revenue_Amount]]/Table2[[#This Row],[Num_Nights]]</f>
        <v>94.3</v>
      </c>
    </row>
    <row r="4128" spans="1:19" x14ac:dyDescent="0.3">
      <c r="A4128">
        <v>4127</v>
      </c>
      <c r="B4128" t="s">
        <v>14</v>
      </c>
      <c r="C4128" s="9">
        <v>45228</v>
      </c>
      <c r="D4128" s="9">
        <v>45238</v>
      </c>
      <c r="E4128" s="10">
        <v>45196</v>
      </c>
      <c r="F4128" t="s">
        <v>49</v>
      </c>
      <c r="G4128">
        <v>64.64</v>
      </c>
      <c r="H4128">
        <v>1</v>
      </c>
      <c r="I4128">
        <v>0</v>
      </c>
      <c r="J4128" t="s">
        <v>28</v>
      </c>
      <c r="K4128" t="s">
        <v>29</v>
      </c>
      <c r="L4128" t="s">
        <v>21</v>
      </c>
      <c r="M4128" t="s">
        <v>36</v>
      </c>
      <c r="N4128" t="s">
        <v>41</v>
      </c>
      <c r="O4128">
        <f>Table2[[#This Row],[check_out_date]]-Table2[[#This Row],[check_in_date]]</f>
        <v>10</v>
      </c>
      <c r="P4128">
        <f>Table2[[#This Row],[num_adults]]+Table2[[#This Row],[num_children]]</f>
        <v>1</v>
      </c>
      <c r="Q4128" s="3">
        <f>IF(OR(Table2[[#This Row],[booking_status]]="confirmed",Table2[[#This Row],[booking_status]]="checked-out"),Table2[[#This Row],[room_rate_per_night]]*Table2[[#This Row],[Num_Nights]],0)</f>
        <v>646.4</v>
      </c>
      <c r="R4128" t="str" cm="1">
        <f t="array" ref="R4128">IFERROR(_xlfn.IFS(Table2[[#This Row],[booking_status]]="confirmed","Expected",Table2[[#This Row],[booking_status]]="checked-out","Actual"),"No Revenue")</f>
        <v>Expected</v>
      </c>
      <c r="S4128" s="4">
        <f>Table2[[#This Row],[Revenue_Amount]]/Table2[[#This Row],[Num_Nights]]</f>
        <v>64.64</v>
      </c>
    </row>
    <row r="4129" spans="1:19" hidden="1" x14ac:dyDescent="0.3">
      <c r="A4129">
        <v>4128</v>
      </c>
      <c r="B4129" t="s">
        <v>14</v>
      </c>
      <c r="C4129" s="9">
        <v>44998</v>
      </c>
      <c r="D4129" s="9">
        <v>45002</v>
      </c>
      <c r="E4129" s="10">
        <v>44969</v>
      </c>
      <c r="F4129" t="s">
        <v>49</v>
      </c>
      <c r="G4129">
        <v>61.13</v>
      </c>
      <c r="H4129">
        <v>1</v>
      </c>
      <c r="I4129">
        <v>0</v>
      </c>
      <c r="J4129" t="s">
        <v>35</v>
      </c>
      <c r="K4129" t="s">
        <v>44</v>
      </c>
      <c r="L4129" t="s">
        <v>60</v>
      </c>
      <c r="M4129" t="s">
        <v>36</v>
      </c>
      <c r="N4129" t="s">
        <v>45</v>
      </c>
      <c r="O4129">
        <f>Table2[[#This Row],[check_out_date]]-Table2[[#This Row],[check_in_date]]</f>
        <v>4</v>
      </c>
      <c r="P4129">
        <f>Table2[[#This Row],[num_adults]]+Table2[[#This Row],[num_children]]</f>
        <v>1</v>
      </c>
      <c r="Q4129" s="3">
        <f>IF(OR(Table2[[#This Row],[booking_status]]="confirmed",Table2[[#This Row],[booking_status]]="checked-out"),Table2[[#This Row],[room_rate_per_night]]*Table2[[#This Row],[Num_Nights]],0)</f>
        <v>0</v>
      </c>
      <c r="R4129" t="str" cm="1">
        <f t="array" ref="R4129">IFERROR(_xlfn.IFS(Table2[[#This Row],[booking_status]]="confirmed","Expected",Table2[[#This Row],[booking_status]]="checked-out","Actual"),"No Revenue")</f>
        <v>No Revenue</v>
      </c>
      <c r="S4129" s="4">
        <f>Table2[[#This Row],[Revenue_Amount]]/Table2[[#This Row],[Num_Nights]]</f>
        <v>0</v>
      </c>
    </row>
    <row r="4130" spans="1:19" x14ac:dyDescent="0.3">
      <c r="A4130">
        <v>4129</v>
      </c>
      <c r="B4130" t="s">
        <v>31</v>
      </c>
      <c r="C4130" s="9">
        <v>45163</v>
      </c>
      <c r="D4130" s="9">
        <v>45169</v>
      </c>
      <c r="E4130" s="10">
        <v>45108</v>
      </c>
      <c r="F4130" t="s">
        <v>54</v>
      </c>
      <c r="G4130">
        <v>351.9</v>
      </c>
      <c r="H4130">
        <v>3</v>
      </c>
      <c r="I4130">
        <v>0</v>
      </c>
      <c r="J4130" t="s">
        <v>19</v>
      </c>
      <c r="K4130" t="s">
        <v>44</v>
      </c>
      <c r="L4130" t="s">
        <v>56</v>
      </c>
      <c r="M4130" t="s">
        <v>36</v>
      </c>
      <c r="N4130" t="s">
        <v>23</v>
      </c>
      <c r="O4130">
        <f>Table2[[#This Row],[check_out_date]]-Table2[[#This Row],[check_in_date]]</f>
        <v>6</v>
      </c>
      <c r="P4130">
        <f>Table2[[#This Row],[num_adults]]+Table2[[#This Row],[num_children]]</f>
        <v>3</v>
      </c>
      <c r="Q4130" s="3">
        <f>IF(OR(Table2[[#This Row],[booking_status]]="confirmed",Table2[[#This Row],[booking_status]]="checked-out"),Table2[[#This Row],[room_rate_per_night]]*Table2[[#This Row],[Num_Nights]],0)</f>
        <v>2111.3999999999996</v>
      </c>
      <c r="R4130" t="str" cm="1">
        <f t="array" ref="R4130">IFERROR(_xlfn.IFS(Table2[[#This Row],[booking_status]]="confirmed","Expected",Table2[[#This Row],[booking_status]]="checked-out","Actual"),"No Revenue")</f>
        <v>Actual</v>
      </c>
      <c r="S4130" s="4">
        <f>Table2[[#This Row],[Revenue_Amount]]/Table2[[#This Row],[Num_Nights]]</f>
        <v>351.89999999999992</v>
      </c>
    </row>
    <row r="4131" spans="1:19" hidden="1" x14ac:dyDescent="0.3">
      <c r="A4131">
        <v>4130</v>
      </c>
      <c r="B4131" t="s">
        <v>37</v>
      </c>
      <c r="C4131" s="9">
        <v>45241</v>
      </c>
      <c r="D4131" s="9">
        <v>45244</v>
      </c>
      <c r="E4131" s="10">
        <v>45182</v>
      </c>
      <c r="F4131" t="s">
        <v>18</v>
      </c>
      <c r="G4131">
        <v>216.01</v>
      </c>
      <c r="H4131">
        <v>2</v>
      </c>
      <c r="I4131">
        <v>0</v>
      </c>
      <c r="J4131" t="s">
        <v>35</v>
      </c>
      <c r="K4131" t="s">
        <v>29</v>
      </c>
      <c r="L4131" t="s">
        <v>56</v>
      </c>
      <c r="M4131" t="s">
        <v>36</v>
      </c>
      <c r="N4131" t="s">
        <v>41</v>
      </c>
      <c r="O4131">
        <f>Table2[[#This Row],[check_out_date]]-Table2[[#This Row],[check_in_date]]</f>
        <v>3</v>
      </c>
      <c r="P4131">
        <f>Table2[[#This Row],[num_adults]]+Table2[[#This Row],[num_children]]</f>
        <v>2</v>
      </c>
      <c r="Q4131" s="3">
        <f>IF(OR(Table2[[#This Row],[booking_status]]="confirmed",Table2[[#This Row],[booking_status]]="checked-out"),Table2[[#This Row],[room_rate_per_night]]*Table2[[#This Row],[Num_Nights]],0)</f>
        <v>648.03</v>
      </c>
      <c r="R4131" t="str" cm="1">
        <f t="array" ref="R4131">IFERROR(_xlfn.IFS(Table2[[#This Row],[booking_status]]="confirmed","Expected",Table2[[#This Row],[booking_status]]="checked-out","Actual"),"No Revenue")</f>
        <v>Actual</v>
      </c>
      <c r="S4131" s="4">
        <f>Table2[[#This Row],[Revenue_Amount]]/Table2[[#This Row],[Num_Nights]]</f>
        <v>216.01</v>
      </c>
    </row>
    <row r="4132" spans="1:19" x14ac:dyDescent="0.3">
      <c r="A4132">
        <v>4131</v>
      </c>
      <c r="B4132" t="s">
        <v>50</v>
      </c>
      <c r="C4132" s="9">
        <v>45259</v>
      </c>
      <c r="D4132" s="9">
        <v>45263</v>
      </c>
      <c r="E4132" s="10">
        <v>45247</v>
      </c>
      <c r="F4132" t="s">
        <v>49</v>
      </c>
      <c r="G4132">
        <v>96.98</v>
      </c>
      <c r="H4132">
        <v>1</v>
      </c>
      <c r="I4132">
        <v>0</v>
      </c>
      <c r="J4132" t="s">
        <v>19</v>
      </c>
      <c r="K4132" t="s">
        <v>99</v>
      </c>
      <c r="L4132" t="s">
        <v>21</v>
      </c>
      <c r="M4132" t="s">
        <v>22</v>
      </c>
      <c r="N4132" t="s">
        <v>23</v>
      </c>
      <c r="O4132">
        <f>Table2[[#This Row],[check_out_date]]-Table2[[#This Row],[check_in_date]]</f>
        <v>4</v>
      </c>
      <c r="P4132">
        <f>Table2[[#This Row],[num_adults]]+Table2[[#This Row],[num_children]]</f>
        <v>1</v>
      </c>
      <c r="Q4132" s="3">
        <f>IF(OR(Table2[[#This Row],[booking_status]]="confirmed",Table2[[#This Row],[booking_status]]="checked-out"),Table2[[#This Row],[room_rate_per_night]]*Table2[[#This Row],[Num_Nights]],0)</f>
        <v>387.92</v>
      </c>
      <c r="R4132" t="str" cm="1">
        <f t="array" ref="R4132">IFERROR(_xlfn.IFS(Table2[[#This Row],[booking_status]]="confirmed","Expected",Table2[[#This Row],[booking_status]]="checked-out","Actual"),"No Revenue")</f>
        <v>Expected</v>
      </c>
      <c r="S4132" s="4">
        <f>Table2[[#This Row],[Revenue_Amount]]/Table2[[#This Row],[Num_Nights]]</f>
        <v>96.98</v>
      </c>
    </row>
    <row r="4133" spans="1:19" x14ac:dyDescent="0.3">
      <c r="A4133">
        <v>4132</v>
      </c>
      <c r="B4133" t="s">
        <v>31</v>
      </c>
      <c r="C4133" s="9">
        <v>45159</v>
      </c>
      <c r="D4133" s="9">
        <v>45164</v>
      </c>
      <c r="E4133" s="10">
        <v>45110</v>
      </c>
      <c r="F4133" t="s">
        <v>27</v>
      </c>
      <c r="G4133">
        <v>155.72</v>
      </c>
      <c r="H4133">
        <v>1</v>
      </c>
      <c r="I4133">
        <v>0</v>
      </c>
      <c r="J4133" t="s">
        <v>94</v>
      </c>
      <c r="K4133" t="s">
        <v>20</v>
      </c>
      <c r="L4133" t="s">
        <v>56</v>
      </c>
      <c r="M4133" t="s">
        <v>36</v>
      </c>
      <c r="N4133" t="s">
        <v>95</v>
      </c>
      <c r="O4133">
        <f>Table2[[#This Row],[check_out_date]]-Table2[[#This Row],[check_in_date]]</f>
        <v>5</v>
      </c>
      <c r="P4133">
        <f>Table2[[#This Row],[num_adults]]+Table2[[#This Row],[num_children]]</f>
        <v>1</v>
      </c>
      <c r="Q4133" s="3">
        <f>IF(OR(Table2[[#This Row],[booking_status]]="confirmed",Table2[[#This Row],[booking_status]]="checked-out"),Table2[[#This Row],[room_rate_per_night]]*Table2[[#This Row],[Num_Nights]],0)</f>
        <v>778.6</v>
      </c>
      <c r="R4133" t="str" cm="1">
        <f t="array" ref="R4133">IFERROR(_xlfn.IFS(Table2[[#This Row],[booking_status]]="confirmed","Expected",Table2[[#This Row],[booking_status]]="checked-out","Actual"),"No Revenue")</f>
        <v>Actual</v>
      </c>
      <c r="S4133" s="4">
        <f>Table2[[#This Row],[Revenue_Amount]]/Table2[[#This Row],[Num_Nights]]</f>
        <v>155.72</v>
      </c>
    </row>
    <row r="4134" spans="1:19" hidden="1" x14ac:dyDescent="0.3">
      <c r="A4134">
        <v>4133</v>
      </c>
      <c r="B4134" t="s">
        <v>50</v>
      </c>
      <c r="C4134" s="9">
        <v>45275</v>
      </c>
      <c r="D4134" s="9">
        <v>45279</v>
      </c>
      <c r="E4134" s="10">
        <v>45229</v>
      </c>
      <c r="F4134" t="s">
        <v>27</v>
      </c>
      <c r="G4134">
        <v>211.43</v>
      </c>
      <c r="H4134">
        <v>1</v>
      </c>
      <c r="I4134">
        <v>0</v>
      </c>
      <c r="J4134" t="s">
        <v>35</v>
      </c>
      <c r="K4134" t="s">
        <v>66</v>
      </c>
      <c r="L4134" t="s">
        <v>21</v>
      </c>
      <c r="M4134" t="s">
        <v>36</v>
      </c>
      <c r="N4134" t="s">
        <v>95</v>
      </c>
      <c r="O4134">
        <f>Table2[[#This Row],[check_out_date]]-Table2[[#This Row],[check_in_date]]</f>
        <v>4</v>
      </c>
      <c r="P4134">
        <f>Table2[[#This Row],[num_adults]]+Table2[[#This Row],[num_children]]</f>
        <v>1</v>
      </c>
      <c r="Q4134" s="3">
        <f>IF(OR(Table2[[#This Row],[booking_status]]="confirmed",Table2[[#This Row],[booking_status]]="checked-out"),Table2[[#This Row],[room_rate_per_night]]*Table2[[#This Row],[Num_Nights]],0)</f>
        <v>845.72</v>
      </c>
      <c r="R4134" t="str" cm="1">
        <f t="array" ref="R4134">IFERROR(_xlfn.IFS(Table2[[#This Row],[booking_status]]="confirmed","Expected",Table2[[#This Row],[booking_status]]="checked-out","Actual"),"No Revenue")</f>
        <v>Expected</v>
      </c>
      <c r="S4134" s="4">
        <f>Table2[[#This Row],[Revenue_Amount]]/Table2[[#This Row],[Num_Nights]]</f>
        <v>211.43</v>
      </c>
    </row>
    <row r="4135" spans="1:19" x14ac:dyDescent="0.3">
      <c r="A4135">
        <v>4134</v>
      </c>
      <c r="B4135" t="s">
        <v>14</v>
      </c>
      <c r="C4135" s="9">
        <v>45207</v>
      </c>
      <c r="D4135" s="9">
        <v>45219</v>
      </c>
      <c r="E4135" s="10">
        <v>45202</v>
      </c>
      <c r="F4135" t="s">
        <v>49</v>
      </c>
      <c r="G4135">
        <v>75.13</v>
      </c>
      <c r="H4135">
        <v>3</v>
      </c>
      <c r="I4135">
        <v>1</v>
      </c>
      <c r="J4135" t="s">
        <v>55</v>
      </c>
      <c r="K4135" t="s">
        <v>20</v>
      </c>
      <c r="L4135" t="s">
        <v>21</v>
      </c>
      <c r="M4135" t="s">
        <v>36</v>
      </c>
      <c r="N4135" t="s">
        <v>41</v>
      </c>
      <c r="O4135">
        <f>Table2[[#This Row],[check_out_date]]-Table2[[#This Row],[check_in_date]]</f>
        <v>12</v>
      </c>
      <c r="P4135">
        <f>Table2[[#This Row],[num_adults]]+Table2[[#This Row],[num_children]]</f>
        <v>4</v>
      </c>
      <c r="Q4135" s="3">
        <f>IF(OR(Table2[[#This Row],[booking_status]]="confirmed",Table2[[#This Row],[booking_status]]="checked-out"),Table2[[#This Row],[room_rate_per_night]]*Table2[[#This Row],[Num_Nights]],0)</f>
        <v>901.56</v>
      </c>
      <c r="R4135" t="str" cm="1">
        <f t="array" ref="R4135">IFERROR(_xlfn.IFS(Table2[[#This Row],[booking_status]]="confirmed","Expected",Table2[[#This Row],[booking_status]]="checked-out","Actual"),"No Revenue")</f>
        <v>Expected</v>
      </c>
      <c r="S4135" s="4">
        <f>Table2[[#This Row],[Revenue_Amount]]/Table2[[#This Row],[Num_Nights]]</f>
        <v>75.13</v>
      </c>
    </row>
    <row r="4136" spans="1:19" x14ac:dyDescent="0.3">
      <c r="A4136">
        <v>4135</v>
      </c>
      <c r="B4136" t="s">
        <v>37</v>
      </c>
      <c r="C4136" s="9">
        <v>45166</v>
      </c>
      <c r="D4136" s="9">
        <v>45172</v>
      </c>
      <c r="E4136" s="10">
        <v>45141</v>
      </c>
      <c r="F4136" t="s">
        <v>49</v>
      </c>
      <c r="G4136">
        <v>145.43</v>
      </c>
      <c r="H4136">
        <v>2</v>
      </c>
      <c r="I4136">
        <v>1</v>
      </c>
      <c r="J4136" t="s">
        <v>94</v>
      </c>
      <c r="K4136" t="s">
        <v>99</v>
      </c>
      <c r="L4136" t="s">
        <v>21</v>
      </c>
      <c r="M4136" t="s">
        <v>36</v>
      </c>
      <c r="N4136" t="s">
        <v>23</v>
      </c>
      <c r="O4136">
        <f>Table2[[#This Row],[check_out_date]]-Table2[[#This Row],[check_in_date]]</f>
        <v>6</v>
      </c>
      <c r="P4136">
        <f>Table2[[#This Row],[num_adults]]+Table2[[#This Row],[num_children]]</f>
        <v>3</v>
      </c>
      <c r="Q4136" s="3">
        <f>IF(OR(Table2[[#This Row],[booking_status]]="confirmed",Table2[[#This Row],[booking_status]]="checked-out"),Table2[[#This Row],[room_rate_per_night]]*Table2[[#This Row],[Num_Nights]],0)</f>
        <v>872.58</v>
      </c>
      <c r="R4136" t="str" cm="1">
        <f t="array" ref="R4136">IFERROR(_xlfn.IFS(Table2[[#This Row],[booking_status]]="confirmed","Expected",Table2[[#This Row],[booking_status]]="checked-out","Actual"),"No Revenue")</f>
        <v>Expected</v>
      </c>
      <c r="S4136" s="4">
        <f>Table2[[#This Row],[Revenue_Amount]]/Table2[[#This Row],[Num_Nights]]</f>
        <v>145.43</v>
      </c>
    </row>
    <row r="4137" spans="1:19" x14ac:dyDescent="0.3">
      <c r="A4137">
        <v>4136</v>
      </c>
      <c r="B4137" t="s">
        <v>37</v>
      </c>
      <c r="C4137" s="9">
        <v>45085</v>
      </c>
      <c r="D4137" s="9">
        <v>45092</v>
      </c>
      <c r="E4137" s="10">
        <v>45065</v>
      </c>
      <c r="F4137" t="s">
        <v>27</v>
      </c>
      <c r="G4137">
        <v>185.96</v>
      </c>
      <c r="H4137">
        <v>3</v>
      </c>
      <c r="I4137">
        <v>1</v>
      </c>
      <c r="J4137" t="s">
        <v>28</v>
      </c>
      <c r="K4137" t="s">
        <v>66</v>
      </c>
      <c r="L4137" t="s">
        <v>56</v>
      </c>
      <c r="M4137" t="s">
        <v>36</v>
      </c>
      <c r="N4137" t="s">
        <v>41</v>
      </c>
      <c r="O4137">
        <f>Table2[[#This Row],[check_out_date]]-Table2[[#This Row],[check_in_date]]</f>
        <v>7</v>
      </c>
      <c r="P4137">
        <f>Table2[[#This Row],[num_adults]]+Table2[[#This Row],[num_children]]</f>
        <v>4</v>
      </c>
      <c r="Q4137" s="3">
        <f>IF(OR(Table2[[#This Row],[booking_status]]="confirmed",Table2[[#This Row],[booking_status]]="checked-out"),Table2[[#This Row],[room_rate_per_night]]*Table2[[#This Row],[Num_Nights]],0)</f>
        <v>1301.72</v>
      </c>
      <c r="R4137" t="str" cm="1">
        <f t="array" ref="R4137">IFERROR(_xlfn.IFS(Table2[[#This Row],[booking_status]]="confirmed","Expected",Table2[[#This Row],[booking_status]]="checked-out","Actual"),"No Revenue")</f>
        <v>Actual</v>
      </c>
      <c r="S4137" s="4">
        <f>Table2[[#This Row],[Revenue_Amount]]/Table2[[#This Row],[Num_Nights]]</f>
        <v>185.96</v>
      </c>
    </row>
    <row r="4138" spans="1:19" x14ac:dyDescent="0.3">
      <c r="A4138">
        <v>4137</v>
      </c>
      <c r="B4138" t="s">
        <v>31</v>
      </c>
      <c r="C4138" s="9">
        <v>45262</v>
      </c>
      <c r="D4138" s="9">
        <v>45267</v>
      </c>
      <c r="E4138" s="10">
        <v>45225</v>
      </c>
      <c r="F4138" t="s">
        <v>27</v>
      </c>
      <c r="G4138">
        <v>143.93</v>
      </c>
      <c r="H4138">
        <v>3</v>
      </c>
      <c r="I4138">
        <v>0</v>
      </c>
      <c r="J4138" t="s">
        <v>28</v>
      </c>
      <c r="K4138" t="s">
        <v>29</v>
      </c>
      <c r="L4138" t="s">
        <v>56</v>
      </c>
      <c r="M4138" t="s">
        <v>36</v>
      </c>
      <c r="N4138" t="s">
        <v>23</v>
      </c>
      <c r="O4138">
        <f>Table2[[#This Row],[check_out_date]]-Table2[[#This Row],[check_in_date]]</f>
        <v>5</v>
      </c>
      <c r="P4138">
        <f>Table2[[#This Row],[num_adults]]+Table2[[#This Row],[num_children]]</f>
        <v>3</v>
      </c>
      <c r="Q4138" s="3">
        <f>IF(OR(Table2[[#This Row],[booking_status]]="confirmed",Table2[[#This Row],[booking_status]]="checked-out"),Table2[[#This Row],[room_rate_per_night]]*Table2[[#This Row],[Num_Nights]],0)</f>
        <v>719.65000000000009</v>
      </c>
      <c r="R4138" t="str" cm="1">
        <f t="array" ref="R4138">IFERROR(_xlfn.IFS(Table2[[#This Row],[booking_status]]="confirmed","Expected",Table2[[#This Row],[booking_status]]="checked-out","Actual"),"No Revenue")</f>
        <v>Actual</v>
      </c>
      <c r="S4138" s="4">
        <f>Table2[[#This Row],[Revenue_Amount]]/Table2[[#This Row],[Num_Nights]]</f>
        <v>143.93</v>
      </c>
    </row>
    <row r="4139" spans="1:19" x14ac:dyDescent="0.3">
      <c r="A4139">
        <v>4138</v>
      </c>
      <c r="B4139" t="s">
        <v>37</v>
      </c>
      <c r="C4139" s="9">
        <v>45060</v>
      </c>
      <c r="D4139" s="9">
        <v>45070</v>
      </c>
      <c r="E4139" s="10">
        <v>45002</v>
      </c>
      <c r="F4139" t="s">
        <v>27</v>
      </c>
      <c r="G4139">
        <v>174.35</v>
      </c>
      <c r="H4139">
        <v>3</v>
      </c>
      <c r="I4139">
        <v>0</v>
      </c>
      <c r="J4139" t="s">
        <v>55</v>
      </c>
      <c r="K4139" t="s">
        <v>29</v>
      </c>
      <c r="L4139" t="s">
        <v>21</v>
      </c>
      <c r="M4139" t="s">
        <v>36</v>
      </c>
      <c r="N4139" t="s">
        <v>41</v>
      </c>
      <c r="O4139">
        <f>Table2[[#This Row],[check_out_date]]-Table2[[#This Row],[check_in_date]]</f>
        <v>10</v>
      </c>
      <c r="P4139">
        <f>Table2[[#This Row],[num_adults]]+Table2[[#This Row],[num_children]]</f>
        <v>3</v>
      </c>
      <c r="Q4139" s="3">
        <f>IF(OR(Table2[[#This Row],[booking_status]]="confirmed",Table2[[#This Row],[booking_status]]="checked-out"),Table2[[#This Row],[room_rate_per_night]]*Table2[[#This Row],[Num_Nights]],0)</f>
        <v>1743.5</v>
      </c>
      <c r="R4139" t="str" cm="1">
        <f t="array" ref="R4139">IFERROR(_xlfn.IFS(Table2[[#This Row],[booking_status]]="confirmed","Expected",Table2[[#This Row],[booking_status]]="checked-out","Actual"),"No Revenue")</f>
        <v>Expected</v>
      </c>
      <c r="S4139" s="4">
        <f>Table2[[#This Row],[Revenue_Amount]]/Table2[[#This Row],[Num_Nights]]</f>
        <v>174.35</v>
      </c>
    </row>
    <row r="4140" spans="1:19" x14ac:dyDescent="0.3">
      <c r="A4140">
        <v>4139</v>
      </c>
      <c r="B4140" t="s">
        <v>50</v>
      </c>
      <c r="C4140" s="9">
        <v>45214</v>
      </c>
      <c r="D4140" s="9">
        <v>45217</v>
      </c>
      <c r="E4140" s="10">
        <v>45160</v>
      </c>
      <c r="F4140" t="s">
        <v>27</v>
      </c>
      <c r="G4140">
        <v>231.04</v>
      </c>
      <c r="H4140">
        <v>1</v>
      </c>
      <c r="I4140">
        <v>0</v>
      </c>
      <c r="J4140" t="s">
        <v>28</v>
      </c>
      <c r="K4140" t="s">
        <v>29</v>
      </c>
      <c r="L4140" t="s">
        <v>21</v>
      </c>
      <c r="M4140" t="s">
        <v>22</v>
      </c>
      <c r="N4140" t="s">
        <v>41</v>
      </c>
      <c r="O4140">
        <f>Table2[[#This Row],[check_out_date]]-Table2[[#This Row],[check_in_date]]</f>
        <v>3</v>
      </c>
      <c r="P4140">
        <f>Table2[[#This Row],[num_adults]]+Table2[[#This Row],[num_children]]</f>
        <v>1</v>
      </c>
      <c r="Q4140" s="3">
        <f>IF(OR(Table2[[#This Row],[booking_status]]="confirmed",Table2[[#This Row],[booking_status]]="checked-out"),Table2[[#This Row],[room_rate_per_night]]*Table2[[#This Row],[Num_Nights]],0)</f>
        <v>693.12</v>
      </c>
      <c r="R4140" t="str" cm="1">
        <f t="array" ref="R4140">IFERROR(_xlfn.IFS(Table2[[#This Row],[booking_status]]="confirmed","Expected",Table2[[#This Row],[booking_status]]="checked-out","Actual"),"No Revenue")</f>
        <v>Expected</v>
      </c>
      <c r="S4140" s="4">
        <f>Table2[[#This Row],[Revenue_Amount]]/Table2[[#This Row],[Num_Nights]]</f>
        <v>231.04</v>
      </c>
    </row>
    <row r="4141" spans="1:19" hidden="1" x14ac:dyDescent="0.3">
      <c r="A4141">
        <v>4140</v>
      </c>
      <c r="B4141" t="s">
        <v>14</v>
      </c>
      <c r="C4141" s="9">
        <v>45111</v>
      </c>
      <c r="D4141" s="9">
        <v>45122</v>
      </c>
      <c r="E4141" s="10">
        <v>45067</v>
      </c>
      <c r="F4141" t="s">
        <v>18</v>
      </c>
      <c r="G4141">
        <v>224.58</v>
      </c>
      <c r="H4141">
        <v>1</v>
      </c>
      <c r="I4141">
        <v>0</v>
      </c>
      <c r="J4141" t="s">
        <v>35</v>
      </c>
      <c r="K4141" t="s">
        <v>44</v>
      </c>
      <c r="L4141" t="s">
        <v>60</v>
      </c>
      <c r="M4141" t="s">
        <v>22</v>
      </c>
      <c r="N4141" t="s">
        <v>30</v>
      </c>
      <c r="O4141">
        <f>Table2[[#This Row],[check_out_date]]-Table2[[#This Row],[check_in_date]]</f>
        <v>11</v>
      </c>
      <c r="P4141">
        <f>Table2[[#This Row],[num_adults]]+Table2[[#This Row],[num_children]]</f>
        <v>1</v>
      </c>
      <c r="Q4141" s="3">
        <f>IF(OR(Table2[[#This Row],[booking_status]]="confirmed",Table2[[#This Row],[booking_status]]="checked-out"),Table2[[#This Row],[room_rate_per_night]]*Table2[[#This Row],[Num_Nights]],0)</f>
        <v>0</v>
      </c>
      <c r="R4141" t="str" cm="1">
        <f t="array" ref="R4141">IFERROR(_xlfn.IFS(Table2[[#This Row],[booking_status]]="confirmed","Expected",Table2[[#This Row],[booking_status]]="checked-out","Actual"),"No Revenue")</f>
        <v>No Revenue</v>
      </c>
      <c r="S4141" s="4">
        <f>Table2[[#This Row],[Revenue_Amount]]/Table2[[#This Row],[Num_Nights]]</f>
        <v>0</v>
      </c>
    </row>
    <row r="4142" spans="1:19" x14ac:dyDescent="0.3">
      <c r="A4142">
        <v>4141</v>
      </c>
      <c r="B4142" t="s">
        <v>50</v>
      </c>
      <c r="C4142" s="9">
        <v>45158</v>
      </c>
      <c r="D4142" s="9">
        <v>45163</v>
      </c>
      <c r="E4142" s="10">
        <v>45155</v>
      </c>
      <c r="F4142" t="s">
        <v>49</v>
      </c>
      <c r="G4142">
        <v>125</v>
      </c>
      <c r="H4142">
        <v>2</v>
      </c>
      <c r="I4142">
        <v>1</v>
      </c>
      <c r="J4142" t="s">
        <v>19</v>
      </c>
      <c r="K4142" t="s">
        <v>66</v>
      </c>
      <c r="L4142" t="s">
        <v>21</v>
      </c>
      <c r="M4142" t="s">
        <v>22</v>
      </c>
      <c r="N4142" t="s">
        <v>23</v>
      </c>
      <c r="O4142">
        <f>Table2[[#This Row],[check_out_date]]-Table2[[#This Row],[check_in_date]]</f>
        <v>5</v>
      </c>
      <c r="P4142">
        <f>Table2[[#This Row],[num_adults]]+Table2[[#This Row],[num_children]]</f>
        <v>3</v>
      </c>
      <c r="Q4142" s="3">
        <f>IF(OR(Table2[[#This Row],[booking_status]]="confirmed",Table2[[#This Row],[booking_status]]="checked-out"),Table2[[#This Row],[room_rate_per_night]]*Table2[[#This Row],[Num_Nights]],0)</f>
        <v>625</v>
      </c>
      <c r="R4142" t="str" cm="1">
        <f t="array" ref="R4142">IFERROR(_xlfn.IFS(Table2[[#This Row],[booking_status]]="confirmed","Expected",Table2[[#This Row],[booking_status]]="checked-out","Actual"),"No Revenue")</f>
        <v>Expected</v>
      </c>
      <c r="S4142" s="4">
        <f>Table2[[#This Row],[Revenue_Amount]]/Table2[[#This Row],[Num_Nights]]</f>
        <v>125</v>
      </c>
    </row>
    <row r="4143" spans="1:19" x14ac:dyDescent="0.3">
      <c r="A4143">
        <v>4142</v>
      </c>
      <c r="B4143" t="s">
        <v>14</v>
      </c>
      <c r="C4143" s="9">
        <v>44975</v>
      </c>
      <c r="D4143" s="9">
        <v>44978</v>
      </c>
      <c r="E4143" s="10">
        <v>44971</v>
      </c>
      <c r="F4143" t="s">
        <v>18</v>
      </c>
      <c r="G4143">
        <v>188.24</v>
      </c>
      <c r="H4143">
        <v>2</v>
      </c>
      <c r="I4143">
        <v>0</v>
      </c>
      <c r="J4143" t="s">
        <v>94</v>
      </c>
      <c r="K4143" t="s">
        <v>66</v>
      </c>
      <c r="L4143" t="s">
        <v>21</v>
      </c>
      <c r="M4143" t="s">
        <v>36</v>
      </c>
      <c r="N4143" t="s">
        <v>41</v>
      </c>
      <c r="O4143">
        <f>Table2[[#This Row],[check_out_date]]-Table2[[#This Row],[check_in_date]]</f>
        <v>3</v>
      </c>
      <c r="P4143">
        <f>Table2[[#This Row],[num_adults]]+Table2[[#This Row],[num_children]]</f>
        <v>2</v>
      </c>
      <c r="Q4143" s="3">
        <f>IF(OR(Table2[[#This Row],[booking_status]]="confirmed",Table2[[#This Row],[booking_status]]="checked-out"),Table2[[#This Row],[room_rate_per_night]]*Table2[[#This Row],[Num_Nights]],0)</f>
        <v>564.72</v>
      </c>
      <c r="R4143" t="str" cm="1">
        <f t="array" ref="R4143">IFERROR(_xlfn.IFS(Table2[[#This Row],[booking_status]]="confirmed","Expected",Table2[[#This Row],[booking_status]]="checked-out","Actual"),"No Revenue")</f>
        <v>Expected</v>
      </c>
      <c r="S4143" s="4">
        <f>Table2[[#This Row],[Revenue_Amount]]/Table2[[#This Row],[Num_Nights]]</f>
        <v>188.24</v>
      </c>
    </row>
    <row r="4144" spans="1:19" hidden="1" x14ac:dyDescent="0.3">
      <c r="A4144">
        <v>4143</v>
      </c>
      <c r="B4144" t="s">
        <v>31</v>
      </c>
      <c r="C4144" s="9">
        <v>45091</v>
      </c>
      <c r="D4144" s="9">
        <v>45100</v>
      </c>
      <c r="E4144" s="10">
        <v>45009</v>
      </c>
      <c r="F4144" t="s">
        <v>54</v>
      </c>
      <c r="G4144">
        <v>393.57</v>
      </c>
      <c r="H4144">
        <v>1</v>
      </c>
      <c r="I4144">
        <v>0</v>
      </c>
      <c r="J4144" t="s">
        <v>35</v>
      </c>
      <c r="K4144" t="s">
        <v>99</v>
      </c>
      <c r="L4144" t="s">
        <v>21</v>
      </c>
      <c r="M4144" t="s">
        <v>36</v>
      </c>
      <c r="N4144" t="s">
        <v>41</v>
      </c>
      <c r="O4144">
        <f>Table2[[#This Row],[check_out_date]]-Table2[[#This Row],[check_in_date]]</f>
        <v>9</v>
      </c>
      <c r="P4144">
        <f>Table2[[#This Row],[num_adults]]+Table2[[#This Row],[num_children]]</f>
        <v>1</v>
      </c>
      <c r="Q4144" s="3">
        <f>IF(OR(Table2[[#This Row],[booking_status]]="confirmed",Table2[[#This Row],[booking_status]]="checked-out"),Table2[[#This Row],[room_rate_per_night]]*Table2[[#This Row],[Num_Nights]],0)</f>
        <v>3542.13</v>
      </c>
      <c r="R4144" t="str" cm="1">
        <f t="array" ref="R4144">IFERROR(_xlfn.IFS(Table2[[#This Row],[booking_status]]="confirmed","Expected",Table2[[#This Row],[booking_status]]="checked-out","Actual"),"No Revenue")</f>
        <v>Expected</v>
      </c>
      <c r="S4144" s="4">
        <f>Table2[[#This Row],[Revenue_Amount]]/Table2[[#This Row],[Num_Nights]]</f>
        <v>393.57</v>
      </c>
    </row>
    <row r="4145" spans="1:19" hidden="1" x14ac:dyDescent="0.3">
      <c r="A4145">
        <v>4144</v>
      </c>
      <c r="B4145" t="s">
        <v>37</v>
      </c>
      <c r="C4145" s="9">
        <v>45284</v>
      </c>
      <c r="D4145" s="9">
        <v>45285</v>
      </c>
      <c r="E4145" s="10">
        <v>45253</v>
      </c>
      <c r="F4145" t="s">
        <v>49</v>
      </c>
      <c r="G4145">
        <v>100.83</v>
      </c>
      <c r="H4145">
        <v>2</v>
      </c>
      <c r="I4145">
        <v>0</v>
      </c>
      <c r="J4145" t="s">
        <v>35</v>
      </c>
      <c r="K4145" t="s">
        <v>44</v>
      </c>
      <c r="L4145" t="s">
        <v>60</v>
      </c>
      <c r="M4145" t="s">
        <v>36</v>
      </c>
      <c r="N4145" t="s">
        <v>30</v>
      </c>
      <c r="O4145">
        <f>Table2[[#This Row],[check_out_date]]-Table2[[#This Row],[check_in_date]]</f>
        <v>1</v>
      </c>
      <c r="P4145">
        <f>Table2[[#This Row],[num_adults]]+Table2[[#This Row],[num_children]]</f>
        <v>2</v>
      </c>
      <c r="Q4145" s="3">
        <f>IF(OR(Table2[[#This Row],[booking_status]]="confirmed",Table2[[#This Row],[booking_status]]="checked-out"),Table2[[#This Row],[room_rate_per_night]]*Table2[[#This Row],[Num_Nights]],0)</f>
        <v>0</v>
      </c>
      <c r="R4145" t="str" cm="1">
        <f t="array" ref="R4145">IFERROR(_xlfn.IFS(Table2[[#This Row],[booking_status]]="confirmed","Expected",Table2[[#This Row],[booking_status]]="checked-out","Actual"),"No Revenue")</f>
        <v>No Revenue</v>
      </c>
      <c r="S4145" s="4">
        <f>Table2[[#This Row],[Revenue_Amount]]/Table2[[#This Row],[Num_Nights]]</f>
        <v>0</v>
      </c>
    </row>
    <row r="4146" spans="1:19" x14ac:dyDescent="0.3">
      <c r="A4146">
        <v>4145</v>
      </c>
      <c r="B4146" t="s">
        <v>31</v>
      </c>
      <c r="C4146" s="9">
        <v>45031</v>
      </c>
      <c r="D4146" s="9">
        <v>45035</v>
      </c>
      <c r="E4146" s="10">
        <v>45017</v>
      </c>
      <c r="F4146" t="s">
        <v>54</v>
      </c>
      <c r="G4146">
        <v>365.57</v>
      </c>
      <c r="H4146">
        <v>2</v>
      </c>
      <c r="I4146">
        <v>2</v>
      </c>
      <c r="J4146" t="s">
        <v>28</v>
      </c>
      <c r="K4146" t="s">
        <v>66</v>
      </c>
      <c r="L4146" t="s">
        <v>21</v>
      </c>
      <c r="M4146" t="s">
        <v>22</v>
      </c>
      <c r="N4146" t="s">
        <v>45</v>
      </c>
      <c r="O4146">
        <f>Table2[[#This Row],[check_out_date]]-Table2[[#This Row],[check_in_date]]</f>
        <v>4</v>
      </c>
      <c r="P4146">
        <f>Table2[[#This Row],[num_adults]]+Table2[[#This Row],[num_children]]</f>
        <v>4</v>
      </c>
      <c r="Q4146" s="3">
        <f>IF(OR(Table2[[#This Row],[booking_status]]="confirmed",Table2[[#This Row],[booking_status]]="checked-out"),Table2[[#This Row],[room_rate_per_night]]*Table2[[#This Row],[Num_Nights]],0)</f>
        <v>1462.28</v>
      </c>
      <c r="R4146" t="str" cm="1">
        <f t="array" ref="R4146">IFERROR(_xlfn.IFS(Table2[[#This Row],[booking_status]]="confirmed","Expected",Table2[[#This Row],[booking_status]]="checked-out","Actual"),"No Revenue")</f>
        <v>Expected</v>
      </c>
      <c r="S4146" s="4">
        <f>Table2[[#This Row],[Revenue_Amount]]/Table2[[#This Row],[Num_Nights]]</f>
        <v>365.57</v>
      </c>
    </row>
    <row r="4147" spans="1:19" hidden="1" x14ac:dyDescent="0.3">
      <c r="A4147">
        <v>4146</v>
      </c>
      <c r="B4147" t="s">
        <v>31</v>
      </c>
      <c r="C4147" s="9">
        <v>44966</v>
      </c>
      <c r="D4147" s="9">
        <v>44970</v>
      </c>
      <c r="E4147" s="10">
        <v>44910</v>
      </c>
      <c r="F4147" t="s">
        <v>18</v>
      </c>
      <c r="G4147">
        <v>203.7</v>
      </c>
      <c r="H4147">
        <v>2</v>
      </c>
      <c r="I4147">
        <v>1</v>
      </c>
      <c r="J4147" t="s">
        <v>35</v>
      </c>
      <c r="K4147" t="s">
        <v>29</v>
      </c>
      <c r="L4147" t="s">
        <v>21</v>
      </c>
      <c r="M4147" t="s">
        <v>36</v>
      </c>
      <c r="N4147" t="s">
        <v>95</v>
      </c>
      <c r="O4147">
        <f>Table2[[#This Row],[check_out_date]]-Table2[[#This Row],[check_in_date]]</f>
        <v>4</v>
      </c>
      <c r="P4147">
        <f>Table2[[#This Row],[num_adults]]+Table2[[#This Row],[num_children]]</f>
        <v>3</v>
      </c>
      <c r="Q4147" s="3">
        <f>IF(OR(Table2[[#This Row],[booking_status]]="confirmed",Table2[[#This Row],[booking_status]]="checked-out"),Table2[[#This Row],[room_rate_per_night]]*Table2[[#This Row],[Num_Nights]],0)</f>
        <v>814.8</v>
      </c>
      <c r="R4147" t="str" cm="1">
        <f t="array" ref="R4147">IFERROR(_xlfn.IFS(Table2[[#This Row],[booking_status]]="confirmed","Expected",Table2[[#This Row],[booking_status]]="checked-out","Actual"),"No Revenue")</f>
        <v>Expected</v>
      </c>
      <c r="S4147" s="4">
        <f>Table2[[#This Row],[Revenue_Amount]]/Table2[[#This Row],[Num_Nights]]</f>
        <v>203.7</v>
      </c>
    </row>
    <row r="4148" spans="1:19" x14ac:dyDescent="0.3">
      <c r="A4148">
        <v>4147</v>
      </c>
      <c r="B4148" t="s">
        <v>37</v>
      </c>
      <c r="C4148" s="9">
        <v>45183</v>
      </c>
      <c r="D4148" s="9">
        <v>45188</v>
      </c>
      <c r="E4148" s="10">
        <v>45151</v>
      </c>
      <c r="F4148" t="s">
        <v>18</v>
      </c>
      <c r="G4148">
        <v>179.38</v>
      </c>
      <c r="H4148">
        <v>4</v>
      </c>
      <c r="I4148">
        <v>2</v>
      </c>
      <c r="J4148" t="s">
        <v>55</v>
      </c>
      <c r="K4148" t="s">
        <v>29</v>
      </c>
      <c r="L4148" t="s">
        <v>21</v>
      </c>
      <c r="M4148" t="s">
        <v>36</v>
      </c>
      <c r="N4148" t="s">
        <v>41</v>
      </c>
      <c r="O4148">
        <f>Table2[[#This Row],[check_out_date]]-Table2[[#This Row],[check_in_date]]</f>
        <v>5</v>
      </c>
      <c r="P4148">
        <f>Table2[[#This Row],[num_adults]]+Table2[[#This Row],[num_children]]</f>
        <v>6</v>
      </c>
      <c r="Q4148" s="3">
        <f>IF(OR(Table2[[#This Row],[booking_status]]="confirmed",Table2[[#This Row],[booking_status]]="checked-out"),Table2[[#This Row],[room_rate_per_night]]*Table2[[#This Row],[Num_Nights]],0)</f>
        <v>896.9</v>
      </c>
      <c r="R4148" t="str" cm="1">
        <f t="array" ref="R4148">IFERROR(_xlfn.IFS(Table2[[#This Row],[booking_status]]="confirmed","Expected",Table2[[#This Row],[booking_status]]="checked-out","Actual"),"No Revenue")</f>
        <v>Expected</v>
      </c>
      <c r="S4148" s="4">
        <f>Table2[[#This Row],[Revenue_Amount]]/Table2[[#This Row],[Num_Nights]]</f>
        <v>179.38</v>
      </c>
    </row>
    <row r="4149" spans="1:19" x14ac:dyDescent="0.3">
      <c r="A4149">
        <v>4148</v>
      </c>
      <c r="B4149" t="s">
        <v>50</v>
      </c>
      <c r="C4149" s="9">
        <v>44986</v>
      </c>
      <c r="D4149" s="9">
        <v>44996</v>
      </c>
      <c r="E4149" s="10">
        <v>44982</v>
      </c>
      <c r="F4149" t="s">
        <v>49</v>
      </c>
      <c r="G4149">
        <v>89.9</v>
      </c>
      <c r="H4149">
        <v>2</v>
      </c>
      <c r="I4149">
        <v>0</v>
      </c>
      <c r="J4149" t="s">
        <v>28</v>
      </c>
      <c r="K4149" t="s">
        <v>99</v>
      </c>
      <c r="L4149" t="s">
        <v>21</v>
      </c>
      <c r="M4149" t="s">
        <v>36</v>
      </c>
      <c r="N4149" t="s">
        <v>41</v>
      </c>
      <c r="O4149">
        <f>Table2[[#This Row],[check_out_date]]-Table2[[#This Row],[check_in_date]]</f>
        <v>10</v>
      </c>
      <c r="P4149">
        <f>Table2[[#This Row],[num_adults]]+Table2[[#This Row],[num_children]]</f>
        <v>2</v>
      </c>
      <c r="Q4149" s="3">
        <f>IF(OR(Table2[[#This Row],[booking_status]]="confirmed",Table2[[#This Row],[booking_status]]="checked-out"),Table2[[#This Row],[room_rate_per_night]]*Table2[[#This Row],[Num_Nights]],0)</f>
        <v>899</v>
      </c>
      <c r="R4149" t="str" cm="1">
        <f t="array" ref="R4149">IFERROR(_xlfn.IFS(Table2[[#This Row],[booking_status]]="confirmed","Expected",Table2[[#This Row],[booking_status]]="checked-out","Actual"),"No Revenue")</f>
        <v>Expected</v>
      </c>
      <c r="S4149" s="4">
        <f>Table2[[#This Row],[Revenue_Amount]]/Table2[[#This Row],[Num_Nights]]</f>
        <v>89.9</v>
      </c>
    </row>
    <row r="4150" spans="1:19" hidden="1" x14ac:dyDescent="0.3">
      <c r="A4150">
        <v>4149</v>
      </c>
      <c r="B4150" t="s">
        <v>37</v>
      </c>
      <c r="C4150" s="9">
        <v>45271</v>
      </c>
      <c r="D4150" s="9">
        <v>45275</v>
      </c>
      <c r="E4150" s="10">
        <v>45231</v>
      </c>
      <c r="F4150" t="s">
        <v>49</v>
      </c>
      <c r="G4150">
        <v>140.03</v>
      </c>
      <c r="H4150">
        <v>1</v>
      </c>
      <c r="I4150">
        <v>0</v>
      </c>
      <c r="J4150" t="s">
        <v>35</v>
      </c>
      <c r="K4150" t="s">
        <v>20</v>
      </c>
      <c r="L4150" t="s">
        <v>60</v>
      </c>
      <c r="M4150" t="s">
        <v>22</v>
      </c>
      <c r="N4150" t="s">
        <v>95</v>
      </c>
      <c r="O4150">
        <f>Table2[[#This Row],[check_out_date]]-Table2[[#This Row],[check_in_date]]</f>
        <v>4</v>
      </c>
      <c r="P4150">
        <f>Table2[[#This Row],[num_adults]]+Table2[[#This Row],[num_children]]</f>
        <v>1</v>
      </c>
      <c r="Q4150" s="3">
        <f>IF(OR(Table2[[#This Row],[booking_status]]="confirmed",Table2[[#This Row],[booking_status]]="checked-out"),Table2[[#This Row],[room_rate_per_night]]*Table2[[#This Row],[Num_Nights]],0)</f>
        <v>0</v>
      </c>
      <c r="R4150" t="str" cm="1">
        <f t="array" ref="R4150">IFERROR(_xlfn.IFS(Table2[[#This Row],[booking_status]]="confirmed","Expected",Table2[[#This Row],[booking_status]]="checked-out","Actual"),"No Revenue")</f>
        <v>No Revenue</v>
      </c>
      <c r="S4150" s="4">
        <f>Table2[[#This Row],[Revenue_Amount]]/Table2[[#This Row],[Num_Nights]]</f>
        <v>0</v>
      </c>
    </row>
    <row r="4151" spans="1:19" x14ac:dyDescent="0.3">
      <c r="A4151">
        <v>4150</v>
      </c>
      <c r="B4151" t="s">
        <v>31</v>
      </c>
      <c r="C4151" s="9">
        <v>45120</v>
      </c>
      <c r="D4151" s="9">
        <v>45124</v>
      </c>
      <c r="E4151" s="10">
        <v>45100</v>
      </c>
      <c r="F4151" t="s">
        <v>18</v>
      </c>
      <c r="G4151">
        <v>146.41</v>
      </c>
      <c r="H4151">
        <v>3</v>
      </c>
      <c r="I4151">
        <v>0</v>
      </c>
      <c r="J4151" t="s">
        <v>94</v>
      </c>
      <c r="K4151" t="s">
        <v>44</v>
      </c>
      <c r="L4151" t="s">
        <v>21</v>
      </c>
      <c r="M4151" t="s">
        <v>36</v>
      </c>
      <c r="N4151" t="s">
        <v>23</v>
      </c>
      <c r="O4151">
        <f>Table2[[#This Row],[check_out_date]]-Table2[[#This Row],[check_in_date]]</f>
        <v>4</v>
      </c>
      <c r="P4151">
        <f>Table2[[#This Row],[num_adults]]+Table2[[#This Row],[num_children]]</f>
        <v>3</v>
      </c>
      <c r="Q4151" s="3">
        <f>IF(OR(Table2[[#This Row],[booking_status]]="confirmed",Table2[[#This Row],[booking_status]]="checked-out"),Table2[[#This Row],[room_rate_per_night]]*Table2[[#This Row],[Num_Nights]],0)</f>
        <v>585.64</v>
      </c>
      <c r="R4151" t="str" cm="1">
        <f t="array" ref="R4151">IFERROR(_xlfn.IFS(Table2[[#This Row],[booking_status]]="confirmed","Expected",Table2[[#This Row],[booking_status]]="checked-out","Actual"),"No Revenue")</f>
        <v>Expected</v>
      </c>
      <c r="S4151" s="4">
        <f>Table2[[#This Row],[Revenue_Amount]]/Table2[[#This Row],[Num_Nights]]</f>
        <v>146.41</v>
      </c>
    </row>
    <row r="4152" spans="1:19" hidden="1" x14ac:dyDescent="0.3">
      <c r="A4152">
        <v>4151</v>
      </c>
      <c r="B4152" t="s">
        <v>50</v>
      </c>
      <c r="C4152" s="9">
        <v>45073</v>
      </c>
      <c r="D4152" s="9">
        <v>45082</v>
      </c>
      <c r="E4152" s="10">
        <v>45037</v>
      </c>
      <c r="F4152" t="s">
        <v>49</v>
      </c>
      <c r="G4152">
        <v>162.41999999999999</v>
      </c>
      <c r="H4152">
        <v>3</v>
      </c>
      <c r="I4152">
        <v>0</v>
      </c>
      <c r="J4152" t="s">
        <v>35</v>
      </c>
      <c r="K4152" t="s">
        <v>99</v>
      </c>
      <c r="L4152" t="s">
        <v>21</v>
      </c>
      <c r="M4152" t="s">
        <v>36</v>
      </c>
      <c r="N4152" t="s">
        <v>23</v>
      </c>
      <c r="O4152">
        <f>Table2[[#This Row],[check_out_date]]-Table2[[#This Row],[check_in_date]]</f>
        <v>9</v>
      </c>
      <c r="P4152">
        <f>Table2[[#This Row],[num_adults]]+Table2[[#This Row],[num_children]]</f>
        <v>3</v>
      </c>
      <c r="Q4152" s="3">
        <f>IF(OR(Table2[[#This Row],[booking_status]]="confirmed",Table2[[#This Row],[booking_status]]="checked-out"),Table2[[#This Row],[room_rate_per_night]]*Table2[[#This Row],[Num_Nights]],0)</f>
        <v>1461.78</v>
      </c>
      <c r="R4152" t="str" cm="1">
        <f t="array" ref="R4152">IFERROR(_xlfn.IFS(Table2[[#This Row],[booking_status]]="confirmed","Expected",Table2[[#This Row],[booking_status]]="checked-out","Actual"),"No Revenue")</f>
        <v>Expected</v>
      </c>
      <c r="S4152" s="4">
        <f>Table2[[#This Row],[Revenue_Amount]]/Table2[[#This Row],[Num_Nights]]</f>
        <v>162.41999999999999</v>
      </c>
    </row>
    <row r="4153" spans="1:19" hidden="1" x14ac:dyDescent="0.3">
      <c r="A4153">
        <v>4152</v>
      </c>
      <c r="B4153" t="s">
        <v>37</v>
      </c>
      <c r="C4153" s="9">
        <v>45173</v>
      </c>
      <c r="D4153" s="9">
        <v>45176</v>
      </c>
      <c r="E4153" s="10">
        <v>45155</v>
      </c>
      <c r="F4153" t="s">
        <v>27</v>
      </c>
      <c r="G4153">
        <v>145.99</v>
      </c>
      <c r="H4153">
        <v>3</v>
      </c>
      <c r="I4153">
        <v>0</v>
      </c>
      <c r="J4153" t="s">
        <v>35</v>
      </c>
      <c r="K4153" t="s">
        <v>44</v>
      </c>
      <c r="L4153" t="s">
        <v>60</v>
      </c>
      <c r="M4153" t="s">
        <v>36</v>
      </c>
      <c r="N4153" t="s">
        <v>41</v>
      </c>
      <c r="O4153">
        <f>Table2[[#This Row],[check_out_date]]-Table2[[#This Row],[check_in_date]]</f>
        <v>3</v>
      </c>
      <c r="P4153">
        <f>Table2[[#This Row],[num_adults]]+Table2[[#This Row],[num_children]]</f>
        <v>3</v>
      </c>
      <c r="Q4153" s="3">
        <f>IF(OR(Table2[[#This Row],[booking_status]]="confirmed",Table2[[#This Row],[booking_status]]="checked-out"),Table2[[#This Row],[room_rate_per_night]]*Table2[[#This Row],[Num_Nights]],0)</f>
        <v>0</v>
      </c>
      <c r="R4153" t="str" cm="1">
        <f t="array" ref="R4153">IFERROR(_xlfn.IFS(Table2[[#This Row],[booking_status]]="confirmed","Expected",Table2[[#This Row],[booking_status]]="checked-out","Actual"),"No Revenue")</f>
        <v>No Revenue</v>
      </c>
      <c r="S4153" s="4">
        <f>Table2[[#This Row],[Revenue_Amount]]/Table2[[#This Row],[Num_Nights]]</f>
        <v>0</v>
      </c>
    </row>
    <row r="4154" spans="1:19" x14ac:dyDescent="0.3">
      <c r="A4154">
        <v>4153</v>
      </c>
      <c r="B4154" t="s">
        <v>37</v>
      </c>
      <c r="C4154" s="9">
        <v>45165</v>
      </c>
      <c r="D4154" s="9">
        <v>45169</v>
      </c>
      <c r="E4154" s="10">
        <v>45079</v>
      </c>
      <c r="F4154" t="s">
        <v>27</v>
      </c>
      <c r="G4154">
        <v>128.31</v>
      </c>
      <c r="H4154">
        <v>3</v>
      </c>
      <c r="I4154">
        <v>0</v>
      </c>
      <c r="J4154" t="s">
        <v>28</v>
      </c>
      <c r="K4154" t="s">
        <v>66</v>
      </c>
      <c r="L4154" t="s">
        <v>60</v>
      </c>
      <c r="M4154" t="s">
        <v>36</v>
      </c>
      <c r="N4154" t="s">
        <v>23</v>
      </c>
      <c r="O4154">
        <f>Table2[[#This Row],[check_out_date]]-Table2[[#This Row],[check_in_date]]</f>
        <v>4</v>
      </c>
      <c r="P4154">
        <f>Table2[[#This Row],[num_adults]]+Table2[[#This Row],[num_children]]</f>
        <v>3</v>
      </c>
      <c r="Q4154" s="3">
        <f>IF(OR(Table2[[#This Row],[booking_status]]="confirmed",Table2[[#This Row],[booking_status]]="checked-out"),Table2[[#This Row],[room_rate_per_night]]*Table2[[#This Row],[Num_Nights]],0)</f>
        <v>0</v>
      </c>
      <c r="R4154" t="str" cm="1">
        <f t="array" ref="R4154">IFERROR(_xlfn.IFS(Table2[[#This Row],[booking_status]]="confirmed","Expected",Table2[[#This Row],[booking_status]]="checked-out","Actual"),"No Revenue")</f>
        <v>No Revenue</v>
      </c>
      <c r="S4154" s="4">
        <f>Table2[[#This Row],[Revenue_Amount]]/Table2[[#This Row],[Num_Nights]]</f>
        <v>0</v>
      </c>
    </row>
    <row r="4155" spans="1:19" x14ac:dyDescent="0.3">
      <c r="A4155">
        <v>4154</v>
      </c>
      <c r="B4155" t="s">
        <v>37</v>
      </c>
      <c r="C4155" s="9">
        <v>44999</v>
      </c>
      <c r="D4155" s="9">
        <v>45004</v>
      </c>
      <c r="E4155" s="10">
        <v>44983</v>
      </c>
      <c r="F4155" t="s">
        <v>54</v>
      </c>
      <c r="G4155">
        <v>389.33</v>
      </c>
      <c r="H4155">
        <v>2</v>
      </c>
      <c r="I4155">
        <v>0</v>
      </c>
      <c r="J4155" t="s">
        <v>55</v>
      </c>
      <c r="K4155" t="s">
        <v>44</v>
      </c>
      <c r="L4155" t="s">
        <v>56</v>
      </c>
      <c r="M4155" t="s">
        <v>22</v>
      </c>
      <c r="N4155" t="s">
        <v>41</v>
      </c>
      <c r="O4155">
        <f>Table2[[#This Row],[check_out_date]]-Table2[[#This Row],[check_in_date]]</f>
        <v>5</v>
      </c>
      <c r="P4155">
        <f>Table2[[#This Row],[num_adults]]+Table2[[#This Row],[num_children]]</f>
        <v>2</v>
      </c>
      <c r="Q4155" s="3">
        <f>IF(OR(Table2[[#This Row],[booking_status]]="confirmed",Table2[[#This Row],[booking_status]]="checked-out"),Table2[[#This Row],[room_rate_per_night]]*Table2[[#This Row],[Num_Nights]],0)</f>
        <v>1946.6499999999999</v>
      </c>
      <c r="R4155" t="str" cm="1">
        <f t="array" ref="R4155">IFERROR(_xlfn.IFS(Table2[[#This Row],[booking_status]]="confirmed","Expected",Table2[[#This Row],[booking_status]]="checked-out","Actual"),"No Revenue")</f>
        <v>Actual</v>
      </c>
      <c r="S4155" s="4">
        <f>Table2[[#This Row],[Revenue_Amount]]/Table2[[#This Row],[Num_Nights]]</f>
        <v>389.33</v>
      </c>
    </row>
    <row r="4156" spans="1:19" x14ac:dyDescent="0.3">
      <c r="A4156">
        <v>4155</v>
      </c>
      <c r="B4156" t="s">
        <v>37</v>
      </c>
      <c r="C4156" s="9">
        <v>45153</v>
      </c>
      <c r="D4156" s="9">
        <v>45158</v>
      </c>
      <c r="E4156" s="10">
        <v>45102</v>
      </c>
      <c r="F4156" t="s">
        <v>49</v>
      </c>
      <c r="G4156">
        <v>146.41</v>
      </c>
      <c r="H4156">
        <v>2</v>
      </c>
      <c r="I4156">
        <v>0</v>
      </c>
      <c r="J4156" t="s">
        <v>28</v>
      </c>
      <c r="K4156" t="s">
        <v>44</v>
      </c>
      <c r="L4156" t="s">
        <v>60</v>
      </c>
      <c r="M4156" t="s">
        <v>36</v>
      </c>
      <c r="N4156" t="s">
        <v>41</v>
      </c>
      <c r="O4156">
        <f>Table2[[#This Row],[check_out_date]]-Table2[[#This Row],[check_in_date]]</f>
        <v>5</v>
      </c>
      <c r="P4156">
        <f>Table2[[#This Row],[num_adults]]+Table2[[#This Row],[num_children]]</f>
        <v>2</v>
      </c>
      <c r="Q4156" s="3">
        <f>IF(OR(Table2[[#This Row],[booking_status]]="confirmed",Table2[[#This Row],[booking_status]]="checked-out"),Table2[[#This Row],[room_rate_per_night]]*Table2[[#This Row],[Num_Nights]],0)</f>
        <v>0</v>
      </c>
      <c r="R4156" t="str" cm="1">
        <f t="array" ref="R4156">IFERROR(_xlfn.IFS(Table2[[#This Row],[booking_status]]="confirmed","Expected",Table2[[#This Row],[booking_status]]="checked-out","Actual"),"No Revenue")</f>
        <v>No Revenue</v>
      </c>
      <c r="S4156" s="4">
        <f>Table2[[#This Row],[Revenue_Amount]]/Table2[[#This Row],[Num_Nights]]</f>
        <v>0</v>
      </c>
    </row>
    <row r="4157" spans="1:19" x14ac:dyDescent="0.3">
      <c r="A4157">
        <v>4156</v>
      </c>
      <c r="B4157" t="s">
        <v>50</v>
      </c>
      <c r="C4157" s="9">
        <v>45230</v>
      </c>
      <c r="D4157" s="9">
        <v>45239</v>
      </c>
      <c r="E4157" s="10">
        <v>45217</v>
      </c>
      <c r="F4157" t="s">
        <v>27</v>
      </c>
      <c r="G4157">
        <v>136.30000000000001</v>
      </c>
      <c r="H4157">
        <v>2</v>
      </c>
      <c r="I4157">
        <v>2</v>
      </c>
      <c r="J4157" t="s">
        <v>94</v>
      </c>
      <c r="K4157" t="s">
        <v>29</v>
      </c>
      <c r="L4157" t="s">
        <v>21</v>
      </c>
      <c r="M4157" t="s">
        <v>36</v>
      </c>
      <c r="N4157" t="s">
        <v>41</v>
      </c>
      <c r="O4157">
        <f>Table2[[#This Row],[check_out_date]]-Table2[[#This Row],[check_in_date]]</f>
        <v>9</v>
      </c>
      <c r="P4157">
        <f>Table2[[#This Row],[num_adults]]+Table2[[#This Row],[num_children]]</f>
        <v>4</v>
      </c>
      <c r="Q4157" s="3">
        <f>IF(OR(Table2[[#This Row],[booking_status]]="confirmed",Table2[[#This Row],[booking_status]]="checked-out"),Table2[[#This Row],[room_rate_per_night]]*Table2[[#This Row],[Num_Nights]],0)</f>
        <v>1226.7</v>
      </c>
      <c r="R4157" t="str" cm="1">
        <f t="array" ref="R4157">IFERROR(_xlfn.IFS(Table2[[#This Row],[booking_status]]="confirmed","Expected",Table2[[#This Row],[booking_status]]="checked-out","Actual"),"No Revenue")</f>
        <v>Expected</v>
      </c>
      <c r="S4157" s="4">
        <f>Table2[[#This Row],[Revenue_Amount]]/Table2[[#This Row],[Num_Nights]]</f>
        <v>136.30000000000001</v>
      </c>
    </row>
    <row r="4158" spans="1:19" x14ac:dyDescent="0.3">
      <c r="A4158">
        <v>4157</v>
      </c>
      <c r="B4158" t="s">
        <v>14</v>
      </c>
      <c r="C4158" s="9">
        <v>44955</v>
      </c>
      <c r="D4158" s="9">
        <v>44962</v>
      </c>
      <c r="E4158" s="10">
        <v>44946</v>
      </c>
      <c r="F4158" t="s">
        <v>49</v>
      </c>
      <c r="G4158">
        <v>123.54</v>
      </c>
      <c r="H4158">
        <v>3</v>
      </c>
      <c r="I4158">
        <v>0</v>
      </c>
      <c r="J4158" t="s">
        <v>94</v>
      </c>
      <c r="K4158" t="s">
        <v>44</v>
      </c>
      <c r="L4158" t="s">
        <v>56</v>
      </c>
      <c r="M4158" t="s">
        <v>36</v>
      </c>
      <c r="N4158" t="s">
        <v>41</v>
      </c>
      <c r="O4158">
        <f>Table2[[#This Row],[check_out_date]]-Table2[[#This Row],[check_in_date]]</f>
        <v>7</v>
      </c>
      <c r="P4158">
        <f>Table2[[#This Row],[num_adults]]+Table2[[#This Row],[num_children]]</f>
        <v>3</v>
      </c>
      <c r="Q4158" s="3">
        <f>IF(OR(Table2[[#This Row],[booking_status]]="confirmed",Table2[[#This Row],[booking_status]]="checked-out"),Table2[[#This Row],[room_rate_per_night]]*Table2[[#This Row],[Num_Nights]],0)</f>
        <v>864.78000000000009</v>
      </c>
      <c r="R4158" t="str" cm="1">
        <f t="array" ref="R4158">IFERROR(_xlfn.IFS(Table2[[#This Row],[booking_status]]="confirmed","Expected",Table2[[#This Row],[booking_status]]="checked-out","Actual"),"No Revenue")</f>
        <v>Actual</v>
      </c>
      <c r="S4158" s="4">
        <f>Table2[[#This Row],[Revenue_Amount]]/Table2[[#This Row],[Num_Nights]]</f>
        <v>123.54</v>
      </c>
    </row>
    <row r="4159" spans="1:19" x14ac:dyDescent="0.3">
      <c r="A4159">
        <v>4158</v>
      </c>
      <c r="B4159" t="s">
        <v>14</v>
      </c>
      <c r="C4159" s="9">
        <v>44935</v>
      </c>
      <c r="D4159" s="9">
        <v>44946</v>
      </c>
      <c r="E4159" s="10">
        <v>44887</v>
      </c>
      <c r="F4159" t="s">
        <v>54</v>
      </c>
      <c r="G4159">
        <v>257.72000000000003</v>
      </c>
      <c r="H4159">
        <v>4</v>
      </c>
      <c r="I4159">
        <v>2</v>
      </c>
      <c r="J4159" t="s">
        <v>55</v>
      </c>
      <c r="K4159" t="s">
        <v>29</v>
      </c>
      <c r="L4159" t="s">
        <v>21</v>
      </c>
      <c r="M4159" t="s">
        <v>36</v>
      </c>
      <c r="N4159" t="s">
        <v>23</v>
      </c>
      <c r="O4159">
        <f>Table2[[#This Row],[check_out_date]]-Table2[[#This Row],[check_in_date]]</f>
        <v>11</v>
      </c>
      <c r="P4159">
        <f>Table2[[#This Row],[num_adults]]+Table2[[#This Row],[num_children]]</f>
        <v>6</v>
      </c>
      <c r="Q4159" s="3">
        <f>IF(OR(Table2[[#This Row],[booking_status]]="confirmed",Table2[[#This Row],[booking_status]]="checked-out"),Table2[[#This Row],[room_rate_per_night]]*Table2[[#This Row],[Num_Nights]],0)</f>
        <v>2834.92</v>
      </c>
      <c r="R4159" t="str" cm="1">
        <f t="array" ref="R4159">IFERROR(_xlfn.IFS(Table2[[#This Row],[booking_status]]="confirmed","Expected",Table2[[#This Row],[booking_status]]="checked-out","Actual"),"No Revenue")</f>
        <v>Expected</v>
      </c>
      <c r="S4159" s="4">
        <f>Table2[[#This Row],[Revenue_Amount]]/Table2[[#This Row],[Num_Nights]]</f>
        <v>257.72000000000003</v>
      </c>
    </row>
    <row r="4160" spans="1:19" hidden="1" x14ac:dyDescent="0.3">
      <c r="A4160">
        <v>4159</v>
      </c>
      <c r="B4160" t="s">
        <v>37</v>
      </c>
      <c r="C4160" s="9">
        <v>45177</v>
      </c>
      <c r="D4160" s="9">
        <v>45182</v>
      </c>
      <c r="E4160" s="10">
        <v>45161</v>
      </c>
      <c r="F4160" t="s">
        <v>27</v>
      </c>
      <c r="G4160">
        <v>145.88</v>
      </c>
      <c r="H4160">
        <v>1</v>
      </c>
      <c r="I4160">
        <v>0</v>
      </c>
      <c r="J4160" t="s">
        <v>35</v>
      </c>
      <c r="K4160" t="s">
        <v>29</v>
      </c>
      <c r="L4160" t="s">
        <v>60</v>
      </c>
      <c r="M4160" t="s">
        <v>36</v>
      </c>
      <c r="N4160" t="s">
        <v>41</v>
      </c>
      <c r="O4160">
        <f>Table2[[#This Row],[check_out_date]]-Table2[[#This Row],[check_in_date]]</f>
        <v>5</v>
      </c>
      <c r="P4160">
        <f>Table2[[#This Row],[num_adults]]+Table2[[#This Row],[num_children]]</f>
        <v>1</v>
      </c>
      <c r="Q4160" s="3">
        <f>IF(OR(Table2[[#This Row],[booking_status]]="confirmed",Table2[[#This Row],[booking_status]]="checked-out"),Table2[[#This Row],[room_rate_per_night]]*Table2[[#This Row],[Num_Nights]],0)</f>
        <v>0</v>
      </c>
      <c r="R4160" t="str" cm="1">
        <f t="array" ref="R4160">IFERROR(_xlfn.IFS(Table2[[#This Row],[booking_status]]="confirmed","Expected",Table2[[#This Row],[booking_status]]="checked-out","Actual"),"No Revenue")</f>
        <v>No Revenue</v>
      </c>
      <c r="S4160" s="4">
        <f>Table2[[#This Row],[Revenue_Amount]]/Table2[[#This Row],[Num_Nights]]</f>
        <v>0</v>
      </c>
    </row>
    <row r="4161" spans="1:19" hidden="1" x14ac:dyDescent="0.3">
      <c r="A4161">
        <v>4160</v>
      </c>
      <c r="B4161" t="s">
        <v>31</v>
      </c>
      <c r="C4161" s="9">
        <v>45268</v>
      </c>
      <c r="D4161" s="9">
        <v>45272</v>
      </c>
      <c r="E4161" s="10">
        <v>45256</v>
      </c>
      <c r="F4161" t="s">
        <v>49</v>
      </c>
      <c r="G4161">
        <v>109.6</v>
      </c>
      <c r="H4161">
        <v>1</v>
      </c>
      <c r="I4161">
        <v>2</v>
      </c>
      <c r="J4161" t="s">
        <v>35</v>
      </c>
      <c r="K4161" t="s">
        <v>99</v>
      </c>
      <c r="L4161" t="s">
        <v>21</v>
      </c>
      <c r="M4161" t="s">
        <v>22</v>
      </c>
      <c r="N4161" t="s">
        <v>23</v>
      </c>
      <c r="O4161">
        <f>Table2[[#This Row],[check_out_date]]-Table2[[#This Row],[check_in_date]]</f>
        <v>4</v>
      </c>
      <c r="P4161">
        <f>Table2[[#This Row],[num_adults]]+Table2[[#This Row],[num_children]]</f>
        <v>3</v>
      </c>
      <c r="Q4161" s="3">
        <f>IF(OR(Table2[[#This Row],[booking_status]]="confirmed",Table2[[#This Row],[booking_status]]="checked-out"),Table2[[#This Row],[room_rate_per_night]]*Table2[[#This Row],[Num_Nights]],0)</f>
        <v>438.4</v>
      </c>
      <c r="R4161" t="str" cm="1">
        <f t="array" ref="R4161">IFERROR(_xlfn.IFS(Table2[[#This Row],[booking_status]]="confirmed","Expected",Table2[[#This Row],[booking_status]]="checked-out","Actual"),"No Revenue")</f>
        <v>Expected</v>
      </c>
      <c r="S4161" s="4">
        <f>Table2[[#This Row],[Revenue_Amount]]/Table2[[#This Row],[Num_Nights]]</f>
        <v>109.6</v>
      </c>
    </row>
    <row r="4162" spans="1:19" x14ac:dyDescent="0.3">
      <c r="A4162">
        <v>4161</v>
      </c>
      <c r="B4162" t="s">
        <v>50</v>
      </c>
      <c r="C4162" s="9">
        <v>45082</v>
      </c>
      <c r="D4162" s="9">
        <v>45087</v>
      </c>
      <c r="E4162" s="10">
        <v>45066</v>
      </c>
      <c r="F4162" t="s">
        <v>54</v>
      </c>
      <c r="G4162">
        <v>463.27</v>
      </c>
      <c r="H4162">
        <v>1</v>
      </c>
      <c r="I4162">
        <v>0</v>
      </c>
      <c r="J4162" t="s">
        <v>94</v>
      </c>
      <c r="K4162" t="s">
        <v>20</v>
      </c>
      <c r="L4162" t="s">
        <v>21</v>
      </c>
      <c r="M4162" t="s">
        <v>36</v>
      </c>
      <c r="N4162" t="s">
        <v>41</v>
      </c>
      <c r="O4162">
        <f>Table2[[#This Row],[check_out_date]]-Table2[[#This Row],[check_in_date]]</f>
        <v>5</v>
      </c>
      <c r="P4162">
        <f>Table2[[#This Row],[num_adults]]+Table2[[#This Row],[num_children]]</f>
        <v>1</v>
      </c>
      <c r="Q4162" s="3">
        <f>IF(OR(Table2[[#This Row],[booking_status]]="confirmed",Table2[[#This Row],[booking_status]]="checked-out"),Table2[[#This Row],[room_rate_per_night]]*Table2[[#This Row],[Num_Nights]],0)</f>
        <v>2316.35</v>
      </c>
      <c r="R4162" t="str" cm="1">
        <f t="array" ref="R4162">IFERROR(_xlfn.IFS(Table2[[#This Row],[booking_status]]="confirmed","Expected",Table2[[#This Row],[booking_status]]="checked-out","Actual"),"No Revenue")</f>
        <v>Expected</v>
      </c>
      <c r="S4162" s="4">
        <f>Table2[[#This Row],[Revenue_Amount]]/Table2[[#This Row],[Num_Nights]]</f>
        <v>463.27</v>
      </c>
    </row>
    <row r="4163" spans="1:19" x14ac:dyDescent="0.3">
      <c r="A4163">
        <v>4162</v>
      </c>
      <c r="B4163" t="s">
        <v>14</v>
      </c>
      <c r="C4163" s="9">
        <v>45264</v>
      </c>
      <c r="D4163" s="9">
        <v>45267</v>
      </c>
      <c r="E4163" s="10">
        <v>45207</v>
      </c>
      <c r="F4163" t="s">
        <v>49</v>
      </c>
      <c r="G4163">
        <v>87.37</v>
      </c>
      <c r="H4163">
        <v>3</v>
      </c>
      <c r="I4163">
        <v>0</v>
      </c>
      <c r="J4163" t="s">
        <v>28</v>
      </c>
      <c r="K4163" t="s">
        <v>20</v>
      </c>
      <c r="L4163" t="s">
        <v>21</v>
      </c>
      <c r="M4163" t="s">
        <v>36</v>
      </c>
      <c r="N4163" t="s">
        <v>41</v>
      </c>
      <c r="O4163">
        <f>Table2[[#This Row],[check_out_date]]-Table2[[#This Row],[check_in_date]]</f>
        <v>3</v>
      </c>
      <c r="P4163">
        <f>Table2[[#This Row],[num_adults]]+Table2[[#This Row],[num_children]]</f>
        <v>3</v>
      </c>
      <c r="Q4163" s="3">
        <f>IF(OR(Table2[[#This Row],[booking_status]]="confirmed",Table2[[#This Row],[booking_status]]="checked-out"),Table2[[#This Row],[room_rate_per_night]]*Table2[[#This Row],[Num_Nights]],0)</f>
        <v>262.11</v>
      </c>
      <c r="R4163" t="str" cm="1">
        <f t="array" ref="R4163">IFERROR(_xlfn.IFS(Table2[[#This Row],[booking_status]]="confirmed","Expected",Table2[[#This Row],[booking_status]]="checked-out","Actual"),"No Revenue")</f>
        <v>Expected</v>
      </c>
      <c r="S4163" s="4">
        <f>Table2[[#This Row],[Revenue_Amount]]/Table2[[#This Row],[Num_Nights]]</f>
        <v>87.37</v>
      </c>
    </row>
    <row r="4164" spans="1:19" x14ac:dyDescent="0.3">
      <c r="A4164">
        <v>4163</v>
      </c>
      <c r="B4164" t="s">
        <v>37</v>
      </c>
      <c r="C4164" s="9">
        <v>45170</v>
      </c>
      <c r="D4164" s="9">
        <v>45179</v>
      </c>
      <c r="E4164" s="10">
        <v>45106</v>
      </c>
      <c r="F4164" t="s">
        <v>18</v>
      </c>
      <c r="G4164">
        <v>297.08</v>
      </c>
      <c r="H4164">
        <v>4</v>
      </c>
      <c r="I4164">
        <v>2</v>
      </c>
      <c r="J4164" t="s">
        <v>55</v>
      </c>
      <c r="K4164" t="s">
        <v>44</v>
      </c>
      <c r="L4164" t="s">
        <v>21</v>
      </c>
      <c r="M4164" t="s">
        <v>36</v>
      </c>
      <c r="N4164" t="s">
        <v>41</v>
      </c>
      <c r="O4164">
        <f>Table2[[#This Row],[check_out_date]]-Table2[[#This Row],[check_in_date]]</f>
        <v>9</v>
      </c>
      <c r="P4164">
        <f>Table2[[#This Row],[num_adults]]+Table2[[#This Row],[num_children]]</f>
        <v>6</v>
      </c>
      <c r="Q4164" s="3">
        <f>IF(OR(Table2[[#This Row],[booking_status]]="confirmed",Table2[[#This Row],[booking_status]]="checked-out"),Table2[[#This Row],[room_rate_per_night]]*Table2[[#This Row],[Num_Nights]],0)</f>
        <v>2673.72</v>
      </c>
      <c r="R4164" t="str" cm="1">
        <f t="array" ref="R4164">IFERROR(_xlfn.IFS(Table2[[#This Row],[booking_status]]="confirmed","Expected",Table2[[#This Row],[booking_status]]="checked-out","Actual"),"No Revenue")</f>
        <v>Expected</v>
      </c>
      <c r="S4164" s="4">
        <f>Table2[[#This Row],[Revenue_Amount]]/Table2[[#This Row],[Num_Nights]]</f>
        <v>297.08</v>
      </c>
    </row>
    <row r="4165" spans="1:19" x14ac:dyDescent="0.3">
      <c r="A4165">
        <v>4164</v>
      </c>
      <c r="B4165" t="s">
        <v>50</v>
      </c>
      <c r="C4165" s="9">
        <v>45112</v>
      </c>
      <c r="D4165" s="9">
        <v>45115</v>
      </c>
      <c r="E4165" s="10">
        <v>45104</v>
      </c>
      <c r="F4165" t="s">
        <v>49</v>
      </c>
      <c r="G4165">
        <v>138.75</v>
      </c>
      <c r="H4165">
        <v>3</v>
      </c>
      <c r="I4165">
        <v>0</v>
      </c>
      <c r="J4165" t="s">
        <v>55</v>
      </c>
      <c r="K4165" t="s">
        <v>44</v>
      </c>
      <c r="L4165" t="s">
        <v>21</v>
      </c>
      <c r="M4165" t="s">
        <v>22</v>
      </c>
      <c r="N4165" t="s">
        <v>41</v>
      </c>
      <c r="O4165">
        <f>Table2[[#This Row],[check_out_date]]-Table2[[#This Row],[check_in_date]]</f>
        <v>3</v>
      </c>
      <c r="P4165">
        <f>Table2[[#This Row],[num_adults]]+Table2[[#This Row],[num_children]]</f>
        <v>3</v>
      </c>
      <c r="Q4165" s="3">
        <f>IF(OR(Table2[[#This Row],[booking_status]]="confirmed",Table2[[#This Row],[booking_status]]="checked-out"),Table2[[#This Row],[room_rate_per_night]]*Table2[[#This Row],[Num_Nights]],0)</f>
        <v>416.25</v>
      </c>
      <c r="R4165" t="str" cm="1">
        <f t="array" ref="R4165">IFERROR(_xlfn.IFS(Table2[[#This Row],[booking_status]]="confirmed","Expected",Table2[[#This Row],[booking_status]]="checked-out","Actual"),"No Revenue")</f>
        <v>Expected</v>
      </c>
      <c r="S4165" s="4">
        <f>Table2[[#This Row],[Revenue_Amount]]/Table2[[#This Row],[Num_Nights]]</f>
        <v>138.75</v>
      </c>
    </row>
    <row r="4166" spans="1:19" x14ac:dyDescent="0.3">
      <c r="A4166">
        <v>4165</v>
      </c>
      <c r="B4166" t="s">
        <v>14</v>
      </c>
      <c r="C4166" s="9">
        <v>45018</v>
      </c>
      <c r="D4166" s="9">
        <v>45023</v>
      </c>
      <c r="E4166" s="10">
        <v>44994</v>
      </c>
      <c r="F4166" t="s">
        <v>18</v>
      </c>
      <c r="G4166">
        <v>193.55</v>
      </c>
      <c r="H4166">
        <v>1</v>
      </c>
      <c r="I4166">
        <v>0</v>
      </c>
      <c r="J4166" t="s">
        <v>28</v>
      </c>
      <c r="K4166" t="s">
        <v>29</v>
      </c>
      <c r="L4166" t="s">
        <v>60</v>
      </c>
      <c r="M4166" t="s">
        <v>36</v>
      </c>
      <c r="N4166" t="s">
        <v>41</v>
      </c>
      <c r="O4166">
        <f>Table2[[#This Row],[check_out_date]]-Table2[[#This Row],[check_in_date]]</f>
        <v>5</v>
      </c>
      <c r="P4166">
        <f>Table2[[#This Row],[num_adults]]+Table2[[#This Row],[num_children]]</f>
        <v>1</v>
      </c>
      <c r="Q4166" s="3">
        <f>IF(OR(Table2[[#This Row],[booking_status]]="confirmed",Table2[[#This Row],[booking_status]]="checked-out"),Table2[[#This Row],[room_rate_per_night]]*Table2[[#This Row],[Num_Nights]],0)</f>
        <v>0</v>
      </c>
      <c r="R4166" t="str" cm="1">
        <f t="array" ref="R4166">IFERROR(_xlfn.IFS(Table2[[#This Row],[booking_status]]="confirmed","Expected",Table2[[#This Row],[booking_status]]="checked-out","Actual"),"No Revenue")</f>
        <v>No Revenue</v>
      </c>
      <c r="S4166" s="4">
        <f>Table2[[#This Row],[Revenue_Amount]]/Table2[[#This Row],[Num_Nights]]</f>
        <v>0</v>
      </c>
    </row>
    <row r="4167" spans="1:19" x14ac:dyDescent="0.3">
      <c r="A4167">
        <v>4166</v>
      </c>
      <c r="B4167" t="s">
        <v>14</v>
      </c>
      <c r="C4167" s="9">
        <v>45064</v>
      </c>
      <c r="D4167" s="9">
        <v>45070</v>
      </c>
      <c r="E4167" s="10">
        <v>45041</v>
      </c>
      <c r="F4167" t="s">
        <v>49</v>
      </c>
      <c r="G4167">
        <v>123.29</v>
      </c>
      <c r="H4167">
        <v>1</v>
      </c>
      <c r="I4167">
        <v>2</v>
      </c>
      <c r="J4167" t="s">
        <v>19</v>
      </c>
      <c r="K4167" t="s">
        <v>29</v>
      </c>
      <c r="L4167" t="s">
        <v>21</v>
      </c>
      <c r="M4167" t="s">
        <v>36</v>
      </c>
      <c r="N4167" t="s">
        <v>41</v>
      </c>
      <c r="O4167">
        <f>Table2[[#This Row],[check_out_date]]-Table2[[#This Row],[check_in_date]]</f>
        <v>6</v>
      </c>
      <c r="P4167">
        <f>Table2[[#This Row],[num_adults]]+Table2[[#This Row],[num_children]]</f>
        <v>3</v>
      </c>
      <c r="Q4167" s="3">
        <f>IF(OR(Table2[[#This Row],[booking_status]]="confirmed",Table2[[#This Row],[booking_status]]="checked-out"),Table2[[#This Row],[room_rate_per_night]]*Table2[[#This Row],[Num_Nights]],0)</f>
        <v>739.74</v>
      </c>
      <c r="R4167" t="str" cm="1">
        <f t="array" ref="R4167">IFERROR(_xlfn.IFS(Table2[[#This Row],[booking_status]]="confirmed","Expected",Table2[[#This Row],[booking_status]]="checked-out","Actual"),"No Revenue")</f>
        <v>Expected</v>
      </c>
      <c r="S4167" s="4">
        <f>Table2[[#This Row],[Revenue_Amount]]/Table2[[#This Row],[Num_Nights]]</f>
        <v>123.29</v>
      </c>
    </row>
    <row r="4168" spans="1:19" hidden="1" x14ac:dyDescent="0.3">
      <c r="A4168">
        <v>4167</v>
      </c>
      <c r="B4168" t="s">
        <v>50</v>
      </c>
      <c r="C4168" s="9">
        <v>45287</v>
      </c>
      <c r="D4168" s="9">
        <v>45296</v>
      </c>
      <c r="E4168" s="10">
        <v>45262</v>
      </c>
      <c r="F4168" t="s">
        <v>54</v>
      </c>
      <c r="G4168">
        <v>547.97</v>
      </c>
      <c r="H4168">
        <v>1</v>
      </c>
      <c r="I4168">
        <v>2</v>
      </c>
      <c r="J4168" t="s">
        <v>35</v>
      </c>
      <c r="K4168" t="s">
        <v>29</v>
      </c>
      <c r="L4168" t="s">
        <v>60</v>
      </c>
      <c r="M4168" t="s">
        <v>36</v>
      </c>
      <c r="N4168" t="s">
        <v>95</v>
      </c>
      <c r="O4168">
        <f>Table2[[#This Row],[check_out_date]]-Table2[[#This Row],[check_in_date]]</f>
        <v>9</v>
      </c>
      <c r="P4168">
        <f>Table2[[#This Row],[num_adults]]+Table2[[#This Row],[num_children]]</f>
        <v>3</v>
      </c>
      <c r="Q4168" s="3">
        <f>IF(OR(Table2[[#This Row],[booking_status]]="confirmed",Table2[[#This Row],[booking_status]]="checked-out"),Table2[[#This Row],[room_rate_per_night]]*Table2[[#This Row],[Num_Nights]],0)</f>
        <v>0</v>
      </c>
      <c r="R4168" t="str" cm="1">
        <f t="array" ref="R4168">IFERROR(_xlfn.IFS(Table2[[#This Row],[booking_status]]="confirmed","Expected",Table2[[#This Row],[booking_status]]="checked-out","Actual"),"No Revenue")</f>
        <v>No Revenue</v>
      </c>
      <c r="S4168" s="4">
        <f>Table2[[#This Row],[Revenue_Amount]]/Table2[[#This Row],[Num_Nights]]</f>
        <v>0</v>
      </c>
    </row>
    <row r="4169" spans="1:19" x14ac:dyDescent="0.3">
      <c r="A4169">
        <v>4168</v>
      </c>
      <c r="B4169" t="s">
        <v>31</v>
      </c>
      <c r="C4169" s="9">
        <v>45205</v>
      </c>
      <c r="D4169" s="9">
        <v>45207</v>
      </c>
      <c r="E4169" s="10">
        <v>45145</v>
      </c>
      <c r="F4169" t="s">
        <v>49</v>
      </c>
      <c r="G4169">
        <v>79.06</v>
      </c>
      <c r="H4169">
        <v>1</v>
      </c>
      <c r="I4169">
        <v>0</v>
      </c>
      <c r="J4169" t="s">
        <v>19</v>
      </c>
      <c r="K4169" t="s">
        <v>44</v>
      </c>
      <c r="L4169" t="s">
        <v>60</v>
      </c>
      <c r="M4169" t="s">
        <v>36</v>
      </c>
      <c r="N4169" t="s">
        <v>45</v>
      </c>
      <c r="O4169">
        <f>Table2[[#This Row],[check_out_date]]-Table2[[#This Row],[check_in_date]]</f>
        <v>2</v>
      </c>
      <c r="P4169">
        <f>Table2[[#This Row],[num_adults]]+Table2[[#This Row],[num_children]]</f>
        <v>1</v>
      </c>
      <c r="Q4169" s="3">
        <f>IF(OR(Table2[[#This Row],[booking_status]]="confirmed",Table2[[#This Row],[booking_status]]="checked-out"),Table2[[#This Row],[room_rate_per_night]]*Table2[[#This Row],[Num_Nights]],0)</f>
        <v>0</v>
      </c>
      <c r="R4169" t="str" cm="1">
        <f t="array" ref="R4169">IFERROR(_xlfn.IFS(Table2[[#This Row],[booking_status]]="confirmed","Expected",Table2[[#This Row],[booking_status]]="checked-out","Actual"),"No Revenue")</f>
        <v>No Revenue</v>
      </c>
      <c r="S4169" s="4">
        <f>Table2[[#This Row],[Revenue_Amount]]/Table2[[#This Row],[Num_Nights]]</f>
        <v>0</v>
      </c>
    </row>
    <row r="4170" spans="1:19" x14ac:dyDescent="0.3">
      <c r="A4170">
        <v>4169</v>
      </c>
      <c r="B4170" t="s">
        <v>14</v>
      </c>
      <c r="C4170" s="9">
        <v>44988</v>
      </c>
      <c r="D4170" s="9">
        <v>44999</v>
      </c>
      <c r="E4170" s="10">
        <v>44978</v>
      </c>
      <c r="F4170" t="s">
        <v>27</v>
      </c>
      <c r="G4170">
        <v>156.87</v>
      </c>
      <c r="H4170">
        <v>2</v>
      </c>
      <c r="I4170">
        <v>0</v>
      </c>
      <c r="J4170" t="s">
        <v>28</v>
      </c>
      <c r="K4170" t="s">
        <v>99</v>
      </c>
      <c r="L4170" t="s">
        <v>56</v>
      </c>
      <c r="M4170" t="s">
        <v>36</v>
      </c>
      <c r="N4170" t="s">
        <v>23</v>
      </c>
      <c r="O4170">
        <f>Table2[[#This Row],[check_out_date]]-Table2[[#This Row],[check_in_date]]</f>
        <v>11</v>
      </c>
      <c r="P4170">
        <f>Table2[[#This Row],[num_adults]]+Table2[[#This Row],[num_children]]</f>
        <v>2</v>
      </c>
      <c r="Q4170" s="3">
        <f>IF(OR(Table2[[#This Row],[booking_status]]="confirmed",Table2[[#This Row],[booking_status]]="checked-out"),Table2[[#This Row],[room_rate_per_night]]*Table2[[#This Row],[Num_Nights]],0)</f>
        <v>1725.5700000000002</v>
      </c>
      <c r="R4170" t="str" cm="1">
        <f t="array" ref="R4170">IFERROR(_xlfn.IFS(Table2[[#This Row],[booking_status]]="confirmed","Expected",Table2[[#This Row],[booking_status]]="checked-out","Actual"),"No Revenue")</f>
        <v>Actual</v>
      </c>
      <c r="S4170" s="4">
        <f>Table2[[#This Row],[Revenue_Amount]]/Table2[[#This Row],[Num_Nights]]</f>
        <v>156.87</v>
      </c>
    </row>
    <row r="4171" spans="1:19" x14ac:dyDescent="0.3">
      <c r="A4171">
        <v>4170</v>
      </c>
      <c r="B4171" t="s">
        <v>31</v>
      </c>
      <c r="C4171" s="9">
        <v>45147</v>
      </c>
      <c r="D4171" s="9">
        <v>45151</v>
      </c>
      <c r="E4171" s="10">
        <v>45120</v>
      </c>
      <c r="F4171" t="s">
        <v>49</v>
      </c>
      <c r="G4171">
        <v>76.39</v>
      </c>
      <c r="H4171">
        <v>3</v>
      </c>
      <c r="I4171">
        <v>0</v>
      </c>
      <c r="J4171" t="s">
        <v>28</v>
      </c>
      <c r="K4171" t="s">
        <v>44</v>
      </c>
      <c r="L4171" t="s">
        <v>56</v>
      </c>
      <c r="M4171" t="s">
        <v>36</v>
      </c>
      <c r="N4171" t="s">
        <v>45</v>
      </c>
      <c r="O4171">
        <f>Table2[[#This Row],[check_out_date]]-Table2[[#This Row],[check_in_date]]</f>
        <v>4</v>
      </c>
      <c r="P4171">
        <f>Table2[[#This Row],[num_adults]]+Table2[[#This Row],[num_children]]</f>
        <v>3</v>
      </c>
      <c r="Q4171" s="3">
        <f>IF(OR(Table2[[#This Row],[booking_status]]="confirmed",Table2[[#This Row],[booking_status]]="checked-out"),Table2[[#This Row],[room_rate_per_night]]*Table2[[#This Row],[Num_Nights]],0)</f>
        <v>305.56</v>
      </c>
      <c r="R4171" t="str" cm="1">
        <f t="array" ref="R4171">IFERROR(_xlfn.IFS(Table2[[#This Row],[booking_status]]="confirmed","Expected",Table2[[#This Row],[booking_status]]="checked-out","Actual"),"No Revenue")</f>
        <v>Actual</v>
      </c>
      <c r="S4171" s="4">
        <f>Table2[[#This Row],[Revenue_Amount]]/Table2[[#This Row],[Num_Nights]]</f>
        <v>76.39</v>
      </c>
    </row>
    <row r="4172" spans="1:19" x14ac:dyDescent="0.3">
      <c r="A4172">
        <v>4171</v>
      </c>
      <c r="B4172" t="s">
        <v>37</v>
      </c>
      <c r="C4172" s="9">
        <v>45291</v>
      </c>
      <c r="D4172" s="9">
        <v>45298</v>
      </c>
      <c r="E4172" s="10">
        <v>45253</v>
      </c>
      <c r="F4172" t="s">
        <v>27</v>
      </c>
      <c r="G4172">
        <v>120.21</v>
      </c>
      <c r="H4172">
        <v>1</v>
      </c>
      <c r="I4172">
        <v>1</v>
      </c>
      <c r="J4172" t="s">
        <v>19</v>
      </c>
      <c r="K4172" t="s">
        <v>44</v>
      </c>
      <c r="L4172" t="s">
        <v>21</v>
      </c>
      <c r="M4172" t="s">
        <v>36</v>
      </c>
      <c r="N4172" t="s">
        <v>23</v>
      </c>
      <c r="O4172">
        <f>Table2[[#This Row],[check_out_date]]-Table2[[#This Row],[check_in_date]]</f>
        <v>7</v>
      </c>
      <c r="P4172">
        <f>Table2[[#This Row],[num_adults]]+Table2[[#This Row],[num_children]]</f>
        <v>2</v>
      </c>
      <c r="Q4172" s="3">
        <f>IF(OR(Table2[[#This Row],[booking_status]]="confirmed",Table2[[#This Row],[booking_status]]="checked-out"),Table2[[#This Row],[room_rate_per_night]]*Table2[[#This Row],[Num_Nights]],0)</f>
        <v>841.46999999999991</v>
      </c>
      <c r="R4172" t="str" cm="1">
        <f t="array" ref="R4172">IFERROR(_xlfn.IFS(Table2[[#This Row],[booking_status]]="confirmed","Expected",Table2[[#This Row],[booking_status]]="checked-out","Actual"),"No Revenue")</f>
        <v>Expected</v>
      </c>
      <c r="S4172" s="4">
        <f>Table2[[#This Row],[Revenue_Amount]]/Table2[[#This Row],[Num_Nights]]</f>
        <v>120.21</v>
      </c>
    </row>
    <row r="4173" spans="1:19" hidden="1" x14ac:dyDescent="0.3">
      <c r="A4173">
        <v>4172</v>
      </c>
      <c r="B4173" t="s">
        <v>31</v>
      </c>
      <c r="C4173" s="9">
        <v>45165</v>
      </c>
      <c r="D4173" s="9">
        <v>45175</v>
      </c>
      <c r="E4173" s="10">
        <v>45133</v>
      </c>
      <c r="F4173" t="s">
        <v>18</v>
      </c>
      <c r="G4173">
        <v>181.29</v>
      </c>
      <c r="H4173">
        <v>1</v>
      </c>
      <c r="I4173">
        <v>0</v>
      </c>
      <c r="J4173" t="s">
        <v>35</v>
      </c>
      <c r="K4173" t="s">
        <v>20</v>
      </c>
      <c r="L4173" t="s">
        <v>60</v>
      </c>
      <c r="M4173" t="s">
        <v>36</v>
      </c>
      <c r="N4173" t="s">
        <v>41</v>
      </c>
      <c r="O4173">
        <f>Table2[[#This Row],[check_out_date]]-Table2[[#This Row],[check_in_date]]</f>
        <v>10</v>
      </c>
      <c r="P4173">
        <f>Table2[[#This Row],[num_adults]]+Table2[[#This Row],[num_children]]</f>
        <v>1</v>
      </c>
      <c r="Q4173" s="3">
        <f>IF(OR(Table2[[#This Row],[booking_status]]="confirmed",Table2[[#This Row],[booking_status]]="checked-out"),Table2[[#This Row],[room_rate_per_night]]*Table2[[#This Row],[Num_Nights]],0)</f>
        <v>0</v>
      </c>
      <c r="R4173" t="str" cm="1">
        <f t="array" ref="R4173">IFERROR(_xlfn.IFS(Table2[[#This Row],[booking_status]]="confirmed","Expected",Table2[[#This Row],[booking_status]]="checked-out","Actual"),"No Revenue")</f>
        <v>No Revenue</v>
      </c>
      <c r="S4173" s="4">
        <f>Table2[[#This Row],[Revenue_Amount]]/Table2[[#This Row],[Num_Nights]]</f>
        <v>0</v>
      </c>
    </row>
    <row r="4174" spans="1:19" x14ac:dyDescent="0.3">
      <c r="A4174">
        <v>4173</v>
      </c>
      <c r="B4174" t="s">
        <v>37</v>
      </c>
      <c r="C4174" s="9">
        <v>45067</v>
      </c>
      <c r="D4174" s="9">
        <v>45079</v>
      </c>
      <c r="E4174" s="10">
        <v>45057</v>
      </c>
      <c r="F4174" t="s">
        <v>49</v>
      </c>
      <c r="G4174">
        <v>69.069999999999993</v>
      </c>
      <c r="H4174">
        <v>3</v>
      </c>
      <c r="I4174">
        <v>0</v>
      </c>
      <c r="J4174" t="s">
        <v>28</v>
      </c>
      <c r="K4174" t="s">
        <v>44</v>
      </c>
      <c r="L4174" t="s">
        <v>70</v>
      </c>
      <c r="M4174" t="s">
        <v>36</v>
      </c>
      <c r="N4174" t="s">
        <v>41</v>
      </c>
      <c r="O4174">
        <f>Table2[[#This Row],[check_out_date]]-Table2[[#This Row],[check_in_date]]</f>
        <v>12</v>
      </c>
      <c r="P4174">
        <f>Table2[[#This Row],[num_adults]]+Table2[[#This Row],[num_children]]</f>
        <v>3</v>
      </c>
      <c r="Q4174" s="3">
        <f>IF(OR(Table2[[#This Row],[booking_status]]="confirmed",Table2[[#This Row],[booking_status]]="checked-out"),Table2[[#This Row],[room_rate_per_night]]*Table2[[#This Row],[Num_Nights]],0)</f>
        <v>0</v>
      </c>
      <c r="R4174" t="str" cm="1">
        <f t="array" ref="R4174">IFERROR(_xlfn.IFS(Table2[[#This Row],[booking_status]]="confirmed","Expected",Table2[[#This Row],[booking_status]]="checked-out","Actual"),"No Revenue")</f>
        <v>No Revenue</v>
      </c>
      <c r="S4174" s="4">
        <f>Table2[[#This Row],[Revenue_Amount]]/Table2[[#This Row],[Num_Nights]]</f>
        <v>0</v>
      </c>
    </row>
    <row r="4175" spans="1:19" x14ac:dyDescent="0.3">
      <c r="A4175">
        <v>4174</v>
      </c>
      <c r="B4175" t="s">
        <v>14</v>
      </c>
      <c r="C4175" s="9">
        <v>44991</v>
      </c>
      <c r="D4175" s="9">
        <v>44994</v>
      </c>
      <c r="E4175" s="10">
        <v>44916</v>
      </c>
      <c r="F4175" t="s">
        <v>54</v>
      </c>
      <c r="G4175">
        <v>433.43</v>
      </c>
      <c r="H4175">
        <v>2</v>
      </c>
      <c r="I4175">
        <v>0</v>
      </c>
      <c r="J4175" t="s">
        <v>28</v>
      </c>
      <c r="K4175" t="s">
        <v>29</v>
      </c>
      <c r="L4175" t="s">
        <v>60</v>
      </c>
      <c r="M4175" t="s">
        <v>36</v>
      </c>
      <c r="N4175" t="s">
        <v>41</v>
      </c>
      <c r="O4175">
        <f>Table2[[#This Row],[check_out_date]]-Table2[[#This Row],[check_in_date]]</f>
        <v>3</v>
      </c>
      <c r="P4175">
        <f>Table2[[#This Row],[num_adults]]+Table2[[#This Row],[num_children]]</f>
        <v>2</v>
      </c>
      <c r="Q4175" s="3">
        <f>IF(OR(Table2[[#This Row],[booking_status]]="confirmed",Table2[[#This Row],[booking_status]]="checked-out"),Table2[[#This Row],[room_rate_per_night]]*Table2[[#This Row],[Num_Nights]],0)</f>
        <v>0</v>
      </c>
      <c r="R4175" t="str" cm="1">
        <f t="array" ref="R4175">IFERROR(_xlfn.IFS(Table2[[#This Row],[booking_status]]="confirmed","Expected",Table2[[#This Row],[booking_status]]="checked-out","Actual"),"No Revenue")</f>
        <v>No Revenue</v>
      </c>
      <c r="S4175" s="4">
        <f>Table2[[#This Row],[Revenue_Amount]]/Table2[[#This Row],[Num_Nights]]</f>
        <v>0</v>
      </c>
    </row>
    <row r="4176" spans="1:19" hidden="1" x14ac:dyDescent="0.3">
      <c r="A4176">
        <v>4175</v>
      </c>
      <c r="B4176" t="s">
        <v>50</v>
      </c>
      <c r="C4176" s="9">
        <v>44951</v>
      </c>
      <c r="D4176" s="9">
        <v>44960</v>
      </c>
      <c r="E4176" s="10">
        <v>44940</v>
      </c>
      <c r="F4176" t="s">
        <v>27</v>
      </c>
      <c r="G4176">
        <v>142.16</v>
      </c>
      <c r="H4176">
        <v>1</v>
      </c>
      <c r="I4176">
        <v>0</v>
      </c>
      <c r="J4176" t="s">
        <v>35</v>
      </c>
      <c r="K4176" t="s">
        <v>99</v>
      </c>
      <c r="L4176" t="s">
        <v>56</v>
      </c>
      <c r="M4176" t="s">
        <v>36</v>
      </c>
      <c r="N4176" t="s">
        <v>23</v>
      </c>
      <c r="O4176">
        <f>Table2[[#This Row],[check_out_date]]-Table2[[#This Row],[check_in_date]]</f>
        <v>9</v>
      </c>
      <c r="P4176">
        <f>Table2[[#This Row],[num_adults]]+Table2[[#This Row],[num_children]]</f>
        <v>1</v>
      </c>
      <c r="Q4176" s="3">
        <f>IF(OR(Table2[[#This Row],[booking_status]]="confirmed",Table2[[#This Row],[booking_status]]="checked-out"),Table2[[#This Row],[room_rate_per_night]]*Table2[[#This Row],[Num_Nights]],0)</f>
        <v>1279.44</v>
      </c>
      <c r="R4176" t="str" cm="1">
        <f t="array" ref="R4176">IFERROR(_xlfn.IFS(Table2[[#This Row],[booking_status]]="confirmed","Expected",Table2[[#This Row],[booking_status]]="checked-out","Actual"),"No Revenue")</f>
        <v>Actual</v>
      </c>
      <c r="S4176" s="4">
        <f>Table2[[#This Row],[Revenue_Amount]]/Table2[[#This Row],[Num_Nights]]</f>
        <v>142.16</v>
      </c>
    </row>
    <row r="4177" spans="1:19" x14ac:dyDescent="0.3">
      <c r="A4177">
        <v>4176</v>
      </c>
      <c r="B4177" t="s">
        <v>37</v>
      </c>
      <c r="C4177" s="9">
        <v>45224</v>
      </c>
      <c r="D4177" s="9">
        <v>45236</v>
      </c>
      <c r="E4177" s="10">
        <v>45185</v>
      </c>
      <c r="F4177" t="s">
        <v>49</v>
      </c>
      <c r="G4177">
        <v>75.36</v>
      </c>
      <c r="H4177">
        <v>1</v>
      </c>
      <c r="I4177">
        <v>0</v>
      </c>
      <c r="J4177" t="s">
        <v>28</v>
      </c>
      <c r="K4177" t="s">
        <v>99</v>
      </c>
      <c r="L4177" t="s">
        <v>60</v>
      </c>
      <c r="M4177" t="s">
        <v>22</v>
      </c>
      <c r="N4177" t="s">
        <v>23</v>
      </c>
      <c r="O4177">
        <f>Table2[[#This Row],[check_out_date]]-Table2[[#This Row],[check_in_date]]</f>
        <v>12</v>
      </c>
      <c r="P4177">
        <f>Table2[[#This Row],[num_adults]]+Table2[[#This Row],[num_children]]</f>
        <v>1</v>
      </c>
      <c r="Q4177" s="3">
        <f>IF(OR(Table2[[#This Row],[booking_status]]="confirmed",Table2[[#This Row],[booking_status]]="checked-out"),Table2[[#This Row],[room_rate_per_night]]*Table2[[#This Row],[Num_Nights]],0)</f>
        <v>0</v>
      </c>
      <c r="R4177" t="str" cm="1">
        <f t="array" ref="R4177">IFERROR(_xlfn.IFS(Table2[[#This Row],[booking_status]]="confirmed","Expected",Table2[[#This Row],[booking_status]]="checked-out","Actual"),"No Revenue")</f>
        <v>No Revenue</v>
      </c>
      <c r="S4177" s="4">
        <f>Table2[[#This Row],[Revenue_Amount]]/Table2[[#This Row],[Num_Nights]]</f>
        <v>0</v>
      </c>
    </row>
    <row r="4178" spans="1:19" x14ac:dyDescent="0.3">
      <c r="A4178">
        <v>4177</v>
      </c>
      <c r="B4178" t="s">
        <v>31</v>
      </c>
      <c r="C4178" s="9">
        <v>45229</v>
      </c>
      <c r="D4178" s="9">
        <v>45235</v>
      </c>
      <c r="E4178" s="10">
        <v>45209</v>
      </c>
      <c r="F4178" t="s">
        <v>27</v>
      </c>
      <c r="G4178">
        <v>131.66</v>
      </c>
      <c r="H4178">
        <v>2</v>
      </c>
      <c r="I4178">
        <v>0</v>
      </c>
      <c r="J4178" t="s">
        <v>28</v>
      </c>
      <c r="K4178" t="s">
        <v>29</v>
      </c>
      <c r="L4178" t="s">
        <v>60</v>
      </c>
      <c r="M4178" t="s">
        <v>22</v>
      </c>
      <c r="N4178" t="s">
        <v>23</v>
      </c>
      <c r="O4178">
        <f>Table2[[#This Row],[check_out_date]]-Table2[[#This Row],[check_in_date]]</f>
        <v>6</v>
      </c>
      <c r="P4178">
        <f>Table2[[#This Row],[num_adults]]+Table2[[#This Row],[num_children]]</f>
        <v>2</v>
      </c>
      <c r="Q4178" s="3">
        <f>IF(OR(Table2[[#This Row],[booking_status]]="confirmed",Table2[[#This Row],[booking_status]]="checked-out"),Table2[[#This Row],[room_rate_per_night]]*Table2[[#This Row],[Num_Nights]],0)</f>
        <v>0</v>
      </c>
      <c r="R4178" t="str" cm="1">
        <f t="array" ref="R4178">IFERROR(_xlfn.IFS(Table2[[#This Row],[booking_status]]="confirmed","Expected",Table2[[#This Row],[booking_status]]="checked-out","Actual"),"No Revenue")</f>
        <v>No Revenue</v>
      </c>
      <c r="S4178" s="4">
        <f>Table2[[#This Row],[Revenue_Amount]]/Table2[[#This Row],[Num_Nights]]</f>
        <v>0</v>
      </c>
    </row>
    <row r="4179" spans="1:19" x14ac:dyDescent="0.3">
      <c r="A4179">
        <v>4178</v>
      </c>
      <c r="B4179" t="s">
        <v>37</v>
      </c>
      <c r="C4179" s="9">
        <v>45064</v>
      </c>
      <c r="D4179" s="9">
        <v>45065</v>
      </c>
      <c r="E4179" s="10">
        <v>45055</v>
      </c>
      <c r="F4179" t="s">
        <v>49</v>
      </c>
      <c r="G4179">
        <v>107.8</v>
      </c>
      <c r="H4179">
        <v>2</v>
      </c>
      <c r="I4179">
        <v>2</v>
      </c>
      <c r="J4179" t="s">
        <v>19</v>
      </c>
      <c r="K4179" t="s">
        <v>20</v>
      </c>
      <c r="L4179" t="s">
        <v>56</v>
      </c>
      <c r="M4179" t="s">
        <v>36</v>
      </c>
      <c r="N4179" t="s">
        <v>41</v>
      </c>
      <c r="O4179">
        <f>Table2[[#This Row],[check_out_date]]-Table2[[#This Row],[check_in_date]]</f>
        <v>1</v>
      </c>
      <c r="P4179">
        <f>Table2[[#This Row],[num_adults]]+Table2[[#This Row],[num_children]]</f>
        <v>4</v>
      </c>
      <c r="Q4179" s="3">
        <f>IF(OR(Table2[[#This Row],[booking_status]]="confirmed",Table2[[#This Row],[booking_status]]="checked-out"),Table2[[#This Row],[room_rate_per_night]]*Table2[[#This Row],[Num_Nights]],0)</f>
        <v>107.8</v>
      </c>
      <c r="R4179" t="str" cm="1">
        <f t="array" ref="R4179">IFERROR(_xlfn.IFS(Table2[[#This Row],[booking_status]]="confirmed","Expected",Table2[[#This Row],[booking_status]]="checked-out","Actual"),"No Revenue")</f>
        <v>Actual</v>
      </c>
      <c r="S4179" s="4">
        <f>Table2[[#This Row],[Revenue_Amount]]/Table2[[#This Row],[Num_Nights]]</f>
        <v>107.8</v>
      </c>
    </row>
    <row r="4180" spans="1:19" x14ac:dyDescent="0.3">
      <c r="A4180">
        <v>4179</v>
      </c>
      <c r="B4180" t="s">
        <v>37</v>
      </c>
      <c r="C4180" s="9">
        <v>44936</v>
      </c>
      <c r="D4180" s="9">
        <v>44944</v>
      </c>
      <c r="E4180" s="10">
        <v>44898</v>
      </c>
      <c r="F4180" t="s">
        <v>27</v>
      </c>
      <c r="G4180">
        <v>204.55</v>
      </c>
      <c r="H4180">
        <v>1</v>
      </c>
      <c r="I4180">
        <v>0</v>
      </c>
      <c r="J4180" t="s">
        <v>28</v>
      </c>
      <c r="K4180" t="s">
        <v>99</v>
      </c>
      <c r="L4180" t="s">
        <v>56</v>
      </c>
      <c r="M4180" t="s">
        <v>36</v>
      </c>
      <c r="N4180" t="s">
        <v>41</v>
      </c>
      <c r="O4180">
        <f>Table2[[#This Row],[check_out_date]]-Table2[[#This Row],[check_in_date]]</f>
        <v>8</v>
      </c>
      <c r="P4180">
        <f>Table2[[#This Row],[num_adults]]+Table2[[#This Row],[num_children]]</f>
        <v>1</v>
      </c>
      <c r="Q4180" s="3">
        <f>IF(OR(Table2[[#This Row],[booking_status]]="confirmed",Table2[[#This Row],[booking_status]]="checked-out"),Table2[[#This Row],[room_rate_per_night]]*Table2[[#This Row],[Num_Nights]],0)</f>
        <v>1636.4</v>
      </c>
      <c r="R4180" t="str" cm="1">
        <f t="array" ref="R4180">IFERROR(_xlfn.IFS(Table2[[#This Row],[booking_status]]="confirmed","Expected",Table2[[#This Row],[booking_status]]="checked-out","Actual"),"No Revenue")</f>
        <v>Actual</v>
      </c>
      <c r="S4180" s="4">
        <f>Table2[[#This Row],[Revenue_Amount]]/Table2[[#This Row],[Num_Nights]]</f>
        <v>204.55</v>
      </c>
    </row>
    <row r="4181" spans="1:19" x14ac:dyDescent="0.3">
      <c r="A4181">
        <v>4180</v>
      </c>
      <c r="B4181" t="s">
        <v>31</v>
      </c>
      <c r="C4181" s="9">
        <v>45017</v>
      </c>
      <c r="D4181" s="9">
        <v>45019</v>
      </c>
      <c r="E4181" s="10">
        <v>45008</v>
      </c>
      <c r="F4181" t="s">
        <v>54</v>
      </c>
      <c r="G4181">
        <v>424.31</v>
      </c>
      <c r="H4181">
        <v>4</v>
      </c>
      <c r="I4181">
        <v>2</v>
      </c>
      <c r="J4181" t="s">
        <v>28</v>
      </c>
      <c r="K4181" t="s">
        <v>66</v>
      </c>
      <c r="L4181" t="s">
        <v>21</v>
      </c>
      <c r="M4181" t="s">
        <v>22</v>
      </c>
      <c r="N4181" t="s">
        <v>41</v>
      </c>
      <c r="O4181">
        <f>Table2[[#This Row],[check_out_date]]-Table2[[#This Row],[check_in_date]]</f>
        <v>2</v>
      </c>
      <c r="P4181">
        <f>Table2[[#This Row],[num_adults]]+Table2[[#This Row],[num_children]]</f>
        <v>6</v>
      </c>
      <c r="Q4181" s="3">
        <f>IF(OR(Table2[[#This Row],[booking_status]]="confirmed",Table2[[#This Row],[booking_status]]="checked-out"),Table2[[#This Row],[room_rate_per_night]]*Table2[[#This Row],[Num_Nights]],0)</f>
        <v>848.62</v>
      </c>
      <c r="R4181" t="str" cm="1">
        <f t="array" ref="R4181">IFERROR(_xlfn.IFS(Table2[[#This Row],[booking_status]]="confirmed","Expected",Table2[[#This Row],[booking_status]]="checked-out","Actual"),"No Revenue")</f>
        <v>Expected</v>
      </c>
      <c r="S4181" s="4">
        <f>Table2[[#This Row],[Revenue_Amount]]/Table2[[#This Row],[Num_Nights]]</f>
        <v>424.31</v>
      </c>
    </row>
    <row r="4182" spans="1:19" x14ac:dyDescent="0.3">
      <c r="A4182">
        <v>4181</v>
      </c>
      <c r="B4182" t="s">
        <v>14</v>
      </c>
      <c r="C4182" s="9">
        <v>45233</v>
      </c>
      <c r="D4182" s="9">
        <v>45234</v>
      </c>
      <c r="E4182" s="10">
        <v>45221</v>
      </c>
      <c r="F4182" t="s">
        <v>49</v>
      </c>
      <c r="G4182">
        <v>71.16</v>
      </c>
      <c r="H4182">
        <v>4</v>
      </c>
      <c r="I4182">
        <v>0</v>
      </c>
      <c r="J4182" t="s">
        <v>19</v>
      </c>
      <c r="K4182" t="s">
        <v>29</v>
      </c>
      <c r="L4182" t="s">
        <v>21</v>
      </c>
      <c r="M4182" t="s">
        <v>36</v>
      </c>
      <c r="N4182" t="s">
        <v>41</v>
      </c>
      <c r="O4182">
        <f>Table2[[#This Row],[check_out_date]]-Table2[[#This Row],[check_in_date]]</f>
        <v>1</v>
      </c>
      <c r="P4182">
        <f>Table2[[#This Row],[num_adults]]+Table2[[#This Row],[num_children]]</f>
        <v>4</v>
      </c>
      <c r="Q4182" s="3">
        <f>IF(OR(Table2[[#This Row],[booking_status]]="confirmed",Table2[[#This Row],[booking_status]]="checked-out"),Table2[[#This Row],[room_rate_per_night]]*Table2[[#This Row],[Num_Nights]],0)</f>
        <v>71.16</v>
      </c>
      <c r="R4182" t="str" cm="1">
        <f t="array" ref="R4182">IFERROR(_xlfn.IFS(Table2[[#This Row],[booking_status]]="confirmed","Expected",Table2[[#This Row],[booking_status]]="checked-out","Actual"),"No Revenue")</f>
        <v>Expected</v>
      </c>
      <c r="S4182" s="4">
        <f>Table2[[#This Row],[Revenue_Amount]]/Table2[[#This Row],[Num_Nights]]</f>
        <v>71.16</v>
      </c>
    </row>
    <row r="4183" spans="1:19" x14ac:dyDescent="0.3">
      <c r="A4183">
        <v>4182</v>
      </c>
      <c r="B4183" t="s">
        <v>14</v>
      </c>
      <c r="C4183" s="9">
        <v>45164</v>
      </c>
      <c r="D4183" s="9">
        <v>45172</v>
      </c>
      <c r="E4183" s="10">
        <v>45111</v>
      </c>
      <c r="F4183" t="s">
        <v>27</v>
      </c>
      <c r="G4183">
        <v>118.57</v>
      </c>
      <c r="H4183">
        <v>4</v>
      </c>
      <c r="I4183">
        <v>0</v>
      </c>
      <c r="J4183" t="s">
        <v>28</v>
      </c>
      <c r="K4183" t="s">
        <v>20</v>
      </c>
      <c r="L4183" t="s">
        <v>21</v>
      </c>
      <c r="M4183" t="s">
        <v>36</v>
      </c>
      <c r="N4183" t="s">
        <v>41</v>
      </c>
      <c r="O4183">
        <f>Table2[[#This Row],[check_out_date]]-Table2[[#This Row],[check_in_date]]</f>
        <v>8</v>
      </c>
      <c r="P4183">
        <f>Table2[[#This Row],[num_adults]]+Table2[[#This Row],[num_children]]</f>
        <v>4</v>
      </c>
      <c r="Q4183" s="3">
        <f>IF(OR(Table2[[#This Row],[booking_status]]="confirmed",Table2[[#This Row],[booking_status]]="checked-out"),Table2[[#This Row],[room_rate_per_night]]*Table2[[#This Row],[Num_Nights]],0)</f>
        <v>948.56</v>
      </c>
      <c r="R4183" t="str" cm="1">
        <f t="array" ref="R4183">IFERROR(_xlfn.IFS(Table2[[#This Row],[booking_status]]="confirmed","Expected",Table2[[#This Row],[booking_status]]="checked-out","Actual"),"No Revenue")</f>
        <v>Expected</v>
      </c>
      <c r="S4183" s="4">
        <f>Table2[[#This Row],[Revenue_Amount]]/Table2[[#This Row],[Num_Nights]]</f>
        <v>118.57</v>
      </c>
    </row>
    <row r="4184" spans="1:19" x14ac:dyDescent="0.3">
      <c r="A4184">
        <v>4183</v>
      </c>
      <c r="B4184" t="s">
        <v>50</v>
      </c>
      <c r="C4184" s="9">
        <v>45289</v>
      </c>
      <c r="D4184" s="9">
        <v>45295</v>
      </c>
      <c r="E4184" s="10">
        <v>45255</v>
      </c>
      <c r="F4184" t="s">
        <v>54</v>
      </c>
      <c r="G4184">
        <v>568.04</v>
      </c>
      <c r="H4184">
        <v>1</v>
      </c>
      <c r="I4184">
        <v>0</v>
      </c>
      <c r="J4184" t="s">
        <v>28</v>
      </c>
      <c r="K4184" t="s">
        <v>44</v>
      </c>
      <c r="L4184" t="s">
        <v>21</v>
      </c>
      <c r="M4184" t="s">
        <v>36</v>
      </c>
      <c r="N4184" t="s">
        <v>45</v>
      </c>
      <c r="O4184">
        <f>Table2[[#This Row],[check_out_date]]-Table2[[#This Row],[check_in_date]]</f>
        <v>6</v>
      </c>
      <c r="P4184">
        <f>Table2[[#This Row],[num_adults]]+Table2[[#This Row],[num_children]]</f>
        <v>1</v>
      </c>
      <c r="Q4184" s="3">
        <f>IF(OR(Table2[[#This Row],[booking_status]]="confirmed",Table2[[#This Row],[booking_status]]="checked-out"),Table2[[#This Row],[room_rate_per_night]]*Table2[[#This Row],[Num_Nights]],0)</f>
        <v>3408.24</v>
      </c>
      <c r="R4184" t="str" cm="1">
        <f t="array" ref="R4184">IFERROR(_xlfn.IFS(Table2[[#This Row],[booking_status]]="confirmed","Expected",Table2[[#This Row],[booking_status]]="checked-out","Actual"),"No Revenue")</f>
        <v>Expected</v>
      </c>
      <c r="S4184" s="4">
        <f>Table2[[#This Row],[Revenue_Amount]]/Table2[[#This Row],[Num_Nights]]</f>
        <v>568.04</v>
      </c>
    </row>
    <row r="4185" spans="1:19" x14ac:dyDescent="0.3">
      <c r="A4185">
        <v>4184</v>
      </c>
      <c r="B4185" t="s">
        <v>14</v>
      </c>
      <c r="C4185" s="9">
        <v>45185</v>
      </c>
      <c r="D4185" s="9">
        <v>45188</v>
      </c>
      <c r="E4185" s="10">
        <v>45142</v>
      </c>
      <c r="F4185" t="s">
        <v>49</v>
      </c>
      <c r="G4185">
        <v>87.3</v>
      </c>
      <c r="H4185">
        <v>2</v>
      </c>
      <c r="I4185">
        <v>0</v>
      </c>
      <c r="J4185" t="s">
        <v>28</v>
      </c>
      <c r="K4185" t="s">
        <v>29</v>
      </c>
      <c r="L4185" t="s">
        <v>21</v>
      </c>
      <c r="M4185" t="s">
        <v>36</v>
      </c>
      <c r="N4185" t="s">
        <v>41</v>
      </c>
      <c r="O4185">
        <f>Table2[[#This Row],[check_out_date]]-Table2[[#This Row],[check_in_date]]</f>
        <v>3</v>
      </c>
      <c r="P4185">
        <f>Table2[[#This Row],[num_adults]]+Table2[[#This Row],[num_children]]</f>
        <v>2</v>
      </c>
      <c r="Q4185" s="3">
        <f>IF(OR(Table2[[#This Row],[booking_status]]="confirmed",Table2[[#This Row],[booking_status]]="checked-out"),Table2[[#This Row],[room_rate_per_night]]*Table2[[#This Row],[Num_Nights]],0)</f>
        <v>261.89999999999998</v>
      </c>
      <c r="R4185" t="str" cm="1">
        <f t="array" ref="R4185">IFERROR(_xlfn.IFS(Table2[[#This Row],[booking_status]]="confirmed","Expected",Table2[[#This Row],[booking_status]]="checked-out","Actual"),"No Revenue")</f>
        <v>Expected</v>
      </c>
      <c r="S4185" s="4">
        <f>Table2[[#This Row],[Revenue_Amount]]/Table2[[#This Row],[Num_Nights]]</f>
        <v>87.3</v>
      </c>
    </row>
    <row r="4186" spans="1:19" x14ac:dyDescent="0.3">
      <c r="A4186">
        <v>4185</v>
      </c>
      <c r="B4186" t="s">
        <v>31</v>
      </c>
      <c r="C4186" s="9">
        <v>45254</v>
      </c>
      <c r="D4186" s="9">
        <v>45256</v>
      </c>
      <c r="E4186" s="10">
        <v>45242</v>
      </c>
      <c r="F4186" t="s">
        <v>27</v>
      </c>
      <c r="G4186">
        <v>140.56</v>
      </c>
      <c r="H4186">
        <v>3</v>
      </c>
      <c r="I4186">
        <v>0</v>
      </c>
      <c r="J4186" t="s">
        <v>55</v>
      </c>
      <c r="K4186" t="s">
        <v>66</v>
      </c>
      <c r="L4186" t="s">
        <v>70</v>
      </c>
      <c r="M4186" t="s">
        <v>36</v>
      </c>
      <c r="N4186" t="s">
        <v>23</v>
      </c>
      <c r="O4186">
        <f>Table2[[#This Row],[check_out_date]]-Table2[[#This Row],[check_in_date]]</f>
        <v>2</v>
      </c>
      <c r="P4186">
        <f>Table2[[#This Row],[num_adults]]+Table2[[#This Row],[num_children]]</f>
        <v>3</v>
      </c>
      <c r="Q4186" s="3">
        <f>IF(OR(Table2[[#This Row],[booking_status]]="confirmed",Table2[[#This Row],[booking_status]]="checked-out"),Table2[[#This Row],[room_rate_per_night]]*Table2[[#This Row],[Num_Nights]],0)</f>
        <v>0</v>
      </c>
      <c r="R4186" t="str" cm="1">
        <f t="array" ref="R4186">IFERROR(_xlfn.IFS(Table2[[#This Row],[booking_status]]="confirmed","Expected",Table2[[#This Row],[booking_status]]="checked-out","Actual"),"No Revenue")</f>
        <v>No Revenue</v>
      </c>
      <c r="S4186" s="4">
        <f>Table2[[#This Row],[Revenue_Amount]]/Table2[[#This Row],[Num_Nights]]</f>
        <v>0</v>
      </c>
    </row>
    <row r="4187" spans="1:19" hidden="1" x14ac:dyDescent="0.3">
      <c r="A4187">
        <v>4186</v>
      </c>
      <c r="B4187" t="s">
        <v>14</v>
      </c>
      <c r="C4187" s="9">
        <v>45082</v>
      </c>
      <c r="D4187" s="9">
        <v>45085</v>
      </c>
      <c r="E4187" s="10">
        <v>45066</v>
      </c>
      <c r="F4187" t="s">
        <v>27</v>
      </c>
      <c r="G4187">
        <v>158.43</v>
      </c>
      <c r="H4187">
        <v>1</v>
      </c>
      <c r="I4187">
        <v>0</v>
      </c>
      <c r="J4187" t="s">
        <v>35</v>
      </c>
      <c r="K4187" t="s">
        <v>29</v>
      </c>
      <c r="L4187" t="s">
        <v>21</v>
      </c>
      <c r="M4187" t="s">
        <v>36</v>
      </c>
      <c r="N4187" t="s">
        <v>23</v>
      </c>
      <c r="O4187">
        <f>Table2[[#This Row],[check_out_date]]-Table2[[#This Row],[check_in_date]]</f>
        <v>3</v>
      </c>
      <c r="P4187">
        <f>Table2[[#This Row],[num_adults]]+Table2[[#This Row],[num_children]]</f>
        <v>1</v>
      </c>
      <c r="Q4187" s="3">
        <f>IF(OR(Table2[[#This Row],[booking_status]]="confirmed",Table2[[#This Row],[booking_status]]="checked-out"),Table2[[#This Row],[room_rate_per_night]]*Table2[[#This Row],[Num_Nights]],0)</f>
        <v>475.29</v>
      </c>
      <c r="R4187" t="str" cm="1">
        <f t="array" ref="R4187">IFERROR(_xlfn.IFS(Table2[[#This Row],[booking_status]]="confirmed","Expected",Table2[[#This Row],[booking_status]]="checked-out","Actual"),"No Revenue")</f>
        <v>Expected</v>
      </c>
      <c r="S4187" s="4">
        <f>Table2[[#This Row],[Revenue_Amount]]/Table2[[#This Row],[Num_Nights]]</f>
        <v>158.43</v>
      </c>
    </row>
    <row r="4188" spans="1:19" x14ac:dyDescent="0.3">
      <c r="A4188">
        <v>4187</v>
      </c>
      <c r="B4188" t="s">
        <v>14</v>
      </c>
      <c r="C4188" s="9">
        <v>45017</v>
      </c>
      <c r="D4188" s="9">
        <v>45023</v>
      </c>
      <c r="E4188" s="10">
        <v>44996</v>
      </c>
      <c r="F4188" t="s">
        <v>54</v>
      </c>
      <c r="G4188">
        <v>308.02999999999997</v>
      </c>
      <c r="H4188">
        <v>2</v>
      </c>
      <c r="I4188">
        <v>2</v>
      </c>
      <c r="J4188" t="s">
        <v>94</v>
      </c>
      <c r="K4188" t="s">
        <v>29</v>
      </c>
      <c r="L4188" t="s">
        <v>60</v>
      </c>
      <c r="M4188" t="s">
        <v>36</v>
      </c>
      <c r="N4188" t="s">
        <v>41</v>
      </c>
      <c r="O4188">
        <f>Table2[[#This Row],[check_out_date]]-Table2[[#This Row],[check_in_date]]</f>
        <v>6</v>
      </c>
      <c r="P4188">
        <f>Table2[[#This Row],[num_adults]]+Table2[[#This Row],[num_children]]</f>
        <v>4</v>
      </c>
      <c r="Q4188" s="3">
        <f>IF(OR(Table2[[#This Row],[booking_status]]="confirmed",Table2[[#This Row],[booking_status]]="checked-out"),Table2[[#This Row],[room_rate_per_night]]*Table2[[#This Row],[Num_Nights]],0)</f>
        <v>0</v>
      </c>
      <c r="R4188" t="str" cm="1">
        <f t="array" ref="R4188">IFERROR(_xlfn.IFS(Table2[[#This Row],[booking_status]]="confirmed","Expected",Table2[[#This Row],[booking_status]]="checked-out","Actual"),"No Revenue")</f>
        <v>No Revenue</v>
      </c>
      <c r="S4188" s="4">
        <f>Table2[[#This Row],[Revenue_Amount]]/Table2[[#This Row],[Num_Nights]]</f>
        <v>0</v>
      </c>
    </row>
    <row r="4189" spans="1:19" hidden="1" x14ac:dyDescent="0.3">
      <c r="A4189">
        <v>4188</v>
      </c>
      <c r="B4189" t="s">
        <v>37</v>
      </c>
      <c r="C4189" s="9">
        <v>44954</v>
      </c>
      <c r="D4189" s="9">
        <v>44961</v>
      </c>
      <c r="E4189" s="10">
        <v>44893</v>
      </c>
      <c r="F4189" t="s">
        <v>49</v>
      </c>
      <c r="G4189">
        <v>146.82</v>
      </c>
      <c r="H4189">
        <v>2</v>
      </c>
      <c r="I4189">
        <v>0</v>
      </c>
      <c r="J4189" t="s">
        <v>35</v>
      </c>
      <c r="K4189" t="s">
        <v>99</v>
      </c>
      <c r="L4189" t="s">
        <v>56</v>
      </c>
      <c r="M4189" t="s">
        <v>36</v>
      </c>
      <c r="N4189" t="s">
        <v>41</v>
      </c>
      <c r="O4189">
        <f>Table2[[#This Row],[check_out_date]]-Table2[[#This Row],[check_in_date]]</f>
        <v>7</v>
      </c>
      <c r="P4189">
        <f>Table2[[#This Row],[num_adults]]+Table2[[#This Row],[num_children]]</f>
        <v>2</v>
      </c>
      <c r="Q4189" s="3">
        <f>IF(OR(Table2[[#This Row],[booking_status]]="confirmed",Table2[[#This Row],[booking_status]]="checked-out"),Table2[[#This Row],[room_rate_per_night]]*Table2[[#This Row],[Num_Nights]],0)</f>
        <v>1027.74</v>
      </c>
      <c r="R4189" t="str" cm="1">
        <f t="array" ref="R4189">IFERROR(_xlfn.IFS(Table2[[#This Row],[booking_status]]="confirmed","Expected",Table2[[#This Row],[booking_status]]="checked-out","Actual"),"No Revenue")</f>
        <v>Actual</v>
      </c>
      <c r="S4189" s="4">
        <f>Table2[[#This Row],[Revenue_Amount]]/Table2[[#This Row],[Num_Nights]]</f>
        <v>146.82</v>
      </c>
    </row>
    <row r="4190" spans="1:19" x14ac:dyDescent="0.3">
      <c r="A4190">
        <v>4189</v>
      </c>
      <c r="B4190" t="s">
        <v>31</v>
      </c>
      <c r="C4190" s="9">
        <v>45059</v>
      </c>
      <c r="D4190" s="9">
        <v>45065</v>
      </c>
      <c r="E4190" s="10">
        <v>45047</v>
      </c>
      <c r="F4190" t="s">
        <v>27</v>
      </c>
      <c r="G4190">
        <v>93.85</v>
      </c>
      <c r="H4190">
        <v>2</v>
      </c>
      <c r="I4190">
        <v>0</v>
      </c>
      <c r="J4190" t="s">
        <v>28</v>
      </c>
      <c r="K4190" t="s">
        <v>20</v>
      </c>
      <c r="L4190" t="s">
        <v>21</v>
      </c>
      <c r="M4190" t="s">
        <v>36</v>
      </c>
      <c r="N4190" t="s">
        <v>41</v>
      </c>
      <c r="O4190">
        <f>Table2[[#This Row],[check_out_date]]-Table2[[#This Row],[check_in_date]]</f>
        <v>6</v>
      </c>
      <c r="P4190">
        <f>Table2[[#This Row],[num_adults]]+Table2[[#This Row],[num_children]]</f>
        <v>2</v>
      </c>
      <c r="Q4190" s="3">
        <f>IF(OR(Table2[[#This Row],[booking_status]]="confirmed",Table2[[#This Row],[booking_status]]="checked-out"),Table2[[#This Row],[room_rate_per_night]]*Table2[[#This Row],[Num_Nights]],0)</f>
        <v>563.09999999999991</v>
      </c>
      <c r="R4190" t="str" cm="1">
        <f t="array" ref="R4190">IFERROR(_xlfn.IFS(Table2[[#This Row],[booking_status]]="confirmed","Expected",Table2[[#This Row],[booking_status]]="checked-out","Actual"),"No Revenue")</f>
        <v>Expected</v>
      </c>
      <c r="S4190" s="4">
        <f>Table2[[#This Row],[Revenue_Amount]]/Table2[[#This Row],[Num_Nights]]</f>
        <v>93.84999999999998</v>
      </c>
    </row>
    <row r="4191" spans="1:19" x14ac:dyDescent="0.3">
      <c r="A4191">
        <v>4190</v>
      </c>
      <c r="B4191" t="s">
        <v>31</v>
      </c>
      <c r="C4191" s="9">
        <v>45060</v>
      </c>
      <c r="D4191" s="9">
        <v>45064</v>
      </c>
      <c r="E4191" s="10">
        <v>45053</v>
      </c>
      <c r="F4191" t="s">
        <v>27</v>
      </c>
      <c r="G4191">
        <v>109.95</v>
      </c>
      <c r="H4191">
        <v>3</v>
      </c>
      <c r="I4191">
        <v>0</v>
      </c>
      <c r="J4191" t="s">
        <v>28</v>
      </c>
      <c r="K4191" t="s">
        <v>29</v>
      </c>
      <c r="L4191" t="s">
        <v>56</v>
      </c>
      <c r="M4191" t="s">
        <v>36</v>
      </c>
      <c r="N4191" t="s">
        <v>30</v>
      </c>
      <c r="O4191">
        <f>Table2[[#This Row],[check_out_date]]-Table2[[#This Row],[check_in_date]]</f>
        <v>4</v>
      </c>
      <c r="P4191">
        <f>Table2[[#This Row],[num_adults]]+Table2[[#This Row],[num_children]]</f>
        <v>3</v>
      </c>
      <c r="Q4191" s="3">
        <f>IF(OR(Table2[[#This Row],[booking_status]]="confirmed",Table2[[#This Row],[booking_status]]="checked-out"),Table2[[#This Row],[room_rate_per_night]]*Table2[[#This Row],[Num_Nights]],0)</f>
        <v>439.8</v>
      </c>
      <c r="R4191" t="str" cm="1">
        <f t="array" ref="R4191">IFERROR(_xlfn.IFS(Table2[[#This Row],[booking_status]]="confirmed","Expected",Table2[[#This Row],[booking_status]]="checked-out","Actual"),"No Revenue")</f>
        <v>Actual</v>
      </c>
      <c r="S4191" s="4">
        <f>Table2[[#This Row],[Revenue_Amount]]/Table2[[#This Row],[Num_Nights]]</f>
        <v>109.95</v>
      </c>
    </row>
    <row r="4192" spans="1:19" x14ac:dyDescent="0.3">
      <c r="A4192">
        <v>4191</v>
      </c>
      <c r="B4192" t="s">
        <v>37</v>
      </c>
      <c r="C4192" s="9">
        <v>44956</v>
      </c>
      <c r="D4192" s="9">
        <v>44963</v>
      </c>
      <c r="E4192" s="10">
        <v>44935</v>
      </c>
      <c r="F4192" t="s">
        <v>18</v>
      </c>
      <c r="G4192">
        <v>264.7</v>
      </c>
      <c r="H4192">
        <v>2</v>
      </c>
      <c r="I4192">
        <v>0</v>
      </c>
      <c r="J4192" t="s">
        <v>19</v>
      </c>
      <c r="K4192" t="s">
        <v>29</v>
      </c>
      <c r="L4192" t="s">
        <v>21</v>
      </c>
      <c r="M4192" t="s">
        <v>36</v>
      </c>
      <c r="N4192" t="s">
        <v>23</v>
      </c>
      <c r="O4192">
        <f>Table2[[#This Row],[check_out_date]]-Table2[[#This Row],[check_in_date]]</f>
        <v>7</v>
      </c>
      <c r="P4192">
        <f>Table2[[#This Row],[num_adults]]+Table2[[#This Row],[num_children]]</f>
        <v>2</v>
      </c>
      <c r="Q4192" s="3">
        <f>IF(OR(Table2[[#This Row],[booking_status]]="confirmed",Table2[[#This Row],[booking_status]]="checked-out"),Table2[[#This Row],[room_rate_per_night]]*Table2[[#This Row],[Num_Nights]],0)</f>
        <v>1852.8999999999999</v>
      </c>
      <c r="R4192" t="str" cm="1">
        <f t="array" ref="R4192">IFERROR(_xlfn.IFS(Table2[[#This Row],[booking_status]]="confirmed","Expected",Table2[[#This Row],[booking_status]]="checked-out","Actual"),"No Revenue")</f>
        <v>Expected</v>
      </c>
      <c r="S4192" s="4">
        <f>Table2[[#This Row],[Revenue_Amount]]/Table2[[#This Row],[Num_Nights]]</f>
        <v>264.7</v>
      </c>
    </row>
    <row r="4193" spans="1:19" x14ac:dyDescent="0.3">
      <c r="A4193">
        <v>4192</v>
      </c>
      <c r="B4193" t="s">
        <v>14</v>
      </c>
      <c r="C4193" s="9">
        <v>45001</v>
      </c>
      <c r="D4193" s="9">
        <v>45011</v>
      </c>
      <c r="E4193" s="10">
        <v>44956</v>
      </c>
      <c r="F4193" t="s">
        <v>49</v>
      </c>
      <c r="G4193">
        <v>112.17</v>
      </c>
      <c r="H4193">
        <v>3</v>
      </c>
      <c r="I4193">
        <v>0</v>
      </c>
      <c r="J4193" t="s">
        <v>55</v>
      </c>
      <c r="K4193" t="s">
        <v>20</v>
      </c>
      <c r="L4193" t="s">
        <v>21</v>
      </c>
      <c r="M4193" t="s">
        <v>36</v>
      </c>
      <c r="N4193" t="s">
        <v>41</v>
      </c>
      <c r="O4193">
        <f>Table2[[#This Row],[check_out_date]]-Table2[[#This Row],[check_in_date]]</f>
        <v>10</v>
      </c>
      <c r="P4193">
        <f>Table2[[#This Row],[num_adults]]+Table2[[#This Row],[num_children]]</f>
        <v>3</v>
      </c>
      <c r="Q4193" s="3">
        <f>IF(OR(Table2[[#This Row],[booking_status]]="confirmed",Table2[[#This Row],[booking_status]]="checked-out"),Table2[[#This Row],[room_rate_per_night]]*Table2[[#This Row],[Num_Nights]],0)</f>
        <v>1121.7</v>
      </c>
      <c r="R4193" t="str" cm="1">
        <f t="array" ref="R4193">IFERROR(_xlfn.IFS(Table2[[#This Row],[booking_status]]="confirmed","Expected",Table2[[#This Row],[booking_status]]="checked-out","Actual"),"No Revenue")</f>
        <v>Expected</v>
      </c>
      <c r="S4193" s="4">
        <f>Table2[[#This Row],[Revenue_Amount]]/Table2[[#This Row],[Num_Nights]]</f>
        <v>112.17</v>
      </c>
    </row>
    <row r="4194" spans="1:19" x14ac:dyDescent="0.3">
      <c r="A4194">
        <v>4193</v>
      </c>
      <c r="B4194" t="s">
        <v>14</v>
      </c>
      <c r="C4194" s="9">
        <v>45107</v>
      </c>
      <c r="D4194" s="9">
        <v>45109</v>
      </c>
      <c r="E4194" s="10">
        <v>45033</v>
      </c>
      <c r="F4194" t="s">
        <v>27</v>
      </c>
      <c r="G4194">
        <v>109.5</v>
      </c>
      <c r="H4194">
        <v>1</v>
      </c>
      <c r="I4194">
        <v>1</v>
      </c>
      <c r="J4194" t="s">
        <v>55</v>
      </c>
      <c r="K4194" t="s">
        <v>44</v>
      </c>
      <c r="L4194" t="s">
        <v>21</v>
      </c>
      <c r="M4194" t="s">
        <v>36</v>
      </c>
      <c r="N4194" t="s">
        <v>23</v>
      </c>
      <c r="O4194">
        <f>Table2[[#This Row],[check_out_date]]-Table2[[#This Row],[check_in_date]]</f>
        <v>2</v>
      </c>
      <c r="P4194">
        <f>Table2[[#This Row],[num_adults]]+Table2[[#This Row],[num_children]]</f>
        <v>2</v>
      </c>
      <c r="Q4194" s="3">
        <f>IF(OR(Table2[[#This Row],[booking_status]]="confirmed",Table2[[#This Row],[booking_status]]="checked-out"),Table2[[#This Row],[room_rate_per_night]]*Table2[[#This Row],[Num_Nights]],0)</f>
        <v>219</v>
      </c>
      <c r="R4194" t="str" cm="1">
        <f t="array" ref="R4194">IFERROR(_xlfn.IFS(Table2[[#This Row],[booking_status]]="confirmed","Expected",Table2[[#This Row],[booking_status]]="checked-out","Actual"),"No Revenue")</f>
        <v>Expected</v>
      </c>
      <c r="S4194" s="4">
        <f>Table2[[#This Row],[Revenue_Amount]]/Table2[[#This Row],[Num_Nights]]</f>
        <v>109.5</v>
      </c>
    </row>
    <row r="4195" spans="1:19" hidden="1" x14ac:dyDescent="0.3">
      <c r="A4195">
        <v>4194</v>
      </c>
      <c r="B4195" t="s">
        <v>31</v>
      </c>
      <c r="C4195" s="9">
        <v>45043</v>
      </c>
      <c r="D4195" s="9">
        <v>45045</v>
      </c>
      <c r="E4195" s="10">
        <v>44987</v>
      </c>
      <c r="F4195" t="s">
        <v>18</v>
      </c>
      <c r="G4195">
        <v>139.35</v>
      </c>
      <c r="H4195">
        <v>2</v>
      </c>
      <c r="I4195">
        <v>0</v>
      </c>
      <c r="J4195" t="s">
        <v>35</v>
      </c>
      <c r="K4195" t="s">
        <v>66</v>
      </c>
      <c r="L4195" t="s">
        <v>21</v>
      </c>
      <c r="M4195" t="s">
        <v>22</v>
      </c>
      <c r="N4195" t="s">
        <v>41</v>
      </c>
      <c r="O4195">
        <f>Table2[[#This Row],[check_out_date]]-Table2[[#This Row],[check_in_date]]</f>
        <v>2</v>
      </c>
      <c r="P4195">
        <f>Table2[[#This Row],[num_adults]]+Table2[[#This Row],[num_children]]</f>
        <v>2</v>
      </c>
      <c r="Q4195" s="3">
        <f>IF(OR(Table2[[#This Row],[booking_status]]="confirmed",Table2[[#This Row],[booking_status]]="checked-out"),Table2[[#This Row],[room_rate_per_night]]*Table2[[#This Row],[Num_Nights]],0)</f>
        <v>278.7</v>
      </c>
      <c r="R4195" t="str" cm="1">
        <f t="array" ref="R4195">IFERROR(_xlfn.IFS(Table2[[#This Row],[booking_status]]="confirmed","Expected",Table2[[#This Row],[booking_status]]="checked-out","Actual"),"No Revenue")</f>
        <v>Expected</v>
      </c>
      <c r="S4195" s="4">
        <f>Table2[[#This Row],[Revenue_Amount]]/Table2[[#This Row],[Num_Nights]]</f>
        <v>139.35</v>
      </c>
    </row>
    <row r="4196" spans="1:19" x14ac:dyDescent="0.3">
      <c r="A4196">
        <v>4195</v>
      </c>
      <c r="B4196" t="s">
        <v>14</v>
      </c>
      <c r="C4196" s="9">
        <v>45278</v>
      </c>
      <c r="D4196" s="9">
        <v>45287</v>
      </c>
      <c r="E4196" s="10">
        <v>45253</v>
      </c>
      <c r="F4196" t="s">
        <v>49</v>
      </c>
      <c r="G4196">
        <v>115.38</v>
      </c>
      <c r="H4196">
        <v>4</v>
      </c>
      <c r="I4196">
        <v>0</v>
      </c>
      <c r="J4196" t="s">
        <v>28</v>
      </c>
      <c r="K4196" t="s">
        <v>20</v>
      </c>
      <c r="L4196" t="s">
        <v>21</v>
      </c>
      <c r="M4196" t="s">
        <v>36</v>
      </c>
      <c r="N4196" t="s">
        <v>41</v>
      </c>
      <c r="O4196">
        <f>Table2[[#This Row],[check_out_date]]-Table2[[#This Row],[check_in_date]]</f>
        <v>9</v>
      </c>
      <c r="P4196">
        <f>Table2[[#This Row],[num_adults]]+Table2[[#This Row],[num_children]]</f>
        <v>4</v>
      </c>
      <c r="Q4196" s="3">
        <f>IF(OR(Table2[[#This Row],[booking_status]]="confirmed",Table2[[#This Row],[booking_status]]="checked-out"),Table2[[#This Row],[room_rate_per_night]]*Table2[[#This Row],[Num_Nights]],0)</f>
        <v>1038.42</v>
      </c>
      <c r="R4196" t="str" cm="1">
        <f t="array" ref="R4196">IFERROR(_xlfn.IFS(Table2[[#This Row],[booking_status]]="confirmed","Expected",Table2[[#This Row],[booking_status]]="checked-out","Actual"),"No Revenue")</f>
        <v>Expected</v>
      </c>
      <c r="S4196" s="4">
        <f>Table2[[#This Row],[Revenue_Amount]]/Table2[[#This Row],[Num_Nights]]</f>
        <v>115.38000000000001</v>
      </c>
    </row>
    <row r="4197" spans="1:19" x14ac:dyDescent="0.3">
      <c r="A4197">
        <v>4196</v>
      </c>
      <c r="B4197" t="s">
        <v>14</v>
      </c>
      <c r="C4197" s="9">
        <v>44957</v>
      </c>
      <c r="D4197" s="9">
        <v>44967</v>
      </c>
      <c r="E4197" s="10">
        <v>44934</v>
      </c>
      <c r="F4197" t="s">
        <v>27</v>
      </c>
      <c r="G4197">
        <v>168.1</v>
      </c>
      <c r="H4197">
        <v>3</v>
      </c>
      <c r="I4197">
        <v>0</v>
      </c>
      <c r="J4197" t="s">
        <v>19</v>
      </c>
      <c r="K4197" t="s">
        <v>66</v>
      </c>
      <c r="L4197" t="s">
        <v>21</v>
      </c>
      <c r="M4197" t="s">
        <v>22</v>
      </c>
      <c r="N4197" t="s">
        <v>41</v>
      </c>
      <c r="O4197">
        <f>Table2[[#This Row],[check_out_date]]-Table2[[#This Row],[check_in_date]]</f>
        <v>10</v>
      </c>
      <c r="P4197">
        <f>Table2[[#This Row],[num_adults]]+Table2[[#This Row],[num_children]]</f>
        <v>3</v>
      </c>
      <c r="Q4197" s="3">
        <f>IF(OR(Table2[[#This Row],[booking_status]]="confirmed",Table2[[#This Row],[booking_status]]="checked-out"),Table2[[#This Row],[room_rate_per_night]]*Table2[[#This Row],[Num_Nights]],0)</f>
        <v>1681</v>
      </c>
      <c r="R4197" t="str" cm="1">
        <f t="array" ref="R4197">IFERROR(_xlfn.IFS(Table2[[#This Row],[booking_status]]="confirmed","Expected",Table2[[#This Row],[booking_status]]="checked-out","Actual"),"No Revenue")</f>
        <v>Expected</v>
      </c>
      <c r="S4197" s="4">
        <f>Table2[[#This Row],[Revenue_Amount]]/Table2[[#This Row],[Num_Nights]]</f>
        <v>168.1</v>
      </c>
    </row>
    <row r="4198" spans="1:19" x14ac:dyDescent="0.3">
      <c r="A4198">
        <v>4197</v>
      </c>
      <c r="B4198" t="s">
        <v>50</v>
      </c>
      <c r="C4198" s="9">
        <v>44952</v>
      </c>
      <c r="D4198" s="9">
        <v>44953</v>
      </c>
      <c r="E4198" s="10">
        <v>44942</v>
      </c>
      <c r="F4198" t="s">
        <v>27</v>
      </c>
      <c r="G4198">
        <v>233.01</v>
      </c>
      <c r="H4198">
        <v>1</v>
      </c>
      <c r="I4198">
        <v>1</v>
      </c>
      <c r="J4198" t="s">
        <v>28</v>
      </c>
      <c r="K4198" t="s">
        <v>29</v>
      </c>
      <c r="L4198" t="s">
        <v>56</v>
      </c>
      <c r="M4198" t="s">
        <v>36</v>
      </c>
      <c r="N4198" t="s">
        <v>41</v>
      </c>
      <c r="O4198">
        <f>Table2[[#This Row],[check_out_date]]-Table2[[#This Row],[check_in_date]]</f>
        <v>1</v>
      </c>
      <c r="P4198">
        <f>Table2[[#This Row],[num_adults]]+Table2[[#This Row],[num_children]]</f>
        <v>2</v>
      </c>
      <c r="Q4198" s="3">
        <f>IF(OR(Table2[[#This Row],[booking_status]]="confirmed",Table2[[#This Row],[booking_status]]="checked-out"),Table2[[#This Row],[room_rate_per_night]]*Table2[[#This Row],[Num_Nights]],0)</f>
        <v>233.01</v>
      </c>
      <c r="R4198" t="str" cm="1">
        <f t="array" ref="R4198">IFERROR(_xlfn.IFS(Table2[[#This Row],[booking_status]]="confirmed","Expected",Table2[[#This Row],[booking_status]]="checked-out","Actual"),"No Revenue")</f>
        <v>Actual</v>
      </c>
      <c r="S4198" s="4">
        <f>Table2[[#This Row],[Revenue_Amount]]/Table2[[#This Row],[Num_Nights]]</f>
        <v>233.01</v>
      </c>
    </row>
    <row r="4199" spans="1:19" x14ac:dyDescent="0.3">
      <c r="A4199">
        <v>4198</v>
      </c>
      <c r="B4199" t="s">
        <v>50</v>
      </c>
      <c r="C4199" s="9">
        <v>44950</v>
      </c>
      <c r="D4199" s="9">
        <v>44953</v>
      </c>
      <c r="E4199" s="10">
        <v>44939</v>
      </c>
      <c r="F4199" t="s">
        <v>49</v>
      </c>
      <c r="G4199">
        <v>168.3</v>
      </c>
      <c r="H4199">
        <v>2</v>
      </c>
      <c r="I4199">
        <v>1</v>
      </c>
      <c r="J4199" t="s">
        <v>94</v>
      </c>
      <c r="K4199" t="s">
        <v>20</v>
      </c>
      <c r="L4199" t="s">
        <v>21</v>
      </c>
      <c r="M4199" t="s">
        <v>36</v>
      </c>
      <c r="N4199" t="s">
        <v>23</v>
      </c>
      <c r="O4199">
        <f>Table2[[#This Row],[check_out_date]]-Table2[[#This Row],[check_in_date]]</f>
        <v>3</v>
      </c>
      <c r="P4199">
        <f>Table2[[#This Row],[num_adults]]+Table2[[#This Row],[num_children]]</f>
        <v>3</v>
      </c>
      <c r="Q4199" s="3">
        <f>IF(OR(Table2[[#This Row],[booking_status]]="confirmed",Table2[[#This Row],[booking_status]]="checked-out"),Table2[[#This Row],[room_rate_per_night]]*Table2[[#This Row],[Num_Nights]],0)</f>
        <v>504.90000000000003</v>
      </c>
      <c r="R4199" t="str" cm="1">
        <f t="array" ref="R4199">IFERROR(_xlfn.IFS(Table2[[#This Row],[booking_status]]="confirmed","Expected",Table2[[#This Row],[booking_status]]="checked-out","Actual"),"No Revenue")</f>
        <v>Expected</v>
      </c>
      <c r="S4199" s="4">
        <f>Table2[[#This Row],[Revenue_Amount]]/Table2[[#This Row],[Num_Nights]]</f>
        <v>168.3</v>
      </c>
    </row>
    <row r="4200" spans="1:19" hidden="1" x14ac:dyDescent="0.3">
      <c r="A4200">
        <v>4199</v>
      </c>
      <c r="B4200" t="s">
        <v>31</v>
      </c>
      <c r="C4200" s="9">
        <v>45283</v>
      </c>
      <c r="D4200" s="9">
        <v>45286</v>
      </c>
      <c r="E4200" s="10">
        <v>45272</v>
      </c>
      <c r="F4200" t="s">
        <v>54</v>
      </c>
      <c r="G4200">
        <v>300.64</v>
      </c>
      <c r="H4200">
        <v>4</v>
      </c>
      <c r="I4200">
        <v>0</v>
      </c>
      <c r="J4200" t="s">
        <v>35</v>
      </c>
      <c r="K4200" t="s">
        <v>66</v>
      </c>
      <c r="L4200" t="s">
        <v>21</v>
      </c>
      <c r="M4200" t="s">
        <v>36</v>
      </c>
      <c r="N4200" t="s">
        <v>45</v>
      </c>
      <c r="O4200">
        <f>Table2[[#This Row],[check_out_date]]-Table2[[#This Row],[check_in_date]]</f>
        <v>3</v>
      </c>
      <c r="P4200">
        <f>Table2[[#This Row],[num_adults]]+Table2[[#This Row],[num_children]]</f>
        <v>4</v>
      </c>
      <c r="Q4200" s="3">
        <f>IF(OR(Table2[[#This Row],[booking_status]]="confirmed",Table2[[#This Row],[booking_status]]="checked-out"),Table2[[#This Row],[room_rate_per_night]]*Table2[[#This Row],[Num_Nights]],0)</f>
        <v>901.92</v>
      </c>
      <c r="R4200" t="str" cm="1">
        <f t="array" ref="R4200">IFERROR(_xlfn.IFS(Table2[[#This Row],[booking_status]]="confirmed","Expected",Table2[[#This Row],[booking_status]]="checked-out","Actual"),"No Revenue")</f>
        <v>Expected</v>
      </c>
      <c r="S4200" s="4">
        <f>Table2[[#This Row],[Revenue_Amount]]/Table2[[#This Row],[Num_Nights]]</f>
        <v>300.64</v>
      </c>
    </row>
    <row r="4201" spans="1:19" x14ac:dyDescent="0.3">
      <c r="A4201">
        <v>4200</v>
      </c>
      <c r="B4201" t="s">
        <v>31</v>
      </c>
      <c r="C4201" s="9">
        <v>45003</v>
      </c>
      <c r="D4201" s="9">
        <v>45009</v>
      </c>
      <c r="E4201" s="10">
        <v>44982</v>
      </c>
      <c r="F4201" t="s">
        <v>49</v>
      </c>
      <c r="G4201">
        <v>105.47</v>
      </c>
      <c r="H4201">
        <v>1</v>
      </c>
      <c r="I4201">
        <v>2</v>
      </c>
      <c r="J4201" t="s">
        <v>28</v>
      </c>
      <c r="K4201" t="s">
        <v>66</v>
      </c>
      <c r="L4201" t="s">
        <v>56</v>
      </c>
      <c r="M4201" t="s">
        <v>36</v>
      </c>
      <c r="N4201" t="s">
        <v>95</v>
      </c>
      <c r="O4201">
        <f>Table2[[#This Row],[check_out_date]]-Table2[[#This Row],[check_in_date]]</f>
        <v>6</v>
      </c>
      <c r="P4201">
        <f>Table2[[#This Row],[num_adults]]+Table2[[#This Row],[num_children]]</f>
        <v>3</v>
      </c>
      <c r="Q4201" s="3">
        <f>IF(OR(Table2[[#This Row],[booking_status]]="confirmed",Table2[[#This Row],[booking_status]]="checked-out"),Table2[[#This Row],[room_rate_per_night]]*Table2[[#This Row],[Num_Nights]],0)</f>
        <v>632.81999999999994</v>
      </c>
      <c r="R4201" t="str" cm="1">
        <f t="array" ref="R4201">IFERROR(_xlfn.IFS(Table2[[#This Row],[booking_status]]="confirmed","Expected",Table2[[#This Row],[booking_status]]="checked-out","Actual"),"No Revenue")</f>
        <v>Actual</v>
      </c>
      <c r="S4201" s="4">
        <f>Table2[[#This Row],[Revenue_Amount]]/Table2[[#This Row],[Num_Nights]]</f>
        <v>105.46999999999998</v>
      </c>
    </row>
    <row r="4202" spans="1:19" x14ac:dyDescent="0.3">
      <c r="A4202">
        <v>4201</v>
      </c>
      <c r="B4202" t="s">
        <v>31</v>
      </c>
      <c r="C4202" s="9">
        <v>45220</v>
      </c>
      <c r="D4202" s="9">
        <v>45224</v>
      </c>
      <c r="E4202" s="10">
        <v>45197</v>
      </c>
      <c r="F4202" t="s">
        <v>27</v>
      </c>
      <c r="G4202">
        <v>93.59</v>
      </c>
      <c r="H4202">
        <v>1</v>
      </c>
      <c r="I4202">
        <v>0</v>
      </c>
      <c r="J4202" t="s">
        <v>28</v>
      </c>
      <c r="K4202" t="s">
        <v>44</v>
      </c>
      <c r="L4202" t="s">
        <v>60</v>
      </c>
      <c r="M4202" t="s">
        <v>36</v>
      </c>
      <c r="N4202" t="s">
        <v>41</v>
      </c>
      <c r="O4202">
        <f>Table2[[#This Row],[check_out_date]]-Table2[[#This Row],[check_in_date]]</f>
        <v>4</v>
      </c>
      <c r="P4202">
        <f>Table2[[#This Row],[num_adults]]+Table2[[#This Row],[num_children]]</f>
        <v>1</v>
      </c>
      <c r="Q4202" s="3">
        <f>IF(OR(Table2[[#This Row],[booking_status]]="confirmed",Table2[[#This Row],[booking_status]]="checked-out"),Table2[[#This Row],[room_rate_per_night]]*Table2[[#This Row],[Num_Nights]],0)</f>
        <v>0</v>
      </c>
      <c r="R4202" t="str" cm="1">
        <f t="array" ref="R4202">IFERROR(_xlfn.IFS(Table2[[#This Row],[booking_status]]="confirmed","Expected",Table2[[#This Row],[booking_status]]="checked-out","Actual"),"No Revenue")</f>
        <v>No Revenue</v>
      </c>
      <c r="S4202" s="4">
        <f>Table2[[#This Row],[Revenue_Amount]]/Table2[[#This Row],[Num_Nights]]</f>
        <v>0</v>
      </c>
    </row>
    <row r="4203" spans="1:19" x14ac:dyDescent="0.3">
      <c r="A4203">
        <v>4202</v>
      </c>
      <c r="B4203" t="s">
        <v>31</v>
      </c>
      <c r="C4203" s="9">
        <v>45281</v>
      </c>
      <c r="D4203" s="9">
        <v>45284</v>
      </c>
      <c r="E4203" s="10">
        <v>45251</v>
      </c>
      <c r="F4203" t="s">
        <v>18</v>
      </c>
      <c r="G4203">
        <v>141.56</v>
      </c>
      <c r="H4203">
        <v>1</v>
      </c>
      <c r="I4203">
        <v>0</v>
      </c>
      <c r="J4203" t="s">
        <v>94</v>
      </c>
      <c r="K4203" t="s">
        <v>29</v>
      </c>
      <c r="L4203" t="s">
        <v>70</v>
      </c>
      <c r="M4203" t="s">
        <v>36</v>
      </c>
      <c r="N4203" t="s">
        <v>41</v>
      </c>
      <c r="O4203">
        <f>Table2[[#This Row],[check_out_date]]-Table2[[#This Row],[check_in_date]]</f>
        <v>3</v>
      </c>
      <c r="P4203">
        <f>Table2[[#This Row],[num_adults]]+Table2[[#This Row],[num_children]]</f>
        <v>1</v>
      </c>
      <c r="Q4203" s="3">
        <f>IF(OR(Table2[[#This Row],[booking_status]]="confirmed",Table2[[#This Row],[booking_status]]="checked-out"),Table2[[#This Row],[room_rate_per_night]]*Table2[[#This Row],[Num_Nights]],0)</f>
        <v>0</v>
      </c>
      <c r="R4203" t="str" cm="1">
        <f t="array" ref="R4203">IFERROR(_xlfn.IFS(Table2[[#This Row],[booking_status]]="confirmed","Expected",Table2[[#This Row],[booking_status]]="checked-out","Actual"),"No Revenue")</f>
        <v>No Revenue</v>
      </c>
      <c r="S4203" s="4">
        <f>Table2[[#This Row],[Revenue_Amount]]/Table2[[#This Row],[Num_Nights]]</f>
        <v>0</v>
      </c>
    </row>
    <row r="4204" spans="1:19" x14ac:dyDescent="0.3">
      <c r="A4204">
        <v>4203</v>
      </c>
      <c r="B4204" t="s">
        <v>37</v>
      </c>
      <c r="C4204" s="9">
        <v>45129</v>
      </c>
      <c r="D4204" s="9">
        <v>45132</v>
      </c>
      <c r="E4204" s="10">
        <v>45060</v>
      </c>
      <c r="F4204" t="s">
        <v>49</v>
      </c>
      <c r="G4204">
        <v>109.72</v>
      </c>
      <c r="H4204">
        <v>2</v>
      </c>
      <c r="I4204">
        <v>0</v>
      </c>
      <c r="J4204" t="s">
        <v>19</v>
      </c>
      <c r="K4204" t="s">
        <v>44</v>
      </c>
      <c r="L4204" t="s">
        <v>60</v>
      </c>
      <c r="M4204" t="s">
        <v>22</v>
      </c>
      <c r="N4204" t="s">
        <v>23</v>
      </c>
      <c r="O4204">
        <f>Table2[[#This Row],[check_out_date]]-Table2[[#This Row],[check_in_date]]</f>
        <v>3</v>
      </c>
      <c r="P4204">
        <f>Table2[[#This Row],[num_adults]]+Table2[[#This Row],[num_children]]</f>
        <v>2</v>
      </c>
      <c r="Q4204" s="3">
        <f>IF(OR(Table2[[#This Row],[booking_status]]="confirmed",Table2[[#This Row],[booking_status]]="checked-out"),Table2[[#This Row],[room_rate_per_night]]*Table2[[#This Row],[Num_Nights]],0)</f>
        <v>0</v>
      </c>
      <c r="R4204" t="str" cm="1">
        <f t="array" ref="R4204">IFERROR(_xlfn.IFS(Table2[[#This Row],[booking_status]]="confirmed","Expected",Table2[[#This Row],[booking_status]]="checked-out","Actual"),"No Revenue")</f>
        <v>No Revenue</v>
      </c>
      <c r="S4204" s="4">
        <f>Table2[[#This Row],[Revenue_Amount]]/Table2[[#This Row],[Num_Nights]]</f>
        <v>0</v>
      </c>
    </row>
    <row r="4205" spans="1:19" x14ac:dyDescent="0.3">
      <c r="A4205">
        <v>4204</v>
      </c>
      <c r="B4205" t="s">
        <v>31</v>
      </c>
      <c r="C4205" s="9">
        <v>45138</v>
      </c>
      <c r="D4205" s="9">
        <v>45148</v>
      </c>
      <c r="E4205" s="10">
        <v>45090</v>
      </c>
      <c r="F4205" t="s">
        <v>54</v>
      </c>
      <c r="G4205">
        <v>364.88</v>
      </c>
      <c r="H4205">
        <v>2</v>
      </c>
      <c r="I4205">
        <v>0</v>
      </c>
      <c r="J4205" t="s">
        <v>19</v>
      </c>
      <c r="K4205" t="s">
        <v>20</v>
      </c>
      <c r="L4205" t="s">
        <v>56</v>
      </c>
      <c r="M4205" t="s">
        <v>22</v>
      </c>
      <c r="N4205" t="s">
        <v>41</v>
      </c>
      <c r="O4205">
        <f>Table2[[#This Row],[check_out_date]]-Table2[[#This Row],[check_in_date]]</f>
        <v>10</v>
      </c>
      <c r="P4205">
        <f>Table2[[#This Row],[num_adults]]+Table2[[#This Row],[num_children]]</f>
        <v>2</v>
      </c>
      <c r="Q4205" s="3">
        <f>IF(OR(Table2[[#This Row],[booking_status]]="confirmed",Table2[[#This Row],[booking_status]]="checked-out"),Table2[[#This Row],[room_rate_per_night]]*Table2[[#This Row],[Num_Nights]],0)</f>
        <v>3648.8</v>
      </c>
      <c r="R4205" t="str" cm="1">
        <f t="array" ref="R4205">IFERROR(_xlfn.IFS(Table2[[#This Row],[booking_status]]="confirmed","Expected",Table2[[#This Row],[booking_status]]="checked-out","Actual"),"No Revenue")</f>
        <v>Actual</v>
      </c>
      <c r="S4205" s="4">
        <f>Table2[[#This Row],[Revenue_Amount]]/Table2[[#This Row],[Num_Nights]]</f>
        <v>364.88</v>
      </c>
    </row>
    <row r="4206" spans="1:19" x14ac:dyDescent="0.3">
      <c r="A4206">
        <v>4205</v>
      </c>
      <c r="B4206" t="s">
        <v>31</v>
      </c>
      <c r="C4206" s="9">
        <v>45016</v>
      </c>
      <c r="D4206" s="9">
        <v>45024</v>
      </c>
      <c r="E4206" s="10">
        <v>44993</v>
      </c>
      <c r="F4206" t="s">
        <v>49</v>
      </c>
      <c r="G4206">
        <v>66.39</v>
      </c>
      <c r="H4206">
        <v>2</v>
      </c>
      <c r="I4206">
        <v>0</v>
      </c>
      <c r="J4206" t="s">
        <v>28</v>
      </c>
      <c r="K4206" t="s">
        <v>66</v>
      </c>
      <c r="L4206" t="s">
        <v>60</v>
      </c>
      <c r="M4206" t="s">
        <v>36</v>
      </c>
      <c r="N4206" t="s">
        <v>95</v>
      </c>
      <c r="O4206">
        <f>Table2[[#This Row],[check_out_date]]-Table2[[#This Row],[check_in_date]]</f>
        <v>8</v>
      </c>
      <c r="P4206">
        <f>Table2[[#This Row],[num_adults]]+Table2[[#This Row],[num_children]]</f>
        <v>2</v>
      </c>
      <c r="Q4206" s="3">
        <f>IF(OR(Table2[[#This Row],[booking_status]]="confirmed",Table2[[#This Row],[booking_status]]="checked-out"),Table2[[#This Row],[room_rate_per_night]]*Table2[[#This Row],[Num_Nights]],0)</f>
        <v>0</v>
      </c>
      <c r="R4206" t="str" cm="1">
        <f t="array" ref="R4206">IFERROR(_xlfn.IFS(Table2[[#This Row],[booking_status]]="confirmed","Expected",Table2[[#This Row],[booking_status]]="checked-out","Actual"),"No Revenue")</f>
        <v>No Revenue</v>
      </c>
      <c r="S4206" s="4">
        <f>Table2[[#This Row],[Revenue_Amount]]/Table2[[#This Row],[Num_Nights]]</f>
        <v>0</v>
      </c>
    </row>
    <row r="4207" spans="1:19" hidden="1" x14ac:dyDescent="0.3">
      <c r="A4207">
        <v>4206</v>
      </c>
      <c r="B4207" t="s">
        <v>50</v>
      </c>
      <c r="C4207" s="9">
        <v>45132</v>
      </c>
      <c r="D4207" s="9">
        <v>45136</v>
      </c>
      <c r="E4207" s="10">
        <v>45115</v>
      </c>
      <c r="F4207" t="s">
        <v>27</v>
      </c>
      <c r="G4207">
        <v>243.24</v>
      </c>
      <c r="H4207">
        <v>1</v>
      </c>
      <c r="I4207">
        <v>1</v>
      </c>
      <c r="J4207" t="s">
        <v>35</v>
      </c>
      <c r="K4207" t="s">
        <v>29</v>
      </c>
      <c r="L4207" t="s">
        <v>60</v>
      </c>
      <c r="M4207" t="s">
        <v>22</v>
      </c>
      <c r="N4207" t="s">
        <v>41</v>
      </c>
      <c r="O4207">
        <f>Table2[[#This Row],[check_out_date]]-Table2[[#This Row],[check_in_date]]</f>
        <v>4</v>
      </c>
      <c r="P4207">
        <f>Table2[[#This Row],[num_adults]]+Table2[[#This Row],[num_children]]</f>
        <v>2</v>
      </c>
      <c r="Q4207" s="3">
        <f>IF(OR(Table2[[#This Row],[booking_status]]="confirmed",Table2[[#This Row],[booking_status]]="checked-out"),Table2[[#This Row],[room_rate_per_night]]*Table2[[#This Row],[Num_Nights]],0)</f>
        <v>0</v>
      </c>
      <c r="R4207" t="str" cm="1">
        <f t="array" ref="R4207">IFERROR(_xlfn.IFS(Table2[[#This Row],[booking_status]]="confirmed","Expected",Table2[[#This Row],[booking_status]]="checked-out","Actual"),"No Revenue")</f>
        <v>No Revenue</v>
      </c>
      <c r="S4207" s="4">
        <f>Table2[[#This Row],[Revenue_Amount]]/Table2[[#This Row],[Num_Nights]]</f>
        <v>0</v>
      </c>
    </row>
    <row r="4208" spans="1:19" x14ac:dyDescent="0.3">
      <c r="A4208">
        <v>4207</v>
      </c>
      <c r="B4208" t="s">
        <v>50</v>
      </c>
      <c r="C4208" s="9">
        <v>44939</v>
      </c>
      <c r="D4208" s="9">
        <v>44941</v>
      </c>
      <c r="E4208" s="10">
        <v>44920</v>
      </c>
      <c r="F4208" t="s">
        <v>27</v>
      </c>
      <c r="G4208">
        <v>229.37</v>
      </c>
      <c r="H4208">
        <v>2</v>
      </c>
      <c r="I4208">
        <v>1</v>
      </c>
      <c r="J4208" t="s">
        <v>94</v>
      </c>
      <c r="K4208" t="s">
        <v>20</v>
      </c>
      <c r="L4208" t="s">
        <v>21</v>
      </c>
      <c r="M4208" t="s">
        <v>36</v>
      </c>
      <c r="N4208" t="s">
        <v>23</v>
      </c>
      <c r="O4208">
        <f>Table2[[#This Row],[check_out_date]]-Table2[[#This Row],[check_in_date]]</f>
        <v>2</v>
      </c>
      <c r="P4208">
        <f>Table2[[#This Row],[num_adults]]+Table2[[#This Row],[num_children]]</f>
        <v>3</v>
      </c>
      <c r="Q4208" s="3">
        <f>IF(OR(Table2[[#This Row],[booking_status]]="confirmed",Table2[[#This Row],[booking_status]]="checked-out"),Table2[[#This Row],[room_rate_per_night]]*Table2[[#This Row],[Num_Nights]],0)</f>
        <v>458.74</v>
      </c>
      <c r="R4208" t="str" cm="1">
        <f t="array" ref="R4208">IFERROR(_xlfn.IFS(Table2[[#This Row],[booking_status]]="confirmed","Expected",Table2[[#This Row],[booking_status]]="checked-out","Actual"),"No Revenue")</f>
        <v>Expected</v>
      </c>
      <c r="S4208" s="4">
        <f>Table2[[#This Row],[Revenue_Amount]]/Table2[[#This Row],[Num_Nights]]</f>
        <v>229.37</v>
      </c>
    </row>
    <row r="4209" spans="1:19" x14ac:dyDescent="0.3">
      <c r="A4209">
        <v>4208</v>
      </c>
      <c r="B4209" t="s">
        <v>50</v>
      </c>
      <c r="C4209" s="9">
        <v>45166</v>
      </c>
      <c r="D4209" s="9">
        <v>45175</v>
      </c>
      <c r="E4209" s="10">
        <v>45157</v>
      </c>
      <c r="F4209" t="s">
        <v>49</v>
      </c>
      <c r="G4209">
        <v>119.18</v>
      </c>
      <c r="H4209">
        <v>4</v>
      </c>
      <c r="I4209">
        <v>1</v>
      </c>
      <c r="J4209" t="s">
        <v>28</v>
      </c>
      <c r="K4209" t="s">
        <v>44</v>
      </c>
      <c r="L4209" t="s">
        <v>21</v>
      </c>
      <c r="M4209" t="s">
        <v>36</v>
      </c>
      <c r="N4209" t="s">
        <v>41</v>
      </c>
      <c r="O4209">
        <f>Table2[[#This Row],[check_out_date]]-Table2[[#This Row],[check_in_date]]</f>
        <v>9</v>
      </c>
      <c r="P4209">
        <f>Table2[[#This Row],[num_adults]]+Table2[[#This Row],[num_children]]</f>
        <v>5</v>
      </c>
      <c r="Q4209" s="3">
        <f>IF(OR(Table2[[#This Row],[booking_status]]="confirmed",Table2[[#This Row],[booking_status]]="checked-out"),Table2[[#This Row],[room_rate_per_night]]*Table2[[#This Row],[Num_Nights]],0)</f>
        <v>1072.6200000000001</v>
      </c>
      <c r="R4209" t="str" cm="1">
        <f t="array" ref="R4209">IFERROR(_xlfn.IFS(Table2[[#This Row],[booking_status]]="confirmed","Expected",Table2[[#This Row],[booking_status]]="checked-out","Actual"),"No Revenue")</f>
        <v>Expected</v>
      </c>
      <c r="S4209" s="4">
        <f>Table2[[#This Row],[Revenue_Amount]]/Table2[[#This Row],[Num_Nights]]</f>
        <v>119.18</v>
      </c>
    </row>
    <row r="4210" spans="1:19" hidden="1" x14ac:dyDescent="0.3">
      <c r="A4210">
        <v>4209</v>
      </c>
      <c r="B4210" t="s">
        <v>50</v>
      </c>
      <c r="C4210" s="9">
        <v>45276</v>
      </c>
      <c r="D4210" s="9">
        <v>45278</v>
      </c>
      <c r="E4210" s="10">
        <v>45262</v>
      </c>
      <c r="F4210" t="s">
        <v>27</v>
      </c>
      <c r="G4210">
        <v>231.6</v>
      </c>
      <c r="H4210">
        <v>1</v>
      </c>
      <c r="I4210">
        <v>2</v>
      </c>
      <c r="J4210" t="s">
        <v>35</v>
      </c>
      <c r="K4210" t="s">
        <v>99</v>
      </c>
      <c r="L4210" t="s">
        <v>21</v>
      </c>
      <c r="M4210" t="s">
        <v>36</v>
      </c>
      <c r="N4210" t="s">
        <v>41</v>
      </c>
      <c r="O4210">
        <f>Table2[[#This Row],[check_out_date]]-Table2[[#This Row],[check_in_date]]</f>
        <v>2</v>
      </c>
      <c r="P4210">
        <f>Table2[[#This Row],[num_adults]]+Table2[[#This Row],[num_children]]</f>
        <v>3</v>
      </c>
      <c r="Q4210" s="3">
        <f>IF(OR(Table2[[#This Row],[booking_status]]="confirmed",Table2[[#This Row],[booking_status]]="checked-out"),Table2[[#This Row],[room_rate_per_night]]*Table2[[#This Row],[Num_Nights]],0)</f>
        <v>463.2</v>
      </c>
      <c r="R4210" t="str" cm="1">
        <f t="array" ref="R4210">IFERROR(_xlfn.IFS(Table2[[#This Row],[booking_status]]="confirmed","Expected",Table2[[#This Row],[booking_status]]="checked-out","Actual"),"No Revenue")</f>
        <v>Expected</v>
      </c>
      <c r="S4210" s="4">
        <f>Table2[[#This Row],[Revenue_Amount]]/Table2[[#This Row],[Num_Nights]]</f>
        <v>231.6</v>
      </c>
    </row>
    <row r="4211" spans="1:19" hidden="1" x14ac:dyDescent="0.3">
      <c r="A4211">
        <v>4210</v>
      </c>
      <c r="B4211" t="s">
        <v>31</v>
      </c>
      <c r="C4211" s="9">
        <v>45064</v>
      </c>
      <c r="D4211" s="9">
        <v>45071</v>
      </c>
      <c r="E4211" s="10">
        <v>45029</v>
      </c>
      <c r="F4211" t="s">
        <v>49</v>
      </c>
      <c r="G4211">
        <v>88.84</v>
      </c>
      <c r="H4211">
        <v>2</v>
      </c>
      <c r="I4211">
        <v>2</v>
      </c>
      <c r="J4211" t="s">
        <v>35</v>
      </c>
      <c r="K4211" t="s">
        <v>44</v>
      </c>
      <c r="L4211" t="s">
        <v>21</v>
      </c>
      <c r="M4211" t="s">
        <v>36</v>
      </c>
      <c r="N4211" t="s">
        <v>41</v>
      </c>
      <c r="O4211">
        <f>Table2[[#This Row],[check_out_date]]-Table2[[#This Row],[check_in_date]]</f>
        <v>7</v>
      </c>
      <c r="P4211">
        <f>Table2[[#This Row],[num_adults]]+Table2[[#This Row],[num_children]]</f>
        <v>4</v>
      </c>
      <c r="Q4211" s="3">
        <f>IF(OR(Table2[[#This Row],[booking_status]]="confirmed",Table2[[#This Row],[booking_status]]="checked-out"),Table2[[#This Row],[room_rate_per_night]]*Table2[[#This Row],[Num_Nights]],0)</f>
        <v>621.88</v>
      </c>
      <c r="R4211" t="str" cm="1">
        <f t="array" ref="R4211">IFERROR(_xlfn.IFS(Table2[[#This Row],[booking_status]]="confirmed","Expected",Table2[[#This Row],[booking_status]]="checked-out","Actual"),"No Revenue")</f>
        <v>Expected</v>
      </c>
      <c r="S4211" s="4">
        <f>Table2[[#This Row],[Revenue_Amount]]/Table2[[#This Row],[Num_Nights]]</f>
        <v>88.84</v>
      </c>
    </row>
    <row r="4212" spans="1:19" hidden="1" x14ac:dyDescent="0.3">
      <c r="A4212">
        <v>4211</v>
      </c>
      <c r="B4212" t="s">
        <v>31</v>
      </c>
      <c r="C4212" s="9">
        <v>44936</v>
      </c>
      <c r="D4212" s="9">
        <v>44946</v>
      </c>
      <c r="E4212" s="10">
        <v>44914</v>
      </c>
      <c r="F4212" t="s">
        <v>54</v>
      </c>
      <c r="G4212">
        <v>421.09</v>
      </c>
      <c r="H4212">
        <v>3</v>
      </c>
      <c r="I4212">
        <v>1</v>
      </c>
      <c r="J4212" t="s">
        <v>35</v>
      </c>
      <c r="K4212" t="s">
        <v>99</v>
      </c>
      <c r="L4212" t="s">
        <v>60</v>
      </c>
      <c r="M4212" t="s">
        <v>22</v>
      </c>
      <c r="N4212" t="s">
        <v>23</v>
      </c>
      <c r="O4212">
        <f>Table2[[#This Row],[check_out_date]]-Table2[[#This Row],[check_in_date]]</f>
        <v>10</v>
      </c>
      <c r="P4212">
        <f>Table2[[#This Row],[num_adults]]+Table2[[#This Row],[num_children]]</f>
        <v>4</v>
      </c>
      <c r="Q4212" s="3">
        <f>IF(OR(Table2[[#This Row],[booking_status]]="confirmed",Table2[[#This Row],[booking_status]]="checked-out"),Table2[[#This Row],[room_rate_per_night]]*Table2[[#This Row],[Num_Nights]],0)</f>
        <v>0</v>
      </c>
      <c r="R4212" t="str" cm="1">
        <f t="array" ref="R4212">IFERROR(_xlfn.IFS(Table2[[#This Row],[booking_status]]="confirmed","Expected",Table2[[#This Row],[booking_status]]="checked-out","Actual"),"No Revenue")</f>
        <v>No Revenue</v>
      </c>
      <c r="S4212" s="4">
        <f>Table2[[#This Row],[Revenue_Amount]]/Table2[[#This Row],[Num_Nights]]</f>
        <v>0</v>
      </c>
    </row>
    <row r="4213" spans="1:19" x14ac:dyDescent="0.3">
      <c r="A4213">
        <v>4212</v>
      </c>
      <c r="B4213" t="s">
        <v>14</v>
      </c>
      <c r="C4213" s="9">
        <v>45188</v>
      </c>
      <c r="D4213" s="9">
        <v>45200</v>
      </c>
      <c r="E4213" s="10">
        <v>45119</v>
      </c>
      <c r="F4213" t="s">
        <v>27</v>
      </c>
      <c r="G4213">
        <v>130.94</v>
      </c>
      <c r="H4213">
        <v>2</v>
      </c>
      <c r="I4213">
        <v>0</v>
      </c>
      <c r="J4213" t="s">
        <v>28</v>
      </c>
      <c r="K4213" t="s">
        <v>99</v>
      </c>
      <c r="L4213" t="s">
        <v>56</v>
      </c>
      <c r="M4213" t="s">
        <v>36</v>
      </c>
      <c r="N4213" t="s">
        <v>95</v>
      </c>
      <c r="O4213">
        <f>Table2[[#This Row],[check_out_date]]-Table2[[#This Row],[check_in_date]]</f>
        <v>12</v>
      </c>
      <c r="P4213">
        <f>Table2[[#This Row],[num_adults]]+Table2[[#This Row],[num_children]]</f>
        <v>2</v>
      </c>
      <c r="Q4213" s="3">
        <f>IF(OR(Table2[[#This Row],[booking_status]]="confirmed",Table2[[#This Row],[booking_status]]="checked-out"),Table2[[#This Row],[room_rate_per_night]]*Table2[[#This Row],[Num_Nights]],0)</f>
        <v>1571.28</v>
      </c>
      <c r="R4213" t="str" cm="1">
        <f t="array" ref="R4213">IFERROR(_xlfn.IFS(Table2[[#This Row],[booking_status]]="confirmed","Expected",Table2[[#This Row],[booking_status]]="checked-out","Actual"),"No Revenue")</f>
        <v>Actual</v>
      </c>
      <c r="S4213" s="4">
        <f>Table2[[#This Row],[Revenue_Amount]]/Table2[[#This Row],[Num_Nights]]</f>
        <v>130.94</v>
      </c>
    </row>
    <row r="4214" spans="1:19" x14ac:dyDescent="0.3">
      <c r="A4214">
        <v>4213</v>
      </c>
      <c r="B4214" t="s">
        <v>31</v>
      </c>
      <c r="C4214" s="9">
        <v>45066</v>
      </c>
      <c r="D4214" s="9">
        <v>45070</v>
      </c>
      <c r="E4214" s="10">
        <v>45004</v>
      </c>
      <c r="F4214" t="s">
        <v>18</v>
      </c>
      <c r="G4214">
        <v>193.42</v>
      </c>
      <c r="H4214">
        <v>4</v>
      </c>
      <c r="I4214">
        <v>2</v>
      </c>
      <c r="J4214" t="s">
        <v>19</v>
      </c>
      <c r="K4214" t="s">
        <v>44</v>
      </c>
      <c r="L4214" t="s">
        <v>21</v>
      </c>
      <c r="M4214" t="s">
        <v>36</v>
      </c>
      <c r="N4214" t="s">
        <v>41</v>
      </c>
      <c r="O4214">
        <f>Table2[[#This Row],[check_out_date]]-Table2[[#This Row],[check_in_date]]</f>
        <v>4</v>
      </c>
      <c r="P4214">
        <f>Table2[[#This Row],[num_adults]]+Table2[[#This Row],[num_children]]</f>
        <v>6</v>
      </c>
      <c r="Q4214" s="3">
        <f>IF(OR(Table2[[#This Row],[booking_status]]="confirmed",Table2[[#This Row],[booking_status]]="checked-out"),Table2[[#This Row],[room_rate_per_night]]*Table2[[#This Row],[Num_Nights]],0)</f>
        <v>773.68</v>
      </c>
      <c r="R4214" t="str" cm="1">
        <f t="array" ref="R4214">IFERROR(_xlfn.IFS(Table2[[#This Row],[booking_status]]="confirmed","Expected",Table2[[#This Row],[booking_status]]="checked-out","Actual"),"No Revenue")</f>
        <v>Expected</v>
      </c>
      <c r="S4214" s="4">
        <f>Table2[[#This Row],[Revenue_Amount]]/Table2[[#This Row],[Num_Nights]]</f>
        <v>193.42</v>
      </c>
    </row>
    <row r="4215" spans="1:19" x14ac:dyDescent="0.3">
      <c r="A4215">
        <v>4214</v>
      </c>
      <c r="B4215" t="s">
        <v>37</v>
      </c>
      <c r="C4215" s="9">
        <v>45270</v>
      </c>
      <c r="D4215" s="9">
        <v>45275</v>
      </c>
      <c r="E4215" s="10">
        <v>45191</v>
      </c>
      <c r="F4215" t="s">
        <v>18</v>
      </c>
      <c r="G4215">
        <v>244.61</v>
      </c>
      <c r="H4215">
        <v>4</v>
      </c>
      <c r="I4215">
        <v>0</v>
      </c>
      <c r="J4215" t="s">
        <v>55</v>
      </c>
      <c r="K4215" t="s">
        <v>20</v>
      </c>
      <c r="L4215" t="s">
        <v>70</v>
      </c>
      <c r="M4215" t="s">
        <v>36</v>
      </c>
      <c r="N4215" t="s">
        <v>23</v>
      </c>
      <c r="O4215">
        <f>Table2[[#This Row],[check_out_date]]-Table2[[#This Row],[check_in_date]]</f>
        <v>5</v>
      </c>
      <c r="P4215">
        <f>Table2[[#This Row],[num_adults]]+Table2[[#This Row],[num_children]]</f>
        <v>4</v>
      </c>
      <c r="Q4215" s="3">
        <f>IF(OR(Table2[[#This Row],[booking_status]]="confirmed",Table2[[#This Row],[booking_status]]="checked-out"),Table2[[#This Row],[room_rate_per_night]]*Table2[[#This Row],[Num_Nights]],0)</f>
        <v>0</v>
      </c>
      <c r="R4215" t="str" cm="1">
        <f t="array" ref="R4215">IFERROR(_xlfn.IFS(Table2[[#This Row],[booking_status]]="confirmed","Expected",Table2[[#This Row],[booking_status]]="checked-out","Actual"),"No Revenue")</f>
        <v>No Revenue</v>
      </c>
      <c r="S4215" s="4">
        <f>Table2[[#This Row],[Revenue_Amount]]/Table2[[#This Row],[Num_Nights]]</f>
        <v>0</v>
      </c>
    </row>
    <row r="4216" spans="1:19" x14ac:dyDescent="0.3">
      <c r="A4216">
        <v>4215</v>
      </c>
      <c r="B4216" t="s">
        <v>50</v>
      </c>
      <c r="C4216" s="9">
        <v>45098</v>
      </c>
      <c r="D4216" s="9">
        <v>45100</v>
      </c>
      <c r="E4216" s="10">
        <v>45043</v>
      </c>
      <c r="F4216" t="s">
        <v>49</v>
      </c>
      <c r="G4216">
        <v>164.51</v>
      </c>
      <c r="H4216">
        <v>3</v>
      </c>
      <c r="I4216">
        <v>0</v>
      </c>
      <c r="J4216" t="s">
        <v>28</v>
      </c>
      <c r="K4216" t="s">
        <v>29</v>
      </c>
      <c r="L4216" t="s">
        <v>21</v>
      </c>
      <c r="M4216" t="s">
        <v>22</v>
      </c>
      <c r="N4216" t="s">
        <v>23</v>
      </c>
      <c r="O4216">
        <f>Table2[[#This Row],[check_out_date]]-Table2[[#This Row],[check_in_date]]</f>
        <v>2</v>
      </c>
      <c r="P4216">
        <f>Table2[[#This Row],[num_adults]]+Table2[[#This Row],[num_children]]</f>
        <v>3</v>
      </c>
      <c r="Q4216" s="3">
        <f>IF(OR(Table2[[#This Row],[booking_status]]="confirmed",Table2[[#This Row],[booking_status]]="checked-out"),Table2[[#This Row],[room_rate_per_night]]*Table2[[#This Row],[Num_Nights]],0)</f>
        <v>329.02</v>
      </c>
      <c r="R4216" t="str" cm="1">
        <f t="array" ref="R4216">IFERROR(_xlfn.IFS(Table2[[#This Row],[booking_status]]="confirmed","Expected",Table2[[#This Row],[booking_status]]="checked-out","Actual"),"No Revenue")</f>
        <v>Expected</v>
      </c>
      <c r="S4216" s="4">
        <f>Table2[[#This Row],[Revenue_Amount]]/Table2[[#This Row],[Num_Nights]]</f>
        <v>164.51</v>
      </c>
    </row>
    <row r="4217" spans="1:19" x14ac:dyDescent="0.3">
      <c r="A4217">
        <v>4216</v>
      </c>
      <c r="B4217" t="s">
        <v>50</v>
      </c>
      <c r="C4217" s="9">
        <v>45287</v>
      </c>
      <c r="D4217" s="9">
        <v>45290</v>
      </c>
      <c r="E4217" s="10">
        <v>45237</v>
      </c>
      <c r="F4217" t="s">
        <v>27</v>
      </c>
      <c r="G4217">
        <v>179.1</v>
      </c>
      <c r="H4217">
        <v>2</v>
      </c>
      <c r="I4217">
        <v>1</v>
      </c>
      <c r="J4217" t="s">
        <v>19</v>
      </c>
      <c r="K4217" t="s">
        <v>44</v>
      </c>
      <c r="L4217" t="s">
        <v>60</v>
      </c>
      <c r="M4217" t="s">
        <v>36</v>
      </c>
      <c r="N4217" t="s">
        <v>41</v>
      </c>
      <c r="O4217">
        <f>Table2[[#This Row],[check_out_date]]-Table2[[#This Row],[check_in_date]]</f>
        <v>3</v>
      </c>
      <c r="P4217">
        <f>Table2[[#This Row],[num_adults]]+Table2[[#This Row],[num_children]]</f>
        <v>3</v>
      </c>
      <c r="Q4217" s="3">
        <f>IF(OR(Table2[[#This Row],[booking_status]]="confirmed",Table2[[#This Row],[booking_status]]="checked-out"),Table2[[#This Row],[room_rate_per_night]]*Table2[[#This Row],[Num_Nights]],0)</f>
        <v>0</v>
      </c>
      <c r="R4217" t="str" cm="1">
        <f t="array" ref="R4217">IFERROR(_xlfn.IFS(Table2[[#This Row],[booking_status]]="confirmed","Expected",Table2[[#This Row],[booking_status]]="checked-out","Actual"),"No Revenue")</f>
        <v>No Revenue</v>
      </c>
      <c r="S4217" s="4">
        <f>Table2[[#This Row],[Revenue_Amount]]/Table2[[#This Row],[Num_Nights]]</f>
        <v>0</v>
      </c>
    </row>
    <row r="4218" spans="1:19" x14ac:dyDescent="0.3">
      <c r="A4218">
        <v>4217</v>
      </c>
      <c r="B4218" t="s">
        <v>50</v>
      </c>
      <c r="C4218" s="9">
        <v>44983</v>
      </c>
      <c r="D4218" s="9">
        <v>44993</v>
      </c>
      <c r="E4218" s="10">
        <v>44970</v>
      </c>
      <c r="F4218" t="s">
        <v>49</v>
      </c>
      <c r="G4218">
        <v>129.37</v>
      </c>
      <c r="H4218">
        <v>3</v>
      </c>
      <c r="I4218">
        <v>0</v>
      </c>
      <c r="J4218" t="s">
        <v>28</v>
      </c>
      <c r="K4218" t="s">
        <v>44</v>
      </c>
      <c r="L4218" t="s">
        <v>21</v>
      </c>
      <c r="M4218" t="s">
        <v>22</v>
      </c>
      <c r="N4218" t="s">
        <v>41</v>
      </c>
      <c r="O4218">
        <f>Table2[[#This Row],[check_out_date]]-Table2[[#This Row],[check_in_date]]</f>
        <v>10</v>
      </c>
      <c r="P4218">
        <f>Table2[[#This Row],[num_adults]]+Table2[[#This Row],[num_children]]</f>
        <v>3</v>
      </c>
      <c r="Q4218" s="3">
        <f>IF(OR(Table2[[#This Row],[booking_status]]="confirmed",Table2[[#This Row],[booking_status]]="checked-out"),Table2[[#This Row],[room_rate_per_night]]*Table2[[#This Row],[Num_Nights]],0)</f>
        <v>1293.7</v>
      </c>
      <c r="R4218" t="str" cm="1">
        <f t="array" ref="R4218">IFERROR(_xlfn.IFS(Table2[[#This Row],[booking_status]]="confirmed","Expected",Table2[[#This Row],[booking_status]]="checked-out","Actual"),"No Revenue")</f>
        <v>Expected</v>
      </c>
      <c r="S4218" s="4">
        <f>Table2[[#This Row],[Revenue_Amount]]/Table2[[#This Row],[Num_Nights]]</f>
        <v>129.37</v>
      </c>
    </row>
    <row r="4219" spans="1:19" x14ac:dyDescent="0.3">
      <c r="A4219">
        <v>4218</v>
      </c>
      <c r="B4219" t="s">
        <v>50</v>
      </c>
      <c r="C4219" s="9">
        <v>44940</v>
      </c>
      <c r="D4219" s="9">
        <v>44947</v>
      </c>
      <c r="E4219" s="10">
        <v>44912</v>
      </c>
      <c r="F4219" t="s">
        <v>49</v>
      </c>
      <c r="G4219">
        <v>119.74</v>
      </c>
      <c r="H4219">
        <v>4</v>
      </c>
      <c r="I4219">
        <v>3</v>
      </c>
      <c r="J4219" t="s">
        <v>55</v>
      </c>
      <c r="K4219" t="s">
        <v>66</v>
      </c>
      <c r="L4219" t="s">
        <v>56</v>
      </c>
      <c r="M4219" t="s">
        <v>36</v>
      </c>
      <c r="N4219" t="s">
        <v>30</v>
      </c>
      <c r="O4219">
        <f>Table2[[#This Row],[check_out_date]]-Table2[[#This Row],[check_in_date]]</f>
        <v>7</v>
      </c>
      <c r="P4219">
        <f>Table2[[#This Row],[num_adults]]+Table2[[#This Row],[num_children]]</f>
        <v>7</v>
      </c>
      <c r="Q4219" s="3">
        <f>IF(OR(Table2[[#This Row],[booking_status]]="confirmed",Table2[[#This Row],[booking_status]]="checked-out"),Table2[[#This Row],[room_rate_per_night]]*Table2[[#This Row],[Num_Nights]],0)</f>
        <v>838.18</v>
      </c>
      <c r="R4219" t="str" cm="1">
        <f t="array" ref="R4219">IFERROR(_xlfn.IFS(Table2[[#This Row],[booking_status]]="confirmed","Expected",Table2[[#This Row],[booking_status]]="checked-out","Actual"),"No Revenue")</f>
        <v>Actual</v>
      </c>
      <c r="S4219" s="4">
        <f>Table2[[#This Row],[Revenue_Amount]]/Table2[[#This Row],[Num_Nights]]</f>
        <v>119.74</v>
      </c>
    </row>
    <row r="4220" spans="1:19" x14ac:dyDescent="0.3">
      <c r="A4220">
        <v>4219</v>
      </c>
      <c r="B4220" t="s">
        <v>31</v>
      </c>
      <c r="C4220" s="9">
        <v>44946</v>
      </c>
      <c r="D4220" s="9">
        <v>44951</v>
      </c>
      <c r="E4220" s="10">
        <v>44892</v>
      </c>
      <c r="F4220" t="s">
        <v>18</v>
      </c>
      <c r="G4220">
        <v>169.24</v>
      </c>
      <c r="H4220">
        <v>3</v>
      </c>
      <c r="I4220">
        <v>0</v>
      </c>
      <c r="J4220" t="s">
        <v>19</v>
      </c>
      <c r="K4220" t="s">
        <v>29</v>
      </c>
      <c r="L4220" t="s">
        <v>60</v>
      </c>
      <c r="M4220" t="s">
        <v>36</v>
      </c>
      <c r="N4220" t="s">
        <v>41</v>
      </c>
      <c r="O4220">
        <f>Table2[[#This Row],[check_out_date]]-Table2[[#This Row],[check_in_date]]</f>
        <v>5</v>
      </c>
      <c r="P4220">
        <f>Table2[[#This Row],[num_adults]]+Table2[[#This Row],[num_children]]</f>
        <v>3</v>
      </c>
      <c r="Q4220" s="3">
        <f>IF(OR(Table2[[#This Row],[booking_status]]="confirmed",Table2[[#This Row],[booking_status]]="checked-out"),Table2[[#This Row],[room_rate_per_night]]*Table2[[#This Row],[Num_Nights]],0)</f>
        <v>0</v>
      </c>
      <c r="R4220" t="str" cm="1">
        <f t="array" ref="R4220">IFERROR(_xlfn.IFS(Table2[[#This Row],[booking_status]]="confirmed","Expected",Table2[[#This Row],[booking_status]]="checked-out","Actual"),"No Revenue")</f>
        <v>No Revenue</v>
      </c>
      <c r="S4220" s="4">
        <f>Table2[[#This Row],[Revenue_Amount]]/Table2[[#This Row],[Num_Nights]]</f>
        <v>0</v>
      </c>
    </row>
    <row r="4221" spans="1:19" x14ac:dyDescent="0.3">
      <c r="A4221">
        <v>4220</v>
      </c>
      <c r="B4221" t="s">
        <v>31</v>
      </c>
      <c r="C4221" s="9">
        <v>45160</v>
      </c>
      <c r="D4221" s="9">
        <v>45170</v>
      </c>
      <c r="E4221" s="10">
        <v>45137</v>
      </c>
      <c r="F4221" t="s">
        <v>54</v>
      </c>
      <c r="G4221">
        <v>235.37</v>
      </c>
      <c r="H4221">
        <v>1</v>
      </c>
      <c r="I4221">
        <v>0</v>
      </c>
      <c r="J4221" t="s">
        <v>94</v>
      </c>
      <c r="K4221" t="s">
        <v>44</v>
      </c>
      <c r="L4221" t="s">
        <v>56</v>
      </c>
      <c r="M4221" t="s">
        <v>36</v>
      </c>
      <c r="N4221" t="s">
        <v>45</v>
      </c>
      <c r="O4221">
        <f>Table2[[#This Row],[check_out_date]]-Table2[[#This Row],[check_in_date]]</f>
        <v>10</v>
      </c>
      <c r="P4221">
        <f>Table2[[#This Row],[num_adults]]+Table2[[#This Row],[num_children]]</f>
        <v>1</v>
      </c>
      <c r="Q4221" s="3">
        <f>IF(OR(Table2[[#This Row],[booking_status]]="confirmed",Table2[[#This Row],[booking_status]]="checked-out"),Table2[[#This Row],[room_rate_per_night]]*Table2[[#This Row],[Num_Nights]],0)</f>
        <v>2353.6999999999998</v>
      </c>
      <c r="R4221" t="str" cm="1">
        <f t="array" ref="R4221">IFERROR(_xlfn.IFS(Table2[[#This Row],[booking_status]]="confirmed","Expected",Table2[[#This Row],[booking_status]]="checked-out","Actual"),"No Revenue")</f>
        <v>Actual</v>
      </c>
      <c r="S4221" s="4">
        <f>Table2[[#This Row],[Revenue_Amount]]/Table2[[#This Row],[Num_Nights]]</f>
        <v>235.36999999999998</v>
      </c>
    </row>
    <row r="4222" spans="1:19" x14ac:dyDescent="0.3">
      <c r="A4222">
        <v>4221</v>
      </c>
      <c r="B4222" t="s">
        <v>37</v>
      </c>
      <c r="C4222" s="9">
        <v>45143</v>
      </c>
      <c r="D4222" s="9">
        <v>45145</v>
      </c>
      <c r="E4222" s="10">
        <v>45132</v>
      </c>
      <c r="F4222" t="s">
        <v>49</v>
      </c>
      <c r="G4222">
        <v>99.98</v>
      </c>
      <c r="H4222">
        <v>3</v>
      </c>
      <c r="I4222">
        <v>1</v>
      </c>
      <c r="J4222" t="s">
        <v>55</v>
      </c>
      <c r="K4222" t="s">
        <v>29</v>
      </c>
      <c r="L4222" t="s">
        <v>60</v>
      </c>
      <c r="M4222" t="s">
        <v>36</v>
      </c>
      <c r="N4222" t="s">
        <v>41</v>
      </c>
      <c r="O4222">
        <f>Table2[[#This Row],[check_out_date]]-Table2[[#This Row],[check_in_date]]</f>
        <v>2</v>
      </c>
      <c r="P4222">
        <f>Table2[[#This Row],[num_adults]]+Table2[[#This Row],[num_children]]</f>
        <v>4</v>
      </c>
      <c r="Q4222" s="3">
        <f>IF(OR(Table2[[#This Row],[booking_status]]="confirmed",Table2[[#This Row],[booking_status]]="checked-out"),Table2[[#This Row],[room_rate_per_night]]*Table2[[#This Row],[Num_Nights]],0)</f>
        <v>0</v>
      </c>
      <c r="R4222" t="str" cm="1">
        <f t="array" ref="R4222">IFERROR(_xlfn.IFS(Table2[[#This Row],[booking_status]]="confirmed","Expected",Table2[[#This Row],[booking_status]]="checked-out","Actual"),"No Revenue")</f>
        <v>No Revenue</v>
      </c>
      <c r="S4222" s="4">
        <f>Table2[[#This Row],[Revenue_Amount]]/Table2[[#This Row],[Num_Nights]]</f>
        <v>0</v>
      </c>
    </row>
    <row r="4223" spans="1:19" hidden="1" x14ac:dyDescent="0.3">
      <c r="A4223">
        <v>4222</v>
      </c>
      <c r="B4223" t="s">
        <v>37</v>
      </c>
      <c r="C4223" s="9">
        <v>45037</v>
      </c>
      <c r="D4223" s="9">
        <v>45042</v>
      </c>
      <c r="E4223" s="10">
        <v>45030</v>
      </c>
      <c r="F4223" t="s">
        <v>49</v>
      </c>
      <c r="G4223">
        <v>91.96</v>
      </c>
      <c r="H4223">
        <v>1</v>
      </c>
      <c r="I4223">
        <v>1</v>
      </c>
      <c r="J4223" t="s">
        <v>35</v>
      </c>
      <c r="K4223" t="s">
        <v>44</v>
      </c>
      <c r="L4223" t="s">
        <v>21</v>
      </c>
      <c r="M4223" t="s">
        <v>36</v>
      </c>
      <c r="N4223" t="s">
        <v>41</v>
      </c>
      <c r="O4223">
        <f>Table2[[#This Row],[check_out_date]]-Table2[[#This Row],[check_in_date]]</f>
        <v>5</v>
      </c>
      <c r="P4223">
        <f>Table2[[#This Row],[num_adults]]+Table2[[#This Row],[num_children]]</f>
        <v>2</v>
      </c>
      <c r="Q4223" s="3">
        <f>IF(OR(Table2[[#This Row],[booking_status]]="confirmed",Table2[[#This Row],[booking_status]]="checked-out"),Table2[[#This Row],[room_rate_per_night]]*Table2[[#This Row],[Num_Nights]],0)</f>
        <v>459.79999999999995</v>
      </c>
      <c r="R4223" t="str" cm="1">
        <f t="array" ref="R4223">IFERROR(_xlfn.IFS(Table2[[#This Row],[booking_status]]="confirmed","Expected",Table2[[#This Row],[booking_status]]="checked-out","Actual"),"No Revenue")</f>
        <v>Expected</v>
      </c>
      <c r="S4223" s="4">
        <f>Table2[[#This Row],[Revenue_Amount]]/Table2[[#This Row],[Num_Nights]]</f>
        <v>91.96</v>
      </c>
    </row>
    <row r="4224" spans="1:19" x14ac:dyDescent="0.3">
      <c r="A4224">
        <v>4223</v>
      </c>
      <c r="B4224" t="s">
        <v>50</v>
      </c>
      <c r="C4224" s="9">
        <v>45086</v>
      </c>
      <c r="D4224" s="9">
        <v>45090</v>
      </c>
      <c r="E4224" s="10">
        <v>45031</v>
      </c>
      <c r="F4224" t="s">
        <v>27</v>
      </c>
      <c r="G4224">
        <v>133.22</v>
      </c>
      <c r="H4224">
        <v>2</v>
      </c>
      <c r="I4224">
        <v>1</v>
      </c>
      <c r="J4224" t="s">
        <v>94</v>
      </c>
      <c r="K4224" t="s">
        <v>20</v>
      </c>
      <c r="L4224" t="s">
        <v>56</v>
      </c>
      <c r="M4224" t="s">
        <v>36</v>
      </c>
      <c r="N4224" t="s">
        <v>41</v>
      </c>
      <c r="O4224">
        <f>Table2[[#This Row],[check_out_date]]-Table2[[#This Row],[check_in_date]]</f>
        <v>4</v>
      </c>
      <c r="P4224">
        <f>Table2[[#This Row],[num_adults]]+Table2[[#This Row],[num_children]]</f>
        <v>3</v>
      </c>
      <c r="Q4224" s="3">
        <f>IF(OR(Table2[[#This Row],[booking_status]]="confirmed",Table2[[#This Row],[booking_status]]="checked-out"),Table2[[#This Row],[room_rate_per_night]]*Table2[[#This Row],[Num_Nights]],0)</f>
        <v>532.88</v>
      </c>
      <c r="R4224" t="str" cm="1">
        <f t="array" ref="R4224">IFERROR(_xlfn.IFS(Table2[[#This Row],[booking_status]]="confirmed","Expected",Table2[[#This Row],[booking_status]]="checked-out","Actual"),"No Revenue")</f>
        <v>Actual</v>
      </c>
      <c r="S4224" s="4">
        <f>Table2[[#This Row],[Revenue_Amount]]/Table2[[#This Row],[Num_Nights]]</f>
        <v>133.22</v>
      </c>
    </row>
    <row r="4225" spans="1:19" x14ac:dyDescent="0.3">
      <c r="A4225">
        <v>4224</v>
      </c>
      <c r="B4225" t="s">
        <v>37</v>
      </c>
      <c r="C4225" s="9">
        <v>44940</v>
      </c>
      <c r="D4225" s="9">
        <v>44942</v>
      </c>
      <c r="E4225" s="10">
        <v>44911</v>
      </c>
      <c r="F4225" t="s">
        <v>49</v>
      </c>
      <c r="G4225">
        <v>125.07</v>
      </c>
      <c r="H4225">
        <v>2</v>
      </c>
      <c r="I4225">
        <v>3</v>
      </c>
      <c r="J4225" t="s">
        <v>19</v>
      </c>
      <c r="K4225" t="s">
        <v>66</v>
      </c>
      <c r="L4225" t="s">
        <v>60</v>
      </c>
      <c r="M4225" t="s">
        <v>36</v>
      </c>
      <c r="N4225" t="s">
        <v>23</v>
      </c>
      <c r="O4225">
        <f>Table2[[#This Row],[check_out_date]]-Table2[[#This Row],[check_in_date]]</f>
        <v>2</v>
      </c>
      <c r="P4225">
        <f>Table2[[#This Row],[num_adults]]+Table2[[#This Row],[num_children]]</f>
        <v>5</v>
      </c>
      <c r="Q4225" s="3">
        <f>IF(OR(Table2[[#This Row],[booking_status]]="confirmed",Table2[[#This Row],[booking_status]]="checked-out"),Table2[[#This Row],[room_rate_per_night]]*Table2[[#This Row],[Num_Nights]],0)</f>
        <v>0</v>
      </c>
      <c r="R4225" t="str" cm="1">
        <f t="array" ref="R4225">IFERROR(_xlfn.IFS(Table2[[#This Row],[booking_status]]="confirmed","Expected",Table2[[#This Row],[booking_status]]="checked-out","Actual"),"No Revenue")</f>
        <v>No Revenue</v>
      </c>
      <c r="S4225" s="4">
        <f>Table2[[#This Row],[Revenue_Amount]]/Table2[[#This Row],[Num_Nights]]</f>
        <v>0</v>
      </c>
    </row>
    <row r="4226" spans="1:19" x14ac:dyDescent="0.3">
      <c r="A4226">
        <v>4225</v>
      </c>
      <c r="B4226" t="s">
        <v>31</v>
      </c>
      <c r="C4226" s="9">
        <v>45193</v>
      </c>
      <c r="D4226" s="9">
        <v>45200</v>
      </c>
      <c r="E4226" s="10">
        <v>45184</v>
      </c>
      <c r="F4226" t="s">
        <v>27</v>
      </c>
      <c r="G4226">
        <v>145.38999999999999</v>
      </c>
      <c r="H4226">
        <v>3</v>
      </c>
      <c r="I4226">
        <v>0</v>
      </c>
      <c r="J4226" t="s">
        <v>19</v>
      </c>
      <c r="K4226" t="s">
        <v>99</v>
      </c>
      <c r="L4226" t="s">
        <v>21</v>
      </c>
      <c r="M4226" t="s">
        <v>36</v>
      </c>
      <c r="N4226" t="s">
        <v>30</v>
      </c>
      <c r="O4226">
        <f>Table2[[#This Row],[check_out_date]]-Table2[[#This Row],[check_in_date]]</f>
        <v>7</v>
      </c>
      <c r="P4226">
        <f>Table2[[#This Row],[num_adults]]+Table2[[#This Row],[num_children]]</f>
        <v>3</v>
      </c>
      <c r="Q4226" s="3">
        <f>IF(OR(Table2[[#This Row],[booking_status]]="confirmed",Table2[[#This Row],[booking_status]]="checked-out"),Table2[[#This Row],[room_rate_per_night]]*Table2[[#This Row],[Num_Nights]],0)</f>
        <v>1017.7299999999999</v>
      </c>
      <c r="R4226" t="str" cm="1">
        <f t="array" ref="R4226">IFERROR(_xlfn.IFS(Table2[[#This Row],[booking_status]]="confirmed","Expected",Table2[[#This Row],[booking_status]]="checked-out","Actual"),"No Revenue")</f>
        <v>Expected</v>
      </c>
      <c r="S4226" s="4">
        <f>Table2[[#This Row],[Revenue_Amount]]/Table2[[#This Row],[Num_Nights]]</f>
        <v>145.38999999999999</v>
      </c>
    </row>
    <row r="4227" spans="1:19" x14ac:dyDescent="0.3">
      <c r="A4227">
        <v>4226</v>
      </c>
      <c r="B4227" t="s">
        <v>37</v>
      </c>
      <c r="C4227" s="9">
        <v>45232</v>
      </c>
      <c r="D4227" s="9">
        <v>45241</v>
      </c>
      <c r="E4227" s="10">
        <v>45200</v>
      </c>
      <c r="F4227" t="s">
        <v>49</v>
      </c>
      <c r="G4227">
        <v>88.13</v>
      </c>
      <c r="H4227">
        <v>1</v>
      </c>
      <c r="I4227">
        <v>1</v>
      </c>
      <c r="J4227" t="s">
        <v>28</v>
      </c>
      <c r="K4227" t="s">
        <v>44</v>
      </c>
      <c r="L4227" t="s">
        <v>56</v>
      </c>
      <c r="M4227" t="s">
        <v>36</v>
      </c>
      <c r="N4227" t="s">
        <v>23</v>
      </c>
      <c r="O4227">
        <f>Table2[[#This Row],[check_out_date]]-Table2[[#This Row],[check_in_date]]</f>
        <v>9</v>
      </c>
      <c r="P4227">
        <f>Table2[[#This Row],[num_adults]]+Table2[[#This Row],[num_children]]</f>
        <v>2</v>
      </c>
      <c r="Q4227" s="3">
        <f>IF(OR(Table2[[#This Row],[booking_status]]="confirmed",Table2[[#This Row],[booking_status]]="checked-out"),Table2[[#This Row],[room_rate_per_night]]*Table2[[#This Row],[Num_Nights]],0)</f>
        <v>793.17</v>
      </c>
      <c r="R4227" t="str" cm="1">
        <f t="array" ref="R4227">IFERROR(_xlfn.IFS(Table2[[#This Row],[booking_status]]="confirmed","Expected",Table2[[#This Row],[booking_status]]="checked-out","Actual"),"No Revenue")</f>
        <v>Actual</v>
      </c>
      <c r="S4227" s="4">
        <f>Table2[[#This Row],[Revenue_Amount]]/Table2[[#This Row],[Num_Nights]]</f>
        <v>88.13</v>
      </c>
    </row>
    <row r="4228" spans="1:19" x14ac:dyDescent="0.3">
      <c r="A4228">
        <v>4227</v>
      </c>
      <c r="B4228" t="s">
        <v>37</v>
      </c>
      <c r="C4228" s="9">
        <v>45034</v>
      </c>
      <c r="D4228" s="9">
        <v>45037</v>
      </c>
      <c r="E4228" s="10">
        <v>45021</v>
      </c>
      <c r="F4228" t="s">
        <v>18</v>
      </c>
      <c r="G4228">
        <v>231.78</v>
      </c>
      <c r="H4228">
        <v>3</v>
      </c>
      <c r="I4228">
        <v>3</v>
      </c>
      <c r="J4228" t="s">
        <v>55</v>
      </c>
      <c r="K4228" t="s">
        <v>66</v>
      </c>
      <c r="L4228" t="s">
        <v>60</v>
      </c>
      <c r="M4228" t="s">
        <v>36</v>
      </c>
      <c r="N4228" t="s">
        <v>30</v>
      </c>
      <c r="O4228">
        <f>Table2[[#This Row],[check_out_date]]-Table2[[#This Row],[check_in_date]]</f>
        <v>3</v>
      </c>
      <c r="P4228">
        <f>Table2[[#This Row],[num_adults]]+Table2[[#This Row],[num_children]]</f>
        <v>6</v>
      </c>
      <c r="Q4228" s="3">
        <f>IF(OR(Table2[[#This Row],[booking_status]]="confirmed",Table2[[#This Row],[booking_status]]="checked-out"),Table2[[#This Row],[room_rate_per_night]]*Table2[[#This Row],[Num_Nights]],0)</f>
        <v>0</v>
      </c>
      <c r="R4228" t="str" cm="1">
        <f t="array" ref="R4228">IFERROR(_xlfn.IFS(Table2[[#This Row],[booking_status]]="confirmed","Expected",Table2[[#This Row],[booking_status]]="checked-out","Actual"),"No Revenue")</f>
        <v>No Revenue</v>
      </c>
      <c r="S4228" s="4">
        <f>Table2[[#This Row],[Revenue_Amount]]/Table2[[#This Row],[Num_Nights]]</f>
        <v>0</v>
      </c>
    </row>
    <row r="4229" spans="1:19" x14ac:dyDescent="0.3">
      <c r="A4229">
        <v>4228</v>
      </c>
      <c r="B4229" t="s">
        <v>31</v>
      </c>
      <c r="C4229" s="9">
        <v>45100</v>
      </c>
      <c r="D4229" s="9">
        <v>45110</v>
      </c>
      <c r="E4229" s="10">
        <v>45043</v>
      </c>
      <c r="F4229" t="s">
        <v>49</v>
      </c>
      <c r="G4229">
        <v>104.29</v>
      </c>
      <c r="H4229">
        <v>2</v>
      </c>
      <c r="I4229">
        <v>0</v>
      </c>
      <c r="J4229" t="s">
        <v>19</v>
      </c>
      <c r="K4229" t="s">
        <v>29</v>
      </c>
      <c r="L4229" t="s">
        <v>56</v>
      </c>
      <c r="M4229" t="s">
        <v>22</v>
      </c>
      <c r="N4229" t="s">
        <v>30</v>
      </c>
      <c r="O4229">
        <f>Table2[[#This Row],[check_out_date]]-Table2[[#This Row],[check_in_date]]</f>
        <v>10</v>
      </c>
      <c r="P4229">
        <f>Table2[[#This Row],[num_adults]]+Table2[[#This Row],[num_children]]</f>
        <v>2</v>
      </c>
      <c r="Q4229" s="3">
        <f>IF(OR(Table2[[#This Row],[booking_status]]="confirmed",Table2[[#This Row],[booking_status]]="checked-out"),Table2[[#This Row],[room_rate_per_night]]*Table2[[#This Row],[Num_Nights]],0)</f>
        <v>1042.9000000000001</v>
      </c>
      <c r="R4229" t="str" cm="1">
        <f t="array" ref="R4229">IFERROR(_xlfn.IFS(Table2[[#This Row],[booking_status]]="confirmed","Expected",Table2[[#This Row],[booking_status]]="checked-out","Actual"),"No Revenue")</f>
        <v>Actual</v>
      </c>
      <c r="S4229" s="4">
        <f>Table2[[#This Row],[Revenue_Amount]]/Table2[[#This Row],[Num_Nights]]</f>
        <v>104.29</v>
      </c>
    </row>
    <row r="4230" spans="1:19" x14ac:dyDescent="0.3">
      <c r="A4230">
        <v>4229</v>
      </c>
      <c r="B4230" t="s">
        <v>14</v>
      </c>
      <c r="C4230" s="9">
        <v>45049</v>
      </c>
      <c r="D4230" s="9">
        <v>45061</v>
      </c>
      <c r="E4230" s="10">
        <v>45034</v>
      </c>
      <c r="F4230" t="s">
        <v>27</v>
      </c>
      <c r="G4230">
        <v>116.25</v>
      </c>
      <c r="H4230">
        <v>2</v>
      </c>
      <c r="I4230">
        <v>0</v>
      </c>
      <c r="J4230" t="s">
        <v>94</v>
      </c>
      <c r="K4230" t="s">
        <v>44</v>
      </c>
      <c r="L4230" t="s">
        <v>21</v>
      </c>
      <c r="M4230" t="s">
        <v>36</v>
      </c>
      <c r="N4230" t="s">
        <v>41</v>
      </c>
      <c r="O4230">
        <f>Table2[[#This Row],[check_out_date]]-Table2[[#This Row],[check_in_date]]</f>
        <v>12</v>
      </c>
      <c r="P4230">
        <f>Table2[[#This Row],[num_adults]]+Table2[[#This Row],[num_children]]</f>
        <v>2</v>
      </c>
      <c r="Q4230" s="3">
        <f>IF(OR(Table2[[#This Row],[booking_status]]="confirmed",Table2[[#This Row],[booking_status]]="checked-out"),Table2[[#This Row],[room_rate_per_night]]*Table2[[#This Row],[Num_Nights]],0)</f>
        <v>1395</v>
      </c>
      <c r="R4230" t="str" cm="1">
        <f t="array" ref="R4230">IFERROR(_xlfn.IFS(Table2[[#This Row],[booking_status]]="confirmed","Expected",Table2[[#This Row],[booking_status]]="checked-out","Actual"),"No Revenue")</f>
        <v>Expected</v>
      </c>
      <c r="S4230" s="4">
        <f>Table2[[#This Row],[Revenue_Amount]]/Table2[[#This Row],[Num_Nights]]</f>
        <v>116.25</v>
      </c>
    </row>
    <row r="4231" spans="1:19" x14ac:dyDescent="0.3">
      <c r="A4231">
        <v>4230</v>
      </c>
      <c r="B4231" t="s">
        <v>37</v>
      </c>
      <c r="C4231" s="9">
        <v>45011</v>
      </c>
      <c r="D4231" s="9">
        <v>45015</v>
      </c>
      <c r="E4231" s="10">
        <v>45002</v>
      </c>
      <c r="F4231" t="s">
        <v>54</v>
      </c>
      <c r="G4231">
        <v>409.05</v>
      </c>
      <c r="H4231">
        <v>2</v>
      </c>
      <c r="I4231">
        <v>0</v>
      </c>
      <c r="J4231" t="s">
        <v>28</v>
      </c>
      <c r="K4231" t="s">
        <v>66</v>
      </c>
      <c r="L4231" t="s">
        <v>60</v>
      </c>
      <c r="M4231" t="s">
        <v>36</v>
      </c>
      <c r="N4231" t="s">
        <v>23</v>
      </c>
      <c r="O4231">
        <f>Table2[[#This Row],[check_out_date]]-Table2[[#This Row],[check_in_date]]</f>
        <v>4</v>
      </c>
      <c r="P4231">
        <f>Table2[[#This Row],[num_adults]]+Table2[[#This Row],[num_children]]</f>
        <v>2</v>
      </c>
      <c r="Q4231" s="3">
        <f>IF(OR(Table2[[#This Row],[booking_status]]="confirmed",Table2[[#This Row],[booking_status]]="checked-out"),Table2[[#This Row],[room_rate_per_night]]*Table2[[#This Row],[Num_Nights]],0)</f>
        <v>0</v>
      </c>
      <c r="R4231" t="str" cm="1">
        <f t="array" ref="R4231">IFERROR(_xlfn.IFS(Table2[[#This Row],[booking_status]]="confirmed","Expected",Table2[[#This Row],[booking_status]]="checked-out","Actual"),"No Revenue")</f>
        <v>No Revenue</v>
      </c>
      <c r="S4231" s="4">
        <f>Table2[[#This Row],[Revenue_Amount]]/Table2[[#This Row],[Num_Nights]]</f>
        <v>0</v>
      </c>
    </row>
    <row r="4232" spans="1:19" x14ac:dyDescent="0.3">
      <c r="A4232">
        <v>4231</v>
      </c>
      <c r="B4232" t="s">
        <v>37</v>
      </c>
      <c r="C4232" s="9">
        <v>45248</v>
      </c>
      <c r="D4232" s="9">
        <v>45255</v>
      </c>
      <c r="E4232" s="10">
        <v>45234</v>
      </c>
      <c r="F4232" t="s">
        <v>49</v>
      </c>
      <c r="G4232">
        <v>119.45</v>
      </c>
      <c r="H4232">
        <v>1</v>
      </c>
      <c r="I4232">
        <v>1</v>
      </c>
      <c r="J4232" t="s">
        <v>19</v>
      </c>
      <c r="K4232" t="s">
        <v>99</v>
      </c>
      <c r="L4232" t="s">
        <v>60</v>
      </c>
      <c r="M4232" t="s">
        <v>22</v>
      </c>
      <c r="N4232" t="s">
        <v>95</v>
      </c>
      <c r="O4232">
        <f>Table2[[#This Row],[check_out_date]]-Table2[[#This Row],[check_in_date]]</f>
        <v>7</v>
      </c>
      <c r="P4232">
        <f>Table2[[#This Row],[num_adults]]+Table2[[#This Row],[num_children]]</f>
        <v>2</v>
      </c>
      <c r="Q4232" s="3">
        <f>IF(OR(Table2[[#This Row],[booking_status]]="confirmed",Table2[[#This Row],[booking_status]]="checked-out"),Table2[[#This Row],[room_rate_per_night]]*Table2[[#This Row],[Num_Nights]],0)</f>
        <v>0</v>
      </c>
      <c r="R4232" t="str" cm="1">
        <f t="array" ref="R4232">IFERROR(_xlfn.IFS(Table2[[#This Row],[booking_status]]="confirmed","Expected",Table2[[#This Row],[booking_status]]="checked-out","Actual"),"No Revenue")</f>
        <v>No Revenue</v>
      </c>
      <c r="S4232" s="4">
        <f>Table2[[#This Row],[Revenue_Amount]]/Table2[[#This Row],[Num_Nights]]</f>
        <v>0</v>
      </c>
    </row>
    <row r="4233" spans="1:19" x14ac:dyDescent="0.3">
      <c r="A4233">
        <v>4232</v>
      </c>
      <c r="B4233" t="s">
        <v>31</v>
      </c>
      <c r="C4233" s="9">
        <v>44931</v>
      </c>
      <c r="D4233" s="9">
        <v>44932</v>
      </c>
      <c r="E4233" s="10">
        <v>44881</v>
      </c>
      <c r="F4233" t="s">
        <v>27</v>
      </c>
      <c r="G4233">
        <v>152.52000000000001</v>
      </c>
      <c r="H4233">
        <v>1</v>
      </c>
      <c r="I4233">
        <v>0</v>
      </c>
      <c r="J4233" t="s">
        <v>28</v>
      </c>
      <c r="K4233" t="s">
        <v>44</v>
      </c>
      <c r="L4233" t="s">
        <v>21</v>
      </c>
      <c r="M4233" t="s">
        <v>36</v>
      </c>
      <c r="N4233" t="s">
        <v>45</v>
      </c>
      <c r="O4233">
        <f>Table2[[#This Row],[check_out_date]]-Table2[[#This Row],[check_in_date]]</f>
        <v>1</v>
      </c>
      <c r="P4233">
        <f>Table2[[#This Row],[num_adults]]+Table2[[#This Row],[num_children]]</f>
        <v>1</v>
      </c>
      <c r="Q4233" s="3">
        <f>IF(OR(Table2[[#This Row],[booking_status]]="confirmed",Table2[[#This Row],[booking_status]]="checked-out"),Table2[[#This Row],[room_rate_per_night]]*Table2[[#This Row],[Num_Nights]],0)</f>
        <v>152.52000000000001</v>
      </c>
      <c r="R4233" t="str" cm="1">
        <f t="array" ref="R4233">IFERROR(_xlfn.IFS(Table2[[#This Row],[booking_status]]="confirmed","Expected",Table2[[#This Row],[booking_status]]="checked-out","Actual"),"No Revenue")</f>
        <v>Expected</v>
      </c>
      <c r="S4233" s="4">
        <f>Table2[[#This Row],[Revenue_Amount]]/Table2[[#This Row],[Num_Nights]]</f>
        <v>152.52000000000001</v>
      </c>
    </row>
    <row r="4234" spans="1:19" x14ac:dyDescent="0.3">
      <c r="A4234">
        <v>4233</v>
      </c>
      <c r="B4234" t="s">
        <v>50</v>
      </c>
      <c r="C4234" s="9">
        <v>45083</v>
      </c>
      <c r="D4234" s="9">
        <v>45085</v>
      </c>
      <c r="E4234" s="10">
        <v>45070</v>
      </c>
      <c r="F4234" t="s">
        <v>54</v>
      </c>
      <c r="G4234">
        <v>542.54</v>
      </c>
      <c r="H4234">
        <v>2</v>
      </c>
      <c r="I4234">
        <v>3</v>
      </c>
      <c r="J4234" t="s">
        <v>55</v>
      </c>
      <c r="K4234" t="s">
        <v>20</v>
      </c>
      <c r="L4234" t="s">
        <v>21</v>
      </c>
      <c r="M4234" t="s">
        <v>36</v>
      </c>
      <c r="N4234" t="s">
        <v>23</v>
      </c>
      <c r="O4234">
        <f>Table2[[#This Row],[check_out_date]]-Table2[[#This Row],[check_in_date]]</f>
        <v>2</v>
      </c>
      <c r="P4234">
        <f>Table2[[#This Row],[num_adults]]+Table2[[#This Row],[num_children]]</f>
        <v>5</v>
      </c>
      <c r="Q4234" s="3">
        <f>IF(OR(Table2[[#This Row],[booking_status]]="confirmed",Table2[[#This Row],[booking_status]]="checked-out"),Table2[[#This Row],[room_rate_per_night]]*Table2[[#This Row],[Num_Nights]],0)</f>
        <v>1085.08</v>
      </c>
      <c r="R4234" t="str" cm="1">
        <f t="array" ref="R4234">IFERROR(_xlfn.IFS(Table2[[#This Row],[booking_status]]="confirmed","Expected",Table2[[#This Row],[booking_status]]="checked-out","Actual"),"No Revenue")</f>
        <v>Expected</v>
      </c>
      <c r="S4234" s="4">
        <f>Table2[[#This Row],[Revenue_Amount]]/Table2[[#This Row],[Num_Nights]]</f>
        <v>542.54</v>
      </c>
    </row>
    <row r="4235" spans="1:19" x14ac:dyDescent="0.3">
      <c r="A4235">
        <v>4234</v>
      </c>
      <c r="B4235" t="s">
        <v>14</v>
      </c>
      <c r="C4235" s="9">
        <v>45249</v>
      </c>
      <c r="D4235" s="9">
        <v>45255</v>
      </c>
      <c r="E4235" s="10">
        <v>45168</v>
      </c>
      <c r="F4235" t="s">
        <v>49</v>
      </c>
      <c r="G4235">
        <v>78.52</v>
      </c>
      <c r="H4235">
        <v>1</v>
      </c>
      <c r="I4235">
        <v>2</v>
      </c>
      <c r="J4235" t="s">
        <v>28</v>
      </c>
      <c r="K4235" t="s">
        <v>66</v>
      </c>
      <c r="L4235" t="s">
        <v>21</v>
      </c>
      <c r="M4235" t="s">
        <v>36</v>
      </c>
      <c r="N4235" t="s">
        <v>41</v>
      </c>
      <c r="O4235">
        <f>Table2[[#This Row],[check_out_date]]-Table2[[#This Row],[check_in_date]]</f>
        <v>6</v>
      </c>
      <c r="P4235">
        <f>Table2[[#This Row],[num_adults]]+Table2[[#This Row],[num_children]]</f>
        <v>3</v>
      </c>
      <c r="Q4235" s="3">
        <f>IF(OR(Table2[[#This Row],[booking_status]]="confirmed",Table2[[#This Row],[booking_status]]="checked-out"),Table2[[#This Row],[room_rate_per_night]]*Table2[[#This Row],[Num_Nights]],0)</f>
        <v>471.12</v>
      </c>
      <c r="R4235" t="str" cm="1">
        <f t="array" ref="R4235">IFERROR(_xlfn.IFS(Table2[[#This Row],[booking_status]]="confirmed","Expected",Table2[[#This Row],[booking_status]]="checked-out","Actual"),"No Revenue")</f>
        <v>Expected</v>
      </c>
      <c r="S4235" s="4">
        <f>Table2[[#This Row],[Revenue_Amount]]/Table2[[#This Row],[Num_Nights]]</f>
        <v>78.52</v>
      </c>
    </row>
    <row r="4236" spans="1:19" x14ac:dyDescent="0.3">
      <c r="A4236">
        <v>4235</v>
      </c>
      <c r="B4236" t="s">
        <v>14</v>
      </c>
      <c r="C4236" s="9">
        <v>45263</v>
      </c>
      <c r="D4236" s="9">
        <v>45269</v>
      </c>
      <c r="E4236" s="10">
        <v>45206</v>
      </c>
      <c r="F4236" t="s">
        <v>18</v>
      </c>
      <c r="G4236">
        <v>167.46</v>
      </c>
      <c r="H4236">
        <v>3</v>
      </c>
      <c r="I4236">
        <v>0</v>
      </c>
      <c r="J4236" t="s">
        <v>19</v>
      </c>
      <c r="K4236" t="s">
        <v>66</v>
      </c>
      <c r="L4236" t="s">
        <v>56</v>
      </c>
      <c r="M4236" t="s">
        <v>36</v>
      </c>
      <c r="N4236" t="s">
        <v>23</v>
      </c>
      <c r="O4236">
        <f>Table2[[#This Row],[check_out_date]]-Table2[[#This Row],[check_in_date]]</f>
        <v>6</v>
      </c>
      <c r="P4236">
        <f>Table2[[#This Row],[num_adults]]+Table2[[#This Row],[num_children]]</f>
        <v>3</v>
      </c>
      <c r="Q4236" s="3">
        <f>IF(OR(Table2[[#This Row],[booking_status]]="confirmed",Table2[[#This Row],[booking_status]]="checked-out"),Table2[[#This Row],[room_rate_per_night]]*Table2[[#This Row],[Num_Nights]],0)</f>
        <v>1004.76</v>
      </c>
      <c r="R4236" t="str" cm="1">
        <f t="array" ref="R4236">IFERROR(_xlfn.IFS(Table2[[#This Row],[booking_status]]="confirmed","Expected",Table2[[#This Row],[booking_status]]="checked-out","Actual"),"No Revenue")</f>
        <v>Actual</v>
      </c>
      <c r="S4236" s="4">
        <f>Table2[[#This Row],[Revenue_Amount]]/Table2[[#This Row],[Num_Nights]]</f>
        <v>167.46</v>
      </c>
    </row>
    <row r="4237" spans="1:19" hidden="1" x14ac:dyDescent="0.3">
      <c r="A4237">
        <v>4236</v>
      </c>
      <c r="B4237" t="s">
        <v>31</v>
      </c>
      <c r="C4237" s="9">
        <v>45217</v>
      </c>
      <c r="D4237" s="9">
        <v>45225</v>
      </c>
      <c r="E4237" s="10">
        <v>45205</v>
      </c>
      <c r="F4237" t="s">
        <v>18</v>
      </c>
      <c r="G4237">
        <v>148.9</v>
      </c>
      <c r="H4237">
        <v>1</v>
      </c>
      <c r="I4237">
        <v>2</v>
      </c>
      <c r="J4237" t="s">
        <v>35</v>
      </c>
      <c r="K4237" t="s">
        <v>29</v>
      </c>
      <c r="L4237" t="s">
        <v>21</v>
      </c>
      <c r="M4237" t="s">
        <v>36</v>
      </c>
      <c r="N4237" t="s">
        <v>23</v>
      </c>
      <c r="O4237">
        <f>Table2[[#This Row],[check_out_date]]-Table2[[#This Row],[check_in_date]]</f>
        <v>8</v>
      </c>
      <c r="P4237">
        <f>Table2[[#This Row],[num_adults]]+Table2[[#This Row],[num_children]]</f>
        <v>3</v>
      </c>
      <c r="Q4237" s="3">
        <f>IF(OR(Table2[[#This Row],[booking_status]]="confirmed",Table2[[#This Row],[booking_status]]="checked-out"),Table2[[#This Row],[room_rate_per_night]]*Table2[[#This Row],[Num_Nights]],0)</f>
        <v>1191.2</v>
      </c>
      <c r="R4237" t="str" cm="1">
        <f t="array" ref="R4237">IFERROR(_xlfn.IFS(Table2[[#This Row],[booking_status]]="confirmed","Expected",Table2[[#This Row],[booking_status]]="checked-out","Actual"),"No Revenue")</f>
        <v>Expected</v>
      </c>
      <c r="S4237" s="4">
        <f>Table2[[#This Row],[Revenue_Amount]]/Table2[[#This Row],[Num_Nights]]</f>
        <v>148.9</v>
      </c>
    </row>
    <row r="4238" spans="1:19" x14ac:dyDescent="0.3">
      <c r="A4238">
        <v>4237</v>
      </c>
      <c r="B4238" t="s">
        <v>37</v>
      </c>
      <c r="C4238" s="9">
        <v>45202</v>
      </c>
      <c r="D4238" s="9">
        <v>45204</v>
      </c>
      <c r="E4238" s="10">
        <v>45172</v>
      </c>
      <c r="F4238" t="s">
        <v>27</v>
      </c>
      <c r="G4238">
        <v>126.79</v>
      </c>
      <c r="H4238">
        <v>4</v>
      </c>
      <c r="I4238">
        <v>2</v>
      </c>
      <c r="J4238" t="s">
        <v>28</v>
      </c>
      <c r="K4238" t="s">
        <v>29</v>
      </c>
      <c r="L4238" t="s">
        <v>56</v>
      </c>
      <c r="M4238" t="s">
        <v>22</v>
      </c>
      <c r="N4238" t="s">
        <v>41</v>
      </c>
      <c r="O4238">
        <f>Table2[[#This Row],[check_out_date]]-Table2[[#This Row],[check_in_date]]</f>
        <v>2</v>
      </c>
      <c r="P4238">
        <f>Table2[[#This Row],[num_adults]]+Table2[[#This Row],[num_children]]</f>
        <v>6</v>
      </c>
      <c r="Q4238" s="3">
        <f>IF(OR(Table2[[#This Row],[booking_status]]="confirmed",Table2[[#This Row],[booking_status]]="checked-out"),Table2[[#This Row],[room_rate_per_night]]*Table2[[#This Row],[Num_Nights]],0)</f>
        <v>253.58</v>
      </c>
      <c r="R4238" t="str" cm="1">
        <f t="array" ref="R4238">IFERROR(_xlfn.IFS(Table2[[#This Row],[booking_status]]="confirmed","Expected",Table2[[#This Row],[booking_status]]="checked-out","Actual"),"No Revenue")</f>
        <v>Actual</v>
      </c>
      <c r="S4238" s="4">
        <f>Table2[[#This Row],[Revenue_Amount]]/Table2[[#This Row],[Num_Nights]]</f>
        <v>126.79</v>
      </c>
    </row>
    <row r="4239" spans="1:19" x14ac:dyDescent="0.3">
      <c r="A4239">
        <v>4238</v>
      </c>
      <c r="B4239" t="s">
        <v>31</v>
      </c>
      <c r="C4239" s="9">
        <v>45117</v>
      </c>
      <c r="D4239" s="9">
        <v>45120</v>
      </c>
      <c r="E4239" s="10">
        <v>45091</v>
      </c>
      <c r="F4239" t="s">
        <v>49</v>
      </c>
      <c r="G4239">
        <v>57.75</v>
      </c>
      <c r="H4239">
        <v>3</v>
      </c>
      <c r="I4239">
        <v>3</v>
      </c>
      <c r="J4239" t="s">
        <v>19</v>
      </c>
      <c r="K4239" t="s">
        <v>99</v>
      </c>
      <c r="L4239" t="s">
        <v>21</v>
      </c>
      <c r="M4239" t="s">
        <v>36</v>
      </c>
      <c r="N4239" t="s">
        <v>41</v>
      </c>
      <c r="O4239">
        <f>Table2[[#This Row],[check_out_date]]-Table2[[#This Row],[check_in_date]]</f>
        <v>3</v>
      </c>
      <c r="P4239">
        <f>Table2[[#This Row],[num_adults]]+Table2[[#This Row],[num_children]]</f>
        <v>6</v>
      </c>
      <c r="Q4239" s="3">
        <f>IF(OR(Table2[[#This Row],[booking_status]]="confirmed",Table2[[#This Row],[booking_status]]="checked-out"),Table2[[#This Row],[room_rate_per_night]]*Table2[[#This Row],[Num_Nights]],0)</f>
        <v>173.25</v>
      </c>
      <c r="R4239" t="str" cm="1">
        <f t="array" ref="R4239">IFERROR(_xlfn.IFS(Table2[[#This Row],[booking_status]]="confirmed","Expected",Table2[[#This Row],[booking_status]]="checked-out","Actual"),"No Revenue")</f>
        <v>Expected</v>
      </c>
      <c r="S4239" s="4">
        <f>Table2[[#This Row],[Revenue_Amount]]/Table2[[#This Row],[Num_Nights]]</f>
        <v>57.75</v>
      </c>
    </row>
    <row r="4240" spans="1:19" x14ac:dyDescent="0.3">
      <c r="A4240">
        <v>4239</v>
      </c>
      <c r="B4240" t="s">
        <v>50</v>
      </c>
      <c r="C4240" s="9">
        <v>45001</v>
      </c>
      <c r="D4240" s="9">
        <v>45008</v>
      </c>
      <c r="E4240" s="10">
        <v>44997</v>
      </c>
      <c r="F4240" t="s">
        <v>18</v>
      </c>
      <c r="G4240">
        <v>320.51</v>
      </c>
      <c r="H4240">
        <v>1</v>
      </c>
      <c r="I4240">
        <v>0</v>
      </c>
      <c r="J4240" t="s">
        <v>28</v>
      </c>
      <c r="K4240" t="s">
        <v>29</v>
      </c>
      <c r="L4240" t="s">
        <v>56</v>
      </c>
      <c r="M4240" t="s">
        <v>36</v>
      </c>
      <c r="N4240" t="s">
        <v>23</v>
      </c>
      <c r="O4240">
        <f>Table2[[#This Row],[check_out_date]]-Table2[[#This Row],[check_in_date]]</f>
        <v>7</v>
      </c>
      <c r="P4240">
        <f>Table2[[#This Row],[num_adults]]+Table2[[#This Row],[num_children]]</f>
        <v>1</v>
      </c>
      <c r="Q4240" s="3">
        <f>IF(OR(Table2[[#This Row],[booking_status]]="confirmed",Table2[[#This Row],[booking_status]]="checked-out"),Table2[[#This Row],[room_rate_per_night]]*Table2[[#This Row],[Num_Nights]],0)</f>
        <v>2243.5699999999997</v>
      </c>
      <c r="R4240" t="str" cm="1">
        <f t="array" ref="R4240">IFERROR(_xlfn.IFS(Table2[[#This Row],[booking_status]]="confirmed","Expected",Table2[[#This Row],[booking_status]]="checked-out","Actual"),"No Revenue")</f>
        <v>Actual</v>
      </c>
      <c r="S4240" s="4">
        <f>Table2[[#This Row],[Revenue_Amount]]/Table2[[#This Row],[Num_Nights]]</f>
        <v>320.50999999999993</v>
      </c>
    </row>
    <row r="4241" spans="1:19" x14ac:dyDescent="0.3">
      <c r="A4241">
        <v>4240</v>
      </c>
      <c r="B4241" t="s">
        <v>37</v>
      </c>
      <c r="C4241" s="9">
        <v>45225</v>
      </c>
      <c r="D4241" s="9">
        <v>45235</v>
      </c>
      <c r="E4241" s="10">
        <v>45161</v>
      </c>
      <c r="F4241" t="s">
        <v>18</v>
      </c>
      <c r="G4241">
        <v>193.94</v>
      </c>
      <c r="H4241">
        <v>1</v>
      </c>
      <c r="I4241">
        <v>3</v>
      </c>
      <c r="J4241" t="s">
        <v>19</v>
      </c>
      <c r="K4241" t="s">
        <v>99</v>
      </c>
      <c r="L4241" t="s">
        <v>56</v>
      </c>
      <c r="M4241" t="s">
        <v>36</v>
      </c>
      <c r="N4241" t="s">
        <v>41</v>
      </c>
      <c r="O4241">
        <f>Table2[[#This Row],[check_out_date]]-Table2[[#This Row],[check_in_date]]</f>
        <v>10</v>
      </c>
      <c r="P4241">
        <f>Table2[[#This Row],[num_adults]]+Table2[[#This Row],[num_children]]</f>
        <v>4</v>
      </c>
      <c r="Q4241" s="3">
        <f>IF(OR(Table2[[#This Row],[booking_status]]="confirmed",Table2[[#This Row],[booking_status]]="checked-out"),Table2[[#This Row],[room_rate_per_night]]*Table2[[#This Row],[Num_Nights]],0)</f>
        <v>1939.4</v>
      </c>
      <c r="R4241" t="str" cm="1">
        <f t="array" ref="R4241">IFERROR(_xlfn.IFS(Table2[[#This Row],[booking_status]]="confirmed","Expected",Table2[[#This Row],[booking_status]]="checked-out","Actual"),"No Revenue")</f>
        <v>Actual</v>
      </c>
      <c r="S4241" s="4">
        <f>Table2[[#This Row],[Revenue_Amount]]/Table2[[#This Row],[Num_Nights]]</f>
        <v>193.94</v>
      </c>
    </row>
    <row r="4242" spans="1:19" x14ac:dyDescent="0.3">
      <c r="A4242">
        <v>4241</v>
      </c>
      <c r="B4242" t="s">
        <v>50</v>
      </c>
      <c r="C4242" s="9">
        <v>44956</v>
      </c>
      <c r="D4242" s="9">
        <v>44959</v>
      </c>
      <c r="E4242" s="10">
        <v>44914</v>
      </c>
      <c r="F4242" t="s">
        <v>49</v>
      </c>
      <c r="G4242">
        <v>91.19</v>
      </c>
      <c r="H4242">
        <v>1</v>
      </c>
      <c r="I4242">
        <v>0</v>
      </c>
      <c r="J4242" t="s">
        <v>28</v>
      </c>
      <c r="K4242" t="s">
        <v>99</v>
      </c>
      <c r="L4242" t="s">
        <v>21</v>
      </c>
      <c r="M4242" t="s">
        <v>36</v>
      </c>
      <c r="N4242" t="s">
        <v>41</v>
      </c>
      <c r="O4242">
        <f>Table2[[#This Row],[check_out_date]]-Table2[[#This Row],[check_in_date]]</f>
        <v>3</v>
      </c>
      <c r="P4242">
        <f>Table2[[#This Row],[num_adults]]+Table2[[#This Row],[num_children]]</f>
        <v>1</v>
      </c>
      <c r="Q4242" s="3">
        <f>IF(OR(Table2[[#This Row],[booking_status]]="confirmed",Table2[[#This Row],[booking_status]]="checked-out"),Table2[[#This Row],[room_rate_per_night]]*Table2[[#This Row],[Num_Nights]],0)</f>
        <v>273.57</v>
      </c>
      <c r="R4242" t="str" cm="1">
        <f t="array" ref="R4242">IFERROR(_xlfn.IFS(Table2[[#This Row],[booking_status]]="confirmed","Expected",Table2[[#This Row],[booking_status]]="checked-out","Actual"),"No Revenue")</f>
        <v>Expected</v>
      </c>
      <c r="S4242" s="4">
        <f>Table2[[#This Row],[Revenue_Amount]]/Table2[[#This Row],[Num_Nights]]</f>
        <v>91.19</v>
      </c>
    </row>
    <row r="4243" spans="1:19" x14ac:dyDescent="0.3">
      <c r="A4243">
        <v>4242</v>
      </c>
      <c r="B4243" t="s">
        <v>37</v>
      </c>
      <c r="C4243" s="9">
        <v>44991</v>
      </c>
      <c r="D4243" s="9">
        <v>44999</v>
      </c>
      <c r="E4243" s="10">
        <v>44987</v>
      </c>
      <c r="F4243" t="s">
        <v>49</v>
      </c>
      <c r="G4243">
        <v>87.22</v>
      </c>
      <c r="H4243">
        <v>1</v>
      </c>
      <c r="I4243">
        <v>0</v>
      </c>
      <c r="J4243" t="s">
        <v>55</v>
      </c>
      <c r="K4243" t="s">
        <v>66</v>
      </c>
      <c r="L4243" t="s">
        <v>56</v>
      </c>
      <c r="M4243" t="s">
        <v>36</v>
      </c>
      <c r="N4243" t="s">
        <v>45</v>
      </c>
      <c r="O4243">
        <f>Table2[[#This Row],[check_out_date]]-Table2[[#This Row],[check_in_date]]</f>
        <v>8</v>
      </c>
      <c r="P4243">
        <f>Table2[[#This Row],[num_adults]]+Table2[[#This Row],[num_children]]</f>
        <v>1</v>
      </c>
      <c r="Q4243" s="3">
        <f>IF(OR(Table2[[#This Row],[booking_status]]="confirmed",Table2[[#This Row],[booking_status]]="checked-out"),Table2[[#This Row],[room_rate_per_night]]*Table2[[#This Row],[Num_Nights]],0)</f>
        <v>697.76</v>
      </c>
      <c r="R4243" t="str" cm="1">
        <f t="array" ref="R4243">IFERROR(_xlfn.IFS(Table2[[#This Row],[booking_status]]="confirmed","Expected",Table2[[#This Row],[booking_status]]="checked-out","Actual"),"No Revenue")</f>
        <v>Actual</v>
      </c>
      <c r="S4243" s="4">
        <f>Table2[[#This Row],[Revenue_Amount]]/Table2[[#This Row],[Num_Nights]]</f>
        <v>87.22</v>
      </c>
    </row>
    <row r="4244" spans="1:19" x14ac:dyDescent="0.3">
      <c r="A4244">
        <v>4243</v>
      </c>
      <c r="B4244" t="s">
        <v>14</v>
      </c>
      <c r="C4244" s="9">
        <v>45019</v>
      </c>
      <c r="D4244" s="9">
        <v>45026</v>
      </c>
      <c r="E4244" s="10">
        <v>44978</v>
      </c>
      <c r="F4244" t="s">
        <v>49</v>
      </c>
      <c r="G4244">
        <v>93.72</v>
      </c>
      <c r="H4244">
        <v>1</v>
      </c>
      <c r="I4244">
        <v>0</v>
      </c>
      <c r="J4244" t="s">
        <v>19</v>
      </c>
      <c r="K4244" t="s">
        <v>44</v>
      </c>
      <c r="L4244" t="s">
        <v>21</v>
      </c>
      <c r="M4244" t="s">
        <v>36</v>
      </c>
      <c r="N4244" t="s">
        <v>41</v>
      </c>
      <c r="O4244">
        <f>Table2[[#This Row],[check_out_date]]-Table2[[#This Row],[check_in_date]]</f>
        <v>7</v>
      </c>
      <c r="P4244">
        <f>Table2[[#This Row],[num_adults]]+Table2[[#This Row],[num_children]]</f>
        <v>1</v>
      </c>
      <c r="Q4244" s="3">
        <f>IF(OR(Table2[[#This Row],[booking_status]]="confirmed",Table2[[#This Row],[booking_status]]="checked-out"),Table2[[#This Row],[room_rate_per_night]]*Table2[[#This Row],[Num_Nights]],0)</f>
        <v>656.04</v>
      </c>
      <c r="R4244" t="str" cm="1">
        <f t="array" ref="R4244">IFERROR(_xlfn.IFS(Table2[[#This Row],[booking_status]]="confirmed","Expected",Table2[[#This Row],[booking_status]]="checked-out","Actual"),"No Revenue")</f>
        <v>Expected</v>
      </c>
      <c r="S4244" s="4">
        <f>Table2[[#This Row],[Revenue_Amount]]/Table2[[#This Row],[Num_Nights]]</f>
        <v>93.72</v>
      </c>
    </row>
    <row r="4245" spans="1:19" x14ac:dyDescent="0.3">
      <c r="A4245">
        <v>4244</v>
      </c>
      <c r="B4245" t="s">
        <v>37</v>
      </c>
      <c r="C4245" s="9">
        <v>45092</v>
      </c>
      <c r="D4245" s="9">
        <v>45102</v>
      </c>
      <c r="E4245" s="10">
        <v>45084</v>
      </c>
      <c r="F4245" t="s">
        <v>49</v>
      </c>
      <c r="G4245">
        <v>137.69999999999999</v>
      </c>
      <c r="H4245">
        <v>2</v>
      </c>
      <c r="I4245">
        <v>1</v>
      </c>
      <c r="J4245" t="s">
        <v>55</v>
      </c>
      <c r="K4245" t="s">
        <v>20</v>
      </c>
      <c r="L4245" t="s">
        <v>56</v>
      </c>
      <c r="M4245" t="s">
        <v>22</v>
      </c>
      <c r="N4245" t="s">
        <v>23</v>
      </c>
      <c r="O4245">
        <f>Table2[[#This Row],[check_out_date]]-Table2[[#This Row],[check_in_date]]</f>
        <v>10</v>
      </c>
      <c r="P4245">
        <f>Table2[[#This Row],[num_adults]]+Table2[[#This Row],[num_children]]</f>
        <v>3</v>
      </c>
      <c r="Q4245" s="3">
        <f>IF(OR(Table2[[#This Row],[booking_status]]="confirmed",Table2[[#This Row],[booking_status]]="checked-out"),Table2[[#This Row],[room_rate_per_night]]*Table2[[#This Row],[Num_Nights]],0)</f>
        <v>1377</v>
      </c>
      <c r="R4245" t="str" cm="1">
        <f t="array" ref="R4245">IFERROR(_xlfn.IFS(Table2[[#This Row],[booking_status]]="confirmed","Expected",Table2[[#This Row],[booking_status]]="checked-out","Actual"),"No Revenue")</f>
        <v>Actual</v>
      </c>
      <c r="S4245" s="4">
        <f>Table2[[#This Row],[Revenue_Amount]]/Table2[[#This Row],[Num_Nights]]</f>
        <v>137.69999999999999</v>
      </c>
    </row>
    <row r="4246" spans="1:19" hidden="1" x14ac:dyDescent="0.3">
      <c r="A4246">
        <v>4245</v>
      </c>
      <c r="B4246" t="s">
        <v>31</v>
      </c>
      <c r="C4246" s="9">
        <v>45099</v>
      </c>
      <c r="D4246" s="9">
        <v>45105</v>
      </c>
      <c r="E4246" s="10">
        <v>45053</v>
      </c>
      <c r="F4246" t="s">
        <v>49</v>
      </c>
      <c r="G4246">
        <v>83.02</v>
      </c>
      <c r="H4246">
        <v>2</v>
      </c>
      <c r="I4246">
        <v>0</v>
      </c>
      <c r="J4246" t="s">
        <v>35</v>
      </c>
      <c r="K4246" t="s">
        <v>44</v>
      </c>
      <c r="L4246" t="s">
        <v>56</v>
      </c>
      <c r="M4246" t="s">
        <v>22</v>
      </c>
      <c r="N4246" t="s">
        <v>41</v>
      </c>
      <c r="O4246">
        <f>Table2[[#This Row],[check_out_date]]-Table2[[#This Row],[check_in_date]]</f>
        <v>6</v>
      </c>
      <c r="P4246">
        <f>Table2[[#This Row],[num_adults]]+Table2[[#This Row],[num_children]]</f>
        <v>2</v>
      </c>
      <c r="Q4246" s="3">
        <f>IF(OR(Table2[[#This Row],[booking_status]]="confirmed",Table2[[#This Row],[booking_status]]="checked-out"),Table2[[#This Row],[room_rate_per_night]]*Table2[[#This Row],[Num_Nights]],0)</f>
        <v>498.12</v>
      </c>
      <c r="R4246" t="str" cm="1">
        <f t="array" ref="R4246">IFERROR(_xlfn.IFS(Table2[[#This Row],[booking_status]]="confirmed","Expected",Table2[[#This Row],[booking_status]]="checked-out","Actual"),"No Revenue")</f>
        <v>Actual</v>
      </c>
      <c r="S4246" s="4">
        <f>Table2[[#This Row],[Revenue_Amount]]/Table2[[#This Row],[Num_Nights]]</f>
        <v>83.02</v>
      </c>
    </row>
    <row r="4247" spans="1:19" x14ac:dyDescent="0.3">
      <c r="A4247">
        <v>4246</v>
      </c>
      <c r="B4247" t="s">
        <v>31</v>
      </c>
      <c r="C4247" s="9">
        <v>45279</v>
      </c>
      <c r="D4247" s="9">
        <v>45281</v>
      </c>
      <c r="E4247" s="10">
        <v>45242</v>
      </c>
      <c r="F4247" t="s">
        <v>54</v>
      </c>
      <c r="G4247">
        <v>421.35</v>
      </c>
      <c r="H4247">
        <v>1</v>
      </c>
      <c r="I4247">
        <v>2</v>
      </c>
      <c r="J4247" t="s">
        <v>19</v>
      </c>
      <c r="K4247" t="s">
        <v>66</v>
      </c>
      <c r="L4247" t="s">
        <v>21</v>
      </c>
      <c r="M4247" t="s">
        <v>36</v>
      </c>
      <c r="N4247" t="s">
        <v>41</v>
      </c>
      <c r="O4247">
        <f>Table2[[#This Row],[check_out_date]]-Table2[[#This Row],[check_in_date]]</f>
        <v>2</v>
      </c>
      <c r="P4247">
        <f>Table2[[#This Row],[num_adults]]+Table2[[#This Row],[num_children]]</f>
        <v>3</v>
      </c>
      <c r="Q4247" s="3">
        <f>IF(OR(Table2[[#This Row],[booking_status]]="confirmed",Table2[[#This Row],[booking_status]]="checked-out"),Table2[[#This Row],[room_rate_per_night]]*Table2[[#This Row],[Num_Nights]],0)</f>
        <v>842.7</v>
      </c>
      <c r="R4247" t="str" cm="1">
        <f t="array" ref="R4247">IFERROR(_xlfn.IFS(Table2[[#This Row],[booking_status]]="confirmed","Expected",Table2[[#This Row],[booking_status]]="checked-out","Actual"),"No Revenue")</f>
        <v>Expected</v>
      </c>
      <c r="S4247" s="4">
        <f>Table2[[#This Row],[Revenue_Amount]]/Table2[[#This Row],[Num_Nights]]</f>
        <v>421.35</v>
      </c>
    </row>
    <row r="4248" spans="1:19" x14ac:dyDescent="0.3">
      <c r="A4248">
        <v>4247</v>
      </c>
      <c r="B4248" t="s">
        <v>14</v>
      </c>
      <c r="C4248" s="9">
        <v>45195</v>
      </c>
      <c r="D4248" s="9">
        <v>45198</v>
      </c>
      <c r="E4248" s="10">
        <v>45160</v>
      </c>
      <c r="F4248" t="s">
        <v>18</v>
      </c>
      <c r="G4248">
        <v>176.67</v>
      </c>
      <c r="H4248">
        <v>1</v>
      </c>
      <c r="I4248">
        <v>0</v>
      </c>
      <c r="J4248" t="s">
        <v>94</v>
      </c>
      <c r="K4248" t="s">
        <v>44</v>
      </c>
      <c r="L4248" t="s">
        <v>70</v>
      </c>
      <c r="M4248" t="s">
        <v>36</v>
      </c>
      <c r="N4248" t="s">
        <v>95</v>
      </c>
      <c r="O4248">
        <f>Table2[[#This Row],[check_out_date]]-Table2[[#This Row],[check_in_date]]</f>
        <v>3</v>
      </c>
      <c r="P4248">
        <f>Table2[[#This Row],[num_adults]]+Table2[[#This Row],[num_children]]</f>
        <v>1</v>
      </c>
      <c r="Q4248" s="3">
        <f>IF(OR(Table2[[#This Row],[booking_status]]="confirmed",Table2[[#This Row],[booking_status]]="checked-out"),Table2[[#This Row],[room_rate_per_night]]*Table2[[#This Row],[Num_Nights]],0)</f>
        <v>0</v>
      </c>
      <c r="R4248" t="str" cm="1">
        <f t="array" ref="R4248">IFERROR(_xlfn.IFS(Table2[[#This Row],[booking_status]]="confirmed","Expected",Table2[[#This Row],[booking_status]]="checked-out","Actual"),"No Revenue")</f>
        <v>No Revenue</v>
      </c>
      <c r="S4248" s="4">
        <f>Table2[[#This Row],[Revenue_Amount]]/Table2[[#This Row],[Num_Nights]]</f>
        <v>0</v>
      </c>
    </row>
    <row r="4249" spans="1:19" x14ac:dyDescent="0.3">
      <c r="A4249">
        <v>4248</v>
      </c>
      <c r="B4249" t="s">
        <v>37</v>
      </c>
      <c r="C4249" s="9">
        <v>44943</v>
      </c>
      <c r="D4249" s="9">
        <v>44949</v>
      </c>
      <c r="E4249" s="10">
        <v>44907</v>
      </c>
      <c r="F4249" t="s">
        <v>27</v>
      </c>
      <c r="G4249">
        <v>218.15</v>
      </c>
      <c r="H4249">
        <v>3</v>
      </c>
      <c r="I4249">
        <v>1</v>
      </c>
      <c r="J4249" t="s">
        <v>28</v>
      </c>
      <c r="K4249" t="s">
        <v>66</v>
      </c>
      <c r="L4249" t="s">
        <v>21</v>
      </c>
      <c r="M4249" t="s">
        <v>36</v>
      </c>
      <c r="N4249" t="s">
        <v>45</v>
      </c>
      <c r="O4249">
        <f>Table2[[#This Row],[check_out_date]]-Table2[[#This Row],[check_in_date]]</f>
        <v>6</v>
      </c>
      <c r="P4249">
        <f>Table2[[#This Row],[num_adults]]+Table2[[#This Row],[num_children]]</f>
        <v>4</v>
      </c>
      <c r="Q4249" s="3">
        <f>IF(OR(Table2[[#This Row],[booking_status]]="confirmed",Table2[[#This Row],[booking_status]]="checked-out"),Table2[[#This Row],[room_rate_per_night]]*Table2[[#This Row],[Num_Nights]],0)</f>
        <v>1308.9000000000001</v>
      </c>
      <c r="R4249" t="str" cm="1">
        <f t="array" ref="R4249">IFERROR(_xlfn.IFS(Table2[[#This Row],[booking_status]]="confirmed","Expected",Table2[[#This Row],[booking_status]]="checked-out","Actual"),"No Revenue")</f>
        <v>Expected</v>
      </c>
      <c r="S4249" s="4">
        <f>Table2[[#This Row],[Revenue_Amount]]/Table2[[#This Row],[Num_Nights]]</f>
        <v>218.15</v>
      </c>
    </row>
    <row r="4250" spans="1:19" hidden="1" x14ac:dyDescent="0.3">
      <c r="A4250">
        <v>4249</v>
      </c>
      <c r="B4250" t="s">
        <v>50</v>
      </c>
      <c r="C4250" s="9">
        <v>45227</v>
      </c>
      <c r="D4250" s="9">
        <v>45231</v>
      </c>
      <c r="E4250" s="10">
        <v>45180</v>
      </c>
      <c r="F4250" t="s">
        <v>18</v>
      </c>
      <c r="G4250">
        <v>289.49</v>
      </c>
      <c r="H4250">
        <v>2</v>
      </c>
      <c r="I4250">
        <v>0</v>
      </c>
      <c r="J4250" t="s">
        <v>35</v>
      </c>
      <c r="K4250" t="s">
        <v>66</v>
      </c>
      <c r="L4250" t="s">
        <v>21</v>
      </c>
      <c r="M4250" t="s">
        <v>36</v>
      </c>
      <c r="N4250" t="s">
        <v>41</v>
      </c>
      <c r="O4250">
        <f>Table2[[#This Row],[check_out_date]]-Table2[[#This Row],[check_in_date]]</f>
        <v>4</v>
      </c>
      <c r="P4250">
        <f>Table2[[#This Row],[num_adults]]+Table2[[#This Row],[num_children]]</f>
        <v>2</v>
      </c>
      <c r="Q4250" s="3">
        <f>IF(OR(Table2[[#This Row],[booking_status]]="confirmed",Table2[[#This Row],[booking_status]]="checked-out"),Table2[[#This Row],[room_rate_per_night]]*Table2[[#This Row],[Num_Nights]],0)</f>
        <v>1157.96</v>
      </c>
      <c r="R4250" t="str" cm="1">
        <f t="array" ref="R4250">IFERROR(_xlfn.IFS(Table2[[#This Row],[booking_status]]="confirmed","Expected",Table2[[#This Row],[booking_status]]="checked-out","Actual"),"No Revenue")</f>
        <v>Expected</v>
      </c>
      <c r="S4250" s="4">
        <f>Table2[[#This Row],[Revenue_Amount]]/Table2[[#This Row],[Num_Nights]]</f>
        <v>289.49</v>
      </c>
    </row>
    <row r="4251" spans="1:19" x14ac:dyDescent="0.3">
      <c r="A4251">
        <v>4250</v>
      </c>
      <c r="B4251" t="s">
        <v>50</v>
      </c>
      <c r="C4251" s="9">
        <v>45002</v>
      </c>
      <c r="D4251" s="9">
        <v>45007</v>
      </c>
      <c r="E4251" s="10">
        <v>44954</v>
      </c>
      <c r="F4251" t="s">
        <v>18</v>
      </c>
      <c r="G4251">
        <v>285.74</v>
      </c>
      <c r="H4251">
        <v>2</v>
      </c>
      <c r="I4251">
        <v>0</v>
      </c>
      <c r="J4251" t="s">
        <v>19</v>
      </c>
      <c r="K4251" t="s">
        <v>20</v>
      </c>
      <c r="L4251" t="s">
        <v>56</v>
      </c>
      <c r="M4251" t="s">
        <v>36</v>
      </c>
      <c r="N4251" t="s">
        <v>41</v>
      </c>
      <c r="O4251">
        <f>Table2[[#This Row],[check_out_date]]-Table2[[#This Row],[check_in_date]]</f>
        <v>5</v>
      </c>
      <c r="P4251">
        <f>Table2[[#This Row],[num_adults]]+Table2[[#This Row],[num_children]]</f>
        <v>2</v>
      </c>
      <c r="Q4251" s="3">
        <f>IF(OR(Table2[[#This Row],[booking_status]]="confirmed",Table2[[#This Row],[booking_status]]="checked-out"),Table2[[#This Row],[room_rate_per_night]]*Table2[[#This Row],[Num_Nights]],0)</f>
        <v>1428.7</v>
      </c>
      <c r="R4251" t="str" cm="1">
        <f t="array" ref="R4251">IFERROR(_xlfn.IFS(Table2[[#This Row],[booking_status]]="confirmed","Expected",Table2[[#This Row],[booking_status]]="checked-out","Actual"),"No Revenue")</f>
        <v>Actual</v>
      </c>
      <c r="S4251" s="4">
        <f>Table2[[#This Row],[Revenue_Amount]]/Table2[[#This Row],[Num_Nights]]</f>
        <v>285.74</v>
      </c>
    </row>
    <row r="4252" spans="1:19" hidden="1" x14ac:dyDescent="0.3">
      <c r="A4252">
        <v>4251</v>
      </c>
      <c r="B4252" t="s">
        <v>37</v>
      </c>
      <c r="C4252" s="9">
        <v>45290</v>
      </c>
      <c r="D4252" s="9">
        <v>45294</v>
      </c>
      <c r="E4252" s="10">
        <v>45280</v>
      </c>
      <c r="F4252" t="s">
        <v>54</v>
      </c>
      <c r="G4252">
        <v>425.1</v>
      </c>
      <c r="H4252">
        <v>3</v>
      </c>
      <c r="I4252">
        <v>0</v>
      </c>
      <c r="J4252" t="s">
        <v>35</v>
      </c>
      <c r="K4252" t="s">
        <v>66</v>
      </c>
      <c r="L4252" t="s">
        <v>21</v>
      </c>
      <c r="M4252" t="s">
        <v>36</v>
      </c>
      <c r="N4252" t="s">
        <v>41</v>
      </c>
      <c r="O4252">
        <f>Table2[[#This Row],[check_out_date]]-Table2[[#This Row],[check_in_date]]</f>
        <v>4</v>
      </c>
      <c r="P4252">
        <f>Table2[[#This Row],[num_adults]]+Table2[[#This Row],[num_children]]</f>
        <v>3</v>
      </c>
      <c r="Q4252" s="3">
        <f>IF(OR(Table2[[#This Row],[booking_status]]="confirmed",Table2[[#This Row],[booking_status]]="checked-out"),Table2[[#This Row],[room_rate_per_night]]*Table2[[#This Row],[Num_Nights]],0)</f>
        <v>1700.4</v>
      </c>
      <c r="R4252" t="str" cm="1">
        <f t="array" ref="R4252">IFERROR(_xlfn.IFS(Table2[[#This Row],[booking_status]]="confirmed","Expected",Table2[[#This Row],[booking_status]]="checked-out","Actual"),"No Revenue")</f>
        <v>Expected</v>
      </c>
      <c r="S4252" s="4">
        <f>Table2[[#This Row],[Revenue_Amount]]/Table2[[#This Row],[Num_Nights]]</f>
        <v>425.1</v>
      </c>
    </row>
    <row r="4253" spans="1:19" x14ac:dyDescent="0.3">
      <c r="A4253">
        <v>4252</v>
      </c>
      <c r="B4253" t="s">
        <v>31</v>
      </c>
      <c r="C4253" s="9">
        <v>45100</v>
      </c>
      <c r="D4253" s="9">
        <v>45111</v>
      </c>
      <c r="E4253" s="10">
        <v>45092</v>
      </c>
      <c r="F4253" t="s">
        <v>18</v>
      </c>
      <c r="G4253">
        <v>143.57</v>
      </c>
      <c r="H4253">
        <v>1</v>
      </c>
      <c r="I4253">
        <v>0</v>
      </c>
      <c r="J4253" t="s">
        <v>55</v>
      </c>
      <c r="K4253" t="s">
        <v>29</v>
      </c>
      <c r="L4253" t="s">
        <v>21</v>
      </c>
      <c r="M4253" t="s">
        <v>36</v>
      </c>
      <c r="N4253" t="s">
        <v>41</v>
      </c>
      <c r="O4253">
        <f>Table2[[#This Row],[check_out_date]]-Table2[[#This Row],[check_in_date]]</f>
        <v>11</v>
      </c>
      <c r="P4253">
        <f>Table2[[#This Row],[num_adults]]+Table2[[#This Row],[num_children]]</f>
        <v>1</v>
      </c>
      <c r="Q4253" s="3">
        <f>IF(OR(Table2[[#This Row],[booking_status]]="confirmed",Table2[[#This Row],[booking_status]]="checked-out"),Table2[[#This Row],[room_rate_per_night]]*Table2[[#This Row],[Num_Nights]],0)</f>
        <v>1579.27</v>
      </c>
      <c r="R4253" t="str" cm="1">
        <f t="array" ref="R4253">IFERROR(_xlfn.IFS(Table2[[#This Row],[booking_status]]="confirmed","Expected",Table2[[#This Row],[booking_status]]="checked-out","Actual"),"No Revenue")</f>
        <v>Expected</v>
      </c>
      <c r="S4253" s="4">
        <f>Table2[[#This Row],[Revenue_Amount]]/Table2[[#This Row],[Num_Nights]]</f>
        <v>143.57</v>
      </c>
    </row>
    <row r="4254" spans="1:19" hidden="1" x14ac:dyDescent="0.3">
      <c r="A4254">
        <v>4253</v>
      </c>
      <c r="B4254" t="s">
        <v>14</v>
      </c>
      <c r="C4254" s="9">
        <v>44980</v>
      </c>
      <c r="D4254" s="9">
        <v>44989</v>
      </c>
      <c r="E4254" s="10">
        <v>44957</v>
      </c>
      <c r="F4254" t="s">
        <v>49</v>
      </c>
      <c r="G4254">
        <v>61.75</v>
      </c>
      <c r="H4254">
        <v>2</v>
      </c>
      <c r="I4254">
        <v>0</v>
      </c>
      <c r="J4254" t="s">
        <v>35</v>
      </c>
      <c r="K4254" t="s">
        <v>44</v>
      </c>
      <c r="L4254" t="s">
        <v>21</v>
      </c>
      <c r="M4254" t="s">
        <v>36</v>
      </c>
      <c r="N4254" t="s">
        <v>41</v>
      </c>
      <c r="O4254">
        <f>Table2[[#This Row],[check_out_date]]-Table2[[#This Row],[check_in_date]]</f>
        <v>9</v>
      </c>
      <c r="P4254">
        <f>Table2[[#This Row],[num_adults]]+Table2[[#This Row],[num_children]]</f>
        <v>2</v>
      </c>
      <c r="Q4254" s="3">
        <f>IF(OR(Table2[[#This Row],[booking_status]]="confirmed",Table2[[#This Row],[booking_status]]="checked-out"),Table2[[#This Row],[room_rate_per_night]]*Table2[[#This Row],[Num_Nights]],0)</f>
        <v>555.75</v>
      </c>
      <c r="R4254" t="str" cm="1">
        <f t="array" ref="R4254">IFERROR(_xlfn.IFS(Table2[[#This Row],[booking_status]]="confirmed","Expected",Table2[[#This Row],[booking_status]]="checked-out","Actual"),"No Revenue")</f>
        <v>Expected</v>
      </c>
      <c r="S4254" s="4">
        <f>Table2[[#This Row],[Revenue_Amount]]/Table2[[#This Row],[Num_Nights]]</f>
        <v>61.75</v>
      </c>
    </row>
    <row r="4255" spans="1:19" x14ac:dyDescent="0.3">
      <c r="A4255">
        <v>4254</v>
      </c>
      <c r="B4255" t="s">
        <v>31</v>
      </c>
      <c r="C4255" s="9">
        <v>45105</v>
      </c>
      <c r="D4255" s="9">
        <v>45108</v>
      </c>
      <c r="E4255" s="10">
        <v>45018</v>
      </c>
      <c r="F4255" t="s">
        <v>49</v>
      </c>
      <c r="G4255">
        <v>108.08</v>
      </c>
      <c r="H4255">
        <v>3</v>
      </c>
      <c r="I4255">
        <v>2</v>
      </c>
      <c r="J4255" t="s">
        <v>28</v>
      </c>
      <c r="K4255" t="s">
        <v>99</v>
      </c>
      <c r="L4255" t="s">
        <v>21</v>
      </c>
      <c r="M4255" t="s">
        <v>36</v>
      </c>
      <c r="N4255" t="s">
        <v>30</v>
      </c>
      <c r="O4255">
        <f>Table2[[#This Row],[check_out_date]]-Table2[[#This Row],[check_in_date]]</f>
        <v>3</v>
      </c>
      <c r="P4255">
        <f>Table2[[#This Row],[num_adults]]+Table2[[#This Row],[num_children]]</f>
        <v>5</v>
      </c>
      <c r="Q4255" s="3">
        <f>IF(OR(Table2[[#This Row],[booking_status]]="confirmed",Table2[[#This Row],[booking_status]]="checked-out"),Table2[[#This Row],[room_rate_per_night]]*Table2[[#This Row],[Num_Nights]],0)</f>
        <v>324.24</v>
      </c>
      <c r="R4255" t="str" cm="1">
        <f t="array" ref="R4255">IFERROR(_xlfn.IFS(Table2[[#This Row],[booking_status]]="confirmed","Expected",Table2[[#This Row],[booking_status]]="checked-out","Actual"),"No Revenue")</f>
        <v>Expected</v>
      </c>
      <c r="S4255" s="4">
        <f>Table2[[#This Row],[Revenue_Amount]]/Table2[[#This Row],[Num_Nights]]</f>
        <v>108.08</v>
      </c>
    </row>
    <row r="4256" spans="1:19" x14ac:dyDescent="0.3">
      <c r="A4256">
        <v>4255</v>
      </c>
      <c r="B4256" t="s">
        <v>37</v>
      </c>
      <c r="C4256" s="9">
        <v>45226</v>
      </c>
      <c r="D4256" s="9">
        <v>45236</v>
      </c>
      <c r="E4256" s="10">
        <v>45140</v>
      </c>
      <c r="F4256" t="s">
        <v>18</v>
      </c>
      <c r="G4256">
        <v>244.15</v>
      </c>
      <c r="H4256">
        <v>1</v>
      </c>
      <c r="I4256">
        <v>0</v>
      </c>
      <c r="J4256" t="s">
        <v>55</v>
      </c>
      <c r="K4256" t="s">
        <v>99</v>
      </c>
      <c r="L4256" t="s">
        <v>21</v>
      </c>
      <c r="M4256" t="s">
        <v>36</v>
      </c>
      <c r="N4256" t="s">
        <v>41</v>
      </c>
      <c r="O4256">
        <f>Table2[[#This Row],[check_out_date]]-Table2[[#This Row],[check_in_date]]</f>
        <v>10</v>
      </c>
      <c r="P4256">
        <f>Table2[[#This Row],[num_adults]]+Table2[[#This Row],[num_children]]</f>
        <v>1</v>
      </c>
      <c r="Q4256" s="3">
        <f>IF(OR(Table2[[#This Row],[booking_status]]="confirmed",Table2[[#This Row],[booking_status]]="checked-out"),Table2[[#This Row],[room_rate_per_night]]*Table2[[#This Row],[Num_Nights]],0)</f>
        <v>2441.5</v>
      </c>
      <c r="R4256" t="str" cm="1">
        <f t="array" ref="R4256">IFERROR(_xlfn.IFS(Table2[[#This Row],[booking_status]]="confirmed","Expected",Table2[[#This Row],[booking_status]]="checked-out","Actual"),"No Revenue")</f>
        <v>Expected</v>
      </c>
      <c r="S4256" s="4">
        <f>Table2[[#This Row],[Revenue_Amount]]/Table2[[#This Row],[Num_Nights]]</f>
        <v>244.15</v>
      </c>
    </row>
    <row r="4257" spans="1:19" x14ac:dyDescent="0.3">
      <c r="A4257">
        <v>4256</v>
      </c>
      <c r="B4257" t="s">
        <v>31</v>
      </c>
      <c r="C4257" s="9">
        <v>45199</v>
      </c>
      <c r="D4257" s="9">
        <v>45208</v>
      </c>
      <c r="E4257" s="10">
        <v>45137</v>
      </c>
      <c r="F4257" t="s">
        <v>54</v>
      </c>
      <c r="G4257">
        <v>426.92</v>
      </c>
      <c r="H4257">
        <v>1</v>
      </c>
      <c r="I4257">
        <v>0</v>
      </c>
      <c r="J4257" t="s">
        <v>28</v>
      </c>
      <c r="K4257" t="s">
        <v>29</v>
      </c>
      <c r="L4257" t="s">
        <v>56</v>
      </c>
      <c r="M4257" t="s">
        <v>36</v>
      </c>
      <c r="N4257" t="s">
        <v>41</v>
      </c>
      <c r="O4257">
        <f>Table2[[#This Row],[check_out_date]]-Table2[[#This Row],[check_in_date]]</f>
        <v>9</v>
      </c>
      <c r="P4257">
        <f>Table2[[#This Row],[num_adults]]+Table2[[#This Row],[num_children]]</f>
        <v>1</v>
      </c>
      <c r="Q4257" s="3">
        <f>IF(OR(Table2[[#This Row],[booking_status]]="confirmed",Table2[[#This Row],[booking_status]]="checked-out"),Table2[[#This Row],[room_rate_per_night]]*Table2[[#This Row],[Num_Nights]],0)</f>
        <v>3842.28</v>
      </c>
      <c r="R4257" t="str" cm="1">
        <f t="array" ref="R4257">IFERROR(_xlfn.IFS(Table2[[#This Row],[booking_status]]="confirmed","Expected",Table2[[#This Row],[booking_status]]="checked-out","Actual"),"No Revenue")</f>
        <v>Actual</v>
      </c>
      <c r="S4257" s="4">
        <f>Table2[[#This Row],[Revenue_Amount]]/Table2[[#This Row],[Num_Nights]]</f>
        <v>426.92</v>
      </c>
    </row>
    <row r="4258" spans="1:19" x14ac:dyDescent="0.3">
      <c r="A4258">
        <v>4257</v>
      </c>
      <c r="B4258" t="s">
        <v>31</v>
      </c>
      <c r="C4258" s="9">
        <v>44963</v>
      </c>
      <c r="D4258" s="9">
        <v>44969</v>
      </c>
      <c r="E4258" s="10">
        <v>44946</v>
      </c>
      <c r="F4258" t="s">
        <v>27</v>
      </c>
      <c r="G4258">
        <v>123.89</v>
      </c>
      <c r="H4258">
        <v>2</v>
      </c>
      <c r="I4258">
        <v>0</v>
      </c>
      <c r="J4258" t="s">
        <v>28</v>
      </c>
      <c r="K4258" t="s">
        <v>29</v>
      </c>
      <c r="L4258" t="s">
        <v>56</v>
      </c>
      <c r="M4258" t="s">
        <v>36</v>
      </c>
      <c r="N4258" t="s">
        <v>45</v>
      </c>
      <c r="O4258">
        <f>Table2[[#This Row],[check_out_date]]-Table2[[#This Row],[check_in_date]]</f>
        <v>6</v>
      </c>
      <c r="P4258">
        <f>Table2[[#This Row],[num_adults]]+Table2[[#This Row],[num_children]]</f>
        <v>2</v>
      </c>
      <c r="Q4258" s="3">
        <f>IF(OR(Table2[[#This Row],[booking_status]]="confirmed",Table2[[#This Row],[booking_status]]="checked-out"),Table2[[#This Row],[room_rate_per_night]]*Table2[[#This Row],[Num_Nights]],0)</f>
        <v>743.34</v>
      </c>
      <c r="R4258" t="str" cm="1">
        <f t="array" ref="R4258">IFERROR(_xlfn.IFS(Table2[[#This Row],[booking_status]]="confirmed","Expected",Table2[[#This Row],[booking_status]]="checked-out","Actual"),"No Revenue")</f>
        <v>Actual</v>
      </c>
      <c r="S4258" s="4">
        <f>Table2[[#This Row],[Revenue_Amount]]/Table2[[#This Row],[Num_Nights]]</f>
        <v>123.89</v>
      </c>
    </row>
    <row r="4259" spans="1:19" x14ac:dyDescent="0.3">
      <c r="A4259">
        <v>4258</v>
      </c>
      <c r="B4259" t="s">
        <v>50</v>
      </c>
      <c r="C4259" s="9">
        <v>45209</v>
      </c>
      <c r="D4259" s="9">
        <v>45215</v>
      </c>
      <c r="E4259" s="10">
        <v>45194</v>
      </c>
      <c r="F4259" t="s">
        <v>54</v>
      </c>
      <c r="G4259">
        <v>475.11</v>
      </c>
      <c r="H4259">
        <v>2</v>
      </c>
      <c r="I4259">
        <v>0</v>
      </c>
      <c r="J4259" t="s">
        <v>19</v>
      </c>
      <c r="K4259" t="s">
        <v>20</v>
      </c>
      <c r="L4259" t="s">
        <v>56</v>
      </c>
      <c r="M4259" t="s">
        <v>36</v>
      </c>
      <c r="N4259" t="s">
        <v>41</v>
      </c>
      <c r="O4259">
        <f>Table2[[#This Row],[check_out_date]]-Table2[[#This Row],[check_in_date]]</f>
        <v>6</v>
      </c>
      <c r="P4259">
        <f>Table2[[#This Row],[num_adults]]+Table2[[#This Row],[num_children]]</f>
        <v>2</v>
      </c>
      <c r="Q4259" s="3">
        <f>IF(OR(Table2[[#This Row],[booking_status]]="confirmed",Table2[[#This Row],[booking_status]]="checked-out"),Table2[[#This Row],[room_rate_per_night]]*Table2[[#This Row],[Num_Nights]],0)</f>
        <v>2850.66</v>
      </c>
      <c r="R4259" t="str" cm="1">
        <f t="array" ref="R4259">IFERROR(_xlfn.IFS(Table2[[#This Row],[booking_status]]="confirmed","Expected",Table2[[#This Row],[booking_status]]="checked-out","Actual"),"No Revenue")</f>
        <v>Actual</v>
      </c>
      <c r="S4259" s="4">
        <f>Table2[[#This Row],[Revenue_Amount]]/Table2[[#This Row],[Num_Nights]]</f>
        <v>475.10999999999996</v>
      </c>
    </row>
    <row r="4260" spans="1:19" x14ac:dyDescent="0.3">
      <c r="A4260">
        <v>4259</v>
      </c>
      <c r="B4260" t="s">
        <v>14</v>
      </c>
      <c r="C4260" s="9">
        <v>45107</v>
      </c>
      <c r="D4260" s="9">
        <v>45114</v>
      </c>
      <c r="E4260" s="10">
        <v>45086</v>
      </c>
      <c r="F4260" t="s">
        <v>27</v>
      </c>
      <c r="G4260">
        <v>101.66</v>
      </c>
      <c r="H4260">
        <v>1</v>
      </c>
      <c r="I4260">
        <v>0</v>
      </c>
      <c r="J4260" t="s">
        <v>19</v>
      </c>
      <c r="K4260" t="s">
        <v>44</v>
      </c>
      <c r="L4260" t="s">
        <v>21</v>
      </c>
      <c r="M4260" t="s">
        <v>36</v>
      </c>
      <c r="N4260" t="s">
        <v>23</v>
      </c>
      <c r="O4260">
        <f>Table2[[#This Row],[check_out_date]]-Table2[[#This Row],[check_in_date]]</f>
        <v>7</v>
      </c>
      <c r="P4260">
        <f>Table2[[#This Row],[num_adults]]+Table2[[#This Row],[num_children]]</f>
        <v>1</v>
      </c>
      <c r="Q4260" s="3">
        <f>IF(OR(Table2[[#This Row],[booking_status]]="confirmed",Table2[[#This Row],[booking_status]]="checked-out"),Table2[[#This Row],[room_rate_per_night]]*Table2[[#This Row],[Num_Nights]],0)</f>
        <v>711.62</v>
      </c>
      <c r="R4260" t="str" cm="1">
        <f t="array" ref="R4260">IFERROR(_xlfn.IFS(Table2[[#This Row],[booking_status]]="confirmed","Expected",Table2[[#This Row],[booking_status]]="checked-out","Actual"),"No Revenue")</f>
        <v>Expected</v>
      </c>
      <c r="S4260" s="4">
        <f>Table2[[#This Row],[Revenue_Amount]]/Table2[[#This Row],[Num_Nights]]</f>
        <v>101.66</v>
      </c>
    </row>
    <row r="4261" spans="1:19" x14ac:dyDescent="0.3">
      <c r="A4261">
        <v>4260</v>
      </c>
      <c r="B4261" t="s">
        <v>31</v>
      </c>
      <c r="C4261" s="9">
        <v>45270</v>
      </c>
      <c r="D4261" s="9">
        <v>45274</v>
      </c>
      <c r="E4261" s="10">
        <v>45270</v>
      </c>
      <c r="F4261" t="s">
        <v>49</v>
      </c>
      <c r="G4261">
        <v>67.66</v>
      </c>
      <c r="H4261">
        <v>2</v>
      </c>
      <c r="I4261">
        <v>0</v>
      </c>
      <c r="J4261" t="s">
        <v>28</v>
      </c>
      <c r="K4261" t="s">
        <v>44</v>
      </c>
      <c r="L4261" t="s">
        <v>21</v>
      </c>
      <c r="M4261" t="s">
        <v>22</v>
      </c>
      <c r="N4261" t="s">
        <v>23</v>
      </c>
      <c r="O4261">
        <f>Table2[[#This Row],[check_out_date]]-Table2[[#This Row],[check_in_date]]</f>
        <v>4</v>
      </c>
      <c r="P4261">
        <f>Table2[[#This Row],[num_adults]]+Table2[[#This Row],[num_children]]</f>
        <v>2</v>
      </c>
      <c r="Q4261" s="3">
        <f>IF(OR(Table2[[#This Row],[booking_status]]="confirmed",Table2[[#This Row],[booking_status]]="checked-out"),Table2[[#This Row],[room_rate_per_night]]*Table2[[#This Row],[Num_Nights]],0)</f>
        <v>270.64</v>
      </c>
      <c r="R4261" t="str" cm="1">
        <f t="array" ref="R4261">IFERROR(_xlfn.IFS(Table2[[#This Row],[booking_status]]="confirmed","Expected",Table2[[#This Row],[booking_status]]="checked-out","Actual"),"No Revenue")</f>
        <v>Expected</v>
      </c>
      <c r="S4261" s="4">
        <f>Table2[[#This Row],[Revenue_Amount]]/Table2[[#This Row],[Num_Nights]]</f>
        <v>67.66</v>
      </c>
    </row>
    <row r="4262" spans="1:19" x14ac:dyDescent="0.3">
      <c r="A4262">
        <v>4261</v>
      </c>
      <c r="B4262" t="s">
        <v>14</v>
      </c>
      <c r="C4262" s="9">
        <v>45113</v>
      </c>
      <c r="D4262" s="9">
        <v>45116</v>
      </c>
      <c r="E4262" s="10">
        <v>45103</v>
      </c>
      <c r="F4262" t="s">
        <v>18</v>
      </c>
      <c r="G4262">
        <v>269.63</v>
      </c>
      <c r="H4262">
        <v>1</v>
      </c>
      <c r="I4262">
        <v>0</v>
      </c>
      <c r="J4262" t="s">
        <v>19</v>
      </c>
      <c r="K4262" t="s">
        <v>29</v>
      </c>
      <c r="L4262" t="s">
        <v>60</v>
      </c>
      <c r="M4262" t="s">
        <v>36</v>
      </c>
      <c r="N4262" t="s">
        <v>95</v>
      </c>
      <c r="O4262">
        <f>Table2[[#This Row],[check_out_date]]-Table2[[#This Row],[check_in_date]]</f>
        <v>3</v>
      </c>
      <c r="P4262">
        <f>Table2[[#This Row],[num_adults]]+Table2[[#This Row],[num_children]]</f>
        <v>1</v>
      </c>
      <c r="Q4262" s="3">
        <f>IF(OR(Table2[[#This Row],[booking_status]]="confirmed",Table2[[#This Row],[booking_status]]="checked-out"),Table2[[#This Row],[room_rate_per_night]]*Table2[[#This Row],[Num_Nights]],0)</f>
        <v>0</v>
      </c>
      <c r="R4262" t="str" cm="1">
        <f t="array" ref="R4262">IFERROR(_xlfn.IFS(Table2[[#This Row],[booking_status]]="confirmed","Expected",Table2[[#This Row],[booking_status]]="checked-out","Actual"),"No Revenue")</f>
        <v>No Revenue</v>
      </c>
      <c r="S4262" s="4">
        <f>Table2[[#This Row],[Revenue_Amount]]/Table2[[#This Row],[Num_Nights]]</f>
        <v>0</v>
      </c>
    </row>
    <row r="4263" spans="1:19" x14ac:dyDescent="0.3">
      <c r="A4263">
        <v>4262</v>
      </c>
      <c r="B4263" t="s">
        <v>50</v>
      </c>
      <c r="C4263" s="9">
        <v>44964</v>
      </c>
      <c r="D4263" s="9">
        <v>44971</v>
      </c>
      <c r="E4263" s="10">
        <v>44932</v>
      </c>
      <c r="F4263" t="s">
        <v>18</v>
      </c>
      <c r="G4263">
        <v>207.88</v>
      </c>
      <c r="H4263">
        <v>3</v>
      </c>
      <c r="I4263">
        <v>0</v>
      </c>
      <c r="J4263" t="s">
        <v>28</v>
      </c>
      <c r="K4263" t="s">
        <v>99</v>
      </c>
      <c r="L4263" t="s">
        <v>56</v>
      </c>
      <c r="M4263" t="s">
        <v>36</v>
      </c>
      <c r="N4263" t="s">
        <v>95</v>
      </c>
      <c r="O4263">
        <f>Table2[[#This Row],[check_out_date]]-Table2[[#This Row],[check_in_date]]</f>
        <v>7</v>
      </c>
      <c r="P4263">
        <f>Table2[[#This Row],[num_adults]]+Table2[[#This Row],[num_children]]</f>
        <v>3</v>
      </c>
      <c r="Q4263" s="3">
        <f>IF(OR(Table2[[#This Row],[booking_status]]="confirmed",Table2[[#This Row],[booking_status]]="checked-out"),Table2[[#This Row],[room_rate_per_night]]*Table2[[#This Row],[Num_Nights]],0)</f>
        <v>1455.1599999999999</v>
      </c>
      <c r="R4263" t="str" cm="1">
        <f t="array" ref="R4263">IFERROR(_xlfn.IFS(Table2[[#This Row],[booking_status]]="confirmed","Expected",Table2[[#This Row],[booking_status]]="checked-out","Actual"),"No Revenue")</f>
        <v>Actual</v>
      </c>
      <c r="S4263" s="4">
        <f>Table2[[#This Row],[Revenue_Amount]]/Table2[[#This Row],[Num_Nights]]</f>
        <v>207.87999999999997</v>
      </c>
    </row>
    <row r="4264" spans="1:19" hidden="1" x14ac:dyDescent="0.3">
      <c r="A4264">
        <v>4263</v>
      </c>
      <c r="B4264" t="s">
        <v>37</v>
      </c>
      <c r="C4264" s="9">
        <v>45227</v>
      </c>
      <c r="D4264" s="9">
        <v>45230</v>
      </c>
      <c r="E4264" s="10">
        <v>45201</v>
      </c>
      <c r="F4264" t="s">
        <v>18</v>
      </c>
      <c r="G4264">
        <v>261.10000000000002</v>
      </c>
      <c r="H4264">
        <v>4</v>
      </c>
      <c r="I4264">
        <v>0</v>
      </c>
      <c r="J4264" t="s">
        <v>35</v>
      </c>
      <c r="K4264" t="s">
        <v>20</v>
      </c>
      <c r="L4264" t="s">
        <v>21</v>
      </c>
      <c r="M4264" t="s">
        <v>36</v>
      </c>
      <c r="N4264" t="s">
        <v>41</v>
      </c>
      <c r="O4264">
        <f>Table2[[#This Row],[check_out_date]]-Table2[[#This Row],[check_in_date]]</f>
        <v>3</v>
      </c>
      <c r="P4264">
        <f>Table2[[#This Row],[num_adults]]+Table2[[#This Row],[num_children]]</f>
        <v>4</v>
      </c>
      <c r="Q4264" s="3">
        <f>IF(OR(Table2[[#This Row],[booking_status]]="confirmed",Table2[[#This Row],[booking_status]]="checked-out"),Table2[[#This Row],[room_rate_per_night]]*Table2[[#This Row],[Num_Nights]],0)</f>
        <v>783.30000000000007</v>
      </c>
      <c r="R4264" t="str" cm="1">
        <f t="array" ref="R4264">IFERROR(_xlfn.IFS(Table2[[#This Row],[booking_status]]="confirmed","Expected",Table2[[#This Row],[booking_status]]="checked-out","Actual"),"No Revenue")</f>
        <v>Expected</v>
      </c>
      <c r="S4264" s="4">
        <f>Table2[[#This Row],[Revenue_Amount]]/Table2[[#This Row],[Num_Nights]]</f>
        <v>261.10000000000002</v>
      </c>
    </row>
    <row r="4265" spans="1:19" x14ac:dyDescent="0.3">
      <c r="A4265">
        <v>4264</v>
      </c>
      <c r="B4265" t="s">
        <v>37</v>
      </c>
      <c r="C4265" s="9">
        <v>45093</v>
      </c>
      <c r="D4265" s="9">
        <v>45094</v>
      </c>
      <c r="E4265" s="10">
        <v>45077</v>
      </c>
      <c r="F4265" t="s">
        <v>27</v>
      </c>
      <c r="G4265">
        <v>169.74</v>
      </c>
      <c r="H4265">
        <v>2</v>
      </c>
      <c r="I4265">
        <v>2</v>
      </c>
      <c r="J4265" t="s">
        <v>28</v>
      </c>
      <c r="K4265" t="s">
        <v>99</v>
      </c>
      <c r="L4265" t="s">
        <v>21</v>
      </c>
      <c r="M4265" t="s">
        <v>36</v>
      </c>
      <c r="N4265" t="s">
        <v>41</v>
      </c>
      <c r="O4265">
        <f>Table2[[#This Row],[check_out_date]]-Table2[[#This Row],[check_in_date]]</f>
        <v>1</v>
      </c>
      <c r="P4265">
        <f>Table2[[#This Row],[num_adults]]+Table2[[#This Row],[num_children]]</f>
        <v>4</v>
      </c>
      <c r="Q4265" s="3">
        <f>IF(OR(Table2[[#This Row],[booking_status]]="confirmed",Table2[[#This Row],[booking_status]]="checked-out"),Table2[[#This Row],[room_rate_per_night]]*Table2[[#This Row],[Num_Nights]],0)</f>
        <v>169.74</v>
      </c>
      <c r="R4265" t="str" cm="1">
        <f t="array" ref="R4265">IFERROR(_xlfn.IFS(Table2[[#This Row],[booking_status]]="confirmed","Expected",Table2[[#This Row],[booking_status]]="checked-out","Actual"),"No Revenue")</f>
        <v>Expected</v>
      </c>
      <c r="S4265" s="4">
        <f>Table2[[#This Row],[Revenue_Amount]]/Table2[[#This Row],[Num_Nights]]</f>
        <v>169.74</v>
      </c>
    </row>
    <row r="4266" spans="1:19" hidden="1" x14ac:dyDescent="0.3">
      <c r="A4266">
        <v>4265</v>
      </c>
      <c r="B4266" t="s">
        <v>14</v>
      </c>
      <c r="C4266" s="9">
        <v>45076</v>
      </c>
      <c r="D4266" s="9">
        <v>45084</v>
      </c>
      <c r="E4266" s="10">
        <v>45012</v>
      </c>
      <c r="F4266" t="s">
        <v>27</v>
      </c>
      <c r="G4266">
        <v>174.3</v>
      </c>
      <c r="H4266">
        <v>3</v>
      </c>
      <c r="I4266">
        <v>0</v>
      </c>
      <c r="J4266" t="s">
        <v>35</v>
      </c>
      <c r="K4266" t="s">
        <v>99</v>
      </c>
      <c r="L4266" t="s">
        <v>21</v>
      </c>
      <c r="M4266" t="s">
        <v>22</v>
      </c>
      <c r="N4266" t="s">
        <v>95</v>
      </c>
      <c r="O4266">
        <f>Table2[[#This Row],[check_out_date]]-Table2[[#This Row],[check_in_date]]</f>
        <v>8</v>
      </c>
      <c r="P4266">
        <f>Table2[[#This Row],[num_adults]]+Table2[[#This Row],[num_children]]</f>
        <v>3</v>
      </c>
      <c r="Q4266" s="3">
        <f>IF(OR(Table2[[#This Row],[booking_status]]="confirmed",Table2[[#This Row],[booking_status]]="checked-out"),Table2[[#This Row],[room_rate_per_night]]*Table2[[#This Row],[Num_Nights]],0)</f>
        <v>1394.4</v>
      </c>
      <c r="R4266" t="str" cm="1">
        <f t="array" ref="R4266">IFERROR(_xlfn.IFS(Table2[[#This Row],[booking_status]]="confirmed","Expected",Table2[[#This Row],[booking_status]]="checked-out","Actual"),"No Revenue")</f>
        <v>Expected</v>
      </c>
      <c r="S4266" s="4">
        <f>Table2[[#This Row],[Revenue_Amount]]/Table2[[#This Row],[Num_Nights]]</f>
        <v>174.3</v>
      </c>
    </row>
    <row r="4267" spans="1:19" x14ac:dyDescent="0.3">
      <c r="A4267">
        <v>4266</v>
      </c>
      <c r="B4267" t="s">
        <v>37</v>
      </c>
      <c r="C4267" s="9">
        <v>45215</v>
      </c>
      <c r="D4267" s="9">
        <v>45222</v>
      </c>
      <c r="E4267" s="10">
        <v>45177</v>
      </c>
      <c r="F4267" t="s">
        <v>49</v>
      </c>
      <c r="G4267">
        <v>113.93</v>
      </c>
      <c r="H4267">
        <v>4</v>
      </c>
      <c r="I4267">
        <v>0</v>
      </c>
      <c r="J4267" t="s">
        <v>28</v>
      </c>
      <c r="K4267" t="s">
        <v>66</v>
      </c>
      <c r="L4267" t="s">
        <v>21</v>
      </c>
      <c r="M4267" t="s">
        <v>22</v>
      </c>
      <c r="N4267" t="s">
        <v>41</v>
      </c>
      <c r="O4267">
        <f>Table2[[#This Row],[check_out_date]]-Table2[[#This Row],[check_in_date]]</f>
        <v>7</v>
      </c>
      <c r="P4267">
        <f>Table2[[#This Row],[num_adults]]+Table2[[#This Row],[num_children]]</f>
        <v>4</v>
      </c>
      <c r="Q4267" s="3">
        <f>IF(OR(Table2[[#This Row],[booking_status]]="confirmed",Table2[[#This Row],[booking_status]]="checked-out"),Table2[[#This Row],[room_rate_per_night]]*Table2[[#This Row],[Num_Nights]],0)</f>
        <v>797.51</v>
      </c>
      <c r="R4267" t="str" cm="1">
        <f t="array" ref="R4267">IFERROR(_xlfn.IFS(Table2[[#This Row],[booking_status]]="confirmed","Expected",Table2[[#This Row],[booking_status]]="checked-out","Actual"),"No Revenue")</f>
        <v>Expected</v>
      </c>
      <c r="S4267" s="4">
        <f>Table2[[#This Row],[Revenue_Amount]]/Table2[[#This Row],[Num_Nights]]</f>
        <v>113.92999999999999</v>
      </c>
    </row>
    <row r="4268" spans="1:19" x14ac:dyDescent="0.3">
      <c r="A4268">
        <v>4267</v>
      </c>
      <c r="B4268" t="s">
        <v>50</v>
      </c>
      <c r="C4268" s="9">
        <v>44955</v>
      </c>
      <c r="D4268" s="9">
        <v>44957</v>
      </c>
      <c r="E4268" s="10">
        <v>44916</v>
      </c>
      <c r="F4268" t="s">
        <v>54</v>
      </c>
      <c r="G4268">
        <v>511.93</v>
      </c>
      <c r="H4268">
        <v>2</v>
      </c>
      <c r="I4268">
        <v>0</v>
      </c>
      <c r="J4268" t="s">
        <v>28</v>
      </c>
      <c r="K4268" t="s">
        <v>99</v>
      </c>
      <c r="L4268" t="s">
        <v>21</v>
      </c>
      <c r="M4268" t="s">
        <v>36</v>
      </c>
      <c r="N4268" t="s">
        <v>41</v>
      </c>
      <c r="O4268">
        <f>Table2[[#This Row],[check_out_date]]-Table2[[#This Row],[check_in_date]]</f>
        <v>2</v>
      </c>
      <c r="P4268">
        <f>Table2[[#This Row],[num_adults]]+Table2[[#This Row],[num_children]]</f>
        <v>2</v>
      </c>
      <c r="Q4268" s="3">
        <f>IF(OR(Table2[[#This Row],[booking_status]]="confirmed",Table2[[#This Row],[booking_status]]="checked-out"),Table2[[#This Row],[room_rate_per_night]]*Table2[[#This Row],[Num_Nights]],0)</f>
        <v>1023.86</v>
      </c>
      <c r="R4268" t="str" cm="1">
        <f t="array" ref="R4268">IFERROR(_xlfn.IFS(Table2[[#This Row],[booking_status]]="confirmed","Expected",Table2[[#This Row],[booking_status]]="checked-out","Actual"),"No Revenue")</f>
        <v>Expected</v>
      </c>
      <c r="S4268" s="4">
        <f>Table2[[#This Row],[Revenue_Amount]]/Table2[[#This Row],[Num_Nights]]</f>
        <v>511.93</v>
      </c>
    </row>
    <row r="4269" spans="1:19" x14ac:dyDescent="0.3">
      <c r="A4269">
        <v>4268</v>
      </c>
      <c r="B4269" t="s">
        <v>50</v>
      </c>
      <c r="C4269" s="9">
        <v>45035</v>
      </c>
      <c r="D4269" s="9">
        <v>45042</v>
      </c>
      <c r="E4269" s="10">
        <v>44989</v>
      </c>
      <c r="F4269" t="s">
        <v>27</v>
      </c>
      <c r="G4269">
        <v>190.28</v>
      </c>
      <c r="H4269">
        <v>1</v>
      </c>
      <c r="I4269">
        <v>0</v>
      </c>
      <c r="J4269" t="s">
        <v>28</v>
      </c>
      <c r="K4269" t="s">
        <v>29</v>
      </c>
      <c r="L4269" t="s">
        <v>56</v>
      </c>
      <c r="M4269" t="s">
        <v>36</v>
      </c>
      <c r="N4269" t="s">
        <v>41</v>
      </c>
      <c r="O4269">
        <f>Table2[[#This Row],[check_out_date]]-Table2[[#This Row],[check_in_date]]</f>
        <v>7</v>
      </c>
      <c r="P4269">
        <f>Table2[[#This Row],[num_adults]]+Table2[[#This Row],[num_children]]</f>
        <v>1</v>
      </c>
      <c r="Q4269" s="3">
        <f>IF(OR(Table2[[#This Row],[booking_status]]="confirmed",Table2[[#This Row],[booking_status]]="checked-out"),Table2[[#This Row],[room_rate_per_night]]*Table2[[#This Row],[Num_Nights]],0)</f>
        <v>1331.96</v>
      </c>
      <c r="R4269" t="str" cm="1">
        <f t="array" ref="R4269">IFERROR(_xlfn.IFS(Table2[[#This Row],[booking_status]]="confirmed","Expected",Table2[[#This Row],[booking_status]]="checked-out","Actual"),"No Revenue")</f>
        <v>Actual</v>
      </c>
      <c r="S4269" s="4">
        <f>Table2[[#This Row],[Revenue_Amount]]/Table2[[#This Row],[Num_Nights]]</f>
        <v>190.28</v>
      </c>
    </row>
    <row r="4270" spans="1:19" x14ac:dyDescent="0.3">
      <c r="A4270">
        <v>4269</v>
      </c>
      <c r="B4270" t="s">
        <v>50</v>
      </c>
      <c r="C4270" s="9">
        <v>44968</v>
      </c>
      <c r="D4270" s="9">
        <v>44977</v>
      </c>
      <c r="E4270" s="10">
        <v>44952</v>
      </c>
      <c r="F4270" t="s">
        <v>49</v>
      </c>
      <c r="G4270">
        <v>97.98</v>
      </c>
      <c r="H4270">
        <v>1</v>
      </c>
      <c r="I4270">
        <v>0</v>
      </c>
      <c r="J4270" t="s">
        <v>28</v>
      </c>
      <c r="K4270" t="s">
        <v>29</v>
      </c>
      <c r="L4270" t="s">
        <v>21</v>
      </c>
      <c r="M4270" t="s">
        <v>36</v>
      </c>
      <c r="N4270" t="s">
        <v>45</v>
      </c>
      <c r="O4270">
        <f>Table2[[#This Row],[check_out_date]]-Table2[[#This Row],[check_in_date]]</f>
        <v>9</v>
      </c>
      <c r="P4270">
        <f>Table2[[#This Row],[num_adults]]+Table2[[#This Row],[num_children]]</f>
        <v>1</v>
      </c>
      <c r="Q4270" s="3">
        <f>IF(OR(Table2[[#This Row],[booking_status]]="confirmed",Table2[[#This Row],[booking_status]]="checked-out"),Table2[[#This Row],[room_rate_per_night]]*Table2[[#This Row],[Num_Nights]],0)</f>
        <v>881.82</v>
      </c>
      <c r="R4270" t="str" cm="1">
        <f t="array" ref="R4270">IFERROR(_xlfn.IFS(Table2[[#This Row],[booking_status]]="confirmed","Expected",Table2[[#This Row],[booking_status]]="checked-out","Actual"),"No Revenue")</f>
        <v>Expected</v>
      </c>
      <c r="S4270" s="4">
        <f>Table2[[#This Row],[Revenue_Amount]]/Table2[[#This Row],[Num_Nights]]</f>
        <v>97.98</v>
      </c>
    </row>
    <row r="4271" spans="1:19" x14ac:dyDescent="0.3">
      <c r="A4271">
        <v>4270</v>
      </c>
      <c r="B4271" t="s">
        <v>14</v>
      </c>
      <c r="C4271" s="9">
        <v>44967</v>
      </c>
      <c r="D4271" s="9">
        <v>44970</v>
      </c>
      <c r="E4271" s="10">
        <v>44882</v>
      </c>
      <c r="F4271" t="s">
        <v>18</v>
      </c>
      <c r="G4271">
        <v>258.05</v>
      </c>
      <c r="H4271">
        <v>4</v>
      </c>
      <c r="I4271">
        <v>2</v>
      </c>
      <c r="J4271" t="s">
        <v>55</v>
      </c>
      <c r="K4271" t="s">
        <v>20</v>
      </c>
      <c r="L4271" t="s">
        <v>60</v>
      </c>
      <c r="M4271" t="s">
        <v>22</v>
      </c>
      <c r="N4271" t="s">
        <v>41</v>
      </c>
      <c r="O4271">
        <f>Table2[[#This Row],[check_out_date]]-Table2[[#This Row],[check_in_date]]</f>
        <v>3</v>
      </c>
      <c r="P4271">
        <f>Table2[[#This Row],[num_adults]]+Table2[[#This Row],[num_children]]</f>
        <v>6</v>
      </c>
      <c r="Q4271" s="3">
        <f>IF(OR(Table2[[#This Row],[booking_status]]="confirmed",Table2[[#This Row],[booking_status]]="checked-out"),Table2[[#This Row],[room_rate_per_night]]*Table2[[#This Row],[Num_Nights]],0)</f>
        <v>0</v>
      </c>
      <c r="R4271" t="str" cm="1">
        <f t="array" ref="R4271">IFERROR(_xlfn.IFS(Table2[[#This Row],[booking_status]]="confirmed","Expected",Table2[[#This Row],[booking_status]]="checked-out","Actual"),"No Revenue")</f>
        <v>No Revenue</v>
      </c>
      <c r="S4271" s="4">
        <f>Table2[[#This Row],[Revenue_Amount]]/Table2[[#This Row],[Num_Nights]]</f>
        <v>0</v>
      </c>
    </row>
    <row r="4272" spans="1:19" x14ac:dyDescent="0.3">
      <c r="A4272">
        <v>4271</v>
      </c>
      <c r="B4272" t="s">
        <v>37</v>
      </c>
      <c r="C4272" s="9">
        <v>44945</v>
      </c>
      <c r="D4272" s="9">
        <v>44947</v>
      </c>
      <c r="E4272" s="10">
        <v>44924</v>
      </c>
      <c r="F4272" t="s">
        <v>27</v>
      </c>
      <c r="G4272">
        <v>190.95</v>
      </c>
      <c r="H4272">
        <v>1</v>
      </c>
      <c r="I4272">
        <v>0</v>
      </c>
      <c r="J4272" t="s">
        <v>28</v>
      </c>
      <c r="K4272" t="s">
        <v>29</v>
      </c>
      <c r="L4272" t="s">
        <v>60</v>
      </c>
      <c r="M4272" t="s">
        <v>36</v>
      </c>
      <c r="N4272" t="s">
        <v>41</v>
      </c>
      <c r="O4272">
        <f>Table2[[#This Row],[check_out_date]]-Table2[[#This Row],[check_in_date]]</f>
        <v>2</v>
      </c>
      <c r="P4272">
        <f>Table2[[#This Row],[num_adults]]+Table2[[#This Row],[num_children]]</f>
        <v>1</v>
      </c>
      <c r="Q4272" s="3">
        <f>IF(OR(Table2[[#This Row],[booking_status]]="confirmed",Table2[[#This Row],[booking_status]]="checked-out"),Table2[[#This Row],[room_rate_per_night]]*Table2[[#This Row],[Num_Nights]],0)</f>
        <v>0</v>
      </c>
      <c r="R4272" t="str" cm="1">
        <f t="array" ref="R4272">IFERROR(_xlfn.IFS(Table2[[#This Row],[booking_status]]="confirmed","Expected",Table2[[#This Row],[booking_status]]="checked-out","Actual"),"No Revenue")</f>
        <v>No Revenue</v>
      </c>
      <c r="S4272" s="4">
        <f>Table2[[#This Row],[Revenue_Amount]]/Table2[[#This Row],[Num_Nights]]</f>
        <v>0</v>
      </c>
    </row>
    <row r="4273" spans="1:19" x14ac:dyDescent="0.3">
      <c r="A4273">
        <v>4272</v>
      </c>
      <c r="B4273" t="s">
        <v>50</v>
      </c>
      <c r="C4273" s="9">
        <v>45163</v>
      </c>
      <c r="D4273" s="9">
        <v>45169</v>
      </c>
      <c r="E4273" s="10">
        <v>45121</v>
      </c>
      <c r="F4273" t="s">
        <v>49</v>
      </c>
      <c r="G4273">
        <v>162.19999999999999</v>
      </c>
      <c r="H4273">
        <v>2</v>
      </c>
      <c r="I4273">
        <v>0</v>
      </c>
      <c r="J4273" t="s">
        <v>28</v>
      </c>
      <c r="K4273" t="s">
        <v>99</v>
      </c>
      <c r="L4273" t="s">
        <v>56</v>
      </c>
      <c r="M4273" t="s">
        <v>36</v>
      </c>
      <c r="N4273" t="s">
        <v>41</v>
      </c>
      <c r="O4273">
        <f>Table2[[#This Row],[check_out_date]]-Table2[[#This Row],[check_in_date]]</f>
        <v>6</v>
      </c>
      <c r="P4273">
        <f>Table2[[#This Row],[num_adults]]+Table2[[#This Row],[num_children]]</f>
        <v>2</v>
      </c>
      <c r="Q4273" s="3">
        <f>IF(OR(Table2[[#This Row],[booking_status]]="confirmed",Table2[[#This Row],[booking_status]]="checked-out"),Table2[[#This Row],[room_rate_per_night]]*Table2[[#This Row],[Num_Nights]],0)</f>
        <v>973.19999999999993</v>
      </c>
      <c r="R4273" t="str" cm="1">
        <f t="array" ref="R4273">IFERROR(_xlfn.IFS(Table2[[#This Row],[booking_status]]="confirmed","Expected",Table2[[#This Row],[booking_status]]="checked-out","Actual"),"No Revenue")</f>
        <v>Actual</v>
      </c>
      <c r="S4273" s="4">
        <f>Table2[[#This Row],[Revenue_Amount]]/Table2[[#This Row],[Num_Nights]]</f>
        <v>162.19999999999999</v>
      </c>
    </row>
    <row r="4274" spans="1:19" x14ac:dyDescent="0.3">
      <c r="A4274">
        <v>4273</v>
      </c>
      <c r="B4274" t="s">
        <v>31</v>
      </c>
      <c r="C4274" s="9">
        <v>45204</v>
      </c>
      <c r="D4274" s="9">
        <v>45209</v>
      </c>
      <c r="E4274" s="10">
        <v>45193</v>
      </c>
      <c r="F4274" t="s">
        <v>27</v>
      </c>
      <c r="G4274">
        <v>164.86</v>
      </c>
      <c r="H4274">
        <v>2</v>
      </c>
      <c r="I4274">
        <v>0</v>
      </c>
      <c r="J4274" t="s">
        <v>19</v>
      </c>
      <c r="K4274" t="s">
        <v>44</v>
      </c>
      <c r="L4274" t="s">
        <v>21</v>
      </c>
      <c r="M4274" t="s">
        <v>36</v>
      </c>
      <c r="N4274" t="s">
        <v>95</v>
      </c>
      <c r="O4274">
        <f>Table2[[#This Row],[check_out_date]]-Table2[[#This Row],[check_in_date]]</f>
        <v>5</v>
      </c>
      <c r="P4274">
        <f>Table2[[#This Row],[num_adults]]+Table2[[#This Row],[num_children]]</f>
        <v>2</v>
      </c>
      <c r="Q4274" s="3">
        <f>IF(OR(Table2[[#This Row],[booking_status]]="confirmed",Table2[[#This Row],[booking_status]]="checked-out"),Table2[[#This Row],[room_rate_per_night]]*Table2[[#This Row],[Num_Nights]],0)</f>
        <v>824.30000000000007</v>
      </c>
      <c r="R4274" t="str" cm="1">
        <f t="array" ref="R4274">IFERROR(_xlfn.IFS(Table2[[#This Row],[booking_status]]="confirmed","Expected",Table2[[#This Row],[booking_status]]="checked-out","Actual"),"No Revenue")</f>
        <v>Expected</v>
      </c>
      <c r="S4274" s="4">
        <f>Table2[[#This Row],[Revenue_Amount]]/Table2[[#This Row],[Num_Nights]]</f>
        <v>164.86</v>
      </c>
    </row>
    <row r="4275" spans="1:19" x14ac:dyDescent="0.3">
      <c r="A4275">
        <v>4274</v>
      </c>
      <c r="B4275" t="s">
        <v>37</v>
      </c>
      <c r="C4275" s="9">
        <v>45151</v>
      </c>
      <c r="D4275" s="9">
        <v>45154</v>
      </c>
      <c r="E4275" s="10">
        <v>45142</v>
      </c>
      <c r="F4275" t="s">
        <v>27</v>
      </c>
      <c r="G4275">
        <v>145.80000000000001</v>
      </c>
      <c r="H4275">
        <v>2</v>
      </c>
      <c r="I4275">
        <v>2</v>
      </c>
      <c r="J4275" t="s">
        <v>55</v>
      </c>
      <c r="K4275" t="s">
        <v>66</v>
      </c>
      <c r="L4275" t="s">
        <v>21</v>
      </c>
      <c r="M4275" t="s">
        <v>36</v>
      </c>
      <c r="N4275" t="s">
        <v>41</v>
      </c>
      <c r="O4275">
        <f>Table2[[#This Row],[check_out_date]]-Table2[[#This Row],[check_in_date]]</f>
        <v>3</v>
      </c>
      <c r="P4275">
        <f>Table2[[#This Row],[num_adults]]+Table2[[#This Row],[num_children]]</f>
        <v>4</v>
      </c>
      <c r="Q4275" s="3">
        <f>IF(OR(Table2[[#This Row],[booking_status]]="confirmed",Table2[[#This Row],[booking_status]]="checked-out"),Table2[[#This Row],[room_rate_per_night]]*Table2[[#This Row],[Num_Nights]],0)</f>
        <v>437.40000000000003</v>
      </c>
      <c r="R4275" t="str" cm="1">
        <f t="array" ref="R4275">IFERROR(_xlfn.IFS(Table2[[#This Row],[booking_status]]="confirmed","Expected",Table2[[#This Row],[booking_status]]="checked-out","Actual"),"No Revenue")</f>
        <v>Expected</v>
      </c>
      <c r="S4275" s="4">
        <f>Table2[[#This Row],[Revenue_Amount]]/Table2[[#This Row],[Num_Nights]]</f>
        <v>145.80000000000001</v>
      </c>
    </row>
    <row r="4276" spans="1:19" x14ac:dyDescent="0.3">
      <c r="A4276">
        <v>4275</v>
      </c>
      <c r="B4276" t="s">
        <v>31</v>
      </c>
      <c r="C4276" s="9">
        <v>45151</v>
      </c>
      <c r="D4276" s="9">
        <v>45152</v>
      </c>
      <c r="E4276" s="10">
        <v>45131</v>
      </c>
      <c r="F4276" t="s">
        <v>27</v>
      </c>
      <c r="G4276">
        <v>119.88</v>
      </c>
      <c r="H4276">
        <v>2</v>
      </c>
      <c r="I4276">
        <v>0</v>
      </c>
      <c r="J4276" t="s">
        <v>28</v>
      </c>
      <c r="K4276" t="s">
        <v>29</v>
      </c>
      <c r="L4276" t="s">
        <v>56</v>
      </c>
      <c r="M4276" t="s">
        <v>36</v>
      </c>
      <c r="N4276" t="s">
        <v>45</v>
      </c>
      <c r="O4276">
        <f>Table2[[#This Row],[check_out_date]]-Table2[[#This Row],[check_in_date]]</f>
        <v>1</v>
      </c>
      <c r="P4276">
        <f>Table2[[#This Row],[num_adults]]+Table2[[#This Row],[num_children]]</f>
        <v>2</v>
      </c>
      <c r="Q4276" s="3">
        <f>IF(OR(Table2[[#This Row],[booking_status]]="confirmed",Table2[[#This Row],[booking_status]]="checked-out"),Table2[[#This Row],[room_rate_per_night]]*Table2[[#This Row],[Num_Nights]],0)</f>
        <v>119.88</v>
      </c>
      <c r="R4276" t="str" cm="1">
        <f t="array" ref="R4276">IFERROR(_xlfn.IFS(Table2[[#This Row],[booking_status]]="confirmed","Expected",Table2[[#This Row],[booking_status]]="checked-out","Actual"),"No Revenue")</f>
        <v>Actual</v>
      </c>
      <c r="S4276" s="4">
        <f>Table2[[#This Row],[Revenue_Amount]]/Table2[[#This Row],[Num_Nights]]</f>
        <v>119.88</v>
      </c>
    </row>
    <row r="4277" spans="1:19" x14ac:dyDescent="0.3">
      <c r="A4277">
        <v>4276</v>
      </c>
      <c r="B4277" t="s">
        <v>37</v>
      </c>
      <c r="C4277" s="9">
        <v>45272</v>
      </c>
      <c r="D4277" s="9">
        <v>45282</v>
      </c>
      <c r="E4277" s="10">
        <v>45250</v>
      </c>
      <c r="F4277" t="s">
        <v>49</v>
      </c>
      <c r="G4277">
        <v>92.48</v>
      </c>
      <c r="H4277">
        <v>1</v>
      </c>
      <c r="I4277">
        <v>0</v>
      </c>
      <c r="J4277" t="s">
        <v>94</v>
      </c>
      <c r="K4277" t="s">
        <v>99</v>
      </c>
      <c r="L4277" t="s">
        <v>21</v>
      </c>
      <c r="M4277" t="s">
        <v>22</v>
      </c>
      <c r="N4277" t="s">
        <v>41</v>
      </c>
      <c r="O4277">
        <f>Table2[[#This Row],[check_out_date]]-Table2[[#This Row],[check_in_date]]</f>
        <v>10</v>
      </c>
      <c r="P4277">
        <f>Table2[[#This Row],[num_adults]]+Table2[[#This Row],[num_children]]</f>
        <v>1</v>
      </c>
      <c r="Q4277" s="3">
        <f>IF(OR(Table2[[#This Row],[booking_status]]="confirmed",Table2[[#This Row],[booking_status]]="checked-out"),Table2[[#This Row],[room_rate_per_night]]*Table2[[#This Row],[Num_Nights]],0)</f>
        <v>924.80000000000007</v>
      </c>
      <c r="R4277" t="str" cm="1">
        <f t="array" ref="R4277">IFERROR(_xlfn.IFS(Table2[[#This Row],[booking_status]]="confirmed","Expected",Table2[[#This Row],[booking_status]]="checked-out","Actual"),"No Revenue")</f>
        <v>Expected</v>
      </c>
      <c r="S4277" s="4">
        <f>Table2[[#This Row],[Revenue_Amount]]/Table2[[#This Row],[Num_Nights]]</f>
        <v>92.48</v>
      </c>
    </row>
    <row r="4278" spans="1:19" hidden="1" x14ac:dyDescent="0.3">
      <c r="A4278">
        <v>4277</v>
      </c>
      <c r="B4278" t="s">
        <v>31</v>
      </c>
      <c r="C4278" s="9">
        <v>45150</v>
      </c>
      <c r="D4278" s="9">
        <v>45154</v>
      </c>
      <c r="E4278" s="10">
        <v>45146</v>
      </c>
      <c r="F4278" t="s">
        <v>49</v>
      </c>
      <c r="G4278">
        <v>60.19</v>
      </c>
      <c r="H4278">
        <v>2</v>
      </c>
      <c r="I4278">
        <v>0</v>
      </c>
      <c r="J4278" t="s">
        <v>35</v>
      </c>
      <c r="K4278" t="s">
        <v>20</v>
      </c>
      <c r="L4278" t="s">
        <v>60</v>
      </c>
      <c r="M4278" t="s">
        <v>22</v>
      </c>
      <c r="N4278" t="s">
        <v>41</v>
      </c>
      <c r="O4278">
        <f>Table2[[#This Row],[check_out_date]]-Table2[[#This Row],[check_in_date]]</f>
        <v>4</v>
      </c>
      <c r="P4278">
        <f>Table2[[#This Row],[num_adults]]+Table2[[#This Row],[num_children]]</f>
        <v>2</v>
      </c>
      <c r="Q4278" s="3">
        <f>IF(OR(Table2[[#This Row],[booking_status]]="confirmed",Table2[[#This Row],[booking_status]]="checked-out"),Table2[[#This Row],[room_rate_per_night]]*Table2[[#This Row],[Num_Nights]],0)</f>
        <v>0</v>
      </c>
      <c r="R4278" t="str" cm="1">
        <f t="array" ref="R4278">IFERROR(_xlfn.IFS(Table2[[#This Row],[booking_status]]="confirmed","Expected",Table2[[#This Row],[booking_status]]="checked-out","Actual"),"No Revenue")</f>
        <v>No Revenue</v>
      </c>
      <c r="S4278" s="4">
        <f>Table2[[#This Row],[Revenue_Amount]]/Table2[[#This Row],[Num_Nights]]</f>
        <v>0</v>
      </c>
    </row>
    <row r="4279" spans="1:19" x14ac:dyDescent="0.3">
      <c r="A4279">
        <v>4278</v>
      </c>
      <c r="B4279" t="s">
        <v>37</v>
      </c>
      <c r="C4279" s="9">
        <v>44956</v>
      </c>
      <c r="D4279" s="9">
        <v>44967</v>
      </c>
      <c r="E4279" s="10">
        <v>44945</v>
      </c>
      <c r="F4279" t="s">
        <v>18</v>
      </c>
      <c r="G4279">
        <v>254.36</v>
      </c>
      <c r="H4279">
        <v>2</v>
      </c>
      <c r="I4279">
        <v>0</v>
      </c>
      <c r="J4279" t="s">
        <v>55</v>
      </c>
      <c r="K4279" t="s">
        <v>99</v>
      </c>
      <c r="L4279" t="s">
        <v>21</v>
      </c>
      <c r="M4279" t="s">
        <v>36</v>
      </c>
      <c r="N4279" t="s">
        <v>41</v>
      </c>
      <c r="O4279">
        <f>Table2[[#This Row],[check_out_date]]-Table2[[#This Row],[check_in_date]]</f>
        <v>11</v>
      </c>
      <c r="P4279">
        <f>Table2[[#This Row],[num_adults]]+Table2[[#This Row],[num_children]]</f>
        <v>2</v>
      </c>
      <c r="Q4279" s="3">
        <f>IF(OR(Table2[[#This Row],[booking_status]]="confirmed",Table2[[#This Row],[booking_status]]="checked-out"),Table2[[#This Row],[room_rate_per_night]]*Table2[[#This Row],[Num_Nights]],0)</f>
        <v>2797.96</v>
      </c>
      <c r="R4279" t="str" cm="1">
        <f t="array" ref="R4279">IFERROR(_xlfn.IFS(Table2[[#This Row],[booking_status]]="confirmed","Expected",Table2[[#This Row],[booking_status]]="checked-out","Actual"),"No Revenue")</f>
        <v>Expected</v>
      </c>
      <c r="S4279" s="4">
        <f>Table2[[#This Row],[Revenue_Amount]]/Table2[[#This Row],[Num_Nights]]</f>
        <v>254.36</v>
      </c>
    </row>
    <row r="4280" spans="1:19" x14ac:dyDescent="0.3">
      <c r="A4280">
        <v>4279</v>
      </c>
      <c r="B4280" t="s">
        <v>14</v>
      </c>
      <c r="C4280" s="9">
        <v>45084</v>
      </c>
      <c r="D4280" s="9">
        <v>45091</v>
      </c>
      <c r="E4280" s="10">
        <v>45079</v>
      </c>
      <c r="F4280" t="s">
        <v>49</v>
      </c>
      <c r="G4280">
        <v>66.97</v>
      </c>
      <c r="H4280">
        <v>1</v>
      </c>
      <c r="I4280">
        <v>1</v>
      </c>
      <c r="J4280" t="s">
        <v>55</v>
      </c>
      <c r="K4280" t="s">
        <v>29</v>
      </c>
      <c r="L4280" t="s">
        <v>21</v>
      </c>
      <c r="M4280" t="s">
        <v>36</v>
      </c>
      <c r="N4280" t="s">
        <v>95</v>
      </c>
      <c r="O4280">
        <f>Table2[[#This Row],[check_out_date]]-Table2[[#This Row],[check_in_date]]</f>
        <v>7</v>
      </c>
      <c r="P4280">
        <f>Table2[[#This Row],[num_adults]]+Table2[[#This Row],[num_children]]</f>
        <v>2</v>
      </c>
      <c r="Q4280" s="3">
        <f>IF(OR(Table2[[#This Row],[booking_status]]="confirmed",Table2[[#This Row],[booking_status]]="checked-out"),Table2[[#This Row],[room_rate_per_night]]*Table2[[#This Row],[Num_Nights]],0)</f>
        <v>468.78999999999996</v>
      </c>
      <c r="R4280" t="str" cm="1">
        <f t="array" ref="R4280">IFERROR(_xlfn.IFS(Table2[[#This Row],[booking_status]]="confirmed","Expected",Table2[[#This Row],[booking_status]]="checked-out","Actual"),"No Revenue")</f>
        <v>Expected</v>
      </c>
      <c r="S4280" s="4">
        <f>Table2[[#This Row],[Revenue_Amount]]/Table2[[#This Row],[Num_Nights]]</f>
        <v>66.97</v>
      </c>
    </row>
    <row r="4281" spans="1:19" hidden="1" x14ac:dyDescent="0.3">
      <c r="A4281">
        <v>4280</v>
      </c>
      <c r="B4281" t="s">
        <v>31</v>
      </c>
      <c r="C4281" s="9">
        <v>45114</v>
      </c>
      <c r="D4281" s="9">
        <v>45123</v>
      </c>
      <c r="E4281" s="10">
        <v>45067</v>
      </c>
      <c r="F4281" t="s">
        <v>54</v>
      </c>
      <c r="G4281">
        <v>258.75</v>
      </c>
      <c r="H4281">
        <v>2</v>
      </c>
      <c r="I4281">
        <v>2</v>
      </c>
      <c r="J4281" t="s">
        <v>35</v>
      </c>
      <c r="K4281" t="s">
        <v>66</v>
      </c>
      <c r="L4281" t="s">
        <v>60</v>
      </c>
      <c r="M4281" t="s">
        <v>36</v>
      </c>
      <c r="N4281" t="s">
        <v>41</v>
      </c>
      <c r="O4281">
        <f>Table2[[#This Row],[check_out_date]]-Table2[[#This Row],[check_in_date]]</f>
        <v>9</v>
      </c>
      <c r="P4281">
        <f>Table2[[#This Row],[num_adults]]+Table2[[#This Row],[num_children]]</f>
        <v>4</v>
      </c>
      <c r="Q4281" s="3">
        <f>IF(OR(Table2[[#This Row],[booking_status]]="confirmed",Table2[[#This Row],[booking_status]]="checked-out"),Table2[[#This Row],[room_rate_per_night]]*Table2[[#This Row],[Num_Nights]],0)</f>
        <v>0</v>
      </c>
      <c r="R4281" t="str" cm="1">
        <f t="array" ref="R4281">IFERROR(_xlfn.IFS(Table2[[#This Row],[booking_status]]="confirmed","Expected",Table2[[#This Row],[booking_status]]="checked-out","Actual"),"No Revenue")</f>
        <v>No Revenue</v>
      </c>
      <c r="S4281" s="4">
        <f>Table2[[#This Row],[Revenue_Amount]]/Table2[[#This Row],[Num_Nights]]</f>
        <v>0</v>
      </c>
    </row>
    <row r="4282" spans="1:19" x14ac:dyDescent="0.3">
      <c r="A4282">
        <v>4281</v>
      </c>
      <c r="B4282" t="s">
        <v>37</v>
      </c>
      <c r="C4282" s="9">
        <v>45050</v>
      </c>
      <c r="D4282" s="9">
        <v>45053</v>
      </c>
      <c r="E4282" s="10">
        <v>44975</v>
      </c>
      <c r="F4282" t="s">
        <v>49</v>
      </c>
      <c r="G4282">
        <v>113.08</v>
      </c>
      <c r="H4282">
        <v>1</v>
      </c>
      <c r="I4282">
        <v>0</v>
      </c>
      <c r="J4282" t="s">
        <v>28</v>
      </c>
      <c r="K4282" t="s">
        <v>44</v>
      </c>
      <c r="L4282" t="s">
        <v>21</v>
      </c>
      <c r="M4282" t="s">
        <v>36</v>
      </c>
      <c r="N4282" t="s">
        <v>41</v>
      </c>
      <c r="O4282">
        <f>Table2[[#This Row],[check_out_date]]-Table2[[#This Row],[check_in_date]]</f>
        <v>3</v>
      </c>
      <c r="P4282">
        <f>Table2[[#This Row],[num_adults]]+Table2[[#This Row],[num_children]]</f>
        <v>1</v>
      </c>
      <c r="Q4282" s="3">
        <f>IF(OR(Table2[[#This Row],[booking_status]]="confirmed",Table2[[#This Row],[booking_status]]="checked-out"),Table2[[#This Row],[room_rate_per_night]]*Table2[[#This Row],[Num_Nights]],0)</f>
        <v>339.24</v>
      </c>
      <c r="R4282" t="str" cm="1">
        <f t="array" ref="R4282">IFERROR(_xlfn.IFS(Table2[[#This Row],[booking_status]]="confirmed","Expected",Table2[[#This Row],[booking_status]]="checked-out","Actual"),"No Revenue")</f>
        <v>Expected</v>
      </c>
      <c r="S4282" s="4">
        <f>Table2[[#This Row],[Revenue_Amount]]/Table2[[#This Row],[Num_Nights]]</f>
        <v>113.08</v>
      </c>
    </row>
    <row r="4283" spans="1:19" x14ac:dyDescent="0.3">
      <c r="A4283">
        <v>4282</v>
      </c>
      <c r="B4283" t="s">
        <v>31</v>
      </c>
      <c r="C4283" s="9">
        <v>44954</v>
      </c>
      <c r="D4283" s="9">
        <v>44956</v>
      </c>
      <c r="E4283" s="10">
        <v>44937</v>
      </c>
      <c r="F4283" t="s">
        <v>49</v>
      </c>
      <c r="G4283">
        <v>63.72</v>
      </c>
      <c r="H4283">
        <v>2</v>
      </c>
      <c r="I4283">
        <v>2</v>
      </c>
      <c r="J4283" t="s">
        <v>28</v>
      </c>
      <c r="K4283" t="s">
        <v>29</v>
      </c>
      <c r="L4283" t="s">
        <v>60</v>
      </c>
      <c r="M4283" t="s">
        <v>22</v>
      </c>
      <c r="N4283" t="s">
        <v>41</v>
      </c>
      <c r="O4283">
        <f>Table2[[#This Row],[check_out_date]]-Table2[[#This Row],[check_in_date]]</f>
        <v>2</v>
      </c>
      <c r="P4283">
        <f>Table2[[#This Row],[num_adults]]+Table2[[#This Row],[num_children]]</f>
        <v>4</v>
      </c>
      <c r="Q4283" s="3">
        <f>IF(OR(Table2[[#This Row],[booking_status]]="confirmed",Table2[[#This Row],[booking_status]]="checked-out"),Table2[[#This Row],[room_rate_per_night]]*Table2[[#This Row],[Num_Nights]],0)</f>
        <v>0</v>
      </c>
      <c r="R4283" t="str" cm="1">
        <f t="array" ref="R4283">IFERROR(_xlfn.IFS(Table2[[#This Row],[booking_status]]="confirmed","Expected",Table2[[#This Row],[booking_status]]="checked-out","Actual"),"No Revenue")</f>
        <v>No Revenue</v>
      </c>
      <c r="S4283" s="4">
        <f>Table2[[#This Row],[Revenue_Amount]]/Table2[[#This Row],[Num_Nights]]</f>
        <v>0</v>
      </c>
    </row>
    <row r="4284" spans="1:19" x14ac:dyDescent="0.3">
      <c r="A4284">
        <v>4283</v>
      </c>
      <c r="B4284" t="s">
        <v>31</v>
      </c>
      <c r="C4284" s="9">
        <v>45188</v>
      </c>
      <c r="D4284" s="9">
        <v>45190</v>
      </c>
      <c r="E4284" s="10">
        <v>45146</v>
      </c>
      <c r="F4284" t="s">
        <v>54</v>
      </c>
      <c r="G4284">
        <v>334.54</v>
      </c>
      <c r="H4284">
        <v>1</v>
      </c>
      <c r="I4284">
        <v>0</v>
      </c>
      <c r="J4284" t="s">
        <v>55</v>
      </c>
      <c r="K4284" t="s">
        <v>44</v>
      </c>
      <c r="L4284" t="s">
        <v>21</v>
      </c>
      <c r="M4284" t="s">
        <v>36</v>
      </c>
      <c r="N4284" t="s">
        <v>41</v>
      </c>
      <c r="O4284">
        <f>Table2[[#This Row],[check_out_date]]-Table2[[#This Row],[check_in_date]]</f>
        <v>2</v>
      </c>
      <c r="P4284">
        <f>Table2[[#This Row],[num_adults]]+Table2[[#This Row],[num_children]]</f>
        <v>1</v>
      </c>
      <c r="Q4284" s="3">
        <f>IF(OR(Table2[[#This Row],[booking_status]]="confirmed",Table2[[#This Row],[booking_status]]="checked-out"),Table2[[#This Row],[room_rate_per_night]]*Table2[[#This Row],[Num_Nights]],0)</f>
        <v>669.08</v>
      </c>
      <c r="R4284" t="str" cm="1">
        <f t="array" ref="R4284">IFERROR(_xlfn.IFS(Table2[[#This Row],[booking_status]]="confirmed","Expected",Table2[[#This Row],[booking_status]]="checked-out","Actual"),"No Revenue")</f>
        <v>Expected</v>
      </c>
      <c r="S4284" s="4">
        <f>Table2[[#This Row],[Revenue_Amount]]/Table2[[#This Row],[Num_Nights]]</f>
        <v>334.54</v>
      </c>
    </row>
    <row r="4285" spans="1:19" x14ac:dyDescent="0.3">
      <c r="A4285">
        <v>4284</v>
      </c>
      <c r="B4285" t="s">
        <v>50</v>
      </c>
      <c r="C4285" s="9">
        <v>45069</v>
      </c>
      <c r="D4285" s="9">
        <v>45072</v>
      </c>
      <c r="E4285" s="10">
        <v>45029</v>
      </c>
      <c r="F4285" t="s">
        <v>49</v>
      </c>
      <c r="G4285">
        <v>121.92</v>
      </c>
      <c r="H4285">
        <v>3</v>
      </c>
      <c r="I4285">
        <v>2</v>
      </c>
      <c r="J4285" t="s">
        <v>19</v>
      </c>
      <c r="K4285" t="s">
        <v>44</v>
      </c>
      <c r="L4285" t="s">
        <v>56</v>
      </c>
      <c r="M4285" t="s">
        <v>36</v>
      </c>
      <c r="N4285" t="s">
        <v>41</v>
      </c>
      <c r="O4285">
        <f>Table2[[#This Row],[check_out_date]]-Table2[[#This Row],[check_in_date]]</f>
        <v>3</v>
      </c>
      <c r="P4285">
        <f>Table2[[#This Row],[num_adults]]+Table2[[#This Row],[num_children]]</f>
        <v>5</v>
      </c>
      <c r="Q4285" s="3">
        <f>IF(OR(Table2[[#This Row],[booking_status]]="confirmed",Table2[[#This Row],[booking_status]]="checked-out"),Table2[[#This Row],[room_rate_per_night]]*Table2[[#This Row],[Num_Nights]],0)</f>
        <v>365.76</v>
      </c>
      <c r="R4285" t="str" cm="1">
        <f t="array" ref="R4285">IFERROR(_xlfn.IFS(Table2[[#This Row],[booking_status]]="confirmed","Expected",Table2[[#This Row],[booking_status]]="checked-out","Actual"),"No Revenue")</f>
        <v>Actual</v>
      </c>
      <c r="S4285" s="4">
        <f>Table2[[#This Row],[Revenue_Amount]]/Table2[[#This Row],[Num_Nights]]</f>
        <v>121.92</v>
      </c>
    </row>
    <row r="4286" spans="1:19" x14ac:dyDescent="0.3">
      <c r="A4286">
        <v>4285</v>
      </c>
      <c r="B4286" t="s">
        <v>31</v>
      </c>
      <c r="C4286" s="9">
        <v>45248</v>
      </c>
      <c r="D4286" s="9">
        <v>45252</v>
      </c>
      <c r="E4286" s="10">
        <v>45233</v>
      </c>
      <c r="F4286" t="s">
        <v>49</v>
      </c>
      <c r="G4286">
        <v>87.13</v>
      </c>
      <c r="H4286">
        <v>1</v>
      </c>
      <c r="I4286">
        <v>3</v>
      </c>
      <c r="J4286" t="s">
        <v>28</v>
      </c>
      <c r="K4286" t="s">
        <v>66</v>
      </c>
      <c r="L4286" t="s">
        <v>21</v>
      </c>
      <c r="M4286" t="s">
        <v>36</v>
      </c>
      <c r="N4286" t="s">
        <v>23</v>
      </c>
      <c r="O4286">
        <f>Table2[[#This Row],[check_out_date]]-Table2[[#This Row],[check_in_date]]</f>
        <v>4</v>
      </c>
      <c r="P4286">
        <f>Table2[[#This Row],[num_adults]]+Table2[[#This Row],[num_children]]</f>
        <v>4</v>
      </c>
      <c r="Q4286" s="3">
        <f>IF(OR(Table2[[#This Row],[booking_status]]="confirmed",Table2[[#This Row],[booking_status]]="checked-out"),Table2[[#This Row],[room_rate_per_night]]*Table2[[#This Row],[Num_Nights]],0)</f>
        <v>348.52</v>
      </c>
      <c r="R4286" t="str" cm="1">
        <f t="array" ref="R4286">IFERROR(_xlfn.IFS(Table2[[#This Row],[booking_status]]="confirmed","Expected",Table2[[#This Row],[booking_status]]="checked-out","Actual"),"No Revenue")</f>
        <v>Expected</v>
      </c>
      <c r="S4286" s="4">
        <f>Table2[[#This Row],[Revenue_Amount]]/Table2[[#This Row],[Num_Nights]]</f>
        <v>87.13</v>
      </c>
    </row>
    <row r="4287" spans="1:19" x14ac:dyDescent="0.3">
      <c r="A4287">
        <v>4286</v>
      </c>
      <c r="B4287" t="s">
        <v>31</v>
      </c>
      <c r="C4287" s="9">
        <v>44966</v>
      </c>
      <c r="D4287" s="9">
        <v>44976</v>
      </c>
      <c r="E4287" s="10">
        <v>44953</v>
      </c>
      <c r="F4287" t="s">
        <v>49</v>
      </c>
      <c r="G4287">
        <v>93.67</v>
      </c>
      <c r="H4287">
        <v>2</v>
      </c>
      <c r="I4287">
        <v>0</v>
      </c>
      <c r="J4287" t="s">
        <v>55</v>
      </c>
      <c r="K4287" t="s">
        <v>66</v>
      </c>
      <c r="L4287" t="s">
        <v>21</v>
      </c>
      <c r="M4287" t="s">
        <v>36</v>
      </c>
      <c r="N4287" t="s">
        <v>41</v>
      </c>
      <c r="O4287">
        <f>Table2[[#This Row],[check_out_date]]-Table2[[#This Row],[check_in_date]]</f>
        <v>10</v>
      </c>
      <c r="P4287">
        <f>Table2[[#This Row],[num_adults]]+Table2[[#This Row],[num_children]]</f>
        <v>2</v>
      </c>
      <c r="Q4287" s="3">
        <f>IF(OR(Table2[[#This Row],[booking_status]]="confirmed",Table2[[#This Row],[booking_status]]="checked-out"),Table2[[#This Row],[room_rate_per_night]]*Table2[[#This Row],[Num_Nights]],0)</f>
        <v>936.7</v>
      </c>
      <c r="R4287" t="str" cm="1">
        <f t="array" ref="R4287">IFERROR(_xlfn.IFS(Table2[[#This Row],[booking_status]]="confirmed","Expected",Table2[[#This Row],[booking_status]]="checked-out","Actual"),"No Revenue")</f>
        <v>Expected</v>
      </c>
      <c r="S4287" s="4">
        <f>Table2[[#This Row],[Revenue_Amount]]/Table2[[#This Row],[Num_Nights]]</f>
        <v>93.67</v>
      </c>
    </row>
    <row r="4288" spans="1:19" x14ac:dyDescent="0.3">
      <c r="A4288">
        <v>4287</v>
      </c>
      <c r="B4288" t="s">
        <v>31</v>
      </c>
      <c r="C4288" s="9">
        <v>45026</v>
      </c>
      <c r="D4288" s="9">
        <v>45031</v>
      </c>
      <c r="E4288" s="10">
        <v>44979</v>
      </c>
      <c r="F4288" t="s">
        <v>27</v>
      </c>
      <c r="G4288">
        <v>121.96</v>
      </c>
      <c r="H4288">
        <v>1</v>
      </c>
      <c r="I4288">
        <v>0</v>
      </c>
      <c r="J4288" t="s">
        <v>55</v>
      </c>
      <c r="K4288" t="s">
        <v>20</v>
      </c>
      <c r="L4288" t="s">
        <v>60</v>
      </c>
      <c r="M4288" t="s">
        <v>36</v>
      </c>
      <c r="N4288" t="s">
        <v>41</v>
      </c>
      <c r="O4288">
        <f>Table2[[#This Row],[check_out_date]]-Table2[[#This Row],[check_in_date]]</f>
        <v>5</v>
      </c>
      <c r="P4288">
        <f>Table2[[#This Row],[num_adults]]+Table2[[#This Row],[num_children]]</f>
        <v>1</v>
      </c>
      <c r="Q4288" s="3">
        <f>IF(OR(Table2[[#This Row],[booking_status]]="confirmed",Table2[[#This Row],[booking_status]]="checked-out"),Table2[[#This Row],[room_rate_per_night]]*Table2[[#This Row],[Num_Nights]],0)</f>
        <v>0</v>
      </c>
      <c r="R4288" t="str" cm="1">
        <f t="array" ref="R4288">IFERROR(_xlfn.IFS(Table2[[#This Row],[booking_status]]="confirmed","Expected",Table2[[#This Row],[booking_status]]="checked-out","Actual"),"No Revenue")</f>
        <v>No Revenue</v>
      </c>
      <c r="S4288" s="4">
        <f>Table2[[#This Row],[Revenue_Amount]]/Table2[[#This Row],[Num_Nights]]</f>
        <v>0</v>
      </c>
    </row>
    <row r="4289" spans="1:19" x14ac:dyDescent="0.3">
      <c r="A4289">
        <v>4288</v>
      </c>
      <c r="B4289" t="s">
        <v>37</v>
      </c>
      <c r="C4289" s="9">
        <v>45270</v>
      </c>
      <c r="D4289" s="9">
        <v>45274</v>
      </c>
      <c r="E4289" s="10">
        <v>45234</v>
      </c>
      <c r="F4289" t="s">
        <v>27</v>
      </c>
      <c r="G4289">
        <v>148.46</v>
      </c>
      <c r="H4289">
        <v>2</v>
      </c>
      <c r="I4289">
        <v>0</v>
      </c>
      <c r="J4289" t="s">
        <v>94</v>
      </c>
      <c r="K4289" t="s">
        <v>20</v>
      </c>
      <c r="L4289" t="s">
        <v>21</v>
      </c>
      <c r="M4289" t="s">
        <v>36</v>
      </c>
      <c r="N4289" t="s">
        <v>41</v>
      </c>
      <c r="O4289">
        <f>Table2[[#This Row],[check_out_date]]-Table2[[#This Row],[check_in_date]]</f>
        <v>4</v>
      </c>
      <c r="P4289">
        <f>Table2[[#This Row],[num_adults]]+Table2[[#This Row],[num_children]]</f>
        <v>2</v>
      </c>
      <c r="Q4289" s="3">
        <f>IF(OR(Table2[[#This Row],[booking_status]]="confirmed",Table2[[#This Row],[booking_status]]="checked-out"),Table2[[#This Row],[room_rate_per_night]]*Table2[[#This Row],[Num_Nights]],0)</f>
        <v>593.84</v>
      </c>
      <c r="R4289" t="str" cm="1">
        <f t="array" ref="R4289">IFERROR(_xlfn.IFS(Table2[[#This Row],[booking_status]]="confirmed","Expected",Table2[[#This Row],[booking_status]]="checked-out","Actual"),"No Revenue")</f>
        <v>Expected</v>
      </c>
      <c r="S4289" s="4">
        <f>Table2[[#This Row],[Revenue_Amount]]/Table2[[#This Row],[Num_Nights]]</f>
        <v>148.46</v>
      </c>
    </row>
    <row r="4290" spans="1:19" x14ac:dyDescent="0.3">
      <c r="A4290">
        <v>4289</v>
      </c>
      <c r="B4290" t="s">
        <v>14</v>
      </c>
      <c r="C4290" s="9">
        <v>45083</v>
      </c>
      <c r="D4290" s="9">
        <v>45086</v>
      </c>
      <c r="E4290" s="10">
        <v>45031</v>
      </c>
      <c r="F4290" t="s">
        <v>49</v>
      </c>
      <c r="G4290">
        <v>70.89</v>
      </c>
      <c r="H4290">
        <v>1</v>
      </c>
      <c r="I4290">
        <v>0</v>
      </c>
      <c r="J4290" t="s">
        <v>28</v>
      </c>
      <c r="K4290" t="s">
        <v>20</v>
      </c>
      <c r="L4290" t="s">
        <v>21</v>
      </c>
      <c r="M4290" t="s">
        <v>36</v>
      </c>
      <c r="N4290" t="s">
        <v>41</v>
      </c>
      <c r="O4290">
        <f>Table2[[#This Row],[check_out_date]]-Table2[[#This Row],[check_in_date]]</f>
        <v>3</v>
      </c>
      <c r="P4290">
        <f>Table2[[#This Row],[num_adults]]+Table2[[#This Row],[num_children]]</f>
        <v>1</v>
      </c>
      <c r="Q4290" s="3">
        <f>IF(OR(Table2[[#This Row],[booking_status]]="confirmed",Table2[[#This Row],[booking_status]]="checked-out"),Table2[[#This Row],[room_rate_per_night]]*Table2[[#This Row],[Num_Nights]],0)</f>
        <v>212.67000000000002</v>
      </c>
      <c r="R4290" t="str" cm="1">
        <f t="array" ref="R4290">IFERROR(_xlfn.IFS(Table2[[#This Row],[booking_status]]="confirmed","Expected",Table2[[#This Row],[booking_status]]="checked-out","Actual"),"No Revenue")</f>
        <v>Expected</v>
      </c>
      <c r="S4290" s="4">
        <f>Table2[[#This Row],[Revenue_Amount]]/Table2[[#This Row],[Num_Nights]]</f>
        <v>70.89</v>
      </c>
    </row>
    <row r="4291" spans="1:19" x14ac:dyDescent="0.3">
      <c r="A4291">
        <v>4290</v>
      </c>
      <c r="B4291" t="s">
        <v>50</v>
      </c>
      <c r="C4291" s="9">
        <v>45199</v>
      </c>
      <c r="D4291" s="9">
        <v>45209</v>
      </c>
      <c r="E4291" s="10">
        <v>45167</v>
      </c>
      <c r="F4291" t="s">
        <v>18</v>
      </c>
      <c r="G4291">
        <v>327.24</v>
      </c>
      <c r="H4291">
        <v>2</v>
      </c>
      <c r="I4291">
        <v>1</v>
      </c>
      <c r="J4291" t="s">
        <v>55</v>
      </c>
      <c r="K4291" t="s">
        <v>44</v>
      </c>
      <c r="L4291" t="s">
        <v>60</v>
      </c>
      <c r="M4291" t="s">
        <v>36</v>
      </c>
      <c r="N4291" t="s">
        <v>95</v>
      </c>
      <c r="O4291">
        <f>Table2[[#This Row],[check_out_date]]-Table2[[#This Row],[check_in_date]]</f>
        <v>10</v>
      </c>
      <c r="P4291">
        <f>Table2[[#This Row],[num_adults]]+Table2[[#This Row],[num_children]]</f>
        <v>3</v>
      </c>
      <c r="Q4291" s="3">
        <f>IF(OR(Table2[[#This Row],[booking_status]]="confirmed",Table2[[#This Row],[booking_status]]="checked-out"),Table2[[#This Row],[room_rate_per_night]]*Table2[[#This Row],[Num_Nights]],0)</f>
        <v>0</v>
      </c>
      <c r="R4291" t="str" cm="1">
        <f t="array" ref="R4291">IFERROR(_xlfn.IFS(Table2[[#This Row],[booking_status]]="confirmed","Expected",Table2[[#This Row],[booking_status]]="checked-out","Actual"),"No Revenue")</f>
        <v>No Revenue</v>
      </c>
      <c r="S4291" s="4">
        <f>Table2[[#This Row],[Revenue_Amount]]/Table2[[#This Row],[Num_Nights]]</f>
        <v>0</v>
      </c>
    </row>
    <row r="4292" spans="1:19" hidden="1" x14ac:dyDescent="0.3">
      <c r="A4292">
        <v>4291</v>
      </c>
      <c r="B4292" t="s">
        <v>50</v>
      </c>
      <c r="C4292" s="9">
        <v>45283</v>
      </c>
      <c r="D4292" s="9">
        <v>45292</v>
      </c>
      <c r="E4292" s="10">
        <v>45217</v>
      </c>
      <c r="F4292" t="s">
        <v>27</v>
      </c>
      <c r="G4292">
        <v>189.33</v>
      </c>
      <c r="H4292">
        <v>4</v>
      </c>
      <c r="I4292">
        <v>2</v>
      </c>
      <c r="J4292" t="s">
        <v>35</v>
      </c>
      <c r="K4292" t="s">
        <v>29</v>
      </c>
      <c r="L4292" t="s">
        <v>21</v>
      </c>
      <c r="M4292" t="s">
        <v>36</v>
      </c>
      <c r="N4292" t="s">
        <v>41</v>
      </c>
      <c r="O4292">
        <f>Table2[[#This Row],[check_out_date]]-Table2[[#This Row],[check_in_date]]</f>
        <v>9</v>
      </c>
      <c r="P4292">
        <f>Table2[[#This Row],[num_adults]]+Table2[[#This Row],[num_children]]</f>
        <v>6</v>
      </c>
      <c r="Q4292" s="3">
        <f>IF(OR(Table2[[#This Row],[booking_status]]="confirmed",Table2[[#This Row],[booking_status]]="checked-out"),Table2[[#This Row],[room_rate_per_night]]*Table2[[#This Row],[Num_Nights]],0)</f>
        <v>1703.97</v>
      </c>
      <c r="R4292" t="str" cm="1">
        <f t="array" ref="R4292">IFERROR(_xlfn.IFS(Table2[[#This Row],[booking_status]]="confirmed","Expected",Table2[[#This Row],[booking_status]]="checked-out","Actual"),"No Revenue")</f>
        <v>Expected</v>
      </c>
      <c r="S4292" s="4">
        <f>Table2[[#This Row],[Revenue_Amount]]/Table2[[#This Row],[Num_Nights]]</f>
        <v>189.33</v>
      </c>
    </row>
    <row r="4293" spans="1:19" x14ac:dyDescent="0.3">
      <c r="A4293">
        <v>4292</v>
      </c>
      <c r="B4293" t="s">
        <v>31</v>
      </c>
      <c r="C4293" s="9">
        <v>45263</v>
      </c>
      <c r="D4293" s="9">
        <v>45268</v>
      </c>
      <c r="E4293" s="10">
        <v>45223</v>
      </c>
      <c r="F4293" t="s">
        <v>27</v>
      </c>
      <c r="G4293">
        <v>93.61</v>
      </c>
      <c r="H4293">
        <v>3</v>
      </c>
      <c r="I4293">
        <v>0</v>
      </c>
      <c r="J4293" t="s">
        <v>19</v>
      </c>
      <c r="K4293" t="s">
        <v>99</v>
      </c>
      <c r="L4293" t="s">
        <v>70</v>
      </c>
      <c r="M4293" t="s">
        <v>22</v>
      </c>
      <c r="N4293" t="s">
        <v>41</v>
      </c>
      <c r="O4293">
        <f>Table2[[#This Row],[check_out_date]]-Table2[[#This Row],[check_in_date]]</f>
        <v>5</v>
      </c>
      <c r="P4293">
        <f>Table2[[#This Row],[num_adults]]+Table2[[#This Row],[num_children]]</f>
        <v>3</v>
      </c>
      <c r="Q4293" s="3">
        <f>IF(OR(Table2[[#This Row],[booking_status]]="confirmed",Table2[[#This Row],[booking_status]]="checked-out"),Table2[[#This Row],[room_rate_per_night]]*Table2[[#This Row],[Num_Nights]],0)</f>
        <v>0</v>
      </c>
      <c r="R4293" t="str" cm="1">
        <f t="array" ref="R4293">IFERROR(_xlfn.IFS(Table2[[#This Row],[booking_status]]="confirmed","Expected",Table2[[#This Row],[booking_status]]="checked-out","Actual"),"No Revenue")</f>
        <v>No Revenue</v>
      </c>
      <c r="S4293" s="4">
        <f>Table2[[#This Row],[Revenue_Amount]]/Table2[[#This Row],[Num_Nights]]</f>
        <v>0</v>
      </c>
    </row>
    <row r="4294" spans="1:19" hidden="1" x14ac:dyDescent="0.3">
      <c r="A4294">
        <v>4293</v>
      </c>
      <c r="B4294" t="s">
        <v>14</v>
      </c>
      <c r="C4294" s="9">
        <v>45158</v>
      </c>
      <c r="D4294" s="9">
        <v>45163</v>
      </c>
      <c r="E4294" s="10">
        <v>45127</v>
      </c>
      <c r="F4294" t="s">
        <v>27</v>
      </c>
      <c r="G4294">
        <v>125.37</v>
      </c>
      <c r="H4294">
        <v>2</v>
      </c>
      <c r="I4294">
        <v>2</v>
      </c>
      <c r="J4294" t="s">
        <v>35</v>
      </c>
      <c r="K4294" t="s">
        <v>99</v>
      </c>
      <c r="L4294" t="s">
        <v>70</v>
      </c>
      <c r="M4294" t="s">
        <v>36</v>
      </c>
      <c r="N4294" t="s">
        <v>41</v>
      </c>
      <c r="O4294">
        <f>Table2[[#This Row],[check_out_date]]-Table2[[#This Row],[check_in_date]]</f>
        <v>5</v>
      </c>
      <c r="P4294">
        <f>Table2[[#This Row],[num_adults]]+Table2[[#This Row],[num_children]]</f>
        <v>4</v>
      </c>
      <c r="Q4294" s="3">
        <f>IF(OR(Table2[[#This Row],[booking_status]]="confirmed",Table2[[#This Row],[booking_status]]="checked-out"),Table2[[#This Row],[room_rate_per_night]]*Table2[[#This Row],[Num_Nights]],0)</f>
        <v>0</v>
      </c>
      <c r="R4294" t="str" cm="1">
        <f t="array" ref="R4294">IFERROR(_xlfn.IFS(Table2[[#This Row],[booking_status]]="confirmed","Expected",Table2[[#This Row],[booking_status]]="checked-out","Actual"),"No Revenue")</f>
        <v>No Revenue</v>
      </c>
      <c r="S4294" s="4">
        <f>Table2[[#This Row],[Revenue_Amount]]/Table2[[#This Row],[Num_Nights]]</f>
        <v>0</v>
      </c>
    </row>
    <row r="4295" spans="1:19" x14ac:dyDescent="0.3">
      <c r="A4295">
        <v>4294</v>
      </c>
      <c r="B4295" t="s">
        <v>31</v>
      </c>
      <c r="C4295" s="9">
        <v>45241</v>
      </c>
      <c r="D4295" s="9">
        <v>45248</v>
      </c>
      <c r="E4295" s="10">
        <v>45192</v>
      </c>
      <c r="F4295" t="s">
        <v>27</v>
      </c>
      <c r="G4295">
        <v>136.26</v>
      </c>
      <c r="H4295">
        <v>1</v>
      </c>
      <c r="I4295">
        <v>0</v>
      </c>
      <c r="J4295" t="s">
        <v>28</v>
      </c>
      <c r="K4295" t="s">
        <v>99</v>
      </c>
      <c r="L4295" t="s">
        <v>21</v>
      </c>
      <c r="M4295" t="s">
        <v>22</v>
      </c>
      <c r="N4295" t="s">
        <v>95</v>
      </c>
      <c r="O4295">
        <f>Table2[[#This Row],[check_out_date]]-Table2[[#This Row],[check_in_date]]</f>
        <v>7</v>
      </c>
      <c r="P4295">
        <f>Table2[[#This Row],[num_adults]]+Table2[[#This Row],[num_children]]</f>
        <v>1</v>
      </c>
      <c r="Q4295" s="3">
        <f>IF(OR(Table2[[#This Row],[booking_status]]="confirmed",Table2[[#This Row],[booking_status]]="checked-out"),Table2[[#This Row],[room_rate_per_night]]*Table2[[#This Row],[Num_Nights]],0)</f>
        <v>953.81999999999994</v>
      </c>
      <c r="R4295" t="str" cm="1">
        <f t="array" ref="R4295">IFERROR(_xlfn.IFS(Table2[[#This Row],[booking_status]]="confirmed","Expected",Table2[[#This Row],[booking_status]]="checked-out","Actual"),"No Revenue")</f>
        <v>Expected</v>
      </c>
      <c r="S4295" s="4">
        <f>Table2[[#This Row],[Revenue_Amount]]/Table2[[#This Row],[Num_Nights]]</f>
        <v>136.26</v>
      </c>
    </row>
    <row r="4296" spans="1:19" x14ac:dyDescent="0.3">
      <c r="A4296">
        <v>4295</v>
      </c>
      <c r="B4296" t="s">
        <v>50</v>
      </c>
      <c r="C4296" s="9">
        <v>45151</v>
      </c>
      <c r="D4296" s="9">
        <v>45162</v>
      </c>
      <c r="E4296" s="10">
        <v>45111</v>
      </c>
      <c r="F4296" t="s">
        <v>49</v>
      </c>
      <c r="G4296">
        <v>88.05</v>
      </c>
      <c r="H4296">
        <v>1</v>
      </c>
      <c r="I4296">
        <v>0</v>
      </c>
      <c r="J4296" t="s">
        <v>94</v>
      </c>
      <c r="K4296" t="s">
        <v>66</v>
      </c>
      <c r="L4296" t="s">
        <v>21</v>
      </c>
      <c r="M4296" t="s">
        <v>36</v>
      </c>
      <c r="N4296" t="s">
        <v>23</v>
      </c>
      <c r="O4296">
        <f>Table2[[#This Row],[check_out_date]]-Table2[[#This Row],[check_in_date]]</f>
        <v>11</v>
      </c>
      <c r="P4296">
        <f>Table2[[#This Row],[num_adults]]+Table2[[#This Row],[num_children]]</f>
        <v>1</v>
      </c>
      <c r="Q4296" s="3">
        <f>IF(OR(Table2[[#This Row],[booking_status]]="confirmed",Table2[[#This Row],[booking_status]]="checked-out"),Table2[[#This Row],[room_rate_per_night]]*Table2[[#This Row],[Num_Nights]],0)</f>
        <v>968.55</v>
      </c>
      <c r="R4296" t="str" cm="1">
        <f t="array" ref="R4296">IFERROR(_xlfn.IFS(Table2[[#This Row],[booking_status]]="confirmed","Expected",Table2[[#This Row],[booking_status]]="checked-out","Actual"),"No Revenue")</f>
        <v>Expected</v>
      </c>
      <c r="S4296" s="4">
        <f>Table2[[#This Row],[Revenue_Amount]]/Table2[[#This Row],[Num_Nights]]</f>
        <v>88.05</v>
      </c>
    </row>
    <row r="4297" spans="1:19" x14ac:dyDescent="0.3">
      <c r="A4297">
        <v>4296</v>
      </c>
      <c r="B4297" t="s">
        <v>50</v>
      </c>
      <c r="C4297" s="9">
        <v>44949</v>
      </c>
      <c r="D4297" s="9">
        <v>44954</v>
      </c>
      <c r="E4297" s="10">
        <v>44882</v>
      </c>
      <c r="F4297" t="s">
        <v>54</v>
      </c>
      <c r="G4297">
        <v>352.41</v>
      </c>
      <c r="H4297">
        <v>1</v>
      </c>
      <c r="I4297">
        <v>1</v>
      </c>
      <c r="J4297" t="s">
        <v>28</v>
      </c>
      <c r="K4297" t="s">
        <v>66</v>
      </c>
      <c r="L4297" t="s">
        <v>21</v>
      </c>
      <c r="M4297" t="s">
        <v>36</v>
      </c>
      <c r="N4297" t="s">
        <v>45</v>
      </c>
      <c r="O4297">
        <f>Table2[[#This Row],[check_out_date]]-Table2[[#This Row],[check_in_date]]</f>
        <v>5</v>
      </c>
      <c r="P4297">
        <f>Table2[[#This Row],[num_adults]]+Table2[[#This Row],[num_children]]</f>
        <v>2</v>
      </c>
      <c r="Q4297" s="3">
        <f>IF(OR(Table2[[#This Row],[booking_status]]="confirmed",Table2[[#This Row],[booking_status]]="checked-out"),Table2[[#This Row],[room_rate_per_night]]*Table2[[#This Row],[Num_Nights]],0)</f>
        <v>1762.0500000000002</v>
      </c>
      <c r="R4297" t="str" cm="1">
        <f t="array" ref="R4297">IFERROR(_xlfn.IFS(Table2[[#This Row],[booking_status]]="confirmed","Expected",Table2[[#This Row],[booking_status]]="checked-out","Actual"),"No Revenue")</f>
        <v>Expected</v>
      </c>
      <c r="S4297" s="4">
        <f>Table2[[#This Row],[Revenue_Amount]]/Table2[[#This Row],[Num_Nights]]</f>
        <v>352.41</v>
      </c>
    </row>
    <row r="4298" spans="1:19" hidden="1" x14ac:dyDescent="0.3">
      <c r="A4298">
        <v>4297</v>
      </c>
      <c r="B4298" t="s">
        <v>37</v>
      </c>
      <c r="C4298" s="9">
        <v>44935</v>
      </c>
      <c r="D4298" s="9">
        <v>44942</v>
      </c>
      <c r="E4298" s="10">
        <v>44897</v>
      </c>
      <c r="F4298" t="s">
        <v>49</v>
      </c>
      <c r="G4298">
        <v>72.239999999999995</v>
      </c>
      <c r="H4298">
        <v>2</v>
      </c>
      <c r="I4298">
        <v>0</v>
      </c>
      <c r="J4298" t="s">
        <v>35</v>
      </c>
      <c r="K4298" t="s">
        <v>66</v>
      </c>
      <c r="L4298" t="s">
        <v>60</v>
      </c>
      <c r="M4298" t="s">
        <v>22</v>
      </c>
      <c r="N4298" t="s">
        <v>41</v>
      </c>
      <c r="O4298">
        <f>Table2[[#This Row],[check_out_date]]-Table2[[#This Row],[check_in_date]]</f>
        <v>7</v>
      </c>
      <c r="P4298">
        <f>Table2[[#This Row],[num_adults]]+Table2[[#This Row],[num_children]]</f>
        <v>2</v>
      </c>
      <c r="Q4298" s="3">
        <f>IF(OR(Table2[[#This Row],[booking_status]]="confirmed",Table2[[#This Row],[booking_status]]="checked-out"),Table2[[#This Row],[room_rate_per_night]]*Table2[[#This Row],[Num_Nights]],0)</f>
        <v>0</v>
      </c>
      <c r="R4298" t="str" cm="1">
        <f t="array" ref="R4298">IFERROR(_xlfn.IFS(Table2[[#This Row],[booking_status]]="confirmed","Expected",Table2[[#This Row],[booking_status]]="checked-out","Actual"),"No Revenue")</f>
        <v>No Revenue</v>
      </c>
      <c r="S4298" s="4">
        <f>Table2[[#This Row],[Revenue_Amount]]/Table2[[#This Row],[Num_Nights]]</f>
        <v>0</v>
      </c>
    </row>
    <row r="4299" spans="1:19" x14ac:dyDescent="0.3">
      <c r="A4299">
        <v>4298</v>
      </c>
      <c r="B4299" t="s">
        <v>31</v>
      </c>
      <c r="C4299" s="9">
        <v>45116</v>
      </c>
      <c r="D4299" s="9">
        <v>45129</v>
      </c>
      <c r="E4299" s="10">
        <v>45060</v>
      </c>
      <c r="F4299" t="s">
        <v>54</v>
      </c>
      <c r="G4299">
        <v>280.04000000000002</v>
      </c>
      <c r="H4299">
        <v>2</v>
      </c>
      <c r="I4299">
        <v>0</v>
      </c>
      <c r="J4299" t="s">
        <v>94</v>
      </c>
      <c r="K4299" t="s">
        <v>20</v>
      </c>
      <c r="L4299" t="s">
        <v>21</v>
      </c>
      <c r="M4299" t="s">
        <v>36</v>
      </c>
      <c r="N4299" t="s">
        <v>95</v>
      </c>
      <c r="O4299">
        <f>Table2[[#This Row],[check_out_date]]-Table2[[#This Row],[check_in_date]]</f>
        <v>13</v>
      </c>
      <c r="P4299">
        <f>Table2[[#This Row],[num_adults]]+Table2[[#This Row],[num_children]]</f>
        <v>2</v>
      </c>
      <c r="Q4299" s="3">
        <f>IF(OR(Table2[[#This Row],[booking_status]]="confirmed",Table2[[#This Row],[booking_status]]="checked-out"),Table2[[#This Row],[room_rate_per_night]]*Table2[[#This Row],[Num_Nights]],0)</f>
        <v>3640.5200000000004</v>
      </c>
      <c r="R4299" t="str" cm="1">
        <f t="array" ref="R4299">IFERROR(_xlfn.IFS(Table2[[#This Row],[booking_status]]="confirmed","Expected",Table2[[#This Row],[booking_status]]="checked-out","Actual"),"No Revenue")</f>
        <v>Expected</v>
      </c>
      <c r="S4299" s="4">
        <f>Table2[[#This Row],[Revenue_Amount]]/Table2[[#This Row],[Num_Nights]]</f>
        <v>280.04000000000002</v>
      </c>
    </row>
    <row r="4300" spans="1:19" hidden="1" x14ac:dyDescent="0.3">
      <c r="A4300">
        <v>4299</v>
      </c>
      <c r="B4300" t="s">
        <v>31</v>
      </c>
      <c r="C4300" s="9">
        <v>44951</v>
      </c>
      <c r="D4300" s="9">
        <v>44954</v>
      </c>
      <c r="E4300" s="10">
        <v>44936</v>
      </c>
      <c r="F4300" t="s">
        <v>27</v>
      </c>
      <c r="G4300">
        <v>121.18</v>
      </c>
      <c r="H4300">
        <v>3</v>
      </c>
      <c r="I4300">
        <v>0</v>
      </c>
      <c r="J4300" t="s">
        <v>35</v>
      </c>
      <c r="K4300" t="s">
        <v>99</v>
      </c>
      <c r="L4300" t="s">
        <v>56</v>
      </c>
      <c r="M4300" t="s">
        <v>36</v>
      </c>
      <c r="N4300" t="s">
        <v>23</v>
      </c>
      <c r="O4300">
        <f>Table2[[#This Row],[check_out_date]]-Table2[[#This Row],[check_in_date]]</f>
        <v>3</v>
      </c>
      <c r="P4300">
        <f>Table2[[#This Row],[num_adults]]+Table2[[#This Row],[num_children]]</f>
        <v>3</v>
      </c>
      <c r="Q4300" s="3">
        <f>IF(OR(Table2[[#This Row],[booking_status]]="confirmed",Table2[[#This Row],[booking_status]]="checked-out"),Table2[[#This Row],[room_rate_per_night]]*Table2[[#This Row],[Num_Nights]],0)</f>
        <v>363.54</v>
      </c>
      <c r="R4300" t="str" cm="1">
        <f t="array" ref="R4300">IFERROR(_xlfn.IFS(Table2[[#This Row],[booking_status]]="confirmed","Expected",Table2[[#This Row],[booking_status]]="checked-out","Actual"),"No Revenue")</f>
        <v>Actual</v>
      </c>
      <c r="S4300" s="4">
        <f>Table2[[#This Row],[Revenue_Amount]]/Table2[[#This Row],[Num_Nights]]</f>
        <v>121.18</v>
      </c>
    </row>
    <row r="4301" spans="1:19" x14ac:dyDescent="0.3">
      <c r="A4301">
        <v>4300</v>
      </c>
      <c r="B4301" t="s">
        <v>37</v>
      </c>
      <c r="C4301" s="9">
        <v>45139</v>
      </c>
      <c r="D4301" s="9">
        <v>45147</v>
      </c>
      <c r="E4301" s="10">
        <v>45091</v>
      </c>
      <c r="F4301" t="s">
        <v>54</v>
      </c>
      <c r="G4301">
        <v>332.07</v>
      </c>
      <c r="H4301">
        <v>1</v>
      </c>
      <c r="I4301">
        <v>2</v>
      </c>
      <c r="J4301" t="s">
        <v>28</v>
      </c>
      <c r="K4301" t="s">
        <v>99</v>
      </c>
      <c r="L4301" t="s">
        <v>21</v>
      </c>
      <c r="M4301" t="s">
        <v>36</v>
      </c>
      <c r="N4301" t="s">
        <v>41</v>
      </c>
      <c r="O4301">
        <f>Table2[[#This Row],[check_out_date]]-Table2[[#This Row],[check_in_date]]</f>
        <v>8</v>
      </c>
      <c r="P4301">
        <f>Table2[[#This Row],[num_adults]]+Table2[[#This Row],[num_children]]</f>
        <v>3</v>
      </c>
      <c r="Q4301" s="3">
        <f>IF(OR(Table2[[#This Row],[booking_status]]="confirmed",Table2[[#This Row],[booking_status]]="checked-out"),Table2[[#This Row],[room_rate_per_night]]*Table2[[#This Row],[Num_Nights]],0)</f>
        <v>2656.56</v>
      </c>
      <c r="R4301" t="str" cm="1">
        <f t="array" ref="R4301">IFERROR(_xlfn.IFS(Table2[[#This Row],[booking_status]]="confirmed","Expected",Table2[[#This Row],[booking_status]]="checked-out","Actual"),"No Revenue")</f>
        <v>Expected</v>
      </c>
      <c r="S4301" s="4">
        <f>Table2[[#This Row],[Revenue_Amount]]/Table2[[#This Row],[Num_Nights]]</f>
        <v>332.07</v>
      </c>
    </row>
    <row r="4302" spans="1:19" x14ac:dyDescent="0.3">
      <c r="A4302">
        <v>4301</v>
      </c>
      <c r="B4302" t="s">
        <v>31</v>
      </c>
      <c r="C4302" s="9">
        <v>45289</v>
      </c>
      <c r="D4302" s="9">
        <v>45296</v>
      </c>
      <c r="E4302" s="10">
        <v>45279</v>
      </c>
      <c r="F4302" t="s">
        <v>54</v>
      </c>
      <c r="G4302">
        <v>322.47000000000003</v>
      </c>
      <c r="H4302">
        <v>2</v>
      </c>
      <c r="I4302">
        <v>0</v>
      </c>
      <c r="J4302" t="s">
        <v>28</v>
      </c>
      <c r="K4302" t="s">
        <v>44</v>
      </c>
      <c r="L4302" t="s">
        <v>21</v>
      </c>
      <c r="M4302" t="s">
        <v>36</v>
      </c>
      <c r="N4302" t="s">
        <v>41</v>
      </c>
      <c r="O4302">
        <f>Table2[[#This Row],[check_out_date]]-Table2[[#This Row],[check_in_date]]</f>
        <v>7</v>
      </c>
      <c r="P4302">
        <f>Table2[[#This Row],[num_adults]]+Table2[[#This Row],[num_children]]</f>
        <v>2</v>
      </c>
      <c r="Q4302" s="3">
        <f>IF(OR(Table2[[#This Row],[booking_status]]="confirmed",Table2[[#This Row],[booking_status]]="checked-out"),Table2[[#This Row],[room_rate_per_night]]*Table2[[#This Row],[Num_Nights]],0)</f>
        <v>2257.29</v>
      </c>
      <c r="R4302" t="str" cm="1">
        <f t="array" ref="R4302">IFERROR(_xlfn.IFS(Table2[[#This Row],[booking_status]]="confirmed","Expected",Table2[[#This Row],[booking_status]]="checked-out","Actual"),"No Revenue")</f>
        <v>Expected</v>
      </c>
      <c r="S4302" s="4">
        <f>Table2[[#This Row],[Revenue_Amount]]/Table2[[#This Row],[Num_Nights]]</f>
        <v>322.46999999999997</v>
      </c>
    </row>
    <row r="4303" spans="1:19" hidden="1" x14ac:dyDescent="0.3">
      <c r="A4303">
        <v>4302</v>
      </c>
      <c r="B4303" t="s">
        <v>14</v>
      </c>
      <c r="C4303" s="9">
        <v>45266</v>
      </c>
      <c r="D4303" s="9">
        <v>45271</v>
      </c>
      <c r="E4303" s="10">
        <v>45182</v>
      </c>
      <c r="F4303" t="s">
        <v>49</v>
      </c>
      <c r="G4303">
        <v>109.69</v>
      </c>
      <c r="H4303">
        <v>1</v>
      </c>
      <c r="I4303">
        <v>1</v>
      </c>
      <c r="J4303" t="s">
        <v>35</v>
      </c>
      <c r="K4303" t="s">
        <v>29</v>
      </c>
      <c r="L4303" t="s">
        <v>60</v>
      </c>
      <c r="M4303" t="s">
        <v>36</v>
      </c>
      <c r="N4303" t="s">
        <v>30</v>
      </c>
      <c r="O4303">
        <f>Table2[[#This Row],[check_out_date]]-Table2[[#This Row],[check_in_date]]</f>
        <v>5</v>
      </c>
      <c r="P4303">
        <f>Table2[[#This Row],[num_adults]]+Table2[[#This Row],[num_children]]</f>
        <v>2</v>
      </c>
      <c r="Q4303" s="3">
        <f>IF(OR(Table2[[#This Row],[booking_status]]="confirmed",Table2[[#This Row],[booking_status]]="checked-out"),Table2[[#This Row],[room_rate_per_night]]*Table2[[#This Row],[Num_Nights]],0)</f>
        <v>0</v>
      </c>
      <c r="R4303" t="str" cm="1">
        <f t="array" ref="R4303">IFERROR(_xlfn.IFS(Table2[[#This Row],[booking_status]]="confirmed","Expected",Table2[[#This Row],[booking_status]]="checked-out","Actual"),"No Revenue")</f>
        <v>No Revenue</v>
      </c>
      <c r="S4303" s="4">
        <f>Table2[[#This Row],[Revenue_Amount]]/Table2[[#This Row],[Num_Nights]]</f>
        <v>0</v>
      </c>
    </row>
    <row r="4304" spans="1:19" x14ac:dyDescent="0.3">
      <c r="A4304">
        <v>4303</v>
      </c>
      <c r="B4304" t="s">
        <v>50</v>
      </c>
      <c r="C4304" s="9">
        <v>44940</v>
      </c>
      <c r="D4304" s="9">
        <v>44945</v>
      </c>
      <c r="E4304" s="10">
        <v>44912</v>
      </c>
      <c r="F4304" t="s">
        <v>27</v>
      </c>
      <c r="G4304">
        <v>164.47</v>
      </c>
      <c r="H4304">
        <v>2</v>
      </c>
      <c r="I4304">
        <v>2</v>
      </c>
      <c r="J4304" t="s">
        <v>55</v>
      </c>
      <c r="K4304" t="s">
        <v>44</v>
      </c>
      <c r="L4304" t="s">
        <v>60</v>
      </c>
      <c r="M4304" t="s">
        <v>22</v>
      </c>
      <c r="N4304" t="s">
        <v>41</v>
      </c>
      <c r="O4304">
        <f>Table2[[#This Row],[check_out_date]]-Table2[[#This Row],[check_in_date]]</f>
        <v>5</v>
      </c>
      <c r="P4304">
        <f>Table2[[#This Row],[num_adults]]+Table2[[#This Row],[num_children]]</f>
        <v>4</v>
      </c>
      <c r="Q4304" s="3">
        <f>IF(OR(Table2[[#This Row],[booking_status]]="confirmed",Table2[[#This Row],[booking_status]]="checked-out"),Table2[[#This Row],[room_rate_per_night]]*Table2[[#This Row],[Num_Nights]],0)</f>
        <v>0</v>
      </c>
      <c r="R4304" t="str" cm="1">
        <f t="array" ref="R4304">IFERROR(_xlfn.IFS(Table2[[#This Row],[booking_status]]="confirmed","Expected",Table2[[#This Row],[booking_status]]="checked-out","Actual"),"No Revenue")</f>
        <v>No Revenue</v>
      </c>
      <c r="S4304" s="4">
        <f>Table2[[#This Row],[Revenue_Amount]]/Table2[[#This Row],[Num_Nights]]</f>
        <v>0</v>
      </c>
    </row>
    <row r="4305" spans="1:19" hidden="1" x14ac:dyDescent="0.3">
      <c r="A4305">
        <v>4304</v>
      </c>
      <c r="B4305" t="s">
        <v>50</v>
      </c>
      <c r="C4305" s="9">
        <v>45253</v>
      </c>
      <c r="D4305" s="9">
        <v>45261</v>
      </c>
      <c r="E4305" s="10">
        <v>45222</v>
      </c>
      <c r="F4305" t="s">
        <v>54</v>
      </c>
      <c r="G4305">
        <v>417.25</v>
      </c>
      <c r="H4305">
        <v>1</v>
      </c>
      <c r="I4305">
        <v>1</v>
      </c>
      <c r="J4305" t="s">
        <v>35</v>
      </c>
      <c r="K4305" t="s">
        <v>20</v>
      </c>
      <c r="L4305" t="s">
        <v>60</v>
      </c>
      <c r="M4305" t="s">
        <v>22</v>
      </c>
      <c r="N4305" t="s">
        <v>45</v>
      </c>
      <c r="O4305">
        <f>Table2[[#This Row],[check_out_date]]-Table2[[#This Row],[check_in_date]]</f>
        <v>8</v>
      </c>
      <c r="P4305">
        <f>Table2[[#This Row],[num_adults]]+Table2[[#This Row],[num_children]]</f>
        <v>2</v>
      </c>
      <c r="Q4305" s="3">
        <f>IF(OR(Table2[[#This Row],[booking_status]]="confirmed",Table2[[#This Row],[booking_status]]="checked-out"),Table2[[#This Row],[room_rate_per_night]]*Table2[[#This Row],[Num_Nights]],0)</f>
        <v>0</v>
      </c>
      <c r="R4305" t="str" cm="1">
        <f t="array" ref="R4305">IFERROR(_xlfn.IFS(Table2[[#This Row],[booking_status]]="confirmed","Expected",Table2[[#This Row],[booking_status]]="checked-out","Actual"),"No Revenue")</f>
        <v>No Revenue</v>
      </c>
      <c r="S4305" s="4">
        <f>Table2[[#This Row],[Revenue_Amount]]/Table2[[#This Row],[Num_Nights]]</f>
        <v>0</v>
      </c>
    </row>
    <row r="4306" spans="1:19" x14ac:dyDescent="0.3">
      <c r="A4306">
        <v>4305</v>
      </c>
      <c r="B4306" t="s">
        <v>37</v>
      </c>
      <c r="C4306" s="9">
        <v>44987</v>
      </c>
      <c r="D4306" s="9">
        <v>44992</v>
      </c>
      <c r="E4306" s="10">
        <v>44951</v>
      </c>
      <c r="F4306" t="s">
        <v>49</v>
      </c>
      <c r="G4306">
        <v>143.15</v>
      </c>
      <c r="H4306">
        <v>1</v>
      </c>
      <c r="I4306">
        <v>0</v>
      </c>
      <c r="J4306" t="s">
        <v>28</v>
      </c>
      <c r="K4306" t="s">
        <v>44</v>
      </c>
      <c r="L4306" t="s">
        <v>21</v>
      </c>
      <c r="M4306" t="s">
        <v>36</v>
      </c>
      <c r="N4306" t="s">
        <v>41</v>
      </c>
      <c r="O4306">
        <f>Table2[[#This Row],[check_out_date]]-Table2[[#This Row],[check_in_date]]</f>
        <v>5</v>
      </c>
      <c r="P4306">
        <f>Table2[[#This Row],[num_adults]]+Table2[[#This Row],[num_children]]</f>
        <v>1</v>
      </c>
      <c r="Q4306" s="3">
        <f>IF(OR(Table2[[#This Row],[booking_status]]="confirmed",Table2[[#This Row],[booking_status]]="checked-out"),Table2[[#This Row],[room_rate_per_night]]*Table2[[#This Row],[Num_Nights]],0)</f>
        <v>715.75</v>
      </c>
      <c r="R4306" t="str" cm="1">
        <f t="array" ref="R4306">IFERROR(_xlfn.IFS(Table2[[#This Row],[booking_status]]="confirmed","Expected",Table2[[#This Row],[booking_status]]="checked-out","Actual"),"No Revenue")</f>
        <v>Expected</v>
      </c>
      <c r="S4306" s="4">
        <f>Table2[[#This Row],[Revenue_Amount]]/Table2[[#This Row],[Num_Nights]]</f>
        <v>143.15</v>
      </c>
    </row>
    <row r="4307" spans="1:19" x14ac:dyDescent="0.3">
      <c r="A4307">
        <v>4306</v>
      </c>
      <c r="B4307" t="s">
        <v>31</v>
      </c>
      <c r="C4307" s="9">
        <v>45031</v>
      </c>
      <c r="D4307" s="9">
        <v>45034</v>
      </c>
      <c r="E4307" s="10">
        <v>44993</v>
      </c>
      <c r="F4307" t="s">
        <v>54</v>
      </c>
      <c r="G4307">
        <v>420.41</v>
      </c>
      <c r="H4307">
        <v>2</v>
      </c>
      <c r="I4307">
        <v>0</v>
      </c>
      <c r="J4307" t="s">
        <v>94</v>
      </c>
      <c r="K4307" t="s">
        <v>29</v>
      </c>
      <c r="L4307" t="s">
        <v>21</v>
      </c>
      <c r="M4307" t="s">
        <v>36</v>
      </c>
      <c r="N4307" t="s">
        <v>41</v>
      </c>
      <c r="O4307">
        <f>Table2[[#This Row],[check_out_date]]-Table2[[#This Row],[check_in_date]]</f>
        <v>3</v>
      </c>
      <c r="P4307">
        <f>Table2[[#This Row],[num_adults]]+Table2[[#This Row],[num_children]]</f>
        <v>2</v>
      </c>
      <c r="Q4307" s="3">
        <f>IF(OR(Table2[[#This Row],[booking_status]]="confirmed",Table2[[#This Row],[booking_status]]="checked-out"),Table2[[#This Row],[room_rate_per_night]]*Table2[[#This Row],[Num_Nights]],0)</f>
        <v>1261.23</v>
      </c>
      <c r="R4307" t="str" cm="1">
        <f t="array" ref="R4307">IFERROR(_xlfn.IFS(Table2[[#This Row],[booking_status]]="confirmed","Expected",Table2[[#This Row],[booking_status]]="checked-out","Actual"),"No Revenue")</f>
        <v>Expected</v>
      </c>
      <c r="S4307" s="4">
        <f>Table2[[#This Row],[Revenue_Amount]]/Table2[[#This Row],[Num_Nights]]</f>
        <v>420.41</v>
      </c>
    </row>
    <row r="4308" spans="1:19" hidden="1" x14ac:dyDescent="0.3">
      <c r="A4308">
        <v>4307</v>
      </c>
      <c r="B4308" t="s">
        <v>37</v>
      </c>
      <c r="C4308" s="9">
        <v>45050</v>
      </c>
      <c r="D4308" s="9">
        <v>45052</v>
      </c>
      <c r="E4308" s="10">
        <v>45034</v>
      </c>
      <c r="F4308" t="s">
        <v>54</v>
      </c>
      <c r="G4308">
        <v>385.98</v>
      </c>
      <c r="H4308">
        <v>3</v>
      </c>
      <c r="I4308">
        <v>1</v>
      </c>
      <c r="J4308" t="s">
        <v>35</v>
      </c>
      <c r="K4308" t="s">
        <v>44</v>
      </c>
      <c r="L4308" t="s">
        <v>21</v>
      </c>
      <c r="M4308" t="s">
        <v>36</v>
      </c>
      <c r="N4308" t="s">
        <v>23</v>
      </c>
      <c r="O4308">
        <f>Table2[[#This Row],[check_out_date]]-Table2[[#This Row],[check_in_date]]</f>
        <v>2</v>
      </c>
      <c r="P4308">
        <f>Table2[[#This Row],[num_adults]]+Table2[[#This Row],[num_children]]</f>
        <v>4</v>
      </c>
      <c r="Q4308" s="3">
        <f>IF(OR(Table2[[#This Row],[booking_status]]="confirmed",Table2[[#This Row],[booking_status]]="checked-out"),Table2[[#This Row],[room_rate_per_night]]*Table2[[#This Row],[Num_Nights]],0)</f>
        <v>771.96</v>
      </c>
      <c r="R4308" t="str" cm="1">
        <f t="array" ref="R4308">IFERROR(_xlfn.IFS(Table2[[#This Row],[booking_status]]="confirmed","Expected",Table2[[#This Row],[booking_status]]="checked-out","Actual"),"No Revenue")</f>
        <v>Expected</v>
      </c>
      <c r="S4308" s="4">
        <f>Table2[[#This Row],[Revenue_Amount]]/Table2[[#This Row],[Num_Nights]]</f>
        <v>385.98</v>
      </c>
    </row>
    <row r="4309" spans="1:19" x14ac:dyDescent="0.3">
      <c r="A4309">
        <v>4308</v>
      </c>
      <c r="B4309" t="s">
        <v>50</v>
      </c>
      <c r="C4309" s="9">
        <v>45278</v>
      </c>
      <c r="D4309" s="9">
        <v>45281</v>
      </c>
      <c r="E4309" s="10">
        <v>45270</v>
      </c>
      <c r="F4309" t="s">
        <v>27</v>
      </c>
      <c r="G4309">
        <v>189.46</v>
      </c>
      <c r="H4309">
        <v>2</v>
      </c>
      <c r="I4309">
        <v>0</v>
      </c>
      <c r="J4309" t="s">
        <v>28</v>
      </c>
      <c r="K4309" t="s">
        <v>66</v>
      </c>
      <c r="L4309" t="s">
        <v>21</v>
      </c>
      <c r="M4309" t="s">
        <v>22</v>
      </c>
      <c r="N4309" t="s">
        <v>23</v>
      </c>
      <c r="O4309">
        <f>Table2[[#This Row],[check_out_date]]-Table2[[#This Row],[check_in_date]]</f>
        <v>3</v>
      </c>
      <c r="P4309">
        <f>Table2[[#This Row],[num_adults]]+Table2[[#This Row],[num_children]]</f>
        <v>2</v>
      </c>
      <c r="Q4309" s="3">
        <f>IF(OR(Table2[[#This Row],[booking_status]]="confirmed",Table2[[#This Row],[booking_status]]="checked-out"),Table2[[#This Row],[room_rate_per_night]]*Table2[[#This Row],[Num_Nights]],0)</f>
        <v>568.38</v>
      </c>
      <c r="R4309" t="str" cm="1">
        <f t="array" ref="R4309">IFERROR(_xlfn.IFS(Table2[[#This Row],[booking_status]]="confirmed","Expected",Table2[[#This Row],[booking_status]]="checked-out","Actual"),"No Revenue")</f>
        <v>Expected</v>
      </c>
      <c r="S4309" s="4">
        <f>Table2[[#This Row],[Revenue_Amount]]/Table2[[#This Row],[Num_Nights]]</f>
        <v>189.46</v>
      </c>
    </row>
    <row r="4310" spans="1:19" x14ac:dyDescent="0.3">
      <c r="A4310">
        <v>4309</v>
      </c>
      <c r="B4310" t="s">
        <v>31</v>
      </c>
      <c r="C4310" s="9">
        <v>45175</v>
      </c>
      <c r="D4310" s="9">
        <v>45178</v>
      </c>
      <c r="E4310" s="10">
        <v>45155</v>
      </c>
      <c r="F4310" t="s">
        <v>27</v>
      </c>
      <c r="G4310">
        <v>91.56</v>
      </c>
      <c r="H4310">
        <v>1</v>
      </c>
      <c r="I4310">
        <v>0</v>
      </c>
      <c r="J4310" t="s">
        <v>94</v>
      </c>
      <c r="K4310" t="s">
        <v>20</v>
      </c>
      <c r="L4310" t="s">
        <v>56</v>
      </c>
      <c r="M4310" t="s">
        <v>36</v>
      </c>
      <c r="N4310" t="s">
        <v>30</v>
      </c>
      <c r="O4310">
        <f>Table2[[#This Row],[check_out_date]]-Table2[[#This Row],[check_in_date]]</f>
        <v>3</v>
      </c>
      <c r="P4310">
        <f>Table2[[#This Row],[num_adults]]+Table2[[#This Row],[num_children]]</f>
        <v>1</v>
      </c>
      <c r="Q4310" s="3">
        <f>IF(OR(Table2[[#This Row],[booking_status]]="confirmed",Table2[[#This Row],[booking_status]]="checked-out"),Table2[[#This Row],[room_rate_per_night]]*Table2[[#This Row],[Num_Nights]],0)</f>
        <v>274.68</v>
      </c>
      <c r="R4310" t="str" cm="1">
        <f t="array" ref="R4310">IFERROR(_xlfn.IFS(Table2[[#This Row],[booking_status]]="confirmed","Expected",Table2[[#This Row],[booking_status]]="checked-out","Actual"),"No Revenue")</f>
        <v>Actual</v>
      </c>
      <c r="S4310" s="4">
        <f>Table2[[#This Row],[Revenue_Amount]]/Table2[[#This Row],[Num_Nights]]</f>
        <v>91.56</v>
      </c>
    </row>
    <row r="4311" spans="1:19" hidden="1" x14ac:dyDescent="0.3">
      <c r="A4311">
        <v>4310</v>
      </c>
      <c r="B4311" t="s">
        <v>50</v>
      </c>
      <c r="C4311" s="9">
        <v>45165</v>
      </c>
      <c r="D4311" s="9">
        <v>45170</v>
      </c>
      <c r="E4311" s="10">
        <v>45153</v>
      </c>
      <c r="F4311" t="s">
        <v>49</v>
      </c>
      <c r="G4311">
        <v>124.51</v>
      </c>
      <c r="H4311">
        <v>1</v>
      </c>
      <c r="I4311">
        <v>0</v>
      </c>
      <c r="J4311" t="s">
        <v>35</v>
      </c>
      <c r="K4311" t="s">
        <v>29</v>
      </c>
      <c r="L4311" t="s">
        <v>21</v>
      </c>
      <c r="M4311" t="s">
        <v>36</v>
      </c>
      <c r="N4311" t="s">
        <v>23</v>
      </c>
      <c r="O4311">
        <f>Table2[[#This Row],[check_out_date]]-Table2[[#This Row],[check_in_date]]</f>
        <v>5</v>
      </c>
      <c r="P4311">
        <f>Table2[[#This Row],[num_adults]]+Table2[[#This Row],[num_children]]</f>
        <v>1</v>
      </c>
      <c r="Q4311" s="3">
        <f>IF(OR(Table2[[#This Row],[booking_status]]="confirmed",Table2[[#This Row],[booking_status]]="checked-out"),Table2[[#This Row],[room_rate_per_night]]*Table2[[#This Row],[Num_Nights]],0)</f>
        <v>622.55000000000007</v>
      </c>
      <c r="R4311" t="str" cm="1">
        <f t="array" ref="R4311">IFERROR(_xlfn.IFS(Table2[[#This Row],[booking_status]]="confirmed","Expected",Table2[[#This Row],[booking_status]]="checked-out","Actual"),"No Revenue")</f>
        <v>Expected</v>
      </c>
      <c r="S4311" s="4">
        <f>Table2[[#This Row],[Revenue_Amount]]/Table2[[#This Row],[Num_Nights]]</f>
        <v>124.51000000000002</v>
      </c>
    </row>
    <row r="4312" spans="1:19" x14ac:dyDescent="0.3">
      <c r="A4312">
        <v>4311</v>
      </c>
      <c r="B4312" t="s">
        <v>37</v>
      </c>
      <c r="C4312" s="9">
        <v>45196</v>
      </c>
      <c r="D4312" s="9">
        <v>45205</v>
      </c>
      <c r="E4312" s="10">
        <v>45148</v>
      </c>
      <c r="F4312" t="s">
        <v>54</v>
      </c>
      <c r="G4312">
        <v>404.3</v>
      </c>
      <c r="H4312">
        <v>4</v>
      </c>
      <c r="I4312">
        <v>1</v>
      </c>
      <c r="J4312" t="s">
        <v>28</v>
      </c>
      <c r="K4312" t="s">
        <v>20</v>
      </c>
      <c r="L4312" t="s">
        <v>21</v>
      </c>
      <c r="M4312" t="s">
        <v>36</v>
      </c>
      <c r="N4312" t="s">
        <v>41</v>
      </c>
      <c r="O4312">
        <f>Table2[[#This Row],[check_out_date]]-Table2[[#This Row],[check_in_date]]</f>
        <v>9</v>
      </c>
      <c r="P4312">
        <f>Table2[[#This Row],[num_adults]]+Table2[[#This Row],[num_children]]</f>
        <v>5</v>
      </c>
      <c r="Q4312" s="3">
        <f>IF(OR(Table2[[#This Row],[booking_status]]="confirmed",Table2[[#This Row],[booking_status]]="checked-out"),Table2[[#This Row],[room_rate_per_night]]*Table2[[#This Row],[Num_Nights]],0)</f>
        <v>3638.7000000000003</v>
      </c>
      <c r="R4312" t="str" cm="1">
        <f t="array" ref="R4312">IFERROR(_xlfn.IFS(Table2[[#This Row],[booking_status]]="confirmed","Expected",Table2[[#This Row],[booking_status]]="checked-out","Actual"),"No Revenue")</f>
        <v>Expected</v>
      </c>
      <c r="S4312" s="4">
        <f>Table2[[#This Row],[Revenue_Amount]]/Table2[[#This Row],[Num_Nights]]</f>
        <v>404.3</v>
      </c>
    </row>
    <row r="4313" spans="1:19" hidden="1" x14ac:dyDescent="0.3">
      <c r="A4313">
        <v>4312</v>
      </c>
      <c r="B4313" t="s">
        <v>31</v>
      </c>
      <c r="C4313" s="9">
        <v>45090</v>
      </c>
      <c r="D4313" s="9">
        <v>45095</v>
      </c>
      <c r="E4313" s="10">
        <v>45068</v>
      </c>
      <c r="F4313" t="s">
        <v>18</v>
      </c>
      <c r="G4313">
        <v>143.61000000000001</v>
      </c>
      <c r="H4313">
        <v>2</v>
      </c>
      <c r="I4313">
        <v>3</v>
      </c>
      <c r="J4313" t="s">
        <v>35</v>
      </c>
      <c r="K4313" t="s">
        <v>66</v>
      </c>
      <c r="L4313" t="s">
        <v>21</v>
      </c>
      <c r="M4313" t="s">
        <v>36</v>
      </c>
      <c r="N4313" t="s">
        <v>41</v>
      </c>
      <c r="O4313">
        <f>Table2[[#This Row],[check_out_date]]-Table2[[#This Row],[check_in_date]]</f>
        <v>5</v>
      </c>
      <c r="P4313">
        <f>Table2[[#This Row],[num_adults]]+Table2[[#This Row],[num_children]]</f>
        <v>5</v>
      </c>
      <c r="Q4313" s="3">
        <f>IF(OR(Table2[[#This Row],[booking_status]]="confirmed",Table2[[#This Row],[booking_status]]="checked-out"),Table2[[#This Row],[room_rate_per_night]]*Table2[[#This Row],[Num_Nights]],0)</f>
        <v>718.05000000000007</v>
      </c>
      <c r="R4313" t="str" cm="1">
        <f t="array" ref="R4313">IFERROR(_xlfn.IFS(Table2[[#This Row],[booking_status]]="confirmed","Expected",Table2[[#This Row],[booking_status]]="checked-out","Actual"),"No Revenue")</f>
        <v>Expected</v>
      </c>
      <c r="S4313" s="4">
        <f>Table2[[#This Row],[Revenue_Amount]]/Table2[[#This Row],[Num_Nights]]</f>
        <v>143.61000000000001</v>
      </c>
    </row>
    <row r="4314" spans="1:19" x14ac:dyDescent="0.3">
      <c r="A4314">
        <v>4313</v>
      </c>
      <c r="B4314" t="s">
        <v>37</v>
      </c>
      <c r="C4314" s="9">
        <v>45103</v>
      </c>
      <c r="D4314" s="9">
        <v>45106</v>
      </c>
      <c r="E4314" s="10">
        <v>45070</v>
      </c>
      <c r="F4314" t="s">
        <v>18</v>
      </c>
      <c r="G4314">
        <v>237.41</v>
      </c>
      <c r="H4314">
        <v>3</v>
      </c>
      <c r="I4314">
        <v>0</v>
      </c>
      <c r="J4314" t="s">
        <v>28</v>
      </c>
      <c r="K4314" t="s">
        <v>29</v>
      </c>
      <c r="L4314" t="s">
        <v>56</v>
      </c>
      <c r="M4314" t="s">
        <v>22</v>
      </c>
      <c r="N4314" t="s">
        <v>30</v>
      </c>
      <c r="O4314">
        <f>Table2[[#This Row],[check_out_date]]-Table2[[#This Row],[check_in_date]]</f>
        <v>3</v>
      </c>
      <c r="P4314">
        <f>Table2[[#This Row],[num_adults]]+Table2[[#This Row],[num_children]]</f>
        <v>3</v>
      </c>
      <c r="Q4314" s="3">
        <f>IF(OR(Table2[[#This Row],[booking_status]]="confirmed",Table2[[#This Row],[booking_status]]="checked-out"),Table2[[#This Row],[room_rate_per_night]]*Table2[[#This Row],[Num_Nights]],0)</f>
        <v>712.23</v>
      </c>
      <c r="R4314" t="str" cm="1">
        <f t="array" ref="R4314">IFERROR(_xlfn.IFS(Table2[[#This Row],[booking_status]]="confirmed","Expected",Table2[[#This Row],[booking_status]]="checked-out","Actual"),"No Revenue")</f>
        <v>Actual</v>
      </c>
      <c r="S4314" s="4">
        <f>Table2[[#This Row],[Revenue_Amount]]/Table2[[#This Row],[Num_Nights]]</f>
        <v>237.41</v>
      </c>
    </row>
    <row r="4315" spans="1:19" x14ac:dyDescent="0.3">
      <c r="A4315">
        <v>4314</v>
      </c>
      <c r="B4315" t="s">
        <v>31</v>
      </c>
      <c r="C4315" s="9">
        <v>45235</v>
      </c>
      <c r="D4315" s="9">
        <v>45247</v>
      </c>
      <c r="E4315" s="10">
        <v>45199</v>
      </c>
      <c r="F4315" t="s">
        <v>49</v>
      </c>
      <c r="G4315">
        <v>113.61</v>
      </c>
      <c r="H4315">
        <v>2</v>
      </c>
      <c r="I4315">
        <v>1</v>
      </c>
      <c r="J4315" t="s">
        <v>28</v>
      </c>
      <c r="K4315" t="s">
        <v>29</v>
      </c>
      <c r="L4315" t="s">
        <v>21</v>
      </c>
      <c r="M4315" t="s">
        <v>36</v>
      </c>
      <c r="N4315" t="s">
        <v>45</v>
      </c>
      <c r="O4315">
        <f>Table2[[#This Row],[check_out_date]]-Table2[[#This Row],[check_in_date]]</f>
        <v>12</v>
      </c>
      <c r="P4315">
        <f>Table2[[#This Row],[num_adults]]+Table2[[#This Row],[num_children]]</f>
        <v>3</v>
      </c>
      <c r="Q4315" s="3">
        <f>IF(OR(Table2[[#This Row],[booking_status]]="confirmed",Table2[[#This Row],[booking_status]]="checked-out"),Table2[[#This Row],[room_rate_per_night]]*Table2[[#This Row],[Num_Nights]],0)</f>
        <v>1363.32</v>
      </c>
      <c r="R4315" t="str" cm="1">
        <f t="array" ref="R4315">IFERROR(_xlfn.IFS(Table2[[#This Row],[booking_status]]="confirmed","Expected",Table2[[#This Row],[booking_status]]="checked-out","Actual"),"No Revenue")</f>
        <v>Expected</v>
      </c>
      <c r="S4315" s="4">
        <f>Table2[[#This Row],[Revenue_Amount]]/Table2[[#This Row],[Num_Nights]]</f>
        <v>113.61</v>
      </c>
    </row>
    <row r="4316" spans="1:19" hidden="1" x14ac:dyDescent="0.3">
      <c r="A4316">
        <v>4315</v>
      </c>
      <c r="B4316" t="s">
        <v>37</v>
      </c>
      <c r="C4316" s="9">
        <v>45108</v>
      </c>
      <c r="D4316" s="9">
        <v>45111</v>
      </c>
      <c r="E4316" s="10">
        <v>45058</v>
      </c>
      <c r="F4316" t="s">
        <v>49</v>
      </c>
      <c r="G4316">
        <v>95.17</v>
      </c>
      <c r="H4316">
        <v>1</v>
      </c>
      <c r="I4316">
        <v>1</v>
      </c>
      <c r="J4316" t="s">
        <v>35</v>
      </c>
      <c r="K4316" t="s">
        <v>44</v>
      </c>
      <c r="L4316" t="s">
        <v>21</v>
      </c>
      <c r="M4316" t="s">
        <v>22</v>
      </c>
      <c r="N4316" t="s">
        <v>45</v>
      </c>
      <c r="O4316">
        <f>Table2[[#This Row],[check_out_date]]-Table2[[#This Row],[check_in_date]]</f>
        <v>3</v>
      </c>
      <c r="P4316">
        <f>Table2[[#This Row],[num_adults]]+Table2[[#This Row],[num_children]]</f>
        <v>2</v>
      </c>
      <c r="Q4316" s="3">
        <f>IF(OR(Table2[[#This Row],[booking_status]]="confirmed",Table2[[#This Row],[booking_status]]="checked-out"),Table2[[#This Row],[room_rate_per_night]]*Table2[[#This Row],[Num_Nights]],0)</f>
        <v>285.51</v>
      </c>
      <c r="R4316" t="str" cm="1">
        <f t="array" ref="R4316">IFERROR(_xlfn.IFS(Table2[[#This Row],[booking_status]]="confirmed","Expected",Table2[[#This Row],[booking_status]]="checked-out","Actual"),"No Revenue")</f>
        <v>Expected</v>
      </c>
      <c r="S4316" s="4">
        <f>Table2[[#This Row],[Revenue_Amount]]/Table2[[#This Row],[Num_Nights]]</f>
        <v>95.17</v>
      </c>
    </row>
    <row r="4317" spans="1:19" x14ac:dyDescent="0.3">
      <c r="A4317">
        <v>4316</v>
      </c>
      <c r="B4317" t="s">
        <v>37</v>
      </c>
      <c r="C4317" s="9">
        <v>45255</v>
      </c>
      <c r="D4317" s="9">
        <v>45262</v>
      </c>
      <c r="E4317" s="10">
        <v>45218</v>
      </c>
      <c r="F4317" t="s">
        <v>54</v>
      </c>
      <c r="G4317">
        <v>450.32</v>
      </c>
      <c r="H4317">
        <v>2</v>
      </c>
      <c r="I4317">
        <v>1</v>
      </c>
      <c r="J4317" t="s">
        <v>19</v>
      </c>
      <c r="K4317" t="s">
        <v>44</v>
      </c>
      <c r="L4317" t="s">
        <v>60</v>
      </c>
      <c r="M4317" t="s">
        <v>22</v>
      </c>
      <c r="N4317" t="s">
        <v>41</v>
      </c>
      <c r="O4317">
        <f>Table2[[#This Row],[check_out_date]]-Table2[[#This Row],[check_in_date]]</f>
        <v>7</v>
      </c>
      <c r="P4317">
        <f>Table2[[#This Row],[num_adults]]+Table2[[#This Row],[num_children]]</f>
        <v>3</v>
      </c>
      <c r="Q4317" s="3">
        <f>IF(OR(Table2[[#This Row],[booking_status]]="confirmed",Table2[[#This Row],[booking_status]]="checked-out"),Table2[[#This Row],[room_rate_per_night]]*Table2[[#This Row],[Num_Nights]],0)</f>
        <v>0</v>
      </c>
      <c r="R4317" t="str" cm="1">
        <f t="array" ref="R4317">IFERROR(_xlfn.IFS(Table2[[#This Row],[booking_status]]="confirmed","Expected",Table2[[#This Row],[booking_status]]="checked-out","Actual"),"No Revenue")</f>
        <v>No Revenue</v>
      </c>
      <c r="S4317" s="4">
        <f>Table2[[#This Row],[Revenue_Amount]]/Table2[[#This Row],[Num_Nights]]</f>
        <v>0</v>
      </c>
    </row>
    <row r="4318" spans="1:19" x14ac:dyDescent="0.3">
      <c r="A4318">
        <v>4317</v>
      </c>
      <c r="B4318" t="s">
        <v>50</v>
      </c>
      <c r="C4318" s="9">
        <v>45261</v>
      </c>
      <c r="D4318" s="9">
        <v>45268</v>
      </c>
      <c r="E4318" s="10">
        <v>45185</v>
      </c>
      <c r="F4318" t="s">
        <v>27</v>
      </c>
      <c r="G4318">
        <v>138.94999999999999</v>
      </c>
      <c r="H4318">
        <v>2</v>
      </c>
      <c r="I4318">
        <v>0</v>
      </c>
      <c r="J4318" t="s">
        <v>55</v>
      </c>
      <c r="K4318" t="s">
        <v>20</v>
      </c>
      <c r="L4318" t="s">
        <v>21</v>
      </c>
      <c r="M4318" t="s">
        <v>36</v>
      </c>
      <c r="N4318" t="s">
        <v>41</v>
      </c>
      <c r="O4318">
        <f>Table2[[#This Row],[check_out_date]]-Table2[[#This Row],[check_in_date]]</f>
        <v>7</v>
      </c>
      <c r="P4318">
        <f>Table2[[#This Row],[num_adults]]+Table2[[#This Row],[num_children]]</f>
        <v>2</v>
      </c>
      <c r="Q4318" s="3">
        <f>IF(OR(Table2[[#This Row],[booking_status]]="confirmed",Table2[[#This Row],[booking_status]]="checked-out"),Table2[[#This Row],[room_rate_per_night]]*Table2[[#This Row],[Num_Nights]],0)</f>
        <v>972.64999999999986</v>
      </c>
      <c r="R4318" t="str" cm="1">
        <f t="array" ref="R4318">IFERROR(_xlfn.IFS(Table2[[#This Row],[booking_status]]="confirmed","Expected",Table2[[#This Row],[booking_status]]="checked-out","Actual"),"No Revenue")</f>
        <v>Expected</v>
      </c>
      <c r="S4318" s="4">
        <f>Table2[[#This Row],[Revenue_Amount]]/Table2[[#This Row],[Num_Nights]]</f>
        <v>138.94999999999999</v>
      </c>
    </row>
    <row r="4319" spans="1:19" x14ac:dyDescent="0.3">
      <c r="A4319">
        <v>4318</v>
      </c>
      <c r="B4319" t="s">
        <v>50</v>
      </c>
      <c r="C4319" s="9">
        <v>45062</v>
      </c>
      <c r="D4319" s="9">
        <v>45068</v>
      </c>
      <c r="E4319" s="10">
        <v>45056</v>
      </c>
      <c r="F4319" t="s">
        <v>27</v>
      </c>
      <c r="G4319">
        <v>225.01</v>
      </c>
      <c r="H4319">
        <v>2</v>
      </c>
      <c r="I4319">
        <v>0</v>
      </c>
      <c r="J4319" t="s">
        <v>94</v>
      </c>
      <c r="K4319" t="s">
        <v>44</v>
      </c>
      <c r="L4319" t="s">
        <v>21</v>
      </c>
      <c r="M4319" t="s">
        <v>22</v>
      </c>
      <c r="N4319" t="s">
        <v>23</v>
      </c>
      <c r="O4319">
        <f>Table2[[#This Row],[check_out_date]]-Table2[[#This Row],[check_in_date]]</f>
        <v>6</v>
      </c>
      <c r="P4319">
        <f>Table2[[#This Row],[num_adults]]+Table2[[#This Row],[num_children]]</f>
        <v>2</v>
      </c>
      <c r="Q4319" s="3">
        <f>IF(OR(Table2[[#This Row],[booking_status]]="confirmed",Table2[[#This Row],[booking_status]]="checked-out"),Table2[[#This Row],[room_rate_per_night]]*Table2[[#This Row],[Num_Nights]],0)</f>
        <v>1350.06</v>
      </c>
      <c r="R4319" t="str" cm="1">
        <f t="array" ref="R4319">IFERROR(_xlfn.IFS(Table2[[#This Row],[booking_status]]="confirmed","Expected",Table2[[#This Row],[booking_status]]="checked-out","Actual"),"No Revenue")</f>
        <v>Expected</v>
      </c>
      <c r="S4319" s="4">
        <f>Table2[[#This Row],[Revenue_Amount]]/Table2[[#This Row],[Num_Nights]]</f>
        <v>225.01</v>
      </c>
    </row>
    <row r="4320" spans="1:19" hidden="1" x14ac:dyDescent="0.3">
      <c r="A4320">
        <v>4319</v>
      </c>
      <c r="B4320" t="s">
        <v>50</v>
      </c>
      <c r="C4320" s="9">
        <v>45272</v>
      </c>
      <c r="D4320" s="9">
        <v>45277</v>
      </c>
      <c r="E4320" s="10">
        <v>45261</v>
      </c>
      <c r="F4320" t="s">
        <v>27</v>
      </c>
      <c r="G4320">
        <v>224.57</v>
      </c>
      <c r="H4320">
        <v>1</v>
      </c>
      <c r="I4320">
        <v>2</v>
      </c>
      <c r="J4320" t="s">
        <v>35</v>
      </c>
      <c r="K4320" t="s">
        <v>66</v>
      </c>
      <c r="L4320" t="s">
        <v>56</v>
      </c>
      <c r="M4320" t="s">
        <v>22</v>
      </c>
      <c r="N4320" t="s">
        <v>41</v>
      </c>
      <c r="O4320">
        <f>Table2[[#This Row],[check_out_date]]-Table2[[#This Row],[check_in_date]]</f>
        <v>5</v>
      </c>
      <c r="P4320">
        <f>Table2[[#This Row],[num_adults]]+Table2[[#This Row],[num_children]]</f>
        <v>3</v>
      </c>
      <c r="Q4320" s="3">
        <f>IF(OR(Table2[[#This Row],[booking_status]]="confirmed",Table2[[#This Row],[booking_status]]="checked-out"),Table2[[#This Row],[room_rate_per_night]]*Table2[[#This Row],[Num_Nights]],0)</f>
        <v>1122.8499999999999</v>
      </c>
      <c r="R4320" t="str" cm="1">
        <f t="array" ref="R4320">IFERROR(_xlfn.IFS(Table2[[#This Row],[booking_status]]="confirmed","Expected",Table2[[#This Row],[booking_status]]="checked-out","Actual"),"No Revenue")</f>
        <v>Actual</v>
      </c>
      <c r="S4320" s="4">
        <f>Table2[[#This Row],[Revenue_Amount]]/Table2[[#This Row],[Num_Nights]]</f>
        <v>224.57</v>
      </c>
    </row>
    <row r="4321" spans="1:19" hidden="1" x14ac:dyDescent="0.3">
      <c r="A4321">
        <v>4320</v>
      </c>
      <c r="B4321" t="s">
        <v>37</v>
      </c>
      <c r="C4321" s="9">
        <v>44943</v>
      </c>
      <c r="D4321" s="9">
        <v>44949</v>
      </c>
      <c r="E4321" s="10">
        <v>44893</v>
      </c>
      <c r="F4321" t="s">
        <v>49</v>
      </c>
      <c r="G4321">
        <v>113.53</v>
      </c>
      <c r="H4321">
        <v>1</v>
      </c>
      <c r="I4321">
        <v>0</v>
      </c>
      <c r="J4321" t="s">
        <v>35</v>
      </c>
      <c r="K4321" t="s">
        <v>29</v>
      </c>
      <c r="L4321" t="s">
        <v>70</v>
      </c>
      <c r="M4321" t="s">
        <v>36</v>
      </c>
      <c r="N4321" t="s">
        <v>41</v>
      </c>
      <c r="O4321">
        <f>Table2[[#This Row],[check_out_date]]-Table2[[#This Row],[check_in_date]]</f>
        <v>6</v>
      </c>
      <c r="P4321">
        <f>Table2[[#This Row],[num_adults]]+Table2[[#This Row],[num_children]]</f>
        <v>1</v>
      </c>
      <c r="Q4321" s="3">
        <f>IF(OR(Table2[[#This Row],[booking_status]]="confirmed",Table2[[#This Row],[booking_status]]="checked-out"),Table2[[#This Row],[room_rate_per_night]]*Table2[[#This Row],[Num_Nights]],0)</f>
        <v>0</v>
      </c>
      <c r="R4321" t="str" cm="1">
        <f t="array" ref="R4321">IFERROR(_xlfn.IFS(Table2[[#This Row],[booking_status]]="confirmed","Expected",Table2[[#This Row],[booking_status]]="checked-out","Actual"),"No Revenue")</f>
        <v>No Revenue</v>
      </c>
      <c r="S4321" s="4">
        <f>Table2[[#This Row],[Revenue_Amount]]/Table2[[#This Row],[Num_Nights]]</f>
        <v>0</v>
      </c>
    </row>
    <row r="4322" spans="1:19" x14ac:dyDescent="0.3">
      <c r="A4322">
        <v>4321</v>
      </c>
      <c r="B4322" t="s">
        <v>31</v>
      </c>
      <c r="C4322" s="9">
        <v>45079</v>
      </c>
      <c r="D4322" s="9">
        <v>45083</v>
      </c>
      <c r="E4322" s="10">
        <v>45046</v>
      </c>
      <c r="F4322" t="s">
        <v>27</v>
      </c>
      <c r="G4322">
        <v>122.71</v>
      </c>
      <c r="H4322">
        <v>2</v>
      </c>
      <c r="I4322">
        <v>0</v>
      </c>
      <c r="J4322" t="s">
        <v>94</v>
      </c>
      <c r="K4322" t="s">
        <v>29</v>
      </c>
      <c r="L4322" t="s">
        <v>60</v>
      </c>
      <c r="M4322" t="s">
        <v>36</v>
      </c>
      <c r="N4322" t="s">
        <v>41</v>
      </c>
      <c r="O4322">
        <f>Table2[[#This Row],[check_out_date]]-Table2[[#This Row],[check_in_date]]</f>
        <v>4</v>
      </c>
      <c r="P4322">
        <f>Table2[[#This Row],[num_adults]]+Table2[[#This Row],[num_children]]</f>
        <v>2</v>
      </c>
      <c r="Q4322" s="3">
        <f>IF(OR(Table2[[#This Row],[booking_status]]="confirmed",Table2[[#This Row],[booking_status]]="checked-out"),Table2[[#This Row],[room_rate_per_night]]*Table2[[#This Row],[Num_Nights]],0)</f>
        <v>0</v>
      </c>
      <c r="R4322" t="str" cm="1">
        <f t="array" ref="R4322">IFERROR(_xlfn.IFS(Table2[[#This Row],[booking_status]]="confirmed","Expected",Table2[[#This Row],[booking_status]]="checked-out","Actual"),"No Revenue")</f>
        <v>No Revenue</v>
      </c>
      <c r="S4322" s="4">
        <f>Table2[[#This Row],[Revenue_Amount]]/Table2[[#This Row],[Num_Nights]]</f>
        <v>0</v>
      </c>
    </row>
    <row r="4323" spans="1:19" hidden="1" x14ac:dyDescent="0.3">
      <c r="A4323">
        <v>4322</v>
      </c>
      <c r="B4323" t="s">
        <v>31</v>
      </c>
      <c r="C4323" s="9">
        <v>44952</v>
      </c>
      <c r="D4323" s="9">
        <v>44960</v>
      </c>
      <c r="E4323" s="10">
        <v>44876</v>
      </c>
      <c r="F4323" t="s">
        <v>54</v>
      </c>
      <c r="G4323">
        <v>367.08</v>
      </c>
      <c r="H4323">
        <v>2</v>
      </c>
      <c r="I4323">
        <v>1</v>
      </c>
      <c r="J4323" t="s">
        <v>35</v>
      </c>
      <c r="K4323" t="s">
        <v>29</v>
      </c>
      <c r="L4323" t="s">
        <v>60</v>
      </c>
      <c r="M4323" t="s">
        <v>36</v>
      </c>
      <c r="N4323" t="s">
        <v>41</v>
      </c>
      <c r="O4323">
        <f>Table2[[#This Row],[check_out_date]]-Table2[[#This Row],[check_in_date]]</f>
        <v>8</v>
      </c>
      <c r="P4323">
        <f>Table2[[#This Row],[num_adults]]+Table2[[#This Row],[num_children]]</f>
        <v>3</v>
      </c>
      <c r="Q4323" s="3">
        <f>IF(OR(Table2[[#This Row],[booking_status]]="confirmed",Table2[[#This Row],[booking_status]]="checked-out"),Table2[[#This Row],[room_rate_per_night]]*Table2[[#This Row],[Num_Nights]],0)</f>
        <v>0</v>
      </c>
      <c r="R4323" t="str" cm="1">
        <f t="array" ref="R4323">IFERROR(_xlfn.IFS(Table2[[#This Row],[booking_status]]="confirmed","Expected",Table2[[#This Row],[booking_status]]="checked-out","Actual"),"No Revenue")</f>
        <v>No Revenue</v>
      </c>
      <c r="S4323" s="4">
        <f>Table2[[#This Row],[Revenue_Amount]]/Table2[[#This Row],[Num_Nights]]</f>
        <v>0</v>
      </c>
    </row>
    <row r="4324" spans="1:19" x14ac:dyDescent="0.3">
      <c r="A4324">
        <v>4323</v>
      </c>
      <c r="B4324" t="s">
        <v>31</v>
      </c>
      <c r="C4324" s="9">
        <v>45014</v>
      </c>
      <c r="D4324" s="9">
        <v>45020</v>
      </c>
      <c r="E4324" s="10">
        <v>44976</v>
      </c>
      <c r="F4324" t="s">
        <v>27</v>
      </c>
      <c r="G4324">
        <v>93.68</v>
      </c>
      <c r="H4324">
        <v>2</v>
      </c>
      <c r="I4324">
        <v>3</v>
      </c>
      <c r="J4324" t="s">
        <v>28</v>
      </c>
      <c r="K4324" t="s">
        <v>99</v>
      </c>
      <c r="L4324" t="s">
        <v>21</v>
      </c>
      <c r="M4324" t="s">
        <v>36</v>
      </c>
      <c r="N4324" t="s">
        <v>23</v>
      </c>
      <c r="O4324">
        <f>Table2[[#This Row],[check_out_date]]-Table2[[#This Row],[check_in_date]]</f>
        <v>6</v>
      </c>
      <c r="P4324">
        <f>Table2[[#This Row],[num_adults]]+Table2[[#This Row],[num_children]]</f>
        <v>5</v>
      </c>
      <c r="Q4324" s="3">
        <f>IF(OR(Table2[[#This Row],[booking_status]]="confirmed",Table2[[#This Row],[booking_status]]="checked-out"),Table2[[#This Row],[room_rate_per_night]]*Table2[[#This Row],[Num_Nights]],0)</f>
        <v>562.08000000000004</v>
      </c>
      <c r="R4324" t="str" cm="1">
        <f t="array" ref="R4324">IFERROR(_xlfn.IFS(Table2[[#This Row],[booking_status]]="confirmed","Expected",Table2[[#This Row],[booking_status]]="checked-out","Actual"),"No Revenue")</f>
        <v>Expected</v>
      </c>
      <c r="S4324" s="4">
        <f>Table2[[#This Row],[Revenue_Amount]]/Table2[[#This Row],[Num_Nights]]</f>
        <v>93.68</v>
      </c>
    </row>
    <row r="4325" spans="1:19" x14ac:dyDescent="0.3">
      <c r="A4325">
        <v>4324</v>
      </c>
      <c r="B4325" t="s">
        <v>14</v>
      </c>
      <c r="C4325" s="9">
        <v>44934</v>
      </c>
      <c r="D4325" s="9">
        <v>44939</v>
      </c>
      <c r="E4325" s="10">
        <v>44903</v>
      </c>
      <c r="F4325" t="s">
        <v>49</v>
      </c>
      <c r="G4325">
        <v>97.61</v>
      </c>
      <c r="H4325">
        <v>4</v>
      </c>
      <c r="I4325">
        <v>1</v>
      </c>
      <c r="J4325" t="s">
        <v>19</v>
      </c>
      <c r="K4325" t="s">
        <v>20</v>
      </c>
      <c r="L4325" t="s">
        <v>21</v>
      </c>
      <c r="M4325" t="s">
        <v>36</v>
      </c>
      <c r="N4325" t="s">
        <v>95</v>
      </c>
      <c r="O4325">
        <f>Table2[[#This Row],[check_out_date]]-Table2[[#This Row],[check_in_date]]</f>
        <v>5</v>
      </c>
      <c r="P4325">
        <f>Table2[[#This Row],[num_adults]]+Table2[[#This Row],[num_children]]</f>
        <v>5</v>
      </c>
      <c r="Q4325" s="3">
        <f>IF(OR(Table2[[#This Row],[booking_status]]="confirmed",Table2[[#This Row],[booking_status]]="checked-out"),Table2[[#This Row],[room_rate_per_night]]*Table2[[#This Row],[Num_Nights]],0)</f>
        <v>488.05</v>
      </c>
      <c r="R4325" t="str" cm="1">
        <f t="array" ref="R4325">IFERROR(_xlfn.IFS(Table2[[#This Row],[booking_status]]="confirmed","Expected",Table2[[#This Row],[booking_status]]="checked-out","Actual"),"No Revenue")</f>
        <v>Expected</v>
      </c>
      <c r="S4325" s="4">
        <f>Table2[[#This Row],[Revenue_Amount]]/Table2[[#This Row],[Num_Nights]]</f>
        <v>97.61</v>
      </c>
    </row>
    <row r="4326" spans="1:19" x14ac:dyDescent="0.3">
      <c r="A4326">
        <v>4325</v>
      </c>
      <c r="B4326" t="s">
        <v>14</v>
      </c>
      <c r="C4326" s="9">
        <v>45254</v>
      </c>
      <c r="D4326" s="9">
        <v>45256</v>
      </c>
      <c r="E4326" s="10">
        <v>45189</v>
      </c>
      <c r="F4326" t="s">
        <v>49</v>
      </c>
      <c r="G4326">
        <v>114.65</v>
      </c>
      <c r="H4326">
        <v>2</v>
      </c>
      <c r="I4326">
        <v>3</v>
      </c>
      <c r="J4326" t="s">
        <v>19</v>
      </c>
      <c r="K4326" t="s">
        <v>29</v>
      </c>
      <c r="L4326" t="s">
        <v>21</v>
      </c>
      <c r="M4326" t="s">
        <v>22</v>
      </c>
      <c r="N4326" t="s">
        <v>41</v>
      </c>
      <c r="O4326">
        <f>Table2[[#This Row],[check_out_date]]-Table2[[#This Row],[check_in_date]]</f>
        <v>2</v>
      </c>
      <c r="P4326">
        <f>Table2[[#This Row],[num_adults]]+Table2[[#This Row],[num_children]]</f>
        <v>5</v>
      </c>
      <c r="Q4326" s="3">
        <f>IF(OR(Table2[[#This Row],[booking_status]]="confirmed",Table2[[#This Row],[booking_status]]="checked-out"),Table2[[#This Row],[room_rate_per_night]]*Table2[[#This Row],[Num_Nights]],0)</f>
        <v>229.3</v>
      </c>
      <c r="R4326" t="str" cm="1">
        <f t="array" ref="R4326">IFERROR(_xlfn.IFS(Table2[[#This Row],[booking_status]]="confirmed","Expected",Table2[[#This Row],[booking_status]]="checked-out","Actual"),"No Revenue")</f>
        <v>Expected</v>
      </c>
      <c r="S4326" s="4">
        <f>Table2[[#This Row],[Revenue_Amount]]/Table2[[#This Row],[Num_Nights]]</f>
        <v>114.65</v>
      </c>
    </row>
    <row r="4327" spans="1:19" x14ac:dyDescent="0.3">
      <c r="A4327">
        <v>4326</v>
      </c>
      <c r="B4327" t="s">
        <v>50</v>
      </c>
      <c r="C4327" s="9">
        <v>45135</v>
      </c>
      <c r="D4327" s="9">
        <v>45138</v>
      </c>
      <c r="E4327" s="10">
        <v>45113</v>
      </c>
      <c r="F4327" t="s">
        <v>49</v>
      </c>
      <c r="G4327">
        <v>150.97999999999999</v>
      </c>
      <c r="H4327">
        <v>3</v>
      </c>
      <c r="I4327">
        <v>0</v>
      </c>
      <c r="J4327" t="s">
        <v>19</v>
      </c>
      <c r="K4327" t="s">
        <v>66</v>
      </c>
      <c r="L4327" t="s">
        <v>70</v>
      </c>
      <c r="M4327" t="s">
        <v>36</v>
      </c>
      <c r="N4327" t="s">
        <v>23</v>
      </c>
      <c r="O4327">
        <f>Table2[[#This Row],[check_out_date]]-Table2[[#This Row],[check_in_date]]</f>
        <v>3</v>
      </c>
      <c r="P4327">
        <f>Table2[[#This Row],[num_adults]]+Table2[[#This Row],[num_children]]</f>
        <v>3</v>
      </c>
      <c r="Q4327" s="3">
        <f>IF(OR(Table2[[#This Row],[booking_status]]="confirmed",Table2[[#This Row],[booking_status]]="checked-out"),Table2[[#This Row],[room_rate_per_night]]*Table2[[#This Row],[Num_Nights]],0)</f>
        <v>0</v>
      </c>
      <c r="R4327" t="str" cm="1">
        <f t="array" ref="R4327">IFERROR(_xlfn.IFS(Table2[[#This Row],[booking_status]]="confirmed","Expected",Table2[[#This Row],[booking_status]]="checked-out","Actual"),"No Revenue")</f>
        <v>No Revenue</v>
      </c>
      <c r="S4327" s="4">
        <f>Table2[[#This Row],[Revenue_Amount]]/Table2[[#This Row],[Num_Nights]]</f>
        <v>0</v>
      </c>
    </row>
    <row r="4328" spans="1:19" hidden="1" x14ac:dyDescent="0.3">
      <c r="A4328">
        <v>4327</v>
      </c>
      <c r="B4328" t="s">
        <v>14</v>
      </c>
      <c r="C4328" s="9">
        <v>45065</v>
      </c>
      <c r="D4328" s="9">
        <v>45076</v>
      </c>
      <c r="E4328" s="10">
        <v>45036</v>
      </c>
      <c r="F4328" t="s">
        <v>27</v>
      </c>
      <c r="G4328">
        <v>159.94999999999999</v>
      </c>
      <c r="H4328">
        <v>2</v>
      </c>
      <c r="I4328">
        <v>0</v>
      </c>
      <c r="J4328" t="s">
        <v>35</v>
      </c>
      <c r="K4328" t="s">
        <v>20</v>
      </c>
      <c r="L4328" t="s">
        <v>56</v>
      </c>
      <c r="M4328" t="s">
        <v>36</v>
      </c>
      <c r="N4328" t="s">
        <v>41</v>
      </c>
      <c r="O4328">
        <f>Table2[[#This Row],[check_out_date]]-Table2[[#This Row],[check_in_date]]</f>
        <v>11</v>
      </c>
      <c r="P4328">
        <f>Table2[[#This Row],[num_adults]]+Table2[[#This Row],[num_children]]</f>
        <v>2</v>
      </c>
      <c r="Q4328" s="3">
        <f>IF(OR(Table2[[#This Row],[booking_status]]="confirmed",Table2[[#This Row],[booking_status]]="checked-out"),Table2[[#This Row],[room_rate_per_night]]*Table2[[#This Row],[Num_Nights]],0)</f>
        <v>1759.4499999999998</v>
      </c>
      <c r="R4328" t="str" cm="1">
        <f t="array" ref="R4328">IFERROR(_xlfn.IFS(Table2[[#This Row],[booking_status]]="confirmed","Expected",Table2[[#This Row],[booking_status]]="checked-out","Actual"),"No Revenue")</f>
        <v>Actual</v>
      </c>
      <c r="S4328" s="4">
        <f>Table2[[#This Row],[Revenue_Amount]]/Table2[[#This Row],[Num_Nights]]</f>
        <v>159.94999999999999</v>
      </c>
    </row>
    <row r="4329" spans="1:19" hidden="1" x14ac:dyDescent="0.3">
      <c r="A4329">
        <v>4328</v>
      </c>
      <c r="B4329" t="s">
        <v>31</v>
      </c>
      <c r="C4329" s="9">
        <v>44939</v>
      </c>
      <c r="D4329" s="9">
        <v>44941</v>
      </c>
      <c r="E4329" s="10">
        <v>44906</v>
      </c>
      <c r="F4329" t="s">
        <v>27</v>
      </c>
      <c r="G4329">
        <v>159.28</v>
      </c>
      <c r="H4329">
        <v>4</v>
      </c>
      <c r="I4329">
        <v>0</v>
      </c>
      <c r="J4329" t="s">
        <v>35</v>
      </c>
      <c r="K4329" t="s">
        <v>29</v>
      </c>
      <c r="L4329" t="s">
        <v>21</v>
      </c>
      <c r="M4329" t="s">
        <v>36</v>
      </c>
      <c r="N4329" t="s">
        <v>41</v>
      </c>
      <c r="O4329">
        <f>Table2[[#This Row],[check_out_date]]-Table2[[#This Row],[check_in_date]]</f>
        <v>2</v>
      </c>
      <c r="P4329">
        <f>Table2[[#This Row],[num_adults]]+Table2[[#This Row],[num_children]]</f>
        <v>4</v>
      </c>
      <c r="Q4329" s="3">
        <f>IF(OR(Table2[[#This Row],[booking_status]]="confirmed",Table2[[#This Row],[booking_status]]="checked-out"),Table2[[#This Row],[room_rate_per_night]]*Table2[[#This Row],[Num_Nights]],0)</f>
        <v>318.56</v>
      </c>
      <c r="R4329" t="str" cm="1">
        <f t="array" ref="R4329">IFERROR(_xlfn.IFS(Table2[[#This Row],[booking_status]]="confirmed","Expected",Table2[[#This Row],[booking_status]]="checked-out","Actual"),"No Revenue")</f>
        <v>Expected</v>
      </c>
      <c r="S4329" s="4">
        <f>Table2[[#This Row],[Revenue_Amount]]/Table2[[#This Row],[Num_Nights]]</f>
        <v>159.28</v>
      </c>
    </row>
    <row r="4330" spans="1:19" x14ac:dyDescent="0.3">
      <c r="A4330">
        <v>4329</v>
      </c>
      <c r="B4330" t="s">
        <v>37</v>
      </c>
      <c r="C4330" s="9">
        <v>45194</v>
      </c>
      <c r="D4330" s="9">
        <v>45200</v>
      </c>
      <c r="E4330" s="10">
        <v>45186</v>
      </c>
      <c r="F4330" t="s">
        <v>27</v>
      </c>
      <c r="G4330">
        <v>213.05</v>
      </c>
      <c r="H4330">
        <v>4</v>
      </c>
      <c r="I4330">
        <v>0</v>
      </c>
      <c r="J4330" t="s">
        <v>55</v>
      </c>
      <c r="K4330" t="s">
        <v>20</v>
      </c>
      <c r="L4330" t="s">
        <v>21</v>
      </c>
      <c r="M4330" t="s">
        <v>36</v>
      </c>
      <c r="N4330" t="s">
        <v>41</v>
      </c>
      <c r="O4330">
        <f>Table2[[#This Row],[check_out_date]]-Table2[[#This Row],[check_in_date]]</f>
        <v>6</v>
      </c>
      <c r="P4330">
        <f>Table2[[#This Row],[num_adults]]+Table2[[#This Row],[num_children]]</f>
        <v>4</v>
      </c>
      <c r="Q4330" s="3">
        <f>IF(OR(Table2[[#This Row],[booking_status]]="confirmed",Table2[[#This Row],[booking_status]]="checked-out"),Table2[[#This Row],[room_rate_per_night]]*Table2[[#This Row],[Num_Nights]],0)</f>
        <v>1278.3000000000002</v>
      </c>
      <c r="R4330" t="str" cm="1">
        <f t="array" ref="R4330">IFERROR(_xlfn.IFS(Table2[[#This Row],[booking_status]]="confirmed","Expected",Table2[[#This Row],[booking_status]]="checked-out","Actual"),"No Revenue")</f>
        <v>Expected</v>
      </c>
      <c r="S4330" s="4">
        <f>Table2[[#This Row],[Revenue_Amount]]/Table2[[#This Row],[Num_Nights]]</f>
        <v>213.05000000000004</v>
      </c>
    </row>
    <row r="4331" spans="1:19" x14ac:dyDescent="0.3">
      <c r="A4331">
        <v>4330</v>
      </c>
      <c r="B4331" t="s">
        <v>14</v>
      </c>
      <c r="C4331" s="9">
        <v>44949</v>
      </c>
      <c r="D4331" s="9">
        <v>44960</v>
      </c>
      <c r="E4331" s="10">
        <v>44904</v>
      </c>
      <c r="F4331" t="s">
        <v>54</v>
      </c>
      <c r="G4331">
        <v>383.01</v>
      </c>
      <c r="H4331">
        <v>2</v>
      </c>
      <c r="I4331">
        <v>2</v>
      </c>
      <c r="J4331" t="s">
        <v>19</v>
      </c>
      <c r="K4331" t="s">
        <v>44</v>
      </c>
      <c r="L4331" t="s">
        <v>56</v>
      </c>
      <c r="M4331" t="s">
        <v>36</v>
      </c>
      <c r="N4331" t="s">
        <v>41</v>
      </c>
      <c r="O4331">
        <f>Table2[[#This Row],[check_out_date]]-Table2[[#This Row],[check_in_date]]</f>
        <v>11</v>
      </c>
      <c r="P4331">
        <f>Table2[[#This Row],[num_adults]]+Table2[[#This Row],[num_children]]</f>
        <v>4</v>
      </c>
      <c r="Q4331" s="3">
        <f>IF(OR(Table2[[#This Row],[booking_status]]="confirmed",Table2[[#This Row],[booking_status]]="checked-out"),Table2[[#This Row],[room_rate_per_night]]*Table2[[#This Row],[Num_Nights]],0)</f>
        <v>4213.1099999999997</v>
      </c>
      <c r="R4331" t="str" cm="1">
        <f t="array" ref="R4331">IFERROR(_xlfn.IFS(Table2[[#This Row],[booking_status]]="confirmed","Expected",Table2[[#This Row],[booking_status]]="checked-out","Actual"),"No Revenue")</f>
        <v>Actual</v>
      </c>
      <c r="S4331" s="4">
        <f>Table2[[#This Row],[Revenue_Amount]]/Table2[[#This Row],[Num_Nights]]</f>
        <v>383.01</v>
      </c>
    </row>
    <row r="4332" spans="1:19" x14ac:dyDescent="0.3">
      <c r="A4332">
        <v>4331</v>
      </c>
      <c r="B4332" t="s">
        <v>14</v>
      </c>
      <c r="C4332" s="9">
        <v>44948</v>
      </c>
      <c r="D4332" s="9">
        <v>44955</v>
      </c>
      <c r="E4332" s="10">
        <v>44936</v>
      </c>
      <c r="F4332" t="s">
        <v>54</v>
      </c>
      <c r="G4332">
        <v>315.24</v>
      </c>
      <c r="H4332">
        <v>1</v>
      </c>
      <c r="I4332">
        <v>2</v>
      </c>
      <c r="J4332" t="s">
        <v>28</v>
      </c>
      <c r="K4332" t="s">
        <v>44</v>
      </c>
      <c r="L4332" t="s">
        <v>21</v>
      </c>
      <c r="M4332" t="s">
        <v>22</v>
      </c>
      <c r="N4332" t="s">
        <v>41</v>
      </c>
      <c r="O4332">
        <f>Table2[[#This Row],[check_out_date]]-Table2[[#This Row],[check_in_date]]</f>
        <v>7</v>
      </c>
      <c r="P4332">
        <f>Table2[[#This Row],[num_adults]]+Table2[[#This Row],[num_children]]</f>
        <v>3</v>
      </c>
      <c r="Q4332" s="3">
        <f>IF(OR(Table2[[#This Row],[booking_status]]="confirmed",Table2[[#This Row],[booking_status]]="checked-out"),Table2[[#This Row],[room_rate_per_night]]*Table2[[#This Row],[Num_Nights]],0)</f>
        <v>2206.6800000000003</v>
      </c>
      <c r="R4332" t="str" cm="1">
        <f t="array" ref="R4332">IFERROR(_xlfn.IFS(Table2[[#This Row],[booking_status]]="confirmed","Expected",Table2[[#This Row],[booking_status]]="checked-out","Actual"),"No Revenue")</f>
        <v>Expected</v>
      </c>
      <c r="S4332" s="4">
        <f>Table2[[#This Row],[Revenue_Amount]]/Table2[[#This Row],[Num_Nights]]</f>
        <v>315.24000000000007</v>
      </c>
    </row>
    <row r="4333" spans="1:19" x14ac:dyDescent="0.3">
      <c r="A4333">
        <v>4332</v>
      </c>
      <c r="B4333" t="s">
        <v>37</v>
      </c>
      <c r="C4333" s="9">
        <v>44998</v>
      </c>
      <c r="D4333" s="9">
        <v>45007</v>
      </c>
      <c r="E4333" s="10">
        <v>44970</v>
      </c>
      <c r="F4333" t="s">
        <v>49</v>
      </c>
      <c r="G4333">
        <v>83.84</v>
      </c>
      <c r="H4333">
        <v>2</v>
      </c>
      <c r="I4333">
        <v>2</v>
      </c>
      <c r="J4333" t="s">
        <v>94</v>
      </c>
      <c r="K4333" t="s">
        <v>66</v>
      </c>
      <c r="L4333" t="s">
        <v>21</v>
      </c>
      <c r="M4333" t="s">
        <v>22</v>
      </c>
      <c r="N4333" t="s">
        <v>23</v>
      </c>
      <c r="O4333">
        <f>Table2[[#This Row],[check_out_date]]-Table2[[#This Row],[check_in_date]]</f>
        <v>9</v>
      </c>
      <c r="P4333">
        <f>Table2[[#This Row],[num_adults]]+Table2[[#This Row],[num_children]]</f>
        <v>4</v>
      </c>
      <c r="Q4333" s="3">
        <f>IF(OR(Table2[[#This Row],[booking_status]]="confirmed",Table2[[#This Row],[booking_status]]="checked-out"),Table2[[#This Row],[room_rate_per_night]]*Table2[[#This Row],[Num_Nights]],0)</f>
        <v>754.56000000000006</v>
      </c>
      <c r="R4333" t="str" cm="1">
        <f t="array" ref="R4333">IFERROR(_xlfn.IFS(Table2[[#This Row],[booking_status]]="confirmed","Expected",Table2[[#This Row],[booking_status]]="checked-out","Actual"),"No Revenue")</f>
        <v>Expected</v>
      </c>
      <c r="S4333" s="4">
        <f>Table2[[#This Row],[Revenue_Amount]]/Table2[[#This Row],[Num_Nights]]</f>
        <v>83.84</v>
      </c>
    </row>
    <row r="4334" spans="1:19" x14ac:dyDescent="0.3">
      <c r="A4334">
        <v>4333</v>
      </c>
      <c r="B4334" t="s">
        <v>37</v>
      </c>
      <c r="C4334" s="9">
        <v>45008</v>
      </c>
      <c r="D4334" s="9">
        <v>45017</v>
      </c>
      <c r="E4334" s="10">
        <v>44950</v>
      </c>
      <c r="F4334" t="s">
        <v>49</v>
      </c>
      <c r="G4334">
        <v>91.42</v>
      </c>
      <c r="H4334">
        <v>1</v>
      </c>
      <c r="I4334">
        <v>0</v>
      </c>
      <c r="J4334" t="s">
        <v>28</v>
      </c>
      <c r="K4334" t="s">
        <v>44</v>
      </c>
      <c r="L4334" t="s">
        <v>56</v>
      </c>
      <c r="M4334" t="s">
        <v>36</v>
      </c>
      <c r="N4334" t="s">
        <v>95</v>
      </c>
      <c r="O4334">
        <f>Table2[[#This Row],[check_out_date]]-Table2[[#This Row],[check_in_date]]</f>
        <v>9</v>
      </c>
      <c r="P4334">
        <f>Table2[[#This Row],[num_adults]]+Table2[[#This Row],[num_children]]</f>
        <v>1</v>
      </c>
      <c r="Q4334" s="3">
        <f>IF(OR(Table2[[#This Row],[booking_status]]="confirmed",Table2[[#This Row],[booking_status]]="checked-out"),Table2[[#This Row],[room_rate_per_night]]*Table2[[#This Row],[Num_Nights]],0)</f>
        <v>822.78</v>
      </c>
      <c r="R4334" t="str" cm="1">
        <f t="array" ref="R4334">IFERROR(_xlfn.IFS(Table2[[#This Row],[booking_status]]="confirmed","Expected",Table2[[#This Row],[booking_status]]="checked-out","Actual"),"No Revenue")</f>
        <v>Actual</v>
      </c>
      <c r="S4334" s="4">
        <f>Table2[[#This Row],[Revenue_Amount]]/Table2[[#This Row],[Num_Nights]]</f>
        <v>91.42</v>
      </c>
    </row>
    <row r="4335" spans="1:19" hidden="1" x14ac:dyDescent="0.3">
      <c r="A4335">
        <v>4334</v>
      </c>
      <c r="B4335" t="s">
        <v>14</v>
      </c>
      <c r="C4335" s="9">
        <v>45284</v>
      </c>
      <c r="D4335" s="9">
        <v>45288</v>
      </c>
      <c r="E4335" s="10">
        <v>45203</v>
      </c>
      <c r="F4335" t="s">
        <v>54</v>
      </c>
      <c r="G4335">
        <v>396.5</v>
      </c>
      <c r="H4335">
        <v>2</v>
      </c>
      <c r="I4335">
        <v>0</v>
      </c>
      <c r="J4335" t="s">
        <v>35</v>
      </c>
      <c r="K4335" t="s">
        <v>29</v>
      </c>
      <c r="L4335" t="s">
        <v>21</v>
      </c>
      <c r="M4335" t="s">
        <v>36</v>
      </c>
      <c r="N4335" t="s">
        <v>41</v>
      </c>
      <c r="O4335">
        <f>Table2[[#This Row],[check_out_date]]-Table2[[#This Row],[check_in_date]]</f>
        <v>4</v>
      </c>
      <c r="P4335">
        <f>Table2[[#This Row],[num_adults]]+Table2[[#This Row],[num_children]]</f>
        <v>2</v>
      </c>
      <c r="Q4335" s="3">
        <f>IF(OR(Table2[[#This Row],[booking_status]]="confirmed",Table2[[#This Row],[booking_status]]="checked-out"),Table2[[#This Row],[room_rate_per_night]]*Table2[[#This Row],[Num_Nights]],0)</f>
        <v>1586</v>
      </c>
      <c r="R4335" t="str" cm="1">
        <f t="array" ref="R4335">IFERROR(_xlfn.IFS(Table2[[#This Row],[booking_status]]="confirmed","Expected",Table2[[#This Row],[booking_status]]="checked-out","Actual"),"No Revenue")</f>
        <v>Expected</v>
      </c>
      <c r="S4335" s="4">
        <f>Table2[[#This Row],[Revenue_Amount]]/Table2[[#This Row],[Num_Nights]]</f>
        <v>396.5</v>
      </c>
    </row>
    <row r="4336" spans="1:19" x14ac:dyDescent="0.3">
      <c r="A4336">
        <v>4335</v>
      </c>
      <c r="B4336" t="s">
        <v>31</v>
      </c>
      <c r="C4336" s="9">
        <v>45269</v>
      </c>
      <c r="D4336" s="9">
        <v>45276</v>
      </c>
      <c r="E4336" s="10">
        <v>45239</v>
      </c>
      <c r="F4336" t="s">
        <v>27</v>
      </c>
      <c r="G4336">
        <v>125.59</v>
      </c>
      <c r="H4336">
        <v>2</v>
      </c>
      <c r="I4336">
        <v>0</v>
      </c>
      <c r="J4336" t="s">
        <v>28</v>
      </c>
      <c r="K4336" t="s">
        <v>44</v>
      </c>
      <c r="L4336" t="s">
        <v>21</v>
      </c>
      <c r="M4336" t="s">
        <v>36</v>
      </c>
      <c r="N4336" t="s">
        <v>41</v>
      </c>
      <c r="O4336">
        <f>Table2[[#This Row],[check_out_date]]-Table2[[#This Row],[check_in_date]]</f>
        <v>7</v>
      </c>
      <c r="P4336">
        <f>Table2[[#This Row],[num_adults]]+Table2[[#This Row],[num_children]]</f>
        <v>2</v>
      </c>
      <c r="Q4336" s="3">
        <f>IF(OR(Table2[[#This Row],[booking_status]]="confirmed",Table2[[#This Row],[booking_status]]="checked-out"),Table2[[#This Row],[room_rate_per_night]]*Table2[[#This Row],[Num_Nights]],0)</f>
        <v>879.13</v>
      </c>
      <c r="R4336" t="str" cm="1">
        <f t="array" ref="R4336">IFERROR(_xlfn.IFS(Table2[[#This Row],[booking_status]]="confirmed","Expected",Table2[[#This Row],[booking_status]]="checked-out","Actual"),"No Revenue")</f>
        <v>Expected</v>
      </c>
      <c r="S4336" s="4">
        <f>Table2[[#This Row],[Revenue_Amount]]/Table2[[#This Row],[Num_Nights]]</f>
        <v>125.59</v>
      </c>
    </row>
    <row r="4337" spans="1:19" x14ac:dyDescent="0.3">
      <c r="A4337">
        <v>4336</v>
      </c>
      <c r="B4337" t="s">
        <v>37</v>
      </c>
      <c r="C4337" s="9">
        <v>45056</v>
      </c>
      <c r="D4337" s="9">
        <v>45067</v>
      </c>
      <c r="E4337" s="10">
        <v>45032</v>
      </c>
      <c r="F4337" t="s">
        <v>54</v>
      </c>
      <c r="G4337">
        <v>551.02</v>
      </c>
      <c r="H4337">
        <v>2</v>
      </c>
      <c r="I4337">
        <v>1</v>
      </c>
      <c r="J4337" t="s">
        <v>28</v>
      </c>
      <c r="K4337" t="s">
        <v>29</v>
      </c>
      <c r="L4337" t="s">
        <v>21</v>
      </c>
      <c r="M4337" t="s">
        <v>36</v>
      </c>
      <c r="N4337" t="s">
        <v>41</v>
      </c>
      <c r="O4337">
        <f>Table2[[#This Row],[check_out_date]]-Table2[[#This Row],[check_in_date]]</f>
        <v>11</v>
      </c>
      <c r="P4337">
        <f>Table2[[#This Row],[num_adults]]+Table2[[#This Row],[num_children]]</f>
        <v>3</v>
      </c>
      <c r="Q4337" s="3">
        <f>IF(OR(Table2[[#This Row],[booking_status]]="confirmed",Table2[[#This Row],[booking_status]]="checked-out"),Table2[[#This Row],[room_rate_per_night]]*Table2[[#This Row],[Num_Nights]],0)</f>
        <v>6061.2199999999993</v>
      </c>
      <c r="R4337" t="str" cm="1">
        <f t="array" ref="R4337">IFERROR(_xlfn.IFS(Table2[[#This Row],[booking_status]]="confirmed","Expected",Table2[[#This Row],[booking_status]]="checked-out","Actual"),"No Revenue")</f>
        <v>Expected</v>
      </c>
      <c r="S4337" s="4">
        <f>Table2[[#This Row],[Revenue_Amount]]/Table2[[#This Row],[Num_Nights]]</f>
        <v>551.02</v>
      </c>
    </row>
    <row r="4338" spans="1:19" x14ac:dyDescent="0.3">
      <c r="A4338">
        <v>4337</v>
      </c>
      <c r="B4338" t="s">
        <v>50</v>
      </c>
      <c r="C4338" s="9">
        <v>45229</v>
      </c>
      <c r="D4338" s="9">
        <v>45241</v>
      </c>
      <c r="E4338" s="10">
        <v>45223</v>
      </c>
      <c r="F4338" t="s">
        <v>18</v>
      </c>
      <c r="G4338">
        <v>349.18</v>
      </c>
      <c r="H4338">
        <v>1</v>
      </c>
      <c r="I4338">
        <v>0</v>
      </c>
      <c r="J4338" t="s">
        <v>28</v>
      </c>
      <c r="K4338" t="s">
        <v>20</v>
      </c>
      <c r="L4338" t="s">
        <v>56</v>
      </c>
      <c r="M4338" t="s">
        <v>22</v>
      </c>
      <c r="N4338" t="s">
        <v>23</v>
      </c>
      <c r="O4338">
        <f>Table2[[#This Row],[check_out_date]]-Table2[[#This Row],[check_in_date]]</f>
        <v>12</v>
      </c>
      <c r="P4338">
        <f>Table2[[#This Row],[num_adults]]+Table2[[#This Row],[num_children]]</f>
        <v>1</v>
      </c>
      <c r="Q4338" s="3">
        <f>IF(OR(Table2[[#This Row],[booking_status]]="confirmed",Table2[[#This Row],[booking_status]]="checked-out"),Table2[[#This Row],[room_rate_per_night]]*Table2[[#This Row],[Num_Nights]],0)</f>
        <v>4190.16</v>
      </c>
      <c r="R4338" t="str" cm="1">
        <f t="array" ref="R4338">IFERROR(_xlfn.IFS(Table2[[#This Row],[booking_status]]="confirmed","Expected",Table2[[#This Row],[booking_status]]="checked-out","Actual"),"No Revenue")</f>
        <v>Actual</v>
      </c>
      <c r="S4338" s="4">
        <f>Table2[[#This Row],[Revenue_Amount]]/Table2[[#This Row],[Num_Nights]]</f>
        <v>349.18</v>
      </c>
    </row>
    <row r="4339" spans="1:19" hidden="1" x14ac:dyDescent="0.3">
      <c r="A4339">
        <v>4338</v>
      </c>
      <c r="B4339" t="s">
        <v>50</v>
      </c>
      <c r="C4339" s="9">
        <v>45173</v>
      </c>
      <c r="D4339" s="9">
        <v>45175</v>
      </c>
      <c r="E4339" s="10">
        <v>45118</v>
      </c>
      <c r="F4339" t="s">
        <v>49</v>
      </c>
      <c r="G4339">
        <v>114.15</v>
      </c>
      <c r="H4339">
        <v>2</v>
      </c>
      <c r="I4339">
        <v>0</v>
      </c>
      <c r="J4339" t="s">
        <v>35</v>
      </c>
      <c r="K4339" t="s">
        <v>29</v>
      </c>
      <c r="L4339" t="s">
        <v>60</v>
      </c>
      <c r="M4339" t="s">
        <v>36</v>
      </c>
      <c r="N4339" t="s">
        <v>41</v>
      </c>
      <c r="O4339">
        <f>Table2[[#This Row],[check_out_date]]-Table2[[#This Row],[check_in_date]]</f>
        <v>2</v>
      </c>
      <c r="P4339">
        <f>Table2[[#This Row],[num_adults]]+Table2[[#This Row],[num_children]]</f>
        <v>2</v>
      </c>
      <c r="Q4339" s="3">
        <f>IF(OR(Table2[[#This Row],[booking_status]]="confirmed",Table2[[#This Row],[booking_status]]="checked-out"),Table2[[#This Row],[room_rate_per_night]]*Table2[[#This Row],[Num_Nights]],0)</f>
        <v>0</v>
      </c>
      <c r="R4339" t="str" cm="1">
        <f t="array" ref="R4339">IFERROR(_xlfn.IFS(Table2[[#This Row],[booking_status]]="confirmed","Expected",Table2[[#This Row],[booking_status]]="checked-out","Actual"),"No Revenue")</f>
        <v>No Revenue</v>
      </c>
      <c r="S4339" s="4">
        <f>Table2[[#This Row],[Revenue_Amount]]/Table2[[#This Row],[Num_Nights]]</f>
        <v>0</v>
      </c>
    </row>
    <row r="4340" spans="1:19" x14ac:dyDescent="0.3">
      <c r="A4340">
        <v>4339</v>
      </c>
      <c r="B4340" t="s">
        <v>14</v>
      </c>
      <c r="C4340" s="9">
        <v>45202</v>
      </c>
      <c r="D4340" s="9">
        <v>45205</v>
      </c>
      <c r="E4340" s="10">
        <v>45179</v>
      </c>
      <c r="F4340" t="s">
        <v>18</v>
      </c>
      <c r="G4340">
        <v>170.34</v>
      </c>
      <c r="H4340">
        <v>2</v>
      </c>
      <c r="I4340">
        <v>0</v>
      </c>
      <c r="J4340" t="s">
        <v>28</v>
      </c>
      <c r="K4340" t="s">
        <v>20</v>
      </c>
      <c r="L4340" t="s">
        <v>56</v>
      </c>
      <c r="M4340" t="s">
        <v>22</v>
      </c>
      <c r="N4340" t="s">
        <v>41</v>
      </c>
      <c r="O4340">
        <f>Table2[[#This Row],[check_out_date]]-Table2[[#This Row],[check_in_date]]</f>
        <v>3</v>
      </c>
      <c r="P4340">
        <f>Table2[[#This Row],[num_adults]]+Table2[[#This Row],[num_children]]</f>
        <v>2</v>
      </c>
      <c r="Q4340" s="3">
        <f>IF(OR(Table2[[#This Row],[booking_status]]="confirmed",Table2[[#This Row],[booking_status]]="checked-out"),Table2[[#This Row],[room_rate_per_night]]*Table2[[#This Row],[Num_Nights]],0)</f>
        <v>511.02</v>
      </c>
      <c r="R4340" t="str" cm="1">
        <f t="array" ref="R4340">IFERROR(_xlfn.IFS(Table2[[#This Row],[booking_status]]="confirmed","Expected",Table2[[#This Row],[booking_status]]="checked-out","Actual"),"No Revenue")</f>
        <v>Actual</v>
      </c>
      <c r="S4340" s="4">
        <f>Table2[[#This Row],[Revenue_Amount]]/Table2[[#This Row],[Num_Nights]]</f>
        <v>170.34</v>
      </c>
    </row>
    <row r="4341" spans="1:19" x14ac:dyDescent="0.3">
      <c r="A4341">
        <v>4340</v>
      </c>
      <c r="B4341" t="s">
        <v>37</v>
      </c>
      <c r="C4341" s="9">
        <v>44997</v>
      </c>
      <c r="D4341" s="9">
        <v>45010</v>
      </c>
      <c r="E4341" s="10">
        <v>44950</v>
      </c>
      <c r="F4341" t="s">
        <v>18</v>
      </c>
      <c r="G4341">
        <v>291.70999999999998</v>
      </c>
      <c r="H4341">
        <v>3</v>
      </c>
      <c r="I4341">
        <v>1</v>
      </c>
      <c r="J4341" t="s">
        <v>28</v>
      </c>
      <c r="K4341" t="s">
        <v>44</v>
      </c>
      <c r="L4341" t="s">
        <v>56</v>
      </c>
      <c r="M4341" t="s">
        <v>36</v>
      </c>
      <c r="N4341" t="s">
        <v>23</v>
      </c>
      <c r="O4341">
        <f>Table2[[#This Row],[check_out_date]]-Table2[[#This Row],[check_in_date]]</f>
        <v>13</v>
      </c>
      <c r="P4341">
        <f>Table2[[#This Row],[num_adults]]+Table2[[#This Row],[num_children]]</f>
        <v>4</v>
      </c>
      <c r="Q4341" s="3">
        <f>IF(OR(Table2[[#This Row],[booking_status]]="confirmed",Table2[[#This Row],[booking_status]]="checked-out"),Table2[[#This Row],[room_rate_per_night]]*Table2[[#This Row],[Num_Nights]],0)</f>
        <v>3792.2299999999996</v>
      </c>
      <c r="R4341" t="str" cm="1">
        <f t="array" ref="R4341">IFERROR(_xlfn.IFS(Table2[[#This Row],[booking_status]]="confirmed","Expected",Table2[[#This Row],[booking_status]]="checked-out","Actual"),"No Revenue")</f>
        <v>Actual</v>
      </c>
      <c r="S4341" s="4">
        <f>Table2[[#This Row],[Revenue_Amount]]/Table2[[#This Row],[Num_Nights]]</f>
        <v>291.70999999999998</v>
      </c>
    </row>
    <row r="4342" spans="1:19" x14ac:dyDescent="0.3">
      <c r="A4342">
        <v>4341</v>
      </c>
      <c r="B4342" t="s">
        <v>50</v>
      </c>
      <c r="C4342" s="9">
        <v>45102</v>
      </c>
      <c r="D4342" s="9">
        <v>45115</v>
      </c>
      <c r="E4342" s="10">
        <v>45085</v>
      </c>
      <c r="F4342" t="s">
        <v>54</v>
      </c>
      <c r="G4342">
        <v>366.11</v>
      </c>
      <c r="H4342">
        <v>2</v>
      </c>
      <c r="I4342">
        <v>0</v>
      </c>
      <c r="J4342" t="s">
        <v>55</v>
      </c>
      <c r="K4342" t="s">
        <v>44</v>
      </c>
      <c r="L4342" t="s">
        <v>60</v>
      </c>
      <c r="M4342" t="s">
        <v>22</v>
      </c>
      <c r="N4342" t="s">
        <v>95</v>
      </c>
      <c r="O4342">
        <f>Table2[[#This Row],[check_out_date]]-Table2[[#This Row],[check_in_date]]</f>
        <v>13</v>
      </c>
      <c r="P4342">
        <f>Table2[[#This Row],[num_adults]]+Table2[[#This Row],[num_children]]</f>
        <v>2</v>
      </c>
      <c r="Q4342" s="3">
        <f>IF(OR(Table2[[#This Row],[booking_status]]="confirmed",Table2[[#This Row],[booking_status]]="checked-out"),Table2[[#This Row],[room_rate_per_night]]*Table2[[#This Row],[Num_Nights]],0)</f>
        <v>0</v>
      </c>
      <c r="R4342" t="str" cm="1">
        <f t="array" ref="R4342">IFERROR(_xlfn.IFS(Table2[[#This Row],[booking_status]]="confirmed","Expected",Table2[[#This Row],[booking_status]]="checked-out","Actual"),"No Revenue")</f>
        <v>No Revenue</v>
      </c>
      <c r="S4342" s="4">
        <f>Table2[[#This Row],[Revenue_Amount]]/Table2[[#This Row],[Num_Nights]]</f>
        <v>0</v>
      </c>
    </row>
    <row r="4343" spans="1:19" x14ac:dyDescent="0.3">
      <c r="A4343">
        <v>4342</v>
      </c>
      <c r="B4343" t="s">
        <v>31</v>
      </c>
      <c r="C4343" s="9">
        <v>45029</v>
      </c>
      <c r="D4343" s="9">
        <v>45032</v>
      </c>
      <c r="E4343" s="10">
        <v>45018</v>
      </c>
      <c r="F4343" t="s">
        <v>54</v>
      </c>
      <c r="G4343">
        <v>376.42</v>
      </c>
      <c r="H4343">
        <v>2</v>
      </c>
      <c r="I4343">
        <v>0</v>
      </c>
      <c r="J4343" t="s">
        <v>28</v>
      </c>
      <c r="K4343" t="s">
        <v>29</v>
      </c>
      <c r="L4343" t="s">
        <v>60</v>
      </c>
      <c r="M4343" t="s">
        <v>22</v>
      </c>
      <c r="N4343" t="s">
        <v>23</v>
      </c>
      <c r="O4343">
        <f>Table2[[#This Row],[check_out_date]]-Table2[[#This Row],[check_in_date]]</f>
        <v>3</v>
      </c>
      <c r="P4343">
        <f>Table2[[#This Row],[num_adults]]+Table2[[#This Row],[num_children]]</f>
        <v>2</v>
      </c>
      <c r="Q4343" s="3">
        <f>IF(OR(Table2[[#This Row],[booking_status]]="confirmed",Table2[[#This Row],[booking_status]]="checked-out"),Table2[[#This Row],[room_rate_per_night]]*Table2[[#This Row],[Num_Nights]],0)</f>
        <v>0</v>
      </c>
      <c r="R4343" t="str" cm="1">
        <f t="array" ref="R4343">IFERROR(_xlfn.IFS(Table2[[#This Row],[booking_status]]="confirmed","Expected",Table2[[#This Row],[booking_status]]="checked-out","Actual"),"No Revenue")</f>
        <v>No Revenue</v>
      </c>
      <c r="S4343" s="4">
        <f>Table2[[#This Row],[Revenue_Amount]]/Table2[[#This Row],[Num_Nights]]</f>
        <v>0</v>
      </c>
    </row>
    <row r="4344" spans="1:19" x14ac:dyDescent="0.3">
      <c r="A4344">
        <v>4343</v>
      </c>
      <c r="B4344" t="s">
        <v>37</v>
      </c>
      <c r="C4344" s="9">
        <v>45233</v>
      </c>
      <c r="D4344" s="9">
        <v>45244</v>
      </c>
      <c r="E4344" s="10">
        <v>45217</v>
      </c>
      <c r="F4344" t="s">
        <v>49</v>
      </c>
      <c r="G4344">
        <v>106.32</v>
      </c>
      <c r="H4344">
        <v>2</v>
      </c>
      <c r="I4344">
        <v>0</v>
      </c>
      <c r="J4344" t="s">
        <v>28</v>
      </c>
      <c r="K4344" t="s">
        <v>29</v>
      </c>
      <c r="L4344" t="s">
        <v>60</v>
      </c>
      <c r="M4344" t="s">
        <v>36</v>
      </c>
      <c r="N4344" t="s">
        <v>23</v>
      </c>
      <c r="O4344">
        <f>Table2[[#This Row],[check_out_date]]-Table2[[#This Row],[check_in_date]]</f>
        <v>11</v>
      </c>
      <c r="P4344">
        <f>Table2[[#This Row],[num_adults]]+Table2[[#This Row],[num_children]]</f>
        <v>2</v>
      </c>
      <c r="Q4344" s="3">
        <f>IF(OR(Table2[[#This Row],[booking_status]]="confirmed",Table2[[#This Row],[booking_status]]="checked-out"),Table2[[#This Row],[room_rate_per_night]]*Table2[[#This Row],[Num_Nights]],0)</f>
        <v>0</v>
      </c>
      <c r="R4344" t="str" cm="1">
        <f t="array" ref="R4344">IFERROR(_xlfn.IFS(Table2[[#This Row],[booking_status]]="confirmed","Expected",Table2[[#This Row],[booking_status]]="checked-out","Actual"),"No Revenue")</f>
        <v>No Revenue</v>
      </c>
      <c r="S4344" s="4">
        <f>Table2[[#This Row],[Revenue_Amount]]/Table2[[#This Row],[Num_Nights]]</f>
        <v>0</v>
      </c>
    </row>
    <row r="4345" spans="1:19" x14ac:dyDescent="0.3">
      <c r="A4345">
        <v>4344</v>
      </c>
      <c r="B4345" t="s">
        <v>14</v>
      </c>
      <c r="C4345" s="9">
        <v>45231</v>
      </c>
      <c r="D4345" s="9">
        <v>45234</v>
      </c>
      <c r="E4345" s="10">
        <v>45202</v>
      </c>
      <c r="F4345" t="s">
        <v>18</v>
      </c>
      <c r="G4345">
        <v>187.96</v>
      </c>
      <c r="H4345">
        <v>2</v>
      </c>
      <c r="I4345">
        <v>2</v>
      </c>
      <c r="J4345" t="s">
        <v>28</v>
      </c>
      <c r="K4345" t="s">
        <v>66</v>
      </c>
      <c r="L4345" t="s">
        <v>21</v>
      </c>
      <c r="M4345" t="s">
        <v>36</v>
      </c>
      <c r="N4345" t="s">
        <v>41</v>
      </c>
      <c r="O4345">
        <f>Table2[[#This Row],[check_out_date]]-Table2[[#This Row],[check_in_date]]</f>
        <v>3</v>
      </c>
      <c r="P4345">
        <f>Table2[[#This Row],[num_adults]]+Table2[[#This Row],[num_children]]</f>
        <v>4</v>
      </c>
      <c r="Q4345" s="3">
        <f>IF(OR(Table2[[#This Row],[booking_status]]="confirmed",Table2[[#This Row],[booking_status]]="checked-out"),Table2[[#This Row],[room_rate_per_night]]*Table2[[#This Row],[Num_Nights]],0)</f>
        <v>563.88</v>
      </c>
      <c r="R4345" t="str" cm="1">
        <f t="array" ref="R4345">IFERROR(_xlfn.IFS(Table2[[#This Row],[booking_status]]="confirmed","Expected",Table2[[#This Row],[booking_status]]="checked-out","Actual"),"No Revenue")</f>
        <v>Expected</v>
      </c>
      <c r="S4345" s="4">
        <f>Table2[[#This Row],[Revenue_Amount]]/Table2[[#This Row],[Num_Nights]]</f>
        <v>187.96</v>
      </c>
    </row>
    <row r="4346" spans="1:19" x14ac:dyDescent="0.3">
      <c r="A4346">
        <v>4345</v>
      </c>
      <c r="B4346" t="s">
        <v>14</v>
      </c>
      <c r="C4346" s="9">
        <v>45282</v>
      </c>
      <c r="D4346" s="9">
        <v>45284</v>
      </c>
      <c r="E4346" s="10">
        <v>45241</v>
      </c>
      <c r="F4346" t="s">
        <v>49</v>
      </c>
      <c r="G4346">
        <v>91.16</v>
      </c>
      <c r="H4346">
        <v>3</v>
      </c>
      <c r="I4346">
        <v>0</v>
      </c>
      <c r="J4346" t="s">
        <v>94</v>
      </c>
      <c r="K4346" t="s">
        <v>66</v>
      </c>
      <c r="L4346" t="s">
        <v>21</v>
      </c>
      <c r="M4346" t="s">
        <v>22</v>
      </c>
      <c r="N4346" t="s">
        <v>45</v>
      </c>
      <c r="O4346">
        <f>Table2[[#This Row],[check_out_date]]-Table2[[#This Row],[check_in_date]]</f>
        <v>2</v>
      </c>
      <c r="P4346">
        <f>Table2[[#This Row],[num_adults]]+Table2[[#This Row],[num_children]]</f>
        <v>3</v>
      </c>
      <c r="Q4346" s="3">
        <f>IF(OR(Table2[[#This Row],[booking_status]]="confirmed",Table2[[#This Row],[booking_status]]="checked-out"),Table2[[#This Row],[room_rate_per_night]]*Table2[[#This Row],[Num_Nights]],0)</f>
        <v>182.32</v>
      </c>
      <c r="R4346" t="str" cm="1">
        <f t="array" ref="R4346">IFERROR(_xlfn.IFS(Table2[[#This Row],[booking_status]]="confirmed","Expected",Table2[[#This Row],[booking_status]]="checked-out","Actual"),"No Revenue")</f>
        <v>Expected</v>
      </c>
      <c r="S4346" s="4">
        <f>Table2[[#This Row],[Revenue_Amount]]/Table2[[#This Row],[Num_Nights]]</f>
        <v>91.16</v>
      </c>
    </row>
    <row r="4347" spans="1:19" x14ac:dyDescent="0.3">
      <c r="A4347">
        <v>4346</v>
      </c>
      <c r="B4347" t="s">
        <v>31</v>
      </c>
      <c r="C4347" s="9">
        <v>45283</v>
      </c>
      <c r="D4347" s="9">
        <v>45291</v>
      </c>
      <c r="E4347" s="10">
        <v>45249</v>
      </c>
      <c r="F4347" t="s">
        <v>49</v>
      </c>
      <c r="G4347">
        <v>67.989999999999995</v>
      </c>
      <c r="H4347">
        <v>1</v>
      </c>
      <c r="I4347">
        <v>2</v>
      </c>
      <c r="J4347" t="s">
        <v>94</v>
      </c>
      <c r="K4347" t="s">
        <v>66</v>
      </c>
      <c r="L4347" t="s">
        <v>21</v>
      </c>
      <c r="M4347" t="s">
        <v>36</v>
      </c>
      <c r="N4347" t="s">
        <v>41</v>
      </c>
      <c r="O4347">
        <f>Table2[[#This Row],[check_out_date]]-Table2[[#This Row],[check_in_date]]</f>
        <v>8</v>
      </c>
      <c r="P4347">
        <f>Table2[[#This Row],[num_adults]]+Table2[[#This Row],[num_children]]</f>
        <v>3</v>
      </c>
      <c r="Q4347" s="3">
        <f>IF(OR(Table2[[#This Row],[booking_status]]="confirmed",Table2[[#This Row],[booking_status]]="checked-out"),Table2[[#This Row],[room_rate_per_night]]*Table2[[#This Row],[Num_Nights]],0)</f>
        <v>543.91999999999996</v>
      </c>
      <c r="R4347" t="str" cm="1">
        <f t="array" ref="R4347">IFERROR(_xlfn.IFS(Table2[[#This Row],[booking_status]]="confirmed","Expected",Table2[[#This Row],[booking_status]]="checked-out","Actual"),"No Revenue")</f>
        <v>Expected</v>
      </c>
      <c r="S4347" s="4">
        <f>Table2[[#This Row],[Revenue_Amount]]/Table2[[#This Row],[Num_Nights]]</f>
        <v>67.989999999999995</v>
      </c>
    </row>
    <row r="4348" spans="1:19" hidden="1" x14ac:dyDescent="0.3">
      <c r="A4348">
        <v>4347</v>
      </c>
      <c r="B4348" t="s">
        <v>37</v>
      </c>
      <c r="C4348" s="9">
        <v>45141</v>
      </c>
      <c r="D4348" s="9">
        <v>45143</v>
      </c>
      <c r="E4348" s="10">
        <v>45088</v>
      </c>
      <c r="F4348" t="s">
        <v>49</v>
      </c>
      <c r="G4348">
        <v>143.09</v>
      </c>
      <c r="H4348">
        <v>2</v>
      </c>
      <c r="I4348">
        <v>0</v>
      </c>
      <c r="J4348" t="s">
        <v>35</v>
      </c>
      <c r="K4348" t="s">
        <v>29</v>
      </c>
      <c r="L4348" t="s">
        <v>21</v>
      </c>
      <c r="M4348" t="s">
        <v>36</v>
      </c>
      <c r="N4348" t="s">
        <v>23</v>
      </c>
      <c r="O4348">
        <f>Table2[[#This Row],[check_out_date]]-Table2[[#This Row],[check_in_date]]</f>
        <v>2</v>
      </c>
      <c r="P4348">
        <f>Table2[[#This Row],[num_adults]]+Table2[[#This Row],[num_children]]</f>
        <v>2</v>
      </c>
      <c r="Q4348" s="3">
        <f>IF(OR(Table2[[#This Row],[booking_status]]="confirmed",Table2[[#This Row],[booking_status]]="checked-out"),Table2[[#This Row],[room_rate_per_night]]*Table2[[#This Row],[Num_Nights]],0)</f>
        <v>286.18</v>
      </c>
      <c r="R4348" t="str" cm="1">
        <f t="array" ref="R4348">IFERROR(_xlfn.IFS(Table2[[#This Row],[booking_status]]="confirmed","Expected",Table2[[#This Row],[booking_status]]="checked-out","Actual"),"No Revenue")</f>
        <v>Expected</v>
      </c>
      <c r="S4348" s="4">
        <f>Table2[[#This Row],[Revenue_Amount]]/Table2[[#This Row],[Num_Nights]]</f>
        <v>143.09</v>
      </c>
    </row>
    <row r="4349" spans="1:19" x14ac:dyDescent="0.3">
      <c r="A4349">
        <v>4348</v>
      </c>
      <c r="B4349" t="s">
        <v>50</v>
      </c>
      <c r="C4349" s="9">
        <v>45158</v>
      </c>
      <c r="D4349" s="9">
        <v>45168</v>
      </c>
      <c r="E4349" s="10">
        <v>45130</v>
      </c>
      <c r="F4349" t="s">
        <v>27</v>
      </c>
      <c r="G4349">
        <v>162.80000000000001</v>
      </c>
      <c r="H4349">
        <v>2</v>
      </c>
      <c r="I4349">
        <v>0</v>
      </c>
      <c r="J4349" t="s">
        <v>19</v>
      </c>
      <c r="K4349" t="s">
        <v>29</v>
      </c>
      <c r="L4349" t="s">
        <v>56</v>
      </c>
      <c r="M4349" t="s">
        <v>36</v>
      </c>
      <c r="N4349" t="s">
        <v>23</v>
      </c>
      <c r="O4349">
        <f>Table2[[#This Row],[check_out_date]]-Table2[[#This Row],[check_in_date]]</f>
        <v>10</v>
      </c>
      <c r="P4349">
        <f>Table2[[#This Row],[num_adults]]+Table2[[#This Row],[num_children]]</f>
        <v>2</v>
      </c>
      <c r="Q4349" s="3">
        <f>IF(OR(Table2[[#This Row],[booking_status]]="confirmed",Table2[[#This Row],[booking_status]]="checked-out"),Table2[[#This Row],[room_rate_per_night]]*Table2[[#This Row],[Num_Nights]],0)</f>
        <v>1628</v>
      </c>
      <c r="R4349" t="str" cm="1">
        <f t="array" ref="R4349">IFERROR(_xlfn.IFS(Table2[[#This Row],[booking_status]]="confirmed","Expected",Table2[[#This Row],[booking_status]]="checked-out","Actual"),"No Revenue")</f>
        <v>Actual</v>
      </c>
      <c r="S4349" s="4">
        <f>Table2[[#This Row],[Revenue_Amount]]/Table2[[#This Row],[Num_Nights]]</f>
        <v>162.80000000000001</v>
      </c>
    </row>
    <row r="4350" spans="1:19" x14ac:dyDescent="0.3">
      <c r="A4350">
        <v>4349</v>
      </c>
      <c r="B4350" t="s">
        <v>31</v>
      </c>
      <c r="C4350" s="9">
        <v>45008</v>
      </c>
      <c r="D4350" s="9">
        <v>45012</v>
      </c>
      <c r="E4350" s="10">
        <v>44978</v>
      </c>
      <c r="F4350" t="s">
        <v>54</v>
      </c>
      <c r="G4350">
        <v>268.99</v>
      </c>
      <c r="H4350">
        <v>1</v>
      </c>
      <c r="I4350">
        <v>0</v>
      </c>
      <c r="J4350" t="s">
        <v>28</v>
      </c>
      <c r="K4350" t="s">
        <v>66</v>
      </c>
      <c r="L4350" t="s">
        <v>56</v>
      </c>
      <c r="M4350" t="s">
        <v>22</v>
      </c>
      <c r="N4350" t="s">
        <v>41</v>
      </c>
      <c r="O4350">
        <f>Table2[[#This Row],[check_out_date]]-Table2[[#This Row],[check_in_date]]</f>
        <v>4</v>
      </c>
      <c r="P4350">
        <f>Table2[[#This Row],[num_adults]]+Table2[[#This Row],[num_children]]</f>
        <v>1</v>
      </c>
      <c r="Q4350" s="3">
        <f>IF(OR(Table2[[#This Row],[booking_status]]="confirmed",Table2[[#This Row],[booking_status]]="checked-out"),Table2[[#This Row],[room_rate_per_night]]*Table2[[#This Row],[Num_Nights]],0)</f>
        <v>1075.96</v>
      </c>
      <c r="R4350" t="str" cm="1">
        <f t="array" ref="R4350">IFERROR(_xlfn.IFS(Table2[[#This Row],[booking_status]]="confirmed","Expected",Table2[[#This Row],[booking_status]]="checked-out","Actual"),"No Revenue")</f>
        <v>Actual</v>
      </c>
      <c r="S4350" s="4">
        <f>Table2[[#This Row],[Revenue_Amount]]/Table2[[#This Row],[Num_Nights]]</f>
        <v>268.99</v>
      </c>
    </row>
    <row r="4351" spans="1:19" x14ac:dyDescent="0.3">
      <c r="A4351">
        <v>4350</v>
      </c>
      <c r="B4351" t="s">
        <v>14</v>
      </c>
      <c r="C4351" s="9">
        <v>45193</v>
      </c>
      <c r="D4351" s="9">
        <v>45200</v>
      </c>
      <c r="E4351" s="10">
        <v>45107</v>
      </c>
      <c r="F4351" t="s">
        <v>49</v>
      </c>
      <c r="G4351">
        <v>87.94</v>
      </c>
      <c r="H4351">
        <v>1</v>
      </c>
      <c r="I4351">
        <v>0</v>
      </c>
      <c r="J4351" t="s">
        <v>55</v>
      </c>
      <c r="K4351" t="s">
        <v>66</v>
      </c>
      <c r="L4351" t="s">
        <v>56</v>
      </c>
      <c r="M4351" t="s">
        <v>22</v>
      </c>
      <c r="N4351" t="s">
        <v>41</v>
      </c>
      <c r="O4351">
        <f>Table2[[#This Row],[check_out_date]]-Table2[[#This Row],[check_in_date]]</f>
        <v>7</v>
      </c>
      <c r="P4351">
        <f>Table2[[#This Row],[num_adults]]+Table2[[#This Row],[num_children]]</f>
        <v>1</v>
      </c>
      <c r="Q4351" s="3">
        <f>IF(OR(Table2[[#This Row],[booking_status]]="confirmed",Table2[[#This Row],[booking_status]]="checked-out"),Table2[[#This Row],[room_rate_per_night]]*Table2[[#This Row],[Num_Nights]],0)</f>
        <v>615.57999999999993</v>
      </c>
      <c r="R4351" t="str" cm="1">
        <f t="array" ref="R4351">IFERROR(_xlfn.IFS(Table2[[#This Row],[booking_status]]="confirmed","Expected",Table2[[#This Row],[booking_status]]="checked-out","Actual"),"No Revenue")</f>
        <v>Actual</v>
      </c>
      <c r="S4351" s="4">
        <f>Table2[[#This Row],[Revenue_Amount]]/Table2[[#This Row],[Num_Nights]]</f>
        <v>87.939999999999984</v>
      </c>
    </row>
    <row r="4352" spans="1:19" x14ac:dyDescent="0.3">
      <c r="A4352">
        <v>4351</v>
      </c>
      <c r="B4352" t="s">
        <v>14</v>
      </c>
      <c r="C4352" s="9">
        <v>45234</v>
      </c>
      <c r="D4352" s="9">
        <v>45245</v>
      </c>
      <c r="E4352" s="10">
        <v>45186</v>
      </c>
      <c r="F4352" t="s">
        <v>27</v>
      </c>
      <c r="G4352">
        <v>106.8</v>
      </c>
      <c r="H4352">
        <v>1</v>
      </c>
      <c r="I4352">
        <v>0</v>
      </c>
      <c r="J4352" t="s">
        <v>28</v>
      </c>
      <c r="K4352" t="s">
        <v>20</v>
      </c>
      <c r="L4352" t="s">
        <v>21</v>
      </c>
      <c r="M4352" t="s">
        <v>22</v>
      </c>
      <c r="N4352" t="s">
        <v>41</v>
      </c>
      <c r="O4352">
        <f>Table2[[#This Row],[check_out_date]]-Table2[[#This Row],[check_in_date]]</f>
        <v>11</v>
      </c>
      <c r="P4352">
        <f>Table2[[#This Row],[num_adults]]+Table2[[#This Row],[num_children]]</f>
        <v>1</v>
      </c>
      <c r="Q4352" s="3">
        <f>IF(OR(Table2[[#This Row],[booking_status]]="confirmed",Table2[[#This Row],[booking_status]]="checked-out"),Table2[[#This Row],[room_rate_per_night]]*Table2[[#This Row],[Num_Nights]],0)</f>
        <v>1174.8</v>
      </c>
      <c r="R4352" t="str" cm="1">
        <f t="array" ref="R4352">IFERROR(_xlfn.IFS(Table2[[#This Row],[booking_status]]="confirmed","Expected",Table2[[#This Row],[booking_status]]="checked-out","Actual"),"No Revenue")</f>
        <v>Expected</v>
      </c>
      <c r="S4352" s="4">
        <f>Table2[[#This Row],[Revenue_Amount]]/Table2[[#This Row],[Num_Nights]]</f>
        <v>106.8</v>
      </c>
    </row>
    <row r="4353" spans="1:19" x14ac:dyDescent="0.3">
      <c r="A4353">
        <v>4352</v>
      </c>
      <c r="B4353" t="s">
        <v>31</v>
      </c>
      <c r="C4353" s="9">
        <v>45000</v>
      </c>
      <c r="D4353" s="9">
        <v>45001</v>
      </c>
      <c r="E4353" s="10">
        <v>44966</v>
      </c>
      <c r="F4353" t="s">
        <v>27</v>
      </c>
      <c r="G4353">
        <v>133.65</v>
      </c>
      <c r="H4353">
        <v>3</v>
      </c>
      <c r="I4353">
        <v>0</v>
      </c>
      <c r="J4353" t="s">
        <v>55</v>
      </c>
      <c r="K4353" t="s">
        <v>29</v>
      </c>
      <c r="L4353" t="s">
        <v>21</v>
      </c>
      <c r="M4353" t="s">
        <v>36</v>
      </c>
      <c r="N4353" t="s">
        <v>23</v>
      </c>
      <c r="O4353">
        <f>Table2[[#This Row],[check_out_date]]-Table2[[#This Row],[check_in_date]]</f>
        <v>1</v>
      </c>
      <c r="P4353">
        <f>Table2[[#This Row],[num_adults]]+Table2[[#This Row],[num_children]]</f>
        <v>3</v>
      </c>
      <c r="Q4353" s="3">
        <f>IF(OR(Table2[[#This Row],[booking_status]]="confirmed",Table2[[#This Row],[booking_status]]="checked-out"),Table2[[#This Row],[room_rate_per_night]]*Table2[[#This Row],[Num_Nights]],0)</f>
        <v>133.65</v>
      </c>
      <c r="R4353" t="str" cm="1">
        <f t="array" ref="R4353">IFERROR(_xlfn.IFS(Table2[[#This Row],[booking_status]]="confirmed","Expected",Table2[[#This Row],[booking_status]]="checked-out","Actual"),"No Revenue")</f>
        <v>Expected</v>
      </c>
      <c r="S4353" s="4">
        <f>Table2[[#This Row],[Revenue_Amount]]/Table2[[#This Row],[Num_Nights]]</f>
        <v>133.65</v>
      </c>
    </row>
    <row r="4354" spans="1:19" x14ac:dyDescent="0.3">
      <c r="A4354">
        <v>4353</v>
      </c>
      <c r="B4354" t="s">
        <v>31</v>
      </c>
      <c r="C4354" s="9">
        <v>44956</v>
      </c>
      <c r="D4354" s="9">
        <v>44969</v>
      </c>
      <c r="E4354" s="10">
        <v>44884</v>
      </c>
      <c r="F4354" t="s">
        <v>54</v>
      </c>
      <c r="G4354">
        <v>302.08999999999997</v>
      </c>
      <c r="H4354">
        <v>1</v>
      </c>
      <c r="I4354">
        <v>0</v>
      </c>
      <c r="J4354" t="s">
        <v>28</v>
      </c>
      <c r="K4354" t="s">
        <v>99</v>
      </c>
      <c r="L4354" t="s">
        <v>56</v>
      </c>
      <c r="M4354" t="s">
        <v>36</v>
      </c>
      <c r="N4354" t="s">
        <v>41</v>
      </c>
      <c r="O4354">
        <f>Table2[[#This Row],[check_out_date]]-Table2[[#This Row],[check_in_date]]</f>
        <v>13</v>
      </c>
      <c r="P4354">
        <f>Table2[[#This Row],[num_adults]]+Table2[[#This Row],[num_children]]</f>
        <v>1</v>
      </c>
      <c r="Q4354" s="3">
        <f>IF(OR(Table2[[#This Row],[booking_status]]="confirmed",Table2[[#This Row],[booking_status]]="checked-out"),Table2[[#This Row],[room_rate_per_night]]*Table2[[#This Row],[Num_Nights]],0)</f>
        <v>3927.1699999999996</v>
      </c>
      <c r="R4354" t="str" cm="1">
        <f t="array" ref="R4354">IFERROR(_xlfn.IFS(Table2[[#This Row],[booking_status]]="confirmed","Expected",Table2[[#This Row],[booking_status]]="checked-out","Actual"),"No Revenue")</f>
        <v>Actual</v>
      </c>
      <c r="S4354" s="4">
        <f>Table2[[#This Row],[Revenue_Amount]]/Table2[[#This Row],[Num_Nights]]</f>
        <v>302.08999999999997</v>
      </c>
    </row>
    <row r="4355" spans="1:19" x14ac:dyDescent="0.3">
      <c r="A4355">
        <v>4354</v>
      </c>
      <c r="B4355" t="s">
        <v>31</v>
      </c>
      <c r="C4355" s="9">
        <v>45265</v>
      </c>
      <c r="D4355" s="9">
        <v>45267</v>
      </c>
      <c r="E4355" s="10">
        <v>45223</v>
      </c>
      <c r="F4355" t="s">
        <v>27</v>
      </c>
      <c r="G4355">
        <v>90.21</v>
      </c>
      <c r="H4355">
        <v>1</v>
      </c>
      <c r="I4355">
        <v>1</v>
      </c>
      <c r="J4355" t="s">
        <v>28</v>
      </c>
      <c r="K4355" t="s">
        <v>20</v>
      </c>
      <c r="L4355" t="s">
        <v>21</v>
      </c>
      <c r="M4355" t="s">
        <v>36</v>
      </c>
      <c r="N4355" t="s">
        <v>41</v>
      </c>
      <c r="O4355">
        <f>Table2[[#This Row],[check_out_date]]-Table2[[#This Row],[check_in_date]]</f>
        <v>2</v>
      </c>
      <c r="P4355">
        <f>Table2[[#This Row],[num_adults]]+Table2[[#This Row],[num_children]]</f>
        <v>2</v>
      </c>
      <c r="Q4355" s="3">
        <f>IF(OR(Table2[[#This Row],[booking_status]]="confirmed",Table2[[#This Row],[booking_status]]="checked-out"),Table2[[#This Row],[room_rate_per_night]]*Table2[[#This Row],[Num_Nights]],0)</f>
        <v>180.42</v>
      </c>
      <c r="R4355" t="str" cm="1">
        <f t="array" ref="R4355">IFERROR(_xlfn.IFS(Table2[[#This Row],[booking_status]]="confirmed","Expected",Table2[[#This Row],[booking_status]]="checked-out","Actual"),"No Revenue")</f>
        <v>Expected</v>
      </c>
      <c r="S4355" s="4">
        <f>Table2[[#This Row],[Revenue_Amount]]/Table2[[#This Row],[Num_Nights]]</f>
        <v>90.21</v>
      </c>
    </row>
    <row r="4356" spans="1:19" x14ac:dyDescent="0.3">
      <c r="A4356">
        <v>4355</v>
      </c>
      <c r="B4356" t="s">
        <v>14</v>
      </c>
      <c r="C4356" s="9">
        <v>45168</v>
      </c>
      <c r="D4356" s="9">
        <v>45174</v>
      </c>
      <c r="E4356" s="10">
        <v>45122</v>
      </c>
      <c r="F4356" t="s">
        <v>54</v>
      </c>
      <c r="G4356">
        <v>266.12</v>
      </c>
      <c r="H4356">
        <v>2</v>
      </c>
      <c r="I4356">
        <v>0</v>
      </c>
      <c r="J4356" t="s">
        <v>19</v>
      </c>
      <c r="K4356" t="s">
        <v>66</v>
      </c>
      <c r="L4356" t="s">
        <v>56</v>
      </c>
      <c r="M4356" t="s">
        <v>22</v>
      </c>
      <c r="N4356" t="s">
        <v>45</v>
      </c>
      <c r="O4356">
        <f>Table2[[#This Row],[check_out_date]]-Table2[[#This Row],[check_in_date]]</f>
        <v>6</v>
      </c>
      <c r="P4356">
        <f>Table2[[#This Row],[num_adults]]+Table2[[#This Row],[num_children]]</f>
        <v>2</v>
      </c>
      <c r="Q4356" s="3">
        <f>IF(OR(Table2[[#This Row],[booking_status]]="confirmed",Table2[[#This Row],[booking_status]]="checked-out"),Table2[[#This Row],[room_rate_per_night]]*Table2[[#This Row],[Num_Nights]],0)</f>
        <v>1596.72</v>
      </c>
      <c r="R4356" t="str" cm="1">
        <f t="array" ref="R4356">IFERROR(_xlfn.IFS(Table2[[#This Row],[booking_status]]="confirmed","Expected",Table2[[#This Row],[booking_status]]="checked-out","Actual"),"No Revenue")</f>
        <v>Actual</v>
      </c>
      <c r="S4356" s="4">
        <f>Table2[[#This Row],[Revenue_Amount]]/Table2[[#This Row],[Num_Nights]]</f>
        <v>266.12</v>
      </c>
    </row>
    <row r="4357" spans="1:19" x14ac:dyDescent="0.3">
      <c r="A4357">
        <v>4356</v>
      </c>
      <c r="B4357" t="s">
        <v>37</v>
      </c>
      <c r="C4357" s="9">
        <v>44960</v>
      </c>
      <c r="D4357" s="9">
        <v>44965</v>
      </c>
      <c r="E4357" s="10">
        <v>44951</v>
      </c>
      <c r="F4357" t="s">
        <v>49</v>
      </c>
      <c r="G4357">
        <v>113.11</v>
      </c>
      <c r="H4357">
        <v>2</v>
      </c>
      <c r="I4357">
        <v>0</v>
      </c>
      <c r="J4357" t="s">
        <v>19</v>
      </c>
      <c r="K4357" t="s">
        <v>44</v>
      </c>
      <c r="L4357" t="s">
        <v>21</v>
      </c>
      <c r="M4357" t="s">
        <v>22</v>
      </c>
      <c r="N4357" t="s">
        <v>41</v>
      </c>
      <c r="O4357">
        <f>Table2[[#This Row],[check_out_date]]-Table2[[#This Row],[check_in_date]]</f>
        <v>5</v>
      </c>
      <c r="P4357">
        <f>Table2[[#This Row],[num_adults]]+Table2[[#This Row],[num_children]]</f>
        <v>2</v>
      </c>
      <c r="Q4357" s="3">
        <f>IF(OR(Table2[[#This Row],[booking_status]]="confirmed",Table2[[#This Row],[booking_status]]="checked-out"),Table2[[#This Row],[room_rate_per_night]]*Table2[[#This Row],[Num_Nights]],0)</f>
        <v>565.54999999999995</v>
      </c>
      <c r="R4357" t="str" cm="1">
        <f t="array" ref="R4357">IFERROR(_xlfn.IFS(Table2[[#This Row],[booking_status]]="confirmed","Expected",Table2[[#This Row],[booking_status]]="checked-out","Actual"),"No Revenue")</f>
        <v>Expected</v>
      </c>
      <c r="S4357" s="4">
        <f>Table2[[#This Row],[Revenue_Amount]]/Table2[[#This Row],[Num_Nights]]</f>
        <v>113.10999999999999</v>
      </c>
    </row>
    <row r="4358" spans="1:19" hidden="1" x14ac:dyDescent="0.3">
      <c r="A4358">
        <v>4357</v>
      </c>
      <c r="B4358" t="s">
        <v>14</v>
      </c>
      <c r="C4358" s="9">
        <v>45283</v>
      </c>
      <c r="D4358" s="9">
        <v>45285</v>
      </c>
      <c r="E4358" s="10">
        <v>45239</v>
      </c>
      <c r="F4358" t="s">
        <v>18</v>
      </c>
      <c r="G4358">
        <v>235.06</v>
      </c>
      <c r="H4358">
        <v>1</v>
      </c>
      <c r="I4358">
        <v>0</v>
      </c>
      <c r="J4358" t="s">
        <v>35</v>
      </c>
      <c r="K4358" t="s">
        <v>44</v>
      </c>
      <c r="L4358" t="s">
        <v>21</v>
      </c>
      <c r="M4358" t="s">
        <v>22</v>
      </c>
      <c r="N4358" t="s">
        <v>45</v>
      </c>
      <c r="O4358">
        <f>Table2[[#This Row],[check_out_date]]-Table2[[#This Row],[check_in_date]]</f>
        <v>2</v>
      </c>
      <c r="P4358">
        <f>Table2[[#This Row],[num_adults]]+Table2[[#This Row],[num_children]]</f>
        <v>1</v>
      </c>
      <c r="Q4358" s="3">
        <f>IF(OR(Table2[[#This Row],[booking_status]]="confirmed",Table2[[#This Row],[booking_status]]="checked-out"),Table2[[#This Row],[room_rate_per_night]]*Table2[[#This Row],[Num_Nights]],0)</f>
        <v>470.12</v>
      </c>
      <c r="R4358" t="str" cm="1">
        <f t="array" ref="R4358">IFERROR(_xlfn.IFS(Table2[[#This Row],[booking_status]]="confirmed","Expected",Table2[[#This Row],[booking_status]]="checked-out","Actual"),"No Revenue")</f>
        <v>Expected</v>
      </c>
      <c r="S4358" s="4">
        <f>Table2[[#This Row],[Revenue_Amount]]/Table2[[#This Row],[Num_Nights]]</f>
        <v>235.06</v>
      </c>
    </row>
    <row r="4359" spans="1:19" x14ac:dyDescent="0.3">
      <c r="A4359">
        <v>4358</v>
      </c>
      <c r="B4359" t="s">
        <v>14</v>
      </c>
      <c r="C4359" s="9">
        <v>45259</v>
      </c>
      <c r="D4359" s="9">
        <v>45265</v>
      </c>
      <c r="E4359" s="10">
        <v>45180</v>
      </c>
      <c r="F4359" t="s">
        <v>27</v>
      </c>
      <c r="G4359">
        <v>110.64</v>
      </c>
      <c r="H4359">
        <v>1</v>
      </c>
      <c r="I4359">
        <v>0</v>
      </c>
      <c r="J4359" t="s">
        <v>28</v>
      </c>
      <c r="K4359" t="s">
        <v>99</v>
      </c>
      <c r="L4359" t="s">
        <v>21</v>
      </c>
      <c r="M4359" t="s">
        <v>36</v>
      </c>
      <c r="N4359" t="s">
        <v>41</v>
      </c>
      <c r="O4359">
        <f>Table2[[#This Row],[check_out_date]]-Table2[[#This Row],[check_in_date]]</f>
        <v>6</v>
      </c>
      <c r="P4359">
        <f>Table2[[#This Row],[num_adults]]+Table2[[#This Row],[num_children]]</f>
        <v>1</v>
      </c>
      <c r="Q4359" s="3">
        <f>IF(OR(Table2[[#This Row],[booking_status]]="confirmed",Table2[[#This Row],[booking_status]]="checked-out"),Table2[[#This Row],[room_rate_per_night]]*Table2[[#This Row],[Num_Nights]],0)</f>
        <v>663.84</v>
      </c>
      <c r="R4359" t="str" cm="1">
        <f t="array" ref="R4359">IFERROR(_xlfn.IFS(Table2[[#This Row],[booking_status]]="confirmed","Expected",Table2[[#This Row],[booking_status]]="checked-out","Actual"),"No Revenue")</f>
        <v>Expected</v>
      </c>
      <c r="S4359" s="4">
        <f>Table2[[#This Row],[Revenue_Amount]]/Table2[[#This Row],[Num_Nights]]</f>
        <v>110.64</v>
      </c>
    </row>
    <row r="4360" spans="1:19" x14ac:dyDescent="0.3">
      <c r="A4360">
        <v>4359</v>
      </c>
      <c r="B4360" t="s">
        <v>50</v>
      </c>
      <c r="C4360" s="9">
        <v>44933</v>
      </c>
      <c r="D4360" s="9">
        <v>44939</v>
      </c>
      <c r="E4360" s="10">
        <v>44911</v>
      </c>
      <c r="F4360" t="s">
        <v>54</v>
      </c>
      <c r="G4360">
        <v>391.87</v>
      </c>
      <c r="H4360">
        <v>1</v>
      </c>
      <c r="I4360">
        <v>0</v>
      </c>
      <c r="J4360" t="s">
        <v>28</v>
      </c>
      <c r="K4360" t="s">
        <v>20</v>
      </c>
      <c r="L4360" t="s">
        <v>70</v>
      </c>
      <c r="M4360" t="s">
        <v>36</v>
      </c>
      <c r="N4360" t="s">
        <v>41</v>
      </c>
      <c r="O4360">
        <f>Table2[[#This Row],[check_out_date]]-Table2[[#This Row],[check_in_date]]</f>
        <v>6</v>
      </c>
      <c r="P4360">
        <f>Table2[[#This Row],[num_adults]]+Table2[[#This Row],[num_children]]</f>
        <v>1</v>
      </c>
      <c r="Q4360" s="3">
        <f>IF(OR(Table2[[#This Row],[booking_status]]="confirmed",Table2[[#This Row],[booking_status]]="checked-out"),Table2[[#This Row],[room_rate_per_night]]*Table2[[#This Row],[Num_Nights]],0)</f>
        <v>0</v>
      </c>
      <c r="R4360" t="str" cm="1">
        <f t="array" ref="R4360">IFERROR(_xlfn.IFS(Table2[[#This Row],[booking_status]]="confirmed","Expected",Table2[[#This Row],[booking_status]]="checked-out","Actual"),"No Revenue")</f>
        <v>No Revenue</v>
      </c>
      <c r="S4360" s="4">
        <f>Table2[[#This Row],[Revenue_Amount]]/Table2[[#This Row],[Num_Nights]]</f>
        <v>0</v>
      </c>
    </row>
    <row r="4361" spans="1:19" hidden="1" x14ac:dyDescent="0.3">
      <c r="A4361">
        <v>4360</v>
      </c>
      <c r="B4361" t="s">
        <v>50</v>
      </c>
      <c r="C4361" s="9">
        <v>45008</v>
      </c>
      <c r="D4361" s="9">
        <v>45012</v>
      </c>
      <c r="E4361" s="10">
        <v>44968</v>
      </c>
      <c r="F4361" t="s">
        <v>49</v>
      </c>
      <c r="G4361">
        <v>133.02000000000001</v>
      </c>
      <c r="H4361">
        <v>4</v>
      </c>
      <c r="I4361">
        <v>2</v>
      </c>
      <c r="J4361" t="s">
        <v>35</v>
      </c>
      <c r="K4361" t="s">
        <v>99</v>
      </c>
      <c r="L4361" t="s">
        <v>21</v>
      </c>
      <c r="M4361" t="s">
        <v>22</v>
      </c>
      <c r="N4361" t="s">
        <v>41</v>
      </c>
      <c r="O4361">
        <f>Table2[[#This Row],[check_out_date]]-Table2[[#This Row],[check_in_date]]</f>
        <v>4</v>
      </c>
      <c r="P4361">
        <f>Table2[[#This Row],[num_adults]]+Table2[[#This Row],[num_children]]</f>
        <v>6</v>
      </c>
      <c r="Q4361" s="3">
        <f>IF(OR(Table2[[#This Row],[booking_status]]="confirmed",Table2[[#This Row],[booking_status]]="checked-out"),Table2[[#This Row],[room_rate_per_night]]*Table2[[#This Row],[Num_Nights]],0)</f>
        <v>532.08000000000004</v>
      </c>
      <c r="R4361" t="str" cm="1">
        <f t="array" ref="R4361">IFERROR(_xlfn.IFS(Table2[[#This Row],[booking_status]]="confirmed","Expected",Table2[[#This Row],[booking_status]]="checked-out","Actual"),"No Revenue")</f>
        <v>Expected</v>
      </c>
      <c r="S4361" s="4">
        <f>Table2[[#This Row],[Revenue_Amount]]/Table2[[#This Row],[Num_Nights]]</f>
        <v>133.02000000000001</v>
      </c>
    </row>
    <row r="4362" spans="1:19" hidden="1" x14ac:dyDescent="0.3">
      <c r="A4362">
        <v>4361</v>
      </c>
      <c r="B4362" t="s">
        <v>31</v>
      </c>
      <c r="C4362" s="9">
        <v>45231</v>
      </c>
      <c r="D4362" s="9">
        <v>45232</v>
      </c>
      <c r="E4362" s="10">
        <v>45183</v>
      </c>
      <c r="F4362" t="s">
        <v>27</v>
      </c>
      <c r="G4362">
        <v>99.14</v>
      </c>
      <c r="H4362">
        <v>1</v>
      </c>
      <c r="I4362">
        <v>0</v>
      </c>
      <c r="J4362" t="s">
        <v>35</v>
      </c>
      <c r="K4362" t="s">
        <v>66</v>
      </c>
      <c r="L4362" t="s">
        <v>60</v>
      </c>
      <c r="M4362" t="s">
        <v>36</v>
      </c>
      <c r="N4362" t="s">
        <v>95</v>
      </c>
      <c r="O4362">
        <f>Table2[[#This Row],[check_out_date]]-Table2[[#This Row],[check_in_date]]</f>
        <v>1</v>
      </c>
      <c r="P4362">
        <f>Table2[[#This Row],[num_adults]]+Table2[[#This Row],[num_children]]</f>
        <v>1</v>
      </c>
      <c r="Q4362" s="3">
        <f>IF(OR(Table2[[#This Row],[booking_status]]="confirmed",Table2[[#This Row],[booking_status]]="checked-out"),Table2[[#This Row],[room_rate_per_night]]*Table2[[#This Row],[Num_Nights]],0)</f>
        <v>0</v>
      </c>
      <c r="R4362" t="str" cm="1">
        <f t="array" ref="R4362">IFERROR(_xlfn.IFS(Table2[[#This Row],[booking_status]]="confirmed","Expected",Table2[[#This Row],[booking_status]]="checked-out","Actual"),"No Revenue")</f>
        <v>No Revenue</v>
      </c>
      <c r="S4362" s="4">
        <f>Table2[[#This Row],[Revenue_Amount]]/Table2[[#This Row],[Num_Nights]]</f>
        <v>0</v>
      </c>
    </row>
    <row r="4363" spans="1:19" x14ac:dyDescent="0.3">
      <c r="A4363">
        <v>4362</v>
      </c>
      <c r="B4363" t="s">
        <v>37</v>
      </c>
      <c r="C4363" s="9">
        <v>45066</v>
      </c>
      <c r="D4363" s="9">
        <v>45076</v>
      </c>
      <c r="E4363" s="10">
        <v>45052</v>
      </c>
      <c r="F4363" t="s">
        <v>27</v>
      </c>
      <c r="G4363">
        <v>168.38</v>
      </c>
      <c r="H4363">
        <v>4</v>
      </c>
      <c r="I4363">
        <v>2</v>
      </c>
      <c r="J4363" t="s">
        <v>28</v>
      </c>
      <c r="K4363" t="s">
        <v>99</v>
      </c>
      <c r="L4363" t="s">
        <v>21</v>
      </c>
      <c r="M4363" t="s">
        <v>36</v>
      </c>
      <c r="N4363" t="s">
        <v>30</v>
      </c>
      <c r="O4363">
        <f>Table2[[#This Row],[check_out_date]]-Table2[[#This Row],[check_in_date]]</f>
        <v>10</v>
      </c>
      <c r="P4363">
        <f>Table2[[#This Row],[num_adults]]+Table2[[#This Row],[num_children]]</f>
        <v>6</v>
      </c>
      <c r="Q4363" s="3">
        <f>IF(OR(Table2[[#This Row],[booking_status]]="confirmed",Table2[[#This Row],[booking_status]]="checked-out"),Table2[[#This Row],[room_rate_per_night]]*Table2[[#This Row],[Num_Nights]],0)</f>
        <v>1683.8</v>
      </c>
      <c r="R4363" t="str" cm="1">
        <f t="array" ref="R4363">IFERROR(_xlfn.IFS(Table2[[#This Row],[booking_status]]="confirmed","Expected",Table2[[#This Row],[booking_status]]="checked-out","Actual"),"No Revenue")</f>
        <v>Expected</v>
      </c>
      <c r="S4363" s="4">
        <f>Table2[[#This Row],[Revenue_Amount]]/Table2[[#This Row],[Num_Nights]]</f>
        <v>168.38</v>
      </c>
    </row>
    <row r="4364" spans="1:19" x14ac:dyDescent="0.3">
      <c r="A4364">
        <v>4363</v>
      </c>
      <c r="B4364" t="s">
        <v>37</v>
      </c>
      <c r="C4364" s="9">
        <v>45269</v>
      </c>
      <c r="D4364" s="9">
        <v>45274</v>
      </c>
      <c r="E4364" s="10">
        <v>45262</v>
      </c>
      <c r="F4364" t="s">
        <v>27</v>
      </c>
      <c r="G4364">
        <v>184.72</v>
      </c>
      <c r="H4364">
        <v>2</v>
      </c>
      <c r="I4364">
        <v>0</v>
      </c>
      <c r="J4364" t="s">
        <v>19</v>
      </c>
      <c r="K4364" t="s">
        <v>99</v>
      </c>
      <c r="L4364" t="s">
        <v>21</v>
      </c>
      <c r="M4364" t="s">
        <v>36</v>
      </c>
      <c r="N4364" t="s">
        <v>41</v>
      </c>
      <c r="O4364">
        <f>Table2[[#This Row],[check_out_date]]-Table2[[#This Row],[check_in_date]]</f>
        <v>5</v>
      </c>
      <c r="P4364">
        <f>Table2[[#This Row],[num_adults]]+Table2[[#This Row],[num_children]]</f>
        <v>2</v>
      </c>
      <c r="Q4364" s="3">
        <f>IF(OR(Table2[[#This Row],[booking_status]]="confirmed",Table2[[#This Row],[booking_status]]="checked-out"),Table2[[#This Row],[room_rate_per_night]]*Table2[[#This Row],[Num_Nights]],0)</f>
        <v>923.6</v>
      </c>
      <c r="R4364" t="str" cm="1">
        <f t="array" ref="R4364">IFERROR(_xlfn.IFS(Table2[[#This Row],[booking_status]]="confirmed","Expected",Table2[[#This Row],[booking_status]]="checked-out","Actual"),"No Revenue")</f>
        <v>Expected</v>
      </c>
      <c r="S4364" s="4">
        <f>Table2[[#This Row],[Revenue_Amount]]/Table2[[#This Row],[Num_Nights]]</f>
        <v>184.72</v>
      </c>
    </row>
    <row r="4365" spans="1:19" x14ac:dyDescent="0.3">
      <c r="A4365">
        <v>4364</v>
      </c>
      <c r="B4365" t="s">
        <v>50</v>
      </c>
      <c r="C4365" s="9">
        <v>44999</v>
      </c>
      <c r="D4365" s="9">
        <v>45010</v>
      </c>
      <c r="E4365" s="10">
        <v>44966</v>
      </c>
      <c r="F4365" t="s">
        <v>49</v>
      </c>
      <c r="G4365">
        <v>96.08</v>
      </c>
      <c r="H4365">
        <v>4</v>
      </c>
      <c r="I4365">
        <v>0</v>
      </c>
      <c r="J4365" t="s">
        <v>55</v>
      </c>
      <c r="K4365" t="s">
        <v>44</v>
      </c>
      <c r="L4365" t="s">
        <v>21</v>
      </c>
      <c r="M4365" t="s">
        <v>36</v>
      </c>
      <c r="N4365" t="s">
        <v>41</v>
      </c>
      <c r="O4365">
        <f>Table2[[#This Row],[check_out_date]]-Table2[[#This Row],[check_in_date]]</f>
        <v>11</v>
      </c>
      <c r="P4365">
        <f>Table2[[#This Row],[num_adults]]+Table2[[#This Row],[num_children]]</f>
        <v>4</v>
      </c>
      <c r="Q4365" s="3">
        <f>IF(OR(Table2[[#This Row],[booking_status]]="confirmed",Table2[[#This Row],[booking_status]]="checked-out"),Table2[[#This Row],[room_rate_per_night]]*Table2[[#This Row],[Num_Nights]],0)</f>
        <v>1056.8799999999999</v>
      </c>
      <c r="R4365" t="str" cm="1">
        <f t="array" ref="R4365">IFERROR(_xlfn.IFS(Table2[[#This Row],[booking_status]]="confirmed","Expected",Table2[[#This Row],[booking_status]]="checked-out","Actual"),"No Revenue")</f>
        <v>Expected</v>
      </c>
      <c r="S4365" s="4">
        <f>Table2[[#This Row],[Revenue_Amount]]/Table2[[#This Row],[Num_Nights]]</f>
        <v>96.079999999999984</v>
      </c>
    </row>
    <row r="4366" spans="1:19" hidden="1" x14ac:dyDescent="0.3">
      <c r="A4366">
        <v>4365</v>
      </c>
      <c r="B4366" t="s">
        <v>14</v>
      </c>
      <c r="C4366" s="9">
        <v>45008</v>
      </c>
      <c r="D4366" s="9">
        <v>45010</v>
      </c>
      <c r="E4366" s="10">
        <v>44962</v>
      </c>
      <c r="F4366" t="s">
        <v>27</v>
      </c>
      <c r="G4366">
        <v>186.01</v>
      </c>
      <c r="H4366">
        <v>2</v>
      </c>
      <c r="I4366">
        <v>0</v>
      </c>
      <c r="J4366" t="s">
        <v>35</v>
      </c>
      <c r="K4366" t="s">
        <v>99</v>
      </c>
      <c r="L4366" t="s">
        <v>21</v>
      </c>
      <c r="M4366" t="s">
        <v>36</v>
      </c>
      <c r="N4366" t="s">
        <v>41</v>
      </c>
      <c r="O4366">
        <f>Table2[[#This Row],[check_out_date]]-Table2[[#This Row],[check_in_date]]</f>
        <v>2</v>
      </c>
      <c r="P4366">
        <f>Table2[[#This Row],[num_adults]]+Table2[[#This Row],[num_children]]</f>
        <v>2</v>
      </c>
      <c r="Q4366" s="3">
        <f>IF(OR(Table2[[#This Row],[booking_status]]="confirmed",Table2[[#This Row],[booking_status]]="checked-out"),Table2[[#This Row],[room_rate_per_night]]*Table2[[#This Row],[Num_Nights]],0)</f>
        <v>372.02</v>
      </c>
      <c r="R4366" t="str" cm="1">
        <f t="array" ref="R4366">IFERROR(_xlfn.IFS(Table2[[#This Row],[booking_status]]="confirmed","Expected",Table2[[#This Row],[booking_status]]="checked-out","Actual"),"No Revenue")</f>
        <v>Expected</v>
      </c>
      <c r="S4366" s="4">
        <f>Table2[[#This Row],[Revenue_Amount]]/Table2[[#This Row],[Num_Nights]]</f>
        <v>186.01</v>
      </c>
    </row>
    <row r="4367" spans="1:19" x14ac:dyDescent="0.3">
      <c r="A4367">
        <v>4366</v>
      </c>
      <c r="B4367" t="s">
        <v>14</v>
      </c>
      <c r="C4367" s="9">
        <v>45267</v>
      </c>
      <c r="D4367" s="9">
        <v>45274</v>
      </c>
      <c r="E4367" s="10">
        <v>45219</v>
      </c>
      <c r="F4367" t="s">
        <v>18</v>
      </c>
      <c r="G4367">
        <v>201.55</v>
      </c>
      <c r="H4367">
        <v>1</v>
      </c>
      <c r="I4367">
        <v>0</v>
      </c>
      <c r="J4367" t="s">
        <v>28</v>
      </c>
      <c r="K4367" t="s">
        <v>29</v>
      </c>
      <c r="L4367" t="s">
        <v>21</v>
      </c>
      <c r="M4367" t="s">
        <v>36</v>
      </c>
      <c r="N4367" t="s">
        <v>41</v>
      </c>
      <c r="O4367">
        <f>Table2[[#This Row],[check_out_date]]-Table2[[#This Row],[check_in_date]]</f>
        <v>7</v>
      </c>
      <c r="P4367">
        <f>Table2[[#This Row],[num_adults]]+Table2[[#This Row],[num_children]]</f>
        <v>1</v>
      </c>
      <c r="Q4367" s="3">
        <f>IF(OR(Table2[[#This Row],[booking_status]]="confirmed",Table2[[#This Row],[booking_status]]="checked-out"),Table2[[#This Row],[room_rate_per_night]]*Table2[[#This Row],[Num_Nights]],0)</f>
        <v>1410.8500000000001</v>
      </c>
      <c r="R4367" t="str" cm="1">
        <f t="array" ref="R4367">IFERROR(_xlfn.IFS(Table2[[#This Row],[booking_status]]="confirmed","Expected",Table2[[#This Row],[booking_status]]="checked-out","Actual"),"No Revenue")</f>
        <v>Expected</v>
      </c>
      <c r="S4367" s="4">
        <f>Table2[[#This Row],[Revenue_Amount]]/Table2[[#This Row],[Num_Nights]]</f>
        <v>201.55</v>
      </c>
    </row>
    <row r="4368" spans="1:19" hidden="1" x14ac:dyDescent="0.3">
      <c r="A4368">
        <v>4367</v>
      </c>
      <c r="B4368" t="s">
        <v>14</v>
      </c>
      <c r="C4368" s="9">
        <v>45044</v>
      </c>
      <c r="D4368" s="9">
        <v>45050</v>
      </c>
      <c r="E4368" s="10">
        <v>45000</v>
      </c>
      <c r="F4368" t="s">
        <v>54</v>
      </c>
      <c r="G4368">
        <v>302.29000000000002</v>
      </c>
      <c r="H4368">
        <v>1</v>
      </c>
      <c r="I4368">
        <v>2</v>
      </c>
      <c r="J4368" t="s">
        <v>35</v>
      </c>
      <c r="K4368" t="s">
        <v>44</v>
      </c>
      <c r="L4368" t="s">
        <v>56</v>
      </c>
      <c r="M4368" t="s">
        <v>36</v>
      </c>
      <c r="N4368" t="s">
        <v>95</v>
      </c>
      <c r="O4368">
        <f>Table2[[#This Row],[check_out_date]]-Table2[[#This Row],[check_in_date]]</f>
        <v>6</v>
      </c>
      <c r="P4368">
        <f>Table2[[#This Row],[num_adults]]+Table2[[#This Row],[num_children]]</f>
        <v>3</v>
      </c>
      <c r="Q4368" s="3">
        <f>IF(OR(Table2[[#This Row],[booking_status]]="confirmed",Table2[[#This Row],[booking_status]]="checked-out"),Table2[[#This Row],[room_rate_per_night]]*Table2[[#This Row],[Num_Nights]],0)</f>
        <v>1813.7400000000002</v>
      </c>
      <c r="R4368" t="str" cm="1">
        <f t="array" ref="R4368">IFERROR(_xlfn.IFS(Table2[[#This Row],[booking_status]]="confirmed","Expected",Table2[[#This Row],[booking_status]]="checked-out","Actual"),"No Revenue")</f>
        <v>Actual</v>
      </c>
      <c r="S4368" s="4">
        <f>Table2[[#This Row],[Revenue_Amount]]/Table2[[#This Row],[Num_Nights]]</f>
        <v>302.29000000000002</v>
      </c>
    </row>
    <row r="4369" spans="1:19" x14ac:dyDescent="0.3">
      <c r="A4369">
        <v>4368</v>
      </c>
      <c r="B4369" t="s">
        <v>50</v>
      </c>
      <c r="C4369" s="9">
        <v>45124</v>
      </c>
      <c r="D4369" s="9">
        <v>45128</v>
      </c>
      <c r="E4369" s="10">
        <v>45114</v>
      </c>
      <c r="F4369" t="s">
        <v>27</v>
      </c>
      <c r="G4369">
        <v>203.12</v>
      </c>
      <c r="H4369">
        <v>3</v>
      </c>
      <c r="I4369">
        <v>0</v>
      </c>
      <c r="J4369" t="s">
        <v>28</v>
      </c>
      <c r="K4369" t="s">
        <v>44</v>
      </c>
      <c r="L4369" t="s">
        <v>60</v>
      </c>
      <c r="M4369" t="s">
        <v>36</v>
      </c>
      <c r="N4369" t="s">
        <v>41</v>
      </c>
      <c r="O4369">
        <f>Table2[[#This Row],[check_out_date]]-Table2[[#This Row],[check_in_date]]</f>
        <v>4</v>
      </c>
      <c r="P4369">
        <f>Table2[[#This Row],[num_adults]]+Table2[[#This Row],[num_children]]</f>
        <v>3</v>
      </c>
      <c r="Q4369" s="3">
        <f>IF(OR(Table2[[#This Row],[booking_status]]="confirmed",Table2[[#This Row],[booking_status]]="checked-out"),Table2[[#This Row],[room_rate_per_night]]*Table2[[#This Row],[Num_Nights]],0)</f>
        <v>0</v>
      </c>
      <c r="R4369" t="str" cm="1">
        <f t="array" ref="R4369">IFERROR(_xlfn.IFS(Table2[[#This Row],[booking_status]]="confirmed","Expected",Table2[[#This Row],[booking_status]]="checked-out","Actual"),"No Revenue")</f>
        <v>No Revenue</v>
      </c>
      <c r="S4369" s="4">
        <f>Table2[[#This Row],[Revenue_Amount]]/Table2[[#This Row],[Num_Nights]]</f>
        <v>0</v>
      </c>
    </row>
    <row r="4370" spans="1:19" x14ac:dyDescent="0.3">
      <c r="A4370">
        <v>4369</v>
      </c>
      <c r="B4370" t="s">
        <v>14</v>
      </c>
      <c r="C4370" s="9">
        <v>45273</v>
      </c>
      <c r="D4370" s="9">
        <v>45275</v>
      </c>
      <c r="E4370" s="10">
        <v>45255</v>
      </c>
      <c r="F4370" t="s">
        <v>49</v>
      </c>
      <c r="G4370">
        <v>96.58</v>
      </c>
      <c r="H4370">
        <v>4</v>
      </c>
      <c r="I4370">
        <v>1</v>
      </c>
      <c r="J4370" t="s">
        <v>55</v>
      </c>
      <c r="K4370" t="s">
        <v>99</v>
      </c>
      <c r="L4370" t="s">
        <v>21</v>
      </c>
      <c r="M4370" t="s">
        <v>36</v>
      </c>
      <c r="N4370" t="s">
        <v>95</v>
      </c>
      <c r="O4370">
        <f>Table2[[#This Row],[check_out_date]]-Table2[[#This Row],[check_in_date]]</f>
        <v>2</v>
      </c>
      <c r="P4370">
        <f>Table2[[#This Row],[num_adults]]+Table2[[#This Row],[num_children]]</f>
        <v>5</v>
      </c>
      <c r="Q4370" s="3">
        <f>IF(OR(Table2[[#This Row],[booking_status]]="confirmed",Table2[[#This Row],[booking_status]]="checked-out"),Table2[[#This Row],[room_rate_per_night]]*Table2[[#This Row],[Num_Nights]],0)</f>
        <v>193.16</v>
      </c>
      <c r="R4370" t="str" cm="1">
        <f t="array" ref="R4370">IFERROR(_xlfn.IFS(Table2[[#This Row],[booking_status]]="confirmed","Expected",Table2[[#This Row],[booking_status]]="checked-out","Actual"),"No Revenue")</f>
        <v>Expected</v>
      </c>
      <c r="S4370" s="4">
        <f>Table2[[#This Row],[Revenue_Amount]]/Table2[[#This Row],[Num_Nights]]</f>
        <v>96.58</v>
      </c>
    </row>
    <row r="4371" spans="1:19" hidden="1" x14ac:dyDescent="0.3">
      <c r="A4371">
        <v>4370</v>
      </c>
      <c r="B4371" t="s">
        <v>31</v>
      </c>
      <c r="C4371" s="9">
        <v>44996</v>
      </c>
      <c r="D4371" s="9">
        <v>45000</v>
      </c>
      <c r="E4371" s="10">
        <v>44947</v>
      </c>
      <c r="F4371" t="s">
        <v>49</v>
      </c>
      <c r="G4371">
        <v>91.29</v>
      </c>
      <c r="H4371">
        <v>2</v>
      </c>
      <c r="I4371">
        <v>0</v>
      </c>
      <c r="J4371" t="s">
        <v>35</v>
      </c>
      <c r="K4371" t="s">
        <v>44</v>
      </c>
      <c r="L4371" t="s">
        <v>21</v>
      </c>
      <c r="M4371" t="s">
        <v>36</v>
      </c>
      <c r="N4371" t="s">
        <v>41</v>
      </c>
      <c r="O4371">
        <f>Table2[[#This Row],[check_out_date]]-Table2[[#This Row],[check_in_date]]</f>
        <v>4</v>
      </c>
      <c r="P4371">
        <f>Table2[[#This Row],[num_adults]]+Table2[[#This Row],[num_children]]</f>
        <v>2</v>
      </c>
      <c r="Q4371" s="3">
        <f>IF(OR(Table2[[#This Row],[booking_status]]="confirmed",Table2[[#This Row],[booking_status]]="checked-out"),Table2[[#This Row],[room_rate_per_night]]*Table2[[#This Row],[Num_Nights]],0)</f>
        <v>365.16</v>
      </c>
      <c r="R4371" t="str" cm="1">
        <f t="array" ref="R4371">IFERROR(_xlfn.IFS(Table2[[#This Row],[booking_status]]="confirmed","Expected",Table2[[#This Row],[booking_status]]="checked-out","Actual"),"No Revenue")</f>
        <v>Expected</v>
      </c>
      <c r="S4371" s="4">
        <f>Table2[[#This Row],[Revenue_Amount]]/Table2[[#This Row],[Num_Nights]]</f>
        <v>91.29</v>
      </c>
    </row>
    <row r="4372" spans="1:19" x14ac:dyDescent="0.3">
      <c r="A4372">
        <v>4371</v>
      </c>
      <c r="B4372" t="s">
        <v>37</v>
      </c>
      <c r="C4372" s="9">
        <v>45095</v>
      </c>
      <c r="D4372" s="9">
        <v>45098</v>
      </c>
      <c r="E4372" s="10">
        <v>45052</v>
      </c>
      <c r="F4372" t="s">
        <v>27</v>
      </c>
      <c r="G4372">
        <v>175.58</v>
      </c>
      <c r="H4372">
        <v>2</v>
      </c>
      <c r="I4372">
        <v>1</v>
      </c>
      <c r="J4372" t="s">
        <v>55</v>
      </c>
      <c r="K4372" t="s">
        <v>29</v>
      </c>
      <c r="L4372" t="s">
        <v>21</v>
      </c>
      <c r="M4372" t="s">
        <v>36</v>
      </c>
      <c r="N4372" t="s">
        <v>45</v>
      </c>
      <c r="O4372">
        <f>Table2[[#This Row],[check_out_date]]-Table2[[#This Row],[check_in_date]]</f>
        <v>3</v>
      </c>
      <c r="P4372">
        <f>Table2[[#This Row],[num_adults]]+Table2[[#This Row],[num_children]]</f>
        <v>3</v>
      </c>
      <c r="Q4372" s="3">
        <f>IF(OR(Table2[[#This Row],[booking_status]]="confirmed",Table2[[#This Row],[booking_status]]="checked-out"),Table2[[#This Row],[room_rate_per_night]]*Table2[[#This Row],[Num_Nights]],0)</f>
        <v>526.74</v>
      </c>
      <c r="R4372" t="str" cm="1">
        <f t="array" ref="R4372">IFERROR(_xlfn.IFS(Table2[[#This Row],[booking_status]]="confirmed","Expected",Table2[[#This Row],[booking_status]]="checked-out","Actual"),"No Revenue")</f>
        <v>Expected</v>
      </c>
      <c r="S4372" s="4">
        <f>Table2[[#This Row],[Revenue_Amount]]/Table2[[#This Row],[Num_Nights]]</f>
        <v>175.58</v>
      </c>
    </row>
    <row r="4373" spans="1:19" x14ac:dyDescent="0.3">
      <c r="A4373">
        <v>4372</v>
      </c>
      <c r="B4373" t="s">
        <v>14</v>
      </c>
      <c r="C4373" s="9">
        <v>45099</v>
      </c>
      <c r="D4373" s="9">
        <v>45100</v>
      </c>
      <c r="E4373" s="10">
        <v>45055</v>
      </c>
      <c r="F4373" t="s">
        <v>18</v>
      </c>
      <c r="G4373">
        <v>234.37</v>
      </c>
      <c r="H4373">
        <v>3</v>
      </c>
      <c r="I4373">
        <v>0</v>
      </c>
      <c r="J4373" t="s">
        <v>55</v>
      </c>
      <c r="K4373" t="s">
        <v>29</v>
      </c>
      <c r="L4373" t="s">
        <v>21</v>
      </c>
      <c r="M4373" t="s">
        <v>22</v>
      </c>
      <c r="N4373" t="s">
        <v>23</v>
      </c>
      <c r="O4373">
        <f>Table2[[#This Row],[check_out_date]]-Table2[[#This Row],[check_in_date]]</f>
        <v>1</v>
      </c>
      <c r="P4373">
        <f>Table2[[#This Row],[num_adults]]+Table2[[#This Row],[num_children]]</f>
        <v>3</v>
      </c>
      <c r="Q4373" s="3">
        <f>IF(OR(Table2[[#This Row],[booking_status]]="confirmed",Table2[[#This Row],[booking_status]]="checked-out"),Table2[[#This Row],[room_rate_per_night]]*Table2[[#This Row],[Num_Nights]],0)</f>
        <v>234.37</v>
      </c>
      <c r="R4373" t="str" cm="1">
        <f t="array" ref="R4373">IFERROR(_xlfn.IFS(Table2[[#This Row],[booking_status]]="confirmed","Expected",Table2[[#This Row],[booking_status]]="checked-out","Actual"),"No Revenue")</f>
        <v>Expected</v>
      </c>
      <c r="S4373" s="4">
        <f>Table2[[#This Row],[Revenue_Amount]]/Table2[[#This Row],[Num_Nights]]</f>
        <v>234.37</v>
      </c>
    </row>
    <row r="4374" spans="1:19" x14ac:dyDescent="0.3">
      <c r="A4374">
        <v>4373</v>
      </c>
      <c r="B4374" t="s">
        <v>14</v>
      </c>
      <c r="C4374" s="9">
        <v>45148</v>
      </c>
      <c r="D4374" s="9">
        <v>45150</v>
      </c>
      <c r="E4374" s="10">
        <v>45082</v>
      </c>
      <c r="F4374" t="s">
        <v>27</v>
      </c>
      <c r="G4374">
        <v>137.1</v>
      </c>
      <c r="H4374">
        <v>1</v>
      </c>
      <c r="I4374">
        <v>2</v>
      </c>
      <c r="J4374" t="s">
        <v>55</v>
      </c>
      <c r="K4374" t="s">
        <v>99</v>
      </c>
      <c r="L4374" t="s">
        <v>21</v>
      </c>
      <c r="M4374" t="s">
        <v>22</v>
      </c>
      <c r="N4374" t="s">
        <v>23</v>
      </c>
      <c r="O4374">
        <f>Table2[[#This Row],[check_out_date]]-Table2[[#This Row],[check_in_date]]</f>
        <v>2</v>
      </c>
      <c r="P4374">
        <f>Table2[[#This Row],[num_adults]]+Table2[[#This Row],[num_children]]</f>
        <v>3</v>
      </c>
      <c r="Q4374" s="3">
        <f>IF(OR(Table2[[#This Row],[booking_status]]="confirmed",Table2[[#This Row],[booking_status]]="checked-out"),Table2[[#This Row],[room_rate_per_night]]*Table2[[#This Row],[Num_Nights]],0)</f>
        <v>274.2</v>
      </c>
      <c r="R4374" t="str" cm="1">
        <f t="array" ref="R4374">IFERROR(_xlfn.IFS(Table2[[#This Row],[booking_status]]="confirmed","Expected",Table2[[#This Row],[booking_status]]="checked-out","Actual"),"No Revenue")</f>
        <v>Expected</v>
      </c>
      <c r="S4374" s="4">
        <f>Table2[[#This Row],[Revenue_Amount]]/Table2[[#This Row],[Num_Nights]]</f>
        <v>137.1</v>
      </c>
    </row>
    <row r="4375" spans="1:19" x14ac:dyDescent="0.3">
      <c r="A4375">
        <v>4374</v>
      </c>
      <c r="B4375" t="s">
        <v>31</v>
      </c>
      <c r="C4375" s="9">
        <v>45049</v>
      </c>
      <c r="D4375" s="9">
        <v>45051</v>
      </c>
      <c r="E4375" s="10">
        <v>44978</v>
      </c>
      <c r="F4375" t="s">
        <v>49</v>
      </c>
      <c r="G4375">
        <v>99.59</v>
      </c>
      <c r="H4375">
        <v>2</v>
      </c>
      <c r="I4375">
        <v>0</v>
      </c>
      <c r="J4375" t="s">
        <v>19</v>
      </c>
      <c r="K4375" t="s">
        <v>99</v>
      </c>
      <c r="L4375" t="s">
        <v>60</v>
      </c>
      <c r="M4375" t="s">
        <v>22</v>
      </c>
      <c r="N4375" t="s">
        <v>41</v>
      </c>
      <c r="O4375">
        <f>Table2[[#This Row],[check_out_date]]-Table2[[#This Row],[check_in_date]]</f>
        <v>2</v>
      </c>
      <c r="P4375">
        <f>Table2[[#This Row],[num_adults]]+Table2[[#This Row],[num_children]]</f>
        <v>2</v>
      </c>
      <c r="Q4375" s="3">
        <f>IF(OR(Table2[[#This Row],[booking_status]]="confirmed",Table2[[#This Row],[booking_status]]="checked-out"),Table2[[#This Row],[room_rate_per_night]]*Table2[[#This Row],[Num_Nights]],0)</f>
        <v>0</v>
      </c>
      <c r="R4375" t="str" cm="1">
        <f t="array" ref="R4375">IFERROR(_xlfn.IFS(Table2[[#This Row],[booking_status]]="confirmed","Expected",Table2[[#This Row],[booking_status]]="checked-out","Actual"),"No Revenue")</f>
        <v>No Revenue</v>
      </c>
      <c r="S4375" s="4">
        <f>Table2[[#This Row],[Revenue_Amount]]/Table2[[#This Row],[Num_Nights]]</f>
        <v>0</v>
      </c>
    </row>
    <row r="4376" spans="1:19" x14ac:dyDescent="0.3">
      <c r="A4376">
        <v>4375</v>
      </c>
      <c r="B4376" t="s">
        <v>31</v>
      </c>
      <c r="C4376" s="9">
        <v>45026</v>
      </c>
      <c r="D4376" s="9">
        <v>45034</v>
      </c>
      <c r="E4376" s="10">
        <v>45020</v>
      </c>
      <c r="F4376" t="s">
        <v>27</v>
      </c>
      <c r="G4376">
        <v>146.44999999999999</v>
      </c>
      <c r="H4376">
        <v>2</v>
      </c>
      <c r="I4376">
        <v>3</v>
      </c>
      <c r="J4376" t="s">
        <v>28</v>
      </c>
      <c r="K4376" t="s">
        <v>44</v>
      </c>
      <c r="L4376" t="s">
        <v>56</v>
      </c>
      <c r="M4376" t="s">
        <v>22</v>
      </c>
      <c r="N4376" t="s">
        <v>23</v>
      </c>
      <c r="O4376">
        <f>Table2[[#This Row],[check_out_date]]-Table2[[#This Row],[check_in_date]]</f>
        <v>8</v>
      </c>
      <c r="P4376">
        <f>Table2[[#This Row],[num_adults]]+Table2[[#This Row],[num_children]]</f>
        <v>5</v>
      </c>
      <c r="Q4376" s="3">
        <f>IF(OR(Table2[[#This Row],[booking_status]]="confirmed",Table2[[#This Row],[booking_status]]="checked-out"),Table2[[#This Row],[room_rate_per_night]]*Table2[[#This Row],[Num_Nights]],0)</f>
        <v>1171.5999999999999</v>
      </c>
      <c r="R4376" t="str" cm="1">
        <f t="array" ref="R4376">IFERROR(_xlfn.IFS(Table2[[#This Row],[booking_status]]="confirmed","Expected",Table2[[#This Row],[booking_status]]="checked-out","Actual"),"No Revenue")</f>
        <v>Actual</v>
      </c>
      <c r="S4376" s="4">
        <f>Table2[[#This Row],[Revenue_Amount]]/Table2[[#This Row],[Num_Nights]]</f>
        <v>146.44999999999999</v>
      </c>
    </row>
    <row r="4377" spans="1:19" x14ac:dyDescent="0.3">
      <c r="A4377">
        <v>4376</v>
      </c>
      <c r="B4377" t="s">
        <v>31</v>
      </c>
      <c r="C4377" s="9">
        <v>45074</v>
      </c>
      <c r="D4377" s="9">
        <v>45081</v>
      </c>
      <c r="E4377" s="10">
        <v>45042</v>
      </c>
      <c r="F4377" t="s">
        <v>18</v>
      </c>
      <c r="G4377">
        <v>242.07</v>
      </c>
      <c r="H4377">
        <v>1</v>
      </c>
      <c r="I4377">
        <v>0</v>
      </c>
      <c r="J4377" t="s">
        <v>28</v>
      </c>
      <c r="K4377" t="s">
        <v>44</v>
      </c>
      <c r="L4377" t="s">
        <v>56</v>
      </c>
      <c r="M4377" t="s">
        <v>36</v>
      </c>
      <c r="N4377" t="s">
        <v>41</v>
      </c>
      <c r="O4377">
        <f>Table2[[#This Row],[check_out_date]]-Table2[[#This Row],[check_in_date]]</f>
        <v>7</v>
      </c>
      <c r="P4377">
        <f>Table2[[#This Row],[num_adults]]+Table2[[#This Row],[num_children]]</f>
        <v>1</v>
      </c>
      <c r="Q4377" s="3">
        <f>IF(OR(Table2[[#This Row],[booking_status]]="confirmed",Table2[[#This Row],[booking_status]]="checked-out"),Table2[[#This Row],[room_rate_per_night]]*Table2[[#This Row],[Num_Nights]],0)</f>
        <v>1694.49</v>
      </c>
      <c r="R4377" t="str" cm="1">
        <f t="array" ref="R4377">IFERROR(_xlfn.IFS(Table2[[#This Row],[booking_status]]="confirmed","Expected",Table2[[#This Row],[booking_status]]="checked-out","Actual"),"No Revenue")</f>
        <v>Actual</v>
      </c>
      <c r="S4377" s="4">
        <f>Table2[[#This Row],[Revenue_Amount]]/Table2[[#This Row],[Num_Nights]]</f>
        <v>242.07</v>
      </c>
    </row>
    <row r="4378" spans="1:19" hidden="1" x14ac:dyDescent="0.3">
      <c r="A4378">
        <v>4377</v>
      </c>
      <c r="B4378" t="s">
        <v>31</v>
      </c>
      <c r="C4378" s="9">
        <v>45266</v>
      </c>
      <c r="D4378" s="9">
        <v>45275</v>
      </c>
      <c r="E4378" s="10">
        <v>45200</v>
      </c>
      <c r="F4378" t="s">
        <v>49</v>
      </c>
      <c r="G4378">
        <v>60.88</v>
      </c>
      <c r="H4378">
        <v>3</v>
      </c>
      <c r="I4378">
        <v>3</v>
      </c>
      <c r="J4378" t="s">
        <v>35</v>
      </c>
      <c r="K4378" t="s">
        <v>66</v>
      </c>
      <c r="L4378" t="s">
        <v>56</v>
      </c>
      <c r="M4378" t="s">
        <v>36</v>
      </c>
      <c r="N4378" t="s">
        <v>30</v>
      </c>
      <c r="O4378">
        <f>Table2[[#This Row],[check_out_date]]-Table2[[#This Row],[check_in_date]]</f>
        <v>9</v>
      </c>
      <c r="P4378">
        <f>Table2[[#This Row],[num_adults]]+Table2[[#This Row],[num_children]]</f>
        <v>6</v>
      </c>
      <c r="Q4378" s="3">
        <f>IF(OR(Table2[[#This Row],[booking_status]]="confirmed",Table2[[#This Row],[booking_status]]="checked-out"),Table2[[#This Row],[room_rate_per_night]]*Table2[[#This Row],[Num_Nights]],0)</f>
        <v>547.92000000000007</v>
      </c>
      <c r="R4378" t="str" cm="1">
        <f t="array" ref="R4378">IFERROR(_xlfn.IFS(Table2[[#This Row],[booking_status]]="confirmed","Expected",Table2[[#This Row],[booking_status]]="checked-out","Actual"),"No Revenue")</f>
        <v>Actual</v>
      </c>
      <c r="S4378" s="4">
        <f>Table2[[#This Row],[Revenue_Amount]]/Table2[[#This Row],[Num_Nights]]</f>
        <v>60.88000000000001</v>
      </c>
    </row>
    <row r="4379" spans="1:19" x14ac:dyDescent="0.3">
      <c r="A4379">
        <v>4378</v>
      </c>
      <c r="B4379" t="s">
        <v>14</v>
      </c>
      <c r="C4379" s="9">
        <v>45223</v>
      </c>
      <c r="D4379" s="9">
        <v>45227</v>
      </c>
      <c r="E4379" s="10">
        <v>45208</v>
      </c>
      <c r="F4379" t="s">
        <v>18</v>
      </c>
      <c r="G4379">
        <v>211.01</v>
      </c>
      <c r="H4379">
        <v>1</v>
      </c>
      <c r="I4379">
        <v>0</v>
      </c>
      <c r="J4379" t="s">
        <v>28</v>
      </c>
      <c r="K4379" t="s">
        <v>29</v>
      </c>
      <c r="L4379" t="s">
        <v>56</v>
      </c>
      <c r="M4379" t="s">
        <v>36</v>
      </c>
      <c r="N4379" t="s">
        <v>41</v>
      </c>
      <c r="O4379">
        <f>Table2[[#This Row],[check_out_date]]-Table2[[#This Row],[check_in_date]]</f>
        <v>4</v>
      </c>
      <c r="P4379">
        <f>Table2[[#This Row],[num_adults]]+Table2[[#This Row],[num_children]]</f>
        <v>1</v>
      </c>
      <c r="Q4379" s="3">
        <f>IF(OR(Table2[[#This Row],[booking_status]]="confirmed",Table2[[#This Row],[booking_status]]="checked-out"),Table2[[#This Row],[room_rate_per_night]]*Table2[[#This Row],[Num_Nights]],0)</f>
        <v>844.04</v>
      </c>
      <c r="R4379" t="str" cm="1">
        <f t="array" ref="R4379">IFERROR(_xlfn.IFS(Table2[[#This Row],[booking_status]]="confirmed","Expected",Table2[[#This Row],[booking_status]]="checked-out","Actual"),"No Revenue")</f>
        <v>Actual</v>
      </c>
      <c r="S4379" s="4">
        <f>Table2[[#This Row],[Revenue_Amount]]/Table2[[#This Row],[Num_Nights]]</f>
        <v>211.01</v>
      </c>
    </row>
    <row r="4380" spans="1:19" x14ac:dyDescent="0.3">
      <c r="A4380">
        <v>4379</v>
      </c>
      <c r="B4380" t="s">
        <v>14</v>
      </c>
      <c r="C4380" s="9">
        <v>44952</v>
      </c>
      <c r="D4380" s="9">
        <v>44954</v>
      </c>
      <c r="E4380" s="10">
        <v>44922</v>
      </c>
      <c r="F4380" t="s">
        <v>49</v>
      </c>
      <c r="G4380">
        <v>125.04</v>
      </c>
      <c r="H4380">
        <v>4</v>
      </c>
      <c r="I4380">
        <v>3</v>
      </c>
      <c r="J4380" t="s">
        <v>55</v>
      </c>
      <c r="K4380" t="s">
        <v>99</v>
      </c>
      <c r="L4380" t="s">
        <v>70</v>
      </c>
      <c r="M4380" t="s">
        <v>36</v>
      </c>
      <c r="N4380" t="s">
        <v>23</v>
      </c>
      <c r="O4380">
        <f>Table2[[#This Row],[check_out_date]]-Table2[[#This Row],[check_in_date]]</f>
        <v>2</v>
      </c>
      <c r="P4380">
        <f>Table2[[#This Row],[num_adults]]+Table2[[#This Row],[num_children]]</f>
        <v>7</v>
      </c>
      <c r="Q4380" s="3">
        <f>IF(OR(Table2[[#This Row],[booking_status]]="confirmed",Table2[[#This Row],[booking_status]]="checked-out"),Table2[[#This Row],[room_rate_per_night]]*Table2[[#This Row],[Num_Nights]],0)</f>
        <v>0</v>
      </c>
      <c r="R4380" t="str" cm="1">
        <f t="array" ref="R4380">IFERROR(_xlfn.IFS(Table2[[#This Row],[booking_status]]="confirmed","Expected",Table2[[#This Row],[booking_status]]="checked-out","Actual"),"No Revenue")</f>
        <v>No Revenue</v>
      </c>
      <c r="S4380" s="4">
        <f>Table2[[#This Row],[Revenue_Amount]]/Table2[[#This Row],[Num_Nights]]</f>
        <v>0</v>
      </c>
    </row>
    <row r="4381" spans="1:19" x14ac:dyDescent="0.3">
      <c r="A4381">
        <v>4380</v>
      </c>
      <c r="B4381" t="s">
        <v>50</v>
      </c>
      <c r="C4381" s="9">
        <v>45097</v>
      </c>
      <c r="D4381" s="9">
        <v>45099</v>
      </c>
      <c r="E4381" s="10">
        <v>45057</v>
      </c>
      <c r="F4381" t="s">
        <v>27</v>
      </c>
      <c r="G4381">
        <v>212.15</v>
      </c>
      <c r="H4381">
        <v>2</v>
      </c>
      <c r="I4381">
        <v>0</v>
      </c>
      <c r="J4381" t="s">
        <v>19</v>
      </c>
      <c r="K4381" t="s">
        <v>44</v>
      </c>
      <c r="L4381" t="s">
        <v>60</v>
      </c>
      <c r="M4381" t="s">
        <v>22</v>
      </c>
      <c r="N4381" t="s">
        <v>45</v>
      </c>
      <c r="O4381">
        <f>Table2[[#This Row],[check_out_date]]-Table2[[#This Row],[check_in_date]]</f>
        <v>2</v>
      </c>
      <c r="P4381">
        <f>Table2[[#This Row],[num_adults]]+Table2[[#This Row],[num_children]]</f>
        <v>2</v>
      </c>
      <c r="Q4381" s="3">
        <f>IF(OR(Table2[[#This Row],[booking_status]]="confirmed",Table2[[#This Row],[booking_status]]="checked-out"),Table2[[#This Row],[room_rate_per_night]]*Table2[[#This Row],[Num_Nights]],0)</f>
        <v>0</v>
      </c>
      <c r="R4381" t="str" cm="1">
        <f t="array" ref="R4381">IFERROR(_xlfn.IFS(Table2[[#This Row],[booking_status]]="confirmed","Expected",Table2[[#This Row],[booking_status]]="checked-out","Actual"),"No Revenue")</f>
        <v>No Revenue</v>
      </c>
      <c r="S4381" s="4">
        <f>Table2[[#This Row],[Revenue_Amount]]/Table2[[#This Row],[Num_Nights]]</f>
        <v>0</v>
      </c>
    </row>
    <row r="4382" spans="1:19" x14ac:dyDescent="0.3">
      <c r="A4382">
        <v>4381</v>
      </c>
      <c r="B4382" t="s">
        <v>31</v>
      </c>
      <c r="C4382" s="9">
        <v>45049</v>
      </c>
      <c r="D4382" s="9">
        <v>45055</v>
      </c>
      <c r="E4382" s="10">
        <v>44998</v>
      </c>
      <c r="F4382" t="s">
        <v>18</v>
      </c>
      <c r="G4382">
        <v>176.9</v>
      </c>
      <c r="H4382">
        <v>3</v>
      </c>
      <c r="I4382">
        <v>1</v>
      </c>
      <c r="J4382" t="s">
        <v>55</v>
      </c>
      <c r="K4382" t="s">
        <v>29</v>
      </c>
      <c r="L4382" t="s">
        <v>56</v>
      </c>
      <c r="M4382" t="s">
        <v>22</v>
      </c>
      <c r="N4382" t="s">
        <v>23</v>
      </c>
      <c r="O4382">
        <f>Table2[[#This Row],[check_out_date]]-Table2[[#This Row],[check_in_date]]</f>
        <v>6</v>
      </c>
      <c r="P4382">
        <f>Table2[[#This Row],[num_adults]]+Table2[[#This Row],[num_children]]</f>
        <v>4</v>
      </c>
      <c r="Q4382" s="3">
        <f>IF(OR(Table2[[#This Row],[booking_status]]="confirmed",Table2[[#This Row],[booking_status]]="checked-out"),Table2[[#This Row],[room_rate_per_night]]*Table2[[#This Row],[Num_Nights]],0)</f>
        <v>1061.4000000000001</v>
      </c>
      <c r="R4382" t="str" cm="1">
        <f t="array" ref="R4382">IFERROR(_xlfn.IFS(Table2[[#This Row],[booking_status]]="confirmed","Expected",Table2[[#This Row],[booking_status]]="checked-out","Actual"),"No Revenue")</f>
        <v>Actual</v>
      </c>
      <c r="S4382" s="4">
        <f>Table2[[#This Row],[Revenue_Amount]]/Table2[[#This Row],[Num_Nights]]</f>
        <v>176.9</v>
      </c>
    </row>
    <row r="4383" spans="1:19" x14ac:dyDescent="0.3">
      <c r="A4383">
        <v>4382</v>
      </c>
      <c r="B4383" t="s">
        <v>31</v>
      </c>
      <c r="C4383" s="9">
        <v>45209</v>
      </c>
      <c r="D4383" s="9">
        <v>45217</v>
      </c>
      <c r="E4383" s="10">
        <v>45188</v>
      </c>
      <c r="F4383" t="s">
        <v>18</v>
      </c>
      <c r="G4383">
        <v>150.91999999999999</v>
      </c>
      <c r="H4383">
        <v>3</v>
      </c>
      <c r="I4383">
        <v>0</v>
      </c>
      <c r="J4383" t="s">
        <v>94</v>
      </c>
      <c r="K4383" t="s">
        <v>44</v>
      </c>
      <c r="L4383" t="s">
        <v>56</v>
      </c>
      <c r="M4383" t="s">
        <v>36</v>
      </c>
      <c r="N4383" t="s">
        <v>41</v>
      </c>
      <c r="O4383">
        <f>Table2[[#This Row],[check_out_date]]-Table2[[#This Row],[check_in_date]]</f>
        <v>8</v>
      </c>
      <c r="P4383">
        <f>Table2[[#This Row],[num_adults]]+Table2[[#This Row],[num_children]]</f>
        <v>3</v>
      </c>
      <c r="Q4383" s="3">
        <f>IF(OR(Table2[[#This Row],[booking_status]]="confirmed",Table2[[#This Row],[booking_status]]="checked-out"),Table2[[#This Row],[room_rate_per_night]]*Table2[[#This Row],[Num_Nights]],0)</f>
        <v>1207.3599999999999</v>
      </c>
      <c r="R4383" t="str" cm="1">
        <f t="array" ref="R4383">IFERROR(_xlfn.IFS(Table2[[#This Row],[booking_status]]="confirmed","Expected",Table2[[#This Row],[booking_status]]="checked-out","Actual"),"No Revenue")</f>
        <v>Actual</v>
      </c>
      <c r="S4383" s="4">
        <f>Table2[[#This Row],[Revenue_Amount]]/Table2[[#This Row],[Num_Nights]]</f>
        <v>150.91999999999999</v>
      </c>
    </row>
    <row r="4384" spans="1:19" x14ac:dyDescent="0.3">
      <c r="A4384">
        <v>4383</v>
      </c>
      <c r="B4384" t="s">
        <v>50</v>
      </c>
      <c r="C4384" s="9">
        <v>45225</v>
      </c>
      <c r="D4384" s="9">
        <v>45228</v>
      </c>
      <c r="E4384" s="10">
        <v>45191</v>
      </c>
      <c r="F4384" t="s">
        <v>27</v>
      </c>
      <c r="G4384">
        <v>159.07</v>
      </c>
      <c r="H4384">
        <v>2</v>
      </c>
      <c r="I4384">
        <v>2</v>
      </c>
      <c r="J4384" t="s">
        <v>28</v>
      </c>
      <c r="K4384" t="s">
        <v>20</v>
      </c>
      <c r="L4384" t="s">
        <v>56</v>
      </c>
      <c r="M4384" t="s">
        <v>36</v>
      </c>
      <c r="N4384" t="s">
        <v>41</v>
      </c>
      <c r="O4384">
        <f>Table2[[#This Row],[check_out_date]]-Table2[[#This Row],[check_in_date]]</f>
        <v>3</v>
      </c>
      <c r="P4384">
        <f>Table2[[#This Row],[num_adults]]+Table2[[#This Row],[num_children]]</f>
        <v>4</v>
      </c>
      <c r="Q4384" s="3">
        <f>IF(OR(Table2[[#This Row],[booking_status]]="confirmed",Table2[[#This Row],[booking_status]]="checked-out"),Table2[[#This Row],[room_rate_per_night]]*Table2[[#This Row],[Num_Nights]],0)</f>
        <v>477.21</v>
      </c>
      <c r="R4384" t="str" cm="1">
        <f t="array" ref="R4384">IFERROR(_xlfn.IFS(Table2[[#This Row],[booking_status]]="confirmed","Expected",Table2[[#This Row],[booking_status]]="checked-out","Actual"),"No Revenue")</f>
        <v>Actual</v>
      </c>
      <c r="S4384" s="4">
        <f>Table2[[#This Row],[Revenue_Amount]]/Table2[[#This Row],[Num_Nights]]</f>
        <v>159.07</v>
      </c>
    </row>
    <row r="4385" spans="1:19" x14ac:dyDescent="0.3">
      <c r="A4385">
        <v>4384</v>
      </c>
      <c r="B4385" t="s">
        <v>31</v>
      </c>
      <c r="C4385" s="9">
        <v>44986</v>
      </c>
      <c r="D4385" s="9">
        <v>44991</v>
      </c>
      <c r="E4385" s="10">
        <v>44948</v>
      </c>
      <c r="F4385" t="s">
        <v>54</v>
      </c>
      <c r="G4385">
        <v>298.70999999999998</v>
      </c>
      <c r="H4385">
        <v>3</v>
      </c>
      <c r="I4385">
        <v>1</v>
      </c>
      <c r="J4385" t="s">
        <v>28</v>
      </c>
      <c r="K4385" t="s">
        <v>44</v>
      </c>
      <c r="L4385" t="s">
        <v>56</v>
      </c>
      <c r="M4385" t="s">
        <v>36</v>
      </c>
      <c r="N4385" t="s">
        <v>41</v>
      </c>
      <c r="O4385">
        <f>Table2[[#This Row],[check_out_date]]-Table2[[#This Row],[check_in_date]]</f>
        <v>5</v>
      </c>
      <c r="P4385">
        <f>Table2[[#This Row],[num_adults]]+Table2[[#This Row],[num_children]]</f>
        <v>4</v>
      </c>
      <c r="Q4385" s="3">
        <f>IF(OR(Table2[[#This Row],[booking_status]]="confirmed",Table2[[#This Row],[booking_status]]="checked-out"),Table2[[#This Row],[room_rate_per_night]]*Table2[[#This Row],[Num_Nights]],0)</f>
        <v>1493.55</v>
      </c>
      <c r="R4385" t="str" cm="1">
        <f t="array" ref="R4385">IFERROR(_xlfn.IFS(Table2[[#This Row],[booking_status]]="confirmed","Expected",Table2[[#This Row],[booking_status]]="checked-out","Actual"),"No Revenue")</f>
        <v>Actual</v>
      </c>
      <c r="S4385" s="4">
        <f>Table2[[#This Row],[Revenue_Amount]]/Table2[[#This Row],[Num_Nights]]</f>
        <v>298.70999999999998</v>
      </c>
    </row>
    <row r="4386" spans="1:19" x14ac:dyDescent="0.3">
      <c r="A4386">
        <v>4385</v>
      </c>
      <c r="B4386" t="s">
        <v>50</v>
      </c>
      <c r="C4386" s="9">
        <v>45235</v>
      </c>
      <c r="D4386" s="9">
        <v>45239</v>
      </c>
      <c r="E4386" s="10">
        <v>45228</v>
      </c>
      <c r="F4386" t="s">
        <v>27</v>
      </c>
      <c r="G4386">
        <v>228.02</v>
      </c>
      <c r="H4386">
        <v>1</v>
      </c>
      <c r="I4386">
        <v>0</v>
      </c>
      <c r="J4386" t="s">
        <v>19</v>
      </c>
      <c r="K4386" t="s">
        <v>29</v>
      </c>
      <c r="L4386" t="s">
        <v>21</v>
      </c>
      <c r="M4386" t="s">
        <v>36</v>
      </c>
      <c r="N4386" t="s">
        <v>41</v>
      </c>
      <c r="O4386">
        <f>Table2[[#This Row],[check_out_date]]-Table2[[#This Row],[check_in_date]]</f>
        <v>4</v>
      </c>
      <c r="P4386">
        <f>Table2[[#This Row],[num_adults]]+Table2[[#This Row],[num_children]]</f>
        <v>1</v>
      </c>
      <c r="Q4386" s="3">
        <f>IF(OR(Table2[[#This Row],[booking_status]]="confirmed",Table2[[#This Row],[booking_status]]="checked-out"),Table2[[#This Row],[room_rate_per_night]]*Table2[[#This Row],[Num_Nights]],0)</f>
        <v>912.08</v>
      </c>
      <c r="R4386" t="str" cm="1">
        <f t="array" ref="R4386">IFERROR(_xlfn.IFS(Table2[[#This Row],[booking_status]]="confirmed","Expected",Table2[[#This Row],[booking_status]]="checked-out","Actual"),"No Revenue")</f>
        <v>Expected</v>
      </c>
      <c r="S4386" s="4">
        <f>Table2[[#This Row],[Revenue_Amount]]/Table2[[#This Row],[Num_Nights]]</f>
        <v>228.02</v>
      </c>
    </row>
    <row r="4387" spans="1:19" hidden="1" x14ac:dyDescent="0.3">
      <c r="A4387">
        <v>4386</v>
      </c>
      <c r="B4387" t="s">
        <v>50</v>
      </c>
      <c r="C4387" s="9">
        <v>44940</v>
      </c>
      <c r="D4387" s="9">
        <v>44951</v>
      </c>
      <c r="E4387" s="10">
        <v>44917</v>
      </c>
      <c r="F4387" t="s">
        <v>18</v>
      </c>
      <c r="G4387">
        <v>204.11</v>
      </c>
      <c r="H4387">
        <v>2</v>
      </c>
      <c r="I4387">
        <v>0</v>
      </c>
      <c r="J4387" t="s">
        <v>35</v>
      </c>
      <c r="K4387" t="s">
        <v>29</v>
      </c>
      <c r="L4387" t="s">
        <v>21</v>
      </c>
      <c r="M4387" t="s">
        <v>36</v>
      </c>
      <c r="N4387" t="s">
        <v>95</v>
      </c>
      <c r="O4387">
        <f>Table2[[#This Row],[check_out_date]]-Table2[[#This Row],[check_in_date]]</f>
        <v>11</v>
      </c>
      <c r="P4387">
        <f>Table2[[#This Row],[num_adults]]+Table2[[#This Row],[num_children]]</f>
        <v>2</v>
      </c>
      <c r="Q4387" s="3">
        <f>IF(OR(Table2[[#This Row],[booking_status]]="confirmed",Table2[[#This Row],[booking_status]]="checked-out"),Table2[[#This Row],[room_rate_per_night]]*Table2[[#This Row],[Num_Nights]],0)</f>
        <v>2245.21</v>
      </c>
      <c r="R4387" t="str" cm="1">
        <f t="array" ref="R4387">IFERROR(_xlfn.IFS(Table2[[#This Row],[booking_status]]="confirmed","Expected",Table2[[#This Row],[booking_status]]="checked-out","Actual"),"No Revenue")</f>
        <v>Expected</v>
      </c>
      <c r="S4387" s="4">
        <f>Table2[[#This Row],[Revenue_Amount]]/Table2[[#This Row],[Num_Nights]]</f>
        <v>204.11</v>
      </c>
    </row>
    <row r="4388" spans="1:19" x14ac:dyDescent="0.3">
      <c r="A4388">
        <v>4387</v>
      </c>
      <c r="B4388" t="s">
        <v>50</v>
      </c>
      <c r="C4388" s="9">
        <v>44934</v>
      </c>
      <c r="D4388" s="9">
        <v>44936</v>
      </c>
      <c r="E4388" s="10">
        <v>44860</v>
      </c>
      <c r="F4388" t="s">
        <v>49</v>
      </c>
      <c r="G4388">
        <v>107.64</v>
      </c>
      <c r="H4388">
        <v>1</v>
      </c>
      <c r="I4388">
        <v>0</v>
      </c>
      <c r="J4388" t="s">
        <v>19</v>
      </c>
      <c r="K4388" t="s">
        <v>20</v>
      </c>
      <c r="L4388" t="s">
        <v>21</v>
      </c>
      <c r="M4388" t="s">
        <v>36</v>
      </c>
      <c r="N4388" t="s">
        <v>95</v>
      </c>
      <c r="O4388">
        <f>Table2[[#This Row],[check_out_date]]-Table2[[#This Row],[check_in_date]]</f>
        <v>2</v>
      </c>
      <c r="P4388">
        <f>Table2[[#This Row],[num_adults]]+Table2[[#This Row],[num_children]]</f>
        <v>1</v>
      </c>
      <c r="Q4388" s="3">
        <f>IF(OR(Table2[[#This Row],[booking_status]]="confirmed",Table2[[#This Row],[booking_status]]="checked-out"),Table2[[#This Row],[room_rate_per_night]]*Table2[[#This Row],[Num_Nights]],0)</f>
        <v>215.28</v>
      </c>
      <c r="R4388" t="str" cm="1">
        <f t="array" ref="R4388">IFERROR(_xlfn.IFS(Table2[[#This Row],[booking_status]]="confirmed","Expected",Table2[[#This Row],[booking_status]]="checked-out","Actual"),"No Revenue")</f>
        <v>Expected</v>
      </c>
      <c r="S4388" s="4">
        <f>Table2[[#This Row],[Revenue_Amount]]/Table2[[#This Row],[Num_Nights]]</f>
        <v>107.64</v>
      </c>
    </row>
    <row r="4389" spans="1:19" x14ac:dyDescent="0.3">
      <c r="A4389">
        <v>4388</v>
      </c>
      <c r="B4389" t="s">
        <v>31</v>
      </c>
      <c r="C4389" s="9">
        <v>44934</v>
      </c>
      <c r="D4389" s="9">
        <v>44936</v>
      </c>
      <c r="E4389" s="10">
        <v>44874</v>
      </c>
      <c r="F4389" t="s">
        <v>54</v>
      </c>
      <c r="G4389">
        <v>420.06</v>
      </c>
      <c r="H4389">
        <v>2</v>
      </c>
      <c r="I4389">
        <v>2</v>
      </c>
      <c r="J4389" t="s">
        <v>19</v>
      </c>
      <c r="K4389" t="s">
        <v>99</v>
      </c>
      <c r="L4389" t="s">
        <v>21</v>
      </c>
      <c r="M4389" t="s">
        <v>36</v>
      </c>
      <c r="N4389" t="s">
        <v>23</v>
      </c>
      <c r="O4389">
        <f>Table2[[#This Row],[check_out_date]]-Table2[[#This Row],[check_in_date]]</f>
        <v>2</v>
      </c>
      <c r="P4389">
        <f>Table2[[#This Row],[num_adults]]+Table2[[#This Row],[num_children]]</f>
        <v>4</v>
      </c>
      <c r="Q4389" s="3">
        <f>IF(OR(Table2[[#This Row],[booking_status]]="confirmed",Table2[[#This Row],[booking_status]]="checked-out"),Table2[[#This Row],[room_rate_per_night]]*Table2[[#This Row],[Num_Nights]],0)</f>
        <v>840.12</v>
      </c>
      <c r="R4389" t="str" cm="1">
        <f t="array" ref="R4389">IFERROR(_xlfn.IFS(Table2[[#This Row],[booking_status]]="confirmed","Expected",Table2[[#This Row],[booking_status]]="checked-out","Actual"),"No Revenue")</f>
        <v>Expected</v>
      </c>
      <c r="S4389" s="4">
        <f>Table2[[#This Row],[Revenue_Amount]]/Table2[[#This Row],[Num_Nights]]</f>
        <v>420.06</v>
      </c>
    </row>
    <row r="4390" spans="1:19" x14ac:dyDescent="0.3">
      <c r="A4390">
        <v>4389</v>
      </c>
      <c r="B4390" t="s">
        <v>31</v>
      </c>
      <c r="C4390" s="9">
        <v>45040</v>
      </c>
      <c r="D4390" s="9">
        <v>45045</v>
      </c>
      <c r="E4390" s="10">
        <v>44998</v>
      </c>
      <c r="F4390" t="s">
        <v>49</v>
      </c>
      <c r="G4390">
        <v>114.73</v>
      </c>
      <c r="H4390">
        <v>1</v>
      </c>
      <c r="I4390">
        <v>0</v>
      </c>
      <c r="J4390" t="s">
        <v>19</v>
      </c>
      <c r="K4390" t="s">
        <v>66</v>
      </c>
      <c r="L4390" t="s">
        <v>21</v>
      </c>
      <c r="M4390" t="s">
        <v>36</v>
      </c>
      <c r="N4390" t="s">
        <v>41</v>
      </c>
      <c r="O4390">
        <f>Table2[[#This Row],[check_out_date]]-Table2[[#This Row],[check_in_date]]</f>
        <v>5</v>
      </c>
      <c r="P4390">
        <f>Table2[[#This Row],[num_adults]]+Table2[[#This Row],[num_children]]</f>
        <v>1</v>
      </c>
      <c r="Q4390" s="3">
        <f>IF(OR(Table2[[#This Row],[booking_status]]="confirmed",Table2[[#This Row],[booking_status]]="checked-out"),Table2[[#This Row],[room_rate_per_night]]*Table2[[#This Row],[Num_Nights]],0)</f>
        <v>573.65</v>
      </c>
      <c r="R4390" t="str" cm="1">
        <f t="array" ref="R4390">IFERROR(_xlfn.IFS(Table2[[#This Row],[booking_status]]="confirmed","Expected",Table2[[#This Row],[booking_status]]="checked-out","Actual"),"No Revenue")</f>
        <v>Expected</v>
      </c>
      <c r="S4390" s="4">
        <f>Table2[[#This Row],[Revenue_Amount]]/Table2[[#This Row],[Num_Nights]]</f>
        <v>114.72999999999999</v>
      </c>
    </row>
    <row r="4391" spans="1:19" x14ac:dyDescent="0.3">
      <c r="A4391">
        <v>4390</v>
      </c>
      <c r="B4391" t="s">
        <v>31</v>
      </c>
      <c r="C4391" s="9">
        <v>45281</v>
      </c>
      <c r="D4391" s="9">
        <v>45285</v>
      </c>
      <c r="E4391" s="10">
        <v>45269</v>
      </c>
      <c r="F4391" t="s">
        <v>54</v>
      </c>
      <c r="G4391">
        <v>247.02</v>
      </c>
      <c r="H4391">
        <v>1</v>
      </c>
      <c r="I4391">
        <v>2</v>
      </c>
      <c r="J4391" t="s">
        <v>55</v>
      </c>
      <c r="K4391" t="s">
        <v>99</v>
      </c>
      <c r="L4391" t="s">
        <v>56</v>
      </c>
      <c r="M4391" t="s">
        <v>36</v>
      </c>
      <c r="N4391" t="s">
        <v>41</v>
      </c>
      <c r="O4391">
        <f>Table2[[#This Row],[check_out_date]]-Table2[[#This Row],[check_in_date]]</f>
        <v>4</v>
      </c>
      <c r="P4391">
        <f>Table2[[#This Row],[num_adults]]+Table2[[#This Row],[num_children]]</f>
        <v>3</v>
      </c>
      <c r="Q4391" s="3">
        <f>IF(OR(Table2[[#This Row],[booking_status]]="confirmed",Table2[[#This Row],[booking_status]]="checked-out"),Table2[[#This Row],[room_rate_per_night]]*Table2[[#This Row],[Num_Nights]],0)</f>
        <v>988.08</v>
      </c>
      <c r="R4391" t="str" cm="1">
        <f t="array" ref="R4391">IFERROR(_xlfn.IFS(Table2[[#This Row],[booking_status]]="confirmed","Expected",Table2[[#This Row],[booking_status]]="checked-out","Actual"),"No Revenue")</f>
        <v>Actual</v>
      </c>
      <c r="S4391" s="4">
        <f>Table2[[#This Row],[Revenue_Amount]]/Table2[[#This Row],[Num_Nights]]</f>
        <v>247.02</v>
      </c>
    </row>
    <row r="4392" spans="1:19" x14ac:dyDescent="0.3">
      <c r="A4392">
        <v>4391</v>
      </c>
      <c r="B4392" t="s">
        <v>14</v>
      </c>
      <c r="C4392" s="9">
        <v>44972</v>
      </c>
      <c r="D4392" s="9">
        <v>44979</v>
      </c>
      <c r="E4392" s="10">
        <v>44939</v>
      </c>
      <c r="F4392" t="s">
        <v>49</v>
      </c>
      <c r="G4392">
        <v>85.33</v>
      </c>
      <c r="H4392">
        <v>1</v>
      </c>
      <c r="I4392">
        <v>0</v>
      </c>
      <c r="J4392" t="s">
        <v>28</v>
      </c>
      <c r="K4392" t="s">
        <v>44</v>
      </c>
      <c r="L4392" t="s">
        <v>70</v>
      </c>
      <c r="M4392" t="s">
        <v>36</v>
      </c>
      <c r="N4392" t="s">
        <v>23</v>
      </c>
      <c r="O4392">
        <f>Table2[[#This Row],[check_out_date]]-Table2[[#This Row],[check_in_date]]</f>
        <v>7</v>
      </c>
      <c r="P4392">
        <f>Table2[[#This Row],[num_adults]]+Table2[[#This Row],[num_children]]</f>
        <v>1</v>
      </c>
      <c r="Q4392" s="3">
        <f>IF(OR(Table2[[#This Row],[booking_status]]="confirmed",Table2[[#This Row],[booking_status]]="checked-out"),Table2[[#This Row],[room_rate_per_night]]*Table2[[#This Row],[Num_Nights]],0)</f>
        <v>0</v>
      </c>
      <c r="R4392" t="str" cm="1">
        <f t="array" ref="R4392">IFERROR(_xlfn.IFS(Table2[[#This Row],[booking_status]]="confirmed","Expected",Table2[[#This Row],[booking_status]]="checked-out","Actual"),"No Revenue")</f>
        <v>No Revenue</v>
      </c>
      <c r="S4392" s="4">
        <f>Table2[[#This Row],[Revenue_Amount]]/Table2[[#This Row],[Num_Nights]]</f>
        <v>0</v>
      </c>
    </row>
    <row r="4393" spans="1:19" x14ac:dyDescent="0.3">
      <c r="A4393">
        <v>4392</v>
      </c>
      <c r="B4393" t="s">
        <v>31</v>
      </c>
      <c r="C4393" s="9">
        <v>44988</v>
      </c>
      <c r="D4393" s="9">
        <v>44994</v>
      </c>
      <c r="E4393" s="10">
        <v>44939</v>
      </c>
      <c r="F4393" t="s">
        <v>27</v>
      </c>
      <c r="G4393">
        <v>157.97</v>
      </c>
      <c r="H4393">
        <v>1</v>
      </c>
      <c r="I4393">
        <v>2</v>
      </c>
      <c r="J4393" t="s">
        <v>28</v>
      </c>
      <c r="K4393" t="s">
        <v>99</v>
      </c>
      <c r="L4393" t="s">
        <v>21</v>
      </c>
      <c r="M4393" t="s">
        <v>36</v>
      </c>
      <c r="N4393" t="s">
        <v>41</v>
      </c>
      <c r="O4393">
        <f>Table2[[#This Row],[check_out_date]]-Table2[[#This Row],[check_in_date]]</f>
        <v>6</v>
      </c>
      <c r="P4393">
        <f>Table2[[#This Row],[num_adults]]+Table2[[#This Row],[num_children]]</f>
        <v>3</v>
      </c>
      <c r="Q4393" s="3">
        <f>IF(OR(Table2[[#This Row],[booking_status]]="confirmed",Table2[[#This Row],[booking_status]]="checked-out"),Table2[[#This Row],[room_rate_per_night]]*Table2[[#This Row],[Num_Nights]],0)</f>
        <v>947.81999999999994</v>
      </c>
      <c r="R4393" t="str" cm="1">
        <f t="array" ref="R4393">IFERROR(_xlfn.IFS(Table2[[#This Row],[booking_status]]="confirmed","Expected",Table2[[#This Row],[booking_status]]="checked-out","Actual"),"No Revenue")</f>
        <v>Expected</v>
      </c>
      <c r="S4393" s="4">
        <f>Table2[[#This Row],[Revenue_Amount]]/Table2[[#This Row],[Num_Nights]]</f>
        <v>157.97</v>
      </c>
    </row>
    <row r="4394" spans="1:19" hidden="1" x14ac:dyDescent="0.3">
      <c r="A4394">
        <v>4393</v>
      </c>
      <c r="B4394" t="s">
        <v>50</v>
      </c>
      <c r="C4394" s="9">
        <v>45249</v>
      </c>
      <c r="D4394" s="9">
        <v>45256</v>
      </c>
      <c r="E4394" s="10">
        <v>45224</v>
      </c>
      <c r="F4394" t="s">
        <v>18</v>
      </c>
      <c r="G4394">
        <v>347.8</v>
      </c>
      <c r="H4394">
        <v>3</v>
      </c>
      <c r="I4394">
        <v>0</v>
      </c>
      <c r="J4394" t="s">
        <v>35</v>
      </c>
      <c r="K4394" t="s">
        <v>29</v>
      </c>
      <c r="L4394" t="s">
        <v>21</v>
      </c>
      <c r="M4394" t="s">
        <v>36</v>
      </c>
      <c r="N4394" t="s">
        <v>23</v>
      </c>
      <c r="O4394">
        <f>Table2[[#This Row],[check_out_date]]-Table2[[#This Row],[check_in_date]]</f>
        <v>7</v>
      </c>
      <c r="P4394">
        <f>Table2[[#This Row],[num_adults]]+Table2[[#This Row],[num_children]]</f>
        <v>3</v>
      </c>
      <c r="Q4394" s="3">
        <f>IF(OR(Table2[[#This Row],[booking_status]]="confirmed",Table2[[#This Row],[booking_status]]="checked-out"),Table2[[#This Row],[room_rate_per_night]]*Table2[[#This Row],[Num_Nights]],0)</f>
        <v>2434.6</v>
      </c>
      <c r="R4394" t="str" cm="1">
        <f t="array" ref="R4394">IFERROR(_xlfn.IFS(Table2[[#This Row],[booking_status]]="confirmed","Expected",Table2[[#This Row],[booking_status]]="checked-out","Actual"),"No Revenue")</f>
        <v>Expected</v>
      </c>
      <c r="S4394" s="4">
        <f>Table2[[#This Row],[Revenue_Amount]]/Table2[[#This Row],[Num_Nights]]</f>
        <v>347.8</v>
      </c>
    </row>
    <row r="4395" spans="1:19" x14ac:dyDescent="0.3">
      <c r="A4395">
        <v>4394</v>
      </c>
      <c r="B4395" t="s">
        <v>37</v>
      </c>
      <c r="C4395" s="9">
        <v>45109</v>
      </c>
      <c r="D4395" s="9">
        <v>45110</v>
      </c>
      <c r="E4395" s="10">
        <v>45086</v>
      </c>
      <c r="F4395" t="s">
        <v>54</v>
      </c>
      <c r="G4395">
        <v>477.12</v>
      </c>
      <c r="H4395">
        <v>1</v>
      </c>
      <c r="I4395">
        <v>0</v>
      </c>
      <c r="J4395" t="s">
        <v>28</v>
      </c>
      <c r="K4395" t="s">
        <v>20</v>
      </c>
      <c r="L4395" t="s">
        <v>21</v>
      </c>
      <c r="M4395" t="s">
        <v>22</v>
      </c>
      <c r="N4395" t="s">
        <v>23</v>
      </c>
      <c r="O4395">
        <f>Table2[[#This Row],[check_out_date]]-Table2[[#This Row],[check_in_date]]</f>
        <v>1</v>
      </c>
      <c r="P4395">
        <f>Table2[[#This Row],[num_adults]]+Table2[[#This Row],[num_children]]</f>
        <v>1</v>
      </c>
      <c r="Q4395" s="3">
        <f>IF(OR(Table2[[#This Row],[booking_status]]="confirmed",Table2[[#This Row],[booking_status]]="checked-out"),Table2[[#This Row],[room_rate_per_night]]*Table2[[#This Row],[Num_Nights]],0)</f>
        <v>477.12</v>
      </c>
      <c r="R4395" t="str" cm="1">
        <f t="array" ref="R4395">IFERROR(_xlfn.IFS(Table2[[#This Row],[booking_status]]="confirmed","Expected",Table2[[#This Row],[booking_status]]="checked-out","Actual"),"No Revenue")</f>
        <v>Expected</v>
      </c>
      <c r="S4395" s="4">
        <f>Table2[[#This Row],[Revenue_Amount]]/Table2[[#This Row],[Num_Nights]]</f>
        <v>477.12</v>
      </c>
    </row>
    <row r="4396" spans="1:19" hidden="1" x14ac:dyDescent="0.3">
      <c r="A4396">
        <v>4395</v>
      </c>
      <c r="B4396" t="s">
        <v>31</v>
      </c>
      <c r="C4396" s="9">
        <v>45043</v>
      </c>
      <c r="D4396" s="9">
        <v>45045</v>
      </c>
      <c r="E4396" s="10">
        <v>45000</v>
      </c>
      <c r="F4396" t="s">
        <v>18</v>
      </c>
      <c r="G4396">
        <v>139.76</v>
      </c>
      <c r="H4396">
        <v>2</v>
      </c>
      <c r="I4396">
        <v>0</v>
      </c>
      <c r="J4396" t="s">
        <v>35</v>
      </c>
      <c r="K4396" t="s">
        <v>44</v>
      </c>
      <c r="L4396" t="s">
        <v>56</v>
      </c>
      <c r="M4396" t="s">
        <v>36</v>
      </c>
      <c r="N4396" t="s">
        <v>41</v>
      </c>
      <c r="O4396">
        <f>Table2[[#This Row],[check_out_date]]-Table2[[#This Row],[check_in_date]]</f>
        <v>2</v>
      </c>
      <c r="P4396">
        <f>Table2[[#This Row],[num_adults]]+Table2[[#This Row],[num_children]]</f>
        <v>2</v>
      </c>
      <c r="Q4396" s="3">
        <f>IF(OR(Table2[[#This Row],[booking_status]]="confirmed",Table2[[#This Row],[booking_status]]="checked-out"),Table2[[#This Row],[room_rate_per_night]]*Table2[[#This Row],[Num_Nights]],0)</f>
        <v>279.52</v>
      </c>
      <c r="R4396" t="str" cm="1">
        <f t="array" ref="R4396">IFERROR(_xlfn.IFS(Table2[[#This Row],[booking_status]]="confirmed","Expected",Table2[[#This Row],[booking_status]]="checked-out","Actual"),"No Revenue")</f>
        <v>Actual</v>
      </c>
      <c r="S4396" s="4">
        <f>Table2[[#This Row],[Revenue_Amount]]/Table2[[#This Row],[Num_Nights]]</f>
        <v>139.76</v>
      </c>
    </row>
    <row r="4397" spans="1:19" x14ac:dyDescent="0.3">
      <c r="A4397">
        <v>4396</v>
      </c>
      <c r="B4397" t="s">
        <v>50</v>
      </c>
      <c r="C4397" s="9">
        <v>44933</v>
      </c>
      <c r="D4397" s="9">
        <v>44942</v>
      </c>
      <c r="E4397" s="10">
        <v>44887</v>
      </c>
      <c r="F4397" t="s">
        <v>49</v>
      </c>
      <c r="G4397">
        <v>160.1</v>
      </c>
      <c r="H4397">
        <v>2</v>
      </c>
      <c r="I4397">
        <v>0</v>
      </c>
      <c r="J4397" t="s">
        <v>94</v>
      </c>
      <c r="K4397" t="s">
        <v>20</v>
      </c>
      <c r="L4397" t="s">
        <v>21</v>
      </c>
      <c r="M4397" t="s">
        <v>36</v>
      </c>
      <c r="N4397" t="s">
        <v>41</v>
      </c>
      <c r="O4397">
        <f>Table2[[#This Row],[check_out_date]]-Table2[[#This Row],[check_in_date]]</f>
        <v>9</v>
      </c>
      <c r="P4397">
        <f>Table2[[#This Row],[num_adults]]+Table2[[#This Row],[num_children]]</f>
        <v>2</v>
      </c>
      <c r="Q4397" s="3">
        <f>IF(OR(Table2[[#This Row],[booking_status]]="confirmed",Table2[[#This Row],[booking_status]]="checked-out"),Table2[[#This Row],[room_rate_per_night]]*Table2[[#This Row],[Num_Nights]],0)</f>
        <v>1440.8999999999999</v>
      </c>
      <c r="R4397" t="str" cm="1">
        <f t="array" ref="R4397">IFERROR(_xlfn.IFS(Table2[[#This Row],[booking_status]]="confirmed","Expected",Table2[[#This Row],[booking_status]]="checked-out","Actual"),"No Revenue")</f>
        <v>Expected</v>
      </c>
      <c r="S4397" s="4">
        <f>Table2[[#This Row],[Revenue_Amount]]/Table2[[#This Row],[Num_Nights]]</f>
        <v>160.1</v>
      </c>
    </row>
    <row r="4398" spans="1:19" hidden="1" x14ac:dyDescent="0.3">
      <c r="A4398">
        <v>4397</v>
      </c>
      <c r="B4398" t="s">
        <v>14</v>
      </c>
      <c r="C4398" s="9">
        <v>45257</v>
      </c>
      <c r="D4398" s="9">
        <v>45259</v>
      </c>
      <c r="E4398" s="10">
        <v>45189</v>
      </c>
      <c r="F4398" t="s">
        <v>54</v>
      </c>
      <c r="G4398">
        <v>338.48</v>
      </c>
      <c r="H4398">
        <v>2</v>
      </c>
      <c r="I4398">
        <v>0</v>
      </c>
      <c r="J4398" t="s">
        <v>35</v>
      </c>
      <c r="K4398" t="s">
        <v>99</v>
      </c>
      <c r="L4398" t="s">
        <v>21</v>
      </c>
      <c r="M4398" t="s">
        <v>36</v>
      </c>
      <c r="N4398" t="s">
        <v>45</v>
      </c>
      <c r="O4398">
        <f>Table2[[#This Row],[check_out_date]]-Table2[[#This Row],[check_in_date]]</f>
        <v>2</v>
      </c>
      <c r="P4398">
        <f>Table2[[#This Row],[num_adults]]+Table2[[#This Row],[num_children]]</f>
        <v>2</v>
      </c>
      <c r="Q4398" s="3">
        <f>IF(OR(Table2[[#This Row],[booking_status]]="confirmed",Table2[[#This Row],[booking_status]]="checked-out"),Table2[[#This Row],[room_rate_per_night]]*Table2[[#This Row],[Num_Nights]],0)</f>
        <v>676.96</v>
      </c>
      <c r="R4398" t="str" cm="1">
        <f t="array" ref="R4398">IFERROR(_xlfn.IFS(Table2[[#This Row],[booking_status]]="confirmed","Expected",Table2[[#This Row],[booking_status]]="checked-out","Actual"),"No Revenue")</f>
        <v>Expected</v>
      </c>
      <c r="S4398" s="4">
        <f>Table2[[#This Row],[Revenue_Amount]]/Table2[[#This Row],[Num_Nights]]</f>
        <v>338.48</v>
      </c>
    </row>
    <row r="4399" spans="1:19" x14ac:dyDescent="0.3">
      <c r="A4399">
        <v>4398</v>
      </c>
      <c r="B4399" t="s">
        <v>31</v>
      </c>
      <c r="C4399" s="9">
        <v>45189</v>
      </c>
      <c r="D4399" s="9">
        <v>45194</v>
      </c>
      <c r="E4399" s="10">
        <v>45165</v>
      </c>
      <c r="F4399" t="s">
        <v>27</v>
      </c>
      <c r="G4399">
        <v>147.99</v>
      </c>
      <c r="H4399">
        <v>2</v>
      </c>
      <c r="I4399">
        <v>2</v>
      </c>
      <c r="J4399" t="s">
        <v>55</v>
      </c>
      <c r="K4399" t="s">
        <v>66</v>
      </c>
      <c r="L4399" t="s">
        <v>56</v>
      </c>
      <c r="M4399" t="s">
        <v>36</v>
      </c>
      <c r="N4399" t="s">
        <v>45</v>
      </c>
      <c r="O4399">
        <f>Table2[[#This Row],[check_out_date]]-Table2[[#This Row],[check_in_date]]</f>
        <v>5</v>
      </c>
      <c r="P4399">
        <f>Table2[[#This Row],[num_adults]]+Table2[[#This Row],[num_children]]</f>
        <v>4</v>
      </c>
      <c r="Q4399" s="3">
        <f>IF(OR(Table2[[#This Row],[booking_status]]="confirmed",Table2[[#This Row],[booking_status]]="checked-out"),Table2[[#This Row],[room_rate_per_night]]*Table2[[#This Row],[Num_Nights]],0)</f>
        <v>739.95</v>
      </c>
      <c r="R4399" t="str" cm="1">
        <f t="array" ref="R4399">IFERROR(_xlfn.IFS(Table2[[#This Row],[booking_status]]="confirmed","Expected",Table2[[#This Row],[booking_status]]="checked-out","Actual"),"No Revenue")</f>
        <v>Actual</v>
      </c>
      <c r="S4399" s="4">
        <f>Table2[[#This Row],[Revenue_Amount]]/Table2[[#This Row],[Num_Nights]]</f>
        <v>147.99</v>
      </c>
    </row>
    <row r="4400" spans="1:19" x14ac:dyDescent="0.3">
      <c r="A4400">
        <v>4399</v>
      </c>
      <c r="B4400" t="s">
        <v>31</v>
      </c>
      <c r="C4400" s="9">
        <v>45097</v>
      </c>
      <c r="D4400" s="9">
        <v>45106</v>
      </c>
      <c r="E4400" s="10">
        <v>45040</v>
      </c>
      <c r="F4400" t="s">
        <v>27</v>
      </c>
      <c r="G4400">
        <v>143.94</v>
      </c>
      <c r="H4400">
        <v>2</v>
      </c>
      <c r="I4400">
        <v>0</v>
      </c>
      <c r="J4400" t="s">
        <v>28</v>
      </c>
      <c r="K4400" t="s">
        <v>99</v>
      </c>
      <c r="L4400" t="s">
        <v>60</v>
      </c>
      <c r="M4400" t="s">
        <v>36</v>
      </c>
      <c r="N4400" t="s">
        <v>41</v>
      </c>
      <c r="O4400">
        <f>Table2[[#This Row],[check_out_date]]-Table2[[#This Row],[check_in_date]]</f>
        <v>9</v>
      </c>
      <c r="P4400">
        <f>Table2[[#This Row],[num_adults]]+Table2[[#This Row],[num_children]]</f>
        <v>2</v>
      </c>
      <c r="Q4400" s="3">
        <f>IF(OR(Table2[[#This Row],[booking_status]]="confirmed",Table2[[#This Row],[booking_status]]="checked-out"),Table2[[#This Row],[room_rate_per_night]]*Table2[[#This Row],[Num_Nights]],0)</f>
        <v>0</v>
      </c>
      <c r="R4400" t="str" cm="1">
        <f t="array" ref="R4400">IFERROR(_xlfn.IFS(Table2[[#This Row],[booking_status]]="confirmed","Expected",Table2[[#This Row],[booking_status]]="checked-out","Actual"),"No Revenue")</f>
        <v>No Revenue</v>
      </c>
      <c r="S4400" s="4">
        <f>Table2[[#This Row],[Revenue_Amount]]/Table2[[#This Row],[Num_Nights]]</f>
        <v>0</v>
      </c>
    </row>
    <row r="4401" spans="1:19" hidden="1" x14ac:dyDescent="0.3">
      <c r="A4401">
        <v>4400</v>
      </c>
      <c r="B4401" t="s">
        <v>14</v>
      </c>
      <c r="C4401" s="9">
        <v>45251</v>
      </c>
      <c r="D4401" s="9">
        <v>45257</v>
      </c>
      <c r="E4401" s="10">
        <v>45202</v>
      </c>
      <c r="F4401" t="s">
        <v>49</v>
      </c>
      <c r="G4401">
        <v>105.65</v>
      </c>
      <c r="H4401">
        <v>2</v>
      </c>
      <c r="I4401">
        <v>0</v>
      </c>
      <c r="J4401" t="s">
        <v>35</v>
      </c>
      <c r="K4401" t="s">
        <v>44</v>
      </c>
      <c r="L4401" t="s">
        <v>21</v>
      </c>
      <c r="M4401" t="s">
        <v>36</v>
      </c>
      <c r="N4401" t="s">
        <v>23</v>
      </c>
      <c r="O4401">
        <f>Table2[[#This Row],[check_out_date]]-Table2[[#This Row],[check_in_date]]</f>
        <v>6</v>
      </c>
      <c r="P4401">
        <f>Table2[[#This Row],[num_adults]]+Table2[[#This Row],[num_children]]</f>
        <v>2</v>
      </c>
      <c r="Q4401" s="3">
        <f>IF(OR(Table2[[#This Row],[booking_status]]="confirmed",Table2[[#This Row],[booking_status]]="checked-out"),Table2[[#This Row],[room_rate_per_night]]*Table2[[#This Row],[Num_Nights]],0)</f>
        <v>633.90000000000009</v>
      </c>
      <c r="R4401" t="str" cm="1">
        <f t="array" ref="R4401">IFERROR(_xlfn.IFS(Table2[[#This Row],[booking_status]]="confirmed","Expected",Table2[[#This Row],[booking_status]]="checked-out","Actual"),"No Revenue")</f>
        <v>Expected</v>
      </c>
      <c r="S4401" s="4">
        <f>Table2[[#This Row],[Revenue_Amount]]/Table2[[#This Row],[Num_Nights]]</f>
        <v>105.65000000000002</v>
      </c>
    </row>
    <row r="4402" spans="1:19" x14ac:dyDescent="0.3">
      <c r="A4402">
        <v>4401</v>
      </c>
      <c r="B4402" t="s">
        <v>50</v>
      </c>
      <c r="C4402" s="9">
        <v>45205</v>
      </c>
      <c r="D4402" s="9">
        <v>45208</v>
      </c>
      <c r="E4402" s="10">
        <v>45153</v>
      </c>
      <c r="F4402" t="s">
        <v>18</v>
      </c>
      <c r="G4402">
        <v>275.16000000000003</v>
      </c>
      <c r="H4402">
        <v>3</v>
      </c>
      <c r="I4402">
        <v>1</v>
      </c>
      <c r="J4402" t="s">
        <v>94</v>
      </c>
      <c r="K4402" t="s">
        <v>66</v>
      </c>
      <c r="L4402" t="s">
        <v>56</v>
      </c>
      <c r="M4402" t="s">
        <v>22</v>
      </c>
      <c r="N4402" t="s">
        <v>30</v>
      </c>
      <c r="O4402">
        <f>Table2[[#This Row],[check_out_date]]-Table2[[#This Row],[check_in_date]]</f>
        <v>3</v>
      </c>
      <c r="P4402">
        <f>Table2[[#This Row],[num_adults]]+Table2[[#This Row],[num_children]]</f>
        <v>4</v>
      </c>
      <c r="Q4402" s="3">
        <f>IF(OR(Table2[[#This Row],[booking_status]]="confirmed",Table2[[#This Row],[booking_status]]="checked-out"),Table2[[#This Row],[room_rate_per_night]]*Table2[[#This Row],[Num_Nights]],0)</f>
        <v>825.48</v>
      </c>
      <c r="R4402" t="str" cm="1">
        <f t="array" ref="R4402">IFERROR(_xlfn.IFS(Table2[[#This Row],[booking_status]]="confirmed","Expected",Table2[[#This Row],[booking_status]]="checked-out","Actual"),"No Revenue")</f>
        <v>Actual</v>
      </c>
      <c r="S4402" s="4">
        <f>Table2[[#This Row],[Revenue_Amount]]/Table2[[#This Row],[Num_Nights]]</f>
        <v>275.16000000000003</v>
      </c>
    </row>
    <row r="4403" spans="1:19" x14ac:dyDescent="0.3">
      <c r="A4403">
        <v>4402</v>
      </c>
      <c r="B4403" t="s">
        <v>37</v>
      </c>
      <c r="C4403" s="9">
        <v>45278</v>
      </c>
      <c r="D4403" s="9">
        <v>45287</v>
      </c>
      <c r="E4403" s="10">
        <v>45253</v>
      </c>
      <c r="F4403" t="s">
        <v>27</v>
      </c>
      <c r="G4403">
        <v>161.01</v>
      </c>
      <c r="H4403">
        <v>3</v>
      </c>
      <c r="I4403">
        <v>3</v>
      </c>
      <c r="J4403" t="s">
        <v>28</v>
      </c>
      <c r="K4403" t="s">
        <v>20</v>
      </c>
      <c r="L4403" t="s">
        <v>56</v>
      </c>
      <c r="M4403" t="s">
        <v>36</v>
      </c>
      <c r="N4403" t="s">
        <v>23</v>
      </c>
      <c r="O4403">
        <f>Table2[[#This Row],[check_out_date]]-Table2[[#This Row],[check_in_date]]</f>
        <v>9</v>
      </c>
      <c r="P4403">
        <f>Table2[[#This Row],[num_adults]]+Table2[[#This Row],[num_children]]</f>
        <v>6</v>
      </c>
      <c r="Q4403" s="3">
        <f>IF(OR(Table2[[#This Row],[booking_status]]="confirmed",Table2[[#This Row],[booking_status]]="checked-out"),Table2[[#This Row],[room_rate_per_night]]*Table2[[#This Row],[Num_Nights]],0)</f>
        <v>1449.09</v>
      </c>
      <c r="R4403" t="str" cm="1">
        <f t="array" ref="R4403">IFERROR(_xlfn.IFS(Table2[[#This Row],[booking_status]]="confirmed","Expected",Table2[[#This Row],[booking_status]]="checked-out","Actual"),"No Revenue")</f>
        <v>Actual</v>
      </c>
      <c r="S4403" s="4">
        <f>Table2[[#This Row],[Revenue_Amount]]/Table2[[#This Row],[Num_Nights]]</f>
        <v>161.01</v>
      </c>
    </row>
    <row r="4404" spans="1:19" x14ac:dyDescent="0.3">
      <c r="A4404">
        <v>4403</v>
      </c>
      <c r="B4404" t="s">
        <v>37</v>
      </c>
      <c r="C4404" s="9">
        <v>45130</v>
      </c>
      <c r="D4404" s="9">
        <v>45133</v>
      </c>
      <c r="E4404" s="10">
        <v>45091</v>
      </c>
      <c r="F4404" t="s">
        <v>49</v>
      </c>
      <c r="G4404">
        <v>72.540000000000006</v>
      </c>
      <c r="H4404">
        <v>2</v>
      </c>
      <c r="I4404">
        <v>0</v>
      </c>
      <c r="J4404" t="s">
        <v>55</v>
      </c>
      <c r="K4404" t="s">
        <v>66</v>
      </c>
      <c r="L4404" t="s">
        <v>60</v>
      </c>
      <c r="M4404" t="s">
        <v>36</v>
      </c>
      <c r="N4404" t="s">
        <v>41</v>
      </c>
      <c r="O4404">
        <f>Table2[[#This Row],[check_out_date]]-Table2[[#This Row],[check_in_date]]</f>
        <v>3</v>
      </c>
      <c r="P4404">
        <f>Table2[[#This Row],[num_adults]]+Table2[[#This Row],[num_children]]</f>
        <v>2</v>
      </c>
      <c r="Q4404" s="3">
        <f>IF(OR(Table2[[#This Row],[booking_status]]="confirmed",Table2[[#This Row],[booking_status]]="checked-out"),Table2[[#This Row],[room_rate_per_night]]*Table2[[#This Row],[Num_Nights]],0)</f>
        <v>0</v>
      </c>
      <c r="R4404" t="str" cm="1">
        <f t="array" ref="R4404">IFERROR(_xlfn.IFS(Table2[[#This Row],[booking_status]]="confirmed","Expected",Table2[[#This Row],[booking_status]]="checked-out","Actual"),"No Revenue")</f>
        <v>No Revenue</v>
      </c>
      <c r="S4404" s="4">
        <f>Table2[[#This Row],[Revenue_Amount]]/Table2[[#This Row],[Num_Nights]]</f>
        <v>0</v>
      </c>
    </row>
    <row r="4405" spans="1:19" x14ac:dyDescent="0.3">
      <c r="A4405">
        <v>4404</v>
      </c>
      <c r="B4405" t="s">
        <v>31</v>
      </c>
      <c r="C4405" s="9">
        <v>45255</v>
      </c>
      <c r="D4405" s="9">
        <v>45262</v>
      </c>
      <c r="E4405" s="10">
        <v>45173</v>
      </c>
      <c r="F4405" t="s">
        <v>27</v>
      </c>
      <c r="G4405">
        <v>100.84</v>
      </c>
      <c r="H4405">
        <v>4</v>
      </c>
      <c r="I4405">
        <v>2</v>
      </c>
      <c r="J4405" t="s">
        <v>28</v>
      </c>
      <c r="K4405" t="s">
        <v>66</v>
      </c>
      <c r="L4405" t="s">
        <v>21</v>
      </c>
      <c r="M4405" t="s">
        <v>36</v>
      </c>
      <c r="N4405" t="s">
        <v>41</v>
      </c>
      <c r="O4405">
        <f>Table2[[#This Row],[check_out_date]]-Table2[[#This Row],[check_in_date]]</f>
        <v>7</v>
      </c>
      <c r="P4405">
        <f>Table2[[#This Row],[num_adults]]+Table2[[#This Row],[num_children]]</f>
        <v>6</v>
      </c>
      <c r="Q4405" s="3">
        <f>IF(OR(Table2[[#This Row],[booking_status]]="confirmed",Table2[[#This Row],[booking_status]]="checked-out"),Table2[[#This Row],[room_rate_per_night]]*Table2[[#This Row],[Num_Nights]],0)</f>
        <v>705.88</v>
      </c>
      <c r="R4405" t="str" cm="1">
        <f t="array" ref="R4405">IFERROR(_xlfn.IFS(Table2[[#This Row],[booking_status]]="confirmed","Expected",Table2[[#This Row],[booking_status]]="checked-out","Actual"),"No Revenue")</f>
        <v>Expected</v>
      </c>
      <c r="S4405" s="4">
        <f>Table2[[#This Row],[Revenue_Amount]]/Table2[[#This Row],[Num_Nights]]</f>
        <v>100.84</v>
      </c>
    </row>
    <row r="4406" spans="1:19" x14ac:dyDescent="0.3">
      <c r="A4406">
        <v>4405</v>
      </c>
      <c r="B4406" t="s">
        <v>50</v>
      </c>
      <c r="C4406" s="9">
        <v>45040</v>
      </c>
      <c r="D4406" s="9">
        <v>45048</v>
      </c>
      <c r="E4406" s="10">
        <v>44998</v>
      </c>
      <c r="F4406" t="s">
        <v>27</v>
      </c>
      <c r="G4406">
        <v>218.5</v>
      </c>
      <c r="H4406">
        <v>2</v>
      </c>
      <c r="I4406">
        <v>0</v>
      </c>
      <c r="J4406" t="s">
        <v>19</v>
      </c>
      <c r="K4406" t="s">
        <v>66</v>
      </c>
      <c r="L4406" t="s">
        <v>21</v>
      </c>
      <c r="M4406" t="s">
        <v>36</v>
      </c>
      <c r="N4406" t="s">
        <v>41</v>
      </c>
      <c r="O4406">
        <f>Table2[[#This Row],[check_out_date]]-Table2[[#This Row],[check_in_date]]</f>
        <v>8</v>
      </c>
      <c r="P4406">
        <f>Table2[[#This Row],[num_adults]]+Table2[[#This Row],[num_children]]</f>
        <v>2</v>
      </c>
      <c r="Q4406" s="3">
        <f>IF(OR(Table2[[#This Row],[booking_status]]="confirmed",Table2[[#This Row],[booking_status]]="checked-out"),Table2[[#This Row],[room_rate_per_night]]*Table2[[#This Row],[Num_Nights]],0)</f>
        <v>1748</v>
      </c>
      <c r="R4406" t="str" cm="1">
        <f t="array" ref="R4406">IFERROR(_xlfn.IFS(Table2[[#This Row],[booking_status]]="confirmed","Expected",Table2[[#This Row],[booking_status]]="checked-out","Actual"),"No Revenue")</f>
        <v>Expected</v>
      </c>
      <c r="S4406" s="4">
        <f>Table2[[#This Row],[Revenue_Amount]]/Table2[[#This Row],[Num_Nights]]</f>
        <v>218.5</v>
      </c>
    </row>
    <row r="4407" spans="1:19" x14ac:dyDescent="0.3">
      <c r="A4407">
        <v>4406</v>
      </c>
      <c r="B4407" t="s">
        <v>50</v>
      </c>
      <c r="C4407" s="9">
        <v>45231</v>
      </c>
      <c r="D4407" s="9">
        <v>45232</v>
      </c>
      <c r="E4407" s="10">
        <v>45174</v>
      </c>
      <c r="F4407" t="s">
        <v>27</v>
      </c>
      <c r="G4407">
        <v>164.91</v>
      </c>
      <c r="H4407">
        <v>3</v>
      </c>
      <c r="I4407">
        <v>0</v>
      </c>
      <c r="J4407" t="s">
        <v>19</v>
      </c>
      <c r="K4407" t="s">
        <v>29</v>
      </c>
      <c r="L4407" t="s">
        <v>21</v>
      </c>
      <c r="M4407" t="s">
        <v>22</v>
      </c>
      <c r="N4407" t="s">
        <v>41</v>
      </c>
      <c r="O4407">
        <f>Table2[[#This Row],[check_out_date]]-Table2[[#This Row],[check_in_date]]</f>
        <v>1</v>
      </c>
      <c r="P4407">
        <f>Table2[[#This Row],[num_adults]]+Table2[[#This Row],[num_children]]</f>
        <v>3</v>
      </c>
      <c r="Q4407" s="3">
        <f>IF(OR(Table2[[#This Row],[booking_status]]="confirmed",Table2[[#This Row],[booking_status]]="checked-out"),Table2[[#This Row],[room_rate_per_night]]*Table2[[#This Row],[Num_Nights]],0)</f>
        <v>164.91</v>
      </c>
      <c r="R4407" t="str" cm="1">
        <f t="array" ref="R4407">IFERROR(_xlfn.IFS(Table2[[#This Row],[booking_status]]="confirmed","Expected",Table2[[#This Row],[booking_status]]="checked-out","Actual"),"No Revenue")</f>
        <v>Expected</v>
      </c>
      <c r="S4407" s="4">
        <f>Table2[[#This Row],[Revenue_Amount]]/Table2[[#This Row],[Num_Nights]]</f>
        <v>164.91</v>
      </c>
    </row>
    <row r="4408" spans="1:19" x14ac:dyDescent="0.3">
      <c r="A4408">
        <v>4407</v>
      </c>
      <c r="B4408" t="s">
        <v>14</v>
      </c>
      <c r="C4408" s="9">
        <v>45274</v>
      </c>
      <c r="D4408" s="9">
        <v>45285</v>
      </c>
      <c r="E4408" s="10">
        <v>45223</v>
      </c>
      <c r="F4408" t="s">
        <v>49</v>
      </c>
      <c r="G4408">
        <v>112.88</v>
      </c>
      <c r="H4408">
        <v>2</v>
      </c>
      <c r="I4408">
        <v>0</v>
      </c>
      <c r="J4408" t="s">
        <v>55</v>
      </c>
      <c r="K4408" t="s">
        <v>20</v>
      </c>
      <c r="L4408" t="s">
        <v>56</v>
      </c>
      <c r="M4408" t="s">
        <v>36</v>
      </c>
      <c r="N4408" t="s">
        <v>41</v>
      </c>
      <c r="O4408">
        <f>Table2[[#This Row],[check_out_date]]-Table2[[#This Row],[check_in_date]]</f>
        <v>11</v>
      </c>
      <c r="P4408">
        <f>Table2[[#This Row],[num_adults]]+Table2[[#This Row],[num_children]]</f>
        <v>2</v>
      </c>
      <c r="Q4408" s="3">
        <f>IF(OR(Table2[[#This Row],[booking_status]]="confirmed",Table2[[#This Row],[booking_status]]="checked-out"),Table2[[#This Row],[room_rate_per_night]]*Table2[[#This Row],[Num_Nights]],0)</f>
        <v>1241.6799999999998</v>
      </c>
      <c r="R4408" t="str" cm="1">
        <f t="array" ref="R4408">IFERROR(_xlfn.IFS(Table2[[#This Row],[booking_status]]="confirmed","Expected",Table2[[#This Row],[booking_status]]="checked-out","Actual"),"No Revenue")</f>
        <v>Actual</v>
      </c>
      <c r="S4408" s="4">
        <f>Table2[[#This Row],[Revenue_Amount]]/Table2[[#This Row],[Num_Nights]]</f>
        <v>112.87999999999998</v>
      </c>
    </row>
    <row r="4409" spans="1:19" hidden="1" x14ac:dyDescent="0.3">
      <c r="A4409">
        <v>4408</v>
      </c>
      <c r="B4409" t="s">
        <v>37</v>
      </c>
      <c r="C4409" s="9">
        <v>44971</v>
      </c>
      <c r="D4409" s="9">
        <v>44982</v>
      </c>
      <c r="E4409" s="10">
        <v>44913</v>
      </c>
      <c r="F4409" t="s">
        <v>27</v>
      </c>
      <c r="G4409">
        <v>216.53</v>
      </c>
      <c r="H4409">
        <v>2</v>
      </c>
      <c r="I4409">
        <v>0</v>
      </c>
      <c r="J4409" t="s">
        <v>35</v>
      </c>
      <c r="K4409" t="s">
        <v>29</v>
      </c>
      <c r="L4409" t="s">
        <v>21</v>
      </c>
      <c r="M4409" t="s">
        <v>22</v>
      </c>
      <c r="N4409" t="s">
        <v>45</v>
      </c>
      <c r="O4409">
        <f>Table2[[#This Row],[check_out_date]]-Table2[[#This Row],[check_in_date]]</f>
        <v>11</v>
      </c>
      <c r="P4409">
        <f>Table2[[#This Row],[num_adults]]+Table2[[#This Row],[num_children]]</f>
        <v>2</v>
      </c>
      <c r="Q4409" s="3">
        <f>IF(OR(Table2[[#This Row],[booking_status]]="confirmed",Table2[[#This Row],[booking_status]]="checked-out"),Table2[[#This Row],[room_rate_per_night]]*Table2[[#This Row],[Num_Nights]],0)</f>
        <v>2381.83</v>
      </c>
      <c r="R4409" t="str" cm="1">
        <f t="array" ref="R4409">IFERROR(_xlfn.IFS(Table2[[#This Row],[booking_status]]="confirmed","Expected",Table2[[#This Row],[booking_status]]="checked-out","Actual"),"No Revenue")</f>
        <v>Expected</v>
      </c>
      <c r="S4409" s="4">
        <f>Table2[[#This Row],[Revenue_Amount]]/Table2[[#This Row],[Num_Nights]]</f>
        <v>216.53</v>
      </c>
    </row>
    <row r="4410" spans="1:19" x14ac:dyDescent="0.3">
      <c r="A4410">
        <v>4409</v>
      </c>
      <c r="B4410" t="s">
        <v>50</v>
      </c>
      <c r="C4410" s="9">
        <v>45241</v>
      </c>
      <c r="D4410" s="9">
        <v>45244</v>
      </c>
      <c r="E4410" s="10">
        <v>45199</v>
      </c>
      <c r="F4410" t="s">
        <v>54</v>
      </c>
      <c r="G4410">
        <v>420.2</v>
      </c>
      <c r="H4410">
        <v>4</v>
      </c>
      <c r="I4410">
        <v>0</v>
      </c>
      <c r="J4410" t="s">
        <v>28</v>
      </c>
      <c r="K4410" t="s">
        <v>44</v>
      </c>
      <c r="L4410" t="s">
        <v>21</v>
      </c>
      <c r="M4410" t="s">
        <v>36</v>
      </c>
      <c r="N4410" t="s">
        <v>41</v>
      </c>
      <c r="O4410">
        <f>Table2[[#This Row],[check_out_date]]-Table2[[#This Row],[check_in_date]]</f>
        <v>3</v>
      </c>
      <c r="P4410">
        <f>Table2[[#This Row],[num_adults]]+Table2[[#This Row],[num_children]]</f>
        <v>4</v>
      </c>
      <c r="Q4410" s="3">
        <f>IF(OR(Table2[[#This Row],[booking_status]]="confirmed",Table2[[#This Row],[booking_status]]="checked-out"),Table2[[#This Row],[room_rate_per_night]]*Table2[[#This Row],[Num_Nights]],0)</f>
        <v>1260.5999999999999</v>
      </c>
      <c r="R4410" t="str" cm="1">
        <f t="array" ref="R4410">IFERROR(_xlfn.IFS(Table2[[#This Row],[booking_status]]="confirmed","Expected",Table2[[#This Row],[booking_status]]="checked-out","Actual"),"No Revenue")</f>
        <v>Expected</v>
      </c>
      <c r="S4410" s="4">
        <f>Table2[[#This Row],[Revenue_Amount]]/Table2[[#This Row],[Num_Nights]]</f>
        <v>420.2</v>
      </c>
    </row>
    <row r="4411" spans="1:19" x14ac:dyDescent="0.3">
      <c r="A4411">
        <v>4410</v>
      </c>
      <c r="B4411" t="s">
        <v>37</v>
      </c>
      <c r="C4411" s="9">
        <v>44936</v>
      </c>
      <c r="D4411" s="9">
        <v>44938</v>
      </c>
      <c r="E4411" s="10">
        <v>44902</v>
      </c>
      <c r="F4411" t="s">
        <v>27</v>
      </c>
      <c r="G4411">
        <v>210.51</v>
      </c>
      <c r="H4411">
        <v>2</v>
      </c>
      <c r="I4411">
        <v>2</v>
      </c>
      <c r="J4411" t="s">
        <v>28</v>
      </c>
      <c r="K4411" t="s">
        <v>44</v>
      </c>
      <c r="L4411" t="s">
        <v>21</v>
      </c>
      <c r="M4411" t="s">
        <v>36</v>
      </c>
      <c r="N4411" t="s">
        <v>45</v>
      </c>
      <c r="O4411">
        <f>Table2[[#This Row],[check_out_date]]-Table2[[#This Row],[check_in_date]]</f>
        <v>2</v>
      </c>
      <c r="P4411">
        <f>Table2[[#This Row],[num_adults]]+Table2[[#This Row],[num_children]]</f>
        <v>4</v>
      </c>
      <c r="Q4411" s="3">
        <f>IF(OR(Table2[[#This Row],[booking_status]]="confirmed",Table2[[#This Row],[booking_status]]="checked-out"),Table2[[#This Row],[room_rate_per_night]]*Table2[[#This Row],[Num_Nights]],0)</f>
        <v>421.02</v>
      </c>
      <c r="R4411" t="str" cm="1">
        <f t="array" ref="R4411">IFERROR(_xlfn.IFS(Table2[[#This Row],[booking_status]]="confirmed","Expected",Table2[[#This Row],[booking_status]]="checked-out","Actual"),"No Revenue")</f>
        <v>Expected</v>
      </c>
      <c r="S4411" s="4">
        <f>Table2[[#This Row],[Revenue_Amount]]/Table2[[#This Row],[Num_Nights]]</f>
        <v>210.51</v>
      </c>
    </row>
    <row r="4412" spans="1:19" hidden="1" x14ac:dyDescent="0.3">
      <c r="A4412">
        <v>4411</v>
      </c>
      <c r="B4412" t="s">
        <v>14</v>
      </c>
      <c r="C4412" s="9">
        <v>45278</v>
      </c>
      <c r="D4412" s="9">
        <v>45280</v>
      </c>
      <c r="E4412" s="10">
        <v>45202</v>
      </c>
      <c r="F4412" t="s">
        <v>49</v>
      </c>
      <c r="G4412">
        <v>125.23</v>
      </c>
      <c r="H4412">
        <v>3</v>
      </c>
      <c r="I4412">
        <v>0</v>
      </c>
      <c r="J4412" t="s">
        <v>35</v>
      </c>
      <c r="K4412" t="s">
        <v>20</v>
      </c>
      <c r="L4412" t="s">
        <v>21</v>
      </c>
      <c r="M4412" t="s">
        <v>36</v>
      </c>
      <c r="N4412" t="s">
        <v>23</v>
      </c>
      <c r="O4412">
        <f>Table2[[#This Row],[check_out_date]]-Table2[[#This Row],[check_in_date]]</f>
        <v>2</v>
      </c>
      <c r="P4412">
        <f>Table2[[#This Row],[num_adults]]+Table2[[#This Row],[num_children]]</f>
        <v>3</v>
      </c>
      <c r="Q4412" s="3">
        <f>IF(OR(Table2[[#This Row],[booking_status]]="confirmed",Table2[[#This Row],[booking_status]]="checked-out"),Table2[[#This Row],[room_rate_per_night]]*Table2[[#This Row],[Num_Nights]],0)</f>
        <v>250.46</v>
      </c>
      <c r="R4412" t="str" cm="1">
        <f t="array" ref="R4412">IFERROR(_xlfn.IFS(Table2[[#This Row],[booking_status]]="confirmed","Expected",Table2[[#This Row],[booking_status]]="checked-out","Actual"),"No Revenue")</f>
        <v>Expected</v>
      </c>
      <c r="S4412" s="4">
        <f>Table2[[#This Row],[Revenue_Amount]]/Table2[[#This Row],[Num_Nights]]</f>
        <v>125.23</v>
      </c>
    </row>
    <row r="4413" spans="1:19" x14ac:dyDescent="0.3">
      <c r="A4413">
        <v>4412</v>
      </c>
      <c r="B4413" t="s">
        <v>50</v>
      </c>
      <c r="C4413" s="9">
        <v>45057</v>
      </c>
      <c r="D4413" s="9">
        <v>45063</v>
      </c>
      <c r="E4413" s="10">
        <v>45025</v>
      </c>
      <c r="F4413" t="s">
        <v>54</v>
      </c>
      <c r="G4413">
        <v>338.48</v>
      </c>
      <c r="H4413">
        <v>1</v>
      </c>
      <c r="I4413">
        <v>0</v>
      </c>
      <c r="J4413" t="s">
        <v>19</v>
      </c>
      <c r="K4413" t="s">
        <v>29</v>
      </c>
      <c r="L4413" t="s">
        <v>21</v>
      </c>
      <c r="M4413" t="s">
        <v>36</v>
      </c>
      <c r="N4413" t="s">
        <v>41</v>
      </c>
      <c r="O4413">
        <f>Table2[[#This Row],[check_out_date]]-Table2[[#This Row],[check_in_date]]</f>
        <v>6</v>
      </c>
      <c r="P4413">
        <f>Table2[[#This Row],[num_adults]]+Table2[[#This Row],[num_children]]</f>
        <v>1</v>
      </c>
      <c r="Q4413" s="3">
        <f>IF(OR(Table2[[#This Row],[booking_status]]="confirmed",Table2[[#This Row],[booking_status]]="checked-out"),Table2[[#This Row],[room_rate_per_night]]*Table2[[#This Row],[Num_Nights]],0)</f>
        <v>2030.88</v>
      </c>
      <c r="R4413" t="str" cm="1">
        <f t="array" ref="R4413">IFERROR(_xlfn.IFS(Table2[[#This Row],[booking_status]]="confirmed","Expected",Table2[[#This Row],[booking_status]]="checked-out","Actual"),"No Revenue")</f>
        <v>Expected</v>
      </c>
      <c r="S4413" s="4">
        <f>Table2[[#This Row],[Revenue_Amount]]/Table2[[#This Row],[Num_Nights]]</f>
        <v>338.48</v>
      </c>
    </row>
    <row r="4414" spans="1:19" x14ac:dyDescent="0.3">
      <c r="A4414">
        <v>4413</v>
      </c>
      <c r="B4414" t="s">
        <v>50</v>
      </c>
      <c r="C4414" s="9">
        <v>45174</v>
      </c>
      <c r="D4414" s="9">
        <v>45183</v>
      </c>
      <c r="E4414" s="10">
        <v>45118</v>
      </c>
      <c r="F4414" t="s">
        <v>27</v>
      </c>
      <c r="G4414">
        <v>235.25</v>
      </c>
      <c r="H4414">
        <v>4</v>
      </c>
      <c r="I4414">
        <v>1</v>
      </c>
      <c r="J4414" t="s">
        <v>28</v>
      </c>
      <c r="K4414" t="s">
        <v>29</v>
      </c>
      <c r="L4414" t="s">
        <v>21</v>
      </c>
      <c r="M4414" t="s">
        <v>36</v>
      </c>
      <c r="N4414" t="s">
        <v>41</v>
      </c>
      <c r="O4414">
        <f>Table2[[#This Row],[check_out_date]]-Table2[[#This Row],[check_in_date]]</f>
        <v>9</v>
      </c>
      <c r="P4414">
        <f>Table2[[#This Row],[num_adults]]+Table2[[#This Row],[num_children]]</f>
        <v>5</v>
      </c>
      <c r="Q4414" s="3">
        <f>IF(OR(Table2[[#This Row],[booking_status]]="confirmed",Table2[[#This Row],[booking_status]]="checked-out"),Table2[[#This Row],[room_rate_per_night]]*Table2[[#This Row],[Num_Nights]],0)</f>
        <v>2117.25</v>
      </c>
      <c r="R4414" t="str" cm="1">
        <f t="array" ref="R4414">IFERROR(_xlfn.IFS(Table2[[#This Row],[booking_status]]="confirmed","Expected",Table2[[#This Row],[booking_status]]="checked-out","Actual"),"No Revenue")</f>
        <v>Expected</v>
      </c>
      <c r="S4414" s="4">
        <f>Table2[[#This Row],[Revenue_Amount]]/Table2[[#This Row],[Num_Nights]]</f>
        <v>235.25</v>
      </c>
    </row>
    <row r="4415" spans="1:19" hidden="1" x14ac:dyDescent="0.3">
      <c r="A4415">
        <v>4414</v>
      </c>
      <c r="B4415" t="s">
        <v>14</v>
      </c>
      <c r="C4415" s="9">
        <v>44975</v>
      </c>
      <c r="D4415" s="9">
        <v>44980</v>
      </c>
      <c r="E4415" s="10">
        <v>44970</v>
      </c>
      <c r="F4415" t="s">
        <v>49</v>
      </c>
      <c r="G4415">
        <v>119.67</v>
      </c>
      <c r="H4415">
        <v>2</v>
      </c>
      <c r="I4415">
        <v>2</v>
      </c>
      <c r="J4415" t="s">
        <v>35</v>
      </c>
      <c r="K4415" t="s">
        <v>99</v>
      </c>
      <c r="L4415" t="s">
        <v>60</v>
      </c>
      <c r="M4415" t="s">
        <v>36</v>
      </c>
      <c r="N4415" t="s">
        <v>41</v>
      </c>
      <c r="O4415">
        <f>Table2[[#This Row],[check_out_date]]-Table2[[#This Row],[check_in_date]]</f>
        <v>5</v>
      </c>
      <c r="P4415">
        <f>Table2[[#This Row],[num_adults]]+Table2[[#This Row],[num_children]]</f>
        <v>4</v>
      </c>
      <c r="Q4415" s="3">
        <f>IF(OR(Table2[[#This Row],[booking_status]]="confirmed",Table2[[#This Row],[booking_status]]="checked-out"),Table2[[#This Row],[room_rate_per_night]]*Table2[[#This Row],[Num_Nights]],0)</f>
        <v>0</v>
      </c>
      <c r="R4415" t="str" cm="1">
        <f t="array" ref="R4415">IFERROR(_xlfn.IFS(Table2[[#This Row],[booking_status]]="confirmed","Expected",Table2[[#This Row],[booking_status]]="checked-out","Actual"),"No Revenue")</f>
        <v>No Revenue</v>
      </c>
      <c r="S4415" s="4">
        <f>Table2[[#This Row],[Revenue_Amount]]/Table2[[#This Row],[Num_Nights]]</f>
        <v>0</v>
      </c>
    </row>
    <row r="4416" spans="1:19" x14ac:dyDescent="0.3">
      <c r="A4416">
        <v>4415</v>
      </c>
      <c r="B4416" t="s">
        <v>14</v>
      </c>
      <c r="C4416" s="9">
        <v>45161</v>
      </c>
      <c r="D4416" s="9">
        <v>45164</v>
      </c>
      <c r="E4416" s="10">
        <v>45148</v>
      </c>
      <c r="F4416" t="s">
        <v>27</v>
      </c>
      <c r="G4416">
        <v>178.23</v>
      </c>
      <c r="H4416">
        <v>2</v>
      </c>
      <c r="I4416">
        <v>0</v>
      </c>
      <c r="J4416" t="s">
        <v>19</v>
      </c>
      <c r="K4416" t="s">
        <v>66</v>
      </c>
      <c r="L4416" t="s">
        <v>56</v>
      </c>
      <c r="M4416" t="s">
        <v>36</v>
      </c>
      <c r="N4416" t="s">
        <v>41</v>
      </c>
      <c r="O4416">
        <f>Table2[[#This Row],[check_out_date]]-Table2[[#This Row],[check_in_date]]</f>
        <v>3</v>
      </c>
      <c r="P4416">
        <f>Table2[[#This Row],[num_adults]]+Table2[[#This Row],[num_children]]</f>
        <v>2</v>
      </c>
      <c r="Q4416" s="3">
        <f>IF(OR(Table2[[#This Row],[booking_status]]="confirmed",Table2[[#This Row],[booking_status]]="checked-out"),Table2[[#This Row],[room_rate_per_night]]*Table2[[#This Row],[Num_Nights]],0)</f>
        <v>534.68999999999994</v>
      </c>
      <c r="R4416" t="str" cm="1">
        <f t="array" ref="R4416">IFERROR(_xlfn.IFS(Table2[[#This Row],[booking_status]]="confirmed","Expected",Table2[[#This Row],[booking_status]]="checked-out","Actual"),"No Revenue")</f>
        <v>Actual</v>
      </c>
      <c r="S4416" s="4">
        <f>Table2[[#This Row],[Revenue_Amount]]/Table2[[#This Row],[Num_Nights]]</f>
        <v>178.23</v>
      </c>
    </row>
    <row r="4417" spans="1:19" x14ac:dyDescent="0.3">
      <c r="A4417">
        <v>4416</v>
      </c>
      <c r="B4417" t="s">
        <v>50</v>
      </c>
      <c r="C4417" s="9">
        <v>44947</v>
      </c>
      <c r="D4417" s="9">
        <v>44958</v>
      </c>
      <c r="E4417" s="10">
        <v>44909</v>
      </c>
      <c r="F4417" t="s">
        <v>54</v>
      </c>
      <c r="G4417">
        <v>482.6</v>
      </c>
      <c r="H4417">
        <v>1</v>
      </c>
      <c r="I4417">
        <v>0</v>
      </c>
      <c r="J4417" t="s">
        <v>55</v>
      </c>
      <c r="K4417" t="s">
        <v>99</v>
      </c>
      <c r="L4417" t="s">
        <v>70</v>
      </c>
      <c r="M4417" t="s">
        <v>22</v>
      </c>
      <c r="N4417" t="s">
        <v>41</v>
      </c>
      <c r="O4417">
        <f>Table2[[#This Row],[check_out_date]]-Table2[[#This Row],[check_in_date]]</f>
        <v>11</v>
      </c>
      <c r="P4417">
        <f>Table2[[#This Row],[num_adults]]+Table2[[#This Row],[num_children]]</f>
        <v>1</v>
      </c>
      <c r="Q4417" s="3">
        <f>IF(OR(Table2[[#This Row],[booking_status]]="confirmed",Table2[[#This Row],[booking_status]]="checked-out"),Table2[[#This Row],[room_rate_per_night]]*Table2[[#This Row],[Num_Nights]],0)</f>
        <v>0</v>
      </c>
      <c r="R4417" t="str" cm="1">
        <f t="array" ref="R4417">IFERROR(_xlfn.IFS(Table2[[#This Row],[booking_status]]="confirmed","Expected",Table2[[#This Row],[booking_status]]="checked-out","Actual"),"No Revenue")</f>
        <v>No Revenue</v>
      </c>
      <c r="S4417" s="4">
        <f>Table2[[#This Row],[Revenue_Amount]]/Table2[[#This Row],[Num_Nights]]</f>
        <v>0</v>
      </c>
    </row>
    <row r="4418" spans="1:19" x14ac:dyDescent="0.3">
      <c r="A4418">
        <v>4417</v>
      </c>
      <c r="B4418" t="s">
        <v>31</v>
      </c>
      <c r="C4418" s="9">
        <v>45254</v>
      </c>
      <c r="D4418" s="9">
        <v>45261</v>
      </c>
      <c r="E4418" s="10">
        <v>45239</v>
      </c>
      <c r="F4418" t="s">
        <v>49</v>
      </c>
      <c r="G4418">
        <v>59.98</v>
      </c>
      <c r="H4418">
        <v>2</v>
      </c>
      <c r="I4418">
        <v>3</v>
      </c>
      <c r="J4418" t="s">
        <v>28</v>
      </c>
      <c r="K4418" t="s">
        <v>44</v>
      </c>
      <c r="L4418" t="s">
        <v>56</v>
      </c>
      <c r="M4418" t="s">
        <v>36</v>
      </c>
      <c r="N4418" t="s">
        <v>95</v>
      </c>
      <c r="O4418">
        <f>Table2[[#This Row],[check_out_date]]-Table2[[#This Row],[check_in_date]]</f>
        <v>7</v>
      </c>
      <c r="P4418">
        <f>Table2[[#This Row],[num_adults]]+Table2[[#This Row],[num_children]]</f>
        <v>5</v>
      </c>
      <c r="Q4418" s="3">
        <f>IF(OR(Table2[[#This Row],[booking_status]]="confirmed",Table2[[#This Row],[booking_status]]="checked-out"),Table2[[#This Row],[room_rate_per_night]]*Table2[[#This Row],[Num_Nights]],0)</f>
        <v>419.85999999999996</v>
      </c>
      <c r="R4418" t="str" cm="1">
        <f t="array" ref="R4418">IFERROR(_xlfn.IFS(Table2[[#This Row],[booking_status]]="confirmed","Expected",Table2[[#This Row],[booking_status]]="checked-out","Actual"),"No Revenue")</f>
        <v>Actual</v>
      </c>
      <c r="S4418" s="4">
        <f>Table2[[#This Row],[Revenue_Amount]]/Table2[[#This Row],[Num_Nights]]</f>
        <v>59.98</v>
      </c>
    </row>
    <row r="4419" spans="1:19" x14ac:dyDescent="0.3">
      <c r="A4419">
        <v>4418</v>
      </c>
      <c r="B4419" t="s">
        <v>37</v>
      </c>
      <c r="C4419" s="9">
        <v>45209</v>
      </c>
      <c r="D4419" s="9">
        <v>45212</v>
      </c>
      <c r="E4419" s="10">
        <v>45190</v>
      </c>
      <c r="F4419" t="s">
        <v>54</v>
      </c>
      <c r="G4419">
        <v>369.29</v>
      </c>
      <c r="H4419">
        <v>3</v>
      </c>
      <c r="I4419">
        <v>2</v>
      </c>
      <c r="J4419" t="s">
        <v>28</v>
      </c>
      <c r="K4419" t="s">
        <v>20</v>
      </c>
      <c r="L4419" t="s">
        <v>21</v>
      </c>
      <c r="M4419" t="s">
        <v>22</v>
      </c>
      <c r="N4419" t="s">
        <v>41</v>
      </c>
      <c r="O4419">
        <f>Table2[[#This Row],[check_out_date]]-Table2[[#This Row],[check_in_date]]</f>
        <v>3</v>
      </c>
      <c r="P4419">
        <f>Table2[[#This Row],[num_adults]]+Table2[[#This Row],[num_children]]</f>
        <v>5</v>
      </c>
      <c r="Q4419" s="3">
        <f>IF(OR(Table2[[#This Row],[booking_status]]="confirmed",Table2[[#This Row],[booking_status]]="checked-out"),Table2[[#This Row],[room_rate_per_night]]*Table2[[#This Row],[Num_Nights]],0)</f>
        <v>1107.8700000000001</v>
      </c>
      <c r="R4419" t="str" cm="1">
        <f t="array" ref="R4419">IFERROR(_xlfn.IFS(Table2[[#This Row],[booking_status]]="confirmed","Expected",Table2[[#This Row],[booking_status]]="checked-out","Actual"),"No Revenue")</f>
        <v>Expected</v>
      </c>
      <c r="S4419" s="4">
        <f>Table2[[#This Row],[Revenue_Amount]]/Table2[[#This Row],[Num_Nights]]</f>
        <v>369.29</v>
      </c>
    </row>
    <row r="4420" spans="1:19" x14ac:dyDescent="0.3">
      <c r="A4420">
        <v>4419</v>
      </c>
      <c r="B4420" t="s">
        <v>31</v>
      </c>
      <c r="C4420" s="9">
        <v>45162</v>
      </c>
      <c r="D4420" s="9">
        <v>45170</v>
      </c>
      <c r="E4420" s="10">
        <v>45115</v>
      </c>
      <c r="F4420" t="s">
        <v>18</v>
      </c>
      <c r="G4420">
        <v>191.97</v>
      </c>
      <c r="H4420">
        <v>1</v>
      </c>
      <c r="I4420">
        <v>0</v>
      </c>
      <c r="J4420" t="s">
        <v>19</v>
      </c>
      <c r="K4420" t="s">
        <v>20</v>
      </c>
      <c r="L4420" t="s">
        <v>21</v>
      </c>
      <c r="M4420" t="s">
        <v>36</v>
      </c>
      <c r="N4420" t="s">
        <v>41</v>
      </c>
      <c r="O4420">
        <f>Table2[[#This Row],[check_out_date]]-Table2[[#This Row],[check_in_date]]</f>
        <v>8</v>
      </c>
      <c r="P4420">
        <f>Table2[[#This Row],[num_adults]]+Table2[[#This Row],[num_children]]</f>
        <v>1</v>
      </c>
      <c r="Q4420" s="3">
        <f>IF(OR(Table2[[#This Row],[booking_status]]="confirmed",Table2[[#This Row],[booking_status]]="checked-out"),Table2[[#This Row],[room_rate_per_night]]*Table2[[#This Row],[Num_Nights]],0)</f>
        <v>1535.76</v>
      </c>
      <c r="R4420" t="str" cm="1">
        <f t="array" ref="R4420">IFERROR(_xlfn.IFS(Table2[[#This Row],[booking_status]]="confirmed","Expected",Table2[[#This Row],[booking_status]]="checked-out","Actual"),"No Revenue")</f>
        <v>Expected</v>
      </c>
      <c r="S4420" s="4">
        <f>Table2[[#This Row],[Revenue_Amount]]/Table2[[#This Row],[Num_Nights]]</f>
        <v>191.97</v>
      </c>
    </row>
    <row r="4421" spans="1:19" hidden="1" x14ac:dyDescent="0.3">
      <c r="A4421">
        <v>4420</v>
      </c>
      <c r="B4421" t="s">
        <v>50</v>
      </c>
      <c r="C4421" s="9">
        <v>45203</v>
      </c>
      <c r="D4421" s="9">
        <v>45213</v>
      </c>
      <c r="E4421" s="10">
        <v>45193</v>
      </c>
      <c r="F4421" t="s">
        <v>18</v>
      </c>
      <c r="G4421">
        <v>308.74</v>
      </c>
      <c r="H4421">
        <v>1</v>
      </c>
      <c r="I4421">
        <v>2</v>
      </c>
      <c r="J4421" t="s">
        <v>35</v>
      </c>
      <c r="K4421" t="s">
        <v>20</v>
      </c>
      <c r="L4421" t="s">
        <v>60</v>
      </c>
      <c r="M4421" t="s">
        <v>36</v>
      </c>
      <c r="N4421" t="s">
        <v>41</v>
      </c>
      <c r="O4421">
        <f>Table2[[#This Row],[check_out_date]]-Table2[[#This Row],[check_in_date]]</f>
        <v>10</v>
      </c>
      <c r="P4421">
        <f>Table2[[#This Row],[num_adults]]+Table2[[#This Row],[num_children]]</f>
        <v>3</v>
      </c>
      <c r="Q4421" s="3">
        <f>IF(OR(Table2[[#This Row],[booking_status]]="confirmed",Table2[[#This Row],[booking_status]]="checked-out"),Table2[[#This Row],[room_rate_per_night]]*Table2[[#This Row],[Num_Nights]],0)</f>
        <v>0</v>
      </c>
      <c r="R4421" t="str" cm="1">
        <f t="array" ref="R4421">IFERROR(_xlfn.IFS(Table2[[#This Row],[booking_status]]="confirmed","Expected",Table2[[#This Row],[booking_status]]="checked-out","Actual"),"No Revenue")</f>
        <v>No Revenue</v>
      </c>
      <c r="S4421" s="4">
        <f>Table2[[#This Row],[Revenue_Amount]]/Table2[[#This Row],[Num_Nights]]</f>
        <v>0</v>
      </c>
    </row>
    <row r="4422" spans="1:19" x14ac:dyDescent="0.3">
      <c r="A4422">
        <v>4421</v>
      </c>
      <c r="B4422" t="s">
        <v>37</v>
      </c>
      <c r="C4422" s="9">
        <v>45108</v>
      </c>
      <c r="D4422" s="9">
        <v>45115</v>
      </c>
      <c r="E4422" s="10">
        <v>45061</v>
      </c>
      <c r="F4422" t="s">
        <v>27</v>
      </c>
      <c r="G4422">
        <v>120.4</v>
      </c>
      <c r="H4422">
        <v>3</v>
      </c>
      <c r="I4422">
        <v>0</v>
      </c>
      <c r="J4422" t="s">
        <v>19</v>
      </c>
      <c r="K4422" t="s">
        <v>99</v>
      </c>
      <c r="L4422" t="s">
        <v>21</v>
      </c>
      <c r="M4422" t="s">
        <v>36</v>
      </c>
      <c r="N4422" t="s">
        <v>41</v>
      </c>
      <c r="O4422">
        <f>Table2[[#This Row],[check_out_date]]-Table2[[#This Row],[check_in_date]]</f>
        <v>7</v>
      </c>
      <c r="P4422">
        <f>Table2[[#This Row],[num_adults]]+Table2[[#This Row],[num_children]]</f>
        <v>3</v>
      </c>
      <c r="Q4422" s="3">
        <f>IF(OR(Table2[[#This Row],[booking_status]]="confirmed",Table2[[#This Row],[booking_status]]="checked-out"),Table2[[#This Row],[room_rate_per_night]]*Table2[[#This Row],[Num_Nights]],0)</f>
        <v>842.80000000000007</v>
      </c>
      <c r="R4422" t="str" cm="1">
        <f t="array" ref="R4422">IFERROR(_xlfn.IFS(Table2[[#This Row],[booking_status]]="confirmed","Expected",Table2[[#This Row],[booking_status]]="checked-out","Actual"),"No Revenue")</f>
        <v>Expected</v>
      </c>
      <c r="S4422" s="4">
        <f>Table2[[#This Row],[Revenue_Amount]]/Table2[[#This Row],[Num_Nights]]</f>
        <v>120.4</v>
      </c>
    </row>
    <row r="4423" spans="1:19" hidden="1" x14ac:dyDescent="0.3">
      <c r="A4423">
        <v>4422</v>
      </c>
      <c r="B4423" t="s">
        <v>50</v>
      </c>
      <c r="C4423" s="9">
        <v>45016</v>
      </c>
      <c r="D4423" s="9">
        <v>45027</v>
      </c>
      <c r="E4423" s="10">
        <v>44968</v>
      </c>
      <c r="F4423" t="s">
        <v>54</v>
      </c>
      <c r="G4423">
        <v>368.62</v>
      </c>
      <c r="H4423">
        <v>2</v>
      </c>
      <c r="I4423">
        <v>0</v>
      </c>
      <c r="J4423" t="s">
        <v>35</v>
      </c>
      <c r="K4423" t="s">
        <v>29</v>
      </c>
      <c r="L4423" t="s">
        <v>56</v>
      </c>
      <c r="M4423" t="s">
        <v>22</v>
      </c>
      <c r="N4423" t="s">
        <v>23</v>
      </c>
      <c r="O4423">
        <f>Table2[[#This Row],[check_out_date]]-Table2[[#This Row],[check_in_date]]</f>
        <v>11</v>
      </c>
      <c r="P4423">
        <f>Table2[[#This Row],[num_adults]]+Table2[[#This Row],[num_children]]</f>
        <v>2</v>
      </c>
      <c r="Q4423" s="3">
        <f>IF(OR(Table2[[#This Row],[booking_status]]="confirmed",Table2[[#This Row],[booking_status]]="checked-out"),Table2[[#This Row],[room_rate_per_night]]*Table2[[#This Row],[Num_Nights]],0)</f>
        <v>4054.82</v>
      </c>
      <c r="R4423" t="str" cm="1">
        <f t="array" ref="R4423">IFERROR(_xlfn.IFS(Table2[[#This Row],[booking_status]]="confirmed","Expected",Table2[[#This Row],[booking_status]]="checked-out","Actual"),"No Revenue")</f>
        <v>Actual</v>
      </c>
      <c r="S4423" s="4">
        <f>Table2[[#This Row],[Revenue_Amount]]/Table2[[#This Row],[Num_Nights]]</f>
        <v>368.62</v>
      </c>
    </row>
    <row r="4424" spans="1:19" hidden="1" x14ac:dyDescent="0.3">
      <c r="A4424">
        <v>4423</v>
      </c>
      <c r="B4424" t="s">
        <v>37</v>
      </c>
      <c r="C4424" s="9">
        <v>45277</v>
      </c>
      <c r="D4424" s="9">
        <v>45285</v>
      </c>
      <c r="E4424" s="10">
        <v>45234</v>
      </c>
      <c r="F4424" t="s">
        <v>49</v>
      </c>
      <c r="G4424">
        <v>95.14</v>
      </c>
      <c r="H4424">
        <v>1</v>
      </c>
      <c r="I4424">
        <v>0</v>
      </c>
      <c r="J4424" t="s">
        <v>35</v>
      </c>
      <c r="K4424" t="s">
        <v>66</v>
      </c>
      <c r="L4424" t="s">
        <v>56</v>
      </c>
      <c r="M4424" t="s">
        <v>36</v>
      </c>
      <c r="N4424" t="s">
        <v>23</v>
      </c>
      <c r="O4424">
        <f>Table2[[#This Row],[check_out_date]]-Table2[[#This Row],[check_in_date]]</f>
        <v>8</v>
      </c>
      <c r="P4424">
        <f>Table2[[#This Row],[num_adults]]+Table2[[#This Row],[num_children]]</f>
        <v>1</v>
      </c>
      <c r="Q4424" s="3">
        <f>IF(OR(Table2[[#This Row],[booking_status]]="confirmed",Table2[[#This Row],[booking_status]]="checked-out"),Table2[[#This Row],[room_rate_per_night]]*Table2[[#This Row],[Num_Nights]],0)</f>
        <v>761.12</v>
      </c>
      <c r="R4424" t="str" cm="1">
        <f t="array" ref="R4424">IFERROR(_xlfn.IFS(Table2[[#This Row],[booking_status]]="confirmed","Expected",Table2[[#This Row],[booking_status]]="checked-out","Actual"),"No Revenue")</f>
        <v>Actual</v>
      </c>
      <c r="S4424" s="4">
        <f>Table2[[#This Row],[Revenue_Amount]]/Table2[[#This Row],[Num_Nights]]</f>
        <v>95.14</v>
      </c>
    </row>
    <row r="4425" spans="1:19" hidden="1" x14ac:dyDescent="0.3">
      <c r="A4425">
        <v>4424</v>
      </c>
      <c r="B4425" t="s">
        <v>14</v>
      </c>
      <c r="C4425" s="9">
        <v>45181</v>
      </c>
      <c r="D4425" s="9">
        <v>45191</v>
      </c>
      <c r="E4425" s="10">
        <v>45174</v>
      </c>
      <c r="F4425" t="s">
        <v>54</v>
      </c>
      <c r="G4425">
        <v>282.89</v>
      </c>
      <c r="H4425">
        <v>1</v>
      </c>
      <c r="I4425">
        <v>1</v>
      </c>
      <c r="J4425" t="s">
        <v>35</v>
      </c>
      <c r="K4425" t="s">
        <v>99</v>
      </c>
      <c r="L4425" t="s">
        <v>21</v>
      </c>
      <c r="M4425" t="s">
        <v>36</v>
      </c>
      <c r="N4425" t="s">
        <v>41</v>
      </c>
      <c r="O4425">
        <f>Table2[[#This Row],[check_out_date]]-Table2[[#This Row],[check_in_date]]</f>
        <v>10</v>
      </c>
      <c r="P4425">
        <f>Table2[[#This Row],[num_adults]]+Table2[[#This Row],[num_children]]</f>
        <v>2</v>
      </c>
      <c r="Q4425" s="3">
        <f>IF(OR(Table2[[#This Row],[booking_status]]="confirmed",Table2[[#This Row],[booking_status]]="checked-out"),Table2[[#This Row],[room_rate_per_night]]*Table2[[#This Row],[Num_Nights]],0)</f>
        <v>2828.8999999999996</v>
      </c>
      <c r="R4425" t="str" cm="1">
        <f t="array" ref="R4425">IFERROR(_xlfn.IFS(Table2[[#This Row],[booking_status]]="confirmed","Expected",Table2[[#This Row],[booking_status]]="checked-out","Actual"),"No Revenue")</f>
        <v>Expected</v>
      </c>
      <c r="S4425" s="4">
        <f>Table2[[#This Row],[Revenue_Amount]]/Table2[[#This Row],[Num_Nights]]</f>
        <v>282.89</v>
      </c>
    </row>
    <row r="4426" spans="1:19" x14ac:dyDescent="0.3">
      <c r="A4426">
        <v>4425</v>
      </c>
      <c r="B4426" t="s">
        <v>50</v>
      </c>
      <c r="C4426" s="9">
        <v>45099</v>
      </c>
      <c r="D4426" s="9">
        <v>45104</v>
      </c>
      <c r="E4426" s="10">
        <v>45064</v>
      </c>
      <c r="F4426" t="s">
        <v>49</v>
      </c>
      <c r="G4426">
        <v>80.47</v>
      </c>
      <c r="H4426">
        <v>1</v>
      </c>
      <c r="I4426">
        <v>0</v>
      </c>
      <c r="J4426" t="s">
        <v>55</v>
      </c>
      <c r="K4426" t="s">
        <v>66</v>
      </c>
      <c r="L4426" t="s">
        <v>56</v>
      </c>
      <c r="M4426" t="s">
        <v>36</v>
      </c>
      <c r="N4426" t="s">
        <v>41</v>
      </c>
      <c r="O4426">
        <f>Table2[[#This Row],[check_out_date]]-Table2[[#This Row],[check_in_date]]</f>
        <v>5</v>
      </c>
      <c r="P4426">
        <f>Table2[[#This Row],[num_adults]]+Table2[[#This Row],[num_children]]</f>
        <v>1</v>
      </c>
      <c r="Q4426" s="3">
        <f>IF(OR(Table2[[#This Row],[booking_status]]="confirmed",Table2[[#This Row],[booking_status]]="checked-out"),Table2[[#This Row],[room_rate_per_night]]*Table2[[#This Row],[Num_Nights]],0)</f>
        <v>402.35</v>
      </c>
      <c r="R4426" t="str" cm="1">
        <f t="array" ref="R4426">IFERROR(_xlfn.IFS(Table2[[#This Row],[booking_status]]="confirmed","Expected",Table2[[#This Row],[booking_status]]="checked-out","Actual"),"No Revenue")</f>
        <v>Actual</v>
      </c>
      <c r="S4426" s="4">
        <f>Table2[[#This Row],[Revenue_Amount]]/Table2[[#This Row],[Num_Nights]]</f>
        <v>80.47</v>
      </c>
    </row>
    <row r="4427" spans="1:19" x14ac:dyDescent="0.3">
      <c r="A4427">
        <v>4426</v>
      </c>
      <c r="B4427" t="s">
        <v>50</v>
      </c>
      <c r="C4427" s="9">
        <v>44968</v>
      </c>
      <c r="D4427" s="9">
        <v>44975</v>
      </c>
      <c r="E4427" s="10">
        <v>44935</v>
      </c>
      <c r="F4427" t="s">
        <v>49</v>
      </c>
      <c r="G4427">
        <v>128.44999999999999</v>
      </c>
      <c r="H4427">
        <v>1</v>
      </c>
      <c r="I4427">
        <v>0</v>
      </c>
      <c r="J4427" t="s">
        <v>28</v>
      </c>
      <c r="K4427" t="s">
        <v>99</v>
      </c>
      <c r="L4427" t="s">
        <v>56</v>
      </c>
      <c r="M4427" t="s">
        <v>36</v>
      </c>
      <c r="N4427" t="s">
        <v>30</v>
      </c>
      <c r="O4427">
        <f>Table2[[#This Row],[check_out_date]]-Table2[[#This Row],[check_in_date]]</f>
        <v>7</v>
      </c>
      <c r="P4427">
        <f>Table2[[#This Row],[num_adults]]+Table2[[#This Row],[num_children]]</f>
        <v>1</v>
      </c>
      <c r="Q4427" s="3">
        <f>IF(OR(Table2[[#This Row],[booking_status]]="confirmed",Table2[[#This Row],[booking_status]]="checked-out"),Table2[[#This Row],[room_rate_per_night]]*Table2[[#This Row],[Num_Nights]],0)</f>
        <v>899.14999999999986</v>
      </c>
      <c r="R4427" t="str" cm="1">
        <f t="array" ref="R4427">IFERROR(_xlfn.IFS(Table2[[#This Row],[booking_status]]="confirmed","Expected",Table2[[#This Row],[booking_status]]="checked-out","Actual"),"No Revenue")</f>
        <v>Actual</v>
      </c>
      <c r="S4427" s="4">
        <f>Table2[[#This Row],[Revenue_Amount]]/Table2[[#This Row],[Num_Nights]]</f>
        <v>128.44999999999999</v>
      </c>
    </row>
    <row r="4428" spans="1:19" x14ac:dyDescent="0.3">
      <c r="A4428">
        <v>4427</v>
      </c>
      <c r="B4428" t="s">
        <v>14</v>
      </c>
      <c r="C4428" s="9">
        <v>45151</v>
      </c>
      <c r="D4428" s="9">
        <v>45158</v>
      </c>
      <c r="E4428" s="10">
        <v>45117</v>
      </c>
      <c r="F4428" t="s">
        <v>54</v>
      </c>
      <c r="G4428">
        <v>398.01</v>
      </c>
      <c r="H4428">
        <v>2</v>
      </c>
      <c r="I4428">
        <v>1</v>
      </c>
      <c r="J4428" t="s">
        <v>28</v>
      </c>
      <c r="K4428" t="s">
        <v>44</v>
      </c>
      <c r="L4428" t="s">
        <v>56</v>
      </c>
      <c r="M4428" t="s">
        <v>22</v>
      </c>
      <c r="N4428" t="s">
        <v>41</v>
      </c>
      <c r="O4428">
        <f>Table2[[#This Row],[check_out_date]]-Table2[[#This Row],[check_in_date]]</f>
        <v>7</v>
      </c>
      <c r="P4428">
        <f>Table2[[#This Row],[num_adults]]+Table2[[#This Row],[num_children]]</f>
        <v>3</v>
      </c>
      <c r="Q4428" s="3">
        <f>IF(OR(Table2[[#This Row],[booking_status]]="confirmed",Table2[[#This Row],[booking_status]]="checked-out"),Table2[[#This Row],[room_rate_per_night]]*Table2[[#This Row],[Num_Nights]],0)</f>
        <v>2786.0699999999997</v>
      </c>
      <c r="R4428" t="str" cm="1">
        <f t="array" ref="R4428">IFERROR(_xlfn.IFS(Table2[[#This Row],[booking_status]]="confirmed","Expected",Table2[[#This Row],[booking_status]]="checked-out","Actual"),"No Revenue")</f>
        <v>Actual</v>
      </c>
      <c r="S4428" s="4">
        <f>Table2[[#This Row],[Revenue_Amount]]/Table2[[#This Row],[Num_Nights]]</f>
        <v>398.00999999999993</v>
      </c>
    </row>
    <row r="4429" spans="1:19" x14ac:dyDescent="0.3">
      <c r="A4429">
        <v>4428</v>
      </c>
      <c r="B4429" t="s">
        <v>50</v>
      </c>
      <c r="C4429" s="9">
        <v>45175</v>
      </c>
      <c r="D4429" s="9">
        <v>45176</v>
      </c>
      <c r="E4429" s="10">
        <v>45110</v>
      </c>
      <c r="F4429" t="s">
        <v>27</v>
      </c>
      <c r="G4429">
        <v>133.24</v>
      </c>
      <c r="H4429">
        <v>1</v>
      </c>
      <c r="I4429">
        <v>0</v>
      </c>
      <c r="J4429" t="s">
        <v>94</v>
      </c>
      <c r="K4429" t="s">
        <v>20</v>
      </c>
      <c r="L4429" t="s">
        <v>60</v>
      </c>
      <c r="M4429" t="s">
        <v>36</v>
      </c>
      <c r="N4429" t="s">
        <v>45</v>
      </c>
      <c r="O4429">
        <f>Table2[[#This Row],[check_out_date]]-Table2[[#This Row],[check_in_date]]</f>
        <v>1</v>
      </c>
      <c r="P4429">
        <f>Table2[[#This Row],[num_adults]]+Table2[[#This Row],[num_children]]</f>
        <v>1</v>
      </c>
      <c r="Q4429" s="3">
        <f>IF(OR(Table2[[#This Row],[booking_status]]="confirmed",Table2[[#This Row],[booking_status]]="checked-out"),Table2[[#This Row],[room_rate_per_night]]*Table2[[#This Row],[Num_Nights]],0)</f>
        <v>0</v>
      </c>
      <c r="R4429" t="str" cm="1">
        <f t="array" ref="R4429">IFERROR(_xlfn.IFS(Table2[[#This Row],[booking_status]]="confirmed","Expected",Table2[[#This Row],[booking_status]]="checked-out","Actual"),"No Revenue")</f>
        <v>No Revenue</v>
      </c>
      <c r="S4429" s="4">
        <f>Table2[[#This Row],[Revenue_Amount]]/Table2[[#This Row],[Num_Nights]]</f>
        <v>0</v>
      </c>
    </row>
    <row r="4430" spans="1:19" hidden="1" x14ac:dyDescent="0.3">
      <c r="A4430">
        <v>4429</v>
      </c>
      <c r="B4430" t="s">
        <v>14</v>
      </c>
      <c r="C4430" s="9">
        <v>45202</v>
      </c>
      <c r="D4430" s="9">
        <v>45205</v>
      </c>
      <c r="E4430" s="10">
        <v>45171</v>
      </c>
      <c r="F4430" t="s">
        <v>27</v>
      </c>
      <c r="G4430">
        <v>148.78</v>
      </c>
      <c r="H4430">
        <v>1</v>
      </c>
      <c r="I4430">
        <v>3</v>
      </c>
      <c r="J4430" t="s">
        <v>35</v>
      </c>
      <c r="K4430" t="s">
        <v>20</v>
      </c>
      <c r="L4430" t="s">
        <v>21</v>
      </c>
      <c r="M4430" t="s">
        <v>22</v>
      </c>
      <c r="N4430" t="s">
        <v>41</v>
      </c>
      <c r="O4430">
        <f>Table2[[#This Row],[check_out_date]]-Table2[[#This Row],[check_in_date]]</f>
        <v>3</v>
      </c>
      <c r="P4430">
        <f>Table2[[#This Row],[num_adults]]+Table2[[#This Row],[num_children]]</f>
        <v>4</v>
      </c>
      <c r="Q4430" s="3">
        <f>IF(OR(Table2[[#This Row],[booking_status]]="confirmed",Table2[[#This Row],[booking_status]]="checked-out"),Table2[[#This Row],[room_rate_per_night]]*Table2[[#This Row],[Num_Nights]],0)</f>
        <v>446.34000000000003</v>
      </c>
      <c r="R4430" t="str" cm="1">
        <f t="array" ref="R4430">IFERROR(_xlfn.IFS(Table2[[#This Row],[booking_status]]="confirmed","Expected",Table2[[#This Row],[booking_status]]="checked-out","Actual"),"No Revenue")</f>
        <v>Expected</v>
      </c>
      <c r="S4430" s="4">
        <f>Table2[[#This Row],[Revenue_Amount]]/Table2[[#This Row],[Num_Nights]]</f>
        <v>148.78</v>
      </c>
    </row>
    <row r="4431" spans="1:19" x14ac:dyDescent="0.3">
      <c r="A4431">
        <v>4430</v>
      </c>
      <c r="B4431" t="s">
        <v>14</v>
      </c>
      <c r="C4431" s="9">
        <v>44942</v>
      </c>
      <c r="D4431" s="9">
        <v>44951</v>
      </c>
      <c r="E4431" s="10">
        <v>44909</v>
      </c>
      <c r="F4431" t="s">
        <v>18</v>
      </c>
      <c r="G4431">
        <v>189.11</v>
      </c>
      <c r="H4431">
        <v>2</v>
      </c>
      <c r="I4431">
        <v>0</v>
      </c>
      <c r="J4431" t="s">
        <v>28</v>
      </c>
      <c r="K4431" t="s">
        <v>66</v>
      </c>
      <c r="L4431" t="s">
        <v>21</v>
      </c>
      <c r="M4431" t="s">
        <v>22</v>
      </c>
      <c r="N4431" t="s">
        <v>23</v>
      </c>
      <c r="O4431">
        <f>Table2[[#This Row],[check_out_date]]-Table2[[#This Row],[check_in_date]]</f>
        <v>9</v>
      </c>
      <c r="P4431">
        <f>Table2[[#This Row],[num_adults]]+Table2[[#This Row],[num_children]]</f>
        <v>2</v>
      </c>
      <c r="Q4431" s="3">
        <f>IF(OR(Table2[[#This Row],[booking_status]]="confirmed",Table2[[#This Row],[booking_status]]="checked-out"),Table2[[#This Row],[room_rate_per_night]]*Table2[[#This Row],[Num_Nights]],0)</f>
        <v>1701.9900000000002</v>
      </c>
      <c r="R4431" t="str" cm="1">
        <f t="array" ref="R4431">IFERROR(_xlfn.IFS(Table2[[#This Row],[booking_status]]="confirmed","Expected",Table2[[#This Row],[booking_status]]="checked-out","Actual"),"No Revenue")</f>
        <v>Expected</v>
      </c>
      <c r="S4431" s="4">
        <f>Table2[[#This Row],[Revenue_Amount]]/Table2[[#This Row],[Num_Nights]]</f>
        <v>189.11</v>
      </c>
    </row>
    <row r="4432" spans="1:19" x14ac:dyDescent="0.3">
      <c r="A4432">
        <v>4431</v>
      </c>
      <c r="B4432" t="s">
        <v>37</v>
      </c>
      <c r="C4432" s="9">
        <v>45243</v>
      </c>
      <c r="D4432" s="9">
        <v>45254</v>
      </c>
      <c r="E4432" s="10">
        <v>45183</v>
      </c>
      <c r="F4432" t="s">
        <v>49</v>
      </c>
      <c r="G4432">
        <v>74.099999999999994</v>
      </c>
      <c r="H4432">
        <v>3</v>
      </c>
      <c r="I4432">
        <v>0</v>
      </c>
      <c r="J4432" t="s">
        <v>28</v>
      </c>
      <c r="K4432" t="s">
        <v>44</v>
      </c>
      <c r="L4432" t="s">
        <v>21</v>
      </c>
      <c r="M4432" t="s">
        <v>36</v>
      </c>
      <c r="N4432" t="s">
        <v>41</v>
      </c>
      <c r="O4432">
        <f>Table2[[#This Row],[check_out_date]]-Table2[[#This Row],[check_in_date]]</f>
        <v>11</v>
      </c>
      <c r="P4432">
        <f>Table2[[#This Row],[num_adults]]+Table2[[#This Row],[num_children]]</f>
        <v>3</v>
      </c>
      <c r="Q4432" s="3">
        <f>IF(OR(Table2[[#This Row],[booking_status]]="confirmed",Table2[[#This Row],[booking_status]]="checked-out"),Table2[[#This Row],[room_rate_per_night]]*Table2[[#This Row],[Num_Nights]],0)</f>
        <v>815.09999999999991</v>
      </c>
      <c r="R4432" t="str" cm="1">
        <f t="array" ref="R4432">IFERROR(_xlfn.IFS(Table2[[#This Row],[booking_status]]="confirmed","Expected",Table2[[#This Row],[booking_status]]="checked-out","Actual"),"No Revenue")</f>
        <v>Expected</v>
      </c>
      <c r="S4432" s="4">
        <f>Table2[[#This Row],[Revenue_Amount]]/Table2[[#This Row],[Num_Nights]]</f>
        <v>74.099999999999994</v>
      </c>
    </row>
    <row r="4433" spans="1:19" x14ac:dyDescent="0.3">
      <c r="A4433">
        <v>4432</v>
      </c>
      <c r="B4433" t="s">
        <v>14</v>
      </c>
      <c r="C4433" s="9">
        <v>44987</v>
      </c>
      <c r="D4433" s="9">
        <v>44989</v>
      </c>
      <c r="E4433" s="10">
        <v>44945</v>
      </c>
      <c r="F4433" t="s">
        <v>27</v>
      </c>
      <c r="G4433">
        <v>173.51</v>
      </c>
      <c r="H4433">
        <v>3</v>
      </c>
      <c r="I4433">
        <v>0</v>
      </c>
      <c r="J4433" t="s">
        <v>55</v>
      </c>
      <c r="K4433" t="s">
        <v>66</v>
      </c>
      <c r="L4433" t="s">
        <v>56</v>
      </c>
      <c r="M4433" t="s">
        <v>22</v>
      </c>
      <c r="N4433" t="s">
        <v>23</v>
      </c>
      <c r="O4433">
        <f>Table2[[#This Row],[check_out_date]]-Table2[[#This Row],[check_in_date]]</f>
        <v>2</v>
      </c>
      <c r="P4433">
        <f>Table2[[#This Row],[num_adults]]+Table2[[#This Row],[num_children]]</f>
        <v>3</v>
      </c>
      <c r="Q4433" s="3">
        <f>IF(OR(Table2[[#This Row],[booking_status]]="confirmed",Table2[[#This Row],[booking_status]]="checked-out"),Table2[[#This Row],[room_rate_per_night]]*Table2[[#This Row],[Num_Nights]],0)</f>
        <v>347.02</v>
      </c>
      <c r="R4433" t="str" cm="1">
        <f t="array" ref="R4433">IFERROR(_xlfn.IFS(Table2[[#This Row],[booking_status]]="confirmed","Expected",Table2[[#This Row],[booking_status]]="checked-out","Actual"),"No Revenue")</f>
        <v>Actual</v>
      </c>
      <c r="S4433" s="4">
        <f>Table2[[#This Row],[Revenue_Amount]]/Table2[[#This Row],[Num_Nights]]</f>
        <v>173.51</v>
      </c>
    </row>
    <row r="4434" spans="1:19" x14ac:dyDescent="0.3">
      <c r="A4434">
        <v>4433</v>
      </c>
      <c r="B4434" t="s">
        <v>31</v>
      </c>
      <c r="C4434" s="9">
        <v>45091</v>
      </c>
      <c r="D4434" s="9">
        <v>45098</v>
      </c>
      <c r="E4434" s="10">
        <v>45020</v>
      </c>
      <c r="F4434" t="s">
        <v>27</v>
      </c>
      <c r="G4434">
        <v>91.75</v>
      </c>
      <c r="H4434">
        <v>2</v>
      </c>
      <c r="I4434">
        <v>0</v>
      </c>
      <c r="J4434" t="s">
        <v>28</v>
      </c>
      <c r="K4434" t="s">
        <v>29</v>
      </c>
      <c r="L4434" t="s">
        <v>21</v>
      </c>
      <c r="M4434" t="s">
        <v>36</v>
      </c>
      <c r="N4434" t="s">
        <v>23</v>
      </c>
      <c r="O4434">
        <f>Table2[[#This Row],[check_out_date]]-Table2[[#This Row],[check_in_date]]</f>
        <v>7</v>
      </c>
      <c r="P4434">
        <f>Table2[[#This Row],[num_adults]]+Table2[[#This Row],[num_children]]</f>
        <v>2</v>
      </c>
      <c r="Q4434" s="3">
        <f>IF(OR(Table2[[#This Row],[booking_status]]="confirmed",Table2[[#This Row],[booking_status]]="checked-out"),Table2[[#This Row],[room_rate_per_night]]*Table2[[#This Row],[Num_Nights]],0)</f>
        <v>642.25</v>
      </c>
      <c r="R4434" t="str" cm="1">
        <f t="array" ref="R4434">IFERROR(_xlfn.IFS(Table2[[#This Row],[booking_status]]="confirmed","Expected",Table2[[#This Row],[booking_status]]="checked-out","Actual"),"No Revenue")</f>
        <v>Expected</v>
      </c>
      <c r="S4434" s="4">
        <f>Table2[[#This Row],[Revenue_Amount]]/Table2[[#This Row],[Num_Nights]]</f>
        <v>91.75</v>
      </c>
    </row>
    <row r="4435" spans="1:19" x14ac:dyDescent="0.3">
      <c r="A4435">
        <v>4434</v>
      </c>
      <c r="B4435" t="s">
        <v>31</v>
      </c>
      <c r="C4435" s="9">
        <v>45017</v>
      </c>
      <c r="D4435" s="9">
        <v>45021</v>
      </c>
      <c r="E4435" s="10">
        <v>45004</v>
      </c>
      <c r="F4435" t="s">
        <v>18</v>
      </c>
      <c r="G4435">
        <v>157.62</v>
      </c>
      <c r="H4435">
        <v>1</v>
      </c>
      <c r="I4435">
        <v>0</v>
      </c>
      <c r="J4435" t="s">
        <v>55</v>
      </c>
      <c r="K4435" t="s">
        <v>66</v>
      </c>
      <c r="L4435" t="s">
        <v>56</v>
      </c>
      <c r="M4435" t="s">
        <v>36</v>
      </c>
      <c r="N4435" t="s">
        <v>23</v>
      </c>
      <c r="O4435">
        <f>Table2[[#This Row],[check_out_date]]-Table2[[#This Row],[check_in_date]]</f>
        <v>4</v>
      </c>
      <c r="P4435">
        <f>Table2[[#This Row],[num_adults]]+Table2[[#This Row],[num_children]]</f>
        <v>1</v>
      </c>
      <c r="Q4435" s="3">
        <f>IF(OR(Table2[[#This Row],[booking_status]]="confirmed",Table2[[#This Row],[booking_status]]="checked-out"),Table2[[#This Row],[room_rate_per_night]]*Table2[[#This Row],[Num_Nights]],0)</f>
        <v>630.48</v>
      </c>
      <c r="R4435" t="str" cm="1">
        <f t="array" ref="R4435">IFERROR(_xlfn.IFS(Table2[[#This Row],[booking_status]]="confirmed","Expected",Table2[[#This Row],[booking_status]]="checked-out","Actual"),"No Revenue")</f>
        <v>Actual</v>
      </c>
      <c r="S4435" s="4">
        <f>Table2[[#This Row],[Revenue_Amount]]/Table2[[#This Row],[Num_Nights]]</f>
        <v>157.62</v>
      </c>
    </row>
    <row r="4436" spans="1:19" x14ac:dyDescent="0.3">
      <c r="A4436">
        <v>4435</v>
      </c>
      <c r="B4436" t="s">
        <v>31</v>
      </c>
      <c r="C4436" s="9">
        <v>44969</v>
      </c>
      <c r="D4436" s="9">
        <v>44980</v>
      </c>
      <c r="E4436" s="10">
        <v>44949</v>
      </c>
      <c r="F4436" t="s">
        <v>18</v>
      </c>
      <c r="G4436">
        <v>154.78</v>
      </c>
      <c r="H4436">
        <v>1</v>
      </c>
      <c r="I4436">
        <v>2</v>
      </c>
      <c r="J4436" t="s">
        <v>28</v>
      </c>
      <c r="K4436" t="s">
        <v>20</v>
      </c>
      <c r="L4436" t="s">
        <v>56</v>
      </c>
      <c r="M4436" t="s">
        <v>36</v>
      </c>
      <c r="N4436" t="s">
        <v>23</v>
      </c>
      <c r="O4436">
        <f>Table2[[#This Row],[check_out_date]]-Table2[[#This Row],[check_in_date]]</f>
        <v>11</v>
      </c>
      <c r="P4436">
        <f>Table2[[#This Row],[num_adults]]+Table2[[#This Row],[num_children]]</f>
        <v>3</v>
      </c>
      <c r="Q4436" s="3">
        <f>IF(OR(Table2[[#This Row],[booking_status]]="confirmed",Table2[[#This Row],[booking_status]]="checked-out"),Table2[[#This Row],[room_rate_per_night]]*Table2[[#This Row],[Num_Nights]],0)</f>
        <v>1702.58</v>
      </c>
      <c r="R4436" t="str" cm="1">
        <f t="array" ref="R4436">IFERROR(_xlfn.IFS(Table2[[#This Row],[booking_status]]="confirmed","Expected",Table2[[#This Row],[booking_status]]="checked-out","Actual"),"No Revenue")</f>
        <v>Actual</v>
      </c>
      <c r="S4436" s="4">
        <f>Table2[[#This Row],[Revenue_Amount]]/Table2[[#This Row],[Num_Nights]]</f>
        <v>154.78</v>
      </c>
    </row>
    <row r="4437" spans="1:19" x14ac:dyDescent="0.3">
      <c r="A4437">
        <v>4436</v>
      </c>
      <c r="B4437" t="s">
        <v>37</v>
      </c>
      <c r="C4437" s="9">
        <v>44968</v>
      </c>
      <c r="D4437" s="9">
        <v>44972</v>
      </c>
      <c r="E4437" s="10">
        <v>44937</v>
      </c>
      <c r="F4437" t="s">
        <v>49</v>
      </c>
      <c r="G4437">
        <v>128.13</v>
      </c>
      <c r="H4437">
        <v>4</v>
      </c>
      <c r="I4437">
        <v>0</v>
      </c>
      <c r="J4437" t="s">
        <v>28</v>
      </c>
      <c r="K4437" t="s">
        <v>20</v>
      </c>
      <c r="L4437" t="s">
        <v>56</v>
      </c>
      <c r="M4437" t="s">
        <v>36</v>
      </c>
      <c r="N4437" t="s">
        <v>41</v>
      </c>
      <c r="O4437">
        <f>Table2[[#This Row],[check_out_date]]-Table2[[#This Row],[check_in_date]]</f>
        <v>4</v>
      </c>
      <c r="P4437">
        <f>Table2[[#This Row],[num_adults]]+Table2[[#This Row],[num_children]]</f>
        <v>4</v>
      </c>
      <c r="Q4437" s="3">
        <f>IF(OR(Table2[[#This Row],[booking_status]]="confirmed",Table2[[#This Row],[booking_status]]="checked-out"),Table2[[#This Row],[room_rate_per_night]]*Table2[[#This Row],[Num_Nights]],0)</f>
        <v>512.52</v>
      </c>
      <c r="R4437" t="str" cm="1">
        <f t="array" ref="R4437">IFERROR(_xlfn.IFS(Table2[[#This Row],[booking_status]]="confirmed","Expected",Table2[[#This Row],[booking_status]]="checked-out","Actual"),"No Revenue")</f>
        <v>Actual</v>
      </c>
      <c r="S4437" s="4">
        <f>Table2[[#This Row],[Revenue_Amount]]/Table2[[#This Row],[Num_Nights]]</f>
        <v>128.13</v>
      </c>
    </row>
    <row r="4438" spans="1:19" x14ac:dyDescent="0.3">
      <c r="A4438">
        <v>4437</v>
      </c>
      <c r="B4438" t="s">
        <v>14</v>
      </c>
      <c r="C4438" s="9">
        <v>44948</v>
      </c>
      <c r="D4438" s="9">
        <v>44951</v>
      </c>
      <c r="E4438" s="10">
        <v>44908</v>
      </c>
      <c r="F4438" t="s">
        <v>54</v>
      </c>
      <c r="G4438">
        <v>410.2</v>
      </c>
      <c r="H4438">
        <v>3</v>
      </c>
      <c r="I4438">
        <v>0</v>
      </c>
      <c r="J4438" t="s">
        <v>94</v>
      </c>
      <c r="K4438" t="s">
        <v>44</v>
      </c>
      <c r="L4438" t="s">
        <v>21</v>
      </c>
      <c r="M4438" t="s">
        <v>22</v>
      </c>
      <c r="N4438" t="s">
        <v>30</v>
      </c>
      <c r="O4438">
        <f>Table2[[#This Row],[check_out_date]]-Table2[[#This Row],[check_in_date]]</f>
        <v>3</v>
      </c>
      <c r="P4438">
        <f>Table2[[#This Row],[num_adults]]+Table2[[#This Row],[num_children]]</f>
        <v>3</v>
      </c>
      <c r="Q4438" s="3">
        <f>IF(OR(Table2[[#This Row],[booking_status]]="confirmed",Table2[[#This Row],[booking_status]]="checked-out"),Table2[[#This Row],[room_rate_per_night]]*Table2[[#This Row],[Num_Nights]],0)</f>
        <v>1230.5999999999999</v>
      </c>
      <c r="R4438" t="str" cm="1">
        <f t="array" ref="R4438">IFERROR(_xlfn.IFS(Table2[[#This Row],[booking_status]]="confirmed","Expected",Table2[[#This Row],[booking_status]]="checked-out","Actual"),"No Revenue")</f>
        <v>Expected</v>
      </c>
      <c r="S4438" s="4">
        <f>Table2[[#This Row],[Revenue_Amount]]/Table2[[#This Row],[Num_Nights]]</f>
        <v>410.2</v>
      </c>
    </row>
    <row r="4439" spans="1:19" x14ac:dyDescent="0.3">
      <c r="A4439">
        <v>4438</v>
      </c>
      <c r="B4439" t="s">
        <v>14</v>
      </c>
      <c r="C4439" s="9">
        <v>45284</v>
      </c>
      <c r="D4439" s="9">
        <v>45291</v>
      </c>
      <c r="E4439" s="10">
        <v>45225</v>
      </c>
      <c r="F4439" t="s">
        <v>18</v>
      </c>
      <c r="G4439">
        <v>169.74</v>
      </c>
      <c r="H4439">
        <v>3</v>
      </c>
      <c r="I4439">
        <v>0</v>
      </c>
      <c r="J4439" t="s">
        <v>55</v>
      </c>
      <c r="K4439" t="s">
        <v>20</v>
      </c>
      <c r="L4439" t="s">
        <v>56</v>
      </c>
      <c r="M4439" t="s">
        <v>36</v>
      </c>
      <c r="N4439" t="s">
        <v>23</v>
      </c>
      <c r="O4439">
        <f>Table2[[#This Row],[check_out_date]]-Table2[[#This Row],[check_in_date]]</f>
        <v>7</v>
      </c>
      <c r="P4439">
        <f>Table2[[#This Row],[num_adults]]+Table2[[#This Row],[num_children]]</f>
        <v>3</v>
      </c>
      <c r="Q4439" s="3">
        <f>IF(OR(Table2[[#This Row],[booking_status]]="confirmed",Table2[[#This Row],[booking_status]]="checked-out"),Table2[[#This Row],[room_rate_per_night]]*Table2[[#This Row],[Num_Nights]],0)</f>
        <v>1188.18</v>
      </c>
      <c r="R4439" t="str" cm="1">
        <f t="array" ref="R4439">IFERROR(_xlfn.IFS(Table2[[#This Row],[booking_status]]="confirmed","Expected",Table2[[#This Row],[booking_status]]="checked-out","Actual"),"No Revenue")</f>
        <v>Actual</v>
      </c>
      <c r="S4439" s="4">
        <f>Table2[[#This Row],[Revenue_Amount]]/Table2[[#This Row],[Num_Nights]]</f>
        <v>169.74</v>
      </c>
    </row>
    <row r="4440" spans="1:19" hidden="1" x14ac:dyDescent="0.3">
      <c r="A4440">
        <v>4439</v>
      </c>
      <c r="B4440" t="s">
        <v>14</v>
      </c>
      <c r="C4440" s="9">
        <v>44942</v>
      </c>
      <c r="D4440" s="9">
        <v>44945</v>
      </c>
      <c r="E4440" s="10">
        <v>44907</v>
      </c>
      <c r="F4440" t="s">
        <v>49</v>
      </c>
      <c r="G4440">
        <v>102.08</v>
      </c>
      <c r="H4440">
        <v>3</v>
      </c>
      <c r="I4440">
        <v>0</v>
      </c>
      <c r="J4440" t="s">
        <v>35</v>
      </c>
      <c r="K4440" t="s">
        <v>44</v>
      </c>
      <c r="L4440" t="s">
        <v>21</v>
      </c>
      <c r="M4440" t="s">
        <v>36</v>
      </c>
      <c r="N4440" t="s">
        <v>23</v>
      </c>
      <c r="O4440">
        <f>Table2[[#This Row],[check_out_date]]-Table2[[#This Row],[check_in_date]]</f>
        <v>3</v>
      </c>
      <c r="P4440">
        <f>Table2[[#This Row],[num_adults]]+Table2[[#This Row],[num_children]]</f>
        <v>3</v>
      </c>
      <c r="Q4440" s="3">
        <f>IF(OR(Table2[[#This Row],[booking_status]]="confirmed",Table2[[#This Row],[booking_status]]="checked-out"),Table2[[#This Row],[room_rate_per_night]]*Table2[[#This Row],[Num_Nights]],0)</f>
        <v>306.24</v>
      </c>
      <c r="R4440" t="str" cm="1">
        <f t="array" ref="R4440">IFERROR(_xlfn.IFS(Table2[[#This Row],[booking_status]]="confirmed","Expected",Table2[[#This Row],[booking_status]]="checked-out","Actual"),"No Revenue")</f>
        <v>Expected</v>
      </c>
      <c r="S4440" s="4">
        <f>Table2[[#This Row],[Revenue_Amount]]/Table2[[#This Row],[Num_Nights]]</f>
        <v>102.08</v>
      </c>
    </row>
    <row r="4441" spans="1:19" x14ac:dyDescent="0.3">
      <c r="A4441">
        <v>4440</v>
      </c>
      <c r="B4441" t="s">
        <v>37</v>
      </c>
      <c r="C4441" s="9">
        <v>45274</v>
      </c>
      <c r="D4441" s="9">
        <v>45275</v>
      </c>
      <c r="E4441" s="10">
        <v>45220</v>
      </c>
      <c r="F4441" t="s">
        <v>54</v>
      </c>
      <c r="G4441">
        <v>505.11</v>
      </c>
      <c r="H4441">
        <v>2</v>
      </c>
      <c r="I4441">
        <v>0</v>
      </c>
      <c r="J4441" t="s">
        <v>19</v>
      </c>
      <c r="K4441" t="s">
        <v>44</v>
      </c>
      <c r="L4441" t="s">
        <v>60</v>
      </c>
      <c r="M4441" t="s">
        <v>36</v>
      </c>
      <c r="N4441" t="s">
        <v>41</v>
      </c>
      <c r="O4441">
        <f>Table2[[#This Row],[check_out_date]]-Table2[[#This Row],[check_in_date]]</f>
        <v>1</v>
      </c>
      <c r="P4441">
        <f>Table2[[#This Row],[num_adults]]+Table2[[#This Row],[num_children]]</f>
        <v>2</v>
      </c>
      <c r="Q4441" s="3">
        <f>IF(OR(Table2[[#This Row],[booking_status]]="confirmed",Table2[[#This Row],[booking_status]]="checked-out"),Table2[[#This Row],[room_rate_per_night]]*Table2[[#This Row],[Num_Nights]],0)</f>
        <v>0</v>
      </c>
      <c r="R4441" t="str" cm="1">
        <f t="array" ref="R4441">IFERROR(_xlfn.IFS(Table2[[#This Row],[booking_status]]="confirmed","Expected",Table2[[#This Row],[booking_status]]="checked-out","Actual"),"No Revenue")</f>
        <v>No Revenue</v>
      </c>
      <c r="S4441" s="4">
        <f>Table2[[#This Row],[Revenue_Amount]]/Table2[[#This Row],[Num_Nights]]</f>
        <v>0</v>
      </c>
    </row>
    <row r="4442" spans="1:19" x14ac:dyDescent="0.3">
      <c r="A4442">
        <v>4441</v>
      </c>
      <c r="B4442" t="s">
        <v>50</v>
      </c>
      <c r="C4442" s="9">
        <v>44996</v>
      </c>
      <c r="D4442" s="9">
        <v>45002</v>
      </c>
      <c r="E4442" s="10">
        <v>44930</v>
      </c>
      <c r="F4442" t="s">
        <v>49</v>
      </c>
      <c r="G4442">
        <v>127.35</v>
      </c>
      <c r="H4442">
        <v>3</v>
      </c>
      <c r="I4442">
        <v>0</v>
      </c>
      <c r="J4442" t="s">
        <v>94</v>
      </c>
      <c r="K4442" t="s">
        <v>20</v>
      </c>
      <c r="L4442" t="s">
        <v>21</v>
      </c>
      <c r="M4442" t="s">
        <v>36</v>
      </c>
      <c r="N4442" t="s">
        <v>30</v>
      </c>
      <c r="O4442">
        <f>Table2[[#This Row],[check_out_date]]-Table2[[#This Row],[check_in_date]]</f>
        <v>6</v>
      </c>
      <c r="P4442">
        <f>Table2[[#This Row],[num_adults]]+Table2[[#This Row],[num_children]]</f>
        <v>3</v>
      </c>
      <c r="Q4442" s="3">
        <f>IF(OR(Table2[[#This Row],[booking_status]]="confirmed",Table2[[#This Row],[booking_status]]="checked-out"),Table2[[#This Row],[room_rate_per_night]]*Table2[[#This Row],[Num_Nights]],0)</f>
        <v>764.09999999999991</v>
      </c>
      <c r="R4442" t="str" cm="1">
        <f t="array" ref="R4442">IFERROR(_xlfn.IFS(Table2[[#This Row],[booking_status]]="confirmed","Expected",Table2[[#This Row],[booking_status]]="checked-out","Actual"),"No Revenue")</f>
        <v>Expected</v>
      </c>
      <c r="S4442" s="4">
        <f>Table2[[#This Row],[Revenue_Amount]]/Table2[[#This Row],[Num_Nights]]</f>
        <v>127.34999999999998</v>
      </c>
    </row>
    <row r="4443" spans="1:19" x14ac:dyDescent="0.3">
      <c r="A4443">
        <v>4442</v>
      </c>
      <c r="B4443" t="s">
        <v>37</v>
      </c>
      <c r="C4443" s="9">
        <v>45099</v>
      </c>
      <c r="D4443" s="9">
        <v>45105</v>
      </c>
      <c r="E4443" s="10">
        <v>45028</v>
      </c>
      <c r="F4443" t="s">
        <v>27</v>
      </c>
      <c r="G4443">
        <v>172.6</v>
      </c>
      <c r="H4443">
        <v>2</v>
      </c>
      <c r="I4443">
        <v>0</v>
      </c>
      <c r="J4443" t="s">
        <v>28</v>
      </c>
      <c r="K4443" t="s">
        <v>66</v>
      </c>
      <c r="L4443" t="s">
        <v>21</v>
      </c>
      <c r="M4443" t="s">
        <v>36</v>
      </c>
      <c r="N4443" t="s">
        <v>23</v>
      </c>
      <c r="O4443">
        <f>Table2[[#This Row],[check_out_date]]-Table2[[#This Row],[check_in_date]]</f>
        <v>6</v>
      </c>
      <c r="P4443">
        <f>Table2[[#This Row],[num_adults]]+Table2[[#This Row],[num_children]]</f>
        <v>2</v>
      </c>
      <c r="Q4443" s="3">
        <f>IF(OR(Table2[[#This Row],[booking_status]]="confirmed",Table2[[#This Row],[booking_status]]="checked-out"),Table2[[#This Row],[room_rate_per_night]]*Table2[[#This Row],[Num_Nights]],0)</f>
        <v>1035.5999999999999</v>
      </c>
      <c r="R4443" t="str" cm="1">
        <f t="array" ref="R4443">IFERROR(_xlfn.IFS(Table2[[#This Row],[booking_status]]="confirmed","Expected",Table2[[#This Row],[booking_status]]="checked-out","Actual"),"No Revenue")</f>
        <v>Expected</v>
      </c>
      <c r="S4443" s="4">
        <f>Table2[[#This Row],[Revenue_Amount]]/Table2[[#This Row],[Num_Nights]]</f>
        <v>172.6</v>
      </c>
    </row>
    <row r="4444" spans="1:19" x14ac:dyDescent="0.3">
      <c r="A4444">
        <v>4443</v>
      </c>
      <c r="B4444" t="s">
        <v>50</v>
      </c>
      <c r="C4444" s="9">
        <v>45277</v>
      </c>
      <c r="D4444" s="9">
        <v>45283</v>
      </c>
      <c r="E4444" s="10">
        <v>45232</v>
      </c>
      <c r="F4444" t="s">
        <v>49</v>
      </c>
      <c r="G4444">
        <v>102.87</v>
      </c>
      <c r="H4444">
        <v>2</v>
      </c>
      <c r="I4444">
        <v>2</v>
      </c>
      <c r="J4444" t="s">
        <v>55</v>
      </c>
      <c r="K4444" t="s">
        <v>29</v>
      </c>
      <c r="L4444" t="s">
        <v>21</v>
      </c>
      <c r="M4444" t="s">
        <v>22</v>
      </c>
      <c r="N4444" t="s">
        <v>41</v>
      </c>
      <c r="O4444">
        <f>Table2[[#This Row],[check_out_date]]-Table2[[#This Row],[check_in_date]]</f>
        <v>6</v>
      </c>
      <c r="P4444">
        <f>Table2[[#This Row],[num_adults]]+Table2[[#This Row],[num_children]]</f>
        <v>4</v>
      </c>
      <c r="Q4444" s="3">
        <f>IF(OR(Table2[[#This Row],[booking_status]]="confirmed",Table2[[#This Row],[booking_status]]="checked-out"),Table2[[#This Row],[room_rate_per_night]]*Table2[[#This Row],[Num_Nights]],0)</f>
        <v>617.22</v>
      </c>
      <c r="R4444" t="str" cm="1">
        <f t="array" ref="R4444">IFERROR(_xlfn.IFS(Table2[[#This Row],[booking_status]]="confirmed","Expected",Table2[[#This Row],[booking_status]]="checked-out","Actual"),"No Revenue")</f>
        <v>Expected</v>
      </c>
      <c r="S4444" s="4">
        <f>Table2[[#This Row],[Revenue_Amount]]/Table2[[#This Row],[Num_Nights]]</f>
        <v>102.87</v>
      </c>
    </row>
    <row r="4445" spans="1:19" x14ac:dyDescent="0.3">
      <c r="A4445">
        <v>4444</v>
      </c>
      <c r="B4445" t="s">
        <v>14</v>
      </c>
      <c r="C4445" s="9">
        <v>45089</v>
      </c>
      <c r="D4445" s="9">
        <v>45091</v>
      </c>
      <c r="E4445" s="10">
        <v>45073</v>
      </c>
      <c r="F4445" t="s">
        <v>54</v>
      </c>
      <c r="G4445">
        <v>397.31</v>
      </c>
      <c r="H4445">
        <v>2</v>
      </c>
      <c r="I4445">
        <v>0</v>
      </c>
      <c r="J4445" t="s">
        <v>28</v>
      </c>
      <c r="K4445" t="s">
        <v>29</v>
      </c>
      <c r="L4445" t="s">
        <v>21</v>
      </c>
      <c r="M4445" t="s">
        <v>36</v>
      </c>
      <c r="N4445" t="s">
        <v>45</v>
      </c>
      <c r="O4445">
        <f>Table2[[#This Row],[check_out_date]]-Table2[[#This Row],[check_in_date]]</f>
        <v>2</v>
      </c>
      <c r="P4445">
        <f>Table2[[#This Row],[num_adults]]+Table2[[#This Row],[num_children]]</f>
        <v>2</v>
      </c>
      <c r="Q4445" s="3">
        <f>IF(OR(Table2[[#This Row],[booking_status]]="confirmed",Table2[[#This Row],[booking_status]]="checked-out"),Table2[[#This Row],[room_rate_per_night]]*Table2[[#This Row],[Num_Nights]],0)</f>
        <v>794.62</v>
      </c>
      <c r="R4445" t="str" cm="1">
        <f t="array" ref="R4445">IFERROR(_xlfn.IFS(Table2[[#This Row],[booking_status]]="confirmed","Expected",Table2[[#This Row],[booking_status]]="checked-out","Actual"),"No Revenue")</f>
        <v>Expected</v>
      </c>
      <c r="S4445" s="4">
        <f>Table2[[#This Row],[Revenue_Amount]]/Table2[[#This Row],[Num_Nights]]</f>
        <v>397.31</v>
      </c>
    </row>
    <row r="4446" spans="1:19" x14ac:dyDescent="0.3">
      <c r="A4446">
        <v>4445</v>
      </c>
      <c r="B4446" t="s">
        <v>37</v>
      </c>
      <c r="C4446" s="9">
        <v>45257</v>
      </c>
      <c r="D4446" s="9">
        <v>45263</v>
      </c>
      <c r="E4446" s="10">
        <v>45233</v>
      </c>
      <c r="F4446" t="s">
        <v>49</v>
      </c>
      <c r="G4446">
        <v>119.14</v>
      </c>
      <c r="H4446">
        <v>2</v>
      </c>
      <c r="I4446">
        <v>0</v>
      </c>
      <c r="J4446" t="s">
        <v>19</v>
      </c>
      <c r="K4446" t="s">
        <v>44</v>
      </c>
      <c r="L4446" t="s">
        <v>56</v>
      </c>
      <c r="M4446" t="s">
        <v>22</v>
      </c>
      <c r="N4446" t="s">
        <v>41</v>
      </c>
      <c r="O4446">
        <f>Table2[[#This Row],[check_out_date]]-Table2[[#This Row],[check_in_date]]</f>
        <v>6</v>
      </c>
      <c r="P4446">
        <f>Table2[[#This Row],[num_adults]]+Table2[[#This Row],[num_children]]</f>
        <v>2</v>
      </c>
      <c r="Q4446" s="3">
        <f>IF(OR(Table2[[#This Row],[booking_status]]="confirmed",Table2[[#This Row],[booking_status]]="checked-out"),Table2[[#This Row],[room_rate_per_night]]*Table2[[#This Row],[Num_Nights]],0)</f>
        <v>714.84</v>
      </c>
      <c r="R4446" t="str" cm="1">
        <f t="array" ref="R4446">IFERROR(_xlfn.IFS(Table2[[#This Row],[booking_status]]="confirmed","Expected",Table2[[#This Row],[booking_status]]="checked-out","Actual"),"No Revenue")</f>
        <v>Actual</v>
      </c>
      <c r="S4446" s="4">
        <f>Table2[[#This Row],[Revenue_Amount]]/Table2[[#This Row],[Num_Nights]]</f>
        <v>119.14</v>
      </c>
    </row>
    <row r="4447" spans="1:19" hidden="1" x14ac:dyDescent="0.3">
      <c r="A4447">
        <v>4446</v>
      </c>
      <c r="B4447" t="s">
        <v>31</v>
      </c>
      <c r="C4447" s="9">
        <v>45025</v>
      </c>
      <c r="D4447" s="9">
        <v>45028</v>
      </c>
      <c r="E4447" s="10">
        <v>44993</v>
      </c>
      <c r="F4447" t="s">
        <v>54</v>
      </c>
      <c r="G4447">
        <v>292.14</v>
      </c>
      <c r="H4447">
        <v>2</v>
      </c>
      <c r="I4447">
        <v>0</v>
      </c>
      <c r="J4447" t="s">
        <v>35</v>
      </c>
      <c r="K4447" t="s">
        <v>99</v>
      </c>
      <c r="L4447" t="s">
        <v>60</v>
      </c>
      <c r="M4447" t="s">
        <v>22</v>
      </c>
      <c r="N4447" t="s">
        <v>41</v>
      </c>
      <c r="O4447">
        <f>Table2[[#This Row],[check_out_date]]-Table2[[#This Row],[check_in_date]]</f>
        <v>3</v>
      </c>
      <c r="P4447">
        <f>Table2[[#This Row],[num_adults]]+Table2[[#This Row],[num_children]]</f>
        <v>2</v>
      </c>
      <c r="Q4447" s="3">
        <f>IF(OR(Table2[[#This Row],[booking_status]]="confirmed",Table2[[#This Row],[booking_status]]="checked-out"),Table2[[#This Row],[room_rate_per_night]]*Table2[[#This Row],[Num_Nights]],0)</f>
        <v>0</v>
      </c>
      <c r="R4447" t="str" cm="1">
        <f t="array" ref="R4447">IFERROR(_xlfn.IFS(Table2[[#This Row],[booking_status]]="confirmed","Expected",Table2[[#This Row],[booking_status]]="checked-out","Actual"),"No Revenue")</f>
        <v>No Revenue</v>
      </c>
      <c r="S4447" s="4">
        <f>Table2[[#This Row],[Revenue_Amount]]/Table2[[#This Row],[Num_Nights]]</f>
        <v>0</v>
      </c>
    </row>
    <row r="4448" spans="1:19" x14ac:dyDescent="0.3">
      <c r="A4448">
        <v>4447</v>
      </c>
      <c r="B4448" t="s">
        <v>37</v>
      </c>
      <c r="C4448" s="9">
        <v>44997</v>
      </c>
      <c r="D4448" s="9">
        <v>44999</v>
      </c>
      <c r="E4448" s="10">
        <v>44955</v>
      </c>
      <c r="F4448" t="s">
        <v>49</v>
      </c>
      <c r="G4448">
        <v>107.15</v>
      </c>
      <c r="H4448">
        <v>4</v>
      </c>
      <c r="I4448">
        <v>2</v>
      </c>
      <c r="J4448" t="s">
        <v>19</v>
      </c>
      <c r="K4448" t="s">
        <v>20</v>
      </c>
      <c r="L4448" t="s">
        <v>70</v>
      </c>
      <c r="M4448" t="s">
        <v>36</v>
      </c>
      <c r="N4448" t="s">
        <v>23</v>
      </c>
      <c r="O4448">
        <f>Table2[[#This Row],[check_out_date]]-Table2[[#This Row],[check_in_date]]</f>
        <v>2</v>
      </c>
      <c r="P4448">
        <f>Table2[[#This Row],[num_adults]]+Table2[[#This Row],[num_children]]</f>
        <v>6</v>
      </c>
      <c r="Q4448" s="3">
        <f>IF(OR(Table2[[#This Row],[booking_status]]="confirmed",Table2[[#This Row],[booking_status]]="checked-out"),Table2[[#This Row],[room_rate_per_night]]*Table2[[#This Row],[Num_Nights]],0)</f>
        <v>0</v>
      </c>
      <c r="R4448" t="str" cm="1">
        <f t="array" ref="R4448">IFERROR(_xlfn.IFS(Table2[[#This Row],[booking_status]]="confirmed","Expected",Table2[[#This Row],[booking_status]]="checked-out","Actual"),"No Revenue")</f>
        <v>No Revenue</v>
      </c>
      <c r="S4448" s="4">
        <f>Table2[[#This Row],[Revenue_Amount]]/Table2[[#This Row],[Num_Nights]]</f>
        <v>0</v>
      </c>
    </row>
    <row r="4449" spans="1:19" x14ac:dyDescent="0.3">
      <c r="A4449">
        <v>4448</v>
      </c>
      <c r="B4449" t="s">
        <v>37</v>
      </c>
      <c r="C4449" s="9">
        <v>45063</v>
      </c>
      <c r="D4449" s="9">
        <v>45073</v>
      </c>
      <c r="E4449" s="10">
        <v>45022</v>
      </c>
      <c r="F4449" t="s">
        <v>27</v>
      </c>
      <c r="G4449">
        <v>177.78</v>
      </c>
      <c r="H4449">
        <v>4</v>
      </c>
      <c r="I4449">
        <v>0</v>
      </c>
      <c r="J4449" t="s">
        <v>28</v>
      </c>
      <c r="K4449" t="s">
        <v>29</v>
      </c>
      <c r="L4449" t="s">
        <v>21</v>
      </c>
      <c r="M4449" t="s">
        <v>22</v>
      </c>
      <c r="N4449" t="s">
        <v>41</v>
      </c>
      <c r="O4449">
        <f>Table2[[#This Row],[check_out_date]]-Table2[[#This Row],[check_in_date]]</f>
        <v>10</v>
      </c>
      <c r="P4449">
        <f>Table2[[#This Row],[num_adults]]+Table2[[#This Row],[num_children]]</f>
        <v>4</v>
      </c>
      <c r="Q4449" s="3">
        <f>IF(OR(Table2[[#This Row],[booking_status]]="confirmed",Table2[[#This Row],[booking_status]]="checked-out"),Table2[[#This Row],[room_rate_per_night]]*Table2[[#This Row],[Num_Nights]],0)</f>
        <v>1777.8</v>
      </c>
      <c r="R4449" t="str" cm="1">
        <f t="array" ref="R4449">IFERROR(_xlfn.IFS(Table2[[#This Row],[booking_status]]="confirmed","Expected",Table2[[#This Row],[booking_status]]="checked-out","Actual"),"No Revenue")</f>
        <v>Expected</v>
      </c>
      <c r="S4449" s="4">
        <f>Table2[[#This Row],[Revenue_Amount]]/Table2[[#This Row],[Num_Nights]]</f>
        <v>177.78</v>
      </c>
    </row>
    <row r="4450" spans="1:19" x14ac:dyDescent="0.3">
      <c r="A4450">
        <v>4449</v>
      </c>
      <c r="B4450" t="s">
        <v>31</v>
      </c>
      <c r="C4450" s="9">
        <v>44932</v>
      </c>
      <c r="D4450" s="9">
        <v>44935</v>
      </c>
      <c r="E4450" s="10">
        <v>44920</v>
      </c>
      <c r="F4450" t="s">
        <v>54</v>
      </c>
      <c r="G4450">
        <v>414.41</v>
      </c>
      <c r="H4450">
        <v>2</v>
      </c>
      <c r="I4450">
        <v>0</v>
      </c>
      <c r="J4450" t="s">
        <v>19</v>
      </c>
      <c r="K4450" t="s">
        <v>66</v>
      </c>
      <c r="L4450" t="s">
        <v>56</v>
      </c>
      <c r="M4450" t="s">
        <v>22</v>
      </c>
      <c r="N4450" t="s">
        <v>95</v>
      </c>
      <c r="O4450">
        <f>Table2[[#This Row],[check_out_date]]-Table2[[#This Row],[check_in_date]]</f>
        <v>3</v>
      </c>
      <c r="P4450">
        <f>Table2[[#This Row],[num_adults]]+Table2[[#This Row],[num_children]]</f>
        <v>2</v>
      </c>
      <c r="Q4450" s="3">
        <f>IF(OR(Table2[[#This Row],[booking_status]]="confirmed",Table2[[#This Row],[booking_status]]="checked-out"),Table2[[#This Row],[room_rate_per_night]]*Table2[[#This Row],[Num_Nights]],0)</f>
        <v>1243.23</v>
      </c>
      <c r="R4450" t="str" cm="1">
        <f t="array" ref="R4450">IFERROR(_xlfn.IFS(Table2[[#This Row],[booking_status]]="confirmed","Expected",Table2[[#This Row],[booking_status]]="checked-out","Actual"),"No Revenue")</f>
        <v>Actual</v>
      </c>
      <c r="S4450" s="4">
        <f>Table2[[#This Row],[Revenue_Amount]]/Table2[[#This Row],[Num_Nights]]</f>
        <v>414.41</v>
      </c>
    </row>
    <row r="4451" spans="1:19" x14ac:dyDescent="0.3">
      <c r="A4451">
        <v>4450</v>
      </c>
      <c r="B4451" t="s">
        <v>31</v>
      </c>
      <c r="C4451" s="9">
        <v>45133</v>
      </c>
      <c r="D4451" s="9">
        <v>45134</v>
      </c>
      <c r="E4451" s="10">
        <v>45056</v>
      </c>
      <c r="F4451" t="s">
        <v>49</v>
      </c>
      <c r="G4451">
        <v>81.400000000000006</v>
      </c>
      <c r="H4451">
        <v>3</v>
      </c>
      <c r="I4451">
        <v>0</v>
      </c>
      <c r="J4451" t="s">
        <v>55</v>
      </c>
      <c r="K4451" t="s">
        <v>66</v>
      </c>
      <c r="L4451" t="s">
        <v>21</v>
      </c>
      <c r="M4451" t="s">
        <v>36</v>
      </c>
      <c r="N4451" t="s">
        <v>23</v>
      </c>
      <c r="O4451">
        <f>Table2[[#This Row],[check_out_date]]-Table2[[#This Row],[check_in_date]]</f>
        <v>1</v>
      </c>
      <c r="P4451">
        <f>Table2[[#This Row],[num_adults]]+Table2[[#This Row],[num_children]]</f>
        <v>3</v>
      </c>
      <c r="Q4451" s="3">
        <f>IF(OR(Table2[[#This Row],[booking_status]]="confirmed",Table2[[#This Row],[booking_status]]="checked-out"),Table2[[#This Row],[room_rate_per_night]]*Table2[[#This Row],[Num_Nights]],0)</f>
        <v>81.400000000000006</v>
      </c>
      <c r="R4451" t="str" cm="1">
        <f t="array" ref="R4451">IFERROR(_xlfn.IFS(Table2[[#This Row],[booking_status]]="confirmed","Expected",Table2[[#This Row],[booking_status]]="checked-out","Actual"),"No Revenue")</f>
        <v>Expected</v>
      </c>
      <c r="S4451" s="4">
        <f>Table2[[#This Row],[Revenue_Amount]]/Table2[[#This Row],[Num_Nights]]</f>
        <v>81.400000000000006</v>
      </c>
    </row>
    <row r="4452" spans="1:19" x14ac:dyDescent="0.3">
      <c r="A4452">
        <v>4451</v>
      </c>
      <c r="B4452" t="s">
        <v>31</v>
      </c>
      <c r="C4452" s="9">
        <v>45172</v>
      </c>
      <c r="D4452" s="9">
        <v>45177</v>
      </c>
      <c r="E4452" s="10">
        <v>45140</v>
      </c>
      <c r="F4452" t="s">
        <v>27</v>
      </c>
      <c r="G4452">
        <v>115.61</v>
      </c>
      <c r="H4452">
        <v>2</v>
      </c>
      <c r="I4452">
        <v>3</v>
      </c>
      <c r="J4452" t="s">
        <v>19</v>
      </c>
      <c r="K4452" t="s">
        <v>99</v>
      </c>
      <c r="L4452" t="s">
        <v>56</v>
      </c>
      <c r="M4452" t="s">
        <v>36</v>
      </c>
      <c r="N4452" t="s">
        <v>23</v>
      </c>
      <c r="O4452">
        <f>Table2[[#This Row],[check_out_date]]-Table2[[#This Row],[check_in_date]]</f>
        <v>5</v>
      </c>
      <c r="P4452">
        <f>Table2[[#This Row],[num_adults]]+Table2[[#This Row],[num_children]]</f>
        <v>5</v>
      </c>
      <c r="Q4452" s="3">
        <f>IF(OR(Table2[[#This Row],[booking_status]]="confirmed",Table2[[#This Row],[booking_status]]="checked-out"),Table2[[#This Row],[room_rate_per_night]]*Table2[[#This Row],[Num_Nights]],0)</f>
        <v>578.04999999999995</v>
      </c>
      <c r="R4452" t="str" cm="1">
        <f t="array" ref="R4452">IFERROR(_xlfn.IFS(Table2[[#This Row],[booking_status]]="confirmed","Expected",Table2[[#This Row],[booking_status]]="checked-out","Actual"),"No Revenue")</f>
        <v>Actual</v>
      </c>
      <c r="S4452" s="4">
        <f>Table2[[#This Row],[Revenue_Amount]]/Table2[[#This Row],[Num_Nights]]</f>
        <v>115.60999999999999</v>
      </c>
    </row>
    <row r="4453" spans="1:19" x14ac:dyDescent="0.3">
      <c r="A4453">
        <v>4452</v>
      </c>
      <c r="B4453" t="s">
        <v>14</v>
      </c>
      <c r="C4453" s="9">
        <v>45168</v>
      </c>
      <c r="D4453" s="9">
        <v>45175</v>
      </c>
      <c r="E4453" s="10">
        <v>45138</v>
      </c>
      <c r="F4453" t="s">
        <v>27</v>
      </c>
      <c r="G4453">
        <v>104.25</v>
      </c>
      <c r="H4453">
        <v>2</v>
      </c>
      <c r="I4453">
        <v>3</v>
      </c>
      <c r="J4453" t="s">
        <v>94</v>
      </c>
      <c r="K4453" t="s">
        <v>20</v>
      </c>
      <c r="L4453" t="s">
        <v>21</v>
      </c>
      <c r="M4453" t="s">
        <v>36</v>
      </c>
      <c r="N4453" t="s">
        <v>41</v>
      </c>
      <c r="O4453">
        <f>Table2[[#This Row],[check_out_date]]-Table2[[#This Row],[check_in_date]]</f>
        <v>7</v>
      </c>
      <c r="P4453">
        <f>Table2[[#This Row],[num_adults]]+Table2[[#This Row],[num_children]]</f>
        <v>5</v>
      </c>
      <c r="Q4453" s="3">
        <f>IF(OR(Table2[[#This Row],[booking_status]]="confirmed",Table2[[#This Row],[booking_status]]="checked-out"),Table2[[#This Row],[room_rate_per_night]]*Table2[[#This Row],[Num_Nights]],0)</f>
        <v>729.75</v>
      </c>
      <c r="R4453" t="str" cm="1">
        <f t="array" ref="R4453">IFERROR(_xlfn.IFS(Table2[[#This Row],[booking_status]]="confirmed","Expected",Table2[[#This Row],[booking_status]]="checked-out","Actual"),"No Revenue")</f>
        <v>Expected</v>
      </c>
      <c r="S4453" s="4">
        <f>Table2[[#This Row],[Revenue_Amount]]/Table2[[#This Row],[Num_Nights]]</f>
        <v>104.25</v>
      </c>
    </row>
    <row r="4454" spans="1:19" hidden="1" x14ac:dyDescent="0.3">
      <c r="A4454">
        <v>4453</v>
      </c>
      <c r="B4454" t="s">
        <v>50</v>
      </c>
      <c r="C4454" s="9">
        <v>45267</v>
      </c>
      <c r="D4454" s="9">
        <v>45277</v>
      </c>
      <c r="E4454" s="10">
        <v>45254</v>
      </c>
      <c r="F4454" t="s">
        <v>49</v>
      </c>
      <c r="G4454">
        <v>108.75</v>
      </c>
      <c r="H4454">
        <v>3</v>
      </c>
      <c r="I4454">
        <v>0</v>
      </c>
      <c r="J4454" t="s">
        <v>35</v>
      </c>
      <c r="K4454" t="s">
        <v>99</v>
      </c>
      <c r="L4454" t="s">
        <v>21</v>
      </c>
      <c r="M4454" t="s">
        <v>36</v>
      </c>
      <c r="N4454" t="s">
        <v>95</v>
      </c>
      <c r="O4454">
        <f>Table2[[#This Row],[check_out_date]]-Table2[[#This Row],[check_in_date]]</f>
        <v>10</v>
      </c>
      <c r="P4454">
        <f>Table2[[#This Row],[num_adults]]+Table2[[#This Row],[num_children]]</f>
        <v>3</v>
      </c>
      <c r="Q4454" s="3">
        <f>IF(OR(Table2[[#This Row],[booking_status]]="confirmed",Table2[[#This Row],[booking_status]]="checked-out"),Table2[[#This Row],[room_rate_per_night]]*Table2[[#This Row],[Num_Nights]],0)</f>
        <v>1087.5</v>
      </c>
      <c r="R4454" t="str" cm="1">
        <f t="array" ref="R4454">IFERROR(_xlfn.IFS(Table2[[#This Row],[booking_status]]="confirmed","Expected",Table2[[#This Row],[booking_status]]="checked-out","Actual"),"No Revenue")</f>
        <v>Expected</v>
      </c>
      <c r="S4454" s="4">
        <f>Table2[[#This Row],[Revenue_Amount]]/Table2[[#This Row],[Num_Nights]]</f>
        <v>108.75</v>
      </c>
    </row>
    <row r="4455" spans="1:19" hidden="1" x14ac:dyDescent="0.3">
      <c r="A4455">
        <v>4454</v>
      </c>
      <c r="B4455" t="s">
        <v>50</v>
      </c>
      <c r="C4455" s="9">
        <v>45045</v>
      </c>
      <c r="D4455" s="9">
        <v>45052</v>
      </c>
      <c r="E4455" s="10">
        <v>44958</v>
      </c>
      <c r="F4455" t="s">
        <v>18</v>
      </c>
      <c r="G4455">
        <v>359.79</v>
      </c>
      <c r="H4455">
        <v>2</v>
      </c>
      <c r="I4455">
        <v>0</v>
      </c>
      <c r="J4455" t="s">
        <v>35</v>
      </c>
      <c r="K4455" t="s">
        <v>99</v>
      </c>
      <c r="L4455" t="s">
        <v>21</v>
      </c>
      <c r="M4455" t="s">
        <v>36</v>
      </c>
      <c r="N4455" t="s">
        <v>41</v>
      </c>
      <c r="O4455">
        <f>Table2[[#This Row],[check_out_date]]-Table2[[#This Row],[check_in_date]]</f>
        <v>7</v>
      </c>
      <c r="P4455">
        <f>Table2[[#This Row],[num_adults]]+Table2[[#This Row],[num_children]]</f>
        <v>2</v>
      </c>
      <c r="Q4455" s="3">
        <f>IF(OR(Table2[[#This Row],[booking_status]]="confirmed",Table2[[#This Row],[booking_status]]="checked-out"),Table2[[#This Row],[room_rate_per_night]]*Table2[[#This Row],[Num_Nights]],0)</f>
        <v>2518.5300000000002</v>
      </c>
      <c r="R4455" t="str" cm="1">
        <f t="array" ref="R4455">IFERROR(_xlfn.IFS(Table2[[#This Row],[booking_status]]="confirmed","Expected",Table2[[#This Row],[booking_status]]="checked-out","Actual"),"No Revenue")</f>
        <v>Expected</v>
      </c>
      <c r="S4455" s="4">
        <f>Table2[[#This Row],[Revenue_Amount]]/Table2[[#This Row],[Num_Nights]]</f>
        <v>359.79</v>
      </c>
    </row>
    <row r="4456" spans="1:19" x14ac:dyDescent="0.3">
      <c r="A4456">
        <v>4455</v>
      </c>
      <c r="B4456" t="s">
        <v>37</v>
      </c>
      <c r="C4456" s="9">
        <v>45200</v>
      </c>
      <c r="D4456" s="9">
        <v>45204</v>
      </c>
      <c r="E4456" s="10">
        <v>45152</v>
      </c>
      <c r="F4456" t="s">
        <v>18</v>
      </c>
      <c r="G4456">
        <v>179.76</v>
      </c>
      <c r="H4456">
        <v>1</v>
      </c>
      <c r="I4456">
        <v>0</v>
      </c>
      <c r="J4456" t="s">
        <v>28</v>
      </c>
      <c r="K4456" t="s">
        <v>99</v>
      </c>
      <c r="L4456" t="s">
        <v>21</v>
      </c>
      <c r="M4456" t="s">
        <v>36</v>
      </c>
      <c r="N4456" t="s">
        <v>41</v>
      </c>
      <c r="O4456">
        <f>Table2[[#This Row],[check_out_date]]-Table2[[#This Row],[check_in_date]]</f>
        <v>4</v>
      </c>
      <c r="P4456">
        <f>Table2[[#This Row],[num_adults]]+Table2[[#This Row],[num_children]]</f>
        <v>1</v>
      </c>
      <c r="Q4456" s="3">
        <f>IF(OR(Table2[[#This Row],[booking_status]]="confirmed",Table2[[#This Row],[booking_status]]="checked-out"),Table2[[#This Row],[room_rate_per_night]]*Table2[[#This Row],[Num_Nights]],0)</f>
        <v>719.04</v>
      </c>
      <c r="R4456" t="str" cm="1">
        <f t="array" ref="R4456">IFERROR(_xlfn.IFS(Table2[[#This Row],[booking_status]]="confirmed","Expected",Table2[[#This Row],[booking_status]]="checked-out","Actual"),"No Revenue")</f>
        <v>Expected</v>
      </c>
      <c r="S4456" s="4">
        <f>Table2[[#This Row],[Revenue_Amount]]/Table2[[#This Row],[Num_Nights]]</f>
        <v>179.76</v>
      </c>
    </row>
    <row r="4457" spans="1:19" hidden="1" x14ac:dyDescent="0.3">
      <c r="A4457">
        <v>4456</v>
      </c>
      <c r="B4457" t="s">
        <v>31</v>
      </c>
      <c r="C4457" s="9">
        <v>44941</v>
      </c>
      <c r="D4457" s="9">
        <v>44949</v>
      </c>
      <c r="E4457" s="10">
        <v>44898</v>
      </c>
      <c r="F4457" t="s">
        <v>27</v>
      </c>
      <c r="G4457">
        <v>131.66</v>
      </c>
      <c r="H4457">
        <v>2</v>
      </c>
      <c r="I4457">
        <v>0</v>
      </c>
      <c r="J4457" t="s">
        <v>35</v>
      </c>
      <c r="K4457" t="s">
        <v>66</v>
      </c>
      <c r="L4457" t="s">
        <v>56</v>
      </c>
      <c r="M4457" t="s">
        <v>22</v>
      </c>
      <c r="N4457" t="s">
        <v>23</v>
      </c>
      <c r="O4457">
        <f>Table2[[#This Row],[check_out_date]]-Table2[[#This Row],[check_in_date]]</f>
        <v>8</v>
      </c>
      <c r="P4457">
        <f>Table2[[#This Row],[num_adults]]+Table2[[#This Row],[num_children]]</f>
        <v>2</v>
      </c>
      <c r="Q4457" s="3">
        <f>IF(OR(Table2[[#This Row],[booking_status]]="confirmed",Table2[[#This Row],[booking_status]]="checked-out"),Table2[[#This Row],[room_rate_per_night]]*Table2[[#This Row],[Num_Nights]],0)</f>
        <v>1053.28</v>
      </c>
      <c r="R4457" t="str" cm="1">
        <f t="array" ref="R4457">IFERROR(_xlfn.IFS(Table2[[#This Row],[booking_status]]="confirmed","Expected",Table2[[#This Row],[booking_status]]="checked-out","Actual"),"No Revenue")</f>
        <v>Actual</v>
      </c>
      <c r="S4457" s="4">
        <f>Table2[[#This Row],[Revenue_Amount]]/Table2[[#This Row],[Num_Nights]]</f>
        <v>131.66</v>
      </c>
    </row>
    <row r="4458" spans="1:19" hidden="1" x14ac:dyDescent="0.3">
      <c r="A4458">
        <v>4457</v>
      </c>
      <c r="B4458" t="s">
        <v>14</v>
      </c>
      <c r="C4458" s="9">
        <v>44943</v>
      </c>
      <c r="D4458" s="9">
        <v>44952</v>
      </c>
      <c r="E4458" s="10">
        <v>44918</v>
      </c>
      <c r="F4458" t="s">
        <v>27</v>
      </c>
      <c r="G4458">
        <v>135.94</v>
      </c>
      <c r="H4458">
        <v>2</v>
      </c>
      <c r="I4458">
        <v>0</v>
      </c>
      <c r="J4458" t="s">
        <v>35</v>
      </c>
      <c r="K4458" t="s">
        <v>44</v>
      </c>
      <c r="L4458" t="s">
        <v>21</v>
      </c>
      <c r="M4458" t="s">
        <v>36</v>
      </c>
      <c r="N4458" t="s">
        <v>45</v>
      </c>
      <c r="O4458">
        <f>Table2[[#This Row],[check_out_date]]-Table2[[#This Row],[check_in_date]]</f>
        <v>9</v>
      </c>
      <c r="P4458">
        <f>Table2[[#This Row],[num_adults]]+Table2[[#This Row],[num_children]]</f>
        <v>2</v>
      </c>
      <c r="Q4458" s="3">
        <f>IF(OR(Table2[[#This Row],[booking_status]]="confirmed",Table2[[#This Row],[booking_status]]="checked-out"),Table2[[#This Row],[room_rate_per_night]]*Table2[[#This Row],[Num_Nights]],0)</f>
        <v>1223.46</v>
      </c>
      <c r="R4458" t="str" cm="1">
        <f t="array" ref="R4458">IFERROR(_xlfn.IFS(Table2[[#This Row],[booking_status]]="confirmed","Expected",Table2[[#This Row],[booking_status]]="checked-out","Actual"),"No Revenue")</f>
        <v>Expected</v>
      </c>
      <c r="S4458" s="4">
        <f>Table2[[#This Row],[Revenue_Amount]]/Table2[[#This Row],[Num_Nights]]</f>
        <v>135.94</v>
      </c>
    </row>
    <row r="4459" spans="1:19" hidden="1" x14ac:dyDescent="0.3">
      <c r="A4459">
        <v>4458</v>
      </c>
      <c r="B4459" t="s">
        <v>14</v>
      </c>
      <c r="C4459" s="9">
        <v>45086</v>
      </c>
      <c r="D4459" s="9">
        <v>45096</v>
      </c>
      <c r="E4459" s="10">
        <v>45077</v>
      </c>
      <c r="F4459" t="s">
        <v>27</v>
      </c>
      <c r="G4459">
        <v>158.21</v>
      </c>
      <c r="H4459">
        <v>4</v>
      </c>
      <c r="I4459">
        <v>1</v>
      </c>
      <c r="J4459" t="s">
        <v>35</v>
      </c>
      <c r="K4459" t="s">
        <v>99</v>
      </c>
      <c r="L4459" t="s">
        <v>56</v>
      </c>
      <c r="M4459" t="s">
        <v>36</v>
      </c>
      <c r="N4459" t="s">
        <v>41</v>
      </c>
      <c r="O4459">
        <f>Table2[[#This Row],[check_out_date]]-Table2[[#This Row],[check_in_date]]</f>
        <v>10</v>
      </c>
      <c r="P4459">
        <f>Table2[[#This Row],[num_adults]]+Table2[[#This Row],[num_children]]</f>
        <v>5</v>
      </c>
      <c r="Q4459" s="3">
        <f>IF(OR(Table2[[#This Row],[booking_status]]="confirmed",Table2[[#This Row],[booking_status]]="checked-out"),Table2[[#This Row],[room_rate_per_night]]*Table2[[#This Row],[Num_Nights]],0)</f>
        <v>1582.1000000000001</v>
      </c>
      <c r="R4459" t="str" cm="1">
        <f t="array" ref="R4459">IFERROR(_xlfn.IFS(Table2[[#This Row],[booking_status]]="confirmed","Expected",Table2[[#This Row],[booking_status]]="checked-out","Actual"),"No Revenue")</f>
        <v>Actual</v>
      </c>
      <c r="S4459" s="4">
        <f>Table2[[#This Row],[Revenue_Amount]]/Table2[[#This Row],[Num_Nights]]</f>
        <v>158.21</v>
      </c>
    </row>
    <row r="4460" spans="1:19" x14ac:dyDescent="0.3">
      <c r="A4460">
        <v>4459</v>
      </c>
      <c r="B4460" t="s">
        <v>14</v>
      </c>
      <c r="C4460" s="9">
        <v>45217</v>
      </c>
      <c r="D4460" s="9">
        <v>45222</v>
      </c>
      <c r="E4460" s="10">
        <v>45169</v>
      </c>
      <c r="F4460" t="s">
        <v>49</v>
      </c>
      <c r="G4460">
        <v>115.68</v>
      </c>
      <c r="H4460">
        <v>1</v>
      </c>
      <c r="I4460">
        <v>0</v>
      </c>
      <c r="J4460" t="s">
        <v>19</v>
      </c>
      <c r="K4460" t="s">
        <v>20</v>
      </c>
      <c r="L4460" t="s">
        <v>21</v>
      </c>
      <c r="M4460" t="s">
        <v>36</v>
      </c>
      <c r="N4460" t="s">
        <v>41</v>
      </c>
      <c r="O4460">
        <f>Table2[[#This Row],[check_out_date]]-Table2[[#This Row],[check_in_date]]</f>
        <v>5</v>
      </c>
      <c r="P4460">
        <f>Table2[[#This Row],[num_adults]]+Table2[[#This Row],[num_children]]</f>
        <v>1</v>
      </c>
      <c r="Q4460" s="3">
        <f>IF(OR(Table2[[#This Row],[booking_status]]="confirmed",Table2[[#This Row],[booking_status]]="checked-out"),Table2[[#This Row],[room_rate_per_night]]*Table2[[#This Row],[Num_Nights]],0)</f>
        <v>578.40000000000009</v>
      </c>
      <c r="R4460" t="str" cm="1">
        <f t="array" ref="R4460">IFERROR(_xlfn.IFS(Table2[[#This Row],[booking_status]]="confirmed","Expected",Table2[[#This Row],[booking_status]]="checked-out","Actual"),"No Revenue")</f>
        <v>Expected</v>
      </c>
      <c r="S4460" s="4">
        <f>Table2[[#This Row],[Revenue_Amount]]/Table2[[#This Row],[Num_Nights]]</f>
        <v>115.68000000000002</v>
      </c>
    </row>
    <row r="4461" spans="1:19" x14ac:dyDescent="0.3">
      <c r="A4461">
        <v>4460</v>
      </c>
      <c r="B4461" t="s">
        <v>50</v>
      </c>
      <c r="C4461" s="9">
        <v>45163</v>
      </c>
      <c r="D4461" s="9">
        <v>45175</v>
      </c>
      <c r="E4461" s="10">
        <v>45150</v>
      </c>
      <c r="F4461" t="s">
        <v>54</v>
      </c>
      <c r="G4461">
        <v>575.51</v>
      </c>
      <c r="H4461">
        <v>1</v>
      </c>
      <c r="I4461">
        <v>0</v>
      </c>
      <c r="J4461" t="s">
        <v>28</v>
      </c>
      <c r="K4461" t="s">
        <v>29</v>
      </c>
      <c r="L4461" t="s">
        <v>21</v>
      </c>
      <c r="M4461" t="s">
        <v>36</v>
      </c>
      <c r="N4461" t="s">
        <v>23</v>
      </c>
      <c r="O4461">
        <f>Table2[[#This Row],[check_out_date]]-Table2[[#This Row],[check_in_date]]</f>
        <v>12</v>
      </c>
      <c r="P4461">
        <f>Table2[[#This Row],[num_adults]]+Table2[[#This Row],[num_children]]</f>
        <v>1</v>
      </c>
      <c r="Q4461" s="3">
        <f>IF(OR(Table2[[#This Row],[booking_status]]="confirmed",Table2[[#This Row],[booking_status]]="checked-out"),Table2[[#This Row],[room_rate_per_night]]*Table2[[#This Row],[Num_Nights]],0)</f>
        <v>6906.12</v>
      </c>
      <c r="R4461" t="str" cm="1">
        <f t="array" ref="R4461">IFERROR(_xlfn.IFS(Table2[[#This Row],[booking_status]]="confirmed","Expected",Table2[[#This Row],[booking_status]]="checked-out","Actual"),"No Revenue")</f>
        <v>Expected</v>
      </c>
      <c r="S4461" s="4">
        <f>Table2[[#This Row],[Revenue_Amount]]/Table2[[#This Row],[Num_Nights]]</f>
        <v>575.51</v>
      </c>
    </row>
    <row r="4462" spans="1:19" x14ac:dyDescent="0.3">
      <c r="A4462">
        <v>4461</v>
      </c>
      <c r="B4462" t="s">
        <v>37</v>
      </c>
      <c r="C4462" s="9">
        <v>45107</v>
      </c>
      <c r="D4462" s="9">
        <v>45116</v>
      </c>
      <c r="E4462" s="10">
        <v>45093</v>
      </c>
      <c r="F4462" t="s">
        <v>27</v>
      </c>
      <c r="G4462">
        <v>128.25</v>
      </c>
      <c r="H4462">
        <v>1</v>
      </c>
      <c r="I4462">
        <v>0</v>
      </c>
      <c r="J4462" t="s">
        <v>28</v>
      </c>
      <c r="K4462" t="s">
        <v>99</v>
      </c>
      <c r="L4462" t="s">
        <v>56</v>
      </c>
      <c r="M4462" t="s">
        <v>36</v>
      </c>
      <c r="N4462" t="s">
        <v>41</v>
      </c>
      <c r="O4462">
        <f>Table2[[#This Row],[check_out_date]]-Table2[[#This Row],[check_in_date]]</f>
        <v>9</v>
      </c>
      <c r="P4462">
        <f>Table2[[#This Row],[num_adults]]+Table2[[#This Row],[num_children]]</f>
        <v>1</v>
      </c>
      <c r="Q4462" s="3">
        <f>IF(OR(Table2[[#This Row],[booking_status]]="confirmed",Table2[[#This Row],[booking_status]]="checked-out"),Table2[[#This Row],[room_rate_per_night]]*Table2[[#This Row],[Num_Nights]],0)</f>
        <v>1154.25</v>
      </c>
      <c r="R4462" t="str" cm="1">
        <f t="array" ref="R4462">IFERROR(_xlfn.IFS(Table2[[#This Row],[booking_status]]="confirmed","Expected",Table2[[#This Row],[booking_status]]="checked-out","Actual"),"No Revenue")</f>
        <v>Actual</v>
      </c>
      <c r="S4462" s="4">
        <f>Table2[[#This Row],[Revenue_Amount]]/Table2[[#This Row],[Num_Nights]]</f>
        <v>128.25</v>
      </c>
    </row>
    <row r="4463" spans="1:19" x14ac:dyDescent="0.3">
      <c r="A4463">
        <v>4462</v>
      </c>
      <c r="B4463" t="s">
        <v>50</v>
      </c>
      <c r="C4463" s="9">
        <v>45205</v>
      </c>
      <c r="D4463" s="9">
        <v>45210</v>
      </c>
      <c r="E4463" s="10">
        <v>45150</v>
      </c>
      <c r="F4463" t="s">
        <v>27</v>
      </c>
      <c r="G4463">
        <v>212.07</v>
      </c>
      <c r="H4463">
        <v>1</v>
      </c>
      <c r="I4463">
        <v>1</v>
      </c>
      <c r="J4463" t="s">
        <v>28</v>
      </c>
      <c r="K4463" t="s">
        <v>66</v>
      </c>
      <c r="L4463" t="s">
        <v>56</v>
      </c>
      <c r="M4463" t="s">
        <v>36</v>
      </c>
      <c r="N4463" t="s">
        <v>95</v>
      </c>
      <c r="O4463">
        <f>Table2[[#This Row],[check_out_date]]-Table2[[#This Row],[check_in_date]]</f>
        <v>5</v>
      </c>
      <c r="P4463">
        <f>Table2[[#This Row],[num_adults]]+Table2[[#This Row],[num_children]]</f>
        <v>2</v>
      </c>
      <c r="Q4463" s="3">
        <f>IF(OR(Table2[[#This Row],[booking_status]]="confirmed",Table2[[#This Row],[booking_status]]="checked-out"),Table2[[#This Row],[room_rate_per_night]]*Table2[[#This Row],[Num_Nights]],0)</f>
        <v>1060.3499999999999</v>
      </c>
      <c r="R4463" t="str" cm="1">
        <f t="array" ref="R4463">IFERROR(_xlfn.IFS(Table2[[#This Row],[booking_status]]="confirmed","Expected",Table2[[#This Row],[booking_status]]="checked-out","Actual"),"No Revenue")</f>
        <v>Actual</v>
      </c>
      <c r="S4463" s="4">
        <f>Table2[[#This Row],[Revenue_Amount]]/Table2[[#This Row],[Num_Nights]]</f>
        <v>212.07</v>
      </c>
    </row>
    <row r="4464" spans="1:19" x14ac:dyDescent="0.3">
      <c r="A4464">
        <v>4463</v>
      </c>
      <c r="B4464" t="s">
        <v>31</v>
      </c>
      <c r="C4464" s="9">
        <v>44939</v>
      </c>
      <c r="D4464" s="9">
        <v>44941</v>
      </c>
      <c r="E4464" s="10">
        <v>44922</v>
      </c>
      <c r="F4464" t="s">
        <v>27</v>
      </c>
      <c r="G4464">
        <v>161.44</v>
      </c>
      <c r="H4464">
        <v>4</v>
      </c>
      <c r="I4464">
        <v>0</v>
      </c>
      <c r="J4464" t="s">
        <v>28</v>
      </c>
      <c r="K4464" t="s">
        <v>44</v>
      </c>
      <c r="L4464" t="s">
        <v>21</v>
      </c>
      <c r="M4464" t="s">
        <v>36</v>
      </c>
      <c r="N4464" t="s">
        <v>41</v>
      </c>
      <c r="O4464">
        <f>Table2[[#This Row],[check_out_date]]-Table2[[#This Row],[check_in_date]]</f>
        <v>2</v>
      </c>
      <c r="P4464">
        <f>Table2[[#This Row],[num_adults]]+Table2[[#This Row],[num_children]]</f>
        <v>4</v>
      </c>
      <c r="Q4464" s="3">
        <f>IF(OR(Table2[[#This Row],[booking_status]]="confirmed",Table2[[#This Row],[booking_status]]="checked-out"),Table2[[#This Row],[room_rate_per_night]]*Table2[[#This Row],[Num_Nights]],0)</f>
        <v>322.88</v>
      </c>
      <c r="R4464" t="str" cm="1">
        <f t="array" ref="R4464">IFERROR(_xlfn.IFS(Table2[[#This Row],[booking_status]]="confirmed","Expected",Table2[[#This Row],[booking_status]]="checked-out","Actual"),"No Revenue")</f>
        <v>Expected</v>
      </c>
      <c r="S4464" s="4">
        <f>Table2[[#This Row],[Revenue_Amount]]/Table2[[#This Row],[Num_Nights]]</f>
        <v>161.44</v>
      </c>
    </row>
    <row r="4465" spans="1:19" x14ac:dyDescent="0.3">
      <c r="A4465">
        <v>4464</v>
      </c>
      <c r="B4465" t="s">
        <v>31</v>
      </c>
      <c r="C4465" s="9">
        <v>45033</v>
      </c>
      <c r="D4465" s="9">
        <v>45042</v>
      </c>
      <c r="E4465" s="10">
        <v>45015</v>
      </c>
      <c r="F4465" t="s">
        <v>49</v>
      </c>
      <c r="G4465">
        <v>104.74</v>
      </c>
      <c r="H4465">
        <v>4</v>
      </c>
      <c r="I4465">
        <v>1</v>
      </c>
      <c r="J4465" t="s">
        <v>55</v>
      </c>
      <c r="K4465" t="s">
        <v>29</v>
      </c>
      <c r="L4465" t="s">
        <v>60</v>
      </c>
      <c r="M4465" t="s">
        <v>36</v>
      </c>
      <c r="N4465" t="s">
        <v>41</v>
      </c>
      <c r="O4465">
        <f>Table2[[#This Row],[check_out_date]]-Table2[[#This Row],[check_in_date]]</f>
        <v>9</v>
      </c>
      <c r="P4465">
        <f>Table2[[#This Row],[num_adults]]+Table2[[#This Row],[num_children]]</f>
        <v>5</v>
      </c>
      <c r="Q4465" s="3">
        <f>IF(OR(Table2[[#This Row],[booking_status]]="confirmed",Table2[[#This Row],[booking_status]]="checked-out"),Table2[[#This Row],[room_rate_per_night]]*Table2[[#This Row],[Num_Nights]],0)</f>
        <v>0</v>
      </c>
      <c r="R4465" t="str" cm="1">
        <f t="array" ref="R4465">IFERROR(_xlfn.IFS(Table2[[#This Row],[booking_status]]="confirmed","Expected",Table2[[#This Row],[booking_status]]="checked-out","Actual"),"No Revenue")</f>
        <v>No Revenue</v>
      </c>
      <c r="S4465" s="4">
        <f>Table2[[#This Row],[Revenue_Amount]]/Table2[[#This Row],[Num_Nights]]</f>
        <v>0</v>
      </c>
    </row>
    <row r="4466" spans="1:19" hidden="1" x14ac:dyDescent="0.3">
      <c r="A4466">
        <v>4465</v>
      </c>
      <c r="B4466" t="s">
        <v>50</v>
      </c>
      <c r="C4466" s="9">
        <v>45047</v>
      </c>
      <c r="D4466" s="9">
        <v>45053</v>
      </c>
      <c r="E4466" s="10">
        <v>45040</v>
      </c>
      <c r="F4466" t="s">
        <v>54</v>
      </c>
      <c r="G4466">
        <v>615.58000000000004</v>
      </c>
      <c r="H4466">
        <v>2</v>
      </c>
      <c r="I4466">
        <v>0</v>
      </c>
      <c r="J4466" t="s">
        <v>35</v>
      </c>
      <c r="K4466" t="s">
        <v>44</v>
      </c>
      <c r="L4466" t="s">
        <v>56</v>
      </c>
      <c r="M4466" t="s">
        <v>36</v>
      </c>
      <c r="N4466" t="s">
        <v>41</v>
      </c>
      <c r="O4466">
        <f>Table2[[#This Row],[check_out_date]]-Table2[[#This Row],[check_in_date]]</f>
        <v>6</v>
      </c>
      <c r="P4466">
        <f>Table2[[#This Row],[num_adults]]+Table2[[#This Row],[num_children]]</f>
        <v>2</v>
      </c>
      <c r="Q4466" s="3">
        <f>IF(OR(Table2[[#This Row],[booking_status]]="confirmed",Table2[[#This Row],[booking_status]]="checked-out"),Table2[[#This Row],[room_rate_per_night]]*Table2[[#This Row],[Num_Nights]],0)</f>
        <v>3693.4800000000005</v>
      </c>
      <c r="R4466" t="str" cm="1">
        <f t="array" ref="R4466">IFERROR(_xlfn.IFS(Table2[[#This Row],[booking_status]]="confirmed","Expected",Table2[[#This Row],[booking_status]]="checked-out","Actual"),"No Revenue")</f>
        <v>Actual</v>
      </c>
      <c r="S4466" s="4">
        <f>Table2[[#This Row],[Revenue_Amount]]/Table2[[#This Row],[Num_Nights]]</f>
        <v>615.58000000000004</v>
      </c>
    </row>
    <row r="4467" spans="1:19" x14ac:dyDescent="0.3">
      <c r="A4467">
        <v>4466</v>
      </c>
      <c r="B4467" t="s">
        <v>50</v>
      </c>
      <c r="C4467" s="9">
        <v>45273</v>
      </c>
      <c r="D4467" s="9">
        <v>45274</v>
      </c>
      <c r="E4467" s="10">
        <v>45235</v>
      </c>
      <c r="F4467" t="s">
        <v>27</v>
      </c>
      <c r="G4467">
        <v>199.88</v>
      </c>
      <c r="H4467">
        <v>2</v>
      </c>
      <c r="I4467">
        <v>0</v>
      </c>
      <c r="J4467" t="s">
        <v>94</v>
      </c>
      <c r="K4467" t="s">
        <v>44</v>
      </c>
      <c r="L4467" t="s">
        <v>56</v>
      </c>
      <c r="M4467" t="s">
        <v>36</v>
      </c>
      <c r="N4467" t="s">
        <v>45</v>
      </c>
      <c r="O4467">
        <f>Table2[[#This Row],[check_out_date]]-Table2[[#This Row],[check_in_date]]</f>
        <v>1</v>
      </c>
      <c r="P4467">
        <f>Table2[[#This Row],[num_adults]]+Table2[[#This Row],[num_children]]</f>
        <v>2</v>
      </c>
      <c r="Q4467" s="3">
        <f>IF(OR(Table2[[#This Row],[booking_status]]="confirmed",Table2[[#This Row],[booking_status]]="checked-out"),Table2[[#This Row],[room_rate_per_night]]*Table2[[#This Row],[Num_Nights]],0)</f>
        <v>199.88</v>
      </c>
      <c r="R4467" t="str" cm="1">
        <f t="array" ref="R4467">IFERROR(_xlfn.IFS(Table2[[#This Row],[booking_status]]="confirmed","Expected",Table2[[#This Row],[booking_status]]="checked-out","Actual"),"No Revenue")</f>
        <v>Actual</v>
      </c>
      <c r="S4467" s="4">
        <f>Table2[[#This Row],[Revenue_Amount]]/Table2[[#This Row],[Num_Nights]]</f>
        <v>199.88</v>
      </c>
    </row>
    <row r="4468" spans="1:19" x14ac:dyDescent="0.3">
      <c r="A4468">
        <v>4467</v>
      </c>
      <c r="B4468" t="s">
        <v>14</v>
      </c>
      <c r="C4468" s="9">
        <v>45106</v>
      </c>
      <c r="D4468" s="9">
        <v>45111</v>
      </c>
      <c r="E4468" s="10">
        <v>45061</v>
      </c>
      <c r="F4468" t="s">
        <v>54</v>
      </c>
      <c r="G4468">
        <v>410.9</v>
      </c>
      <c r="H4468">
        <v>2</v>
      </c>
      <c r="I4468">
        <v>2</v>
      </c>
      <c r="J4468" t="s">
        <v>28</v>
      </c>
      <c r="K4468" t="s">
        <v>99</v>
      </c>
      <c r="L4468" t="s">
        <v>21</v>
      </c>
      <c r="M4468" t="s">
        <v>22</v>
      </c>
      <c r="N4468" t="s">
        <v>41</v>
      </c>
      <c r="O4468">
        <f>Table2[[#This Row],[check_out_date]]-Table2[[#This Row],[check_in_date]]</f>
        <v>5</v>
      </c>
      <c r="P4468">
        <f>Table2[[#This Row],[num_adults]]+Table2[[#This Row],[num_children]]</f>
        <v>4</v>
      </c>
      <c r="Q4468" s="3">
        <f>IF(OR(Table2[[#This Row],[booking_status]]="confirmed",Table2[[#This Row],[booking_status]]="checked-out"),Table2[[#This Row],[room_rate_per_night]]*Table2[[#This Row],[Num_Nights]],0)</f>
        <v>2054.5</v>
      </c>
      <c r="R4468" t="str" cm="1">
        <f t="array" ref="R4468">IFERROR(_xlfn.IFS(Table2[[#This Row],[booking_status]]="confirmed","Expected",Table2[[#This Row],[booking_status]]="checked-out","Actual"),"No Revenue")</f>
        <v>Expected</v>
      </c>
      <c r="S4468" s="4">
        <f>Table2[[#This Row],[Revenue_Amount]]/Table2[[#This Row],[Num_Nights]]</f>
        <v>410.9</v>
      </c>
    </row>
    <row r="4469" spans="1:19" x14ac:dyDescent="0.3">
      <c r="A4469">
        <v>4468</v>
      </c>
      <c r="B4469" t="s">
        <v>14</v>
      </c>
      <c r="C4469" s="9">
        <v>45202</v>
      </c>
      <c r="D4469" s="9">
        <v>45210</v>
      </c>
      <c r="E4469" s="10">
        <v>45166</v>
      </c>
      <c r="F4469" t="s">
        <v>18</v>
      </c>
      <c r="G4469">
        <v>241.89</v>
      </c>
      <c r="H4469">
        <v>1</v>
      </c>
      <c r="I4469">
        <v>0</v>
      </c>
      <c r="J4469" t="s">
        <v>28</v>
      </c>
      <c r="K4469" t="s">
        <v>66</v>
      </c>
      <c r="L4469" t="s">
        <v>56</v>
      </c>
      <c r="M4469" t="s">
        <v>36</v>
      </c>
      <c r="N4469" t="s">
        <v>95</v>
      </c>
      <c r="O4469">
        <f>Table2[[#This Row],[check_out_date]]-Table2[[#This Row],[check_in_date]]</f>
        <v>8</v>
      </c>
      <c r="P4469">
        <f>Table2[[#This Row],[num_adults]]+Table2[[#This Row],[num_children]]</f>
        <v>1</v>
      </c>
      <c r="Q4469" s="3">
        <f>IF(OR(Table2[[#This Row],[booking_status]]="confirmed",Table2[[#This Row],[booking_status]]="checked-out"),Table2[[#This Row],[room_rate_per_night]]*Table2[[#This Row],[Num_Nights]],0)</f>
        <v>1935.12</v>
      </c>
      <c r="R4469" t="str" cm="1">
        <f t="array" ref="R4469">IFERROR(_xlfn.IFS(Table2[[#This Row],[booking_status]]="confirmed","Expected",Table2[[#This Row],[booking_status]]="checked-out","Actual"),"No Revenue")</f>
        <v>Actual</v>
      </c>
      <c r="S4469" s="4">
        <f>Table2[[#This Row],[Revenue_Amount]]/Table2[[#This Row],[Num_Nights]]</f>
        <v>241.89</v>
      </c>
    </row>
    <row r="4470" spans="1:19" hidden="1" x14ac:dyDescent="0.3">
      <c r="A4470">
        <v>4469</v>
      </c>
      <c r="B4470" t="s">
        <v>31</v>
      </c>
      <c r="C4470" s="9">
        <v>45196</v>
      </c>
      <c r="D4470" s="9">
        <v>45206</v>
      </c>
      <c r="E4470" s="10">
        <v>45183</v>
      </c>
      <c r="F4470" t="s">
        <v>49</v>
      </c>
      <c r="G4470">
        <v>73.22</v>
      </c>
      <c r="H4470">
        <v>2</v>
      </c>
      <c r="I4470">
        <v>1</v>
      </c>
      <c r="J4470" t="s">
        <v>35</v>
      </c>
      <c r="K4470" t="s">
        <v>66</v>
      </c>
      <c r="L4470" t="s">
        <v>21</v>
      </c>
      <c r="M4470" t="s">
        <v>36</v>
      </c>
      <c r="N4470" t="s">
        <v>45</v>
      </c>
      <c r="O4470">
        <f>Table2[[#This Row],[check_out_date]]-Table2[[#This Row],[check_in_date]]</f>
        <v>10</v>
      </c>
      <c r="P4470">
        <f>Table2[[#This Row],[num_adults]]+Table2[[#This Row],[num_children]]</f>
        <v>3</v>
      </c>
      <c r="Q4470" s="3">
        <f>IF(OR(Table2[[#This Row],[booking_status]]="confirmed",Table2[[#This Row],[booking_status]]="checked-out"),Table2[[#This Row],[room_rate_per_night]]*Table2[[#This Row],[Num_Nights]],0)</f>
        <v>732.2</v>
      </c>
      <c r="R4470" t="str" cm="1">
        <f t="array" ref="R4470">IFERROR(_xlfn.IFS(Table2[[#This Row],[booking_status]]="confirmed","Expected",Table2[[#This Row],[booking_status]]="checked-out","Actual"),"No Revenue")</f>
        <v>Expected</v>
      </c>
      <c r="S4470" s="4">
        <f>Table2[[#This Row],[Revenue_Amount]]/Table2[[#This Row],[Num_Nights]]</f>
        <v>73.22</v>
      </c>
    </row>
    <row r="4471" spans="1:19" x14ac:dyDescent="0.3">
      <c r="A4471">
        <v>4470</v>
      </c>
      <c r="B4471" t="s">
        <v>31</v>
      </c>
      <c r="C4471" s="9">
        <v>44953</v>
      </c>
      <c r="D4471" s="9">
        <v>44959</v>
      </c>
      <c r="E4471" s="10">
        <v>44891</v>
      </c>
      <c r="F4471" t="s">
        <v>27</v>
      </c>
      <c r="G4471">
        <v>104.66</v>
      </c>
      <c r="H4471">
        <v>1</v>
      </c>
      <c r="I4471">
        <v>0</v>
      </c>
      <c r="J4471" t="s">
        <v>55</v>
      </c>
      <c r="K4471" t="s">
        <v>99</v>
      </c>
      <c r="L4471" t="s">
        <v>21</v>
      </c>
      <c r="M4471" t="s">
        <v>36</v>
      </c>
      <c r="N4471" t="s">
        <v>41</v>
      </c>
      <c r="O4471">
        <f>Table2[[#This Row],[check_out_date]]-Table2[[#This Row],[check_in_date]]</f>
        <v>6</v>
      </c>
      <c r="P4471">
        <f>Table2[[#This Row],[num_adults]]+Table2[[#This Row],[num_children]]</f>
        <v>1</v>
      </c>
      <c r="Q4471" s="3">
        <f>IF(OR(Table2[[#This Row],[booking_status]]="confirmed",Table2[[#This Row],[booking_status]]="checked-out"),Table2[[#This Row],[room_rate_per_night]]*Table2[[#This Row],[Num_Nights]],0)</f>
        <v>627.96</v>
      </c>
      <c r="R4471" t="str" cm="1">
        <f t="array" ref="R4471">IFERROR(_xlfn.IFS(Table2[[#This Row],[booking_status]]="confirmed","Expected",Table2[[#This Row],[booking_status]]="checked-out","Actual"),"No Revenue")</f>
        <v>Expected</v>
      </c>
      <c r="S4471" s="4">
        <f>Table2[[#This Row],[Revenue_Amount]]/Table2[[#This Row],[Num_Nights]]</f>
        <v>104.66000000000001</v>
      </c>
    </row>
    <row r="4472" spans="1:19" x14ac:dyDescent="0.3">
      <c r="A4472">
        <v>4471</v>
      </c>
      <c r="B4472" t="s">
        <v>31</v>
      </c>
      <c r="C4472" s="9">
        <v>45081</v>
      </c>
      <c r="D4472" s="9">
        <v>45090</v>
      </c>
      <c r="E4472" s="10">
        <v>45007</v>
      </c>
      <c r="F4472" t="s">
        <v>49</v>
      </c>
      <c r="G4472">
        <v>85.71</v>
      </c>
      <c r="H4472">
        <v>2</v>
      </c>
      <c r="I4472">
        <v>1</v>
      </c>
      <c r="J4472" t="s">
        <v>28</v>
      </c>
      <c r="K4472" t="s">
        <v>29</v>
      </c>
      <c r="L4472" t="s">
        <v>56</v>
      </c>
      <c r="M4472" t="s">
        <v>22</v>
      </c>
      <c r="N4472" t="s">
        <v>41</v>
      </c>
      <c r="O4472">
        <f>Table2[[#This Row],[check_out_date]]-Table2[[#This Row],[check_in_date]]</f>
        <v>9</v>
      </c>
      <c r="P4472">
        <f>Table2[[#This Row],[num_adults]]+Table2[[#This Row],[num_children]]</f>
        <v>3</v>
      </c>
      <c r="Q4472" s="3">
        <f>IF(OR(Table2[[#This Row],[booking_status]]="confirmed",Table2[[#This Row],[booking_status]]="checked-out"),Table2[[#This Row],[room_rate_per_night]]*Table2[[#This Row],[Num_Nights]],0)</f>
        <v>771.39</v>
      </c>
      <c r="R4472" t="str" cm="1">
        <f t="array" ref="R4472">IFERROR(_xlfn.IFS(Table2[[#This Row],[booking_status]]="confirmed","Expected",Table2[[#This Row],[booking_status]]="checked-out","Actual"),"No Revenue")</f>
        <v>Actual</v>
      </c>
      <c r="S4472" s="4">
        <f>Table2[[#This Row],[Revenue_Amount]]/Table2[[#This Row],[Num_Nights]]</f>
        <v>85.71</v>
      </c>
    </row>
    <row r="4473" spans="1:19" hidden="1" x14ac:dyDescent="0.3">
      <c r="A4473">
        <v>4472</v>
      </c>
      <c r="B4473" t="s">
        <v>50</v>
      </c>
      <c r="C4473" s="9">
        <v>44975</v>
      </c>
      <c r="D4473" s="9">
        <v>44984</v>
      </c>
      <c r="E4473" s="10">
        <v>44917</v>
      </c>
      <c r="F4473" t="s">
        <v>27</v>
      </c>
      <c r="G4473">
        <v>179.05</v>
      </c>
      <c r="H4473">
        <v>2</v>
      </c>
      <c r="I4473">
        <v>0</v>
      </c>
      <c r="J4473" t="s">
        <v>35</v>
      </c>
      <c r="K4473" t="s">
        <v>99</v>
      </c>
      <c r="L4473" t="s">
        <v>60</v>
      </c>
      <c r="M4473" t="s">
        <v>36</v>
      </c>
      <c r="N4473" t="s">
        <v>95</v>
      </c>
      <c r="O4473">
        <f>Table2[[#This Row],[check_out_date]]-Table2[[#This Row],[check_in_date]]</f>
        <v>9</v>
      </c>
      <c r="P4473">
        <f>Table2[[#This Row],[num_adults]]+Table2[[#This Row],[num_children]]</f>
        <v>2</v>
      </c>
      <c r="Q4473" s="3">
        <f>IF(OR(Table2[[#This Row],[booking_status]]="confirmed",Table2[[#This Row],[booking_status]]="checked-out"),Table2[[#This Row],[room_rate_per_night]]*Table2[[#This Row],[Num_Nights]],0)</f>
        <v>0</v>
      </c>
      <c r="R4473" t="str" cm="1">
        <f t="array" ref="R4473">IFERROR(_xlfn.IFS(Table2[[#This Row],[booking_status]]="confirmed","Expected",Table2[[#This Row],[booking_status]]="checked-out","Actual"),"No Revenue")</f>
        <v>No Revenue</v>
      </c>
      <c r="S4473" s="4">
        <f>Table2[[#This Row],[Revenue_Amount]]/Table2[[#This Row],[Num_Nights]]</f>
        <v>0</v>
      </c>
    </row>
    <row r="4474" spans="1:19" x14ac:dyDescent="0.3">
      <c r="A4474">
        <v>4473</v>
      </c>
      <c r="B4474" t="s">
        <v>31</v>
      </c>
      <c r="C4474" s="9">
        <v>44962</v>
      </c>
      <c r="D4474" s="9">
        <v>44964</v>
      </c>
      <c r="E4474" s="10">
        <v>44959</v>
      </c>
      <c r="F4474" t="s">
        <v>18</v>
      </c>
      <c r="G4474">
        <v>214.51</v>
      </c>
      <c r="H4474">
        <v>2</v>
      </c>
      <c r="I4474">
        <v>0</v>
      </c>
      <c r="J4474" t="s">
        <v>19</v>
      </c>
      <c r="K4474" t="s">
        <v>99</v>
      </c>
      <c r="L4474" t="s">
        <v>56</v>
      </c>
      <c r="M4474" t="s">
        <v>22</v>
      </c>
      <c r="N4474" t="s">
        <v>41</v>
      </c>
      <c r="O4474">
        <f>Table2[[#This Row],[check_out_date]]-Table2[[#This Row],[check_in_date]]</f>
        <v>2</v>
      </c>
      <c r="P4474">
        <f>Table2[[#This Row],[num_adults]]+Table2[[#This Row],[num_children]]</f>
        <v>2</v>
      </c>
      <c r="Q4474" s="3">
        <f>IF(OR(Table2[[#This Row],[booking_status]]="confirmed",Table2[[#This Row],[booking_status]]="checked-out"),Table2[[#This Row],[room_rate_per_night]]*Table2[[#This Row],[Num_Nights]],0)</f>
        <v>429.02</v>
      </c>
      <c r="R4474" t="str" cm="1">
        <f t="array" ref="R4474">IFERROR(_xlfn.IFS(Table2[[#This Row],[booking_status]]="confirmed","Expected",Table2[[#This Row],[booking_status]]="checked-out","Actual"),"No Revenue")</f>
        <v>Actual</v>
      </c>
      <c r="S4474" s="4">
        <f>Table2[[#This Row],[Revenue_Amount]]/Table2[[#This Row],[Num_Nights]]</f>
        <v>214.51</v>
      </c>
    </row>
    <row r="4475" spans="1:19" hidden="1" x14ac:dyDescent="0.3">
      <c r="A4475">
        <v>4474</v>
      </c>
      <c r="B4475" t="s">
        <v>37</v>
      </c>
      <c r="C4475" s="9">
        <v>44932</v>
      </c>
      <c r="D4475" s="9">
        <v>44945</v>
      </c>
      <c r="E4475" s="10">
        <v>44893</v>
      </c>
      <c r="F4475" t="s">
        <v>49</v>
      </c>
      <c r="G4475">
        <v>137.04</v>
      </c>
      <c r="H4475">
        <v>3</v>
      </c>
      <c r="I4475">
        <v>0</v>
      </c>
      <c r="J4475" t="s">
        <v>35</v>
      </c>
      <c r="K4475" t="s">
        <v>20</v>
      </c>
      <c r="L4475" t="s">
        <v>21</v>
      </c>
      <c r="M4475" t="s">
        <v>36</v>
      </c>
      <c r="N4475" t="s">
        <v>41</v>
      </c>
      <c r="O4475">
        <f>Table2[[#This Row],[check_out_date]]-Table2[[#This Row],[check_in_date]]</f>
        <v>13</v>
      </c>
      <c r="P4475">
        <f>Table2[[#This Row],[num_adults]]+Table2[[#This Row],[num_children]]</f>
        <v>3</v>
      </c>
      <c r="Q4475" s="3">
        <f>IF(OR(Table2[[#This Row],[booking_status]]="confirmed",Table2[[#This Row],[booking_status]]="checked-out"),Table2[[#This Row],[room_rate_per_night]]*Table2[[#This Row],[Num_Nights]],0)</f>
        <v>1781.52</v>
      </c>
      <c r="R4475" t="str" cm="1">
        <f t="array" ref="R4475">IFERROR(_xlfn.IFS(Table2[[#This Row],[booking_status]]="confirmed","Expected",Table2[[#This Row],[booking_status]]="checked-out","Actual"),"No Revenue")</f>
        <v>Expected</v>
      </c>
      <c r="S4475" s="4">
        <f>Table2[[#This Row],[Revenue_Amount]]/Table2[[#This Row],[Num_Nights]]</f>
        <v>137.04</v>
      </c>
    </row>
    <row r="4476" spans="1:19" x14ac:dyDescent="0.3">
      <c r="A4476">
        <v>4475</v>
      </c>
      <c r="B4476" t="s">
        <v>14</v>
      </c>
      <c r="C4476" s="9">
        <v>45178</v>
      </c>
      <c r="D4476" s="9">
        <v>45180</v>
      </c>
      <c r="E4476" s="10">
        <v>45099</v>
      </c>
      <c r="F4476" t="s">
        <v>27</v>
      </c>
      <c r="G4476">
        <v>176.59</v>
      </c>
      <c r="H4476">
        <v>1</v>
      </c>
      <c r="I4476">
        <v>0</v>
      </c>
      <c r="J4476" t="s">
        <v>55</v>
      </c>
      <c r="K4476" t="s">
        <v>99</v>
      </c>
      <c r="L4476" t="s">
        <v>21</v>
      </c>
      <c r="M4476" t="s">
        <v>36</v>
      </c>
      <c r="N4476" t="s">
        <v>45</v>
      </c>
      <c r="O4476">
        <f>Table2[[#This Row],[check_out_date]]-Table2[[#This Row],[check_in_date]]</f>
        <v>2</v>
      </c>
      <c r="P4476">
        <f>Table2[[#This Row],[num_adults]]+Table2[[#This Row],[num_children]]</f>
        <v>1</v>
      </c>
      <c r="Q4476" s="3">
        <f>IF(OR(Table2[[#This Row],[booking_status]]="confirmed",Table2[[#This Row],[booking_status]]="checked-out"),Table2[[#This Row],[room_rate_per_night]]*Table2[[#This Row],[Num_Nights]],0)</f>
        <v>353.18</v>
      </c>
      <c r="R4476" t="str" cm="1">
        <f t="array" ref="R4476">IFERROR(_xlfn.IFS(Table2[[#This Row],[booking_status]]="confirmed","Expected",Table2[[#This Row],[booking_status]]="checked-out","Actual"),"No Revenue")</f>
        <v>Expected</v>
      </c>
      <c r="S4476" s="4">
        <f>Table2[[#This Row],[Revenue_Amount]]/Table2[[#This Row],[Num_Nights]]</f>
        <v>176.59</v>
      </c>
    </row>
    <row r="4477" spans="1:19" x14ac:dyDescent="0.3">
      <c r="A4477">
        <v>4476</v>
      </c>
      <c r="B4477" t="s">
        <v>14</v>
      </c>
      <c r="C4477" s="9">
        <v>44949</v>
      </c>
      <c r="D4477" s="9">
        <v>44951</v>
      </c>
      <c r="E4477" s="10">
        <v>44904</v>
      </c>
      <c r="F4477" t="s">
        <v>18</v>
      </c>
      <c r="G4477">
        <v>188.97</v>
      </c>
      <c r="H4477">
        <v>2</v>
      </c>
      <c r="I4477">
        <v>1</v>
      </c>
      <c r="J4477" t="s">
        <v>28</v>
      </c>
      <c r="K4477" t="s">
        <v>20</v>
      </c>
      <c r="L4477" t="s">
        <v>60</v>
      </c>
      <c r="M4477" t="s">
        <v>36</v>
      </c>
      <c r="N4477" t="s">
        <v>41</v>
      </c>
      <c r="O4477">
        <f>Table2[[#This Row],[check_out_date]]-Table2[[#This Row],[check_in_date]]</f>
        <v>2</v>
      </c>
      <c r="P4477">
        <f>Table2[[#This Row],[num_adults]]+Table2[[#This Row],[num_children]]</f>
        <v>3</v>
      </c>
      <c r="Q4477" s="3">
        <f>IF(OR(Table2[[#This Row],[booking_status]]="confirmed",Table2[[#This Row],[booking_status]]="checked-out"),Table2[[#This Row],[room_rate_per_night]]*Table2[[#This Row],[Num_Nights]],0)</f>
        <v>0</v>
      </c>
      <c r="R4477" t="str" cm="1">
        <f t="array" ref="R4477">IFERROR(_xlfn.IFS(Table2[[#This Row],[booking_status]]="confirmed","Expected",Table2[[#This Row],[booking_status]]="checked-out","Actual"),"No Revenue")</f>
        <v>No Revenue</v>
      </c>
      <c r="S4477" s="4">
        <f>Table2[[#This Row],[Revenue_Amount]]/Table2[[#This Row],[Num_Nights]]</f>
        <v>0</v>
      </c>
    </row>
    <row r="4478" spans="1:19" x14ac:dyDescent="0.3">
      <c r="A4478">
        <v>4477</v>
      </c>
      <c r="B4478" t="s">
        <v>37</v>
      </c>
      <c r="C4478" s="9">
        <v>45068</v>
      </c>
      <c r="D4478" s="9">
        <v>45070</v>
      </c>
      <c r="E4478" s="10">
        <v>45016</v>
      </c>
      <c r="F4478" t="s">
        <v>27</v>
      </c>
      <c r="G4478">
        <v>157.18</v>
      </c>
      <c r="H4478">
        <v>1</v>
      </c>
      <c r="I4478">
        <v>1</v>
      </c>
      <c r="J4478" t="s">
        <v>19</v>
      </c>
      <c r="K4478" t="s">
        <v>20</v>
      </c>
      <c r="L4478" t="s">
        <v>21</v>
      </c>
      <c r="M4478" t="s">
        <v>22</v>
      </c>
      <c r="N4478" t="s">
        <v>95</v>
      </c>
      <c r="O4478">
        <f>Table2[[#This Row],[check_out_date]]-Table2[[#This Row],[check_in_date]]</f>
        <v>2</v>
      </c>
      <c r="P4478">
        <f>Table2[[#This Row],[num_adults]]+Table2[[#This Row],[num_children]]</f>
        <v>2</v>
      </c>
      <c r="Q4478" s="3">
        <f>IF(OR(Table2[[#This Row],[booking_status]]="confirmed",Table2[[#This Row],[booking_status]]="checked-out"),Table2[[#This Row],[room_rate_per_night]]*Table2[[#This Row],[Num_Nights]],0)</f>
        <v>314.36</v>
      </c>
      <c r="R4478" t="str" cm="1">
        <f t="array" ref="R4478">IFERROR(_xlfn.IFS(Table2[[#This Row],[booking_status]]="confirmed","Expected",Table2[[#This Row],[booking_status]]="checked-out","Actual"),"No Revenue")</f>
        <v>Expected</v>
      </c>
      <c r="S4478" s="4">
        <f>Table2[[#This Row],[Revenue_Amount]]/Table2[[#This Row],[Num_Nights]]</f>
        <v>157.18</v>
      </c>
    </row>
    <row r="4479" spans="1:19" x14ac:dyDescent="0.3">
      <c r="A4479">
        <v>4478</v>
      </c>
      <c r="B4479" t="s">
        <v>14</v>
      </c>
      <c r="C4479" s="9">
        <v>45083</v>
      </c>
      <c r="D4479" s="9">
        <v>45085</v>
      </c>
      <c r="E4479" s="10">
        <v>45071</v>
      </c>
      <c r="F4479" t="s">
        <v>18</v>
      </c>
      <c r="G4479">
        <v>225.02</v>
      </c>
      <c r="H4479">
        <v>1</v>
      </c>
      <c r="I4479">
        <v>0</v>
      </c>
      <c r="J4479" t="s">
        <v>28</v>
      </c>
      <c r="K4479" t="s">
        <v>99</v>
      </c>
      <c r="L4479" t="s">
        <v>56</v>
      </c>
      <c r="M4479" t="s">
        <v>22</v>
      </c>
      <c r="N4479" t="s">
        <v>30</v>
      </c>
      <c r="O4479">
        <f>Table2[[#This Row],[check_out_date]]-Table2[[#This Row],[check_in_date]]</f>
        <v>2</v>
      </c>
      <c r="P4479">
        <f>Table2[[#This Row],[num_adults]]+Table2[[#This Row],[num_children]]</f>
        <v>1</v>
      </c>
      <c r="Q4479" s="3">
        <f>IF(OR(Table2[[#This Row],[booking_status]]="confirmed",Table2[[#This Row],[booking_status]]="checked-out"),Table2[[#This Row],[room_rate_per_night]]*Table2[[#This Row],[Num_Nights]],0)</f>
        <v>450.04</v>
      </c>
      <c r="R4479" t="str" cm="1">
        <f t="array" ref="R4479">IFERROR(_xlfn.IFS(Table2[[#This Row],[booking_status]]="confirmed","Expected",Table2[[#This Row],[booking_status]]="checked-out","Actual"),"No Revenue")</f>
        <v>Actual</v>
      </c>
      <c r="S4479" s="4">
        <f>Table2[[#This Row],[Revenue_Amount]]/Table2[[#This Row],[Num_Nights]]</f>
        <v>225.02</v>
      </c>
    </row>
    <row r="4480" spans="1:19" hidden="1" x14ac:dyDescent="0.3">
      <c r="A4480">
        <v>4479</v>
      </c>
      <c r="B4480" t="s">
        <v>14</v>
      </c>
      <c r="C4480" s="9">
        <v>45237</v>
      </c>
      <c r="D4480" s="9">
        <v>45243</v>
      </c>
      <c r="E4480" s="10">
        <v>45203</v>
      </c>
      <c r="F4480" t="s">
        <v>54</v>
      </c>
      <c r="G4480">
        <v>374.26</v>
      </c>
      <c r="H4480">
        <v>4</v>
      </c>
      <c r="I4480">
        <v>2</v>
      </c>
      <c r="J4480" t="s">
        <v>35</v>
      </c>
      <c r="K4480" t="s">
        <v>66</v>
      </c>
      <c r="L4480" t="s">
        <v>70</v>
      </c>
      <c r="M4480" t="s">
        <v>36</v>
      </c>
      <c r="N4480" t="s">
        <v>41</v>
      </c>
      <c r="O4480">
        <f>Table2[[#This Row],[check_out_date]]-Table2[[#This Row],[check_in_date]]</f>
        <v>6</v>
      </c>
      <c r="P4480">
        <f>Table2[[#This Row],[num_adults]]+Table2[[#This Row],[num_children]]</f>
        <v>6</v>
      </c>
      <c r="Q4480" s="3">
        <f>IF(OR(Table2[[#This Row],[booking_status]]="confirmed",Table2[[#This Row],[booking_status]]="checked-out"),Table2[[#This Row],[room_rate_per_night]]*Table2[[#This Row],[Num_Nights]],0)</f>
        <v>0</v>
      </c>
      <c r="R4480" t="str" cm="1">
        <f t="array" ref="R4480">IFERROR(_xlfn.IFS(Table2[[#This Row],[booking_status]]="confirmed","Expected",Table2[[#This Row],[booking_status]]="checked-out","Actual"),"No Revenue")</f>
        <v>No Revenue</v>
      </c>
      <c r="S4480" s="4">
        <f>Table2[[#This Row],[Revenue_Amount]]/Table2[[#This Row],[Num_Nights]]</f>
        <v>0</v>
      </c>
    </row>
    <row r="4481" spans="1:19" hidden="1" x14ac:dyDescent="0.3">
      <c r="A4481">
        <v>4480</v>
      </c>
      <c r="B4481" t="s">
        <v>37</v>
      </c>
      <c r="C4481" s="9">
        <v>44961</v>
      </c>
      <c r="D4481" s="9">
        <v>44969</v>
      </c>
      <c r="E4481" s="10">
        <v>44917</v>
      </c>
      <c r="F4481" t="s">
        <v>27</v>
      </c>
      <c r="G4481">
        <v>124.64</v>
      </c>
      <c r="H4481">
        <v>2</v>
      </c>
      <c r="I4481">
        <v>0</v>
      </c>
      <c r="J4481" t="s">
        <v>35</v>
      </c>
      <c r="K4481" t="s">
        <v>44</v>
      </c>
      <c r="L4481" t="s">
        <v>21</v>
      </c>
      <c r="M4481" t="s">
        <v>36</v>
      </c>
      <c r="N4481" t="s">
        <v>30</v>
      </c>
      <c r="O4481">
        <f>Table2[[#This Row],[check_out_date]]-Table2[[#This Row],[check_in_date]]</f>
        <v>8</v>
      </c>
      <c r="P4481">
        <f>Table2[[#This Row],[num_adults]]+Table2[[#This Row],[num_children]]</f>
        <v>2</v>
      </c>
      <c r="Q4481" s="3">
        <f>IF(OR(Table2[[#This Row],[booking_status]]="confirmed",Table2[[#This Row],[booking_status]]="checked-out"),Table2[[#This Row],[room_rate_per_night]]*Table2[[#This Row],[Num_Nights]],0)</f>
        <v>997.12</v>
      </c>
      <c r="R4481" t="str" cm="1">
        <f t="array" ref="R4481">IFERROR(_xlfn.IFS(Table2[[#This Row],[booking_status]]="confirmed","Expected",Table2[[#This Row],[booking_status]]="checked-out","Actual"),"No Revenue")</f>
        <v>Expected</v>
      </c>
      <c r="S4481" s="4">
        <f>Table2[[#This Row],[Revenue_Amount]]/Table2[[#This Row],[Num_Nights]]</f>
        <v>124.64</v>
      </c>
    </row>
    <row r="4482" spans="1:19" x14ac:dyDescent="0.3">
      <c r="A4482">
        <v>4481</v>
      </c>
      <c r="B4482" t="s">
        <v>14</v>
      </c>
      <c r="C4482" s="9">
        <v>44946</v>
      </c>
      <c r="D4482" s="9">
        <v>44952</v>
      </c>
      <c r="E4482" s="10">
        <v>44918</v>
      </c>
      <c r="F4482" t="s">
        <v>18</v>
      </c>
      <c r="G4482">
        <v>261.27999999999997</v>
      </c>
      <c r="H4482">
        <v>2</v>
      </c>
      <c r="I4482">
        <v>0</v>
      </c>
      <c r="J4482" t="s">
        <v>28</v>
      </c>
      <c r="K4482" t="s">
        <v>99</v>
      </c>
      <c r="L4482" t="s">
        <v>60</v>
      </c>
      <c r="M4482" t="s">
        <v>36</v>
      </c>
      <c r="N4482" t="s">
        <v>23</v>
      </c>
      <c r="O4482">
        <f>Table2[[#This Row],[check_out_date]]-Table2[[#This Row],[check_in_date]]</f>
        <v>6</v>
      </c>
      <c r="P4482">
        <f>Table2[[#This Row],[num_adults]]+Table2[[#This Row],[num_children]]</f>
        <v>2</v>
      </c>
      <c r="Q4482" s="3">
        <f>IF(OR(Table2[[#This Row],[booking_status]]="confirmed",Table2[[#This Row],[booking_status]]="checked-out"),Table2[[#This Row],[room_rate_per_night]]*Table2[[#This Row],[Num_Nights]],0)</f>
        <v>0</v>
      </c>
      <c r="R4482" t="str" cm="1">
        <f t="array" ref="R4482">IFERROR(_xlfn.IFS(Table2[[#This Row],[booking_status]]="confirmed","Expected",Table2[[#This Row],[booking_status]]="checked-out","Actual"),"No Revenue")</f>
        <v>No Revenue</v>
      </c>
      <c r="S4482" s="4">
        <f>Table2[[#This Row],[Revenue_Amount]]/Table2[[#This Row],[Num_Nights]]</f>
        <v>0</v>
      </c>
    </row>
    <row r="4483" spans="1:19" x14ac:dyDescent="0.3">
      <c r="A4483">
        <v>4482</v>
      </c>
      <c r="B4483" t="s">
        <v>50</v>
      </c>
      <c r="C4483" s="9">
        <v>45148</v>
      </c>
      <c r="D4483" s="9">
        <v>45150</v>
      </c>
      <c r="E4483" s="10">
        <v>45106</v>
      </c>
      <c r="F4483" t="s">
        <v>54</v>
      </c>
      <c r="G4483">
        <v>560.66</v>
      </c>
      <c r="H4483">
        <v>3</v>
      </c>
      <c r="I4483">
        <v>0</v>
      </c>
      <c r="J4483" t="s">
        <v>28</v>
      </c>
      <c r="K4483" t="s">
        <v>20</v>
      </c>
      <c r="L4483" t="s">
        <v>60</v>
      </c>
      <c r="M4483" t="s">
        <v>36</v>
      </c>
      <c r="N4483" t="s">
        <v>45</v>
      </c>
      <c r="O4483">
        <f>Table2[[#This Row],[check_out_date]]-Table2[[#This Row],[check_in_date]]</f>
        <v>2</v>
      </c>
      <c r="P4483">
        <f>Table2[[#This Row],[num_adults]]+Table2[[#This Row],[num_children]]</f>
        <v>3</v>
      </c>
      <c r="Q4483" s="3">
        <f>IF(OR(Table2[[#This Row],[booking_status]]="confirmed",Table2[[#This Row],[booking_status]]="checked-out"),Table2[[#This Row],[room_rate_per_night]]*Table2[[#This Row],[Num_Nights]],0)</f>
        <v>0</v>
      </c>
      <c r="R4483" t="str" cm="1">
        <f t="array" ref="R4483">IFERROR(_xlfn.IFS(Table2[[#This Row],[booking_status]]="confirmed","Expected",Table2[[#This Row],[booking_status]]="checked-out","Actual"),"No Revenue")</f>
        <v>No Revenue</v>
      </c>
      <c r="S4483" s="4">
        <f>Table2[[#This Row],[Revenue_Amount]]/Table2[[#This Row],[Num_Nights]]</f>
        <v>0</v>
      </c>
    </row>
    <row r="4484" spans="1:19" x14ac:dyDescent="0.3">
      <c r="A4484">
        <v>4483</v>
      </c>
      <c r="B4484" t="s">
        <v>14</v>
      </c>
      <c r="C4484" s="9">
        <v>45203</v>
      </c>
      <c r="D4484" s="9">
        <v>45211</v>
      </c>
      <c r="E4484" s="10">
        <v>45182</v>
      </c>
      <c r="F4484" t="s">
        <v>18</v>
      </c>
      <c r="G4484">
        <v>255.8</v>
      </c>
      <c r="H4484">
        <v>2</v>
      </c>
      <c r="I4484">
        <v>3</v>
      </c>
      <c r="J4484" t="s">
        <v>28</v>
      </c>
      <c r="K4484" t="s">
        <v>66</v>
      </c>
      <c r="L4484" t="s">
        <v>21</v>
      </c>
      <c r="M4484" t="s">
        <v>36</v>
      </c>
      <c r="N4484" t="s">
        <v>95</v>
      </c>
      <c r="O4484">
        <f>Table2[[#This Row],[check_out_date]]-Table2[[#This Row],[check_in_date]]</f>
        <v>8</v>
      </c>
      <c r="P4484">
        <f>Table2[[#This Row],[num_adults]]+Table2[[#This Row],[num_children]]</f>
        <v>5</v>
      </c>
      <c r="Q4484" s="3">
        <f>IF(OR(Table2[[#This Row],[booking_status]]="confirmed",Table2[[#This Row],[booking_status]]="checked-out"),Table2[[#This Row],[room_rate_per_night]]*Table2[[#This Row],[Num_Nights]],0)</f>
        <v>2046.4</v>
      </c>
      <c r="R4484" t="str" cm="1">
        <f t="array" ref="R4484">IFERROR(_xlfn.IFS(Table2[[#This Row],[booking_status]]="confirmed","Expected",Table2[[#This Row],[booking_status]]="checked-out","Actual"),"No Revenue")</f>
        <v>Expected</v>
      </c>
      <c r="S4484" s="4">
        <f>Table2[[#This Row],[Revenue_Amount]]/Table2[[#This Row],[Num_Nights]]</f>
        <v>255.8</v>
      </c>
    </row>
    <row r="4485" spans="1:19" x14ac:dyDescent="0.3">
      <c r="A4485">
        <v>4484</v>
      </c>
      <c r="B4485" t="s">
        <v>14</v>
      </c>
      <c r="C4485" s="9">
        <v>45282</v>
      </c>
      <c r="D4485" s="9">
        <v>45290</v>
      </c>
      <c r="E4485" s="10">
        <v>45205</v>
      </c>
      <c r="F4485" t="s">
        <v>18</v>
      </c>
      <c r="G4485">
        <v>202.84</v>
      </c>
      <c r="H4485">
        <v>2</v>
      </c>
      <c r="I4485">
        <v>0</v>
      </c>
      <c r="J4485" t="s">
        <v>28</v>
      </c>
      <c r="K4485" t="s">
        <v>20</v>
      </c>
      <c r="L4485" t="s">
        <v>60</v>
      </c>
      <c r="M4485" t="s">
        <v>36</v>
      </c>
      <c r="N4485" t="s">
        <v>41</v>
      </c>
      <c r="O4485">
        <f>Table2[[#This Row],[check_out_date]]-Table2[[#This Row],[check_in_date]]</f>
        <v>8</v>
      </c>
      <c r="P4485">
        <f>Table2[[#This Row],[num_adults]]+Table2[[#This Row],[num_children]]</f>
        <v>2</v>
      </c>
      <c r="Q4485" s="3">
        <f>IF(OR(Table2[[#This Row],[booking_status]]="confirmed",Table2[[#This Row],[booking_status]]="checked-out"),Table2[[#This Row],[room_rate_per_night]]*Table2[[#This Row],[Num_Nights]],0)</f>
        <v>0</v>
      </c>
      <c r="R4485" t="str" cm="1">
        <f t="array" ref="R4485">IFERROR(_xlfn.IFS(Table2[[#This Row],[booking_status]]="confirmed","Expected",Table2[[#This Row],[booking_status]]="checked-out","Actual"),"No Revenue")</f>
        <v>No Revenue</v>
      </c>
      <c r="S4485" s="4">
        <f>Table2[[#This Row],[Revenue_Amount]]/Table2[[#This Row],[Num_Nights]]</f>
        <v>0</v>
      </c>
    </row>
    <row r="4486" spans="1:19" x14ac:dyDescent="0.3">
      <c r="A4486">
        <v>4485</v>
      </c>
      <c r="B4486" t="s">
        <v>14</v>
      </c>
      <c r="C4486" s="9">
        <v>44973</v>
      </c>
      <c r="D4486" s="9">
        <v>44981</v>
      </c>
      <c r="E4486" s="10">
        <v>44960</v>
      </c>
      <c r="F4486" t="s">
        <v>27</v>
      </c>
      <c r="G4486">
        <v>160.15</v>
      </c>
      <c r="H4486">
        <v>4</v>
      </c>
      <c r="I4486">
        <v>1</v>
      </c>
      <c r="J4486" t="s">
        <v>28</v>
      </c>
      <c r="K4486" t="s">
        <v>99</v>
      </c>
      <c r="L4486" t="s">
        <v>21</v>
      </c>
      <c r="M4486" t="s">
        <v>36</v>
      </c>
      <c r="N4486" t="s">
        <v>41</v>
      </c>
      <c r="O4486">
        <f>Table2[[#This Row],[check_out_date]]-Table2[[#This Row],[check_in_date]]</f>
        <v>8</v>
      </c>
      <c r="P4486">
        <f>Table2[[#This Row],[num_adults]]+Table2[[#This Row],[num_children]]</f>
        <v>5</v>
      </c>
      <c r="Q4486" s="3">
        <f>IF(OR(Table2[[#This Row],[booking_status]]="confirmed",Table2[[#This Row],[booking_status]]="checked-out"),Table2[[#This Row],[room_rate_per_night]]*Table2[[#This Row],[Num_Nights]],0)</f>
        <v>1281.2</v>
      </c>
      <c r="R4486" t="str" cm="1">
        <f t="array" ref="R4486">IFERROR(_xlfn.IFS(Table2[[#This Row],[booking_status]]="confirmed","Expected",Table2[[#This Row],[booking_status]]="checked-out","Actual"),"No Revenue")</f>
        <v>Expected</v>
      </c>
      <c r="S4486" s="4">
        <f>Table2[[#This Row],[Revenue_Amount]]/Table2[[#This Row],[Num_Nights]]</f>
        <v>160.15</v>
      </c>
    </row>
    <row r="4487" spans="1:19" hidden="1" x14ac:dyDescent="0.3">
      <c r="A4487">
        <v>4486</v>
      </c>
      <c r="B4487" t="s">
        <v>37</v>
      </c>
      <c r="C4487" s="9">
        <v>45069</v>
      </c>
      <c r="D4487" s="9">
        <v>45075</v>
      </c>
      <c r="E4487" s="10">
        <v>45024</v>
      </c>
      <c r="F4487" t="s">
        <v>54</v>
      </c>
      <c r="G4487">
        <v>400.08</v>
      </c>
      <c r="H4487">
        <v>4</v>
      </c>
      <c r="I4487">
        <v>0</v>
      </c>
      <c r="J4487" t="s">
        <v>35</v>
      </c>
      <c r="K4487" t="s">
        <v>29</v>
      </c>
      <c r="L4487" t="s">
        <v>56</v>
      </c>
      <c r="M4487" t="s">
        <v>36</v>
      </c>
      <c r="N4487" t="s">
        <v>23</v>
      </c>
      <c r="O4487">
        <f>Table2[[#This Row],[check_out_date]]-Table2[[#This Row],[check_in_date]]</f>
        <v>6</v>
      </c>
      <c r="P4487">
        <f>Table2[[#This Row],[num_adults]]+Table2[[#This Row],[num_children]]</f>
        <v>4</v>
      </c>
      <c r="Q4487" s="3">
        <f>IF(OR(Table2[[#This Row],[booking_status]]="confirmed",Table2[[#This Row],[booking_status]]="checked-out"),Table2[[#This Row],[room_rate_per_night]]*Table2[[#This Row],[Num_Nights]],0)</f>
        <v>2400.48</v>
      </c>
      <c r="R4487" t="str" cm="1">
        <f t="array" ref="R4487">IFERROR(_xlfn.IFS(Table2[[#This Row],[booking_status]]="confirmed","Expected",Table2[[#This Row],[booking_status]]="checked-out","Actual"),"No Revenue")</f>
        <v>Actual</v>
      </c>
      <c r="S4487" s="4">
        <f>Table2[[#This Row],[Revenue_Amount]]/Table2[[#This Row],[Num_Nights]]</f>
        <v>400.08</v>
      </c>
    </row>
    <row r="4488" spans="1:19" x14ac:dyDescent="0.3">
      <c r="A4488">
        <v>4487</v>
      </c>
      <c r="B4488" t="s">
        <v>31</v>
      </c>
      <c r="C4488" s="9">
        <v>45253</v>
      </c>
      <c r="D4488" s="9">
        <v>45256</v>
      </c>
      <c r="E4488" s="10">
        <v>45249</v>
      </c>
      <c r="F4488" t="s">
        <v>54</v>
      </c>
      <c r="G4488">
        <v>318.26</v>
      </c>
      <c r="H4488">
        <v>1</v>
      </c>
      <c r="I4488">
        <v>0</v>
      </c>
      <c r="J4488" t="s">
        <v>55</v>
      </c>
      <c r="K4488" t="s">
        <v>99</v>
      </c>
      <c r="L4488" t="s">
        <v>21</v>
      </c>
      <c r="M4488" t="s">
        <v>36</v>
      </c>
      <c r="N4488" t="s">
        <v>41</v>
      </c>
      <c r="O4488">
        <f>Table2[[#This Row],[check_out_date]]-Table2[[#This Row],[check_in_date]]</f>
        <v>3</v>
      </c>
      <c r="P4488">
        <f>Table2[[#This Row],[num_adults]]+Table2[[#This Row],[num_children]]</f>
        <v>1</v>
      </c>
      <c r="Q4488" s="3">
        <f>IF(OR(Table2[[#This Row],[booking_status]]="confirmed",Table2[[#This Row],[booking_status]]="checked-out"),Table2[[#This Row],[room_rate_per_night]]*Table2[[#This Row],[Num_Nights]],0)</f>
        <v>954.78</v>
      </c>
      <c r="R4488" t="str" cm="1">
        <f t="array" ref="R4488">IFERROR(_xlfn.IFS(Table2[[#This Row],[booking_status]]="confirmed","Expected",Table2[[#This Row],[booking_status]]="checked-out","Actual"),"No Revenue")</f>
        <v>Expected</v>
      </c>
      <c r="S4488" s="4">
        <f>Table2[[#This Row],[Revenue_Amount]]/Table2[[#This Row],[Num_Nights]]</f>
        <v>318.26</v>
      </c>
    </row>
    <row r="4489" spans="1:19" hidden="1" x14ac:dyDescent="0.3">
      <c r="A4489">
        <v>4488</v>
      </c>
      <c r="B4489" t="s">
        <v>50</v>
      </c>
      <c r="C4489" s="9">
        <v>44948</v>
      </c>
      <c r="D4489" s="9">
        <v>44952</v>
      </c>
      <c r="E4489" s="10">
        <v>44935</v>
      </c>
      <c r="F4489" t="s">
        <v>54</v>
      </c>
      <c r="G4489">
        <v>477.36</v>
      </c>
      <c r="H4489">
        <v>4</v>
      </c>
      <c r="I4489">
        <v>2</v>
      </c>
      <c r="J4489" t="s">
        <v>35</v>
      </c>
      <c r="K4489" t="s">
        <v>44</v>
      </c>
      <c r="L4489" t="s">
        <v>21</v>
      </c>
      <c r="M4489" t="s">
        <v>36</v>
      </c>
      <c r="N4489" t="s">
        <v>41</v>
      </c>
      <c r="O4489">
        <f>Table2[[#This Row],[check_out_date]]-Table2[[#This Row],[check_in_date]]</f>
        <v>4</v>
      </c>
      <c r="P4489">
        <f>Table2[[#This Row],[num_adults]]+Table2[[#This Row],[num_children]]</f>
        <v>6</v>
      </c>
      <c r="Q4489" s="3">
        <f>IF(OR(Table2[[#This Row],[booking_status]]="confirmed",Table2[[#This Row],[booking_status]]="checked-out"),Table2[[#This Row],[room_rate_per_night]]*Table2[[#This Row],[Num_Nights]],0)</f>
        <v>1909.44</v>
      </c>
      <c r="R4489" t="str" cm="1">
        <f t="array" ref="R4489">IFERROR(_xlfn.IFS(Table2[[#This Row],[booking_status]]="confirmed","Expected",Table2[[#This Row],[booking_status]]="checked-out","Actual"),"No Revenue")</f>
        <v>Expected</v>
      </c>
      <c r="S4489" s="4">
        <f>Table2[[#This Row],[Revenue_Amount]]/Table2[[#This Row],[Num_Nights]]</f>
        <v>477.36</v>
      </c>
    </row>
    <row r="4490" spans="1:19" x14ac:dyDescent="0.3">
      <c r="A4490">
        <v>4489</v>
      </c>
      <c r="B4490" t="s">
        <v>31</v>
      </c>
      <c r="C4490" s="9">
        <v>45198</v>
      </c>
      <c r="D4490" s="9">
        <v>45205</v>
      </c>
      <c r="E4490" s="10">
        <v>45187</v>
      </c>
      <c r="F4490" t="s">
        <v>49</v>
      </c>
      <c r="G4490">
        <v>70.89</v>
      </c>
      <c r="H4490">
        <v>1</v>
      </c>
      <c r="I4490">
        <v>1</v>
      </c>
      <c r="J4490" t="s">
        <v>19</v>
      </c>
      <c r="K4490" t="s">
        <v>29</v>
      </c>
      <c r="L4490" t="s">
        <v>56</v>
      </c>
      <c r="M4490" t="s">
        <v>36</v>
      </c>
      <c r="N4490" t="s">
        <v>41</v>
      </c>
      <c r="O4490">
        <f>Table2[[#This Row],[check_out_date]]-Table2[[#This Row],[check_in_date]]</f>
        <v>7</v>
      </c>
      <c r="P4490">
        <f>Table2[[#This Row],[num_adults]]+Table2[[#This Row],[num_children]]</f>
        <v>2</v>
      </c>
      <c r="Q4490" s="3">
        <f>IF(OR(Table2[[#This Row],[booking_status]]="confirmed",Table2[[#This Row],[booking_status]]="checked-out"),Table2[[#This Row],[room_rate_per_night]]*Table2[[#This Row],[Num_Nights]],0)</f>
        <v>496.23</v>
      </c>
      <c r="R4490" t="str" cm="1">
        <f t="array" ref="R4490">IFERROR(_xlfn.IFS(Table2[[#This Row],[booking_status]]="confirmed","Expected",Table2[[#This Row],[booking_status]]="checked-out","Actual"),"No Revenue")</f>
        <v>Actual</v>
      </c>
      <c r="S4490" s="4">
        <f>Table2[[#This Row],[Revenue_Amount]]/Table2[[#This Row],[Num_Nights]]</f>
        <v>70.89</v>
      </c>
    </row>
    <row r="4491" spans="1:19" hidden="1" x14ac:dyDescent="0.3">
      <c r="A4491">
        <v>4490</v>
      </c>
      <c r="B4491" t="s">
        <v>14</v>
      </c>
      <c r="C4491" s="9">
        <v>45173</v>
      </c>
      <c r="D4491" s="9">
        <v>45177</v>
      </c>
      <c r="E4491" s="10">
        <v>45154</v>
      </c>
      <c r="F4491" t="s">
        <v>49</v>
      </c>
      <c r="G4491">
        <v>115.81</v>
      </c>
      <c r="H4491">
        <v>1</v>
      </c>
      <c r="I4491">
        <v>0</v>
      </c>
      <c r="J4491" t="s">
        <v>35</v>
      </c>
      <c r="K4491" t="s">
        <v>29</v>
      </c>
      <c r="L4491" t="s">
        <v>21</v>
      </c>
      <c r="M4491" t="s">
        <v>36</v>
      </c>
      <c r="N4491" t="s">
        <v>23</v>
      </c>
      <c r="O4491">
        <f>Table2[[#This Row],[check_out_date]]-Table2[[#This Row],[check_in_date]]</f>
        <v>4</v>
      </c>
      <c r="P4491">
        <f>Table2[[#This Row],[num_adults]]+Table2[[#This Row],[num_children]]</f>
        <v>1</v>
      </c>
      <c r="Q4491" s="3">
        <f>IF(OR(Table2[[#This Row],[booking_status]]="confirmed",Table2[[#This Row],[booking_status]]="checked-out"),Table2[[#This Row],[room_rate_per_night]]*Table2[[#This Row],[Num_Nights]],0)</f>
        <v>463.24</v>
      </c>
      <c r="R4491" t="str" cm="1">
        <f t="array" ref="R4491">IFERROR(_xlfn.IFS(Table2[[#This Row],[booking_status]]="confirmed","Expected",Table2[[#This Row],[booking_status]]="checked-out","Actual"),"No Revenue")</f>
        <v>Expected</v>
      </c>
      <c r="S4491" s="4">
        <f>Table2[[#This Row],[Revenue_Amount]]/Table2[[#This Row],[Num_Nights]]</f>
        <v>115.81</v>
      </c>
    </row>
    <row r="4492" spans="1:19" x14ac:dyDescent="0.3">
      <c r="A4492">
        <v>4491</v>
      </c>
      <c r="B4492" t="s">
        <v>31</v>
      </c>
      <c r="C4492" s="9">
        <v>45144</v>
      </c>
      <c r="D4492" s="9">
        <v>45149</v>
      </c>
      <c r="E4492" s="10">
        <v>45100</v>
      </c>
      <c r="F4492" t="s">
        <v>54</v>
      </c>
      <c r="G4492">
        <v>427.03</v>
      </c>
      <c r="H4492">
        <v>1</v>
      </c>
      <c r="I4492">
        <v>1</v>
      </c>
      <c r="J4492" t="s">
        <v>28</v>
      </c>
      <c r="K4492" t="s">
        <v>29</v>
      </c>
      <c r="L4492" t="s">
        <v>60</v>
      </c>
      <c r="M4492" t="s">
        <v>36</v>
      </c>
      <c r="N4492" t="s">
        <v>41</v>
      </c>
      <c r="O4492">
        <f>Table2[[#This Row],[check_out_date]]-Table2[[#This Row],[check_in_date]]</f>
        <v>5</v>
      </c>
      <c r="P4492">
        <f>Table2[[#This Row],[num_adults]]+Table2[[#This Row],[num_children]]</f>
        <v>2</v>
      </c>
      <c r="Q4492" s="3">
        <f>IF(OR(Table2[[#This Row],[booking_status]]="confirmed",Table2[[#This Row],[booking_status]]="checked-out"),Table2[[#This Row],[room_rate_per_night]]*Table2[[#This Row],[Num_Nights]],0)</f>
        <v>0</v>
      </c>
      <c r="R4492" t="str" cm="1">
        <f t="array" ref="R4492">IFERROR(_xlfn.IFS(Table2[[#This Row],[booking_status]]="confirmed","Expected",Table2[[#This Row],[booking_status]]="checked-out","Actual"),"No Revenue")</f>
        <v>No Revenue</v>
      </c>
      <c r="S4492" s="4">
        <f>Table2[[#This Row],[Revenue_Amount]]/Table2[[#This Row],[Num_Nights]]</f>
        <v>0</v>
      </c>
    </row>
    <row r="4493" spans="1:19" x14ac:dyDescent="0.3">
      <c r="A4493">
        <v>4492</v>
      </c>
      <c r="B4493" t="s">
        <v>14</v>
      </c>
      <c r="C4493" s="9">
        <v>44970</v>
      </c>
      <c r="D4493" s="9">
        <v>44972</v>
      </c>
      <c r="E4493" s="10">
        <v>44937</v>
      </c>
      <c r="F4493" t="s">
        <v>49</v>
      </c>
      <c r="G4493">
        <v>126.81</v>
      </c>
      <c r="H4493">
        <v>2</v>
      </c>
      <c r="I4493">
        <v>0</v>
      </c>
      <c r="J4493" t="s">
        <v>28</v>
      </c>
      <c r="K4493" t="s">
        <v>99</v>
      </c>
      <c r="L4493" t="s">
        <v>21</v>
      </c>
      <c r="M4493" t="s">
        <v>36</v>
      </c>
      <c r="N4493" t="s">
        <v>41</v>
      </c>
      <c r="O4493">
        <f>Table2[[#This Row],[check_out_date]]-Table2[[#This Row],[check_in_date]]</f>
        <v>2</v>
      </c>
      <c r="P4493">
        <f>Table2[[#This Row],[num_adults]]+Table2[[#This Row],[num_children]]</f>
        <v>2</v>
      </c>
      <c r="Q4493" s="3">
        <f>IF(OR(Table2[[#This Row],[booking_status]]="confirmed",Table2[[#This Row],[booking_status]]="checked-out"),Table2[[#This Row],[room_rate_per_night]]*Table2[[#This Row],[Num_Nights]],0)</f>
        <v>253.62</v>
      </c>
      <c r="R4493" t="str" cm="1">
        <f t="array" ref="R4493">IFERROR(_xlfn.IFS(Table2[[#This Row],[booking_status]]="confirmed","Expected",Table2[[#This Row],[booking_status]]="checked-out","Actual"),"No Revenue")</f>
        <v>Expected</v>
      </c>
      <c r="S4493" s="4">
        <f>Table2[[#This Row],[Revenue_Amount]]/Table2[[#This Row],[Num_Nights]]</f>
        <v>126.81</v>
      </c>
    </row>
    <row r="4494" spans="1:19" x14ac:dyDescent="0.3">
      <c r="A4494">
        <v>4493</v>
      </c>
      <c r="B4494" t="s">
        <v>37</v>
      </c>
      <c r="C4494" s="9">
        <v>45094</v>
      </c>
      <c r="D4494" s="9">
        <v>45097</v>
      </c>
      <c r="E4494" s="10">
        <v>45055</v>
      </c>
      <c r="F4494" t="s">
        <v>54</v>
      </c>
      <c r="G4494">
        <v>334.13</v>
      </c>
      <c r="H4494">
        <v>3</v>
      </c>
      <c r="I4494">
        <v>0</v>
      </c>
      <c r="J4494" t="s">
        <v>28</v>
      </c>
      <c r="K4494" t="s">
        <v>99</v>
      </c>
      <c r="L4494" t="s">
        <v>21</v>
      </c>
      <c r="M4494" t="s">
        <v>36</v>
      </c>
      <c r="N4494" t="s">
        <v>41</v>
      </c>
      <c r="O4494">
        <f>Table2[[#This Row],[check_out_date]]-Table2[[#This Row],[check_in_date]]</f>
        <v>3</v>
      </c>
      <c r="P4494">
        <f>Table2[[#This Row],[num_adults]]+Table2[[#This Row],[num_children]]</f>
        <v>3</v>
      </c>
      <c r="Q4494" s="3">
        <f>IF(OR(Table2[[#This Row],[booking_status]]="confirmed",Table2[[#This Row],[booking_status]]="checked-out"),Table2[[#This Row],[room_rate_per_night]]*Table2[[#This Row],[Num_Nights]],0)</f>
        <v>1002.39</v>
      </c>
      <c r="R4494" t="str" cm="1">
        <f t="array" ref="R4494">IFERROR(_xlfn.IFS(Table2[[#This Row],[booking_status]]="confirmed","Expected",Table2[[#This Row],[booking_status]]="checked-out","Actual"),"No Revenue")</f>
        <v>Expected</v>
      </c>
      <c r="S4494" s="4">
        <f>Table2[[#This Row],[Revenue_Amount]]/Table2[[#This Row],[Num_Nights]]</f>
        <v>334.13</v>
      </c>
    </row>
    <row r="4495" spans="1:19" hidden="1" x14ac:dyDescent="0.3">
      <c r="A4495">
        <v>4494</v>
      </c>
      <c r="B4495" t="s">
        <v>37</v>
      </c>
      <c r="C4495" s="9">
        <v>45139</v>
      </c>
      <c r="D4495" s="9">
        <v>45142</v>
      </c>
      <c r="E4495" s="10">
        <v>45061</v>
      </c>
      <c r="F4495" t="s">
        <v>49</v>
      </c>
      <c r="G4495">
        <v>134.02000000000001</v>
      </c>
      <c r="H4495">
        <v>2</v>
      </c>
      <c r="I4495">
        <v>1</v>
      </c>
      <c r="J4495" t="s">
        <v>35</v>
      </c>
      <c r="K4495" t="s">
        <v>20</v>
      </c>
      <c r="L4495" t="s">
        <v>60</v>
      </c>
      <c r="M4495" t="s">
        <v>36</v>
      </c>
      <c r="N4495" t="s">
        <v>41</v>
      </c>
      <c r="O4495">
        <f>Table2[[#This Row],[check_out_date]]-Table2[[#This Row],[check_in_date]]</f>
        <v>3</v>
      </c>
      <c r="P4495">
        <f>Table2[[#This Row],[num_adults]]+Table2[[#This Row],[num_children]]</f>
        <v>3</v>
      </c>
      <c r="Q4495" s="3">
        <f>IF(OR(Table2[[#This Row],[booking_status]]="confirmed",Table2[[#This Row],[booking_status]]="checked-out"),Table2[[#This Row],[room_rate_per_night]]*Table2[[#This Row],[Num_Nights]],0)</f>
        <v>0</v>
      </c>
      <c r="R4495" t="str" cm="1">
        <f t="array" ref="R4495">IFERROR(_xlfn.IFS(Table2[[#This Row],[booking_status]]="confirmed","Expected",Table2[[#This Row],[booking_status]]="checked-out","Actual"),"No Revenue")</f>
        <v>No Revenue</v>
      </c>
      <c r="S4495" s="4">
        <f>Table2[[#This Row],[Revenue_Amount]]/Table2[[#This Row],[Num_Nights]]</f>
        <v>0</v>
      </c>
    </row>
    <row r="4496" spans="1:19" x14ac:dyDescent="0.3">
      <c r="A4496">
        <v>4495</v>
      </c>
      <c r="B4496" t="s">
        <v>31</v>
      </c>
      <c r="C4496" s="9">
        <v>45036</v>
      </c>
      <c r="D4496" s="9">
        <v>45047</v>
      </c>
      <c r="E4496" s="10">
        <v>44987</v>
      </c>
      <c r="F4496" t="s">
        <v>54</v>
      </c>
      <c r="G4496">
        <v>286.41000000000003</v>
      </c>
      <c r="H4496">
        <v>2</v>
      </c>
      <c r="I4496">
        <v>1</v>
      </c>
      <c r="J4496" t="s">
        <v>94</v>
      </c>
      <c r="K4496" t="s">
        <v>44</v>
      </c>
      <c r="L4496" t="s">
        <v>56</v>
      </c>
      <c r="M4496" t="s">
        <v>36</v>
      </c>
      <c r="N4496" t="s">
        <v>45</v>
      </c>
      <c r="O4496">
        <f>Table2[[#This Row],[check_out_date]]-Table2[[#This Row],[check_in_date]]</f>
        <v>11</v>
      </c>
      <c r="P4496">
        <f>Table2[[#This Row],[num_adults]]+Table2[[#This Row],[num_children]]</f>
        <v>3</v>
      </c>
      <c r="Q4496" s="3">
        <f>IF(OR(Table2[[#This Row],[booking_status]]="confirmed",Table2[[#This Row],[booking_status]]="checked-out"),Table2[[#This Row],[room_rate_per_night]]*Table2[[#This Row],[Num_Nights]],0)</f>
        <v>3150.51</v>
      </c>
      <c r="R4496" t="str" cm="1">
        <f t="array" ref="R4496">IFERROR(_xlfn.IFS(Table2[[#This Row],[booking_status]]="confirmed","Expected",Table2[[#This Row],[booking_status]]="checked-out","Actual"),"No Revenue")</f>
        <v>Actual</v>
      </c>
      <c r="S4496" s="4">
        <f>Table2[[#This Row],[Revenue_Amount]]/Table2[[#This Row],[Num_Nights]]</f>
        <v>286.41000000000003</v>
      </c>
    </row>
    <row r="4497" spans="1:19" x14ac:dyDescent="0.3">
      <c r="A4497">
        <v>4496</v>
      </c>
      <c r="B4497" t="s">
        <v>37</v>
      </c>
      <c r="C4497" s="9">
        <v>44938</v>
      </c>
      <c r="D4497" s="9">
        <v>44942</v>
      </c>
      <c r="E4497" s="10">
        <v>44920</v>
      </c>
      <c r="F4497" t="s">
        <v>49</v>
      </c>
      <c r="G4497">
        <v>111.37</v>
      </c>
      <c r="H4497">
        <v>1</v>
      </c>
      <c r="I4497">
        <v>0</v>
      </c>
      <c r="J4497" t="s">
        <v>19</v>
      </c>
      <c r="K4497" t="s">
        <v>44</v>
      </c>
      <c r="L4497" t="s">
        <v>56</v>
      </c>
      <c r="M4497" t="s">
        <v>36</v>
      </c>
      <c r="N4497" t="s">
        <v>23</v>
      </c>
      <c r="O4497">
        <f>Table2[[#This Row],[check_out_date]]-Table2[[#This Row],[check_in_date]]</f>
        <v>4</v>
      </c>
      <c r="P4497">
        <f>Table2[[#This Row],[num_adults]]+Table2[[#This Row],[num_children]]</f>
        <v>1</v>
      </c>
      <c r="Q4497" s="3">
        <f>IF(OR(Table2[[#This Row],[booking_status]]="confirmed",Table2[[#This Row],[booking_status]]="checked-out"),Table2[[#This Row],[room_rate_per_night]]*Table2[[#This Row],[Num_Nights]],0)</f>
        <v>445.48</v>
      </c>
      <c r="R4497" t="str" cm="1">
        <f t="array" ref="R4497">IFERROR(_xlfn.IFS(Table2[[#This Row],[booking_status]]="confirmed","Expected",Table2[[#This Row],[booking_status]]="checked-out","Actual"),"No Revenue")</f>
        <v>Actual</v>
      </c>
      <c r="S4497" s="4">
        <f>Table2[[#This Row],[Revenue_Amount]]/Table2[[#This Row],[Num_Nights]]</f>
        <v>111.37</v>
      </c>
    </row>
    <row r="4498" spans="1:19" x14ac:dyDescent="0.3">
      <c r="A4498">
        <v>4497</v>
      </c>
      <c r="B4498" t="s">
        <v>14</v>
      </c>
      <c r="C4498" s="9">
        <v>45290</v>
      </c>
      <c r="D4498" s="9">
        <v>45299</v>
      </c>
      <c r="E4498" s="10">
        <v>45280</v>
      </c>
      <c r="F4498" t="s">
        <v>49</v>
      </c>
      <c r="G4498">
        <v>104.49</v>
      </c>
      <c r="H4498">
        <v>1</v>
      </c>
      <c r="I4498">
        <v>0</v>
      </c>
      <c r="J4498" t="s">
        <v>19</v>
      </c>
      <c r="K4498" t="s">
        <v>66</v>
      </c>
      <c r="L4498" t="s">
        <v>21</v>
      </c>
      <c r="M4498" t="s">
        <v>36</v>
      </c>
      <c r="N4498" t="s">
        <v>95</v>
      </c>
      <c r="O4498">
        <f>Table2[[#This Row],[check_out_date]]-Table2[[#This Row],[check_in_date]]</f>
        <v>9</v>
      </c>
      <c r="P4498">
        <f>Table2[[#This Row],[num_adults]]+Table2[[#This Row],[num_children]]</f>
        <v>1</v>
      </c>
      <c r="Q4498" s="3">
        <f>IF(OR(Table2[[#This Row],[booking_status]]="confirmed",Table2[[#This Row],[booking_status]]="checked-out"),Table2[[#This Row],[room_rate_per_night]]*Table2[[#This Row],[Num_Nights]],0)</f>
        <v>940.41</v>
      </c>
      <c r="R4498" t="str" cm="1">
        <f t="array" ref="R4498">IFERROR(_xlfn.IFS(Table2[[#This Row],[booking_status]]="confirmed","Expected",Table2[[#This Row],[booking_status]]="checked-out","Actual"),"No Revenue")</f>
        <v>Expected</v>
      </c>
      <c r="S4498" s="4">
        <f>Table2[[#This Row],[Revenue_Amount]]/Table2[[#This Row],[Num_Nights]]</f>
        <v>104.49</v>
      </c>
    </row>
    <row r="4499" spans="1:19" x14ac:dyDescent="0.3">
      <c r="A4499">
        <v>4498</v>
      </c>
      <c r="B4499" t="s">
        <v>37</v>
      </c>
      <c r="C4499" s="9">
        <v>45287</v>
      </c>
      <c r="D4499" s="9">
        <v>45294</v>
      </c>
      <c r="E4499" s="10">
        <v>45222</v>
      </c>
      <c r="F4499" t="s">
        <v>54</v>
      </c>
      <c r="G4499">
        <v>450.2</v>
      </c>
      <c r="H4499">
        <v>1</v>
      </c>
      <c r="I4499">
        <v>1</v>
      </c>
      <c r="J4499" t="s">
        <v>28</v>
      </c>
      <c r="K4499" t="s">
        <v>66</v>
      </c>
      <c r="L4499" t="s">
        <v>70</v>
      </c>
      <c r="M4499" t="s">
        <v>36</v>
      </c>
      <c r="N4499" t="s">
        <v>23</v>
      </c>
      <c r="O4499">
        <f>Table2[[#This Row],[check_out_date]]-Table2[[#This Row],[check_in_date]]</f>
        <v>7</v>
      </c>
      <c r="P4499">
        <f>Table2[[#This Row],[num_adults]]+Table2[[#This Row],[num_children]]</f>
        <v>2</v>
      </c>
      <c r="Q4499" s="3">
        <f>IF(OR(Table2[[#This Row],[booking_status]]="confirmed",Table2[[#This Row],[booking_status]]="checked-out"),Table2[[#This Row],[room_rate_per_night]]*Table2[[#This Row],[Num_Nights]],0)</f>
        <v>0</v>
      </c>
      <c r="R4499" t="str" cm="1">
        <f t="array" ref="R4499">IFERROR(_xlfn.IFS(Table2[[#This Row],[booking_status]]="confirmed","Expected",Table2[[#This Row],[booking_status]]="checked-out","Actual"),"No Revenue")</f>
        <v>No Revenue</v>
      </c>
      <c r="S4499" s="4">
        <f>Table2[[#This Row],[Revenue_Amount]]/Table2[[#This Row],[Num_Nights]]</f>
        <v>0</v>
      </c>
    </row>
    <row r="4500" spans="1:19" x14ac:dyDescent="0.3">
      <c r="A4500">
        <v>4499</v>
      </c>
      <c r="B4500" t="s">
        <v>14</v>
      </c>
      <c r="C4500" s="9">
        <v>45172</v>
      </c>
      <c r="D4500" s="9">
        <v>45175</v>
      </c>
      <c r="E4500" s="10">
        <v>45112</v>
      </c>
      <c r="F4500" t="s">
        <v>27</v>
      </c>
      <c r="G4500">
        <v>182.63</v>
      </c>
      <c r="H4500">
        <v>1</v>
      </c>
      <c r="I4500">
        <v>1</v>
      </c>
      <c r="J4500" t="s">
        <v>28</v>
      </c>
      <c r="K4500" t="s">
        <v>44</v>
      </c>
      <c r="L4500" t="s">
        <v>56</v>
      </c>
      <c r="M4500" t="s">
        <v>36</v>
      </c>
      <c r="N4500" t="s">
        <v>41</v>
      </c>
      <c r="O4500">
        <f>Table2[[#This Row],[check_out_date]]-Table2[[#This Row],[check_in_date]]</f>
        <v>3</v>
      </c>
      <c r="P4500">
        <f>Table2[[#This Row],[num_adults]]+Table2[[#This Row],[num_children]]</f>
        <v>2</v>
      </c>
      <c r="Q4500" s="3">
        <f>IF(OR(Table2[[#This Row],[booking_status]]="confirmed",Table2[[#This Row],[booking_status]]="checked-out"),Table2[[#This Row],[room_rate_per_night]]*Table2[[#This Row],[Num_Nights]],0)</f>
        <v>547.89</v>
      </c>
      <c r="R4500" t="str" cm="1">
        <f t="array" ref="R4500">IFERROR(_xlfn.IFS(Table2[[#This Row],[booking_status]]="confirmed","Expected",Table2[[#This Row],[booking_status]]="checked-out","Actual"),"No Revenue")</f>
        <v>Actual</v>
      </c>
      <c r="S4500" s="4">
        <f>Table2[[#This Row],[Revenue_Amount]]/Table2[[#This Row],[Num_Nights]]</f>
        <v>182.63</v>
      </c>
    </row>
    <row r="4501" spans="1:19" hidden="1" x14ac:dyDescent="0.3">
      <c r="A4501">
        <v>4500</v>
      </c>
      <c r="B4501" t="s">
        <v>50</v>
      </c>
      <c r="C4501" s="9">
        <v>44974</v>
      </c>
      <c r="D4501" s="9">
        <v>44983</v>
      </c>
      <c r="E4501" s="10">
        <v>44939</v>
      </c>
      <c r="F4501" t="s">
        <v>49</v>
      </c>
      <c r="G4501">
        <v>167.49</v>
      </c>
      <c r="H4501">
        <v>4</v>
      </c>
      <c r="I4501">
        <v>0</v>
      </c>
      <c r="J4501" t="s">
        <v>35</v>
      </c>
      <c r="K4501" t="s">
        <v>66</v>
      </c>
      <c r="L4501" t="s">
        <v>56</v>
      </c>
      <c r="M4501" t="s">
        <v>36</v>
      </c>
      <c r="N4501" t="s">
        <v>41</v>
      </c>
      <c r="O4501">
        <f>Table2[[#This Row],[check_out_date]]-Table2[[#This Row],[check_in_date]]</f>
        <v>9</v>
      </c>
      <c r="P4501">
        <f>Table2[[#This Row],[num_adults]]+Table2[[#This Row],[num_children]]</f>
        <v>4</v>
      </c>
      <c r="Q4501" s="3">
        <f>IF(OR(Table2[[#This Row],[booking_status]]="confirmed",Table2[[#This Row],[booking_status]]="checked-out"),Table2[[#This Row],[room_rate_per_night]]*Table2[[#This Row],[Num_Nights]],0)</f>
        <v>1507.41</v>
      </c>
      <c r="R4501" t="str" cm="1">
        <f t="array" ref="R4501">IFERROR(_xlfn.IFS(Table2[[#This Row],[booking_status]]="confirmed","Expected",Table2[[#This Row],[booking_status]]="checked-out","Actual"),"No Revenue")</f>
        <v>Actual</v>
      </c>
      <c r="S4501" s="4">
        <f>Table2[[#This Row],[Revenue_Amount]]/Table2[[#This Row],[Num_Nights]]</f>
        <v>167.49</v>
      </c>
    </row>
    <row r="4502" spans="1:19" hidden="1" x14ac:dyDescent="0.3">
      <c r="A4502">
        <v>4501</v>
      </c>
      <c r="B4502" t="s">
        <v>31</v>
      </c>
      <c r="C4502" s="9">
        <v>45274</v>
      </c>
      <c r="D4502" s="9">
        <v>45275</v>
      </c>
      <c r="E4502" s="10">
        <v>45215</v>
      </c>
      <c r="F4502" t="s">
        <v>18</v>
      </c>
      <c r="G4502">
        <v>230.07</v>
      </c>
      <c r="H4502">
        <v>1</v>
      </c>
      <c r="I4502">
        <v>0</v>
      </c>
      <c r="J4502" t="s">
        <v>35</v>
      </c>
      <c r="K4502" t="s">
        <v>20</v>
      </c>
      <c r="L4502" t="s">
        <v>21</v>
      </c>
      <c r="M4502" t="s">
        <v>36</v>
      </c>
      <c r="N4502" t="s">
        <v>41</v>
      </c>
      <c r="O4502">
        <f>Table2[[#This Row],[check_out_date]]-Table2[[#This Row],[check_in_date]]</f>
        <v>1</v>
      </c>
      <c r="P4502">
        <f>Table2[[#This Row],[num_adults]]+Table2[[#This Row],[num_children]]</f>
        <v>1</v>
      </c>
      <c r="Q4502" s="3">
        <f>IF(OR(Table2[[#This Row],[booking_status]]="confirmed",Table2[[#This Row],[booking_status]]="checked-out"),Table2[[#This Row],[room_rate_per_night]]*Table2[[#This Row],[Num_Nights]],0)</f>
        <v>230.07</v>
      </c>
      <c r="R4502" t="str" cm="1">
        <f t="array" ref="R4502">IFERROR(_xlfn.IFS(Table2[[#This Row],[booking_status]]="confirmed","Expected",Table2[[#This Row],[booking_status]]="checked-out","Actual"),"No Revenue")</f>
        <v>Expected</v>
      </c>
      <c r="S4502" s="4">
        <f>Table2[[#This Row],[Revenue_Amount]]/Table2[[#This Row],[Num_Nights]]</f>
        <v>230.07</v>
      </c>
    </row>
    <row r="4503" spans="1:19" x14ac:dyDescent="0.3">
      <c r="A4503">
        <v>4502</v>
      </c>
      <c r="B4503" t="s">
        <v>31</v>
      </c>
      <c r="C4503" s="9">
        <v>45159</v>
      </c>
      <c r="D4503" s="9">
        <v>45171</v>
      </c>
      <c r="E4503" s="10">
        <v>45137</v>
      </c>
      <c r="F4503" t="s">
        <v>18</v>
      </c>
      <c r="G4503">
        <v>201.33</v>
      </c>
      <c r="H4503">
        <v>3</v>
      </c>
      <c r="I4503">
        <v>0</v>
      </c>
      <c r="J4503" t="s">
        <v>19</v>
      </c>
      <c r="K4503" t="s">
        <v>29</v>
      </c>
      <c r="L4503" t="s">
        <v>70</v>
      </c>
      <c r="M4503" t="s">
        <v>36</v>
      </c>
      <c r="N4503" t="s">
        <v>30</v>
      </c>
      <c r="O4503">
        <f>Table2[[#This Row],[check_out_date]]-Table2[[#This Row],[check_in_date]]</f>
        <v>12</v>
      </c>
      <c r="P4503">
        <f>Table2[[#This Row],[num_adults]]+Table2[[#This Row],[num_children]]</f>
        <v>3</v>
      </c>
      <c r="Q4503" s="3">
        <f>IF(OR(Table2[[#This Row],[booking_status]]="confirmed",Table2[[#This Row],[booking_status]]="checked-out"),Table2[[#This Row],[room_rate_per_night]]*Table2[[#This Row],[Num_Nights]],0)</f>
        <v>0</v>
      </c>
      <c r="R4503" t="str" cm="1">
        <f t="array" ref="R4503">IFERROR(_xlfn.IFS(Table2[[#This Row],[booking_status]]="confirmed","Expected",Table2[[#This Row],[booking_status]]="checked-out","Actual"),"No Revenue")</f>
        <v>No Revenue</v>
      </c>
      <c r="S4503" s="4">
        <f>Table2[[#This Row],[Revenue_Amount]]/Table2[[#This Row],[Num_Nights]]</f>
        <v>0</v>
      </c>
    </row>
    <row r="4504" spans="1:19" x14ac:dyDescent="0.3">
      <c r="A4504">
        <v>4503</v>
      </c>
      <c r="B4504" t="s">
        <v>50</v>
      </c>
      <c r="C4504" s="9">
        <v>44974</v>
      </c>
      <c r="D4504" s="9">
        <v>44981</v>
      </c>
      <c r="E4504" s="10">
        <v>44961</v>
      </c>
      <c r="F4504" t="s">
        <v>18</v>
      </c>
      <c r="G4504">
        <v>257.27999999999997</v>
      </c>
      <c r="H4504">
        <v>2</v>
      </c>
      <c r="I4504">
        <v>0</v>
      </c>
      <c r="J4504" t="s">
        <v>94</v>
      </c>
      <c r="K4504" t="s">
        <v>29</v>
      </c>
      <c r="L4504" t="s">
        <v>21</v>
      </c>
      <c r="M4504" t="s">
        <v>36</v>
      </c>
      <c r="N4504" t="s">
        <v>41</v>
      </c>
      <c r="O4504">
        <f>Table2[[#This Row],[check_out_date]]-Table2[[#This Row],[check_in_date]]</f>
        <v>7</v>
      </c>
      <c r="P4504">
        <f>Table2[[#This Row],[num_adults]]+Table2[[#This Row],[num_children]]</f>
        <v>2</v>
      </c>
      <c r="Q4504" s="3">
        <f>IF(OR(Table2[[#This Row],[booking_status]]="confirmed",Table2[[#This Row],[booking_status]]="checked-out"),Table2[[#This Row],[room_rate_per_night]]*Table2[[#This Row],[Num_Nights]],0)</f>
        <v>1800.9599999999998</v>
      </c>
      <c r="R4504" t="str" cm="1">
        <f t="array" ref="R4504">IFERROR(_xlfn.IFS(Table2[[#This Row],[booking_status]]="confirmed","Expected",Table2[[#This Row],[booking_status]]="checked-out","Actual"),"No Revenue")</f>
        <v>Expected</v>
      </c>
      <c r="S4504" s="4">
        <f>Table2[[#This Row],[Revenue_Amount]]/Table2[[#This Row],[Num_Nights]]</f>
        <v>257.27999999999997</v>
      </c>
    </row>
    <row r="4505" spans="1:19" x14ac:dyDescent="0.3">
      <c r="A4505">
        <v>4504</v>
      </c>
      <c r="B4505" t="s">
        <v>50</v>
      </c>
      <c r="C4505" s="9">
        <v>45244</v>
      </c>
      <c r="D4505" s="9">
        <v>45252</v>
      </c>
      <c r="E4505" s="10">
        <v>45202</v>
      </c>
      <c r="F4505" t="s">
        <v>27</v>
      </c>
      <c r="G4505">
        <v>131.6</v>
      </c>
      <c r="H4505">
        <v>1</v>
      </c>
      <c r="I4505">
        <v>0</v>
      </c>
      <c r="J4505" t="s">
        <v>28</v>
      </c>
      <c r="K4505" t="s">
        <v>29</v>
      </c>
      <c r="L4505" t="s">
        <v>21</v>
      </c>
      <c r="M4505" t="s">
        <v>22</v>
      </c>
      <c r="N4505" t="s">
        <v>41</v>
      </c>
      <c r="O4505">
        <f>Table2[[#This Row],[check_out_date]]-Table2[[#This Row],[check_in_date]]</f>
        <v>8</v>
      </c>
      <c r="P4505">
        <f>Table2[[#This Row],[num_adults]]+Table2[[#This Row],[num_children]]</f>
        <v>1</v>
      </c>
      <c r="Q4505" s="3">
        <f>IF(OR(Table2[[#This Row],[booking_status]]="confirmed",Table2[[#This Row],[booking_status]]="checked-out"),Table2[[#This Row],[room_rate_per_night]]*Table2[[#This Row],[Num_Nights]],0)</f>
        <v>1052.8</v>
      </c>
      <c r="R4505" t="str" cm="1">
        <f t="array" ref="R4505">IFERROR(_xlfn.IFS(Table2[[#This Row],[booking_status]]="confirmed","Expected",Table2[[#This Row],[booking_status]]="checked-out","Actual"),"No Revenue")</f>
        <v>Expected</v>
      </c>
      <c r="S4505" s="4">
        <f>Table2[[#This Row],[Revenue_Amount]]/Table2[[#This Row],[Num_Nights]]</f>
        <v>131.6</v>
      </c>
    </row>
    <row r="4506" spans="1:19" x14ac:dyDescent="0.3">
      <c r="A4506">
        <v>4505</v>
      </c>
      <c r="B4506" t="s">
        <v>14</v>
      </c>
      <c r="C4506" s="9">
        <v>45121</v>
      </c>
      <c r="D4506" s="9">
        <v>45125</v>
      </c>
      <c r="E4506" s="10">
        <v>45094</v>
      </c>
      <c r="F4506" t="s">
        <v>27</v>
      </c>
      <c r="G4506">
        <v>187.23</v>
      </c>
      <c r="H4506">
        <v>1</v>
      </c>
      <c r="I4506">
        <v>0</v>
      </c>
      <c r="J4506" t="s">
        <v>19</v>
      </c>
      <c r="K4506" t="s">
        <v>99</v>
      </c>
      <c r="L4506" t="s">
        <v>21</v>
      </c>
      <c r="M4506" t="s">
        <v>36</v>
      </c>
      <c r="N4506" t="s">
        <v>41</v>
      </c>
      <c r="O4506">
        <f>Table2[[#This Row],[check_out_date]]-Table2[[#This Row],[check_in_date]]</f>
        <v>4</v>
      </c>
      <c r="P4506">
        <f>Table2[[#This Row],[num_adults]]+Table2[[#This Row],[num_children]]</f>
        <v>1</v>
      </c>
      <c r="Q4506" s="3">
        <f>IF(OR(Table2[[#This Row],[booking_status]]="confirmed",Table2[[#This Row],[booking_status]]="checked-out"),Table2[[#This Row],[room_rate_per_night]]*Table2[[#This Row],[Num_Nights]],0)</f>
        <v>748.92</v>
      </c>
      <c r="R4506" t="str" cm="1">
        <f t="array" ref="R4506">IFERROR(_xlfn.IFS(Table2[[#This Row],[booking_status]]="confirmed","Expected",Table2[[#This Row],[booking_status]]="checked-out","Actual"),"No Revenue")</f>
        <v>Expected</v>
      </c>
      <c r="S4506" s="4">
        <f>Table2[[#This Row],[Revenue_Amount]]/Table2[[#This Row],[Num_Nights]]</f>
        <v>187.23</v>
      </c>
    </row>
    <row r="4507" spans="1:19" x14ac:dyDescent="0.3">
      <c r="A4507">
        <v>4506</v>
      </c>
      <c r="B4507" t="s">
        <v>50</v>
      </c>
      <c r="C4507" s="9">
        <v>45277</v>
      </c>
      <c r="D4507" s="9">
        <v>45279</v>
      </c>
      <c r="E4507" s="10">
        <v>45213</v>
      </c>
      <c r="F4507" t="s">
        <v>49</v>
      </c>
      <c r="G4507">
        <v>125.94</v>
      </c>
      <c r="H4507">
        <v>4</v>
      </c>
      <c r="I4507">
        <v>0</v>
      </c>
      <c r="J4507" t="s">
        <v>28</v>
      </c>
      <c r="K4507" t="s">
        <v>29</v>
      </c>
      <c r="L4507" t="s">
        <v>60</v>
      </c>
      <c r="M4507" t="s">
        <v>22</v>
      </c>
      <c r="N4507" t="s">
        <v>23</v>
      </c>
      <c r="O4507">
        <f>Table2[[#This Row],[check_out_date]]-Table2[[#This Row],[check_in_date]]</f>
        <v>2</v>
      </c>
      <c r="P4507">
        <f>Table2[[#This Row],[num_adults]]+Table2[[#This Row],[num_children]]</f>
        <v>4</v>
      </c>
      <c r="Q4507" s="3">
        <f>IF(OR(Table2[[#This Row],[booking_status]]="confirmed",Table2[[#This Row],[booking_status]]="checked-out"),Table2[[#This Row],[room_rate_per_night]]*Table2[[#This Row],[Num_Nights]],0)</f>
        <v>0</v>
      </c>
      <c r="R4507" t="str" cm="1">
        <f t="array" ref="R4507">IFERROR(_xlfn.IFS(Table2[[#This Row],[booking_status]]="confirmed","Expected",Table2[[#This Row],[booking_status]]="checked-out","Actual"),"No Revenue")</f>
        <v>No Revenue</v>
      </c>
      <c r="S4507" s="4">
        <f>Table2[[#This Row],[Revenue_Amount]]/Table2[[#This Row],[Num_Nights]]</f>
        <v>0</v>
      </c>
    </row>
    <row r="4508" spans="1:19" x14ac:dyDescent="0.3">
      <c r="A4508">
        <v>4507</v>
      </c>
      <c r="B4508" t="s">
        <v>37</v>
      </c>
      <c r="C4508" s="9">
        <v>44993</v>
      </c>
      <c r="D4508" s="9">
        <v>45004</v>
      </c>
      <c r="E4508" s="10">
        <v>44968</v>
      </c>
      <c r="F4508" t="s">
        <v>49</v>
      </c>
      <c r="G4508">
        <v>106.82</v>
      </c>
      <c r="H4508">
        <v>2</v>
      </c>
      <c r="I4508">
        <v>0</v>
      </c>
      <c r="J4508" t="s">
        <v>19</v>
      </c>
      <c r="K4508" t="s">
        <v>20</v>
      </c>
      <c r="L4508" t="s">
        <v>21</v>
      </c>
      <c r="M4508" t="s">
        <v>36</v>
      </c>
      <c r="N4508" t="s">
        <v>30</v>
      </c>
      <c r="O4508">
        <f>Table2[[#This Row],[check_out_date]]-Table2[[#This Row],[check_in_date]]</f>
        <v>11</v>
      </c>
      <c r="P4508">
        <f>Table2[[#This Row],[num_adults]]+Table2[[#This Row],[num_children]]</f>
        <v>2</v>
      </c>
      <c r="Q4508" s="3">
        <f>IF(OR(Table2[[#This Row],[booking_status]]="confirmed",Table2[[#This Row],[booking_status]]="checked-out"),Table2[[#This Row],[room_rate_per_night]]*Table2[[#This Row],[Num_Nights]],0)</f>
        <v>1175.02</v>
      </c>
      <c r="R4508" t="str" cm="1">
        <f t="array" ref="R4508">IFERROR(_xlfn.IFS(Table2[[#This Row],[booking_status]]="confirmed","Expected",Table2[[#This Row],[booking_status]]="checked-out","Actual"),"No Revenue")</f>
        <v>Expected</v>
      </c>
      <c r="S4508" s="4">
        <f>Table2[[#This Row],[Revenue_Amount]]/Table2[[#This Row],[Num_Nights]]</f>
        <v>106.82</v>
      </c>
    </row>
    <row r="4509" spans="1:19" x14ac:dyDescent="0.3">
      <c r="A4509">
        <v>4508</v>
      </c>
      <c r="B4509" t="s">
        <v>37</v>
      </c>
      <c r="C4509" s="9">
        <v>44937</v>
      </c>
      <c r="D4509" s="9">
        <v>44946</v>
      </c>
      <c r="E4509" s="10">
        <v>44870</v>
      </c>
      <c r="F4509" t="s">
        <v>27</v>
      </c>
      <c r="G4509">
        <v>191.55</v>
      </c>
      <c r="H4509">
        <v>2</v>
      </c>
      <c r="I4509">
        <v>0</v>
      </c>
      <c r="J4509" t="s">
        <v>28</v>
      </c>
      <c r="K4509" t="s">
        <v>44</v>
      </c>
      <c r="L4509" t="s">
        <v>60</v>
      </c>
      <c r="M4509" t="s">
        <v>36</v>
      </c>
      <c r="N4509" t="s">
        <v>23</v>
      </c>
      <c r="O4509">
        <f>Table2[[#This Row],[check_out_date]]-Table2[[#This Row],[check_in_date]]</f>
        <v>9</v>
      </c>
      <c r="P4509">
        <f>Table2[[#This Row],[num_adults]]+Table2[[#This Row],[num_children]]</f>
        <v>2</v>
      </c>
      <c r="Q4509" s="3">
        <f>IF(OR(Table2[[#This Row],[booking_status]]="confirmed",Table2[[#This Row],[booking_status]]="checked-out"),Table2[[#This Row],[room_rate_per_night]]*Table2[[#This Row],[Num_Nights]],0)</f>
        <v>0</v>
      </c>
      <c r="R4509" t="str" cm="1">
        <f t="array" ref="R4509">IFERROR(_xlfn.IFS(Table2[[#This Row],[booking_status]]="confirmed","Expected",Table2[[#This Row],[booking_status]]="checked-out","Actual"),"No Revenue")</f>
        <v>No Revenue</v>
      </c>
      <c r="S4509" s="4">
        <f>Table2[[#This Row],[Revenue_Amount]]/Table2[[#This Row],[Num_Nights]]</f>
        <v>0</v>
      </c>
    </row>
    <row r="4510" spans="1:19" x14ac:dyDescent="0.3">
      <c r="A4510">
        <v>4509</v>
      </c>
      <c r="B4510" t="s">
        <v>50</v>
      </c>
      <c r="C4510" s="9">
        <v>45063</v>
      </c>
      <c r="D4510" s="9">
        <v>45067</v>
      </c>
      <c r="E4510" s="10">
        <v>45007</v>
      </c>
      <c r="F4510" t="s">
        <v>27</v>
      </c>
      <c r="G4510">
        <v>242.97</v>
      </c>
      <c r="H4510">
        <v>2</v>
      </c>
      <c r="I4510">
        <v>0</v>
      </c>
      <c r="J4510" t="s">
        <v>19</v>
      </c>
      <c r="K4510" t="s">
        <v>29</v>
      </c>
      <c r="L4510" t="s">
        <v>21</v>
      </c>
      <c r="M4510" t="s">
        <v>36</v>
      </c>
      <c r="N4510" t="s">
        <v>41</v>
      </c>
      <c r="O4510">
        <f>Table2[[#This Row],[check_out_date]]-Table2[[#This Row],[check_in_date]]</f>
        <v>4</v>
      </c>
      <c r="P4510">
        <f>Table2[[#This Row],[num_adults]]+Table2[[#This Row],[num_children]]</f>
        <v>2</v>
      </c>
      <c r="Q4510" s="3">
        <f>IF(OR(Table2[[#This Row],[booking_status]]="confirmed",Table2[[#This Row],[booking_status]]="checked-out"),Table2[[#This Row],[room_rate_per_night]]*Table2[[#This Row],[Num_Nights]],0)</f>
        <v>971.88</v>
      </c>
      <c r="R4510" t="str" cm="1">
        <f t="array" ref="R4510">IFERROR(_xlfn.IFS(Table2[[#This Row],[booking_status]]="confirmed","Expected",Table2[[#This Row],[booking_status]]="checked-out","Actual"),"No Revenue")</f>
        <v>Expected</v>
      </c>
      <c r="S4510" s="4">
        <f>Table2[[#This Row],[Revenue_Amount]]/Table2[[#This Row],[Num_Nights]]</f>
        <v>242.97</v>
      </c>
    </row>
    <row r="4511" spans="1:19" x14ac:dyDescent="0.3">
      <c r="A4511">
        <v>4510</v>
      </c>
      <c r="B4511" t="s">
        <v>31</v>
      </c>
      <c r="C4511" s="9">
        <v>45259</v>
      </c>
      <c r="D4511" s="9">
        <v>45266</v>
      </c>
      <c r="E4511" s="10">
        <v>45199</v>
      </c>
      <c r="F4511" t="s">
        <v>49</v>
      </c>
      <c r="G4511">
        <v>103.14</v>
      </c>
      <c r="H4511">
        <v>2</v>
      </c>
      <c r="I4511">
        <v>0</v>
      </c>
      <c r="J4511" t="s">
        <v>28</v>
      </c>
      <c r="K4511" t="s">
        <v>44</v>
      </c>
      <c r="L4511" t="s">
        <v>70</v>
      </c>
      <c r="M4511" t="s">
        <v>22</v>
      </c>
      <c r="N4511" t="s">
        <v>41</v>
      </c>
      <c r="O4511">
        <f>Table2[[#This Row],[check_out_date]]-Table2[[#This Row],[check_in_date]]</f>
        <v>7</v>
      </c>
      <c r="P4511">
        <f>Table2[[#This Row],[num_adults]]+Table2[[#This Row],[num_children]]</f>
        <v>2</v>
      </c>
      <c r="Q4511" s="3">
        <f>IF(OR(Table2[[#This Row],[booking_status]]="confirmed",Table2[[#This Row],[booking_status]]="checked-out"),Table2[[#This Row],[room_rate_per_night]]*Table2[[#This Row],[Num_Nights]],0)</f>
        <v>0</v>
      </c>
      <c r="R4511" t="str" cm="1">
        <f t="array" ref="R4511">IFERROR(_xlfn.IFS(Table2[[#This Row],[booking_status]]="confirmed","Expected",Table2[[#This Row],[booking_status]]="checked-out","Actual"),"No Revenue")</f>
        <v>No Revenue</v>
      </c>
      <c r="S4511" s="4">
        <f>Table2[[#This Row],[Revenue_Amount]]/Table2[[#This Row],[Num_Nights]]</f>
        <v>0</v>
      </c>
    </row>
    <row r="4512" spans="1:19" hidden="1" x14ac:dyDescent="0.3">
      <c r="A4512">
        <v>4511</v>
      </c>
      <c r="B4512" t="s">
        <v>50</v>
      </c>
      <c r="C4512" s="9">
        <v>45070</v>
      </c>
      <c r="D4512" s="9">
        <v>45082</v>
      </c>
      <c r="E4512" s="10">
        <v>45000</v>
      </c>
      <c r="F4512" t="s">
        <v>27</v>
      </c>
      <c r="G4512">
        <v>247</v>
      </c>
      <c r="H4512">
        <v>1</v>
      </c>
      <c r="I4512">
        <v>2</v>
      </c>
      <c r="J4512" t="s">
        <v>35</v>
      </c>
      <c r="K4512" t="s">
        <v>20</v>
      </c>
      <c r="L4512" t="s">
        <v>56</v>
      </c>
      <c r="M4512" t="s">
        <v>36</v>
      </c>
      <c r="N4512" t="s">
        <v>41</v>
      </c>
      <c r="O4512">
        <f>Table2[[#This Row],[check_out_date]]-Table2[[#This Row],[check_in_date]]</f>
        <v>12</v>
      </c>
      <c r="P4512">
        <f>Table2[[#This Row],[num_adults]]+Table2[[#This Row],[num_children]]</f>
        <v>3</v>
      </c>
      <c r="Q4512" s="3">
        <f>IF(OR(Table2[[#This Row],[booking_status]]="confirmed",Table2[[#This Row],[booking_status]]="checked-out"),Table2[[#This Row],[room_rate_per_night]]*Table2[[#This Row],[Num_Nights]],0)</f>
        <v>2964</v>
      </c>
      <c r="R4512" t="str" cm="1">
        <f t="array" ref="R4512">IFERROR(_xlfn.IFS(Table2[[#This Row],[booking_status]]="confirmed","Expected",Table2[[#This Row],[booking_status]]="checked-out","Actual"),"No Revenue")</f>
        <v>Actual</v>
      </c>
      <c r="S4512" s="4">
        <f>Table2[[#This Row],[Revenue_Amount]]/Table2[[#This Row],[Num_Nights]]</f>
        <v>247</v>
      </c>
    </row>
    <row r="4513" spans="1:19" x14ac:dyDescent="0.3">
      <c r="A4513">
        <v>4512</v>
      </c>
      <c r="B4513" t="s">
        <v>50</v>
      </c>
      <c r="C4513" s="9">
        <v>45083</v>
      </c>
      <c r="D4513" s="9">
        <v>45090</v>
      </c>
      <c r="E4513" s="10">
        <v>45016</v>
      </c>
      <c r="F4513" t="s">
        <v>27</v>
      </c>
      <c r="G4513">
        <v>182.22</v>
      </c>
      <c r="H4513">
        <v>1</v>
      </c>
      <c r="I4513">
        <v>0</v>
      </c>
      <c r="J4513" t="s">
        <v>94</v>
      </c>
      <c r="K4513" t="s">
        <v>29</v>
      </c>
      <c r="L4513" t="s">
        <v>21</v>
      </c>
      <c r="M4513" t="s">
        <v>36</v>
      </c>
      <c r="N4513" t="s">
        <v>30</v>
      </c>
      <c r="O4513">
        <f>Table2[[#This Row],[check_out_date]]-Table2[[#This Row],[check_in_date]]</f>
        <v>7</v>
      </c>
      <c r="P4513">
        <f>Table2[[#This Row],[num_adults]]+Table2[[#This Row],[num_children]]</f>
        <v>1</v>
      </c>
      <c r="Q4513" s="3">
        <f>IF(OR(Table2[[#This Row],[booking_status]]="confirmed",Table2[[#This Row],[booking_status]]="checked-out"),Table2[[#This Row],[room_rate_per_night]]*Table2[[#This Row],[Num_Nights]],0)</f>
        <v>1275.54</v>
      </c>
      <c r="R4513" t="str" cm="1">
        <f t="array" ref="R4513">IFERROR(_xlfn.IFS(Table2[[#This Row],[booking_status]]="confirmed","Expected",Table2[[#This Row],[booking_status]]="checked-out","Actual"),"No Revenue")</f>
        <v>Expected</v>
      </c>
      <c r="S4513" s="4">
        <f>Table2[[#This Row],[Revenue_Amount]]/Table2[[#This Row],[Num_Nights]]</f>
        <v>182.22</v>
      </c>
    </row>
    <row r="4514" spans="1:19" x14ac:dyDescent="0.3">
      <c r="A4514">
        <v>4513</v>
      </c>
      <c r="B4514" t="s">
        <v>14</v>
      </c>
      <c r="C4514" s="9">
        <v>45081</v>
      </c>
      <c r="D4514" s="9">
        <v>45082</v>
      </c>
      <c r="E4514" s="10">
        <v>45056</v>
      </c>
      <c r="F4514" t="s">
        <v>49</v>
      </c>
      <c r="G4514">
        <v>67.7</v>
      </c>
      <c r="H4514">
        <v>2</v>
      </c>
      <c r="I4514">
        <v>1</v>
      </c>
      <c r="J4514" t="s">
        <v>28</v>
      </c>
      <c r="K4514" t="s">
        <v>99</v>
      </c>
      <c r="L4514" t="s">
        <v>21</v>
      </c>
      <c r="M4514" t="s">
        <v>36</v>
      </c>
      <c r="N4514" t="s">
        <v>23</v>
      </c>
      <c r="O4514">
        <f>Table2[[#This Row],[check_out_date]]-Table2[[#This Row],[check_in_date]]</f>
        <v>1</v>
      </c>
      <c r="P4514">
        <f>Table2[[#This Row],[num_adults]]+Table2[[#This Row],[num_children]]</f>
        <v>3</v>
      </c>
      <c r="Q4514" s="3">
        <f>IF(OR(Table2[[#This Row],[booking_status]]="confirmed",Table2[[#This Row],[booking_status]]="checked-out"),Table2[[#This Row],[room_rate_per_night]]*Table2[[#This Row],[Num_Nights]],0)</f>
        <v>67.7</v>
      </c>
      <c r="R4514" t="str" cm="1">
        <f t="array" ref="R4514">IFERROR(_xlfn.IFS(Table2[[#This Row],[booking_status]]="confirmed","Expected",Table2[[#This Row],[booking_status]]="checked-out","Actual"),"No Revenue")</f>
        <v>Expected</v>
      </c>
      <c r="S4514" s="4">
        <f>Table2[[#This Row],[Revenue_Amount]]/Table2[[#This Row],[Num_Nights]]</f>
        <v>67.7</v>
      </c>
    </row>
    <row r="4515" spans="1:19" hidden="1" x14ac:dyDescent="0.3">
      <c r="A4515">
        <v>4514</v>
      </c>
      <c r="B4515" t="s">
        <v>31</v>
      </c>
      <c r="C4515" s="9">
        <v>45241</v>
      </c>
      <c r="D4515" s="9">
        <v>45244</v>
      </c>
      <c r="E4515" s="10">
        <v>45196</v>
      </c>
      <c r="F4515" t="s">
        <v>27</v>
      </c>
      <c r="G4515">
        <v>97.07</v>
      </c>
      <c r="H4515">
        <v>2</v>
      </c>
      <c r="I4515">
        <v>0</v>
      </c>
      <c r="J4515" t="s">
        <v>35</v>
      </c>
      <c r="K4515" t="s">
        <v>29</v>
      </c>
      <c r="L4515" t="s">
        <v>21</v>
      </c>
      <c r="M4515" t="s">
        <v>36</v>
      </c>
      <c r="N4515" t="s">
        <v>23</v>
      </c>
      <c r="O4515">
        <f>Table2[[#This Row],[check_out_date]]-Table2[[#This Row],[check_in_date]]</f>
        <v>3</v>
      </c>
      <c r="P4515">
        <f>Table2[[#This Row],[num_adults]]+Table2[[#This Row],[num_children]]</f>
        <v>2</v>
      </c>
      <c r="Q4515" s="3">
        <f>IF(OR(Table2[[#This Row],[booking_status]]="confirmed",Table2[[#This Row],[booking_status]]="checked-out"),Table2[[#This Row],[room_rate_per_night]]*Table2[[#This Row],[Num_Nights]],0)</f>
        <v>291.20999999999998</v>
      </c>
      <c r="R4515" t="str" cm="1">
        <f t="array" ref="R4515">IFERROR(_xlfn.IFS(Table2[[#This Row],[booking_status]]="confirmed","Expected",Table2[[#This Row],[booking_status]]="checked-out","Actual"),"No Revenue")</f>
        <v>Expected</v>
      </c>
      <c r="S4515" s="4">
        <f>Table2[[#This Row],[Revenue_Amount]]/Table2[[#This Row],[Num_Nights]]</f>
        <v>97.07</v>
      </c>
    </row>
    <row r="4516" spans="1:19" x14ac:dyDescent="0.3">
      <c r="A4516">
        <v>4515</v>
      </c>
      <c r="B4516" t="s">
        <v>50</v>
      </c>
      <c r="C4516" s="9">
        <v>44946</v>
      </c>
      <c r="D4516" s="9">
        <v>44950</v>
      </c>
      <c r="E4516" s="10">
        <v>44883</v>
      </c>
      <c r="F4516" t="s">
        <v>27</v>
      </c>
      <c r="G4516">
        <v>138.31</v>
      </c>
      <c r="H4516">
        <v>2</v>
      </c>
      <c r="I4516">
        <v>0</v>
      </c>
      <c r="J4516" t="s">
        <v>55</v>
      </c>
      <c r="K4516" t="s">
        <v>20</v>
      </c>
      <c r="L4516" t="s">
        <v>21</v>
      </c>
      <c r="M4516" t="s">
        <v>22</v>
      </c>
      <c r="N4516" t="s">
        <v>23</v>
      </c>
      <c r="O4516">
        <f>Table2[[#This Row],[check_out_date]]-Table2[[#This Row],[check_in_date]]</f>
        <v>4</v>
      </c>
      <c r="P4516">
        <f>Table2[[#This Row],[num_adults]]+Table2[[#This Row],[num_children]]</f>
        <v>2</v>
      </c>
      <c r="Q4516" s="3">
        <f>IF(OR(Table2[[#This Row],[booking_status]]="confirmed",Table2[[#This Row],[booking_status]]="checked-out"),Table2[[#This Row],[room_rate_per_night]]*Table2[[#This Row],[Num_Nights]],0)</f>
        <v>553.24</v>
      </c>
      <c r="R4516" t="str" cm="1">
        <f t="array" ref="R4516">IFERROR(_xlfn.IFS(Table2[[#This Row],[booking_status]]="confirmed","Expected",Table2[[#This Row],[booking_status]]="checked-out","Actual"),"No Revenue")</f>
        <v>Expected</v>
      </c>
      <c r="S4516" s="4">
        <f>Table2[[#This Row],[Revenue_Amount]]/Table2[[#This Row],[Num_Nights]]</f>
        <v>138.31</v>
      </c>
    </row>
    <row r="4517" spans="1:19" x14ac:dyDescent="0.3">
      <c r="A4517">
        <v>4516</v>
      </c>
      <c r="B4517" t="s">
        <v>50</v>
      </c>
      <c r="C4517" s="9">
        <v>45211</v>
      </c>
      <c r="D4517" s="9">
        <v>45215</v>
      </c>
      <c r="E4517" s="10">
        <v>45188</v>
      </c>
      <c r="F4517" t="s">
        <v>49</v>
      </c>
      <c r="G4517">
        <v>95.59</v>
      </c>
      <c r="H4517">
        <v>1</v>
      </c>
      <c r="I4517">
        <v>3</v>
      </c>
      <c r="J4517" t="s">
        <v>94</v>
      </c>
      <c r="K4517" t="s">
        <v>44</v>
      </c>
      <c r="L4517" t="s">
        <v>56</v>
      </c>
      <c r="M4517" t="s">
        <v>22</v>
      </c>
      <c r="N4517" t="s">
        <v>41</v>
      </c>
      <c r="O4517">
        <f>Table2[[#This Row],[check_out_date]]-Table2[[#This Row],[check_in_date]]</f>
        <v>4</v>
      </c>
      <c r="P4517">
        <f>Table2[[#This Row],[num_adults]]+Table2[[#This Row],[num_children]]</f>
        <v>4</v>
      </c>
      <c r="Q4517" s="3">
        <f>IF(OR(Table2[[#This Row],[booking_status]]="confirmed",Table2[[#This Row],[booking_status]]="checked-out"),Table2[[#This Row],[room_rate_per_night]]*Table2[[#This Row],[Num_Nights]],0)</f>
        <v>382.36</v>
      </c>
      <c r="R4517" t="str" cm="1">
        <f t="array" ref="R4517">IFERROR(_xlfn.IFS(Table2[[#This Row],[booking_status]]="confirmed","Expected",Table2[[#This Row],[booking_status]]="checked-out","Actual"),"No Revenue")</f>
        <v>Actual</v>
      </c>
      <c r="S4517" s="4">
        <f>Table2[[#This Row],[Revenue_Amount]]/Table2[[#This Row],[Num_Nights]]</f>
        <v>95.59</v>
      </c>
    </row>
    <row r="4518" spans="1:19" x14ac:dyDescent="0.3">
      <c r="A4518">
        <v>4517</v>
      </c>
      <c r="B4518" t="s">
        <v>14</v>
      </c>
      <c r="C4518" s="9">
        <v>45120</v>
      </c>
      <c r="D4518" s="9">
        <v>45126</v>
      </c>
      <c r="E4518" s="10">
        <v>45113</v>
      </c>
      <c r="F4518" t="s">
        <v>49</v>
      </c>
      <c r="G4518">
        <v>103.25</v>
      </c>
      <c r="H4518">
        <v>4</v>
      </c>
      <c r="I4518">
        <v>0</v>
      </c>
      <c r="J4518" t="s">
        <v>94</v>
      </c>
      <c r="K4518" t="s">
        <v>20</v>
      </c>
      <c r="L4518" t="s">
        <v>21</v>
      </c>
      <c r="M4518" t="s">
        <v>36</v>
      </c>
      <c r="N4518" t="s">
        <v>41</v>
      </c>
      <c r="O4518">
        <f>Table2[[#This Row],[check_out_date]]-Table2[[#This Row],[check_in_date]]</f>
        <v>6</v>
      </c>
      <c r="P4518">
        <f>Table2[[#This Row],[num_adults]]+Table2[[#This Row],[num_children]]</f>
        <v>4</v>
      </c>
      <c r="Q4518" s="3">
        <f>IF(OR(Table2[[#This Row],[booking_status]]="confirmed",Table2[[#This Row],[booking_status]]="checked-out"),Table2[[#This Row],[room_rate_per_night]]*Table2[[#This Row],[Num_Nights]],0)</f>
        <v>619.5</v>
      </c>
      <c r="R4518" t="str" cm="1">
        <f t="array" ref="R4518">IFERROR(_xlfn.IFS(Table2[[#This Row],[booking_status]]="confirmed","Expected",Table2[[#This Row],[booking_status]]="checked-out","Actual"),"No Revenue")</f>
        <v>Expected</v>
      </c>
      <c r="S4518" s="4">
        <f>Table2[[#This Row],[Revenue_Amount]]/Table2[[#This Row],[Num_Nights]]</f>
        <v>103.25</v>
      </c>
    </row>
    <row r="4519" spans="1:19" x14ac:dyDescent="0.3">
      <c r="A4519">
        <v>4518</v>
      </c>
      <c r="B4519" t="s">
        <v>50</v>
      </c>
      <c r="C4519" s="9">
        <v>45137</v>
      </c>
      <c r="D4519" s="9">
        <v>45146</v>
      </c>
      <c r="E4519" s="10">
        <v>45102</v>
      </c>
      <c r="F4519" t="s">
        <v>49</v>
      </c>
      <c r="G4519">
        <v>141.04</v>
      </c>
      <c r="H4519">
        <v>3</v>
      </c>
      <c r="I4519">
        <v>2</v>
      </c>
      <c r="J4519" t="s">
        <v>28</v>
      </c>
      <c r="K4519" t="s">
        <v>66</v>
      </c>
      <c r="L4519" t="s">
        <v>56</v>
      </c>
      <c r="M4519" t="s">
        <v>22</v>
      </c>
      <c r="N4519" t="s">
        <v>41</v>
      </c>
      <c r="O4519">
        <f>Table2[[#This Row],[check_out_date]]-Table2[[#This Row],[check_in_date]]</f>
        <v>9</v>
      </c>
      <c r="P4519">
        <f>Table2[[#This Row],[num_adults]]+Table2[[#This Row],[num_children]]</f>
        <v>5</v>
      </c>
      <c r="Q4519" s="3">
        <f>IF(OR(Table2[[#This Row],[booking_status]]="confirmed",Table2[[#This Row],[booking_status]]="checked-out"),Table2[[#This Row],[room_rate_per_night]]*Table2[[#This Row],[Num_Nights]],0)</f>
        <v>1269.3599999999999</v>
      </c>
      <c r="R4519" t="str" cm="1">
        <f t="array" ref="R4519">IFERROR(_xlfn.IFS(Table2[[#This Row],[booking_status]]="confirmed","Expected",Table2[[#This Row],[booking_status]]="checked-out","Actual"),"No Revenue")</f>
        <v>Actual</v>
      </c>
      <c r="S4519" s="4">
        <f>Table2[[#This Row],[Revenue_Amount]]/Table2[[#This Row],[Num_Nights]]</f>
        <v>141.04</v>
      </c>
    </row>
    <row r="4520" spans="1:19" x14ac:dyDescent="0.3">
      <c r="A4520">
        <v>4519</v>
      </c>
      <c r="B4520" t="s">
        <v>14</v>
      </c>
      <c r="C4520" s="9">
        <v>45067</v>
      </c>
      <c r="D4520" s="9">
        <v>45074</v>
      </c>
      <c r="E4520" s="10">
        <v>45028</v>
      </c>
      <c r="F4520" t="s">
        <v>18</v>
      </c>
      <c r="G4520">
        <v>201.66</v>
      </c>
      <c r="H4520">
        <v>1</v>
      </c>
      <c r="I4520">
        <v>0</v>
      </c>
      <c r="J4520" t="s">
        <v>28</v>
      </c>
      <c r="K4520" t="s">
        <v>29</v>
      </c>
      <c r="L4520" t="s">
        <v>21</v>
      </c>
      <c r="M4520" t="s">
        <v>36</v>
      </c>
      <c r="N4520" t="s">
        <v>45</v>
      </c>
      <c r="O4520">
        <f>Table2[[#This Row],[check_out_date]]-Table2[[#This Row],[check_in_date]]</f>
        <v>7</v>
      </c>
      <c r="P4520">
        <f>Table2[[#This Row],[num_adults]]+Table2[[#This Row],[num_children]]</f>
        <v>1</v>
      </c>
      <c r="Q4520" s="3">
        <f>IF(OR(Table2[[#This Row],[booking_status]]="confirmed",Table2[[#This Row],[booking_status]]="checked-out"),Table2[[#This Row],[room_rate_per_night]]*Table2[[#This Row],[Num_Nights]],0)</f>
        <v>1411.62</v>
      </c>
      <c r="R4520" t="str" cm="1">
        <f t="array" ref="R4520">IFERROR(_xlfn.IFS(Table2[[#This Row],[booking_status]]="confirmed","Expected",Table2[[#This Row],[booking_status]]="checked-out","Actual"),"No Revenue")</f>
        <v>Expected</v>
      </c>
      <c r="S4520" s="4">
        <f>Table2[[#This Row],[Revenue_Amount]]/Table2[[#This Row],[Num_Nights]]</f>
        <v>201.66</v>
      </c>
    </row>
    <row r="4521" spans="1:19" x14ac:dyDescent="0.3">
      <c r="A4521">
        <v>4520</v>
      </c>
      <c r="B4521" t="s">
        <v>37</v>
      </c>
      <c r="C4521" s="9">
        <v>45270</v>
      </c>
      <c r="D4521" s="9">
        <v>45278</v>
      </c>
      <c r="E4521" s="10">
        <v>45220</v>
      </c>
      <c r="F4521" t="s">
        <v>49</v>
      </c>
      <c r="G4521">
        <v>121.53</v>
      </c>
      <c r="H4521">
        <v>3</v>
      </c>
      <c r="I4521">
        <v>3</v>
      </c>
      <c r="J4521" t="s">
        <v>94</v>
      </c>
      <c r="K4521" t="s">
        <v>44</v>
      </c>
      <c r="L4521" t="s">
        <v>56</v>
      </c>
      <c r="M4521" t="s">
        <v>36</v>
      </c>
      <c r="N4521" t="s">
        <v>41</v>
      </c>
      <c r="O4521">
        <f>Table2[[#This Row],[check_out_date]]-Table2[[#This Row],[check_in_date]]</f>
        <v>8</v>
      </c>
      <c r="P4521">
        <f>Table2[[#This Row],[num_adults]]+Table2[[#This Row],[num_children]]</f>
        <v>6</v>
      </c>
      <c r="Q4521" s="3">
        <f>IF(OR(Table2[[#This Row],[booking_status]]="confirmed",Table2[[#This Row],[booking_status]]="checked-out"),Table2[[#This Row],[room_rate_per_night]]*Table2[[#This Row],[Num_Nights]],0)</f>
        <v>972.24</v>
      </c>
      <c r="R4521" t="str" cm="1">
        <f t="array" ref="R4521">IFERROR(_xlfn.IFS(Table2[[#This Row],[booking_status]]="confirmed","Expected",Table2[[#This Row],[booking_status]]="checked-out","Actual"),"No Revenue")</f>
        <v>Actual</v>
      </c>
      <c r="S4521" s="4">
        <f>Table2[[#This Row],[Revenue_Amount]]/Table2[[#This Row],[Num_Nights]]</f>
        <v>121.53</v>
      </c>
    </row>
    <row r="4522" spans="1:19" x14ac:dyDescent="0.3">
      <c r="A4522">
        <v>4521</v>
      </c>
      <c r="B4522" t="s">
        <v>31</v>
      </c>
      <c r="C4522" s="9">
        <v>45286</v>
      </c>
      <c r="D4522" s="9">
        <v>45288</v>
      </c>
      <c r="E4522" s="10">
        <v>45241</v>
      </c>
      <c r="F4522" t="s">
        <v>18</v>
      </c>
      <c r="G4522">
        <v>163.53</v>
      </c>
      <c r="H4522">
        <v>2</v>
      </c>
      <c r="I4522">
        <v>2</v>
      </c>
      <c r="J4522" t="s">
        <v>55</v>
      </c>
      <c r="K4522" t="s">
        <v>44</v>
      </c>
      <c r="L4522" t="s">
        <v>56</v>
      </c>
      <c r="M4522" t="s">
        <v>36</v>
      </c>
      <c r="N4522" t="s">
        <v>23</v>
      </c>
      <c r="O4522">
        <f>Table2[[#This Row],[check_out_date]]-Table2[[#This Row],[check_in_date]]</f>
        <v>2</v>
      </c>
      <c r="P4522">
        <f>Table2[[#This Row],[num_adults]]+Table2[[#This Row],[num_children]]</f>
        <v>4</v>
      </c>
      <c r="Q4522" s="3">
        <f>IF(OR(Table2[[#This Row],[booking_status]]="confirmed",Table2[[#This Row],[booking_status]]="checked-out"),Table2[[#This Row],[room_rate_per_night]]*Table2[[#This Row],[Num_Nights]],0)</f>
        <v>327.06</v>
      </c>
      <c r="R4522" t="str" cm="1">
        <f t="array" ref="R4522">IFERROR(_xlfn.IFS(Table2[[#This Row],[booking_status]]="confirmed","Expected",Table2[[#This Row],[booking_status]]="checked-out","Actual"),"No Revenue")</f>
        <v>Actual</v>
      </c>
      <c r="S4522" s="4">
        <f>Table2[[#This Row],[Revenue_Amount]]/Table2[[#This Row],[Num_Nights]]</f>
        <v>163.53</v>
      </c>
    </row>
    <row r="4523" spans="1:19" x14ac:dyDescent="0.3">
      <c r="A4523">
        <v>4522</v>
      </c>
      <c r="B4523" t="s">
        <v>31</v>
      </c>
      <c r="C4523" s="9">
        <v>45056</v>
      </c>
      <c r="D4523" s="9">
        <v>45065</v>
      </c>
      <c r="E4523" s="10">
        <v>45008</v>
      </c>
      <c r="F4523" t="s">
        <v>49</v>
      </c>
      <c r="G4523">
        <v>111.75</v>
      </c>
      <c r="H4523">
        <v>4</v>
      </c>
      <c r="I4523">
        <v>2</v>
      </c>
      <c r="J4523" t="s">
        <v>55</v>
      </c>
      <c r="K4523" t="s">
        <v>66</v>
      </c>
      <c r="L4523" t="s">
        <v>56</v>
      </c>
      <c r="M4523" t="s">
        <v>36</v>
      </c>
      <c r="N4523" t="s">
        <v>45</v>
      </c>
      <c r="O4523">
        <f>Table2[[#This Row],[check_out_date]]-Table2[[#This Row],[check_in_date]]</f>
        <v>9</v>
      </c>
      <c r="P4523">
        <f>Table2[[#This Row],[num_adults]]+Table2[[#This Row],[num_children]]</f>
        <v>6</v>
      </c>
      <c r="Q4523" s="3">
        <f>IF(OR(Table2[[#This Row],[booking_status]]="confirmed",Table2[[#This Row],[booking_status]]="checked-out"),Table2[[#This Row],[room_rate_per_night]]*Table2[[#This Row],[Num_Nights]],0)</f>
        <v>1005.75</v>
      </c>
      <c r="R4523" t="str" cm="1">
        <f t="array" ref="R4523">IFERROR(_xlfn.IFS(Table2[[#This Row],[booking_status]]="confirmed","Expected",Table2[[#This Row],[booking_status]]="checked-out","Actual"),"No Revenue")</f>
        <v>Actual</v>
      </c>
      <c r="S4523" s="4">
        <f>Table2[[#This Row],[Revenue_Amount]]/Table2[[#This Row],[Num_Nights]]</f>
        <v>111.75</v>
      </c>
    </row>
    <row r="4524" spans="1:19" x14ac:dyDescent="0.3">
      <c r="A4524">
        <v>4523</v>
      </c>
      <c r="B4524" t="s">
        <v>31</v>
      </c>
      <c r="C4524" s="9">
        <v>45169</v>
      </c>
      <c r="D4524" s="9">
        <v>45176</v>
      </c>
      <c r="E4524" s="10">
        <v>45159</v>
      </c>
      <c r="F4524" t="s">
        <v>49</v>
      </c>
      <c r="G4524">
        <v>58.72</v>
      </c>
      <c r="H4524">
        <v>1</v>
      </c>
      <c r="I4524">
        <v>0</v>
      </c>
      <c r="J4524" t="s">
        <v>94</v>
      </c>
      <c r="K4524" t="s">
        <v>44</v>
      </c>
      <c r="L4524" t="s">
        <v>21</v>
      </c>
      <c r="M4524" t="s">
        <v>36</v>
      </c>
      <c r="N4524" t="s">
        <v>23</v>
      </c>
      <c r="O4524">
        <f>Table2[[#This Row],[check_out_date]]-Table2[[#This Row],[check_in_date]]</f>
        <v>7</v>
      </c>
      <c r="P4524">
        <f>Table2[[#This Row],[num_adults]]+Table2[[#This Row],[num_children]]</f>
        <v>1</v>
      </c>
      <c r="Q4524" s="3">
        <f>IF(OR(Table2[[#This Row],[booking_status]]="confirmed",Table2[[#This Row],[booking_status]]="checked-out"),Table2[[#This Row],[room_rate_per_night]]*Table2[[#This Row],[Num_Nights]],0)</f>
        <v>411.03999999999996</v>
      </c>
      <c r="R4524" t="str" cm="1">
        <f t="array" ref="R4524">IFERROR(_xlfn.IFS(Table2[[#This Row],[booking_status]]="confirmed","Expected",Table2[[#This Row],[booking_status]]="checked-out","Actual"),"No Revenue")</f>
        <v>Expected</v>
      </c>
      <c r="S4524" s="4">
        <f>Table2[[#This Row],[Revenue_Amount]]/Table2[[#This Row],[Num_Nights]]</f>
        <v>58.719999999999992</v>
      </c>
    </row>
    <row r="4525" spans="1:19" x14ac:dyDescent="0.3">
      <c r="A4525">
        <v>4524</v>
      </c>
      <c r="B4525" t="s">
        <v>37</v>
      </c>
      <c r="C4525" s="9">
        <v>45054</v>
      </c>
      <c r="D4525" s="9">
        <v>45056</v>
      </c>
      <c r="E4525" s="10">
        <v>45028</v>
      </c>
      <c r="F4525" t="s">
        <v>49</v>
      </c>
      <c r="G4525">
        <v>142.79</v>
      </c>
      <c r="H4525">
        <v>2</v>
      </c>
      <c r="I4525">
        <v>2</v>
      </c>
      <c r="J4525" t="s">
        <v>55</v>
      </c>
      <c r="K4525" t="s">
        <v>29</v>
      </c>
      <c r="L4525" t="s">
        <v>21</v>
      </c>
      <c r="M4525" t="s">
        <v>22</v>
      </c>
      <c r="N4525" t="s">
        <v>41</v>
      </c>
      <c r="O4525">
        <f>Table2[[#This Row],[check_out_date]]-Table2[[#This Row],[check_in_date]]</f>
        <v>2</v>
      </c>
      <c r="P4525">
        <f>Table2[[#This Row],[num_adults]]+Table2[[#This Row],[num_children]]</f>
        <v>4</v>
      </c>
      <c r="Q4525" s="3">
        <f>IF(OR(Table2[[#This Row],[booking_status]]="confirmed",Table2[[#This Row],[booking_status]]="checked-out"),Table2[[#This Row],[room_rate_per_night]]*Table2[[#This Row],[Num_Nights]],0)</f>
        <v>285.58</v>
      </c>
      <c r="R4525" t="str" cm="1">
        <f t="array" ref="R4525">IFERROR(_xlfn.IFS(Table2[[#This Row],[booking_status]]="confirmed","Expected",Table2[[#This Row],[booking_status]]="checked-out","Actual"),"No Revenue")</f>
        <v>Expected</v>
      </c>
      <c r="S4525" s="4">
        <f>Table2[[#This Row],[Revenue_Amount]]/Table2[[#This Row],[Num_Nights]]</f>
        <v>142.79</v>
      </c>
    </row>
    <row r="4526" spans="1:19" x14ac:dyDescent="0.3">
      <c r="A4526">
        <v>4525</v>
      </c>
      <c r="B4526" t="s">
        <v>31</v>
      </c>
      <c r="C4526" s="9">
        <v>45015</v>
      </c>
      <c r="D4526" s="9">
        <v>45024</v>
      </c>
      <c r="E4526" s="10">
        <v>45001</v>
      </c>
      <c r="F4526" t="s">
        <v>27</v>
      </c>
      <c r="G4526">
        <v>140.97</v>
      </c>
      <c r="H4526">
        <v>2</v>
      </c>
      <c r="I4526">
        <v>1</v>
      </c>
      <c r="J4526" t="s">
        <v>28</v>
      </c>
      <c r="K4526" t="s">
        <v>20</v>
      </c>
      <c r="L4526" t="s">
        <v>56</v>
      </c>
      <c r="M4526" t="s">
        <v>36</v>
      </c>
      <c r="N4526" t="s">
        <v>41</v>
      </c>
      <c r="O4526">
        <f>Table2[[#This Row],[check_out_date]]-Table2[[#This Row],[check_in_date]]</f>
        <v>9</v>
      </c>
      <c r="P4526">
        <f>Table2[[#This Row],[num_adults]]+Table2[[#This Row],[num_children]]</f>
        <v>3</v>
      </c>
      <c r="Q4526" s="3">
        <f>IF(OR(Table2[[#This Row],[booking_status]]="confirmed",Table2[[#This Row],[booking_status]]="checked-out"),Table2[[#This Row],[room_rate_per_night]]*Table2[[#This Row],[Num_Nights]],0)</f>
        <v>1268.73</v>
      </c>
      <c r="R4526" t="str" cm="1">
        <f t="array" ref="R4526">IFERROR(_xlfn.IFS(Table2[[#This Row],[booking_status]]="confirmed","Expected",Table2[[#This Row],[booking_status]]="checked-out","Actual"),"No Revenue")</f>
        <v>Actual</v>
      </c>
      <c r="S4526" s="4">
        <f>Table2[[#This Row],[Revenue_Amount]]/Table2[[#This Row],[Num_Nights]]</f>
        <v>140.97</v>
      </c>
    </row>
    <row r="4527" spans="1:19" x14ac:dyDescent="0.3">
      <c r="A4527">
        <v>4526</v>
      </c>
      <c r="B4527" t="s">
        <v>31</v>
      </c>
      <c r="C4527" s="9">
        <v>44979</v>
      </c>
      <c r="D4527" s="9">
        <v>44986</v>
      </c>
      <c r="E4527" s="10">
        <v>44974</v>
      </c>
      <c r="F4527" t="s">
        <v>49</v>
      </c>
      <c r="G4527">
        <v>116.69</v>
      </c>
      <c r="H4527">
        <v>2</v>
      </c>
      <c r="I4527">
        <v>1</v>
      </c>
      <c r="J4527" t="s">
        <v>28</v>
      </c>
      <c r="K4527" t="s">
        <v>66</v>
      </c>
      <c r="L4527" t="s">
        <v>21</v>
      </c>
      <c r="M4527" t="s">
        <v>22</v>
      </c>
      <c r="N4527" t="s">
        <v>41</v>
      </c>
      <c r="O4527">
        <f>Table2[[#This Row],[check_out_date]]-Table2[[#This Row],[check_in_date]]</f>
        <v>7</v>
      </c>
      <c r="P4527">
        <f>Table2[[#This Row],[num_adults]]+Table2[[#This Row],[num_children]]</f>
        <v>3</v>
      </c>
      <c r="Q4527" s="3">
        <f>IF(OR(Table2[[#This Row],[booking_status]]="confirmed",Table2[[#This Row],[booking_status]]="checked-out"),Table2[[#This Row],[room_rate_per_night]]*Table2[[#This Row],[Num_Nights]],0)</f>
        <v>816.82999999999993</v>
      </c>
      <c r="R4527" t="str" cm="1">
        <f t="array" ref="R4527">IFERROR(_xlfn.IFS(Table2[[#This Row],[booking_status]]="confirmed","Expected",Table2[[#This Row],[booking_status]]="checked-out","Actual"),"No Revenue")</f>
        <v>Expected</v>
      </c>
      <c r="S4527" s="4">
        <f>Table2[[#This Row],[Revenue_Amount]]/Table2[[#This Row],[Num_Nights]]</f>
        <v>116.68999999999998</v>
      </c>
    </row>
    <row r="4528" spans="1:19" hidden="1" x14ac:dyDescent="0.3">
      <c r="A4528">
        <v>4527</v>
      </c>
      <c r="B4528" t="s">
        <v>14</v>
      </c>
      <c r="C4528" s="9">
        <v>45238</v>
      </c>
      <c r="D4528" s="9">
        <v>45243</v>
      </c>
      <c r="E4528" s="10">
        <v>45216</v>
      </c>
      <c r="F4528" t="s">
        <v>49</v>
      </c>
      <c r="G4528">
        <v>128.93</v>
      </c>
      <c r="H4528">
        <v>2</v>
      </c>
      <c r="I4528">
        <v>1</v>
      </c>
      <c r="J4528" t="s">
        <v>35</v>
      </c>
      <c r="K4528" t="s">
        <v>99</v>
      </c>
      <c r="L4528" t="s">
        <v>60</v>
      </c>
      <c r="M4528" t="s">
        <v>36</v>
      </c>
      <c r="N4528" t="s">
        <v>41</v>
      </c>
      <c r="O4528">
        <f>Table2[[#This Row],[check_out_date]]-Table2[[#This Row],[check_in_date]]</f>
        <v>5</v>
      </c>
      <c r="P4528">
        <f>Table2[[#This Row],[num_adults]]+Table2[[#This Row],[num_children]]</f>
        <v>3</v>
      </c>
      <c r="Q4528" s="3">
        <f>IF(OR(Table2[[#This Row],[booking_status]]="confirmed",Table2[[#This Row],[booking_status]]="checked-out"),Table2[[#This Row],[room_rate_per_night]]*Table2[[#This Row],[Num_Nights]],0)</f>
        <v>0</v>
      </c>
      <c r="R4528" t="str" cm="1">
        <f t="array" ref="R4528">IFERROR(_xlfn.IFS(Table2[[#This Row],[booking_status]]="confirmed","Expected",Table2[[#This Row],[booking_status]]="checked-out","Actual"),"No Revenue")</f>
        <v>No Revenue</v>
      </c>
      <c r="S4528" s="4">
        <f>Table2[[#This Row],[Revenue_Amount]]/Table2[[#This Row],[Num_Nights]]</f>
        <v>0</v>
      </c>
    </row>
    <row r="4529" spans="1:19" x14ac:dyDescent="0.3">
      <c r="A4529">
        <v>4528</v>
      </c>
      <c r="B4529" t="s">
        <v>50</v>
      </c>
      <c r="C4529" s="9">
        <v>45005</v>
      </c>
      <c r="D4529" s="9">
        <v>45007</v>
      </c>
      <c r="E4529" s="10">
        <v>44978</v>
      </c>
      <c r="F4529" t="s">
        <v>49</v>
      </c>
      <c r="G4529">
        <v>167.45</v>
      </c>
      <c r="H4529">
        <v>2</v>
      </c>
      <c r="I4529">
        <v>0</v>
      </c>
      <c r="J4529" t="s">
        <v>94</v>
      </c>
      <c r="K4529" t="s">
        <v>99</v>
      </c>
      <c r="L4529" t="s">
        <v>56</v>
      </c>
      <c r="M4529" t="s">
        <v>36</v>
      </c>
      <c r="N4529" t="s">
        <v>41</v>
      </c>
      <c r="O4529">
        <f>Table2[[#This Row],[check_out_date]]-Table2[[#This Row],[check_in_date]]</f>
        <v>2</v>
      </c>
      <c r="P4529">
        <f>Table2[[#This Row],[num_adults]]+Table2[[#This Row],[num_children]]</f>
        <v>2</v>
      </c>
      <c r="Q4529" s="3">
        <f>IF(OR(Table2[[#This Row],[booking_status]]="confirmed",Table2[[#This Row],[booking_status]]="checked-out"),Table2[[#This Row],[room_rate_per_night]]*Table2[[#This Row],[Num_Nights]],0)</f>
        <v>334.9</v>
      </c>
      <c r="R4529" t="str" cm="1">
        <f t="array" ref="R4529">IFERROR(_xlfn.IFS(Table2[[#This Row],[booking_status]]="confirmed","Expected",Table2[[#This Row],[booking_status]]="checked-out","Actual"),"No Revenue")</f>
        <v>Actual</v>
      </c>
      <c r="S4529" s="4">
        <f>Table2[[#This Row],[Revenue_Amount]]/Table2[[#This Row],[Num_Nights]]</f>
        <v>167.45</v>
      </c>
    </row>
    <row r="4530" spans="1:19" x14ac:dyDescent="0.3">
      <c r="A4530">
        <v>4529</v>
      </c>
      <c r="B4530" t="s">
        <v>37</v>
      </c>
      <c r="C4530" s="9">
        <v>45065</v>
      </c>
      <c r="D4530" s="9">
        <v>45070</v>
      </c>
      <c r="E4530" s="10">
        <v>45022</v>
      </c>
      <c r="F4530" t="s">
        <v>18</v>
      </c>
      <c r="G4530">
        <v>273.19</v>
      </c>
      <c r="H4530">
        <v>2</v>
      </c>
      <c r="I4530">
        <v>0</v>
      </c>
      <c r="J4530" t="s">
        <v>19</v>
      </c>
      <c r="K4530" t="s">
        <v>66</v>
      </c>
      <c r="L4530" t="s">
        <v>21</v>
      </c>
      <c r="M4530" t="s">
        <v>36</v>
      </c>
      <c r="N4530" t="s">
        <v>41</v>
      </c>
      <c r="O4530">
        <f>Table2[[#This Row],[check_out_date]]-Table2[[#This Row],[check_in_date]]</f>
        <v>5</v>
      </c>
      <c r="P4530">
        <f>Table2[[#This Row],[num_adults]]+Table2[[#This Row],[num_children]]</f>
        <v>2</v>
      </c>
      <c r="Q4530" s="3">
        <f>IF(OR(Table2[[#This Row],[booking_status]]="confirmed",Table2[[#This Row],[booking_status]]="checked-out"),Table2[[#This Row],[room_rate_per_night]]*Table2[[#This Row],[Num_Nights]],0)</f>
        <v>1365.95</v>
      </c>
      <c r="R4530" t="str" cm="1">
        <f t="array" ref="R4530">IFERROR(_xlfn.IFS(Table2[[#This Row],[booking_status]]="confirmed","Expected",Table2[[#This Row],[booking_status]]="checked-out","Actual"),"No Revenue")</f>
        <v>Expected</v>
      </c>
      <c r="S4530" s="4">
        <f>Table2[[#This Row],[Revenue_Amount]]/Table2[[#This Row],[Num_Nights]]</f>
        <v>273.19</v>
      </c>
    </row>
    <row r="4531" spans="1:19" x14ac:dyDescent="0.3">
      <c r="A4531">
        <v>4530</v>
      </c>
      <c r="B4531" t="s">
        <v>50</v>
      </c>
      <c r="C4531" s="9">
        <v>45255</v>
      </c>
      <c r="D4531" s="9">
        <v>45259</v>
      </c>
      <c r="E4531" s="10">
        <v>45240</v>
      </c>
      <c r="F4531" t="s">
        <v>54</v>
      </c>
      <c r="G4531">
        <v>446.54</v>
      </c>
      <c r="H4531">
        <v>2</v>
      </c>
      <c r="I4531">
        <v>2</v>
      </c>
      <c r="J4531" t="s">
        <v>19</v>
      </c>
      <c r="K4531" t="s">
        <v>29</v>
      </c>
      <c r="L4531" t="s">
        <v>21</v>
      </c>
      <c r="M4531" t="s">
        <v>36</v>
      </c>
      <c r="N4531" t="s">
        <v>41</v>
      </c>
      <c r="O4531">
        <f>Table2[[#This Row],[check_out_date]]-Table2[[#This Row],[check_in_date]]</f>
        <v>4</v>
      </c>
      <c r="P4531">
        <f>Table2[[#This Row],[num_adults]]+Table2[[#This Row],[num_children]]</f>
        <v>4</v>
      </c>
      <c r="Q4531" s="3">
        <f>IF(OR(Table2[[#This Row],[booking_status]]="confirmed",Table2[[#This Row],[booking_status]]="checked-out"),Table2[[#This Row],[room_rate_per_night]]*Table2[[#This Row],[Num_Nights]],0)</f>
        <v>1786.16</v>
      </c>
      <c r="R4531" t="str" cm="1">
        <f t="array" ref="R4531">IFERROR(_xlfn.IFS(Table2[[#This Row],[booking_status]]="confirmed","Expected",Table2[[#This Row],[booking_status]]="checked-out","Actual"),"No Revenue")</f>
        <v>Expected</v>
      </c>
      <c r="S4531" s="4">
        <f>Table2[[#This Row],[Revenue_Amount]]/Table2[[#This Row],[Num_Nights]]</f>
        <v>446.54</v>
      </c>
    </row>
    <row r="4532" spans="1:19" hidden="1" x14ac:dyDescent="0.3">
      <c r="A4532">
        <v>4531</v>
      </c>
      <c r="B4532" t="s">
        <v>14</v>
      </c>
      <c r="C4532" s="9">
        <v>45261</v>
      </c>
      <c r="D4532" s="9">
        <v>45268</v>
      </c>
      <c r="E4532" s="10">
        <v>45214</v>
      </c>
      <c r="F4532" t="s">
        <v>18</v>
      </c>
      <c r="G4532">
        <v>177.7</v>
      </c>
      <c r="H4532">
        <v>1</v>
      </c>
      <c r="I4532">
        <v>0</v>
      </c>
      <c r="J4532" t="s">
        <v>35</v>
      </c>
      <c r="K4532" t="s">
        <v>29</v>
      </c>
      <c r="L4532" t="s">
        <v>21</v>
      </c>
      <c r="M4532" t="s">
        <v>36</v>
      </c>
      <c r="N4532" t="s">
        <v>41</v>
      </c>
      <c r="O4532">
        <f>Table2[[#This Row],[check_out_date]]-Table2[[#This Row],[check_in_date]]</f>
        <v>7</v>
      </c>
      <c r="P4532">
        <f>Table2[[#This Row],[num_adults]]+Table2[[#This Row],[num_children]]</f>
        <v>1</v>
      </c>
      <c r="Q4532" s="3">
        <f>IF(OR(Table2[[#This Row],[booking_status]]="confirmed",Table2[[#This Row],[booking_status]]="checked-out"),Table2[[#This Row],[room_rate_per_night]]*Table2[[#This Row],[Num_Nights]],0)</f>
        <v>1243.8999999999999</v>
      </c>
      <c r="R4532" t="str" cm="1">
        <f t="array" ref="R4532">IFERROR(_xlfn.IFS(Table2[[#This Row],[booking_status]]="confirmed","Expected",Table2[[#This Row],[booking_status]]="checked-out","Actual"),"No Revenue")</f>
        <v>Expected</v>
      </c>
      <c r="S4532" s="4">
        <f>Table2[[#This Row],[Revenue_Amount]]/Table2[[#This Row],[Num_Nights]]</f>
        <v>177.7</v>
      </c>
    </row>
    <row r="4533" spans="1:19" x14ac:dyDescent="0.3">
      <c r="A4533">
        <v>4532</v>
      </c>
      <c r="B4533" t="s">
        <v>37</v>
      </c>
      <c r="C4533" s="9">
        <v>45262</v>
      </c>
      <c r="D4533" s="9">
        <v>45266</v>
      </c>
      <c r="E4533" s="10">
        <v>45230</v>
      </c>
      <c r="F4533" t="s">
        <v>49</v>
      </c>
      <c r="G4533">
        <v>71.31</v>
      </c>
      <c r="H4533">
        <v>2</v>
      </c>
      <c r="I4533">
        <v>0</v>
      </c>
      <c r="J4533" t="s">
        <v>28</v>
      </c>
      <c r="K4533" t="s">
        <v>29</v>
      </c>
      <c r="L4533" t="s">
        <v>21</v>
      </c>
      <c r="M4533" t="s">
        <v>36</v>
      </c>
      <c r="N4533" t="s">
        <v>41</v>
      </c>
      <c r="O4533">
        <f>Table2[[#This Row],[check_out_date]]-Table2[[#This Row],[check_in_date]]</f>
        <v>4</v>
      </c>
      <c r="P4533">
        <f>Table2[[#This Row],[num_adults]]+Table2[[#This Row],[num_children]]</f>
        <v>2</v>
      </c>
      <c r="Q4533" s="3">
        <f>IF(OR(Table2[[#This Row],[booking_status]]="confirmed",Table2[[#This Row],[booking_status]]="checked-out"),Table2[[#This Row],[room_rate_per_night]]*Table2[[#This Row],[Num_Nights]],0)</f>
        <v>285.24</v>
      </c>
      <c r="R4533" t="str" cm="1">
        <f t="array" ref="R4533">IFERROR(_xlfn.IFS(Table2[[#This Row],[booking_status]]="confirmed","Expected",Table2[[#This Row],[booking_status]]="checked-out","Actual"),"No Revenue")</f>
        <v>Expected</v>
      </c>
      <c r="S4533" s="4">
        <f>Table2[[#This Row],[Revenue_Amount]]/Table2[[#This Row],[Num_Nights]]</f>
        <v>71.31</v>
      </c>
    </row>
    <row r="4534" spans="1:19" x14ac:dyDescent="0.3">
      <c r="A4534">
        <v>4533</v>
      </c>
      <c r="B4534" t="s">
        <v>31</v>
      </c>
      <c r="C4534" s="9">
        <v>45108</v>
      </c>
      <c r="D4534" s="9">
        <v>45111</v>
      </c>
      <c r="E4534" s="10">
        <v>45091</v>
      </c>
      <c r="F4534" t="s">
        <v>18</v>
      </c>
      <c r="G4534">
        <v>241.6</v>
      </c>
      <c r="H4534">
        <v>2</v>
      </c>
      <c r="I4534">
        <v>1</v>
      </c>
      <c r="J4534" t="s">
        <v>55</v>
      </c>
      <c r="K4534" t="s">
        <v>44</v>
      </c>
      <c r="L4534" t="s">
        <v>56</v>
      </c>
      <c r="M4534" t="s">
        <v>36</v>
      </c>
      <c r="N4534" t="s">
        <v>41</v>
      </c>
      <c r="O4534">
        <f>Table2[[#This Row],[check_out_date]]-Table2[[#This Row],[check_in_date]]</f>
        <v>3</v>
      </c>
      <c r="P4534">
        <f>Table2[[#This Row],[num_adults]]+Table2[[#This Row],[num_children]]</f>
        <v>3</v>
      </c>
      <c r="Q4534" s="3">
        <f>IF(OR(Table2[[#This Row],[booking_status]]="confirmed",Table2[[#This Row],[booking_status]]="checked-out"),Table2[[#This Row],[room_rate_per_night]]*Table2[[#This Row],[Num_Nights]],0)</f>
        <v>724.8</v>
      </c>
      <c r="R4534" t="str" cm="1">
        <f t="array" ref="R4534">IFERROR(_xlfn.IFS(Table2[[#This Row],[booking_status]]="confirmed","Expected",Table2[[#This Row],[booking_status]]="checked-out","Actual"),"No Revenue")</f>
        <v>Actual</v>
      </c>
      <c r="S4534" s="4">
        <f>Table2[[#This Row],[Revenue_Amount]]/Table2[[#This Row],[Num_Nights]]</f>
        <v>241.6</v>
      </c>
    </row>
    <row r="4535" spans="1:19" x14ac:dyDescent="0.3">
      <c r="A4535">
        <v>4534</v>
      </c>
      <c r="B4535" t="s">
        <v>50</v>
      </c>
      <c r="C4535" s="9">
        <v>44936</v>
      </c>
      <c r="D4535" s="9">
        <v>44942</v>
      </c>
      <c r="E4535" s="10">
        <v>44885</v>
      </c>
      <c r="F4535" t="s">
        <v>27</v>
      </c>
      <c r="G4535">
        <v>191.79</v>
      </c>
      <c r="H4535">
        <v>1</v>
      </c>
      <c r="I4535">
        <v>3</v>
      </c>
      <c r="J4535" t="s">
        <v>94</v>
      </c>
      <c r="K4535" t="s">
        <v>66</v>
      </c>
      <c r="L4535" t="s">
        <v>21</v>
      </c>
      <c r="M4535" t="s">
        <v>36</v>
      </c>
      <c r="N4535" t="s">
        <v>30</v>
      </c>
      <c r="O4535">
        <f>Table2[[#This Row],[check_out_date]]-Table2[[#This Row],[check_in_date]]</f>
        <v>6</v>
      </c>
      <c r="P4535">
        <f>Table2[[#This Row],[num_adults]]+Table2[[#This Row],[num_children]]</f>
        <v>4</v>
      </c>
      <c r="Q4535" s="3">
        <f>IF(OR(Table2[[#This Row],[booking_status]]="confirmed",Table2[[#This Row],[booking_status]]="checked-out"),Table2[[#This Row],[room_rate_per_night]]*Table2[[#This Row],[Num_Nights]],0)</f>
        <v>1150.74</v>
      </c>
      <c r="R4535" t="str" cm="1">
        <f t="array" ref="R4535">IFERROR(_xlfn.IFS(Table2[[#This Row],[booking_status]]="confirmed","Expected",Table2[[#This Row],[booking_status]]="checked-out","Actual"),"No Revenue")</f>
        <v>Expected</v>
      </c>
      <c r="S4535" s="4">
        <f>Table2[[#This Row],[Revenue_Amount]]/Table2[[#This Row],[Num_Nights]]</f>
        <v>191.79</v>
      </c>
    </row>
    <row r="4536" spans="1:19" x14ac:dyDescent="0.3">
      <c r="A4536">
        <v>4535</v>
      </c>
      <c r="B4536" t="s">
        <v>14</v>
      </c>
      <c r="C4536" s="9">
        <v>45101</v>
      </c>
      <c r="D4536" s="9">
        <v>45103</v>
      </c>
      <c r="E4536" s="10">
        <v>45077</v>
      </c>
      <c r="F4536" t="s">
        <v>49</v>
      </c>
      <c r="G4536">
        <v>61.84</v>
      </c>
      <c r="H4536">
        <v>2</v>
      </c>
      <c r="I4536">
        <v>0</v>
      </c>
      <c r="J4536" t="s">
        <v>28</v>
      </c>
      <c r="K4536" t="s">
        <v>44</v>
      </c>
      <c r="L4536" t="s">
        <v>70</v>
      </c>
      <c r="M4536" t="s">
        <v>36</v>
      </c>
      <c r="N4536" t="s">
        <v>41</v>
      </c>
      <c r="O4536">
        <f>Table2[[#This Row],[check_out_date]]-Table2[[#This Row],[check_in_date]]</f>
        <v>2</v>
      </c>
      <c r="P4536">
        <f>Table2[[#This Row],[num_adults]]+Table2[[#This Row],[num_children]]</f>
        <v>2</v>
      </c>
      <c r="Q4536" s="3">
        <f>IF(OR(Table2[[#This Row],[booking_status]]="confirmed",Table2[[#This Row],[booking_status]]="checked-out"),Table2[[#This Row],[room_rate_per_night]]*Table2[[#This Row],[Num_Nights]],0)</f>
        <v>0</v>
      </c>
      <c r="R4536" t="str" cm="1">
        <f t="array" ref="R4536">IFERROR(_xlfn.IFS(Table2[[#This Row],[booking_status]]="confirmed","Expected",Table2[[#This Row],[booking_status]]="checked-out","Actual"),"No Revenue")</f>
        <v>No Revenue</v>
      </c>
      <c r="S4536" s="4">
        <f>Table2[[#This Row],[Revenue_Amount]]/Table2[[#This Row],[Num_Nights]]</f>
        <v>0</v>
      </c>
    </row>
    <row r="4537" spans="1:19" x14ac:dyDescent="0.3">
      <c r="A4537">
        <v>4536</v>
      </c>
      <c r="B4537" t="s">
        <v>37</v>
      </c>
      <c r="C4537" s="9">
        <v>45086</v>
      </c>
      <c r="D4537" s="9">
        <v>45093</v>
      </c>
      <c r="E4537" s="10">
        <v>45071</v>
      </c>
      <c r="F4537" t="s">
        <v>27</v>
      </c>
      <c r="G4537">
        <v>203.22</v>
      </c>
      <c r="H4537">
        <v>2</v>
      </c>
      <c r="I4537">
        <v>0</v>
      </c>
      <c r="J4537" t="s">
        <v>28</v>
      </c>
      <c r="K4537" t="s">
        <v>66</v>
      </c>
      <c r="L4537" t="s">
        <v>56</v>
      </c>
      <c r="M4537" t="s">
        <v>36</v>
      </c>
      <c r="N4537" t="s">
        <v>23</v>
      </c>
      <c r="O4537">
        <f>Table2[[#This Row],[check_out_date]]-Table2[[#This Row],[check_in_date]]</f>
        <v>7</v>
      </c>
      <c r="P4537">
        <f>Table2[[#This Row],[num_adults]]+Table2[[#This Row],[num_children]]</f>
        <v>2</v>
      </c>
      <c r="Q4537" s="3">
        <f>IF(OR(Table2[[#This Row],[booking_status]]="confirmed",Table2[[#This Row],[booking_status]]="checked-out"),Table2[[#This Row],[room_rate_per_night]]*Table2[[#This Row],[Num_Nights]],0)</f>
        <v>1422.54</v>
      </c>
      <c r="R4537" t="str" cm="1">
        <f t="array" ref="R4537">IFERROR(_xlfn.IFS(Table2[[#This Row],[booking_status]]="confirmed","Expected",Table2[[#This Row],[booking_status]]="checked-out","Actual"),"No Revenue")</f>
        <v>Actual</v>
      </c>
      <c r="S4537" s="4">
        <f>Table2[[#This Row],[Revenue_Amount]]/Table2[[#This Row],[Num_Nights]]</f>
        <v>203.22</v>
      </c>
    </row>
    <row r="4538" spans="1:19" x14ac:dyDescent="0.3">
      <c r="A4538">
        <v>4537</v>
      </c>
      <c r="B4538" t="s">
        <v>31</v>
      </c>
      <c r="C4538" s="9">
        <v>45063</v>
      </c>
      <c r="D4538" s="9">
        <v>45068</v>
      </c>
      <c r="E4538" s="10">
        <v>45031</v>
      </c>
      <c r="F4538" t="s">
        <v>49</v>
      </c>
      <c r="G4538">
        <v>56.96</v>
      </c>
      <c r="H4538">
        <v>1</v>
      </c>
      <c r="I4538">
        <v>2</v>
      </c>
      <c r="J4538" t="s">
        <v>28</v>
      </c>
      <c r="K4538" t="s">
        <v>66</v>
      </c>
      <c r="L4538" t="s">
        <v>60</v>
      </c>
      <c r="M4538" t="s">
        <v>36</v>
      </c>
      <c r="N4538" t="s">
        <v>45</v>
      </c>
      <c r="O4538">
        <f>Table2[[#This Row],[check_out_date]]-Table2[[#This Row],[check_in_date]]</f>
        <v>5</v>
      </c>
      <c r="P4538">
        <f>Table2[[#This Row],[num_adults]]+Table2[[#This Row],[num_children]]</f>
        <v>3</v>
      </c>
      <c r="Q4538" s="3">
        <f>IF(OR(Table2[[#This Row],[booking_status]]="confirmed",Table2[[#This Row],[booking_status]]="checked-out"),Table2[[#This Row],[room_rate_per_night]]*Table2[[#This Row],[Num_Nights]],0)</f>
        <v>0</v>
      </c>
      <c r="R4538" t="str" cm="1">
        <f t="array" ref="R4538">IFERROR(_xlfn.IFS(Table2[[#This Row],[booking_status]]="confirmed","Expected",Table2[[#This Row],[booking_status]]="checked-out","Actual"),"No Revenue")</f>
        <v>No Revenue</v>
      </c>
      <c r="S4538" s="4">
        <f>Table2[[#This Row],[Revenue_Amount]]/Table2[[#This Row],[Num_Nights]]</f>
        <v>0</v>
      </c>
    </row>
    <row r="4539" spans="1:19" x14ac:dyDescent="0.3">
      <c r="A4539">
        <v>4538</v>
      </c>
      <c r="B4539" t="s">
        <v>14</v>
      </c>
      <c r="C4539" s="9">
        <v>45147</v>
      </c>
      <c r="D4539" s="9">
        <v>45153</v>
      </c>
      <c r="E4539" s="10">
        <v>45100</v>
      </c>
      <c r="F4539" t="s">
        <v>49</v>
      </c>
      <c r="G4539">
        <v>68.400000000000006</v>
      </c>
      <c r="H4539">
        <v>3</v>
      </c>
      <c r="I4539">
        <v>0</v>
      </c>
      <c r="J4539" t="s">
        <v>28</v>
      </c>
      <c r="K4539" t="s">
        <v>44</v>
      </c>
      <c r="L4539" t="s">
        <v>21</v>
      </c>
      <c r="M4539" t="s">
        <v>36</v>
      </c>
      <c r="N4539" t="s">
        <v>41</v>
      </c>
      <c r="O4539">
        <f>Table2[[#This Row],[check_out_date]]-Table2[[#This Row],[check_in_date]]</f>
        <v>6</v>
      </c>
      <c r="P4539">
        <f>Table2[[#This Row],[num_adults]]+Table2[[#This Row],[num_children]]</f>
        <v>3</v>
      </c>
      <c r="Q4539" s="3">
        <f>IF(OR(Table2[[#This Row],[booking_status]]="confirmed",Table2[[#This Row],[booking_status]]="checked-out"),Table2[[#This Row],[room_rate_per_night]]*Table2[[#This Row],[Num_Nights]],0)</f>
        <v>410.40000000000003</v>
      </c>
      <c r="R4539" t="str" cm="1">
        <f t="array" ref="R4539">IFERROR(_xlfn.IFS(Table2[[#This Row],[booking_status]]="confirmed","Expected",Table2[[#This Row],[booking_status]]="checked-out","Actual"),"No Revenue")</f>
        <v>Expected</v>
      </c>
      <c r="S4539" s="4">
        <f>Table2[[#This Row],[Revenue_Amount]]/Table2[[#This Row],[Num_Nights]]</f>
        <v>68.400000000000006</v>
      </c>
    </row>
    <row r="4540" spans="1:19" x14ac:dyDescent="0.3">
      <c r="A4540">
        <v>4539</v>
      </c>
      <c r="B4540" t="s">
        <v>31</v>
      </c>
      <c r="C4540" s="9">
        <v>45177</v>
      </c>
      <c r="D4540" s="9">
        <v>45180</v>
      </c>
      <c r="E4540" s="10">
        <v>45089</v>
      </c>
      <c r="F4540" t="s">
        <v>18</v>
      </c>
      <c r="G4540">
        <v>187.82</v>
      </c>
      <c r="H4540">
        <v>3</v>
      </c>
      <c r="I4540">
        <v>0</v>
      </c>
      <c r="J4540" t="s">
        <v>28</v>
      </c>
      <c r="K4540" t="s">
        <v>20</v>
      </c>
      <c r="L4540" t="s">
        <v>56</v>
      </c>
      <c r="M4540" t="s">
        <v>36</v>
      </c>
      <c r="N4540" t="s">
        <v>41</v>
      </c>
      <c r="O4540">
        <f>Table2[[#This Row],[check_out_date]]-Table2[[#This Row],[check_in_date]]</f>
        <v>3</v>
      </c>
      <c r="P4540">
        <f>Table2[[#This Row],[num_adults]]+Table2[[#This Row],[num_children]]</f>
        <v>3</v>
      </c>
      <c r="Q4540" s="3">
        <f>IF(OR(Table2[[#This Row],[booking_status]]="confirmed",Table2[[#This Row],[booking_status]]="checked-out"),Table2[[#This Row],[room_rate_per_night]]*Table2[[#This Row],[Num_Nights]],0)</f>
        <v>563.46</v>
      </c>
      <c r="R4540" t="str" cm="1">
        <f t="array" ref="R4540">IFERROR(_xlfn.IFS(Table2[[#This Row],[booking_status]]="confirmed","Expected",Table2[[#This Row],[booking_status]]="checked-out","Actual"),"No Revenue")</f>
        <v>Actual</v>
      </c>
      <c r="S4540" s="4">
        <f>Table2[[#This Row],[Revenue_Amount]]/Table2[[#This Row],[Num_Nights]]</f>
        <v>187.82000000000002</v>
      </c>
    </row>
    <row r="4541" spans="1:19" hidden="1" x14ac:dyDescent="0.3">
      <c r="A4541">
        <v>4540</v>
      </c>
      <c r="B4541" t="s">
        <v>31</v>
      </c>
      <c r="C4541" s="9">
        <v>44943</v>
      </c>
      <c r="D4541" s="9">
        <v>44955</v>
      </c>
      <c r="E4541" s="10">
        <v>44927</v>
      </c>
      <c r="F4541" t="s">
        <v>49</v>
      </c>
      <c r="G4541">
        <v>106.06</v>
      </c>
      <c r="H4541">
        <v>2</v>
      </c>
      <c r="I4541">
        <v>1</v>
      </c>
      <c r="J4541" t="s">
        <v>35</v>
      </c>
      <c r="K4541" t="s">
        <v>66</v>
      </c>
      <c r="L4541" t="s">
        <v>60</v>
      </c>
      <c r="M4541" t="s">
        <v>36</v>
      </c>
      <c r="N4541" t="s">
        <v>41</v>
      </c>
      <c r="O4541">
        <f>Table2[[#This Row],[check_out_date]]-Table2[[#This Row],[check_in_date]]</f>
        <v>12</v>
      </c>
      <c r="P4541">
        <f>Table2[[#This Row],[num_adults]]+Table2[[#This Row],[num_children]]</f>
        <v>3</v>
      </c>
      <c r="Q4541" s="3">
        <f>IF(OR(Table2[[#This Row],[booking_status]]="confirmed",Table2[[#This Row],[booking_status]]="checked-out"),Table2[[#This Row],[room_rate_per_night]]*Table2[[#This Row],[Num_Nights]],0)</f>
        <v>0</v>
      </c>
      <c r="R4541" t="str" cm="1">
        <f t="array" ref="R4541">IFERROR(_xlfn.IFS(Table2[[#This Row],[booking_status]]="confirmed","Expected",Table2[[#This Row],[booking_status]]="checked-out","Actual"),"No Revenue")</f>
        <v>No Revenue</v>
      </c>
      <c r="S4541" s="4">
        <f>Table2[[#This Row],[Revenue_Amount]]/Table2[[#This Row],[Num_Nights]]</f>
        <v>0</v>
      </c>
    </row>
    <row r="4542" spans="1:19" hidden="1" x14ac:dyDescent="0.3">
      <c r="A4542">
        <v>4541</v>
      </c>
      <c r="B4542" t="s">
        <v>31</v>
      </c>
      <c r="C4542" s="9">
        <v>45220</v>
      </c>
      <c r="D4542" s="9">
        <v>45230</v>
      </c>
      <c r="E4542" s="10">
        <v>45138</v>
      </c>
      <c r="F4542" t="s">
        <v>49</v>
      </c>
      <c r="G4542">
        <v>110.57</v>
      </c>
      <c r="H4542">
        <v>1</v>
      </c>
      <c r="I4542">
        <v>0</v>
      </c>
      <c r="J4542" t="s">
        <v>35</v>
      </c>
      <c r="K4542" t="s">
        <v>20</v>
      </c>
      <c r="L4542" t="s">
        <v>56</v>
      </c>
      <c r="M4542" t="s">
        <v>36</v>
      </c>
      <c r="N4542" t="s">
        <v>41</v>
      </c>
      <c r="O4542">
        <f>Table2[[#This Row],[check_out_date]]-Table2[[#This Row],[check_in_date]]</f>
        <v>10</v>
      </c>
      <c r="P4542">
        <f>Table2[[#This Row],[num_adults]]+Table2[[#This Row],[num_children]]</f>
        <v>1</v>
      </c>
      <c r="Q4542" s="3">
        <f>IF(OR(Table2[[#This Row],[booking_status]]="confirmed",Table2[[#This Row],[booking_status]]="checked-out"),Table2[[#This Row],[room_rate_per_night]]*Table2[[#This Row],[Num_Nights]],0)</f>
        <v>1105.6999999999998</v>
      </c>
      <c r="R4542" t="str" cm="1">
        <f t="array" ref="R4542">IFERROR(_xlfn.IFS(Table2[[#This Row],[booking_status]]="confirmed","Expected",Table2[[#This Row],[booking_status]]="checked-out","Actual"),"No Revenue")</f>
        <v>Actual</v>
      </c>
      <c r="S4542" s="4">
        <f>Table2[[#This Row],[Revenue_Amount]]/Table2[[#This Row],[Num_Nights]]</f>
        <v>110.56999999999998</v>
      </c>
    </row>
    <row r="4543" spans="1:19" x14ac:dyDescent="0.3">
      <c r="A4543">
        <v>4542</v>
      </c>
      <c r="B4543" t="s">
        <v>50</v>
      </c>
      <c r="C4543" s="9">
        <v>44951</v>
      </c>
      <c r="D4543" s="9">
        <v>44961</v>
      </c>
      <c r="E4543" s="10">
        <v>44898</v>
      </c>
      <c r="F4543" t="s">
        <v>18</v>
      </c>
      <c r="G4543">
        <v>330.78</v>
      </c>
      <c r="H4543">
        <v>2</v>
      </c>
      <c r="I4543">
        <v>0</v>
      </c>
      <c r="J4543" t="s">
        <v>94</v>
      </c>
      <c r="K4543" t="s">
        <v>66</v>
      </c>
      <c r="L4543" t="s">
        <v>21</v>
      </c>
      <c r="M4543" t="s">
        <v>36</v>
      </c>
      <c r="N4543" t="s">
        <v>23</v>
      </c>
      <c r="O4543">
        <f>Table2[[#This Row],[check_out_date]]-Table2[[#This Row],[check_in_date]]</f>
        <v>10</v>
      </c>
      <c r="P4543">
        <f>Table2[[#This Row],[num_adults]]+Table2[[#This Row],[num_children]]</f>
        <v>2</v>
      </c>
      <c r="Q4543" s="3">
        <f>IF(OR(Table2[[#This Row],[booking_status]]="confirmed",Table2[[#This Row],[booking_status]]="checked-out"),Table2[[#This Row],[room_rate_per_night]]*Table2[[#This Row],[Num_Nights]],0)</f>
        <v>3307.7999999999997</v>
      </c>
      <c r="R4543" t="str" cm="1">
        <f t="array" ref="R4543">IFERROR(_xlfn.IFS(Table2[[#This Row],[booking_status]]="confirmed","Expected",Table2[[#This Row],[booking_status]]="checked-out","Actual"),"No Revenue")</f>
        <v>Expected</v>
      </c>
      <c r="S4543" s="4">
        <f>Table2[[#This Row],[Revenue_Amount]]/Table2[[#This Row],[Num_Nights]]</f>
        <v>330.78</v>
      </c>
    </row>
    <row r="4544" spans="1:19" x14ac:dyDescent="0.3">
      <c r="A4544">
        <v>4543</v>
      </c>
      <c r="B4544" t="s">
        <v>31</v>
      </c>
      <c r="C4544" s="9">
        <v>45052</v>
      </c>
      <c r="D4544" s="9">
        <v>45058</v>
      </c>
      <c r="E4544" s="10">
        <v>44983</v>
      </c>
      <c r="F4544" t="s">
        <v>27</v>
      </c>
      <c r="G4544">
        <v>135.22999999999999</v>
      </c>
      <c r="H4544">
        <v>1</v>
      </c>
      <c r="I4544">
        <v>0</v>
      </c>
      <c r="J4544" t="s">
        <v>28</v>
      </c>
      <c r="K4544" t="s">
        <v>44</v>
      </c>
      <c r="L4544" t="s">
        <v>60</v>
      </c>
      <c r="M4544" t="s">
        <v>22</v>
      </c>
      <c r="N4544" t="s">
        <v>23</v>
      </c>
      <c r="O4544">
        <f>Table2[[#This Row],[check_out_date]]-Table2[[#This Row],[check_in_date]]</f>
        <v>6</v>
      </c>
      <c r="P4544">
        <f>Table2[[#This Row],[num_adults]]+Table2[[#This Row],[num_children]]</f>
        <v>1</v>
      </c>
      <c r="Q4544" s="3">
        <f>IF(OR(Table2[[#This Row],[booking_status]]="confirmed",Table2[[#This Row],[booking_status]]="checked-out"),Table2[[#This Row],[room_rate_per_night]]*Table2[[#This Row],[Num_Nights]],0)</f>
        <v>0</v>
      </c>
      <c r="R4544" t="str" cm="1">
        <f t="array" ref="R4544">IFERROR(_xlfn.IFS(Table2[[#This Row],[booking_status]]="confirmed","Expected",Table2[[#This Row],[booking_status]]="checked-out","Actual"),"No Revenue")</f>
        <v>No Revenue</v>
      </c>
      <c r="S4544" s="4">
        <f>Table2[[#This Row],[Revenue_Amount]]/Table2[[#This Row],[Num_Nights]]</f>
        <v>0</v>
      </c>
    </row>
    <row r="4545" spans="1:19" hidden="1" x14ac:dyDescent="0.3">
      <c r="A4545">
        <v>4544</v>
      </c>
      <c r="B4545" t="s">
        <v>50</v>
      </c>
      <c r="C4545" s="9">
        <v>45075</v>
      </c>
      <c r="D4545" s="9">
        <v>45083</v>
      </c>
      <c r="E4545" s="10">
        <v>45047</v>
      </c>
      <c r="F4545" t="s">
        <v>18</v>
      </c>
      <c r="G4545">
        <v>318.27</v>
      </c>
      <c r="H4545">
        <v>3</v>
      </c>
      <c r="I4545">
        <v>0</v>
      </c>
      <c r="J4545" t="s">
        <v>35</v>
      </c>
      <c r="K4545" t="s">
        <v>20</v>
      </c>
      <c r="L4545" t="s">
        <v>21</v>
      </c>
      <c r="M4545" t="s">
        <v>36</v>
      </c>
      <c r="N4545" t="s">
        <v>41</v>
      </c>
      <c r="O4545">
        <f>Table2[[#This Row],[check_out_date]]-Table2[[#This Row],[check_in_date]]</f>
        <v>8</v>
      </c>
      <c r="P4545">
        <f>Table2[[#This Row],[num_adults]]+Table2[[#This Row],[num_children]]</f>
        <v>3</v>
      </c>
      <c r="Q4545" s="3">
        <f>IF(OR(Table2[[#This Row],[booking_status]]="confirmed",Table2[[#This Row],[booking_status]]="checked-out"),Table2[[#This Row],[room_rate_per_night]]*Table2[[#This Row],[Num_Nights]],0)</f>
        <v>2546.16</v>
      </c>
      <c r="R4545" t="str" cm="1">
        <f t="array" ref="R4545">IFERROR(_xlfn.IFS(Table2[[#This Row],[booking_status]]="confirmed","Expected",Table2[[#This Row],[booking_status]]="checked-out","Actual"),"No Revenue")</f>
        <v>Expected</v>
      </c>
      <c r="S4545" s="4">
        <f>Table2[[#This Row],[Revenue_Amount]]/Table2[[#This Row],[Num_Nights]]</f>
        <v>318.27</v>
      </c>
    </row>
    <row r="4546" spans="1:19" x14ac:dyDescent="0.3">
      <c r="A4546">
        <v>4545</v>
      </c>
      <c r="B4546" t="s">
        <v>31</v>
      </c>
      <c r="C4546" s="9">
        <v>44942</v>
      </c>
      <c r="D4546" s="9">
        <v>44949</v>
      </c>
      <c r="E4546" s="10">
        <v>44879</v>
      </c>
      <c r="F4546" t="s">
        <v>54</v>
      </c>
      <c r="G4546">
        <v>384.62</v>
      </c>
      <c r="H4546">
        <v>2</v>
      </c>
      <c r="I4546">
        <v>0</v>
      </c>
      <c r="J4546" t="s">
        <v>19</v>
      </c>
      <c r="K4546" t="s">
        <v>99</v>
      </c>
      <c r="L4546" t="s">
        <v>56</v>
      </c>
      <c r="M4546" t="s">
        <v>36</v>
      </c>
      <c r="N4546" t="s">
        <v>41</v>
      </c>
      <c r="O4546">
        <f>Table2[[#This Row],[check_out_date]]-Table2[[#This Row],[check_in_date]]</f>
        <v>7</v>
      </c>
      <c r="P4546">
        <f>Table2[[#This Row],[num_adults]]+Table2[[#This Row],[num_children]]</f>
        <v>2</v>
      </c>
      <c r="Q4546" s="3">
        <f>IF(OR(Table2[[#This Row],[booking_status]]="confirmed",Table2[[#This Row],[booking_status]]="checked-out"),Table2[[#This Row],[room_rate_per_night]]*Table2[[#This Row],[Num_Nights]],0)</f>
        <v>2692.34</v>
      </c>
      <c r="R4546" t="str" cm="1">
        <f t="array" ref="R4546">IFERROR(_xlfn.IFS(Table2[[#This Row],[booking_status]]="confirmed","Expected",Table2[[#This Row],[booking_status]]="checked-out","Actual"),"No Revenue")</f>
        <v>Actual</v>
      </c>
      <c r="S4546" s="4">
        <f>Table2[[#This Row],[Revenue_Amount]]/Table2[[#This Row],[Num_Nights]]</f>
        <v>384.62</v>
      </c>
    </row>
    <row r="4547" spans="1:19" x14ac:dyDescent="0.3">
      <c r="A4547">
        <v>4546</v>
      </c>
      <c r="B4547" t="s">
        <v>31</v>
      </c>
      <c r="C4547" s="9">
        <v>45023</v>
      </c>
      <c r="D4547" s="9">
        <v>45024</v>
      </c>
      <c r="E4547" s="10">
        <v>44956</v>
      </c>
      <c r="F4547" t="s">
        <v>54</v>
      </c>
      <c r="G4547">
        <v>377.03</v>
      </c>
      <c r="H4547">
        <v>2</v>
      </c>
      <c r="I4547">
        <v>0</v>
      </c>
      <c r="J4547" t="s">
        <v>94</v>
      </c>
      <c r="K4547" t="s">
        <v>66</v>
      </c>
      <c r="L4547" t="s">
        <v>56</v>
      </c>
      <c r="M4547" t="s">
        <v>36</v>
      </c>
      <c r="N4547" t="s">
        <v>23</v>
      </c>
      <c r="O4547">
        <f>Table2[[#This Row],[check_out_date]]-Table2[[#This Row],[check_in_date]]</f>
        <v>1</v>
      </c>
      <c r="P4547">
        <f>Table2[[#This Row],[num_adults]]+Table2[[#This Row],[num_children]]</f>
        <v>2</v>
      </c>
      <c r="Q4547" s="3">
        <f>IF(OR(Table2[[#This Row],[booking_status]]="confirmed",Table2[[#This Row],[booking_status]]="checked-out"),Table2[[#This Row],[room_rate_per_night]]*Table2[[#This Row],[Num_Nights]],0)</f>
        <v>377.03</v>
      </c>
      <c r="R4547" t="str" cm="1">
        <f t="array" ref="R4547">IFERROR(_xlfn.IFS(Table2[[#This Row],[booking_status]]="confirmed","Expected",Table2[[#This Row],[booking_status]]="checked-out","Actual"),"No Revenue")</f>
        <v>Actual</v>
      </c>
      <c r="S4547" s="4">
        <f>Table2[[#This Row],[Revenue_Amount]]/Table2[[#This Row],[Num_Nights]]</f>
        <v>377.03</v>
      </c>
    </row>
    <row r="4548" spans="1:19" x14ac:dyDescent="0.3">
      <c r="A4548">
        <v>4547</v>
      </c>
      <c r="B4548" t="s">
        <v>37</v>
      </c>
      <c r="C4548" s="9">
        <v>45092</v>
      </c>
      <c r="D4548" s="9">
        <v>45096</v>
      </c>
      <c r="E4548" s="10">
        <v>45029</v>
      </c>
      <c r="F4548" t="s">
        <v>49</v>
      </c>
      <c r="G4548">
        <v>80.69</v>
      </c>
      <c r="H4548">
        <v>1</v>
      </c>
      <c r="I4548">
        <v>1</v>
      </c>
      <c r="J4548" t="s">
        <v>94</v>
      </c>
      <c r="K4548" t="s">
        <v>66</v>
      </c>
      <c r="L4548" t="s">
        <v>21</v>
      </c>
      <c r="M4548" t="s">
        <v>36</v>
      </c>
      <c r="N4548" t="s">
        <v>41</v>
      </c>
      <c r="O4548">
        <f>Table2[[#This Row],[check_out_date]]-Table2[[#This Row],[check_in_date]]</f>
        <v>4</v>
      </c>
      <c r="P4548">
        <f>Table2[[#This Row],[num_adults]]+Table2[[#This Row],[num_children]]</f>
        <v>2</v>
      </c>
      <c r="Q4548" s="3">
        <f>IF(OR(Table2[[#This Row],[booking_status]]="confirmed",Table2[[#This Row],[booking_status]]="checked-out"),Table2[[#This Row],[room_rate_per_night]]*Table2[[#This Row],[Num_Nights]],0)</f>
        <v>322.76</v>
      </c>
      <c r="R4548" t="str" cm="1">
        <f t="array" ref="R4548">IFERROR(_xlfn.IFS(Table2[[#This Row],[booking_status]]="confirmed","Expected",Table2[[#This Row],[booking_status]]="checked-out","Actual"),"No Revenue")</f>
        <v>Expected</v>
      </c>
      <c r="S4548" s="4">
        <f>Table2[[#This Row],[Revenue_Amount]]/Table2[[#This Row],[Num_Nights]]</f>
        <v>80.69</v>
      </c>
    </row>
    <row r="4549" spans="1:19" x14ac:dyDescent="0.3">
      <c r="A4549">
        <v>4548</v>
      </c>
      <c r="B4549" t="s">
        <v>31</v>
      </c>
      <c r="C4549" s="9">
        <v>45036</v>
      </c>
      <c r="D4549" s="9">
        <v>45041</v>
      </c>
      <c r="E4549" s="10">
        <v>45002</v>
      </c>
      <c r="F4549" t="s">
        <v>54</v>
      </c>
      <c r="G4549">
        <v>367.69</v>
      </c>
      <c r="H4549">
        <v>1</v>
      </c>
      <c r="I4549">
        <v>1</v>
      </c>
      <c r="J4549" t="s">
        <v>28</v>
      </c>
      <c r="K4549" t="s">
        <v>44</v>
      </c>
      <c r="L4549" t="s">
        <v>21</v>
      </c>
      <c r="M4549" t="s">
        <v>22</v>
      </c>
      <c r="N4549" t="s">
        <v>41</v>
      </c>
      <c r="O4549">
        <f>Table2[[#This Row],[check_out_date]]-Table2[[#This Row],[check_in_date]]</f>
        <v>5</v>
      </c>
      <c r="P4549">
        <f>Table2[[#This Row],[num_adults]]+Table2[[#This Row],[num_children]]</f>
        <v>2</v>
      </c>
      <c r="Q4549" s="3">
        <f>IF(OR(Table2[[#This Row],[booking_status]]="confirmed",Table2[[#This Row],[booking_status]]="checked-out"),Table2[[#This Row],[room_rate_per_night]]*Table2[[#This Row],[Num_Nights]],0)</f>
        <v>1838.45</v>
      </c>
      <c r="R4549" t="str" cm="1">
        <f t="array" ref="R4549">IFERROR(_xlfn.IFS(Table2[[#This Row],[booking_status]]="confirmed","Expected",Table2[[#This Row],[booking_status]]="checked-out","Actual"),"No Revenue")</f>
        <v>Expected</v>
      </c>
      <c r="S4549" s="4">
        <f>Table2[[#This Row],[Revenue_Amount]]/Table2[[#This Row],[Num_Nights]]</f>
        <v>367.69</v>
      </c>
    </row>
    <row r="4550" spans="1:19" x14ac:dyDescent="0.3">
      <c r="A4550">
        <v>4549</v>
      </c>
      <c r="B4550" t="s">
        <v>37</v>
      </c>
      <c r="C4550" s="9">
        <v>45230</v>
      </c>
      <c r="D4550" s="9">
        <v>45239</v>
      </c>
      <c r="E4550" s="10">
        <v>45219</v>
      </c>
      <c r="F4550" t="s">
        <v>27</v>
      </c>
      <c r="G4550">
        <v>209.8</v>
      </c>
      <c r="H4550">
        <v>2</v>
      </c>
      <c r="I4550">
        <v>0</v>
      </c>
      <c r="J4550" t="s">
        <v>55</v>
      </c>
      <c r="K4550" t="s">
        <v>20</v>
      </c>
      <c r="L4550" t="s">
        <v>70</v>
      </c>
      <c r="M4550" t="s">
        <v>22</v>
      </c>
      <c r="N4550" t="s">
        <v>23</v>
      </c>
      <c r="O4550">
        <f>Table2[[#This Row],[check_out_date]]-Table2[[#This Row],[check_in_date]]</f>
        <v>9</v>
      </c>
      <c r="P4550">
        <f>Table2[[#This Row],[num_adults]]+Table2[[#This Row],[num_children]]</f>
        <v>2</v>
      </c>
      <c r="Q4550" s="3">
        <f>IF(OR(Table2[[#This Row],[booking_status]]="confirmed",Table2[[#This Row],[booking_status]]="checked-out"),Table2[[#This Row],[room_rate_per_night]]*Table2[[#This Row],[Num_Nights]],0)</f>
        <v>0</v>
      </c>
      <c r="R4550" t="str" cm="1">
        <f t="array" ref="R4550">IFERROR(_xlfn.IFS(Table2[[#This Row],[booking_status]]="confirmed","Expected",Table2[[#This Row],[booking_status]]="checked-out","Actual"),"No Revenue")</f>
        <v>No Revenue</v>
      </c>
      <c r="S4550" s="4">
        <f>Table2[[#This Row],[Revenue_Amount]]/Table2[[#This Row],[Num_Nights]]</f>
        <v>0</v>
      </c>
    </row>
    <row r="4551" spans="1:19" x14ac:dyDescent="0.3">
      <c r="A4551">
        <v>4550</v>
      </c>
      <c r="B4551" t="s">
        <v>14</v>
      </c>
      <c r="C4551" s="9">
        <v>45086</v>
      </c>
      <c r="D4551" s="9">
        <v>45099</v>
      </c>
      <c r="E4551" s="10">
        <v>45060</v>
      </c>
      <c r="F4551" t="s">
        <v>54</v>
      </c>
      <c r="G4551">
        <v>430.93</v>
      </c>
      <c r="H4551">
        <v>1</v>
      </c>
      <c r="I4551">
        <v>0</v>
      </c>
      <c r="J4551" t="s">
        <v>94</v>
      </c>
      <c r="K4551" t="s">
        <v>29</v>
      </c>
      <c r="L4551" t="s">
        <v>56</v>
      </c>
      <c r="M4551" t="s">
        <v>36</v>
      </c>
      <c r="N4551" t="s">
        <v>23</v>
      </c>
      <c r="O4551">
        <f>Table2[[#This Row],[check_out_date]]-Table2[[#This Row],[check_in_date]]</f>
        <v>13</v>
      </c>
      <c r="P4551">
        <f>Table2[[#This Row],[num_adults]]+Table2[[#This Row],[num_children]]</f>
        <v>1</v>
      </c>
      <c r="Q4551" s="3">
        <f>IF(OR(Table2[[#This Row],[booking_status]]="confirmed",Table2[[#This Row],[booking_status]]="checked-out"),Table2[[#This Row],[room_rate_per_night]]*Table2[[#This Row],[Num_Nights]],0)</f>
        <v>5602.09</v>
      </c>
      <c r="R4551" t="str" cm="1">
        <f t="array" ref="R4551">IFERROR(_xlfn.IFS(Table2[[#This Row],[booking_status]]="confirmed","Expected",Table2[[#This Row],[booking_status]]="checked-out","Actual"),"No Revenue")</f>
        <v>Actual</v>
      </c>
      <c r="S4551" s="4">
        <f>Table2[[#This Row],[Revenue_Amount]]/Table2[[#This Row],[Num_Nights]]</f>
        <v>430.93</v>
      </c>
    </row>
    <row r="4552" spans="1:19" hidden="1" x14ac:dyDescent="0.3">
      <c r="A4552">
        <v>4551</v>
      </c>
      <c r="B4552" t="s">
        <v>50</v>
      </c>
      <c r="C4552" s="9">
        <v>45173</v>
      </c>
      <c r="D4552" s="9">
        <v>45177</v>
      </c>
      <c r="E4552" s="10">
        <v>45148</v>
      </c>
      <c r="F4552" t="s">
        <v>54</v>
      </c>
      <c r="G4552">
        <v>508.69</v>
      </c>
      <c r="H4552">
        <v>2</v>
      </c>
      <c r="I4552">
        <v>3</v>
      </c>
      <c r="J4552" t="s">
        <v>35</v>
      </c>
      <c r="K4552" t="s">
        <v>44</v>
      </c>
      <c r="L4552" t="s">
        <v>21</v>
      </c>
      <c r="M4552" t="s">
        <v>22</v>
      </c>
      <c r="N4552" t="s">
        <v>23</v>
      </c>
      <c r="O4552">
        <f>Table2[[#This Row],[check_out_date]]-Table2[[#This Row],[check_in_date]]</f>
        <v>4</v>
      </c>
      <c r="P4552">
        <f>Table2[[#This Row],[num_adults]]+Table2[[#This Row],[num_children]]</f>
        <v>5</v>
      </c>
      <c r="Q4552" s="3">
        <f>IF(OR(Table2[[#This Row],[booking_status]]="confirmed",Table2[[#This Row],[booking_status]]="checked-out"),Table2[[#This Row],[room_rate_per_night]]*Table2[[#This Row],[Num_Nights]],0)</f>
        <v>2034.76</v>
      </c>
      <c r="R4552" t="str" cm="1">
        <f t="array" ref="R4552">IFERROR(_xlfn.IFS(Table2[[#This Row],[booking_status]]="confirmed","Expected",Table2[[#This Row],[booking_status]]="checked-out","Actual"),"No Revenue")</f>
        <v>Expected</v>
      </c>
      <c r="S4552" s="4">
        <f>Table2[[#This Row],[Revenue_Amount]]/Table2[[#This Row],[Num_Nights]]</f>
        <v>508.69</v>
      </c>
    </row>
    <row r="4553" spans="1:19" x14ac:dyDescent="0.3">
      <c r="A4553">
        <v>4552</v>
      </c>
      <c r="B4553" t="s">
        <v>14</v>
      </c>
      <c r="C4553" s="9">
        <v>45275</v>
      </c>
      <c r="D4553" s="9">
        <v>45277</v>
      </c>
      <c r="E4553" s="10">
        <v>45248</v>
      </c>
      <c r="F4553" t="s">
        <v>49</v>
      </c>
      <c r="G4553">
        <v>82.11</v>
      </c>
      <c r="H4553">
        <v>4</v>
      </c>
      <c r="I4553">
        <v>0</v>
      </c>
      <c r="J4553" t="s">
        <v>55</v>
      </c>
      <c r="K4553" t="s">
        <v>29</v>
      </c>
      <c r="L4553" t="s">
        <v>21</v>
      </c>
      <c r="M4553" t="s">
        <v>36</v>
      </c>
      <c r="N4553" t="s">
        <v>41</v>
      </c>
      <c r="O4553">
        <f>Table2[[#This Row],[check_out_date]]-Table2[[#This Row],[check_in_date]]</f>
        <v>2</v>
      </c>
      <c r="P4553">
        <f>Table2[[#This Row],[num_adults]]+Table2[[#This Row],[num_children]]</f>
        <v>4</v>
      </c>
      <c r="Q4553" s="3">
        <f>IF(OR(Table2[[#This Row],[booking_status]]="confirmed",Table2[[#This Row],[booking_status]]="checked-out"),Table2[[#This Row],[room_rate_per_night]]*Table2[[#This Row],[Num_Nights]],0)</f>
        <v>164.22</v>
      </c>
      <c r="R4553" t="str" cm="1">
        <f t="array" ref="R4553">IFERROR(_xlfn.IFS(Table2[[#This Row],[booking_status]]="confirmed","Expected",Table2[[#This Row],[booking_status]]="checked-out","Actual"),"No Revenue")</f>
        <v>Expected</v>
      </c>
      <c r="S4553" s="4">
        <f>Table2[[#This Row],[Revenue_Amount]]/Table2[[#This Row],[Num_Nights]]</f>
        <v>82.11</v>
      </c>
    </row>
    <row r="4554" spans="1:19" hidden="1" x14ac:dyDescent="0.3">
      <c r="A4554">
        <v>4553</v>
      </c>
      <c r="B4554" t="s">
        <v>37</v>
      </c>
      <c r="C4554" s="9">
        <v>45228</v>
      </c>
      <c r="D4554" s="9">
        <v>45230</v>
      </c>
      <c r="E4554" s="10">
        <v>45178</v>
      </c>
      <c r="F4554" t="s">
        <v>27</v>
      </c>
      <c r="G4554">
        <v>172.81</v>
      </c>
      <c r="H4554">
        <v>2</v>
      </c>
      <c r="I4554">
        <v>0</v>
      </c>
      <c r="J4554" t="s">
        <v>35</v>
      </c>
      <c r="K4554" t="s">
        <v>66</v>
      </c>
      <c r="L4554" t="s">
        <v>21</v>
      </c>
      <c r="M4554" t="s">
        <v>22</v>
      </c>
      <c r="N4554" t="s">
        <v>23</v>
      </c>
      <c r="O4554">
        <f>Table2[[#This Row],[check_out_date]]-Table2[[#This Row],[check_in_date]]</f>
        <v>2</v>
      </c>
      <c r="P4554">
        <f>Table2[[#This Row],[num_adults]]+Table2[[#This Row],[num_children]]</f>
        <v>2</v>
      </c>
      <c r="Q4554" s="3">
        <f>IF(OR(Table2[[#This Row],[booking_status]]="confirmed",Table2[[#This Row],[booking_status]]="checked-out"),Table2[[#This Row],[room_rate_per_night]]*Table2[[#This Row],[Num_Nights]],0)</f>
        <v>345.62</v>
      </c>
      <c r="R4554" t="str" cm="1">
        <f t="array" ref="R4554">IFERROR(_xlfn.IFS(Table2[[#This Row],[booking_status]]="confirmed","Expected",Table2[[#This Row],[booking_status]]="checked-out","Actual"),"No Revenue")</f>
        <v>Expected</v>
      </c>
      <c r="S4554" s="4">
        <f>Table2[[#This Row],[Revenue_Amount]]/Table2[[#This Row],[Num_Nights]]</f>
        <v>172.81</v>
      </c>
    </row>
    <row r="4555" spans="1:19" x14ac:dyDescent="0.3">
      <c r="A4555">
        <v>4554</v>
      </c>
      <c r="B4555" t="s">
        <v>31</v>
      </c>
      <c r="C4555" s="9">
        <v>45252</v>
      </c>
      <c r="D4555" s="9">
        <v>45262</v>
      </c>
      <c r="E4555" s="10">
        <v>45222</v>
      </c>
      <c r="F4555" t="s">
        <v>18</v>
      </c>
      <c r="G4555">
        <v>240.02</v>
      </c>
      <c r="H4555">
        <v>2</v>
      </c>
      <c r="I4555">
        <v>0</v>
      </c>
      <c r="J4555" t="s">
        <v>28</v>
      </c>
      <c r="K4555" t="s">
        <v>99</v>
      </c>
      <c r="L4555" t="s">
        <v>21</v>
      </c>
      <c r="M4555" t="s">
        <v>36</v>
      </c>
      <c r="N4555" t="s">
        <v>45</v>
      </c>
      <c r="O4555">
        <f>Table2[[#This Row],[check_out_date]]-Table2[[#This Row],[check_in_date]]</f>
        <v>10</v>
      </c>
      <c r="P4555">
        <f>Table2[[#This Row],[num_adults]]+Table2[[#This Row],[num_children]]</f>
        <v>2</v>
      </c>
      <c r="Q4555" s="3">
        <f>IF(OR(Table2[[#This Row],[booking_status]]="confirmed",Table2[[#This Row],[booking_status]]="checked-out"),Table2[[#This Row],[room_rate_per_night]]*Table2[[#This Row],[Num_Nights]],0)</f>
        <v>2400.2000000000003</v>
      </c>
      <c r="R4555" t="str" cm="1">
        <f t="array" ref="R4555">IFERROR(_xlfn.IFS(Table2[[#This Row],[booking_status]]="confirmed","Expected",Table2[[#This Row],[booking_status]]="checked-out","Actual"),"No Revenue")</f>
        <v>Expected</v>
      </c>
      <c r="S4555" s="4">
        <f>Table2[[#This Row],[Revenue_Amount]]/Table2[[#This Row],[Num_Nights]]</f>
        <v>240.02000000000004</v>
      </c>
    </row>
    <row r="4556" spans="1:19" x14ac:dyDescent="0.3">
      <c r="A4556">
        <v>4555</v>
      </c>
      <c r="B4556" t="s">
        <v>31</v>
      </c>
      <c r="C4556" s="9">
        <v>45277</v>
      </c>
      <c r="D4556" s="9">
        <v>45285</v>
      </c>
      <c r="E4556" s="10">
        <v>45226</v>
      </c>
      <c r="F4556" t="s">
        <v>49</v>
      </c>
      <c r="G4556">
        <v>54.09</v>
      </c>
      <c r="H4556">
        <v>2</v>
      </c>
      <c r="I4556">
        <v>0</v>
      </c>
      <c r="J4556" t="s">
        <v>28</v>
      </c>
      <c r="K4556" t="s">
        <v>44</v>
      </c>
      <c r="L4556" t="s">
        <v>21</v>
      </c>
      <c r="M4556" t="s">
        <v>36</v>
      </c>
      <c r="N4556" t="s">
        <v>95</v>
      </c>
      <c r="O4556">
        <f>Table2[[#This Row],[check_out_date]]-Table2[[#This Row],[check_in_date]]</f>
        <v>8</v>
      </c>
      <c r="P4556">
        <f>Table2[[#This Row],[num_adults]]+Table2[[#This Row],[num_children]]</f>
        <v>2</v>
      </c>
      <c r="Q4556" s="3">
        <f>IF(OR(Table2[[#This Row],[booking_status]]="confirmed",Table2[[#This Row],[booking_status]]="checked-out"),Table2[[#This Row],[room_rate_per_night]]*Table2[[#This Row],[Num_Nights]],0)</f>
        <v>432.72</v>
      </c>
      <c r="R4556" t="str" cm="1">
        <f t="array" ref="R4556">IFERROR(_xlfn.IFS(Table2[[#This Row],[booking_status]]="confirmed","Expected",Table2[[#This Row],[booking_status]]="checked-out","Actual"),"No Revenue")</f>
        <v>Expected</v>
      </c>
      <c r="S4556" s="4">
        <f>Table2[[#This Row],[Revenue_Amount]]/Table2[[#This Row],[Num_Nights]]</f>
        <v>54.09</v>
      </c>
    </row>
    <row r="4557" spans="1:19" x14ac:dyDescent="0.3">
      <c r="A4557">
        <v>4556</v>
      </c>
      <c r="B4557" t="s">
        <v>50</v>
      </c>
      <c r="C4557" s="9">
        <v>45183</v>
      </c>
      <c r="D4557" s="9">
        <v>45186</v>
      </c>
      <c r="E4557" s="10">
        <v>45156</v>
      </c>
      <c r="F4557" t="s">
        <v>27</v>
      </c>
      <c r="G4557">
        <v>190.49</v>
      </c>
      <c r="H4557">
        <v>1</v>
      </c>
      <c r="I4557">
        <v>0</v>
      </c>
      <c r="J4557" t="s">
        <v>55</v>
      </c>
      <c r="K4557" t="s">
        <v>44</v>
      </c>
      <c r="L4557" t="s">
        <v>56</v>
      </c>
      <c r="M4557" t="s">
        <v>36</v>
      </c>
      <c r="N4557" t="s">
        <v>45</v>
      </c>
      <c r="O4557">
        <f>Table2[[#This Row],[check_out_date]]-Table2[[#This Row],[check_in_date]]</f>
        <v>3</v>
      </c>
      <c r="P4557">
        <f>Table2[[#This Row],[num_adults]]+Table2[[#This Row],[num_children]]</f>
        <v>1</v>
      </c>
      <c r="Q4557" s="3">
        <f>IF(OR(Table2[[#This Row],[booking_status]]="confirmed",Table2[[#This Row],[booking_status]]="checked-out"),Table2[[#This Row],[room_rate_per_night]]*Table2[[#This Row],[Num_Nights]],0)</f>
        <v>571.47</v>
      </c>
      <c r="R4557" t="str" cm="1">
        <f t="array" ref="R4557">IFERROR(_xlfn.IFS(Table2[[#This Row],[booking_status]]="confirmed","Expected",Table2[[#This Row],[booking_status]]="checked-out","Actual"),"No Revenue")</f>
        <v>Actual</v>
      </c>
      <c r="S4557" s="4">
        <f>Table2[[#This Row],[Revenue_Amount]]/Table2[[#This Row],[Num_Nights]]</f>
        <v>190.49</v>
      </c>
    </row>
    <row r="4558" spans="1:19" hidden="1" x14ac:dyDescent="0.3">
      <c r="A4558">
        <v>4557</v>
      </c>
      <c r="B4558" t="s">
        <v>50</v>
      </c>
      <c r="C4558" s="9">
        <v>45286</v>
      </c>
      <c r="D4558" s="9">
        <v>45295</v>
      </c>
      <c r="E4558" s="10">
        <v>45272</v>
      </c>
      <c r="F4558" t="s">
        <v>49</v>
      </c>
      <c r="G4558">
        <v>151.07</v>
      </c>
      <c r="H4558">
        <v>4</v>
      </c>
      <c r="I4558">
        <v>1</v>
      </c>
      <c r="J4558" t="s">
        <v>35</v>
      </c>
      <c r="K4558" t="s">
        <v>44</v>
      </c>
      <c r="L4558" t="s">
        <v>21</v>
      </c>
      <c r="M4558" t="s">
        <v>36</v>
      </c>
      <c r="N4558" t="s">
        <v>41</v>
      </c>
      <c r="O4558">
        <f>Table2[[#This Row],[check_out_date]]-Table2[[#This Row],[check_in_date]]</f>
        <v>9</v>
      </c>
      <c r="P4558">
        <f>Table2[[#This Row],[num_adults]]+Table2[[#This Row],[num_children]]</f>
        <v>5</v>
      </c>
      <c r="Q4558" s="3">
        <f>IF(OR(Table2[[#This Row],[booking_status]]="confirmed",Table2[[#This Row],[booking_status]]="checked-out"),Table2[[#This Row],[room_rate_per_night]]*Table2[[#This Row],[Num_Nights]],0)</f>
        <v>1359.6299999999999</v>
      </c>
      <c r="R4558" t="str" cm="1">
        <f t="array" ref="R4558">IFERROR(_xlfn.IFS(Table2[[#This Row],[booking_status]]="confirmed","Expected",Table2[[#This Row],[booking_status]]="checked-out","Actual"),"No Revenue")</f>
        <v>Expected</v>
      </c>
      <c r="S4558" s="4">
        <f>Table2[[#This Row],[Revenue_Amount]]/Table2[[#This Row],[Num_Nights]]</f>
        <v>151.07</v>
      </c>
    </row>
    <row r="4559" spans="1:19" x14ac:dyDescent="0.3">
      <c r="A4559">
        <v>4558</v>
      </c>
      <c r="B4559" t="s">
        <v>37</v>
      </c>
      <c r="C4559" s="9">
        <v>45138</v>
      </c>
      <c r="D4559" s="9">
        <v>45149</v>
      </c>
      <c r="E4559" s="10">
        <v>45131</v>
      </c>
      <c r="F4559" t="s">
        <v>27</v>
      </c>
      <c r="G4559">
        <v>129.54</v>
      </c>
      <c r="H4559">
        <v>2</v>
      </c>
      <c r="I4559">
        <v>0</v>
      </c>
      <c r="J4559" t="s">
        <v>55</v>
      </c>
      <c r="K4559" t="s">
        <v>44</v>
      </c>
      <c r="L4559" t="s">
        <v>70</v>
      </c>
      <c r="M4559" t="s">
        <v>22</v>
      </c>
      <c r="N4559" t="s">
        <v>41</v>
      </c>
      <c r="O4559">
        <f>Table2[[#This Row],[check_out_date]]-Table2[[#This Row],[check_in_date]]</f>
        <v>11</v>
      </c>
      <c r="P4559">
        <f>Table2[[#This Row],[num_adults]]+Table2[[#This Row],[num_children]]</f>
        <v>2</v>
      </c>
      <c r="Q4559" s="3">
        <f>IF(OR(Table2[[#This Row],[booking_status]]="confirmed",Table2[[#This Row],[booking_status]]="checked-out"),Table2[[#This Row],[room_rate_per_night]]*Table2[[#This Row],[Num_Nights]],0)</f>
        <v>0</v>
      </c>
      <c r="R4559" t="str" cm="1">
        <f t="array" ref="R4559">IFERROR(_xlfn.IFS(Table2[[#This Row],[booking_status]]="confirmed","Expected",Table2[[#This Row],[booking_status]]="checked-out","Actual"),"No Revenue")</f>
        <v>No Revenue</v>
      </c>
      <c r="S4559" s="4">
        <f>Table2[[#This Row],[Revenue_Amount]]/Table2[[#This Row],[Num_Nights]]</f>
        <v>0</v>
      </c>
    </row>
    <row r="4560" spans="1:19" x14ac:dyDescent="0.3">
      <c r="A4560">
        <v>4559</v>
      </c>
      <c r="B4560" t="s">
        <v>31</v>
      </c>
      <c r="C4560" s="9">
        <v>45183</v>
      </c>
      <c r="D4560" s="9">
        <v>45186</v>
      </c>
      <c r="E4560" s="10">
        <v>45130</v>
      </c>
      <c r="F4560" t="s">
        <v>18</v>
      </c>
      <c r="G4560">
        <v>231.76</v>
      </c>
      <c r="H4560">
        <v>1</v>
      </c>
      <c r="I4560">
        <v>2</v>
      </c>
      <c r="J4560" t="s">
        <v>28</v>
      </c>
      <c r="K4560" t="s">
        <v>99</v>
      </c>
      <c r="L4560" t="s">
        <v>21</v>
      </c>
      <c r="M4560" t="s">
        <v>36</v>
      </c>
      <c r="N4560" t="s">
        <v>41</v>
      </c>
      <c r="O4560">
        <f>Table2[[#This Row],[check_out_date]]-Table2[[#This Row],[check_in_date]]</f>
        <v>3</v>
      </c>
      <c r="P4560">
        <f>Table2[[#This Row],[num_adults]]+Table2[[#This Row],[num_children]]</f>
        <v>3</v>
      </c>
      <c r="Q4560" s="3">
        <f>IF(OR(Table2[[#This Row],[booking_status]]="confirmed",Table2[[#This Row],[booking_status]]="checked-out"),Table2[[#This Row],[room_rate_per_night]]*Table2[[#This Row],[Num_Nights]],0)</f>
        <v>695.28</v>
      </c>
      <c r="R4560" t="str" cm="1">
        <f t="array" ref="R4560">IFERROR(_xlfn.IFS(Table2[[#This Row],[booking_status]]="confirmed","Expected",Table2[[#This Row],[booking_status]]="checked-out","Actual"),"No Revenue")</f>
        <v>Expected</v>
      </c>
      <c r="S4560" s="4">
        <f>Table2[[#This Row],[Revenue_Amount]]/Table2[[#This Row],[Num_Nights]]</f>
        <v>231.76</v>
      </c>
    </row>
    <row r="4561" spans="1:19" x14ac:dyDescent="0.3">
      <c r="A4561">
        <v>4560</v>
      </c>
      <c r="B4561" t="s">
        <v>37</v>
      </c>
      <c r="C4561" s="9">
        <v>45275</v>
      </c>
      <c r="D4561" s="9">
        <v>45277</v>
      </c>
      <c r="E4561" s="10">
        <v>45271</v>
      </c>
      <c r="F4561" t="s">
        <v>27</v>
      </c>
      <c r="G4561">
        <v>217.4</v>
      </c>
      <c r="H4561">
        <v>2</v>
      </c>
      <c r="I4561">
        <v>1</v>
      </c>
      <c r="J4561" t="s">
        <v>28</v>
      </c>
      <c r="K4561" t="s">
        <v>20</v>
      </c>
      <c r="L4561" t="s">
        <v>60</v>
      </c>
      <c r="M4561" t="s">
        <v>36</v>
      </c>
      <c r="N4561" t="s">
        <v>95</v>
      </c>
      <c r="O4561">
        <f>Table2[[#This Row],[check_out_date]]-Table2[[#This Row],[check_in_date]]</f>
        <v>2</v>
      </c>
      <c r="P4561">
        <f>Table2[[#This Row],[num_adults]]+Table2[[#This Row],[num_children]]</f>
        <v>3</v>
      </c>
      <c r="Q4561" s="3">
        <f>IF(OR(Table2[[#This Row],[booking_status]]="confirmed",Table2[[#This Row],[booking_status]]="checked-out"),Table2[[#This Row],[room_rate_per_night]]*Table2[[#This Row],[Num_Nights]],0)</f>
        <v>0</v>
      </c>
      <c r="R4561" t="str" cm="1">
        <f t="array" ref="R4561">IFERROR(_xlfn.IFS(Table2[[#This Row],[booking_status]]="confirmed","Expected",Table2[[#This Row],[booking_status]]="checked-out","Actual"),"No Revenue")</f>
        <v>No Revenue</v>
      </c>
      <c r="S4561" s="4">
        <f>Table2[[#This Row],[Revenue_Amount]]/Table2[[#This Row],[Num_Nights]]</f>
        <v>0</v>
      </c>
    </row>
    <row r="4562" spans="1:19" hidden="1" x14ac:dyDescent="0.3">
      <c r="A4562">
        <v>4561</v>
      </c>
      <c r="B4562" t="s">
        <v>50</v>
      </c>
      <c r="C4562" s="9">
        <v>45051</v>
      </c>
      <c r="D4562" s="9">
        <v>45054</v>
      </c>
      <c r="E4562" s="10">
        <v>45035</v>
      </c>
      <c r="F4562" t="s">
        <v>18</v>
      </c>
      <c r="G4562">
        <v>336.68</v>
      </c>
      <c r="H4562">
        <v>4</v>
      </c>
      <c r="I4562">
        <v>1</v>
      </c>
      <c r="J4562" t="s">
        <v>35</v>
      </c>
      <c r="K4562" t="s">
        <v>29</v>
      </c>
      <c r="L4562" t="s">
        <v>21</v>
      </c>
      <c r="M4562" t="s">
        <v>36</v>
      </c>
      <c r="N4562" t="s">
        <v>41</v>
      </c>
      <c r="O4562">
        <f>Table2[[#This Row],[check_out_date]]-Table2[[#This Row],[check_in_date]]</f>
        <v>3</v>
      </c>
      <c r="P4562">
        <f>Table2[[#This Row],[num_adults]]+Table2[[#This Row],[num_children]]</f>
        <v>5</v>
      </c>
      <c r="Q4562" s="3">
        <f>IF(OR(Table2[[#This Row],[booking_status]]="confirmed",Table2[[#This Row],[booking_status]]="checked-out"),Table2[[#This Row],[room_rate_per_night]]*Table2[[#This Row],[Num_Nights]],0)</f>
        <v>1010.04</v>
      </c>
      <c r="R4562" t="str" cm="1">
        <f t="array" ref="R4562">IFERROR(_xlfn.IFS(Table2[[#This Row],[booking_status]]="confirmed","Expected",Table2[[#This Row],[booking_status]]="checked-out","Actual"),"No Revenue")</f>
        <v>Expected</v>
      </c>
      <c r="S4562" s="4">
        <f>Table2[[#This Row],[Revenue_Amount]]/Table2[[#This Row],[Num_Nights]]</f>
        <v>336.68</v>
      </c>
    </row>
    <row r="4563" spans="1:19" x14ac:dyDescent="0.3">
      <c r="A4563">
        <v>4562</v>
      </c>
      <c r="B4563" t="s">
        <v>50</v>
      </c>
      <c r="C4563" s="9">
        <v>45098</v>
      </c>
      <c r="D4563" s="9">
        <v>45102</v>
      </c>
      <c r="E4563" s="10">
        <v>45031</v>
      </c>
      <c r="F4563" t="s">
        <v>49</v>
      </c>
      <c r="G4563">
        <v>95.26</v>
      </c>
      <c r="H4563">
        <v>4</v>
      </c>
      <c r="I4563">
        <v>0</v>
      </c>
      <c r="J4563" t="s">
        <v>28</v>
      </c>
      <c r="K4563" t="s">
        <v>20</v>
      </c>
      <c r="L4563" t="s">
        <v>60</v>
      </c>
      <c r="M4563" t="s">
        <v>36</v>
      </c>
      <c r="N4563" t="s">
        <v>30</v>
      </c>
      <c r="O4563">
        <f>Table2[[#This Row],[check_out_date]]-Table2[[#This Row],[check_in_date]]</f>
        <v>4</v>
      </c>
      <c r="P4563">
        <f>Table2[[#This Row],[num_adults]]+Table2[[#This Row],[num_children]]</f>
        <v>4</v>
      </c>
      <c r="Q4563" s="3">
        <f>IF(OR(Table2[[#This Row],[booking_status]]="confirmed",Table2[[#This Row],[booking_status]]="checked-out"),Table2[[#This Row],[room_rate_per_night]]*Table2[[#This Row],[Num_Nights]],0)</f>
        <v>0</v>
      </c>
      <c r="R4563" t="str" cm="1">
        <f t="array" ref="R4563">IFERROR(_xlfn.IFS(Table2[[#This Row],[booking_status]]="confirmed","Expected",Table2[[#This Row],[booking_status]]="checked-out","Actual"),"No Revenue")</f>
        <v>No Revenue</v>
      </c>
      <c r="S4563" s="4">
        <f>Table2[[#This Row],[Revenue_Amount]]/Table2[[#This Row],[Num_Nights]]</f>
        <v>0</v>
      </c>
    </row>
    <row r="4564" spans="1:19" hidden="1" x14ac:dyDescent="0.3">
      <c r="A4564">
        <v>4563</v>
      </c>
      <c r="B4564" t="s">
        <v>31</v>
      </c>
      <c r="C4564" s="9">
        <v>45069</v>
      </c>
      <c r="D4564" s="9">
        <v>45074</v>
      </c>
      <c r="E4564" s="10">
        <v>45009</v>
      </c>
      <c r="F4564" t="s">
        <v>49</v>
      </c>
      <c r="G4564">
        <v>85.98</v>
      </c>
      <c r="H4564">
        <v>2</v>
      </c>
      <c r="I4564">
        <v>1</v>
      </c>
      <c r="J4564" t="s">
        <v>35</v>
      </c>
      <c r="K4564" t="s">
        <v>29</v>
      </c>
      <c r="L4564" t="s">
        <v>60</v>
      </c>
      <c r="M4564" t="s">
        <v>36</v>
      </c>
      <c r="N4564" t="s">
        <v>41</v>
      </c>
      <c r="O4564">
        <f>Table2[[#This Row],[check_out_date]]-Table2[[#This Row],[check_in_date]]</f>
        <v>5</v>
      </c>
      <c r="P4564">
        <f>Table2[[#This Row],[num_adults]]+Table2[[#This Row],[num_children]]</f>
        <v>3</v>
      </c>
      <c r="Q4564" s="3">
        <f>IF(OR(Table2[[#This Row],[booking_status]]="confirmed",Table2[[#This Row],[booking_status]]="checked-out"),Table2[[#This Row],[room_rate_per_night]]*Table2[[#This Row],[Num_Nights]],0)</f>
        <v>0</v>
      </c>
      <c r="R4564" t="str" cm="1">
        <f t="array" ref="R4564">IFERROR(_xlfn.IFS(Table2[[#This Row],[booking_status]]="confirmed","Expected",Table2[[#This Row],[booking_status]]="checked-out","Actual"),"No Revenue")</f>
        <v>No Revenue</v>
      </c>
      <c r="S4564" s="4">
        <f>Table2[[#This Row],[Revenue_Amount]]/Table2[[#This Row],[Num_Nights]]</f>
        <v>0</v>
      </c>
    </row>
    <row r="4565" spans="1:19" x14ac:dyDescent="0.3">
      <c r="A4565">
        <v>4564</v>
      </c>
      <c r="B4565" t="s">
        <v>31</v>
      </c>
      <c r="C4565" s="9">
        <v>45276</v>
      </c>
      <c r="D4565" s="9">
        <v>45278</v>
      </c>
      <c r="E4565" s="10">
        <v>45237</v>
      </c>
      <c r="F4565" t="s">
        <v>54</v>
      </c>
      <c r="G4565">
        <v>369.18</v>
      </c>
      <c r="H4565">
        <v>2</v>
      </c>
      <c r="I4565">
        <v>0</v>
      </c>
      <c r="J4565" t="s">
        <v>28</v>
      </c>
      <c r="K4565" t="s">
        <v>29</v>
      </c>
      <c r="L4565" t="s">
        <v>56</v>
      </c>
      <c r="M4565" t="s">
        <v>36</v>
      </c>
      <c r="N4565" t="s">
        <v>41</v>
      </c>
      <c r="O4565">
        <f>Table2[[#This Row],[check_out_date]]-Table2[[#This Row],[check_in_date]]</f>
        <v>2</v>
      </c>
      <c r="P4565">
        <f>Table2[[#This Row],[num_adults]]+Table2[[#This Row],[num_children]]</f>
        <v>2</v>
      </c>
      <c r="Q4565" s="3">
        <f>IF(OR(Table2[[#This Row],[booking_status]]="confirmed",Table2[[#This Row],[booking_status]]="checked-out"),Table2[[#This Row],[room_rate_per_night]]*Table2[[#This Row],[Num_Nights]],0)</f>
        <v>738.36</v>
      </c>
      <c r="R4565" t="str" cm="1">
        <f t="array" ref="R4565">IFERROR(_xlfn.IFS(Table2[[#This Row],[booking_status]]="confirmed","Expected",Table2[[#This Row],[booking_status]]="checked-out","Actual"),"No Revenue")</f>
        <v>Actual</v>
      </c>
      <c r="S4565" s="4">
        <f>Table2[[#This Row],[Revenue_Amount]]/Table2[[#This Row],[Num_Nights]]</f>
        <v>369.18</v>
      </c>
    </row>
    <row r="4566" spans="1:19" x14ac:dyDescent="0.3">
      <c r="A4566">
        <v>4565</v>
      </c>
      <c r="B4566" t="s">
        <v>37</v>
      </c>
      <c r="C4566" s="9">
        <v>45088</v>
      </c>
      <c r="D4566" s="9">
        <v>45093</v>
      </c>
      <c r="E4566" s="10">
        <v>45023</v>
      </c>
      <c r="F4566" t="s">
        <v>27</v>
      </c>
      <c r="G4566">
        <v>176.02</v>
      </c>
      <c r="H4566">
        <v>1</v>
      </c>
      <c r="I4566">
        <v>1</v>
      </c>
      <c r="J4566" t="s">
        <v>19</v>
      </c>
      <c r="K4566" t="s">
        <v>99</v>
      </c>
      <c r="L4566" t="s">
        <v>60</v>
      </c>
      <c r="M4566" t="s">
        <v>36</v>
      </c>
      <c r="N4566" t="s">
        <v>41</v>
      </c>
      <c r="O4566">
        <f>Table2[[#This Row],[check_out_date]]-Table2[[#This Row],[check_in_date]]</f>
        <v>5</v>
      </c>
      <c r="P4566">
        <f>Table2[[#This Row],[num_adults]]+Table2[[#This Row],[num_children]]</f>
        <v>2</v>
      </c>
      <c r="Q4566" s="3">
        <f>IF(OR(Table2[[#This Row],[booking_status]]="confirmed",Table2[[#This Row],[booking_status]]="checked-out"),Table2[[#This Row],[room_rate_per_night]]*Table2[[#This Row],[Num_Nights]],0)</f>
        <v>0</v>
      </c>
      <c r="R4566" t="str" cm="1">
        <f t="array" ref="R4566">IFERROR(_xlfn.IFS(Table2[[#This Row],[booking_status]]="confirmed","Expected",Table2[[#This Row],[booking_status]]="checked-out","Actual"),"No Revenue")</f>
        <v>No Revenue</v>
      </c>
      <c r="S4566" s="4">
        <f>Table2[[#This Row],[Revenue_Amount]]/Table2[[#This Row],[Num_Nights]]</f>
        <v>0</v>
      </c>
    </row>
    <row r="4567" spans="1:19" x14ac:dyDescent="0.3">
      <c r="A4567">
        <v>4566</v>
      </c>
      <c r="B4567" t="s">
        <v>37</v>
      </c>
      <c r="C4567" s="9">
        <v>45092</v>
      </c>
      <c r="D4567" s="9">
        <v>45096</v>
      </c>
      <c r="E4567" s="10">
        <v>45085</v>
      </c>
      <c r="F4567" t="s">
        <v>49</v>
      </c>
      <c r="G4567">
        <v>101.38</v>
      </c>
      <c r="H4567">
        <v>3</v>
      </c>
      <c r="I4567">
        <v>0</v>
      </c>
      <c r="J4567" t="s">
        <v>28</v>
      </c>
      <c r="K4567" t="s">
        <v>20</v>
      </c>
      <c r="L4567" t="s">
        <v>56</v>
      </c>
      <c r="M4567" t="s">
        <v>36</v>
      </c>
      <c r="N4567" t="s">
        <v>41</v>
      </c>
      <c r="O4567">
        <f>Table2[[#This Row],[check_out_date]]-Table2[[#This Row],[check_in_date]]</f>
        <v>4</v>
      </c>
      <c r="P4567">
        <f>Table2[[#This Row],[num_adults]]+Table2[[#This Row],[num_children]]</f>
        <v>3</v>
      </c>
      <c r="Q4567" s="3">
        <f>IF(OR(Table2[[#This Row],[booking_status]]="confirmed",Table2[[#This Row],[booking_status]]="checked-out"),Table2[[#This Row],[room_rate_per_night]]*Table2[[#This Row],[Num_Nights]],0)</f>
        <v>405.52</v>
      </c>
      <c r="R4567" t="str" cm="1">
        <f t="array" ref="R4567">IFERROR(_xlfn.IFS(Table2[[#This Row],[booking_status]]="confirmed","Expected",Table2[[#This Row],[booking_status]]="checked-out","Actual"),"No Revenue")</f>
        <v>Actual</v>
      </c>
      <c r="S4567" s="4">
        <f>Table2[[#This Row],[Revenue_Amount]]/Table2[[#This Row],[Num_Nights]]</f>
        <v>101.38</v>
      </c>
    </row>
    <row r="4568" spans="1:19" x14ac:dyDescent="0.3">
      <c r="A4568">
        <v>4567</v>
      </c>
      <c r="B4568" t="s">
        <v>50</v>
      </c>
      <c r="C4568" s="9">
        <v>45225</v>
      </c>
      <c r="D4568" s="9">
        <v>45228</v>
      </c>
      <c r="E4568" s="10">
        <v>45191</v>
      </c>
      <c r="F4568" t="s">
        <v>18</v>
      </c>
      <c r="G4568">
        <v>346.38</v>
      </c>
      <c r="H4568">
        <v>2</v>
      </c>
      <c r="I4568">
        <v>2</v>
      </c>
      <c r="J4568" t="s">
        <v>28</v>
      </c>
      <c r="K4568" t="s">
        <v>20</v>
      </c>
      <c r="L4568" t="s">
        <v>21</v>
      </c>
      <c r="M4568" t="s">
        <v>36</v>
      </c>
      <c r="N4568" t="s">
        <v>41</v>
      </c>
      <c r="O4568">
        <f>Table2[[#This Row],[check_out_date]]-Table2[[#This Row],[check_in_date]]</f>
        <v>3</v>
      </c>
      <c r="P4568">
        <f>Table2[[#This Row],[num_adults]]+Table2[[#This Row],[num_children]]</f>
        <v>4</v>
      </c>
      <c r="Q4568" s="3">
        <f>IF(OR(Table2[[#This Row],[booking_status]]="confirmed",Table2[[#This Row],[booking_status]]="checked-out"),Table2[[#This Row],[room_rate_per_night]]*Table2[[#This Row],[Num_Nights]],0)</f>
        <v>1039.1399999999999</v>
      </c>
      <c r="R4568" t="str" cm="1">
        <f t="array" ref="R4568">IFERROR(_xlfn.IFS(Table2[[#This Row],[booking_status]]="confirmed","Expected",Table2[[#This Row],[booking_status]]="checked-out","Actual"),"No Revenue")</f>
        <v>Expected</v>
      </c>
      <c r="S4568" s="4">
        <f>Table2[[#This Row],[Revenue_Amount]]/Table2[[#This Row],[Num_Nights]]</f>
        <v>346.37999999999994</v>
      </c>
    </row>
    <row r="4569" spans="1:19" hidden="1" x14ac:dyDescent="0.3">
      <c r="A4569">
        <v>4568</v>
      </c>
      <c r="B4569" t="s">
        <v>31</v>
      </c>
      <c r="C4569" s="9">
        <v>45121</v>
      </c>
      <c r="D4569" s="9">
        <v>45130</v>
      </c>
      <c r="E4569" s="10">
        <v>45038</v>
      </c>
      <c r="F4569" t="s">
        <v>27</v>
      </c>
      <c r="G4569">
        <v>106.63</v>
      </c>
      <c r="H4569">
        <v>1</v>
      </c>
      <c r="I4569">
        <v>0</v>
      </c>
      <c r="J4569" t="s">
        <v>35</v>
      </c>
      <c r="K4569" t="s">
        <v>66</v>
      </c>
      <c r="L4569" t="s">
        <v>21</v>
      </c>
      <c r="M4569" t="s">
        <v>36</v>
      </c>
      <c r="N4569" t="s">
        <v>30</v>
      </c>
      <c r="O4569">
        <f>Table2[[#This Row],[check_out_date]]-Table2[[#This Row],[check_in_date]]</f>
        <v>9</v>
      </c>
      <c r="P4569">
        <f>Table2[[#This Row],[num_adults]]+Table2[[#This Row],[num_children]]</f>
        <v>1</v>
      </c>
      <c r="Q4569" s="3">
        <f>IF(OR(Table2[[#This Row],[booking_status]]="confirmed",Table2[[#This Row],[booking_status]]="checked-out"),Table2[[#This Row],[room_rate_per_night]]*Table2[[#This Row],[Num_Nights]],0)</f>
        <v>959.67</v>
      </c>
      <c r="R4569" t="str" cm="1">
        <f t="array" ref="R4569">IFERROR(_xlfn.IFS(Table2[[#This Row],[booking_status]]="confirmed","Expected",Table2[[#This Row],[booking_status]]="checked-out","Actual"),"No Revenue")</f>
        <v>Expected</v>
      </c>
      <c r="S4569" s="4">
        <f>Table2[[#This Row],[Revenue_Amount]]/Table2[[#This Row],[Num_Nights]]</f>
        <v>106.63</v>
      </c>
    </row>
    <row r="4570" spans="1:19" hidden="1" x14ac:dyDescent="0.3">
      <c r="A4570">
        <v>4569</v>
      </c>
      <c r="B4570" t="s">
        <v>37</v>
      </c>
      <c r="C4570" s="9">
        <v>45006</v>
      </c>
      <c r="D4570" s="9">
        <v>45016</v>
      </c>
      <c r="E4570" s="10">
        <v>44981</v>
      </c>
      <c r="F4570" t="s">
        <v>18</v>
      </c>
      <c r="G4570">
        <v>306.64999999999998</v>
      </c>
      <c r="H4570">
        <v>2</v>
      </c>
      <c r="I4570">
        <v>3</v>
      </c>
      <c r="J4570" t="s">
        <v>35</v>
      </c>
      <c r="K4570" t="s">
        <v>29</v>
      </c>
      <c r="L4570" t="s">
        <v>60</v>
      </c>
      <c r="M4570" t="s">
        <v>36</v>
      </c>
      <c r="N4570" t="s">
        <v>95</v>
      </c>
      <c r="O4570">
        <f>Table2[[#This Row],[check_out_date]]-Table2[[#This Row],[check_in_date]]</f>
        <v>10</v>
      </c>
      <c r="P4570">
        <f>Table2[[#This Row],[num_adults]]+Table2[[#This Row],[num_children]]</f>
        <v>5</v>
      </c>
      <c r="Q4570" s="3">
        <f>IF(OR(Table2[[#This Row],[booking_status]]="confirmed",Table2[[#This Row],[booking_status]]="checked-out"),Table2[[#This Row],[room_rate_per_night]]*Table2[[#This Row],[Num_Nights]],0)</f>
        <v>0</v>
      </c>
      <c r="R4570" t="str" cm="1">
        <f t="array" ref="R4570">IFERROR(_xlfn.IFS(Table2[[#This Row],[booking_status]]="confirmed","Expected",Table2[[#This Row],[booking_status]]="checked-out","Actual"),"No Revenue")</f>
        <v>No Revenue</v>
      </c>
      <c r="S4570" s="4">
        <f>Table2[[#This Row],[Revenue_Amount]]/Table2[[#This Row],[Num_Nights]]</f>
        <v>0</v>
      </c>
    </row>
    <row r="4571" spans="1:19" x14ac:dyDescent="0.3">
      <c r="A4571">
        <v>4570</v>
      </c>
      <c r="B4571" t="s">
        <v>14</v>
      </c>
      <c r="C4571" s="9">
        <v>45283</v>
      </c>
      <c r="D4571" s="9">
        <v>45286</v>
      </c>
      <c r="E4571" s="10">
        <v>45219</v>
      </c>
      <c r="F4571" t="s">
        <v>27</v>
      </c>
      <c r="G4571">
        <v>152.91999999999999</v>
      </c>
      <c r="H4571">
        <v>3</v>
      </c>
      <c r="I4571">
        <v>0</v>
      </c>
      <c r="J4571" t="s">
        <v>28</v>
      </c>
      <c r="K4571" t="s">
        <v>20</v>
      </c>
      <c r="L4571" t="s">
        <v>70</v>
      </c>
      <c r="M4571" t="s">
        <v>22</v>
      </c>
      <c r="N4571" t="s">
        <v>41</v>
      </c>
      <c r="O4571">
        <f>Table2[[#This Row],[check_out_date]]-Table2[[#This Row],[check_in_date]]</f>
        <v>3</v>
      </c>
      <c r="P4571">
        <f>Table2[[#This Row],[num_adults]]+Table2[[#This Row],[num_children]]</f>
        <v>3</v>
      </c>
      <c r="Q4571" s="3">
        <f>IF(OR(Table2[[#This Row],[booking_status]]="confirmed",Table2[[#This Row],[booking_status]]="checked-out"),Table2[[#This Row],[room_rate_per_night]]*Table2[[#This Row],[Num_Nights]],0)</f>
        <v>0</v>
      </c>
      <c r="R4571" t="str" cm="1">
        <f t="array" ref="R4571">IFERROR(_xlfn.IFS(Table2[[#This Row],[booking_status]]="confirmed","Expected",Table2[[#This Row],[booking_status]]="checked-out","Actual"),"No Revenue")</f>
        <v>No Revenue</v>
      </c>
      <c r="S4571" s="4">
        <f>Table2[[#This Row],[Revenue_Amount]]/Table2[[#This Row],[Num_Nights]]</f>
        <v>0</v>
      </c>
    </row>
    <row r="4572" spans="1:19" hidden="1" x14ac:dyDescent="0.3">
      <c r="A4572">
        <v>4571</v>
      </c>
      <c r="B4572" t="s">
        <v>14</v>
      </c>
      <c r="C4572" s="9">
        <v>44949</v>
      </c>
      <c r="D4572" s="9">
        <v>44954</v>
      </c>
      <c r="E4572" s="10">
        <v>44919</v>
      </c>
      <c r="F4572" t="s">
        <v>49</v>
      </c>
      <c r="G4572">
        <v>109.34</v>
      </c>
      <c r="H4572">
        <v>2</v>
      </c>
      <c r="I4572">
        <v>3</v>
      </c>
      <c r="J4572" t="s">
        <v>35</v>
      </c>
      <c r="K4572" t="s">
        <v>20</v>
      </c>
      <c r="L4572" t="s">
        <v>21</v>
      </c>
      <c r="M4572" t="s">
        <v>22</v>
      </c>
      <c r="N4572" t="s">
        <v>41</v>
      </c>
      <c r="O4572">
        <f>Table2[[#This Row],[check_out_date]]-Table2[[#This Row],[check_in_date]]</f>
        <v>5</v>
      </c>
      <c r="P4572">
        <f>Table2[[#This Row],[num_adults]]+Table2[[#This Row],[num_children]]</f>
        <v>5</v>
      </c>
      <c r="Q4572" s="3">
        <f>IF(OR(Table2[[#This Row],[booking_status]]="confirmed",Table2[[#This Row],[booking_status]]="checked-out"),Table2[[#This Row],[room_rate_per_night]]*Table2[[#This Row],[Num_Nights]],0)</f>
        <v>546.70000000000005</v>
      </c>
      <c r="R4572" t="str" cm="1">
        <f t="array" ref="R4572">IFERROR(_xlfn.IFS(Table2[[#This Row],[booking_status]]="confirmed","Expected",Table2[[#This Row],[booking_status]]="checked-out","Actual"),"No Revenue")</f>
        <v>Expected</v>
      </c>
      <c r="S4572" s="4">
        <f>Table2[[#This Row],[Revenue_Amount]]/Table2[[#This Row],[Num_Nights]]</f>
        <v>109.34</v>
      </c>
    </row>
    <row r="4573" spans="1:19" x14ac:dyDescent="0.3">
      <c r="A4573">
        <v>4572</v>
      </c>
      <c r="B4573" t="s">
        <v>37</v>
      </c>
      <c r="C4573" s="9">
        <v>45063</v>
      </c>
      <c r="D4573" s="9">
        <v>45066</v>
      </c>
      <c r="E4573" s="10">
        <v>45031</v>
      </c>
      <c r="F4573" t="s">
        <v>49</v>
      </c>
      <c r="G4573">
        <v>97.11</v>
      </c>
      <c r="H4573">
        <v>2</v>
      </c>
      <c r="I4573">
        <v>1</v>
      </c>
      <c r="J4573" t="s">
        <v>28</v>
      </c>
      <c r="K4573" t="s">
        <v>66</v>
      </c>
      <c r="L4573" t="s">
        <v>21</v>
      </c>
      <c r="M4573" t="s">
        <v>36</v>
      </c>
      <c r="N4573" t="s">
        <v>45</v>
      </c>
      <c r="O4573">
        <f>Table2[[#This Row],[check_out_date]]-Table2[[#This Row],[check_in_date]]</f>
        <v>3</v>
      </c>
      <c r="P4573">
        <f>Table2[[#This Row],[num_adults]]+Table2[[#This Row],[num_children]]</f>
        <v>3</v>
      </c>
      <c r="Q4573" s="3">
        <f>IF(OR(Table2[[#This Row],[booking_status]]="confirmed",Table2[[#This Row],[booking_status]]="checked-out"),Table2[[#This Row],[room_rate_per_night]]*Table2[[#This Row],[Num_Nights]],0)</f>
        <v>291.33</v>
      </c>
      <c r="R4573" t="str" cm="1">
        <f t="array" ref="R4573">IFERROR(_xlfn.IFS(Table2[[#This Row],[booking_status]]="confirmed","Expected",Table2[[#This Row],[booking_status]]="checked-out","Actual"),"No Revenue")</f>
        <v>Expected</v>
      </c>
      <c r="S4573" s="4">
        <f>Table2[[#This Row],[Revenue_Amount]]/Table2[[#This Row],[Num_Nights]]</f>
        <v>97.11</v>
      </c>
    </row>
    <row r="4574" spans="1:19" x14ac:dyDescent="0.3">
      <c r="A4574">
        <v>4573</v>
      </c>
      <c r="B4574" t="s">
        <v>37</v>
      </c>
      <c r="C4574" s="9">
        <v>45112</v>
      </c>
      <c r="D4574" s="9">
        <v>45119</v>
      </c>
      <c r="E4574" s="10">
        <v>45094</v>
      </c>
      <c r="F4574" t="s">
        <v>27</v>
      </c>
      <c r="G4574">
        <v>166.58</v>
      </c>
      <c r="H4574">
        <v>1</v>
      </c>
      <c r="I4574">
        <v>0</v>
      </c>
      <c r="J4574" t="s">
        <v>55</v>
      </c>
      <c r="K4574" t="s">
        <v>29</v>
      </c>
      <c r="L4574" t="s">
        <v>21</v>
      </c>
      <c r="M4574" t="s">
        <v>36</v>
      </c>
      <c r="N4574" t="s">
        <v>23</v>
      </c>
      <c r="O4574">
        <f>Table2[[#This Row],[check_out_date]]-Table2[[#This Row],[check_in_date]]</f>
        <v>7</v>
      </c>
      <c r="P4574">
        <f>Table2[[#This Row],[num_adults]]+Table2[[#This Row],[num_children]]</f>
        <v>1</v>
      </c>
      <c r="Q4574" s="3">
        <f>IF(OR(Table2[[#This Row],[booking_status]]="confirmed",Table2[[#This Row],[booking_status]]="checked-out"),Table2[[#This Row],[room_rate_per_night]]*Table2[[#This Row],[Num_Nights]],0)</f>
        <v>1166.0600000000002</v>
      </c>
      <c r="R4574" t="str" cm="1">
        <f t="array" ref="R4574">IFERROR(_xlfn.IFS(Table2[[#This Row],[booking_status]]="confirmed","Expected",Table2[[#This Row],[booking_status]]="checked-out","Actual"),"No Revenue")</f>
        <v>Expected</v>
      </c>
      <c r="S4574" s="4">
        <f>Table2[[#This Row],[Revenue_Amount]]/Table2[[#This Row],[Num_Nights]]</f>
        <v>166.58</v>
      </c>
    </row>
    <row r="4575" spans="1:19" x14ac:dyDescent="0.3">
      <c r="A4575">
        <v>4574</v>
      </c>
      <c r="B4575" t="s">
        <v>50</v>
      </c>
      <c r="C4575" s="9">
        <v>44982</v>
      </c>
      <c r="D4575" s="9">
        <v>44985</v>
      </c>
      <c r="E4575" s="10">
        <v>44967</v>
      </c>
      <c r="F4575" t="s">
        <v>49</v>
      </c>
      <c r="G4575">
        <v>86.43</v>
      </c>
      <c r="H4575">
        <v>1</v>
      </c>
      <c r="I4575">
        <v>0</v>
      </c>
      <c r="J4575" t="s">
        <v>28</v>
      </c>
      <c r="K4575" t="s">
        <v>66</v>
      </c>
      <c r="L4575" t="s">
        <v>21</v>
      </c>
      <c r="M4575" t="s">
        <v>36</v>
      </c>
      <c r="N4575" t="s">
        <v>45</v>
      </c>
      <c r="O4575">
        <f>Table2[[#This Row],[check_out_date]]-Table2[[#This Row],[check_in_date]]</f>
        <v>3</v>
      </c>
      <c r="P4575">
        <f>Table2[[#This Row],[num_adults]]+Table2[[#This Row],[num_children]]</f>
        <v>1</v>
      </c>
      <c r="Q4575" s="3">
        <f>IF(OR(Table2[[#This Row],[booking_status]]="confirmed",Table2[[#This Row],[booking_status]]="checked-out"),Table2[[#This Row],[room_rate_per_night]]*Table2[[#This Row],[Num_Nights]],0)</f>
        <v>259.29000000000002</v>
      </c>
      <c r="R4575" t="str" cm="1">
        <f t="array" ref="R4575">IFERROR(_xlfn.IFS(Table2[[#This Row],[booking_status]]="confirmed","Expected",Table2[[#This Row],[booking_status]]="checked-out","Actual"),"No Revenue")</f>
        <v>Expected</v>
      </c>
      <c r="S4575" s="4">
        <f>Table2[[#This Row],[Revenue_Amount]]/Table2[[#This Row],[Num_Nights]]</f>
        <v>86.43</v>
      </c>
    </row>
    <row r="4576" spans="1:19" x14ac:dyDescent="0.3">
      <c r="A4576">
        <v>4575</v>
      </c>
      <c r="B4576" t="s">
        <v>14</v>
      </c>
      <c r="C4576" s="9">
        <v>45056</v>
      </c>
      <c r="D4576" s="9">
        <v>45060</v>
      </c>
      <c r="E4576" s="10">
        <v>45027</v>
      </c>
      <c r="F4576" t="s">
        <v>49</v>
      </c>
      <c r="G4576">
        <v>67.900000000000006</v>
      </c>
      <c r="H4576">
        <v>1</v>
      </c>
      <c r="I4576">
        <v>3</v>
      </c>
      <c r="J4576" t="s">
        <v>55</v>
      </c>
      <c r="K4576" t="s">
        <v>29</v>
      </c>
      <c r="L4576" t="s">
        <v>21</v>
      </c>
      <c r="M4576" t="s">
        <v>36</v>
      </c>
      <c r="N4576" t="s">
        <v>23</v>
      </c>
      <c r="O4576">
        <f>Table2[[#This Row],[check_out_date]]-Table2[[#This Row],[check_in_date]]</f>
        <v>4</v>
      </c>
      <c r="P4576">
        <f>Table2[[#This Row],[num_adults]]+Table2[[#This Row],[num_children]]</f>
        <v>4</v>
      </c>
      <c r="Q4576" s="3">
        <f>IF(OR(Table2[[#This Row],[booking_status]]="confirmed",Table2[[#This Row],[booking_status]]="checked-out"),Table2[[#This Row],[room_rate_per_night]]*Table2[[#This Row],[Num_Nights]],0)</f>
        <v>271.60000000000002</v>
      </c>
      <c r="R4576" t="str" cm="1">
        <f t="array" ref="R4576">IFERROR(_xlfn.IFS(Table2[[#This Row],[booking_status]]="confirmed","Expected",Table2[[#This Row],[booking_status]]="checked-out","Actual"),"No Revenue")</f>
        <v>Expected</v>
      </c>
      <c r="S4576" s="4">
        <f>Table2[[#This Row],[Revenue_Amount]]/Table2[[#This Row],[Num_Nights]]</f>
        <v>67.900000000000006</v>
      </c>
    </row>
    <row r="4577" spans="1:19" x14ac:dyDescent="0.3">
      <c r="A4577">
        <v>4576</v>
      </c>
      <c r="B4577" t="s">
        <v>37</v>
      </c>
      <c r="C4577" s="9">
        <v>45036</v>
      </c>
      <c r="D4577" s="9">
        <v>45039</v>
      </c>
      <c r="E4577" s="10">
        <v>44966</v>
      </c>
      <c r="F4577" t="s">
        <v>49</v>
      </c>
      <c r="G4577">
        <v>106.81</v>
      </c>
      <c r="H4577">
        <v>1</v>
      </c>
      <c r="I4577">
        <v>2</v>
      </c>
      <c r="J4577" t="s">
        <v>19</v>
      </c>
      <c r="K4577" t="s">
        <v>44</v>
      </c>
      <c r="L4577" t="s">
        <v>21</v>
      </c>
      <c r="M4577" t="s">
        <v>36</v>
      </c>
      <c r="N4577" t="s">
        <v>23</v>
      </c>
      <c r="O4577">
        <f>Table2[[#This Row],[check_out_date]]-Table2[[#This Row],[check_in_date]]</f>
        <v>3</v>
      </c>
      <c r="P4577">
        <f>Table2[[#This Row],[num_adults]]+Table2[[#This Row],[num_children]]</f>
        <v>3</v>
      </c>
      <c r="Q4577" s="3">
        <f>IF(OR(Table2[[#This Row],[booking_status]]="confirmed",Table2[[#This Row],[booking_status]]="checked-out"),Table2[[#This Row],[room_rate_per_night]]*Table2[[#This Row],[Num_Nights]],0)</f>
        <v>320.43</v>
      </c>
      <c r="R4577" t="str" cm="1">
        <f t="array" ref="R4577">IFERROR(_xlfn.IFS(Table2[[#This Row],[booking_status]]="confirmed","Expected",Table2[[#This Row],[booking_status]]="checked-out","Actual"),"No Revenue")</f>
        <v>Expected</v>
      </c>
      <c r="S4577" s="4">
        <f>Table2[[#This Row],[Revenue_Amount]]/Table2[[#This Row],[Num_Nights]]</f>
        <v>106.81</v>
      </c>
    </row>
    <row r="4578" spans="1:19" x14ac:dyDescent="0.3">
      <c r="A4578">
        <v>4577</v>
      </c>
      <c r="B4578" t="s">
        <v>31</v>
      </c>
      <c r="C4578" s="9">
        <v>45199</v>
      </c>
      <c r="D4578" s="9">
        <v>45202</v>
      </c>
      <c r="E4578" s="10">
        <v>45196</v>
      </c>
      <c r="F4578" t="s">
        <v>18</v>
      </c>
      <c r="G4578">
        <v>170.55</v>
      </c>
      <c r="H4578">
        <v>2</v>
      </c>
      <c r="I4578">
        <v>0</v>
      </c>
      <c r="J4578" t="s">
        <v>19</v>
      </c>
      <c r="K4578" t="s">
        <v>66</v>
      </c>
      <c r="L4578" t="s">
        <v>21</v>
      </c>
      <c r="M4578" t="s">
        <v>22</v>
      </c>
      <c r="N4578" t="s">
        <v>41</v>
      </c>
      <c r="O4578">
        <f>Table2[[#This Row],[check_out_date]]-Table2[[#This Row],[check_in_date]]</f>
        <v>3</v>
      </c>
      <c r="P4578">
        <f>Table2[[#This Row],[num_adults]]+Table2[[#This Row],[num_children]]</f>
        <v>2</v>
      </c>
      <c r="Q4578" s="3">
        <f>IF(OR(Table2[[#This Row],[booking_status]]="confirmed",Table2[[#This Row],[booking_status]]="checked-out"),Table2[[#This Row],[room_rate_per_night]]*Table2[[#This Row],[Num_Nights]],0)</f>
        <v>511.65000000000003</v>
      </c>
      <c r="R4578" t="str" cm="1">
        <f t="array" ref="R4578">IFERROR(_xlfn.IFS(Table2[[#This Row],[booking_status]]="confirmed","Expected",Table2[[#This Row],[booking_status]]="checked-out","Actual"),"No Revenue")</f>
        <v>Expected</v>
      </c>
      <c r="S4578" s="4">
        <f>Table2[[#This Row],[Revenue_Amount]]/Table2[[#This Row],[Num_Nights]]</f>
        <v>170.55</v>
      </c>
    </row>
    <row r="4579" spans="1:19" x14ac:dyDescent="0.3">
      <c r="A4579">
        <v>4578</v>
      </c>
      <c r="B4579" t="s">
        <v>31</v>
      </c>
      <c r="C4579" s="9">
        <v>45288</v>
      </c>
      <c r="D4579" s="9">
        <v>45294</v>
      </c>
      <c r="E4579" s="10">
        <v>45224</v>
      </c>
      <c r="F4579" t="s">
        <v>49</v>
      </c>
      <c r="G4579">
        <v>63.28</v>
      </c>
      <c r="H4579">
        <v>1</v>
      </c>
      <c r="I4579">
        <v>0</v>
      </c>
      <c r="J4579" t="s">
        <v>19</v>
      </c>
      <c r="K4579" t="s">
        <v>20</v>
      </c>
      <c r="L4579" t="s">
        <v>21</v>
      </c>
      <c r="M4579" t="s">
        <v>22</v>
      </c>
      <c r="N4579" t="s">
        <v>95</v>
      </c>
      <c r="O4579">
        <f>Table2[[#This Row],[check_out_date]]-Table2[[#This Row],[check_in_date]]</f>
        <v>6</v>
      </c>
      <c r="P4579">
        <f>Table2[[#This Row],[num_adults]]+Table2[[#This Row],[num_children]]</f>
        <v>1</v>
      </c>
      <c r="Q4579" s="3">
        <f>IF(OR(Table2[[#This Row],[booking_status]]="confirmed",Table2[[#This Row],[booking_status]]="checked-out"),Table2[[#This Row],[room_rate_per_night]]*Table2[[#This Row],[Num_Nights]],0)</f>
        <v>379.68</v>
      </c>
      <c r="R4579" t="str" cm="1">
        <f t="array" ref="R4579">IFERROR(_xlfn.IFS(Table2[[#This Row],[booking_status]]="confirmed","Expected",Table2[[#This Row],[booking_status]]="checked-out","Actual"),"No Revenue")</f>
        <v>Expected</v>
      </c>
      <c r="S4579" s="4">
        <f>Table2[[#This Row],[Revenue_Amount]]/Table2[[#This Row],[Num_Nights]]</f>
        <v>63.28</v>
      </c>
    </row>
    <row r="4580" spans="1:19" x14ac:dyDescent="0.3">
      <c r="A4580">
        <v>4579</v>
      </c>
      <c r="B4580" t="s">
        <v>14</v>
      </c>
      <c r="C4580" s="9">
        <v>45049</v>
      </c>
      <c r="D4580" s="9">
        <v>45058</v>
      </c>
      <c r="E4580" s="10">
        <v>45031</v>
      </c>
      <c r="F4580" t="s">
        <v>27</v>
      </c>
      <c r="G4580">
        <v>114.6</v>
      </c>
      <c r="H4580">
        <v>3</v>
      </c>
      <c r="I4580">
        <v>0</v>
      </c>
      <c r="J4580" t="s">
        <v>28</v>
      </c>
      <c r="K4580" t="s">
        <v>99</v>
      </c>
      <c r="L4580" t="s">
        <v>70</v>
      </c>
      <c r="M4580" t="s">
        <v>36</v>
      </c>
      <c r="N4580" t="s">
        <v>41</v>
      </c>
      <c r="O4580">
        <f>Table2[[#This Row],[check_out_date]]-Table2[[#This Row],[check_in_date]]</f>
        <v>9</v>
      </c>
      <c r="P4580">
        <f>Table2[[#This Row],[num_adults]]+Table2[[#This Row],[num_children]]</f>
        <v>3</v>
      </c>
      <c r="Q4580" s="3">
        <f>IF(OR(Table2[[#This Row],[booking_status]]="confirmed",Table2[[#This Row],[booking_status]]="checked-out"),Table2[[#This Row],[room_rate_per_night]]*Table2[[#This Row],[Num_Nights]],0)</f>
        <v>0</v>
      </c>
      <c r="R4580" t="str" cm="1">
        <f t="array" ref="R4580">IFERROR(_xlfn.IFS(Table2[[#This Row],[booking_status]]="confirmed","Expected",Table2[[#This Row],[booking_status]]="checked-out","Actual"),"No Revenue")</f>
        <v>No Revenue</v>
      </c>
      <c r="S4580" s="4">
        <f>Table2[[#This Row],[Revenue_Amount]]/Table2[[#This Row],[Num_Nights]]</f>
        <v>0</v>
      </c>
    </row>
    <row r="4581" spans="1:19" hidden="1" x14ac:dyDescent="0.3">
      <c r="A4581">
        <v>4580</v>
      </c>
      <c r="B4581" t="s">
        <v>50</v>
      </c>
      <c r="C4581" s="9">
        <v>44995</v>
      </c>
      <c r="D4581" s="9">
        <v>44997</v>
      </c>
      <c r="E4581" s="10">
        <v>44948</v>
      </c>
      <c r="F4581" t="s">
        <v>54</v>
      </c>
      <c r="G4581">
        <v>476.89</v>
      </c>
      <c r="H4581">
        <v>2</v>
      </c>
      <c r="I4581">
        <v>0</v>
      </c>
      <c r="J4581" t="s">
        <v>35</v>
      </c>
      <c r="K4581" t="s">
        <v>44</v>
      </c>
      <c r="L4581" t="s">
        <v>21</v>
      </c>
      <c r="M4581" t="s">
        <v>36</v>
      </c>
      <c r="N4581" t="s">
        <v>23</v>
      </c>
      <c r="O4581">
        <f>Table2[[#This Row],[check_out_date]]-Table2[[#This Row],[check_in_date]]</f>
        <v>2</v>
      </c>
      <c r="P4581">
        <f>Table2[[#This Row],[num_adults]]+Table2[[#This Row],[num_children]]</f>
        <v>2</v>
      </c>
      <c r="Q4581" s="3">
        <f>IF(OR(Table2[[#This Row],[booking_status]]="confirmed",Table2[[#This Row],[booking_status]]="checked-out"),Table2[[#This Row],[room_rate_per_night]]*Table2[[#This Row],[Num_Nights]],0)</f>
        <v>953.78</v>
      </c>
      <c r="R4581" t="str" cm="1">
        <f t="array" ref="R4581">IFERROR(_xlfn.IFS(Table2[[#This Row],[booking_status]]="confirmed","Expected",Table2[[#This Row],[booking_status]]="checked-out","Actual"),"No Revenue")</f>
        <v>Expected</v>
      </c>
      <c r="S4581" s="4">
        <f>Table2[[#This Row],[Revenue_Amount]]/Table2[[#This Row],[Num_Nights]]</f>
        <v>476.89</v>
      </c>
    </row>
    <row r="4582" spans="1:19" hidden="1" x14ac:dyDescent="0.3">
      <c r="A4582">
        <v>4581</v>
      </c>
      <c r="B4582" t="s">
        <v>50</v>
      </c>
      <c r="C4582" s="9">
        <v>44933</v>
      </c>
      <c r="D4582" s="9">
        <v>44938</v>
      </c>
      <c r="E4582" s="10">
        <v>44852</v>
      </c>
      <c r="F4582" t="s">
        <v>18</v>
      </c>
      <c r="G4582">
        <v>289.08999999999997</v>
      </c>
      <c r="H4582">
        <v>1</v>
      </c>
      <c r="I4582">
        <v>2</v>
      </c>
      <c r="J4582" t="s">
        <v>35</v>
      </c>
      <c r="K4582" t="s">
        <v>29</v>
      </c>
      <c r="L4582" t="s">
        <v>60</v>
      </c>
      <c r="M4582" t="s">
        <v>36</v>
      </c>
      <c r="N4582" t="s">
        <v>41</v>
      </c>
      <c r="O4582">
        <f>Table2[[#This Row],[check_out_date]]-Table2[[#This Row],[check_in_date]]</f>
        <v>5</v>
      </c>
      <c r="P4582">
        <f>Table2[[#This Row],[num_adults]]+Table2[[#This Row],[num_children]]</f>
        <v>3</v>
      </c>
      <c r="Q4582" s="3">
        <f>IF(OR(Table2[[#This Row],[booking_status]]="confirmed",Table2[[#This Row],[booking_status]]="checked-out"),Table2[[#This Row],[room_rate_per_night]]*Table2[[#This Row],[Num_Nights]],0)</f>
        <v>0</v>
      </c>
      <c r="R4582" t="str" cm="1">
        <f t="array" ref="R4582">IFERROR(_xlfn.IFS(Table2[[#This Row],[booking_status]]="confirmed","Expected",Table2[[#This Row],[booking_status]]="checked-out","Actual"),"No Revenue")</f>
        <v>No Revenue</v>
      </c>
      <c r="S4582" s="4">
        <f>Table2[[#This Row],[Revenue_Amount]]/Table2[[#This Row],[Num_Nights]]</f>
        <v>0</v>
      </c>
    </row>
    <row r="4583" spans="1:19" x14ac:dyDescent="0.3">
      <c r="A4583">
        <v>4582</v>
      </c>
      <c r="B4583" t="s">
        <v>14</v>
      </c>
      <c r="C4583" s="9">
        <v>45076</v>
      </c>
      <c r="D4583" s="9">
        <v>45082</v>
      </c>
      <c r="E4583" s="10">
        <v>45042</v>
      </c>
      <c r="F4583" t="s">
        <v>49</v>
      </c>
      <c r="G4583">
        <v>123.55</v>
      </c>
      <c r="H4583">
        <v>1</v>
      </c>
      <c r="I4583">
        <v>0</v>
      </c>
      <c r="J4583" t="s">
        <v>19</v>
      </c>
      <c r="K4583" t="s">
        <v>66</v>
      </c>
      <c r="L4583" t="s">
        <v>70</v>
      </c>
      <c r="M4583" t="s">
        <v>36</v>
      </c>
      <c r="N4583" t="s">
        <v>45</v>
      </c>
      <c r="O4583">
        <f>Table2[[#This Row],[check_out_date]]-Table2[[#This Row],[check_in_date]]</f>
        <v>6</v>
      </c>
      <c r="P4583">
        <f>Table2[[#This Row],[num_adults]]+Table2[[#This Row],[num_children]]</f>
        <v>1</v>
      </c>
      <c r="Q4583" s="3">
        <f>IF(OR(Table2[[#This Row],[booking_status]]="confirmed",Table2[[#This Row],[booking_status]]="checked-out"),Table2[[#This Row],[room_rate_per_night]]*Table2[[#This Row],[Num_Nights]],0)</f>
        <v>0</v>
      </c>
      <c r="R4583" t="str" cm="1">
        <f t="array" ref="R4583">IFERROR(_xlfn.IFS(Table2[[#This Row],[booking_status]]="confirmed","Expected",Table2[[#This Row],[booking_status]]="checked-out","Actual"),"No Revenue")</f>
        <v>No Revenue</v>
      </c>
      <c r="S4583" s="4">
        <f>Table2[[#This Row],[Revenue_Amount]]/Table2[[#This Row],[Num_Nights]]</f>
        <v>0</v>
      </c>
    </row>
    <row r="4584" spans="1:19" x14ac:dyDescent="0.3">
      <c r="A4584">
        <v>4583</v>
      </c>
      <c r="B4584" t="s">
        <v>31</v>
      </c>
      <c r="C4584" s="9">
        <v>45271</v>
      </c>
      <c r="D4584" s="9">
        <v>45275</v>
      </c>
      <c r="E4584" s="10">
        <v>45221</v>
      </c>
      <c r="F4584" t="s">
        <v>27</v>
      </c>
      <c r="G4584">
        <v>123.14</v>
      </c>
      <c r="H4584">
        <v>1</v>
      </c>
      <c r="I4584">
        <v>2</v>
      </c>
      <c r="J4584" t="s">
        <v>19</v>
      </c>
      <c r="K4584" t="s">
        <v>99</v>
      </c>
      <c r="L4584" t="s">
        <v>21</v>
      </c>
      <c r="M4584" t="s">
        <v>22</v>
      </c>
      <c r="N4584" t="s">
        <v>41</v>
      </c>
      <c r="O4584">
        <f>Table2[[#This Row],[check_out_date]]-Table2[[#This Row],[check_in_date]]</f>
        <v>4</v>
      </c>
      <c r="P4584">
        <f>Table2[[#This Row],[num_adults]]+Table2[[#This Row],[num_children]]</f>
        <v>3</v>
      </c>
      <c r="Q4584" s="3">
        <f>IF(OR(Table2[[#This Row],[booking_status]]="confirmed",Table2[[#This Row],[booking_status]]="checked-out"),Table2[[#This Row],[room_rate_per_night]]*Table2[[#This Row],[Num_Nights]],0)</f>
        <v>492.56</v>
      </c>
      <c r="R4584" t="str" cm="1">
        <f t="array" ref="R4584">IFERROR(_xlfn.IFS(Table2[[#This Row],[booking_status]]="confirmed","Expected",Table2[[#This Row],[booking_status]]="checked-out","Actual"),"No Revenue")</f>
        <v>Expected</v>
      </c>
      <c r="S4584" s="4">
        <f>Table2[[#This Row],[Revenue_Amount]]/Table2[[#This Row],[Num_Nights]]</f>
        <v>123.14</v>
      </c>
    </row>
    <row r="4585" spans="1:19" x14ac:dyDescent="0.3">
      <c r="A4585">
        <v>4584</v>
      </c>
      <c r="B4585" t="s">
        <v>37</v>
      </c>
      <c r="C4585" s="9">
        <v>44938</v>
      </c>
      <c r="D4585" s="9">
        <v>44950</v>
      </c>
      <c r="E4585" s="10">
        <v>44933</v>
      </c>
      <c r="F4585" t="s">
        <v>27</v>
      </c>
      <c r="G4585">
        <v>125.86</v>
      </c>
      <c r="H4585">
        <v>4</v>
      </c>
      <c r="I4585">
        <v>1</v>
      </c>
      <c r="J4585" t="s">
        <v>28</v>
      </c>
      <c r="K4585" t="s">
        <v>99</v>
      </c>
      <c r="L4585" t="s">
        <v>60</v>
      </c>
      <c r="M4585" t="s">
        <v>22</v>
      </c>
      <c r="N4585" t="s">
        <v>41</v>
      </c>
      <c r="O4585">
        <f>Table2[[#This Row],[check_out_date]]-Table2[[#This Row],[check_in_date]]</f>
        <v>12</v>
      </c>
      <c r="P4585">
        <f>Table2[[#This Row],[num_adults]]+Table2[[#This Row],[num_children]]</f>
        <v>5</v>
      </c>
      <c r="Q4585" s="3">
        <f>IF(OR(Table2[[#This Row],[booking_status]]="confirmed",Table2[[#This Row],[booking_status]]="checked-out"),Table2[[#This Row],[room_rate_per_night]]*Table2[[#This Row],[Num_Nights]],0)</f>
        <v>0</v>
      </c>
      <c r="R4585" t="str" cm="1">
        <f t="array" ref="R4585">IFERROR(_xlfn.IFS(Table2[[#This Row],[booking_status]]="confirmed","Expected",Table2[[#This Row],[booking_status]]="checked-out","Actual"),"No Revenue")</f>
        <v>No Revenue</v>
      </c>
      <c r="S4585" s="4">
        <f>Table2[[#This Row],[Revenue_Amount]]/Table2[[#This Row],[Num_Nights]]</f>
        <v>0</v>
      </c>
    </row>
    <row r="4586" spans="1:19" x14ac:dyDescent="0.3">
      <c r="A4586">
        <v>4585</v>
      </c>
      <c r="B4586" t="s">
        <v>31</v>
      </c>
      <c r="C4586" s="9">
        <v>45200</v>
      </c>
      <c r="D4586" s="9">
        <v>45206</v>
      </c>
      <c r="E4586" s="10">
        <v>45167</v>
      </c>
      <c r="F4586" t="s">
        <v>27</v>
      </c>
      <c r="G4586">
        <v>125.75</v>
      </c>
      <c r="H4586">
        <v>2</v>
      </c>
      <c r="I4586">
        <v>0</v>
      </c>
      <c r="J4586" t="s">
        <v>94</v>
      </c>
      <c r="K4586" t="s">
        <v>20</v>
      </c>
      <c r="L4586" t="s">
        <v>21</v>
      </c>
      <c r="M4586" t="s">
        <v>36</v>
      </c>
      <c r="N4586" t="s">
        <v>41</v>
      </c>
      <c r="O4586">
        <f>Table2[[#This Row],[check_out_date]]-Table2[[#This Row],[check_in_date]]</f>
        <v>6</v>
      </c>
      <c r="P4586">
        <f>Table2[[#This Row],[num_adults]]+Table2[[#This Row],[num_children]]</f>
        <v>2</v>
      </c>
      <c r="Q4586" s="3">
        <f>IF(OR(Table2[[#This Row],[booking_status]]="confirmed",Table2[[#This Row],[booking_status]]="checked-out"),Table2[[#This Row],[room_rate_per_night]]*Table2[[#This Row],[Num_Nights]],0)</f>
        <v>754.5</v>
      </c>
      <c r="R4586" t="str" cm="1">
        <f t="array" ref="R4586">IFERROR(_xlfn.IFS(Table2[[#This Row],[booking_status]]="confirmed","Expected",Table2[[#This Row],[booking_status]]="checked-out","Actual"),"No Revenue")</f>
        <v>Expected</v>
      </c>
      <c r="S4586" s="4">
        <f>Table2[[#This Row],[Revenue_Amount]]/Table2[[#This Row],[Num_Nights]]</f>
        <v>125.75</v>
      </c>
    </row>
    <row r="4587" spans="1:19" x14ac:dyDescent="0.3">
      <c r="A4587">
        <v>4586</v>
      </c>
      <c r="B4587" t="s">
        <v>14</v>
      </c>
      <c r="C4587" s="9">
        <v>45263</v>
      </c>
      <c r="D4587" s="9">
        <v>45266</v>
      </c>
      <c r="E4587" s="10">
        <v>45238</v>
      </c>
      <c r="F4587" t="s">
        <v>18</v>
      </c>
      <c r="G4587">
        <v>226.62</v>
      </c>
      <c r="H4587">
        <v>1</v>
      </c>
      <c r="I4587">
        <v>0</v>
      </c>
      <c r="J4587" t="s">
        <v>19</v>
      </c>
      <c r="K4587" t="s">
        <v>29</v>
      </c>
      <c r="L4587" t="s">
        <v>70</v>
      </c>
      <c r="M4587" t="s">
        <v>22</v>
      </c>
      <c r="N4587" t="s">
        <v>41</v>
      </c>
      <c r="O4587">
        <f>Table2[[#This Row],[check_out_date]]-Table2[[#This Row],[check_in_date]]</f>
        <v>3</v>
      </c>
      <c r="P4587">
        <f>Table2[[#This Row],[num_adults]]+Table2[[#This Row],[num_children]]</f>
        <v>1</v>
      </c>
      <c r="Q4587" s="3">
        <f>IF(OR(Table2[[#This Row],[booking_status]]="confirmed",Table2[[#This Row],[booking_status]]="checked-out"),Table2[[#This Row],[room_rate_per_night]]*Table2[[#This Row],[Num_Nights]],0)</f>
        <v>0</v>
      </c>
      <c r="R4587" t="str" cm="1">
        <f t="array" ref="R4587">IFERROR(_xlfn.IFS(Table2[[#This Row],[booking_status]]="confirmed","Expected",Table2[[#This Row],[booking_status]]="checked-out","Actual"),"No Revenue")</f>
        <v>No Revenue</v>
      </c>
      <c r="S4587" s="4">
        <f>Table2[[#This Row],[Revenue_Amount]]/Table2[[#This Row],[Num_Nights]]</f>
        <v>0</v>
      </c>
    </row>
    <row r="4588" spans="1:19" x14ac:dyDescent="0.3">
      <c r="A4588">
        <v>4587</v>
      </c>
      <c r="B4588" t="s">
        <v>14</v>
      </c>
      <c r="C4588" s="9">
        <v>45258</v>
      </c>
      <c r="D4588" s="9">
        <v>45263</v>
      </c>
      <c r="E4588" s="10">
        <v>45205</v>
      </c>
      <c r="F4588" t="s">
        <v>18</v>
      </c>
      <c r="G4588">
        <v>239.35</v>
      </c>
      <c r="H4588">
        <v>2</v>
      </c>
      <c r="I4588">
        <v>2</v>
      </c>
      <c r="J4588" t="s">
        <v>94</v>
      </c>
      <c r="K4588" t="s">
        <v>29</v>
      </c>
      <c r="L4588" t="s">
        <v>56</v>
      </c>
      <c r="M4588" t="s">
        <v>36</v>
      </c>
      <c r="N4588" t="s">
        <v>30</v>
      </c>
      <c r="O4588">
        <f>Table2[[#This Row],[check_out_date]]-Table2[[#This Row],[check_in_date]]</f>
        <v>5</v>
      </c>
      <c r="P4588">
        <f>Table2[[#This Row],[num_adults]]+Table2[[#This Row],[num_children]]</f>
        <v>4</v>
      </c>
      <c r="Q4588" s="3">
        <f>IF(OR(Table2[[#This Row],[booking_status]]="confirmed",Table2[[#This Row],[booking_status]]="checked-out"),Table2[[#This Row],[room_rate_per_night]]*Table2[[#This Row],[Num_Nights]],0)</f>
        <v>1196.75</v>
      </c>
      <c r="R4588" t="str" cm="1">
        <f t="array" ref="R4588">IFERROR(_xlfn.IFS(Table2[[#This Row],[booking_status]]="confirmed","Expected",Table2[[#This Row],[booking_status]]="checked-out","Actual"),"No Revenue")</f>
        <v>Actual</v>
      </c>
      <c r="S4588" s="4">
        <f>Table2[[#This Row],[Revenue_Amount]]/Table2[[#This Row],[Num_Nights]]</f>
        <v>239.35</v>
      </c>
    </row>
    <row r="4589" spans="1:19" x14ac:dyDescent="0.3">
      <c r="A4589">
        <v>4588</v>
      </c>
      <c r="B4589" t="s">
        <v>14</v>
      </c>
      <c r="C4589" s="9">
        <v>45134</v>
      </c>
      <c r="D4589" s="9">
        <v>45142</v>
      </c>
      <c r="E4589" s="10">
        <v>45121</v>
      </c>
      <c r="F4589" t="s">
        <v>49</v>
      </c>
      <c r="G4589">
        <v>90.74</v>
      </c>
      <c r="H4589">
        <v>2</v>
      </c>
      <c r="I4589">
        <v>0</v>
      </c>
      <c r="J4589" t="s">
        <v>19</v>
      </c>
      <c r="K4589" t="s">
        <v>44</v>
      </c>
      <c r="L4589" t="s">
        <v>21</v>
      </c>
      <c r="M4589" t="s">
        <v>36</v>
      </c>
      <c r="N4589" t="s">
        <v>41</v>
      </c>
      <c r="O4589">
        <f>Table2[[#This Row],[check_out_date]]-Table2[[#This Row],[check_in_date]]</f>
        <v>8</v>
      </c>
      <c r="P4589">
        <f>Table2[[#This Row],[num_adults]]+Table2[[#This Row],[num_children]]</f>
        <v>2</v>
      </c>
      <c r="Q4589" s="3">
        <f>IF(OR(Table2[[#This Row],[booking_status]]="confirmed",Table2[[#This Row],[booking_status]]="checked-out"),Table2[[#This Row],[room_rate_per_night]]*Table2[[#This Row],[Num_Nights]],0)</f>
        <v>725.92</v>
      </c>
      <c r="R4589" t="str" cm="1">
        <f t="array" ref="R4589">IFERROR(_xlfn.IFS(Table2[[#This Row],[booking_status]]="confirmed","Expected",Table2[[#This Row],[booking_status]]="checked-out","Actual"),"No Revenue")</f>
        <v>Expected</v>
      </c>
      <c r="S4589" s="4">
        <f>Table2[[#This Row],[Revenue_Amount]]/Table2[[#This Row],[Num_Nights]]</f>
        <v>90.74</v>
      </c>
    </row>
    <row r="4590" spans="1:19" x14ac:dyDescent="0.3">
      <c r="A4590">
        <v>4589</v>
      </c>
      <c r="B4590" t="s">
        <v>37</v>
      </c>
      <c r="C4590" s="9">
        <v>45239</v>
      </c>
      <c r="D4590" s="9">
        <v>45247</v>
      </c>
      <c r="E4590" s="10">
        <v>45230</v>
      </c>
      <c r="F4590" t="s">
        <v>49</v>
      </c>
      <c r="G4590">
        <v>137.18</v>
      </c>
      <c r="H4590">
        <v>1</v>
      </c>
      <c r="I4590">
        <v>0</v>
      </c>
      <c r="J4590" t="s">
        <v>28</v>
      </c>
      <c r="K4590" t="s">
        <v>66</v>
      </c>
      <c r="L4590" t="s">
        <v>21</v>
      </c>
      <c r="M4590" t="s">
        <v>22</v>
      </c>
      <c r="N4590" t="s">
        <v>23</v>
      </c>
      <c r="O4590">
        <f>Table2[[#This Row],[check_out_date]]-Table2[[#This Row],[check_in_date]]</f>
        <v>8</v>
      </c>
      <c r="P4590">
        <f>Table2[[#This Row],[num_adults]]+Table2[[#This Row],[num_children]]</f>
        <v>1</v>
      </c>
      <c r="Q4590" s="3">
        <f>IF(OR(Table2[[#This Row],[booking_status]]="confirmed",Table2[[#This Row],[booking_status]]="checked-out"),Table2[[#This Row],[room_rate_per_night]]*Table2[[#This Row],[Num_Nights]],0)</f>
        <v>1097.44</v>
      </c>
      <c r="R4590" t="str" cm="1">
        <f t="array" ref="R4590">IFERROR(_xlfn.IFS(Table2[[#This Row],[booking_status]]="confirmed","Expected",Table2[[#This Row],[booking_status]]="checked-out","Actual"),"No Revenue")</f>
        <v>Expected</v>
      </c>
      <c r="S4590" s="4">
        <f>Table2[[#This Row],[Revenue_Amount]]/Table2[[#This Row],[Num_Nights]]</f>
        <v>137.18</v>
      </c>
    </row>
    <row r="4591" spans="1:19" x14ac:dyDescent="0.3">
      <c r="A4591">
        <v>4590</v>
      </c>
      <c r="B4591" t="s">
        <v>37</v>
      </c>
      <c r="C4591" s="9">
        <v>45097</v>
      </c>
      <c r="D4591" s="9">
        <v>45100</v>
      </c>
      <c r="E4591" s="10">
        <v>45022</v>
      </c>
      <c r="F4591" t="s">
        <v>27</v>
      </c>
      <c r="G4591">
        <v>146.59</v>
      </c>
      <c r="H4591">
        <v>1</v>
      </c>
      <c r="I4591">
        <v>2</v>
      </c>
      <c r="J4591" t="s">
        <v>28</v>
      </c>
      <c r="K4591" t="s">
        <v>44</v>
      </c>
      <c r="L4591" t="s">
        <v>56</v>
      </c>
      <c r="M4591" t="s">
        <v>36</v>
      </c>
      <c r="N4591" t="s">
        <v>41</v>
      </c>
      <c r="O4591">
        <f>Table2[[#This Row],[check_out_date]]-Table2[[#This Row],[check_in_date]]</f>
        <v>3</v>
      </c>
      <c r="P4591">
        <f>Table2[[#This Row],[num_adults]]+Table2[[#This Row],[num_children]]</f>
        <v>3</v>
      </c>
      <c r="Q4591" s="3">
        <f>IF(OR(Table2[[#This Row],[booking_status]]="confirmed",Table2[[#This Row],[booking_status]]="checked-out"),Table2[[#This Row],[room_rate_per_night]]*Table2[[#This Row],[Num_Nights]],0)</f>
        <v>439.77</v>
      </c>
      <c r="R4591" t="str" cm="1">
        <f t="array" ref="R4591">IFERROR(_xlfn.IFS(Table2[[#This Row],[booking_status]]="confirmed","Expected",Table2[[#This Row],[booking_status]]="checked-out","Actual"),"No Revenue")</f>
        <v>Actual</v>
      </c>
      <c r="S4591" s="4">
        <f>Table2[[#This Row],[Revenue_Amount]]/Table2[[#This Row],[Num_Nights]]</f>
        <v>146.59</v>
      </c>
    </row>
    <row r="4592" spans="1:19" hidden="1" x14ac:dyDescent="0.3">
      <c r="A4592">
        <v>4591</v>
      </c>
      <c r="B4592" t="s">
        <v>14</v>
      </c>
      <c r="C4592" s="9">
        <v>45070</v>
      </c>
      <c r="D4592" s="9">
        <v>45077</v>
      </c>
      <c r="E4592" s="10">
        <v>45023</v>
      </c>
      <c r="F4592" t="s">
        <v>27</v>
      </c>
      <c r="G4592">
        <v>168.18</v>
      </c>
      <c r="H4592">
        <v>3</v>
      </c>
      <c r="I4592">
        <v>1</v>
      </c>
      <c r="J4592" t="s">
        <v>35</v>
      </c>
      <c r="K4592" t="s">
        <v>44</v>
      </c>
      <c r="L4592" t="s">
        <v>21</v>
      </c>
      <c r="M4592" t="s">
        <v>22</v>
      </c>
      <c r="N4592" t="s">
        <v>41</v>
      </c>
      <c r="O4592">
        <f>Table2[[#This Row],[check_out_date]]-Table2[[#This Row],[check_in_date]]</f>
        <v>7</v>
      </c>
      <c r="P4592">
        <f>Table2[[#This Row],[num_adults]]+Table2[[#This Row],[num_children]]</f>
        <v>4</v>
      </c>
      <c r="Q4592" s="3">
        <f>IF(OR(Table2[[#This Row],[booking_status]]="confirmed",Table2[[#This Row],[booking_status]]="checked-out"),Table2[[#This Row],[room_rate_per_night]]*Table2[[#This Row],[Num_Nights]],0)</f>
        <v>1177.26</v>
      </c>
      <c r="R4592" t="str" cm="1">
        <f t="array" ref="R4592">IFERROR(_xlfn.IFS(Table2[[#This Row],[booking_status]]="confirmed","Expected",Table2[[#This Row],[booking_status]]="checked-out","Actual"),"No Revenue")</f>
        <v>Expected</v>
      </c>
      <c r="S4592" s="4">
        <f>Table2[[#This Row],[Revenue_Amount]]/Table2[[#This Row],[Num_Nights]]</f>
        <v>168.18</v>
      </c>
    </row>
    <row r="4593" spans="1:19" x14ac:dyDescent="0.3">
      <c r="A4593">
        <v>4592</v>
      </c>
      <c r="B4593" t="s">
        <v>37</v>
      </c>
      <c r="C4593" s="9">
        <v>45266</v>
      </c>
      <c r="D4593" s="9">
        <v>45270</v>
      </c>
      <c r="E4593" s="10">
        <v>45219</v>
      </c>
      <c r="F4593" t="s">
        <v>18</v>
      </c>
      <c r="G4593">
        <v>238.53</v>
      </c>
      <c r="H4593">
        <v>1</v>
      </c>
      <c r="I4593">
        <v>3</v>
      </c>
      <c r="J4593" t="s">
        <v>55</v>
      </c>
      <c r="K4593" t="s">
        <v>66</v>
      </c>
      <c r="L4593" t="s">
        <v>21</v>
      </c>
      <c r="M4593" t="s">
        <v>22</v>
      </c>
      <c r="N4593" t="s">
        <v>41</v>
      </c>
      <c r="O4593">
        <f>Table2[[#This Row],[check_out_date]]-Table2[[#This Row],[check_in_date]]</f>
        <v>4</v>
      </c>
      <c r="P4593">
        <f>Table2[[#This Row],[num_adults]]+Table2[[#This Row],[num_children]]</f>
        <v>4</v>
      </c>
      <c r="Q4593" s="3">
        <f>IF(OR(Table2[[#This Row],[booking_status]]="confirmed",Table2[[#This Row],[booking_status]]="checked-out"),Table2[[#This Row],[room_rate_per_night]]*Table2[[#This Row],[Num_Nights]],0)</f>
        <v>954.12</v>
      </c>
      <c r="R4593" t="str" cm="1">
        <f t="array" ref="R4593">IFERROR(_xlfn.IFS(Table2[[#This Row],[booking_status]]="confirmed","Expected",Table2[[#This Row],[booking_status]]="checked-out","Actual"),"No Revenue")</f>
        <v>Expected</v>
      </c>
      <c r="S4593" s="4">
        <f>Table2[[#This Row],[Revenue_Amount]]/Table2[[#This Row],[Num_Nights]]</f>
        <v>238.53</v>
      </c>
    </row>
    <row r="4594" spans="1:19" x14ac:dyDescent="0.3">
      <c r="A4594">
        <v>4593</v>
      </c>
      <c r="B4594" t="s">
        <v>14</v>
      </c>
      <c r="C4594" s="9">
        <v>45081</v>
      </c>
      <c r="D4594" s="9">
        <v>45082</v>
      </c>
      <c r="E4594" s="10">
        <v>45071</v>
      </c>
      <c r="F4594" t="s">
        <v>49</v>
      </c>
      <c r="G4594">
        <v>82.91</v>
      </c>
      <c r="H4594">
        <v>2</v>
      </c>
      <c r="I4594">
        <v>0</v>
      </c>
      <c r="J4594" t="s">
        <v>55</v>
      </c>
      <c r="K4594" t="s">
        <v>44</v>
      </c>
      <c r="L4594" t="s">
        <v>60</v>
      </c>
      <c r="M4594" t="s">
        <v>36</v>
      </c>
      <c r="N4594" t="s">
        <v>95</v>
      </c>
      <c r="O4594">
        <f>Table2[[#This Row],[check_out_date]]-Table2[[#This Row],[check_in_date]]</f>
        <v>1</v>
      </c>
      <c r="P4594">
        <f>Table2[[#This Row],[num_adults]]+Table2[[#This Row],[num_children]]</f>
        <v>2</v>
      </c>
      <c r="Q4594" s="3">
        <f>IF(OR(Table2[[#This Row],[booking_status]]="confirmed",Table2[[#This Row],[booking_status]]="checked-out"),Table2[[#This Row],[room_rate_per_night]]*Table2[[#This Row],[Num_Nights]],0)</f>
        <v>0</v>
      </c>
      <c r="R4594" t="str" cm="1">
        <f t="array" ref="R4594">IFERROR(_xlfn.IFS(Table2[[#This Row],[booking_status]]="confirmed","Expected",Table2[[#This Row],[booking_status]]="checked-out","Actual"),"No Revenue")</f>
        <v>No Revenue</v>
      </c>
      <c r="S4594" s="4">
        <f>Table2[[#This Row],[Revenue_Amount]]/Table2[[#This Row],[Num_Nights]]</f>
        <v>0</v>
      </c>
    </row>
    <row r="4595" spans="1:19" x14ac:dyDescent="0.3">
      <c r="A4595">
        <v>4594</v>
      </c>
      <c r="B4595" t="s">
        <v>37</v>
      </c>
      <c r="C4595" s="9">
        <v>45017</v>
      </c>
      <c r="D4595" s="9">
        <v>45022</v>
      </c>
      <c r="E4595" s="10">
        <v>44989</v>
      </c>
      <c r="F4595" t="s">
        <v>54</v>
      </c>
      <c r="G4595">
        <v>307.72000000000003</v>
      </c>
      <c r="H4595">
        <v>1</v>
      </c>
      <c r="I4595">
        <v>0</v>
      </c>
      <c r="J4595" t="s">
        <v>28</v>
      </c>
      <c r="K4595" t="s">
        <v>99</v>
      </c>
      <c r="L4595" t="s">
        <v>56</v>
      </c>
      <c r="M4595" t="s">
        <v>36</v>
      </c>
      <c r="N4595" t="s">
        <v>45</v>
      </c>
      <c r="O4595">
        <f>Table2[[#This Row],[check_out_date]]-Table2[[#This Row],[check_in_date]]</f>
        <v>5</v>
      </c>
      <c r="P4595">
        <f>Table2[[#This Row],[num_adults]]+Table2[[#This Row],[num_children]]</f>
        <v>1</v>
      </c>
      <c r="Q4595" s="3">
        <f>IF(OR(Table2[[#This Row],[booking_status]]="confirmed",Table2[[#This Row],[booking_status]]="checked-out"),Table2[[#This Row],[room_rate_per_night]]*Table2[[#This Row],[Num_Nights]],0)</f>
        <v>1538.6000000000001</v>
      </c>
      <c r="R4595" t="str" cm="1">
        <f t="array" ref="R4595">IFERROR(_xlfn.IFS(Table2[[#This Row],[booking_status]]="confirmed","Expected",Table2[[#This Row],[booking_status]]="checked-out","Actual"),"No Revenue")</f>
        <v>Actual</v>
      </c>
      <c r="S4595" s="4">
        <f>Table2[[#This Row],[Revenue_Amount]]/Table2[[#This Row],[Num_Nights]]</f>
        <v>307.72000000000003</v>
      </c>
    </row>
    <row r="4596" spans="1:19" hidden="1" x14ac:dyDescent="0.3">
      <c r="A4596">
        <v>4595</v>
      </c>
      <c r="B4596" t="s">
        <v>37</v>
      </c>
      <c r="C4596" s="9">
        <v>45082</v>
      </c>
      <c r="D4596" s="9">
        <v>45084</v>
      </c>
      <c r="E4596" s="10">
        <v>45012</v>
      </c>
      <c r="F4596" t="s">
        <v>49</v>
      </c>
      <c r="G4596">
        <v>133.61000000000001</v>
      </c>
      <c r="H4596">
        <v>1</v>
      </c>
      <c r="I4596">
        <v>0</v>
      </c>
      <c r="J4596" t="s">
        <v>35</v>
      </c>
      <c r="K4596" t="s">
        <v>66</v>
      </c>
      <c r="L4596" t="s">
        <v>56</v>
      </c>
      <c r="M4596" t="s">
        <v>22</v>
      </c>
      <c r="N4596" t="s">
        <v>95</v>
      </c>
      <c r="O4596">
        <f>Table2[[#This Row],[check_out_date]]-Table2[[#This Row],[check_in_date]]</f>
        <v>2</v>
      </c>
      <c r="P4596">
        <f>Table2[[#This Row],[num_adults]]+Table2[[#This Row],[num_children]]</f>
        <v>1</v>
      </c>
      <c r="Q4596" s="3">
        <f>IF(OR(Table2[[#This Row],[booking_status]]="confirmed",Table2[[#This Row],[booking_status]]="checked-out"),Table2[[#This Row],[room_rate_per_night]]*Table2[[#This Row],[Num_Nights]],0)</f>
        <v>267.22000000000003</v>
      </c>
      <c r="R4596" t="str" cm="1">
        <f t="array" ref="R4596">IFERROR(_xlfn.IFS(Table2[[#This Row],[booking_status]]="confirmed","Expected",Table2[[#This Row],[booking_status]]="checked-out","Actual"),"No Revenue")</f>
        <v>Actual</v>
      </c>
      <c r="S4596" s="4">
        <f>Table2[[#This Row],[Revenue_Amount]]/Table2[[#This Row],[Num_Nights]]</f>
        <v>133.61000000000001</v>
      </c>
    </row>
    <row r="4597" spans="1:19" hidden="1" x14ac:dyDescent="0.3">
      <c r="A4597">
        <v>4596</v>
      </c>
      <c r="B4597" t="s">
        <v>31</v>
      </c>
      <c r="C4597" s="9">
        <v>44946</v>
      </c>
      <c r="D4597" s="9">
        <v>44951</v>
      </c>
      <c r="E4597" s="10">
        <v>44908</v>
      </c>
      <c r="F4597" t="s">
        <v>27</v>
      </c>
      <c r="G4597">
        <v>131.36000000000001</v>
      </c>
      <c r="H4597">
        <v>2</v>
      </c>
      <c r="I4597">
        <v>0</v>
      </c>
      <c r="J4597" t="s">
        <v>35</v>
      </c>
      <c r="K4597" t="s">
        <v>20</v>
      </c>
      <c r="L4597" t="s">
        <v>56</v>
      </c>
      <c r="M4597" t="s">
        <v>36</v>
      </c>
      <c r="N4597" t="s">
        <v>95</v>
      </c>
      <c r="O4597">
        <f>Table2[[#This Row],[check_out_date]]-Table2[[#This Row],[check_in_date]]</f>
        <v>5</v>
      </c>
      <c r="P4597">
        <f>Table2[[#This Row],[num_adults]]+Table2[[#This Row],[num_children]]</f>
        <v>2</v>
      </c>
      <c r="Q4597" s="3">
        <f>IF(OR(Table2[[#This Row],[booking_status]]="confirmed",Table2[[#This Row],[booking_status]]="checked-out"),Table2[[#This Row],[room_rate_per_night]]*Table2[[#This Row],[Num_Nights]],0)</f>
        <v>656.80000000000007</v>
      </c>
      <c r="R4597" t="str" cm="1">
        <f t="array" ref="R4597">IFERROR(_xlfn.IFS(Table2[[#This Row],[booking_status]]="confirmed","Expected",Table2[[#This Row],[booking_status]]="checked-out","Actual"),"No Revenue")</f>
        <v>Actual</v>
      </c>
      <c r="S4597" s="4">
        <f>Table2[[#This Row],[Revenue_Amount]]/Table2[[#This Row],[Num_Nights]]</f>
        <v>131.36000000000001</v>
      </c>
    </row>
    <row r="4598" spans="1:19" x14ac:dyDescent="0.3">
      <c r="A4598">
        <v>4597</v>
      </c>
      <c r="B4598" t="s">
        <v>14</v>
      </c>
      <c r="C4598" s="9">
        <v>44949</v>
      </c>
      <c r="D4598" s="9">
        <v>44952</v>
      </c>
      <c r="E4598" s="10">
        <v>44930</v>
      </c>
      <c r="F4598" t="s">
        <v>18</v>
      </c>
      <c r="G4598">
        <v>194.67</v>
      </c>
      <c r="H4598">
        <v>3</v>
      </c>
      <c r="I4598">
        <v>0</v>
      </c>
      <c r="J4598" t="s">
        <v>28</v>
      </c>
      <c r="K4598" t="s">
        <v>44</v>
      </c>
      <c r="L4598" t="s">
        <v>21</v>
      </c>
      <c r="M4598" t="s">
        <v>36</v>
      </c>
      <c r="N4598" t="s">
        <v>41</v>
      </c>
      <c r="O4598">
        <f>Table2[[#This Row],[check_out_date]]-Table2[[#This Row],[check_in_date]]</f>
        <v>3</v>
      </c>
      <c r="P4598">
        <f>Table2[[#This Row],[num_adults]]+Table2[[#This Row],[num_children]]</f>
        <v>3</v>
      </c>
      <c r="Q4598" s="3">
        <f>IF(OR(Table2[[#This Row],[booking_status]]="confirmed",Table2[[#This Row],[booking_status]]="checked-out"),Table2[[#This Row],[room_rate_per_night]]*Table2[[#This Row],[Num_Nights]],0)</f>
        <v>584.01</v>
      </c>
      <c r="R4598" t="str" cm="1">
        <f t="array" ref="R4598">IFERROR(_xlfn.IFS(Table2[[#This Row],[booking_status]]="confirmed","Expected",Table2[[#This Row],[booking_status]]="checked-out","Actual"),"No Revenue")</f>
        <v>Expected</v>
      </c>
      <c r="S4598" s="4">
        <f>Table2[[#This Row],[Revenue_Amount]]/Table2[[#This Row],[Num_Nights]]</f>
        <v>194.67</v>
      </c>
    </row>
    <row r="4599" spans="1:19" x14ac:dyDescent="0.3">
      <c r="A4599">
        <v>4598</v>
      </c>
      <c r="B4599" t="s">
        <v>14</v>
      </c>
      <c r="C4599" s="9">
        <v>45266</v>
      </c>
      <c r="D4599" s="9">
        <v>45274</v>
      </c>
      <c r="E4599" s="10">
        <v>45242</v>
      </c>
      <c r="F4599" t="s">
        <v>27</v>
      </c>
      <c r="G4599">
        <v>153.01</v>
      </c>
      <c r="H4599">
        <v>1</v>
      </c>
      <c r="I4599">
        <v>0</v>
      </c>
      <c r="J4599" t="s">
        <v>55</v>
      </c>
      <c r="K4599" t="s">
        <v>20</v>
      </c>
      <c r="L4599" t="s">
        <v>21</v>
      </c>
      <c r="M4599" t="s">
        <v>36</v>
      </c>
      <c r="N4599" t="s">
        <v>41</v>
      </c>
      <c r="O4599">
        <f>Table2[[#This Row],[check_out_date]]-Table2[[#This Row],[check_in_date]]</f>
        <v>8</v>
      </c>
      <c r="P4599">
        <f>Table2[[#This Row],[num_adults]]+Table2[[#This Row],[num_children]]</f>
        <v>1</v>
      </c>
      <c r="Q4599" s="3">
        <f>IF(OR(Table2[[#This Row],[booking_status]]="confirmed",Table2[[#This Row],[booking_status]]="checked-out"),Table2[[#This Row],[room_rate_per_night]]*Table2[[#This Row],[Num_Nights]],0)</f>
        <v>1224.08</v>
      </c>
      <c r="R4599" t="str" cm="1">
        <f t="array" ref="R4599">IFERROR(_xlfn.IFS(Table2[[#This Row],[booking_status]]="confirmed","Expected",Table2[[#This Row],[booking_status]]="checked-out","Actual"),"No Revenue")</f>
        <v>Expected</v>
      </c>
      <c r="S4599" s="4">
        <f>Table2[[#This Row],[Revenue_Amount]]/Table2[[#This Row],[Num_Nights]]</f>
        <v>153.01</v>
      </c>
    </row>
    <row r="4600" spans="1:19" hidden="1" x14ac:dyDescent="0.3">
      <c r="A4600">
        <v>4599</v>
      </c>
      <c r="B4600" t="s">
        <v>31</v>
      </c>
      <c r="C4600" s="9">
        <v>45264</v>
      </c>
      <c r="D4600" s="9">
        <v>45265</v>
      </c>
      <c r="E4600" s="10">
        <v>45228</v>
      </c>
      <c r="F4600" t="s">
        <v>49</v>
      </c>
      <c r="G4600">
        <v>61.7</v>
      </c>
      <c r="H4600">
        <v>2</v>
      </c>
      <c r="I4600">
        <v>0</v>
      </c>
      <c r="J4600" t="s">
        <v>35</v>
      </c>
      <c r="K4600" t="s">
        <v>20</v>
      </c>
      <c r="L4600" t="s">
        <v>56</v>
      </c>
      <c r="M4600" t="s">
        <v>36</v>
      </c>
      <c r="N4600" t="s">
        <v>41</v>
      </c>
      <c r="O4600">
        <f>Table2[[#This Row],[check_out_date]]-Table2[[#This Row],[check_in_date]]</f>
        <v>1</v>
      </c>
      <c r="P4600">
        <f>Table2[[#This Row],[num_adults]]+Table2[[#This Row],[num_children]]</f>
        <v>2</v>
      </c>
      <c r="Q4600" s="3">
        <f>IF(OR(Table2[[#This Row],[booking_status]]="confirmed",Table2[[#This Row],[booking_status]]="checked-out"),Table2[[#This Row],[room_rate_per_night]]*Table2[[#This Row],[Num_Nights]],0)</f>
        <v>61.7</v>
      </c>
      <c r="R4600" t="str" cm="1">
        <f t="array" ref="R4600">IFERROR(_xlfn.IFS(Table2[[#This Row],[booking_status]]="confirmed","Expected",Table2[[#This Row],[booking_status]]="checked-out","Actual"),"No Revenue")</f>
        <v>Actual</v>
      </c>
      <c r="S4600" s="4">
        <f>Table2[[#This Row],[Revenue_Amount]]/Table2[[#This Row],[Num_Nights]]</f>
        <v>61.7</v>
      </c>
    </row>
    <row r="4601" spans="1:19" x14ac:dyDescent="0.3">
      <c r="A4601">
        <v>4600</v>
      </c>
      <c r="B4601" t="s">
        <v>31</v>
      </c>
      <c r="C4601" s="9">
        <v>44938</v>
      </c>
      <c r="D4601" s="9">
        <v>44946</v>
      </c>
      <c r="E4601" s="10">
        <v>44905</v>
      </c>
      <c r="F4601" t="s">
        <v>27</v>
      </c>
      <c r="G4601">
        <v>109.39</v>
      </c>
      <c r="H4601">
        <v>4</v>
      </c>
      <c r="I4601">
        <v>0</v>
      </c>
      <c r="J4601" t="s">
        <v>28</v>
      </c>
      <c r="K4601" t="s">
        <v>66</v>
      </c>
      <c r="L4601" t="s">
        <v>56</v>
      </c>
      <c r="M4601" t="s">
        <v>36</v>
      </c>
      <c r="N4601" t="s">
        <v>23</v>
      </c>
      <c r="O4601">
        <f>Table2[[#This Row],[check_out_date]]-Table2[[#This Row],[check_in_date]]</f>
        <v>8</v>
      </c>
      <c r="P4601">
        <f>Table2[[#This Row],[num_adults]]+Table2[[#This Row],[num_children]]</f>
        <v>4</v>
      </c>
      <c r="Q4601" s="3">
        <f>IF(OR(Table2[[#This Row],[booking_status]]="confirmed",Table2[[#This Row],[booking_status]]="checked-out"),Table2[[#This Row],[room_rate_per_night]]*Table2[[#This Row],[Num_Nights]],0)</f>
        <v>875.12</v>
      </c>
      <c r="R4601" t="str" cm="1">
        <f t="array" ref="R4601">IFERROR(_xlfn.IFS(Table2[[#This Row],[booking_status]]="confirmed","Expected",Table2[[#This Row],[booking_status]]="checked-out","Actual"),"No Revenue")</f>
        <v>Actual</v>
      </c>
      <c r="S4601" s="4">
        <f>Table2[[#This Row],[Revenue_Amount]]/Table2[[#This Row],[Num_Nights]]</f>
        <v>109.39</v>
      </c>
    </row>
    <row r="4602" spans="1:19" x14ac:dyDescent="0.3">
      <c r="A4602">
        <v>4601</v>
      </c>
      <c r="B4602" t="s">
        <v>37</v>
      </c>
      <c r="C4602" s="9">
        <v>45044</v>
      </c>
      <c r="D4602" s="9">
        <v>45056</v>
      </c>
      <c r="E4602" s="10">
        <v>45016</v>
      </c>
      <c r="F4602" t="s">
        <v>27</v>
      </c>
      <c r="G4602">
        <v>194.18</v>
      </c>
      <c r="H4602">
        <v>2</v>
      </c>
      <c r="I4602">
        <v>2</v>
      </c>
      <c r="J4602" t="s">
        <v>94</v>
      </c>
      <c r="K4602" t="s">
        <v>66</v>
      </c>
      <c r="L4602" t="s">
        <v>21</v>
      </c>
      <c r="M4602" t="s">
        <v>22</v>
      </c>
      <c r="N4602" t="s">
        <v>45</v>
      </c>
      <c r="O4602">
        <f>Table2[[#This Row],[check_out_date]]-Table2[[#This Row],[check_in_date]]</f>
        <v>12</v>
      </c>
      <c r="P4602">
        <f>Table2[[#This Row],[num_adults]]+Table2[[#This Row],[num_children]]</f>
        <v>4</v>
      </c>
      <c r="Q4602" s="3">
        <f>IF(OR(Table2[[#This Row],[booking_status]]="confirmed",Table2[[#This Row],[booking_status]]="checked-out"),Table2[[#This Row],[room_rate_per_night]]*Table2[[#This Row],[Num_Nights]],0)</f>
        <v>2330.16</v>
      </c>
      <c r="R4602" t="str" cm="1">
        <f t="array" ref="R4602">IFERROR(_xlfn.IFS(Table2[[#This Row],[booking_status]]="confirmed","Expected",Table2[[#This Row],[booking_status]]="checked-out","Actual"),"No Revenue")</f>
        <v>Expected</v>
      </c>
      <c r="S4602" s="4">
        <f>Table2[[#This Row],[Revenue_Amount]]/Table2[[#This Row],[Num_Nights]]</f>
        <v>194.17999999999998</v>
      </c>
    </row>
    <row r="4603" spans="1:19" hidden="1" x14ac:dyDescent="0.3">
      <c r="A4603">
        <v>4602</v>
      </c>
      <c r="B4603" t="s">
        <v>14</v>
      </c>
      <c r="C4603" s="9">
        <v>45258</v>
      </c>
      <c r="D4603" s="9">
        <v>45263</v>
      </c>
      <c r="E4603" s="10">
        <v>45251</v>
      </c>
      <c r="F4603" t="s">
        <v>27</v>
      </c>
      <c r="G4603">
        <v>137.94999999999999</v>
      </c>
      <c r="H4603">
        <v>4</v>
      </c>
      <c r="I4603">
        <v>0</v>
      </c>
      <c r="J4603" t="s">
        <v>35</v>
      </c>
      <c r="K4603" t="s">
        <v>20</v>
      </c>
      <c r="L4603" t="s">
        <v>70</v>
      </c>
      <c r="M4603" t="s">
        <v>36</v>
      </c>
      <c r="N4603" t="s">
        <v>23</v>
      </c>
      <c r="O4603">
        <f>Table2[[#This Row],[check_out_date]]-Table2[[#This Row],[check_in_date]]</f>
        <v>5</v>
      </c>
      <c r="P4603">
        <f>Table2[[#This Row],[num_adults]]+Table2[[#This Row],[num_children]]</f>
        <v>4</v>
      </c>
      <c r="Q4603" s="3">
        <f>IF(OR(Table2[[#This Row],[booking_status]]="confirmed",Table2[[#This Row],[booking_status]]="checked-out"),Table2[[#This Row],[room_rate_per_night]]*Table2[[#This Row],[Num_Nights]],0)</f>
        <v>0</v>
      </c>
      <c r="R4603" t="str" cm="1">
        <f t="array" ref="R4603">IFERROR(_xlfn.IFS(Table2[[#This Row],[booking_status]]="confirmed","Expected",Table2[[#This Row],[booking_status]]="checked-out","Actual"),"No Revenue")</f>
        <v>No Revenue</v>
      </c>
      <c r="S4603" s="4">
        <f>Table2[[#This Row],[Revenue_Amount]]/Table2[[#This Row],[Num_Nights]]</f>
        <v>0</v>
      </c>
    </row>
    <row r="4604" spans="1:19" hidden="1" x14ac:dyDescent="0.3">
      <c r="A4604">
        <v>4603</v>
      </c>
      <c r="B4604" t="s">
        <v>31</v>
      </c>
      <c r="C4604" s="9">
        <v>45118</v>
      </c>
      <c r="D4604" s="9">
        <v>45120</v>
      </c>
      <c r="E4604" s="10">
        <v>45088</v>
      </c>
      <c r="F4604" t="s">
        <v>27</v>
      </c>
      <c r="G4604">
        <v>128.49</v>
      </c>
      <c r="H4604">
        <v>2</v>
      </c>
      <c r="I4604">
        <v>0</v>
      </c>
      <c r="J4604" t="s">
        <v>35</v>
      </c>
      <c r="K4604" t="s">
        <v>66</v>
      </c>
      <c r="L4604" t="s">
        <v>21</v>
      </c>
      <c r="M4604" t="s">
        <v>36</v>
      </c>
      <c r="N4604" t="s">
        <v>41</v>
      </c>
      <c r="O4604">
        <f>Table2[[#This Row],[check_out_date]]-Table2[[#This Row],[check_in_date]]</f>
        <v>2</v>
      </c>
      <c r="P4604">
        <f>Table2[[#This Row],[num_adults]]+Table2[[#This Row],[num_children]]</f>
        <v>2</v>
      </c>
      <c r="Q4604" s="3">
        <f>IF(OR(Table2[[#This Row],[booking_status]]="confirmed",Table2[[#This Row],[booking_status]]="checked-out"),Table2[[#This Row],[room_rate_per_night]]*Table2[[#This Row],[Num_Nights]],0)</f>
        <v>256.98</v>
      </c>
      <c r="R4604" t="str" cm="1">
        <f t="array" ref="R4604">IFERROR(_xlfn.IFS(Table2[[#This Row],[booking_status]]="confirmed","Expected",Table2[[#This Row],[booking_status]]="checked-out","Actual"),"No Revenue")</f>
        <v>Expected</v>
      </c>
      <c r="S4604" s="4">
        <f>Table2[[#This Row],[Revenue_Amount]]/Table2[[#This Row],[Num_Nights]]</f>
        <v>128.49</v>
      </c>
    </row>
    <row r="4605" spans="1:19" x14ac:dyDescent="0.3">
      <c r="A4605">
        <v>4604</v>
      </c>
      <c r="B4605" t="s">
        <v>50</v>
      </c>
      <c r="C4605" s="9">
        <v>44972</v>
      </c>
      <c r="D4605" s="9">
        <v>44981</v>
      </c>
      <c r="E4605" s="10">
        <v>44964</v>
      </c>
      <c r="F4605" t="s">
        <v>49</v>
      </c>
      <c r="G4605">
        <v>81.069999999999993</v>
      </c>
      <c r="H4605">
        <v>1</v>
      </c>
      <c r="I4605">
        <v>1</v>
      </c>
      <c r="J4605" t="s">
        <v>28</v>
      </c>
      <c r="K4605" t="s">
        <v>29</v>
      </c>
      <c r="L4605" t="s">
        <v>21</v>
      </c>
      <c r="M4605" t="s">
        <v>36</v>
      </c>
      <c r="N4605" t="s">
        <v>41</v>
      </c>
      <c r="O4605">
        <f>Table2[[#This Row],[check_out_date]]-Table2[[#This Row],[check_in_date]]</f>
        <v>9</v>
      </c>
      <c r="P4605">
        <f>Table2[[#This Row],[num_adults]]+Table2[[#This Row],[num_children]]</f>
        <v>2</v>
      </c>
      <c r="Q4605" s="3">
        <f>IF(OR(Table2[[#This Row],[booking_status]]="confirmed",Table2[[#This Row],[booking_status]]="checked-out"),Table2[[#This Row],[room_rate_per_night]]*Table2[[#This Row],[Num_Nights]],0)</f>
        <v>729.62999999999988</v>
      </c>
      <c r="R4605" t="str" cm="1">
        <f t="array" ref="R4605">IFERROR(_xlfn.IFS(Table2[[#This Row],[booking_status]]="confirmed","Expected",Table2[[#This Row],[booking_status]]="checked-out","Actual"),"No Revenue")</f>
        <v>Expected</v>
      </c>
      <c r="S4605" s="4">
        <f>Table2[[#This Row],[Revenue_Amount]]/Table2[[#This Row],[Num_Nights]]</f>
        <v>81.069999999999993</v>
      </c>
    </row>
    <row r="4606" spans="1:19" x14ac:dyDescent="0.3">
      <c r="A4606">
        <v>4605</v>
      </c>
      <c r="B4606" t="s">
        <v>31</v>
      </c>
      <c r="C4606" s="9">
        <v>45124</v>
      </c>
      <c r="D4606" s="9">
        <v>45129</v>
      </c>
      <c r="E4606" s="10">
        <v>45113</v>
      </c>
      <c r="F4606" t="s">
        <v>27</v>
      </c>
      <c r="G4606">
        <v>167.65</v>
      </c>
      <c r="H4606">
        <v>2</v>
      </c>
      <c r="I4606">
        <v>0</v>
      </c>
      <c r="J4606" t="s">
        <v>19</v>
      </c>
      <c r="K4606" t="s">
        <v>44</v>
      </c>
      <c r="L4606" t="s">
        <v>21</v>
      </c>
      <c r="M4606" t="s">
        <v>22</v>
      </c>
      <c r="N4606" t="s">
        <v>95</v>
      </c>
      <c r="O4606">
        <f>Table2[[#This Row],[check_out_date]]-Table2[[#This Row],[check_in_date]]</f>
        <v>5</v>
      </c>
      <c r="P4606">
        <f>Table2[[#This Row],[num_adults]]+Table2[[#This Row],[num_children]]</f>
        <v>2</v>
      </c>
      <c r="Q4606" s="3">
        <f>IF(OR(Table2[[#This Row],[booking_status]]="confirmed",Table2[[#This Row],[booking_status]]="checked-out"),Table2[[#This Row],[room_rate_per_night]]*Table2[[#This Row],[Num_Nights]],0)</f>
        <v>838.25</v>
      </c>
      <c r="R4606" t="str" cm="1">
        <f t="array" ref="R4606">IFERROR(_xlfn.IFS(Table2[[#This Row],[booking_status]]="confirmed","Expected",Table2[[#This Row],[booking_status]]="checked-out","Actual"),"No Revenue")</f>
        <v>Expected</v>
      </c>
      <c r="S4606" s="4">
        <f>Table2[[#This Row],[Revenue_Amount]]/Table2[[#This Row],[Num_Nights]]</f>
        <v>167.65</v>
      </c>
    </row>
    <row r="4607" spans="1:19" hidden="1" x14ac:dyDescent="0.3">
      <c r="A4607">
        <v>4606</v>
      </c>
      <c r="B4607" t="s">
        <v>31</v>
      </c>
      <c r="C4607" s="9">
        <v>45140</v>
      </c>
      <c r="D4607" s="9">
        <v>45144</v>
      </c>
      <c r="E4607" s="10">
        <v>45086</v>
      </c>
      <c r="F4607" t="s">
        <v>18</v>
      </c>
      <c r="G4607">
        <v>173.29</v>
      </c>
      <c r="H4607">
        <v>1</v>
      </c>
      <c r="I4607">
        <v>0</v>
      </c>
      <c r="J4607" t="s">
        <v>35</v>
      </c>
      <c r="K4607" t="s">
        <v>20</v>
      </c>
      <c r="L4607" t="s">
        <v>21</v>
      </c>
      <c r="M4607" t="s">
        <v>36</v>
      </c>
      <c r="N4607" t="s">
        <v>41</v>
      </c>
      <c r="O4607">
        <f>Table2[[#This Row],[check_out_date]]-Table2[[#This Row],[check_in_date]]</f>
        <v>4</v>
      </c>
      <c r="P4607">
        <f>Table2[[#This Row],[num_adults]]+Table2[[#This Row],[num_children]]</f>
        <v>1</v>
      </c>
      <c r="Q4607" s="3">
        <f>IF(OR(Table2[[#This Row],[booking_status]]="confirmed",Table2[[#This Row],[booking_status]]="checked-out"),Table2[[#This Row],[room_rate_per_night]]*Table2[[#This Row],[Num_Nights]],0)</f>
        <v>693.16</v>
      </c>
      <c r="R4607" t="str" cm="1">
        <f t="array" ref="R4607">IFERROR(_xlfn.IFS(Table2[[#This Row],[booking_status]]="confirmed","Expected",Table2[[#This Row],[booking_status]]="checked-out","Actual"),"No Revenue")</f>
        <v>Expected</v>
      </c>
      <c r="S4607" s="4">
        <f>Table2[[#This Row],[Revenue_Amount]]/Table2[[#This Row],[Num_Nights]]</f>
        <v>173.29</v>
      </c>
    </row>
    <row r="4608" spans="1:19" x14ac:dyDescent="0.3">
      <c r="A4608">
        <v>4607</v>
      </c>
      <c r="B4608" t="s">
        <v>50</v>
      </c>
      <c r="C4608" s="9">
        <v>45116</v>
      </c>
      <c r="D4608" s="9">
        <v>45122</v>
      </c>
      <c r="E4608" s="10">
        <v>45092</v>
      </c>
      <c r="F4608" t="s">
        <v>27</v>
      </c>
      <c r="G4608">
        <v>178.45</v>
      </c>
      <c r="H4608">
        <v>1</v>
      </c>
      <c r="I4608">
        <v>2</v>
      </c>
      <c r="J4608" t="s">
        <v>28</v>
      </c>
      <c r="K4608" t="s">
        <v>44</v>
      </c>
      <c r="L4608" t="s">
        <v>21</v>
      </c>
      <c r="M4608" t="s">
        <v>36</v>
      </c>
      <c r="N4608" t="s">
        <v>41</v>
      </c>
      <c r="O4608">
        <f>Table2[[#This Row],[check_out_date]]-Table2[[#This Row],[check_in_date]]</f>
        <v>6</v>
      </c>
      <c r="P4608">
        <f>Table2[[#This Row],[num_adults]]+Table2[[#This Row],[num_children]]</f>
        <v>3</v>
      </c>
      <c r="Q4608" s="3">
        <f>IF(OR(Table2[[#This Row],[booking_status]]="confirmed",Table2[[#This Row],[booking_status]]="checked-out"),Table2[[#This Row],[room_rate_per_night]]*Table2[[#This Row],[Num_Nights]],0)</f>
        <v>1070.6999999999998</v>
      </c>
      <c r="R4608" t="str" cm="1">
        <f t="array" ref="R4608">IFERROR(_xlfn.IFS(Table2[[#This Row],[booking_status]]="confirmed","Expected",Table2[[#This Row],[booking_status]]="checked-out","Actual"),"No Revenue")</f>
        <v>Expected</v>
      </c>
      <c r="S4608" s="4">
        <f>Table2[[#This Row],[Revenue_Amount]]/Table2[[#This Row],[Num_Nights]]</f>
        <v>178.44999999999996</v>
      </c>
    </row>
    <row r="4609" spans="1:19" x14ac:dyDescent="0.3">
      <c r="A4609">
        <v>4608</v>
      </c>
      <c r="B4609" t="s">
        <v>31</v>
      </c>
      <c r="C4609" s="9">
        <v>45267</v>
      </c>
      <c r="D4609" s="9">
        <v>45274</v>
      </c>
      <c r="E4609" s="10">
        <v>45250</v>
      </c>
      <c r="F4609" t="s">
        <v>54</v>
      </c>
      <c r="G4609">
        <v>291</v>
      </c>
      <c r="H4609">
        <v>1</v>
      </c>
      <c r="I4609">
        <v>0</v>
      </c>
      <c r="J4609" t="s">
        <v>94</v>
      </c>
      <c r="K4609" t="s">
        <v>44</v>
      </c>
      <c r="L4609" t="s">
        <v>21</v>
      </c>
      <c r="M4609" t="s">
        <v>36</v>
      </c>
      <c r="N4609" t="s">
        <v>30</v>
      </c>
      <c r="O4609">
        <f>Table2[[#This Row],[check_out_date]]-Table2[[#This Row],[check_in_date]]</f>
        <v>7</v>
      </c>
      <c r="P4609">
        <f>Table2[[#This Row],[num_adults]]+Table2[[#This Row],[num_children]]</f>
        <v>1</v>
      </c>
      <c r="Q4609" s="3">
        <f>IF(OR(Table2[[#This Row],[booking_status]]="confirmed",Table2[[#This Row],[booking_status]]="checked-out"),Table2[[#This Row],[room_rate_per_night]]*Table2[[#This Row],[Num_Nights]],0)</f>
        <v>2037</v>
      </c>
      <c r="R4609" t="str" cm="1">
        <f t="array" ref="R4609">IFERROR(_xlfn.IFS(Table2[[#This Row],[booking_status]]="confirmed","Expected",Table2[[#This Row],[booking_status]]="checked-out","Actual"),"No Revenue")</f>
        <v>Expected</v>
      </c>
      <c r="S4609" s="4">
        <f>Table2[[#This Row],[Revenue_Amount]]/Table2[[#This Row],[Num_Nights]]</f>
        <v>291</v>
      </c>
    </row>
    <row r="4610" spans="1:19" x14ac:dyDescent="0.3">
      <c r="A4610">
        <v>4609</v>
      </c>
      <c r="B4610" t="s">
        <v>50</v>
      </c>
      <c r="C4610" s="9">
        <v>45084</v>
      </c>
      <c r="D4610" s="9">
        <v>45090</v>
      </c>
      <c r="E4610" s="10">
        <v>45062</v>
      </c>
      <c r="F4610" t="s">
        <v>49</v>
      </c>
      <c r="G4610">
        <v>151.66999999999999</v>
      </c>
      <c r="H4610">
        <v>1</v>
      </c>
      <c r="I4610">
        <v>0</v>
      </c>
      <c r="J4610" t="s">
        <v>28</v>
      </c>
      <c r="K4610" t="s">
        <v>99</v>
      </c>
      <c r="L4610" t="s">
        <v>56</v>
      </c>
      <c r="M4610" t="s">
        <v>36</v>
      </c>
      <c r="N4610" t="s">
        <v>45</v>
      </c>
      <c r="O4610">
        <f>Table2[[#This Row],[check_out_date]]-Table2[[#This Row],[check_in_date]]</f>
        <v>6</v>
      </c>
      <c r="P4610">
        <f>Table2[[#This Row],[num_adults]]+Table2[[#This Row],[num_children]]</f>
        <v>1</v>
      </c>
      <c r="Q4610" s="3">
        <f>IF(OR(Table2[[#This Row],[booking_status]]="confirmed",Table2[[#This Row],[booking_status]]="checked-out"),Table2[[#This Row],[room_rate_per_night]]*Table2[[#This Row],[Num_Nights]],0)</f>
        <v>910.02</v>
      </c>
      <c r="R4610" t="str" cm="1">
        <f t="array" ref="R4610">IFERROR(_xlfn.IFS(Table2[[#This Row],[booking_status]]="confirmed","Expected",Table2[[#This Row],[booking_status]]="checked-out","Actual"),"No Revenue")</f>
        <v>Actual</v>
      </c>
      <c r="S4610" s="4">
        <f>Table2[[#This Row],[Revenue_Amount]]/Table2[[#This Row],[Num_Nights]]</f>
        <v>151.66999999999999</v>
      </c>
    </row>
    <row r="4611" spans="1:19" hidden="1" x14ac:dyDescent="0.3">
      <c r="A4611">
        <v>4610</v>
      </c>
      <c r="B4611" t="s">
        <v>50</v>
      </c>
      <c r="C4611" s="9">
        <v>45155</v>
      </c>
      <c r="D4611" s="9">
        <v>45163</v>
      </c>
      <c r="E4611" s="10">
        <v>45129</v>
      </c>
      <c r="F4611" t="s">
        <v>18</v>
      </c>
      <c r="G4611">
        <v>327.73</v>
      </c>
      <c r="H4611">
        <v>2</v>
      </c>
      <c r="I4611">
        <v>0</v>
      </c>
      <c r="J4611" t="s">
        <v>35</v>
      </c>
      <c r="K4611" t="s">
        <v>99</v>
      </c>
      <c r="L4611" t="s">
        <v>60</v>
      </c>
      <c r="M4611" t="s">
        <v>22</v>
      </c>
      <c r="N4611" t="s">
        <v>23</v>
      </c>
      <c r="O4611">
        <f>Table2[[#This Row],[check_out_date]]-Table2[[#This Row],[check_in_date]]</f>
        <v>8</v>
      </c>
      <c r="P4611">
        <f>Table2[[#This Row],[num_adults]]+Table2[[#This Row],[num_children]]</f>
        <v>2</v>
      </c>
      <c r="Q4611" s="3">
        <f>IF(OR(Table2[[#This Row],[booking_status]]="confirmed",Table2[[#This Row],[booking_status]]="checked-out"),Table2[[#This Row],[room_rate_per_night]]*Table2[[#This Row],[Num_Nights]],0)</f>
        <v>0</v>
      </c>
      <c r="R4611" t="str" cm="1">
        <f t="array" ref="R4611">IFERROR(_xlfn.IFS(Table2[[#This Row],[booking_status]]="confirmed","Expected",Table2[[#This Row],[booking_status]]="checked-out","Actual"),"No Revenue")</f>
        <v>No Revenue</v>
      </c>
      <c r="S4611" s="4">
        <f>Table2[[#This Row],[Revenue_Amount]]/Table2[[#This Row],[Num_Nights]]</f>
        <v>0</v>
      </c>
    </row>
    <row r="4612" spans="1:19" x14ac:dyDescent="0.3">
      <c r="A4612">
        <v>4611</v>
      </c>
      <c r="B4612" t="s">
        <v>31</v>
      </c>
      <c r="C4612" s="9">
        <v>45275</v>
      </c>
      <c r="D4612" s="9">
        <v>45277</v>
      </c>
      <c r="E4612" s="10">
        <v>45204</v>
      </c>
      <c r="F4612" t="s">
        <v>27</v>
      </c>
      <c r="G4612">
        <v>93.94</v>
      </c>
      <c r="H4612">
        <v>3</v>
      </c>
      <c r="I4612">
        <v>1</v>
      </c>
      <c r="J4612" t="s">
        <v>28</v>
      </c>
      <c r="K4612" t="s">
        <v>29</v>
      </c>
      <c r="L4612" t="s">
        <v>56</v>
      </c>
      <c r="M4612" t="s">
        <v>36</v>
      </c>
      <c r="N4612" t="s">
        <v>41</v>
      </c>
      <c r="O4612">
        <f>Table2[[#This Row],[check_out_date]]-Table2[[#This Row],[check_in_date]]</f>
        <v>2</v>
      </c>
      <c r="P4612">
        <f>Table2[[#This Row],[num_adults]]+Table2[[#This Row],[num_children]]</f>
        <v>4</v>
      </c>
      <c r="Q4612" s="3">
        <f>IF(OR(Table2[[#This Row],[booking_status]]="confirmed",Table2[[#This Row],[booking_status]]="checked-out"),Table2[[#This Row],[room_rate_per_night]]*Table2[[#This Row],[Num_Nights]],0)</f>
        <v>187.88</v>
      </c>
      <c r="R4612" t="str" cm="1">
        <f t="array" ref="R4612">IFERROR(_xlfn.IFS(Table2[[#This Row],[booking_status]]="confirmed","Expected",Table2[[#This Row],[booking_status]]="checked-out","Actual"),"No Revenue")</f>
        <v>Actual</v>
      </c>
      <c r="S4612" s="4">
        <f>Table2[[#This Row],[Revenue_Amount]]/Table2[[#This Row],[Num_Nights]]</f>
        <v>93.94</v>
      </c>
    </row>
    <row r="4613" spans="1:19" x14ac:dyDescent="0.3">
      <c r="A4613">
        <v>4612</v>
      </c>
      <c r="B4613" t="s">
        <v>50</v>
      </c>
      <c r="C4613" s="9">
        <v>45269</v>
      </c>
      <c r="D4613" s="9">
        <v>45273</v>
      </c>
      <c r="E4613" s="10">
        <v>45245</v>
      </c>
      <c r="F4613" t="s">
        <v>49</v>
      </c>
      <c r="G4613">
        <v>158.41999999999999</v>
      </c>
      <c r="H4613">
        <v>3</v>
      </c>
      <c r="I4613">
        <v>0</v>
      </c>
      <c r="J4613" t="s">
        <v>55</v>
      </c>
      <c r="K4613" t="s">
        <v>99</v>
      </c>
      <c r="L4613" t="s">
        <v>56</v>
      </c>
      <c r="M4613" t="s">
        <v>36</v>
      </c>
      <c r="N4613" t="s">
        <v>23</v>
      </c>
      <c r="O4613">
        <f>Table2[[#This Row],[check_out_date]]-Table2[[#This Row],[check_in_date]]</f>
        <v>4</v>
      </c>
      <c r="P4613">
        <f>Table2[[#This Row],[num_adults]]+Table2[[#This Row],[num_children]]</f>
        <v>3</v>
      </c>
      <c r="Q4613" s="3">
        <f>IF(OR(Table2[[#This Row],[booking_status]]="confirmed",Table2[[#This Row],[booking_status]]="checked-out"),Table2[[#This Row],[room_rate_per_night]]*Table2[[#This Row],[Num_Nights]],0)</f>
        <v>633.67999999999995</v>
      </c>
      <c r="R4613" t="str" cm="1">
        <f t="array" ref="R4613">IFERROR(_xlfn.IFS(Table2[[#This Row],[booking_status]]="confirmed","Expected",Table2[[#This Row],[booking_status]]="checked-out","Actual"),"No Revenue")</f>
        <v>Actual</v>
      </c>
      <c r="S4613" s="4">
        <f>Table2[[#This Row],[Revenue_Amount]]/Table2[[#This Row],[Num_Nights]]</f>
        <v>158.41999999999999</v>
      </c>
    </row>
    <row r="4614" spans="1:19" x14ac:dyDescent="0.3">
      <c r="A4614">
        <v>4613</v>
      </c>
      <c r="B4614" t="s">
        <v>14</v>
      </c>
      <c r="C4614" s="9">
        <v>45247</v>
      </c>
      <c r="D4614" s="9">
        <v>45253</v>
      </c>
      <c r="E4614" s="10">
        <v>45198</v>
      </c>
      <c r="F4614" t="s">
        <v>27</v>
      </c>
      <c r="G4614">
        <v>150.28</v>
      </c>
      <c r="H4614">
        <v>1</v>
      </c>
      <c r="I4614">
        <v>1</v>
      </c>
      <c r="J4614" t="s">
        <v>28</v>
      </c>
      <c r="K4614" t="s">
        <v>20</v>
      </c>
      <c r="L4614" t="s">
        <v>60</v>
      </c>
      <c r="M4614" t="s">
        <v>22</v>
      </c>
      <c r="N4614" t="s">
        <v>41</v>
      </c>
      <c r="O4614">
        <f>Table2[[#This Row],[check_out_date]]-Table2[[#This Row],[check_in_date]]</f>
        <v>6</v>
      </c>
      <c r="P4614">
        <f>Table2[[#This Row],[num_adults]]+Table2[[#This Row],[num_children]]</f>
        <v>2</v>
      </c>
      <c r="Q4614" s="3">
        <f>IF(OR(Table2[[#This Row],[booking_status]]="confirmed",Table2[[#This Row],[booking_status]]="checked-out"),Table2[[#This Row],[room_rate_per_night]]*Table2[[#This Row],[Num_Nights]],0)</f>
        <v>0</v>
      </c>
      <c r="R4614" t="str" cm="1">
        <f t="array" ref="R4614">IFERROR(_xlfn.IFS(Table2[[#This Row],[booking_status]]="confirmed","Expected",Table2[[#This Row],[booking_status]]="checked-out","Actual"),"No Revenue")</f>
        <v>No Revenue</v>
      </c>
      <c r="S4614" s="4">
        <f>Table2[[#This Row],[Revenue_Amount]]/Table2[[#This Row],[Num_Nights]]</f>
        <v>0</v>
      </c>
    </row>
    <row r="4615" spans="1:19" hidden="1" x14ac:dyDescent="0.3">
      <c r="A4615">
        <v>4614</v>
      </c>
      <c r="B4615" t="s">
        <v>50</v>
      </c>
      <c r="C4615" s="9">
        <v>44979</v>
      </c>
      <c r="D4615" s="9">
        <v>44981</v>
      </c>
      <c r="E4615" s="10">
        <v>44930</v>
      </c>
      <c r="F4615" t="s">
        <v>54</v>
      </c>
      <c r="G4615">
        <v>382.06</v>
      </c>
      <c r="H4615">
        <v>2</v>
      </c>
      <c r="I4615">
        <v>1</v>
      </c>
      <c r="J4615" t="s">
        <v>35</v>
      </c>
      <c r="K4615" t="s">
        <v>20</v>
      </c>
      <c r="L4615" t="s">
        <v>60</v>
      </c>
      <c r="M4615" t="s">
        <v>22</v>
      </c>
      <c r="N4615" t="s">
        <v>95</v>
      </c>
      <c r="O4615">
        <f>Table2[[#This Row],[check_out_date]]-Table2[[#This Row],[check_in_date]]</f>
        <v>2</v>
      </c>
      <c r="P4615">
        <f>Table2[[#This Row],[num_adults]]+Table2[[#This Row],[num_children]]</f>
        <v>3</v>
      </c>
      <c r="Q4615" s="3">
        <f>IF(OR(Table2[[#This Row],[booking_status]]="confirmed",Table2[[#This Row],[booking_status]]="checked-out"),Table2[[#This Row],[room_rate_per_night]]*Table2[[#This Row],[Num_Nights]],0)</f>
        <v>0</v>
      </c>
      <c r="R4615" t="str" cm="1">
        <f t="array" ref="R4615">IFERROR(_xlfn.IFS(Table2[[#This Row],[booking_status]]="confirmed","Expected",Table2[[#This Row],[booking_status]]="checked-out","Actual"),"No Revenue")</f>
        <v>No Revenue</v>
      </c>
      <c r="S4615" s="4">
        <f>Table2[[#This Row],[Revenue_Amount]]/Table2[[#This Row],[Num_Nights]]</f>
        <v>0</v>
      </c>
    </row>
    <row r="4616" spans="1:19" x14ac:dyDescent="0.3">
      <c r="A4616">
        <v>4615</v>
      </c>
      <c r="B4616" t="s">
        <v>14</v>
      </c>
      <c r="C4616" s="9">
        <v>45237</v>
      </c>
      <c r="D4616" s="9">
        <v>45239</v>
      </c>
      <c r="E4616" s="10">
        <v>45189</v>
      </c>
      <c r="F4616" t="s">
        <v>49</v>
      </c>
      <c r="G4616">
        <v>119.36</v>
      </c>
      <c r="H4616">
        <v>2</v>
      </c>
      <c r="I4616">
        <v>0</v>
      </c>
      <c r="J4616" t="s">
        <v>19</v>
      </c>
      <c r="K4616" t="s">
        <v>66</v>
      </c>
      <c r="L4616" t="s">
        <v>21</v>
      </c>
      <c r="M4616" t="s">
        <v>36</v>
      </c>
      <c r="N4616" t="s">
        <v>41</v>
      </c>
      <c r="O4616">
        <f>Table2[[#This Row],[check_out_date]]-Table2[[#This Row],[check_in_date]]</f>
        <v>2</v>
      </c>
      <c r="P4616">
        <f>Table2[[#This Row],[num_adults]]+Table2[[#This Row],[num_children]]</f>
        <v>2</v>
      </c>
      <c r="Q4616" s="3">
        <f>IF(OR(Table2[[#This Row],[booking_status]]="confirmed",Table2[[#This Row],[booking_status]]="checked-out"),Table2[[#This Row],[room_rate_per_night]]*Table2[[#This Row],[Num_Nights]],0)</f>
        <v>238.72</v>
      </c>
      <c r="R4616" t="str" cm="1">
        <f t="array" ref="R4616">IFERROR(_xlfn.IFS(Table2[[#This Row],[booking_status]]="confirmed","Expected",Table2[[#This Row],[booking_status]]="checked-out","Actual"),"No Revenue")</f>
        <v>Expected</v>
      </c>
      <c r="S4616" s="4">
        <f>Table2[[#This Row],[Revenue_Amount]]/Table2[[#This Row],[Num_Nights]]</f>
        <v>119.36</v>
      </c>
    </row>
    <row r="4617" spans="1:19" x14ac:dyDescent="0.3">
      <c r="A4617">
        <v>4616</v>
      </c>
      <c r="B4617" t="s">
        <v>31</v>
      </c>
      <c r="C4617" s="9">
        <v>44960</v>
      </c>
      <c r="D4617" s="9">
        <v>44965</v>
      </c>
      <c r="E4617" s="10">
        <v>44944</v>
      </c>
      <c r="F4617" t="s">
        <v>18</v>
      </c>
      <c r="G4617">
        <v>233.14</v>
      </c>
      <c r="H4617">
        <v>1</v>
      </c>
      <c r="I4617">
        <v>0</v>
      </c>
      <c r="J4617" t="s">
        <v>19</v>
      </c>
      <c r="K4617" t="s">
        <v>20</v>
      </c>
      <c r="L4617" t="s">
        <v>21</v>
      </c>
      <c r="M4617" t="s">
        <v>36</v>
      </c>
      <c r="N4617" t="s">
        <v>41</v>
      </c>
      <c r="O4617">
        <f>Table2[[#This Row],[check_out_date]]-Table2[[#This Row],[check_in_date]]</f>
        <v>5</v>
      </c>
      <c r="P4617">
        <f>Table2[[#This Row],[num_adults]]+Table2[[#This Row],[num_children]]</f>
        <v>1</v>
      </c>
      <c r="Q4617" s="3">
        <f>IF(OR(Table2[[#This Row],[booking_status]]="confirmed",Table2[[#This Row],[booking_status]]="checked-out"),Table2[[#This Row],[room_rate_per_night]]*Table2[[#This Row],[Num_Nights]],0)</f>
        <v>1165.6999999999998</v>
      </c>
      <c r="R4617" t="str" cm="1">
        <f t="array" ref="R4617">IFERROR(_xlfn.IFS(Table2[[#This Row],[booking_status]]="confirmed","Expected",Table2[[#This Row],[booking_status]]="checked-out","Actual"),"No Revenue")</f>
        <v>Expected</v>
      </c>
      <c r="S4617" s="4">
        <f>Table2[[#This Row],[Revenue_Amount]]/Table2[[#This Row],[Num_Nights]]</f>
        <v>233.13999999999996</v>
      </c>
    </row>
    <row r="4618" spans="1:19" x14ac:dyDescent="0.3">
      <c r="A4618">
        <v>4617</v>
      </c>
      <c r="B4618" t="s">
        <v>14</v>
      </c>
      <c r="C4618" s="9">
        <v>45229</v>
      </c>
      <c r="D4618" s="9">
        <v>45234</v>
      </c>
      <c r="E4618" s="10">
        <v>45224</v>
      </c>
      <c r="F4618" t="s">
        <v>54</v>
      </c>
      <c r="G4618">
        <v>284.26</v>
      </c>
      <c r="H4618">
        <v>2</v>
      </c>
      <c r="I4618">
        <v>2</v>
      </c>
      <c r="J4618" t="s">
        <v>28</v>
      </c>
      <c r="K4618" t="s">
        <v>20</v>
      </c>
      <c r="L4618" t="s">
        <v>21</v>
      </c>
      <c r="M4618" t="s">
        <v>36</v>
      </c>
      <c r="N4618" t="s">
        <v>95</v>
      </c>
      <c r="O4618">
        <f>Table2[[#This Row],[check_out_date]]-Table2[[#This Row],[check_in_date]]</f>
        <v>5</v>
      </c>
      <c r="P4618">
        <f>Table2[[#This Row],[num_adults]]+Table2[[#This Row],[num_children]]</f>
        <v>4</v>
      </c>
      <c r="Q4618" s="3">
        <f>IF(OR(Table2[[#This Row],[booking_status]]="confirmed",Table2[[#This Row],[booking_status]]="checked-out"),Table2[[#This Row],[room_rate_per_night]]*Table2[[#This Row],[Num_Nights]],0)</f>
        <v>1421.3</v>
      </c>
      <c r="R4618" t="str" cm="1">
        <f t="array" ref="R4618">IFERROR(_xlfn.IFS(Table2[[#This Row],[booking_status]]="confirmed","Expected",Table2[[#This Row],[booking_status]]="checked-out","Actual"),"No Revenue")</f>
        <v>Expected</v>
      </c>
      <c r="S4618" s="4">
        <f>Table2[[#This Row],[Revenue_Amount]]/Table2[[#This Row],[Num_Nights]]</f>
        <v>284.26</v>
      </c>
    </row>
    <row r="4619" spans="1:19" x14ac:dyDescent="0.3">
      <c r="A4619">
        <v>4618</v>
      </c>
      <c r="B4619" t="s">
        <v>14</v>
      </c>
      <c r="C4619" s="9">
        <v>45286</v>
      </c>
      <c r="D4619" s="9">
        <v>45296</v>
      </c>
      <c r="E4619" s="10">
        <v>45275</v>
      </c>
      <c r="F4619" t="s">
        <v>49</v>
      </c>
      <c r="G4619">
        <v>106.15</v>
      </c>
      <c r="H4619">
        <v>2</v>
      </c>
      <c r="I4619">
        <v>0</v>
      </c>
      <c r="J4619" t="s">
        <v>19</v>
      </c>
      <c r="K4619" t="s">
        <v>66</v>
      </c>
      <c r="L4619" t="s">
        <v>56</v>
      </c>
      <c r="M4619" t="s">
        <v>36</v>
      </c>
      <c r="N4619" t="s">
        <v>23</v>
      </c>
      <c r="O4619">
        <f>Table2[[#This Row],[check_out_date]]-Table2[[#This Row],[check_in_date]]</f>
        <v>10</v>
      </c>
      <c r="P4619">
        <f>Table2[[#This Row],[num_adults]]+Table2[[#This Row],[num_children]]</f>
        <v>2</v>
      </c>
      <c r="Q4619" s="3">
        <f>IF(OR(Table2[[#This Row],[booking_status]]="confirmed",Table2[[#This Row],[booking_status]]="checked-out"),Table2[[#This Row],[room_rate_per_night]]*Table2[[#This Row],[Num_Nights]],0)</f>
        <v>1061.5</v>
      </c>
      <c r="R4619" t="str" cm="1">
        <f t="array" ref="R4619">IFERROR(_xlfn.IFS(Table2[[#This Row],[booking_status]]="confirmed","Expected",Table2[[#This Row],[booking_status]]="checked-out","Actual"),"No Revenue")</f>
        <v>Actual</v>
      </c>
      <c r="S4619" s="4">
        <f>Table2[[#This Row],[Revenue_Amount]]/Table2[[#This Row],[Num_Nights]]</f>
        <v>106.15</v>
      </c>
    </row>
    <row r="4620" spans="1:19" x14ac:dyDescent="0.3">
      <c r="A4620">
        <v>4619</v>
      </c>
      <c r="B4620" t="s">
        <v>50</v>
      </c>
      <c r="C4620" s="9">
        <v>44951</v>
      </c>
      <c r="D4620" s="9">
        <v>44960</v>
      </c>
      <c r="E4620" s="10">
        <v>44921</v>
      </c>
      <c r="F4620" t="s">
        <v>49</v>
      </c>
      <c r="G4620">
        <v>79.430000000000007</v>
      </c>
      <c r="H4620">
        <v>1</v>
      </c>
      <c r="I4620">
        <v>2</v>
      </c>
      <c r="J4620" t="s">
        <v>19</v>
      </c>
      <c r="K4620" t="s">
        <v>29</v>
      </c>
      <c r="L4620" t="s">
        <v>21</v>
      </c>
      <c r="M4620" t="s">
        <v>36</v>
      </c>
      <c r="N4620" t="s">
        <v>41</v>
      </c>
      <c r="O4620">
        <f>Table2[[#This Row],[check_out_date]]-Table2[[#This Row],[check_in_date]]</f>
        <v>9</v>
      </c>
      <c r="P4620">
        <f>Table2[[#This Row],[num_adults]]+Table2[[#This Row],[num_children]]</f>
        <v>3</v>
      </c>
      <c r="Q4620" s="3">
        <f>IF(OR(Table2[[#This Row],[booking_status]]="confirmed",Table2[[#This Row],[booking_status]]="checked-out"),Table2[[#This Row],[room_rate_per_night]]*Table2[[#This Row],[Num_Nights]],0)</f>
        <v>714.87000000000012</v>
      </c>
      <c r="R4620" t="str" cm="1">
        <f t="array" ref="R4620">IFERROR(_xlfn.IFS(Table2[[#This Row],[booking_status]]="confirmed","Expected",Table2[[#This Row],[booking_status]]="checked-out","Actual"),"No Revenue")</f>
        <v>Expected</v>
      </c>
      <c r="S4620" s="4">
        <f>Table2[[#This Row],[Revenue_Amount]]/Table2[[#This Row],[Num_Nights]]</f>
        <v>79.430000000000007</v>
      </c>
    </row>
    <row r="4621" spans="1:19" x14ac:dyDescent="0.3">
      <c r="A4621">
        <v>4620</v>
      </c>
      <c r="B4621" t="s">
        <v>14</v>
      </c>
      <c r="C4621" s="9">
        <v>45192</v>
      </c>
      <c r="D4621" s="9">
        <v>45198</v>
      </c>
      <c r="E4621" s="10">
        <v>45157</v>
      </c>
      <c r="F4621" t="s">
        <v>54</v>
      </c>
      <c r="G4621">
        <v>401.54</v>
      </c>
      <c r="H4621">
        <v>1</v>
      </c>
      <c r="I4621">
        <v>0</v>
      </c>
      <c r="J4621" t="s">
        <v>28</v>
      </c>
      <c r="K4621" t="s">
        <v>44</v>
      </c>
      <c r="L4621" t="s">
        <v>21</v>
      </c>
      <c r="M4621" t="s">
        <v>36</v>
      </c>
      <c r="N4621" t="s">
        <v>41</v>
      </c>
      <c r="O4621">
        <f>Table2[[#This Row],[check_out_date]]-Table2[[#This Row],[check_in_date]]</f>
        <v>6</v>
      </c>
      <c r="P4621">
        <f>Table2[[#This Row],[num_adults]]+Table2[[#This Row],[num_children]]</f>
        <v>1</v>
      </c>
      <c r="Q4621" s="3">
        <f>IF(OR(Table2[[#This Row],[booking_status]]="confirmed",Table2[[#This Row],[booking_status]]="checked-out"),Table2[[#This Row],[room_rate_per_night]]*Table2[[#This Row],[Num_Nights]],0)</f>
        <v>2409.2400000000002</v>
      </c>
      <c r="R4621" t="str" cm="1">
        <f t="array" ref="R4621">IFERROR(_xlfn.IFS(Table2[[#This Row],[booking_status]]="confirmed","Expected",Table2[[#This Row],[booking_status]]="checked-out","Actual"),"No Revenue")</f>
        <v>Expected</v>
      </c>
      <c r="S4621" s="4">
        <f>Table2[[#This Row],[Revenue_Amount]]/Table2[[#This Row],[Num_Nights]]</f>
        <v>401.54</v>
      </c>
    </row>
    <row r="4622" spans="1:19" x14ac:dyDescent="0.3">
      <c r="A4622">
        <v>4621</v>
      </c>
      <c r="B4622" t="s">
        <v>37</v>
      </c>
      <c r="C4622" s="9">
        <v>45271</v>
      </c>
      <c r="D4622" s="9">
        <v>45273</v>
      </c>
      <c r="E4622" s="10">
        <v>45215</v>
      </c>
      <c r="F4622" t="s">
        <v>27</v>
      </c>
      <c r="G4622">
        <v>135.4</v>
      </c>
      <c r="H4622">
        <v>3</v>
      </c>
      <c r="I4622">
        <v>0</v>
      </c>
      <c r="J4622" t="s">
        <v>28</v>
      </c>
      <c r="K4622" t="s">
        <v>29</v>
      </c>
      <c r="L4622" t="s">
        <v>21</v>
      </c>
      <c r="M4622" t="s">
        <v>36</v>
      </c>
      <c r="N4622" t="s">
        <v>41</v>
      </c>
      <c r="O4622">
        <f>Table2[[#This Row],[check_out_date]]-Table2[[#This Row],[check_in_date]]</f>
        <v>2</v>
      </c>
      <c r="P4622">
        <f>Table2[[#This Row],[num_adults]]+Table2[[#This Row],[num_children]]</f>
        <v>3</v>
      </c>
      <c r="Q4622" s="3">
        <f>IF(OR(Table2[[#This Row],[booking_status]]="confirmed",Table2[[#This Row],[booking_status]]="checked-out"),Table2[[#This Row],[room_rate_per_night]]*Table2[[#This Row],[Num_Nights]],0)</f>
        <v>270.8</v>
      </c>
      <c r="R4622" t="str" cm="1">
        <f t="array" ref="R4622">IFERROR(_xlfn.IFS(Table2[[#This Row],[booking_status]]="confirmed","Expected",Table2[[#This Row],[booking_status]]="checked-out","Actual"),"No Revenue")</f>
        <v>Expected</v>
      </c>
      <c r="S4622" s="4">
        <f>Table2[[#This Row],[Revenue_Amount]]/Table2[[#This Row],[Num_Nights]]</f>
        <v>135.4</v>
      </c>
    </row>
    <row r="4623" spans="1:19" x14ac:dyDescent="0.3">
      <c r="A4623">
        <v>4622</v>
      </c>
      <c r="B4623" t="s">
        <v>50</v>
      </c>
      <c r="C4623" s="9">
        <v>45228</v>
      </c>
      <c r="D4623" s="9">
        <v>45231</v>
      </c>
      <c r="E4623" s="10">
        <v>45177</v>
      </c>
      <c r="F4623" t="s">
        <v>18</v>
      </c>
      <c r="G4623">
        <v>360.22</v>
      </c>
      <c r="H4623">
        <v>2</v>
      </c>
      <c r="I4623">
        <v>1</v>
      </c>
      <c r="J4623" t="s">
        <v>19</v>
      </c>
      <c r="K4623" t="s">
        <v>99</v>
      </c>
      <c r="L4623" t="s">
        <v>70</v>
      </c>
      <c r="M4623" t="s">
        <v>36</v>
      </c>
      <c r="N4623" t="s">
        <v>41</v>
      </c>
      <c r="O4623">
        <f>Table2[[#This Row],[check_out_date]]-Table2[[#This Row],[check_in_date]]</f>
        <v>3</v>
      </c>
      <c r="P4623">
        <f>Table2[[#This Row],[num_adults]]+Table2[[#This Row],[num_children]]</f>
        <v>3</v>
      </c>
      <c r="Q4623" s="3">
        <f>IF(OR(Table2[[#This Row],[booking_status]]="confirmed",Table2[[#This Row],[booking_status]]="checked-out"),Table2[[#This Row],[room_rate_per_night]]*Table2[[#This Row],[Num_Nights]],0)</f>
        <v>0</v>
      </c>
      <c r="R4623" t="str" cm="1">
        <f t="array" ref="R4623">IFERROR(_xlfn.IFS(Table2[[#This Row],[booking_status]]="confirmed","Expected",Table2[[#This Row],[booking_status]]="checked-out","Actual"),"No Revenue")</f>
        <v>No Revenue</v>
      </c>
      <c r="S4623" s="4">
        <f>Table2[[#This Row],[Revenue_Amount]]/Table2[[#This Row],[Num_Nights]]</f>
        <v>0</v>
      </c>
    </row>
    <row r="4624" spans="1:19" hidden="1" x14ac:dyDescent="0.3">
      <c r="A4624">
        <v>4623</v>
      </c>
      <c r="B4624" t="s">
        <v>37</v>
      </c>
      <c r="C4624" s="9">
        <v>45095</v>
      </c>
      <c r="D4624" s="9">
        <v>45098</v>
      </c>
      <c r="E4624" s="10">
        <v>45078</v>
      </c>
      <c r="F4624" t="s">
        <v>18</v>
      </c>
      <c r="G4624">
        <v>244.06</v>
      </c>
      <c r="H4624">
        <v>2</v>
      </c>
      <c r="I4624">
        <v>2</v>
      </c>
      <c r="J4624" t="s">
        <v>35</v>
      </c>
      <c r="K4624" t="s">
        <v>66</v>
      </c>
      <c r="L4624" t="s">
        <v>70</v>
      </c>
      <c r="M4624" t="s">
        <v>36</v>
      </c>
      <c r="N4624" t="s">
        <v>30</v>
      </c>
      <c r="O4624">
        <f>Table2[[#This Row],[check_out_date]]-Table2[[#This Row],[check_in_date]]</f>
        <v>3</v>
      </c>
      <c r="P4624">
        <f>Table2[[#This Row],[num_adults]]+Table2[[#This Row],[num_children]]</f>
        <v>4</v>
      </c>
      <c r="Q4624" s="3">
        <f>IF(OR(Table2[[#This Row],[booking_status]]="confirmed",Table2[[#This Row],[booking_status]]="checked-out"),Table2[[#This Row],[room_rate_per_night]]*Table2[[#This Row],[Num_Nights]],0)</f>
        <v>0</v>
      </c>
      <c r="R4624" t="str" cm="1">
        <f t="array" ref="R4624">IFERROR(_xlfn.IFS(Table2[[#This Row],[booking_status]]="confirmed","Expected",Table2[[#This Row],[booking_status]]="checked-out","Actual"),"No Revenue")</f>
        <v>No Revenue</v>
      </c>
      <c r="S4624" s="4">
        <f>Table2[[#This Row],[Revenue_Amount]]/Table2[[#This Row],[Num_Nights]]</f>
        <v>0</v>
      </c>
    </row>
    <row r="4625" spans="1:19" x14ac:dyDescent="0.3">
      <c r="A4625">
        <v>4624</v>
      </c>
      <c r="B4625" t="s">
        <v>37</v>
      </c>
      <c r="C4625" s="9">
        <v>45038</v>
      </c>
      <c r="D4625" s="9">
        <v>45041</v>
      </c>
      <c r="E4625" s="10">
        <v>45021</v>
      </c>
      <c r="F4625" t="s">
        <v>49</v>
      </c>
      <c r="G4625">
        <v>110.66</v>
      </c>
      <c r="H4625">
        <v>1</v>
      </c>
      <c r="I4625">
        <v>3</v>
      </c>
      <c r="J4625" t="s">
        <v>28</v>
      </c>
      <c r="K4625" t="s">
        <v>44</v>
      </c>
      <c r="L4625" t="s">
        <v>70</v>
      </c>
      <c r="M4625" t="s">
        <v>22</v>
      </c>
      <c r="N4625" t="s">
        <v>41</v>
      </c>
      <c r="O4625">
        <f>Table2[[#This Row],[check_out_date]]-Table2[[#This Row],[check_in_date]]</f>
        <v>3</v>
      </c>
      <c r="P4625">
        <f>Table2[[#This Row],[num_adults]]+Table2[[#This Row],[num_children]]</f>
        <v>4</v>
      </c>
      <c r="Q4625" s="3">
        <f>IF(OR(Table2[[#This Row],[booking_status]]="confirmed",Table2[[#This Row],[booking_status]]="checked-out"),Table2[[#This Row],[room_rate_per_night]]*Table2[[#This Row],[Num_Nights]],0)</f>
        <v>0</v>
      </c>
      <c r="R4625" t="str" cm="1">
        <f t="array" ref="R4625">IFERROR(_xlfn.IFS(Table2[[#This Row],[booking_status]]="confirmed","Expected",Table2[[#This Row],[booking_status]]="checked-out","Actual"),"No Revenue")</f>
        <v>No Revenue</v>
      </c>
      <c r="S4625" s="4">
        <f>Table2[[#This Row],[Revenue_Amount]]/Table2[[#This Row],[Num_Nights]]</f>
        <v>0</v>
      </c>
    </row>
    <row r="4626" spans="1:19" x14ac:dyDescent="0.3">
      <c r="A4626">
        <v>4625</v>
      </c>
      <c r="B4626" t="s">
        <v>14</v>
      </c>
      <c r="C4626" s="9">
        <v>44937</v>
      </c>
      <c r="D4626" s="9">
        <v>44941</v>
      </c>
      <c r="E4626" s="10">
        <v>44883</v>
      </c>
      <c r="F4626" t="s">
        <v>49</v>
      </c>
      <c r="G4626">
        <v>100.73</v>
      </c>
      <c r="H4626">
        <v>3</v>
      </c>
      <c r="I4626">
        <v>2</v>
      </c>
      <c r="J4626" t="s">
        <v>55</v>
      </c>
      <c r="K4626" t="s">
        <v>44</v>
      </c>
      <c r="L4626" t="s">
        <v>21</v>
      </c>
      <c r="M4626" t="s">
        <v>36</v>
      </c>
      <c r="N4626" t="s">
        <v>41</v>
      </c>
      <c r="O4626">
        <f>Table2[[#This Row],[check_out_date]]-Table2[[#This Row],[check_in_date]]</f>
        <v>4</v>
      </c>
      <c r="P4626">
        <f>Table2[[#This Row],[num_adults]]+Table2[[#This Row],[num_children]]</f>
        <v>5</v>
      </c>
      <c r="Q4626" s="3">
        <f>IF(OR(Table2[[#This Row],[booking_status]]="confirmed",Table2[[#This Row],[booking_status]]="checked-out"),Table2[[#This Row],[room_rate_per_night]]*Table2[[#This Row],[Num_Nights]],0)</f>
        <v>402.92</v>
      </c>
      <c r="R4626" t="str" cm="1">
        <f t="array" ref="R4626">IFERROR(_xlfn.IFS(Table2[[#This Row],[booking_status]]="confirmed","Expected",Table2[[#This Row],[booking_status]]="checked-out","Actual"),"No Revenue")</f>
        <v>Expected</v>
      </c>
      <c r="S4626" s="4">
        <f>Table2[[#This Row],[Revenue_Amount]]/Table2[[#This Row],[Num_Nights]]</f>
        <v>100.73</v>
      </c>
    </row>
    <row r="4627" spans="1:19" x14ac:dyDescent="0.3">
      <c r="A4627">
        <v>4626</v>
      </c>
      <c r="B4627" t="s">
        <v>50</v>
      </c>
      <c r="C4627" s="9">
        <v>44957</v>
      </c>
      <c r="D4627" s="9">
        <v>44963</v>
      </c>
      <c r="E4627" s="10">
        <v>44912</v>
      </c>
      <c r="F4627" t="s">
        <v>49</v>
      </c>
      <c r="G4627">
        <v>104.38</v>
      </c>
      <c r="H4627">
        <v>2</v>
      </c>
      <c r="I4627">
        <v>0</v>
      </c>
      <c r="J4627" t="s">
        <v>28</v>
      </c>
      <c r="K4627" t="s">
        <v>29</v>
      </c>
      <c r="L4627" t="s">
        <v>56</v>
      </c>
      <c r="M4627" t="s">
        <v>36</v>
      </c>
      <c r="N4627" t="s">
        <v>41</v>
      </c>
      <c r="O4627">
        <f>Table2[[#This Row],[check_out_date]]-Table2[[#This Row],[check_in_date]]</f>
        <v>6</v>
      </c>
      <c r="P4627">
        <f>Table2[[#This Row],[num_adults]]+Table2[[#This Row],[num_children]]</f>
        <v>2</v>
      </c>
      <c r="Q4627" s="3">
        <f>IF(OR(Table2[[#This Row],[booking_status]]="confirmed",Table2[[#This Row],[booking_status]]="checked-out"),Table2[[#This Row],[room_rate_per_night]]*Table2[[#This Row],[Num_Nights]],0)</f>
        <v>626.28</v>
      </c>
      <c r="R4627" t="str" cm="1">
        <f t="array" ref="R4627">IFERROR(_xlfn.IFS(Table2[[#This Row],[booking_status]]="confirmed","Expected",Table2[[#This Row],[booking_status]]="checked-out","Actual"),"No Revenue")</f>
        <v>Actual</v>
      </c>
      <c r="S4627" s="4">
        <f>Table2[[#This Row],[Revenue_Amount]]/Table2[[#This Row],[Num_Nights]]</f>
        <v>104.38</v>
      </c>
    </row>
    <row r="4628" spans="1:19" hidden="1" x14ac:dyDescent="0.3">
      <c r="A4628">
        <v>4627</v>
      </c>
      <c r="B4628" t="s">
        <v>50</v>
      </c>
      <c r="C4628" s="9">
        <v>45082</v>
      </c>
      <c r="D4628" s="9">
        <v>45088</v>
      </c>
      <c r="E4628" s="10">
        <v>45071</v>
      </c>
      <c r="F4628" t="s">
        <v>27</v>
      </c>
      <c r="G4628">
        <v>241.52</v>
      </c>
      <c r="H4628">
        <v>3</v>
      </c>
      <c r="I4628">
        <v>0</v>
      </c>
      <c r="J4628" t="s">
        <v>35</v>
      </c>
      <c r="K4628" t="s">
        <v>29</v>
      </c>
      <c r="L4628" t="s">
        <v>21</v>
      </c>
      <c r="M4628" t="s">
        <v>36</v>
      </c>
      <c r="N4628" t="s">
        <v>41</v>
      </c>
      <c r="O4628">
        <f>Table2[[#This Row],[check_out_date]]-Table2[[#This Row],[check_in_date]]</f>
        <v>6</v>
      </c>
      <c r="P4628">
        <f>Table2[[#This Row],[num_adults]]+Table2[[#This Row],[num_children]]</f>
        <v>3</v>
      </c>
      <c r="Q4628" s="3">
        <f>IF(OR(Table2[[#This Row],[booking_status]]="confirmed",Table2[[#This Row],[booking_status]]="checked-out"),Table2[[#This Row],[room_rate_per_night]]*Table2[[#This Row],[Num_Nights]],0)</f>
        <v>1449.1200000000001</v>
      </c>
      <c r="R4628" t="str" cm="1">
        <f t="array" ref="R4628">IFERROR(_xlfn.IFS(Table2[[#This Row],[booking_status]]="confirmed","Expected",Table2[[#This Row],[booking_status]]="checked-out","Actual"),"No Revenue")</f>
        <v>Expected</v>
      </c>
      <c r="S4628" s="4">
        <f>Table2[[#This Row],[Revenue_Amount]]/Table2[[#This Row],[Num_Nights]]</f>
        <v>241.52</v>
      </c>
    </row>
    <row r="4629" spans="1:19" x14ac:dyDescent="0.3">
      <c r="A4629">
        <v>4628</v>
      </c>
      <c r="B4629" t="s">
        <v>50</v>
      </c>
      <c r="C4629" s="9">
        <v>44986</v>
      </c>
      <c r="D4629" s="9">
        <v>44991</v>
      </c>
      <c r="E4629" s="10">
        <v>44942</v>
      </c>
      <c r="F4629" t="s">
        <v>49</v>
      </c>
      <c r="G4629">
        <v>111.09</v>
      </c>
      <c r="H4629">
        <v>1</v>
      </c>
      <c r="I4629">
        <v>0</v>
      </c>
      <c r="J4629" t="s">
        <v>28</v>
      </c>
      <c r="K4629" t="s">
        <v>29</v>
      </c>
      <c r="L4629" t="s">
        <v>21</v>
      </c>
      <c r="M4629" t="s">
        <v>36</v>
      </c>
      <c r="N4629" t="s">
        <v>45</v>
      </c>
      <c r="O4629">
        <f>Table2[[#This Row],[check_out_date]]-Table2[[#This Row],[check_in_date]]</f>
        <v>5</v>
      </c>
      <c r="P4629">
        <f>Table2[[#This Row],[num_adults]]+Table2[[#This Row],[num_children]]</f>
        <v>1</v>
      </c>
      <c r="Q4629" s="3">
        <f>IF(OR(Table2[[#This Row],[booking_status]]="confirmed",Table2[[#This Row],[booking_status]]="checked-out"),Table2[[#This Row],[room_rate_per_night]]*Table2[[#This Row],[Num_Nights]],0)</f>
        <v>555.45000000000005</v>
      </c>
      <c r="R4629" t="str" cm="1">
        <f t="array" ref="R4629">IFERROR(_xlfn.IFS(Table2[[#This Row],[booking_status]]="confirmed","Expected",Table2[[#This Row],[booking_status]]="checked-out","Actual"),"No Revenue")</f>
        <v>Expected</v>
      </c>
      <c r="S4629" s="4">
        <f>Table2[[#This Row],[Revenue_Amount]]/Table2[[#This Row],[Num_Nights]]</f>
        <v>111.09</v>
      </c>
    </row>
    <row r="4630" spans="1:19" x14ac:dyDescent="0.3">
      <c r="A4630">
        <v>4629</v>
      </c>
      <c r="B4630" t="s">
        <v>37</v>
      </c>
      <c r="C4630" s="9">
        <v>45052</v>
      </c>
      <c r="D4630" s="9">
        <v>45054</v>
      </c>
      <c r="E4630" s="10">
        <v>44994</v>
      </c>
      <c r="F4630" t="s">
        <v>27</v>
      </c>
      <c r="G4630">
        <v>141.9</v>
      </c>
      <c r="H4630">
        <v>2</v>
      </c>
      <c r="I4630">
        <v>2</v>
      </c>
      <c r="J4630" t="s">
        <v>19</v>
      </c>
      <c r="K4630" t="s">
        <v>29</v>
      </c>
      <c r="L4630" t="s">
        <v>21</v>
      </c>
      <c r="M4630" t="s">
        <v>36</v>
      </c>
      <c r="N4630" t="s">
        <v>41</v>
      </c>
      <c r="O4630">
        <f>Table2[[#This Row],[check_out_date]]-Table2[[#This Row],[check_in_date]]</f>
        <v>2</v>
      </c>
      <c r="P4630">
        <f>Table2[[#This Row],[num_adults]]+Table2[[#This Row],[num_children]]</f>
        <v>4</v>
      </c>
      <c r="Q4630" s="3">
        <f>IF(OR(Table2[[#This Row],[booking_status]]="confirmed",Table2[[#This Row],[booking_status]]="checked-out"),Table2[[#This Row],[room_rate_per_night]]*Table2[[#This Row],[Num_Nights]],0)</f>
        <v>283.8</v>
      </c>
      <c r="R4630" t="str" cm="1">
        <f t="array" ref="R4630">IFERROR(_xlfn.IFS(Table2[[#This Row],[booking_status]]="confirmed","Expected",Table2[[#This Row],[booking_status]]="checked-out","Actual"),"No Revenue")</f>
        <v>Expected</v>
      </c>
      <c r="S4630" s="4">
        <f>Table2[[#This Row],[Revenue_Amount]]/Table2[[#This Row],[Num_Nights]]</f>
        <v>141.9</v>
      </c>
    </row>
    <row r="4631" spans="1:19" x14ac:dyDescent="0.3">
      <c r="A4631">
        <v>4630</v>
      </c>
      <c r="B4631" t="s">
        <v>37</v>
      </c>
      <c r="C4631" s="9">
        <v>45165</v>
      </c>
      <c r="D4631" s="9">
        <v>45167</v>
      </c>
      <c r="E4631" s="10">
        <v>45097</v>
      </c>
      <c r="F4631" t="s">
        <v>49</v>
      </c>
      <c r="G4631">
        <v>104.62</v>
      </c>
      <c r="H4631">
        <v>2</v>
      </c>
      <c r="I4631">
        <v>0</v>
      </c>
      <c r="J4631" t="s">
        <v>19</v>
      </c>
      <c r="K4631" t="s">
        <v>66</v>
      </c>
      <c r="L4631" t="s">
        <v>21</v>
      </c>
      <c r="M4631" t="s">
        <v>36</v>
      </c>
      <c r="N4631" t="s">
        <v>41</v>
      </c>
      <c r="O4631">
        <f>Table2[[#This Row],[check_out_date]]-Table2[[#This Row],[check_in_date]]</f>
        <v>2</v>
      </c>
      <c r="P4631">
        <f>Table2[[#This Row],[num_adults]]+Table2[[#This Row],[num_children]]</f>
        <v>2</v>
      </c>
      <c r="Q4631" s="3">
        <f>IF(OR(Table2[[#This Row],[booking_status]]="confirmed",Table2[[#This Row],[booking_status]]="checked-out"),Table2[[#This Row],[room_rate_per_night]]*Table2[[#This Row],[Num_Nights]],0)</f>
        <v>209.24</v>
      </c>
      <c r="R4631" t="str" cm="1">
        <f t="array" ref="R4631">IFERROR(_xlfn.IFS(Table2[[#This Row],[booking_status]]="confirmed","Expected",Table2[[#This Row],[booking_status]]="checked-out","Actual"),"No Revenue")</f>
        <v>Expected</v>
      </c>
      <c r="S4631" s="4">
        <f>Table2[[#This Row],[Revenue_Amount]]/Table2[[#This Row],[Num_Nights]]</f>
        <v>104.62</v>
      </c>
    </row>
    <row r="4632" spans="1:19" hidden="1" x14ac:dyDescent="0.3">
      <c r="A4632">
        <v>4631</v>
      </c>
      <c r="B4632" t="s">
        <v>50</v>
      </c>
      <c r="C4632" s="9">
        <v>44932</v>
      </c>
      <c r="D4632" s="9">
        <v>44937</v>
      </c>
      <c r="E4632" s="10">
        <v>44914</v>
      </c>
      <c r="F4632" t="s">
        <v>27</v>
      </c>
      <c r="G4632">
        <v>234.33</v>
      </c>
      <c r="H4632">
        <v>1</v>
      </c>
      <c r="I4632">
        <v>0</v>
      </c>
      <c r="J4632" t="s">
        <v>35</v>
      </c>
      <c r="K4632" t="s">
        <v>99</v>
      </c>
      <c r="L4632" t="s">
        <v>21</v>
      </c>
      <c r="M4632" t="s">
        <v>22</v>
      </c>
      <c r="N4632" t="s">
        <v>95</v>
      </c>
      <c r="O4632">
        <f>Table2[[#This Row],[check_out_date]]-Table2[[#This Row],[check_in_date]]</f>
        <v>5</v>
      </c>
      <c r="P4632">
        <f>Table2[[#This Row],[num_adults]]+Table2[[#This Row],[num_children]]</f>
        <v>1</v>
      </c>
      <c r="Q4632" s="3">
        <f>IF(OR(Table2[[#This Row],[booking_status]]="confirmed",Table2[[#This Row],[booking_status]]="checked-out"),Table2[[#This Row],[room_rate_per_night]]*Table2[[#This Row],[Num_Nights]],0)</f>
        <v>1171.6500000000001</v>
      </c>
      <c r="R4632" t="str" cm="1">
        <f t="array" ref="R4632">IFERROR(_xlfn.IFS(Table2[[#This Row],[booking_status]]="confirmed","Expected",Table2[[#This Row],[booking_status]]="checked-out","Actual"),"No Revenue")</f>
        <v>Expected</v>
      </c>
      <c r="S4632" s="4">
        <f>Table2[[#This Row],[Revenue_Amount]]/Table2[[#This Row],[Num_Nights]]</f>
        <v>234.33</v>
      </c>
    </row>
    <row r="4633" spans="1:19" x14ac:dyDescent="0.3">
      <c r="A4633">
        <v>4632</v>
      </c>
      <c r="B4633" t="s">
        <v>50</v>
      </c>
      <c r="C4633" s="9">
        <v>44946</v>
      </c>
      <c r="D4633" s="9">
        <v>44952</v>
      </c>
      <c r="E4633" s="10">
        <v>44938</v>
      </c>
      <c r="F4633" t="s">
        <v>27</v>
      </c>
      <c r="G4633">
        <v>158.28</v>
      </c>
      <c r="H4633">
        <v>2</v>
      </c>
      <c r="I4633">
        <v>1</v>
      </c>
      <c r="J4633" t="s">
        <v>28</v>
      </c>
      <c r="K4633" t="s">
        <v>44</v>
      </c>
      <c r="L4633" t="s">
        <v>21</v>
      </c>
      <c r="M4633" t="s">
        <v>36</v>
      </c>
      <c r="N4633" t="s">
        <v>41</v>
      </c>
      <c r="O4633">
        <f>Table2[[#This Row],[check_out_date]]-Table2[[#This Row],[check_in_date]]</f>
        <v>6</v>
      </c>
      <c r="P4633">
        <f>Table2[[#This Row],[num_adults]]+Table2[[#This Row],[num_children]]</f>
        <v>3</v>
      </c>
      <c r="Q4633" s="3">
        <f>IF(OR(Table2[[#This Row],[booking_status]]="confirmed",Table2[[#This Row],[booking_status]]="checked-out"),Table2[[#This Row],[room_rate_per_night]]*Table2[[#This Row],[Num_Nights]],0)</f>
        <v>949.68000000000006</v>
      </c>
      <c r="R4633" t="str" cm="1">
        <f t="array" ref="R4633">IFERROR(_xlfn.IFS(Table2[[#This Row],[booking_status]]="confirmed","Expected",Table2[[#This Row],[booking_status]]="checked-out","Actual"),"No Revenue")</f>
        <v>Expected</v>
      </c>
      <c r="S4633" s="4">
        <f>Table2[[#This Row],[Revenue_Amount]]/Table2[[#This Row],[Num_Nights]]</f>
        <v>158.28</v>
      </c>
    </row>
    <row r="4634" spans="1:19" hidden="1" x14ac:dyDescent="0.3">
      <c r="A4634">
        <v>4633</v>
      </c>
      <c r="B4634" t="s">
        <v>37</v>
      </c>
      <c r="C4634" s="9">
        <v>44982</v>
      </c>
      <c r="D4634" s="9">
        <v>44990</v>
      </c>
      <c r="E4634" s="10">
        <v>44979</v>
      </c>
      <c r="F4634" t="s">
        <v>18</v>
      </c>
      <c r="G4634">
        <v>268.64999999999998</v>
      </c>
      <c r="H4634">
        <v>1</v>
      </c>
      <c r="I4634">
        <v>0</v>
      </c>
      <c r="J4634" t="s">
        <v>35</v>
      </c>
      <c r="K4634" t="s">
        <v>99</v>
      </c>
      <c r="L4634" t="s">
        <v>21</v>
      </c>
      <c r="M4634" t="s">
        <v>36</v>
      </c>
      <c r="N4634" t="s">
        <v>45</v>
      </c>
      <c r="O4634">
        <f>Table2[[#This Row],[check_out_date]]-Table2[[#This Row],[check_in_date]]</f>
        <v>8</v>
      </c>
      <c r="P4634">
        <f>Table2[[#This Row],[num_adults]]+Table2[[#This Row],[num_children]]</f>
        <v>1</v>
      </c>
      <c r="Q4634" s="3">
        <f>IF(OR(Table2[[#This Row],[booking_status]]="confirmed",Table2[[#This Row],[booking_status]]="checked-out"),Table2[[#This Row],[room_rate_per_night]]*Table2[[#This Row],[Num_Nights]],0)</f>
        <v>2149.1999999999998</v>
      </c>
      <c r="R4634" t="str" cm="1">
        <f t="array" ref="R4634">IFERROR(_xlfn.IFS(Table2[[#This Row],[booking_status]]="confirmed","Expected",Table2[[#This Row],[booking_status]]="checked-out","Actual"),"No Revenue")</f>
        <v>Expected</v>
      </c>
      <c r="S4634" s="4">
        <f>Table2[[#This Row],[Revenue_Amount]]/Table2[[#This Row],[Num_Nights]]</f>
        <v>268.64999999999998</v>
      </c>
    </row>
    <row r="4635" spans="1:19" x14ac:dyDescent="0.3">
      <c r="A4635">
        <v>4634</v>
      </c>
      <c r="B4635" t="s">
        <v>50</v>
      </c>
      <c r="C4635" s="9">
        <v>45134</v>
      </c>
      <c r="D4635" s="9">
        <v>45140</v>
      </c>
      <c r="E4635" s="10">
        <v>45098</v>
      </c>
      <c r="F4635" t="s">
        <v>27</v>
      </c>
      <c r="G4635">
        <v>179.89</v>
      </c>
      <c r="H4635">
        <v>2</v>
      </c>
      <c r="I4635">
        <v>0</v>
      </c>
      <c r="J4635" t="s">
        <v>28</v>
      </c>
      <c r="K4635" t="s">
        <v>66</v>
      </c>
      <c r="L4635" t="s">
        <v>21</v>
      </c>
      <c r="M4635" t="s">
        <v>22</v>
      </c>
      <c r="N4635" t="s">
        <v>95</v>
      </c>
      <c r="O4635">
        <f>Table2[[#This Row],[check_out_date]]-Table2[[#This Row],[check_in_date]]</f>
        <v>6</v>
      </c>
      <c r="P4635">
        <f>Table2[[#This Row],[num_adults]]+Table2[[#This Row],[num_children]]</f>
        <v>2</v>
      </c>
      <c r="Q4635" s="3">
        <f>IF(OR(Table2[[#This Row],[booking_status]]="confirmed",Table2[[#This Row],[booking_status]]="checked-out"),Table2[[#This Row],[room_rate_per_night]]*Table2[[#This Row],[Num_Nights]],0)</f>
        <v>1079.3399999999999</v>
      </c>
      <c r="R4635" t="str" cm="1">
        <f t="array" ref="R4635">IFERROR(_xlfn.IFS(Table2[[#This Row],[booking_status]]="confirmed","Expected",Table2[[#This Row],[booking_status]]="checked-out","Actual"),"No Revenue")</f>
        <v>Expected</v>
      </c>
      <c r="S4635" s="4">
        <f>Table2[[#This Row],[Revenue_Amount]]/Table2[[#This Row],[Num_Nights]]</f>
        <v>179.89</v>
      </c>
    </row>
    <row r="4636" spans="1:19" x14ac:dyDescent="0.3">
      <c r="A4636">
        <v>4635</v>
      </c>
      <c r="B4636" t="s">
        <v>50</v>
      </c>
      <c r="C4636" s="9">
        <v>45291</v>
      </c>
      <c r="D4636" s="9">
        <v>45294</v>
      </c>
      <c r="E4636" s="10">
        <v>45233</v>
      </c>
      <c r="F4636" t="s">
        <v>27</v>
      </c>
      <c r="G4636">
        <v>185.65</v>
      </c>
      <c r="H4636">
        <v>4</v>
      </c>
      <c r="I4636">
        <v>1</v>
      </c>
      <c r="J4636" t="s">
        <v>28</v>
      </c>
      <c r="K4636" t="s">
        <v>20</v>
      </c>
      <c r="L4636" t="s">
        <v>56</v>
      </c>
      <c r="M4636" t="s">
        <v>22</v>
      </c>
      <c r="N4636" t="s">
        <v>41</v>
      </c>
      <c r="O4636">
        <f>Table2[[#This Row],[check_out_date]]-Table2[[#This Row],[check_in_date]]</f>
        <v>3</v>
      </c>
      <c r="P4636">
        <f>Table2[[#This Row],[num_adults]]+Table2[[#This Row],[num_children]]</f>
        <v>5</v>
      </c>
      <c r="Q4636" s="3">
        <f>IF(OR(Table2[[#This Row],[booking_status]]="confirmed",Table2[[#This Row],[booking_status]]="checked-out"),Table2[[#This Row],[room_rate_per_night]]*Table2[[#This Row],[Num_Nights]],0)</f>
        <v>556.95000000000005</v>
      </c>
      <c r="R4636" t="str" cm="1">
        <f t="array" ref="R4636">IFERROR(_xlfn.IFS(Table2[[#This Row],[booking_status]]="confirmed","Expected",Table2[[#This Row],[booking_status]]="checked-out","Actual"),"No Revenue")</f>
        <v>Actual</v>
      </c>
      <c r="S4636" s="4">
        <f>Table2[[#This Row],[Revenue_Amount]]/Table2[[#This Row],[Num_Nights]]</f>
        <v>185.65</v>
      </c>
    </row>
    <row r="4637" spans="1:19" x14ac:dyDescent="0.3">
      <c r="A4637">
        <v>4636</v>
      </c>
      <c r="B4637" t="s">
        <v>31</v>
      </c>
      <c r="C4637" s="9">
        <v>45081</v>
      </c>
      <c r="D4637" s="9">
        <v>45085</v>
      </c>
      <c r="E4637" s="10">
        <v>45052</v>
      </c>
      <c r="F4637" t="s">
        <v>49</v>
      </c>
      <c r="G4637">
        <v>65.67</v>
      </c>
      <c r="H4637">
        <v>4</v>
      </c>
      <c r="I4637">
        <v>0</v>
      </c>
      <c r="J4637" t="s">
        <v>19</v>
      </c>
      <c r="K4637" t="s">
        <v>99</v>
      </c>
      <c r="L4637" t="s">
        <v>21</v>
      </c>
      <c r="M4637" t="s">
        <v>22</v>
      </c>
      <c r="N4637" t="s">
        <v>41</v>
      </c>
      <c r="O4637">
        <f>Table2[[#This Row],[check_out_date]]-Table2[[#This Row],[check_in_date]]</f>
        <v>4</v>
      </c>
      <c r="P4637">
        <f>Table2[[#This Row],[num_adults]]+Table2[[#This Row],[num_children]]</f>
        <v>4</v>
      </c>
      <c r="Q4637" s="3">
        <f>IF(OR(Table2[[#This Row],[booking_status]]="confirmed",Table2[[#This Row],[booking_status]]="checked-out"),Table2[[#This Row],[room_rate_per_night]]*Table2[[#This Row],[Num_Nights]],0)</f>
        <v>262.68</v>
      </c>
      <c r="R4637" t="str" cm="1">
        <f t="array" ref="R4637">IFERROR(_xlfn.IFS(Table2[[#This Row],[booking_status]]="confirmed","Expected",Table2[[#This Row],[booking_status]]="checked-out","Actual"),"No Revenue")</f>
        <v>Expected</v>
      </c>
      <c r="S4637" s="4">
        <f>Table2[[#This Row],[Revenue_Amount]]/Table2[[#This Row],[Num_Nights]]</f>
        <v>65.67</v>
      </c>
    </row>
    <row r="4638" spans="1:19" hidden="1" x14ac:dyDescent="0.3">
      <c r="A4638">
        <v>4637</v>
      </c>
      <c r="B4638" t="s">
        <v>31</v>
      </c>
      <c r="C4638" s="9">
        <v>44979</v>
      </c>
      <c r="D4638" s="9">
        <v>44983</v>
      </c>
      <c r="E4638" s="10">
        <v>44939</v>
      </c>
      <c r="F4638" t="s">
        <v>54</v>
      </c>
      <c r="G4638">
        <v>374.75</v>
      </c>
      <c r="H4638">
        <v>1</v>
      </c>
      <c r="I4638">
        <v>3</v>
      </c>
      <c r="J4638" t="s">
        <v>35</v>
      </c>
      <c r="K4638" t="s">
        <v>99</v>
      </c>
      <c r="L4638" t="s">
        <v>21</v>
      </c>
      <c r="M4638" t="s">
        <v>36</v>
      </c>
      <c r="N4638" t="s">
        <v>30</v>
      </c>
      <c r="O4638">
        <f>Table2[[#This Row],[check_out_date]]-Table2[[#This Row],[check_in_date]]</f>
        <v>4</v>
      </c>
      <c r="P4638">
        <f>Table2[[#This Row],[num_adults]]+Table2[[#This Row],[num_children]]</f>
        <v>4</v>
      </c>
      <c r="Q4638" s="3">
        <f>IF(OR(Table2[[#This Row],[booking_status]]="confirmed",Table2[[#This Row],[booking_status]]="checked-out"),Table2[[#This Row],[room_rate_per_night]]*Table2[[#This Row],[Num_Nights]],0)</f>
        <v>1499</v>
      </c>
      <c r="R4638" t="str" cm="1">
        <f t="array" ref="R4638">IFERROR(_xlfn.IFS(Table2[[#This Row],[booking_status]]="confirmed","Expected",Table2[[#This Row],[booking_status]]="checked-out","Actual"),"No Revenue")</f>
        <v>Expected</v>
      </c>
      <c r="S4638" s="4">
        <f>Table2[[#This Row],[Revenue_Amount]]/Table2[[#This Row],[Num_Nights]]</f>
        <v>374.75</v>
      </c>
    </row>
    <row r="4639" spans="1:19" x14ac:dyDescent="0.3">
      <c r="A4639">
        <v>4638</v>
      </c>
      <c r="B4639" t="s">
        <v>14</v>
      </c>
      <c r="C4639" s="9">
        <v>44944</v>
      </c>
      <c r="D4639" s="9">
        <v>44946</v>
      </c>
      <c r="E4639" s="10">
        <v>44938</v>
      </c>
      <c r="F4639" t="s">
        <v>49</v>
      </c>
      <c r="G4639">
        <v>77.17</v>
      </c>
      <c r="H4639">
        <v>2</v>
      </c>
      <c r="I4639">
        <v>0</v>
      </c>
      <c r="J4639" t="s">
        <v>19</v>
      </c>
      <c r="K4639" t="s">
        <v>29</v>
      </c>
      <c r="L4639" t="s">
        <v>70</v>
      </c>
      <c r="M4639" t="s">
        <v>22</v>
      </c>
      <c r="N4639" t="s">
        <v>95</v>
      </c>
      <c r="O4639">
        <f>Table2[[#This Row],[check_out_date]]-Table2[[#This Row],[check_in_date]]</f>
        <v>2</v>
      </c>
      <c r="P4639">
        <f>Table2[[#This Row],[num_adults]]+Table2[[#This Row],[num_children]]</f>
        <v>2</v>
      </c>
      <c r="Q4639" s="3">
        <f>IF(OR(Table2[[#This Row],[booking_status]]="confirmed",Table2[[#This Row],[booking_status]]="checked-out"),Table2[[#This Row],[room_rate_per_night]]*Table2[[#This Row],[Num_Nights]],0)</f>
        <v>0</v>
      </c>
      <c r="R4639" t="str" cm="1">
        <f t="array" ref="R4639">IFERROR(_xlfn.IFS(Table2[[#This Row],[booking_status]]="confirmed","Expected",Table2[[#This Row],[booking_status]]="checked-out","Actual"),"No Revenue")</f>
        <v>No Revenue</v>
      </c>
      <c r="S4639" s="4">
        <f>Table2[[#This Row],[Revenue_Amount]]/Table2[[#This Row],[Num_Nights]]</f>
        <v>0</v>
      </c>
    </row>
    <row r="4640" spans="1:19" x14ac:dyDescent="0.3">
      <c r="A4640">
        <v>4639</v>
      </c>
      <c r="B4640" t="s">
        <v>50</v>
      </c>
      <c r="C4640" s="9">
        <v>45125</v>
      </c>
      <c r="D4640" s="9">
        <v>45127</v>
      </c>
      <c r="E4640" s="10">
        <v>45110</v>
      </c>
      <c r="F4640" t="s">
        <v>18</v>
      </c>
      <c r="G4640">
        <v>252.55</v>
      </c>
      <c r="H4640">
        <v>2</v>
      </c>
      <c r="I4640">
        <v>0</v>
      </c>
      <c r="J4640" t="s">
        <v>55</v>
      </c>
      <c r="K4640" t="s">
        <v>20</v>
      </c>
      <c r="L4640" t="s">
        <v>60</v>
      </c>
      <c r="M4640" t="s">
        <v>36</v>
      </c>
      <c r="N4640" t="s">
        <v>23</v>
      </c>
      <c r="O4640">
        <f>Table2[[#This Row],[check_out_date]]-Table2[[#This Row],[check_in_date]]</f>
        <v>2</v>
      </c>
      <c r="P4640">
        <f>Table2[[#This Row],[num_adults]]+Table2[[#This Row],[num_children]]</f>
        <v>2</v>
      </c>
      <c r="Q4640" s="3">
        <f>IF(OR(Table2[[#This Row],[booking_status]]="confirmed",Table2[[#This Row],[booking_status]]="checked-out"),Table2[[#This Row],[room_rate_per_night]]*Table2[[#This Row],[Num_Nights]],0)</f>
        <v>0</v>
      </c>
      <c r="R4640" t="str" cm="1">
        <f t="array" ref="R4640">IFERROR(_xlfn.IFS(Table2[[#This Row],[booking_status]]="confirmed","Expected",Table2[[#This Row],[booking_status]]="checked-out","Actual"),"No Revenue")</f>
        <v>No Revenue</v>
      </c>
      <c r="S4640" s="4">
        <f>Table2[[#This Row],[Revenue_Amount]]/Table2[[#This Row],[Num_Nights]]</f>
        <v>0</v>
      </c>
    </row>
    <row r="4641" spans="1:19" x14ac:dyDescent="0.3">
      <c r="A4641">
        <v>4640</v>
      </c>
      <c r="B4641" t="s">
        <v>37</v>
      </c>
      <c r="C4641" s="9">
        <v>45086</v>
      </c>
      <c r="D4641" s="9">
        <v>45089</v>
      </c>
      <c r="E4641" s="10">
        <v>45061</v>
      </c>
      <c r="F4641" t="s">
        <v>49</v>
      </c>
      <c r="G4641">
        <v>111.58</v>
      </c>
      <c r="H4641">
        <v>1</v>
      </c>
      <c r="I4641">
        <v>0</v>
      </c>
      <c r="J4641" t="s">
        <v>28</v>
      </c>
      <c r="K4641" t="s">
        <v>29</v>
      </c>
      <c r="L4641" t="s">
        <v>21</v>
      </c>
      <c r="M4641" t="s">
        <v>22</v>
      </c>
      <c r="N4641" t="s">
        <v>41</v>
      </c>
      <c r="O4641">
        <f>Table2[[#This Row],[check_out_date]]-Table2[[#This Row],[check_in_date]]</f>
        <v>3</v>
      </c>
      <c r="P4641">
        <f>Table2[[#This Row],[num_adults]]+Table2[[#This Row],[num_children]]</f>
        <v>1</v>
      </c>
      <c r="Q4641" s="3">
        <f>IF(OR(Table2[[#This Row],[booking_status]]="confirmed",Table2[[#This Row],[booking_status]]="checked-out"),Table2[[#This Row],[room_rate_per_night]]*Table2[[#This Row],[Num_Nights]],0)</f>
        <v>334.74</v>
      </c>
      <c r="R4641" t="str" cm="1">
        <f t="array" ref="R4641">IFERROR(_xlfn.IFS(Table2[[#This Row],[booking_status]]="confirmed","Expected",Table2[[#This Row],[booking_status]]="checked-out","Actual"),"No Revenue")</f>
        <v>Expected</v>
      </c>
      <c r="S4641" s="4">
        <f>Table2[[#This Row],[Revenue_Amount]]/Table2[[#This Row],[Num_Nights]]</f>
        <v>111.58</v>
      </c>
    </row>
    <row r="4642" spans="1:19" hidden="1" x14ac:dyDescent="0.3">
      <c r="A4642">
        <v>4641</v>
      </c>
      <c r="B4642" t="s">
        <v>14</v>
      </c>
      <c r="C4642" s="9">
        <v>45084</v>
      </c>
      <c r="D4642" s="9">
        <v>45087</v>
      </c>
      <c r="E4642" s="10">
        <v>45052</v>
      </c>
      <c r="F4642" t="s">
        <v>27</v>
      </c>
      <c r="G4642">
        <v>102.64</v>
      </c>
      <c r="H4642">
        <v>2</v>
      </c>
      <c r="I4642">
        <v>0</v>
      </c>
      <c r="J4642" t="s">
        <v>35</v>
      </c>
      <c r="K4642" t="s">
        <v>29</v>
      </c>
      <c r="L4642" t="s">
        <v>21</v>
      </c>
      <c r="M4642" t="s">
        <v>36</v>
      </c>
      <c r="N4642" t="s">
        <v>41</v>
      </c>
      <c r="O4642">
        <f>Table2[[#This Row],[check_out_date]]-Table2[[#This Row],[check_in_date]]</f>
        <v>3</v>
      </c>
      <c r="P4642">
        <f>Table2[[#This Row],[num_adults]]+Table2[[#This Row],[num_children]]</f>
        <v>2</v>
      </c>
      <c r="Q4642" s="3">
        <f>IF(OR(Table2[[#This Row],[booking_status]]="confirmed",Table2[[#This Row],[booking_status]]="checked-out"),Table2[[#This Row],[room_rate_per_night]]*Table2[[#This Row],[Num_Nights]],0)</f>
        <v>307.92</v>
      </c>
      <c r="R4642" t="str" cm="1">
        <f t="array" ref="R4642">IFERROR(_xlfn.IFS(Table2[[#This Row],[booking_status]]="confirmed","Expected",Table2[[#This Row],[booking_status]]="checked-out","Actual"),"No Revenue")</f>
        <v>Expected</v>
      </c>
      <c r="S4642" s="4">
        <f>Table2[[#This Row],[Revenue_Amount]]/Table2[[#This Row],[Num_Nights]]</f>
        <v>102.64</v>
      </c>
    </row>
    <row r="4643" spans="1:19" hidden="1" x14ac:dyDescent="0.3">
      <c r="A4643">
        <v>4642</v>
      </c>
      <c r="B4643" t="s">
        <v>37</v>
      </c>
      <c r="C4643" s="9">
        <v>44970</v>
      </c>
      <c r="D4643" s="9">
        <v>44973</v>
      </c>
      <c r="E4643" s="10">
        <v>44963</v>
      </c>
      <c r="F4643" t="s">
        <v>49</v>
      </c>
      <c r="G4643">
        <v>100.37</v>
      </c>
      <c r="H4643">
        <v>2</v>
      </c>
      <c r="I4643">
        <v>3</v>
      </c>
      <c r="J4643" t="s">
        <v>35</v>
      </c>
      <c r="K4643" t="s">
        <v>44</v>
      </c>
      <c r="L4643" t="s">
        <v>21</v>
      </c>
      <c r="M4643" t="s">
        <v>22</v>
      </c>
      <c r="N4643" t="s">
        <v>41</v>
      </c>
      <c r="O4643">
        <f>Table2[[#This Row],[check_out_date]]-Table2[[#This Row],[check_in_date]]</f>
        <v>3</v>
      </c>
      <c r="P4643">
        <f>Table2[[#This Row],[num_adults]]+Table2[[#This Row],[num_children]]</f>
        <v>5</v>
      </c>
      <c r="Q4643" s="3">
        <f>IF(OR(Table2[[#This Row],[booking_status]]="confirmed",Table2[[#This Row],[booking_status]]="checked-out"),Table2[[#This Row],[room_rate_per_night]]*Table2[[#This Row],[Num_Nights]],0)</f>
        <v>301.11</v>
      </c>
      <c r="R4643" t="str" cm="1">
        <f t="array" ref="R4643">IFERROR(_xlfn.IFS(Table2[[#This Row],[booking_status]]="confirmed","Expected",Table2[[#This Row],[booking_status]]="checked-out","Actual"),"No Revenue")</f>
        <v>Expected</v>
      </c>
      <c r="S4643" s="4">
        <f>Table2[[#This Row],[Revenue_Amount]]/Table2[[#This Row],[Num_Nights]]</f>
        <v>100.37</v>
      </c>
    </row>
    <row r="4644" spans="1:19" x14ac:dyDescent="0.3">
      <c r="A4644">
        <v>4643</v>
      </c>
      <c r="B4644" t="s">
        <v>37</v>
      </c>
      <c r="C4644" s="9">
        <v>44967</v>
      </c>
      <c r="D4644" s="9">
        <v>44979</v>
      </c>
      <c r="E4644" s="10">
        <v>44960</v>
      </c>
      <c r="F4644" t="s">
        <v>27</v>
      </c>
      <c r="G4644">
        <v>152.47999999999999</v>
      </c>
      <c r="H4644">
        <v>1</v>
      </c>
      <c r="I4644">
        <v>1</v>
      </c>
      <c r="J4644" t="s">
        <v>28</v>
      </c>
      <c r="K4644" t="s">
        <v>44</v>
      </c>
      <c r="L4644" t="s">
        <v>21</v>
      </c>
      <c r="M4644" t="s">
        <v>22</v>
      </c>
      <c r="N4644" t="s">
        <v>30</v>
      </c>
      <c r="O4644">
        <f>Table2[[#This Row],[check_out_date]]-Table2[[#This Row],[check_in_date]]</f>
        <v>12</v>
      </c>
      <c r="P4644">
        <f>Table2[[#This Row],[num_adults]]+Table2[[#This Row],[num_children]]</f>
        <v>2</v>
      </c>
      <c r="Q4644" s="3">
        <f>IF(OR(Table2[[#This Row],[booking_status]]="confirmed",Table2[[#This Row],[booking_status]]="checked-out"),Table2[[#This Row],[room_rate_per_night]]*Table2[[#This Row],[Num_Nights]],0)</f>
        <v>1829.7599999999998</v>
      </c>
      <c r="R4644" t="str" cm="1">
        <f t="array" ref="R4644">IFERROR(_xlfn.IFS(Table2[[#This Row],[booking_status]]="confirmed","Expected",Table2[[#This Row],[booking_status]]="checked-out","Actual"),"No Revenue")</f>
        <v>Expected</v>
      </c>
      <c r="S4644" s="4">
        <f>Table2[[#This Row],[Revenue_Amount]]/Table2[[#This Row],[Num_Nights]]</f>
        <v>152.47999999999999</v>
      </c>
    </row>
    <row r="4645" spans="1:19" x14ac:dyDescent="0.3">
      <c r="A4645">
        <v>4644</v>
      </c>
      <c r="B4645" t="s">
        <v>31</v>
      </c>
      <c r="C4645" s="9">
        <v>45261</v>
      </c>
      <c r="D4645" s="9">
        <v>45269</v>
      </c>
      <c r="E4645" s="10">
        <v>45253</v>
      </c>
      <c r="F4645" t="s">
        <v>49</v>
      </c>
      <c r="G4645">
        <v>114.43</v>
      </c>
      <c r="H4645">
        <v>2</v>
      </c>
      <c r="I4645">
        <v>0</v>
      </c>
      <c r="J4645" t="s">
        <v>28</v>
      </c>
      <c r="K4645" t="s">
        <v>44</v>
      </c>
      <c r="L4645" t="s">
        <v>21</v>
      </c>
      <c r="M4645" t="s">
        <v>36</v>
      </c>
      <c r="N4645" t="s">
        <v>23</v>
      </c>
      <c r="O4645">
        <f>Table2[[#This Row],[check_out_date]]-Table2[[#This Row],[check_in_date]]</f>
        <v>8</v>
      </c>
      <c r="P4645">
        <f>Table2[[#This Row],[num_adults]]+Table2[[#This Row],[num_children]]</f>
        <v>2</v>
      </c>
      <c r="Q4645" s="3">
        <f>IF(OR(Table2[[#This Row],[booking_status]]="confirmed",Table2[[#This Row],[booking_status]]="checked-out"),Table2[[#This Row],[room_rate_per_night]]*Table2[[#This Row],[Num_Nights]],0)</f>
        <v>915.44</v>
      </c>
      <c r="R4645" t="str" cm="1">
        <f t="array" ref="R4645">IFERROR(_xlfn.IFS(Table2[[#This Row],[booking_status]]="confirmed","Expected",Table2[[#This Row],[booking_status]]="checked-out","Actual"),"No Revenue")</f>
        <v>Expected</v>
      </c>
      <c r="S4645" s="4">
        <f>Table2[[#This Row],[Revenue_Amount]]/Table2[[#This Row],[Num_Nights]]</f>
        <v>114.43</v>
      </c>
    </row>
    <row r="4646" spans="1:19" x14ac:dyDescent="0.3">
      <c r="A4646">
        <v>4645</v>
      </c>
      <c r="B4646" t="s">
        <v>37</v>
      </c>
      <c r="C4646" s="9">
        <v>45287</v>
      </c>
      <c r="D4646" s="9">
        <v>45294</v>
      </c>
      <c r="E4646" s="10">
        <v>45271</v>
      </c>
      <c r="F4646" t="s">
        <v>18</v>
      </c>
      <c r="G4646">
        <v>315.74</v>
      </c>
      <c r="H4646">
        <v>1</v>
      </c>
      <c r="I4646">
        <v>1</v>
      </c>
      <c r="J4646" t="s">
        <v>28</v>
      </c>
      <c r="K4646" t="s">
        <v>29</v>
      </c>
      <c r="L4646" t="s">
        <v>21</v>
      </c>
      <c r="M4646" t="s">
        <v>36</v>
      </c>
      <c r="N4646" t="s">
        <v>41</v>
      </c>
      <c r="O4646">
        <f>Table2[[#This Row],[check_out_date]]-Table2[[#This Row],[check_in_date]]</f>
        <v>7</v>
      </c>
      <c r="P4646">
        <f>Table2[[#This Row],[num_adults]]+Table2[[#This Row],[num_children]]</f>
        <v>2</v>
      </c>
      <c r="Q4646" s="3">
        <f>IF(OR(Table2[[#This Row],[booking_status]]="confirmed",Table2[[#This Row],[booking_status]]="checked-out"),Table2[[#This Row],[room_rate_per_night]]*Table2[[#This Row],[Num_Nights]],0)</f>
        <v>2210.1800000000003</v>
      </c>
      <c r="R4646" t="str" cm="1">
        <f t="array" ref="R4646">IFERROR(_xlfn.IFS(Table2[[#This Row],[booking_status]]="confirmed","Expected",Table2[[#This Row],[booking_status]]="checked-out","Actual"),"No Revenue")</f>
        <v>Expected</v>
      </c>
      <c r="S4646" s="4">
        <f>Table2[[#This Row],[Revenue_Amount]]/Table2[[#This Row],[Num_Nights]]</f>
        <v>315.74000000000007</v>
      </c>
    </row>
    <row r="4647" spans="1:19" x14ac:dyDescent="0.3">
      <c r="A4647">
        <v>4646</v>
      </c>
      <c r="B4647" t="s">
        <v>14</v>
      </c>
      <c r="C4647" s="9">
        <v>45131</v>
      </c>
      <c r="D4647" s="9">
        <v>45134</v>
      </c>
      <c r="E4647" s="10">
        <v>45093</v>
      </c>
      <c r="F4647" t="s">
        <v>18</v>
      </c>
      <c r="G4647">
        <v>199.98</v>
      </c>
      <c r="H4647">
        <v>4</v>
      </c>
      <c r="I4647">
        <v>1</v>
      </c>
      <c r="J4647" t="s">
        <v>28</v>
      </c>
      <c r="K4647" t="s">
        <v>29</v>
      </c>
      <c r="L4647" t="s">
        <v>21</v>
      </c>
      <c r="M4647" t="s">
        <v>22</v>
      </c>
      <c r="N4647" t="s">
        <v>41</v>
      </c>
      <c r="O4647">
        <f>Table2[[#This Row],[check_out_date]]-Table2[[#This Row],[check_in_date]]</f>
        <v>3</v>
      </c>
      <c r="P4647">
        <f>Table2[[#This Row],[num_adults]]+Table2[[#This Row],[num_children]]</f>
        <v>5</v>
      </c>
      <c r="Q4647" s="3">
        <f>IF(OR(Table2[[#This Row],[booking_status]]="confirmed",Table2[[#This Row],[booking_status]]="checked-out"),Table2[[#This Row],[room_rate_per_night]]*Table2[[#This Row],[Num_Nights]],0)</f>
        <v>599.93999999999994</v>
      </c>
      <c r="R4647" t="str" cm="1">
        <f t="array" ref="R4647">IFERROR(_xlfn.IFS(Table2[[#This Row],[booking_status]]="confirmed","Expected",Table2[[#This Row],[booking_status]]="checked-out","Actual"),"No Revenue")</f>
        <v>Expected</v>
      </c>
      <c r="S4647" s="4">
        <f>Table2[[#This Row],[Revenue_Amount]]/Table2[[#This Row],[Num_Nights]]</f>
        <v>199.98</v>
      </c>
    </row>
    <row r="4648" spans="1:19" hidden="1" x14ac:dyDescent="0.3">
      <c r="A4648">
        <v>4647</v>
      </c>
      <c r="B4648" t="s">
        <v>14</v>
      </c>
      <c r="C4648" s="9">
        <v>45270</v>
      </c>
      <c r="D4648" s="9">
        <v>45273</v>
      </c>
      <c r="E4648" s="10">
        <v>45217</v>
      </c>
      <c r="F4648" t="s">
        <v>49</v>
      </c>
      <c r="G4648">
        <v>89.67</v>
      </c>
      <c r="H4648">
        <v>4</v>
      </c>
      <c r="I4648">
        <v>0</v>
      </c>
      <c r="J4648" t="s">
        <v>35</v>
      </c>
      <c r="K4648" t="s">
        <v>99</v>
      </c>
      <c r="L4648" t="s">
        <v>21</v>
      </c>
      <c r="M4648" t="s">
        <v>36</v>
      </c>
      <c r="N4648" t="s">
        <v>41</v>
      </c>
      <c r="O4648">
        <f>Table2[[#This Row],[check_out_date]]-Table2[[#This Row],[check_in_date]]</f>
        <v>3</v>
      </c>
      <c r="P4648">
        <f>Table2[[#This Row],[num_adults]]+Table2[[#This Row],[num_children]]</f>
        <v>4</v>
      </c>
      <c r="Q4648" s="3">
        <f>IF(OR(Table2[[#This Row],[booking_status]]="confirmed",Table2[[#This Row],[booking_status]]="checked-out"),Table2[[#This Row],[room_rate_per_night]]*Table2[[#This Row],[Num_Nights]],0)</f>
        <v>269.01</v>
      </c>
      <c r="R4648" t="str" cm="1">
        <f t="array" ref="R4648">IFERROR(_xlfn.IFS(Table2[[#This Row],[booking_status]]="confirmed","Expected",Table2[[#This Row],[booking_status]]="checked-out","Actual"),"No Revenue")</f>
        <v>Expected</v>
      </c>
      <c r="S4648" s="4">
        <f>Table2[[#This Row],[Revenue_Amount]]/Table2[[#This Row],[Num_Nights]]</f>
        <v>89.67</v>
      </c>
    </row>
    <row r="4649" spans="1:19" x14ac:dyDescent="0.3">
      <c r="A4649">
        <v>4648</v>
      </c>
      <c r="B4649" t="s">
        <v>14</v>
      </c>
      <c r="C4649" s="9">
        <v>45071</v>
      </c>
      <c r="D4649" s="9">
        <v>45078</v>
      </c>
      <c r="E4649" s="10">
        <v>45010</v>
      </c>
      <c r="F4649" t="s">
        <v>49</v>
      </c>
      <c r="G4649">
        <v>70.5</v>
      </c>
      <c r="H4649">
        <v>2</v>
      </c>
      <c r="I4649">
        <v>0</v>
      </c>
      <c r="J4649" t="s">
        <v>19</v>
      </c>
      <c r="K4649" t="s">
        <v>66</v>
      </c>
      <c r="L4649" t="s">
        <v>21</v>
      </c>
      <c r="M4649" t="s">
        <v>36</v>
      </c>
      <c r="N4649" t="s">
        <v>41</v>
      </c>
      <c r="O4649">
        <f>Table2[[#This Row],[check_out_date]]-Table2[[#This Row],[check_in_date]]</f>
        <v>7</v>
      </c>
      <c r="P4649">
        <f>Table2[[#This Row],[num_adults]]+Table2[[#This Row],[num_children]]</f>
        <v>2</v>
      </c>
      <c r="Q4649" s="3">
        <f>IF(OR(Table2[[#This Row],[booking_status]]="confirmed",Table2[[#This Row],[booking_status]]="checked-out"),Table2[[#This Row],[room_rate_per_night]]*Table2[[#This Row],[Num_Nights]],0)</f>
        <v>493.5</v>
      </c>
      <c r="R4649" t="str" cm="1">
        <f t="array" ref="R4649">IFERROR(_xlfn.IFS(Table2[[#This Row],[booking_status]]="confirmed","Expected",Table2[[#This Row],[booking_status]]="checked-out","Actual"),"No Revenue")</f>
        <v>Expected</v>
      </c>
      <c r="S4649" s="4">
        <f>Table2[[#This Row],[Revenue_Amount]]/Table2[[#This Row],[Num_Nights]]</f>
        <v>70.5</v>
      </c>
    </row>
    <row r="4650" spans="1:19" x14ac:dyDescent="0.3">
      <c r="A4650">
        <v>4649</v>
      </c>
      <c r="B4650" t="s">
        <v>37</v>
      </c>
      <c r="C4650" s="9">
        <v>45287</v>
      </c>
      <c r="D4650" s="9">
        <v>45288</v>
      </c>
      <c r="E4650" s="10">
        <v>45260</v>
      </c>
      <c r="F4650" t="s">
        <v>18</v>
      </c>
      <c r="G4650">
        <v>249.57</v>
      </c>
      <c r="H4650">
        <v>1</v>
      </c>
      <c r="I4650">
        <v>1</v>
      </c>
      <c r="J4650" t="s">
        <v>94</v>
      </c>
      <c r="K4650" t="s">
        <v>99</v>
      </c>
      <c r="L4650" t="s">
        <v>21</v>
      </c>
      <c r="M4650" t="s">
        <v>36</v>
      </c>
      <c r="N4650" t="s">
        <v>23</v>
      </c>
      <c r="O4650">
        <f>Table2[[#This Row],[check_out_date]]-Table2[[#This Row],[check_in_date]]</f>
        <v>1</v>
      </c>
      <c r="P4650">
        <f>Table2[[#This Row],[num_adults]]+Table2[[#This Row],[num_children]]</f>
        <v>2</v>
      </c>
      <c r="Q4650" s="3">
        <f>IF(OR(Table2[[#This Row],[booking_status]]="confirmed",Table2[[#This Row],[booking_status]]="checked-out"),Table2[[#This Row],[room_rate_per_night]]*Table2[[#This Row],[Num_Nights]],0)</f>
        <v>249.57</v>
      </c>
      <c r="R4650" t="str" cm="1">
        <f t="array" ref="R4650">IFERROR(_xlfn.IFS(Table2[[#This Row],[booking_status]]="confirmed","Expected",Table2[[#This Row],[booking_status]]="checked-out","Actual"),"No Revenue")</f>
        <v>Expected</v>
      </c>
      <c r="S4650" s="4">
        <f>Table2[[#This Row],[Revenue_Amount]]/Table2[[#This Row],[Num_Nights]]</f>
        <v>249.57</v>
      </c>
    </row>
    <row r="4651" spans="1:19" x14ac:dyDescent="0.3">
      <c r="A4651">
        <v>4650</v>
      </c>
      <c r="B4651" t="s">
        <v>14</v>
      </c>
      <c r="C4651" s="9">
        <v>45042</v>
      </c>
      <c r="D4651" s="9">
        <v>45048</v>
      </c>
      <c r="E4651" s="10">
        <v>44985</v>
      </c>
      <c r="F4651" t="s">
        <v>27</v>
      </c>
      <c r="G4651">
        <v>154.22</v>
      </c>
      <c r="H4651">
        <v>2</v>
      </c>
      <c r="I4651">
        <v>0</v>
      </c>
      <c r="J4651" t="s">
        <v>94</v>
      </c>
      <c r="K4651" t="s">
        <v>99</v>
      </c>
      <c r="L4651" t="s">
        <v>21</v>
      </c>
      <c r="M4651" t="s">
        <v>36</v>
      </c>
      <c r="N4651" t="s">
        <v>41</v>
      </c>
      <c r="O4651">
        <f>Table2[[#This Row],[check_out_date]]-Table2[[#This Row],[check_in_date]]</f>
        <v>6</v>
      </c>
      <c r="P4651">
        <f>Table2[[#This Row],[num_adults]]+Table2[[#This Row],[num_children]]</f>
        <v>2</v>
      </c>
      <c r="Q4651" s="3">
        <f>IF(OR(Table2[[#This Row],[booking_status]]="confirmed",Table2[[#This Row],[booking_status]]="checked-out"),Table2[[#This Row],[room_rate_per_night]]*Table2[[#This Row],[Num_Nights]],0)</f>
        <v>925.31999999999994</v>
      </c>
      <c r="R4651" t="str" cm="1">
        <f t="array" ref="R4651">IFERROR(_xlfn.IFS(Table2[[#This Row],[booking_status]]="confirmed","Expected",Table2[[#This Row],[booking_status]]="checked-out","Actual"),"No Revenue")</f>
        <v>Expected</v>
      </c>
      <c r="S4651" s="4">
        <f>Table2[[#This Row],[Revenue_Amount]]/Table2[[#This Row],[Num_Nights]]</f>
        <v>154.22</v>
      </c>
    </row>
    <row r="4652" spans="1:19" x14ac:dyDescent="0.3">
      <c r="A4652">
        <v>4651</v>
      </c>
      <c r="B4652" t="s">
        <v>37</v>
      </c>
      <c r="C4652" s="9">
        <v>45086</v>
      </c>
      <c r="D4652" s="9">
        <v>45087</v>
      </c>
      <c r="E4652" s="10">
        <v>45049</v>
      </c>
      <c r="F4652" t="s">
        <v>18</v>
      </c>
      <c r="G4652">
        <v>263.12</v>
      </c>
      <c r="H4652">
        <v>2</v>
      </c>
      <c r="I4652">
        <v>0</v>
      </c>
      <c r="J4652" t="s">
        <v>19</v>
      </c>
      <c r="K4652" t="s">
        <v>66</v>
      </c>
      <c r="L4652" t="s">
        <v>56</v>
      </c>
      <c r="M4652" t="s">
        <v>36</v>
      </c>
      <c r="N4652" t="s">
        <v>41</v>
      </c>
      <c r="O4652">
        <f>Table2[[#This Row],[check_out_date]]-Table2[[#This Row],[check_in_date]]</f>
        <v>1</v>
      </c>
      <c r="P4652">
        <f>Table2[[#This Row],[num_adults]]+Table2[[#This Row],[num_children]]</f>
        <v>2</v>
      </c>
      <c r="Q4652" s="3">
        <f>IF(OR(Table2[[#This Row],[booking_status]]="confirmed",Table2[[#This Row],[booking_status]]="checked-out"),Table2[[#This Row],[room_rate_per_night]]*Table2[[#This Row],[Num_Nights]],0)</f>
        <v>263.12</v>
      </c>
      <c r="R4652" t="str" cm="1">
        <f t="array" ref="R4652">IFERROR(_xlfn.IFS(Table2[[#This Row],[booking_status]]="confirmed","Expected",Table2[[#This Row],[booking_status]]="checked-out","Actual"),"No Revenue")</f>
        <v>Actual</v>
      </c>
      <c r="S4652" s="4">
        <f>Table2[[#This Row],[Revenue_Amount]]/Table2[[#This Row],[Num_Nights]]</f>
        <v>263.12</v>
      </c>
    </row>
    <row r="4653" spans="1:19" x14ac:dyDescent="0.3">
      <c r="A4653">
        <v>4652</v>
      </c>
      <c r="B4653" t="s">
        <v>31</v>
      </c>
      <c r="C4653" s="9">
        <v>45040</v>
      </c>
      <c r="D4653" s="9">
        <v>45043</v>
      </c>
      <c r="E4653" s="10">
        <v>45005</v>
      </c>
      <c r="F4653" t="s">
        <v>49</v>
      </c>
      <c r="G4653">
        <v>116.73</v>
      </c>
      <c r="H4653">
        <v>4</v>
      </c>
      <c r="I4653">
        <v>0</v>
      </c>
      <c r="J4653" t="s">
        <v>28</v>
      </c>
      <c r="K4653" t="s">
        <v>99</v>
      </c>
      <c r="L4653" t="s">
        <v>21</v>
      </c>
      <c r="M4653" t="s">
        <v>22</v>
      </c>
      <c r="N4653" t="s">
        <v>45</v>
      </c>
      <c r="O4653">
        <f>Table2[[#This Row],[check_out_date]]-Table2[[#This Row],[check_in_date]]</f>
        <v>3</v>
      </c>
      <c r="P4653">
        <f>Table2[[#This Row],[num_adults]]+Table2[[#This Row],[num_children]]</f>
        <v>4</v>
      </c>
      <c r="Q4653" s="3">
        <f>IF(OR(Table2[[#This Row],[booking_status]]="confirmed",Table2[[#This Row],[booking_status]]="checked-out"),Table2[[#This Row],[room_rate_per_night]]*Table2[[#This Row],[Num_Nights]],0)</f>
        <v>350.19</v>
      </c>
      <c r="R4653" t="str" cm="1">
        <f t="array" ref="R4653">IFERROR(_xlfn.IFS(Table2[[#This Row],[booking_status]]="confirmed","Expected",Table2[[#This Row],[booking_status]]="checked-out","Actual"),"No Revenue")</f>
        <v>Expected</v>
      </c>
      <c r="S4653" s="4">
        <f>Table2[[#This Row],[Revenue_Amount]]/Table2[[#This Row],[Num_Nights]]</f>
        <v>116.73</v>
      </c>
    </row>
    <row r="4654" spans="1:19" hidden="1" x14ac:dyDescent="0.3">
      <c r="A4654">
        <v>4653</v>
      </c>
      <c r="B4654" t="s">
        <v>50</v>
      </c>
      <c r="C4654" s="9">
        <v>45011</v>
      </c>
      <c r="D4654" s="9">
        <v>45014</v>
      </c>
      <c r="E4654" s="10">
        <v>44995</v>
      </c>
      <c r="F4654" t="s">
        <v>18</v>
      </c>
      <c r="G4654">
        <v>257.85000000000002</v>
      </c>
      <c r="H4654">
        <v>2</v>
      </c>
      <c r="I4654">
        <v>1</v>
      </c>
      <c r="J4654" t="s">
        <v>35</v>
      </c>
      <c r="K4654" t="s">
        <v>99</v>
      </c>
      <c r="L4654" t="s">
        <v>21</v>
      </c>
      <c r="M4654" t="s">
        <v>36</v>
      </c>
      <c r="N4654" t="s">
        <v>41</v>
      </c>
      <c r="O4654">
        <f>Table2[[#This Row],[check_out_date]]-Table2[[#This Row],[check_in_date]]</f>
        <v>3</v>
      </c>
      <c r="P4654">
        <f>Table2[[#This Row],[num_adults]]+Table2[[#This Row],[num_children]]</f>
        <v>3</v>
      </c>
      <c r="Q4654" s="3">
        <f>IF(OR(Table2[[#This Row],[booking_status]]="confirmed",Table2[[#This Row],[booking_status]]="checked-out"),Table2[[#This Row],[room_rate_per_night]]*Table2[[#This Row],[Num_Nights]],0)</f>
        <v>773.55000000000007</v>
      </c>
      <c r="R4654" t="str" cm="1">
        <f t="array" ref="R4654">IFERROR(_xlfn.IFS(Table2[[#This Row],[booking_status]]="confirmed","Expected",Table2[[#This Row],[booking_status]]="checked-out","Actual"),"No Revenue")</f>
        <v>Expected</v>
      </c>
      <c r="S4654" s="4">
        <f>Table2[[#This Row],[Revenue_Amount]]/Table2[[#This Row],[Num_Nights]]</f>
        <v>257.85000000000002</v>
      </c>
    </row>
    <row r="4655" spans="1:19" x14ac:dyDescent="0.3">
      <c r="A4655">
        <v>4654</v>
      </c>
      <c r="B4655" t="s">
        <v>50</v>
      </c>
      <c r="C4655" s="9">
        <v>45136</v>
      </c>
      <c r="D4655" s="9">
        <v>45145</v>
      </c>
      <c r="E4655" s="10">
        <v>45128</v>
      </c>
      <c r="F4655" t="s">
        <v>49</v>
      </c>
      <c r="G4655">
        <v>88.36</v>
      </c>
      <c r="H4655">
        <v>3</v>
      </c>
      <c r="I4655">
        <v>0</v>
      </c>
      <c r="J4655" t="s">
        <v>28</v>
      </c>
      <c r="K4655" t="s">
        <v>29</v>
      </c>
      <c r="L4655" t="s">
        <v>60</v>
      </c>
      <c r="M4655" t="s">
        <v>36</v>
      </c>
      <c r="N4655" t="s">
        <v>41</v>
      </c>
      <c r="O4655">
        <f>Table2[[#This Row],[check_out_date]]-Table2[[#This Row],[check_in_date]]</f>
        <v>9</v>
      </c>
      <c r="P4655">
        <f>Table2[[#This Row],[num_adults]]+Table2[[#This Row],[num_children]]</f>
        <v>3</v>
      </c>
      <c r="Q4655" s="3">
        <f>IF(OR(Table2[[#This Row],[booking_status]]="confirmed",Table2[[#This Row],[booking_status]]="checked-out"),Table2[[#This Row],[room_rate_per_night]]*Table2[[#This Row],[Num_Nights]],0)</f>
        <v>0</v>
      </c>
      <c r="R4655" t="str" cm="1">
        <f t="array" ref="R4655">IFERROR(_xlfn.IFS(Table2[[#This Row],[booking_status]]="confirmed","Expected",Table2[[#This Row],[booking_status]]="checked-out","Actual"),"No Revenue")</f>
        <v>No Revenue</v>
      </c>
      <c r="S4655" s="4">
        <f>Table2[[#This Row],[Revenue_Amount]]/Table2[[#This Row],[Num_Nights]]</f>
        <v>0</v>
      </c>
    </row>
    <row r="4656" spans="1:19" hidden="1" x14ac:dyDescent="0.3">
      <c r="A4656">
        <v>4655</v>
      </c>
      <c r="B4656" t="s">
        <v>50</v>
      </c>
      <c r="C4656" s="9">
        <v>45061</v>
      </c>
      <c r="D4656" s="9">
        <v>45066</v>
      </c>
      <c r="E4656" s="10">
        <v>45056</v>
      </c>
      <c r="F4656" t="s">
        <v>49</v>
      </c>
      <c r="G4656">
        <v>134.61000000000001</v>
      </c>
      <c r="H4656">
        <v>1</v>
      </c>
      <c r="I4656">
        <v>0</v>
      </c>
      <c r="J4656" t="s">
        <v>35</v>
      </c>
      <c r="K4656" t="s">
        <v>99</v>
      </c>
      <c r="L4656" t="s">
        <v>21</v>
      </c>
      <c r="M4656" t="s">
        <v>36</v>
      </c>
      <c r="N4656" t="s">
        <v>45</v>
      </c>
      <c r="O4656">
        <f>Table2[[#This Row],[check_out_date]]-Table2[[#This Row],[check_in_date]]</f>
        <v>5</v>
      </c>
      <c r="P4656">
        <f>Table2[[#This Row],[num_adults]]+Table2[[#This Row],[num_children]]</f>
        <v>1</v>
      </c>
      <c r="Q4656" s="3">
        <f>IF(OR(Table2[[#This Row],[booking_status]]="confirmed",Table2[[#This Row],[booking_status]]="checked-out"),Table2[[#This Row],[room_rate_per_night]]*Table2[[#This Row],[Num_Nights]],0)</f>
        <v>673.05000000000007</v>
      </c>
      <c r="R4656" t="str" cm="1">
        <f t="array" ref="R4656">IFERROR(_xlfn.IFS(Table2[[#This Row],[booking_status]]="confirmed","Expected",Table2[[#This Row],[booking_status]]="checked-out","Actual"),"No Revenue")</f>
        <v>Expected</v>
      </c>
      <c r="S4656" s="4">
        <f>Table2[[#This Row],[Revenue_Amount]]/Table2[[#This Row],[Num_Nights]]</f>
        <v>134.61000000000001</v>
      </c>
    </row>
    <row r="4657" spans="1:19" x14ac:dyDescent="0.3">
      <c r="A4657">
        <v>4656</v>
      </c>
      <c r="B4657" t="s">
        <v>31</v>
      </c>
      <c r="C4657" s="9">
        <v>45150</v>
      </c>
      <c r="D4657" s="9">
        <v>45152</v>
      </c>
      <c r="E4657" s="10">
        <v>45130</v>
      </c>
      <c r="F4657" t="s">
        <v>18</v>
      </c>
      <c r="G4657">
        <v>170.69</v>
      </c>
      <c r="H4657">
        <v>3</v>
      </c>
      <c r="I4657">
        <v>0</v>
      </c>
      <c r="J4657" t="s">
        <v>94</v>
      </c>
      <c r="K4657" t="s">
        <v>66</v>
      </c>
      <c r="L4657" t="s">
        <v>21</v>
      </c>
      <c r="M4657" t="s">
        <v>36</v>
      </c>
      <c r="N4657" t="s">
        <v>41</v>
      </c>
      <c r="O4657">
        <f>Table2[[#This Row],[check_out_date]]-Table2[[#This Row],[check_in_date]]</f>
        <v>2</v>
      </c>
      <c r="P4657">
        <f>Table2[[#This Row],[num_adults]]+Table2[[#This Row],[num_children]]</f>
        <v>3</v>
      </c>
      <c r="Q4657" s="3">
        <f>IF(OR(Table2[[#This Row],[booking_status]]="confirmed",Table2[[#This Row],[booking_status]]="checked-out"),Table2[[#This Row],[room_rate_per_night]]*Table2[[#This Row],[Num_Nights]],0)</f>
        <v>341.38</v>
      </c>
      <c r="R4657" t="str" cm="1">
        <f t="array" ref="R4657">IFERROR(_xlfn.IFS(Table2[[#This Row],[booking_status]]="confirmed","Expected",Table2[[#This Row],[booking_status]]="checked-out","Actual"),"No Revenue")</f>
        <v>Expected</v>
      </c>
      <c r="S4657" s="4">
        <f>Table2[[#This Row],[Revenue_Amount]]/Table2[[#This Row],[Num_Nights]]</f>
        <v>170.69</v>
      </c>
    </row>
    <row r="4658" spans="1:19" hidden="1" x14ac:dyDescent="0.3">
      <c r="A4658">
        <v>4657</v>
      </c>
      <c r="B4658" t="s">
        <v>14</v>
      </c>
      <c r="C4658" s="9">
        <v>45235</v>
      </c>
      <c r="D4658" s="9">
        <v>45242</v>
      </c>
      <c r="E4658" s="10">
        <v>45231</v>
      </c>
      <c r="F4658" t="s">
        <v>49</v>
      </c>
      <c r="G4658">
        <v>65.81</v>
      </c>
      <c r="H4658">
        <v>4</v>
      </c>
      <c r="I4658">
        <v>0</v>
      </c>
      <c r="J4658" t="s">
        <v>35</v>
      </c>
      <c r="K4658" t="s">
        <v>99</v>
      </c>
      <c r="L4658" t="s">
        <v>56</v>
      </c>
      <c r="M4658" t="s">
        <v>36</v>
      </c>
      <c r="N4658" t="s">
        <v>45</v>
      </c>
      <c r="O4658">
        <f>Table2[[#This Row],[check_out_date]]-Table2[[#This Row],[check_in_date]]</f>
        <v>7</v>
      </c>
      <c r="P4658">
        <f>Table2[[#This Row],[num_adults]]+Table2[[#This Row],[num_children]]</f>
        <v>4</v>
      </c>
      <c r="Q4658" s="3">
        <f>IF(OR(Table2[[#This Row],[booking_status]]="confirmed",Table2[[#This Row],[booking_status]]="checked-out"),Table2[[#This Row],[room_rate_per_night]]*Table2[[#This Row],[Num_Nights]],0)</f>
        <v>460.67</v>
      </c>
      <c r="R4658" t="str" cm="1">
        <f t="array" ref="R4658">IFERROR(_xlfn.IFS(Table2[[#This Row],[booking_status]]="confirmed","Expected",Table2[[#This Row],[booking_status]]="checked-out","Actual"),"No Revenue")</f>
        <v>Actual</v>
      </c>
      <c r="S4658" s="4">
        <f>Table2[[#This Row],[Revenue_Amount]]/Table2[[#This Row],[Num_Nights]]</f>
        <v>65.81</v>
      </c>
    </row>
    <row r="4659" spans="1:19" hidden="1" x14ac:dyDescent="0.3">
      <c r="A4659">
        <v>4658</v>
      </c>
      <c r="B4659" t="s">
        <v>50</v>
      </c>
      <c r="C4659" s="9">
        <v>44952</v>
      </c>
      <c r="D4659" s="9">
        <v>44956</v>
      </c>
      <c r="E4659" s="10">
        <v>44928</v>
      </c>
      <c r="F4659" t="s">
        <v>27</v>
      </c>
      <c r="G4659">
        <v>130.09</v>
      </c>
      <c r="H4659">
        <v>2</v>
      </c>
      <c r="I4659">
        <v>1</v>
      </c>
      <c r="J4659" t="s">
        <v>35</v>
      </c>
      <c r="K4659" t="s">
        <v>66</v>
      </c>
      <c r="L4659" t="s">
        <v>21</v>
      </c>
      <c r="M4659" t="s">
        <v>36</v>
      </c>
      <c r="N4659" t="s">
        <v>45</v>
      </c>
      <c r="O4659">
        <f>Table2[[#This Row],[check_out_date]]-Table2[[#This Row],[check_in_date]]</f>
        <v>4</v>
      </c>
      <c r="P4659">
        <f>Table2[[#This Row],[num_adults]]+Table2[[#This Row],[num_children]]</f>
        <v>3</v>
      </c>
      <c r="Q4659" s="3">
        <f>IF(OR(Table2[[#This Row],[booking_status]]="confirmed",Table2[[#This Row],[booking_status]]="checked-out"),Table2[[#This Row],[room_rate_per_night]]*Table2[[#This Row],[Num_Nights]],0)</f>
        <v>520.36</v>
      </c>
      <c r="R4659" t="str" cm="1">
        <f t="array" ref="R4659">IFERROR(_xlfn.IFS(Table2[[#This Row],[booking_status]]="confirmed","Expected",Table2[[#This Row],[booking_status]]="checked-out","Actual"),"No Revenue")</f>
        <v>Expected</v>
      </c>
      <c r="S4659" s="4">
        <f>Table2[[#This Row],[Revenue_Amount]]/Table2[[#This Row],[Num_Nights]]</f>
        <v>130.09</v>
      </c>
    </row>
    <row r="4660" spans="1:19" x14ac:dyDescent="0.3">
      <c r="A4660">
        <v>4659</v>
      </c>
      <c r="B4660" t="s">
        <v>31</v>
      </c>
      <c r="C4660" s="9">
        <v>45284</v>
      </c>
      <c r="D4660" s="9">
        <v>45293</v>
      </c>
      <c r="E4660" s="10">
        <v>45247</v>
      </c>
      <c r="F4660" t="s">
        <v>54</v>
      </c>
      <c r="G4660">
        <v>341.07</v>
      </c>
      <c r="H4660">
        <v>1</v>
      </c>
      <c r="I4660">
        <v>0</v>
      </c>
      <c r="J4660" t="s">
        <v>55</v>
      </c>
      <c r="K4660" t="s">
        <v>66</v>
      </c>
      <c r="L4660" t="s">
        <v>60</v>
      </c>
      <c r="M4660" t="s">
        <v>36</v>
      </c>
      <c r="N4660" t="s">
        <v>41</v>
      </c>
      <c r="O4660">
        <f>Table2[[#This Row],[check_out_date]]-Table2[[#This Row],[check_in_date]]</f>
        <v>9</v>
      </c>
      <c r="P4660">
        <f>Table2[[#This Row],[num_adults]]+Table2[[#This Row],[num_children]]</f>
        <v>1</v>
      </c>
      <c r="Q4660" s="3">
        <f>IF(OR(Table2[[#This Row],[booking_status]]="confirmed",Table2[[#This Row],[booking_status]]="checked-out"),Table2[[#This Row],[room_rate_per_night]]*Table2[[#This Row],[Num_Nights]],0)</f>
        <v>0</v>
      </c>
      <c r="R4660" t="str" cm="1">
        <f t="array" ref="R4660">IFERROR(_xlfn.IFS(Table2[[#This Row],[booking_status]]="confirmed","Expected",Table2[[#This Row],[booking_status]]="checked-out","Actual"),"No Revenue")</f>
        <v>No Revenue</v>
      </c>
      <c r="S4660" s="4">
        <f>Table2[[#This Row],[Revenue_Amount]]/Table2[[#This Row],[Num_Nights]]</f>
        <v>0</v>
      </c>
    </row>
    <row r="4661" spans="1:19" x14ac:dyDescent="0.3">
      <c r="A4661">
        <v>4660</v>
      </c>
      <c r="B4661" t="s">
        <v>14</v>
      </c>
      <c r="C4661" s="9">
        <v>44946</v>
      </c>
      <c r="D4661" s="9">
        <v>44950</v>
      </c>
      <c r="E4661" s="10">
        <v>44878</v>
      </c>
      <c r="F4661" t="s">
        <v>27</v>
      </c>
      <c r="G4661">
        <v>117.1</v>
      </c>
      <c r="H4661">
        <v>1</v>
      </c>
      <c r="I4661">
        <v>0</v>
      </c>
      <c r="J4661" t="s">
        <v>28</v>
      </c>
      <c r="K4661" t="s">
        <v>29</v>
      </c>
      <c r="L4661" t="s">
        <v>21</v>
      </c>
      <c r="M4661" t="s">
        <v>22</v>
      </c>
      <c r="N4661" t="s">
        <v>23</v>
      </c>
      <c r="O4661">
        <f>Table2[[#This Row],[check_out_date]]-Table2[[#This Row],[check_in_date]]</f>
        <v>4</v>
      </c>
      <c r="P4661">
        <f>Table2[[#This Row],[num_adults]]+Table2[[#This Row],[num_children]]</f>
        <v>1</v>
      </c>
      <c r="Q4661" s="3">
        <f>IF(OR(Table2[[#This Row],[booking_status]]="confirmed",Table2[[#This Row],[booking_status]]="checked-out"),Table2[[#This Row],[room_rate_per_night]]*Table2[[#This Row],[Num_Nights]],0)</f>
        <v>468.4</v>
      </c>
      <c r="R4661" t="str" cm="1">
        <f t="array" ref="R4661">IFERROR(_xlfn.IFS(Table2[[#This Row],[booking_status]]="confirmed","Expected",Table2[[#This Row],[booking_status]]="checked-out","Actual"),"No Revenue")</f>
        <v>Expected</v>
      </c>
      <c r="S4661" s="4">
        <f>Table2[[#This Row],[Revenue_Amount]]/Table2[[#This Row],[Num_Nights]]</f>
        <v>117.1</v>
      </c>
    </row>
    <row r="4662" spans="1:19" hidden="1" x14ac:dyDescent="0.3">
      <c r="A4662">
        <v>4661</v>
      </c>
      <c r="B4662" t="s">
        <v>14</v>
      </c>
      <c r="C4662" s="9">
        <v>45166</v>
      </c>
      <c r="D4662" s="9">
        <v>45170</v>
      </c>
      <c r="E4662" s="10">
        <v>45136</v>
      </c>
      <c r="F4662" t="s">
        <v>49</v>
      </c>
      <c r="G4662">
        <v>124.81</v>
      </c>
      <c r="H4662">
        <v>3</v>
      </c>
      <c r="I4662">
        <v>1</v>
      </c>
      <c r="J4662" t="s">
        <v>35</v>
      </c>
      <c r="K4662" t="s">
        <v>29</v>
      </c>
      <c r="L4662" t="s">
        <v>56</v>
      </c>
      <c r="M4662" t="s">
        <v>36</v>
      </c>
      <c r="N4662" t="s">
        <v>41</v>
      </c>
      <c r="O4662">
        <f>Table2[[#This Row],[check_out_date]]-Table2[[#This Row],[check_in_date]]</f>
        <v>4</v>
      </c>
      <c r="P4662">
        <f>Table2[[#This Row],[num_adults]]+Table2[[#This Row],[num_children]]</f>
        <v>4</v>
      </c>
      <c r="Q4662" s="3">
        <f>IF(OR(Table2[[#This Row],[booking_status]]="confirmed",Table2[[#This Row],[booking_status]]="checked-out"),Table2[[#This Row],[room_rate_per_night]]*Table2[[#This Row],[Num_Nights]],0)</f>
        <v>499.24</v>
      </c>
      <c r="R4662" t="str" cm="1">
        <f t="array" ref="R4662">IFERROR(_xlfn.IFS(Table2[[#This Row],[booking_status]]="confirmed","Expected",Table2[[#This Row],[booking_status]]="checked-out","Actual"),"No Revenue")</f>
        <v>Actual</v>
      </c>
      <c r="S4662" s="4">
        <f>Table2[[#This Row],[Revenue_Amount]]/Table2[[#This Row],[Num_Nights]]</f>
        <v>124.81</v>
      </c>
    </row>
    <row r="4663" spans="1:19" x14ac:dyDescent="0.3">
      <c r="A4663">
        <v>4662</v>
      </c>
      <c r="B4663" t="s">
        <v>37</v>
      </c>
      <c r="C4663" s="9">
        <v>45008</v>
      </c>
      <c r="D4663" s="9">
        <v>45018</v>
      </c>
      <c r="E4663" s="10">
        <v>44937</v>
      </c>
      <c r="F4663" t="s">
        <v>18</v>
      </c>
      <c r="G4663">
        <v>271.37</v>
      </c>
      <c r="H4663">
        <v>2</v>
      </c>
      <c r="I4663">
        <v>0</v>
      </c>
      <c r="J4663" t="s">
        <v>94</v>
      </c>
      <c r="K4663" t="s">
        <v>20</v>
      </c>
      <c r="L4663" t="s">
        <v>70</v>
      </c>
      <c r="M4663" t="s">
        <v>36</v>
      </c>
      <c r="N4663" t="s">
        <v>30</v>
      </c>
      <c r="O4663">
        <f>Table2[[#This Row],[check_out_date]]-Table2[[#This Row],[check_in_date]]</f>
        <v>10</v>
      </c>
      <c r="P4663">
        <f>Table2[[#This Row],[num_adults]]+Table2[[#This Row],[num_children]]</f>
        <v>2</v>
      </c>
      <c r="Q4663" s="3">
        <f>IF(OR(Table2[[#This Row],[booking_status]]="confirmed",Table2[[#This Row],[booking_status]]="checked-out"),Table2[[#This Row],[room_rate_per_night]]*Table2[[#This Row],[Num_Nights]],0)</f>
        <v>0</v>
      </c>
      <c r="R4663" t="str" cm="1">
        <f t="array" ref="R4663">IFERROR(_xlfn.IFS(Table2[[#This Row],[booking_status]]="confirmed","Expected",Table2[[#This Row],[booking_status]]="checked-out","Actual"),"No Revenue")</f>
        <v>No Revenue</v>
      </c>
      <c r="S4663" s="4">
        <f>Table2[[#This Row],[Revenue_Amount]]/Table2[[#This Row],[Num_Nights]]</f>
        <v>0</v>
      </c>
    </row>
    <row r="4664" spans="1:19" x14ac:dyDescent="0.3">
      <c r="A4664">
        <v>4663</v>
      </c>
      <c r="B4664" t="s">
        <v>31</v>
      </c>
      <c r="C4664" s="9">
        <v>45073</v>
      </c>
      <c r="D4664" s="9">
        <v>45080</v>
      </c>
      <c r="E4664" s="10">
        <v>45030</v>
      </c>
      <c r="F4664" t="s">
        <v>54</v>
      </c>
      <c r="G4664">
        <v>389.98</v>
      </c>
      <c r="H4664">
        <v>2</v>
      </c>
      <c r="I4664">
        <v>0</v>
      </c>
      <c r="J4664" t="s">
        <v>55</v>
      </c>
      <c r="K4664" t="s">
        <v>66</v>
      </c>
      <c r="L4664" t="s">
        <v>56</v>
      </c>
      <c r="M4664" t="s">
        <v>36</v>
      </c>
      <c r="N4664" t="s">
        <v>23</v>
      </c>
      <c r="O4664">
        <f>Table2[[#This Row],[check_out_date]]-Table2[[#This Row],[check_in_date]]</f>
        <v>7</v>
      </c>
      <c r="P4664">
        <f>Table2[[#This Row],[num_adults]]+Table2[[#This Row],[num_children]]</f>
        <v>2</v>
      </c>
      <c r="Q4664" s="3">
        <f>IF(OR(Table2[[#This Row],[booking_status]]="confirmed",Table2[[#This Row],[booking_status]]="checked-out"),Table2[[#This Row],[room_rate_per_night]]*Table2[[#This Row],[Num_Nights]],0)</f>
        <v>2729.86</v>
      </c>
      <c r="R4664" t="str" cm="1">
        <f t="array" ref="R4664">IFERROR(_xlfn.IFS(Table2[[#This Row],[booking_status]]="confirmed","Expected",Table2[[#This Row],[booking_status]]="checked-out","Actual"),"No Revenue")</f>
        <v>Actual</v>
      </c>
      <c r="S4664" s="4">
        <f>Table2[[#This Row],[Revenue_Amount]]/Table2[[#This Row],[Num_Nights]]</f>
        <v>389.98</v>
      </c>
    </row>
    <row r="4665" spans="1:19" x14ac:dyDescent="0.3">
      <c r="A4665">
        <v>4664</v>
      </c>
      <c r="B4665" t="s">
        <v>31</v>
      </c>
      <c r="C4665" s="9">
        <v>45078</v>
      </c>
      <c r="D4665" s="9">
        <v>45079</v>
      </c>
      <c r="E4665" s="10">
        <v>45072</v>
      </c>
      <c r="F4665" t="s">
        <v>27</v>
      </c>
      <c r="G4665">
        <v>106.13</v>
      </c>
      <c r="H4665">
        <v>1</v>
      </c>
      <c r="I4665">
        <v>0</v>
      </c>
      <c r="J4665" t="s">
        <v>28</v>
      </c>
      <c r="K4665" t="s">
        <v>44</v>
      </c>
      <c r="L4665" t="s">
        <v>21</v>
      </c>
      <c r="M4665" t="s">
        <v>36</v>
      </c>
      <c r="N4665" t="s">
        <v>41</v>
      </c>
      <c r="O4665">
        <f>Table2[[#This Row],[check_out_date]]-Table2[[#This Row],[check_in_date]]</f>
        <v>1</v>
      </c>
      <c r="P4665">
        <f>Table2[[#This Row],[num_adults]]+Table2[[#This Row],[num_children]]</f>
        <v>1</v>
      </c>
      <c r="Q4665" s="3">
        <f>IF(OR(Table2[[#This Row],[booking_status]]="confirmed",Table2[[#This Row],[booking_status]]="checked-out"),Table2[[#This Row],[room_rate_per_night]]*Table2[[#This Row],[Num_Nights]],0)</f>
        <v>106.13</v>
      </c>
      <c r="R4665" t="str" cm="1">
        <f t="array" ref="R4665">IFERROR(_xlfn.IFS(Table2[[#This Row],[booking_status]]="confirmed","Expected",Table2[[#This Row],[booking_status]]="checked-out","Actual"),"No Revenue")</f>
        <v>Expected</v>
      </c>
      <c r="S4665" s="4">
        <f>Table2[[#This Row],[Revenue_Amount]]/Table2[[#This Row],[Num_Nights]]</f>
        <v>106.13</v>
      </c>
    </row>
    <row r="4666" spans="1:19" hidden="1" x14ac:dyDescent="0.3">
      <c r="A4666">
        <v>4665</v>
      </c>
      <c r="B4666" t="s">
        <v>31</v>
      </c>
      <c r="C4666" s="9">
        <v>45267</v>
      </c>
      <c r="D4666" s="9">
        <v>45269</v>
      </c>
      <c r="E4666" s="10">
        <v>45203</v>
      </c>
      <c r="F4666" t="s">
        <v>27</v>
      </c>
      <c r="G4666">
        <v>109.86</v>
      </c>
      <c r="H4666">
        <v>3</v>
      </c>
      <c r="I4666">
        <v>2</v>
      </c>
      <c r="J4666" t="s">
        <v>35</v>
      </c>
      <c r="K4666" t="s">
        <v>99</v>
      </c>
      <c r="L4666" t="s">
        <v>60</v>
      </c>
      <c r="M4666" t="s">
        <v>36</v>
      </c>
      <c r="N4666" t="s">
        <v>23</v>
      </c>
      <c r="O4666">
        <f>Table2[[#This Row],[check_out_date]]-Table2[[#This Row],[check_in_date]]</f>
        <v>2</v>
      </c>
      <c r="P4666">
        <f>Table2[[#This Row],[num_adults]]+Table2[[#This Row],[num_children]]</f>
        <v>5</v>
      </c>
      <c r="Q4666" s="3">
        <f>IF(OR(Table2[[#This Row],[booking_status]]="confirmed",Table2[[#This Row],[booking_status]]="checked-out"),Table2[[#This Row],[room_rate_per_night]]*Table2[[#This Row],[Num_Nights]],0)</f>
        <v>0</v>
      </c>
      <c r="R4666" t="str" cm="1">
        <f t="array" ref="R4666">IFERROR(_xlfn.IFS(Table2[[#This Row],[booking_status]]="confirmed","Expected",Table2[[#This Row],[booking_status]]="checked-out","Actual"),"No Revenue")</f>
        <v>No Revenue</v>
      </c>
      <c r="S4666" s="4">
        <f>Table2[[#This Row],[Revenue_Amount]]/Table2[[#This Row],[Num_Nights]]</f>
        <v>0</v>
      </c>
    </row>
    <row r="4667" spans="1:19" hidden="1" x14ac:dyDescent="0.3">
      <c r="A4667">
        <v>4666</v>
      </c>
      <c r="B4667" t="s">
        <v>31</v>
      </c>
      <c r="C4667" s="9">
        <v>45010</v>
      </c>
      <c r="D4667" s="9">
        <v>45017</v>
      </c>
      <c r="E4667" s="10">
        <v>44998</v>
      </c>
      <c r="F4667" t="s">
        <v>54</v>
      </c>
      <c r="G4667">
        <v>377.33</v>
      </c>
      <c r="H4667">
        <v>1</v>
      </c>
      <c r="I4667">
        <v>2</v>
      </c>
      <c r="J4667" t="s">
        <v>35</v>
      </c>
      <c r="K4667" t="s">
        <v>99</v>
      </c>
      <c r="L4667" t="s">
        <v>56</v>
      </c>
      <c r="M4667" t="s">
        <v>22</v>
      </c>
      <c r="N4667" t="s">
        <v>41</v>
      </c>
      <c r="O4667">
        <f>Table2[[#This Row],[check_out_date]]-Table2[[#This Row],[check_in_date]]</f>
        <v>7</v>
      </c>
      <c r="P4667">
        <f>Table2[[#This Row],[num_adults]]+Table2[[#This Row],[num_children]]</f>
        <v>3</v>
      </c>
      <c r="Q4667" s="3">
        <f>IF(OR(Table2[[#This Row],[booking_status]]="confirmed",Table2[[#This Row],[booking_status]]="checked-out"),Table2[[#This Row],[room_rate_per_night]]*Table2[[#This Row],[Num_Nights]],0)</f>
        <v>2641.31</v>
      </c>
      <c r="R4667" t="str" cm="1">
        <f t="array" ref="R4667">IFERROR(_xlfn.IFS(Table2[[#This Row],[booking_status]]="confirmed","Expected",Table2[[#This Row],[booking_status]]="checked-out","Actual"),"No Revenue")</f>
        <v>Actual</v>
      </c>
      <c r="S4667" s="4">
        <f>Table2[[#This Row],[Revenue_Amount]]/Table2[[#This Row],[Num_Nights]]</f>
        <v>377.33</v>
      </c>
    </row>
    <row r="4668" spans="1:19" x14ac:dyDescent="0.3">
      <c r="A4668">
        <v>4667</v>
      </c>
      <c r="B4668" t="s">
        <v>14</v>
      </c>
      <c r="C4668" s="9">
        <v>44948</v>
      </c>
      <c r="D4668" s="9">
        <v>44958</v>
      </c>
      <c r="E4668" s="10">
        <v>44873</v>
      </c>
      <c r="F4668" t="s">
        <v>18</v>
      </c>
      <c r="G4668">
        <v>259.31</v>
      </c>
      <c r="H4668">
        <v>2</v>
      </c>
      <c r="I4668">
        <v>2</v>
      </c>
      <c r="J4668" t="s">
        <v>94</v>
      </c>
      <c r="K4668" t="s">
        <v>99</v>
      </c>
      <c r="L4668" t="s">
        <v>21</v>
      </c>
      <c r="M4668" t="s">
        <v>36</v>
      </c>
      <c r="N4668" t="s">
        <v>45</v>
      </c>
      <c r="O4668">
        <f>Table2[[#This Row],[check_out_date]]-Table2[[#This Row],[check_in_date]]</f>
        <v>10</v>
      </c>
      <c r="P4668">
        <f>Table2[[#This Row],[num_adults]]+Table2[[#This Row],[num_children]]</f>
        <v>4</v>
      </c>
      <c r="Q4668" s="3">
        <f>IF(OR(Table2[[#This Row],[booking_status]]="confirmed",Table2[[#This Row],[booking_status]]="checked-out"),Table2[[#This Row],[room_rate_per_night]]*Table2[[#This Row],[Num_Nights]],0)</f>
        <v>2593.1</v>
      </c>
      <c r="R4668" t="str" cm="1">
        <f t="array" ref="R4668">IFERROR(_xlfn.IFS(Table2[[#This Row],[booking_status]]="confirmed","Expected",Table2[[#This Row],[booking_status]]="checked-out","Actual"),"No Revenue")</f>
        <v>Expected</v>
      </c>
      <c r="S4668" s="4">
        <f>Table2[[#This Row],[Revenue_Amount]]/Table2[[#This Row],[Num_Nights]]</f>
        <v>259.31</v>
      </c>
    </row>
    <row r="4669" spans="1:19" hidden="1" x14ac:dyDescent="0.3">
      <c r="A4669">
        <v>4668</v>
      </c>
      <c r="B4669" t="s">
        <v>37</v>
      </c>
      <c r="C4669" s="9">
        <v>44930</v>
      </c>
      <c r="D4669" s="9">
        <v>44938</v>
      </c>
      <c r="E4669" s="10">
        <v>44856</v>
      </c>
      <c r="F4669" t="s">
        <v>54</v>
      </c>
      <c r="G4669">
        <v>544.75</v>
      </c>
      <c r="H4669">
        <v>3</v>
      </c>
      <c r="I4669">
        <v>0</v>
      </c>
      <c r="J4669" t="s">
        <v>35</v>
      </c>
      <c r="K4669" t="s">
        <v>66</v>
      </c>
      <c r="L4669" t="s">
        <v>60</v>
      </c>
      <c r="M4669" t="s">
        <v>36</v>
      </c>
      <c r="N4669" t="s">
        <v>41</v>
      </c>
      <c r="O4669">
        <f>Table2[[#This Row],[check_out_date]]-Table2[[#This Row],[check_in_date]]</f>
        <v>8</v>
      </c>
      <c r="P4669">
        <f>Table2[[#This Row],[num_adults]]+Table2[[#This Row],[num_children]]</f>
        <v>3</v>
      </c>
      <c r="Q4669" s="3">
        <f>IF(OR(Table2[[#This Row],[booking_status]]="confirmed",Table2[[#This Row],[booking_status]]="checked-out"),Table2[[#This Row],[room_rate_per_night]]*Table2[[#This Row],[Num_Nights]],0)</f>
        <v>0</v>
      </c>
      <c r="R4669" t="str" cm="1">
        <f t="array" ref="R4669">IFERROR(_xlfn.IFS(Table2[[#This Row],[booking_status]]="confirmed","Expected",Table2[[#This Row],[booking_status]]="checked-out","Actual"),"No Revenue")</f>
        <v>No Revenue</v>
      </c>
      <c r="S4669" s="4">
        <f>Table2[[#This Row],[Revenue_Amount]]/Table2[[#This Row],[Num_Nights]]</f>
        <v>0</v>
      </c>
    </row>
    <row r="4670" spans="1:19" x14ac:dyDescent="0.3">
      <c r="A4670">
        <v>4669</v>
      </c>
      <c r="B4670" t="s">
        <v>50</v>
      </c>
      <c r="C4670" s="9">
        <v>45174</v>
      </c>
      <c r="D4670" s="9">
        <v>45180</v>
      </c>
      <c r="E4670" s="10">
        <v>45131</v>
      </c>
      <c r="F4670" t="s">
        <v>18</v>
      </c>
      <c r="G4670">
        <v>263.51</v>
      </c>
      <c r="H4670">
        <v>4</v>
      </c>
      <c r="I4670">
        <v>1</v>
      </c>
      <c r="J4670" t="s">
        <v>28</v>
      </c>
      <c r="K4670" t="s">
        <v>20</v>
      </c>
      <c r="L4670" t="s">
        <v>21</v>
      </c>
      <c r="M4670" t="s">
        <v>36</v>
      </c>
      <c r="N4670" t="s">
        <v>41</v>
      </c>
      <c r="O4670">
        <f>Table2[[#This Row],[check_out_date]]-Table2[[#This Row],[check_in_date]]</f>
        <v>6</v>
      </c>
      <c r="P4670">
        <f>Table2[[#This Row],[num_adults]]+Table2[[#This Row],[num_children]]</f>
        <v>5</v>
      </c>
      <c r="Q4670" s="3">
        <f>IF(OR(Table2[[#This Row],[booking_status]]="confirmed",Table2[[#This Row],[booking_status]]="checked-out"),Table2[[#This Row],[room_rate_per_night]]*Table2[[#This Row],[Num_Nights]],0)</f>
        <v>1581.06</v>
      </c>
      <c r="R4670" t="str" cm="1">
        <f t="array" ref="R4670">IFERROR(_xlfn.IFS(Table2[[#This Row],[booking_status]]="confirmed","Expected",Table2[[#This Row],[booking_status]]="checked-out","Actual"),"No Revenue")</f>
        <v>Expected</v>
      </c>
      <c r="S4670" s="4">
        <f>Table2[[#This Row],[Revenue_Amount]]/Table2[[#This Row],[Num_Nights]]</f>
        <v>263.51</v>
      </c>
    </row>
    <row r="4671" spans="1:19" x14ac:dyDescent="0.3">
      <c r="A4671">
        <v>4670</v>
      </c>
      <c r="B4671" t="s">
        <v>31</v>
      </c>
      <c r="C4671" s="9">
        <v>44950</v>
      </c>
      <c r="D4671" s="9">
        <v>44960</v>
      </c>
      <c r="E4671" s="10">
        <v>44892</v>
      </c>
      <c r="F4671" t="s">
        <v>49</v>
      </c>
      <c r="G4671">
        <v>111.63</v>
      </c>
      <c r="H4671">
        <v>2</v>
      </c>
      <c r="I4671">
        <v>1</v>
      </c>
      <c r="J4671" t="s">
        <v>28</v>
      </c>
      <c r="K4671" t="s">
        <v>29</v>
      </c>
      <c r="L4671" t="s">
        <v>21</v>
      </c>
      <c r="M4671" t="s">
        <v>36</v>
      </c>
      <c r="N4671" t="s">
        <v>41</v>
      </c>
      <c r="O4671">
        <f>Table2[[#This Row],[check_out_date]]-Table2[[#This Row],[check_in_date]]</f>
        <v>10</v>
      </c>
      <c r="P4671">
        <f>Table2[[#This Row],[num_adults]]+Table2[[#This Row],[num_children]]</f>
        <v>3</v>
      </c>
      <c r="Q4671" s="3">
        <f>IF(OR(Table2[[#This Row],[booking_status]]="confirmed",Table2[[#This Row],[booking_status]]="checked-out"),Table2[[#This Row],[room_rate_per_night]]*Table2[[#This Row],[Num_Nights]],0)</f>
        <v>1116.3</v>
      </c>
      <c r="R4671" t="str" cm="1">
        <f t="array" ref="R4671">IFERROR(_xlfn.IFS(Table2[[#This Row],[booking_status]]="confirmed","Expected",Table2[[#This Row],[booking_status]]="checked-out","Actual"),"No Revenue")</f>
        <v>Expected</v>
      </c>
      <c r="S4671" s="4">
        <f>Table2[[#This Row],[Revenue_Amount]]/Table2[[#This Row],[Num_Nights]]</f>
        <v>111.63</v>
      </c>
    </row>
    <row r="4672" spans="1:19" x14ac:dyDescent="0.3">
      <c r="A4672">
        <v>4671</v>
      </c>
      <c r="B4672" t="s">
        <v>50</v>
      </c>
      <c r="C4672" s="9">
        <v>45190</v>
      </c>
      <c r="D4672" s="9">
        <v>45191</v>
      </c>
      <c r="E4672" s="10">
        <v>45149</v>
      </c>
      <c r="F4672" t="s">
        <v>18</v>
      </c>
      <c r="G4672">
        <v>228.13</v>
      </c>
      <c r="H4672">
        <v>3</v>
      </c>
      <c r="I4672">
        <v>3</v>
      </c>
      <c r="J4672" t="s">
        <v>19</v>
      </c>
      <c r="K4672" t="s">
        <v>66</v>
      </c>
      <c r="L4672" t="s">
        <v>21</v>
      </c>
      <c r="M4672" t="s">
        <v>36</v>
      </c>
      <c r="N4672" t="s">
        <v>95</v>
      </c>
      <c r="O4672">
        <f>Table2[[#This Row],[check_out_date]]-Table2[[#This Row],[check_in_date]]</f>
        <v>1</v>
      </c>
      <c r="P4672">
        <f>Table2[[#This Row],[num_adults]]+Table2[[#This Row],[num_children]]</f>
        <v>6</v>
      </c>
      <c r="Q4672" s="3">
        <f>IF(OR(Table2[[#This Row],[booking_status]]="confirmed",Table2[[#This Row],[booking_status]]="checked-out"),Table2[[#This Row],[room_rate_per_night]]*Table2[[#This Row],[Num_Nights]],0)</f>
        <v>228.13</v>
      </c>
      <c r="R4672" t="str" cm="1">
        <f t="array" ref="R4672">IFERROR(_xlfn.IFS(Table2[[#This Row],[booking_status]]="confirmed","Expected",Table2[[#This Row],[booking_status]]="checked-out","Actual"),"No Revenue")</f>
        <v>Expected</v>
      </c>
      <c r="S4672" s="4">
        <f>Table2[[#This Row],[Revenue_Amount]]/Table2[[#This Row],[Num_Nights]]</f>
        <v>228.13</v>
      </c>
    </row>
    <row r="4673" spans="1:19" x14ac:dyDescent="0.3">
      <c r="A4673">
        <v>4672</v>
      </c>
      <c r="B4673" t="s">
        <v>50</v>
      </c>
      <c r="C4673" s="9">
        <v>45260</v>
      </c>
      <c r="D4673" s="9">
        <v>45263</v>
      </c>
      <c r="E4673" s="10">
        <v>45244</v>
      </c>
      <c r="F4673" t="s">
        <v>54</v>
      </c>
      <c r="G4673">
        <v>558.09</v>
      </c>
      <c r="H4673">
        <v>4</v>
      </c>
      <c r="I4673">
        <v>3</v>
      </c>
      <c r="J4673" t="s">
        <v>94</v>
      </c>
      <c r="K4673" t="s">
        <v>99</v>
      </c>
      <c r="L4673" t="s">
        <v>70</v>
      </c>
      <c r="M4673" t="s">
        <v>22</v>
      </c>
      <c r="N4673" t="s">
        <v>30</v>
      </c>
      <c r="O4673">
        <f>Table2[[#This Row],[check_out_date]]-Table2[[#This Row],[check_in_date]]</f>
        <v>3</v>
      </c>
      <c r="P4673">
        <f>Table2[[#This Row],[num_adults]]+Table2[[#This Row],[num_children]]</f>
        <v>7</v>
      </c>
      <c r="Q4673" s="3">
        <f>IF(OR(Table2[[#This Row],[booking_status]]="confirmed",Table2[[#This Row],[booking_status]]="checked-out"),Table2[[#This Row],[room_rate_per_night]]*Table2[[#This Row],[Num_Nights]],0)</f>
        <v>0</v>
      </c>
      <c r="R4673" t="str" cm="1">
        <f t="array" ref="R4673">IFERROR(_xlfn.IFS(Table2[[#This Row],[booking_status]]="confirmed","Expected",Table2[[#This Row],[booking_status]]="checked-out","Actual"),"No Revenue")</f>
        <v>No Revenue</v>
      </c>
      <c r="S4673" s="4">
        <f>Table2[[#This Row],[Revenue_Amount]]/Table2[[#This Row],[Num_Nights]]</f>
        <v>0</v>
      </c>
    </row>
    <row r="4674" spans="1:19" x14ac:dyDescent="0.3">
      <c r="A4674">
        <v>4673</v>
      </c>
      <c r="B4674" t="s">
        <v>50</v>
      </c>
      <c r="C4674" s="9">
        <v>45060</v>
      </c>
      <c r="D4674" s="9">
        <v>45065</v>
      </c>
      <c r="E4674" s="10">
        <v>45016</v>
      </c>
      <c r="F4674" t="s">
        <v>49</v>
      </c>
      <c r="G4674">
        <v>80.819999999999993</v>
      </c>
      <c r="H4674">
        <v>2</v>
      </c>
      <c r="I4674">
        <v>0</v>
      </c>
      <c r="J4674" t="s">
        <v>28</v>
      </c>
      <c r="K4674" t="s">
        <v>66</v>
      </c>
      <c r="L4674" t="s">
        <v>21</v>
      </c>
      <c r="M4674" t="s">
        <v>36</v>
      </c>
      <c r="N4674" t="s">
        <v>41</v>
      </c>
      <c r="O4674">
        <f>Table2[[#This Row],[check_out_date]]-Table2[[#This Row],[check_in_date]]</f>
        <v>5</v>
      </c>
      <c r="P4674">
        <f>Table2[[#This Row],[num_adults]]+Table2[[#This Row],[num_children]]</f>
        <v>2</v>
      </c>
      <c r="Q4674" s="3">
        <f>IF(OR(Table2[[#This Row],[booking_status]]="confirmed",Table2[[#This Row],[booking_status]]="checked-out"),Table2[[#This Row],[room_rate_per_night]]*Table2[[#This Row],[Num_Nights]],0)</f>
        <v>404.09999999999997</v>
      </c>
      <c r="R4674" t="str" cm="1">
        <f t="array" ref="R4674">IFERROR(_xlfn.IFS(Table2[[#This Row],[booking_status]]="confirmed","Expected",Table2[[#This Row],[booking_status]]="checked-out","Actual"),"No Revenue")</f>
        <v>Expected</v>
      </c>
      <c r="S4674" s="4">
        <f>Table2[[#This Row],[Revenue_Amount]]/Table2[[#This Row],[Num_Nights]]</f>
        <v>80.819999999999993</v>
      </c>
    </row>
    <row r="4675" spans="1:19" x14ac:dyDescent="0.3">
      <c r="A4675">
        <v>4674</v>
      </c>
      <c r="B4675" t="s">
        <v>37</v>
      </c>
      <c r="C4675" s="9">
        <v>45066</v>
      </c>
      <c r="D4675" s="9">
        <v>45074</v>
      </c>
      <c r="E4675" s="10">
        <v>45056</v>
      </c>
      <c r="F4675" t="s">
        <v>18</v>
      </c>
      <c r="G4675">
        <v>290.26</v>
      </c>
      <c r="H4675">
        <v>2</v>
      </c>
      <c r="I4675">
        <v>0</v>
      </c>
      <c r="J4675" t="s">
        <v>28</v>
      </c>
      <c r="K4675" t="s">
        <v>44</v>
      </c>
      <c r="L4675" t="s">
        <v>21</v>
      </c>
      <c r="M4675" t="s">
        <v>36</v>
      </c>
      <c r="N4675" t="s">
        <v>41</v>
      </c>
      <c r="O4675">
        <f>Table2[[#This Row],[check_out_date]]-Table2[[#This Row],[check_in_date]]</f>
        <v>8</v>
      </c>
      <c r="P4675">
        <f>Table2[[#This Row],[num_adults]]+Table2[[#This Row],[num_children]]</f>
        <v>2</v>
      </c>
      <c r="Q4675" s="3">
        <f>IF(OR(Table2[[#This Row],[booking_status]]="confirmed",Table2[[#This Row],[booking_status]]="checked-out"),Table2[[#This Row],[room_rate_per_night]]*Table2[[#This Row],[Num_Nights]],0)</f>
        <v>2322.08</v>
      </c>
      <c r="R4675" t="str" cm="1">
        <f t="array" ref="R4675">IFERROR(_xlfn.IFS(Table2[[#This Row],[booking_status]]="confirmed","Expected",Table2[[#This Row],[booking_status]]="checked-out","Actual"),"No Revenue")</f>
        <v>Expected</v>
      </c>
      <c r="S4675" s="4">
        <f>Table2[[#This Row],[Revenue_Amount]]/Table2[[#This Row],[Num_Nights]]</f>
        <v>290.26</v>
      </c>
    </row>
    <row r="4676" spans="1:19" x14ac:dyDescent="0.3">
      <c r="A4676">
        <v>4675</v>
      </c>
      <c r="B4676" t="s">
        <v>31</v>
      </c>
      <c r="C4676" s="9">
        <v>44979</v>
      </c>
      <c r="D4676" s="9">
        <v>44991</v>
      </c>
      <c r="E4676" s="10">
        <v>44965</v>
      </c>
      <c r="F4676" t="s">
        <v>27</v>
      </c>
      <c r="G4676">
        <v>101.04</v>
      </c>
      <c r="H4676">
        <v>1</v>
      </c>
      <c r="I4676">
        <v>2</v>
      </c>
      <c r="J4676" t="s">
        <v>94</v>
      </c>
      <c r="K4676" t="s">
        <v>99</v>
      </c>
      <c r="L4676" t="s">
        <v>56</v>
      </c>
      <c r="M4676" t="s">
        <v>36</v>
      </c>
      <c r="N4676" t="s">
        <v>41</v>
      </c>
      <c r="O4676">
        <f>Table2[[#This Row],[check_out_date]]-Table2[[#This Row],[check_in_date]]</f>
        <v>12</v>
      </c>
      <c r="P4676">
        <f>Table2[[#This Row],[num_adults]]+Table2[[#This Row],[num_children]]</f>
        <v>3</v>
      </c>
      <c r="Q4676" s="3">
        <f>IF(OR(Table2[[#This Row],[booking_status]]="confirmed",Table2[[#This Row],[booking_status]]="checked-out"),Table2[[#This Row],[room_rate_per_night]]*Table2[[#This Row],[Num_Nights]],0)</f>
        <v>1212.48</v>
      </c>
      <c r="R4676" t="str" cm="1">
        <f t="array" ref="R4676">IFERROR(_xlfn.IFS(Table2[[#This Row],[booking_status]]="confirmed","Expected",Table2[[#This Row],[booking_status]]="checked-out","Actual"),"No Revenue")</f>
        <v>Actual</v>
      </c>
      <c r="S4676" s="4">
        <f>Table2[[#This Row],[Revenue_Amount]]/Table2[[#This Row],[Num_Nights]]</f>
        <v>101.04</v>
      </c>
    </row>
    <row r="4677" spans="1:19" hidden="1" x14ac:dyDescent="0.3">
      <c r="A4677">
        <v>4676</v>
      </c>
      <c r="B4677" t="s">
        <v>31</v>
      </c>
      <c r="C4677" s="9">
        <v>45080</v>
      </c>
      <c r="D4677" s="9">
        <v>45083</v>
      </c>
      <c r="E4677" s="10">
        <v>45077</v>
      </c>
      <c r="F4677" t="s">
        <v>54</v>
      </c>
      <c r="G4677">
        <v>254.21</v>
      </c>
      <c r="H4677">
        <v>3</v>
      </c>
      <c r="I4677">
        <v>0</v>
      </c>
      <c r="J4677" t="s">
        <v>35</v>
      </c>
      <c r="K4677" t="s">
        <v>66</v>
      </c>
      <c r="L4677" t="s">
        <v>56</v>
      </c>
      <c r="M4677" t="s">
        <v>36</v>
      </c>
      <c r="N4677" t="s">
        <v>41</v>
      </c>
      <c r="O4677">
        <f>Table2[[#This Row],[check_out_date]]-Table2[[#This Row],[check_in_date]]</f>
        <v>3</v>
      </c>
      <c r="P4677">
        <f>Table2[[#This Row],[num_adults]]+Table2[[#This Row],[num_children]]</f>
        <v>3</v>
      </c>
      <c r="Q4677" s="3">
        <f>IF(OR(Table2[[#This Row],[booking_status]]="confirmed",Table2[[#This Row],[booking_status]]="checked-out"),Table2[[#This Row],[room_rate_per_night]]*Table2[[#This Row],[Num_Nights]],0)</f>
        <v>762.63</v>
      </c>
      <c r="R4677" t="str" cm="1">
        <f t="array" ref="R4677">IFERROR(_xlfn.IFS(Table2[[#This Row],[booking_status]]="confirmed","Expected",Table2[[#This Row],[booking_status]]="checked-out","Actual"),"No Revenue")</f>
        <v>Actual</v>
      </c>
      <c r="S4677" s="4">
        <f>Table2[[#This Row],[Revenue_Amount]]/Table2[[#This Row],[Num_Nights]]</f>
        <v>254.21</v>
      </c>
    </row>
    <row r="4678" spans="1:19" x14ac:dyDescent="0.3">
      <c r="A4678">
        <v>4677</v>
      </c>
      <c r="B4678" t="s">
        <v>37</v>
      </c>
      <c r="C4678" s="9">
        <v>45203</v>
      </c>
      <c r="D4678" s="9">
        <v>45205</v>
      </c>
      <c r="E4678" s="10">
        <v>45165</v>
      </c>
      <c r="F4678" t="s">
        <v>27</v>
      </c>
      <c r="G4678">
        <v>139.63999999999999</v>
      </c>
      <c r="H4678">
        <v>1</v>
      </c>
      <c r="I4678">
        <v>0</v>
      </c>
      <c r="J4678" t="s">
        <v>28</v>
      </c>
      <c r="K4678" t="s">
        <v>44</v>
      </c>
      <c r="L4678" t="s">
        <v>21</v>
      </c>
      <c r="M4678" t="s">
        <v>36</v>
      </c>
      <c r="N4678" t="s">
        <v>23</v>
      </c>
      <c r="O4678">
        <f>Table2[[#This Row],[check_out_date]]-Table2[[#This Row],[check_in_date]]</f>
        <v>2</v>
      </c>
      <c r="P4678">
        <f>Table2[[#This Row],[num_adults]]+Table2[[#This Row],[num_children]]</f>
        <v>1</v>
      </c>
      <c r="Q4678" s="3">
        <f>IF(OR(Table2[[#This Row],[booking_status]]="confirmed",Table2[[#This Row],[booking_status]]="checked-out"),Table2[[#This Row],[room_rate_per_night]]*Table2[[#This Row],[Num_Nights]],0)</f>
        <v>279.27999999999997</v>
      </c>
      <c r="R4678" t="str" cm="1">
        <f t="array" ref="R4678">IFERROR(_xlfn.IFS(Table2[[#This Row],[booking_status]]="confirmed","Expected",Table2[[#This Row],[booking_status]]="checked-out","Actual"),"No Revenue")</f>
        <v>Expected</v>
      </c>
      <c r="S4678" s="4">
        <f>Table2[[#This Row],[Revenue_Amount]]/Table2[[#This Row],[Num_Nights]]</f>
        <v>139.63999999999999</v>
      </c>
    </row>
    <row r="4679" spans="1:19" x14ac:dyDescent="0.3">
      <c r="A4679">
        <v>4678</v>
      </c>
      <c r="B4679" t="s">
        <v>37</v>
      </c>
      <c r="C4679" s="9">
        <v>45016</v>
      </c>
      <c r="D4679" s="9">
        <v>45019</v>
      </c>
      <c r="E4679" s="10">
        <v>44982</v>
      </c>
      <c r="F4679" t="s">
        <v>27</v>
      </c>
      <c r="G4679">
        <v>157.63</v>
      </c>
      <c r="H4679">
        <v>2</v>
      </c>
      <c r="I4679">
        <v>2</v>
      </c>
      <c r="J4679" t="s">
        <v>28</v>
      </c>
      <c r="K4679" t="s">
        <v>99</v>
      </c>
      <c r="L4679" t="s">
        <v>56</v>
      </c>
      <c r="M4679" t="s">
        <v>36</v>
      </c>
      <c r="N4679" t="s">
        <v>45</v>
      </c>
      <c r="O4679">
        <f>Table2[[#This Row],[check_out_date]]-Table2[[#This Row],[check_in_date]]</f>
        <v>3</v>
      </c>
      <c r="P4679">
        <f>Table2[[#This Row],[num_adults]]+Table2[[#This Row],[num_children]]</f>
        <v>4</v>
      </c>
      <c r="Q4679" s="3">
        <f>IF(OR(Table2[[#This Row],[booking_status]]="confirmed",Table2[[#This Row],[booking_status]]="checked-out"),Table2[[#This Row],[room_rate_per_night]]*Table2[[#This Row],[Num_Nights]],0)</f>
        <v>472.89</v>
      </c>
      <c r="R4679" t="str" cm="1">
        <f t="array" ref="R4679">IFERROR(_xlfn.IFS(Table2[[#This Row],[booking_status]]="confirmed","Expected",Table2[[#This Row],[booking_status]]="checked-out","Actual"),"No Revenue")</f>
        <v>Actual</v>
      </c>
      <c r="S4679" s="4">
        <f>Table2[[#This Row],[Revenue_Amount]]/Table2[[#This Row],[Num_Nights]]</f>
        <v>157.63</v>
      </c>
    </row>
    <row r="4680" spans="1:19" x14ac:dyDescent="0.3">
      <c r="A4680">
        <v>4679</v>
      </c>
      <c r="B4680" t="s">
        <v>37</v>
      </c>
      <c r="C4680" s="9">
        <v>45117</v>
      </c>
      <c r="D4680" s="9">
        <v>45121</v>
      </c>
      <c r="E4680" s="10">
        <v>45071</v>
      </c>
      <c r="F4680" t="s">
        <v>27</v>
      </c>
      <c r="G4680">
        <v>206.42</v>
      </c>
      <c r="H4680">
        <v>2</v>
      </c>
      <c r="I4680">
        <v>3</v>
      </c>
      <c r="J4680" t="s">
        <v>94</v>
      </c>
      <c r="K4680" t="s">
        <v>20</v>
      </c>
      <c r="L4680" t="s">
        <v>21</v>
      </c>
      <c r="M4680" t="s">
        <v>36</v>
      </c>
      <c r="N4680" t="s">
        <v>45</v>
      </c>
      <c r="O4680">
        <f>Table2[[#This Row],[check_out_date]]-Table2[[#This Row],[check_in_date]]</f>
        <v>4</v>
      </c>
      <c r="P4680">
        <f>Table2[[#This Row],[num_adults]]+Table2[[#This Row],[num_children]]</f>
        <v>5</v>
      </c>
      <c r="Q4680" s="3">
        <f>IF(OR(Table2[[#This Row],[booking_status]]="confirmed",Table2[[#This Row],[booking_status]]="checked-out"),Table2[[#This Row],[room_rate_per_night]]*Table2[[#This Row],[Num_Nights]],0)</f>
        <v>825.68</v>
      </c>
      <c r="R4680" t="str" cm="1">
        <f t="array" ref="R4680">IFERROR(_xlfn.IFS(Table2[[#This Row],[booking_status]]="confirmed","Expected",Table2[[#This Row],[booking_status]]="checked-out","Actual"),"No Revenue")</f>
        <v>Expected</v>
      </c>
      <c r="S4680" s="4">
        <f>Table2[[#This Row],[Revenue_Amount]]/Table2[[#This Row],[Num_Nights]]</f>
        <v>206.42</v>
      </c>
    </row>
    <row r="4681" spans="1:19" x14ac:dyDescent="0.3">
      <c r="A4681">
        <v>4680</v>
      </c>
      <c r="B4681" t="s">
        <v>50</v>
      </c>
      <c r="C4681" s="9">
        <v>45199</v>
      </c>
      <c r="D4681" s="9">
        <v>45204</v>
      </c>
      <c r="E4681" s="10">
        <v>45160</v>
      </c>
      <c r="F4681" t="s">
        <v>27</v>
      </c>
      <c r="G4681">
        <v>165.35</v>
      </c>
      <c r="H4681">
        <v>2</v>
      </c>
      <c r="I4681">
        <v>0</v>
      </c>
      <c r="J4681" t="s">
        <v>19</v>
      </c>
      <c r="K4681" t="s">
        <v>44</v>
      </c>
      <c r="L4681" t="s">
        <v>60</v>
      </c>
      <c r="M4681" t="s">
        <v>36</v>
      </c>
      <c r="N4681" t="s">
        <v>41</v>
      </c>
      <c r="O4681">
        <f>Table2[[#This Row],[check_out_date]]-Table2[[#This Row],[check_in_date]]</f>
        <v>5</v>
      </c>
      <c r="P4681">
        <f>Table2[[#This Row],[num_adults]]+Table2[[#This Row],[num_children]]</f>
        <v>2</v>
      </c>
      <c r="Q4681" s="3">
        <f>IF(OR(Table2[[#This Row],[booking_status]]="confirmed",Table2[[#This Row],[booking_status]]="checked-out"),Table2[[#This Row],[room_rate_per_night]]*Table2[[#This Row],[Num_Nights]],0)</f>
        <v>0</v>
      </c>
      <c r="R4681" t="str" cm="1">
        <f t="array" ref="R4681">IFERROR(_xlfn.IFS(Table2[[#This Row],[booking_status]]="confirmed","Expected",Table2[[#This Row],[booking_status]]="checked-out","Actual"),"No Revenue")</f>
        <v>No Revenue</v>
      </c>
      <c r="S4681" s="4">
        <f>Table2[[#This Row],[Revenue_Amount]]/Table2[[#This Row],[Num_Nights]]</f>
        <v>0</v>
      </c>
    </row>
    <row r="4682" spans="1:19" x14ac:dyDescent="0.3">
      <c r="A4682">
        <v>4681</v>
      </c>
      <c r="B4682" t="s">
        <v>31</v>
      </c>
      <c r="C4682" s="9">
        <v>45113</v>
      </c>
      <c r="D4682" s="9">
        <v>45124</v>
      </c>
      <c r="E4682" s="10">
        <v>45085</v>
      </c>
      <c r="F4682" t="s">
        <v>27</v>
      </c>
      <c r="G4682">
        <v>168.99</v>
      </c>
      <c r="H4682">
        <v>1</v>
      </c>
      <c r="I4682">
        <v>1</v>
      </c>
      <c r="J4682" t="s">
        <v>28</v>
      </c>
      <c r="K4682" t="s">
        <v>66</v>
      </c>
      <c r="L4682" t="s">
        <v>56</v>
      </c>
      <c r="M4682" t="s">
        <v>36</v>
      </c>
      <c r="N4682" t="s">
        <v>41</v>
      </c>
      <c r="O4682">
        <f>Table2[[#This Row],[check_out_date]]-Table2[[#This Row],[check_in_date]]</f>
        <v>11</v>
      </c>
      <c r="P4682">
        <f>Table2[[#This Row],[num_adults]]+Table2[[#This Row],[num_children]]</f>
        <v>2</v>
      </c>
      <c r="Q4682" s="3">
        <f>IF(OR(Table2[[#This Row],[booking_status]]="confirmed",Table2[[#This Row],[booking_status]]="checked-out"),Table2[[#This Row],[room_rate_per_night]]*Table2[[#This Row],[Num_Nights]],0)</f>
        <v>1858.89</v>
      </c>
      <c r="R4682" t="str" cm="1">
        <f t="array" ref="R4682">IFERROR(_xlfn.IFS(Table2[[#This Row],[booking_status]]="confirmed","Expected",Table2[[#This Row],[booking_status]]="checked-out","Actual"),"No Revenue")</f>
        <v>Actual</v>
      </c>
      <c r="S4682" s="4">
        <f>Table2[[#This Row],[Revenue_Amount]]/Table2[[#This Row],[Num_Nights]]</f>
        <v>168.99</v>
      </c>
    </row>
    <row r="4683" spans="1:19" x14ac:dyDescent="0.3">
      <c r="A4683">
        <v>4682</v>
      </c>
      <c r="B4683" t="s">
        <v>37</v>
      </c>
      <c r="C4683" s="9">
        <v>45031</v>
      </c>
      <c r="D4683" s="9">
        <v>45044</v>
      </c>
      <c r="E4683" s="10">
        <v>44990</v>
      </c>
      <c r="F4683" t="s">
        <v>49</v>
      </c>
      <c r="G4683">
        <v>84.42</v>
      </c>
      <c r="H4683">
        <v>2</v>
      </c>
      <c r="I4683">
        <v>0</v>
      </c>
      <c r="J4683" t="s">
        <v>19</v>
      </c>
      <c r="K4683" t="s">
        <v>99</v>
      </c>
      <c r="L4683" t="s">
        <v>70</v>
      </c>
      <c r="M4683" t="s">
        <v>36</v>
      </c>
      <c r="N4683" t="s">
        <v>41</v>
      </c>
      <c r="O4683">
        <f>Table2[[#This Row],[check_out_date]]-Table2[[#This Row],[check_in_date]]</f>
        <v>13</v>
      </c>
      <c r="P4683">
        <f>Table2[[#This Row],[num_adults]]+Table2[[#This Row],[num_children]]</f>
        <v>2</v>
      </c>
      <c r="Q4683" s="3">
        <f>IF(OR(Table2[[#This Row],[booking_status]]="confirmed",Table2[[#This Row],[booking_status]]="checked-out"),Table2[[#This Row],[room_rate_per_night]]*Table2[[#This Row],[Num_Nights]],0)</f>
        <v>0</v>
      </c>
      <c r="R4683" t="str" cm="1">
        <f t="array" ref="R4683">IFERROR(_xlfn.IFS(Table2[[#This Row],[booking_status]]="confirmed","Expected",Table2[[#This Row],[booking_status]]="checked-out","Actual"),"No Revenue")</f>
        <v>No Revenue</v>
      </c>
      <c r="S4683" s="4">
        <f>Table2[[#This Row],[Revenue_Amount]]/Table2[[#This Row],[Num_Nights]]</f>
        <v>0</v>
      </c>
    </row>
    <row r="4684" spans="1:19" x14ac:dyDescent="0.3">
      <c r="A4684">
        <v>4683</v>
      </c>
      <c r="B4684" t="s">
        <v>37</v>
      </c>
      <c r="C4684" s="9">
        <v>44990</v>
      </c>
      <c r="D4684" s="9">
        <v>44993</v>
      </c>
      <c r="E4684" s="10">
        <v>44949</v>
      </c>
      <c r="F4684" t="s">
        <v>54</v>
      </c>
      <c r="G4684">
        <v>398.47</v>
      </c>
      <c r="H4684">
        <v>2</v>
      </c>
      <c r="I4684">
        <v>3</v>
      </c>
      <c r="J4684" t="s">
        <v>28</v>
      </c>
      <c r="K4684" t="s">
        <v>20</v>
      </c>
      <c r="L4684" t="s">
        <v>60</v>
      </c>
      <c r="M4684" t="s">
        <v>36</v>
      </c>
      <c r="N4684" t="s">
        <v>30</v>
      </c>
      <c r="O4684">
        <f>Table2[[#This Row],[check_out_date]]-Table2[[#This Row],[check_in_date]]</f>
        <v>3</v>
      </c>
      <c r="P4684">
        <f>Table2[[#This Row],[num_adults]]+Table2[[#This Row],[num_children]]</f>
        <v>5</v>
      </c>
      <c r="Q4684" s="3">
        <f>IF(OR(Table2[[#This Row],[booking_status]]="confirmed",Table2[[#This Row],[booking_status]]="checked-out"),Table2[[#This Row],[room_rate_per_night]]*Table2[[#This Row],[Num_Nights]],0)</f>
        <v>0</v>
      </c>
      <c r="R4684" t="str" cm="1">
        <f t="array" ref="R4684">IFERROR(_xlfn.IFS(Table2[[#This Row],[booking_status]]="confirmed","Expected",Table2[[#This Row],[booking_status]]="checked-out","Actual"),"No Revenue")</f>
        <v>No Revenue</v>
      </c>
      <c r="S4684" s="4">
        <f>Table2[[#This Row],[Revenue_Amount]]/Table2[[#This Row],[Num_Nights]]</f>
        <v>0</v>
      </c>
    </row>
    <row r="4685" spans="1:19" x14ac:dyDescent="0.3">
      <c r="A4685">
        <v>4684</v>
      </c>
      <c r="B4685" t="s">
        <v>50</v>
      </c>
      <c r="C4685" s="9">
        <v>45257</v>
      </c>
      <c r="D4685" s="9">
        <v>45261</v>
      </c>
      <c r="E4685" s="10">
        <v>45229</v>
      </c>
      <c r="F4685" t="s">
        <v>27</v>
      </c>
      <c r="G4685">
        <v>194.42</v>
      </c>
      <c r="H4685">
        <v>3</v>
      </c>
      <c r="I4685">
        <v>2</v>
      </c>
      <c r="J4685" t="s">
        <v>28</v>
      </c>
      <c r="K4685" t="s">
        <v>20</v>
      </c>
      <c r="L4685" t="s">
        <v>21</v>
      </c>
      <c r="M4685" t="s">
        <v>36</v>
      </c>
      <c r="N4685" t="s">
        <v>41</v>
      </c>
      <c r="O4685">
        <f>Table2[[#This Row],[check_out_date]]-Table2[[#This Row],[check_in_date]]</f>
        <v>4</v>
      </c>
      <c r="P4685">
        <f>Table2[[#This Row],[num_adults]]+Table2[[#This Row],[num_children]]</f>
        <v>5</v>
      </c>
      <c r="Q4685" s="3">
        <f>IF(OR(Table2[[#This Row],[booking_status]]="confirmed",Table2[[#This Row],[booking_status]]="checked-out"),Table2[[#This Row],[room_rate_per_night]]*Table2[[#This Row],[Num_Nights]],0)</f>
        <v>777.68</v>
      </c>
      <c r="R4685" t="str" cm="1">
        <f t="array" ref="R4685">IFERROR(_xlfn.IFS(Table2[[#This Row],[booking_status]]="confirmed","Expected",Table2[[#This Row],[booking_status]]="checked-out","Actual"),"No Revenue")</f>
        <v>Expected</v>
      </c>
      <c r="S4685" s="4">
        <f>Table2[[#This Row],[Revenue_Amount]]/Table2[[#This Row],[Num_Nights]]</f>
        <v>194.42</v>
      </c>
    </row>
    <row r="4686" spans="1:19" x14ac:dyDescent="0.3">
      <c r="A4686">
        <v>4685</v>
      </c>
      <c r="B4686" t="s">
        <v>37</v>
      </c>
      <c r="C4686" s="9">
        <v>45276</v>
      </c>
      <c r="D4686" s="9">
        <v>45285</v>
      </c>
      <c r="E4686" s="10">
        <v>45249</v>
      </c>
      <c r="F4686" t="s">
        <v>27</v>
      </c>
      <c r="G4686">
        <v>128.47</v>
      </c>
      <c r="H4686">
        <v>1</v>
      </c>
      <c r="I4686">
        <v>0</v>
      </c>
      <c r="J4686" t="s">
        <v>28</v>
      </c>
      <c r="K4686" t="s">
        <v>99</v>
      </c>
      <c r="L4686" t="s">
        <v>21</v>
      </c>
      <c r="M4686" t="s">
        <v>36</v>
      </c>
      <c r="N4686" t="s">
        <v>45</v>
      </c>
      <c r="O4686">
        <f>Table2[[#This Row],[check_out_date]]-Table2[[#This Row],[check_in_date]]</f>
        <v>9</v>
      </c>
      <c r="P4686">
        <f>Table2[[#This Row],[num_adults]]+Table2[[#This Row],[num_children]]</f>
        <v>1</v>
      </c>
      <c r="Q4686" s="3">
        <f>IF(OR(Table2[[#This Row],[booking_status]]="confirmed",Table2[[#This Row],[booking_status]]="checked-out"),Table2[[#This Row],[room_rate_per_night]]*Table2[[#This Row],[Num_Nights]],0)</f>
        <v>1156.23</v>
      </c>
      <c r="R4686" t="str" cm="1">
        <f t="array" ref="R4686">IFERROR(_xlfn.IFS(Table2[[#This Row],[booking_status]]="confirmed","Expected",Table2[[#This Row],[booking_status]]="checked-out","Actual"),"No Revenue")</f>
        <v>Expected</v>
      </c>
      <c r="S4686" s="4">
        <f>Table2[[#This Row],[Revenue_Amount]]/Table2[[#This Row],[Num_Nights]]</f>
        <v>128.47</v>
      </c>
    </row>
    <row r="4687" spans="1:19" x14ac:dyDescent="0.3">
      <c r="A4687">
        <v>4686</v>
      </c>
      <c r="B4687" t="s">
        <v>50</v>
      </c>
      <c r="C4687" s="9">
        <v>45150</v>
      </c>
      <c r="D4687" s="9">
        <v>45160</v>
      </c>
      <c r="E4687" s="10">
        <v>45130</v>
      </c>
      <c r="F4687" t="s">
        <v>18</v>
      </c>
      <c r="G4687">
        <v>277.05</v>
      </c>
      <c r="H4687">
        <v>2</v>
      </c>
      <c r="I4687">
        <v>0</v>
      </c>
      <c r="J4687" t="s">
        <v>28</v>
      </c>
      <c r="K4687" t="s">
        <v>44</v>
      </c>
      <c r="L4687" t="s">
        <v>21</v>
      </c>
      <c r="M4687" t="s">
        <v>36</v>
      </c>
      <c r="N4687" t="s">
        <v>23</v>
      </c>
      <c r="O4687">
        <f>Table2[[#This Row],[check_out_date]]-Table2[[#This Row],[check_in_date]]</f>
        <v>10</v>
      </c>
      <c r="P4687">
        <f>Table2[[#This Row],[num_adults]]+Table2[[#This Row],[num_children]]</f>
        <v>2</v>
      </c>
      <c r="Q4687" s="3">
        <f>IF(OR(Table2[[#This Row],[booking_status]]="confirmed",Table2[[#This Row],[booking_status]]="checked-out"),Table2[[#This Row],[room_rate_per_night]]*Table2[[#This Row],[Num_Nights]],0)</f>
        <v>2770.5</v>
      </c>
      <c r="R4687" t="str" cm="1">
        <f t="array" ref="R4687">IFERROR(_xlfn.IFS(Table2[[#This Row],[booking_status]]="confirmed","Expected",Table2[[#This Row],[booking_status]]="checked-out","Actual"),"No Revenue")</f>
        <v>Expected</v>
      </c>
      <c r="S4687" s="4">
        <f>Table2[[#This Row],[Revenue_Amount]]/Table2[[#This Row],[Num_Nights]]</f>
        <v>277.05</v>
      </c>
    </row>
    <row r="4688" spans="1:19" hidden="1" x14ac:dyDescent="0.3">
      <c r="A4688">
        <v>4687</v>
      </c>
      <c r="B4688" t="s">
        <v>31</v>
      </c>
      <c r="C4688" s="9">
        <v>44939</v>
      </c>
      <c r="D4688" s="9">
        <v>44946</v>
      </c>
      <c r="E4688" s="10">
        <v>44912</v>
      </c>
      <c r="F4688" t="s">
        <v>18</v>
      </c>
      <c r="G4688">
        <v>185.65</v>
      </c>
      <c r="H4688">
        <v>2</v>
      </c>
      <c r="I4688">
        <v>1</v>
      </c>
      <c r="J4688" t="s">
        <v>35</v>
      </c>
      <c r="K4688" t="s">
        <v>29</v>
      </c>
      <c r="L4688" t="s">
        <v>21</v>
      </c>
      <c r="M4688" t="s">
        <v>36</v>
      </c>
      <c r="N4688" t="s">
        <v>41</v>
      </c>
      <c r="O4688">
        <f>Table2[[#This Row],[check_out_date]]-Table2[[#This Row],[check_in_date]]</f>
        <v>7</v>
      </c>
      <c r="P4688">
        <f>Table2[[#This Row],[num_adults]]+Table2[[#This Row],[num_children]]</f>
        <v>3</v>
      </c>
      <c r="Q4688" s="3">
        <f>IF(OR(Table2[[#This Row],[booking_status]]="confirmed",Table2[[#This Row],[booking_status]]="checked-out"),Table2[[#This Row],[room_rate_per_night]]*Table2[[#This Row],[Num_Nights]],0)</f>
        <v>1299.55</v>
      </c>
      <c r="R4688" t="str" cm="1">
        <f t="array" ref="R4688">IFERROR(_xlfn.IFS(Table2[[#This Row],[booking_status]]="confirmed","Expected",Table2[[#This Row],[booking_status]]="checked-out","Actual"),"No Revenue")</f>
        <v>Expected</v>
      </c>
      <c r="S4688" s="4">
        <f>Table2[[#This Row],[Revenue_Amount]]/Table2[[#This Row],[Num_Nights]]</f>
        <v>185.65</v>
      </c>
    </row>
    <row r="4689" spans="1:19" x14ac:dyDescent="0.3">
      <c r="A4689">
        <v>4688</v>
      </c>
      <c r="B4689" t="s">
        <v>50</v>
      </c>
      <c r="C4689" s="9">
        <v>45271</v>
      </c>
      <c r="D4689" s="9">
        <v>45274</v>
      </c>
      <c r="E4689" s="10">
        <v>45212</v>
      </c>
      <c r="F4689" t="s">
        <v>18</v>
      </c>
      <c r="G4689">
        <v>276.54000000000002</v>
      </c>
      <c r="H4689">
        <v>1</v>
      </c>
      <c r="I4689">
        <v>1</v>
      </c>
      <c r="J4689" t="s">
        <v>28</v>
      </c>
      <c r="K4689" t="s">
        <v>66</v>
      </c>
      <c r="L4689" t="s">
        <v>21</v>
      </c>
      <c r="M4689" t="s">
        <v>22</v>
      </c>
      <c r="N4689" t="s">
        <v>23</v>
      </c>
      <c r="O4689">
        <f>Table2[[#This Row],[check_out_date]]-Table2[[#This Row],[check_in_date]]</f>
        <v>3</v>
      </c>
      <c r="P4689">
        <f>Table2[[#This Row],[num_adults]]+Table2[[#This Row],[num_children]]</f>
        <v>2</v>
      </c>
      <c r="Q4689" s="3">
        <f>IF(OR(Table2[[#This Row],[booking_status]]="confirmed",Table2[[#This Row],[booking_status]]="checked-out"),Table2[[#This Row],[room_rate_per_night]]*Table2[[#This Row],[Num_Nights]],0)</f>
        <v>829.62000000000012</v>
      </c>
      <c r="R4689" t="str" cm="1">
        <f t="array" ref="R4689">IFERROR(_xlfn.IFS(Table2[[#This Row],[booking_status]]="confirmed","Expected",Table2[[#This Row],[booking_status]]="checked-out","Actual"),"No Revenue")</f>
        <v>Expected</v>
      </c>
      <c r="S4689" s="4">
        <f>Table2[[#This Row],[Revenue_Amount]]/Table2[[#This Row],[Num_Nights]]</f>
        <v>276.54000000000002</v>
      </c>
    </row>
    <row r="4690" spans="1:19" x14ac:dyDescent="0.3">
      <c r="A4690">
        <v>4689</v>
      </c>
      <c r="B4690" t="s">
        <v>37</v>
      </c>
      <c r="C4690" s="9">
        <v>45103</v>
      </c>
      <c r="D4690" s="9">
        <v>45108</v>
      </c>
      <c r="E4690" s="10">
        <v>45056</v>
      </c>
      <c r="F4690" t="s">
        <v>18</v>
      </c>
      <c r="G4690">
        <v>173.43</v>
      </c>
      <c r="H4690">
        <v>2</v>
      </c>
      <c r="I4690">
        <v>0</v>
      </c>
      <c r="J4690" t="s">
        <v>28</v>
      </c>
      <c r="K4690" t="s">
        <v>29</v>
      </c>
      <c r="L4690" t="s">
        <v>60</v>
      </c>
      <c r="M4690" t="s">
        <v>22</v>
      </c>
      <c r="N4690" t="s">
        <v>41</v>
      </c>
      <c r="O4690">
        <f>Table2[[#This Row],[check_out_date]]-Table2[[#This Row],[check_in_date]]</f>
        <v>5</v>
      </c>
      <c r="P4690">
        <f>Table2[[#This Row],[num_adults]]+Table2[[#This Row],[num_children]]</f>
        <v>2</v>
      </c>
      <c r="Q4690" s="3">
        <f>IF(OR(Table2[[#This Row],[booking_status]]="confirmed",Table2[[#This Row],[booking_status]]="checked-out"),Table2[[#This Row],[room_rate_per_night]]*Table2[[#This Row],[Num_Nights]],0)</f>
        <v>0</v>
      </c>
      <c r="R4690" t="str" cm="1">
        <f t="array" ref="R4690">IFERROR(_xlfn.IFS(Table2[[#This Row],[booking_status]]="confirmed","Expected",Table2[[#This Row],[booking_status]]="checked-out","Actual"),"No Revenue")</f>
        <v>No Revenue</v>
      </c>
      <c r="S4690" s="4">
        <f>Table2[[#This Row],[Revenue_Amount]]/Table2[[#This Row],[Num_Nights]]</f>
        <v>0</v>
      </c>
    </row>
    <row r="4691" spans="1:19" hidden="1" x14ac:dyDescent="0.3">
      <c r="A4691">
        <v>4690</v>
      </c>
      <c r="B4691" t="s">
        <v>37</v>
      </c>
      <c r="C4691" s="9">
        <v>45085</v>
      </c>
      <c r="D4691" s="9">
        <v>45090</v>
      </c>
      <c r="E4691" s="10">
        <v>45044</v>
      </c>
      <c r="F4691" t="s">
        <v>49</v>
      </c>
      <c r="G4691">
        <v>140.44</v>
      </c>
      <c r="H4691">
        <v>3</v>
      </c>
      <c r="I4691">
        <v>2</v>
      </c>
      <c r="J4691" t="s">
        <v>35</v>
      </c>
      <c r="K4691" t="s">
        <v>99</v>
      </c>
      <c r="L4691" t="s">
        <v>21</v>
      </c>
      <c r="M4691" t="s">
        <v>36</v>
      </c>
      <c r="N4691" t="s">
        <v>41</v>
      </c>
      <c r="O4691">
        <f>Table2[[#This Row],[check_out_date]]-Table2[[#This Row],[check_in_date]]</f>
        <v>5</v>
      </c>
      <c r="P4691">
        <f>Table2[[#This Row],[num_adults]]+Table2[[#This Row],[num_children]]</f>
        <v>5</v>
      </c>
      <c r="Q4691" s="3">
        <f>IF(OR(Table2[[#This Row],[booking_status]]="confirmed",Table2[[#This Row],[booking_status]]="checked-out"),Table2[[#This Row],[room_rate_per_night]]*Table2[[#This Row],[Num_Nights]],0)</f>
        <v>702.2</v>
      </c>
      <c r="R4691" t="str" cm="1">
        <f t="array" ref="R4691">IFERROR(_xlfn.IFS(Table2[[#This Row],[booking_status]]="confirmed","Expected",Table2[[#This Row],[booking_status]]="checked-out","Actual"),"No Revenue")</f>
        <v>Expected</v>
      </c>
      <c r="S4691" s="4">
        <f>Table2[[#This Row],[Revenue_Amount]]/Table2[[#This Row],[Num_Nights]]</f>
        <v>140.44</v>
      </c>
    </row>
    <row r="4692" spans="1:19" x14ac:dyDescent="0.3">
      <c r="A4692">
        <v>4691</v>
      </c>
      <c r="B4692" t="s">
        <v>37</v>
      </c>
      <c r="C4692" s="9">
        <v>44999</v>
      </c>
      <c r="D4692" s="9">
        <v>45005</v>
      </c>
      <c r="E4692" s="10">
        <v>44992</v>
      </c>
      <c r="F4692" t="s">
        <v>27</v>
      </c>
      <c r="G4692">
        <v>118.32</v>
      </c>
      <c r="H4692">
        <v>1</v>
      </c>
      <c r="I4692">
        <v>0</v>
      </c>
      <c r="J4692" t="s">
        <v>19</v>
      </c>
      <c r="K4692" t="s">
        <v>44</v>
      </c>
      <c r="L4692" t="s">
        <v>21</v>
      </c>
      <c r="M4692" t="s">
        <v>22</v>
      </c>
      <c r="N4692" t="s">
        <v>45</v>
      </c>
      <c r="O4692">
        <f>Table2[[#This Row],[check_out_date]]-Table2[[#This Row],[check_in_date]]</f>
        <v>6</v>
      </c>
      <c r="P4692">
        <f>Table2[[#This Row],[num_adults]]+Table2[[#This Row],[num_children]]</f>
        <v>1</v>
      </c>
      <c r="Q4692" s="3">
        <f>IF(OR(Table2[[#This Row],[booking_status]]="confirmed",Table2[[#This Row],[booking_status]]="checked-out"),Table2[[#This Row],[room_rate_per_night]]*Table2[[#This Row],[Num_Nights]],0)</f>
        <v>709.92</v>
      </c>
      <c r="R4692" t="str" cm="1">
        <f t="array" ref="R4692">IFERROR(_xlfn.IFS(Table2[[#This Row],[booking_status]]="confirmed","Expected",Table2[[#This Row],[booking_status]]="checked-out","Actual"),"No Revenue")</f>
        <v>Expected</v>
      </c>
      <c r="S4692" s="4">
        <f>Table2[[#This Row],[Revenue_Amount]]/Table2[[#This Row],[Num_Nights]]</f>
        <v>118.32</v>
      </c>
    </row>
    <row r="4693" spans="1:19" x14ac:dyDescent="0.3">
      <c r="A4693">
        <v>4692</v>
      </c>
      <c r="B4693" t="s">
        <v>37</v>
      </c>
      <c r="C4693" s="9">
        <v>45152</v>
      </c>
      <c r="D4693" s="9">
        <v>45159</v>
      </c>
      <c r="E4693" s="10">
        <v>45149</v>
      </c>
      <c r="F4693" t="s">
        <v>49</v>
      </c>
      <c r="G4693">
        <v>99.95</v>
      </c>
      <c r="H4693">
        <v>2</v>
      </c>
      <c r="I4693">
        <v>0</v>
      </c>
      <c r="J4693" t="s">
        <v>28</v>
      </c>
      <c r="K4693" t="s">
        <v>99</v>
      </c>
      <c r="L4693" t="s">
        <v>56</v>
      </c>
      <c r="M4693" t="s">
        <v>36</v>
      </c>
      <c r="N4693" t="s">
        <v>41</v>
      </c>
      <c r="O4693">
        <f>Table2[[#This Row],[check_out_date]]-Table2[[#This Row],[check_in_date]]</f>
        <v>7</v>
      </c>
      <c r="P4693">
        <f>Table2[[#This Row],[num_adults]]+Table2[[#This Row],[num_children]]</f>
        <v>2</v>
      </c>
      <c r="Q4693" s="3">
        <f>IF(OR(Table2[[#This Row],[booking_status]]="confirmed",Table2[[#This Row],[booking_status]]="checked-out"),Table2[[#This Row],[room_rate_per_night]]*Table2[[#This Row],[Num_Nights]],0)</f>
        <v>699.65</v>
      </c>
      <c r="R4693" t="str" cm="1">
        <f t="array" ref="R4693">IFERROR(_xlfn.IFS(Table2[[#This Row],[booking_status]]="confirmed","Expected",Table2[[#This Row],[booking_status]]="checked-out","Actual"),"No Revenue")</f>
        <v>Actual</v>
      </c>
      <c r="S4693" s="4">
        <f>Table2[[#This Row],[Revenue_Amount]]/Table2[[#This Row],[Num_Nights]]</f>
        <v>99.95</v>
      </c>
    </row>
    <row r="4694" spans="1:19" hidden="1" x14ac:dyDescent="0.3">
      <c r="A4694">
        <v>4693</v>
      </c>
      <c r="B4694" t="s">
        <v>37</v>
      </c>
      <c r="C4694" s="9">
        <v>45269</v>
      </c>
      <c r="D4694" s="9">
        <v>45276</v>
      </c>
      <c r="E4694" s="10">
        <v>45252</v>
      </c>
      <c r="F4694" t="s">
        <v>18</v>
      </c>
      <c r="G4694">
        <v>230.62</v>
      </c>
      <c r="H4694">
        <v>2</v>
      </c>
      <c r="I4694">
        <v>0</v>
      </c>
      <c r="J4694" t="s">
        <v>35</v>
      </c>
      <c r="K4694" t="s">
        <v>29</v>
      </c>
      <c r="L4694" t="s">
        <v>60</v>
      </c>
      <c r="M4694" t="s">
        <v>36</v>
      </c>
      <c r="N4694" t="s">
        <v>41</v>
      </c>
      <c r="O4694">
        <f>Table2[[#This Row],[check_out_date]]-Table2[[#This Row],[check_in_date]]</f>
        <v>7</v>
      </c>
      <c r="P4694">
        <f>Table2[[#This Row],[num_adults]]+Table2[[#This Row],[num_children]]</f>
        <v>2</v>
      </c>
      <c r="Q4694" s="3">
        <f>IF(OR(Table2[[#This Row],[booking_status]]="confirmed",Table2[[#This Row],[booking_status]]="checked-out"),Table2[[#This Row],[room_rate_per_night]]*Table2[[#This Row],[Num_Nights]],0)</f>
        <v>0</v>
      </c>
      <c r="R4694" t="str" cm="1">
        <f t="array" ref="R4694">IFERROR(_xlfn.IFS(Table2[[#This Row],[booking_status]]="confirmed","Expected",Table2[[#This Row],[booking_status]]="checked-out","Actual"),"No Revenue")</f>
        <v>No Revenue</v>
      </c>
      <c r="S4694" s="4">
        <f>Table2[[#This Row],[Revenue_Amount]]/Table2[[#This Row],[Num_Nights]]</f>
        <v>0</v>
      </c>
    </row>
    <row r="4695" spans="1:19" x14ac:dyDescent="0.3">
      <c r="A4695">
        <v>4694</v>
      </c>
      <c r="B4695" t="s">
        <v>31</v>
      </c>
      <c r="C4695" s="9">
        <v>45143</v>
      </c>
      <c r="D4695" s="9">
        <v>45147</v>
      </c>
      <c r="E4695" s="10">
        <v>45074</v>
      </c>
      <c r="F4695" t="s">
        <v>27</v>
      </c>
      <c r="G4695">
        <v>114.68</v>
      </c>
      <c r="H4695">
        <v>3</v>
      </c>
      <c r="I4695">
        <v>1</v>
      </c>
      <c r="J4695" t="s">
        <v>28</v>
      </c>
      <c r="K4695" t="s">
        <v>66</v>
      </c>
      <c r="L4695" t="s">
        <v>70</v>
      </c>
      <c r="M4695" t="s">
        <v>36</v>
      </c>
      <c r="N4695" t="s">
        <v>41</v>
      </c>
      <c r="O4695">
        <f>Table2[[#This Row],[check_out_date]]-Table2[[#This Row],[check_in_date]]</f>
        <v>4</v>
      </c>
      <c r="P4695">
        <f>Table2[[#This Row],[num_adults]]+Table2[[#This Row],[num_children]]</f>
        <v>4</v>
      </c>
      <c r="Q4695" s="3">
        <f>IF(OR(Table2[[#This Row],[booking_status]]="confirmed",Table2[[#This Row],[booking_status]]="checked-out"),Table2[[#This Row],[room_rate_per_night]]*Table2[[#This Row],[Num_Nights]],0)</f>
        <v>0</v>
      </c>
      <c r="R4695" t="str" cm="1">
        <f t="array" ref="R4695">IFERROR(_xlfn.IFS(Table2[[#This Row],[booking_status]]="confirmed","Expected",Table2[[#This Row],[booking_status]]="checked-out","Actual"),"No Revenue")</f>
        <v>No Revenue</v>
      </c>
      <c r="S4695" s="4">
        <f>Table2[[#This Row],[Revenue_Amount]]/Table2[[#This Row],[Num_Nights]]</f>
        <v>0</v>
      </c>
    </row>
    <row r="4696" spans="1:19" hidden="1" x14ac:dyDescent="0.3">
      <c r="A4696">
        <v>4695</v>
      </c>
      <c r="B4696" t="s">
        <v>14</v>
      </c>
      <c r="C4696" s="9">
        <v>45158</v>
      </c>
      <c r="D4696" s="9">
        <v>45162</v>
      </c>
      <c r="E4696" s="10">
        <v>45153</v>
      </c>
      <c r="F4696" t="s">
        <v>27</v>
      </c>
      <c r="G4696">
        <v>123.91</v>
      </c>
      <c r="H4696">
        <v>2</v>
      </c>
      <c r="I4696">
        <v>0</v>
      </c>
      <c r="J4696" t="s">
        <v>35</v>
      </c>
      <c r="K4696" t="s">
        <v>20</v>
      </c>
      <c r="L4696" t="s">
        <v>56</v>
      </c>
      <c r="M4696" t="s">
        <v>36</v>
      </c>
      <c r="N4696" t="s">
        <v>41</v>
      </c>
      <c r="O4696">
        <f>Table2[[#This Row],[check_out_date]]-Table2[[#This Row],[check_in_date]]</f>
        <v>4</v>
      </c>
      <c r="P4696">
        <f>Table2[[#This Row],[num_adults]]+Table2[[#This Row],[num_children]]</f>
        <v>2</v>
      </c>
      <c r="Q4696" s="3">
        <f>IF(OR(Table2[[#This Row],[booking_status]]="confirmed",Table2[[#This Row],[booking_status]]="checked-out"),Table2[[#This Row],[room_rate_per_night]]*Table2[[#This Row],[Num_Nights]],0)</f>
        <v>495.64</v>
      </c>
      <c r="R4696" t="str" cm="1">
        <f t="array" ref="R4696">IFERROR(_xlfn.IFS(Table2[[#This Row],[booking_status]]="confirmed","Expected",Table2[[#This Row],[booking_status]]="checked-out","Actual"),"No Revenue")</f>
        <v>Actual</v>
      </c>
      <c r="S4696" s="4">
        <f>Table2[[#This Row],[Revenue_Amount]]/Table2[[#This Row],[Num_Nights]]</f>
        <v>123.91</v>
      </c>
    </row>
    <row r="4697" spans="1:19" x14ac:dyDescent="0.3">
      <c r="A4697">
        <v>4696</v>
      </c>
      <c r="B4697" t="s">
        <v>31</v>
      </c>
      <c r="C4697" s="9">
        <v>45288</v>
      </c>
      <c r="D4697" s="9">
        <v>45292</v>
      </c>
      <c r="E4697" s="10">
        <v>45275</v>
      </c>
      <c r="F4697" t="s">
        <v>49</v>
      </c>
      <c r="G4697">
        <v>104.16</v>
      </c>
      <c r="H4697">
        <v>2</v>
      </c>
      <c r="I4697">
        <v>0</v>
      </c>
      <c r="J4697" t="s">
        <v>28</v>
      </c>
      <c r="K4697" t="s">
        <v>99</v>
      </c>
      <c r="L4697" t="s">
        <v>56</v>
      </c>
      <c r="M4697" t="s">
        <v>36</v>
      </c>
      <c r="N4697" t="s">
        <v>41</v>
      </c>
      <c r="O4697">
        <f>Table2[[#This Row],[check_out_date]]-Table2[[#This Row],[check_in_date]]</f>
        <v>4</v>
      </c>
      <c r="P4697">
        <f>Table2[[#This Row],[num_adults]]+Table2[[#This Row],[num_children]]</f>
        <v>2</v>
      </c>
      <c r="Q4697" s="3">
        <f>IF(OR(Table2[[#This Row],[booking_status]]="confirmed",Table2[[#This Row],[booking_status]]="checked-out"),Table2[[#This Row],[room_rate_per_night]]*Table2[[#This Row],[Num_Nights]],0)</f>
        <v>416.64</v>
      </c>
      <c r="R4697" t="str" cm="1">
        <f t="array" ref="R4697">IFERROR(_xlfn.IFS(Table2[[#This Row],[booking_status]]="confirmed","Expected",Table2[[#This Row],[booking_status]]="checked-out","Actual"),"No Revenue")</f>
        <v>Actual</v>
      </c>
      <c r="S4697" s="4">
        <f>Table2[[#This Row],[Revenue_Amount]]/Table2[[#This Row],[Num_Nights]]</f>
        <v>104.16</v>
      </c>
    </row>
    <row r="4698" spans="1:19" x14ac:dyDescent="0.3">
      <c r="A4698">
        <v>4697</v>
      </c>
      <c r="B4698" t="s">
        <v>31</v>
      </c>
      <c r="C4698" s="9">
        <v>45256</v>
      </c>
      <c r="D4698" s="9">
        <v>45260</v>
      </c>
      <c r="E4698" s="10">
        <v>45226</v>
      </c>
      <c r="F4698" t="s">
        <v>27</v>
      </c>
      <c r="G4698">
        <v>97.77</v>
      </c>
      <c r="H4698">
        <v>1</v>
      </c>
      <c r="I4698">
        <v>0</v>
      </c>
      <c r="J4698" t="s">
        <v>55</v>
      </c>
      <c r="K4698" t="s">
        <v>44</v>
      </c>
      <c r="L4698" t="s">
        <v>21</v>
      </c>
      <c r="M4698" t="s">
        <v>36</v>
      </c>
      <c r="N4698" t="s">
        <v>23</v>
      </c>
      <c r="O4698">
        <f>Table2[[#This Row],[check_out_date]]-Table2[[#This Row],[check_in_date]]</f>
        <v>4</v>
      </c>
      <c r="P4698">
        <f>Table2[[#This Row],[num_adults]]+Table2[[#This Row],[num_children]]</f>
        <v>1</v>
      </c>
      <c r="Q4698" s="3">
        <f>IF(OR(Table2[[#This Row],[booking_status]]="confirmed",Table2[[#This Row],[booking_status]]="checked-out"),Table2[[#This Row],[room_rate_per_night]]*Table2[[#This Row],[Num_Nights]],0)</f>
        <v>391.08</v>
      </c>
      <c r="R4698" t="str" cm="1">
        <f t="array" ref="R4698">IFERROR(_xlfn.IFS(Table2[[#This Row],[booking_status]]="confirmed","Expected",Table2[[#This Row],[booking_status]]="checked-out","Actual"),"No Revenue")</f>
        <v>Expected</v>
      </c>
      <c r="S4698" s="4">
        <f>Table2[[#This Row],[Revenue_Amount]]/Table2[[#This Row],[Num_Nights]]</f>
        <v>97.77</v>
      </c>
    </row>
    <row r="4699" spans="1:19" x14ac:dyDescent="0.3">
      <c r="A4699">
        <v>4698</v>
      </c>
      <c r="B4699" t="s">
        <v>50</v>
      </c>
      <c r="C4699" s="9">
        <v>45061</v>
      </c>
      <c r="D4699" s="9">
        <v>45069</v>
      </c>
      <c r="E4699" s="10">
        <v>45042</v>
      </c>
      <c r="F4699" t="s">
        <v>18</v>
      </c>
      <c r="G4699">
        <v>294.31</v>
      </c>
      <c r="H4699">
        <v>2</v>
      </c>
      <c r="I4699">
        <v>0</v>
      </c>
      <c r="J4699" t="s">
        <v>94</v>
      </c>
      <c r="K4699" t="s">
        <v>44</v>
      </c>
      <c r="L4699" t="s">
        <v>70</v>
      </c>
      <c r="M4699" t="s">
        <v>22</v>
      </c>
      <c r="N4699" t="s">
        <v>41</v>
      </c>
      <c r="O4699">
        <f>Table2[[#This Row],[check_out_date]]-Table2[[#This Row],[check_in_date]]</f>
        <v>8</v>
      </c>
      <c r="P4699">
        <f>Table2[[#This Row],[num_adults]]+Table2[[#This Row],[num_children]]</f>
        <v>2</v>
      </c>
      <c r="Q4699" s="3">
        <f>IF(OR(Table2[[#This Row],[booking_status]]="confirmed",Table2[[#This Row],[booking_status]]="checked-out"),Table2[[#This Row],[room_rate_per_night]]*Table2[[#This Row],[Num_Nights]],0)</f>
        <v>0</v>
      </c>
      <c r="R4699" t="str" cm="1">
        <f t="array" ref="R4699">IFERROR(_xlfn.IFS(Table2[[#This Row],[booking_status]]="confirmed","Expected",Table2[[#This Row],[booking_status]]="checked-out","Actual"),"No Revenue")</f>
        <v>No Revenue</v>
      </c>
      <c r="S4699" s="4">
        <f>Table2[[#This Row],[Revenue_Amount]]/Table2[[#This Row],[Num_Nights]]</f>
        <v>0</v>
      </c>
    </row>
    <row r="4700" spans="1:19" x14ac:dyDescent="0.3">
      <c r="A4700">
        <v>4699</v>
      </c>
      <c r="B4700" t="s">
        <v>31</v>
      </c>
      <c r="C4700" s="9">
        <v>45217</v>
      </c>
      <c r="D4700" s="9">
        <v>45219</v>
      </c>
      <c r="E4700" s="10">
        <v>45140</v>
      </c>
      <c r="F4700" t="s">
        <v>27</v>
      </c>
      <c r="G4700">
        <v>95.03</v>
      </c>
      <c r="H4700">
        <v>1</v>
      </c>
      <c r="I4700">
        <v>1</v>
      </c>
      <c r="J4700" t="s">
        <v>55</v>
      </c>
      <c r="K4700" t="s">
        <v>99</v>
      </c>
      <c r="L4700" t="s">
        <v>70</v>
      </c>
      <c r="M4700" t="s">
        <v>36</v>
      </c>
      <c r="N4700" t="s">
        <v>41</v>
      </c>
      <c r="O4700">
        <f>Table2[[#This Row],[check_out_date]]-Table2[[#This Row],[check_in_date]]</f>
        <v>2</v>
      </c>
      <c r="P4700">
        <f>Table2[[#This Row],[num_adults]]+Table2[[#This Row],[num_children]]</f>
        <v>2</v>
      </c>
      <c r="Q4700" s="3">
        <f>IF(OR(Table2[[#This Row],[booking_status]]="confirmed",Table2[[#This Row],[booking_status]]="checked-out"),Table2[[#This Row],[room_rate_per_night]]*Table2[[#This Row],[Num_Nights]],0)</f>
        <v>0</v>
      </c>
      <c r="R4700" t="str" cm="1">
        <f t="array" ref="R4700">IFERROR(_xlfn.IFS(Table2[[#This Row],[booking_status]]="confirmed","Expected",Table2[[#This Row],[booking_status]]="checked-out","Actual"),"No Revenue")</f>
        <v>No Revenue</v>
      </c>
      <c r="S4700" s="4">
        <f>Table2[[#This Row],[Revenue_Amount]]/Table2[[#This Row],[Num_Nights]]</f>
        <v>0</v>
      </c>
    </row>
    <row r="4701" spans="1:19" hidden="1" x14ac:dyDescent="0.3">
      <c r="A4701">
        <v>4700</v>
      </c>
      <c r="B4701" t="s">
        <v>50</v>
      </c>
      <c r="C4701" s="9">
        <v>45275</v>
      </c>
      <c r="D4701" s="9">
        <v>45280</v>
      </c>
      <c r="E4701" s="10">
        <v>45268</v>
      </c>
      <c r="F4701" t="s">
        <v>27</v>
      </c>
      <c r="G4701">
        <v>201.22</v>
      </c>
      <c r="H4701">
        <v>3</v>
      </c>
      <c r="I4701">
        <v>0</v>
      </c>
      <c r="J4701" t="s">
        <v>35</v>
      </c>
      <c r="K4701" t="s">
        <v>20</v>
      </c>
      <c r="L4701" t="s">
        <v>56</v>
      </c>
      <c r="M4701" t="s">
        <v>36</v>
      </c>
      <c r="N4701" t="s">
        <v>41</v>
      </c>
      <c r="O4701">
        <f>Table2[[#This Row],[check_out_date]]-Table2[[#This Row],[check_in_date]]</f>
        <v>5</v>
      </c>
      <c r="P4701">
        <f>Table2[[#This Row],[num_adults]]+Table2[[#This Row],[num_children]]</f>
        <v>3</v>
      </c>
      <c r="Q4701" s="3">
        <f>IF(OR(Table2[[#This Row],[booking_status]]="confirmed",Table2[[#This Row],[booking_status]]="checked-out"),Table2[[#This Row],[room_rate_per_night]]*Table2[[#This Row],[Num_Nights]],0)</f>
        <v>1006.1</v>
      </c>
      <c r="R4701" t="str" cm="1">
        <f t="array" ref="R4701">IFERROR(_xlfn.IFS(Table2[[#This Row],[booking_status]]="confirmed","Expected",Table2[[#This Row],[booking_status]]="checked-out","Actual"),"No Revenue")</f>
        <v>Actual</v>
      </c>
      <c r="S4701" s="4">
        <f>Table2[[#This Row],[Revenue_Amount]]/Table2[[#This Row],[Num_Nights]]</f>
        <v>201.22</v>
      </c>
    </row>
    <row r="4702" spans="1:19" x14ac:dyDescent="0.3">
      <c r="A4702">
        <v>4701</v>
      </c>
      <c r="B4702" t="s">
        <v>50</v>
      </c>
      <c r="C4702" s="9">
        <v>44945</v>
      </c>
      <c r="D4702" s="9">
        <v>44951</v>
      </c>
      <c r="E4702" s="10">
        <v>44898</v>
      </c>
      <c r="F4702" t="s">
        <v>49</v>
      </c>
      <c r="G4702">
        <v>136.71</v>
      </c>
      <c r="H4702">
        <v>1</v>
      </c>
      <c r="I4702">
        <v>0</v>
      </c>
      <c r="J4702" t="s">
        <v>55</v>
      </c>
      <c r="K4702" t="s">
        <v>20</v>
      </c>
      <c r="L4702" t="s">
        <v>21</v>
      </c>
      <c r="M4702" t="s">
        <v>36</v>
      </c>
      <c r="N4702" t="s">
        <v>41</v>
      </c>
      <c r="O4702">
        <f>Table2[[#This Row],[check_out_date]]-Table2[[#This Row],[check_in_date]]</f>
        <v>6</v>
      </c>
      <c r="P4702">
        <f>Table2[[#This Row],[num_adults]]+Table2[[#This Row],[num_children]]</f>
        <v>1</v>
      </c>
      <c r="Q4702" s="3">
        <f>IF(OR(Table2[[#This Row],[booking_status]]="confirmed",Table2[[#This Row],[booking_status]]="checked-out"),Table2[[#This Row],[room_rate_per_night]]*Table2[[#This Row],[Num_Nights]],0)</f>
        <v>820.26</v>
      </c>
      <c r="R4702" t="str" cm="1">
        <f t="array" ref="R4702">IFERROR(_xlfn.IFS(Table2[[#This Row],[booking_status]]="confirmed","Expected",Table2[[#This Row],[booking_status]]="checked-out","Actual"),"No Revenue")</f>
        <v>Expected</v>
      </c>
      <c r="S4702" s="4">
        <f>Table2[[#This Row],[Revenue_Amount]]/Table2[[#This Row],[Num_Nights]]</f>
        <v>136.71</v>
      </c>
    </row>
    <row r="4703" spans="1:19" hidden="1" x14ac:dyDescent="0.3">
      <c r="A4703">
        <v>4702</v>
      </c>
      <c r="B4703" t="s">
        <v>31</v>
      </c>
      <c r="C4703" s="9">
        <v>45030</v>
      </c>
      <c r="D4703" s="9">
        <v>45034</v>
      </c>
      <c r="E4703" s="10">
        <v>45019</v>
      </c>
      <c r="F4703" t="s">
        <v>49</v>
      </c>
      <c r="G4703">
        <v>107.3</v>
      </c>
      <c r="H4703">
        <v>1</v>
      </c>
      <c r="I4703">
        <v>1</v>
      </c>
      <c r="J4703" t="s">
        <v>35</v>
      </c>
      <c r="K4703" t="s">
        <v>44</v>
      </c>
      <c r="L4703" t="s">
        <v>56</v>
      </c>
      <c r="M4703" t="s">
        <v>22</v>
      </c>
      <c r="N4703" t="s">
        <v>41</v>
      </c>
      <c r="O4703">
        <f>Table2[[#This Row],[check_out_date]]-Table2[[#This Row],[check_in_date]]</f>
        <v>4</v>
      </c>
      <c r="P4703">
        <f>Table2[[#This Row],[num_adults]]+Table2[[#This Row],[num_children]]</f>
        <v>2</v>
      </c>
      <c r="Q4703" s="3">
        <f>IF(OR(Table2[[#This Row],[booking_status]]="confirmed",Table2[[#This Row],[booking_status]]="checked-out"),Table2[[#This Row],[room_rate_per_night]]*Table2[[#This Row],[Num_Nights]],0)</f>
        <v>429.2</v>
      </c>
      <c r="R4703" t="str" cm="1">
        <f t="array" ref="R4703">IFERROR(_xlfn.IFS(Table2[[#This Row],[booking_status]]="confirmed","Expected",Table2[[#This Row],[booking_status]]="checked-out","Actual"),"No Revenue")</f>
        <v>Actual</v>
      </c>
      <c r="S4703" s="4">
        <f>Table2[[#This Row],[Revenue_Amount]]/Table2[[#This Row],[Num_Nights]]</f>
        <v>107.3</v>
      </c>
    </row>
    <row r="4704" spans="1:19" x14ac:dyDescent="0.3">
      <c r="A4704">
        <v>4703</v>
      </c>
      <c r="B4704" t="s">
        <v>14</v>
      </c>
      <c r="C4704" s="9">
        <v>44952</v>
      </c>
      <c r="D4704" s="9">
        <v>44955</v>
      </c>
      <c r="E4704" s="10">
        <v>44899</v>
      </c>
      <c r="F4704" t="s">
        <v>18</v>
      </c>
      <c r="G4704">
        <v>269.76</v>
      </c>
      <c r="H4704">
        <v>2</v>
      </c>
      <c r="I4704">
        <v>0</v>
      </c>
      <c r="J4704" t="s">
        <v>19</v>
      </c>
      <c r="K4704" t="s">
        <v>29</v>
      </c>
      <c r="L4704" t="s">
        <v>21</v>
      </c>
      <c r="M4704" t="s">
        <v>36</v>
      </c>
      <c r="N4704" t="s">
        <v>41</v>
      </c>
      <c r="O4704">
        <f>Table2[[#This Row],[check_out_date]]-Table2[[#This Row],[check_in_date]]</f>
        <v>3</v>
      </c>
      <c r="P4704">
        <f>Table2[[#This Row],[num_adults]]+Table2[[#This Row],[num_children]]</f>
        <v>2</v>
      </c>
      <c r="Q4704" s="3">
        <f>IF(OR(Table2[[#This Row],[booking_status]]="confirmed",Table2[[#This Row],[booking_status]]="checked-out"),Table2[[#This Row],[room_rate_per_night]]*Table2[[#This Row],[Num_Nights]],0)</f>
        <v>809.28</v>
      </c>
      <c r="R4704" t="str" cm="1">
        <f t="array" ref="R4704">IFERROR(_xlfn.IFS(Table2[[#This Row],[booking_status]]="confirmed","Expected",Table2[[#This Row],[booking_status]]="checked-out","Actual"),"No Revenue")</f>
        <v>Expected</v>
      </c>
      <c r="S4704" s="4">
        <f>Table2[[#This Row],[Revenue_Amount]]/Table2[[#This Row],[Num_Nights]]</f>
        <v>269.76</v>
      </c>
    </row>
    <row r="4705" spans="1:19" x14ac:dyDescent="0.3">
      <c r="A4705">
        <v>4704</v>
      </c>
      <c r="B4705" t="s">
        <v>37</v>
      </c>
      <c r="C4705" s="9">
        <v>45263</v>
      </c>
      <c r="D4705" s="9">
        <v>45273</v>
      </c>
      <c r="E4705" s="10">
        <v>45227</v>
      </c>
      <c r="F4705" t="s">
        <v>27</v>
      </c>
      <c r="G4705">
        <v>142.59</v>
      </c>
      <c r="H4705">
        <v>2</v>
      </c>
      <c r="I4705">
        <v>2</v>
      </c>
      <c r="J4705" t="s">
        <v>94</v>
      </c>
      <c r="K4705" t="s">
        <v>20</v>
      </c>
      <c r="L4705" t="s">
        <v>56</v>
      </c>
      <c r="M4705" t="s">
        <v>36</v>
      </c>
      <c r="N4705" t="s">
        <v>23</v>
      </c>
      <c r="O4705">
        <f>Table2[[#This Row],[check_out_date]]-Table2[[#This Row],[check_in_date]]</f>
        <v>10</v>
      </c>
      <c r="P4705">
        <f>Table2[[#This Row],[num_adults]]+Table2[[#This Row],[num_children]]</f>
        <v>4</v>
      </c>
      <c r="Q4705" s="3">
        <f>IF(OR(Table2[[#This Row],[booking_status]]="confirmed",Table2[[#This Row],[booking_status]]="checked-out"),Table2[[#This Row],[room_rate_per_night]]*Table2[[#This Row],[Num_Nights]],0)</f>
        <v>1425.9</v>
      </c>
      <c r="R4705" t="str" cm="1">
        <f t="array" ref="R4705">IFERROR(_xlfn.IFS(Table2[[#This Row],[booking_status]]="confirmed","Expected",Table2[[#This Row],[booking_status]]="checked-out","Actual"),"No Revenue")</f>
        <v>Actual</v>
      </c>
      <c r="S4705" s="4">
        <f>Table2[[#This Row],[Revenue_Amount]]/Table2[[#This Row],[Num_Nights]]</f>
        <v>142.59</v>
      </c>
    </row>
    <row r="4706" spans="1:19" x14ac:dyDescent="0.3">
      <c r="A4706">
        <v>4705</v>
      </c>
      <c r="B4706" t="s">
        <v>37</v>
      </c>
      <c r="C4706" s="9">
        <v>45275</v>
      </c>
      <c r="D4706" s="9">
        <v>45277</v>
      </c>
      <c r="E4706" s="10">
        <v>45204</v>
      </c>
      <c r="F4706" t="s">
        <v>27</v>
      </c>
      <c r="G4706">
        <v>142.6</v>
      </c>
      <c r="H4706">
        <v>1</v>
      </c>
      <c r="I4706">
        <v>0</v>
      </c>
      <c r="J4706" t="s">
        <v>28</v>
      </c>
      <c r="K4706" t="s">
        <v>20</v>
      </c>
      <c r="L4706" t="s">
        <v>70</v>
      </c>
      <c r="M4706" t="s">
        <v>36</v>
      </c>
      <c r="N4706" t="s">
        <v>41</v>
      </c>
      <c r="O4706">
        <f>Table2[[#This Row],[check_out_date]]-Table2[[#This Row],[check_in_date]]</f>
        <v>2</v>
      </c>
      <c r="P4706">
        <f>Table2[[#This Row],[num_adults]]+Table2[[#This Row],[num_children]]</f>
        <v>1</v>
      </c>
      <c r="Q4706" s="3">
        <f>IF(OR(Table2[[#This Row],[booking_status]]="confirmed",Table2[[#This Row],[booking_status]]="checked-out"),Table2[[#This Row],[room_rate_per_night]]*Table2[[#This Row],[Num_Nights]],0)</f>
        <v>0</v>
      </c>
      <c r="R4706" t="str" cm="1">
        <f t="array" ref="R4706">IFERROR(_xlfn.IFS(Table2[[#This Row],[booking_status]]="confirmed","Expected",Table2[[#This Row],[booking_status]]="checked-out","Actual"),"No Revenue")</f>
        <v>No Revenue</v>
      </c>
      <c r="S4706" s="4">
        <f>Table2[[#This Row],[Revenue_Amount]]/Table2[[#This Row],[Num_Nights]]</f>
        <v>0</v>
      </c>
    </row>
    <row r="4707" spans="1:19" hidden="1" x14ac:dyDescent="0.3">
      <c r="A4707">
        <v>4706</v>
      </c>
      <c r="B4707" t="s">
        <v>50</v>
      </c>
      <c r="C4707" s="9">
        <v>45179</v>
      </c>
      <c r="D4707" s="9">
        <v>45192</v>
      </c>
      <c r="E4707" s="10">
        <v>45172</v>
      </c>
      <c r="F4707" t="s">
        <v>27</v>
      </c>
      <c r="G4707">
        <v>214.4</v>
      </c>
      <c r="H4707">
        <v>1</v>
      </c>
      <c r="I4707">
        <v>1</v>
      </c>
      <c r="J4707" t="s">
        <v>35</v>
      </c>
      <c r="K4707" t="s">
        <v>99</v>
      </c>
      <c r="L4707" t="s">
        <v>21</v>
      </c>
      <c r="M4707" t="s">
        <v>22</v>
      </c>
      <c r="N4707" t="s">
        <v>23</v>
      </c>
      <c r="O4707">
        <f>Table2[[#This Row],[check_out_date]]-Table2[[#This Row],[check_in_date]]</f>
        <v>13</v>
      </c>
      <c r="P4707">
        <f>Table2[[#This Row],[num_adults]]+Table2[[#This Row],[num_children]]</f>
        <v>2</v>
      </c>
      <c r="Q4707" s="3">
        <f>IF(OR(Table2[[#This Row],[booking_status]]="confirmed",Table2[[#This Row],[booking_status]]="checked-out"),Table2[[#This Row],[room_rate_per_night]]*Table2[[#This Row],[Num_Nights]],0)</f>
        <v>2787.2000000000003</v>
      </c>
      <c r="R4707" t="str" cm="1">
        <f t="array" ref="R4707">IFERROR(_xlfn.IFS(Table2[[#This Row],[booking_status]]="confirmed","Expected",Table2[[#This Row],[booking_status]]="checked-out","Actual"),"No Revenue")</f>
        <v>Expected</v>
      </c>
      <c r="S4707" s="4">
        <f>Table2[[#This Row],[Revenue_Amount]]/Table2[[#This Row],[Num_Nights]]</f>
        <v>214.40000000000003</v>
      </c>
    </row>
    <row r="4708" spans="1:19" x14ac:dyDescent="0.3">
      <c r="A4708">
        <v>4707</v>
      </c>
      <c r="B4708" t="s">
        <v>14</v>
      </c>
      <c r="C4708" s="9">
        <v>45121</v>
      </c>
      <c r="D4708" s="9">
        <v>45126</v>
      </c>
      <c r="E4708" s="10">
        <v>45117</v>
      </c>
      <c r="F4708" t="s">
        <v>27</v>
      </c>
      <c r="G4708">
        <v>184.97</v>
      </c>
      <c r="H4708">
        <v>4</v>
      </c>
      <c r="I4708">
        <v>0</v>
      </c>
      <c r="J4708" t="s">
        <v>55</v>
      </c>
      <c r="K4708" t="s">
        <v>99</v>
      </c>
      <c r="L4708" t="s">
        <v>21</v>
      </c>
      <c r="M4708" t="s">
        <v>36</v>
      </c>
      <c r="N4708" t="s">
        <v>41</v>
      </c>
      <c r="O4708">
        <f>Table2[[#This Row],[check_out_date]]-Table2[[#This Row],[check_in_date]]</f>
        <v>5</v>
      </c>
      <c r="P4708">
        <f>Table2[[#This Row],[num_adults]]+Table2[[#This Row],[num_children]]</f>
        <v>4</v>
      </c>
      <c r="Q4708" s="3">
        <f>IF(OR(Table2[[#This Row],[booking_status]]="confirmed",Table2[[#This Row],[booking_status]]="checked-out"),Table2[[#This Row],[room_rate_per_night]]*Table2[[#This Row],[Num_Nights]],0)</f>
        <v>924.85</v>
      </c>
      <c r="R4708" t="str" cm="1">
        <f t="array" ref="R4708">IFERROR(_xlfn.IFS(Table2[[#This Row],[booking_status]]="confirmed","Expected",Table2[[#This Row],[booking_status]]="checked-out","Actual"),"No Revenue")</f>
        <v>Expected</v>
      </c>
      <c r="S4708" s="4">
        <f>Table2[[#This Row],[Revenue_Amount]]/Table2[[#This Row],[Num_Nights]]</f>
        <v>184.97</v>
      </c>
    </row>
    <row r="4709" spans="1:19" x14ac:dyDescent="0.3">
      <c r="A4709">
        <v>4708</v>
      </c>
      <c r="B4709" t="s">
        <v>14</v>
      </c>
      <c r="C4709" s="9">
        <v>45267</v>
      </c>
      <c r="D4709" s="9">
        <v>45269</v>
      </c>
      <c r="E4709" s="10">
        <v>45257</v>
      </c>
      <c r="F4709" t="s">
        <v>18</v>
      </c>
      <c r="G4709">
        <v>160.31</v>
      </c>
      <c r="H4709">
        <v>2</v>
      </c>
      <c r="I4709">
        <v>3</v>
      </c>
      <c r="J4709" t="s">
        <v>19</v>
      </c>
      <c r="K4709" t="s">
        <v>44</v>
      </c>
      <c r="L4709" t="s">
        <v>60</v>
      </c>
      <c r="M4709" t="s">
        <v>36</v>
      </c>
      <c r="N4709" t="s">
        <v>95</v>
      </c>
      <c r="O4709">
        <f>Table2[[#This Row],[check_out_date]]-Table2[[#This Row],[check_in_date]]</f>
        <v>2</v>
      </c>
      <c r="P4709">
        <f>Table2[[#This Row],[num_adults]]+Table2[[#This Row],[num_children]]</f>
        <v>5</v>
      </c>
      <c r="Q4709" s="3">
        <f>IF(OR(Table2[[#This Row],[booking_status]]="confirmed",Table2[[#This Row],[booking_status]]="checked-out"),Table2[[#This Row],[room_rate_per_night]]*Table2[[#This Row],[Num_Nights]],0)</f>
        <v>0</v>
      </c>
      <c r="R4709" t="str" cm="1">
        <f t="array" ref="R4709">IFERROR(_xlfn.IFS(Table2[[#This Row],[booking_status]]="confirmed","Expected",Table2[[#This Row],[booking_status]]="checked-out","Actual"),"No Revenue")</f>
        <v>No Revenue</v>
      </c>
      <c r="S4709" s="4">
        <f>Table2[[#This Row],[Revenue_Amount]]/Table2[[#This Row],[Num_Nights]]</f>
        <v>0</v>
      </c>
    </row>
    <row r="4710" spans="1:19" x14ac:dyDescent="0.3">
      <c r="A4710">
        <v>4709</v>
      </c>
      <c r="B4710" t="s">
        <v>14</v>
      </c>
      <c r="C4710" s="9">
        <v>44954</v>
      </c>
      <c r="D4710" s="9">
        <v>44960</v>
      </c>
      <c r="E4710" s="10">
        <v>44917</v>
      </c>
      <c r="F4710" t="s">
        <v>49</v>
      </c>
      <c r="G4710">
        <v>120.34</v>
      </c>
      <c r="H4710">
        <v>4</v>
      </c>
      <c r="I4710">
        <v>0</v>
      </c>
      <c r="J4710" t="s">
        <v>94</v>
      </c>
      <c r="K4710" t="s">
        <v>66</v>
      </c>
      <c r="L4710" t="s">
        <v>56</v>
      </c>
      <c r="M4710" t="s">
        <v>36</v>
      </c>
      <c r="N4710" t="s">
        <v>95</v>
      </c>
      <c r="O4710">
        <f>Table2[[#This Row],[check_out_date]]-Table2[[#This Row],[check_in_date]]</f>
        <v>6</v>
      </c>
      <c r="P4710">
        <f>Table2[[#This Row],[num_adults]]+Table2[[#This Row],[num_children]]</f>
        <v>4</v>
      </c>
      <c r="Q4710" s="3">
        <f>IF(OR(Table2[[#This Row],[booking_status]]="confirmed",Table2[[#This Row],[booking_status]]="checked-out"),Table2[[#This Row],[room_rate_per_night]]*Table2[[#This Row],[Num_Nights]],0)</f>
        <v>722.04</v>
      </c>
      <c r="R4710" t="str" cm="1">
        <f t="array" ref="R4710">IFERROR(_xlfn.IFS(Table2[[#This Row],[booking_status]]="confirmed","Expected",Table2[[#This Row],[booking_status]]="checked-out","Actual"),"No Revenue")</f>
        <v>Actual</v>
      </c>
      <c r="S4710" s="4">
        <f>Table2[[#This Row],[Revenue_Amount]]/Table2[[#This Row],[Num_Nights]]</f>
        <v>120.33999999999999</v>
      </c>
    </row>
    <row r="4711" spans="1:19" x14ac:dyDescent="0.3">
      <c r="A4711">
        <v>4710</v>
      </c>
      <c r="B4711" t="s">
        <v>31</v>
      </c>
      <c r="C4711" s="9">
        <v>45041</v>
      </c>
      <c r="D4711" s="9">
        <v>45051</v>
      </c>
      <c r="E4711" s="10">
        <v>44997</v>
      </c>
      <c r="F4711" t="s">
        <v>49</v>
      </c>
      <c r="G4711">
        <v>94.59</v>
      </c>
      <c r="H4711">
        <v>4</v>
      </c>
      <c r="I4711">
        <v>2</v>
      </c>
      <c r="J4711" t="s">
        <v>94</v>
      </c>
      <c r="K4711" t="s">
        <v>44</v>
      </c>
      <c r="L4711" t="s">
        <v>21</v>
      </c>
      <c r="M4711" t="s">
        <v>36</v>
      </c>
      <c r="N4711" t="s">
        <v>41</v>
      </c>
      <c r="O4711">
        <f>Table2[[#This Row],[check_out_date]]-Table2[[#This Row],[check_in_date]]</f>
        <v>10</v>
      </c>
      <c r="P4711">
        <f>Table2[[#This Row],[num_adults]]+Table2[[#This Row],[num_children]]</f>
        <v>6</v>
      </c>
      <c r="Q4711" s="3">
        <f>IF(OR(Table2[[#This Row],[booking_status]]="confirmed",Table2[[#This Row],[booking_status]]="checked-out"),Table2[[#This Row],[room_rate_per_night]]*Table2[[#This Row],[Num_Nights]],0)</f>
        <v>945.90000000000009</v>
      </c>
      <c r="R4711" t="str" cm="1">
        <f t="array" ref="R4711">IFERROR(_xlfn.IFS(Table2[[#This Row],[booking_status]]="confirmed","Expected",Table2[[#This Row],[booking_status]]="checked-out","Actual"),"No Revenue")</f>
        <v>Expected</v>
      </c>
      <c r="S4711" s="4">
        <f>Table2[[#This Row],[Revenue_Amount]]/Table2[[#This Row],[Num_Nights]]</f>
        <v>94.59</v>
      </c>
    </row>
    <row r="4712" spans="1:19" x14ac:dyDescent="0.3">
      <c r="A4712">
        <v>4711</v>
      </c>
      <c r="B4712" t="s">
        <v>37</v>
      </c>
      <c r="C4712" s="9">
        <v>45084</v>
      </c>
      <c r="D4712" s="9">
        <v>45089</v>
      </c>
      <c r="E4712" s="10">
        <v>45076</v>
      </c>
      <c r="F4712" t="s">
        <v>49</v>
      </c>
      <c r="G4712">
        <v>148.81</v>
      </c>
      <c r="H4712">
        <v>2</v>
      </c>
      <c r="I4712">
        <v>2</v>
      </c>
      <c r="J4712" t="s">
        <v>28</v>
      </c>
      <c r="K4712" t="s">
        <v>99</v>
      </c>
      <c r="L4712" t="s">
        <v>21</v>
      </c>
      <c r="M4712" t="s">
        <v>22</v>
      </c>
      <c r="N4712" t="s">
        <v>41</v>
      </c>
      <c r="O4712">
        <f>Table2[[#This Row],[check_out_date]]-Table2[[#This Row],[check_in_date]]</f>
        <v>5</v>
      </c>
      <c r="P4712">
        <f>Table2[[#This Row],[num_adults]]+Table2[[#This Row],[num_children]]</f>
        <v>4</v>
      </c>
      <c r="Q4712" s="3">
        <f>IF(OR(Table2[[#This Row],[booking_status]]="confirmed",Table2[[#This Row],[booking_status]]="checked-out"),Table2[[#This Row],[room_rate_per_night]]*Table2[[#This Row],[Num_Nights]],0)</f>
        <v>744.05</v>
      </c>
      <c r="R4712" t="str" cm="1">
        <f t="array" ref="R4712">IFERROR(_xlfn.IFS(Table2[[#This Row],[booking_status]]="confirmed","Expected",Table2[[#This Row],[booking_status]]="checked-out","Actual"),"No Revenue")</f>
        <v>Expected</v>
      </c>
      <c r="S4712" s="4">
        <f>Table2[[#This Row],[Revenue_Amount]]/Table2[[#This Row],[Num_Nights]]</f>
        <v>148.81</v>
      </c>
    </row>
    <row r="4713" spans="1:19" x14ac:dyDescent="0.3">
      <c r="A4713">
        <v>4712</v>
      </c>
      <c r="B4713" t="s">
        <v>37</v>
      </c>
      <c r="C4713" s="9">
        <v>45234</v>
      </c>
      <c r="D4713" s="9">
        <v>45243</v>
      </c>
      <c r="E4713" s="10">
        <v>45202</v>
      </c>
      <c r="F4713" t="s">
        <v>54</v>
      </c>
      <c r="G4713">
        <v>398.13</v>
      </c>
      <c r="H4713">
        <v>3</v>
      </c>
      <c r="I4713">
        <v>1</v>
      </c>
      <c r="J4713" t="s">
        <v>55</v>
      </c>
      <c r="K4713" t="s">
        <v>99</v>
      </c>
      <c r="L4713" t="s">
        <v>56</v>
      </c>
      <c r="M4713" t="s">
        <v>22</v>
      </c>
      <c r="N4713" t="s">
        <v>41</v>
      </c>
      <c r="O4713">
        <f>Table2[[#This Row],[check_out_date]]-Table2[[#This Row],[check_in_date]]</f>
        <v>9</v>
      </c>
      <c r="P4713">
        <f>Table2[[#This Row],[num_adults]]+Table2[[#This Row],[num_children]]</f>
        <v>4</v>
      </c>
      <c r="Q4713" s="3">
        <f>IF(OR(Table2[[#This Row],[booking_status]]="confirmed",Table2[[#This Row],[booking_status]]="checked-out"),Table2[[#This Row],[room_rate_per_night]]*Table2[[#This Row],[Num_Nights]],0)</f>
        <v>3583.17</v>
      </c>
      <c r="R4713" t="str" cm="1">
        <f t="array" ref="R4713">IFERROR(_xlfn.IFS(Table2[[#This Row],[booking_status]]="confirmed","Expected",Table2[[#This Row],[booking_status]]="checked-out","Actual"),"No Revenue")</f>
        <v>Actual</v>
      </c>
      <c r="S4713" s="4">
        <f>Table2[[#This Row],[Revenue_Amount]]/Table2[[#This Row],[Num_Nights]]</f>
        <v>398.13</v>
      </c>
    </row>
    <row r="4714" spans="1:19" x14ac:dyDescent="0.3">
      <c r="A4714">
        <v>4713</v>
      </c>
      <c r="B4714" t="s">
        <v>37</v>
      </c>
      <c r="C4714" s="9">
        <v>44939</v>
      </c>
      <c r="D4714" s="9">
        <v>44944</v>
      </c>
      <c r="E4714" s="10">
        <v>44927</v>
      </c>
      <c r="F4714" t="s">
        <v>49</v>
      </c>
      <c r="G4714">
        <v>102.45</v>
      </c>
      <c r="H4714">
        <v>3</v>
      </c>
      <c r="I4714">
        <v>2</v>
      </c>
      <c r="J4714" t="s">
        <v>19</v>
      </c>
      <c r="K4714" t="s">
        <v>99</v>
      </c>
      <c r="L4714" t="s">
        <v>56</v>
      </c>
      <c r="M4714" t="s">
        <v>22</v>
      </c>
      <c r="N4714" t="s">
        <v>23</v>
      </c>
      <c r="O4714">
        <f>Table2[[#This Row],[check_out_date]]-Table2[[#This Row],[check_in_date]]</f>
        <v>5</v>
      </c>
      <c r="P4714">
        <f>Table2[[#This Row],[num_adults]]+Table2[[#This Row],[num_children]]</f>
        <v>5</v>
      </c>
      <c r="Q4714" s="3">
        <f>IF(OR(Table2[[#This Row],[booking_status]]="confirmed",Table2[[#This Row],[booking_status]]="checked-out"),Table2[[#This Row],[room_rate_per_night]]*Table2[[#This Row],[Num_Nights]],0)</f>
        <v>512.25</v>
      </c>
      <c r="R4714" t="str" cm="1">
        <f t="array" ref="R4714">IFERROR(_xlfn.IFS(Table2[[#This Row],[booking_status]]="confirmed","Expected",Table2[[#This Row],[booking_status]]="checked-out","Actual"),"No Revenue")</f>
        <v>Actual</v>
      </c>
      <c r="S4714" s="4">
        <f>Table2[[#This Row],[Revenue_Amount]]/Table2[[#This Row],[Num_Nights]]</f>
        <v>102.45</v>
      </c>
    </row>
    <row r="4715" spans="1:19" hidden="1" x14ac:dyDescent="0.3">
      <c r="A4715">
        <v>4714</v>
      </c>
      <c r="B4715" t="s">
        <v>50</v>
      </c>
      <c r="C4715" s="9">
        <v>45281</v>
      </c>
      <c r="D4715" s="9">
        <v>45288</v>
      </c>
      <c r="E4715" s="10">
        <v>45242</v>
      </c>
      <c r="F4715" t="s">
        <v>27</v>
      </c>
      <c r="G4715">
        <v>138.68</v>
      </c>
      <c r="H4715">
        <v>4</v>
      </c>
      <c r="I4715">
        <v>0</v>
      </c>
      <c r="J4715" t="s">
        <v>35</v>
      </c>
      <c r="K4715" t="s">
        <v>29</v>
      </c>
      <c r="L4715" t="s">
        <v>21</v>
      </c>
      <c r="M4715" t="s">
        <v>36</v>
      </c>
      <c r="N4715" t="s">
        <v>23</v>
      </c>
      <c r="O4715">
        <f>Table2[[#This Row],[check_out_date]]-Table2[[#This Row],[check_in_date]]</f>
        <v>7</v>
      </c>
      <c r="P4715">
        <f>Table2[[#This Row],[num_adults]]+Table2[[#This Row],[num_children]]</f>
        <v>4</v>
      </c>
      <c r="Q4715" s="3">
        <f>IF(OR(Table2[[#This Row],[booking_status]]="confirmed",Table2[[#This Row],[booking_status]]="checked-out"),Table2[[#This Row],[room_rate_per_night]]*Table2[[#This Row],[Num_Nights]],0)</f>
        <v>970.76</v>
      </c>
      <c r="R4715" t="str" cm="1">
        <f t="array" ref="R4715">IFERROR(_xlfn.IFS(Table2[[#This Row],[booking_status]]="confirmed","Expected",Table2[[#This Row],[booking_status]]="checked-out","Actual"),"No Revenue")</f>
        <v>Expected</v>
      </c>
      <c r="S4715" s="4">
        <f>Table2[[#This Row],[Revenue_Amount]]/Table2[[#This Row],[Num_Nights]]</f>
        <v>138.68</v>
      </c>
    </row>
    <row r="4716" spans="1:19" x14ac:dyDescent="0.3">
      <c r="A4716">
        <v>4715</v>
      </c>
      <c r="B4716" t="s">
        <v>31</v>
      </c>
      <c r="C4716" s="9">
        <v>45152</v>
      </c>
      <c r="D4716" s="9">
        <v>45156</v>
      </c>
      <c r="E4716" s="10">
        <v>45130</v>
      </c>
      <c r="F4716" t="s">
        <v>54</v>
      </c>
      <c r="G4716">
        <v>417</v>
      </c>
      <c r="H4716">
        <v>1</v>
      </c>
      <c r="I4716">
        <v>0</v>
      </c>
      <c r="J4716" t="s">
        <v>94</v>
      </c>
      <c r="K4716" t="s">
        <v>29</v>
      </c>
      <c r="L4716" t="s">
        <v>21</v>
      </c>
      <c r="M4716" t="s">
        <v>22</v>
      </c>
      <c r="N4716" t="s">
        <v>41</v>
      </c>
      <c r="O4716">
        <f>Table2[[#This Row],[check_out_date]]-Table2[[#This Row],[check_in_date]]</f>
        <v>4</v>
      </c>
      <c r="P4716">
        <f>Table2[[#This Row],[num_adults]]+Table2[[#This Row],[num_children]]</f>
        <v>1</v>
      </c>
      <c r="Q4716" s="3">
        <f>IF(OR(Table2[[#This Row],[booking_status]]="confirmed",Table2[[#This Row],[booking_status]]="checked-out"),Table2[[#This Row],[room_rate_per_night]]*Table2[[#This Row],[Num_Nights]],0)</f>
        <v>1668</v>
      </c>
      <c r="R4716" t="str" cm="1">
        <f t="array" ref="R4716">IFERROR(_xlfn.IFS(Table2[[#This Row],[booking_status]]="confirmed","Expected",Table2[[#This Row],[booking_status]]="checked-out","Actual"),"No Revenue")</f>
        <v>Expected</v>
      </c>
      <c r="S4716" s="4">
        <f>Table2[[#This Row],[Revenue_Amount]]/Table2[[#This Row],[Num_Nights]]</f>
        <v>417</v>
      </c>
    </row>
    <row r="4717" spans="1:19" x14ac:dyDescent="0.3">
      <c r="A4717">
        <v>4716</v>
      </c>
      <c r="B4717" t="s">
        <v>31</v>
      </c>
      <c r="C4717" s="9">
        <v>45088</v>
      </c>
      <c r="D4717" s="9">
        <v>45094</v>
      </c>
      <c r="E4717" s="10">
        <v>45073</v>
      </c>
      <c r="F4717" t="s">
        <v>49</v>
      </c>
      <c r="G4717">
        <v>67.23</v>
      </c>
      <c r="H4717">
        <v>1</v>
      </c>
      <c r="I4717">
        <v>1</v>
      </c>
      <c r="J4717" t="s">
        <v>94</v>
      </c>
      <c r="K4717" t="s">
        <v>20</v>
      </c>
      <c r="L4717" t="s">
        <v>56</v>
      </c>
      <c r="M4717" t="s">
        <v>36</v>
      </c>
      <c r="N4717" t="s">
        <v>23</v>
      </c>
      <c r="O4717">
        <f>Table2[[#This Row],[check_out_date]]-Table2[[#This Row],[check_in_date]]</f>
        <v>6</v>
      </c>
      <c r="P4717">
        <f>Table2[[#This Row],[num_adults]]+Table2[[#This Row],[num_children]]</f>
        <v>2</v>
      </c>
      <c r="Q4717" s="3">
        <f>IF(OR(Table2[[#This Row],[booking_status]]="confirmed",Table2[[#This Row],[booking_status]]="checked-out"),Table2[[#This Row],[room_rate_per_night]]*Table2[[#This Row],[Num_Nights]],0)</f>
        <v>403.38</v>
      </c>
      <c r="R4717" t="str" cm="1">
        <f t="array" ref="R4717">IFERROR(_xlfn.IFS(Table2[[#This Row],[booking_status]]="confirmed","Expected",Table2[[#This Row],[booking_status]]="checked-out","Actual"),"No Revenue")</f>
        <v>Actual</v>
      </c>
      <c r="S4717" s="4">
        <f>Table2[[#This Row],[Revenue_Amount]]/Table2[[#This Row],[Num_Nights]]</f>
        <v>67.23</v>
      </c>
    </row>
    <row r="4718" spans="1:19" hidden="1" x14ac:dyDescent="0.3">
      <c r="A4718">
        <v>4717</v>
      </c>
      <c r="B4718" t="s">
        <v>37</v>
      </c>
      <c r="C4718" s="9">
        <v>44935</v>
      </c>
      <c r="D4718" s="9">
        <v>44945</v>
      </c>
      <c r="E4718" s="10">
        <v>44886</v>
      </c>
      <c r="F4718" t="s">
        <v>27</v>
      </c>
      <c r="G4718">
        <v>174.67</v>
      </c>
      <c r="H4718">
        <v>2</v>
      </c>
      <c r="I4718">
        <v>0</v>
      </c>
      <c r="J4718" t="s">
        <v>35</v>
      </c>
      <c r="K4718" t="s">
        <v>66</v>
      </c>
      <c r="L4718" t="s">
        <v>60</v>
      </c>
      <c r="M4718" t="s">
        <v>36</v>
      </c>
      <c r="N4718" t="s">
        <v>41</v>
      </c>
      <c r="O4718">
        <f>Table2[[#This Row],[check_out_date]]-Table2[[#This Row],[check_in_date]]</f>
        <v>10</v>
      </c>
      <c r="P4718">
        <f>Table2[[#This Row],[num_adults]]+Table2[[#This Row],[num_children]]</f>
        <v>2</v>
      </c>
      <c r="Q4718" s="3">
        <f>IF(OR(Table2[[#This Row],[booking_status]]="confirmed",Table2[[#This Row],[booking_status]]="checked-out"),Table2[[#This Row],[room_rate_per_night]]*Table2[[#This Row],[Num_Nights]],0)</f>
        <v>0</v>
      </c>
      <c r="R4718" t="str" cm="1">
        <f t="array" ref="R4718">IFERROR(_xlfn.IFS(Table2[[#This Row],[booking_status]]="confirmed","Expected",Table2[[#This Row],[booking_status]]="checked-out","Actual"),"No Revenue")</f>
        <v>No Revenue</v>
      </c>
      <c r="S4718" s="4">
        <f>Table2[[#This Row],[Revenue_Amount]]/Table2[[#This Row],[Num_Nights]]</f>
        <v>0</v>
      </c>
    </row>
    <row r="4719" spans="1:19" x14ac:dyDescent="0.3">
      <c r="A4719">
        <v>4718</v>
      </c>
      <c r="B4719" t="s">
        <v>50</v>
      </c>
      <c r="C4719" s="9">
        <v>45269</v>
      </c>
      <c r="D4719" s="9">
        <v>45278</v>
      </c>
      <c r="E4719" s="10">
        <v>45245</v>
      </c>
      <c r="F4719" t="s">
        <v>27</v>
      </c>
      <c r="G4719">
        <v>141.93</v>
      </c>
      <c r="H4719">
        <v>3</v>
      </c>
      <c r="I4719">
        <v>1</v>
      </c>
      <c r="J4719" t="s">
        <v>28</v>
      </c>
      <c r="K4719" t="s">
        <v>66</v>
      </c>
      <c r="L4719" t="s">
        <v>21</v>
      </c>
      <c r="M4719" t="s">
        <v>36</v>
      </c>
      <c r="N4719" t="s">
        <v>41</v>
      </c>
      <c r="O4719">
        <f>Table2[[#This Row],[check_out_date]]-Table2[[#This Row],[check_in_date]]</f>
        <v>9</v>
      </c>
      <c r="P4719">
        <f>Table2[[#This Row],[num_adults]]+Table2[[#This Row],[num_children]]</f>
        <v>4</v>
      </c>
      <c r="Q4719" s="3">
        <f>IF(OR(Table2[[#This Row],[booking_status]]="confirmed",Table2[[#This Row],[booking_status]]="checked-out"),Table2[[#This Row],[room_rate_per_night]]*Table2[[#This Row],[Num_Nights]],0)</f>
        <v>1277.3700000000001</v>
      </c>
      <c r="R4719" t="str" cm="1">
        <f t="array" ref="R4719">IFERROR(_xlfn.IFS(Table2[[#This Row],[booking_status]]="confirmed","Expected",Table2[[#This Row],[booking_status]]="checked-out","Actual"),"No Revenue")</f>
        <v>Expected</v>
      </c>
      <c r="S4719" s="4">
        <f>Table2[[#This Row],[Revenue_Amount]]/Table2[[#This Row],[Num_Nights]]</f>
        <v>141.93</v>
      </c>
    </row>
    <row r="4720" spans="1:19" x14ac:dyDescent="0.3">
      <c r="A4720">
        <v>4719</v>
      </c>
      <c r="B4720" t="s">
        <v>50</v>
      </c>
      <c r="C4720" s="9">
        <v>44945</v>
      </c>
      <c r="D4720" s="9">
        <v>44955</v>
      </c>
      <c r="E4720" s="10">
        <v>44933</v>
      </c>
      <c r="F4720" t="s">
        <v>49</v>
      </c>
      <c r="G4720">
        <v>128.19</v>
      </c>
      <c r="H4720">
        <v>2</v>
      </c>
      <c r="I4720">
        <v>0</v>
      </c>
      <c r="J4720" t="s">
        <v>19</v>
      </c>
      <c r="K4720" t="s">
        <v>29</v>
      </c>
      <c r="L4720" t="s">
        <v>56</v>
      </c>
      <c r="M4720" t="s">
        <v>36</v>
      </c>
      <c r="N4720" t="s">
        <v>30</v>
      </c>
      <c r="O4720">
        <f>Table2[[#This Row],[check_out_date]]-Table2[[#This Row],[check_in_date]]</f>
        <v>10</v>
      </c>
      <c r="P4720">
        <f>Table2[[#This Row],[num_adults]]+Table2[[#This Row],[num_children]]</f>
        <v>2</v>
      </c>
      <c r="Q4720" s="3">
        <f>IF(OR(Table2[[#This Row],[booking_status]]="confirmed",Table2[[#This Row],[booking_status]]="checked-out"),Table2[[#This Row],[room_rate_per_night]]*Table2[[#This Row],[Num_Nights]],0)</f>
        <v>1281.9000000000001</v>
      </c>
      <c r="R4720" t="str" cm="1">
        <f t="array" ref="R4720">IFERROR(_xlfn.IFS(Table2[[#This Row],[booking_status]]="confirmed","Expected",Table2[[#This Row],[booking_status]]="checked-out","Actual"),"No Revenue")</f>
        <v>Actual</v>
      </c>
      <c r="S4720" s="4">
        <f>Table2[[#This Row],[Revenue_Amount]]/Table2[[#This Row],[Num_Nights]]</f>
        <v>128.19</v>
      </c>
    </row>
    <row r="4721" spans="1:19" x14ac:dyDescent="0.3">
      <c r="A4721">
        <v>4720</v>
      </c>
      <c r="B4721" t="s">
        <v>37</v>
      </c>
      <c r="C4721" s="9">
        <v>45052</v>
      </c>
      <c r="D4721" s="9">
        <v>45055</v>
      </c>
      <c r="E4721" s="10">
        <v>45018</v>
      </c>
      <c r="F4721" t="s">
        <v>18</v>
      </c>
      <c r="G4721">
        <v>254.19</v>
      </c>
      <c r="H4721">
        <v>3</v>
      </c>
      <c r="I4721">
        <v>0</v>
      </c>
      <c r="J4721" t="s">
        <v>19</v>
      </c>
      <c r="K4721" t="s">
        <v>29</v>
      </c>
      <c r="L4721" t="s">
        <v>70</v>
      </c>
      <c r="M4721" t="s">
        <v>36</v>
      </c>
      <c r="N4721" t="s">
        <v>23</v>
      </c>
      <c r="O4721">
        <f>Table2[[#This Row],[check_out_date]]-Table2[[#This Row],[check_in_date]]</f>
        <v>3</v>
      </c>
      <c r="P4721">
        <f>Table2[[#This Row],[num_adults]]+Table2[[#This Row],[num_children]]</f>
        <v>3</v>
      </c>
      <c r="Q4721" s="3">
        <f>IF(OR(Table2[[#This Row],[booking_status]]="confirmed",Table2[[#This Row],[booking_status]]="checked-out"),Table2[[#This Row],[room_rate_per_night]]*Table2[[#This Row],[Num_Nights]],0)</f>
        <v>0</v>
      </c>
      <c r="R4721" t="str" cm="1">
        <f t="array" ref="R4721">IFERROR(_xlfn.IFS(Table2[[#This Row],[booking_status]]="confirmed","Expected",Table2[[#This Row],[booking_status]]="checked-out","Actual"),"No Revenue")</f>
        <v>No Revenue</v>
      </c>
      <c r="S4721" s="4">
        <f>Table2[[#This Row],[Revenue_Amount]]/Table2[[#This Row],[Num_Nights]]</f>
        <v>0</v>
      </c>
    </row>
    <row r="4722" spans="1:19" x14ac:dyDescent="0.3">
      <c r="A4722">
        <v>4721</v>
      </c>
      <c r="B4722" t="s">
        <v>50</v>
      </c>
      <c r="C4722" s="9">
        <v>45161</v>
      </c>
      <c r="D4722" s="9">
        <v>45164</v>
      </c>
      <c r="E4722" s="10">
        <v>45121</v>
      </c>
      <c r="F4722" t="s">
        <v>49</v>
      </c>
      <c r="G4722">
        <v>122.14</v>
      </c>
      <c r="H4722">
        <v>1</v>
      </c>
      <c r="I4722">
        <v>0</v>
      </c>
      <c r="J4722" t="s">
        <v>94</v>
      </c>
      <c r="K4722" t="s">
        <v>29</v>
      </c>
      <c r="L4722" t="s">
        <v>56</v>
      </c>
      <c r="M4722" t="s">
        <v>36</v>
      </c>
      <c r="N4722" t="s">
        <v>23</v>
      </c>
      <c r="O4722">
        <f>Table2[[#This Row],[check_out_date]]-Table2[[#This Row],[check_in_date]]</f>
        <v>3</v>
      </c>
      <c r="P4722">
        <f>Table2[[#This Row],[num_adults]]+Table2[[#This Row],[num_children]]</f>
        <v>1</v>
      </c>
      <c r="Q4722" s="3">
        <f>IF(OR(Table2[[#This Row],[booking_status]]="confirmed",Table2[[#This Row],[booking_status]]="checked-out"),Table2[[#This Row],[room_rate_per_night]]*Table2[[#This Row],[Num_Nights]],0)</f>
        <v>366.42</v>
      </c>
      <c r="R4722" t="str" cm="1">
        <f t="array" ref="R4722">IFERROR(_xlfn.IFS(Table2[[#This Row],[booking_status]]="confirmed","Expected",Table2[[#This Row],[booking_status]]="checked-out","Actual"),"No Revenue")</f>
        <v>Actual</v>
      </c>
      <c r="S4722" s="4">
        <f>Table2[[#This Row],[Revenue_Amount]]/Table2[[#This Row],[Num_Nights]]</f>
        <v>122.14</v>
      </c>
    </row>
    <row r="4723" spans="1:19" hidden="1" x14ac:dyDescent="0.3">
      <c r="A4723">
        <v>4722</v>
      </c>
      <c r="B4723" t="s">
        <v>37</v>
      </c>
      <c r="C4723" s="9">
        <v>44982</v>
      </c>
      <c r="D4723" s="9">
        <v>44986</v>
      </c>
      <c r="E4723" s="10">
        <v>44972</v>
      </c>
      <c r="F4723" t="s">
        <v>49</v>
      </c>
      <c r="G4723">
        <v>117.18</v>
      </c>
      <c r="H4723">
        <v>2</v>
      </c>
      <c r="I4723">
        <v>0</v>
      </c>
      <c r="J4723" t="s">
        <v>35</v>
      </c>
      <c r="K4723" t="s">
        <v>44</v>
      </c>
      <c r="L4723" t="s">
        <v>21</v>
      </c>
      <c r="M4723" t="s">
        <v>36</v>
      </c>
      <c r="N4723" t="s">
        <v>41</v>
      </c>
      <c r="O4723">
        <f>Table2[[#This Row],[check_out_date]]-Table2[[#This Row],[check_in_date]]</f>
        <v>4</v>
      </c>
      <c r="P4723">
        <f>Table2[[#This Row],[num_adults]]+Table2[[#This Row],[num_children]]</f>
        <v>2</v>
      </c>
      <c r="Q4723" s="3">
        <f>IF(OR(Table2[[#This Row],[booking_status]]="confirmed",Table2[[#This Row],[booking_status]]="checked-out"),Table2[[#This Row],[room_rate_per_night]]*Table2[[#This Row],[Num_Nights]],0)</f>
        <v>468.72</v>
      </c>
      <c r="R4723" t="str" cm="1">
        <f t="array" ref="R4723">IFERROR(_xlfn.IFS(Table2[[#This Row],[booking_status]]="confirmed","Expected",Table2[[#This Row],[booking_status]]="checked-out","Actual"),"No Revenue")</f>
        <v>Expected</v>
      </c>
      <c r="S4723" s="4">
        <f>Table2[[#This Row],[Revenue_Amount]]/Table2[[#This Row],[Num_Nights]]</f>
        <v>117.18</v>
      </c>
    </row>
    <row r="4724" spans="1:19" x14ac:dyDescent="0.3">
      <c r="A4724">
        <v>4723</v>
      </c>
      <c r="B4724" t="s">
        <v>37</v>
      </c>
      <c r="C4724" s="9">
        <v>45274</v>
      </c>
      <c r="D4724" s="9">
        <v>45281</v>
      </c>
      <c r="E4724" s="10">
        <v>45265</v>
      </c>
      <c r="F4724" t="s">
        <v>49</v>
      </c>
      <c r="G4724">
        <v>140.06</v>
      </c>
      <c r="H4724">
        <v>4</v>
      </c>
      <c r="I4724">
        <v>0</v>
      </c>
      <c r="J4724" t="s">
        <v>19</v>
      </c>
      <c r="K4724" t="s">
        <v>20</v>
      </c>
      <c r="L4724" t="s">
        <v>21</v>
      </c>
      <c r="M4724" t="s">
        <v>36</v>
      </c>
      <c r="N4724" t="s">
        <v>41</v>
      </c>
      <c r="O4724">
        <f>Table2[[#This Row],[check_out_date]]-Table2[[#This Row],[check_in_date]]</f>
        <v>7</v>
      </c>
      <c r="P4724">
        <f>Table2[[#This Row],[num_adults]]+Table2[[#This Row],[num_children]]</f>
        <v>4</v>
      </c>
      <c r="Q4724" s="3">
        <f>IF(OR(Table2[[#This Row],[booking_status]]="confirmed",Table2[[#This Row],[booking_status]]="checked-out"),Table2[[#This Row],[room_rate_per_night]]*Table2[[#This Row],[Num_Nights]],0)</f>
        <v>980.42000000000007</v>
      </c>
      <c r="R4724" t="str" cm="1">
        <f t="array" ref="R4724">IFERROR(_xlfn.IFS(Table2[[#This Row],[booking_status]]="confirmed","Expected",Table2[[#This Row],[booking_status]]="checked-out","Actual"),"No Revenue")</f>
        <v>Expected</v>
      </c>
      <c r="S4724" s="4">
        <f>Table2[[#This Row],[Revenue_Amount]]/Table2[[#This Row],[Num_Nights]]</f>
        <v>140.06</v>
      </c>
    </row>
    <row r="4725" spans="1:19" x14ac:dyDescent="0.3">
      <c r="A4725">
        <v>4724</v>
      </c>
      <c r="B4725" t="s">
        <v>14</v>
      </c>
      <c r="C4725" s="9">
        <v>45269</v>
      </c>
      <c r="D4725" s="9">
        <v>45278</v>
      </c>
      <c r="E4725" s="10">
        <v>45225</v>
      </c>
      <c r="F4725" t="s">
        <v>27</v>
      </c>
      <c r="G4725">
        <v>154.69999999999999</v>
      </c>
      <c r="H4725">
        <v>2</v>
      </c>
      <c r="I4725">
        <v>2</v>
      </c>
      <c r="J4725" t="s">
        <v>28</v>
      </c>
      <c r="K4725" t="s">
        <v>66</v>
      </c>
      <c r="L4725" t="s">
        <v>21</v>
      </c>
      <c r="M4725" t="s">
        <v>36</v>
      </c>
      <c r="N4725" t="s">
        <v>41</v>
      </c>
      <c r="O4725">
        <f>Table2[[#This Row],[check_out_date]]-Table2[[#This Row],[check_in_date]]</f>
        <v>9</v>
      </c>
      <c r="P4725">
        <f>Table2[[#This Row],[num_adults]]+Table2[[#This Row],[num_children]]</f>
        <v>4</v>
      </c>
      <c r="Q4725" s="3">
        <f>IF(OR(Table2[[#This Row],[booking_status]]="confirmed",Table2[[#This Row],[booking_status]]="checked-out"),Table2[[#This Row],[room_rate_per_night]]*Table2[[#This Row],[Num_Nights]],0)</f>
        <v>1392.3</v>
      </c>
      <c r="R4725" t="str" cm="1">
        <f t="array" ref="R4725">IFERROR(_xlfn.IFS(Table2[[#This Row],[booking_status]]="confirmed","Expected",Table2[[#This Row],[booking_status]]="checked-out","Actual"),"No Revenue")</f>
        <v>Expected</v>
      </c>
      <c r="S4725" s="4">
        <f>Table2[[#This Row],[Revenue_Amount]]/Table2[[#This Row],[Num_Nights]]</f>
        <v>154.69999999999999</v>
      </c>
    </row>
    <row r="4726" spans="1:19" x14ac:dyDescent="0.3">
      <c r="A4726">
        <v>4725</v>
      </c>
      <c r="B4726" t="s">
        <v>14</v>
      </c>
      <c r="C4726" s="9">
        <v>45076</v>
      </c>
      <c r="D4726" s="9">
        <v>45080</v>
      </c>
      <c r="E4726" s="10">
        <v>45066</v>
      </c>
      <c r="F4726" t="s">
        <v>18</v>
      </c>
      <c r="G4726">
        <v>265.89999999999998</v>
      </c>
      <c r="H4726">
        <v>2</v>
      </c>
      <c r="I4726">
        <v>0</v>
      </c>
      <c r="J4726" t="s">
        <v>28</v>
      </c>
      <c r="K4726" t="s">
        <v>29</v>
      </c>
      <c r="L4726" t="s">
        <v>21</v>
      </c>
      <c r="M4726" t="s">
        <v>22</v>
      </c>
      <c r="N4726" t="s">
        <v>45</v>
      </c>
      <c r="O4726">
        <f>Table2[[#This Row],[check_out_date]]-Table2[[#This Row],[check_in_date]]</f>
        <v>4</v>
      </c>
      <c r="P4726">
        <f>Table2[[#This Row],[num_adults]]+Table2[[#This Row],[num_children]]</f>
        <v>2</v>
      </c>
      <c r="Q4726" s="3">
        <f>IF(OR(Table2[[#This Row],[booking_status]]="confirmed",Table2[[#This Row],[booking_status]]="checked-out"),Table2[[#This Row],[room_rate_per_night]]*Table2[[#This Row],[Num_Nights]],0)</f>
        <v>1063.5999999999999</v>
      </c>
      <c r="R4726" t="str" cm="1">
        <f t="array" ref="R4726">IFERROR(_xlfn.IFS(Table2[[#This Row],[booking_status]]="confirmed","Expected",Table2[[#This Row],[booking_status]]="checked-out","Actual"),"No Revenue")</f>
        <v>Expected</v>
      </c>
      <c r="S4726" s="4">
        <f>Table2[[#This Row],[Revenue_Amount]]/Table2[[#This Row],[Num_Nights]]</f>
        <v>265.89999999999998</v>
      </c>
    </row>
    <row r="4727" spans="1:19" x14ac:dyDescent="0.3">
      <c r="A4727">
        <v>4726</v>
      </c>
      <c r="B4727" t="s">
        <v>37</v>
      </c>
      <c r="C4727" s="9">
        <v>45196</v>
      </c>
      <c r="D4727" s="9">
        <v>45206</v>
      </c>
      <c r="E4727" s="10">
        <v>45175</v>
      </c>
      <c r="F4727" t="s">
        <v>27</v>
      </c>
      <c r="G4727">
        <v>149.28</v>
      </c>
      <c r="H4727">
        <v>2</v>
      </c>
      <c r="I4727">
        <v>2</v>
      </c>
      <c r="J4727" t="s">
        <v>94</v>
      </c>
      <c r="K4727" t="s">
        <v>29</v>
      </c>
      <c r="L4727" t="s">
        <v>21</v>
      </c>
      <c r="M4727" t="s">
        <v>36</v>
      </c>
      <c r="N4727" t="s">
        <v>41</v>
      </c>
      <c r="O4727">
        <f>Table2[[#This Row],[check_out_date]]-Table2[[#This Row],[check_in_date]]</f>
        <v>10</v>
      </c>
      <c r="P4727">
        <f>Table2[[#This Row],[num_adults]]+Table2[[#This Row],[num_children]]</f>
        <v>4</v>
      </c>
      <c r="Q4727" s="3">
        <f>IF(OR(Table2[[#This Row],[booking_status]]="confirmed",Table2[[#This Row],[booking_status]]="checked-out"),Table2[[#This Row],[room_rate_per_night]]*Table2[[#This Row],[Num_Nights]],0)</f>
        <v>1492.8</v>
      </c>
      <c r="R4727" t="str" cm="1">
        <f t="array" ref="R4727">IFERROR(_xlfn.IFS(Table2[[#This Row],[booking_status]]="confirmed","Expected",Table2[[#This Row],[booking_status]]="checked-out","Actual"),"No Revenue")</f>
        <v>Expected</v>
      </c>
      <c r="S4727" s="4">
        <f>Table2[[#This Row],[Revenue_Amount]]/Table2[[#This Row],[Num_Nights]]</f>
        <v>149.28</v>
      </c>
    </row>
    <row r="4728" spans="1:19" x14ac:dyDescent="0.3">
      <c r="A4728">
        <v>4727</v>
      </c>
      <c r="B4728" t="s">
        <v>31</v>
      </c>
      <c r="C4728" s="9">
        <v>45216</v>
      </c>
      <c r="D4728" s="9">
        <v>45218</v>
      </c>
      <c r="E4728" s="10">
        <v>45203</v>
      </c>
      <c r="F4728" t="s">
        <v>27</v>
      </c>
      <c r="G4728">
        <v>163.02000000000001</v>
      </c>
      <c r="H4728">
        <v>3</v>
      </c>
      <c r="I4728">
        <v>3</v>
      </c>
      <c r="J4728" t="s">
        <v>19</v>
      </c>
      <c r="K4728" t="s">
        <v>99</v>
      </c>
      <c r="L4728" t="s">
        <v>21</v>
      </c>
      <c r="M4728" t="s">
        <v>36</v>
      </c>
      <c r="N4728" t="s">
        <v>95</v>
      </c>
      <c r="O4728">
        <f>Table2[[#This Row],[check_out_date]]-Table2[[#This Row],[check_in_date]]</f>
        <v>2</v>
      </c>
      <c r="P4728">
        <f>Table2[[#This Row],[num_adults]]+Table2[[#This Row],[num_children]]</f>
        <v>6</v>
      </c>
      <c r="Q4728" s="3">
        <f>IF(OR(Table2[[#This Row],[booking_status]]="confirmed",Table2[[#This Row],[booking_status]]="checked-out"),Table2[[#This Row],[room_rate_per_night]]*Table2[[#This Row],[Num_Nights]],0)</f>
        <v>326.04000000000002</v>
      </c>
      <c r="R4728" t="str" cm="1">
        <f t="array" ref="R4728">IFERROR(_xlfn.IFS(Table2[[#This Row],[booking_status]]="confirmed","Expected",Table2[[#This Row],[booking_status]]="checked-out","Actual"),"No Revenue")</f>
        <v>Expected</v>
      </c>
      <c r="S4728" s="4">
        <f>Table2[[#This Row],[Revenue_Amount]]/Table2[[#This Row],[Num_Nights]]</f>
        <v>163.02000000000001</v>
      </c>
    </row>
    <row r="4729" spans="1:19" x14ac:dyDescent="0.3">
      <c r="A4729">
        <v>4728</v>
      </c>
      <c r="B4729" t="s">
        <v>50</v>
      </c>
      <c r="C4729" s="9">
        <v>45288</v>
      </c>
      <c r="D4729" s="9">
        <v>45294</v>
      </c>
      <c r="E4729" s="10">
        <v>45263</v>
      </c>
      <c r="F4729" t="s">
        <v>49</v>
      </c>
      <c r="G4729">
        <v>163.34</v>
      </c>
      <c r="H4729">
        <v>2</v>
      </c>
      <c r="I4729">
        <v>0</v>
      </c>
      <c r="J4729" t="s">
        <v>28</v>
      </c>
      <c r="K4729" t="s">
        <v>44</v>
      </c>
      <c r="L4729" t="s">
        <v>60</v>
      </c>
      <c r="M4729" t="s">
        <v>22</v>
      </c>
      <c r="N4729" t="s">
        <v>30</v>
      </c>
      <c r="O4729">
        <f>Table2[[#This Row],[check_out_date]]-Table2[[#This Row],[check_in_date]]</f>
        <v>6</v>
      </c>
      <c r="P4729">
        <f>Table2[[#This Row],[num_adults]]+Table2[[#This Row],[num_children]]</f>
        <v>2</v>
      </c>
      <c r="Q4729" s="3">
        <f>IF(OR(Table2[[#This Row],[booking_status]]="confirmed",Table2[[#This Row],[booking_status]]="checked-out"),Table2[[#This Row],[room_rate_per_night]]*Table2[[#This Row],[Num_Nights]],0)</f>
        <v>0</v>
      </c>
      <c r="R4729" t="str" cm="1">
        <f t="array" ref="R4729">IFERROR(_xlfn.IFS(Table2[[#This Row],[booking_status]]="confirmed","Expected",Table2[[#This Row],[booking_status]]="checked-out","Actual"),"No Revenue")</f>
        <v>No Revenue</v>
      </c>
      <c r="S4729" s="4">
        <f>Table2[[#This Row],[Revenue_Amount]]/Table2[[#This Row],[Num_Nights]]</f>
        <v>0</v>
      </c>
    </row>
    <row r="4730" spans="1:19" x14ac:dyDescent="0.3">
      <c r="A4730">
        <v>4729</v>
      </c>
      <c r="B4730" t="s">
        <v>14</v>
      </c>
      <c r="C4730" s="9">
        <v>45066</v>
      </c>
      <c r="D4730" s="9">
        <v>45070</v>
      </c>
      <c r="E4730" s="10">
        <v>45057</v>
      </c>
      <c r="F4730" t="s">
        <v>18</v>
      </c>
      <c r="G4730">
        <v>256.51</v>
      </c>
      <c r="H4730">
        <v>2</v>
      </c>
      <c r="I4730">
        <v>0</v>
      </c>
      <c r="J4730" t="s">
        <v>28</v>
      </c>
      <c r="K4730" t="s">
        <v>20</v>
      </c>
      <c r="L4730" t="s">
        <v>60</v>
      </c>
      <c r="M4730" t="s">
        <v>36</v>
      </c>
      <c r="N4730" t="s">
        <v>41</v>
      </c>
      <c r="O4730">
        <f>Table2[[#This Row],[check_out_date]]-Table2[[#This Row],[check_in_date]]</f>
        <v>4</v>
      </c>
      <c r="P4730">
        <f>Table2[[#This Row],[num_adults]]+Table2[[#This Row],[num_children]]</f>
        <v>2</v>
      </c>
      <c r="Q4730" s="3">
        <f>IF(OR(Table2[[#This Row],[booking_status]]="confirmed",Table2[[#This Row],[booking_status]]="checked-out"),Table2[[#This Row],[room_rate_per_night]]*Table2[[#This Row],[Num_Nights]],0)</f>
        <v>0</v>
      </c>
      <c r="R4730" t="str" cm="1">
        <f t="array" ref="R4730">IFERROR(_xlfn.IFS(Table2[[#This Row],[booking_status]]="confirmed","Expected",Table2[[#This Row],[booking_status]]="checked-out","Actual"),"No Revenue")</f>
        <v>No Revenue</v>
      </c>
      <c r="S4730" s="4">
        <f>Table2[[#This Row],[Revenue_Amount]]/Table2[[#This Row],[Num_Nights]]</f>
        <v>0</v>
      </c>
    </row>
    <row r="4731" spans="1:19" x14ac:dyDescent="0.3">
      <c r="A4731">
        <v>4730</v>
      </c>
      <c r="B4731" t="s">
        <v>31</v>
      </c>
      <c r="C4731" s="9">
        <v>45165</v>
      </c>
      <c r="D4731" s="9">
        <v>45170</v>
      </c>
      <c r="E4731" s="10">
        <v>45097</v>
      </c>
      <c r="F4731" t="s">
        <v>54</v>
      </c>
      <c r="G4731">
        <v>393.97</v>
      </c>
      <c r="H4731">
        <v>2</v>
      </c>
      <c r="I4731">
        <v>0</v>
      </c>
      <c r="J4731" t="s">
        <v>28</v>
      </c>
      <c r="K4731" t="s">
        <v>99</v>
      </c>
      <c r="L4731" t="s">
        <v>56</v>
      </c>
      <c r="M4731" t="s">
        <v>22</v>
      </c>
      <c r="N4731" t="s">
        <v>45</v>
      </c>
      <c r="O4731">
        <f>Table2[[#This Row],[check_out_date]]-Table2[[#This Row],[check_in_date]]</f>
        <v>5</v>
      </c>
      <c r="P4731">
        <f>Table2[[#This Row],[num_adults]]+Table2[[#This Row],[num_children]]</f>
        <v>2</v>
      </c>
      <c r="Q4731" s="3">
        <f>IF(OR(Table2[[#This Row],[booking_status]]="confirmed",Table2[[#This Row],[booking_status]]="checked-out"),Table2[[#This Row],[room_rate_per_night]]*Table2[[#This Row],[Num_Nights]],0)</f>
        <v>1969.8500000000001</v>
      </c>
      <c r="R4731" t="str" cm="1">
        <f t="array" ref="R4731">IFERROR(_xlfn.IFS(Table2[[#This Row],[booking_status]]="confirmed","Expected",Table2[[#This Row],[booking_status]]="checked-out","Actual"),"No Revenue")</f>
        <v>Actual</v>
      </c>
      <c r="S4731" s="4">
        <f>Table2[[#This Row],[Revenue_Amount]]/Table2[[#This Row],[Num_Nights]]</f>
        <v>393.97</v>
      </c>
    </row>
    <row r="4732" spans="1:19" x14ac:dyDescent="0.3">
      <c r="A4732">
        <v>4731</v>
      </c>
      <c r="B4732" t="s">
        <v>14</v>
      </c>
      <c r="C4732" s="9">
        <v>45235</v>
      </c>
      <c r="D4732" s="9">
        <v>45243</v>
      </c>
      <c r="E4732" s="10">
        <v>45218</v>
      </c>
      <c r="F4732" t="s">
        <v>49</v>
      </c>
      <c r="G4732">
        <v>128.33000000000001</v>
      </c>
      <c r="H4732">
        <v>2</v>
      </c>
      <c r="I4732">
        <v>2</v>
      </c>
      <c r="J4732" t="s">
        <v>94</v>
      </c>
      <c r="K4732" t="s">
        <v>99</v>
      </c>
      <c r="L4732" t="s">
        <v>21</v>
      </c>
      <c r="M4732" t="s">
        <v>36</v>
      </c>
      <c r="N4732" t="s">
        <v>23</v>
      </c>
      <c r="O4732">
        <f>Table2[[#This Row],[check_out_date]]-Table2[[#This Row],[check_in_date]]</f>
        <v>8</v>
      </c>
      <c r="P4732">
        <f>Table2[[#This Row],[num_adults]]+Table2[[#This Row],[num_children]]</f>
        <v>4</v>
      </c>
      <c r="Q4732" s="3">
        <f>IF(OR(Table2[[#This Row],[booking_status]]="confirmed",Table2[[#This Row],[booking_status]]="checked-out"),Table2[[#This Row],[room_rate_per_night]]*Table2[[#This Row],[Num_Nights]],0)</f>
        <v>1026.6400000000001</v>
      </c>
      <c r="R4732" t="str" cm="1">
        <f t="array" ref="R4732">IFERROR(_xlfn.IFS(Table2[[#This Row],[booking_status]]="confirmed","Expected",Table2[[#This Row],[booking_status]]="checked-out","Actual"),"No Revenue")</f>
        <v>Expected</v>
      </c>
      <c r="S4732" s="4">
        <f>Table2[[#This Row],[Revenue_Amount]]/Table2[[#This Row],[Num_Nights]]</f>
        <v>128.33000000000001</v>
      </c>
    </row>
    <row r="4733" spans="1:19" x14ac:dyDescent="0.3">
      <c r="A4733">
        <v>4732</v>
      </c>
      <c r="B4733" t="s">
        <v>31</v>
      </c>
      <c r="C4733" s="9">
        <v>45000</v>
      </c>
      <c r="D4733" s="9">
        <v>45007</v>
      </c>
      <c r="E4733" s="10">
        <v>44991</v>
      </c>
      <c r="F4733" t="s">
        <v>54</v>
      </c>
      <c r="G4733">
        <v>247.16</v>
      </c>
      <c r="H4733">
        <v>1</v>
      </c>
      <c r="I4733">
        <v>2</v>
      </c>
      <c r="J4733" t="s">
        <v>28</v>
      </c>
      <c r="K4733" t="s">
        <v>66</v>
      </c>
      <c r="L4733" t="s">
        <v>21</v>
      </c>
      <c r="M4733" t="s">
        <v>36</v>
      </c>
      <c r="N4733" t="s">
        <v>23</v>
      </c>
      <c r="O4733">
        <f>Table2[[#This Row],[check_out_date]]-Table2[[#This Row],[check_in_date]]</f>
        <v>7</v>
      </c>
      <c r="P4733">
        <f>Table2[[#This Row],[num_adults]]+Table2[[#This Row],[num_children]]</f>
        <v>3</v>
      </c>
      <c r="Q4733" s="3">
        <f>IF(OR(Table2[[#This Row],[booking_status]]="confirmed",Table2[[#This Row],[booking_status]]="checked-out"),Table2[[#This Row],[room_rate_per_night]]*Table2[[#This Row],[Num_Nights]],0)</f>
        <v>1730.12</v>
      </c>
      <c r="R4733" t="str" cm="1">
        <f t="array" ref="R4733">IFERROR(_xlfn.IFS(Table2[[#This Row],[booking_status]]="confirmed","Expected",Table2[[#This Row],[booking_status]]="checked-out","Actual"),"No Revenue")</f>
        <v>Expected</v>
      </c>
      <c r="S4733" s="4">
        <f>Table2[[#This Row],[Revenue_Amount]]/Table2[[#This Row],[Num_Nights]]</f>
        <v>247.16</v>
      </c>
    </row>
    <row r="4734" spans="1:19" hidden="1" x14ac:dyDescent="0.3">
      <c r="A4734">
        <v>4733</v>
      </c>
      <c r="B4734" t="s">
        <v>37</v>
      </c>
      <c r="C4734" s="9">
        <v>45109</v>
      </c>
      <c r="D4734" s="9">
        <v>45113</v>
      </c>
      <c r="E4734" s="10">
        <v>45049</v>
      </c>
      <c r="F4734" t="s">
        <v>27</v>
      </c>
      <c r="G4734">
        <v>164.97</v>
      </c>
      <c r="H4734">
        <v>2</v>
      </c>
      <c r="I4734">
        <v>1</v>
      </c>
      <c r="J4734" t="s">
        <v>35</v>
      </c>
      <c r="K4734" t="s">
        <v>44</v>
      </c>
      <c r="L4734" t="s">
        <v>21</v>
      </c>
      <c r="M4734" t="s">
        <v>36</v>
      </c>
      <c r="N4734" t="s">
        <v>41</v>
      </c>
      <c r="O4734">
        <f>Table2[[#This Row],[check_out_date]]-Table2[[#This Row],[check_in_date]]</f>
        <v>4</v>
      </c>
      <c r="P4734">
        <f>Table2[[#This Row],[num_adults]]+Table2[[#This Row],[num_children]]</f>
        <v>3</v>
      </c>
      <c r="Q4734" s="3">
        <f>IF(OR(Table2[[#This Row],[booking_status]]="confirmed",Table2[[#This Row],[booking_status]]="checked-out"),Table2[[#This Row],[room_rate_per_night]]*Table2[[#This Row],[Num_Nights]],0)</f>
        <v>659.88</v>
      </c>
      <c r="R4734" t="str" cm="1">
        <f t="array" ref="R4734">IFERROR(_xlfn.IFS(Table2[[#This Row],[booking_status]]="confirmed","Expected",Table2[[#This Row],[booking_status]]="checked-out","Actual"),"No Revenue")</f>
        <v>Expected</v>
      </c>
      <c r="S4734" s="4">
        <f>Table2[[#This Row],[Revenue_Amount]]/Table2[[#This Row],[Num_Nights]]</f>
        <v>164.97</v>
      </c>
    </row>
    <row r="4735" spans="1:19" x14ac:dyDescent="0.3">
      <c r="A4735">
        <v>4734</v>
      </c>
      <c r="B4735" t="s">
        <v>50</v>
      </c>
      <c r="C4735" s="9">
        <v>45134</v>
      </c>
      <c r="D4735" s="9">
        <v>45135</v>
      </c>
      <c r="E4735" s="10">
        <v>45125</v>
      </c>
      <c r="F4735" t="s">
        <v>54</v>
      </c>
      <c r="G4735">
        <v>575.5</v>
      </c>
      <c r="H4735">
        <v>2</v>
      </c>
      <c r="I4735">
        <v>1</v>
      </c>
      <c r="J4735" t="s">
        <v>28</v>
      </c>
      <c r="K4735" t="s">
        <v>66</v>
      </c>
      <c r="L4735" t="s">
        <v>60</v>
      </c>
      <c r="M4735" t="s">
        <v>22</v>
      </c>
      <c r="N4735" t="s">
        <v>41</v>
      </c>
      <c r="O4735">
        <f>Table2[[#This Row],[check_out_date]]-Table2[[#This Row],[check_in_date]]</f>
        <v>1</v>
      </c>
      <c r="P4735">
        <f>Table2[[#This Row],[num_adults]]+Table2[[#This Row],[num_children]]</f>
        <v>3</v>
      </c>
      <c r="Q4735" s="3">
        <f>IF(OR(Table2[[#This Row],[booking_status]]="confirmed",Table2[[#This Row],[booking_status]]="checked-out"),Table2[[#This Row],[room_rate_per_night]]*Table2[[#This Row],[Num_Nights]],0)</f>
        <v>0</v>
      </c>
      <c r="R4735" t="str" cm="1">
        <f t="array" ref="R4735">IFERROR(_xlfn.IFS(Table2[[#This Row],[booking_status]]="confirmed","Expected",Table2[[#This Row],[booking_status]]="checked-out","Actual"),"No Revenue")</f>
        <v>No Revenue</v>
      </c>
      <c r="S4735" s="4">
        <f>Table2[[#This Row],[Revenue_Amount]]/Table2[[#This Row],[Num_Nights]]</f>
        <v>0</v>
      </c>
    </row>
    <row r="4736" spans="1:19" hidden="1" x14ac:dyDescent="0.3">
      <c r="A4736">
        <v>4735</v>
      </c>
      <c r="B4736" t="s">
        <v>50</v>
      </c>
      <c r="C4736" s="9">
        <v>45238</v>
      </c>
      <c r="D4736" s="9">
        <v>45245</v>
      </c>
      <c r="E4736" s="10">
        <v>45187</v>
      </c>
      <c r="F4736" t="s">
        <v>27</v>
      </c>
      <c r="G4736">
        <v>146.74</v>
      </c>
      <c r="H4736">
        <v>4</v>
      </c>
      <c r="I4736">
        <v>0</v>
      </c>
      <c r="J4736" t="s">
        <v>35</v>
      </c>
      <c r="K4736" t="s">
        <v>29</v>
      </c>
      <c r="L4736" t="s">
        <v>60</v>
      </c>
      <c r="M4736" t="s">
        <v>36</v>
      </c>
      <c r="N4736" t="s">
        <v>23</v>
      </c>
      <c r="O4736">
        <f>Table2[[#This Row],[check_out_date]]-Table2[[#This Row],[check_in_date]]</f>
        <v>7</v>
      </c>
      <c r="P4736">
        <f>Table2[[#This Row],[num_adults]]+Table2[[#This Row],[num_children]]</f>
        <v>4</v>
      </c>
      <c r="Q4736" s="3">
        <f>IF(OR(Table2[[#This Row],[booking_status]]="confirmed",Table2[[#This Row],[booking_status]]="checked-out"),Table2[[#This Row],[room_rate_per_night]]*Table2[[#This Row],[Num_Nights]],0)</f>
        <v>0</v>
      </c>
      <c r="R4736" t="str" cm="1">
        <f t="array" ref="R4736">IFERROR(_xlfn.IFS(Table2[[#This Row],[booking_status]]="confirmed","Expected",Table2[[#This Row],[booking_status]]="checked-out","Actual"),"No Revenue")</f>
        <v>No Revenue</v>
      </c>
      <c r="S4736" s="4">
        <f>Table2[[#This Row],[Revenue_Amount]]/Table2[[#This Row],[Num_Nights]]</f>
        <v>0</v>
      </c>
    </row>
    <row r="4737" spans="1:19" hidden="1" x14ac:dyDescent="0.3">
      <c r="A4737">
        <v>4736</v>
      </c>
      <c r="B4737" t="s">
        <v>50</v>
      </c>
      <c r="C4737" s="9">
        <v>45081</v>
      </c>
      <c r="D4737" s="9">
        <v>45088</v>
      </c>
      <c r="E4737" s="10">
        <v>45013</v>
      </c>
      <c r="F4737" t="s">
        <v>18</v>
      </c>
      <c r="G4737">
        <v>224.68</v>
      </c>
      <c r="H4737">
        <v>2</v>
      </c>
      <c r="I4737">
        <v>1</v>
      </c>
      <c r="J4737" t="s">
        <v>35</v>
      </c>
      <c r="K4737" t="s">
        <v>29</v>
      </c>
      <c r="L4737" t="s">
        <v>60</v>
      </c>
      <c r="M4737" t="s">
        <v>22</v>
      </c>
      <c r="N4737" t="s">
        <v>45</v>
      </c>
      <c r="O4737">
        <f>Table2[[#This Row],[check_out_date]]-Table2[[#This Row],[check_in_date]]</f>
        <v>7</v>
      </c>
      <c r="P4737">
        <f>Table2[[#This Row],[num_adults]]+Table2[[#This Row],[num_children]]</f>
        <v>3</v>
      </c>
      <c r="Q4737" s="3">
        <f>IF(OR(Table2[[#This Row],[booking_status]]="confirmed",Table2[[#This Row],[booking_status]]="checked-out"),Table2[[#This Row],[room_rate_per_night]]*Table2[[#This Row],[Num_Nights]],0)</f>
        <v>0</v>
      </c>
      <c r="R4737" t="str" cm="1">
        <f t="array" ref="R4737">IFERROR(_xlfn.IFS(Table2[[#This Row],[booking_status]]="confirmed","Expected",Table2[[#This Row],[booking_status]]="checked-out","Actual"),"No Revenue")</f>
        <v>No Revenue</v>
      </c>
      <c r="S4737" s="4">
        <f>Table2[[#This Row],[Revenue_Amount]]/Table2[[#This Row],[Num_Nights]]</f>
        <v>0</v>
      </c>
    </row>
    <row r="4738" spans="1:19" x14ac:dyDescent="0.3">
      <c r="A4738">
        <v>4737</v>
      </c>
      <c r="B4738" t="s">
        <v>50</v>
      </c>
      <c r="C4738" s="9">
        <v>45063</v>
      </c>
      <c r="D4738" s="9">
        <v>45074</v>
      </c>
      <c r="E4738" s="10">
        <v>45024</v>
      </c>
      <c r="F4738" t="s">
        <v>49</v>
      </c>
      <c r="G4738">
        <v>126.5</v>
      </c>
      <c r="H4738">
        <v>4</v>
      </c>
      <c r="I4738">
        <v>0</v>
      </c>
      <c r="J4738" t="s">
        <v>94</v>
      </c>
      <c r="K4738" t="s">
        <v>29</v>
      </c>
      <c r="L4738" t="s">
        <v>21</v>
      </c>
      <c r="M4738" t="s">
        <v>36</v>
      </c>
      <c r="N4738" t="s">
        <v>41</v>
      </c>
      <c r="O4738">
        <f>Table2[[#This Row],[check_out_date]]-Table2[[#This Row],[check_in_date]]</f>
        <v>11</v>
      </c>
      <c r="P4738">
        <f>Table2[[#This Row],[num_adults]]+Table2[[#This Row],[num_children]]</f>
        <v>4</v>
      </c>
      <c r="Q4738" s="3">
        <f>IF(OR(Table2[[#This Row],[booking_status]]="confirmed",Table2[[#This Row],[booking_status]]="checked-out"),Table2[[#This Row],[room_rate_per_night]]*Table2[[#This Row],[Num_Nights]],0)</f>
        <v>1391.5</v>
      </c>
      <c r="R4738" t="str" cm="1">
        <f t="array" ref="R4738">IFERROR(_xlfn.IFS(Table2[[#This Row],[booking_status]]="confirmed","Expected",Table2[[#This Row],[booking_status]]="checked-out","Actual"),"No Revenue")</f>
        <v>Expected</v>
      </c>
      <c r="S4738" s="4">
        <f>Table2[[#This Row],[Revenue_Amount]]/Table2[[#This Row],[Num_Nights]]</f>
        <v>126.5</v>
      </c>
    </row>
    <row r="4739" spans="1:19" x14ac:dyDescent="0.3">
      <c r="A4739">
        <v>4738</v>
      </c>
      <c r="B4739" t="s">
        <v>14</v>
      </c>
      <c r="C4739" s="9">
        <v>45176</v>
      </c>
      <c r="D4739" s="9">
        <v>45178</v>
      </c>
      <c r="E4739" s="10">
        <v>45167</v>
      </c>
      <c r="F4739" t="s">
        <v>27</v>
      </c>
      <c r="G4739">
        <v>165.55</v>
      </c>
      <c r="H4739">
        <v>1</v>
      </c>
      <c r="I4739">
        <v>0</v>
      </c>
      <c r="J4739" t="s">
        <v>19</v>
      </c>
      <c r="K4739" t="s">
        <v>66</v>
      </c>
      <c r="L4739" t="s">
        <v>21</v>
      </c>
      <c r="M4739" t="s">
        <v>36</v>
      </c>
      <c r="N4739" t="s">
        <v>41</v>
      </c>
      <c r="O4739">
        <f>Table2[[#This Row],[check_out_date]]-Table2[[#This Row],[check_in_date]]</f>
        <v>2</v>
      </c>
      <c r="P4739">
        <f>Table2[[#This Row],[num_adults]]+Table2[[#This Row],[num_children]]</f>
        <v>1</v>
      </c>
      <c r="Q4739" s="3">
        <f>IF(OR(Table2[[#This Row],[booking_status]]="confirmed",Table2[[#This Row],[booking_status]]="checked-out"),Table2[[#This Row],[room_rate_per_night]]*Table2[[#This Row],[Num_Nights]],0)</f>
        <v>331.1</v>
      </c>
      <c r="R4739" t="str" cm="1">
        <f t="array" ref="R4739">IFERROR(_xlfn.IFS(Table2[[#This Row],[booking_status]]="confirmed","Expected",Table2[[#This Row],[booking_status]]="checked-out","Actual"),"No Revenue")</f>
        <v>Expected</v>
      </c>
      <c r="S4739" s="4">
        <f>Table2[[#This Row],[Revenue_Amount]]/Table2[[#This Row],[Num_Nights]]</f>
        <v>165.55</v>
      </c>
    </row>
    <row r="4740" spans="1:19" x14ac:dyDescent="0.3">
      <c r="A4740">
        <v>4739</v>
      </c>
      <c r="B4740" t="s">
        <v>37</v>
      </c>
      <c r="C4740" s="9">
        <v>45264</v>
      </c>
      <c r="D4740" s="9">
        <v>45274</v>
      </c>
      <c r="E4740" s="10">
        <v>45250</v>
      </c>
      <c r="F4740" t="s">
        <v>54</v>
      </c>
      <c r="G4740">
        <v>386.3</v>
      </c>
      <c r="H4740">
        <v>2</v>
      </c>
      <c r="I4740">
        <v>0</v>
      </c>
      <c r="J4740" t="s">
        <v>55</v>
      </c>
      <c r="K4740" t="s">
        <v>99</v>
      </c>
      <c r="L4740" t="s">
        <v>56</v>
      </c>
      <c r="M4740" t="s">
        <v>36</v>
      </c>
      <c r="N4740" t="s">
        <v>23</v>
      </c>
      <c r="O4740">
        <f>Table2[[#This Row],[check_out_date]]-Table2[[#This Row],[check_in_date]]</f>
        <v>10</v>
      </c>
      <c r="P4740">
        <f>Table2[[#This Row],[num_adults]]+Table2[[#This Row],[num_children]]</f>
        <v>2</v>
      </c>
      <c r="Q4740" s="3">
        <f>IF(OR(Table2[[#This Row],[booking_status]]="confirmed",Table2[[#This Row],[booking_status]]="checked-out"),Table2[[#This Row],[room_rate_per_night]]*Table2[[#This Row],[Num_Nights]],0)</f>
        <v>3863</v>
      </c>
      <c r="R4740" t="str" cm="1">
        <f t="array" ref="R4740">IFERROR(_xlfn.IFS(Table2[[#This Row],[booking_status]]="confirmed","Expected",Table2[[#This Row],[booking_status]]="checked-out","Actual"),"No Revenue")</f>
        <v>Actual</v>
      </c>
      <c r="S4740" s="4">
        <f>Table2[[#This Row],[Revenue_Amount]]/Table2[[#This Row],[Num_Nights]]</f>
        <v>386.3</v>
      </c>
    </row>
    <row r="4741" spans="1:19" x14ac:dyDescent="0.3">
      <c r="A4741">
        <v>4740</v>
      </c>
      <c r="B4741" t="s">
        <v>37</v>
      </c>
      <c r="C4741" s="9">
        <v>45140</v>
      </c>
      <c r="D4741" s="9">
        <v>45152</v>
      </c>
      <c r="E4741" s="10">
        <v>45096</v>
      </c>
      <c r="F4741" t="s">
        <v>54</v>
      </c>
      <c r="G4741">
        <v>544.32000000000005</v>
      </c>
      <c r="H4741">
        <v>2</v>
      </c>
      <c r="I4741">
        <v>2</v>
      </c>
      <c r="J4741" t="s">
        <v>19</v>
      </c>
      <c r="K4741" t="s">
        <v>66</v>
      </c>
      <c r="L4741" t="s">
        <v>21</v>
      </c>
      <c r="M4741" t="s">
        <v>22</v>
      </c>
      <c r="N4741" t="s">
        <v>45</v>
      </c>
      <c r="O4741">
        <f>Table2[[#This Row],[check_out_date]]-Table2[[#This Row],[check_in_date]]</f>
        <v>12</v>
      </c>
      <c r="P4741">
        <f>Table2[[#This Row],[num_adults]]+Table2[[#This Row],[num_children]]</f>
        <v>4</v>
      </c>
      <c r="Q4741" s="3">
        <f>IF(OR(Table2[[#This Row],[booking_status]]="confirmed",Table2[[#This Row],[booking_status]]="checked-out"),Table2[[#This Row],[room_rate_per_night]]*Table2[[#This Row],[Num_Nights]],0)</f>
        <v>6531.84</v>
      </c>
      <c r="R4741" t="str" cm="1">
        <f t="array" ref="R4741">IFERROR(_xlfn.IFS(Table2[[#This Row],[booking_status]]="confirmed","Expected",Table2[[#This Row],[booking_status]]="checked-out","Actual"),"No Revenue")</f>
        <v>Expected</v>
      </c>
      <c r="S4741" s="4">
        <f>Table2[[#This Row],[Revenue_Amount]]/Table2[[#This Row],[Num_Nights]]</f>
        <v>544.32000000000005</v>
      </c>
    </row>
    <row r="4742" spans="1:19" hidden="1" x14ac:dyDescent="0.3">
      <c r="A4742">
        <v>4741</v>
      </c>
      <c r="B4742" t="s">
        <v>37</v>
      </c>
      <c r="C4742" s="9">
        <v>45135</v>
      </c>
      <c r="D4742" s="9">
        <v>45143</v>
      </c>
      <c r="E4742" s="10">
        <v>45081</v>
      </c>
      <c r="F4742" t="s">
        <v>27</v>
      </c>
      <c r="G4742">
        <v>179.59</v>
      </c>
      <c r="H4742">
        <v>2</v>
      </c>
      <c r="I4742">
        <v>0</v>
      </c>
      <c r="J4742" t="s">
        <v>35</v>
      </c>
      <c r="K4742" t="s">
        <v>44</v>
      </c>
      <c r="L4742" t="s">
        <v>56</v>
      </c>
      <c r="M4742" t="s">
        <v>36</v>
      </c>
      <c r="N4742" t="s">
        <v>41</v>
      </c>
      <c r="O4742">
        <f>Table2[[#This Row],[check_out_date]]-Table2[[#This Row],[check_in_date]]</f>
        <v>8</v>
      </c>
      <c r="P4742">
        <f>Table2[[#This Row],[num_adults]]+Table2[[#This Row],[num_children]]</f>
        <v>2</v>
      </c>
      <c r="Q4742" s="3">
        <f>IF(OR(Table2[[#This Row],[booking_status]]="confirmed",Table2[[#This Row],[booking_status]]="checked-out"),Table2[[#This Row],[room_rate_per_night]]*Table2[[#This Row],[Num_Nights]],0)</f>
        <v>1436.72</v>
      </c>
      <c r="R4742" t="str" cm="1">
        <f t="array" ref="R4742">IFERROR(_xlfn.IFS(Table2[[#This Row],[booking_status]]="confirmed","Expected",Table2[[#This Row],[booking_status]]="checked-out","Actual"),"No Revenue")</f>
        <v>Actual</v>
      </c>
      <c r="S4742" s="4">
        <f>Table2[[#This Row],[Revenue_Amount]]/Table2[[#This Row],[Num_Nights]]</f>
        <v>179.59</v>
      </c>
    </row>
    <row r="4743" spans="1:19" x14ac:dyDescent="0.3">
      <c r="A4743">
        <v>4742</v>
      </c>
      <c r="B4743" t="s">
        <v>50</v>
      </c>
      <c r="C4743" s="9">
        <v>44956</v>
      </c>
      <c r="D4743" s="9">
        <v>44959</v>
      </c>
      <c r="E4743" s="10">
        <v>44913</v>
      </c>
      <c r="F4743" t="s">
        <v>18</v>
      </c>
      <c r="G4743">
        <v>207.22</v>
      </c>
      <c r="H4743">
        <v>2</v>
      </c>
      <c r="I4743">
        <v>0</v>
      </c>
      <c r="J4743" t="s">
        <v>28</v>
      </c>
      <c r="K4743" t="s">
        <v>20</v>
      </c>
      <c r="L4743" t="s">
        <v>21</v>
      </c>
      <c r="M4743" t="s">
        <v>36</v>
      </c>
      <c r="N4743" t="s">
        <v>41</v>
      </c>
      <c r="O4743">
        <f>Table2[[#This Row],[check_out_date]]-Table2[[#This Row],[check_in_date]]</f>
        <v>3</v>
      </c>
      <c r="P4743">
        <f>Table2[[#This Row],[num_adults]]+Table2[[#This Row],[num_children]]</f>
        <v>2</v>
      </c>
      <c r="Q4743" s="3">
        <f>IF(OR(Table2[[#This Row],[booking_status]]="confirmed",Table2[[#This Row],[booking_status]]="checked-out"),Table2[[#This Row],[room_rate_per_night]]*Table2[[#This Row],[Num_Nights]],0)</f>
        <v>621.66</v>
      </c>
      <c r="R4743" t="str" cm="1">
        <f t="array" ref="R4743">IFERROR(_xlfn.IFS(Table2[[#This Row],[booking_status]]="confirmed","Expected",Table2[[#This Row],[booking_status]]="checked-out","Actual"),"No Revenue")</f>
        <v>Expected</v>
      </c>
      <c r="S4743" s="4">
        <f>Table2[[#This Row],[Revenue_Amount]]/Table2[[#This Row],[Num_Nights]]</f>
        <v>207.22</v>
      </c>
    </row>
    <row r="4744" spans="1:19" x14ac:dyDescent="0.3">
      <c r="A4744">
        <v>4743</v>
      </c>
      <c r="B4744" t="s">
        <v>14</v>
      </c>
      <c r="C4744" s="9">
        <v>45202</v>
      </c>
      <c r="D4744" s="9">
        <v>45211</v>
      </c>
      <c r="E4744" s="10">
        <v>45145</v>
      </c>
      <c r="F4744" t="s">
        <v>49</v>
      </c>
      <c r="G4744">
        <v>63.97</v>
      </c>
      <c r="H4744">
        <v>3</v>
      </c>
      <c r="I4744">
        <v>0</v>
      </c>
      <c r="J4744" t="s">
        <v>28</v>
      </c>
      <c r="K4744" t="s">
        <v>99</v>
      </c>
      <c r="L4744" t="s">
        <v>56</v>
      </c>
      <c r="M4744" t="s">
        <v>22</v>
      </c>
      <c r="N4744" t="s">
        <v>41</v>
      </c>
      <c r="O4744">
        <f>Table2[[#This Row],[check_out_date]]-Table2[[#This Row],[check_in_date]]</f>
        <v>9</v>
      </c>
      <c r="P4744">
        <f>Table2[[#This Row],[num_adults]]+Table2[[#This Row],[num_children]]</f>
        <v>3</v>
      </c>
      <c r="Q4744" s="3">
        <f>IF(OR(Table2[[#This Row],[booking_status]]="confirmed",Table2[[#This Row],[booking_status]]="checked-out"),Table2[[#This Row],[room_rate_per_night]]*Table2[[#This Row],[Num_Nights]],0)</f>
        <v>575.73</v>
      </c>
      <c r="R4744" t="str" cm="1">
        <f t="array" ref="R4744">IFERROR(_xlfn.IFS(Table2[[#This Row],[booking_status]]="confirmed","Expected",Table2[[#This Row],[booking_status]]="checked-out","Actual"),"No Revenue")</f>
        <v>Actual</v>
      </c>
      <c r="S4744" s="4">
        <f>Table2[[#This Row],[Revenue_Amount]]/Table2[[#This Row],[Num_Nights]]</f>
        <v>63.97</v>
      </c>
    </row>
    <row r="4745" spans="1:19" x14ac:dyDescent="0.3">
      <c r="A4745">
        <v>4744</v>
      </c>
      <c r="B4745" t="s">
        <v>50</v>
      </c>
      <c r="C4745" s="9">
        <v>45081</v>
      </c>
      <c r="D4745" s="9">
        <v>45088</v>
      </c>
      <c r="E4745" s="10">
        <v>45042</v>
      </c>
      <c r="F4745" t="s">
        <v>27</v>
      </c>
      <c r="G4745">
        <v>239.53</v>
      </c>
      <c r="H4745">
        <v>1</v>
      </c>
      <c r="I4745">
        <v>0</v>
      </c>
      <c r="J4745" t="s">
        <v>28</v>
      </c>
      <c r="K4745" t="s">
        <v>20</v>
      </c>
      <c r="L4745" t="s">
        <v>21</v>
      </c>
      <c r="M4745" t="s">
        <v>36</v>
      </c>
      <c r="N4745" t="s">
        <v>41</v>
      </c>
      <c r="O4745">
        <f>Table2[[#This Row],[check_out_date]]-Table2[[#This Row],[check_in_date]]</f>
        <v>7</v>
      </c>
      <c r="P4745">
        <f>Table2[[#This Row],[num_adults]]+Table2[[#This Row],[num_children]]</f>
        <v>1</v>
      </c>
      <c r="Q4745" s="3">
        <f>IF(OR(Table2[[#This Row],[booking_status]]="confirmed",Table2[[#This Row],[booking_status]]="checked-out"),Table2[[#This Row],[room_rate_per_night]]*Table2[[#This Row],[Num_Nights]],0)</f>
        <v>1676.71</v>
      </c>
      <c r="R4745" t="str" cm="1">
        <f t="array" ref="R4745">IFERROR(_xlfn.IFS(Table2[[#This Row],[booking_status]]="confirmed","Expected",Table2[[#This Row],[booking_status]]="checked-out","Actual"),"No Revenue")</f>
        <v>Expected</v>
      </c>
      <c r="S4745" s="4">
        <f>Table2[[#This Row],[Revenue_Amount]]/Table2[[#This Row],[Num_Nights]]</f>
        <v>239.53</v>
      </c>
    </row>
    <row r="4746" spans="1:19" x14ac:dyDescent="0.3">
      <c r="A4746">
        <v>4745</v>
      </c>
      <c r="B4746" t="s">
        <v>37</v>
      </c>
      <c r="C4746" s="9">
        <v>45224</v>
      </c>
      <c r="D4746" s="9">
        <v>45228</v>
      </c>
      <c r="E4746" s="10">
        <v>45188</v>
      </c>
      <c r="F4746" t="s">
        <v>27</v>
      </c>
      <c r="G4746">
        <v>176.05</v>
      </c>
      <c r="H4746">
        <v>4</v>
      </c>
      <c r="I4746">
        <v>1</v>
      </c>
      <c r="J4746" t="s">
        <v>55</v>
      </c>
      <c r="K4746" t="s">
        <v>44</v>
      </c>
      <c r="L4746" t="s">
        <v>21</v>
      </c>
      <c r="M4746" t="s">
        <v>22</v>
      </c>
      <c r="N4746" t="s">
        <v>41</v>
      </c>
      <c r="O4746">
        <f>Table2[[#This Row],[check_out_date]]-Table2[[#This Row],[check_in_date]]</f>
        <v>4</v>
      </c>
      <c r="P4746">
        <f>Table2[[#This Row],[num_adults]]+Table2[[#This Row],[num_children]]</f>
        <v>5</v>
      </c>
      <c r="Q4746" s="3">
        <f>IF(OR(Table2[[#This Row],[booking_status]]="confirmed",Table2[[#This Row],[booking_status]]="checked-out"),Table2[[#This Row],[room_rate_per_night]]*Table2[[#This Row],[Num_Nights]],0)</f>
        <v>704.2</v>
      </c>
      <c r="R4746" t="str" cm="1">
        <f t="array" ref="R4746">IFERROR(_xlfn.IFS(Table2[[#This Row],[booking_status]]="confirmed","Expected",Table2[[#This Row],[booking_status]]="checked-out","Actual"),"No Revenue")</f>
        <v>Expected</v>
      </c>
      <c r="S4746" s="4">
        <f>Table2[[#This Row],[Revenue_Amount]]/Table2[[#This Row],[Num_Nights]]</f>
        <v>176.05</v>
      </c>
    </row>
    <row r="4747" spans="1:19" x14ac:dyDescent="0.3">
      <c r="A4747">
        <v>4746</v>
      </c>
      <c r="B4747" t="s">
        <v>14</v>
      </c>
      <c r="C4747" s="9">
        <v>44935</v>
      </c>
      <c r="D4747" s="9">
        <v>44943</v>
      </c>
      <c r="E4747" s="10">
        <v>44928</v>
      </c>
      <c r="F4747" t="s">
        <v>27</v>
      </c>
      <c r="G4747">
        <v>162.06</v>
      </c>
      <c r="H4747">
        <v>2</v>
      </c>
      <c r="I4747">
        <v>0</v>
      </c>
      <c r="J4747" t="s">
        <v>19</v>
      </c>
      <c r="K4747" t="s">
        <v>99</v>
      </c>
      <c r="L4747" t="s">
        <v>70</v>
      </c>
      <c r="M4747" t="s">
        <v>36</v>
      </c>
      <c r="N4747" t="s">
        <v>30</v>
      </c>
      <c r="O4747">
        <f>Table2[[#This Row],[check_out_date]]-Table2[[#This Row],[check_in_date]]</f>
        <v>8</v>
      </c>
      <c r="P4747">
        <f>Table2[[#This Row],[num_adults]]+Table2[[#This Row],[num_children]]</f>
        <v>2</v>
      </c>
      <c r="Q4747" s="3">
        <f>IF(OR(Table2[[#This Row],[booking_status]]="confirmed",Table2[[#This Row],[booking_status]]="checked-out"),Table2[[#This Row],[room_rate_per_night]]*Table2[[#This Row],[Num_Nights]],0)</f>
        <v>0</v>
      </c>
      <c r="R4747" t="str" cm="1">
        <f t="array" ref="R4747">IFERROR(_xlfn.IFS(Table2[[#This Row],[booking_status]]="confirmed","Expected",Table2[[#This Row],[booking_status]]="checked-out","Actual"),"No Revenue")</f>
        <v>No Revenue</v>
      </c>
      <c r="S4747" s="4">
        <f>Table2[[#This Row],[Revenue_Amount]]/Table2[[#This Row],[Num_Nights]]</f>
        <v>0</v>
      </c>
    </row>
    <row r="4748" spans="1:19" x14ac:dyDescent="0.3">
      <c r="A4748">
        <v>4747</v>
      </c>
      <c r="B4748" t="s">
        <v>37</v>
      </c>
      <c r="C4748" s="9">
        <v>44960</v>
      </c>
      <c r="D4748" s="9">
        <v>44970</v>
      </c>
      <c r="E4748" s="10">
        <v>44919</v>
      </c>
      <c r="F4748" t="s">
        <v>18</v>
      </c>
      <c r="G4748">
        <v>190.94</v>
      </c>
      <c r="H4748">
        <v>2</v>
      </c>
      <c r="I4748">
        <v>0</v>
      </c>
      <c r="J4748" t="s">
        <v>94</v>
      </c>
      <c r="K4748" t="s">
        <v>20</v>
      </c>
      <c r="L4748" t="s">
        <v>60</v>
      </c>
      <c r="M4748" t="s">
        <v>36</v>
      </c>
      <c r="N4748" t="s">
        <v>41</v>
      </c>
      <c r="O4748">
        <f>Table2[[#This Row],[check_out_date]]-Table2[[#This Row],[check_in_date]]</f>
        <v>10</v>
      </c>
      <c r="P4748">
        <f>Table2[[#This Row],[num_adults]]+Table2[[#This Row],[num_children]]</f>
        <v>2</v>
      </c>
      <c r="Q4748" s="3">
        <f>IF(OR(Table2[[#This Row],[booking_status]]="confirmed",Table2[[#This Row],[booking_status]]="checked-out"),Table2[[#This Row],[room_rate_per_night]]*Table2[[#This Row],[Num_Nights]],0)</f>
        <v>0</v>
      </c>
      <c r="R4748" t="str" cm="1">
        <f t="array" ref="R4748">IFERROR(_xlfn.IFS(Table2[[#This Row],[booking_status]]="confirmed","Expected",Table2[[#This Row],[booking_status]]="checked-out","Actual"),"No Revenue")</f>
        <v>No Revenue</v>
      </c>
      <c r="S4748" s="4">
        <f>Table2[[#This Row],[Revenue_Amount]]/Table2[[#This Row],[Num_Nights]]</f>
        <v>0</v>
      </c>
    </row>
    <row r="4749" spans="1:19" x14ac:dyDescent="0.3">
      <c r="A4749">
        <v>4748</v>
      </c>
      <c r="B4749" t="s">
        <v>31</v>
      </c>
      <c r="C4749" s="9">
        <v>45011</v>
      </c>
      <c r="D4749" s="9">
        <v>45014</v>
      </c>
      <c r="E4749" s="10">
        <v>44986</v>
      </c>
      <c r="F4749" t="s">
        <v>54</v>
      </c>
      <c r="G4749">
        <v>353.55</v>
      </c>
      <c r="H4749">
        <v>2</v>
      </c>
      <c r="I4749">
        <v>0</v>
      </c>
      <c r="J4749" t="s">
        <v>19</v>
      </c>
      <c r="K4749" t="s">
        <v>44</v>
      </c>
      <c r="L4749" t="s">
        <v>21</v>
      </c>
      <c r="M4749" t="s">
        <v>22</v>
      </c>
      <c r="N4749" t="s">
        <v>41</v>
      </c>
      <c r="O4749">
        <f>Table2[[#This Row],[check_out_date]]-Table2[[#This Row],[check_in_date]]</f>
        <v>3</v>
      </c>
      <c r="P4749">
        <f>Table2[[#This Row],[num_adults]]+Table2[[#This Row],[num_children]]</f>
        <v>2</v>
      </c>
      <c r="Q4749" s="3">
        <f>IF(OR(Table2[[#This Row],[booking_status]]="confirmed",Table2[[#This Row],[booking_status]]="checked-out"),Table2[[#This Row],[room_rate_per_night]]*Table2[[#This Row],[Num_Nights]],0)</f>
        <v>1060.6500000000001</v>
      </c>
      <c r="R4749" t="str" cm="1">
        <f t="array" ref="R4749">IFERROR(_xlfn.IFS(Table2[[#This Row],[booking_status]]="confirmed","Expected",Table2[[#This Row],[booking_status]]="checked-out","Actual"),"No Revenue")</f>
        <v>Expected</v>
      </c>
      <c r="S4749" s="4">
        <f>Table2[[#This Row],[Revenue_Amount]]/Table2[[#This Row],[Num_Nights]]</f>
        <v>353.55</v>
      </c>
    </row>
    <row r="4750" spans="1:19" hidden="1" x14ac:dyDescent="0.3">
      <c r="A4750">
        <v>4749</v>
      </c>
      <c r="B4750" t="s">
        <v>37</v>
      </c>
      <c r="C4750" s="9">
        <v>45231</v>
      </c>
      <c r="D4750" s="9">
        <v>45236</v>
      </c>
      <c r="E4750" s="10">
        <v>45211</v>
      </c>
      <c r="F4750" t="s">
        <v>49</v>
      </c>
      <c r="G4750">
        <v>101.82</v>
      </c>
      <c r="H4750">
        <v>1</v>
      </c>
      <c r="I4750">
        <v>0</v>
      </c>
      <c r="J4750" t="s">
        <v>35</v>
      </c>
      <c r="K4750" t="s">
        <v>99</v>
      </c>
      <c r="L4750" t="s">
        <v>21</v>
      </c>
      <c r="M4750" t="s">
        <v>22</v>
      </c>
      <c r="N4750" t="s">
        <v>41</v>
      </c>
      <c r="O4750">
        <f>Table2[[#This Row],[check_out_date]]-Table2[[#This Row],[check_in_date]]</f>
        <v>5</v>
      </c>
      <c r="P4750">
        <f>Table2[[#This Row],[num_adults]]+Table2[[#This Row],[num_children]]</f>
        <v>1</v>
      </c>
      <c r="Q4750" s="3">
        <f>IF(OR(Table2[[#This Row],[booking_status]]="confirmed",Table2[[#This Row],[booking_status]]="checked-out"),Table2[[#This Row],[room_rate_per_night]]*Table2[[#This Row],[Num_Nights]],0)</f>
        <v>509.09999999999997</v>
      </c>
      <c r="R4750" t="str" cm="1">
        <f t="array" ref="R4750">IFERROR(_xlfn.IFS(Table2[[#This Row],[booking_status]]="confirmed","Expected",Table2[[#This Row],[booking_status]]="checked-out","Actual"),"No Revenue")</f>
        <v>Expected</v>
      </c>
      <c r="S4750" s="4">
        <f>Table2[[#This Row],[Revenue_Amount]]/Table2[[#This Row],[Num_Nights]]</f>
        <v>101.82</v>
      </c>
    </row>
    <row r="4751" spans="1:19" hidden="1" x14ac:dyDescent="0.3">
      <c r="A4751">
        <v>4750</v>
      </c>
      <c r="B4751" t="s">
        <v>31</v>
      </c>
      <c r="C4751" s="9">
        <v>45196</v>
      </c>
      <c r="D4751" s="9">
        <v>45201</v>
      </c>
      <c r="E4751" s="10">
        <v>45166</v>
      </c>
      <c r="F4751" t="s">
        <v>27</v>
      </c>
      <c r="G4751">
        <v>159.52000000000001</v>
      </c>
      <c r="H4751">
        <v>2</v>
      </c>
      <c r="I4751">
        <v>2</v>
      </c>
      <c r="J4751" t="s">
        <v>35</v>
      </c>
      <c r="K4751" t="s">
        <v>29</v>
      </c>
      <c r="L4751" t="s">
        <v>60</v>
      </c>
      <c r="M4751" t="s">
        <v>22</v>
      </c>
      <c r="N4751" t="s">
        <v>23</v>
      </c>
      <c r="O4751">
        <f>Table2[[#This Row],[check_out_date]]-Table2[[#This Row],[check_in_date]]</f>
        <v>5</v>
      </c>
      <c r="P4751">
        <f>Table2[[#This Row],[num_adults]]+Table2[[#This Row],[num_children]]</f>
        <v>4</v>
      </c>
      <c r="Q4751" s="3">
        <f>IF(OR(Table2[[#This Row],[booking_status]]="confirmed",Table2[[#This Row],[booking_status]]="checked-out"),Table2[[#This Row],[room_rate_per_night]]*Table2[[#This Row],[Num_Nights]],0)</f>
        <v>0</v>
      </c>
      <c r="R4751" t="str" cm="1">
        <f t="array" ref="R4751">IFERROR(_xlfn.IFS(Table2[[#This Row],[booking_status]]="confirmed","Expected",Table2[[#This Row],[booking_status]]="checked-out","Actual"),"No Revenue")</f>
        <v>No Revenue</v>
      </c>
      <c r="S4751" s="4">
        <f>Table2[[#This Row],[Revenue_Amount]]/Table2[[#This Row],[Num_Nights]]</f>
        <v>0</v>
      </c>
    </row>
    <row r="4752" spans="1:19" x14ac:dyDescent="0.3">
      <c r="A4752">
        <v>4751</v>
      </c>
      <c r="B4752" t="s">
        <v>37</v>
      </c>
      <c r="C4752" s="9">
        <v>45189</v>
      </c>
      <c r="D4752" s="9">
        <v>45192</v>
      </c>
      <c r="E4752" s="10">
        <v>45159</v>
      </c>
      <c r="F4752" t="s">
        <v>27</v>
      </c>
      <c r="G4752">
        <v>206.85</v>
      </c>
      <c r="H4752">
        <v>2</v>
      </c>
      <c r="I4752">
        <v>0</v>
      </c>
      <c r="J4752" t="s">
        <v>55</v>
      </c>
      <c r="K4752" t="s">
        <v>66</v>
      </c>
      <c r="L4752" t="s">
        <v>21</v>
      </c>
      <c r="M4752" t="s">
        <v>36</v>
      </c>
      <c r="N4752" t="s">
        <v>41</v>
      </c>
      <c r="O4752">
        <f>Table2[[#This Row],[check_out_date]]-Table2[[#This Row],[check_in_date]]</f>
        <v>3</v>
      </c>
      <c r="P4752">
        <f>Table2[[#This Row],[num_adults]]+Table2[[#This Row],[num_children]]</f>
        <v>2</v>
      </c>
      <c r="Q4752" s="3">
        <f>IF(OR(Table2[[#This Row],[booking_status]]="confirmed",Table2[[#This Row],[booking_status]]="checked-out"),Table2[[#This Row],[room_rate_per_night]]*Table2[[#This Row],[Num_Nights]],0)</f>
        <v>620.54999999999995</v>
      </c>
      <c r="R4752" t="str" cm="1">
        <f t="array" ref="R4752">IFERROR(_xlfn.IFS(Table2[[#This Row],[booking_status]]="confirmed","Expected",Table2[[#This Row],[booking_status]]="checked-out","Actual"),"No Revenue")</f>
        <v>Expected</v>
      </c>
      <c r="S4752" s="4">
        <f>Table2[[#This Row],[Revenue_Amount]]/Table2[[#This Row],[Num_Nights]]</f>
        <v>206.85</v>
      </c>
    </row>
    <row r="4753" spans="1:19" x14ac:dyDescent="0.3">
      <c r="A4753">
        <v>4752</v>
      </c>
      <c r="B4753" t="s">
        <v>37</v>
      </c>
      <c r="C4753" s="9">
        <v>45192</v>
      </c>
      <c r="D4753" s="9">
        <v>45194</v>
      </c>
      <c r="E4753" s="10">
        <v>45140</v>
      </c>
      <c r="F4753" t="s">
        <v>27</v>
      </c>
      <c r="G4753">
        <v>121.85</v>
      </c>
      <c r="H4753">
        <v>1</v>
      </c>
      <c r="I4753">
        <v>1</v>
      </c>
      <c r="J4753" t="s">
        <v>19</v>
      </c>
      <c r="K4753" t="s">
        <v>66</v>
      </c>
      <c r="L4753" t="s">
        <v>21</v>
      </c>
      <c r="M4753" t="s">
        <v>36</v>
      </c>
      <c r="N4753" t="s">
        <v>41</v>
      </c>
      <c r="O4753">
        <f>Table2[[#This Row],[check_out_date]]-Table2[[#This Row],[check_in_date]]</f>
        <v>2</v>
      </c>
      <c r="P4753">
        <f>Table2[[#This Row],[num_adults]]+Table2[[#This Row],[num_children]]</f>
        <v>2</v>
      </c>
      <c r="Q4753" s="3">
        <f>IF(OR(Table2[[#This Row],[booking_status]]="confirmed",Table2[[#This Row],[booking_status]]="checked-out"),Table2[[#This Row],[room_rate_per_night]]*Table2[[#This Row],[Num_Nights]],0)</f>
        <v>243.7</v>
      </c>
      <c r="R4753" t="str" cm="1">
        <f t="array" ref="R4753">IFERROR(_xlfn.IFS(Table2[[#This Row],[booking_status]]="confirmed","Expected",Table2[[#This Row],[booking_status]]="checked-out","Actual"),"No Revenue")</f>
        <v>Expected</v>
      </c>
      <c r="S4753" s="4">
        <f>Table2[[#This Row],[Revenue_Amount]]/Table2[[#This Row],[Num_Nights]]</f>
        <v>121.85</v>
      </c>
    </row>
    <row r="4754" spans="1:19" x14ac:dyDescent="0.3">
      <c r="A4754">
        <v>4753</v>
      </c>
      <c r="B4754" t="s">
        <v>50</v>
      </c>
      <c r="C4754" s="9">
        <v>45125</v>
      </c>
      <c r="D4754" s="9">
        <v>45137</v>
      </c>
      <c r="E4754" s="10">
        <v>45082</v>
      </c>
      <c r="F4754" t="s">
        <v>18</v>
      </c>
      <c r="G4754">
        <v>301.14</v>
      </c>
      <c r="H4754">
        <v>1</v>
      </c>
      <c r="I4754">
        <v>2</v>
      </c>
      <c r="J4754" t="s">
        <v>19</v>
      </c>
      <c r="K4754" t="s">
        <v>66</v>
      </c>
      <c r="L4754" t="s">
        <v>70</v>
      </c>
      <c r="M4754" t="s">
        <v>22</v>
      </c>
      <c r="N4754" t="s">
        <v>23</v>
      </c>
      <c r="O4754">
        <f>Table2[[#This Row],[check_out_date]]-Table2[[#This Row],[check_in_date]]</f>
        <v>12</v>
      </c>
      <c r="P4754">
        <f>Table2[[#This Row],[num_adults]]+Table2[[#This Row],[num_children]]</f>
        <v>3</v>
      </c>
      <c r="Q4754" s="3">
        <f>IF(OR(Table2[[#This Row],[booking_status]]="confirmed",Table2[[#This Row],[booking_status]]="checked-out"),Table2[[#This Row],[room_rate_per_night]]*Table2[[#This Row],[Num_Nights]],0)</f>
        <v>0</v>
      </c>
      <c r="R4754" t="str" cm="1">
        <f t="array" ref="R4754">IFERROR(_xlfn.IFS(Table2[[#This Row],[booking_status]]="confirmed","Expected",Table2[[#This Row],[booking_status]]="checked-out","Actual"),"No Revenue")</f>
        <v>No Revenue</v>
      </c>
      <c r="S4754" s="4">
        <f>Table2[[#This Row],[Revenue_Amount]]/Table2[[#This Row],[Num_Nights]]</f>
        <v>0</v>
      </c>
    </row>
    <row r="4755" spans="1:19" x14ac:dyDescent="0.3">
      <c r="A4755">
        <v>4754</v>
      </c>
      <c r="B4755" t="s">
        <v>14</v>
      </c>
      <c r="C4755" s="9">
        <v>45214</v>
      </c>
      <c r="D4755" s="9">
        <v>45216</v>
      </c>
      <c r="E4755" s="10">
        <v>45200</v>
      </c>
      <c r="F4755" t="s">
        <v>18</v>
      </c>
      <c r="G4755">
        <v>194.24</v>
      </c>
      <c r="H4755">
        <v>1</v>
      </c>
      <c r="I4755">
        <v>1</v>
      </c>
      <c r="J4755" t="s">
        <v>94</v>
      </c>
      <c r="K4755" t="s">
        <v>99</v>
      </c>
      <c r="L4755" t="s">
        <v>21</v>
      </c>
      <c r="M4755" t="s">
        <v>36</v>
      </c>
      <c r="N4755" t="s">
        <v>41</v>
      </c>
      <c r="O4755">
        <f>Table2[[#This Row],[check_out_date]]-Table2[[#This Row],[check_in_date]]</f>
        <v>2</v>
      </c>
      <c r="P4755">
        <f>Table2[[#This Row],[num_adults]]+Table2[[#This Row],[num_children]]</f>
        <v>2</v>
      </c>
      <c r="Q4755" s="3">
        <f>IF(OR(Table2[[#This Row],[booking_status]]="confirmed",Table2[[#This Row],[booking_status]]="checked-out"),Table2[[#This Row],[room_rate_per_night]]*Table2[[#This Row],[Num_Nights]],0)</f>
        <v>388.48</v>
      </c>
      <c r="R4755" t="str" cm="1">
        <f t="array" ref="R4755">IFERROR(_xlfn.IFS(Table2[[#This Row],[booking_status]]="confirmed","Expected",Table2[[#This Row],[booking_status]]="checked-out","Actual"),"No Revenue")</f>
        <v>Expected</v>
      </c>
      <c r="S4755" s="4">
        <f>Table2[[#This Row],[Revenue_Amount]]/Table2[[#This Row],[Num_Nights]]</f>
        <v>194.24</v>
      </c>
    </row>
    <row r="4756" spans="1:19" x14ac:dyDescent="0.3">
      <c r="A4756">
        <v>4755</v>
      </c>
      <c r="B4756" t="s">
        <v>50</v>
      </c>
      <c r="C4756" s="9">
        <v>45198</v>
      </c>
      <c r="D4756" s="9">
        <v>45200</v>
      </c>
      <c r="E4756" s="10">
        <v>45151</v>
      </c>
      <c r="F4756" t="s">
        <v>27</v>
      </c>
      <c r="G4756">
        <v>160.35</v>
      </c>
      <c r="H4756">
        <v>2</v>
      </c>
      <c r="I4756">
        <v>2</v>
      </c>
      <c r="J4756" t="s">
        <v>28</v>
      </c>
      <c r="K4756" t="s">
        <v>29</v>
      </c>
      <c r="L4756" t="s">
        <v>21</v>
      </c>
      <c r="M4756" t="s">
        <v>36</v>
      </c>
      <c r="N4756" t="s">
        <v>41</v>
      </c>
      <c r="O4756">
        <f>Table2[[#This Row],[check_out_date]]-Table2[[#This Row],[check_in_date]]</f>
        <v>2</v>
      </c>
      <c r="P4756">
        <f>Table2[[#This Row],[num_adults]]+Table2[[#This Row],[num_children]]</f>
        <v>4</v>
      </c>
      <c r="Q4756" s="3">
        <f>IF(OR(Table2[[#This Row],[booking_status]]="confirmed",Table2[[#This Row],[booking_status]]="checked-out"),Table2[[#This Row],[room_rate_per_night]]*Table2[[#This Row],[Num_Nights]],0)</f>
        <v>320.7</v>
      </c>
      <c r="R4756" t="str" cm="1">
        <f t="array" ref="R4756">IFERROR(_xlfn.IFS(Table2[[#This Row],[booking_status]]="confirmed","Expected",Table2[[#This Row],[booking_status]]="checked-out","Actual"),"No Revenue")</f>
        <v>Expected</v>
      </c>
      <c r="S4756" s="4">
        <f>Table2[[#This Row],[Revenue_Amount]]/Table2[[#This Row],[Num_Nights]]</f>
        <v>160.35</v>
      </c>
    </row>
    <row r="4757" spans="1:19" hidden="1" x14ac:dyDescent="0.3">
      <c r="A4757">
        <v>4756</v>
      </c>
      <c r="B4757" t="s">
        <v>50</v>
      </c>
      <c r="C4757" s="9">
        <v>45268</v>
      </c>
      <c r="D4757" s="9">
        <v>45269</v>
      </c>
      <c r="E4757" s="10">
        <v>45260</v>
      </c>
      <c r="F4757" t="s">
        <v>27</v>
      </c>
      <c r="G4757">
        <v>221.08</v>
      </c>
      <c r="H4757">
        <v>2</v>
      </c>
      <c r="I4757">
        <v>1</v>
      </c>
      <c r="J4757" t="s">
        <v>35</v>
      </c>
      <c r="K4757" t="s">
        <v>99</v>
      </c>
      <c r="L4757" t="s">
        <v>60</v>
      </c>
      <c r="M4757" t="s">
        <v>36</v>
      </c>
      <c r="N4757" t="s">
        <v>41</v>
      </c>
      <c r="O4757">
        <f>Table2[[#This Row],[check_out_date]]-Table2[[#This Row],[check_in_date]]</f>
        <v>1</v>
      </c>
      <c r="P4757">
        <f>Table2[[#This Row],[num_adults]]+Table2[[#This Row],[num_children]]</f>
        <v>3</v>
      </c>
      <c r="Q4757" s="3">
        <f>IF(OR(Table2[[#This Row],[booking_status]]="confirmed",Table2[[#This Row],[booking_status]]="checked-out"),Table2[[#This Row],[room_rate_per_night]]*Table2[[#This Row],[Num_Nights]],0)</f>
        <v>0</v>
      </c>
      <c r="R4757" t="str" cm="1">
        <f t="array" ref="R4757">IFERROR(_xlfn.IFS(Table2[[#This Row],[booking_status]]="confirmed","Expected",Table2[[#This Row],[booking_status]]="checked-out","Actual"),"No Revenue")</f>
        <v>No Revenue</v>
      </c>
      <c r="S4757" s="4">
        <f>Table2[[#This Row],[Revenue_Amount]]/Table2[[#This Row],[Num_Nights]]</f>
        <v>0</v>
      </c>
    </row>
    <row r="4758" spans="1:19" x14ac:dyDescent="0.3">
      <c r="A4758">
        <v>4757</v>
      </c>
      <c r="B4758" t="s">
        <v>37</v>
      </c>
      <c r="C4758" s="9">
        <v>45197</v>
      </c>
      <c r="D4758" s="9">
        <v>45203</v>
      </c>
      <c r="E4758" s="10">
        <v>45173</v>
      </c>
      <c r="F4758" t="s">
        <v>49</v>
      </c>
      <c r="G4758">
        <v>89.97</v>
      </c>
      <c r="H4758">
        <v>2</v>
      </c>
      <c r="I4758">
        <v>0</v>
      </c>
      <c r="J4758" t="s">
        <v>28</v>
      </c>
      <c r="K4758" t="s">
        <v>29</v>
      </c>
      <c r="L4758" t="s">
        <v>60</v>
      </c>
      <c r="M4758" t="s">
        <v>36</v>
      </c>
      <c r="N4758" t="s">
        <v>45</v>
      </c>
      <c r="O4758">
        <f>Table2[[#This Row],[check_out_date]]-Table2[[#This Row],[check_in_date]]</f>
        <v>6</v>
      </c>
      <c r="P4758">
        <f>Table2[[#This Row],[num_adults]]+Table2[[#This Row],[num_children]]</f>
        <v>2</v>
      </c>
      <c r="Q4758" s="3">
        <f>IF(OR(Table2[[#This Row],[booking_status]]="confirmed",Table2[[#This Row],[booking_status]]="checked-out"),Table2[[#This Row],[room_rate_per_night]]*Table2[[#This Row],[Num_Nights]],0)</f>
        <v>0</v>
      </c>
      <c r="R4758" t="str" cm="1">
        <f t="array" ref="R4758">IFERROR(_xlfn.IFS(Table2[[#This Row],[booking_status]]="confirmed","Expected",Table2[[#This Row],[booking_status]]="checked-out","Actual"),"No Revenue")</f>
        <v>No Revenue</v>
      </c>
      <c r="S4758" s="4">
        <f>Table2[[#This Row],[Revenue_Amount]]/Table2[[#This Row],[Num_Nights]]</f>
        <v>0</v>
      </c>
    </row>
    <row r="4759" spans="1:19" x14ac:dyDescent="0.3">
      <c r="A4759">
        <v>4758</v>
      </c>
      <c r="B4759" t="s">
        <v>14</v>
      </c>
      <c r="C4759" s="9">
        <v>45047</v>
      </c>
      <c r="D4759" s="9">
        <v>45053</v>
      </c>
      <c r="E4759" s="10">
        <v>44974</v>
      </c>
      <c r="F4759" t="s">
        <v>18</v>
      </c>
      <c r="G4759">
        <v>169.13</v>
      </c>
      <c r="H4759">
        <v>1</v>
      </c>
      <c r="I4759">
        <v>0</v>
      </c>
      <c r="J4759" t="s">
        <v>28</v>
      </c>
      <c r="K4759" t="s">
        <v>66</v>
      </c>
      <c r="L4759" t="s">
        <v>70</v>
      </c>
      <c r="M4759" t="s">
        <v>36</v>
      </c>
      <c r="N4759" t="s">
        <v>41</v>
      </c>
      <c r="O4759">
        <f>Table2[[#This Row],[check_out_date]]-Table2[[#This Row],[check_in_date]]</f>
        <v>6</v>
      </c>
      <c r="P4759">
        <f>Table2[[#This Row],[num_adults]]+Table2[[#This Row],[num_children]]</f>
        <v>1</v>
      </c>
      <c r="Q4759" s="3">
        <f>IF(OR(Table2[[#This Row],[booking_status]]="confirmed",Table2[[#This Row],[booking_status]]="checked-out"),Table2[[#This Row],[room_rate_per_night]]*Table2[[#This Row],[Num_Nights]],0)</f>
        <v>0</v>
      </c>
      <c r="R4759" t="str" cm="1">
        <f t="array" ref="R4759">IFERROR(_xlfn.IFS(Table2[[#This Row],[booking_status]]="confirmed","Expected",Table2[[#This Row],[booking_status]]="checked-out","Actual"),"No Revenue")</f>
        <v>No Revenue</v>
      </c>
      <c r="S4759" s="4">
        <f>Table2[[#This Row],[Revenue_Amount]]/Table2[[#This Row],[Num_Nights]]</f>
        <v>0</v>
      </c>
    </row>
    <row r="4760" spans="1:19" x14ac:dyDescent="0.3">
      <c r="A4760">
        <v>4759</v>
      </c>
      <c r="B4760" t="s">
        <v>14</v>
      </c>
      <c r="C4760" s="9">
        <v>44963</v>
      </c>
      <c r="D4760" s="9">
        <v>44964</v>
      </c>
      <c r="E4760" s="10">
        <v>44918</v>
      </c>
      <c r="F4760" t="s">
        <v>27</v>
      </c>
      <c r="G4760">
        <v>124.67</v>
      </c>
      <c r="H4760">
        <v>2</v>
      </c>
      <c r="I4760">
        <v>1</v>
      </c>
      <c r="J4760" t="s">
        <v>28</v>
      </c>
      <c r="K4760" t="s">
        <v>20</v>
      </c>
      <c r="L4760" t="s">
        <v>21</v>
      </c>
      <c r="M4760" t="s">
        <v>36</v>
      </c>
      <c r="N4760" t="s">
        <v>41</v>
      </c>
      <c r="O4760">
        <f>Table2[[#This Row],[check_out_date]]-Table2[[#This Row],[check_in_date]]</f>
        <v>1</v>
      </c>
      <c r="P4760">
        <f>Table2[[#This Row],[num_adults]]+Table2[[#This Row],[num_children]]</f>
        <v>3</v>
      </c>
      <c r="Q4760" s="3">
        <f>IF(OR(Table2[[#This Row],[booking_status]]="confirmed",Table2[[#This Row],[booking_status]]="checked-out"),Table2[[#This Row],[room_rate_per_night]]*Table2[[#This Row],[Num_Nights]],0)</f>
        <v>124.67</v>
      </c>
      <c r="R4760" t="str" cm="1">
        <f t="array" ref="R4760">IFERROR(_xlfn.IFS(Table2[[#This Row],[booking_status]]="confirmed","Expected",Table2[[#This Row],[booking_status]]="checked-out","Actual"),"No Revenue")</f>
        <v>Expected</v>
      </c>
      <c r="S4760" s="4">
        <f>Table2[[#This Row],[Revenue_Amount]]/Table2[[#This Row],[Num_Nights]]</f>
        <v>124.67</v>
      </c>
    </row>
    <row r="4761" spans="1:19" hidden="1" x14ac:dyDescent="0.3">
      <c r="A4761">
        <v>4760</v>
      </c>
      <c r="B4761" t="s">
        <v>31</v>
      </c>
      <c r="C4761" s="9">
        <v>45088</v>
      </c>
      <c r="D4761" s="9">
        <v>45100</v>
      </c>
      <c r="E4761" s="10">
        <v>45052</v>
      </c>
      <c r="F4761" t="s">
        <v>27</v>
      </c>
      <c r="G4761">
        <v>158.66999999999999</v>
      </c>
      <c r="H4761">
        <v>1</v>
      </c>
      <c r="I4761">
        <v>0</v>
      </c>
      <c r="J4761" t="s">
        <v>35</v>
      </c>
      <c r="K4761" t="s">
        <v>29</v>
      </c>
      <c r="L4761" t="s">
        <v>60</v>
      </c>
      <c r="M4761" t="s">
        <v>22</v>
      </c>
      <c r="N4761" t="s">
        <v>23</v>
      </c>
      <c r="O4761">
        <f>Table2[[#This Row],[check_out_date]]-Table2[[#This Row],[check_in_date]]</f>
        <v>12</v>
      </c>
      <c r="P4761">
        <f>Table2[[#This Row],[num_adults]]+Table2[[#This Row],[num_children]]</f>
        <v>1</v>
      </c>
      <c r="Q4761" s="3">
        <f>IF(OR(Table2[[#This Row],[booking_status]]="confirmed",Table2[[#This Row],[booking_status]]="checked-out"),Table2[[#This Row],[room_rate_per_night]]*Table2[[#This Row],[Num_Nights]],0)</f>
        <v>0</v>
      </c>
      <c r="R4761" t="str" cm="1">
        <f t="array" ref="R4761">IFERROR(_xlfn.IFS(Table2[[#This Row],[booking_status]]="confirmed","Expected",Table2[[#This Row],[booking_status]]="checked-out","Actual"),"No Revenue")</f>
        <v>No Revenue</v>
      </c>
      <c r="S4761" s="4">
        <f>Table2[[#This Row],[Revenue_Amount]]/Table2[[#This Row],[Num_Nights]]</f>
        <v>0</v>
      </c>
    </row>
    <row r="4762" spans="1:19" x14ac:dyDescent="0.3">
      <c r="A4762">
        <v>4761</v>
      </c>
      <c r="B4762" t="s">
        <v>31</v>
      </c>
      <c r="C4762" s="9">
        <v>45048</v>
      </c>
      <c r="D4762" s="9">
        <v>45052</v>
      </c>
      <c r="E4762" s="10">
        <v>45002</v>
      </c>
      <c r="F4762" t="s">
        <v>49</v>
      </c>
      <c r="G4762">
        <v>87.06</v>
      </c>
      <c r="H4762">
        <v>2</v>
      </c>
      <c r="I4762">
        <v>0</v>
      </c>
      <c r="J4762" t="s">
        <v>28</v>
      </c>
      <c r="K4762" t="s">
        <v>20</v>
      </c>
      <c r="L4762" t="s">
        <v>60</v>
      </c>
      <c r="M4762" t="s">
        <v>36</v>
      </c>
      <c r="N4762" t="s">
        <v>41</v>
      </c>
      <c r="O4762">
        <f>Table2[[#This Row],[check_out_date]]-Table2[[#This Row],[check_in_date]]</f>
        <v>4</v>
      </c>
      <c r="P4762">
        <f>Table2[[#This Row],[num_adults]]+Table2[[#This Row],[num_children]]</f>
        <v>2</v>
      </c>
      <c r="Q4762" s="3">
        <f>IF(OR(Table2[[#This Row],[booking_status]]="confirmed",Table2[[#This Row],[booking_status]]="checked-out"),Table2[[#This Row],[room_rate_per_night]]*Table2[[#This Row],[Num_Nights]],0)</f>
        <v>0</v>
      </c>
      <c r="R4762" t="str" cm="1">
        <f t="array" ref="R4762">IFERROR(_xlfn.IFS(Table2[[#This Row],[booking_status]]="confirmed","Expected",Table2[[#This Row],[booking_status]]="checked-out","Actual"),"No Revenue")</f>
        <v>No Revenue</v>
      </c>
      <c r="S4762" s="4">
        <f>Table2[[#This Row],[Revenue_Amount]]/Table2[[#This Row],[Num_Nights]]</f>
        <v>0</v>
      </c>
    </row>
    <row r="4763" spans="1:19" x14ac:dyDescent="0.3">
      <c r="A4763">
        <v>4762</v>
      </c>
      <c r="B4763" t="s">
        <v>31</v>
      </c>
      <c r="C4763" s="9">
        <v>44951</v>
      </c>
      <c r="D4763" s="9">
        <v>44962</v>
      </c>
      <c r="E4763" s="10">
        <v>44894</v>
      </c>
      <c r="F4763" t="s">
        <v>54</v>
      </c>
      <c r="G4763">
        <v>228.51</v>
      </c>
      <c r="H4763">
        <v>1</v>
      </c>
      <c r="I4763">
        <v>3</v>
      </c>
      <c r="J4763" t="s">
        <v>28</v>
      </c>
      <c r="K4763" t="s">
        <v>44</v>
      </c>
      <c r="L4763" t="s">
        <v>21</v>
      </c>
      <c r="M4763" t="s">
        <v>22</v>
      </c>
      <c r="N4763" t="s">
        <v>45</v>
      </c>
      <c r="O4763">
        <f>Table2[[#This Row],[check_out_date]]-Table2[[#This Row],[check_in_date]]</f>
        <v>11</v>
      </c>
      <c r="P4763">
        <f>Table2[[#This Row],[num_adults]]+Table2[[#This Row],[num_children]]</f>
        <v>4</v>
      </c>
      <c r="Q4763" s="3">
        <f>IF(OR(Table2[[#This Row],[booking_status]]="confirmed",Table2[[#This Row],[booking_status]]="checked-out"),Table2[[#This Row],[room_rate_per_night]]*Table2[[#This Row],[Num_Nights]],0)</f>
        <v>2513.6099999999997</v>
      </c>
      <c r="R4763" t="str" cm="1">
        <f t="array" ref="R4763">IFERROR(_xlfn.IFS(Table2[[#This Row],[booking_status]]="confirmed","Expected",Table2[[#This Row],[booking_status]]="checked-out","Actual"),"No Revenue")</f>
        <v>Expected</v>
      </c>
      <c r="S4763" s="4">
        <f>Table2[[#This Row],[Revenue_Amount]]/Table2[[#This Row],[Num_Nights]]</f>
        <v>228.50999999999996</v>
      </c>
    </row>
    <row r="4764" spans="1:19" x14ac:dyDescent="0.3">
      <c r="A4764">
        <v>4763</v>
      </c>
      <c r="B4764" t="s">
        <v>50</v>
      </c>
      <c r="C4764" s="9">
        <v>44995</v>
      </c>
      <c r="D4764" s="9">
        <v>44997</v>
      </c>
      <c r="E4764" s="10">
        <v>44962</v>
      </c>
      <c r="F4764" t="s">
        <v>49</v>
      </c>
      <c r="G4764">
        <v>155.18</v>
      </c>
      <c r="H4764">
        <v>2</v>
      </c>
      <c r="I4764">
        <v>0</v>
      </c>
      <c r="J4764" t="s">
        <v>28</v>
      </c>
      <c r="K4764" t="s">
        <v>99</v>
      </c>
      <c r="L4764" t="s">
        <v>21</v>
      </c>
      <c r="M4764" t="s">
        <v>36</v>
      </c>
      <c r="N4764" t="s">
        <v>41</v>
      </c>
      <c r="O4764">
        <f>Table2[[#This Row],[check_out_date]]-Table2[[#This Row],[check_in_date]]</f>
        <v>2</v>
      </c>
      <c r="P4764">
        <f>Table2[[#This Row],[num_adults]]+Table2[[#This Row],[num_children]]</f>
        <v>2</v>
      </c>
      <c r="Q4764" s="3">
        <f>IF(OR(Table2[[#This Row],[booking_status]]="confirmed",Table2[[#This Row],[booking_status]]="checked-out"),Table2[[#This Row],[room_rate_per_night]]*Table2[[#This Row],[Num_Nights]],0)</f>
        <v>310.36</v>
      </c>
      <c r="R4764" t="str" cm="1">
        <f t="array" ref="R4764">IFERROR(_xlfn.IFS(Table2[[#This Row],[booking_status]]="confirmed","Expected",Table2[[#This Row],[booking_status]]="checked-out","Actual"),"No Revenue")</f>
        <v>Expected</v>
      </c>
      <c r="S4764" s="4">
        <f>Table2[[#This Row],[Revenue_Amount]]/Table2[[#This Row],[Num_Nights]]</f>
        <v>155.18</v>
      </c>
    </row>
    <row r="4765" spans="1:19" hidden="1" x14ac:dyDescent="0.3">
      <c r="A4765">
        <v>4764</v>
      </c>
      <c r="B4765" t="s">
        <v>37</v>
      </c>
      <c r="C4765" s="9">
        <v>45110</v>
      </c>
      <c r="D4765" s="9">
        <v>45119</v>
      </c>
      <c r="E4765" s="10">
        <v>45066</v>
      </c>
      <c r="F4765" t="s">
        <v>49</v>
      </c>
      <c r="G4765">
        <v>83.25</v>
      </c>
      <c r="H4765">
        <v>1</v>
      </c>
      <c r="I4765">
        <v>0</v>
      </c>
      <c r="J4765" t="s">
        <v>35</v>
      </c>
      <c r="K4765" t="s">
        <v>66</v>
      </c>
      <c r="L4765" t="s">
        <v>56</v>
      </c>
      <c r="M4765" t="s">
        <v>36</v>
      </c>
      <c r="N4765" t="s">
        <v>95</v>
      </c>
      <c r="O4765">
        <f>Table2[[#This Row],[check_out_date]]-Table2[[#This Row],[check_in_date]]</f>
        <v>9</v>
      </c>
      <c r="P4765">
        <f>Table2[[#This Row],[num_adults]]+Table2[[#This Row],[num_children]]</f>
        <v>1</v>
      </c>
      <c r="Q4765" s="3">
        <f>IF(OR(Table2[[#This Row],[booking_status]]="confirmed",Table2[[#This Row],[booking_status]]="checked-out"),Table2[[#This Row],[room_rate_per_night]]*Table2[[#This Row],[Num_Nights]],0)</f>
        <v>749.25</v>
      </c>
      <c r="R4765" t="str" cm="1">
        <f t="array" ref="R4765">IFERROR(_xlfn.IFS(Table2[[#This Row],[booking_status]]="confirmed","Expected",Table2[[#This Row],[booking_status]]="checked-out","Actual"),"No Revenue")</f>
        <v>Actual</v>
      </c>
      <c r="S4765" s="4">
        <f>Table2[[#This Row],[Revenue_Amount]]/Table2[[#This Row],[Num_Nights]]</f>
        <v>83.25</v>
      </c>
    </row>
    <row r="4766" spans="1:19" x14ac:dyDescent="0.3">
      <c r="A4766">
        <v>4765</v>
      </c>
      <c r="B4766" t="s">
        <v>31</v>
      </c>
      <c r="C4766" s="9">
        <v>45152</v>
      </c>
      <c r="D4766" s="9">
        <v>45156</v>
      </c>
      <c r="E4766" s="10">
        <v>45130</v>
      </c>
      <c r="F4766" t="s">
        <v>54</v>
      </c>
      <c r="G4766">
        <v>375.86</v>
      </c>
      <c r="H4766">
        <v>1</v>
      </c>
      <c r="I4766">
        <v>0</v>
      </c>
      <c r="J4766" t="s">
        <v>55</v>
      </c>
      <c r="K4766" t="s">
        <v>20</v>
      </c>
      <c r="L4766" t="s">
        <v>56</v>
      </c>
      <c r="M4766" t="s">
        <v>36</v>
      </c>
      <c r="N4766" t="s">
        <v>23</v>
      </c>
      <c r="O4766">
        <f>Table2[[#This Row],[check_out_date]]-Table2[[#This Row],[check_in_date]]</f>
        <v>4</v>
      </c>
      <c r="P4766">
        <f>Table2[[#This Row],[num_adults]]+Table2[[#This Row],[num_children]]</f>
        <v>1</v>
      </c>
      <c r="Q4766" s="3">
        <f>IF(OR(Table2[[#This Row],[booking_status]]="confirmed",Table2[[#This Row],[booking_status]]="checked-out"),Table2[[#This Row],[room_rate_per_night]]*Table2[[#This Row],[Num_Nights]],0)</f>
        <v>1503.44</v>
      </c>
      <c r="R4766" t="str" cm="1">
        <f t="array" ref="R4766">IFERROR(_xlfn.IFS(Table2[[#This Row],[booking_status]]="confirmed","Expected",Table2[[#This Row],[booking_status]]="checked-out","Actual"),"No Revenue")</f>
        <v>Actual</v>
      </c>
      <c r="S4766" s="4">
        <f>Table2[[#This Row],[Revenue_Amount]]/Table2[[#This Row],[Num_Nights]]</f>
        <v>375.86</v>
      </c>
    </row>
    <row r="4767" spans="1:19" hidden="1" x14ac:dyDescent="0.3">
      <c r="A4767">
        <v>4766</v>
      </c>
      <c r="B4767" t="s">
        <v>50</v>
      </c>
      <c r="C4767" s="9">
        <v>45130</v>
      </c>
      <c r="D4767" s="9">
        <v>45134</v>
      </c>
      <c r="E4767" s="10">
        <v>45060</v>
      </c>
      <c r="F4767" t="s">
        <v>49</v>
      </c>
      <c r="G4767">
        <v>115.07</v>
      </c>
      <c r="H4767">
        <v>1</v>
      </c>
      <c r="I4767">
        <v>3</v>
      </c>
      <c r="J4767" t="s">
        <v>35</v>
      </c>
      <c r="K4767" t="s">
        <v>20</v>
      </c>
      <c r="L4767" t="s">
        <v>60</v>
      </c>
      <c r="M4767" t="s">
        <v>36</v>
      </c>
      <c r="N4767" t="s">
        <v>41</v>
      </c>
      <c r="O4767">
        <f>Table2[[#This Row],[check_out_date]]-Table2[[#This Row],[check_in_date]]</f>
        <v>4</v>
      </c>
      <c r="P4767">
        <f>Table2[[#This Row],[num_adults]]+Table2[[#This Row],[num_children]]</f>
        <v>4</v>
      </c>
      <c r="Q4767" s="3">
        <f>IF(OR(Table2[[#This Row],[booking_status]]="confirmed",Table2[[#This Row],[booking_status]]="checked-out"),Table2[[#This Row],[room_rate_per_night]]*Table2[[#This Row],[Num_Nights]],0)</f>
        <v>0</v>
      </c>
      <c r="R4767" t="str" cm="1">
        <f t="array" ref="R4767">IFERROR(_xlfn.IFS(Table2[[#This Row],[booking_status]]="confirmed","Expected",Table2[[#This Row],[booking_status]]="checked-out","Actual"),"No Revenue")</f>
        <v>No Revenue</v>
      </c>
      <c r="S4767" s="4">
        <f>Table2[[#This Row],[Revenue_Amount]]/Table2[[#This Row],[Num_Nights]]</f>
        <v>0</v>
      </c>
    </row>
    <row r="4768" spans="1:19" x14ac:dyDescent="0.3">
      <c r="A4768">
        <v>4767</v>
      </c>
      <c r="B4768" t="s">
        <v>31</v>
      </c>
      <c r="C4768" s="9">
        <v>45187</v>
      </c>
      <c r="D4768" s="9">
        <v>45191</v>
      </c>
      <c r="E4768" s="10">
        <v>45160</v>
      </c>
      <c r="F4768" t="s">
        <v>54</v>
      </c>
      <c r="G4768">
        <v>260.27999999999997</v>
      </c>
      <c r="H4768">
        <v>1</v>
      </c>
      <c r="I4768">
        <v>0</v>
      </c>
      <c r="J4768" t="s">
        <v>19</v>
      </c>
      <c r="K4768" t="s">
        <v>20</v>
      </c>
      <c r="L4768" t="s">
        <v>60</v>
      </c>
      <c r="M4768" t="s">
        <v>36</v>
      </c>
      <c r="N4768" t="s">
        <v>95</v>
      </c>
      <c r="O4768">
        <f>Table2[[#This Row],[check_out_date]]-Table2[[#This Row],[check_in_date]]</f>
        <v>4</v>
      </c>
      <c r="P4768">
        <f>Table2[[#This Row],[num_adults]]+Table2[[#This Row],[num_children]]</f>
        <v>1</v>
      </c>
      <c r="Q4768" s="3">
        <f>IF(OR(Table2[[#This Row],[booking_status]]="confirmed",Table2[[#This Row],[booking_status]]="checked-out"),Table2[[#This Row],[room_rate_per_night]]*Table2[[#This Row],[Num_Nights]],0)</f>
        <v>0</v>
      </c>
      <c r="R4768" t="str" cm="1">
        <f t="array" ref="R4768">IFERROR(_xlfn.IFS(Table2[[#This Row],[booking_status]]="confirmed","Expected",Table2[[#This Row],[booking_status]]="checked-out","Actual"),"No Revenue")</f>
        <v>No Revenue</v>
      </c>
      <c r="S4768" s="4">
        <f>Table2[[#This Row],[Revenue_Amount]]/Table2[[#This Row],[Num_Nights]]</f>
        <v>0</v>
      </c>
    </row>
    <row r="4769" spans="1:19" x14ac:dyDescent="0.3">
      <c r="A4769">
        <v>4768</v>
      </c>
      <c r="B4769" t="s">
        <v>37</v>
      </c>
      <c r="C4769" s="9">
        <v>45248</v>
      </c>
      <c r="D4769" s="9">
        <v>45251</v>
      </c>
      <c r="E4769" s="10">
        <v>45225</v>
      </c>
      <c r="F4769" t="s">
        <v>49</v>
      </c>
      <c r="G4769">
        <v>117.52</v>
      </c>
      <c r="H4769">
        <v>1</v>
      </c>
      <c r="I4769">
        <v>0</v>
      </c>
      <c r="J4769" t="s">
        <v>55</v>
      </c>
      <c r="K4769" t="s">
        <v>29</v>
      </c>
      <c r="L4769" t="s">
        <v>21</v>
      </c>
      <c r="M4769" t="s">
        <v>36</v>
      </c>
      <c r="N4769" t="s">
        <v>45</v>
      </c>
      <c r="O4769">
        <f>Table2[[#This Row],[check_out_date]]-Table2[[#This Row],[check_in_date]]</f>
        <v>3</v>
      </c>
      <c r="P4769">
        <f>Table2[[#This Row],[num_adults]]+Table2[[#This Row],[num_children]]</f>
        <v>1</v>
      </c>
      <c r="Q4769" s="3">
        <f>IF(OR(Table2[[#This Row],[booking_status]]="confirmed",Table2[[#This Row],[booking_status]]="checked-out"),Table2[[#This Row],[room_rate_per_night]]*Table2[[#This Row],[Num_Nights]],0)</f>
        <v>352.56</v>
      </c>
      <c r="R4769" t="str" cm="1">
        <f t="array" ref="R4769">IFERROR(_xlfn.IFS(Table2[[#This Row],[booking_status]]="confirmed","Expected",Table2[[#This Row],[booking_status]]="checked-out","Actual"),"No Revenue")</f>
        <v>Expected</v>
      </c>
      <c r="S4769" s="4">
        <f>Table2[[#This Row],[Revenue_Amount]]/Table2[[#This Row],[Num_Nights]]</f>
        <v>117.52</v>
      </c>
    </row>
    <row r="4770" spans="1:19" x14ac:dyDescent="0.3">
      <c r="A4770">
        <v>4769</v>
      </c>
      <c r="B4770" t="s">
        <v>50</v>
      </c>
      <c r="C4770" s="9">
        <v>45180</v>
      </c>
      <c r="D4770" s="9">
        <v>45184</v>
      </c>
      <c r="E4770" s="10">
        <v>45135</v>
      </c>
      <c r="F4770" t="s">
        <v>49</v>
      </c>
      <c r="G4770">
        <v>94.75</v>
      </c>
      <c r="H4770">
        <v>1</v>
      </c>
      <c r="I4770">
        <v>0</v>
      </c>
      <c r="J4770" t="s">
        <v>28</v>
      </c>
      <c r="K4770" t="s">
        <v>20</v>
      </c>
      <c r="L4770" t="s">
        <v>56</v>
      </c>
      <c r="M4770" t="s">
        <v>36</v>
      </c>
      <c r="N4770" t="s">
        <v>41</v>
      </c>
      <c r="O4770">
        <f>Table2[[#This Row],[check_out_date]]-Table2[[#This Row],[check_in_date]]</f>
        <v>4</v>
      </c>
      <c r="P4770">
        <f>Table2[[#This Row],[num_adults]]+Table2[[#This Row],[num_children]]</f>
        <v>1</v>
      </c>
      <c r="Q4770" s="3">
        <f>IF(OR(Table2[[#This Row],[booking_status]]="confirmed",Table2[[#This Row],[booking_status]]="checked-out"),Table2[[#This Row],[room_rate_per_night]]*Table2[[#This Row],[Num_Nights]],0)</f>
        <v>379</v>
      </c>
      <c r="R4770" t="str" cm="1">
        <f t="array" ref="R4770">IFERROR(_xlfn.IFS(Table2[[#This Row],[booking_status]]="confirmed","Expected",Table2[[#This Row],[booking_status]]="checked-out","Actual"),"No Revenue")</f>
        <v>Actual</v>
      </c>
      <c r="S4770" s="4">
        <f>Table2[[#This Row],[Revenue_Amount]]/Table2[[#This Row],[Num_Nights]]</f>
        <v>94.75</v>
      </c>
    </row>
    <row r="4771" spans="1:19" hidden="1" x14ac:dyDescent="0.3">
      <c r="A4771">
        <v>4770</v>
      </c>
      <c r="B4771" t="s">
        <v>31</v>
      </c>
      <c r="C4771" s="9">
        <v>45067</v>
      </c>
      <c r="D4771" s="9">
        <v>45071</v>
      </c>
      <c r="E4771" s="10">
        <v>45032</v>
      </c>
      <c r="F4771" t="s">
        <v>49</v>
      </c>
      <c r="G4771">
        <v>62.49</v>
      </c>
      <c r="H4771">
        <v>4</v>
      </c>
      <c r="I4771">
        <v>0</v>
      </c>
      <c r="J4771" t="s">
        <v>35</v>
      </c>
      <c r="K4771" t="s">
        <v>29</v>
      </c>
      <c r="L4771" t="s">
        <v>21</v>
      </c>
      <c r="M4771" t="s">
        <v>22</v>
      </c>
      <c r="N4771" t="s">
        <v>23</v>
      </c>
      <c r="O4771">
        <f>Table2[[#This Row],[check_out_date]]-Table2[[#This Row],[check_in_date]]</f>
        <v>4</v>
      </c>
      <c r="P4771">
        <f>Table2[[#This Row],[num_adults]]+Table2[[#This Row],[num_children]]</f>
        <v>4</v>
      </c>
      <c r="Q4771" s="3">
        <f>IF(OR(Table2[[#This Row],[booking_status]]="confirmed",Table2[[#This Row],[booking_status]]="checked-out"),Table2[[#This Row],[room_rate_per_night]]*Table2[[#This Row],[Num_Nights]],0)</f>
        <v>249.96</v>
      </c>
      <c r="R4771" t="str" cm="1">
        <f t="array" ref="R4771">IFERROR(_xlfn.IFS(Table2[[#This Row],[booking_status]]="confirmed","Expected",Table2[[#This Row],[booking_status]]="checked-out","Actual"),"No Revenue")</f>
        <v>Expected</v>
      </c>
      <c r="S4771" s="4">
        <f>Table2[[#This Row],[Revenue_Amount]]/Table2[[#This Row],[Num_Nights]]</f>
        <v>62.49</v>
      </c>
    </row>
    <row r="4772" spans="1:19" x14ac:dyDescent="0.3">
      <c r="A4772">
        <v>4771</v>
      </c>
      <c r="B4772" t="s">
        <v>37</v>
      </c>
      <c r="C4772" s="9">
        <v>45106</v>
      </c>
      <c r="D4772" s="9">
        <v>45110</v>
      </c>
      <c r="E4772" s="10">
        <v>45086</v>
      </c>
      <c r="F4772" t="s">
        <v>18</v>
      </c>
      <c r="G4772">
        <v>284.99</v>
      </c>
      <c r="H4772">
        <v>1</v>
      </c>
      <c r="I4772">
        <v>0</v>
      </c>
      <c r="J4772" t="s">
        <v>55</v>
      </c>
      <c r="K4772" t="s">
        <v>66</v>
      </c>
      <c r="L4772" t="s">
        <v>21</v>
      </c>
      <c r="M4772" t="s">
        <v>36</v>
      </c>
      <c r="N4772" t="s">
        <v>23</v>
      </c>
      <c r="O4772">
        <f>Table2[[#This Row],[check_out_date]]-Table2[[#This Row],[check_in_date]]</f>
        <v>4</v>
      </c>
      <c r="P4772">
        <f>Table2[[#This Row],[num_adults]]+Table2[[#This Row],[num_children]]</f>
        <v>1</v>
      </c>
      <c r="Q4772" s="3">
        <f>IF(OR(Table2[[#This Row],[booking_status]]="confirmed",Table2[[#This Row],[booking_status]]="checked-out"),Table2[[#This Row],[room_rate_per_night]]*Table2[[#This Row],[Num_Nights]],0)</f>
        <v>1139.96</v>
      </c>
      <c r="R4772" t="str" cm="1">
        <f t="array" ref="R4772">IFERROR(_xlfn.IFS(Table2[[#This Row],[booking_status]]="confirmed","Expected",Table2[[#This Row],[booking_status]]="checked-out","Actual"),"No Revenue")</f>
        <v>Expected</v>
      </c>
      <c r="S4772" s="4">
        <f>Table2[[#This Row],[Revenue_Amount]]/Table2[[#This Row],[Num_Nights]]</f>
        <v>284.99</v>
      </c>
    </row>
    <row r="4773" spans="1:19" x14ac:dyDescent="0.3">
      <c r="A4773">
        <v>4772</v>
      </c>
      <c r="B4773" t="s">
        <v>50</v>
      </c>
      <c r="C4773" s="9">
        <v>45139</v>
      </c>
      <c r="D4773" s="9">
        <v>45140</v>
      </c>
      <c r="E4773" s="10">
        <v>45131</v>
      </c>
      <c r="F4773" t="s">
        <v>54</v>
      </c>
      <c r="G4773">
        <v>582.57000000000005</v>
      </c>
      <c r="H4773">
        <v>1</v>
      </c>
      <c r="I4773">
        <v>2</v>
      </c>
      <c r="J4773" t="s">
        <v>28</v>
      </c>
      <c r="K4773" t="s">
        <v>99</v>
      </c>
      <c r="L4773" t="s">
        <v>21</v>
      </c>
      <c r="M4773" t="s">
        <v>36</v>
      </c>
      <c r="N4773" t="s">
        <v>41</v>
      </c>
      <c r="O4773">
        <f>Table2[[#This Row],[check_out_date]]-Table2[[#This Row],[check_in_date]]</f>
        <v>1</v>
      </c>
      <c r="P4773">
        <f>Table2[[#This Row],[num_adults]]+Table2[[#This Row],[num_children]]</f>
        <v>3</v>
      </c>
      <c r="Q4773" s="3">
        <f>IF(OR(Table2[[#This Row],[booking_status]]="confirmed",Table2[[#This Row],[booking_status]]="checked-out"),Table2[[#This Row],[room_rate_per_night]]*Table2[[#This Row],[Num_Nights]],0)</f>
        <v>582.57000000000005</v>
      </c>
      <c r="R4773" t="str" cm="1">
        <f t="array" ref="R4773">IFERROR(_xlfn.IFS(Table2[[#This Row],[booking_status]]="confirmed","Expected",Table2[[#This Row],[booking_status]]="checked-out","Actual"),"No Revenue")</f>
        <v>Expected</v>
      </c>
      <c r="S4773" s="4">
        <f>Table2[[#This Row],[Revenue_Amount]]/Table2[[#This Row],[Num_Nights]]</f>
        <v>582.57000000000005</v>
      </c>
    </row>
    <row r="4774" spans="1:19" x14ac:dyDescent="0.3">
      <c r="A4774">
        <v>4773</v>
      </c>
      <c r="B4774" t="s">
        <v>31</v>
      </c>
      <c r="C4774" s="9">
        <v>45281</v>
      </c>
      <c r="D4774" s="9">
        <v>45291</v>
      </c>
      <c r="E4774" s="10">
        <v>45264</v>
      </c>
      <c r="F4774" t="s">
        <v>54</v>
      </c>
      <c r="G4774">
        <v>253.23</v>
      </c>
      <c r="H4774">
        <v>2</v>
      </c>
      <c r="I4774">
        <v>0</v>
      </c>
      <c r="J4774" t="s">
        <v>28</v>
      </c>
      <c r="K4774" t="s">
        <v>29</v>
      </c>
      <c r="L4774" t="s">
        <v>21</v>
      </c>
      <c r="M4774" t="s">
        <v>36</v>
      </c>
      <c r="N4774" t="s">
        <v>45</v>
      </c>
      <c r="O4774">
        <f>Table2[[#This Row],[check_out_date]]-Table2[[#This Row],[check_in_date]]</f>
        <v>10</v>
      </c>
      <c r="P4774">
        <f>Table2[[#This Row],[num_adults]]+Table2[[#This Row],[num_children]]</f>
        <v>2</v>
      </c>
      <c r="Q4774" s="3">
        <f>IF(OR(Table2[[#This Row],[booking_status]]="confirmed",Table2[[#This Row],[booking_status]]="checked-out"),Table2[[#This Row],[room_rate_per_night]]*Table2[[#This Row],[Num_Nights]],0)</f>
        <v>2532.2999999999997</v>
      </c>
      <c r="R4774" t="str" cm="1">
        <f t="array" ref="R4774">IFERROR(_xlfn.IFS(Table2[[#This Row],[booking_status]]="confirmed","Expected",Table2[[#This Row],[booking_status]]="checked-out","Actual"),"No Revenue")</f>
        <v>Expected</v>
      </c>
      <c r="S4774" s="4">
        <f>Table2[[#This Row],[Revenue_Amount]]/Table2[[#This Row],[Num_Nights]]</f>
        <v>253.22999999999996</v>
      </c>
    </row>
    <row r="4775" spans="1:19" x14ac:dyDescent="0.3">
      <c r="A4775">
        <v>4774</v>
      </c>
      <c r="B4775" t="s">
        <v>31</v>
      </c>
      <c r="C4775" s="9">
        <v>45231</v>
      </c>
      <c r="D4775" s="9">
        <v>45234</v>
      </c>
      <c r="E4775" s="10">
        <v>45187</v>
      </c>
      <c r="F4775" t="s">
        <v>49</v>
      </c>
      <c r="G4775">
        <v>55.74</v>
      </c>
      <c r="H4775">
        <v>2</v>
      </c>
      <c r="I4775">
        <v>0</v>
      </c>
      <c r="J4775" t="s">
        <v>94</v>
      </c>
      <c r="K4775" t="s">
        <v>44</v>
      </c>
      <c r="L4775" t="s">
        <v>70</v>
      </c>
      <c r="M4775" t="s">
        <v>36</v>
      </c>
      <c r="N4775" t="s">
        <v>23</v>
      </c>
      <c r="O4775">
        <f>Table2[[#This Row],[check_out_date]]-Table2[[#This Row],[check_in_date]]</f>
        <v>3</v>
      </c>
      <c r="P4775">
        <f>Table2[[#This Row],[num_adults]]+Table2[[#This Row],[num_children]]</f>
        <v>2</v>
      </c>
      <c r="Q4775" s="3">
        <f>IF(OR(Table2[[#This Row],[booking_status]]="confirmed",Table2[[#This Row],[booking_status]]="checked-out"),Table2[[#This Row],[room_rate_per_night]]*Table2[[#This Row],[Num_Nights]],0)</f>
        <v>0</v>
      </c>
      <c r="R4775" t="str" cm="1">
        <f t="array" ref="R4775">IFERROR(_xlfn.IFS(Table2[[#This Row],[booking_status]]="confirmed","Expected",Table2[[#This Row],[booking_status]]="checked-out","Actual"),"No Revenue")</f>
        <v>No Revenue</v>
      </c>
      <c r="S4775" s="4">
        <f>Table2[[#This Row],[Revenue_Amount]]/Table2[[#This Row],[Num_Nights]]</f>
        <v>0</v>
      </c>
    </row>
    <row r="4776" spans="1:19" x14ac:dyDescent="0.3">
      <c r="A4776">
        <v>4775</v>
      </c>
      <c r="B4776" t="s">
        <v>37</v>
      </c>
      <c r="C4776" s="9">
        <v>45050</v>
      </c>
      <c r="D4776" s="9">
        <v>45055</v>
      </c>
      <c r="E4776" s="10">
        <v>44991</v>
      </c>
      <c r="F4776" t="s">
        <v>49</v>
      </c>
      <c r="G4776">
        <v>82.48</v>
      </c>
      <c r="H4776">
        <v>1</v>
      </c>
      <c r="I4776">
        <v>0</v>
      </c>
      <c r="J4776" t="s">
        <v>55</v>
      </c>
      <c r="K4776" t="s">
        <v>99</v>
      </c>
      <c r="L4776" t="s">
        <v>21</v>
      </c>
      <c r="M4776" t="s">
        <v>36</v>
      </c>
      <c r="N4776" t="s">
        <v>41</v>
      </c>
      <c r="O4776">
        <f>Table2[[#This Row],[check_out_date]]-Table2[[#This Row],[check_in_date]]</f>
        <v>5</v>
      </c>
      <c r="P4776">
        <f>Table2[[#This Row],[num_adults]]+Table2[[#This Row],[num_children]]</f>
        <v>1</v>
      </c>
      <c r="Q4776" s="3">
        <f>IF(OR(Table2[[#This Row],[booking_status]]="confirmed",Table2[[#This Row],[booking_status]]="checked-out"),Table2[[#This Row],[room_rate_per_night]]*Table2[[#This Row],[Num_Nights]],0)</f>
        <v>412.40000000000003</v>
      </c>
      <c r="R4776" t="str" cm="1">
        <f t="array" ref="R4776">IFERROR(_xlfn.IFS(Table2[[#This Row],[booking_status]]="confirmed","Expected",Table2[[#This Row],[booking_status]]="checked-out","Actual"),"No Revenue")</f>
        <v>Expected</v>
      </c>
      <c r="S4776" s="4">
        <f>Table2[[#This Row],[Revenue_Amount]]/Table2[[#This Row],[Num_Nights]]</f>
        <v>82.48</v>
      </c>
    </row>
    <row r="4777" spans="1:19" hidden="1" x14ac:dyDescent="0.3">
      <c r="A4777">
        <v>4776</v>
      </c>
      <c r="B4777" t="s">
        <v>50</v>
      </c>
      <c r="C4777" s="9">
        <v>45055</v>
      </c>
      <c r="D4777" s="9">
        <v>45059</v>
      </c>
      <c r="E4777" s="10">
        <v>44989</v>
      </c>
      <c r="F4777" t="s">
        <v>49</v>
      </c>
      <c r="G4777">
        <v>151.59</v>
      </c>
      <c r="H4777">
        <v>1</v>
      </c>
      <c r="I4777">
        <v>0</v>
      </c>
      <c r="J4777" t="s">
        <v>35</v>
      </c>
      <c r="K4777" t="s">
        <v>29</v>
      </c>
      <c r="L4777" t="s">
        <v>21</v>
      </c>
      <c r="M4777" t="s">
        <v>22</v>
      </c>
      <c r="N4777" t="s">
        <v>41</v>
      </c>
      <c r="O4777">
        <f>Table2[[#This Row],[check_out_date]]-Table2[[#This Row],[check_in_date]]</f>
        <v>4</v>
      </c>
      <c r="P4777">
        <f>Table2[[#This Row],[num_adults]]+Table2[[#This Row],[num_children]]</f>
        <v>1</v>
      </c>
      <c r="Q4777" s="3">
        <f>IF(OR(Table2[[#This Row],[booking_status]]="confirmed",Table2[[#This Row],[booking_status]]="checked-out"),Table2[[#This Row],[room_rate_per_night]]*Table2[[#This Row],[Num_Nights]],0)</f>
        <v>606.36</v>
      </c>
      <c r="R4777" t="str" cm="1">
        <f t="array" ref="R4777">IFERROR(_xlfn.IFS(Table2[[#This Row],[booking_status]]="confirmed","Expected",Table2[[#This Row],[booking_status]]="checked-out","Actual"),"No Revenue")</f>
        <v>Expected</v>
      </c>
      <c r="S4777" s="4">
        <f>Table2[[#This Row],[Revenue_Amount]]/Table2[[#This Row],[Num_Nights]]</f>
        <v>151.59</v>
      </c>
    </row>
    <row r="4778" spans="1:19" x14ac:dyDescent="0.3">
      <c r="A4778">
        <v>4777</v>
      </c>
      <c r="B4778" t="s">
        <v>14</v>
      </c>
      <c r="C4778" s="9">
        <v>45117</v>
      </c>
      <c r="D4778" s="9">
        <v>45128</v>
      </c>
      <c r="E4778" s="10">
        <v>45099</v>
      </c>
      <c r="F4778" t="s">
        <v>27</v>
      </c>
      <c r="G4778">
        <v>102.93</v>
      </c>
      <c r="H4778">
        <v>4</v>
      </c>
      <c r="I4778">
        <v>0</v>
      </c>
      <c r="J4778" t="s">
        <v>94</v>
      </c>
      <c r="K4778" t="s">
        <v>29</v>
      </c>
      <c r="L4778" t="s">
        <v>21</v>
      </c>
      <c r="M4778" t="s">
        <v>36</v>
      </c>
      <c r="N4778" t="s">
        <v>30</v>
      </c>
      <c r="O4778">
        <f>Table2[[#This Row],[check_out_date]]-Table2[[#This Row],[check_in_date]]</f>
        <v>11</v>
      </c>
      <c r="P4778">
        <f>Table2[[#This Row],[num_adults]]+Table2[[#This Row],[num_children]]</f>
        <v>4</v>
      </c>
      <c r="Q4778" s="3">
        <f>IF(OR(Table2[[#This Row],[booking_status]]="confirmed",Table2[[#This Row],[booking_status]]="checked-out"),Table2[[#This Row],[room_rate_per_night]]*Table2[[#This Row],[Num_Nights]],0)</f>
        <v>1132.23</v>
      </c>
      <c r="R4778" t="str" cm="1">
        <f t="array" ref="R4778">IFERROR(_xlfn.IFS(Table2[[#This Row],[booking_status]]="confirmed","Expected",Table2[[#This Row],[booking_status]]="checked-out","Actual"),"No Revenue")</f>
        <v>Expected</v>
      </c>
      <c r="S4778" s="4">
        <f>Table2[[#This Row],[Revenue_Amount]]/Table2[[#This Row],[Num_Nights]]</f>
        <v>102.93</v>
      </c>
    </row>
    <row r="4779" spans="1:19" hidden="1" x14ac:dyDescent="0.3">
      <c r="A4779">
        <v>4778</v>
      </c>
      <c r="B4779" t="s">
        <v>50</v>
      </c>
      <c r="C4779" s="9">
        <v>45007</v>
      </c>
      <c r="D4779" s="9">
        <v>45014</v>
      </c>
      <c r="E4779" s="10">
        <v>44991</v>
      </c>
      <c r="F4779" t="s">
        <v>49</v>
      </c>
      <c r="G4779">
        <v>112.77</v>
      </c>
      <c r="H4779">
        <v>1</v>
      </c>
      <c r="I4779">
        <v>0</v>
      </c>
      <c r="J4779" t="s">
        <v>35</v>
      </c>
      <c r="K4779" t="s">
        <v>20</v>
      </c>
      <c r="L4779" t="s">
        <v>21</v>
      </c>
      <c r="M4779" t="s">
        <v>36</v>
      </c>
      <c r="N4779" t="s">
        <v>23</v>
      </c>
      <c r="O4779">
        <f>Table2[[#This Row],[check_out_date]]-Table2[[#This Row],[check_in_date]]</f>
        <v>7</v>
      </c>
      <c r="P4779">
        <f>Table2[[#This Row],[num_adults]]+Table2[[#This Row],[num_children]]</f>
        <v>1</v>
      </c>
      <c r="Q4779" s="3">
        <f>IF(OR(Table2[[#This Row],[booking_status]]="confirmed",Table2[[#This Row],[booking_status]]="checked-out"),Table2[[#This Row],[room_rate_per_night]]*Table2[[#This Row],[Num_Nights]],0)</f>
        <v>789.39</v>
      </c>
      <c r="R4779" t="str" cm="1">
        <f t="array" ref="R4779">IFERROR(_xlfn.IFS(Table2[[#This Row],[booking_status]]="confirmed","Expected",Table2[[#This Row],[booking_status]]="checked-out","Actual"),"No Revenue")</f>
        <v>Expected</v>
      </c>
      <c r="S4779" s="4">
        <f>Table2[[#This Row],[Revenue_Amount]]/Table2[[#This Row],[Num_Nights]]</f>
        <v>112.77</v>
      </c>
    </row>
    <row r="4780" spans="1:19" x14ac:dyDescent="0.3">
      <c r="A4780">
        <v>4779</v>
      </c>
      <c r="B4780" t="s">
        <v>37</v>
      </c>
      <c r="C4780" s="9">
        <v>45112</v>
      </c>
      <c r="D4780" s="9">
        <v>45114</v>
      </c>
      <c r="E4780" s="10">
        <v>45102</v>
      </c>
      <c r="F4780" t="s">
        <v>27</v>
      </c>
      <c r="G4780">
        <v>211.1</v>
      </c>
      <c r="H4780">
        <v>4</v>
      </c>
      <c r="I4780">
        <v>1</v>
      </c>
      <c r="J4780" t="s">
        <v>28</v>
      </c>
      <c r="K4780" t="s">
        <v>29</v>
      </c>
      <c r="L4780" t="s">
        <v>21</v>
      </c>
      <c r="M4780" t="s">
        <v>36</v>
      </c>
      <c r="N4780" t="s">
        <v>41</v>
      </c>
      <c r="O4780">
        <f>Table2[[#This Row],[check_out_date]]-Table2[[#This Row],[check_in_date]]</f>
        <v>2</v>
      </c>
      <c r="P4780">
        <f>Table2[[#This Row],[num_adults]]+Table2[[#This Row],[num_children]]</f>
        <v>5</v>
      </c>
      <c r="Q4780" s="3">
        <f>IF(OR(Table2[[#This Row],[booking_status]]="confirmed",Table2[[#This Row],[booking_status]]="checked-out"),Table2[[#This Row],[room_rate_per_night]]*Table2[[#This Row],[Num_Nights]],0)</f>
        <v>422.2</v>
      </c>
      <c r="R4780" t="str" cm="1">
        <f t="array" ref="R4780">IFERROR(_xlfn.IFS(Table2[[#This Row],[booking_status]]="confirmed","Expected",Table2[[#This Row],[booking_status]]="checked-out","Actual"),"No Revenue")</f>
        <v>Expected</v>
      </c>
      <c r="S4780" s="4">
        <f>Table2[[#This Row],[Revenue_Amount]]/Table2[[#This Row],[Num_Nights]]</f>
        <v>211.1</v>
      </c>
    </row>
    <row r="4781" spans="1:19" x14ac:dyDescent="0.3">
      <c r="A4781">
        <v>4780</v>
      </c>
      <c r="B4781" t="s">
        <v>14</v>
      </c>
      <c r="C4781" s="9">
        <v>44938</v>
      </c>
      <c r="D4781" s="9">
        <v>44942</v>
      </c>
      <c r="E4781" s="10">
        <v>44888</v>
      </c>
      <c r="F4781" t="s">
        <v>54</v>
      </c>
      <c r="G4781">
        <v>293.33999999999997</v>
      </c>
      <c r="H4781">
        <v>2</v>
      </c>
      <c r="I4781">
        <v>0</v>
      </c>
      <c r="J4781" t="s">
        <v>28</v>
      </c>
      <c r="K4781" t="s">
        <v>29</v>
      </c>
      <c r="L4781" t="s">
        <v>56</v>
      </c>
      <c r="M4781" t="s">
        <v>36</v>
      </c>
      <c r="N4781" t="s">
        <v>41</v>
      </c>
      <c r="O4781">
        <f>Table2[[#This Row],[check_out_date]]-Table2[[#This Row],[check_in_date]]</f>
        <v>4</v>
      </c>
      <c r="P4781">
        <f>Table2[[#This Row],[num_adults]]+Table2[[#This Row],[num_children]]</f>
        <v>2</v>
      </c>
      <c r="Q4781" s="3">
        <f>IF(OR(Table2[[#This Row],[booking_status]]="confirmed",Table2[[#This Row],[booking_status]]="checked-out"),Table2[[#This Row],[room_rate_per_night]]*Table2[[#This Row],[Num_Nights]],0)</f>
        <v>1173.3599999999999</v>
      </c>
      <c r="R4781" t="str" cm="1">
        <f t="array" ref="R4781">IFERROR(_xlfn.IFS(Table2[[#This Row],[booking_status]]="confirmed","Expected",Table2[[#This Row],[booking_status]]="checked-out","Actual"),"No Revenue")</f>
        <v>Actual</v>
      </c>
      <c r="S4781" s="4">
        <f>Table2[[#This Row],[Revenue_Amount]]/Table2[[#This Row],[Num_Nights]]</f>
        <v>293.33999999999997</v>
      </c>
    </row>
    <row r="4782" spans="1:19" x14ac:dyDescent="0.3">
      <c r="A4782">
        <v>4781</v>
      </c>
      <c r="B4782" t="s">
        <v>37</v>
      </c>
      <c r="C4782" s="9">
        <v>45027</v>
      </c>
      <c r="D4782" s="9">
        <v>45035</v>
      </c>
      <c r="E4782" s="10">
        <v>45000</v>
      </c>
      <c r="F4782" t="s">
        <v>27</v>
      </c>
      <c r="G4782">
        <v>127.43</v>
      </c>
      <c r="H4782">
        <v>2</v>
      </c>
      <c r="I4782">
        <v>2</v>
      </c>
      <c r="J4782" t="s">
        <v>28</v>
      </c>
      <c r="K4782" t="s">
        <v>66</v>
      </c>
      <c r="L4782" t="s">
        <v>60</v>
      </c>
      <c r="M4782" t="s">
        <v>36</v>
      </c>
      <c r="N4782" t="s">
        <v>41</v>
      </c>
      <c r="O4782">
        <f>Table2[[#This Row],[check_out_date]]-Table2[[#This Row],[check_in_date]]</f>
        <v>8</v>
      </c>
      <c r="P4782">
        <f>Table2[[#This Row],[num_adults]]+Table2[[#This Row],[num_children]]</f>
        <v>4</v>
      </c>
      <c r="Q4782" s="3">
        <f>IF(OR(Table2[[#This Row],[booking_status]]="confirmed",Table2[[#This Row],[booking_status]]="checked-out"),Table2[[#This Row],[room_rate_per_night]]*Table2[[#This Row],[Num_Nights]],0)</f>
        <v>0</v>
      </c>
      <c r="R4782" t="str" cm="1">
        <f t="array" ref="R4782">IFERROR(_xlfn.IFS(Table2[[#This Row],[booking_status]]="confirmed","Expected",Table2[[#This Row],[booking_status]]="checked-out","Actual"),"No Revenue")</f>
        <v>No Revenue</v>
      </c>
      <c r="S4782" s="4">
        <f>Table2[[#This Row],[Revenue_Amount]]/Table2[[#This Row],[Num_Nights]]</f>
        <v>0</v>
      </c>
    </row>
    <row r="4783" spans="1:19" x14ac:dyDescent="0.3">
      <c r="A4783">
        <v>4782</v>
      </c>
      <c r="B4783" t="s">
        <v>50</v>
      </c>
      <c r="C4783" s="9">
        <v>45074</v>
      </c>
      <c r="D4783" s="9">
        <v>45076</v>
      </c>
      <c r="E4783" s="10">
        <v>45060</v>
      </c>
      <c r="F4783" t="s">
        <v>18</v>
      </c>
      <c r="G4783">
        <v>217.65</v>
      </c>
      <c r="H4783">
        <v>2</v>
      </c>
      <c r="I4783">
        <v>1</v>
      </c>
      <c r="J4783" t="s">
        <v>28</v>
      </c>
      <c r="K4783" t="s">
        <v>20</v>
      </c>
      <c r="L4783" t="s">
        <v>21</v>
      </c>
      <c r="M4783" t="s">
        <v>22</v>
      </c>
      <c r="N4783" t="s">
        <v>41</v>
      </c>
      <c r="O4783">
        <f>Table2[[#This Row],[check_out_date]]-Table2[[#This Row],[check_in_date]]</f>
        <v>2</v>
      </c>
      <c r="P4783">
        <f>Table2[[#This Row],[num_adults]]+Table2[[#This Row],[num_children]]</f>
        <v>3</v>
      </c>
      <c r="Q4783" s="3">
        <f>IF(OR(Table2[[#This Row],[booking_status]]="confirmed",Table2[[#This Row],[booking_status]]="checked-out"),Table2[[#This Row],[room_rate_per_night]]*Table2[[#This Row],[Num_Nights]],0)</f>
        <v>435.3</v>
      </c>
      <c r="R4783" t="str" cm="1">
        <f t="array" ref="R4783">IFERROR(_xlfn.IFS(Table2[[#This Row],[booking_status]]="confirmed","Expected",Table2[[#This Row],[booking_status]]="checked-out","Actual"),"No Revenue")</f>
        <v>Expected</v>
      </c>
      <c r="S4783" s="4">
        <f>Table2[[#This Row],[Revenue_Amount]]/Table2[[#This Row],[Num_Nights]]</f>
        <v>217.65</v>
      </c>
    </row>
    <row r="4784" spans="1:19" x14ac:dyDescent="0.3">
      <c r="A4784">
        <v>4783</v>
      </c>
      <c r="B4784" t="s">
        <v>14</v>
      </c>
      <c r="C4784" s="9">
        <v>45238</v>
      </c>
      <c r="D4784" s="9">
        <v>45247</v>
      </c>
      <c r="E4784" s="10">
        <v>45223</v>
      </c>
      <c r="F4784" t="s">
        <v>49</v>
      </c>
      <c r="G4784">
        <v>93.88</v>
      </c>
      <c r="H4784">
        <v>2</v>
      </c>
      <c r="I4784">
        <v>1</v>
      </c>
      <c r="J4784" t="s">
        <v>94</v>
      </c>
      <c r="K4784" t="s">
        <v>44</v>
      </c>
      <c r="L4784" t="s">
        <v>60</v>
      </c>
      <c r="M4784" t="s">
        <v>36</v>
      </c>
      <c r="N4784" t="s">
        <v>41</v>
      </c>
      <c r="O4784">
        <f>Table2[[#This Row],[check_out_date]]-Table2[[#This Row],[check_in_date]]</f>
        <v>9</v>
      </c>
      <c r="P4784">
        <f>Table2[[#This Row],[num_adults]]+Table2[[#This Row],[num_children]]</f>
        <v>3</v>
      </c>
      <c r="Q4784" s="3">
        <f>IF(OR(Table2[[#This Row],[booking_status]]="confirmed",Table2[[#This Row],[booking_status]]="checked-out"),Table2[[#This Row],[room_rate_per_night]]*Table2[[#This Row],[Num_Nights]],0)</f>
        <v>0</v>
      </c>
      <c r="R4784" t="str" cm="1">
        <f t="array" ref="R4784">IFERROR(_xlfn.IFS(Table2[[#This Row],[booking_status]]="confirmed","Expected",Table2[[#This Row],[booking_status]]="checked-out","Actual"),"No Revenue")</f>
        <v>No Revenue</v>
      </c>
      <c r="S4784" s="4">
        <f>Table2[[#This Row],[Revenue_Amount]]/Table2[[#This Row],[Num_Nights]]</f>
        <v>0</v>
      </c>
    </row>
    <row r="4785" spans="1:19" x14ac:dyDescent="0.3">
      <c r="A4785">
        <v>4784</v>
      </c>
      <c r="B4785" t="s">
        <v>37</v>
      </c>
      <c r="C4785" s="9">
        <v>44957</v>
      </c>
      <c r="D4785" s="9">
        <v>44959</v>
      </c>
      <c r="E4785" s="10">
        <v>44939</v>
      </c>
      <c r="F4785" t="s">
        <v>54</v>
      </c>
      <c r="G4785">
        <v>452.23</v>
      </c>
      <c r="H4785">
        <v>4</v>
      </c>
      <c r="I4785">
        <v>0</v>
      </c>
      <c r="J4785" t="s">
        <v>94</v>
      </c>
      <c r="K4785" t="s">
        <v>44</v>
      </c>
      <c r="L4785" t="s">
        <v>60</v>
      </c>
      <c r="M4785" t="s">
        <v>36</v>
      </c>
      <c r="N4785" t="s">
        <v>41</v>
      </c>
      <c r="O4785">
        <f>Table2[[#This Row],[check_out_date]]-Table2[[#This Row],[check_in_date]]</f>
        <v>2</v>
      </c>
      <c r="P4785">
        <f>Table2[[#This Row],[num_adults]]+Table2[[#This Row],[num_children]]</f>
        <v>4</v>
      </c>
      <c r="Q4785" s="3">
        <f>IF(OR(Table2[[#This Row],[booking_status]]="confirmed",Table2[[#This Row],[booking_status]]="checked-out"),Table2[[#This Row],[room_rate_per_night]]*Table2[[#This Row],[Num_Nights]],0)</f>
        <v>0</v>
      </c>
      <c r="R4785" t="str" cm="1">
        <f t="array" ref="R4785">IFERROR(_xlfn.IFS(Table2[[#This Row],[booking_status]]="confirmed","Expected",Table2[[#This Row],[booking_status]]="checked-out","Actual"),"No Revenue")</f>
        <v>No Revenue</v>
      </c>
      <c r="S4785" s="4">
        <f>Table2[[#This Row],[Revenue_Amount]]/Table2[[#This Row],[Num_Nights]]</f>
        <v>0</v>
      </c>
    </row>
    <row r="4786" spans="1:19" x14ac:dyDescent="0.3">
      <c r="A4786">
        <v>4785</v>
      </c>
      <c r="B4786" t="s">
        <v>50</v>
      </c>
      <c r="C4786" s="9">
        <v>45033</v>
      </c>
      <c r="D4786" s="9">
        <v>45035</v>
      </c>
      <c r="E4786" s="10">
        <v>45013</v>
      </c>
      <c r="F4786" t="s">
        <v>49</v>
      </c>
      <c r="G4786">
        <v>96.44</v>
      </c>
      <c r="H4786">
        <v>1</v>
      </c>
      <c r="I4786">
        <v>0</v>
      </c>
      <c r="J4786" t="s">
        <v>55</v>
      </c>
      <c r="K4786" t="s">
        <v>29</v>
      </c>
      <c r="L4786" t="s">
        <v>56</v>
      </c>
      <c r="M4786" t="s">
        <v>22</v>
      </c>
      <c r="N4786" t="s">
        <v>41</v>
      </c>
      <c r="O4786">
        <f>Table2[[#This Row],[check_out_date]]-Table2[[#This Row],[check_in_date]]</f>
        <v>2</v>
      </c>
      <c r="P4786">
        <f>Table2[[#This Row],[num_adults]]+Table2[[#This Row],[num_children]]</f>
        <v>1</v>
      </c>
      <c r="Q4786" s="3">
        <f>IF(OR(Table2[[#This Row],[booking_status]]="confirmed",Table2[[#This Row],[booking_status]]="checked-out"),Table2[[#This Row],[room_rate_per_night]]*Table2[[#This Row],[Num_Nights]],0)</f>
        <v>192.88</v>
      </c>
      <c r="R4786" t="str" cm="1">
        <f t="array" ref="R4786">IFERROR(_xlfn.IFS(Table2[[#This Row],[booking_status]]="confirmed","Expected",Table2[[#This Row],[booking_status]]="checked-out","Actual"),"No Revenue")</f>
        <v>Actual</v>
      </c>
      <c r="S4786" s="4">
        <f>Table2[[#This Row],[Revenue_Amount]]/Table2[[#This Row],[Num_Nights]]</f>
        <v>96.44</v>
      </c>
    </row>
    <row r="4787" spans="1:19" x14ac:dyDescent="0.3">
      <c r="A4787">
        <v>4786</v>
      </c>
      <c r="B4787" t="s">
        <v>37</v>
      </c>
      <c r="C4787" s="9">
        <v>45006</v>
      </c>
      <c r="D4787" s="9">
        <v>45014</v>
      </c>
      <c r="E4787" s="10">
        <v>44935</v>
      </c>
      <c r="F4787" t="s">
        <v>49</v>
      </c>
      <c r="G4787">
        <v>111.98</v>
      </c>
      <c r="H4787">
        <v>2</v>
      </c>
      <c r="I4787">
        <v>3</v>
      </c>
      <c r="J4787" t="s">
        <v>55</v>
      </c>
      <c r="K4787" t="s">
        <v>66</v>
      </c>
      <c r="L4787" t="s">
        <v>56</v>
      </c>
      <c r="M4787" t="s">
        <v>36</v>
      </c>
      <c r="N4787" t="s">
        <v>41</v>
      </c>
      <c r="O4787">
        <f>Table2[[#This Row],[check_out_date]]-Table2[[#This Row],[check_in_date]]</f>
        <v>8</v>
      </c>
      <c r="P4787">
        <f>Table2[[#This Row],[num_adults]]+Table2[[#This Row],[num_children]]</f>
        <v>5</v>
      </c>
      <c r="Q4787" s="3">
        <f>IF(OR(Table2[[#This Row],[booking_status]]="confirmed",Table2[[#This Row],[booking_status]]="checked-out"),Table2[[#This Row],[room_rate_per_night]]*Table2[[#This Row],[Num_Nights]],0)</f>
        <v>895.84</v>
      </c>
      <c r="R4787" t="str" cm="1">
        <f t="array" ref="R4787">IFERROR(_xlfn.IFS(Table2[[#This Row],[booking_status]]="confirmed","Expected",Table2[[#This Row],[booking_status]]="checked-out","Actual"),"No Revenue")</f>
        <v>Actual</v>
      </c>
      <c r="S4787" s="4">
        <f>Table2[[#This Row],[Revenue_Amount]]/Table2[[#This Row],[Num_Nights]]</f>
        <v>111.98</v>
      </c>
    </row>
    <row r="4788" spans="1:19" hidden="1" x14ac:dyDescent="0.3">
      <c r="A4788">
        <v>4787</v>
      </c>
      <c r="B4788" t="s">
        <v>50</v>
      </c>
      <c r="C4788" s="9">
        <v>45093</v>
      </c>
      <c r="D4788" s="9">
        <v>45097</v>
      </c>
      <c r="E4788" s="10">
        <v>45071</v>
      </c>
      <c r="F4788" t="s">
        <v>54</v>
      </c>
      <c r="G4788">
        <v>611.4</v>
      </c>
      <c r="H4788">
        <v>1</v>
      </c>
      <c r="I4788">
        <v>1</v>
      </c>
      <c r="J4788" t="s">
        <v>35</v>
      </c>
      <c r="K4788" t="s">
        <v>99</v>
      </c>
      <c r="L4788" t="s">
        <v>21</v>
      </c>
      <c r="M4788" t="s">
        <v>36</v>
      </c>
      <c r="N4788" t="s">
        <v>41</v>
      </c>
      <c r="O4788">
        <f>Table2[[#This Row],[check_out_date]]-Table2[[#This Row],[check_in_date]]</f>
        <v>4</v>
      </c>
      <c r="P4788">
        <f>Table2[[#This Row],[num_adults]]+Table2[[#This Row],[num_children]]</f>
        <v>2</v>
      </c>
      <c r="Q4788" s="3">
        <f>IF(OR(Table2[[#This Row],[booking_status]]="confirmed",Table2[[#This Row],[booking_status]]="checked-out"),Table2[[#This Row],[room_rate_per_night]]*Table2[[#This Row],[Num_Nights]],0)</f>
        <v>2445.6</v>
      </c>
      <c r="R4788" t="str" cm="1">
        <f t="array" ref="R4788">IFERROR(_xlfn.IFS(Table2[[#This Row],[booking_status]]="confirmed","Expected",Table2[[#This Row],[booking_status]]="checked-out","Actual"),"No Revenue")</f>
        <v>Expected</v>
      </c>
      <c r="S4788" s="4">
        <f>Table2[[#This Row],[Revenue_Amount]]/Table2[[#This Row],[Num_Nights]]</f>
        <v>611.4</v>
      </c>
    </row>
    <row r="4789" spans="1:19" hidden="1" x14ac:dyDescent="0.3">
      <c r="A4789">
        <v>4788</v>
      </c>
      <c r="B4789" t="s">
        <v>37</v>
      </c>
      <c r="C4789" s="9">
        <v>45129</v>
      </c>
      <c r="D4789" s="9">
        <v>45132</v>
      </c>
      <c r="E4789" s="10">
        <v>45064</v>
      </c>
      <c r="F4789" t="s">
        <v>54</v>
      </c>
      <c r="G4789">
        <v>501.06</v>
      </c>
      <c r="H4789">
        <v>1</v>
      </c>
      <c r="I4789">
        <v>0</v>
      </c>
      <c r="J4789" t="s">
        <v>35</v>
      </c>
      <c r="K4789" t="s">
        <v>29</v>
      </c>
      <c r="L4789" t="s">
        <v>21</v>
      </c>
      <c r="M4789" t="s">
        <v>22</v>
      </c>
      <c r="N4789" t="s">
        <v>95</v>
      </c>
      <c r="O4789">
        <f>Table2[[#This Row],[check_out_date]]-Table2[[#This Row],[check_in_date]]</f>
        <v>3</v>
      </c>
      <c r="P4789">
        <f>Table2[[#This Row],[num_adults]]+Table2[[#This Row],[num_children]]</f>
        <v>1</v>
      </c>
      <c r="Q4789" s="3">
        <f>IF(OR(Table2[[#This Row],[booking_status]]="confirmed",Table2[[#This Row],[booking_status]]="checked-out"),Table2[[#This Row],[room_rate_per_night]]*Table2[[#This Row],[Num_Nights]],0)</f>
        <v>1503.18</v>
      </c>
      <c r="R4789" t="str" cm="1">
        <f t="array" ref="R4789">IFERROR(_xlfn.IFS(Table2[[#This Row],[booking_status]]="confirmed","Expected",Table2[[#This Row],[booking_status]]="checked-out","Actual"),"No Revenue")</f>
        <v>Expected</v>
      </c>
      <c r="S4789" s="4">
        <f>Table2[[#This Row],[Revenue_Amount]]/Table2[[#This Row],[Num_Nights]]</f>
        <v>501.06</v>
      </c>
    </row>
    <row r="4790" spans="1:19" x14ac:dyDescent="0.3">
      <c r="A4790">
        <v>4789</v>
      </c>
      <c r="B4790" t="s">
        <v>31</v>
      </c>
      <c r="C4790" s="9">
        <v>45039</v>
      </c>
      <c r="D4790" s="9">
        <v>45050</v>
      </c>
      <c r="E4790" s="10">
        <v>45024</v>
      </c>
      <c r="F4790" t="s">
        <v>49</v>
      </c>
      <c r="G4790">
        <v>101.33</v>
      </c>
      <c r="H4790">
        <v>2</v>
      </c>
      <c r="I4790">
        <v>0</v>
      </c>
      <c r="J4790" t="s">
        <v>28</v>
      </c>
      <c r="K4790" t="s">
        <v>44</v>
      </c>
      <c r="L4790" t="s">
        <v>21</v>
      </c>
      <c r="M4790" t="s">
        <v>36</v>
      </c>
      <c r="N4790" t="s">
        <v>23</v>
      </c>
      <c r="O4790">
        <f>Table2[[#This Row],[check_out_date]]-Table2[[#This Row],[check_in_date]]</f>
        <v>11</v>
      </c>
      <c r="P4790">
        <f>Table2[[#This Row],[num_adults]]+Table2[[#This Row],[num_children]]</f>
        <v>2</v>
      </c>
      <c r="Q4790" s="3">
        <f>IF(OR(Table2[[#This Row],[booking_status]]="confirmed",Table2[[#This Row],[booking_status]]="checked-out"),Table2[[#This Row],[room_rate_per_night]]*Table2[[#This Row],[Num_Nights]],0)</f>
        <v>1114.6299999999999</v>
      </c>
      <c r="R4790" t="str" cm="1">
        <f t="array" ref="R4790">IFERROR(_xlfn.IFS(Table2[[#This Row],[booking_status]]="confirmed","Expected",Table2[[#This Row],[booking_status]]="checked-out","Actual"),"No Revenue")</f>
        <v>Expected</v>
      </c>
      <c r="S4790" s="4">
        <f>Table2[[#This Row],[Revenue_Amount]]/Table2[[#This Row],[Num_Nights]]</f>
        <v>101.32999999999998</v>
      </c>
    </row>
    <row r="4791" spans="1:19" x14ac:dyDescent="0.3">
      <c r="A4791">
        <v>4790</v>
      </c>
      <c r="B4791" t="s">
        <v>14</v>
      </c>
      <c r="C4791" s="9">
        <v>45088</v>
      </c>
      <c r="D4791" s="9">
        <v>45100</v>
      </c>
      <c r="E4791" s="10">
        <v>45064</v>
      </c>
      <c r="F4791" t="s">
        <v>54</v>
      </c>
      <c r="G4791">
        <v>306.97000000000003</v>
      </c>
      <c r="H4791">
        <v>1</v>
      </c>
      <c r="I4791">
        <v>2</v>
      </c>
      <c r="J4791" t="s">
        <v>28</v>
      </c>
      <c r="K4791" t="s">
        <v>99</v>
      </c>
      <c r="L4791" t="s">
        <v>21</v>
      </c>
      <c r="M4791" t="s">
        <v>36</v>
      </c>
      <c r="N4791" t="s">
        <v>41</v>
      </c>
      <c r="O4791">
        <f>Table2[[#This Row],[check_out_date]]-Table2[[#This Row],[check_in_date]]</f>
        <v>12</v>
      </c>
      <c r="P4791">
        <f>Table2[[#This Row],[num_adults]]+Table2[[#This Row],[num_children]]</f>
        <v>3</v>
      </c>
      <c r="Q4791" s="3">
        <f>IF(OR(Table2[[#This Row],[booking_status]]="confirmed",Table2[[#This Row],[booking_status]]="checked-out"),Table2[[#This Row],[room_rate_per_night]]*Table2[[#This Row],[Num_Nights]],0)</f>
        <v>3683.6400000000003</v>
      </c>
      <c r="R4791" t="str" cm="1">
        <f t="array" ref="R4791">IFERROR(_xlfn.IFS(Table2[[#This Row],[booking_status]]="confirmed","Expected",Table2[[#This Row],[booking_status]]="checked-out","Actual"),"No Revenue")</f>
        <v>Expected</v>
      </c>
      <c r="S4791" s="4">
        <f>Table2[[#This Row],[Revenue_Amount]]/Table2[[#This Row],[Num_Nights]]</f>
        <v>306.97000000000003</v>
      </c>
    </row>
    <row r="4792" spans="1:19" hidden="1" x14ac:dyDescent="0.3">
      <c r="A4792">
        <v>4791</v>
      </c>
      <c r="B4792" t="s">
        <v>50</v>
      </c>
      <c r="C4792" s="9">
        <v>45089</v>
      </c>
      <c r="D4792" s="9">
        <v>45092</v>
      </c>
      <c r="E4792" s="10">
        <v>45068</v>
      </c>
      <c r="F4792" t="s">
        <v>49</v>
      </c>
      <c r="G4792">
        <v>142.4</v>
      </c>
      <c r="H4792">
        <v>3</v>
      </c>
      <c r="I4792">
        <v>2</v>
      </c>
      <c r="J4792" t="s">
        <v>35</v>
      </c>
      <c r="K4792" t="s">
        <v>20</v>
      </c>
      <c r="L4792" t="s">
        <v>21</v>
      </c>
      <c r="M4792" t="s">
        <v>22</v>
      </c>
      <c r="N4792" t="s">
        <v>23</v>
      </c>
      <c r="O4792">
        <f>Table2[[#This Row],[check_out_date]]-Table2[[#This Row],[check_in_date]]</f>
        <v>3</v>
      </c>
      <c r="P4792">
        <f>Table2[[#This Row],[num_adults]]+Table2[[#This Row],[num_children]]</f>
        <v>5</v>
      </c>
      <c r="Q4792" s="3">
        <f>IF(OR(Table2[[#This Row],[booking_status]]="confirmed",Table2[[#This Row],[booking_status]]="checked-out"),Table2[[#This Row],[room_rate_per_night]]*Table2[[#This Row],[Num_Nights]],0)</f>
        <v>427.20000000000005</v>
      </c>
      <c r="R4792" t="str" cm="1">
        <f t="array" ref="R4792">IFERROR(_xlfn.IFS(Table2[[#This Row],[booking_status]]="confirmed","Expected",Table2[[#This Row],[booking_status]]="checked-out","Actual"),"No Revenue")</f>
        <v>Expected</v>
      </c>
      <c r="S4792" s="4">
        <f>Table2[[#This Row],[Revenue_Amount]]/Table2[[#This Row],[Num_Nights]]</f>
        <v>142.4</v>
      </c>
    </row>
    <row r="4793" spans="1:19" hidden="1" x14ac:dyDescent="0.3">
      <c r="A4793">
        <v>4792</v>
      </c>
      <c r="B4793" t="s">
        <v>14</v>
      </c>
      <c r="C4793" s="9">
        <v>45260</v>
      </c>
      <c r="D4793" s="9">
        <v>45268</v>
      </c>
      <c r="E4793" s="10">
        <v>45222</v>
      </c>
      <c r="F4793" t="s">
        <v>27</v>
      </c>
      <c r="G4793">
        <v>152</v>
      </c>
      <c r="H4793">
        <v>2</v>
      </c>
      <c r="I4793">
        <v>0</v>
      </c>
      <c r="J4793" t="s">
        <v>35</v>
      </c>
      <c r="K4793" t="s">
        <v>44</v>
      </c>
      <c r="L4793" t="s">
        <v>21</v>
      </c>
      <c r="M4793" t="s">
        <v>22</v>
      </c>
      <c r="N4793" t="s">
        <v>41</v>
      </c>
      <c r="O4793">
        <f>Table2[[#This Row],[check_out_date]]-Table2[[#This Row],[check_in_date]]</f>
        <v>8</v>
      </c>
      <c r="P4793">
        <f>Table2[[#This Row],[num_adults]]+Table2[[#This Row],[num_children]]</f>
        <v>2</v>
      </c>
      <c r="Q4793" s="3">
        <f>IF(OR(Table2[[#This Row],[booking_status]]="confirmed",Table2[[#This Row],[booking_status]]="checked-out"),Table2[[#This Row],[room_rate_per_night]]*Table2[[#This Row],[Num_Nights]],0)</f>
        <v>1216</v>
      </c>
      <c r="R4793" t="str" cm="1">
        <f t="array" ref="R4793">IFERROR(_xlfn.IFS(Table2[[#This Row],[booking_status]]="confirmed","Expected",Table2[[#This Row],[booking_status]]="checked-out","Actual"),"No Revenue")</f>
        <v>Expected</v>
      </c>
      <c r="S4793" s="4">
        <f>Table2[[#This Row],[Revenue_Amount]]/Table2[[#This Row],[Num_Nights]]</f>
        <v>152</v>
      </c>
    </row>
    <row r="4794" spans="1:19" x14ac:dyDescent="0.3">
      <c r="A4794">
        <v>4793</v>
      </c>
      <c r="B4794" t="s">
        <v>50</v>
      </c>
      <c r="C4794" s="9">
        <v>45220</v>
      </c>
      <c r="D4794" s="9">
        <v>45225</v>
      </c>
      <c r="E4794" s="10">
        <v>45163</v>
      </c>
      <c r="F4794" t="s">
        <v>49</v>
      </c>
      <c r="G4794">
        <v>132.15</v>
      </c>
      <c r="H4794">
        <v>1</v>
      </c>
      <c r="I4794">
        <v>0</v>
      </c>
      <c r="J4794" t="s">
        <v>94</v>
      </c>
      <c r="K4794" t="s">
        <v>29</v>
      </c>
      <c r="L4794" t="s">
        <v>56</v>
      </c>
      <c r="M4794" t="s">
        <v>36</v>
      </c>
      <c r="N4794" t="s">
        <v>41</v>
      </c>
      <c r="O4794">
        <f>Table2[[#This Row],[check_out_date]]-Table2[[#This Row],[check_in_date]]</f>
        <v>5</v>
      </c>
      <c r="P4794">
        <f>Table2[[#This Row],[num_adults]]+Table2[[#This Row],[num_children]]</f>
        <v>1</v>
      </c>
      <c r="Q4794" s="3">
        <f>IF(OR(Table2[[#This Row],[booking_status]]="confirmed",Table2[[#This Row],[booking_status]]="checked-out"),Table2[[#This Row],[room_rate_per_night]]*Table2[[#This Row],[Num_Nights]],0)</f>
        <v>660.75</v>
      </c>
      <c r="R4794" t="str" cm="1">
        <f t="array" ref="R4794">IFERROR(_xlfn.IFS(Table2[[#This Row],[booking_status]]="confirmed","Expected",Table2[[#This Row],[booking_status]]="checked-out","Actual"),"No Revenue")</f>
        <v>Actual</v>
      </c>
      <c r="S4794" s="4">
        <f>Table2[[#This Row],[Revenue_Amount]]/Table2[[#This Row],[Num_Nights]]</f>
        <v>132.15</v>
      </c>
    </row>
    <row r="4795" spans="1:19" hidden="1" x14ac:dyDescent="0.3">
      <c r="A4795">
        <v>4794</v>
      </c>
      <c r="B4795" t="s">
        <v>50</v>
      </c>
      <c r="C4795" s="9">
        <v>45061</v>
      </c>
      <c r="D4795" s="9">
        <v>45066</v>
      </c>
      <c r="E4795" s="10">
        <v>44991</v>
      </c>
      <c r="F4795" t="s">
        <v>49</v>
      </c>
      <c r="G4795">
        <v>92.16</v>
      </c>
      <c r="H4795">
        <v>2</v>
      </c>
      <c r="I4795">
        <v>0</v>
      </c>
      <c r="J4795" t="s">
        <v>35</v>
      </c>
      <c r="K4795" t="s">
        <v>20</v>
      </c>
      <c r="L4795" t="s">
        <v>21</v>
      </c>
      <c r="M4795" t="s">
        <v>36</v>
      </c>
      <c r="N4795" t="s">
        <v>41</v>
      </c>
      <c r="O4795">
        <f>Table2[[#This Row],[check_out_date]]-Table2[[#This Row],[check_in_date]]</f>
        <v>5</v>
      </c>
      <c r="P4795">
        <f>Table2[[#This Row],[num_adults]]+Table2[[#This Row],[num_children]]</f>
        <v>2</v>
      </c>
      <c r="Q4795" s="3">
        <f>IF(OR(Table2[[#This Row],[booking_status]]="confirmed",Table2[[#This Row],[booking_status]]="checked-out"),Table2[[#This Row],[room_rate_per_night]]*Table2[[#This Row],[Num_Nights]],0)</f>
        <v>460.79999999999995</v>
      </c>
      <c r="R4795" t="str" cm="1">
        <f t="array" ref="R4795">IFERROR(_xlfn.IFS(Table2[[#This Row],[booking_status]]="confirmed","Expected",Table2[[#This Row],[booking_status]]="checked-out","Actual"),"No Revenue")</f>
        <v>Expected</v>
      </c>
      <c r="S4795" s="4">
        <f>Table2[[#This Row],[Revenue_Amount]]/Table2[[#This Row],[Num_Nights]]</f>
        <v>92.16</v>
      </c>
    </row>
    <row r="4796" spans="1:19" x14ac:dyDescent="0.3">
      <c r="A4796">
        <v>4795</v>
      </c>
      <c r="B4796" t="s">
        <v>14</v>
      </c>
      <c r="C4796" s="9">
        <v>44946</v>
      </c>
      <c r="D4796" s="9">
        <v>44949</v>
      </c>
      <c r="E4796" s="10">
        <v>44860</v>
      </c>
      <c r="F4796" t="s">
        <v>18</v>
      </c>
      <c r="G4796">
        <v>220.34</v>
      </c>
      <c r="H4796">
        <v>1</v>
      </c>
      <c r="I4796">
        <v>0</v>
      </c>
      <c r="J4796" t="s">
        <v>28</v>
      </c>
      <c r="K4796" t="s">
        <v>99</v>
      </c>
      <c r="L4796" t="s">
        <v>21</v>
      </c>
      <c r="M4796" t="s">
        <v>36</v>
      </c>
      <c r="N4796" t="s">
        <v>41</v>
      </c>
      <c r="O4796">
        <f>Table2[[#This Row],[check_out_date]]-Table2[[#This Row],[check_in_date]]</f>
        <v>3</v>
      </c>
      <c r="P4796">
        <f>Table2[[#This Row],[num_adults]]+Table2[[#This Row],[num_children]]</f>
        <v>1</v>
      </c>
      <c r="Q4796" s="3">
        <f>IF(OR(Table2[[#This Row],[booking_status]]="confirmed",Table2[[#This Row],[booking_status]]="checked-out"),Table2[[#This Row],[room_rate_per_night]]*Table2[[#This Row],[Num_Nights]],0)</f>
        <v>661.02</v>
      </c>
      <c r="R4796" t="str" cm="1">
        <f t="array" ref="R4796">IFERROR(_xlfn.IFS(Table2[[#This Row],[booking_status]]="confirmed","Expected",Table2[[#This Row],[booking_status]]="checked-out","Actual"),"No Revenue")</f>
        <v>Expected</v>
      </c>
      <c r="S4796" s="4">
        <f>Table2[[#This Row],[Revenue_Amount]]/Table2[[#This Row],[Num_Nights]]</f>
        <v>220.34</v>
      </c>
    </row>
    <row r="4797" spans="1:19" x14ac:dyDescent="0.3">
      <c r="A4797">
        <v>4796</v>
      </c>
      <c r="B4797" t="s">
        <v>14</v>
      </c>
      <c r="C4797" s="9">
        <v>45025</v>
      </c>
      <c r="D4797" s="9">
        <v>45029</v>
      </c>
      <c r="E4797" s="10">
        <v>45012</v>
      </c>
      <c r="F4797" t="s">
        <v>54</v>
      </c>
      <c r="G4797">
        <v>364.86</v>
      </c>
      <c r="H4797">
        <v>4</v>
      </c>
      <c r="I4797">
        <v>0</v>
      </c>
      <c r="J4797" t="s">
        <v>55</v>
      </c>
      <c r="K4797" t="s">
        <v>29</v>
      </c>
      <c r="L4797" t="s">
        <v>21</v>
      </c>
      <c r="M4797" t="s">
        <v>22</v>
      </c>
      <c r="N4797" t="s">
        <v>41</v>
      </c>
      <c r="O4797">
        <f>Table2[[#This Row],[check_out_date]]-Table2[[#This Row],[check_in_date]]</f>
        <v>4</v>
      </c>
      <c r="P4797">
        <f>Table2[[#This Row],[num_adults]]+Table2[[#This Row],[num_children]]</f>
        <v>4</v>
      </c>
      <c r="Q4797" s="3">
        <f>IF(OR(Table2[[#This Row],[booking_status]]="confirmed",Table2[[#This Row],[booking_status]]="checked-out"),Table2[[#This Row],[room_rate_per_night]]*Table2[[#This Row],[Num_Nights]],0)</f>
        <v>1459.44</v>
      </c>
      <c r="R4797" t="str" cm="1">
        <f t="array" ref="R4797">IFERROR(_xlfn.IFS(Table2[[#This Row],[booking_status]]="confirmed","Expected",Table2[[#This Row],[booking_status]]="checked-out","Actual"),"No Revenue")</f>
        <v>Expected</v>
      </c>
      <c r="S4797" s="4">
        <f>Table2[[#This Row],[Revenue_Amount]]/Table2[[#This Row],[Num_Nights]]</f>
        <v>364.86</v>
      </c>
    </row>
    <row r="4798" spans="1:19" x14ac:dyDescent="0.3">
      <c r="A4798">
        <v>4797</v>
      </c>
      <c r="B4798" t="s">
        <v>50</v>
      </c>
      <c r="C4798" s="9">
        <v>45182</v>
      </c>
      <c r="D4798" s="9">
        <v>45190</v>
      </c>
      <c r="E4798" s="10">
        <v>45170</v>
      </c>
      <c r="F4798" t="s">
        <v>27</v>
      </c>
      <c r="G4798">
        <v>152.13</v>
      </c>
      <c r="H4798">
        <v>1</v>
      </c>
      <c r="I4798">
        <v>0</v>
      </c>
      <c r="J4798" t="s">
        <v>28</v>
      </c>
      <c r="K4798" t="s">
        <v>99</v>
      </c>
      <c r="L4798" t="s">
        <v>21</v>
      </c>
      <c r="M4798" t="s">
        <v>36</v>
      </c>
      <c r="N4798" t="s">
        <v>45</v>
      </c>
      <c r="O4798">
        <f>Table2[[#This Row],[check_out_date]]-Table2[[#This Row],[check_in_date]]</f>
        <v>8</v>
      </c>
      <c r="P4798">
        <f>Table2[[#This Row],[num_adults]]+Table2[[#This Row],[num_children]]</f>
        <v>1</v>
      </c>
      <c r="Q4798" s="3">
        <f>IF(OR(Table2[[#This Row],[booking_status]]="confirmed",Table2[[#This Row],[booking_status]]="checked-out"),Table2[[#This Row],[room_rate_per_night]]*Table2[[#This Row],[Num_Nights]],0)</f>
        <v>1217.04</v>
      </c>
      <c r="R4798" t="str" cm="1">
        <f t="array" ref="R4798">IFERROR(_xlfn.IFS(Table2[[#This Row],[booking_status]]="confirmed","Expected",Table2[[#This Row],[booking_status]]="checked-out","Actual"),"No Revenue")</f>
        <v>Expected</v>
      </c>
      <c r="S4798" s="4">
        <f>Table2[[#This Row],[Revenue_Amount]]/Table2[[#This Row],[Num_Nights]]</f>
        <v>152.13</v>
      </c>
    </row>
    <row r="4799" spans="1:19" hidden="1" x14ac:dyDescent="0.3">
      <c r="A4799">
        <v>4798</v>
      </c>
      <c r="B4799" t="s">
        <v>37</v>
      </c>
      <c r="C4799" s="9">
        <v>45228</v>
      </c>
      <c r="D4799" s="9">
        <v>45233</v>
      </c>
      <c r="E4799" s="10">
        <v>45190</v>
      </c>
      <c r="F4799" t="s">
        <v>54</v>
      </c>
      <c r="G4799">
        <v>471.71</v>
      </c>
      <c r="H4799">
        <v>3</v>
      </c>
      <c r="I4799">
        <v>2</v>
      </c>
      <c r="J4799" t="s">
        <v>35</v>
      </c>
      <c r="K4799" t="s">
        <v>20</v>
      </c>
      <c r="L4799" t="s">
        <v>56</v>
      </c>
      <c r="M4799" t="s">
        <v>36</v>
      </c>
      <c r="N4799" t="s">
        <v>95</v>
      </c>
      <c r="O4799">
        <f>Table2[[#This Row],[check_out_date]]-Table2[[#This Row],[check_in_date]]</f>
        <v>5</v>
      </c>
      <c r="P4799">
        <f>Table2[[#This Row],[num_adults]]+Table2[[#This Row],[num_children]]</f>
        <v>5</v>
      </c>
      <c r="Q4799" s="3">
        <f>IF(OR(Table2[[#This Row],[booking_status]]="confirmed",Table2[[#This Row],[booking_status]]="checked-out"),Table2[[#This Row],[room_rate_per_night]]*Table2[[#This Row],[Num_Nights]],0)</f>
        <v>2358.5499999999997</v>
      </c>
      <c r="R4799" t="str" cm="1">
        <f t="array" ref="R4799">IFERROR(_xlfn.IFS(Table2[[#This Row],[booking_status]]="confirmed","Expected",Table2[[#This Row],[booking_status]]="checked-out","Actual"),"No Revenue")</f>
        <v>Actual</v>
      </c>
      <c r="S4799" s="4">
        <f>Table2[[#This Row],[Revenue_Amount]]/Table2[[#This Row],[Num_Nights]]</f>
        <v>471.70999999999992</v>
      </c>
    </row>
    <row r="4800" spans="1:19" x14ac:dyDescent="0.3">
      <c r="A4800">
        <v>4799</v>
      </c>
      <c r="B4800" t="s">
        <v>50</v>
      </c>
      <c r="C4800" s="9">
        <v>45217</v>
      </c>
      <c r="D4800" s="9">
        <v>45219</v>
      </c>
      <c r="E4800" s="10">
        <v>45171</v>
      </c>
      <c r="F4800" t="s">
        <v>49</v>
      </c>
      <c r="G4800">
        <v>164.53</v>
      </c>
      <c r="H4800">
        <v>2</v>
      </c>
      <c r="I4800">
        <v>0</v>
      </c>
      <c r="J4800" t="s">
        <v>28</v>
      </c>
      <c r="K4800" t="s">
        <v>29</v>
      </c>
      <c r="L4800" t="s">
        <v>70</v>
      </c>
      <c r="M4800" t="s">
        <v>36</v>
      </c>
      <c r="N4800" t="s">
        <v>45</v>
      </c>
      <c r="O4800">
        <f>Table2[[#This Row],[check_out_date]]-Table2[[#This Row],[check_in_date]]</f>
        <v>2</v>
      </c>
      <c r="P4800">
        <f>Table2[[#This Row],[num_adults]]+Table2[[#This Row],[num_children]]</f>
        <v>2</v>
      </c>
      <c r="Q4800" s="3">
        <f>IF(OR(Table2[[#This Row],[booking_status]]="confirmed",Table2[[#This Row],[booking_status]]="checked-out"),Table2[[#This Row],[room_rate_per_night]]*Table2[[#This Row],[Num_Nights]],0)</f>
        <v>0</v>
      </c>
      <c r="R4800" t="str" cm="1">
        <f t="array" ref="R4800">IFERROR(_xlfn.IFS(Table2[[#This Row],[booking_status]]="confirmed","Expected",Table2[[#This Row],[booking_status]]="checked-out","Actual"),"No Revenue")</f>
        <v>No Revenue</v>
      </c>
      <c r="S4800" s="4">
        <f>Table2[[#This Row],[Revenue_Amount]]/Table2[[#This Row],[Num_Nights]]</f>
        <v>0</v>
      </c>
    </row>
    <row r="4801" spans="1:19" x14ac:dyDescent="0.3">
      <c r="A4801">
        <v>4800</v>
      </c>
      <c r="B4801" t="s">
        <v>37</v>
      </c>
      <c r="C4801" s="9">
        <v>44937</v>
      </c>
      <c r="D4801" s="9">
        <v>44949</v>
      </c>
      <c r="E4801" s="10">
        <v>44921</v>
      </c>
      <c r="F4801" t="s">
        <v>54</v>
      </c>
      <c r="G4801">
        <v>464.94</v>
      </c>
      <c r="H4801">
        <v>1</v>
      </c>
      <c r="I4801">
        <v>1</v>
      </c>
      <c r="J4801" t="s">
        <v>19</v>
      </c>
      <c r="K4801" t="s">
        <v>44</v>
      </c>
      <c r="L4801" t="s">
        <v>70</v>
      </c>
      <c r="M4801" t="s">
        <v>22</v>
      </c>
      <c r="N4801" t="s">
        <v>41</v>
      </c>
      <c r="O4801">
        <f>Table2[[#This Row],[check_out_date]]-Table2[[#This Row],[check_in_date]]</f>
        <v>12</v>
      </c>
      <c r="P4801">
        <f>Table2[[#This Row],[num_adults]]+Table2[[#This Row],[num_children]]</f>
        <v>2</v>
      </c>
      <c r="Q4801" s="3">
        <f>IF(OR(Table2[[#This Row],[booking_status]]="confirmed",Table2[[#This Row],[booking_status]]="checked-out"),Table2[[#This Row],[room_rate_per_night]]*Table2[[#This Row],[Num_Nights]],0)</f>
        <v>0</v>
      </c>
      <c r="R4801" t="str" cm="1">
        <f t="array" ref="R4801">IFERROR(_xlfn.IFS(Table2[[#This Row],[booking_status]]="confirmed","Expected",Table2[[#This Row],[booking_status]]="checked-out","Actual"),"No Revenue")</f>
        <v>No Revenue</v>
      </c>
      <c r="S4801" s="4">
        <f>Table2[[#This Row],[Revenue_Amount]]/Table2[[#This Row],[Num_Nights]]</f>
        <v>0</v>
      </c>
    </row>
    <row r="4802" spans="1:19" x14ac:dyDescent="0.3">
      <c r="A4802">
        <v>4801</v>
      </c>
      <c r="B4802" t="s">
        <v>31</v>
      </c>
      <c r="C4802" s="9">
        <v>45026</v>
      </c>
      <c r="D4802" s="9">
        <v>45032</v>
      </c>
      <c r="E4802" s="10">
        <v>44976</v>
      </c>
      <c r="F4802" t="s">
        <v>54</v>
      </c>
      <c r="G4802">
        <v>406.98</v>
      </c>
      <c r="H4802">
        <v>1</v>
      </c>
      <c r="I4802">
        <v>0</v>
      </c>
      <c r="J4802" t="s">
        <v>28</v>
      </c>
      <c r="K4802" t="s">
        <v>29</v>
      </c>
      <c r="L4802" t="s">
        <v>21</v>
      </c>
      <c r="M4802" t="s">
        <v>36</v>
      </c>
      <c r="N4802" t="s">
        <v>23</v>
      </c>
      <c r="O4802">
        <f>Table2[[#This Row],[check_out_date]]-Table2[[#This Row],[check_in_date]]</f>
        <v>6</v>
      </c>
      <c r="P4802">
        <f>Table2[[#This Row],[num_adults]]+Table2[[#This Row],[num_children]]</f>
        <v>1</v>
      </c>
      <c r="Q4802" s="3">
        <f>IF(OR(Table2[[#This Row],[booking_status]]="confirmed",Table2[[#This Row],[booking_status]]="checked-out"),Table2[[#This Row],[room_rate_per_night]]*Table2[[#This Row],[Num_Nights]],0)</f>
        <v>2441.88</v>
      </c>
      <c r="R4802" t="str" cm="1">
        <f t="array" ref="R4802">IFERROR(_xlfn.IFS(Table2[[#This Row],[booking_status]]="confirmed","Expected",Table2[[#This Row],[booking_status]]="checked-out","Actual"),"No Revenue")</f>
        <v>Expected</v>
      </c>
      <c r="S4802" s="4">
        <f>Table2[[#This Row],[Revenue_Amount]]/Table2[[#This Row],[Num_Nights]]</f>
        <v>406.98</v>
      </c>
    </row>
    <row r="4803" spans="1:19" x14ac:dyDescent="0.3">
      <c r="A4803">
        <v>4802</v>
      </c>
      <c r="B4803" t="s">
        <v>31</v>
      </c>
      <c r="C4803" s="9">
        <v>45069</v>
      </c>
      <c r="D4803" s="9">
        <v>45071</v>
      </c>
      <c r="E4803" s="10">
        <v>45007</v>
      </c>
      <c r="F4803" t="s">
        <v>49</v>
      </c>
      <c r="G4803">
        <v>83.79</v>
      </c>
      <c r="H4803">
        <v>2</v>
      </c>
      <c r="I4803">
        <v>1</v>
      </c>
      <c r="J4803" t="s">
        <v>28</v>
      </c>
      <c r="K4803" t="s">
        <v>29</v>
      </c>
      <c r="L4803" t="s">
        <v>56</v>
      </c>
      <c r="M4803" t="s">
        <v>22</v>
      </c>
      <c r="N4803" t="s">
        <v>41</v>
      </c>
      <c r="O4803">
        <f>Table2[[#This Row],[check_out_date]]-Table2[[#This Row],[check_in_date]]</f>
        <v>2</v>
      </c>
      <c r="P4803">
        <f>Table2[[#This Row],[num_adults]]+Table2[[#This Row],[num_children]]</f>
        <v>3</v>
      </c>
      <c r="Q4803" s="3">
        <f>IF(OR(Table2[[#This Row],[booking_status]]="confirmed",Table2[[#This Row],[booking_status]]="checked-out"),Table2[[#This Row],[room_rate_per_night]]*Table2[[#This Row],[Num_Nights]],0)</f>
        <v>167.58</v>
      </c>
      <c r="R4803" t="str" cm="1">
        <f t="array" ref="R4803">IFERROR(_xlfn.IFS(Table2[[#This Row],[booking_status]]="confirmed","Expected",Table2[[#This Row],[booking_status]]="checked-out","Actual"),"No Revenue")</f>
        <v>Actual</v>
      </c>
      <c r="S4803" s="4">
        <f>Table2[[#This Row],[Revenue_Amount]]/Table2[[#This Row],[Num_Nights]]</f>
        <v>83.79</v>
      </c>
    </row>
    <row r="4804" spans="1:19" x14ac:dyDescent="0.3">
      <c r="A4804">
        <v>4803</v>
      </c>
      <c r="B4804" t="s">
        <v>31</v>
      </c>
      <c r="C4804" s="9">
        <v>45041</v>
      </c>
      <c r="D4804" s="9">
        <v>45044</v>
      </c>
      <c r="E4804" s="10">
        <v>45020</v>
      </c>
      <c r="F4804" t="s">
        <v>18</v>
      </c>
      <c r="G4804">
        <v>182.34</v>
      </c>
      <c r="H4804">
        <v>2</v>
      </c>
      <c r="I4804">
        <v>0</v>
      </c>
      <c r="J4804" t="s">
        <v>28</v>
      </c>
      <c r="K4804" t="s">
        <v>66</v>
      </c>
      <c r="L4804" t="s">
        <v>56</v>
      </c>
      <c r="M4804" t="s">
        <v>36</v>
      </c>
      <c r="N4804" t="s">
        <v>41</v>
      </c>
      <c r="O4804">
        <f>Table2[[#This Row],[check_out_date]]-Table2[[#This Row],[check_in_date]]</f>
        <v>3</v>
      </c>
      <c r="P4804">
        <f>Table2[[#This Row],[num_adults]]+Table2[[#This Row],[num_children]]</f>
        <v>2</v>
      </c>
      <c r="Q4804" s="3">
        <f>IF(OR(Table2[[#This Row],[booking_status]]="confirmed",Table2[[#This Row],[booking_status]]="checked-out"),Table2[[#This Row],[room_rate_per_night]]*Table2[[#This Row],[Num_Nights]],0)</f>
        <v>547.02</v>
      </c>
      <c r="R4804" t="str" cm="1">
        <f t="array" ref="R4804">IFERROR(_xlfn.IFS(Table2[[#This Row],[booking_status]]="confirmed","Expected",Table2[[#This Row],[booking_status]]="checked-out","Actual"),"No Revenue")</f>
        <v>Actual</v>
      </c>
      <c r="S4804" s="4">
        <f>Table2[[#This Row],[Revenue_Amount]]/Table2[[#This Row],[Num_Nights]]</f>
        <v>182.34</v>
      </c>
    </row>
    <row r="4805" spans="1:19" x14ac:dyDescent="0.3">
      <c r="A4805">
        <v>4804</v>
      </c>
      <c r="B4805" t="s">
        <v>37</v>
      </c>
      <c r="C4805" s="9">
        <v>45279</v>
      </c>
      <c r="D4805" s="9">
        <v>45289</v>
      </c>
      <c r="E4805" s="10">
        <v>45270</v>
      </c>
      <c r="F4805" t="s">
        <v>49</v>
      </c>
      <c r="G4805">
        <v>90.56</v>
      </c>
      <c r="H4805">
        <v>2</v>
      </c>
      <c r="I4805">
        <v>2</v>
      </c>
      <c r="J4805" t="s">
        <v>28</v>
      </c>
      <c r="K4805" t="s">
        <v>44</v>
      </c>
      <c r="L4805" t="s">
        <v>60</v>
      </c>
      <c r="M4805" t="s">
        <v>36</v>
      </c>
      <c r="N4805" t="s">
        <v>30</v>
      </c>
      <c r="O4805">
        <f>Table2[[#This Row],[check_out_date]]-Table2[[#This Row],[check_in_date]]</f>
        <v>10</v>
      </c>
      <c r="P4805">
        <f>Table2[[#This Row],[num_adults]]+Table2[[#This Row],[num_children]]</f>
        <v>4</v>
      </c>
      <c r="Q4805" s="3">
        <f>IF(OR(Table2[[#This Row],[booking_status]]="confirmed",Table2[[#This Row],[booking_status]]="checked-out"),Table2[[#This Row],[room_rate_per_night]]*Table2[[#This Row],[Num_Nights]],0)</f>
        <v>0</v>
      </c>
      <c r="R4805" t="str" cm="1">
        <f t="array" ref="R4805">IFERROR(_xlfn.IFS(Table2[[#This Row],[booking_status]]="confirmed","Expected",Table2[[#This Row],[booking_status]]="checked-out","Actual"),"No Revenue")</f>
        <v>No Revenue</v>
      </c>
      <c r="S4805" s="4">
        <f>Table2[[#This Row],[Revenue_Amount]]/Table2[[#This Row],[Num_Nights]]</f>
        <v>0</v>
      </c>
    </row>
    <row r="4806" spans="1:19" x14ac:dyDescent="0.3">
      <c r="A4806">
        <v>4805</v>
      </c>
      <c r="B4806" t="s">
        <v>37</v>
      </c>
      <c r="C4806" s="9">
        <v>45069</v>
      </c>
      <c r="D4806" s="9">
        <v>45077</v>
      </c>
      <c r="E4806" s="10">
        <v>45033</v>
      </c>
      <c r="F4806" t="s">
        <v>49</v>
      </c>
      <c r="G4806">
        <v>138.52000000000001</v>
      </c>
      <c r="H4806">
        <v>3</v>
      </c>
      <c r="I4806">
        <v>0</v>
      </c>
      <c r="J4806" t="s">
        <v>28</v>
      </c>
      <c r="K4806" t="s">
        <v>44</v>
      </c>
      <c r="L4806" t="s">
        <v>56</v>
      </c>
      <c r="M4806" t="s">
        <v>22</v>
      </c>
      <c r="N4806" t="s">
        <v>45</v>
      </c>
      <c r="O4806">
        <f>Table2[[#This Row],[check_out_date]]-Table2[[#This Row],[check_in_date]]</f>
        <v>8</v>
      </c>
      <c r="P4806">
        <f>Table2[[#This Row],[num_adults]]+Table2[[#This Row],[num_children]]</f>
        <v>3</v>
      </c>
      <c r="Q4806" s="3">
        <f>IF(OR(Table2[[#This Row],[booking_status]]="confirmed",Table2[[#This Row],[booking_status]]="checked-out"),Table2[[#This Row],[room_rate_per_night]]*Table2[[#This Row],[Num_Nights]],0)</f>
        <v>1108.1600000000001</v>
      </c>
      <c r="R4806" t="str" cm="1">
        <f t="array" ref="R4806">IFERROR(_xlfn.IFS(Table2[[#This Row],[booking_status]]="confirmed","Expected",Table2[[#This Row],[booking_status]]="checked-out","Actual"),"No Revenue")</f>
        <v>Actual</v>
      </c>
      <c r="S4806" s="4">
        <f>Table2[[#This Row],[Revenue_Amount]]/Table2[[#This Row],[Num_Nights]]</f>
        <v>138.52000000000001</v>
      </c>
    </row>
    <row r="4807" spans="1:19" hidden="1" x14ac:dyDescent="0.3">
      <c r="A4807">
        <v>4806</v>
      </c>
      <c r="B4807" t="s">
        <v>50</v>
      </c>
      <c r="C4807" s="9">
        <v>44932</v>
      </c>
      <c r="D4807" s="9">
        <v>44941</v>
      </c>
      <c r="E4807" s="10">
        <v>44923</v>
      </c>
      <c r="F4807" t="s">
        <v>49</v>
      </c>
      <c r="G4807">
        <v>161.57</v>
      </c>
      <c r="H4807">
        <v>3</v>
      </c>
      <c r="I4807">
        <v>3</v>
      </c>
      <c r="J4807" t="s">
        <v>35</v>
      </c>
      <c r="K4807" t="s">
        <v>29</v>
      </c>
      <c r="L4807" t="s">
        <v>21</v>
      </c>
      <c r="M4807" t="s">
        <v>36</v>
      </c>
      <c r="N4807" t="s">
        <v>45</v>
      </c>
      <c r="O4807">
        <f>Table2[[#This Row],[check_out_date]]-Table2[[#This Row],[check_in_date]]</f>
        <v>9</v>
      </c>
      <c r="P4807">
        <f>Table2[[#This Row],[num_adults]]+Table2[[#This Row],[num_children]]</f>
        <v>6</v>
      </c>
      <c r="Q4807" s="3">
        <f>IF(OR(Table2[[#This Row],[booking_status]]="confirmed",Table2[[#This Row],[booking_status]]="checked-out"),Table2[[#This Row],[room_rate_per_night]]*Table2[[#This Row],[Num_Nights]],0)</f>
        <v>1454.1299999999999</v>
      </c>
      <c r="R4807" t="str" cm="1">
        <f t="array" ref="R4807">IFERROR(_xlfn.IFS(Table2[[#This Row],[booking_status]]="confirmed","Expected",Table2[[#This Row],[booking_status]]="checked-out","Actual"),"No Revenue")</f>
        <v>Expected</v>
      </c>
      <c r="S4807" s="4">
        <f>Table2[[#This Row],[Revenue_Amount]]/Table2[[#This Row],[Num_Nights]]</f>
        <v>161.57</v>
      </c>
    </row>
    <row r="4808" spans="1:19" x14ac:dyDescent="0.3">
      <c r="A4808">
        <v>4807</v>
      </c>
      <c r="B4808" t="s">
        <v>37</v>
      </c>
      <c r="C4808" s="9">
        <v>45114</v>
      </c>
      <c r="D4808" s="9">
        <v>45116</v>
      </c>
      <c r="E4808" s="10">
        <v>45058</v>
      </c>
      <c r="F4808" t="s">
        <v>49</v>
      </c>
      <c r="G4808">
        <v>120.35</v>
      </c>
      <c r="H4808">
        <v>2</v>
      </c>
      <c r="I4808">
        <v>1</v>
      </c>
      <c r="J4808" t="s">
        <v>28</v>
      </c>
      <c r="K4808" t="s">
        <v>20</v>
      </c>
      <c r="L4808" t="s">
        <v>21</v>
      </c>
      <c r="M4808" t="s">
        <v>36</v>
      </c>
      <c r="N4808" t="s">
        <v>45</v>
      </c>
      <c r="O4808">
        <f>Table2[[#This Row],[check_out_date]]-Table2[[#This Row],[check_in_date]]</f>
        <v>2</v>
      </c>
      <c r="P4808">
        <f>Table2[[#This Row],[num_adults]]+Table2[[#This Row],[num_children]]</f>
        <v>3</v>
      </c>
      <c r="Q4808" s="3">
        <f>IF(OR(Table2[[#This Row],[booking_status]]="confirmed",Table2[[#This Row],[booking_status]]="checked-out"),Table2[[#This Row],[room_rate_per_night]]*Table2[[#This Row],[Num_Nights]],0)</f>
        <v>240.7</v>
      </c>
      <c r="R4808" t="str" cm="1">
        <f t="array" ref="R4808">IFERROR(_xlfn.IFS(Table2[[#This Row],[booking_status]]="confirmed","Expected",Table2[[#This Row],[booking_status]]="checked-out","Actual"),"No Revenue")</f>
        <v>Expected</v>
      </c>
      <c r="S4808" s="4">
        <f>Table2[[#This Row],[Revenue_Amount]]/Table2[[#This Row],[Num_Nights]]</f>
        <v>120.35</v>
      </c>
    </row>
    <row r="4809" spans="1:19" x14ac:dyDescent="0.3">
      <c r="A4809">
        <v>4808</v>
      </c>
      <c r="B4809" t="s">
        <v>50</v>
      </c>
      <c r="C4809" s="9">
        <v>45142</v>
      </c>
      <c r="D4809" s="9">
        <v>45144</v>
      </c>
      <c r="E4809" s="10">
        <v>45141</v>
      </c>
      <c r="F4809" t="s">
        <v>49</v>
      </c>
      <c r="G4809">
        <v>155.65</v>
      </c>
      <c r="H4809">
        <v>3</v>
      </c>
      <c r="I4809">
        <v>0</v>
      </c>
      <c r="J4809" t="s">
        <v>94</v>
      </c>
      <c r="K4809" t="s">
        <v>44</v>
      </c>
      <c r="L4809" t="s">
        <v>21</v>
      </c>
      <c r="M4809" t="s">
        <v>36</v>
      </c>
      <c r="N4809" t="s">
        <v>41</v>
      </c>
      <c r="O4809">
        <f>Table2[[#This Row],[check_out_date]]-Table2[[#This Row],[check_in_date]]</f>
        <v>2</v>
      </c>
      <c r="P4809">
        <f>Table2[[#This Row],[num_adults]]+Table2[[#This Row],[num_children]]</f>
        <v>3</v>
      </c>
      <c r="Q4809" s="3">
        <f>IF(OR(Table2[[#This Row],[booking_status]]="confirmed",Table2[[#This Row],[booking_status]]="checked-out"),Table2[[#This Row],[room_rate_per_night]]*Table2[[#This Row],[Num_Nights]],0)</f>
        <v>311.3</v>
      </c>
      <c r="R4809" t="str" cm="1">
        <f t="array" ref="R4809">IFERROR(_xlfn.IFS(Table2[[#This Row],[booking_status]]="confirmed","Expected",Table2[[#This Row],[booking_status]]="checked-out","Actual"),"No Revenue")</f>
        <v>Expected</v>
      </c>
      <c r="S4809" s="4">
        <f>Table2[[#This Row],[Revenue_Amount]]/Table2[[#This Row],[Num_Nights]]</f>
        <v>155.65</v>
      </c>
    </row>
    <row r="4810" spans="1:19" hidden="1" x14ac:dyDescent="0.3">
      <c r="A4810">
        <v>4809</v>
      </c>
      <c r="B4810" t="s">
        <v>37</v>
      </c>
      <c r="C4810" s="9">
        <v>45109</v>
      </c>
      <c r="D4810" s="9">
        <v>45112</v>
      </c>
      <c r="E4810" s="10">
        <v>45092</v>
      </c>
      <c r="F4810" t="s">
        <v>49</v>
      </c>
      <c r="G4810">
        <v>144.06</v>
      </c>
      <c r="H4810">
        <v>2</v>
      </c>
      <c r="I4810">
        <v>0</v>
      </c>
      <c r="J4810" t="s">
        <v>35</v>
      </c>
      <c r="K4810" t="s">
        <v>20</v>
      </c>
      <c r="L4810" t="s">
        <v>21</v>
      </c>
      <c r="M4810" t="s">
        <v>22</v>
      </c>
      <c r="N4810" t="s">
        <v>41</v>
      </c>
      <c r="O4810">
        <f>Table2[[#This Row],[check_out_date]]-Table2[[#This Row],[check_in_date]]</f>
        <v>3</v>
      </c>
      <c r="P4810">
        <f>Table2[[#This Row],[num_adults]]+Table2[[#This Row],[num_children]]</f>
        <v>2</v>
      </c>
      <c r="Q4810" s="3">
        <f>IF(OR(Table2[[#This Row],[booking_status]]="confirmed",Table2[[#This Row],[booking_status]]="checked-out"),Table2[[#This Row],[room_rate_per_night]]*Table2[[#This Row],[Num_Nights]],0)</f>
        <v>432.18</v>
      </c>
      <c r="R4810" t="str" cm="1">
        <f t="array" ref="R4810">IFERROR(_xlfn.IFS(Table2[[#This Row],[booking_status]]="confirmed","Expected",Table2[[#This Row],[booking_status]]="checked-out","Actual"),"No Revenue")</f>
        <v>Expected</v>
      </c>
      <c r="S4810" s="4">
        <f>Table2[[#This Row],[Revenue_Amount]]/Table2[[#This Row],[Num_Nights]]</f>
        <v>144.06</v>
      </c>
    </row>
    <row r="4811" spans="1:19" x14ac:dyDescent="0.3">
      <c r="A4811">
        <v>4810</v>
      </c>
      <c r="B4811" t="s">
        <v>14</v>
      </c>
      <c r="C4811" s="9">
        <v>45265</v>
      </c>
      <c r="D4811" s="9">
        <v>45274</v>
      </c>
      <c r="E4811" s="10">
        <v>45254</v>
      </c>
      <c r="F4811" t="s">
        <v>54</v>
      </c>
      <c r="G4811">
        <v>474.44</v>
      </c>
      <c r="H4811">
        <v>2</v>
      </c>
      <c r="I4811">
        <v>1</v>
      </c>
      <c r="J4811" t="s">
        <v>55</v>
      </c>
      <c r="K4811" t="s">
        <v>66</v>
      </c>
      <c r="L4811" t="s">
        <v>60</v>
      </c>
      <c r="M4811" t="s">
        <v>36</v>
      </c>
      <c r="N4811" t="s">
        <v>95</v>
      </c>
      <c r="O4811">
        <f>Table2[[#This Row],[check_out_date]]-Table2[[#This Row],[check_in_date]]</f>
        <v>9</v>
      </c>
      <c r="P4811">
        <f>Table2[[#This Row],[num_adults]]+Table2[[#This Row],[num_children]]</f>
        <v>3</v>
      </c>
      <c r="Q4811" s="3">
        <f>IF(OR(Table2[[#This Row],[booking_status]]="confirmed",Table2[[#This Row],[booking_status]]="checked-out"),Table2[[#This Row],[room_rate_per_night]]*Table2[[#This Row],[Num_Nights]],0)</f>
        <v>0</v>
      </c>
      <c r="R4811" t="str" cm="1">
        <f t="array" ref="R4811">IFERROR(_xlfn.IFS(Table2[[#This Row],[booking_status]]="confirmed","Expected",Table2[[#This Row],[booking_status]]="checked-out","Actual"),"No Revenue")</f>
        <v>No Revenue</v>
      </c>
      <c r="S4811" s="4">
        <f>Table2[[#This Row],[Revenue_Amount]]/Table2[[#This Row],[Num_Nights]]</f>
        <v>0</v>
      </c>
    </row>
    <row r="4812" spans="1:19" hidden="1" x14ac:dyDescent="0.3">
      <c r="A4812">
        <v>4811</v>
      </c>
      <c r="B4812" t="s">
        <v>37</v>
      </c>
      <c r="C4812" s="9">
        <v>45198</v>
      </c>
      <c r="D4812" s="9">
        <v>45207</v>
      </c>
      <c r="E4812" s="10">
        <v>45165</v>
      </c>
      <c r="F4812" t="s">
        <v>27</v>
      </c>
      <c r="G4812">
        <v>169.13</v>
      </c>
      <c r="H4812">
        <v>2</v>
      </c>
      <c r="I4812">
        <v>0</v>
      </c>
      <c r="J4812" t="s">
        <v>35</v>
      </c>
      <c r="K4812" t="s">
        <v>99</v>
      </c>
      <c r="L4812" t="s">
        <v>21</v>
      </c>
      <c r="M4812" t="s">
        <v>36</v>
      </c>
      <c r="N4812" t="s">
        <v>41</v>
      </c>
      <c r="O4812">
        <f>Table2[[#This Row],[check_out_date]]-Table2[[#This Row],[check_in_date]]</f>
        <v>9</v>
      </c>
      <c r="P4812">
        <f>Table2[[#This Row],[num_adults]]+Table2[[#This Row],[num_children]]</f>
        <v>2</v>
      </c>
      <c r="Q4812" s="3">
        <f>IF(OR(Table2[[#This Row],[booking_status]]="confirmed",Table2[[#This Row],[booking_status]]="checked-out"),Table2[[#This Row],[room_rate_per_night]]*Table2[[#This Row],[Num_Nights]],0)</f>
        <v>1522.17</v>
      </c>
      <c r="R4812" t="str" cm="1">
        <f t="array" ref="R4812">IFERROR(_xlfn.IFS(Table2[[#This Row],[booking_status]]="confirmed","Expected",Table2[[#This Row],[booking_status]]="checked-out","Actual"),"No Revenue")</f>
        <v>Expected</v>
      </c>
      <c r="S4812" s="4">
        <f>Table2[[#This Row],[Revenue_Amount]]/Table2[[#This Row],[Num_Nights]]</f>
        <v>169.13</v>
      </c>
    </row>
    <row r="4813" spans="1:19" x14ac:dyDescent="0.3">
      <c r="A4813">
        <v>4812</v>
      </c>
      <c r="B4813" t="s">
        <v>50</v>
      </c>
      <c r="C4813" s="9">
        <v>45158</v>
      </c>
      <c r="D4813" s="9">
        <v>45167</v>
      </c>
      <c r="E4813" s="10">
        <v>45116</v>
      </c>
      <c r="F4813" t="s">
        <v>49</v>
      </c>
      <c r="G4813">
        <v>133.15</v>
      </c>
      <c r="H4813">
        <v>2</v>
      </c>
      <c r="I4813">
        <v>0</v>
      </c>
      <c r="J4813" t="s">
        <v>28</v>
      </c>
      <c r="K4813" t="s">
        <v>44</v>
      </c>
      <c r="L4813" t="s">
        <v>60</v>
      </c>
      <c r="M4813" t="s">
        <v>36</v>
      </c>
      <c r="N4813" t="s">
        <v>41</v>
      </c>
      <c r="O4813">
        <f>Table2[[#This Row],[check_out_date]]-Table2[[#This Row],[check_in_date]]</f>
        <v>9</v>
      </c>
      <c r="P4813">
        <f>Table2[[#This Row],[num_adults]]+Table2[[#This Row],[num_children]]</f>
        <v>2</v>
      </c>
      <c r="Q4813" s="3">
        <f>IF(OR(Table2[[#This Row],[booking_status]]="confirmed",Table2[[#This Row],[booking_status]]="checked-out"),Table2[[#This Row],[room_rate_per_night]]*Table2[[#This Row],[Num_Nights]],0)</f>
        <v>0</v>
      </c>
      <c r="R4813" t="str" cm="1">
        <f t="array" ref="R4813">IFERROR(_xlfn.IFS(Table2[[#This Row],[booking_status]]="confirmed","Expected",Table2[[#This Row],[booking_status]]="checked-out","Actual"),"No Revenue")</f>
        <v>No Revenue</v>
      </c>
      <c r="S4813" s="4">
        <f>Table2[[#This Row],[Revenue_Amount]]/Table2[[#This Row],[Num_Nights]]</f>
        <v>0</v>
      </c>
    </row>
    <row r="4814" spans="1:19" x14ac:dyDescent="0.3">
      <c r="A4814">
        <v>4813</v>
      </c>
      <c r="B4814" t="s">
        <v>50</v>
      </c>
      <c r="C4814" s="9">
        <v>45289</v>
      </c>
      <c r="D4814" s="9">
        <v>45297</v>
      </c>
      <c r="E4814" s="10">
        <v>45278</v>
      </c>
      <c r="F4814" t="s">
        <v>49</v>
      </c>
      <c r="G4814">
        <v>90.31</v>
      </c>
      <c r="H4814">
        <v>1</v>
      </c>
      <c r="I4814">
        <v>2</v>
      </c>
      <c r="J4814" t="s">
        <v>28</v>
      </c>
      <c r="K4814" t="s">
        <v>29</v>
      </c>
      <c r="L4814" t="s">
        <v>21</v>
      </c>
      <c r="M4814" t="s">
        <v>36</v>
      </c>
      <c r="N4814" t="s">
        <v>41</v>
      </c>
      <c r="O4814">
        <f>Table2[[#This Row],[check_out_date]]-Table2[[#This Row],[check_in_date]]</f>
        <v>8</v>
      </c>
      <c r="P4814">
        <f>Table2[[#This Row],[num_adults]]+Table2[[#This Row],[num_children]]</f>
        <v>3</v>
      </c>
      <c r="Q4814" s="3">
        <f>IF(OR(Table2[[#This Row],[booking_status]]="confirmed",Table2[[#This Row],[booking_status]]="checked-out"),Table2[[#This Row],[room_rate_per_night]]*Table2[[#This Row],[Num_Nights]],0)</f>
        <v>722.48</v>
      </c>
      <c r="R4814" t="str" cm="1">
        <f t="array" ref="R4814">IFERROR(_xlfn.IFS(Table2[[#This Row],[booking_status]]="confirmed","Expected",Table2[[#This Row],[booking_status]]="checked-out","Actual"),"No Revenue")</f>
        <v>Expected</v>
      </c>
      <c r="S4814" s="4">
        <f>Table2[[#This Row],[Revenue_Amount]]/Table2[[#This Row],[Num_Nights]]</f>
        <v>90.31</v>
      </c>
    </row>
    <row r="4815" spans="1:19" x14ac:dyDescent="0.3">
      <c r="A4815">
        <v>4814</v>
      </c>
      <c r="B4815" t="s">
        <v>31</v>
      </c>
      <c r="C4815" s="9">
        <v>44973</v>
      </c>
      <c r="D4815" s="9">
        <v>44977</v>
      </c>
      <c r="E4815" s="10">
        <v>44963</v>
      </c>
      <c r="F4815" t="s">
        <v>27</v>
      </c>
      <c r="G4815">
        <v>108.13</v>
      </c>
      <c r="H4815">
        <v>1</v>
      </c>
      <c r="I4815">
        <v>0</v>
      </c>
      <c r="J4815" t="s">
        <v>28</v>
      </c>
      <c r="K4815" t="s">
        <v>29</v>
      </c>
      <c r="L4815" t="s">
        <v>21</v>
      </c>
      <c r="M4815" t="s">
        <v>36</v>
      </c>
      <c r="N4815" t="s">
        <v>41</v>
      </c>
      <c r="O4815">
        <f>Table2[[#This Row],[check_out_date]]-Table2[[#This Row],[check_in_date]]</f>
        <v>4</v>
      </c>
      <c r="P4815">
        <f>Table2[[#This Row],[num_adults]]+Table2[[#This Row],[num_children]]</f>
        <v>1</v>
      </c>
      <c r="Q4815" s="3">
        <f>IF(OR(Table2[[#This Row],[booking_status]]="confirmed",Table2[[#This Row],[booking_status]]="checked-out"),Table2[[#This Row],[room_rate_per_night]]*Table2[[#This Row],[Num_Nights]],0)</f>
        <v>432.52</v>
      </c>
      <c r="R4815" t="str" cm="1">
        <f t="array" ref="R4815">IFERROR(_xlfn.IFS(Table2[[#This Row],[booking_status]]="confirmed","Expected",Table2[[#This Row],[booking_status]]="checked-out","Actual"),"No Revenue")</f>
        <v>Expected</v>
      </c>
      <c r="S4815" s="4">
        <f>Table2[[#This Row],[Revenue_Amount]]/Table2[[#This Row],[Num_Nights]]</f>
        <v>108.13</v>
      </c>
    </row>
    <row r="4816" spans="1:19" x14ac:dyDescent="0.3">
      <c r="A4816">
        <v>4815</v>
      </c>
      <c r="B4816" t="s">
        <v>50</v>
      </c>
      <c r="C4816" s="9">
        <v>45028</v>
      </c>
      <c r="D4816" s="9">
        <v>45032</v>
      </c>
      <c r="E4816" s="10">
        <v>45013</v>
      </c>
      <c r="F4816" t="s">
        <v>54</v>
      </c>
      <c r="G4816">
        <v>445.87</v>
      </c>
      <c r="H4816">
        <v>2</v>
      </c>
      <c r="I4816">
        <v>0</v>
      </c>
      <c r="J4816" t="s">
        <v>28</v>
      </c>
      <c r="K4816" t="s">
        <v>29</v>
      </c>
      <c r="L4816" t="s">
        <v>56</v>
      </c>
      <c r="M4816" t="s">
        <v>36</v>
      </c>
      <c r="N4816" t="s">
        <v>41</v>
      </c>
      <c r="O4816">
        <f>Table2[[#This Row],[check_out_date]]-Table2[[#This Row],[check_in_date]]</f>
        <v>4</v>
      </c>
      <c r="P4816">
        <f>Table2[[#This Row],[num_adults]]+Table2[[#This Row],[num_children]]</f>
        <v>2</v>
      </c>
      <c r="Q4816" s="3">
        <f>IF(OR(Table2[[#This Row],[booking_status]]="confirmed",Table2[[#This Row],[booking_status]]="checked-out"),Table2[[#This Row],[room_rate_per_night]]*Table2[[#This Row],[Num_Nights]],0)</f>
        <v>1783.48</v>
      </c>
      <c r="R4816" t="str" cm="1">
        <f t="array" ref="R4816">IFERROR(_xlfn.IFS(Table2[[#This Row],[booking_status]]="confirmed","Expected",Table2[[#This Row],[booking_status]]="checked-out","Actual"),"No Revenue")</f>
        <v>Actual</v>
      </c>
      <c r="S4816" s="4">
        <f>Table2[[#This Row],[Revenue_Amount]]/Table2[[#This Row],[Num_Nights]]</f>
        <v>445.87</v>
      </c>
    </row>
    <row r="4817" spans="1:19" hidden="1" x14ac:dyDescent="0.3">
      <c r="A4817">
        <v>4816</v>
      </c>
      <c r="B4817" t="s">
        <v>37</v>
      </c>
      <c r="C4817" s="9">
        <v>45260</v>
      </c>
      <c r="D4817" s="9">
        <v>45262</v>
      </c>
      <c r="E4817" s="10">
        <v>45232</v>
      </c>
      <c r="F4817" t="s">
        <v>49</v>
      </c>
      <c r="G4817">
        <v>104.69</v>
      </c>
      <c r="H4817">
        <v>1</v>
      </c>
      <c r="I4817">
        <v>2</v>
      </c>
      <c r="J4817" t="s">
        <v>35</v>
      </c>
      <c r="K4817" t="s">
        <v>44</v>
      </c>
      <c r="L4817" t="s">
        <v>21</v>
      </c>
      <c r="M4817" t="s">
        <v>36</v>
      </c>
      <c r="N4817" t="s">
        <v>41</v>
      </c>
      <c r="O4817">
        <f>Table2[[#This Row],[check_out_date]]-Table2[[#This Row],[check_in_date]]</f>
        <v>2</v>
      </c>
      <c r="P4817">
        <f>Table2[[#This Row],[num_adults]]+Table2[[#This Row],[num_children]]</f>
        <v>3</v>
      </c>
      <c r="Q4817" s="3">
        <f>IF(OR(Table2[[#This Row],[booking_status]]="confirmed",Table2[[#This Row],[booking_status]]="checked-out"),Table2[[#This Row],[room_rate_per_night]]*Table2[[#This Row],[Num_Nights]],0)</f>
        <v>209.38</v>
      </c>
      <c r="R4817" t="str" cm="1">
        <f t="array" ref="R4817">IFERROR(_xlfn.IFS(Table2[[#This Row],[booking_status]]="confirmed","Expected",Table2[[#This Row],[booking_status]]="checked-out","Actual"),"No Revenue")</f>
        <v>Expected</v>
      </c>
      <c r="S4817" s="4">
        <f>Table2[[#This Row],[Revenue_Amount]]/Table2[[#This Row],[Num_Nights]]</f>
        <v>104.69</v>
      </c>
    </row>
    <row r="4818" spans="1:19" x14ac:dyDescent="0.3">
      <c r="A4818">
        <v>4817</v>
      </c>
      <c r="B4818" t="s">
        <v>14</v>
      </c>
      <c r="C4818" s="9">
        <v>44932</v>
      </c>
      <c r="D4818" s="9">
        <v>44936</v>
      </c>
      <c r="E4818" s="10">
        <v>44919</v>
      </c>
      <c r="F4818" t="s">
        <v>54</v>
      </c>
      <c r="G4818">
        <v>295.3</v>
      </c>
      <c r="H4818">
        <v>2</v>
      </c>
      <c r="I4818">
        <v>3</v>
      </c>
      <c r="J4818" t="s">
        <v>55</v>
      </c>
      <c r="K4818" t="s">
        <v>29</v>
      </c>
      <c r="L4818" t="s">
        <v>56</v>
      </c>
      <c r="M4818" t="s">
        <v>36</v>
      </c>
      <c r="N4818" t="s">
        <v>41</v>
      </c>
      <c r="O4818">
        <f>Table2[[#This Row],[check_out_date]]-Table2[[#This Row],[check_in_date]]</f>
        <v>4</v>
      </c>
      <c r="P4818">
        <f>Table2[[#This Row],[num_adults]]+Table2[[#This Row],[num_children]]</f>
        <v>5</v>
      </c>
      <c r="Q4818" s="3">
        <f>IF(OR(Table2[[#This Row],[booking_status]]="confirmed",Table2[[#This Row],[booking_status]]="checked-out"),Table2[[#This Row],[room_rate_per_night]]*Table2[[#This Row],[Num_Nights]],0)</f>
        <v>1181.2</v>
      </c>
      <c r="R4818" t="str" cm="1">
        <f t="array" ref="R4818">IFERROR(_xlfn.IFS(Table2[[#This Row],[booking_status]]="confirmed","Expected",Table2[[#This Row],[booking_status]]="checked-out","Actual"),"No Revenue")</f>
        <v>Actual</v>
      </c>
      <c r="S4818" s="4">
        <f>Table2[[#This Row],[Revenue_Amount]]/Table2[[#This Row],[Num_Nights]]</f>
        <v>295.3</v>
      </c>
    </row>
    <row r="4819" spans="1:19" hidden="1" x14ac:dyDescent="0.3">
      <c r="A4819">
        <v>4818</v>
      </c>
      <c r="B4819" t="s">
        <v>14</v>
      </c>
      <c r="C4819" s="9">
        <v>44931</v>
      </c>
      <c r="D4819" s="9">
        <v>44937</v>
      </c>
      <c r="E4819" s="10">
        <v>44909</v>
      </c>
      <c r="F4819" t="s">
        <v>27</v>
      </c>
      <c r="G4819">
        <v>127.8</v>
      </c>
      <c r="H4819">
        <v>1</v>
      </c>
      <c r="I4819">
        <v>2</v>
      </c>
      <c r="J4819" t="s">
        <v>35</v>
      </c>
      <c r="K4819" t="s">
        <v>29</v>
      </c>
      <c r="L4819" t="s">
        <v>56</v>
      </c>
      <c r="M4819" t="s">
        <v>36</v>
      </c>
      <c r="N4819" t="s">
        <v>23</v>
      </c>
      <c r="O4819">
        <f>Table2[[#This Row],[check_out_date]]-Table2[[#This Row],[check_in_date]]</f>
        <v>6</v>
      </c>
      <c r="P4819">
        <f>Table2[[#This Row],[num_adults]]+Table2[[#This Row],[num_children]]</f>
        <v>3</v>
      </c>
      <c r="Q4819" s="3">
        <f>IF(OR(Table2[[#This Row],[booking_status]]="confirmed",Table2[[#This Row],[booking_status]]="checked-out"),Table2[[#This Row],[room_rate_per_night]]*Table2[[#This Row],[Num_Nights]],0)</f>
        <v>766.8</v>
      </c>
      <c r="R4819" t="str" cm="1">
        <f t="array" ref="R4819">IFERROR(_xlfn.IFS(Table2[[#This Row],[booking_status]]="confirmed","Expected",Table2[[#This Row],[booking_status]]="checked-out","Actual"),"No Revenue")</f>
        <v>Actual</v>
      </c>
      <c r="S4819" s="4">
        <f>Table2[[#This Row],[Revenue_Amount]]/Table2[[#This Row],[Num_Nights]]</f>
        <v>127.8</v>
      </c>
    </row>
    <row r="4820" spans="1:19" x14ac:dyDescent="0.3">
      <c r="A4820">
        <v>4819</v>
      </c>
      <c r="B4820" t="s">
        <v>37</v>
      </c>
      <c r="C4820" s="9">
        <v>45111</v>
      </c>
      <c r="D4820" s="9">
        <v>45114</v>
      </c>
      <c r="E4820" s="10">
        <v>45081</v>
      </c>
      <c r="F4820" t="s">
        <v>27</v>
      </c>
      <c r="G4820">
        <v>200.11</v>
      </c>
      <c r="H4820">
        <v>4</v>
      </c>
      <c r="I4820">
        <v>0</v>
      </c>
      <c r="J4820" t="s">
        <v>94</v>
      </c>
      <c r="K4820" t="s">
        <v>20</v>
      </c>
      <c r="L4820" t="s">
        <v>60</v>
      </c>
      <c r="M4820" t="s">
        <v>22</v>
      </c>
      <c r="N4820" t="s">
        <v>41</v>
      </c>
      <c r="O4820">
        <f>Table2[[#This Row],[check_out_date]]-Table2[[#This Row],[check_in_date]]</f>
        <v>3</v>
      </c>
      <c r="P4820">
        <f>Table2[[#This Row],[num_adults]]+Table2[[#This Row],[num_children]]</f>
        <v>4</v>
      </c>
      <c r="Q4820" s="3">
        <f>IF(OR(Table2[[#This Row],[booking_status]]="confirmed",Table2[[#This Row],[booking_status]]="checked-out"),Table2[[#This Row],[room_rate_per_night]]*Table2[[#This Row],[Num_Nights]],0)</f>
        <v>0</v>
      </c>
      <c r="R4820" t="str" cm="1">
        <f t="array" ref="R4820">IFERROR(_xlfn.IFS(Table2[[#This Row],[booking_status]]="confirmed","Expected",Table2[[#This Row],[booking_status]]="checked-out","Actual"),"No Revenue")</f>
        <v>No Revenue</v>
      </c>
      <c r="S4820" s="4">
        <f>Table2[[#This Row],[Revenue_Amount]]/Table2[[#This Row],[Num_Nights]]</f>
        <v>0</v>
      </c>
    </row>
    <row r="4821" spans="1:19" hidden="1" x14ac:dyDescent="0.3">
      <c r="A4821">
        <v>4820</v>
      </c>
      <c r="B4821" t="s">
        <v>37</v>
      </c>
      <c r="C4821" s="9">
        <v>45148</v>
      </c>
      <c r="D4821" s="9">
        <v>45153</v>
      </c>
      <c r="E4821" s="10">
        <v>45130</v>
      </c>
      <c r="F4821" t="s">
        <v>27</v>
      </c>
      <c r="G4821">
        <v>151.78</v>
      </c>
      <c r="H4821">
        <v>3</v>
      </c>
      <c r="I4821">
        <v>3</v>
      </c>
      <c r="J4821" t="s">
        <v>35</v>
      </c>
      <c r="K4821" t="s">
        <v>99</v>
      </c>
      <c r="L4821" t="s">
        <v>60</v>
      </c>
      <c r="M4821" t="s">
        <v>22</v>
      </c>
      <c r="N4821" t="s">
        <v>41</v>
      </c>
      <c r="O4821">
        <f>Table2[[#This Row],[check_out_date]]-Table2[[#This Row],[check_in_date]]</f>
        <v>5</v>
      </c>
      <c r="P4821">
        <f>Table2[[#This Row],[num_adults]]+Table2[[#This Row],[num_children]]</f>
        <v>6</v>
      </c>
      <c r="Q4821" s="3">
        <f>IF(OR(Table2[[#This Row],[booking_status]]="confirmed",Table2[[#This Row],[booking_status]]="checked-out"),Table2[[#This Row],[room_rate_per_night]]*Table2[[#This Row],[Num_Nights]],0)</f>
        <v>0</v>
      </c>
      <c r="R4821" t="str" cm="1">
        <f t="array" ref="R4821">IFERROR(_xlfn.IFS(Table2[[#This Row],[booking_status]]="confirmed","Expected",Table2[[#This Row],[booking_status]]="checked-out","Actual"),"No Revenue")</f>
        <v>No Revenue</v>
      </c>
      <c r="S4821" s="4">
        <f>Table2[[#This Row],[Revenue_Amount]]/Table2[[#This Row],[Num_Nights]]</f>
        <v>0</v>
      </c>
    </row>
    <row r="4822" spans="1:19" x14ac:dyDescent="0.3">
      <c r="A4822">
        <v>4821</v>
      </c>
      <c r="B4822" t="s">
        <v>37</v>
      </c>
      <c r="C4822" s="9">
        <v>45272</v>
      </c>
      <c r="D4822" s="9">
        <v>45282</v>
      </c>
      <c r="E4822" s="10">
        <v>45252</v>
      </c>
      <c r="F4822" t="s">
        <v>54</v>
      </c>
      <c r="G4822">
        <v>488.3</v>
      </c>
      <c r="H4822">
        <v>1</v>
      </c>
      <c r="I4822">
        <v>0</v>
      </c>
      <c r="J4822" t="s">
        <v>94</v>
      </c>
      <c r="K4822" t="s">
        <v>29</v>
      </c>
      <c r="L4822" t="s">
        <v>56</v>
      </c>
      <c r="M4822" t="s">
        <v>36</v>
      </c>
      <c r="N4822" t="s">
        <v>41</v>
      </c>
      <c r="O4822">
        <f>Table2[[#This Row],[check_out_date]]-Table2[[#This Row],[check_in_date]]</f>
        <v>10</v>
      </c>
      <c r="P4822">
        <f>Table2[[#This Row],[num_adults]]+Table2[[#This Row],[num_children]]</f>
        <v>1</v>
      </c>
      <c r="Q4822" s="3">
        <f>IF(OR(Table2[[#This Row],[booking_status]]="confirmed",Table2[[#This Row],[booking_status]]="checked-out"),Table2[[#This Row],[room_rate_per_night]]*Table2[[#This Row],[Num_Nights]],0)</f>
        <v>4883</v>
      </c>
      <c r="R4822" t="str" cm="1">
        <f t="array" ref="R4822">IFERROR(_xlfn.IFS(Table2[[#This Row],[booking_status]]="confirmed","Expected",Table2[[#This Row],[booking_status]]="checked-out","Actual"),"No Revenue")</f>
        <v>Actual</v>
      </c>
      <c r="S4822" s="4">
        <f>Table2[[#This Row],[Revenue_Amount]]/Table2[[#This Row],[Num_Nights]]</f>
        <v>488.3</v>
      </c>
    </row>
    <row r="4823" spans="1:19" hidden="1" x14ac:dyDescent="0.3">
      <c r="A4823">
        <v>4822</v>
      </c>
      <c r="B4823" t="s">
        <v>50</v>
      </c>
      <c r="C4823" s="9">
        <v>45068</v>
      </c>
      <c r="D4823" s="9">
        <v>45079</v>
      </c>
      <c r="E4823" s="10">
        <v>45056</v>
      </c>
      <c r="F4823" t="s">
        <v>49</v>
      </c>
      <c r="G4823">
        <v>96.1</v>
      </c>
      <c r="H4823">
        <v>3</v>
      </c>
      <c r="I4823">
        <v>0</v>
      </c>
      <c r="J4823" t="s">
        <v>35</v>
      </c>
      <c r="K4823" t="s">
        <v>66</v>
      </c>
      <c r="L4823" t="s">
        <v>56</v>
      </c>
      <c r="M4823" t="s">
        <v>36</v>
      </c>
      <c r="N4823" t="s">
        <v>41</v>
      </c>
      <c r="O4823">
        <f>Table2[[#This Row],[check_out_date]]-Table2[[#This Row],[check_in_date]]</f>
        <v>11</v>
      </c>
      <c r="P4823">
        <f>Table2[[#This Row],[num_adults]]+Table2[[#This Row],[num_children]]</f>
        <v>3</v>
      </c>
      <c r="Q4823" s="3">
        <f>IF(OR(Table2[[#This Row],[booking_status]]="confirmed",Table2[[#This Row],[booking_status]]="checked-out"),Table2[[#This Row],[room_rate_per_night]]*Table2[[#This Row],[Num_Nights]],0)</f>
        <v>1057.0999999999999</v>
      </c>
      <c r="R4823" t="str" cm="1">
        <f t="array" ref="R4823">IFERROR(_xlfn.IFS(Table2[[#This Row],[booking_status]]="confirmed","Expected",Table2[[#This Row],[booking_status]]="checked-out","Actual"),"No Revenue")</f>
        <v>Actual</v>
      </c>
      <c r="S4823" s="4">
        <f>Table2[[#This Row],[Revenue_Amount]]/Table2[[#This Row],[Num_Nights]]</f>
        <v>96.1</v>
      </c>
    </row>
    <row r="4824" spans="1:19" hidden="1" x14ac:dyDescent="0.3">
      <c r="A4824">
        <v>4823</v>
      </c>
      <c r="B4824" t="s">
        <v>14</v>
      </c>
      <c r="C4824" s="9">
        <v>45048</v>
      </c>
      <c r="D4824" s="9">
        <v>45057</v>
      </c>
      <c r="E4824" s="10">
        <v>45035</v>
      </c>
      <c r="F4824" t="s">
        <v>27</v>
      </c>
      <c r="G4824">
        <v>131.04</v>
      </c>
      <c r="H4824">
        <v>2</v>
      </c>
      <c r="I4824">
        <v>0</v>
      </c>
      <c r="J4824" t="s">
        <v>35</v>
      </c>
      <c r="K4824" t="s">
        <v>99</v>
      </c>
      <c r="L4824" t="s">
        <v>70</v>
      </c>
      <c r="M4824" t="s">
        <v>36</v>
      </c>
      <c r="N4824" t="s">
        <v>41</v>
      </c>
      <c r="O4824">
        <f>Table2[[#This Row],[check_out_date]]-Table2[[#This Row],[check_in_date]]</f>
        <v>9</v>
      </c>
      <c r="P4824">
        <f>Table2[[#This Row],[num_adults]]+Table2[[#This Row],[num_children]]</f>
        <v>2</v>
      </c>
      <c r="Q4824" s="3">
        <f>IF(OR(Table2[[#This Row],[booking_status]]="confirmed",Table2[[#This Row],[booking_status]]="checked-out"),Table2[[#This Row],[room_rate_per_night]]*Table2[[#This Row],[Num_Nights]],0)</f>
        <v>0</v>
      </c>
      <c r="R4824" t="str" cm="1">
        <f t="array" ref="R4824">IFERROR(_xlfn.IFS(Table2[[#This Row],[booking_status]]="confirmed","Expected",Table2[[#This Row],[booking_status]]="checked-out","Actual"),"No Revenue")</f>
        <v>No Revenue</v>
      </c>
      <c r="S4824" s="4">
        <f>Table2[[#This Row],[Revenue_Amount]]/Table2[[#This Row],[Num_Nights]]</f>
        <v>0</v>
      </c>
    </row>
    <row r="4825" spans="1:19" x14ac:dyDescent="0.3">
      <c r="A4825">
        <v>4824</v>
      </c>
      <c r="B4825" t="s">
        <v>14</v>
      </c>
      <c r="C4825" s="9">
        <v>45186</v>
      </c>
      <c r="D4825" s="9">
        <v>45189</v>
      </c>
      <c r="E4825" s="10">
        <v>45155</v>
      </c>
      <c r="F4825" t="s">
        <v>18</v>
      </c>
      <c r="G4825">
        <v>239.18</v>
      </c>
      <c r="H4825">
        <v>1</v>
      </c>
      <c r="I4825">
        <v>3</v>
      </c>
      <c r="J4825" t="s">
        <v>94</v>
      </c>
      <c r="K4825" t="s">
        <v>66</v>
      </c>
      <c r="L4825" t="s">
        <v>21</v>
      </c>
      <c r="M4825" t="s">
        <v>36</v>
      </c>
      <c r="N4825" t="s">
        <v>41</v>
      </c>
      <c r="O4825">
        <f>Table2[[#This Row],[check_out_date]]-Table2[[#This Row],[check_in_date]]</f>
        <v>3</v>
      </c>
      <c r="P4825">
        <f>Table2[[#This Row],[num_adults]]+Table2[[#This Row],[num_children]]</f>
        <v>4</v>
      </c>
      <c r="Q4825" s="3">
        <f>IF(OR(Table2[[#This Row],[booking_status]]="confirmed",Table2[[#This Row],[booking_status]]="checked-out"),Table2[[#This Row],[room_rate_per_night]]*Table2[[#This Row],[Num_Nights]],0)</f>
        <v>717.54</v>
      </c>
      <c r="R4825" t="str" cm="1">
        <f t="array" ref="R4825">IFERROR(_xlfn.IFS(Table2[[#This Row],[booking_status]]="confirmed","Expected",Table2[[#This Row],[booking_status]]="checked-out","Actual"),"No Revenue")</f>
        <v>Expected</v>
      </c>
      <c r="S4825" s="4">
        <f>Table2[[#This Row],[Revenue_Amount]]/Table2[[#This Row],[Num_Nights]]</f>
        <v>239.17999999999998</v>
      </c>
    </row>
    <row r="4826" spans="1:19" x14ac:dyDescent="0.3">
      <c r="A4826">
        <v>4825</v>
      </c>
      <c r="B4826" t="s">
        <v>37</v>
      </c>
      <c r="C4826" s="9">
        <v>45130</v>
      </c>
      <c r="D4826" s="9">
        <v>45142</v>
      </c>
      <c r="E4826" s="10">
        <v>45055</v>
      </c>
      <c r="F4826" t="s">
        <v>27</v>
      </c>
      <c r="G4826">
        <v>167.89</v>
      </c>
      <c r="H4826">
        <v>1</v>
      </c>
      <c r="I4826">
        <v>1</v>
      </c>
      <c r="J4826" t="s">
        <v>94</v>
      </c>
      <c r="K4826" t="s">
        <v>66</v>
      </c>
      <c r="L4826" t="s">
        <v>21</v>
      </c>
      <c r="M4826" t="s">
        <v>36</v>
      </c>
      <c r="N4826" t="s">
        <v>41</v>
      </c>
      <c r="O4826">
        <f>Table2[[#This Row],[check_out_date]]-Table2[[#This Row],[check_in_date]]</f>
        <v>12</v>
      </c>
      <c r="P4826">
        <f>Table2[[#This Row],[num_adults]]+Table2[[#This Row],[num_children]]</f>
        <v>2</v>
      </c>
      <c r="Q4826" s="3">
        <f>IF(OR(Table2[[#This Row],[booking_status]]="confirmed",Table2[[#This Row],[booking_status]]="checked-out"),Table2[[#This Row],[room_rate_per_night]]*Table2[[#This Row],[Num_Nights]],0)</f>
        <v>2014.6799999999998</v>
      </c>
      <c r="R4826" t="str" cm="1">
        <f t="array" ref="R4826">IFERROR(_xlfn.IFS(Table2[[#This Row],[booking_status]]="confirmed","Expected",Table2[[#This Row],[booking_status]]="checked-out","Actual"),"No Revenue")</f>
        <v>Expected</v>
      </c>
      <c r="S4826" s="4">
        <f>Table2[[#This Row],[Revenue_Amount]]/Table2[[#This Row],[Num_Nights]]</f>
        <v>167.89</v>
      </c>
    </row>
    <row r="4827" spans="1:19" hidden="1" x14ac:dyDescent="0.3">
      <c r="A4827">
        <v>4826</v>
      </c>
      <c r="B4827" t="s">
        <v>50</v>
      </c>
      <c r="C4827" s="9">
        <v>44982</v>
      </c>
      <c r="D4827" s="9">
        <v>44988</v>
      </c>
      <c r="E4827" s="10">
        <v>44965</v>
      </c>
      <c r="F4827" t="s">
        <v>54</v>
      </c>
      <c r="G4827">
        <v>557.80999999999995</v>
      </c>
      <c r="H4827">
        <v>2</v>
      </c>
      <c r="I4827">
        <v>0</v>
      </c>
      <c r="J4827" t="s">
        <v>35</v>
      </c>
      <c r="K4827" t="s">
        <v>29</v>
      </c>
      <c r="L4827" t="s">
        <v>56</v>
      </c>
      <c r="M4827" t="s">
        <v>36</v>
      </c>
      <c r="N4827" t="s">
        <v>41</v>
      </c>
      <c r="O4827">
        <f>Table2[[#This Row],[check_out_date]]-Table2[[#This Row],[check_in_date]]</f>
        <v>6</v>
      </c>
      <c r="P4827">
        <f>Table2[[#This Row],[num_adults]]+Table2[[#This Row],[num_children]]</f>
        <v>2</v>
      </c>
      <c r="Q4827" s="3">
        <f>IF(OR(Table2[[#This Row],[booking_status]]="confirmed",Table2[[#This Row],[booking_status]]="checked-out"),Table2[[#This Row],[room_rate_per_night]]*Table2[[#This Row],[Num_Nights]],0)</f>
        <v>3346.8599999999997</v>
      </c>
      <c r="R4827" t="str" cm="1">
        <f t="array" ref="R4827">IFERROR(_xlfn.IFS(Table2[[#This Row],[booking_status]]="confirmed","Expected",Table2[[#This Row],[booking_status]]="checked-out","Actual"),"No Revenue")</f>
        <v>Actual</v>
      </c>
      <c r="S4827" s="4">
        <f>Table2[[#This Row],[Revenue_Amount]]/Table2[[#This Row],[Num_Nights]]</f>
        <v>557.80999999999995</v>
      </c>
    </row>
    <row r="4828" spans="1:19" x14ac:dyDescent="0.3">
      <c r="A4828">
        <v>4827</v>
      </c>
      <c r="B4828" t="s">
        <v>50</v>
      </c>
      <c r="C4828" s="9">
        <v>45049</v>
      </c>
      <c r="D4828" s="9">
        <v>45060</v>
      </c>
      <c r="E4828" s="10">
        <v>45042</v>
      </c>
      <c r="F4828" t="s">
        <v>27</v>
      </c>
      <c r="G4828">
        <v>218.62</v>
      </c>
      <c r="H4828">
        <v>1</v>
      </c>
      <c r="I4828">
        <v>0</v>
      </c>
      <c r="J4828" t="s">
        <v>55</v>
      </c>
      <c r="K4828" t="s">
        <v>44</v>
      </c>
      <c r="L4828" t="s">
        <v>21</v>
      </c>
      <c r="M4828" t="s">
        <v>36</v>
      </c>
      <c r="N4828" t="s">
        <v>45</v>
      </c>
      <c r="O4828">
        <f>Table2[[#This Row],[check_out_date]]-Table2[[#This Row],[check_in_date]]</f>
        <v>11</v>
      </c>
      <c r="P4828">
        <f>Table2[[#This Row],[num_adults]]+Table2[[#This Row],[num_children]]</f>
        <v>1</v>
      </c>
      <c r="Q4828" s="3">
        <f>IF(OR(Table2[[#This Row],[booking_status]]="confirmed",Table2[[#This Row],[booking_status]]="checked-out"),Table2[[#This Row],[room_rate_per_night]]*Table2[[#This Row],[Num_Nights]],0)</f>
        <v>2404.8200000000002</v>
      </c>
      <c r="R4828" t="str" cm="1">
        <f t="array" ref="R4828">IFERROR(_xlfn.IFS(Table2[[#This Row],[booking_status]]="confirmed","Expected",Table2[[#This Row],[booking_status]]="checked-out","Actual"),"No Revenue")</f>
        <v>Expected</v>
      </c>
      <c r="S4828" s="4">
        <f>Table2[[#This Row],[Revenue_Amount]]/Table2[[#This Row],[Num_Nights]]</f>
        <v>218.62</v>
      </c>
    </row>
    <row r="4829" spans="1:19" x14ac:dyDescent="0.3">
      <c r="A4829">
        <v>4828</v>
      </c>
      <c r="B4829" t="s">
        <v>14</v>
      </c>
      <c r="C4829" s="9">
        <v>45063</v>
      </c>
      <c r="D4829" s="9">
        <v>45069</v>
      </c>
      <c r="E4829" s="10">
        <v>45001</v>
      </c>
      <c r="F4829" t="s">
        <v>49</v>
      </c>
      <c r="G4829">
        <v>101.96</v>
      </c>
      <c r="H4829">
        <v>2</v>
      </c>
      <c r="I4829">
        <v>0</v>
      </c>
      <c r="J4829" t="s">
        <v>28</v>
      </c>
      <c r="K4829" t="s">
        <v>44</v>
      </c>
      <c r="L4829" t="s">
        <v>21</v>
      </c>
      <c r="M4829" t="s">
        <v>36</v>
      </c>
      <c r="N4829" t="s">
        <v>41</v>
      </c>
      <c r="O4829">
        <f>Table2[[#This Row],[check_out_date]]-Table2[[#This Row],[check_in_date]]</f>
        <v>6</v>
      </c>
      <c r="P4829">
        <f>Table2[[#This Row],[num_adults]]+Table2[[#This Row],[num_children]]</f>
        <v>2</v>
      </c>
      <c r="Q4829" s="3">
        <f>IF(OR(Table2[[#This Row],[booking_status]]="confirmed",Table2[[#This Row],[booking_status]]="checked-out"),Table2[[#This Row],[room_rate_per_night]]*Table2[[#This Row],[Num_Nights]],0)</f>
        <v>611.76</v>
      </c>
      <c r="R4829" t="str" cm="1">
        <f t="array" ref="R4829">IFERROR(_xlfn.IFS(Table2[[#This Row],[booking_status]]="confirmed","Expected",Table2[[#This Row],[booking_status]]="checked-out","Actual"),"No Revenue")</f>
        <v>Expected</v>
      </c>
      <c r="S4829" s="4">
        <f>Table2[[#This Row],[Revenue_Amount]]/Table2[[#This Row],[Num_Nights]]</f>
        <v>101.96</v>
      </c>
    </row>
    <row r="4830" spans="1:19" x14ac:dyDescent="0.3">
      <c r="A4830">
        <v>4829</v>
      </c>
      <c r="B4830" t="s">
        <v>14</v>
      </c>
      <c r="C4830" s="9">
        <v>45286</v>
      </c>
      <c r="D4830" s="9">
        <v>45295</v>
      </c>
      <c r="E4830" s="10">
        <v>45264</v>
      </c>
      <c r="F4830" t="s">
        <v>49</v>
      </c>
      <c r="G4830">
        <v>74.44</v>
      </c>
      <c r="H4830">
        <v>3</v>
      </c>
      <c r="I4830">
        <v>1</v>
      </c>
      <c r="J4830" t="s">
        <v>28</v>
      </c>
      <c r="K4830" t="s">
        <v>29</v>
      </c>
      <c r="L4830" t="s">
        <v>21</v>
      </c>
      <c r="M4830" t="s">
        <v>22</v>
      </c>
      <c r="N4830" t="s">
        <v>41</v>
      </c>
      <c r="O4830">
        <f>Table2[[#This Row],[check_out_date]]-Table2[[#This Row],[check_in_date]]</f>
        <v>9</v>
      </c>
      <c r="P4830">
        <f>Table2[[#This Row],[num_adults]]+Table2[[#This Row],[num_children]]</f>
        <v>4</v>
      </c>
      <c r="Q4830" s="3">
        <f>IF(OR(Table2[[#This Row],[booking_status]]="confirmed",Table2[[#This Row],[booking_status]]="checked-out"),Table2[[#This Row],[room_rate_per_night]]*Table2[[#This Row],[Num_Nights]],0)</f>
        <v>669.96</v>
      </c>
      <c r="R4830" t="str" cm="1">
        <f t="array" ref="R4830">IFERROR(_xlfn.IFS(Table2[[#This Row],[booking_status]]="confirmed","Expected",Table2[[#This Row],[booking_status]]="checked-out","Actual"),"No Revenue")</f>
        <v>Expected</v>
      </c>
      <c r="S4830" s="4">
        <f>Table2[[#This Row],[Revenue_Amount]]/Table2[[#This Row],[Num_Nights]]</f>
        <v>74.44</v>
      </c>
    </row>
    <row r="4831" spans="1:19" hidden="1" x14ac:dyDescent="0.3">
      <c r="A4831">
        <v>4830</v>
      </c>
      <c r="B4831" t="s">
        <v>37</v>
      </c>
      <c r="C4831" s="9">
        <v>44984</v>
      </c>
      <c r="D4831" s="9">
        <v>44990</v>
      </c>
      <c r="E4831" s="10">
        <v>44943</v>
      </c>
      <c r="F4831" t="s">
        <v>18</v>
      </c>
      <c r="G4831">
        <v>259.89999999999998</v>
      </c>
      <c r="H4831">
        <v>1</v>
      </c>
      <c r="I4831">
        <v>1</v>
      </c>
      <c r="J4831" t="s">
        <v>35</v>
      </c>
      <c r="K4831" t="s">
        <v>20</v>
      </c>
      <c r="L4831" t="s">
        <v>21</v>
      </c>
      <c r="M4831" t="s">
        <v>36</v>
      </c>
      <c r="N4831" t="s">
        <v>41</v>
      </c>
      <c r="O4831">
        <f>Table2[[#This Row],[check_out_date]]-Table2[[#This Row],[check_in_date]]</f>
        <v>6</v>
      </c>
      <c r="P4831">
        <f>Table2[[#This Row],[num_adults]]+Table2[[#This Row],[num_children]]</f>
        <v>2</v>
      </c>
      <c r="Q4831" s="3">
        <f>IF(OR(Table2[[#This Row],[booking_status]]="confirmed",Table2[[#This Row],[booking_status]]="checked-out"),Table2[[#This Row],[room_rate_per_night]]*Table2[[#This Row],[Num_Nights]],0)</f>
        <v>1559.3999999999999</v>
      </c>
      <c r="R4831" t="str" cm="1">
        <f t="array" ref="R4831">IFERROR(_xlfn.IFS(Table2[[#This Row],[booking_status]]="confirmed","Expected",Table2[[#This Row],[booking_status]]="checked-out","Actual"),"No Revenue")</f>
        <v>Expected</v>
      </c>
      <c r="S4831" s="4">
        <f>Table2[[#This Row],[Revenue_Amount]]/Table2[[#This Row],[Num_Nights]]</f>
        <v>259.89999999999998</v>
      </c>
    </row>
    <row r="4832" spans="1:19" x14ac:dyDescent="0.3">
      <c r="A4832">
        <v>4831</v>
      </c>
      <c r="B4832" t="s">
        <v>31</v>
      </c>
      <c r="C4832" s="9">
        <v>44977</v>
      </c>
      <c r="D4832" s="9">
        <v>44978</v>
      </c>
      <c r="E4832" s="10">
        <v>44972</v>
      </c>
      <c r="F4832" t="s">
        <v>27</v>
      </c>
      <c r="G4832">
        <v>103.69</v>
      </c>
      <c r="H4832">
        <v>1</v>
      </c>
      <c r="I4832">
        <v>0</v>
      </c>
      <c r="J4832" t="s">
        <v>19</v>
      </c>
      <c r="K4832" t="s">
        <v>20</v>
      </c>
      <c r="L4832" t="s">
        <v>56</v>
      </c>
      <c r="M4832" t="s">
        <v>22</v>
      </c>
      <c r="N4832" t="s">
        <v>23</v>
      </c>
      <c r="O4832">
        <f>Table2[[#This Row],[check_out_date]]-Table2[[#This Row],[check_in_date]]</f>
        <v>1</v>
      </c>
      <c r="P4832">
        <f>Table2[[#This Row],[num_adults]]+Table2[[#This Row],[num_children]]</f>
        <v>1</v>
      </c>
      <c r="Q4832" s="3">
        <f>IF(OR(Table2[[#This Row],[booking_status]]="confirmed",Table2[[#This Row],[booking_status]]="checked-out"),Table2[[#This Row],[room_rate_per_night]]*Table2[[#This Row],[Num_Nights]],0)</f>
        <v>103.69</v>
      </c>
      <c r="R4832" t="str" cm="1">
        <f t="array" ref="R4832">IFERROR(_xlfn.IFS(Table2[[#This Row],[booking_status]]="confirmed","Expected",Table2[[#This Row],[booking_status]]="checked-out","Actual"),"No Revenue")</f>
        <v>Actual</v>
      </c>
      <c r="S4832" s="4">
        <f>Table2[[#This Row],[Revenue_Amount]]/Table2[[#This Row],[Num_Nights]]</f>
        <v>103.69</v>
      </c>
    </row>
    <row r="4833" spans="1:19" x14ac:dyDescent="0.3">
      <c r="A4833">
        <v>4832</v>
      </c>
      <c r="B4833" t="s">
        <v>37</v>
      </c>
      <c r="C4833" s="9">
        <v>45235</v>
      </c>
      <c r="D4833" s="9">
        <v>45243</v>
      </c>
      <c r="E4833" s="10">
        <v>45210</v>
      </c>
      <c r="F4833" t="s">
        <v>54</v>
      </c>
      <c r="G4833">
        <v>341.93</v>
      </c>
      <c r="H4833">
        <v>2</v>
      </c>
      <c r="I4833">
        <v>2</v>
      </c>
      <c r="J4833" t="s">
        <v>28</v>
      </c>
      <c r="K4833" t="s">
        <v>29</v>
      </c>
      <c r="L4833" t="s">
        <v>21</v>
      </c>
      <c r="M4833" t="s">
        <v>36</v>
      </c>
      <c r="N4833" t="s">
        <v>45</v>
      </c>
      <c r="O4833">
        <f>Table2[[#This Row],[check_out_date]]-Table2[[#This Row],[check_in_date]]</f>
        <v>8</v>
      </c>
      <c r="P4833">
        <f>Table2[[#This Row],[num_adults]]+Table2[[#This Row],[num_children]]</f>
        <v>4</v>
      </c>
      <c r="Q4833" s="3">
        <f>IF(OR(Table2[[#This Row],[booking_status]]="confirmed",Table2[[#This Row],[booking_status]]="checked-out"),Table2[[#This Row],[room_rate_per_night]]*Table2[[#This Row],[Num_Nights]],0)</f>
        <v>2735.44</v>
      </c>
      <c r="R4833" t="str" cm="1">
        <f t="array" ref="R4833">IFERROR(_xlfn.IFS(Table2[[#This Row],[booking_status]]="confirmed","Expected",Table2[[#This Row],[booking_status]]="checked-out","Actual"),"No Revenue")</f>
        <v>Expected</v>
      </c>
      <c r="S4833" s="4">
        <f>Table2[[#This Row],[Revenue_Amount]]/Table2[[#This Row],[Num_Nights]]</f>
        <v>341.93</v>
      </c>
    </row>
    <row r="4834" spans="1:19" hidden="1" x14ac:dyDescent="0.3">
      <c r="A4834">
        <v>4833</v>
      </c>
      <c r="B4834" t="s">
        <v>37</v>
      </c>
      <c r="C4834" s="9">
        <v>44977</v>
      </c>
      <c r="D4834" s="9">
        <v>44984</v>
      </c>
      <c r="E4834" s="10">
        <v>44960</v>
      </c>
      <c r="F4834" t="s">
        <v>49</v>
      </c>
      <c r="G4834">
        <v>142.59</v>
      </c>
      <c r="H4834">
        <v>2</v>
      </c>
      <c r="I4834">
        <v>0</v>
      </c>
      <c r="J4834" t="s">
        <v>35</v>
      </c>
      <c r="K4834" t="s">
        <v>20</v>
      </c>
      <c r="L4834" t="s">
        <v>56</v>
      </c>
      <c r="M4834" t="s">
        <v>22</v>
      </c>
      <c r="N4834" t="s">
        <v>41</v>
      </c>
      <c r="O4834">
        <f>Table2[[#This Row],[check_out_date]]-Table2[[#This Row],[check_in_date]]</f>
        <v>7</v>
      </c>
      <c r="P4834">
        <f>Table2[[#This Row],[num_adults]]+Table2[[#This Row],[num_children]]</f>
        <v>2</v>
      </c>
      <c r="Q4834" s="3">
        <f>IF(OR(Table2[[#This Row],[booking_status]]="confirmed",Table2[[#This Row],[booking_status]]="checked-out"),Table2[[#This Row],[room_rate_per_night]]*Table2[[#This Row],[Num_Nights]],0)</f>
        <v>998.13</v>
      </c>
      <c r="R4834" t="str" cm="1">
        <f t="array" ref="R4834">IFERROR(_xlfn.IFS(Table2[[#This Row],[booking_status]]="confirmed","Expected",Table2[[#This Row],[booking_status]]="checked-out","Actual"),"No Revenue")</f>
        <v>Actual</v>
      </c>
      <c r="S4834" s="4">
        <f>Table2[[#This Row],[Revenue_Amount]]/Table2[[#This Row],[Num_Nights]]</f>
        <v>142.59</v>
      </c>
    </row>
    <row r="4835" spans="1:19" x14ac:dyDescent="0.3">
      <c r="A4835">
        <v>4834</v>
      </c>
      <c r="B4835" t="s">
        <v>14</v>
      </c>
      <c r="C4835" s="9">
        <v>45252</v>
      </c>
      <c r="D4835" s="9">
        <v>45253</v>
      </c>
      <c r="E4835" s="10">
        <v>45227</v>
      </c>
      <c r="F4835" t="s">
        <v>49</v>
      </c>
      <c r="G4835">
        <v>109.91</v>
      </c>
      <c r="H4835">
        <v>2</v>
      </c>
      <c r="I4835">
        <v>1</v>
      </c>
      <c r="J4835" t="s">
        <v>94</v>
      </c>
      <c r="K4835" t="s">
        <v>29</v>
      </c>
      <c r="L4835" t="s">
        <v>21</v>
      </c>
      <c r="M4835" t="s">
        <v>36</v>
      </c>
      <c r="N4835" t="s">
        <v>30</v>
      </c>
      <c r="O4835">
        <f>Table2[[#This Row],[check_out_date]]-Table2[[#This Row],[check_in_date]]</f>
        <v>1</v>
      </c>
      <c r="P4835">
        <f>Table2[[#This Row],[num_adults]]+Table2[[#This Row],[num_children]]</f>
        <v>3</v>
      </c>
      <c r="Q4835" s="3">
        <f>IF(OR(Table2[[#This Row],[booking_status]]="confirmed",Table2[[#This Row],[booking_status]]="checked-out"),Table2[[#This Row],[room_rate_per_night]]*Table2[[#This Row],[Num_Nights]],0)</f>
        <v>109.91</v>
      </c>
      <c r="R4835" t="str" cm="1">
        <f t="array" ref="R4835">IFERROR(_xlfn.IFS(Table2[[#This Row],[booking_status]]="confirmed","Expected",Table2[[#This Row],[booking_status]]="checked-out","Actual"),"No Revenue")</f>
        <v>Expected</v>
      </c>
      <c r="S4835" s="4">
        <f>Table2[[#This Row],[Revenue_Amount]]/Table2[[#This Row],[Num_Nights]]</f>
        <v>109.91</v>
      </c>
    </row>
    <row r="4836" spans="1:19" x14ac:dyDescent="0.3">
      <c r="A4836">
        <v>4835</v>
      </c>
      <c r="B4836" t="s">
        <v>31</v>
      </c>
      <c r="C4836" s="9">
        <v>45017</v>
      </c>
      <c r="D4836" s="9">
        <v>45024</v>
      </c>
      <c r="E4836" s="10">
        <v>44959</v>
      </c>
      <c r="F4836" t="s">
        <v>49</v>
      </c>
      <c r="G4836">
        <v>57.14</v>
      </c>
      <c r="H4836">
        <v>2</v>
      </c>
      <c r="I4836">
        <v>0</v>
      </c>
      <c r="J4836" t="s">
        <v>28</v>
      </c>
      <c r="K4836" t="s">
        <v>99</v>
      </c>
      <c r="L4836" t="s">
        <v>21</v>
      </c>
      <c r="M4836" t="s">
        <v>36</v>
      </c>
      <c r="N4836" t="s">
        <v>41</v>
      </c>
      <c r="O4836">
        <f>Table2[[#This Row],[check_out_date]]-Table2[[#This Row],[check_in_date]]</f>
        <v>7</v>
      </c>
      <c r="P4836">
        <f>Table2[[#This Row],[num_adults]]+Table2[[#This Row],[num_children]]</f>
        <v>2</v>
      </c>
      <c r="Q4836" s="3">
        <f>IF(OR(Table2[[#This Row],[booking_status]]="confirmed",Table2[[#This Row],[booking_status]]="checked-out"),Table2[[#This Row],[room_rate_per_night]]*Table2[[#This Row],[Num_Nights]],0)</f>
        <v>399.98</v>
      </c>
      <c r="R4836" t="str" cm="1">
        <f t="array" ref="R4836">IFERROR(_xlfn.IFS(Table2[[#This Row],[booking_status]]="confirmed","Expected",Table2[[#This Row],[booking_status]]="checked-out","Actual"),"No Revenue")</f>
        <v>Expected</v>
      </c>
      <c r="S4836" s="4">
        <f>Table2[[#This Row],[Revenue_Amount]]/Table2[[#This Row],[Num_Nights]]</f>
        <v>57.14</v>
      </c>
    </row>
    <row r="4837" spans="1:19" x14ac:dyDescent="0.3">
      <c r="A4837">
        <v>4836</v>
      </c>
      <c r="B4837" t="s">
        <v>14</v>
      </c>
      <c r="C4837" s="9">
        <v>45081</v>
      </c>
      <c r="D4837" s="9">
        <v>45088</v>
      </c>
      <c r="E4837" s="10">
        <v>45069</v>
      </c>
      <c r="F4837" t="s">
        <v>49</v>
      </c>
      <c r="G4837">
        <v>75.34</v>
      </c>
      <c r="H4837">
        <v>4</v>
      </c>
      <c r="I4837">
        <v>0</v>
      </c>
      <c r="J4837" t="s">
        <v>94</v>
      </c>
      <c r="K4837" t="s">
        <v>99</v>
      </c>
      <c r="L4837" t="s">
        <v>60</v>
      </c>
      <c r="M4837" t="s">
        <v>22</v>
      </c>
      <c r="N4837" t="s">
        <v>41</v>
      </c>
      <c r="O4837">
        <f>Table2[[#This Row],[check_out_date]]-Table2[[#This Row],[check_in_date]]</f>
        <v>7</v>
      </c>
      <c r="P4837">
        <f>Table2[[#This Row],[num_adults]]+Table2[[#This Row],[num_children]]</f>
        <v>4</v>
      </c>
      <c r="Q4837" s="3">
        <f>IF(OR(Table2[[#This Row],[booking_status]]="confirmed",Table2[[#This Row],[booking_status]]="checked-out"),Table2[[#This Row],[room_rate_per_night]]*Table2[[#This Row],[Num_Nights]],0)</f>
        <v>0</v>
      </c>
      <c r="R4837" t="str" cm="1">
        <f t="array" ref="R4837">IFERROR(_xlfn.IFS(Table2[[#This Row],[booking_status]]="confirmed","Expected",Table2[[#This Row],[booking_status]]="checked-out","Actual"),"No Revenue")</f>
        <v>No Revenue</v>
      </c>
      <c r="S4837" s="4">
        <f>Table2[[#This Row],[Revenue_Amount]]/Table2[[#This Row],[Num_Nights]]</f>
        <v>0</v>
      </c>
    </row>
    <row r="4838" spans="1:19" x14ac:dyDescent="0.3">
      <c r="A4838">
        <v>4837</v>
      </c>
      <c r="B4838" t="s">
        <v>37</v>
      </c>
      <c r="C4838" s="9">
        <v>45081</v>
      </c>
      <c r="D4838" s="9">
        <v>45084</v>
      </c>
      <c r="E4838" s="10">
        <v>45015</v>
      </c>
      <c r="F4838" t="s">
        <v>18</v>
      </c>
      <c r="G4838">
        <v>315.02</v>
      </c>
      <c r="H4838">
        <v>2</v>
      </c>
      <c r="I4838">
        <v>0</v>
      </c>
      <c r="J4838" t="s">
        <v>19</v>
      </c>
      <c r="K4838" t="s">
        <v>29</v>
      </c>
      <c r="L4838" t="s">
        <v>56</v>
      </c>
      <c r="M4838" t="s">
        <v>36</v>
      </c>
      <c r="N4838" t="s">
        <v>41</v>
      </c>
      <c r="O4838">
        <f>Table2[[#This Row],[check_out_date]]-Table2[[#This Row],[check_in_date]]</f>
        <v>3</v>
      </c>
      <c r="P4838">
        <f>Table2[[#This Row],[num_adults]]+Table2[[#This Row],[num_children]]</f>
        <v>2</v>
      </c>
      <c r="Q4838" s="3">
        <f>IF(OR(Table2[[#This Row],[booking_status]]="confirmed",Table2[[#This Row],[booking_status]]="checked-out"),Table2[[#This Row],[room_rate_per_night]]*Table2[[#This Row],[Num_Nights]],0)</f>
        <v>945.06</v>
      </c>
      <c r="R4838" t="str" cm="1">
        <f t="array" ref="R4838">IFERROR(_xlfn.IFS(Table2[[#This Row],[booking_status]]="confirmed","Expected",Table2[[#This Row],[booking_status]]="checked-out","Actual"),"No Revenue")</f>
        <v>Actual</v>
      </c>
      <c r="S4838" s="4">
        <f>Table2[[#This Row],[Revenue_Amount]]/Table2[[#This Row],[Num_Nights]]</f>
        <v>315.02</v>
      </c>
    </row>
    <row r="4839" spans="1:19" x14ac:dyDescent="0.3">
      <c r="A4839">
        <v>4838</v>
      </c>
      <c r="B4839" t="s">
        <v>31</v>
      </c>
      <c r="C4839" s="9">
        <v>45198</v>
      </c>
      <c r="D4839" s="9">
        <v>45201</v>
      </c>
      <c r="E4839" s="10">
        <v>45188</v>
      </c>
      <c r="F4839" t="s">
        <v>49</v>
      </c>
      <c r="G4839">
        <v>62.77</v>
      </c>
      <c r="H4839">
        <v>1</v>
      </c>
      <c r="I4839">
        <v>0</v>
      </c>
      <c r="J4839" t="s">
        <v>28</v>
      </c>
      <c r="K4839" t="s">
        <v>20</v>
      </c>
      <c r="L4839" t="s">
        <v>21</v>
      </c>
      <c r="M4839" t="s">
        <v>36</v>
      </c>
      <c r="N4839" t="s">
        <v>41</v>
      </c>
      <c r="O4839">
        <f>Table2[[#This Row],[check_out_date]]-Table2[[#This Row],[check_in_date]]</f>
        <v>3</v>
      </c>
      <c r="P4839">
        <f>Table2[[#This Row],[num_adults]]+Table2[[#This Row],[num_children]]</f>
        <v>1</v>
      </c>
      <c r="Q4839" s="3">
        <f>IF(OR(Table2[[#This Row],[booking_status]]="confirmed",Table2[[#This Row],[booking_status]]="checked-out"),Table2[[#This Row],[room_rate_per_night]]*Table2[[#This Row],[Num_Nights]],0)</f>
        <v>188.31</v>
      </c>
      <c r="R4839" t="str" cm="1">
        <f t="array" ref="R4839">IFERROR(_xlfn.IFS(Table2[[#This Row],[booking_status]]="confirmed","Expected",Table2[[#This Row],[booking_status]]="checked-out","Actual"),"No Revenue")</f>
        <v>Expected</v>
      </c>
      <c r="S4839" s="4">
        <f>Table2[[#This Row],[Revenue_Amount]]/Table2[[#This Row],[Num_Nights]]</f>
        <v>62.77</v>
      </c>
    </row>
    <row r="4840" spans="1:19" x14ac:dyDescent="0.3">
      <c r="A4840">
        <v>4839</v>
      </c>
      <c r="B4840" t="s">
        <v>14</v>
      </c>
      <c r="C4840" s="9">
        <v>44939</v>
      </c>
      <c r="D4840" s="9">
        <v>44943</v>
      </c>
      <c r="E4840" s="10">
        <v>44867</v>
      </c>
      <c r="F4840" t="s">
        <v>49</v>
      </c>
      <c r="G4840">
        <v>107.8</v>
      </c>
      <c r="H4840">
        <v>1</v>
      </c>
      <c r="I4840">
        <v>0</v>
      </c>
      <c r="J4840" t="s">
        <v>28</v>
      </c>
      <c r="K4840" t="s">
        <v>66</v>
      </c>
      <c r="L4840" t="s">
        <v>21</v>
      </c>
      <c r="M4840" t="s">
        <v>22</v>
      </c>
      <c r="N4840" t="s">
        <v>41</v>
      </c>
      <c r="O4840">
        <f>Table2[[#This Row],[check_out_date]]-Table2[[#This Row],[check_in_date]]</f>
        <v>4</v>
      </c>
      <c r="P4840">
        <f>Table2[[#This Row],[num_adults]]+Table2[[#This Row],[num_children]]</f>
        <v>1</v>
      </c>
      <c r="Q4840" s="3">
        <f>IF(OR(Table2[[#This Row],[booking_status]]="confirmed",Table2[[#This Row],[booking_status]]="checked-out"),Table2[[#This Row],[room_rate_per_night]]*Table2[[#This Row],[Num_Nights]],0)</f>
        <v>431.2</v>
      </c>
      <c r="R4840" t="str" cm="1">
        <f t="array" ref="R4840">IFERROR(_xlfn.IFS(Table2[[#This Row],[booking_status]]="confirmed","Expected",Table2[[#This Row],[booking_status]]="checked-out","Actual"),"No Revenue")</f>
        <v>Expected</v>
      </c>
      <c r="S4840" s="4">
        <f>Table2[[#This Row],[Revenue_Amount]]/Table2[[#This Row],[Num_Nights]]</f>
        <v>107.8</v>
      </c>
    </row>
    <row r="4841" spans="1:19" x14ac:dyDescent="0.3">
      <c r="A4841">
        <v>4840</v>
      </c>
      <c r="B4841" t="s">
        <v>50</v>
      </c>
      <c r="C4841" s="9">
        <v>45165</v>
      </c>
      <c r="D4841" s="9">
        <v>45168</v>
      </c>
      <c r="E4841" s="10">
        <v>45141</v>
      </c>
      <c r="F4841" t="s">
        <v>49</v>
      </c>
      <c r="G4841">
        <v>91.85</v>
      </c>
      <c r="H4841">
        <v>2</v>
      </c>
      <c r="I4841">
        <v>1</v>
      </c>
      <c r="J4841" t="s">
        <v>55</v>
      </c>
      <c r="K4841" t="s">
        <v>44</v>
      </c>
      <c r="L4841" t="s">
        <v>56</v>
      </c>
      <c r="M4841" t="s">
        <v>36</v>
      </c>
      <c r="N4841" t="s">
        <v>41</v>
      </c>
      <c r="O4841">
        <f>Table2[[#This Row],[check_out_date]]-Table2[[#This Row],[check_in_date]]</f>
        <v>3</v>
      </c>
      <c r="P4841">
        <f>Table2[[#This Row],[num_adults]]+Table2[[#This Row],[num_children]]</f>
        <v>3</v>
      </c>
      <c r="Q4841" s="3">
        <f>IF(OR(Table2[[#This Row],[booking_status]]="confirmed",Table2[[#This Row],[booking_status]]="checked-out"),Table2[[#This Row],[room_rate_per_night]]*Table2[[#This Row],[Num_Nights]],0)</f>
        <v>275.54999999999995</v>
      </c>
      <c r="R4841" t="str" cm="1">
        <f t="array" ref="R4841">IFERROR(_xlfn.IFS(Table2[[#This Row],[booking_status]]="confirmed","Expected",Table2[[#This Row],[booking_status]]="checked-out","Actual"),"No Revenue")</f>
        <v>Actual</v>
      </c>
      <c r="S4841" s="4">
        <f>Table2[[#This Row],[Revenue_Amount]]/Table2[[#This Row],[Num_Nights]]</f>
        <v>91.84999999999998</v>
      </c>
    </row>
    <row r="4842" spans="1:19" hidden="1" x14ac:dyDescent="0.3">
      <c r="A4842">
        <v>4841</v>
      </c>
      <c r="B4842" t="s">
        <v>50</v>
      </c>
      <c r="C4842" s="9">
        <v>45010</v>
      </c>
      <c r="D4842" s="9">
        <v>45013</v>
      </c>
      <c r="E4842" s="10">
        <v>44964</v>
      </c>
      <c r="F4842" t="s">
        <v>54</v>
      </c>
      <c r="G4842">
        <v>456.4</v>
      </c>
      <c r="H4842">
        <v>1</v>
      </c>
      <c r="I4842">
        <v>0</v>
      </c>
      <c r="J4842" t="s">
        <v>35</v>
      </c>
      <c r="K4842" t="s">
        <v>99</v>
      </c>
      <c r="L4842" t="s">
        <v>56</v>
      </c>
      <c r="M4842" t="s">
        <v>36</v>
      </c>
      <c r="N4842" t="s">
        <v>41</v>
      </c>
      <c r="O4842">
        <f>Table2[[#This Row],[check_out_date]]-Table2[[#This Row],[check_in_date]]</f>
        <v>3</v>
      </c>
      <c r="P4842">
        <f>Table2[[#This Row],[num_adults]]+Table2[[#This Row],[num_children]]</f>
        <v>1</v>
      </c>
      <c r="Q4842" s="3">
        <f>IF(OR(Table2[[#This Row],[booking_status]]="confirmed",Table2[[#This Row],[booking_status]]="checked-out"),Table2[[#This Row],[room_rate_per_night]]*Table2[[#This Row],[Num_Nights]],0)</f>
        <v>1369.1999999999998</v>
      </c>
      <c r="R4842" t="str" cm="1">
        <f t="array" ref="R4842">IFERROR(_xlfn.IFS(Table2[[#This Row],[booking_status]]="confirmed","Expected",Table2[[#This Row],[booking_status]]="checked-out","Actual"),"No Revenue")</f>
        <v>Actual</v>
      </c>
      <c r="S4842" s="4">
        <f>Table2[[#This Row],[Revenue_Amount]]/Table2[[#This Row],[Num_Nights]]</f>
        <v>456.39999999999992</v>
      </c>
    </row>
    <row r="4843" spans="1:19" x14ac:dyDescent="0.3">
      <c r="A4843">
        <v>4842</v>
      </c>
      <c r="B4843" t="s">
        <v>31</v>
      </c>
      <c r="C4843" s="9">
        <v>45215</v>
      </c>
      <c r="D4843" s="9">
        <v>45218</v>
      </c>
      <c r="E4843" s="10">
        <v>45208</v>
      </c>
      <c r="F4843" t="s">
        <v>27</v>
      </c>
      <c r="G4843">
        <v>159.16</v>
      </c>
      <c r="H4843">
        <v>2</v>
      </c>
      <c r="I4843">
        <v>0</v>
      </c>
      <c r="J4843" t="s">
        <v>19</v>
      </c>
      <c r="K4843" t="s">
        <v>66</v>
      </c>
      <c r="L4843" t="s">
        <v>70</v>
      </c>
      <c r="M4843" t="s">
        <v>36</v>
      </c>
      <c r="N4843" t="s">
        <v>23</v>
      </c>
      <c r="O4843">
        <f>Table2[[#This Row],[check_out_date]]-Table2[[#This Row],[check_in_date]]</f>
        <v>3</v>
      </c>
      <c r="P4843">
        <f>Table2[[#This Row],[num_adults]]+Table2[[#This Row],[num_children]]</f>
        <v>2</v>
      </c>
      <c r="Q4843" s="3">
        <f>IF(OR(Table2[[#This Row],[booking_status]]="confirmed",Table2[[#This Row],[booking_status]]="checked-out"),Table2[[#This Row],[room_rate_per_night]]*Table2[[#This Row],[Num_Nights]],0)</f>
        <v>0</v>
      </c>
      <c r="R4843" t="str" cm="1">
        <f t="array" ref="R4843">IFERROR(_xlfn.IFS(Table2[[#This Row],[booking_status]]="confirmed","Expected",Table2[[#This Row],[booking_status]]="checked-out","Actual"),"No Revenue")</f>
        <v>No Revenue</v>
      </c>
      <c r="S4843" s="4">
        <f>Table2[[#This Row],[Revenue_Amount]]/Table2[[#This Row],[Num_Nights]]</f>
        <v>0</v>
      </c>
    </row>
    <row r="4844" spans="1:19" x14ac:dyDescent="0.3">
      <c r="A4844">
        <v>4843</v>
      </c>
      <c r="B4844" t="s">
        <v>37</v>
      </c>
      <c r="C4844" s="9">
        <v>45017</v>
      </c>
      <c r="D4844" s="9">
        <v>45022</v>
      </c>
      <c r="E4844" s="10">
        <v>44957</v>
      </c>
      <c r="F4844" t="s">
        <v>49</v>
      </c>
      <c r="G4844">
        <v>130.13999999999999</v>
      </c>
      <c r="H4844">
        <v>2</v>
      </c>
      <c r="I4844">
        <v>2</v>
      </c>
      <c r="J4844" t="s">
        <v>55</v>
      </c>
      <c r="K4844" t="s">
        <v>20</v>
      </c>
      <c r="L4844" t="s">
        <v>21</v>
      </c>
      <c r="M4844" t="s">
        <v>36</v>
      </c>
      <c r="N4844" t="s">
        <v>45</v>
      </c>
      <c r="O4844">
        <f>Table2[[#This Row],[check_out_date]]-Table2[[#This Row],[check_in_date]]</f>
        <v>5</v>
      </c>
      <c r="P4844">
        <f>Table2[[#This Row],[num_adults]]+Table2[[#This Row],[num_children]]</f>
        <v>4</v>
      </c>
      <c r="Q4844" s="3">
        <f>IF(OR(Table2[[#This Row],[booking_status]]="confirmed",Table2[[#This Row],[booking_status]]="checked-out"),Table2[[#This Row],[room_rate_per_night]]*Table2[[#This Row],[Num_Nights]],0)</f>
        <v>650.69999999999993</v>
      </c>
      <c r="R4844" t="str" cm="1">
        <f t="array" ref="R4844">IFERROR(_xlfn.IFS(Table2[[#This Row],[booking_status]]="confirmed","Expected",Table2[[#This Row],[booking_status]]="checked-out","Actual"),"No Revenue")</f>
        <v>Expected</v>
      </c>
      <c r="S4844" s="4">
        <f>Table2[[#This Row],[Revenue_Amount]]/Table2[[#This Row],[Num_Nights]]</f>
        <v>130.13999999999999</v>
      </c>
    </row>
    <row r="4845" spans="1:19" x14ac:dyDescent="0.3">
      <c r="A4845">
        <v>4844</v>
      </c>
      <c r="B4845" t="s">
        <v>14</v>
      </c>
      <c r="C4845" s="9">
        <v>44932</v>
      </c>
      <c r="D4845" s="9">
        <v>44934</v>
      </c>
      <c r="E4845" s="10">
        <v>44871</v>
      </c>
      <c r="F4845" t="s">
        <v>27</v>
      </c>
      <c r="G4845">
        <v>104.49</v>
      </c>
      <c r="H4845">
        <v>2</v>
      </c>
      <c r="I4845">
        <v>1</v>
      </c>
      <c r="J4845" t="s">
        <v>19</v>
      </c>
      <c r="K4845" t="s">
        <v>20</v>
      </c>
      <c r="L4845" t="s">
        <v>21</v>
      </c>
      <c r="M4845" t="s">
        <v>36</v>
      </c>
      <c r="N4845" t="s">
        <v>23</v>
      </c>
      <c r="O4845">
        <f>Table2[[#This Row],[check_out_date]]-Table2[[#This Row],[check_in_date]]</f>
        <v>2</v>
      </c>
      <c r="P4845">
        <f>Table2[[#This Row],[num_adults]]+Table2[[#This Row],[num_children]]</f>
        <v>3</v>
      </c>
      <c r="Q4845" s="3">
        <f>IF(OR(Table2[[#This Row],[booking_status]]="confirmed",Table2[[#This Row],[booking_status]]="checked-out"),Table2[[#This Row],[room_rate_per_night]]*Table2[[#This Row],[Num_Nights]],0)</f>
        <v>208.98</v>
      </c>
      <c r="R4845" t="str" cm="1">
        <f t="array" ref="R4845">IFERROR(_xlfn.IFS(Table2[[#This Row],[booking_status]]="confirmed","Expected",Table2[[#This Row],[booking_status]]="checked-out","Actual"),"No Revenue")</f>
        <v>Expected</v>
      </c>
      <c r="S4845" s="4">
        <f>Table2[[#This Row],[Revenue_Amount]]/Table2[[#This Row],[Num_Nights]]</f>
        <v>104.49</v>
      </c>
    </row>
    <row r="4846" spans="1:19" x14ac:dyDescent="0.3">
      <c r="A4846">
        <v>4845</v>
      </c>
      <c r="B4846" t="s">
        <v>50</v>
      </c>
      <c r="C4846" s="9">
        <v>45212</v>
      </c>
      <c r="D4846" s="9">
        <v>45223</v>
      </c>
      <c r="E4846" s="10">
        <v>45184</v>
      </c>
      <c r="F4846" t="s">
        <v>27</v>
      </c>
      <c r="G4846">
        <v>132.94999999999999</v>
      </c>
      <c r="H4846">
        <v>1</v>
      </c>
      <c r="I4846">
        <v>1</v>
      </c>
      <c r="J4846" t="s">
        <v>28</v>
      </c>
      <c r="K4846" t="s">
        <v>99</v>
      </c>
      <c r="L4846" t="s">
        <v>56</v>
      </c>
      <c r="M4846" t="s">
        <v>36</v>
      </c>
      <c r="N4846" t="s">
        <v>23</v>
      </c>
      <c r="O4846">
        <f>Table2[[#This Row],[check_out_date]]-Table2[[#This Row],[check_in_date]]</f>
        <v>11</v>
      </c>
      <c r="P4846">
        <f>Table2[[#This Row],[num_adults]]+Table2[[#This Row],[num_children]]</f>
        <v>2</v>
      </c>
      <c r="Q4846" s="3">
        <f>IF(OR(Table2[[#This Row],[booking_status]]="confirmed",Table2[[#This Row],[booking_status]]="checked-out"),Table2[[#This Row],[room_rate_per_night]]*Table2[[#This Row],[Num_Nights]],0)</f>
        <v>1462.4499999999998</v>
      </c>
      <c r="R4846" t="str" cm="1">
        <f t="array" ref="R4846">IFERROR(_xlfn.IFS(Table2[[#This Row],[booking_status]]="confirmed","Expected",Table2[[#This Row],[booking_status]]="checked-out","Actual"),"No Revenue")</f>
        <v>Actual</v>
      </c>
      <c r="S4846" s="4">
        <f>Table2[[#This Row],[Revenue_Amount]]/Table2[[#This Row],[Num_Nights]]</f>
        <v>132.94999999999999</v>
      </c>
    </row>
    <row r="4847" spans="1:19" x14ac:dyDescent="0.3">
      <c r="A4847">
        <v>4846</v>
      </c>
      <c r="B4847" t="s">
        <v>37</v>
      </c>
      <c r="C4847" s="9">
        <v>45024</v>
      </c>
      <c r="D4847" s="9">
        <v>45029</v>
      </c>
      <c r="E4847" s="10">
        <v>45002</v>
      </c>
      <c r="F4847" t="s">
        <v>27</v>
      </c>
      <c r="G4847">
        <v>160.52000000000001</v>
      </c>
      <c r="H4847">
        <v>4</v>
      </c>
      <c r="I4847">
        <v>0</v>
      </c>
      <c r="J4847" t="s">
        <v>19</v>
      </c>
      <c r="K4847" t="s">
        <v>20</v>
      </c>
      <c r="L4847" t="s">
        <v>21</v>
      </c>
      <c r="M4847" t="s">
        <v>36</v>
      </c>
      <c r="N4847" t="s">
        <v>41</v>
      </c>
      <c r="O4847">
        <f>Table2[[#This Row],[check_out_date]]-Table2[[#This Row],[check_in_date]]</f>
        <v>5</v>
      </c>
      <c r="P4847">
        <f>Table2[[#This Row],[num_adults]]+Table2[[#This Row],[num_children]]</f>
        <v>4</v>
      </c>
      <c r="Q4847" s="3">
        <f>IF(OR(Table2[[#This Row],[booking_status]]="confirmed",Table2[[#This Row],[booking_status]]="checked-out"),Table2[[#This Row],[room_rate_per_night]]*Table2[[#This Row],[Num_Nights]],0)</f>
        <v>802.6</v>
      </c>
      <c r="R4847" t="str" cm="1">
        <f t="array" ref="R4847">IFERROR(_xlfn.IFS(Table2[[#This Row],[booking_status]]="confirmed","Expected",Table2[[#This Row],[booking_status]]="checked-out","Actual"),"No Revenue")</f>
        <v>Expected</v>
      </c>
      <c r="S4847" s="4">
        <f>Table2[[#This Row],[Revenue_Amount]]/Table2[[#This Row],[Num_Nights]]</f>
        <v>160.52000000000001</v>
      </c>
    </row>
    <row r="4848" spans="1:19" hidden="1" x14ac:dyDescent="0.3">
      <c r="A4848">
        <v>4847</v>
      </c>
      <c r="B4848" t="s">
        <v>31</v>
      </c>
      <c r="C4848" s="9">
        <v>45178</v>
      </c>
      <c r="D4848" s="9">
        <v>45180</v>
      </c>
      <c r="E4848" s="10">
        <v>45163</v>
      </c>
      <c r="F4848" t="s">
        <v>18</v>
      </c>
      <c r="G4848">
        <v>203.71</v>
      </c>
      <c r="H4848">
        <v>1</v>
      </c>
      <c r="I4848">
        <v>2</v>
      </c>
      <c r="J4848" t="s">
        <v>35</v>
      </c>
      <c r="K4848" t="s">
        <v>20</v>
      </c>
      <c r="L4848" t="s">
        <v>21</v>
      </c>
      <c r="M4848" t="s">
        <v>36</v>
      </c>
      <c r="N4848" t="s">
        <v>23</v>
      </c>
      <c r="O4848">
        <f>Table2[[#This Row],[check_out_date]]-Table2[[#This Row],[check_in_date]]</f>
        <v>2</v>
      </c>
      <c r="P4848">
        <f>Table2[[#This Row],[num_adults]]+Table2[[#This Row],[num_children]]</f>
        <v>3</v>
      </c>
      <c r="Q4848" s="3">
        <f>IF(OR(Table2[[#This Row],[booking_status]]="confirmed",Table2[[#This Row],[booking_status]]="checked-out"),Table2[[#This Row],[room_rate_per_night]]*Table2[[#This Row],[Num_Nights]],0)</f>
        <v>407.42</v>
      </c>
      <c r="R4848" t="str" cm="1">
        <f t="array" ref="R4848">IFERROR(_xlfn.IFS(Table2[[#This Row],[booking_status]]="confirmed","Expected",Table2[[#This Row],[booking_status]]="checked-out","Actual"),"No Revenue")</f>
        <v>Expected</v>
      </c>
      <c r="S4848" s="4">
        <f>Table2[[#This Row],[Revenue_Amount]]/Table2[[#This Row],[Num_Nights]]</f>
        <v>203.71</v>
      </c>
    </row>
    <row r="4849" spans="1:19" x14ac:dyDescent="0.3">
      <c r="A4849">
        <v>4848</v>
      </c>
      <c r="B4849" t="s">
        <v>14</v>
      </c>
      <c r="C4849" s="9">
        <v>44946</v>
      </c>
      <c r="D4849" s="9">
        <v>44958</v>
      </c>
      <c r="E4849" s="10">
        <v>44933</v>
      </c>
      <c r="F4849" t="s">
        <v>27</v>
      </c>
      <c r="G4849">
        <v>122.64</v>
      </c>
      <c r="H4849">
        <v>1</v>
      </c>
      <c r="I4849">
        <v>0</v>
      </c>
      <c r="J4849" t="s">
        <v>28</v>
      </c>
      <c r="K4849" t="s">
        <v>66</v>
      </c>
      <c r="L4849" t="s">
        <v>21</v>
      </c>
      <c r="M4849" t="s">
        <v>36</v>
      </c>
      <c r="N4849" t="s">
        <v>41</v>
      </c>
      <c r="O4849">
        <f>Table2[[#This Row],[check_out_date]]-Table2[[#This Row],[check_in_date]]</f>
        <v>12</v>
      </c>
      <c r="P4849">
        <f>Table2[[#This Row],[num_adults]]+Table2[[#This Row],[num_children]]</f>
        <v>1</v>
      </c>
      <c r="Q4849" s="3">
        <f>IF(OR(Table2[[#This Row],[booking_status]]="confirmed",Table2[[#This Row],[booking_status]]="checked-out"),Table2[[#This Row],[room_rate_per_night]]*Table2[[#This Row],[Num_Nights]],0)</f>
        <v>1471.68</v>
      </c>
      <c r="R4849" t="str" cm="1">
        <f t="array" ref="R4849">IFERROR(_xlfn.IFS(Table2[[#This Row],[booking_status]]="confirmed","Expected",Table2[[#This Row],[booking_status]]="checked-out","Actual"),"No Revenue")</f>
        <v>Expected</v>
      </c>
      <c r="S4849" s="4">
        <f>Table2[[#This Row],[Revenue_Amount]]/Table2[[#This Row],[Num_Nights]]</f>
        <v>122.64</v>
      </c>
    </row>
    <row r="4850" spans="1:19" x14ac:dyDescent="0.3">
      <c r="A4850">
        <v>4849</v>
      </c>
      <c r="B4850" t="s">
        <v>37</v>
      </c>
      <c r="C4850" s="9">
        <v>45265</v>
      </c>
      <c r="D4850" s="9">
        <v>45273</v>
      </c>
      <c r="E4850" s="10">
        <v>45258</v>
      </c>
      <c r="F4850" t="s">
        <v>49</v>
      </c>
      <c r="G4850">
        <v>122.02</v>
      </c>
      <c r="H4850">
        <v>3</v>
      </c>
      <c r="I4850">
        <v>3</v>
      </c>
      <c r="J4850" t="s">
        <v>28</v>
      </c>
      <c r="K4850" t="s">
        <v>99</v>
      </c>
      <c r="L4850" t="s">
        <v>60</v>
      </c>
      <c r="M4850" t="s">
        <v>22</v>
      </c>
      <c r="N4850" t="s">
        <v>45</v>
      </c>
      <c r="O4850">
        <f>Table2[[#This Row],[check_out_date]]-Table2[[#This Row],[check_in_date]]</f>
        <v>8</v>
      </c>
      <c r="P4850">
        <f>Table2[[#This Row],[num_adults]]+Table2[[#This Row],[num_children]]</f>
        <v>6</v>
      </c>
      <c r="Q4850" s="3">
        <f>IF(OR(Table2[[#This Row],[booking_status]]="confirmed",Table2[[#This Row],[booking_status]]="checked-out"),Table2[[#This Row],[room_rate_per_night]]*Table2[[#This Row],[Num_Nights]],0)</f>
        <v>0</v>
      </c>
      <c r="R4850" t="str" cm="1">
        <f t="array" ref="R4850">IFERROR(_xlfn.IFS(Table2[[#This Row],[booking_status]]="confirmed","Expected",Table2[[#This Row],[booking_status]]="checked-out","Actual"),"No Revenue")</f>
        <v>No Revenue</v>
      </c>
      <c r="S4850" s="4">
        <f>Table2[[#This Row],[Revenue_Amount]]/Table2[[#This Row],[Num_Nights]]</f>
        <v>0</v>
      </c>
    </row>
    <row r="4851" spans="1:19" x14ac:dyDescent="0.3">
      <c r="A4851">
        <v>4850</v>
      </c>
      <c r="B4851" t="s">
        <v>50</v>
      </c>
      <c r="C4851" s="9">
        <v>44948</v>
      </c>
      <c r="D4851" s="9">
        <v>44954</v>
      </c>
      <c r="E4851" s="10">
        <v>44936</v>
      </c>
      <c r="F4851" t="s">
        <v>18</v>
      </c>
      <c r="G4851">
        <v>343.67</v>
      </c>
      <c r="H4851">
        <v>1</v>
      </c>
      <c r="I4851">
        <v>0</v>
      </c>
      <c r="J4851" t="s">
        <v>28</v>
      </c>
      <c r="K4851" t="s">
        <v>29</v>
      </c>
      <c r="L4851" t="s">
        <v>60</v>
      </c>
      <c r="M4851" t="s">
        <v>36</v>
      </c>
      <c r="N4851" t="s">
        <v>45</v>
      </c>
      <c r="O4851">
        <f>Table2[[#This Row],[check_out_date]]-Table2[[#This Row],[check_in_date]]</f>
        <v>6</v>
      </c>
      <c r="P4851">
        <f>Table2[[#This Row],[num_adults]]+Table2[[#This Row],[num_children]]</f>
        <v>1</v>
      </c>
      <c r="Q4851" s="3">
        <f>IF(OR(Table2[[#This Row],[booking_status]]="confirmed",Table2[[#This Row],[booking_status]]="checked-out"),Table2[[#This Row],[room_rate_per_night]]*Table2[[#This Row],[Num_Nights]],0)</f>
        <v>0</v>
      </c>
      <c r="R4851" t="str" cm="1">
        <f t="array" ref="R4851">IFERROR(_xlfn.IFS(Table2[[#This Row],[booking_status]]="confirmed","Expected",Table2[[#This Row],[booking_status]]="checked-out","Actual"),"No Revenue")</f>
        <v>No Revenue</v>
      </c>
      <c r="S4851" s="4">
        <f>Table2[[#This Row],[Revenue_Amount]]/Table2[[#This Row],[Num_Nights]]</f>
        <v>0</v>
      </c>
    </row>
    <row r="4852" spans="1:19" x14ac:dyDescent="0.3">
      <c r="A4852">
        <v>4851</v>
      </c>
      <c r="B4852" t="s">
        <v>31</v>
      </c>
      <c r="C4852" s="9">
        <v>44944</v>
      </c>
      <c r="D4852" s="9">
        <v>44949</v>
      </c>
      <c r="E4852" s="10">
        <v>44895</v>
      </c>
      <c r="F4852" t="s">
        <v>49</v>
      </c>
      <c r="G4852">
        <v>69.23</v>
      </c>
      <c r="H4852">
        <v>3</v>
      </c>
      <c r="I4852">
        <v>0</v>
      </c>
      <c r="J4852" t="s">
        <v>55</v>
      </c>
      <c r="K4852" t="s">
        <v>44</v>
      </c>
      <c r="L4852" t="s">
        <v>21</v>
      </c>
      <c r="M4852" t="s">
        <v>36</v>
      </c>
      <c r="N4852" t="s">
        <v>41</v>
      </c>
      <c r="O4852">
        <f>Table2[[#This Row],[check_out_date]]-Table2[[#This Row],[check_in_date]]</f>
        <v>5</v>
      </c>
      <c r="P4852">
        <f>Table2[[#This Row],[num_adults]]+Table2[[#This Row],[num_children]]</f>
        <v>3</v>
      </c>
      <c r="Q4852" s="3">
        <f>IF(OR(Table2[[#This Row],[booking_status]]="confirmed",Table2[[#This Row],[booking_status]]="checked-out"),Table2[[#This Row],[room_rate_per_night]]*Table2[[#This Row],[Num_Nights]],0)</f>
        <v>346.15000000000003</v>
      </c>
      <c r="R4852" t="str" cm="1">
        <f t="array" ref="R4852">IFERROR(_xlfn.IFS(Table2[[#This Row],[booking_status]]="confirmed","Expected",Table2[[#This Row],[booking_status]]="checked-out","Actual"),"No Revenue")</f>
        <v>Expected</v>
      </c>
      <c r="S4852" s="4">
        <f>Table2[[#This Row],[Revenue_Amount]]/Table2[[#This Row],[Num_Nights]]</f>
        <v>69.23</v>
      </c>
    </row>
    <row r="4853" spans="1:19" x14ac:dyDescent="0.3">
      <c r="A4853">
        <v>4852</v>
      </c>
      <c r="B4853" t="s">
        <v>50</v>
      </c>
      <c r="C4853" s="9">
        <v>45077</v>
      </c>
      <c r="D4853" s="9">
        <v>45086</v>
      </c>
      <c r="E4853" s="10">
        <v>45029</v>
      </c>
      <c r="F4853" t="s">
        <v>18</v>
      </c>
      <c r="G4853">
        <v>252.41</v>
      </c>
      <c r="H4853">
        <v>2</v>
      </c>
      <c r="I4853">
        <v>0</v>
      </c>
      <c r="J4853" t="s">
        <v>28</v>
      </c>
      <c r="K4853" t="s">
        <v>66</v>
      </c>
      <c r="L4853" t="s">
        <v>56</v>
      </c>
      <c r="M4853" t="s">
        <v>36</v>
      </c>
      <c r="N4853" t="s">
        <v>95</v>
      </c>
      <c r="O4853">
        <f>Table2[[#This Row],[check_out_date]]-Table2[[#This Row],[check_in_date]]</f>
        <v>9</v>
      </c>
      <c r="P4853">
        <f>Table2[[#This Row],[num_adults]]+Table2[[#This Row],[num_children]]</f>
        <v>2</v>
      </c>
      <c r="Q4853" s="3">
        <f>IF(OR(Table2[[#This Row],[booking_status]]="confirmed",Table2[[#This Row],[booking_status]]="checked-out"),Table2[[#This Row],[room_rate_per_night]]*Table2[[#This Row],[Num_Nights]],0)</f>
        <v>2271.69</v>
      </c>
      <c r="R4853" t="str" cm="1">
        <f t="array" ref="R4853">IFERROR(_xlfn.IFS(Table2[[#This Row],[booking_status]]="confirmed","Expected",Table2[[#This Row],[booking_status]]="checked-out","Actual"),"No Revenue")</f>
        <v>Actual</v>
      </c>
      <c r="S4853" s="4">
        <f>Table2[[#This Row],[Revenue_Amount]]/Table2[[#This Row],[Num_Nights]]</f>
        <v>252.41</v>
      </c>
    </row>
    <row r="4854" spans="1:19" x14ac:dyDescent="0.3">
      <c r="A4854">
        <v>4853</v>
      </c>
      <c r="B4854" t="s">
        <v>37</v>
      </c>
      <c r="C4854" s="9">
        <v>45265</v>
      </c>
      <c r="D4854" s="9">
        <v>45271</v>
      </c>
      <c r="E4854" s="10">
        <v>45195</v>
      </c>
      <c r="F4854" t="s">
        <v>27</v>
      </c>
      <c r="G4854">
        <v>208.87</v>
      </c>
      <c r="H4854">
        <v>3</v>
      </c>
      <c r="I4854">
        <v>0</v>
      </c>
      <c r="J4854" t="s">
        <v>19</v>
      </c>
      <c r="K4854" t="s">
        <v>99</v>
      </c>
      <c r="L4854" t="s">
        <v>21</v>
      </c>
      <c r="M4854" t="s">
        <v>36</v>
      </c>
      <c r="N4854" t="s">
        <v>41</v>
      </c>
      <c r="O4854">
        <f>Table2[[#This Row],[check_out_date]]-Table2[[#This Row],[check_in_date]]</f>
        <v>6</v>
      </c>
      <c r="P4854">
        <f>Table2[[#This Row],[num_adults]]+Table2[[#This Row],[num_children]]</f>
        <v>3</v>
      </c>
      <c r="Q4854" s="3">
        <f>IF(OR(Table2[[#This Row],[booking_status]]="confirmed",Table2[[#This Row],[booking_status]]="checked-out"),Table2[[#This Row],[room_rate_per_night]]*Table2[[#This Row],[Num_Nights]],0)</f>
        <v>1253.22</v>
      </c>
      <c r="R4854" t="str" cm="1">
        <f t="array" ref="R4854">IFERROR(_xlfn.IFS(Table2[[#This Row],[booking_status]]="confirmed","Expected",Table2[[#This Row],[booking_status]]="checked-out","Actual"),"No Revenue")</f>
        <v>Expected</v>
      </c>
      <c r="S4854" s="4">
        <f>Table2[[#This Row],[Revenue_Amount]]/Table2[[#This Row],[Num_Nights]]</f>
        <v>208.87</v>
      </c>
    </row>
    <row r="4855" spans="1:19" hidden="1" x14ac:dyDescent="0.3">
      <c r="A4855">
        <v>4854</v>
      </c>
      <c r="B4855" t="s">
        <v>37</v>
      </c>
      <c r="C4855" s="9">
        <v>45054</v>
      </c>
      <c r="D4855" s="9">
        <v>45059</v>
      </c>
      <c r="E4855" s="10">
        <v>45029</v>
      </c>
      <c r="F4855" t="s">
        <v>27</v>
      </c>
      <c r="G4855">
        <v>159.72999999999999</v>
      </c>
      <c r="H4855">
        <v>1</v>
      </c>
      <c r="I4855">
        <v>2</v>
      </c>
      <c r="J4855" t="s">
        <v>35</v>
      </c>
      <c r="K4855" t="s">
        <v>99</v>
      </c>
      <c r="L4855" t="s">
        <v>56</v>
      </c>
      <c r="M4855" t="s">
        <v>22</v>
      </c>
      <c r="N4855" t="s">
        <v>41</v>
      </c>
      <c r="O4855">
        <f>Table2[[#This Row],[check_out_date]]-Table2[[#This Row],[check_in_date]]</f>
        <v>5</v>
      </c>
      <c r="P4855">
        <f>Table2[[#This Row],[num_adults]]+Table2[[#This Row],[num_children]]</f>
        <v>3</v>
      </c>
      <c r="Q4855" s="3">
        <f>IF(OR(Table2[[#This Row],[booking_status]]="confirmed",Table2[[#This Row],[booking_status]]="checked-out"),Table2[[#This Row],[room_rate_per_night]]*Table2[[#This Row],[Num_Nights]],0)</f>
        <v>798.65</v>
      </c>
      <c r="R4855" t="str" cm="1">
        <f t="array" ref="R4855">IFERROR(_xlfn.IFS(Table2[[#This Row],[booking_status]]="confirmed","Expected",Table2[[#This Row],[booking_status]]="checked-out","Actual"),"No Revenue")</f>
        <v>Actual</v>
      </c>
      <c r="S4855" s="4">
        <f>Table2[[#This Row],[Revenue_Amount]]/Table2[[#This Row],[Num_Nights]]</f>
        <v>159.72999999999999</v>
      </c>
    </row>
    <row r="4856" spans="1:19" x14ac:dyDescent="0.3">
      <c r="A4856">
        <v>4855</v>
      </c>
      <c r="B4856" t="s">
        <v>31</v>
      </c>
      <c r="C4856" s="9">
        <v>45091</v>
      </c>
      <c r="D4856" s="9">
        <v>45093</v>
      </c>
      <c r="E4856" s="10">
        <v>45064</v>
      </c>
      <c r="F4856" t="s">
        <v>54</v>
      </c>
      <c r="G4856">
        <v>427.83</v>
      </c>
      <c r="H4856">
        <v>2</v>
      </c>
      <c r="I4856">
        <v>2</v>
      </c>
      <c r="J4856" t="s">
        <v>19</v>
      </c>
      <c r="K4856" t="s">
        <v>20</v>
      </c>
      <c r="L4856" t="s">
        <v>70</v>
      </c>
      <c r="M4856" t="s">
        <v>22</v>
      </c>
      <c r="N4856" t="s">
        <v>23</v>
      </c>
      <c r="O4856">
        <f>Table2[[#This Row],[check_out_date]]-Table2[[#This Row],[check_in_date]]</f>
        <v>2</v>
      </c>
      <c r="P4856">
        <f>Table2[[#This Row],[num_adults]]+Table2[[#This Row],[num_children]]</f>
        <v>4</v>
      </c>
      <c r="Q4856" s="3">
        <f>IF(OR(Table2[[#This Row],[booking_status]]="confirmed",Table2[[#This Row],[booking_status]]="checked-out"),Table2[[#This Row],[room_rate_per_night]]*Table2[[#This Row],[Num_Nights]],0)</f>
        <v>0</v>
      </c>
      <c r="R4856" t="str" cm="1">
        <f t="array" ref="R4856">IFERROR(_xlfn.IFS(Table2[[#This Row],[booking_status]]="confirmed","Expected",Table2[[#This Row],[booking_status]]="checked-out","Actual"),"No Revenue")</f>
        <v>No Revenue</v>
      </c>
      <c r="S4856" s="4">
        <f>Table2[[#This Row],[Revenue_Amount]]/Table2[[#This Row],[Num_Nights]]</f>
        <v>0</v>
      </c>
    </row>
    <row r="4857" spans="1:19" hidden="1" x14ac:dyDescent="0.3">
      <c r="A4857">
        <v>4856</v>
      </c>
      <c r="B4857" t="s">
        <v>50</v>
      </c>
      <c r="C4857" s="9">
        <v>45195</v>
      </c>
      <c r="D4857" s="9">
        <v>45205</v>
      </c>
      <c r="E4857" s="10">
        <v>45169</v>
      </c>
      <c r="F4857" t="s">
        <v>49</v>
      </c>
      <c r="G4857">
        <v>166.51</v>
      </c>
      <c r="H4857">
        <v>2</v>
      </c>
      <c r="I4857">
        <v>2</v>
      </c>
      <c r="J4857" t="s">
        <v>35</v>
      </c>
      <c r="K4857" t="s">
        <v>29</v>
      </c>
      <c r="L4857" t="s">
        <v>21</v>
      </c>
      <c r="M4857" t="s">
        <v>36</v>
      </c>
      <c r="N4857" t="s">
        <v>41</v>
      </c>
      <c r="O4857">
        <f>Table2[[#This Row],[check_out_date]]-Table2[[#This Row],[check_in_date]]</f>
        <v>10</v>
      </c>
      <c r="P4857">
        <f>Table2[[#This Row],[num_adults]]+Table2[[#This Row],[num_children]]</f>
        <v>4</v>
      </c>
      <c r="Q4857" s="3">
        <f>IF(OR(Table2[[#This Row],[booking_status]]="confirmed",Table2[[#This Row],[booking_status]]="checked-out"),Table2[[#This Row],[room_rate_per_night]]*Table2[[#This Row],[Num_Nights]],0)</f>
        <v>1665.1</v>
      </c>
      <c r="R4857" t="str" cm="1">
        <f t="array" ref="R4857">IFERROR(_xlfn.IFS(Table2[[#This Row],[booking_status]]="confirmed","Expected",Table2[[#This Row],[booking_status]]="checked-out","Actual"),"No Revenue")</f>
        <v>Expected</v>
      </c>
      <c r="S4857" s="4">
        <f>Table2[[#This Row],[Revenue_Amount]]/Table2[[#This Row],[Num_Nights]]</f>
        <v>166.51</v>
      </c>
    </row>
    <row r="4858" spans="1:19" x14ac:dyDescent="0.3">
      <c r="A4858">
        <v>4857</v>
      </c>
      <c r="B4858" t="s">
        <v>50</v>
      </c>
      <c r="C4858" s="9">
        <v>45287</v>
      </c>
      <c r="D4858" s="9">
        <v>45298</v>
      </c>
      <c r="E4858" s="10">
        <v>45253</v>
      </c>
      <c r="F4858" t="s">
        <v>27</v>
      </c>
      <c r="G4858">
        <v>172.67</v>
      </c>
      <c r="H4858">
        <v>2</v>
      </c>
      <c r="I4858">
        <v>0</v>
      </c>
      <c r="J4858" t="s">
        <v>28</v>
      </c>
      <c r="K4858" t="s">
        <v>99</v>
      </c>
      <c r="L4858" t="s">
        <v>56</v>
      </c>
      <c r="M4858" t="s">
        <v>36</v>
      </c>
      <c r="N4858" t="s">
        <v>41</v>
      </c>
      <c r="O4858">
        <f>Table2[[#This Row],[check_out_date]]-Table2[[#This Row],[check_in_date]]</f>
        <v>11</v>
      </c>
      <c r="P4858">
        <f>Table2[[#This Row],[num_adults]]+Table2[[#This Row],[num_children]]</f>
        <v>2</v>
      </c>
      <c r="Q4858" s="3">
        <f>IF(OR(Table2[[#This Row],[booking_status]]="confirmed",Table2[[#This Row],[booking_status]]="checked-out"),Table2[[#This Row],[room_rate_per_night]]*Table2[[#This Row],[Num_Nights]],0)</f>
        <v>1899.37</v>
      </c>
      <c r="R4858" t="str" cm="1">
        <f t="array" ref="R4858">IFERROR(_xlfn.IFS(Table2[[#This Row],[booking_status]]="confirmed","Expected",Table2[[#This Row],[booking_status]]="checked-out","Actual"),"No Revenue")</f>
        <v>Actual</v>
      </c>
      <c r="S4858" s="4">
        <f>Table2[[#This Row],[Revenue_Amount]]/Table2[[#This Row],[Num_Nights]]</f>
        <v>172.67</v>
      </c>
    </row>
    <row r="4859" spans="1:19" x14ac:dyDescent="0.3">
      <c r="A4859">
        <v>4858</v>
      </c>
      <c r="B4859" t="s">
        <v>50</v>
      </c>
      <c r="C4859" s="9">
        <v>45072</v>
      </c>
      <c r="D4859" s="9">
        <v>45079</v>
      </c>
      <c r="E4859" s="10">
        <v>45050</v>
      </c>
      <c r="F4859" t="s">
        <v>54</v>
      </c>
      <c r="G4859">
        <v>603.78</v>
      </c>
      <c r="H4859">
        <v>2</v>
      </c>
      <c r="I4859">
        <v>1</v>
      </c>
      <c r="J4859" t="s">
        <v>28</v>
      </c>
      <c r="K4859" t="s">
        <v>99</v>
      </c>
      <c r="L4859" t="s">
        <v>56</v>
      </c>
      <c r="M4859" t="s">
        <v>36</v>
      </c>
      <c r="N4859" t="s">
        <v>41</v>
      </c>
      <c r="O4859">
        <f>Table2[[#This Row],[check_out_date]]-Table2[[#This Row],[check_in_date]]</f>
        <v>7</v>
      </c>
      <c r="P4859">
        <f>Table2[[#This Row],[num_adults]]+Table2[[#This Row],[num_children]]</f>
        <v>3</v>
      </c>
      <c r="Q4859" s="3">
        <f>IF(OR(Table2[[#This Row],[booking_status]]="confirmed",Table2[[#This Row],[booking_status]]="checked-out"),Table2[[#This Row],[room_rate_per_night]]*Table2[[#This Row],[Num_Nights]],0)</f>
        <v>4226.46</v>
      </c>
      <c r="R4859" t="str" cm="1">
        <f t="array" ref="R4859">IFERROR(_xlfn.IFS(Table2[[#This Row],[booking_status]]="confirmed","Expected",Table2[[#This Row],[booking_status]]="checked-out","Actual"),"No Revenue")</f>
        <v>Actual</v>
      </c>
      <c r="S4859" s="4">
        <f>Table2[[#This Row],[Revenue_Amount]]/Table2[[#This Row],[Num_Nights]]</f>
        <v>603.78</v>
      </c>
    </row>
    <row r="4860" spans="1:19" x14ac:dyDescent="0.3">
      <c r="A4860">
        <v>4859</v>
      </c>
      <c r="B4860" t="s">
        <v>14</v>
      </c>
      <c r="C4860" s="9">
        <v>45073</v>
      </c>
      <c r="D4860" s="9">
        <v>45077</v>
      </c>
      <c r="E4860" s="10">
        <v>45053</v>
      </c>
      <c r="F4860" t="s">
        <v>49</v>
      </c>
      <c r="G4860">
        <v>106.49</v>
      </c>
      <c r="H4860">
        <v>1</v>
      </c>
      <c r="I4860">
        <v>1</v>
      </c>
      <c r="J4860" t="s">
        <v>28</v>
      </c>
      <c r="K4860" t="s">
        <v>44</v>
      </c>
      <c r="L4860" t="s">
        <v>21</v>
      </c>
      <c r="M4860" t="s">
        <v>36</v>
      </c>
      <c r="N4860" t="s">
        <v>95</v>
      </c>
      <c r="O4860">
        <f>Table2[[#This Row],[check_out_date]]-Table2[[#This Row],[check_in_date]]</f>
        <v>4</v>
      </c>
      <c r="P4860">
        <f>Table2[[#This Row],[num_adults]]+Table2[[#This Row],[num_children]]</f>
        <v>2</v>
      </c>
      <c r="Q4860" s="3">
        <f>IF(OR(Table2[[#This Row],[booking_status]]="confirmed",Table2[[#This Row],[booking_status]]="checked-out"),Table2[[#This Row],[room_rate_per_night]]*Table2[[#This Row],[Num_Nights]],0)</f>
        <v>425.96</v>
      </c>
      <c r="R4860" t="str" cm="1">
        <f t="array" ref="R4860">IFERROR(_xlfn.IFS(Table2[[#This Row],[booking_status]]="confirmed","Expected",Table2[[#This Row],[booking_status]]="checked-out","Actual"),"No Revenue")</f>
        <v>Expected</v>
      </c>
      <c r="S4860" s="4">
        <f>Table2[[#This Row],[Revenue_Amount]]/Table2[[#This Row],[Num_Nights]]</f>
        <v>106.49</v>
      </c>
    </row>
    <row r="4861" spans="1:19" x14ac:dyDescent="0.3">
      <c r="A4861">
        <v>4860</v>
      </c>
      <c r="B4861" t="s">
        <v>14</v>
      </c>
      <c r="C4861" s="9">
        <v>45078</v>
      </c>
      <c r="D4861" s="9">
        <v>45088</v>
      </c>
      <c r="E4861" s="10">
        <v>45050</v>
      </c>
      <c r="F4861" t="s">
        <v>49</v>
      </c>
      <c r="G4861">
        <v>103.34</v>
      </c>
      <c r="H4861">
        <v>3</v>
      </c>
      <c r="I4861">
        <v>0</v>
      </c>
      <c r="J4861" t="s">
        <v>28</v>
      </c>
      <c r="K4861" t="s">
        <v>66</v>
      </c>
      <c r="L4861" t="s">
        <v>21</v>
      </c>
      <c r="M4861" t="s">
        <v>36</v>
      </c>
      <c r="N4861" t="s">
        <v>41</v>
      </c>
      <c r="O4861">
        <f>Table2[[#This Row],[check_out_date]]-Table2[[#This Row],[check_in_date]]</f>
        <v>10</v>
      </c>
      <c r="P4861">
        <f>Table2[[#This Row],[num_adults]]+Table2[[#This Row],[num_children]]</f>
        <v>3</v>
      </c>
      <c r="Q4861" s="3">
        <f>IF(OR(Table2[[#This Row],[booking_status]]="confirmed",Table2[[#This Row],[booking_status]]="checked-out"),Table2[[#This Row],[room_rate_per_night]]*Table2[[#This Row],[Num_Nights]],0)</f>
        <v>1033.4000000000001</v>
      </c>
      <c r="R4861" t="str" cm="1">
        <f t="array" ref="R4861">IFERROR(_xlfn.IFS(Table2[[#This Row],[booking_status]]="confirmed","Expected",Table2[[#This Row],[booking_status]]="checked-out","Actual"),"No Revenue")</f>
        <v>Expected</v>
      </c>
      <c r="S4861" s="4">
        <f>Table2[[#This Row],[Revenue_Amount]]/Table2[[#This Row],[Num_Nights]]</f>
        <v>103.34</v>
      </c>
    </row>
    <row r="4862" spans="1:19" x14ac:dyDescent="0.3">
      <c r="A4862">
        <v>4861</v>
      </c>
      <c r="B4862" t="s">
        <v>50</v>
      </c>
      <c r="C4862" s="9">
        <v>45187</v>
      </c>
      <c r="D4862" s="9">
        <v>45189</v>
      </c>
      <c r="E4862" s="10">
        <v>45152</v>
      </c>
      <c r="F4862" t="s">
        <v>49</v>
      </c>
      <c r="G4862">
        <v>114.08</v>
      </c>
      <c r="H4862">
        <v>2</v>
      </c>
      <c r="I4862">
        <v>2</v>
      </c>
      <c r="J4862" t="s">
        <v>94</v>
      </c>
      <c r="K4862" t="s">
        <v>20</v>
      </c>
      <c r="L4862" t="s">
        <v>21</v>
      </c>
      <c r="M4862" t="s">
        <v>36</v>
      </c>
      <c r="N4862" t="s">
        <v>23</v>
      </c>
      <c r="O4862">
        <f>Table2[[#This Row],[check_out_date]]-Table2[[#This Row],[check_in_date]]</f>
        <v>2</v>
      </c>
      <c r="P4862">
        <f>Table2[[#This Row],[num_adults]]+Table2[[#This Row],[num_children]]</f>
        <v>4</v>
      </c>
      <c r="Q4862" s="3">
        <f>IF(OR(Table2[[#This Row],[booking_status]]="confirmed",Table2[[#This Row],[booking_status]]="checked-out"),Table2[[#This Row],[room_rate_per_night]]*Table2[[#This Row],[Num_Nights]],0)</f>
        <v>228.16</v>
      </c>
      <c r="R4862" t="str" cm="1">
        <f t="array" ref="R4862">IFERROR(_xlfn.IFS(Table2[[#This Row],[booking_status]]="confirmed","Expected",Table2[[#This Row],[booking_status]]="checked-out","Actual"),"No Revenue")</f>
        <v>Expected</v>
      </c>
      <c r="S4862" s="4">
        <f>Table2[[#This Row],[Revenue_Amount]]/Table2[[#This Row],[Num_Nights]]</f>
        <v>114.08</v>
      </c>
    </row>
    <row r="4863" spans="1:19" x14ac:dyDescent="0.3">
      <c r="A4863">
        <v>4862</v>
      </c>
      <c r="B4863" t="s">
        <v>31</v>
      </c>
      <c r="C4863" s="9">
        <v>45023</v>
      </c>
      <c r="D4863" s="9">
        <v>45030</v>
      </c>
      <c r="E4863" s="10">
        <v>44988</v>
      </c>
      <c r="F4863" t="s">
        <v>18</v>
      </c>
      <c r="G4863">
        <v>157.34</v>
      </c>
      <c r="H4863">
        <v>2</v>
      </c>
      <c r="I4863">
        <v>2</v>
      </c>
      <c r="J4863" t="s">
        <v>19</v>
      </c>
      <c r="K4863" t="s">
        <v>20</v>
      </c>
      <c r="L4863" t="s">
        <v>21</v>
      </c>
      <c r="M4863" t="s">
        <v>36</v>
      </c>
      <c r="N4863" t="s">
        <v>41</v>
      </c>
      <c r="O4863">
        <f>Table2[[#This Row],[check_out_date]]-Table2[[#This Row],[check_in_date]]</f>
        <v>7</v>
      </c>
      <c r="P4863">
        <f>Table2[[#This Row],[num_adults]]+Table2[[#This Row],[num_children]]</f>
        <v>4</v>
      </c>
      <c r="Q4863" s="3">
        <f>IF(OR(Table2[[#This Row],[booking_status]]="confirmed",Table2[[#This Row],[booking_status]]="checked-out"),Table2[[#This Row],[room_rate_per_night]]*Table2[[#This Row],[Num_Nights]],0)</f>
        <v>1101.3800000000001</v>
      </c>
      <c r="R4863" t="str" cm="1">
        <f t="array" ref="R4863">IFERROR(_xlfn.IFS(Table2[[#This Row],[booking_status]]="confirmed","Expected",Table2[[#This Row],[booking_status]]="checked-out","Actual"),"No Revenue")</f>
        <v>Expected</v>
      </c>
      <c r="S4863" s="4">
        <f>Table2[[#This Row],[Revenue_Amount]]/Table2[[#This Row],[Num_Nights]]</f>
        <v>157.34</v>
      </c>
    </row>
    <row r="4864" spans="1:19" x14ac:dyDescent="0.3">
      <c r="A4864">
        <v>4863</v>
      </c>
      <c r="B4864" t="s">
        <v>31</v>
      </c>
      <c r="C4864" s="9">
        <v>45002</v>
      </c>
      <c r="D4864" s="9">
        <v>45004</v>
      </c>
      <c r="E4864" s="10">
        <v>44985</v>
      </c>
      <c r="F4864" t="s">
        <v>27</v>
      </c>
      <c r="G4864">
        <v>132.91999999999999</v>
      </c>
      <c r="H4864">
        <v>3</v>
      </c>
      <c r="I4864">
        <v>0</v>
      </c>
      <c r="J4864" t="s">
        <v>55</v>
      </c>
      <c r="K4864" t="s">
        <v>20</v>
      </c>
      <c r="L4864" t="s">
        <v>60</v>
      </c>
      <c r="M4864" t="s">
        <v>36</v>
      </c>
      <c r="N4864" t="s">
        <v>41</v>
      </c>
      <c r="O4864">
        <f>Table2[[#This Row],[check_out_date]]-Table2[[#This Row],[check_in_date]]</f>
        <v>2</v>
      </c>
      <c r="P4864">
        <f>Table2[[#This Row],[num_adults]]+Table2[[#This Row],[num_children]]</f>
        <v>3</v>
      </c>
      <c r="Q4864" s="3">
        <f>IF(OR(Table2[[#This Row],[booking_status]]="confirmed",Table2[[#This Row],[booking_status]]="checked-out"),Table2[[#This Row],[room_rate_per_night]]*Table2[[#This Row],[Num_Nights]],0)</f>
        <v>0</v>
      </c>
      <c r="R4864" t="str" cm="1">
        <f t="array" ref="R4864">IFERROR(_xlfn.IFS(Table2[[#This Row],[booking_status]]="confirmed","Expected",Table2[[#This Row],[booking_status]]="checked-out","Actual"),"No Revenue")</f>
        <v>No Revenue</v>
      </c>
      <c r="S4864" s="4">
        <f>Table2[[#This Row],[Revenue_Amount]]/Table2[[#This Row],[Num_Nights]]</f>
        <v>0</v>
      </c>
    </row>
    <row r="4865" spans="1:19" x14ac:dyDescent="0.3">
      <c r="A4865">
        <v>4864</v>
      </c>
      <c r="B4865" t="s">
        <v>37</v>
      </c>
      <c r="C4865" s="9">
        <v>45082</v>
      </c>
      <c r="D4865" s="9">
        <v>45085</v>
      </c>
      <c r="E4865" s="10">
        <v>45067</v>
      </c>
      <c r="F4865" t="s">
        <v>27</v>
      </c>
      <c r="G4865">
        <v>149.01</v>
      </c>
      <c r="H4865">
        <v>2</v>
      </c>
      <c r="I4865">
        <v>3</v>
      </c>
      <c r="J4865" t="s">
        <v>28</v>
      </c>
      <c r="K4865" t="s">
        <v>99</v>
      </c>
      <c r="L4865" t="s">
        <v>21</v>
      </c>
      <c r="M4865" t="s">
        <v>22</v>
      </c>
      <c r="N4865" t="s">
        <v>41</v>
      </c>
      <c r="O4865">
        <f>Table2[[#This Row],[check_out_date]]-Table2[[#This Row],[check_in_date]]</f>
        <v>3</v>
      </c>
      <c r="P4865">
        <f>Table2[[#This Row],[num_adults]]+Table2[[#This Row],[num_children]]</f>
        <v>5</v>
      </c>
      <c r="Q4865" s="3">
        <f>IF(OR(Table2[[#This Row],[booking_status]]="confirmed",Table2[[#This Row],[booking_status]]="checked-out"),Table2[[#This Row],[room_rate_per_night]]*Table2[[#This Row],[Num_Nights]],0)</f>
        <v>447.03</v>
      </c>
      <c r="R4865" t="str" cm="1">
        <f t="array" ref="R4865">IFERROR(_xlfn.IFS(Table2[[#This Row],[booking_status]]="confirmed","Expected",Table2[[#This Row],[booking_status]]="checked-out","Actual"),"No Revenue")</f>
        <v>Expected</v>
      </c>
      <c r="S4865" s="4">
        <f>Table2[[#This Row],[Revenue_Amount]]/Table2[[#This Row],[Num_Nights]]</f>
        <v>149.01</v>
      </c>
    </row>
    <row r="4866" spans="1:19" hidden="1" x14ac:dyDescent="0.3">
      <c r="A4866">
        <v>4865</v>
      </c>
      <c r="B4866" t="s">
        <v>14</v>
      </c>
      <c r="C4866" s="9">
        <v>45254</v>
      </c>
      <c r="D4866" s="9">
        <v>45261</v>
      </c>
      <c r="E4866" s="10">
        <v>45220</v>
      </c>
      <c r="F4866" t="s">
        <v>54</v>
      </c>
      <c r="G4866">
        <v>377.18</v>
      </c>
      <c r="H4866">
        <v>2</v>
      </c>
      <c r="I4866">
        <v>0</v>
      </c>
      <c r="J4866" t="s">
        <v>35</v>
      </c>
      <c r="K4866" t="s">
        <v>99</v>
      </c>
      <c r="L4866" t="s">
        <v>21</v>
      </c>
      <c r="M4866" t="s">
        <v>36</v>
      </c>
      <c r="N4866" t="s">
        <v>41</v>
      </c>
      <c r="O4866">
        <f>Table2[[#This Row],[check_out_date]]-Table2[[#This Row],[check_in_date]]</f>
        <v>7</v>
      </c>
      <c r="P4866">
        <f>Table2[[#This Row],[num_adults]]+Table2[[#This Row],[num_children]]</f>
        <v>2</v>
      </c>
      <c r="Q4866" s="3">
        <f>IF(OR(Table2[[#This Row],[booking_status]]="confirmed",Table2[[#This Row],[booking_status]]="checked-out"),Table2[[#This Row],[room_rate_per_night]]*Table2[[#This Row],[Num_Nights]],0)</f>
        <v>2640.26</v>
      </c>
      <c r="R4866" t="str" cm="1">
        <f t="array" ref="R4866">IFERROR(_xlfn.IFS(Table2[[#This Row],[booking_status]]="confirmed","Expected",Table2[[#This Row],[booking_status]]="checked-out","Actual"),"No Revenue")</f>
        <v>Expected</v>
      </c>
      <c r="S4866" s="4">
        <f>Table2[[#This Row],[Revenue_Amount]]/Table2[[#This Row],[Num_Nights]]</f>
        <v>377.18</v>
      </c>
    </row>
    <row r="4867" spans="1:19" x14ac:dyDescent="0.3">
      <c r="A4867">
        <v>4866</v>
      </c>
      <c r="B4867" t="s">
        <v>14</v>
      </c>
      <c r="C4867" s="9">
        <v>45149</v>
      </c>
      <c r="D4867" s="9">
        <v>45151</v>
      </c>
      <c r="E4867" s="10">
        <v>45102</v>
      </c>
      <c r="F4867" t="s">
        <v>27</v>
      </c>
      <c r="G4867">
        <v>174.81</v>
      </c>
      <c r="H4867">
        <v>2</v>
      </c>
      <c r="I4867">
        <v>0</v>
      </c>
      <c r="J4867" t="s">
        <v>94</v>
      </c>
      <c r="K4867" t="s">
        <v>44</v>
      </c>
      <c r="L4867" t="s">
        <v>56</v>
      </c>
      <c r="M4867" t="s">
        <v>22</v>
      </c>
      <c r="N4867" t="s">
        <v>30</v>
      </c>
      <c r="O4867">
        <f>Table2[[#This Row],[check_out_date]]-Table2[[#This Row],[check_in_date]]</f>
        <v>2</v>
      </c>
      <c r="P4867">
        <f>Table2[[#This Row],[num_adults]]+Table2[[#This Row],[num_children]]</f>
        <v>2</v>
      </c>
      <c r="Q4867" s="3">
        <f>IF(OR(Table2[[#This Row],[booking_status]]="confirmed",Table2[[#This Row],[booking_status]]="checked-out"),Table2[[#This Row],[room_rate_per_night]]*Table2[[#This Row],[Num_Nights]],0)</f>
        <v>349.62</v>
      </c>
      <c r="R4867" t="str" cm="1">
        <f t="array" ref="R4867">IFERROR(_xlfn.IFS(Table2[[#This Row],[booking_status]]="confirmed","Expected",Table2[[#This Row],[booking_status]]="checked-out","Actual"),"No Revenue")</f>
        <v>Actual</v>
      </c>
      <c r="S4867" s="4">
        <f>Table2[[#This Row],[Revenue_Amount]]/Table2[[#This Row],[Num_Nights]]</f>
        <v>174.81</v>
      </c>
    </row>
    <row r="4868" spans="1:19" hidden="1" x14ac:dyDescent="0.3">
      <c r="A4868">
        <v>4867</v>
      </c>
      <c r="B4868" t="s">
        <v>31</v>
      </c>
      <c r="C4868" s="9">
        <v>45118</v>
      </c>
      <c r="D4868" s="9">
        <v>45122</v>
      </c>
      <c r="E4868" s="10">
        <v>45048</v>
      </c>
      <c r="F4868" t="s">
        <v>49</v>
      </c>
      <c r="G4868">
        <v>84.75</v>
      </c>
      <c r="H4868">
        <v>2</v>
      </c>
      <c r="I4868">
        <v>0</v>
      </c>
      <c r="J4868" t="s">
        <v>35</v>
      </c>
      <c r="K4868" t="s">
        <v>99</v>
      </c>
      <c r="L4868" t="s">
        <v>21</v>
      </c>
      <c r="M4868" t="s">
        <v>22</v>
      </c>
      <c r="N4868" t="s">
        <v>41</v>
      </c>
      <c r="O4868">
        <f>Table2[[#This Row],[check_out_date]]-Table2[[#This Row],[check_in_date]]</f>
        <v>4</v>
      </c>
      <c r="P4868">
        <f>Table2[[#This Row],[num_adults]]+Table2[[#This Row],[num_children]]</f>
        <v>2</v>
      </c>
      <c r="Q4868" s="3">
        <f>IF(OR(Table2[[#This Row],[booking_status]]="confirmed",Table2[[#This Row],[booking_status]]="checked-out"),Table2[[#This Row],[room_rate_per_night]]*Table2[[#This Row],[Num_Nights]],0)</f>
        <v>339</v>
      </c>
      <c r="R4868" t="str" cm="1">
        <f t="array" ref="R4868">IFERROR(_xlfn.IFS(Table2[[#This Row],[booking_status]]="confirmed","Expected",Table2[[#This Row],[booking_status]]="checked-out","Actual"),"No Revenue")</f>
        <v>Expected</v>
      </c>
      <c r="S4868" s="4">
        <f>Table2[[#This Row],[Revenue_Amount]]/Table2[[#This Row],[Num_Nights]]</f>
        <v>84.75</v>
      </c>
    </row>
    <row r="4869" spans="1:19" hidden="1" x14ac:dyDescent="0.3">
      <c r="A4869">
        <v>4868</v>
      </c>
      <c r="B4869" t="s">
        <v>50</v>
      </c>
      <c r="C4869" s="9">
        <v>45061</v>
      </c>
      <c r="D4869" s="9">
        <v>45069</v>
      </c>
      <c r="E4869" s="10">
        <v>45056</v>
      </c>
      <c r="F4869" t="s">
        <v>49</v>
      </c>
      <c r="G4869">
        <v>153.96</v>
      </c>
      <c r="H4869">
        <v>2</v>
      </c>
      <c r="I4869">
        <v>1</v>
      </c>
      <c r="J4869" t="s">
        <v>35</v>
      </c>
      <c r="K4869" t="s">
        <v>44</v>
      </c>
      <c r="L4869" t="s">
        <v>56</v>
      </c>
      <c r="M4869" t="s">
        <v>36</v>
      </c>
      <c r="N4869" t="s">
        <v>23</v>
      </c>
      <c r="O4869">
        <f>Table2[[#This Row],[check_out_date]]-Table2[[#This Row],[check_in_date]]</f>
        <v>8</v>
      </c>
      <c r="P4869">
        <f>Table2[[#This Row],[num_adults]]+Table2[[#This Row],[num_children]]</f>
        <v>3</v>
      </c>
      <c r="Q4869" s="3">
        <f>IF(OR(Table2[[#This Row],[booking_status]]="confirmed",Table2[[#This Row],[booking_status]]="checked-out"),Table2[[#This Row],[room_rate_per_night]]*Table2[[#This Row],[Num_Nights]],0)</f>
        <v>1231.68</v>
      </c>
      <c r="R4869" t="str" cm="1">
        <f t="array" ref="R4869">IFERROR(_xlfn.IFS(Table2[[#This Row],[booking_status]]="confirmed","Expected",Table2[[#This Row],[booking_status]]="checked-out","Actual"),"No Revenue")</f>
        <v>Actual</v>
      </c>
      <c r="S4869" s="4">
        <f>Table2[[#This Row],[Revenue_Amount]]/Table2[[#This Row],[Num_Nights]]</f>
        <v>153.96</v>
      </c>
    </row>
    <row r="4870" spans="1:19" hidden="1" x14ac:dyDescent="0.3">
      <c r="A4870">
        <v>4869</v>
      </c>
      <c r="B4870" t="s">
        <v>14</v>
      </c>
      <c r="C4870" s="9">
        <v>45167</v>
      </c>
      <c r="D4870" s="9">
        <v>45172</v>
      </c>
      <c r="E4870" s="10">
        <v>45129</v>
      </c>
      <c r="F4870" t="s">
        <v>49</v>
      </c>
      <c r="G4870">
        <v>106.1</v>
      </c>
      <c r="H4870">
        <v>2</v>
      </c>
      <c r="I4870">
        <v>1</v>
      </c>
      <c r="J4870" t="s">
        <v>35</v>
      </c>
      <c r="K4870" t="s">
        <v>44</v>
      </c>
      <c r="L4870" t="s">
        <v>21</v>
      </c>
      <c r="M4870" t="s">
        <v>36</v>
      </c>
      <c r="N4870" t="s">
        <v>41</v>
      </c>
      <c r="O4870">
        <f>Table2[[#This Row],[check_out_date]]-Table2[[#This Row],[check_in_date]]</f>
        <v>5</v>
      </c>
      <c r="P4870">
        <f>Table2[[#This Row],[num_adults]]+Table2[[#This Row],[num_children]]</f>
        <v>3</v>
      </c>
      <c r="Q4870" s="3">
        <f>IF(OR(Table2[[#This Row],[booking_status]]="confirmed",Table2[[#This Row],[booking_status]]="checked-out"),Table2[[#This Row],[room_rate_per_night]]*Table2[[#This Row],[Num_Nights]],0)</f>
        <v>530.5</v>
      </c>
      <c r="R4870" t="str" cm="1">
        <f t="array" ref="R4870">IFERROR(_xlfn.IFS(Table2[[#This Row],[booking_status]]="confirmed","Expected",Table2[[#This Row],[booking_status]]="checked-out","Actual"),"No Revenue")</f>
        <v>Expected</v>
      </c>
      <c r="S4870" s="4">
        <f>Table2[[#This Row],[Revenue_Amount]]/Table2[[#This Row],[Num_Nights]]</f>
        <v>106.1</v>
      </c>
    </row>
    <row r="4871" spans="1:19" hidden="1" x14ac:dyDescent="0.3">
      <c r="A4871">
        <v>4870</v>
      </c>
      <c r="B4871" t="s">
        <v>50</v>
      </c>
      <c r="C4871" s="9">
        <v>44934</v>
      </c>
      <c r="D4871" s="9">
        <v>44937</v>
      </c>
      <c r="E4871" s="10">
        <v>44878</v>
      </c>
      <c r="F4871" t="s">
        <v>27</v>
      </c>
      <c r="G4871">
        <v>131.28</v>
      </c>
      <c r="H4871">
        <v>1</v>
      </c>
      <c r="I4871">
        <v>0</v>
      </c>
      <c r="J4871" t="s">
        <v>35</v>
      </c>
      <c r="K4871" t="s">
        <v>29</v>
      </c>
      <c r="L4871" t="s">
        <v>60</v>
      </c>
      <c r="M4871" t="s">
        <v>36</v>
      </c>
      <c r="N4871" t="s">
        <v>45</v>
      </c>
      <c r="O4871">
        <f>Table2[[#This Row],[check_out_date]]-Table2[[#This Row],[check_in_date]]</f>
        <v>3</v>
      </c>
      <c r="P4871">
        <f>Table2[[#This Row],[num_adults]]+Table2[[#This Row],[num_children]]</f>
        <v>1</v>
      </c>
      <c r="Q4871" s="3">
        <f>IF(OR(Table2[[#This Row],[booking_status]]="confirmed",Table2[[#This Row],[booking_status]]="checked-out"),Table2[[#This Row],[room_rate_per_night]]*Table2[[#This Row],[Num_Nights]],0)</f>
        <v>0</v>
      </c>
      <c r="R4871" t="str" cm="1">
        <f t="array" ref="R4871">IFERROR(_xlfn.IFS(Table2[[#This Row],[booking_status]]="confirmed","Expected",Table2[[#This Row],[booking_status]]="checked-out","Actual"),"No Revenue")</f>
        <v>No Revenue</v>
      </c>
      <c r="S4871" s="4">
        <f>Table2[[#This Row],[Revenue_Amount]]/Table2[[#This Row],[Num_Nights]]</f>
        <v>0</v>
      </c>
    </row>
    <row r="4872" spans="1:19" hidden="1" x14ac:dyDescent="0.3">
      <c r="A4872">
        <v>4871</v>
      </c>
      <c r="B4872" t="s">
        <v>37</v>
      </c>
      <c r="C4872" s="9">
        <v>45106</v>
      </c>
      <c r="D4872" s="9">
        <v>45111</v>
      </c>
      <c r="E4872" s="10">
        <v>45050</v>
      </c>
      <c r="F4872" t="s">
        <v>49</v>
      </c>
      <c r="G4872">
        <v>73.2</v>
      </c>
      <c r="H4872">
        <v>1</v>
      </c>
      <c r="I4872">
        <v>1</v>
      </c>
      <c r="J4872" t="s">
        <v>35</v>
      </c>
      <c r="K4872" t="s">
        <v>29</v>
      </c>
      <c r="L4872" t="s">
        <v>21</v>
      </c>
      <c r="M4872" t="s">
        <v>36</v>
      </c>
      <c r="N4872" t="s">
        <v>95</v>
      </c>
      <c r="O4872">
        <f>Table2[[#This Row],[check_out_date]]-Table2[[#This Row],[check_in_date]]</f>
        <v>5</v>
      </c>
      <c r="P4872">
        <f>Table2[[#This Row],[num_adults]]+Table2[[#This Row],[num_children]]</f>
        <v>2</v>
      </c>
      <c r="Q4872" s="3">
        <f>IF(OR(Table2[[#This Row],[booking_status]]="confirmed",Table2[[#This Row],[booking_status]]="checked-out"),Table2[[#This Row],[room_rate_per_night]]*Table2[[#This Row],[Num_Nights]],0)</f>
        <v>366</v>
      </c>
      <c r="R4872" t="str" cm="1">
        <f t="array" ref="R4872">IFERROR(_xlfn.IFS(Table2[[#This Row],[booking_status]]="confirmed","Expected",Table2[[#This Row],[booking_status]]="checked-out","Actual"),"No Revenue")</f>
        <v>Expected</v>
      </c>
      <c r="S4872" s="4">
        <f>Table2[[#This Row],[Revenue_Amount]]/Table2[[#This Row],[Num_Nights]]</f>
        <v>73.2</v>
      </c>
    </row>
    <row r="4873" spans="1:19" x14ac:dyDescent="0.3">
      <c r="A4873">
        <v>4872</v>
      </c>
      <c r="B4873" t="s">
        <v>37</v>
      </c>
      <c r="C4873" s="9">
        <v>45063</v>
      </c>
      <c r="D4873" s="9">
        <v>45076</v>
      </c>
      <c r="E4873" s="10">
        <v>45045</v>
      </c>
      <c r="F4873" t="s">
        <v>49</v>
      </c>
      <c r="G4873">
        <v>79.33</v>
      </c>
      <c r="H4873">
        <v>1</v>
      </c>
      <c r="I4873">
        <v>0</v>
      </c>
      <c r="J4873" t="s">
        <v>94</v>
      </c>
      <c r="K4873" t="s">
        <v>44</v>
      </c>
      <c r="L4873" t="s">
        <v>21</v>
      </c>
      <c r="M4873" t="s">
        <v>36</v>
      </c>
      <c r="N4873" t="s">
        <v>23</v>
      </c>
      <c r="O4873">
        <f>Table2[[#This Row],[check_out_date]]-Table2[[#This Row],[check_in_date]]</f>
        <v>13</v>
      </c>
      <c r="P4873">
        <f>Table2[[#This Row],[num_adults]]+Table2[[#This Row],[num_children]]</f>
        <v>1</v>
      </c>
      <c r="Q4873" s="3">
        <f>IF(OR(Table2[[#This Row],[booking_status]]="confirmed",Table2[[#This Row],[booking_status]]="checked-out"),Table2[[#This Row],[room_rate_per_night]]*Table2[[#This Row],[Num_Nights]],0)</f>
        <v>1031.29</v>
      </c>
      <c r="R4873" t="str" cm="1">
        <f t="array" ref="R4873">IFERROR(_xlfn.IFS(Table2[[#This Row],[booking_status]]="confirmed","Expected",Table2[[#This Row],[booking_status]]="checked-out","Actual"),"No Revenue")</f>
        <v>Expected</v>
      </c>
      <c r="S4873" s="4">
        <f>Table2[[#This Row],[Revenue_Amount]]/Table2[[#This Row],[Num_Nights]]</f>
        <v>79.33</v>
      </c>
    </row>
    <row r="4874" spans="1:19" hidden="1" x14ac:dyDescent="0.3">
      <c r="A4874">
        <v>4873</v>
      </c>
      <c r="B4874" t="s">
        <v>37</v>
      </c>
      <c r="C4874" s="9">
        <v>45121</v>
      </c>
      <c r="D4874" s="9">
        <v>45130</v>
      </c>
      <c r="E4874" s="10">
        <v>45063</v>
      </c>
      <c r="F4874" t="s">
        <v>27</v>
      </c>
      <c r="G4874">
        <v>146.93</v>
      </c>
      <c r="H4874">
        <v>2</v>
      </c>
      <c r="I4874">
        <v>0</v>
      </c>
      <c r="J4874" t="s">
        <v>35</v>
      </c>
      <c r="K4874" t="s">
        <v>29</v>
      </c>
      <c r="L4874" t="s">
        <v>21</v>
      </c>
      <c r="M4874" t="s">
        <v>36</v>
      </c>
      <c r="N4874" t="s">
        <v>95</v>
      </c>
      <c r="O4874">
        <f>Table2[[#This Row],[check_out_date]]-Table2[[#This Row],[check_in_date]]</f>
        <v>9</v>
      </c>
      <c r="P4874">
        <f>Table2[[#This Row],[num_adults]]+Table2[[#This Row],[num_children]]</f>
        <v>2</v>
      </c>
      <c r="Q4874" s="3">
        <f>IF(OR(Table2[[#This Row],[booking_status]]="confirmed",Table2[[#This Row],[booking_status]]="checked-out"),Table2[[#This Row],[room_rate_per_night]]*Table2[[#This Row],[Num_Nights]],0)</f>
        <v>1322.3700000000001</v>
      </c>
      <c r="R4874" t="str" cm="1">
        <f t="array" ref="R4874">IFERROR(_xlfn.IFS(Table2[[#This Row],[booking_status]]="confirmed","Expected",Table2[[#This Row],[booking_status]]="checked-out","Actual"),"No Revenue")</f>
        <v>Expected</v>
      </c>
      <c r="S4874" s="4">
        <f>Table2[[#This Row],[Revenue_Amount]]/Table2[[#This Row],[Num_Nights]]</f>
        <v>146.93</v>
      </c>
    </row>
    <row r="4875" spans="1:19" x14ac:dyDescent="0.3">
      <c r="A4875">
        <v>4874</v>
      </c>
      <c r="B4875" t="s">
        <v>31</v>
      </c>
      <c r="C4875" s="9">
        <v>45131</v>
      </c>
      <c r="D4875" s="9">
        <v>45138</v>
      </c>
      <c r="E4875" s="10">
        <v>45101</v>
      </c>
      <c r="F4875" t="s">
        <v>27</v>
      </c>
      <c r="G4875">
        <v>154.41999999999999</v>
      </c>
      <c r="H4875">
        <v>2</v>
      </c>
      <c r="I4875">
        <v>0</v>
      </c>
      <c r="J4875" t="s">
        <v>55</v>
      </c>
      <c r="K4875" t="s">
        <v>20</v>
      </c>
      <c r="L4875" t="s">
        <v>60</v>
      </c>
      <c r="M4875" t="s">
        <v>36</v>
      </c>
      <c r="N4875" t="s">
        <v>41</v>
      </c>
      <c r="O4875">
        <f>Table2[[#This Row],[check_out_date]]-Table2[[#This Row],[check_in_date]]</f>
        <v>7</v>
      </c>
      <c r="P4875">
        <f>Table2[[#This Row],[num_adults]]+Table2[[#This Row],[num_children]]</f>
        <v>2</v>
      </c>
      <c r="Q4875" s="3">
        <f>IF(OR(Table2[[#This Row],[booking_status]]="confirmed",Table2[[#This Row],[booking_status]]="checked-out"),Table2[[#This Row],[room_rate_per_night]]*Table2[[#This Row],[Num_Nights]],0)</f>
        <v>0</v>
      </c>
      <c r="R4875" t="str" cm="1">
        <f t="array" ref="R4875">IFERROR(_xlfn.IFS(Table2[[#This Row],[booking_status]]="confirmed","Expected",Table2[[#This Row],[booking_status]]="checked-out","Actual"),"No Revenue")</f>
        <v>No Revenue</v>
      </c>
      <c r="S4875" s="4">
        <f>Table2[[#This Row],[Revenue_Amount]]/Table2[[#This Row],[Num_Nights]]</f>
        <v>0</v>
      </c>
    </row>
    <row r="4876" spans="1:19" hidden="1" x14ac:dyDescent="0.3">
      <c r="A4876">
        <v>4875</v>
      </c>
      <c r="B4876" t="s">
        <v>50</v>
      </c>
      <c r="C4876" s="9">
        <v>45179</v>
      </c>
      <c r="D4876" s="9">
        <v>45182</v>
      </c>
      <c r="E4876" s="10">
        <v>45177</v>
      </c>
      <c r="F4876" t="s">
        <v>18</v>
      </c>
      <c r="G4876">
        <v>291.33999999999997</v>
      </c>
      <c r="H4876">
        <v>3</v>
      </c>
      <c r="I4876">
        <v>1</v>
      </c>
      <c r="J4876" t="s">
        <v>35</v>
      </c>
      <c r="K4876" t="s">
        <v>99</v>
      </c>
      <c r="L4876" t="s">
        <v>21</v>
      </c>
      <c r="M4876" t="s">
        <v>36</v>
      </c>
      <c r="N4876" t="s">
        <v>45</v>
      </c>
      <c r="O4876">
        <f>Table2[[#This Row],[check_out_date]]-Table2[[#This Row],[check_in_date]]</f>
        <v>3</v>
      </c>
      <c r="P4876">
        <f>Table2[[#This Row],[num_adults]]+Table2[[#This Row],[num_children]]</f>
        <v>4</v>
      </c>
      <c r="Q4876" s="3">
        <f>IF(OR(Table2[[#This Row],[booking_status]]="confirmed",Table2[[#This Row],[booking_status]]="checked-out"),Table2[[#This Row],[room_rate_per_night]]*Table2[[#This Row],[Num_Nights]],0)</f>
        <v>874.02</v>
      </c>
      <c r="R4876" t="str" cm="1">
        <f t="array" ref="R4876">IFERROR(_xlfn.IFS(Table2[[#This Row],[booking_status]]="confirmed","Expected",Table2[[#This Row],[booking_status]]="checked-out","Actual"),"No Revenue")</f>
        <v>Expected</v>
      </c>
      <c r="S4876" s="4">
        <f>Table2[[#This Row],[Revenue_Amount]]/Table2[[#This Row],[Num_Nights]]</f>
        <v>291.33999999999997</v>
      </c>
    </row>
    <row r="4877" spans="1:19" x14ac:dyDescent="0.3">
      <c r="A4877">
        <v>4876</v>
      </c>
      <c r="B4877" t="s">
        <v>14</v>
      </c>
      <c r="C4877" s="9">
        <v>45097</v>
      </c>
      <c r="D4877" s="9">
        <v>45105</v>
      </c>
      <c r="E4877" s="10">
        <v>45062</v>
      </c>
      <c r="F4877" t="s">
        <v>49</v>
      </c>
      <c r="G4877">
        <v>88.43</v>
      </c>
      <c r="H4877">
        <v>1</v>
      </c>
      <c r="I4877">
        <v>0</v>
      </c>
      <c r="J4877" t="s">
        <v>94</v>
      </c>
      <c r="K4877" t="s">
        <v>29</v>
      </c>
      <c r="L4877" t="s">
        <v>70</v>
      </c>
      <c r="M4877" t="s">
        <v>22</v>
      </c>
      <c r="N4877" t="s">
        <v>41</v>
      </c>
      <c r="O4877">
        <f>Table2[[#This Row],[check_out_date]]-Table2[[#This Row],[check_in_date]]</f>
        <v>8</v>
      </c>
      <c r="P4877">
        <f>Table2[[#This Row],[num_adults]]+Table2[[#This Row],[num_children]]</f>
        <v>1</v>
      </c>
      <c r="Q4877" s="3">
        <f>IF(OR(Table2[[#This Row],[booking_status]]="confirmed",Table2[[#This Row],[booking_status]]="checked-out"),Table2[[#This Row],[room_rate_per_night]]*Table2[[#This Row],[Num_Nights]],0)</f>
        <v>0</v>
      </c>
      <c r="R4877" t="str" cm="1">
        <f t="array" ref="R4877">IFERROR(_xlfn.IFS(Table2[[#This Row],[booking_status]]="confirmed","Expected",Table2[[#This Row],[booking_status]]="checked-out","Actual"),"No Revenue")</f>
        <v>No Revenue</v>
      </c>
      <c r="S4877" s="4">
        <f>Table2[[#This Row],[Revenue_Amount]]/Table2[[#This Row],[Num_Nights]]</f>
        <v>0</v>
      </c>
    </row>
    <row r="4878" spans="1:19" x14ac:dyDescent="0.3">
      <c r="A4878">
        <v>4877</v>
      </c>
      <c r="B4878" t="s">
        <v>14</v>
      </c>
      <c r="C4878" s="9">
        <v>45038</v>
      </c>
      <c r="D4878" s="9">
        <v>45047</v>
      </c>
      <c r="E4878" s="10">
        <v>44983</v>
      </c>
      <c r="F4878" t="s">
        <v>27</v>
      </c>
      <c r="G4878">
        <v>111.86</v>
      </c>
      <c r="H4878">
        <v>2</v>
      </c>
      <c r="I4878">
        <v>0</v>
      </c>
      <c r="J4878" t="s">
        <v>28</v>
      </c>
      <c r="K4878" t="s">
        <v>44</v>
      </c>
      <c r="L4878" t="s">
        <v>56</v>
      </c>
      <c r="M4878" t="s">
        <v>36</v>
      </c>
      <c r="N4878" t="s">
        <v>95</v>
      </c>
      <c r="O4878">
        <f>Table2[[#This Row],[check_out_date]]-Table2[[#This Row],[check_in_date]]</f>
        <v>9</v>
      </c>
      <c r="P4878">
        <f>Table2[[#This Row],[num_adults]]+Table2[[#This Row],[num_children]]</f>
        <v>2</v>
      </c>
      <c r="Q4878" s="3">
        <f>IF(OR(Table2[[#This Row],[booking_status]]="confirmed",Table2[[#This Row],[booking_status]]="checked-out"),Table2[[#This Row],[room_rate_per_night]]*Table2[[#This Row],[Num_Nights]],0)</f>
        <v>1006.74</v>
      </c>
      <c r="R4878" t="str" cm="1">
        <f t="array" ref="R4878">IFERROR(_xlfn.IFS(Table2[[#This Row],[booking_status]]="confirmed","Expected",Table2[[#This Row],[booking_status]]="checked-out","Actual"),"No Revenue")</f>
        <v>Actual</v>
      </c>
      <c r="S4878" s="4">
        <f>Table2[[#This Row],[Revenue_Amount]]/Table2[[#This Row],[Num_Nights]]</f>
        <v>111.86</v>
      </c>
    </row>
    <row r="4879" spans="1:19" x14ac:dyDescent="0.3">
      <c r="A4879">
        <v>4878</v>
      </c>
      <c r="B4879" t="s">
        <v>14</v>
      </c>
      <c r="C4879" s="9">
        <v>45088</v>
      </c>
      <c r="D4879" s="9">
        <v>45090</v>
      </c>
      <c r="E4879" s="10">
        <v>45075</v>
      </c>
      <c r="F4879" t="s">
        <v>27</v>
      </c>
      <c r="G4879">
        <v>177.3</v>
      </c>
      <c r="H4879">
        <v>1</v>
      </c>
      <c r="I4879">
        <v>0</v>
      </c>
      <c r="J4879" t="s">
        <v>19</v>
      </c>
      <c r="K4879" t="s">
        <v>44</v>
      </c>
      <c r="L4879" t="s">
        <v>70</v>
      </c>
      <c r="M4879" t="s">
        <v>22</v>
      </c>
      <c r="N4879" t="s">
        <v>30</v>
      </c>
      <c r="O4879">
        <f>Table2[[#This Row],[check_out_date]]-Table2[[#This Row],[check_in_date]]</f>
        <v>2</v>
      </c>
      <c r="P4879">
        <f>Table2[[#This Row],[num_adults]]+Table2[[#This Row],[num_children]]</f>
        <v>1</v>
      </c>
      <c r="Q4879" s="3">
        <f>IF(OR(Table2[[#This Row],[booking_status]]="confirmed",Table2[[#This Row],[booking_status]]="checked-out"),Table2[[#This Row],[room_rate_per_night]]*Table2[[#This Row],[Num_Nights]],0)</f>
        <v>0</v>
      </c>
      <c r="R4879" t="str" cm="1">
        <f t="array" ref="R4879">IFERROR(_xlfn.IFS(Table2[[#This Row],[booking_status]]="confirmed","Expected",Table2[[#This Row],[booking_status]]="checked-out","Actual"),"No Revenue")</f>
        <v>No Revenue</v>
      </c>
      <c r="S4879" s="4">
        <f>Table2[[#This Row],[Revenue_Amount]]/Table2[[#This Row],[Num_Nights]]</f>
        <v>0</v>
      </c>
    </row>
    <row r="4880" spans="1:19" hidden="1" x14ac:dyDescent="0.3">
      <c r="A4880">
        <v>4879</v>
      </c>
      <c r="B4880" t="s">
        <v>14</v>
      </c>
      <c r="C4880" s="9">
        <v>44944</v>
      </c>
      <c r="D4880" s="9">
        <v>44952</v>
      </c>
      <c r="E4880" s="10">
        <v>44937</v>
      </c>
      <c r="F4880" t="s">
        <v>49</v>
      </c>
      <c r="G4880">
        <v>67.260000000000005</v>
      </c>
      <c r="H4880">
        <v>2</v>
      </c>
      <c r="I4880">
        <v>0</v>
      </c>
      <c r="J4880" t="s">
        <v>35</v>
      </c>
      <c r="K4880" t="s">
        <v>99</v>
      </c>
      <c r="L4880" t="s">
        <v>21</v>
      </c>
      <c r="M4880" t="s">
        <v>36</v>
      </c>
      <c r="N4880" t="s">
        <v>41</v>
      </c>
      <c r="O4880">
        <f>Table2[[#This Row],[check_out_date]]-Table2[[#This Row],[check_in_date]]</f>
        <v>8</v>
      </c>
      <c r="P4880">
        <f>Table2[[#This Row],[num_adults]]+Table2[[#This Row],[num_children]]</f>
        <v>2</v>
      </c>
      <c r="Q4880" s="3">
        <f>IF(OR(Table2[[#This Row],[booking_status]]="confirmed",Table2[[#This Row],[booking_status]]="checked-out"),Table2[[#This Row],[room_rate_per_night]]*Table2[[#This Row],[Num_Nights]],0)</f>
        <v>538.08000000000004</v>
      </c>
      <c r="R4880" t="str" cm="1">
        <f t="array" ref="R4880">IFERROR(_xlfn.IFS(Table2[[#This Row],[booking_status]]="confirmed","Expected",Table2[[#This Row],[booking_status]]="checked-out","Actual"),"No Revenue")</f>
        <v>Expected</v>
      </c>
      <c r="S4880" s="4">
        <f>Table2[[#This Row],[Revenue_Amount]]/Table2[[#This Row],[Num_Nights]]</f>
        <v>67.260000000000005</v>
      </c>
    </row>
    <row r="4881" spans="1:19" hidden="1" x14ac:dyDescent="0.3">
      <c r="A4881">
        <v>4880</v>
      </c>
      <c r="B4881" t="s">
        <v>31</v>
      </c>
      <c r="C4881" s="9">
        <v>45077</v>
      </c>
      <c r="D4881" s="9">
        <v>45080</v>
      </c>
      <c r="E4881" s="10">
        <v>45038</v>
      </c>
      <c r="F4881" t="s">
        <v>49</v>
      </c>
      <c r="G4881">
        <v>101.3</v>
      </c>
      <c r="H4881">
        <v>4</v>
      </c>
      <c r="I4881">
        <v>2</v>
      </c>
      <c r="J4881" t="s">
        <v>35</v>
      </c>
      <c r="K4881" t="s">
        <v>66</v>
      </c>
      <c r="L4881" t="s">
        <v>21</v>
      </c>
      <c r="M4881" t="s">
        <v>36</v>
      </c>
      <c r="N4881" t="s">
        <v>41</v>
      </c>
      <c r="O4881">
        <f>Table2[[#This Row],[check_out_date]]-Table2[[#This Row],[check_in_date]]</f>
        <v>3</v>
      </c>
      <c r="P4881">
        <f>Table2[[#This Row],[num_adults]]+Table2[[#This Row],[num_children]]</f>
        <v>6</v>
      </c>
      <c r="Q4881" s="3">
        <f>IF(OR(Table2[[#This Row],[booking_status]]="confirmed",Table2[[#This Row],[booking_status]]="checked-out"),Table2[[#This Row],[room_rate_per_night]]*Table2[[#This Row],[Num_Nights]],0)</f>
        <v>303.89999999999998</v>
      </c>
      <c r="R4881" t="str" cm="1">
        <f t="array" ref="R4881">IFERROR(_xlfn.IFS(Table2[[#This Row],[booking_status]]="confirmed","Expected",Table2[[#This Row],[booking_status]]="checked-out","Actual"),"No Revenue")</f>
        <v>Expected</v>
      </c>
      <c r="S4881" s="4">
        <f>Table2[[#This Row],[Revenue_Amount]]/Table2[[#This Row],[Num_Nights]]</f>
        <v>101.3</v>
      </c>
    </row>
    <row r="4882" spans="1:19" x14ac:dyDescent="0.3">
      <c r="A4882">
        <v>4881</v>
      </c>
      <c r="B4882" t="s">
        <v>50</v>
      </c>
      <c r="C4882" s="9">
        <v>45270</v>
      </c>
      <c r="D4882" s="9">
        <v>45274</v>
      </c>
      <c r="E4882" s="10">
        <v>45266</v>
      </c>
      <c r="F4882" t="s">
        <v>27</v>
      </c>
      <c r="G4882">
        <v>165.44</v>
      </c>
      <c r="H4882">
        <v>1</v>
      </c>
      <c r="I4882">
        <v>0</v>
      </c>
      <c r="J4882" t="s">
        <v>28</v>
      </c>
      <c r="K4882" t="s">
        <v>44</v>
      </c>
      <c r="L4882" t="s">
        <v>21</v>
      </c>
      <c r="M4882" t="s">
        <v>22</v>
      </c>
      <c r="N4882" t="s">
        <v>41</v>
      </c>
      <c r="O4882">
        <f>Table2[[#This Row],[check_out_date]]-Table2[[#This Row],[check_in_date]]</f>
        <v>4</v>
      </c>
      <c r="P4882">
        <f>Table2[[#This Row],[num_adults]]+Table2[[#This Row],[num_children]]</f>
        <v>1</v>
      </c>
      <c r="Q4882" s="3">
        <f>IF(OR(Table2[[#This Row],[booking_status]]="confirmed",Table2[[#This Row],[booking_status]]="checked-out"),Table2[[#This Row],[room_rate_per_night]]*Table2[[#This Row],[Num_Nights]],0)</f>
        <v>661.76</v>
      </c>
      <c r="R4882" t="str" cm="1">
        <f t="array" ref="R4882">IFERROR(_xlfn.IFS(Table2[[#This Row],[booking_status]]="confirmed","Expected",Table2[[#This Row],[booking_status]]="checked-out","Actual"),"No Revenue")</f>
        <v>Expected</v>
      </c>
      <c r="S4882" s="4">
        <f>Table2[[#This Row],[Revenue_Amount]]/Table2[[#This Row],[Num_Nights]]</f>
        <v>165.44</v>
      </c>
    </row>
    <row r="4883" spans="1:19" x14ac:dyDescent="0.3">
      <c r="A4883">
        <v>4882</v>
      </c>
      <c r="B4883" t="s">
        <v>14</v>
      </c>
      <c r="C4883" s="9">
        <v>45088</v>
      </c>
      <c r="D4883" s="9">
        <v>45092</v>
      </c>
      <c r="E4883" s="10">
        <v>45020</v>
      </c>
      <c r="F4883" t="s">
        <v>49</v>
      </c>
      <c r="G4883">
        <v>105.79</v>
      </c>
      <c r="H4883">
        <v>3</v>
      </c>
      <c r="I4883">
        <v>0</v>
      </c>
      <c r="J4883" t="s">
        <v>55</v>
      </c>
      <c r="K4883" t="s">
        <v>29</v>
      </c>
      <c r="L4883" t="s">
        <v>56</v>
      </c>
      <c r="M4883" t="s">
        <v>36</v>
      </c>
      <c r="N4883" t="s">
        <v>41</v>
      </c>
      <c r="O4883">
        <f>Table2[[#This Row],[check_out_date]]-Table2[[#This Row],[check_in_date]]</f>
        <v>4</v>
      </c>
      <c r="P4883">
        <f>Table2[[#This Row],[num_adults]]+Table2[[#This Row],[num_children]]</f>
        <v>3</v>
      </c>
      <c r="Q4883" s="3">
        <f>IF(OR(Table2[[#This Row],[booking_status]]="confirmed",Table2[[#This Row],[booking_status]]="checked-out"),Table2[[#This Row],[room_rate_per_night]]*Table2[[#This Row],[Num_Nights]],0)</f>
        <v>423.16</v>
      </c>
      <c r="R4883" t="str" cm="1">
        <f t="array" ref="R4883">IFERROR(_xlfn.IFS(Table2[[#This Row],[booking_status]]="confirmed","Expected",Table2[[#This Row],[booking_status]]="checked-out","Actual"),"No Revenue")</f>
        <v>Actual</v>
      </c>
      <c r="S4883" s="4">
        <f>Table2[[#This Row],[Revenue_Amount]]/Table2[[#This Row],[Num_Nights]]</f>
        <v>105.79</v>
      </c>
    </row>
    <row r="4884" spans="1:19" x14ac:dyDescent="0.3">
      <c r="A4884">
        <v>4883</v>
      </c>
      <c r="B4884" t="s">
        <v>14</v>
      </c>
      <c r="C4884" s="9">
        <v>44931</v>
      </c>
      <c r="D4884" s="9">
        <v>44937</v>
      </c>
      <c r="E4884" s="10">
        <v>44876</v>
      </c>
      <c r="F4884" t="s">
        <v>49</v>
      </c>
      <c r="G4884">
        <v>79.5</v>
      </c>
      <c r="H4884">
        <v>4</v>
      </c>
      <c r="I4884">
        <v>0</v>
      </c>
      <c r="J4884" t="s">
        <v>28</v>
      </c>
      <c r="K4884" t="s">
        <v>66</v>
      </c>
      <c r="L4884" t="s">
        <v>21</v>
      </c>
      <c r="M4884" t="s">
        <v>36</v>
      </c>
      <c r="N4884" t="s">
        <v>30</v>
      </c>
      <c r="O4884">
        <f>Table2[[#This Row],[check_out_date]]-Table2[[#This Row],[check_in_date]]</f>
        <v>6</v>
      </c>
      <c r="P4884">
        <f>Table2[[#This Row],[num_adults]]+Table2[[#This Row],[num_children]]</f>
        <v>4</v>
      </c>
      <c r="Q4884" s="3">
        <f>IF(OR(Table2[[#This Row],[booking_status]]="confirmed",Table2[[#This Row],[booking_status]]="checked-out"),Table2[[#This Row],[room_rate_per_night]]*Table2[[#This Row],[Num_Nights]],0)</f>
        <v>477</v>
      </c>
      <c r="R4884" t="str" cm="1">
        <f t="array" ref="R4884">IFERROR(_xlfn.IFS(Table2[[#This Row],[booking_status]]="confirmed","Expected",Table2[[#This Row],[booking_status]]="checked-out","Actual"),"No Revenue")</f>
        <v>Expected</v>
      </c>
      <c r="S4884" s="4">
        <f>Table2[[#This Row],[Revenue_Amount]]/Table2[[#This Row],[Num_Nights]]</f>
        <v>79.5</v>
      </c>
    </row>
    <row r="4885" spans="1:19" x14ac:dyDescent="0.3">
      <c r="A4885">
        <v>4884</v>
      </c>
      <c r="B4885" t="s">
        <v>14</v>
      </c>
      <c r="C4885" s="9">
        <v>45001</v>
      </c>
      <c r="D4885" s="9">
        <v>45005</v>
      </c>
      <c r="E4885" s="10">
        <v>44990</v>
      </c>
      <c r="F4885" t="s">
        <v>49</v>
      </c>
      <c r="G4885">
        <v>63.74</v>
      </c>
      <c r="H4885">
        <v>1</v>
      </c>
      <c r="I4885">
        <v>0</v>
      </c>
      <c r="J4885" t="s">
        <v>94</v>
      </c>
      <c r="K4885" t="s">
        <v>44</v>
      </c>
      <c r="L4885" t="s">
        <v>60</v>
      </c>
      <c r="M4885" t="s">
        <v>36</v>
      </c>
      <c r="N4885" t="s">
        <v>41</v>
      </c>
      <c r="O4885">
        <f>Table2[[#This Row],[check_out_date]]-Table2[[#This Row],[check_in_date]]</f>
        <v>4</v>
      </c>
      <c r="P4885">
        <f>Table2[[#This Row],[num_adults]]+Table2[[#This Row],[num_children]]</f>
        <v>1</v>
      </c>
      <c r="Q4885" s="3">
        <f>IF(OR(Table2[[#This Row],[booking_status]]="confirmed",Table2[[#This Row],[booking_status]]="checked-out"),Table2[[#This Row],[room_rate_per_night]]*Table2[[#This Row],[Num_Nights]],0)</f>
        <v>0</v>
      </c>
      <c r="R4885" t="str" cm="1">
        <f t="array" ref="R4885">IFERROR(_xlfn.IFS(Table2[[#This Row],[booking_status]]="confirmed","Expected",Table2[[#This Row],[booking_status]]="checked-out","Actual"),"No Revenue")</f>
        <v>No Revenue</v>
      </c>
      <c r="S4885" s="4">
        <f>Table2[[#This Row],[Revenue_Amount]]/Table2[[#This Row],[Num_Nights]]</f>
        <v>0</v>
      </c>
    </row>
    <row r="4886" spans="1:19" x14ac:dyDescent="0.3">
      <c r="A4886">
        <v>4885</v>
      </c>
      <c r="B4886" t="s">
        <v>31</v>
      </c>
      <c r="C4886" s="9">
        <v>44945</v>
      </c>
      <c r="D4886" s="9">
        <v>44949</v>
      </c>
      <c r="E4886" s="10">
        <v>44930</v>
      </c>
      <c r="F4886" t="s">
        <v>49</v>
      </c>
      <c r="G4886">
        <v>77.63</v>
      </c>
      <c r="H4886">
        <v>1</v>
      </c>
      <c r="I4886">
        <v>0</v>
      </c>
      <c r="J4886" t="s">
        <v>55</v>
      </c>
      <c r="K4886" t="s">
        <v>99</v>
      </c>
      <c r="L4886" t="s">
        <v>21</v>
      </c>
      <c r="M4886" t="s">
        <v>36</v>
      </c>
      <c r="N4886" t="s">
        <v>23</v>
      </c>
      <c r="O4886">
        <f>Table2[[#This Row],[check_out_date]]-Table2[[#This Row],[check_in_date]]</f>
        <v>4</v>
      </c>
      <c r="P4886">
        <f>Table2[[#This Row],[num_adults]]+Table2[[#This Row],[num_children]]</f>
        <v>1</v>
      </c>
      <c r="Q4886" s="3">
        <f>IF(OR(Table2[[#This Row],[booking_status]]="confirmed",Table2[[#This Row],[booking_status]]="checked-out"),Table2[[#This Row],[room_rate_per_night]]*Table2[[#This Row],[Num_Nights]],0)</f>
        <v>310.52</v>
      </c>
      <c r="R4886" t="str" cm="1">
        <f t="array" ref="R4886">IFERROR(_xlfn.IFS(Table2[[#This Row],[booking_status]]="confirmed","Expected",Table2[[#This Row],[booking_status]]="checked-out","Actual"),"No Revenue")</f>
        <v>Expected</v>
      </c>
      <c r="S4886" s="4">
        <f>Table2[[#This Row],[Revenue_Amount]]/Table2[[#This Row],[Num_Nights]]</f>
        <v>77.63</v>
      </c>
    </row>
    <row r="4887" spans="1:19" x14ac:dyDescent="0.3">
      <c r="A4887">
        <v>4886</v>
      </c>
      <c r="B4887" t="s">
        <v>50</v>
      </c>
      <c r="C4887" s="9">
        <v>45267</v>
      </c>
      <c r="D4887" s="9">
        <v>45272</v>
      </c>
      <c r="E4887" s="10">
        <v>45229</v>
      </c>
      <c r="F4887" t="s">
        <v>54</v>
      </c>
      <c r="G4887">
        <v>553.16</v>
      </c>
      <c r="H4887">
        <v>1</v>
      </c>
      <c r="I4887">
        <v>0</v>
      </c>
      <c r="J4887" t="s">
        <v>55</v>
      </c>
      <c r="K4887" t="s">
        <v>29</v>
      </c>
      <c r="L4887" t="s">
        <v>60</v>
      </c>
      <c r="M4887" t="s">
        <v>36</v>
      </c>
      <c r="N4887" t="s">
        <v>41</v>
      </c>
      <c r="O4887">
        <f>Table2[[#This Row],[check_out_date]]-Table2[[#This Row],[check_in_date]]</f>
        <v>5</v>
      </c>
      <c r="P4887">
        <f>Table2[[#This Row],[num_adults]]+Table2[[#This Row],[num_children]]</f>
        <v>1</v>
      </c>
      <c r="Q4887" s="3">
        <f>IF(OR(Table2[[#This Row],[booking_status]]="confirmed",Table2[[#This Row],[booking_status]]="checked-out"),Table2[[#This Row],[room_rate_per_night]]*Table2[[#This Row],[Num_Nights]],0)</f>
        <v>0</v>
      </c>
      <c r="R4887" t="str" cm="1">
        <f t="array" ref="R4887">IFERROR(_xlfn.IFS(Table2[[#This Row],[booking_status]]="confirmed","Expected",Table2[[#This Row],[booking_status]]="checked-out","Actual"),"No Revenue")</f>
        <v>No Revenue</v>
      </c>
      <c r="S4887" s="4">
        <f>Table2[[#This Row],[Revenue_Amount]]/Table2[[#This Row],[Num_Nights]]</f>
        <v>0</v>
      </c>
    </row>
    <row r="4888" spans="1:19" x14ac:dyDescent="0.3">
      <c r="A4888">
        <v>4887</v>
      </c>
      <c r="B4888" t="s">
        <v>50</v>
      </c>
      <c r="C4888" s="9">
        <v>45113</v>
      </c>
      <c r="D4888" s="9">
        <v>45118</v>
      </c>
      <c r="E4888" s="10">
        <v>45079</v>
      </c>
      <c r="F4888" t="s">
        <v>49</v>
      </c>
      <c r="G4888">
        <v>114.59</v>
      </c>
      <c r="H4888">
        <v>2</v>
      </c>
      <c r="I4888">
        <v>0</v>
      </c>
      <c r="J4888" t="s">
        <v>19</v>
      </c>
      <c r="K4888" t="s">
        <v>20</v>
      </c>
      <c r="L4888" t="s">
        <v>21</v>
      </c>
      <c r="M4888" t="s">
        <v>36</v>
      </c>
      <c r="N4888" t="s">
        <v>41</v>
      </c>
      <c r="O4888">
        <f>Table2[[#This Row],[check_out_date]]-Table2[[#This Row],[check_in_date]]</f>
        <v>5</v>
      </c>
      <c r="P4888">
        <f>Table2[[#This Row],[num_adults]]+Table2[[#This Row],[num_children]]</f>
        <v>2</v>
      </c>
      <c r="Q4888" s="3">
        <f>IF(OR(Table2[[#This Row],[booking_status]]="confirmed",Table2[[#This Row],[booking_status]]="checked-out"),Table2[[#This Row],[room_rate_per_night]]*Table2[[#This Row],[Num_Nights]],0)</f>
        <v>572.95000000000005</v>
      </c>
      <c r="R4888" t="str" cm="1">
        <f t="array" ref="R4888">IFERROR(_xlfn.IFS(Table2[[#This Row],[booking_status]]="confirmed","Expected",Table2[[#This Row],[booking_status]]="checked-out","Actual"),"No Revenue")</f>
        <v>Expected</v>
      </c>
      <c r="S4888" s="4">
        <f>Table2[[#This Row],[Revenue_Amount]]/Table2[[#This Row],[Num_Nights]]</f>
        <v>114.59</v>
      </c>
    </row>
    <row r="4889" spans="1:19" x14ac:dyDescent="0.3">
      <c r="A4889">
        <v>4888</v>
      </c>
      <c r="B4889" t="s">
        <v>37</v>
      </c>
      <c r="C4889" s="9">
        <v>45054</v>
      </c>
      <c r="D4889" s="9">
        <v>45067</v>
      </c>
      <c r="E4889" s="10">
        <v>45015</v>
      </c>
      <c r="F4889" t="s">
        <v>27</v>
      </c>
      <c r="G4889">
        <v>134.80000000000001</v>
      </c>
      <c r="H4889">
        <v>2</v>
      </c>
      <c r="I4889">
        <v>1</v>
      </c>
      <c r="J4889" t="s">
        <v>94</v>
      </c>
      <c r="K4889" t="s">
        <v>44</v>
      </c>
      <c r="L4889" t="s">
        <v>56</v>
      </c>
      <c r="M4889" t="s">
        <v>36</v>
      </c>
      <c r="N4889" t="s">
        <v>41</v>
      </c>
      <c r="O4889">
        <f>Table2[[#This Row],[check_out_date]]-Table2[[#This Row],[check_in_date]]</f>
        <v>13</v>
      </c>
      <c r="P4889">
        <f>Table2[[#This Row],[num_adults]]+Table2[[#This Row],[num_children]]</f>
        <v>3</v>
      </c>
      <c r="Q4889" s="3">
        <f>IF(OR(Table2[[#This Row],[booking_status]]="confirmed",Table2[[#This Row],[booking_status]]="checked-out"),Table2[[#This Row],[room_rate_per_night]]*Table2[[#This Row],[Num_Nights]],0)</f>
        <v>1752.4</v>
      </c>
      <c r="R4889" t="str" cm="1">
        <f t="array" ref="R4889">IFERROR(_xlfn.IFS(Table2[[#This Row],[booking_status]]="confirmed","Expected",Table2[[#This Row],[booking_status]]="checked-out","Actual"),"No Revenue")</f>
        <v>Actual</v>
      </c>
      <c r="S4889" s="4">
        <f>Table2[[#This Row],[Revenue_Amount]]/Table2[[#This Row],[Num_Nights]]</f>
        <v>134.80000000000001</v>
      </c>
    </row>
    <row r="4890" spans="1:19" x14ac:dyDescent="0.3">
      <c r="A4890">
        <v>4889</v>
      </c>
      <c r="B4890" t="s">
        <v>37</v>
      </c>
      <c r="C4890" s="9">
        <v>44933</v>
      </c>
      <c r="D4890" s="9">
        <v>44944</v>
      </c>
      <c r="E4890" s="10">
        <v>44899</v>
      </c>
      <c r="F4890" t="s">
        <v>18</v>
      </c>
      <c r="G4890">
        <v>241.36</v>
      </c>
      <c r="H4890">
        <v>1</v>
      </c>
      <c r="I4890">
        <v>0</v>
      </c>
      <c r="J4890" t="s">
        <v>19</v>
      </c>
      <c r="K4890" t="s">
        <v>44</v>
      </c>
      <c r="L4890" t="s">
        <v>21</v>
      </c>
      <c r="M4890" t="s">
        <v>36</v>
      </c>
      <c r="N4890" t="s">
        <v>41</v>
      </c>
      <c r="O4890">
        <f>Table2[[#This Row],[check_out_date]]-Table2[[#This Row],[check_in_date]]</f>
        <v>11</v>
      </c>
      <c r="P4890">
        <f>Table2[[#This Row],[num_adults]]+Table2[[#This Row],[num_children]]</f>
        <v>1</v>
      </c>
      <c r="Q4890" s="3">
        <f>IF(OR(Table2[[#This Row],[booking_status]]="confirmed",Table2[[#This Row],[booking_status]]="checked-out"),Table2[[#This Row],[room_rate_per_night]]*Table2[[#This Row],[Num_Nights]],0)</f>
        <v>2654.96</v>
      </c>
      <c r="R4890" t="str" cm="1">
        <f t="array" ref="R4890">IFERROR(_xlfn.IFS(Table2[[#This Row],[booking_status]]="confirmed","Expected",Table2[[#This Row],[booking_status]]="checked-out","Actual"),"No Revenue")</f>
        <v>Expected</v>
      </c>
      <c r="S4890" s="4">
        <f>Table2[[#This Row],[Revenue_Amount]]/Table2[[#This Row],[Num_Nights]]</f>
        <v>241.36</v>
      </c>
    </row>
    <row r="4891" spans="1:19" x14ac:dyDescent="0.3">
      <c r="A4891">
        <v>4890</v>
      </c>
      <c r="B4891" t="s">
        <v>37</v>
      </c>
      <c r="C4891" s="9">
        <v>44944</v>
      </c>
      <c r="D4891" s="9">
        <v>44948</v>
      </c>
      <c r="E4891" s="10">
        <v>44911</v>
      </c>
      <c r="F4891" t="s">
        <v>49</v>
      </c>
      <c r="G4891">
        <v>108.49</v>
      </c>
      <c r="H4891">
        <v>1</v>
      </c>
      <c r="I4891">
        <v>1</v>
      </c>
      <c r="J4891" t="s">
        <v>28</v>
      </c>
      <c r="K4891" t="s">
        <v>66</v>
      </c>
      <c r="L4891" t="s">
        <v>56</v>
      </c>
      <c r="M4891" t="s">
        <v>36</v>
      </c>
      <c r="N4891" t="s">
        <v>41</v>
      </c>
      <c r="O4891">
        <f>Table2[[#This Row],[check_out_date]]-Table2[[#This Row],[check_in_date]]</f>
        <v>4</v>
      </c>
      <c r="P4891">
        <f>Table2[[#This Row],[num_adults]]+Table2[[#This Row],[num_children]]</f>
        <v>2</v>
      </c>
      <c r="Q4891" s="3">
        <f>IF(OR(Table2[[#This Row],[booking_status]]="confirmed",Table2[[#This Row],[booking_status]]="checked-out"),Table2[[#This Row],[room_rate_per_night]]*Table2[[#This Row],[Num_Nights]],0)</f>
        <v>433.96</v>
      </c>
      <c r="R4891" t="str" cm="1">
        <f t="array" ref="R4891">IFERROR(_xlfn.IFS(Table2[[#This Row],[booking_status]]="confirmed","Expected",Table2[[#This Row],[booking_status]]="checked-out","Actual"),"No Revenue")</f>
        <v>Actual</v>
      </c>
      <c r="S4891" s="4">
        <f>Table2[[#This Row],[Revenue_Amount]]/Table2[[#This Row],[Num_Nights]]</f>
        <v>108.49</v>
      </c>
    </row>
    <row r="4892" spans="1:19" x14ac:dyDescent="0.3">
      <c r="A4892">
        <v>4891</v>
      </c>
      <c r="B4892" t="s">
        <v>37</v>
      </c>
      <c r="C4892" s="9">
        <v>45156</v>
      </c>
      <c r="D4892" s="9">
        <v>45164</v>
      </c>
      <c r="E4892" s="10">
        <v>45146</v>
      </c>
      <c r="F4892" t="s">
        <v>18</v>
      </c>
      <c r="G4892">
        <v>215.11</v>
      </c>
      <c r="H4892">
        <v>1</v>
      </c>
      <c r="I4892">
        <v>2</v>
      </c>
      <c r="J4892" t="s">
        <v>55</v>
      </c>
      <c r="K4892" t="s">
        <v>99</v>
      </c>
      <c r="L4892" t="s">
        <v>56</v>
      </c>
      <c r="M4892" t="s">
        <v>36</v>
      </c>
      <c r="N4892" t="s">
        <v>41</v>
      </c>
      <c r="O4892">
        <f>Table2[[#This Row],[check_out_date]]-Table2[[#This Row],[check_in_date]]</f>
        <v>8</v>
      </c>
      <c r="P4892">
        <f>Table2[[#This Row],[num_adults]]+Table2[[#This Row],[num_children]]</f>
        <v>3</v>
      </c>
      <c r="Q4892" s="3">
        <f>IF(OR(Table2[[#This Row],[booking_status]]="confirmed",Table2[[#This Row],[booking_status]]="checked-out"),Table2[[#This Row],[room_rate_per_night]]*Table2[[#This Row],[Num_Nights]],0)</f>
        <v>1720.88</v>
      </c>
      <c r="R4892" t="str" cm="1">
        <f t="array" ref="R4892">IFERROR(_xlfn.IFS(Table2[[#This Row],[booking_status]]="confirmed","Expected",Table2[[#This Row],[booking_status]]="checked-out","Actual"),"No Revenue")</f>
        <v>Actual</v>
      </c>
      <c r="S4892" s="4">
        <f>Table2[[#This Row],[Revenue_Amount]]/Table2[[#This Row],[Num_Nights]]</f>
        <v>215.11</v>
      </c>
    </row>
    <row r="4893" spans="1:19" hidden="1" x14ac:dyDescent="0.3">
      <c r="A4893">
        <v>4892</v>
      </c>
      <c r="B4893" t="s">
        <v>31</v>
      </c>
      <c r="C4893" s="9">
        <v>44951</v>
      </c>
      <c r="D4893" s="9">
        <v>44959</v>
      </c>
      <c r="E4893" s="10">
        <v>44928</v>
      </c>
      <c r="F4893" t="s">
        <v>54</v>
      </c>
      <c r="G4893">
        <v>428.3</v>
      </c>
      <c r="H4893">
        <v>3</v>
      </c>
      <c r="I4893">
        <v>0</v>
      </c>
      <c r="J4893" t="s">
        <v>35</v>
      </c>
      <c r="K4893" t="s">
        <v>99</v>
      </c>
      <c r="L4893" t="s">
        <v>60</v>
      </c>
      <c r="M4893" t="s">
        <v>22</v>
      </c>
      <c r="N4893" t="s">
        <v>41</v>
      </c>
      <c r="O4893">
        <f>Table2[[#This Row],[check_out_date]]-Table2[[#This Row],[check_in_date]]</f>
        <v>8</v>
      </c>
      <c r="P4893">
        <f>Table2[[#This Row],[num_adults]]+Table2[[#This Row],[num_children]]</f>
        <v>3</v>
      </c>
      <c r="Q4893" s="3">
        <f>IF(OR(Table2[[#This Row],[booking_status]]="confirmed",Table2[[#This Row],[booking_status]]="checked-out"),Table2[[#This Row],[room_rate_per_night]]*Table2[[#This Row],[Num_Nights]],0)</f>
        <v>0</v>
      </c>
      <c r="R4893" t="str" cm="1">
        <f t="array" ref="R4893">IFERROR(_xlfn.IFS(Table2[[#This Row],[booking_status]]="confirmed","Expected",Table2[[#This Row],[booking_status]]="checked-out","Actual"),"No Revenue")</f>
        <v>No Revenue</v>
      </c>
      <c r="S4893" s="4">
        <f>Table2[[#This Row],[Revenue_Amount]]/Table2[[#This Row],[Num_Nights]]</f>
        <v>0</v>
      </c>
    </row>
    <row r="4894" spans="1:19" x14ac:dyDescent="0.3">
      <c r="A4894">
        <v>4893</v>
      </c>
      <c r="B4894" t="s">
        <v>14</v>
      </c>
      <c r="C4894" s="9">
        <v>44951</v>
      </c>
      <c r="D4894" s="9">
        <v>44955</v>
      </c>
      <c r="E4894" s="10">
        <v>44933</v>
      </c>
      <c r="F4894" t="s">
        <v>18</v>
      </c>
      <c r="G4894">
        <v>252.62</v>
      </c>
      <c r="H4894">
        <v>2</v>
      </c>
      <c r="I4894">
        <v>0</v>
      </c>
      <c r="J4894" t="s">
        <v>28</v>
      </c>
      <c r="K4894" t="s">
        <v>29</v>
      </c>
      <c r="L4894" t="s">
        <v>21</v>
      </c>
      <c r="M4894" t="s">
        <v>22</v>
      </c>
      <c r="N4894" t="s">
        <v>45</v>
      </c>
      <c r="O4894">
        <f>Table2[[#This Row],[check_out_date]]-Table2[[#This Row],[check_in_date]]</f>
        <v>4</v>
      </c>
      <c r="P4894">
        <f>Table2[[#This Row],[num_adults]]+Table2[[#This Row],[num_children]]</f>
        <v>2</v>
      </c>
      <c r="Q4894" s="3">
        <f>IF(OR(Table2[[#This Row],[booking_status]]="confirmed",Table2[[#This Row],[booking_status]]="checked-out"),Table2[[#This Row],[room_rate_per_night]]*Table2[[#This Row],[Num_Nights]],0)</f>
        <v>1010.48</v>
      </c>
      <c r="R4894" t="str" cm="1">
        <f t="array" ref="R4894">IFERROR(_xlfn.IFS(Table2[[#This Row],[booking_status]]="confirmed","Expected",Table2[[#This Row],[booking_status]]="checked-out","Actual"),"No Revenue")</f>
        <v>Expected</v>
      </c>
      <c r="S4894" s="4">
        <f>Table2[[#This Row],[Revenue_Amount]]/Table2[[#This Row],[Num_Nights]]</f>
        <v>252.62</v>
      </c>
    </row>
    <row r="4895" spans="1:19" x14ac:dyDescent="0.3">
      <c r="A4895">
        <v>4894</v>
      </c>
      <c r="B4895" t="s">
        <v>31</v>
      </c>
      <c r="C4895" s="9">
        <v>44986</v>
      </c>
      <c r="D4895" s="9">
        <v>44990</v>
      </c>
      <c r="E4895" s="10">
        <v>44960</v>
      </c>
      <c r="F4895" t="s">
        <v>49</v>
      </c>
      <c r="G4895">
        <v>103.92</v>
      </c>
      <c r="H4895">
        <v>3</v>
      </c>
      <c r="I4895">
        <v>3</v>
      </c>
      <c r="J4895" t="s">
        <v>19</v>
      </c>
      <c r="K4895" t="s">
        <v>66</v>
      </c>
      <c r="L4895" t="s">
        <v>56</v>
      </c>
      <c r="M4895" t="s">
        <v>22</v>
      </c>
      <c r="N4895" t="s">
        <v>23</v>
      </c>
      <c r="O4895">
        <f>Table2[[#This Row],[check_out_date]]-Table2[[#This Row],[check_in_date]]</f>
        <v>4</v>
      </c>
      <c r="P4895">
        <f>Table2[[#This Row],[num_adults]]+Table2[[#This Row],[num_children]]</f>
        <v>6</v>
      </c>
      <c r="Q4895" s="3">
        <f>IF(OR(Table2[[#This Row],[booking_status]]="confirmed",Table2[[#This Row],[booking_status]]="checked-out"),Table2[[#This Row],[room_rate_per_night]]*Table2[[#This Row],[Num_Nights]],0)</f>
        <v>415.68</v>
      </c>
      <c r="R4895" t="str" cm="1">
        <f t="array" ref="R4895">IFERROR(_xlfn.IFS(Table2[[#This Row],[booking_status]]="confirmed","Expected",Table2[[#This Row],[booking_status]]="checked-out","Actual"),"No Revenue")</f>
        <v>Actual</v>
      </c>
      <c r="S4895" s="4">
        <f>Table2[[#This Row],[Revenue_Amount]]/Table2[[#This Row],[Num_Nights]]</f>
        <v>103.92</v>
      </c>
    </row>
    <row r="4896" spans="1:19" x14ac:dyDescent="0.3">
      <c r="A4896">
        <v>4895</v>
      </c>
      <c r="B4896" t="s">
        <v>14</v>
      </c>
      <c r="C4896" s="9">
        <v>45130</v>
      </c>
      <c r="D4896" s="9">
        <v>45133</v>
      </c>
      <c r="E4896" s="10">
        <v>45081</v>
      </c>
      <c r="F4896" t="s">
        <v>54</v>
      </c>
      <c r="G4896">
        <v>278.39</v>
      </c>
      <c r="H4896">
        <v>1</v>
      </c>
      <c r="I4896">
        <v>1</v>
      </c>
      <c r="J4896" t="s">
        <v>19</v>
      </c>
      <c r="K4896" t="s">
        <v>20</v>
      </c>
      <c r="L4896" t="s">
        <v>60</v>
      </c>
      <c r="M4896" t="s">
        <v>22</v>
      </c>
      <c r="N4896" t="s">
        <v>45</v>
      </c>
      <c r="O4896">
        <f>Table2[[#This Row],[check_out_date]]-Table2[[#This Row],[check_in_date]]</f>
        <v>3</v>
      </c>
      <c r="P4896">
        <f>Table2[[#This Row],[num_adults]]+Table2[[#This Row],[num_children]]</f>
        <v>2</v>
      </c>
      <c r="Q4896" s="3">
        <f>IF(OR(Table2[[#This Row],[booking_status]]="confirmed",Table2[[#This Row],[booking_status]]="checked-out"),Table2[[#This Row],[room_rate_per_night]]*Table2[[#This Row],[Num_Nights]],0)</f>
        <v>0</v>
      </c>
      <c r="R4896" t="str" cm="1">
        <f t="array" ref="R4896">IFERROR(_xlfn.IFS(Table2[[#This Row],[booking_status]]="confirmed","Expected",Table2[[#This Row],[booking_status]]="checked-out","Actual"),"No Revenue")</f>
        <v>No Revenue</v>
      </c>
      <c r="S4896" s="4">
        <f>Table2[[#This Row],[Revenue_Amount]]/Table2[[#This Row],[Num_Nights]]</f>
        <v>0</v>
      </c>
    </row>
    <row r="4897" spans="1:19" x14ac:dyDescent="0.3">
      <c r="A4897">
        <v>4896</v>
      </c>
      <c r="B4897" t="s">
        <v>50</v>
      </c>
      <c r="C4897" s="9">
        <v>45186</v>
      </c>
      <c r="D4897" s="9">
        <v>45191</v>
      </c>
      <c r="E4897" s="10">
        <v>45156</v>
      </c>
      <c r="F4897" t="s">
        <v>18</v>
      </c>
      <c r="G4897">
        <v>309.60000000000002</v>
      </c>
      <c r="H4897">
        <v>4</v>
      </c>
      <c r="I4897">
        <v>1</v>
      </c>
      <c r="J4897" t="s">
        <v>28</v>
      </c>
      <c r="K4897" t="s">
        <v>66</v>
      </c>
      <c r="L4897" t="s">
        <v>21</v>
      </c>
      <c r="M4897" t="s">
        <v>36</v>
      </c>
      <c r="N4897" t="s">
        <v>45</v>
      </c>
      <c r="O4897">
        <f>Table2[[#This Row],[check_out_date]]-Table2[[#This Row],[check_in_date]]</f>
        <v>5</v>
      </c>
      <c r="P4897">
        <f>Table2[[#This Row],[num_adults]]+Table2[[#This Row],[num_children]]</f>
        <v>5</v>
      </c>
      <c r="Q4897" s="3">
        <f>IF(OR(Table2[[#This Row],[booking_status]]="confirmed",Table2[[#This Row],[booking_status]]="checked-out"),Table2[[#This Row],[room_rate_per_night]]*Table2[[#This Row],[Num_Nights]],0)</f>
        <v>1548</v>
      </c>
      <c r="R4897" t="str" cm="1">
        <f t="array" ref="R4897">IFERROR(_xlfn.IFS(Table2[[#This Row],[booking_status]]="confirmed","Expected",Table2[[#This Row],[booking_status]]="checked-out","Actual"),"No Revenue")</f>
        <v>Expected</v>
      </c>
      <c r="S4897" s="4">
        <f>Table2[[#This Row],[Revenue_Amount]]/Table2[[#This Row],[Num_Nights]]</f>
        <v>309.60000000000002</v>
      </c>
    </row>
    <row r="4898" spans="1:19" x14ac:dyDescent="0.3">
      <c r="A4898">
        <v>4897</v>
      </c>
      <c r="B4898" t="s">
        <v>37</v>
      </c>
      <c r="C4898" s="9">
        <v>44953</v>
      </c>
      <c r="D4898" s="9">
        <v>44955</v>
      </c>
      <c r="E4898" s="10">
        <v>44922</v>
      </c>
      <c r="F4898" t="s">
        <v>18</v>
      </c>
      <c r="G4898">
        <v>230.18</v>
      </c>
      <c r="H4898">
        <v>2</v>
      </c>
      <c r="I4898">
        <v>1</v>
      </c>
      <c r="J4898" t="s">
        <v>19</v>
      </c>
      <c r="K4898" t="s">
        <v>29</v>
      </c>
      <c r="L4898" t="s">
        <v>21</v>
      </c>
      <c r="M4898" t="s">
        <v>36</v>
      </c>
      <c r="N4898" t="s">
        <v>41</v>
      </c>
      <c r="O4898">
        <f>Table2[[#This Row],[check_out_date]]-Table2[[#This Row],[check_in_date]]</f>
        <v>2</v>
      </c>
      <c r="P4898">
        <f>Table2[[#This Row],[num_adults]]+Table2[[#This Row],[num_children]]</f>
        <v>3</v>
      </c>
      <c r="Q4898" s="3">
        <f>IF(OR(Table2[[#This Row],[booking_status]]="confirmed",Table2[[#This Row],[booking_status]]="checked-out"),Table2[[#This Row],[room_rate_per_night]]*Table2[[#This Row],[Num_Nights]],0)</f>
        <v>460.36</v>
      </c>
      <c r="R4898" t="str" cm="1">
        <f t="array" ref="R4898">IFERROR(_xlfn.IFS(Table2[[#This Row],[booking_status]]="confirmed","Expected",Table2[[#This Row],[booking_status]]="checked-out","Actual"),"No Revenue")</f>
        <v>Expected</v>
      </c>
      <c r="S4898" s="4">
        <f>Table2[[#This Row],[Revenue_Amount]]/Table2[[#This Row],[Num_Nights]]</f>
        <v>230.18</v>
      </c>
    </row>
    <row r="4899" spans="1:19" hidden="1" x14ac:dyDescent="0.3">
      <c r="A4899">
        <v>4898</v>
      </c>
      <c r="B4899" t="s">
        <v>50</v>
      </c>
      <c r="C4899" s="9">
        <v>45068</v>
      </c>
      <c r="D4899" s="9">
        <v>45073</v>
      </c>
      <c r="E4899" s="10">
        <v>45029</v>
      </c>
      <c r="F4899" t="s">
        <v>18</v>
      </c>
      <c r="G4899">
        <v>219.57</v>
      </c>
      <c r="H4899">
        <v>2</v>
      </c>
      <c r="I4899">
        <v>0</v>
      </c>
      <c r="J4899" t="s">
        <v>35</v>
      </c>
      <c r="K4899" t="s">
        <v>29</v>
      </c>
      <c r="L4899" t="s">
        <v>21</v>
      </c>
      <c r="M4899" t="s">
        <v>22</v>
      </c>
      <c r="N4899" t="s">
        <v>23</v>
      </c>
      <c r="O4899">
        <f>Table2[[#This Row],[check_out_date]]-Table2[[#This Row],[check_in_date]]</f>
        <v>5</v>
      </c>
      <c r="P4899">
        <f>Table2[[#This Row],[num_adults]]+Table2[[#This Row],[num_children]]</f>
        <v>2</v>
      </c>
      <c r="Q4899" s="3">
        <f>IF(OR(Table2[[#This Row],[booking_status]]="confirmed",Table2[[#This Row],[booking_status]]="checked-out"),Table2[[#This Row],[room_rate_per_night]]*Table2[[#This Row],[Num_Nights]],0)</f>
        <v>1097.8499999999999</v>
      </c>
      <c r="R4899" t="str" cm="1">
        <f t="array" ref="R4899">IFERROR(_xlfn.IFS(Table2[[#This Row],[booking_status]]="confirmed","Expected",Table2[[#This Row],[booking_status]]="checked-out","Actual"),"No Revenue")</f>
        <v>Expected</v>
      </c>
      <c r="S4899" s="4">
        <f>Table2[[#This Row],[Revenue_Amount]]/Table2[[#This Row],[Num_Nights]]</f>
        <v>219.57</v>
      </c>
    </row>
    <row r="4900" spans="1:19" hidden="1" x14ac:dyDescent="0.3">
      <c r="A4900">
        <v>4899</v>
      </c>
      <c r="B4900" t="s">
        <v>14</v>
      </c>
      <c r="C4900" s="9">
        <v>45287</v>
      </c>
      <c r="D4900" s="9">
        <v>45294</v>
      </c>
      <c r="E4900" s="10">
        <v>45242</v>
      </c>
      <c r="F4900" t="s">
        <v>27</v>
      </c>
      <c r="G4900">
        <v>108.08</v>
      </c>
      <c r="H4900">
        <v>4</v>
      </c>
      <c r="I4900">
        <v>0</v>
      </c>
      <c r="J4900" t="s">
        <v>35</v>
      </c>
      <c r="K4900" t="s">
        <v>99</v>
      </c>
      <c r="L4900" t="s">
        <v>60</v>
      </c>
      <c r="M4900" t="s">
        <v>22</v>
      </c>
      <c r="N4900" t="s">
        <v>30</v>
      </c>
      <c r="O4900">
        <f>Table2[[#This Row],[check_out_date]]-Table2[[#This Row],[check_in_date]]</f>
        <v>7</v>
      </c>
      <c r="P4900">
        <f>Table2[[#This Row],[num_adults]]+Table2[[#This Row],[num_children]]</f>
        <v>4</v>
      </c>
      <c r="Q4900" s="3">
        <f>IF(OR(Table2[[#This Row],[booking_status]]="confirmed",Table2[[#This Row],[booking_status]]="checked-out"),Table2[[#This Row],[room_rate_per_night]]*Table2[[#This Row],[Num_Nights]],0)</f>
        <v>0</v>
      </c>
      <c r="R4900" t="str" cm="1">
        <f t="array" ref="R4900">IFERROR(_xlfn.IFS(Table2[[#This Row],[booking_status]]="confirmed","Expected",Table2[[#This Row],[booking_status]]="checked-out","Actual"),"No Revenue")</f>
        <v>No Revenue</v>
      </c>
      <c r="S4900" s="4">
        <f>Table2[[#This Row],[Revenue_Amount]]/Table2[[#This Row],[Num_Nights]]</f>
        <v>0</v>
      </c>
    </row>
    <row r="4901" spans="1:19" x14ac:dyDescent="0.3">
      <c r="A4901">
        <v>4900</v>
      </c>
      <c r="B4901" t="s">
        <v>37</v>
      </c>
      <c r="C4901" s="9">
        <v>45127</v>
      </c>
      <c r="D4901" s="9">
        <v>45133</v>
      </c>
      <c r="E4901" s="10">
        <v>45067</v>
      </c>
      <c r="F4901" t="s">
        <v>27</v>
      </c>
      <c r="G4901">
        <v>174.34</v>
      </c>
      <c r="H4901">
        <v>2</v>
      </c>
      <c r="I4901">
        <v>2</v>
      </c>
      <c r="J4901" t="s">
        <v>28</v>
      </c>
      <c r="K4901" t="s">
        <v>66</v>
      </c>
      <c r="L4901" t="s">
        <v>56</v>
      </c>
      <c r="M4901" t="s">
        <v>36</v>
      </c>
      <c r="N4901" t="s">
        <v>45</v>
      </c>
      <c r="O4901">
        <f>Table2[[#This Row],[check_out_date]]-Table2[[#This Row],[check_in_date]]</f>
        <v>6</v>
      </c>
      <c r="P4901">
        <f>Table2[[#This Row],[num_adults]]+Table2[[#This Row],[num_children]]</f>
        <v>4</v>
      </c>
      <c r="Q4901" s="3">
        <f>IF(OR(Table2[[#This Row],[booking_status]]="confirmed",Table2[[#This Row],[booking_status]]="checked-out"),Table2[[#This Row],[room_rate_per_night]]*Table2[[#This Row],[Num_Nights]],0)</f>
        <v>1046.04</v>
      </c>
      <c r="R4901" t="str" cm="1">
        <f t="array" ref="R4901">IFERROR(_xlfn.IFS(Table2[[#This Row],[booking_status]]="confirmed","Expected",Table2[[#This Row],[booking_status]]="checked-out","Actual"),"No Revenue")</f>
        <v>Actual</v>
      </c>
      <c r="S4901" s="4">
        <f>Table2[[#This Row],[Revenue_Amount]]/Table2[[#This Row],[Num_Nights]]</f>
        <v>174.34</v>
      </c>
    </row>
    <row r="4902" spans="1:19" hidden="1" x14ac:dyDescent="0.3">
      <c r="A4902">
        <v>4901</v>
      </c>
      <c r="B4902" t="s">
        <v>31</v>
      </c>
      <c r="C4902" s="9">
        <v>45154</v>
      </c>
      <c r="D4902" s="9">
        <v>45164</v>
      </c>
      <c r="E4902" s="10">
        <v>45096</v>
      </c>
      <c r="F4902" t="s">
        <v>54</v>
      </c>
      <c r="G4902">
        <v>414.79</v>
      </c>
      <c r="H4902">
        <v>1</v>
      </c>
      <c r="I4902">
        <v>0</v>
      </c>
      <c r="J4902" t="s">
        <v>35</v>
      </c>
      <c r="K4902" t="s">
        <v>99</v>
      </c>
      <c r="L4902" t="s">
        <v>60</v>
      </c>
      <c r="M4902" t="s">
        <v>36</v>
      </c>
      <c r="N4902" t="s">
        <v>41</v>
      </c>
      <c r="O4902">
        <f>Table2[[#This Row],[check_out_date]]-Table2[[#This Row],[check_in_date]]</f>
        <v>10</v>
      </c>
      <c r="P4902">
        <f>Table2[[#This Row],[num_adults]]+Table2[[#This Row],[num_children]]</f>
        <v>1</v>
      </c>
      <c r="Q4902" s="3">
        <f>IF(OR(Table2[[#This Row],[booking_status]]="confirmed",Table2[[#This Row],[booking_status]]="checked-out"),Table2[[#This Row],[room_rate_per_night]]*Table2[[#This Row],[Num_Nights]],0)</f>
        <v>0</v>
      </c>
      <c r="R4902" t="str" cm="1">
        <f t="array" ref="R4902">IFERROR(_xlfn.IFS(Table2[[#This Row],[booking_status]]="confirmed","Expected",Table2[[#This Row],[booking_status]]="checked-out","Actual"),"No Revenue")</f>
        <v>No Revenue</v>
      </c>
      <c r="S4902" s="4">
        <f>Table2[[#This Row],[Revenue_Amount]]/Table2[[#This Row],[Num_Nights]]</f>
        <v>0</v>
      </c>
    </row>
    <row r="4903" spans="1:19" x14ac:dyDescent="0.3">
      <c r="A4903">
        <v>4902</v>
      </c>
      <c r="B4903" t="s">
        <v>37</v>
      </c>
      <c r="C4903" s="9">
        <v>45066</v>
      </c>
      <c r="D4903" s="9">
        <v>45071</v>
      </c>
      <c r="E4903" s="10">
        <v>45056</v>
      </c>
      <c r="F4903" t="s">
        <v>49</v>
      </c>
      <c r="G4903">
        <v>113.42</v>
      </c>
      <c r="H4903">
        <v>1</v>
      </c>
      <c r="I4903">
        <v>1</v>
      </c>
      <c r="J4903" t="s">
        <v>94</v>
      </c>
      <c r="K4903" t="s">
        <v>29</v>
      </c>
      <c r="L4903" t="s">
        <v>60</v>
      </c>
      <c r="M4903" t="s">
        <v>36</v>
      </c>
      <c r="N4903" t="s">
        <v>45</v>
      </c>
      <c r="O4903">
        <f>Table2[[#This Row],[check_out_date]]-Table2[[#This Row],[check_in_date]]</f>
        <v>5</v>
      </c>
      <c r="P4903">
        <f>Table2[[#This Row],[num_adults]]+Table2[[#This Row],[num_children]]</f>
        <v>2</v>
      </c>
      <c r="Q4903" s="3">
        <f>IF(OR(Table2[[#This Row],[booking_status]]="confirmed",Table2[[#This Row],[booking_status]]="checked-out"),Table2[[#This Row],[room_rate_per_night]]*Table2[[#This Row],[Num_Nights]],0)</f>
        <v>0</v>
      </c>
      <c r="R4903" t="str" cm="1">
        <f t="array" ref="R4903">IFERROR(_xlfn.IFS(Table2[[#This Row],[booking_status]]="confirmed","Expected",Table2[[#This Row],[booking_status]]="checked-out","Actual"),"No Revenue")</f>
        <v>No Revenue</v>
      </c>
      <c r="S4903" s="4">
        <f>Table2[[#This Row],[Revenue_Amount]]/Table2[[#This Row],[Num_Nights]]</f>
        <v>0</v>
      </c>
    </row>
    <row r="4904" spans="1:19" x14ac:dyDescent="0.3">
      <c r="A4904">
        <v>4903</v>
      </c>
      <c r="B4904" t="s">
        <v>50</v>
      </c>
      <c r="C4904" s="9">
        <v>45088</v>
      </c>
      <c r="D4904" s="9">
        <v>45092</v>
      </c>
      <c r="E4904" s="10">
        <v>45061</v>
      </c>
      <c r="F4904" t="s">
        <v>49</v>
      </c>
      <c r="G4904">
        <v>137.19999999999999</v>
      </c>
      <c r="H4904">
        <v>1</v>
      </c>
      <c r="I4904">
        <v>0</v>
      </c>
      <c r="J4904" t="s">
        <v>28</v>
      </c>
      <c r="K4904" t="s">
        <v>20</v>
      </c>
      <c r="L4904" t="s">
        <v>21</v>
      </c>
      <c r="M4904" t="s">
        <v>36</v>
      </c>
      <c r="N4904" t="s">
        <v>41</v>
      </c>
      <c r="O4904">
        <f>Table2[[#This Row],[check_out_date]]-Table2[[#This Row],[check_in_date]]</f>
        <v>4</v>
      </c>
      <c r="P4904">
        <f>Table2[[#This Row],[num_adults]]+Table2[[#This Row],[num_children]]</f>
        <v>1</v>
      </c>
      <c r="Q4904" s="3">
        <f>IF(OR(Table2[[#This Row],[booking_status]]="confirmed",Table2[[#This Row],[booking_status]]="checked-out"),Table2[[#This Row],[room_rate_per_night]]*Table2[[#This Row],[Num_Nights]],0)</f>
        <v>548.79999999999995</v>
      </c>
      <c r="R4904" t="str" cm="1">
        <f t="array" ref="R4904">IFERROR(_xlfn.IFS(Table2[[#This Row],[booking_status]]="confirmed","Expected",Table2[[#This Row],[booking_status]]="checked-out","Actual"),"No Revenue")</f>
        <v>Expected</v>
      </c>
      <c r="S4904" s="4">
        <f>Table2[[#This Row],[Revenue_Amount]]/Table2[[#This Row],[Num_Nights]]</f>
        <v>137.19999999999999</v>
      </c>
    </row>
    <row r="4905" spans="1:19" hidden="1" x14ac:dyDescent="0.3">
      <c r="A4905">
        <v>4904</v>
      </c>
      <c r="B4905" t="s">
        <v>50</v>
      </c>
      <c r="C4905" s="9">
        <v>45062</v>
      </c>
      <c r="D4905" s="9">
        <v>45065</v>
      </c>
      <c r="E4905" s="10">
        <v>45015</v>
      </c>
      <c r="F4905" t="s">
        <v>54</v>
      </c>
      <c r="G4905">
        <v>588.36</v>
      </c>
      <c r="H4905">
        <v>3</v>
      </c>
      <c r="I4905">
        <v>0</v>
      </c>
      <c r="J4905" t="s">
        <v>35</v>
      </c>
      <c r="K4905" t="s">
        <v>20</v>
      </c>
      <c r="L4905" t="s">
        <v>21</v>
      </c>
      <c r="M4905" t="s">
        <v>36</v>
      </c>
      <c r="N4905" t="s">
        <v>41</v>
      </c>
      <c r="O4905">
        <f>Table2[[#This Row],[check_out_date]]-Table2[[#This Row],[check_in_date]]</f>
        <v>3</v>
      </c>
      <c r="P4905">
        <f>Table2[[#This Row],[num_adults]]+Table2[[#This Row],[num_children]]</f>
        <v>3</v>
      </c>
      <c r="Q4905" s="3">
        <f>IF(OR(Table2[[#This Row],[booking_status]]="confirmed",Table2[[#This Row],[booking_status]]="checked-out"),Table2[[#This Row],[room_rate_per_night]]*Table2[[#This Row],[Num_Nights]],0)</f>
        <v>1765.08</v>
      </c>
      <c r="R4905" t="str" cm="1">
        <f t="array" ref="R4905">IFERROR(_xlfn.IFS(Table2[[#This Row],[booking_status]]="confirmed","Expected",Table2[[#This Row],[booking_status]]="checked-out","Actual"),"No Revenue")</f>
        <v>Expected</v>
      </c>
      <c r="S4905" s="4">
        <f>Table2[[#This Row],[Revenue_Amount]]/Table2[[#This Row],[Num_Nights]]</f>
        <v>588.36</v>
      </c>
    </row>
    <row r="4906" spans="1:19" x14ac:dyDescent="0.3">
      <c r="A4906">
        <v>4905</v>
      </c>
      <c r="B4906" t="s">
        <v>14</v>
      </c>
      <c r="C4906" s="9">
        <v>45261</v>
      </c>
      <c r="D4906" s="9">
        <v>45269</v>
      </c>
      <c r="E4906" s="10">
        <v>45210</v>
      </c>
      <c r="F4906" t="s">
        <v>49</v>
      </c>
      <c r="G4906">
        <v>96.81</v>
      </c>
      <c r="H4906">
        <v>1</v>
      </c>
      <c r="I4906">
        <v>2</v>
      </c>
      <c r="J4906" t="s">
        <v>28</v>
      </c>
      <c r="K4906" t="s">
        <v>99</v>
      </c>
      <c r="L4906" t="s">
        <v>21</v>
      </c>
      <c r="M4906" t="s">
        <v>36</v>
      </c>
      <c r="N4906" t="s">
        <v>45</v>
      </c>
      <c r="O4906">
        <f>Table2[[#This Row],[check_out_date]]-Table2[[#This Row],[check_in_date]]</f>
        <v>8</v>
      </c>
      <c r="P4906">
        <f>Table2[[#This Row],[num_adults]]+Table2[[#This Row],[num_children]]</f>
        <v>3</v>
      </c>
      <c r="Q4906" s="3">
        <f>IF(OR(Table2[[#This Row],[booking_status]]="confirmed",Table2[[#This Row],[booking_status]]="checked-out"),Table2[[#This Row],[room_rate_per_night]]*Table2[[#This Row],[Num_Nights]],0)</f>
        <v>774.48</v>
      </c>
      <c r="R4906" t="str" cm="1">
        <f t="array" ref="R4906">IFERROR(_xlfn.IFS(Table2[[#This Row],[booking_status]]="confirmed","Expected",Table2[[#This Row],[booking_status]]="checked-out","Actual"),"No Revenue")</f>
        <v>Expected</v>
      </c>
      <c r="S4906" s="4">
        <f>Table2[[#This Row],[Revenue_Amount]]/Table2[[#This Row],[Num_Nights]]</f>
        <v>96.81</v>
      </c>
    </row>
    <row r="4907" spans="1:19" x14ac:dyDescent="0.3">
      <c r="A4907">
        <v>4906</v>
      </c>
      <c r="B4907" t="s">
        <v>50</v>
      </c>
      <c r="C4907" s="9">
        <v>45076</v>
      </c>
      <c r="D4907" s="9">
        <v>45083</v>
      </c>
      <c r="E4907" s="10">
        <v>45010</v>
      </c>
      <c r="F4907" t="s">
        <v>49</v>
      </c>
      <c r="G4907">
        <v>161.25</v>
      </c>
      <c r="H4907">
        <v>3</v>
      </c>
      <c r="I4907">
        <v>1</v>
      </c>
      <c r="J4907" t="s">
        <v>28</v>
      </c>
      <c r="K4907" t="s">
        <v>44</v>
      </c>
      <c r="L4907" t="s">
        <v>56</v>
      </c>
      <c r="M4907" t="s">
        <v>36</v>
      </c>
      <c r="N4907" t="s">
        <v>45</v>
      </c>
      <c r="O4907">
        <f>Table2[[#This Row],[check_out_date]]-Table2[[#This Row],[check_in_date]]</f>
        <v>7</v>
      </c>
      <c r="P4907">
        <f>Table2[[#This Row],[num_adults]]+Table2[[#This Row],[num_children]]</f>
        <v>4</v>
      </c>
      <c r="Q4907" s="3">
        <f>IF(OR(Table2[[#This Row],[booking_status]]="confirmed",Table2[[#This Row],[booking_status]]="checked-out"),Table2[[#This Row],[room_rate_per_night]]*Table2[[#This Row],[Num_Nights]],0)</f>
        <v>1128.75</v>
      </c>
      <c r="R4907" t="str" cm="1">
        <f t="array" ref="R4907">IFERROR(_xlfn.IFS(Table2[[#This Row],[booking_status]]="confirmed","Expected",Table2[[#This Row],[booking_status]]="checked-out","Actual"),"No Revenue")</f>
        <v>Actual</v>
      </c>
      <c r="S4907" s="4">
        <f>Table2[[#This Row],[Revenue_Amount]]/Table2[[#This Row],[Num_Nights]]</f>
        <v>161.25</v>
      </c>
    </row>
    <row r="4908" spans="1:19" x14ac:dyDescent="0.3">
      <c r="A4908">
        <v>4907</v>
      </c>
      <c r="B4908" t="s">
        <v>50</v>
      </c>
      <c r="C4908" s="9">
        <v>44980</v>
      </c>
      <c r="D4908" s="9">
        <v>44991</v>
      </c>
      <c r="E4908" s="10">
        <v>44941</v>
      </c>
      <c r="F4908" t="s">
        <v>49</v>
      </c>
      <c r="G4908">
        <v>98.18</v>
      </c>
      <c r="H4908">
        <v>2</v>
      </c>
      <c r="I4908">
        <v>0</v>
      </c>
      <c r="J4908" t="s">
        <v>55</v>
      </c>
      <c r="K4908" t="s">
        <v>44</v>
      </c>
      <c r="L4908" t="s">
        <v>21</v>
      </c>
      <c r="M4908" t="s">
        <v>22</v>
      </c>
      <c r="N4908" t="s">
        <v>41</v>
      </c>
      <c r="O4908">
        <f>Table2[[#This Row],[check_out_date]]-Table2[[#This Row],[check_in_date]]</f>
        <v>11</v>
      </c>
      <c r="P4908">
        <f>Table2[[#This Row],[num_adults]]+Table2[[#This Row],[num_children]]</f>
        <v>2</v>
      </c>
      <c r="Q4908" s="3">
        <f>IF(OR(Table2[[#This Row],[booking_status]]="confirmed",Table2[[#This Row],[booking_status]]="checked-out"),Table2[[#This Row],[room_rate_per_night]]*Table2[[#This Row],[Num_Nights]],0)</f>
        <v>1079.98</v>
      </c>
      <c r="R4908" t="str" cm="1">
        <f t="array" ref="R4908">IFERROR(_xlfn.IFS(Table2[[#This Row],[booking_status]]="confirmed","Expected",Table2[[#This Row],[booking_status]]="checked-out","Actual"),"No Revenue")</f>
        <v>Expected</v>
      </c>
      <c r="S4908" s="4">
        <f>Table2[[#This Row],[Revenue_Amount]]/Table2[[#This Row],[Num_Nights]]</f>
        <v>98.18</v>
      </c>
    </row>
    <row r="4909" spans="1:19" x14ac:dyDescent="0.3">
      <c r="A4909">
        <v>4908</v>
      </c>
      <c r="B4909" t="s">
        <v>14</v>
      </c>
      <c r="C4909" s="9">
        <v>45188</v>
      </c>
      <c r="D4909" s="9">
        <v>45197</v>
      </c>
      <c r="E4909" s="10">
        <v>45181</v>
      </c>
      <c r="F4909" t="s">
        <v>18</v>
      </c>
      <c r="G4909">
        <v>168.53</v>
      </c>
      <c r="H4909">
        <v>3</v>
      </c>
      <c r="I4909">
        <v>0</v>
      </c>
      <c r="J4909" t="s">
        <v>28</v>
      </c>
      <c r="K4909" t="s">
        <v>99</v>
      </c>
      <c r="L4909" t="s">
        <v>56</v>
      </c>
      <c r="M4909" t="s">
        <v>36</v>
      </c>
      <c r="N4909" t="s">
        <v>41</v>
      </c>
      <c r="O4909">
        <f>Table2[[#This Row],[check_out_date]]-Table2[[#This Row],[check_in_date]]</f>
        <v>9</v>
      </c>
      <c r="P4909">
        <f>Table2[[#This Row],[num_adults]]+Table2[[#This Row],[num_children]]</f>
        <v>3</v>
      </c>
      <c r="Q4909" s="3">
        <f>IF(OR(Table2[[#This Row],[booking_status]]="confirmed",Table2[[#This Row],[booking_status]]="checked-out"),Table2[[#This Row],[room_rate_per_night]]*Table2[[#This Row],[Num_Nights]],0)</f>
        <v>1516.77</v>
      </c>
      <c r="R4909" t="str" cm="1">
        <f t="array" ref="R4909">IFERROR(_xlfn.IFS(Table2[[#This Row],[booking_status]]="confirmed","Expected",Table2[[#This Row],[booking_status]]="checked-out","Actual"),"No Revenue")</f>
        <v>Actual</v>
      </c>
      <c r="S4909" s="4">
        <f>Table2[[#This Row],[Revenue_Amount]]/Table2[[#This Row],[Num_Nights]]</f>
        <v>168.53</v>
      </c>
    </row>
    <row r="4910" spans="1:19" x14ac:dyDescent="0.3">
      <c r="A4910">
        <v>4909</v>
      </c>
      <c r="B4910" t="s">
        <v>31</v>
      </c>
      <c r="C4910" s="9">
        <v>44994</v>
      </c>
      <c r="D4910" s="9">
        <v>44995</v>
      </c>
      <c r="E4910" s="10">
        <v>44984</v>
      </c>
      <c r="F4910" t="s">
        <v>54</v>
      </c>
      <c r="G4910">
        <v>294.82</v>
      </c>
      <c r="H4910">
        <v>3</v>
      </c>
      <c r="I4910">
        <v>2</v>
      </c>
      <c r="J4910" t="s">
        <v>55</v>
      </c>
      <c r="K4910" t="s">
        <v>20</v>
      </c>
      <c r="L4910" t="s">
        <v>21</v>
      </c>
      <c r="M4910" t="s">
        <v>22</v>
      </c>
      <c r="N4910" t="s">
        <v>41</v>
      </c>
      <c r="O4910">
        <f>Table2[[#This Row],[check_out_date]]-Table2[[#This Row],[check_in_date]]</f>
        <v>1</v>
      </c>
      <c r="P4910">
        <f>Table2[[#This Row],[num_adults]]+Table2[[#This Row],[num_children]]</f>
        <v>5</v>
      </c>
      <c r="Q4910" s="3">
        <f>IF(OR(Table2[[#This Row],[booking_status]]="confirmed",Table2[[#This Row],[booking_status]]="checked-out"),Table2[[#This Row],[room_rate_per_night]]*Table2[[#This Row],[Num_Nights]],0)</f>
        <v>294.82</v>
      </c>
      <c r="R4910" t="str" cm="1">
        <f t="array" ref="R4910">IFERROR(_xlfn.IFS(Table2[[#This Row],[booking_status]]="confirmed","Expected",Table2[[#This Row],[booking_status]]="checked-out","Actual"),"No Revenue")</f>
        <v>Expected</v>
      </c>
      <c r="S4910" s="4">
        <f>Table2[[#This Row],[Revenue_Amount]]/Table2[[#This Row],[Num_Nights]]</f>
        <v>294.82</v>
      </c>
    </row>
    <row r="4911" spans="1:19" hidden="1" x14ac:dyDescent="0.3">
      <c r="A4911">
        <v>4910</v>
      </c>
      <c r="B4911" t="s">
        <v>31</v>
      </c>
      <c r="C4911" s="9">
        <v>45205</v>
      </c>
      <c r="D4911" s="9">
        <v>45217</v>
      </c>
      <c r="E4911" s="10">
        <v>45172</v>
      </c>
      <c r="F4911" t="s">
        <v>27</v>
      </c>
      <c r="G4911">
        <v>125.15</v>
      </c>
      <c r="H4911">
        <v>2</v>
      </c>
      <c r="I4911">
        <v>3</v>
      </c>
      <c r="J4911" t="s">
        <v>35</v>
      </c>
      <c r="K4911" t="s">
        <v>99</v>
      </c>
      <c r="L4911" t="s">
        <v>21</v>
      </c>
      <c r="M4911" t="s">
        <v>36</v>
      </c>
      <c r="N4911" t="s">
        <v>23</v>
      </c>
      <c r="O4911">
        <f>Table2[[#This Row],[check_out_date]]-Table2[[#This Row],[check_in_date]]</f>
        <v>12</v>
      </c>
      <c r="P4911">
        <f>Table2[[#This Row],[num_adults]]+Table2[[#This Row],[num_children]]</f>
        <v>5</v>
      </c>
      <c r="Q4911" s="3">
        <f>IF(OR(Table2[[#This Row],[booking_status]]="confirmed",Table2[[#This Row],[booking_status]]="checked-out"),Table2[[#This Row],[room_rate_per_night]]*Table2[[#This Row],[Num_Nights]],0)</f>
        <v>1501.8000000000002</v>
      </c>
      <c r="R4911" t="str" cm="1">
        <f t="array" ref="R4911">IFERROR(_xlfn.IFS(Table2[[#This Row],[booking_status]]="confirmed","Expected",Table2[[#This Row],[booking_status]]="checked-out","Actual"),"No Revenue")</f>
        <v>Expected</v>
      </c>
      <c r="S4911" s="4">
        <f>Table2[[#This Row],[Revenue_Amount]]/Table2[[#This Row],[Num_Nights]]</f>
        <v>125.15000000000002</v>
      </c>
    </row>
    <row r="4912" spans="1:19" x14ac:dyDescent="0.3">
      <c r="A4912">
        <v>4911</v>
      </c>
      <c r="B4912" t="s">
        <v>37</v>
      </c>
      <c r="C4912" s="9">
        <v>45081</v>
      </c>
      <c r="D4912" s="9">
        <v>45083</v>
      </c>
      <c r="E4912" s="10">
        <v>45077</v>
      </c>
      <c r="F4912" t="s">
        <v>27</v>
      </c>
      <c r="G4912">
        <v>151.38999999999999</v>
      </c>
      <c r="H4912">
        <v>3</v>
      </c>
      <c r="I4912">
        <v>0</v>
      </c>
      <c r="J4912" t="s">
        <v>28</v>
      </c>
      <c r="K4912" t="s">
        <v>99</v>
      </c>
      <c r="L4912" t="s">
        <v>21</v>
      </c>
      <c r="M4912" t="s">
        <v>22</v>
      </c>
      <c r="N4912" t="s">
        <v>95</v>
      </c>
      <c r="O4912">
        <f>Table2[[#This Row],[check_out_date]]-Table2[[#This Row],[check_in_date]]</f>
        <v>2</v>
      </c>
      <c r="P4912">
        <f>Table2[[#This Row],[num_adults]]+Table2[[#This Row],[num_children]]</f>
        <v>3</v>
      </c>
      <c r="Q4912" s="3">
        <f>IF(OR(Table2[[#This Row],[booking_status]]="confirmed",Table2[[#This Row],[booking_status]]="checked-out"),Table2[[#This Row],[room_rate_per_night]]*Table2[[#This Row],[Num_Nights]],0)</f>
        <v>302.77999999999997</v>
      </c>
      <c r="R4912" t="str" cm="1">
        <f t="array" ref="R4912">IFERROR(_xlfn.IFS(Table2[[#This Row],[booking_status]]="confirmed","Expected",Table2[[#This Row],[booking_status]]="checked-out","Actual"),"No Revenue")</f>
        <v>Expected</v>
      </c>
      <c r="S4912" s="4">
        <f>Table2[[#This Row],[Revenue_Amount]]/Table2[[#This Row],[Num_Nights]]</f>
        <v>151.38999999999999</v>
      </c>
    </row>
    <row r="4913" spans="1:19" hidden="1" x14ac:dyDescent="0.3">
      <c r="A4913">
        <v>4912</v>
      </c>
      <c r="B4913" t="s">
        <v>50</v>
      </c>
      <c r="C4913" s="9">
        <v>45195</v>
      </c>
      <c r="D4913" s="9">
        <v>45197</v>
      </c>
      <c r="E4913" s="10">
        <v>45184</v>
      </c>
      <c r="F4913" t="s">
        <v>27</v>
      </c>
      <c r="G4913">
        <v>245.77</v>
      </c>
      <c r="H4913">
        <v>2</v>
      </c>
      <c r="I4913">
        <v>3</v>
      </c>
      <c r="J4913" t="s">
        <v>35</v>
      </c>
      <c r="K4913" t="s">
        <v>66</v>
      </c>
      <c r="L4913" t="s">
        <v>21</v>
      </c>
      <c r="M4913" t="s">
        <v>36</v>
      </c>
      <c r="N4913" t="s">
        <v>41</v>
      </c>
      <c r="O4913">
        <f>Table2[[#This Row],[check_out_date]]-Table2[[#This Row],[check_in_date]]</f>
        <v>2</v>
      </c>
      <c r="P4913">
        <f>Table2[[#This Row],[num_adults]]+Table2[[#This Row],[num_children]]</f>
        <v>5</v>
      </c>
      <c r="Q4913" s="3">
        <f>IF(OR(Table2[[#This Row],[booking_status]]="confirmed",Table2[[#This Row],[booking_status]]="checked-out"),Table2[[#This Row],[room_rate_per_night]]*Table2[[#This Row],[Num_Nights]],0)</f>
        <v>491.54</v>
      </c>
      <c r="R4913" t="str" cm="1">
        <f t="array" ref="R4913">IFERROR(_xlfn.IFS(Table2[[#This Row],[booking_status]]="confirmed","Expected",Table2[[#This Row],[booking_status]]="checked-out","Actual"),"No Revenue")</f>
        <v>Expected</v>
      </c>
      <c r="S4913" s="4">
        <f>Table2[[#This Row],[Revenue_Amount]]/Table2[[#This Row],[Num_Nights]]</f>
        <v>245.77</v>
      </c>
    </row>
    <row r="4914" spans="1:19" x14ac:dyDescent="0.3">
      <c r="A4914">
        <v>4913</v>
      </c>
      <c r="B4914" t="s">
        <v>50</v>
      </c>
      <c r="C4914" s="9">
        <v>45222</v>
      </c>
      <c r="D4914" s="9">
        <v>45233</v>
      </c>
      <c r="E4914" s="10">
        <v>45205</v>
      </c>
      <c r="F4914" t="s">
        <v>18</v>
      </c>
      <c r="G4914">
        <v>259.25</v>
      </c>
      <c r="H4914">
        <v>1</v>
      </c>
      <c r="I4914">
        <v>0</v>
      </c>
      <c r="J4914" t="s">
        <v>94</v>
      </c>
      <c r="K4914" t="s">
        <v>29</v>
      </c>
      <c r="L4914" t="s">
        <v>21</v>
      </c>
      <c r="M4914" t="s">
        <v>22</v>
      </c>
      <c r="N4914" t="s">
        <v>41</v>
      </c>
      <c r="O4914">
        <f>Table2[[#This Row],[check_out_date]]-Table2[[#This Row],[check_in_date]]</f>
        <v>11</v>
      </c>
      <c r="P4914">
        <f>Table2[[#This Row],[num_adults]]+Table2[[#This Row],[num_children]]</f>
        <v>1</v>
      </c>
      <c r="Q4914" s="3">
        <f>IF(OR(Table2[[#This Row],[booking_status]]="confirmed",Table2[[#This Row],[booking_status]]="checked-out"),Table2[[#This Row],[room_rate_per_night]]*Table2[[#This Row],[Num_Nights]],0)</f>
        <v>2851.75</v>
      </c>
      <c r="R4914" t="str" cm="1">
        <f t="array" ref="R4914">IFERROR(_xlfn.IFS(Table2[[#This Row],[booking_status]]="confirmed","Expected",Table2[[#This Row],[booking_status]]="checked-out","Actual"),"No Revenue")</f>
        <v>Expected</v>
      </c>
      <c r="S4914" s="4">
        <f>Table2[[#This Row],[Revenue_Amount]]/Table2[[#This Row],[Num_Nights]]</f>
        <v>259.25</v>
      </c>
    </row>
    <row r="4915" spans="1:19" x14ac:dyDescent="0.3">
      <c r="A4915">
        <v>4914</v>
      </c>
      <c r="B4915" t="s">
        <v>31</v>
      </c>
      <c r="C4915" s="9">
        <v>45264</v>
      </c>
      <c r="D4915" s="9">
        <v>45275</v>
      </c>
      <c r="E4915" s="10">
        <v>45251</v>
      </c>
      <c r="F4915" t="s">
        <v>54</v>
      </c>
      <c r="G4915">
        <v>428.87</v>
      </c>
      <c r="H4915">
        <v>2</v>
      </c>
      <c r="I4915">
        <v>1</v>
      </c>
      <c r="J4915" t="s">
        <v>19</v>
      </c>
      <c r="K4915" t="s">
        <v>66</v>
      </c>
      <c r="L4915" t="s">
        <v>21</v>
      </c>
      <c r="M4915" t="s">
        <v>36</v>
      </c>
      <c r="N4915" t="s">
        <v>95</v>
      </c>
      <c r="O4915">
        <f>Table2[[#This Row],[check_out_date]]-Table2[[#This Row],[check_in_date]]</f>
        <v>11</v>
      </c>
      <c r="P4915">
        <f>Table2[[#This Row],[num_adults]]+Table2[[#This Row],[num_children]]</f>
        <v>3</v>
      </c>
      <c r="Q4915" s="3">
        <f>IF(OR(Table2[[#This Row],[booking_status]]="confirmed",Table2[[#This Row],[booking_status]]="checked-out"),Table2[[#This Row],[room_rate_per_night]]*Table2[[#This Row],[Num_Nights]],0)</f>
        <v>4717.57</v>
      </c>
      <c r="R4915" t="str" cm="1">
        <f t="array" ref="R4915">IFERROR(_xlfn.IFS(Table2[[#This Row],[booking_status]]="confirmed","Expected",Table2[[#This Row],[booking_status]]="checked-out","Actual"),"No Revenue")</f>
        <v>Expected</v>
      </c>
      <c r="S4915" s="4">
        <f>Table2[[#This Row],[Revenue_Amount]]/Table2[[#This Row],[Num_Nights]]</f>
        <v>428.86999999999995</v>
      </c>
    </row>
    <row r="4916" spans="1:19" hidden="1" x14ac:dyDescent="0.3">
      <c r="A4916">
        <v>4915</v>
      </c>
      <c r="B4916" t="s">
        <v>14</v>
      </c>
      <c r="C4916" s="9">
        <v>44952</v>
      </c>
      <c r="D4916" s="9">
        <v>44958</v>
      </c>
      <c r="E4916" s="10">
        <v>44883</v>
      </c>
      <c r="F4916" t="s">
        <v>49</v>
      </c>
      <c r="G4916">
        <v>65.959999999999994</v>
      </c>
      <c r="H4916">
        <v>4</v>
      </c>
      <c r="I4916">
        <v>2</v>
      </c>
      <c r="J4916" t="s">
        <v>35</v>
      </c>
      <c r="K4916" t="s">
        <v>20</v>
      </c>
      <c r="L4916" t="s">
        <v>21</v>
      </c>
      <c r="M4916" t="s">
        <v>36</v>
      </c>
      <c r="N4916" t="s">
        <v>41</v>
      </c>
      <c r="O4916">
        <f>Table2[[#This Row],[check_out_date]]-Table2[[#This Row],[check_in_date]]</f>
        <v>6</v>
      </c>
      <c r="P4916">
        <f>Table2[[#This Row],[num_adults]]+Table2[[#This Row],[num_children]]</f>
        <v>6</v>
      </c>
      <c r="Q4916" s="3">
        <f>IF(OR(Table2[[#This Row],[booking_status]]="confirmed",Table2[[#This Row],[booking_status]]="checked-out"),Table2[[#This Row],[room_rate_per_night]]*Table2[[#This Row],[Num_Nights]],0)</f>
        <v>395.76</v>
      </c>
      <c r="R4916" t="str" cm="1">
        <f t="array" ref="R4916">IFERROR(_xlfn.IFS(Table2[[#This Row],[booking_status]]="confirmed","Expected",Table2[[#This Row],[booking_status]]="checked-out","Actual"),"No Revenue")</f>
        <v>Expected</v>
      </c>
      <c r="S4916" s="4">
        <f>Table2[[#This Row],[Revenue_Amount]]/Table2[[#This Row],[Num_Nights]]</f>
        <v>65.959999999999994</v>
      </c>
    </row>
    <row r="4917" spans="1:19" x14ac:dyDescent="0.3">
      <c r="A4917">
        <v>4916</v>
      </c>
      <c r="B4917" t="s">
        <v>50</v>
      </c>
      <c r="C4917" s="9">
        <v>45230</v>
      </c>
      <c r="D4917" s="9">
        <v>45239</v>
      </c>
      <c r="E4917" s="10">
        <v>45217</v>
      </c>
      <c r="F4917" t="s">
        <v>18</v>
      </c>
      <c r="G4917">
        <v>216.03</v>
      </c>
      <c r="H4917">
        <v>1</v>
      </c>
      <c r="I4917">
        <v>0</v>
      </c>
      <c r="J4917" t="s">
        <v>94</v>
      </c>
      <c r="K4917" t="s">
        <v>20</v>
      </c>
      <c r="L4917" t="s">
        <v>56</v>
      </c>
      <c r="M4917" t="s">
        <v>36</v>
      </c>
      <c r="N4917" t="s">
        <v>41</v>
      </c>
      <c r="O4917">
        <f>Table2[[#This Row],[check_out_date]]-Table2[[#This Row],[check_in_date]]</f>
        <v>9</v>
      </c>
      <c r="P4917">
        <f>Table2[[#This Row],[num_adults]]+Table2[[#This Row],[num_children]]</f>
        <v>1</v>
      </c>
      <c r="Q4917" s="3">
        <f>IF(OR(Table2[[#This Row],[booking_status]]="confirmed",Table2[[#This Row],[booking_status]]="checked-out"),Table2[[#This Row],[room_rate_per_night]]*Table2[[#This Row],[Num_Nights]],0)</f>
        <v>1944.27</v>
      </c>
      <c r="R4917" t="str" cm="1">
        <f t="array" ref="R4917">IFERROR(_xlfn.IFS(Table2[[#This Row],[booking_status]]="confirmed","Expected",Table2[[#This Row],[booking_status]]="checked-out","Actual"),"No Revenue")</f>
        <v>Actual</v>
      </c>
      <c r="S4917" s="4">
        <f>Table2[[#This Row],[Revenue_Amount]]/Table2[[#This Row],[Num_Nights]]</f>
        <v>216.03</v>
      </c>
    </row>
    <row r="4918" spans="1:19" x14ac:dyDescent="0.3">
      <c r="A4918">
        <v>4917</v>
      </c>
      <c r="B4918" t="s">
        <v>31</v>
      </c>
      <c r="C4918" s="9">
        <v>45268</v>
      </c>
      <c r="D4918" s="9">
        <v>45274</v>
      </c>
      <c r="E4918" s="10">
        <v>45205</v>
      </c>
      <c r="F4918" t="s">
        <v>18</v>
      </c>
      <c r="G4918">
        <v>141.29</v>
      </c>
      <c r="H4918">
        <v>2</v>
      </c>
      <c r="I4918">
        <v>0</v>
      </c>
      <c r="J4918" t="s">
        <v>19</v>
      </c>
      <c r="K4918" t="s">
        <v>99</v>
      </c>
      <c r="L4918" t="s">
        <v>60</v>
      </c>
      <c r="M4918" t="s">
        <v>36</v>
      </c>
      <c r="N4918" t="s">
        <v>45</v>
      </c>
      <c r="O4918">
        <f>Table2[[#This Row],[check_out_date]]-Table2[[#This Row],[check_in_date]]</f>
        <v>6</v>
      </c>
      <c r="P4918">
        <f>Table2[[#This Row],[num_adults]]+Table2[[#This Row],[num_children]]</f>
        <v>2</v>
      </c>
      <c r="Q4918" s="3">
        <f>IF(OR(Table2[[#This Row],[booking_status]]="confirmed",Table2[[#This Row],[booking_status]]="checked-out"),Table2[[#This Row],[room_rate_per_night]]*Table2[[#This Row],[Num_Nights]],0)</f>
        <v>0</v>
      </c>
      <c r="R4918" t="str" cm="1">
        <f t="array" ref="R4918">IFERROR(_xlfn.IFS(Table2[[#This Row],[booking_status]]="confirmed","Expected",Table2[[#This Row],[booking_status]]="checked-out","Actual"),"No Revenue")</f>
        <v>No Revenue</v>
      </c>
      <c r="S4918" s="4">
        <f>Table2[[#This Row],[Revenue_Amount]]/Table2[[#This Row],[Num_Nights]]</f>
        <v>0</v>
      </c>
    </row>
    <row r="4919" spans="1:19" x14ac:dyDescent="0.3">
      <c r="A4919">
        <v>4918</v>
      </c>
      <c r="B4919" t="s">
        <v>37</v>
      </c>
      <c r="C4919" s="9">
        <v>45239</v>
      </c>
      <c r="D4919" s="9">
        <v>45242</v>
      </c>
      <c r="E4919" s="10">
        <v>45174</v>
      </c>
      <c r="F4919" t="s">
        <v>49</v>
      </c>
      <c r="G4919">
        <v>136.59</v>
      </c>
      <c r="H4919">
        <v>2</v>
      </c>
      <c r="I4919">
        <v>3</v>
      </c>
      <c r="J4919" t="s">
        <v>28</v>
      </c>
      <c r="K4919" t="s">
        <v>66</v>
      </c>
      <c r="L4919" t="s">
        <v>56</v>
      </c>
      <c r="M4919" t="s">
        <v>22</v>
      </c>
      <c r="N4919" t="s">
        <v>45</v>
      </c>
      <c r="O4919">
        <f>Table2[[#This Row],[check_out_date]]-Table2[[#This Row],[check_in_date]]</f>
        <v>3</v>
      </c>
      <c r="P4919">
        <f>Table2[[#This Row],[num_adults]]+Table2[[#This Row],[num_children]]</f>
        <v>5</v>
      </c>
      <c r="Q4919" s="3">
        <f>IF(OR(Table2[[#This Row],[booking_status]]="confirmed",Table2[[#This Row],[booking_status]]="checked-out"),Table2[[#This Row],[room_rate_per_night]]*Table2[[#This Row],[Num_Nights]],0)</f>
        <v>409.77</v>
      </c>
      <c r="R4919" t="str" cm="1">
        <f t="array" ref="R4919">IFERROR(_xlfn.IFS(Table2[[#This Row],[booking_status]]="confirmed","Expected",Table2[[#This Row],[booking_status]]="checked-out","Actual"),"No Revenue")</f>
        <v>Actual</v>
      </c>
      <c r="S4919" s="4">
        <f>Table2[[#This Row],[Revenue_Amount]]/Table2[[#This Row],[Num_Nights]]</f>
        <v>136.59</v>
      </c>
    </row>
    <row r="4920" spans="1:19" x14ac:dyDescent="0.3">
      <c r="A4920">
        <v>4919</v>
      </c>
      <c r="B4920" t="s">
        <v>50</v>
      </c>
      <c r="C4920" s="9">
        <v>44951</v>
      </c>
      <c r="D4920" s="9">
        <v>44955</v>
      </c>
      <c r="E4920" s="10">
        <v>44916</v>
      </c>
      <c r="F4920" t="s">
        <v>49</v>
      </c>
      <c r="G4920">
        <v>116.02</v>
      </c>
      <c r="H4920">
        <v>1</v>
      </c>
      <c r="I4920">
        <v>1</v>
      </c>
      <c r="J4920" t="s">
        <v>19</v>
      </c>
      <c r="K4920" t="s">
        <v>66</v>
      </c>
      <c r="L4920" t="s">
        <v>56</v>
      </c>
      <c r="M4920" t="s">
        <v>36</v>
      </c>
      <c r="N4920" t="s">
        <v>41</v>
      </c>
      <c r="O4920">
        <f>Table2[[#This Row],[check_out_date]]-Table2[[#This Row],[check_in_date]]</f>
        <v>4</v>
      </c>
      <c r="P4920">
        <f>Table2[[#This Row],[num_adults]]+Table2[[#This Row],[num_children]]</f>
        <v>2</v>
      </c>
      <c r="Q4920" s="3">
        <f>IF(OR(Table2[[#This Row],[booking_status]]="confirmed",Table2[[#This Row],[booking_status]]="checked-out"),Table2[[#This Row],[room_rate_per_night]]*Table2[[#This Row],[Num_Nights]],0)</f>
        <v>464.08</v>
      </c>
      <c r="R4920" t="str" cm="1">
        <f t="array" ref="R4920">IFERROR(_xlfn.IFS(Table2[[#This Row],[booking_status]]="confirmed","Expected",Table2[[#This Row],[booking_status]]="checked-out","Actual"),"No Revenue")</f>
        <v>Actual</v>
      </c>
      <c r="S4920" s="4">
        <f>Table2[[#This Row],[Revenue_Amount]]/Table2[[#This Row],[Num_Nights]]</f>
        <v>116.02</v>
      </c>
    </row>
    <row r="4921" spans="1:19" x14ac:dyDescent="0.3">
      <c r="A4921">
        <v>4920</v>
      </c>
      <c r="B4921" t="s">
        <v>50</v>
      </c>
      <c r="C4921" s="9">
        <v>45064</v>
      </c>
      <c r="D4921" s="9">
        <v>45070</v>
      </c>
      <c r="E4921" s="10">
        <v>45018</v>
      </c>
      <c r="F4921" t="s">
        <v>18</v>
      </c>
      <c r="G4921">
        <v>280.73</v>
      </c>
      <c r="H4921">
        <v>1</v>
      </c>
      <c r="I4921">
        <v>0</v>
      </c>
      <c r="J4921" t="s">
        <v>28</v>
      </c>
      <c r="K4921" t="s">
        <v>20</v>
      </c>
      <c r="L4921" t="s">
        <v>21</v>
      </c>
      <c r="M4921" t="s">
        <v>22</v>
      </c>
      <c r="N4921" t="s">
        <v>41</v>
      </c>
      <c r="O4921">
        <f>Table2[[#This Row],[check_out_date]]-Table2[[#This Row],[check_in_date]]</f>
        <v>6</v>
      </c>
      <c r="P4921">
        <f>Table2[[#This Row],[num_adults]]+Table2[[#This Row],[num_children]]</f>
        <v>1</v>
      </c>
      <c r="Q4921" s="3">
        <f>IF(OR(Table2[[#This Row],[booking_status]]="confirmed",Table2[[#This Row],[booking_status]]="checked-out"),Table2[[#This Row],[room_rate_per_night]]*Table2[[#This Row],[Num_Nights]],0)</f>
        <v>1684.38</v>
      </c>
      <c r="R4921" t="str" cm="1">
        <f t="array" ref="R4921">IFERROR(_xlfn.IFS(Table2[[#This Row],[booking_status]]="confirmed","Expected",Table2[[#This Row],[booking_status]]="checked-out","Actual"),"No Revenue")</f>
        <v>Expected</v>
      </c>
      <c r="S4921" s="4">
        <f>Table2[[#This Row],[Revenue_Amount]]/Table2[[#This Row],[Num_Nights]]</f>
        <v>280.73</v>
      </c>
    </row>
    <row r="4922" spans="1:19" hidden="1" x14ac:dyDescent="0.3">
      <c r="A4922">
        <v>4921</v>
      </c>
      <c r="B4922" t="s">
        <v>50</v>
      </c>
      <c r="C4922" s="9">
        <v>44955</v>
      </c>
      <c r="D4922" s="9">
        <v>44962</v>
      </c>
      <c r="E4922" s="10">
        <v>44927</v>
      </c>
      <c r="F4922" t="s">
        <v>27</v>
      </c>
      <c r="G4922">
        <v>212.07</v>
      </c>
      <c r="H4922">
        <v>1</v>
      </c>
      <c r="I4922">
        <v>0</v>
      </c>
      <c r="J4922" t="s">
        <v>35</v>
      </c>
      <c r="K4922" t="s">
        <v>29</v>
      </c>
      <c r="L4922" t="s">
        <v>21</v>
      </c>
      <c r="M4922" t="s">
        <v>22</v>
      </c>
      <c r="N4922" t="s">
        <v>41</v>
      </c>
      <c r="O4922">
        <f>Table2[[#This Row],[check_out_date]]-Table2[[#This Row],[check_in_date]]</f>
        <v>7</v>
      </c>
      <c r="P4922">
        <f>Table2[[#This Row],[num_adults]]+Table2[[#This Row],[num_children]]</f>
        <v>1</v>
      </c>
      <c r="Q4922" s="3">
        <f>IF(OR(Table2[[#This Row],[booking_status]]="confirmed",Table2[[#This Row],[booking_status]]="checked-out"),Table2[[#This Row],[room_rate_per_night]]*Table2[[#This Row],[Num_Nights]],0)</f>
        <v>1484.49</v>
      </c>
      <c r="R4922" t="str" cm="1">
        <f t="array" ref="R4922">IFERROR(_xlfn.IFS(Table2[[#This Row],[booking_status]]="confirmed","Expected",Table2[[#This Row],[booking_status]]="checked-out","Actual"),"No Revenue")</f>
        <v>Expected</v>
      </c>
      <c r="S4922" s="4">
        <f>Table2[[#This Row],[Revenue_Amount]]/Table2[[#This Row],[Num_Nights]]</f>
        <v>212.07</v>
      </c>
    </row>
    <row r="4923" spans="1:19" x14ac:dyDescent="0.3">
      <c r="A4923">
        <v>4922</v>
      </c>
      <c r="B4923" t="s">
        <v>31</v>
      </c>
      <c r="C4923" s="9">
        <v>45084</v>
      </c>
      <c r="D4923" s="9">
        <v>45092</v>
      </c>
      <c r="E4923" s="10">
        <v>45074</v>
      </c>
      <c r="F4923" t="s">
        <v>27</v>
      </c>
      <c r="G4923">
        <v>92.04</v>
      </c>
      <c r="H4923">
        <v>1</v>
      </c>
      <c r="I4923">
        <v>0</v>
      </c>
      <c r="J4923" t="s">
        <v>19</v>
      </c>
      <c r="K4923" t="s">
        <v>99</v>
      </c>
      <c r="L4923" t="s">
        <v>60</v>
      </c>
      <c r="M4923" t="s">
        <v>22</v>
      </c>
      <c r="N4923" t="s">
        <v>23</v>
      </c>
      <c r="O4923">
        <f>Table2[[#This Row],[check_out_date]]-Table2[[#This Row],[check_in_date]]</f>
        <v>8</v>
      </c>
      <c r="P4923">
        <f>Table2[[#This Row],[num_adults]]+Table2[[#This Row],[num_children]]</f>
        <v>1</v>
      </c>
      <c r="Q4923" s="3">
        <f>IF(OR(Table2[[#This Row],[booking_status]]="confirmed",Table2[[#This Row],[booking_status]]="checked-out"),Table2[[#This Row],[room_rate_per_night]]*Table2[[#This Row],[Num_Nights]],0)</f>
        <v>0</v>
      </c>
      <c r="R4923" t="str" cm="1">
        <f t="array" ref="R4923">IFERROR(_xlfn.IFS(Table2[[#This Row],[booking_status]]="confirmed","Expected",Table2[[#This Row],[booking_status]]="checked-out","Actual"),"No Revenue")</f>
        <v>No Revenue</v>
      </c>
      <c r="S4923" s="4">
        <f>Table2[[#This Row],[Revenue_Amount]]/Table2[[#This Row],[Num_Nights]]</f>
        <v>0</v>
      </c>
    </row>
    <row r="4924" spans="1:19" x14ac:dyDescent="0.3">
      <c r="A4924">
        <v>4923</v>
      </c>
      <c r="B4924" t="s">
        <v>50</v>
      </c>
      <c r="C4924" s="9">
        <v>45025</v>
      </c>
      <c r="D4924" s="9">
        <v>45027</v>
      </c>
      <c r="E4924" s="10">
        <v>44962</v>
      </c>
      <c r="F4924" t="s">
        <v>18</v>
      </c>
      <c r="G4924">
        <v>257.42</v>
      </c>
      <c r="H4924">
        <v>3</v>
      </c>
      <c r="I4924">
        <v>0</v>
      </c>
      <c r="J4924" t="s">
        <v>55</v>
      </c>
      <c r="K4924" t="s">
        <v>99</v>
      </c>
      <c r="L4924" t="s">
        <v>21</v>
      </c>
      <c r="M4924" t="s">
        <v>22</v>
      </c>
      <c r="N4924" t="s">
        <v>23</v>
      </c>
      <c r="O4924">
        <f>Table2[[#This Row],[check_out_date]]-Table2[[#This Row],[check_in_date]]</f>
        <v>2</v>
      </c>
      <c r="P4924">
        <f>Table2[[#This Row],[num_adults]]+Table2[[#This Row],[num_children]]</f>
        <v>3</v>
      </c>
      <c r="Q4924" s="3">
        <f>IF(OR(Table2[[#This Row],[booking_status]]="confirmed",Table2[[#This Row],[booking_status]]="checked-out"),Table2[[#This Row],[room_rate_per_night]]*Table2[[#This Row],[Num_Nights]],0)</f>
        <v>514.84</v>
      </c>
      <c r="R4924" t="str" cm="1">
        <f t="array" ref="R4924">IFERROR(_xlfn.IFS(Table2[[#This Row],[booking_status]]="confirmed","Expected",Table2[[#This Row],[booking_status]]="checked-out","Actual"),"No Revenue")</f>
        <v>Expected</v>
      </c>
      <c r="S4924" s="4">
        <f>Table2[[#This Row],[Revenue_Amount]]/Table2[[#This Row],[Num_Nights]]</f>
        <v>257.42</v>
      </c>
    </row>
    <row r="4925" spans="1:19" x14ac:dyDescent="0.3">
      <c r="A4925">
        <v>4924</v>
      </c>
      <c r="B4925" t="s">
        <v>37</v>
      </c>
      <c r="C4925" s="9">
        <v>45237</v>
      </c>
      <c r="D4925" s="9">
        <v>45247</v>
      </c>
      <c r="E4925" s="10">
        <v>45217</v>
      </c>
      <c r="F4925" t="s">
        <v>49</v>
      </c>
      <c r="G4925">
        <v>145.82</v>
      </c>
      <c r="H4925">
        <v>2</v>
      </c>
      <c r="I4925">
        <v>3</v>
      </c>
      <c r="J4925" t="s">
        <v>19</v>
      </c>
      <c r="K4925" t="s">
        <v>66</v>
      </c>
      <c r="L4925" t="s">
        <v>56</v>
      </c>
      <c r="M4925" t="s">
        <v>36</v>
      </c>
      <c r="N4925" t="s">
        <v>95</v>
      </c>
      <c r="O4925">
        <f>Table2[[#This Row],[check_out_date]]-Table2[[#This Row],[check_in_date]]</f>
        <v>10</v>
      </c>
      <c r="P4925">
        <f>Table2[[#This Row],[num_adults]]+Table2[[#This Row],[num_children]]</f>
        <v>5</v>
      </c>
      <c r="Q4925" s="3">
        <f>IF(OR(Table2[[#This Row],[booking_status]]="confirmed",Table2[[#This Row],[booking_status]]="checked-out"),Table2[[#This Row],[room_rate_per_night]]*Table2[[#This Row],[Num_Nights]],0)</f>
        <v>1458.1999999999998</v>
      </c>
      <c r="R4925" t="str" cm="1">
        <f t="array" ref="R4925">IFERROR(_xlfn.IFS(Table2[[#This Row],[booking_status]]="confirmed","Expected",Table2[[#This Row],[booking_status]]="checked-out","Actual"),"No Revenue")</f>
        <v>Actual</v>
      </c>
      <c r="S4925" s="4">
        <f>Table2[[#This Row],[Revenue_Amount]]/Table2[[#This Row],[Num_Nights]]</f>
        <v>145.82</v>
      </c>
    </row>
    <row r="4926" spans="1:19" x14ac:dyDescent="0.3">
      <c r="A4926">
        <v>4925</v>
      </c>
      <c r="B4926" t="s">
        <v>50</v>
      </c>
      <c r="C4926" s="9">
        <v>44936</v>
      </c>
      <c r="D4926" s="9">
        <v>44943</v>
      </c>
      <c r="E4926" s="10">
        <v>44908</v>
      </c>
      <c r="F4926" t="s">
        <v>49</v>
      </c>
      <c r="G4926">
        <v>166.14</v>
      </c>
      <c r="H4926">
        <v>4</v>
      </c>
      <c r="I4926">
        <v>1</v>
      </c>
      <c r="J4926" t="s">
        <v>55</v>
      </c>
      <c r="K4926" t="s">
        <v>44</v>
      </c>
      <c r="L4926" t="s">
        <v>21</v>
      </c>
      <c r="M4926" t="s">
        <v>22</v>
      </c>
      <c r="N4926" t="s">
        <v>41</v>
      </c>
      <c r="O4926">
        <f>Table2[[#This Row],[check_out_date]]-Table2[[#This Row],[check_in_date]]</f>
        <v>7</v>
      </c>
      <c r="P4926">
        <f>Table2[[#This Row],[num_adults]]+Table2[[#This Row],[num_children]]</f>
        <v>5</v>
      </c>
      <c r="Q4926" s="3">
        <f>IF(OR(Table2[[#This Row],[booking_status]]="confirmed",Table2[[#This Row],[booking_status]]="checked-out"),Table2[[#This Row],[room_rate_per_night]]*Table2[[#This Row],[Num_Nights]],0)</f>
        <v>1162.98</v>
      </c>
      <c r="R4926" t="str" cm="1">
        <f t="array" ref="R4926">IFERROR(_xlfn.IFS(Table2[[#This Row],[booking_status]]="confirmed","Expected",Table2[[#This Row],[booking_status]]="checked-out","Actual"),"No Revenue")</f>
        <v>Expected</v>
      </c>
      <c r="S4926" s="4">
        <f>Table2[[#This Row],[Revenue_Amount]]/Table2[[#This Row],[Num_Nights]]</f>
        <v>166.14000000000001</v>
      </c>
    </row>
    <row r="4927" spans="1:19" x14ac:dyDescent="0.3">
      <c r="A4927">
        <v>4926</v>
      </c>
      <c r="B4927" t="s">
        <v>37</v>
      </c>
      <c r="C4927" s="9">
        <v>45264</v>
      </c>
      <c r="D4927" s="9">
        <v>45269</v>
      </c>
      <c r="E4927" s="10">
        <v>45241</v>
      </c>
      <c r="F4927" t="s">
        <v>49</v>
      </c>
      <c r="G4927">
        <v>69.72</v>
      </c>
      <c r="H4927">
        <v>1</v>
      </c>
      <c r="I4927">
        <v>0</v>
      </c>
      <c r="J4927" t="s">
        <v>28</v>
      </c>
      <c r="K4927" t="s">
        <v>99</v>
      </c>
      <c r="L4927" t="s">
        <v>56</v>
      </c>
      <c r="M4927" t="s">
        <v>36</v>
      </c>
      <c r="N4927" t="s">
        <v>23</v>
      </c>
      <c r="O4927">
        <f>Table2[[#This Row],[check_out_date]]-Table2[[#This Row],[check_in_date]]</f>
        <v>5</v>
      </c>
      <c r="P4927">
        <f>Table2[[#This Row],[num_adults]]+Table2[[#This Row],[num_children]]</f>
        <v>1</v>
      </c>
      <c r="Q4927" s="3">
        <f>IF(OR(Table2[[#This Row],[booking_status]]="confirmed",Table2[[#This Row],[booking_status]]="checked-out"),Table2[[#This Row],[room_rate_per_night]]*Table2[[#This Row],[Num_Nights]],0)</f>
        <v>348.6</v>
      </c>
      <c r="R4927" t="str" cm="1">
        <f t="array" ref="R4927">IFERROR(_xlfn.IFS(Table2[[#This Row],[booking_status]]="confirmed","Expected",Table2[[#This Row],[booking_status]]="checked-out","Actual"),"No Revenue")</f>
        <v>Actual</v>
      </c>
      <c r="S4927" s="4">
        <f>Table2[[#This Row],[Revenue_Amount]]/Table2[[#This Row],[Num_Nights]]</f>
        <v>69.72</v>
      </c>
    </row>
    <row r="4928" spans="1:19" x14ac:dyDescent="0.3">
      <c r="A4928">
        <v>4927</v>
      </c>
      <c r="B4928" t="s">
        <v>50</v>
      </c>
      <c r="C4928" s="9">
        <v>44950</v>
      </c>
      <c r="D4928" s="9">
        <v>44960</v>
      </c>
      <c r="E4928" s="10">
        <v>44930</v>
      </c>
      <c r="F4928" t="s">
        <v>49</v>
      </c>
      <c r="G4928">
        <v>128.76</v>
      </c>
      <c r="H4928">
        <v>2</v>
      </c>
      <c r="I4928">
        <v>0</v>
      </c>
      <c r="J4928" t="s">
        <v>55</v>
      </c>
      <c r="K4928" t="s">
        <v>29</v>
      </c>
      <c r="L4928" t="s">
        <v>21</v>
      </c>
      <c r="M4928" t="s">
        <v>36</v>
      </c>
      <c r="N4928" t="s">
        <v>45</v>
      </c>
      <c r="O4928">
        <f>Table2[[#This Row],[check_out_date]]-Table2[[#This Row],[check_in_date]]</f>
        <v>10</v>
      </c>
      <c r="P4928">
        <f>Table2[[#This Row],[num_adults]]+Table2[[#This Row],[num_children]]</f>
        <v>2</v>
      </c>
      <c r="Q4928" s="3">
        <f>IF(OR(Table2[[#This Row],[booking_status]]="confirmed",Table2[[#This Row],[booking_status]]="checked-out"),Table2[[#This Row],[room_rate_per_night]]*Table2[[#This Row],[Num_Nights]],0)</f>
        <v>1287.5999999999999</v>
      </c>
      <c r="R4928" t="str" cm="1">
        <f t="array" ref="R4928">IFERROR(_xlfn.IFS(Table2[[#This Row],[booking_status]]="confirmed","Expected",Table2[[#This Row],[booking_status]]="checked-out","Actual"),"No Revenue")</f>
        <v>Expected</v>
      </c>
      <c r="S4928" s="4">
        <f>Table2[[#This Row],[Revenue_Amount]]/Table2[[#This Row],[Num_Nights]]</f>
        <v>128.76</v>
      </c>
    </row>
    <row r="4929" spans="1:19" x14ac:dyDescent="0.3">
      <c r="A4929">
        <v>4928</v>
      </c>
      <c r="B4929" t="s">
        <v>37</v>
      </c>
      <c r="C4929" s="9">
        <v>45239</v>
      </c>
      <c r="D4929" s="9">
        <v>45242</v>
      </c>
      <c r="E4929" s="10">
        <v>45222</v>
      </c>
      <c r="F4929" t="s">
        <v>18</v>
      </c>
      <c r="G4929">
        <v>246.59</v>
      </c>
      <c r="H4929">
        <v>1</v>
      </c>
      <c r="I4929">
        <v>0</v>
      </c>
      <c r="J4929" t="s">
        <v>94</v>
      </c>
      <c r="K4929" t="s">
        <v>44</v>
      </c>
      <c r="L4929" t="s">
        <v>21</v>
      </c>
      <c r="M4929" t="s">
        <v>36</v>
      </c>
      <c r="N4929" t="s">
        <v>41</v>
      </c>
      <c r="O4929">
        <f>Table2[[#This Row],[check_out_date]]-Table2[[#This Row],[check_in_date]]</f>
        <v>3</v>
      </c>
      <c r="P4929">
        <f>Table2[[#This Row],[num_adults]]+Table2[[#This Row],[num_children]]</f>
        <v>1</v>
      </c>
      <c r="Q4929" s="3">
        <f>IF(OR(Table2[[#This Row],[booking_status]]="confirmed",Table2[[#This Row],[booking_status]]="checked-out"),Table2[[#This Row],[room_rate_per_night]]*Table2[[#This Row],[Num_Nights]],0)</f>
        <v>739.77</v>
      </c>
      <c r="R4929" t="str" cm="1">
        <f t="array" ref="R4929">IFERROR(_xlfn.IFS(Table2[[#This Row],[booking_status]]="confirmed","Expected",Table2[[#This Row],[booking_status]]="checked-out","Actual"),"No Revenue")</f>
        <v>Expected</v>
      </c>
      <c r="S4929" s="4">
        <f>Table2[[#This Row],[Revenue_Amount]]/Table2[[#This Row],[Num_Nights]]</f>
        <v>246.59</v>
      </c>
    </row>
    <row r="4930" spans="1:19" x14ac:dyDescent="0.3">
      <c r="A4930">
        <v>4929</v>
      </c>
      <c r="B4930" t="s">
        <v>14</v>
      </c>
      <c r="C4930" s="9">
        <v>45136</v>
      </c>
      <c r="D4930" s="9">
        <v>45141</v>
      </c>
      <c r="E4930" s="10">
        <v>45115</v>
      </c>
      <c r="F4930" t="s">
        <v>49</v>
      </c>
      <c r="G4930">
        <v>86.26</v>
      </c>
      <c r="H4930">
        <v>2</v>
      </c>
      <c r="I4930">
        <v>0</v>
      </c>
      <c r="J4930" t="s">
        <v>28</v>
      </c>
      <c r="K4930" t="s">
        <v>29</v>
      </c>
      <c r="L4930" t="s">
        <v>56</v>
      </c>
      <c r="M4930" t="s">
        <v>36</v>
      </c>
      <c r="N4930" t="s">
        <v>41</v>
      </c>
      <c r="O4930">
        <f>Table2[[#This Row],[check_out_date]]-Table2[[#This Row],[check_in_date]]</f>
        <v>5</v>
      </c>
      <c r="P4930">
        <f>Table2[[#This Row],[num_adults]]+Table2[[#This Row],[num_children]]</f>
        <v>2</v>
      </c>
      <c r="Q4930" s="3">
        <f>IF(OR(Table2[[#This Row],[booking_status]]="confirmed",Table2[[#This Row],[booking_status]]="checked-out"),Table2[[#This Row],[room_rate_per_night]]*Table2[[#This Row],[Num_Nights]],0)</f>
        <v>431.3</v>
      </c>
      <c r="R4930" t="str" cm="1">
        <f t="array" ref="R4930">IFERROR(_xlfn.IFS(Table2[[#This Row],[booking_status]]="confirmed","Expected",Table2[[#This Row],[booking_status]]="checked-out","Actual"),"No Revenue")</f>
        <v>Actual</v>
      </c>
      <c r="S4930" s="4">
        <f>Table2[[#This Row],[Revenue_Amount]]/Table2[[#This Row],[Num_Nights]]</f>
        <v>86.26</v>
      </c>
    </row>
    <row r="4931" spans="1:19" x14ac:dyDescent="0.3">
      <c r="A4931">
        <v>4930</v>
      </c>
      <c r="B4931" t="s">
        <v>50</v>
      </c>
      <c r="C4931" s="9">
        <v>45126</v>
      </c>
      <c r="D4931" s="9">
        <v>45131</v>
      </c>
      <c r="E4931" s="10">
        <v>45060</v>
      </c>
      <c r="F4931" t="s">
        <v>27</v>
      </c>
      <c r="G4931">
        <v>195.44</v>
      </c>
      <c r="H4931">
        <v>2</v>
      </c>
      <c r="I4931">
        <v>0</v>
      </c>
      <c r="J4931" t="s">
        <v>94</v>
      </c>
      <c r="K4931" t="s">
        <v>44</v>
      </c>
      <c r="L4931" t="s">
        <v>21</v>
      </c>
      <c r="M4931" t="s">
        <v>36</v>
      </c>
      <c r="N4931" t="s">
        <v>23</v>
      </c>
      <c r="O4931">
        <f>Table2[[#This Row],[check_out_date]]-Table2[[#This Row],[check_in_date]]</f>
        <v>5</v>
      </c>
      <c r="P4931">
        <f>Table2[[#This Row],[num_adults]]+Table2[[#This Row],[num_children]]</f>
        <v>2</v>
      </c>
      <c r="Q4931" s="3">
        <f>IF(OR(Table2[[#This Row],[booking_status]]="confirmed",Table2[[#This Row],[booking_status]]="checked-out"),Table2[[#This Row],[room_rate_per_night]]*Table2[[#This Row],[Num_Nights]],0)</f>
        <v>977.2</v>
      </c>
      <c r="R4931" t="str" cm="1">
        <f t="array" ref="R4931">IFERROR(_xlfn.IFS(Table2[[#This Row],[booking_status]]="confirmed","Expected",Table2[[#This Row],[booking_status]]="checked-out","Actual"),"No Revenue")</f>
        <v>Expected</v>
      </c>
      <c r="S4931" s="4">
        <f>Table2[[#This Row],[Revenue_Amount]]/Table2[[#This Row],[Num_Nights]]</f>
        <v>195.44</v>
      </c>
    </row>
    <row r="4932" spans="1:19" x14ac:dyDescent="0.3">
      <c r="A4932">
        <v>4931</v>
      </c>
      <c r="B4932" t="s">
        <v>50</v>
      </c>
      <c r="C4932" s="9">
        <v>45097</v>
      </c>
      <c r="D4932" s="9">
        <v>45103</v>
      </c>
      <c r="E4932" s="10">
        <v>45052</v>
      </c>
      <c r="F4932" t="s">
        <v>27</v>
      </c>
      <c r="G4932">
        <v>224.55</v>
      </c>
      <c r="H4932">
        <v>2</v>
      </c>
      <c r="I4932">
        <v>0</v>
      </c>
      <c r="J4932" t="s">
        <v>94</v>
      </c>
      <c r="K4932" t="s">
        <v>44</v>
      </c>
      <c r="L4932" t="s">
        <v>60</v>
      </c>
      <c r="M4932" t="s">
        <v>36</v>
      </c>
      <c r="N4932" t="s">
        <v>41</v>
      </c>
      <c r="O4932">
        <f>Table2[[#This Row],[check_out_date]]-Table2[[#This Row],[check_in_date]]</f>
        <v>6</v>
      </c>
      <c r="P4932">
        <f>Table2[[#This Row],[num_adults]]+Table2[[#This Row],[num_children]]</f>
        <v>2</v>
      </c>
      <c r="Q4932" s="3">
        <f>IF(OR(Table2[[#This Row],[booking_status]]="confirmed",Table2[[#This Row],[booking_status]]="checked-out"),Table2[[#This Row],[room_rate_per_night]]*Table2[[#This Row],[Num_Nights]],0)</f>
        <v>0</v>
      </c>
      <c r="R4932" t="str" cm="1">
        <f t="array" ref="R4932">IFERROR(_xlfn.IFS(Table2[[#This Row],[booking_status]]="confirmed","Expected",Table2[[#This Row],[booking_status]]="checked-out","Actual"),"No Revenue")</f>
        <v>No Revenue</v>
      </c>
      <c r="S4932" s="4">
        <f>Table2[[#This Row],[Revenue_Amount]]/Table2[[#This Row],[Num_Nights]]</f>
        <v>0</v>
      </c>
    </row>
    <row r="4933" spans="1:19" hidden="1" x14ac:dyDescent="0.3">
      <c r="A4933">
        <v>4932</v>
      </c>
      <c r="B4933" t="s">
        <v>31</v>
      </c>
      <c r="C4933" s="9">
        <v>44970</v>
      </c>
      <c r="D4933" s="9">
        <v>44973</v>
      </c>
      <c r="E4933" s="10">
        <v>44913</v>
      </c>
      <c r="F4933" t="s">
        <v>27</v>
      </c>
      <c r="G4933">
        <v>134.75</v>
      </c>
      <c r="H4933">
        <v>3</v>
      </c>
      <c r="I4933">
        <v>1</v>
      </c>
      <c r="J4933" t="s">
        <v>35</v>
      </c>
      <c r="K4933" t="s">
        <v>44</v>
      </c>
      <c r="L4933" t="s">
        <v>21</v>
      </c>
      <c r="M4933" t="s">
        <v>22</v>
      </c>
      <c r="N4933" t="s">
        <v>95</v>
      </c>
      <c r="O4933">
        <f>Table2[[#This Row],[check_out_date]]-Table2[[#This Row],[check_in_date]]</f>
        <v>3</v>
      </c>
      <c r="P4933">
        <f>Table2[[#This Row],[num_adults]]+Table2[[#This Row],[num_children]]</f>
        <v>4</v>
      </c>
      <c r="Q4933" s="3">
        <f>IF(OR(Table2[[#This Row],[booking_status]]="confirmed",Table2[[#This Row],[booking_status]]="checked-out"),Table2[[#This Row],[room_rate_per_night]]*Table2[[#This Row],[Num_Nights]],0)</f>
        <v>404.25</v>
      </c>
      <c r="R4933" t="str" cm="1">
        <f t="array" ref="R4933">IFERROR(_xlfn.IFS(Table2[[#This Row],[booking_status]]="confirmed","Expected",Table2[[#This Row],[booking_status]]="checked-out","Actual"),"No Revenue")</f>
        <v>Expected</v>
      </c>
      <c r="S4933" s="4">
        <f>Table2[[#This Row],[Revenue_Amount]]/Table2[[#This Row],[Num_Nights]]</f>
        <v>134.75</v>
      </c>
    </row>
    <row r="4934" spans="1:19" hidden="1" x14ac:dyDescent="0.3">
      <c r="A4934">
        <v>4933</v>
      </c>
      <c r="B4934" t="s">
        <v>50</v>
      </c>
      <c r="C4934" s="9">
        <v>45155</v>
      </c>
      <c r="D4934" s="9">
        <v>45165</v>
      </c>
      <c r="E4934" s="10">
        <v>45137</v>
      </c>
      <c r="F4934" t="s">
        <v>54</v>
      </c>
      <c r="G4934">
        <v>361.98</v>
      </c>
      <c r="H4934">
        <v>1</v>
      </c>
      <c r="I4934">
        <v>0</v>
      </c>
      <c r="J4934" t="s">
        <v>35</v>
      </c>
      <c r="K4934" t="s">
        <v>66</v>
      </c>
      <c r="L4934" t="s">
        <v>21</v>
      </c>
      <c r="M4934" t="s">
        <v>36</v>
      </c>
      <c r="N4934" t="s">
        <v>45</v>
      </c>
      <c r="O4934">
        <f>Table2[[#This Row],[check_out_date]]-Table2[[#This Row],[check_in_date]]</f>
        <v>10</v>
      </c>
      <c r="P4934">
        <f>Table2[[#This Row],[num_adults]]+Table2[[#This Row],[num_children]]</f>
        <v>1</v>
      </c>
      <c r="Q4934" s="3">
        <f>IF(OR(Table2[[#This Row],[booking_status]]="confirmed",Table2[[#This Row],[booking_status]]="checked-out"),Table2[[#This Row],[room_rate_per_night]]*Table2[[#This Row],[Num_Nights]],0)</f>
        <v>3619.8</v>
      </c>
      <c r="R4934" t="str" cm="1">
        <f t="array" ref="R4934">IFERROR(_xlfn.IFS(Table2[[#This Row],[booking_status]]="confirmed","Expected",Table2[[#This Row],[booking_status]]="checked-out","Actual"),"No Revenue")</f>
        <v>Expected</v>
      </c>
      <c r="S4934" s="4">
        <f>Table2[[#This Row],[Revenue_Amount]]/Table2[[#This Row],[Num_Nights]]</f>
        <v>361.98</v>
      </c>
    </row>
    <row r="4935" spans="1:19" x14ac:dyDescent="0.3">
      <c r="A4935">
        <v>4934</v>
      </c>
      <c r="B4935" t="s">
        <v>14</v>
      </c>
      <c r="C4935" s="9">
        <v>45062</v>
      </c>
      <c r="D4935" s="9">
        <v>45067</v>
      </c>
      <c r="E4935" s="10">
        <v>45013</v>
      </c>
      <c r="F4935" t="s">
        <v>49</v>
      </c>
      <c r="G4935">
        <v>86.35</v>
      </c>
      <c r="H4935">
        <v>1</v>
      </c>
      <c r="I4935">
        <v>3</v>
      </c>
      <c r="J4935" t="s">
        <v>28</v>
      </c>
      <c r="K4935" t="s">
        <v>44</v>
      </c>
      <c r="L4935" t="s">
        <v>21</v>
      </c>
      <c r="M4935" t="s">
        <v>36</v>
      </c>
      <c r="N4935" t="s">
        <v>45</v>
      </c>
      <c r="O4935">
        <f>Table2[[#This Row],[check_out_date]]-Table2[[#This Row],[check_in_date]]</f>
        <v>5</v>
      </c>
      <c r="P4935">
        <f>Table2[[#This Row],[num_adults]]+Table2[[#This Row],[num_children]]</f>
        <v>4</v>
      </c>
      <c r="Q4935" s="3">
        <f>IF(OR(Table2[[#This Row],[booking_status]]="confirmed",Table2[[#This Row],[booking_status]]="checked-out"),Table2[[#This Row],[room_rate_per_night]]*Table2[[#This Row],[Num_Nights]],0)</f>
        <v>431.75</v>
      </c>
      <c r="R4935" t="str" cm="1">
        <f t="array" ref="R4935">IFERROR(_xlfn.IFS(Table2[[#This Row],[booking_status]]="confirmed","Expected",Table2[[#This Row],[booking_status]]="checked-out","Actual"),"No Revenue")</f>
        <v>Expected</v>
      </c>
      <c r="S4935" s="4">
        <f>Table2[[#This Row],[Revenue_Amount]]/Table2[[#This Row],[Num_Nights]]</f>
        <v>86.35</v>
      </c>
    </row>
    <row r="4936" spans="1:19" x14ac:dyDescent="0.3">
      <c r="A4936">
        <v>4935</v>
      </c>
      <c r="B4936" t="s">
        <v>31</v>
      </c>
      <c r="C4936" s="9">
        <v>45100</v>
      </c>
      <c r="D4936" s="9">
        <v>45104</v>
      </c>
      <c r="E4936" s="10">
        <v>45073</v>
      </c>
      <c r="F4936" t="s">
        <v>54</v>
      </c>
      <c r="G4936">
        <v>417.51</v>
      </c>
      <c r="H4936">
        <v>1</v>
      </c>
      <c r="I4936">
        <v>1</v>
      </c>
      <c r="J4936" t="s">
        <v>94</v>
      </c>
      <c r="K4936" t="s">
        <v>44</v>
      </c>
      <c r="L4936" t="s">
        <v>21</v>
      </c>
      <c r="M4936" t="s">
        <v>36</v>
      </c>
      <c r="N4936" t="s">
        <v>41</v>
      </c>
      <c r="O4936">
        <f>Table2[[#This Row],[check_out_date]]-Table2[[#This Row],[check_in_date]]</f>
        <v>4</v>
      </c>
      <c r="P4936">
        <f>Table2[[#This Row],[num_adults]]+Table2[[#This Row],[num_children]]</f>
        <v>2</v>
      </c>
      <c r="Q4936" s="3">
        <f>IF(OR(Table2[[#This Row],[booking_status]]="confirmed",Table2[[#This Row],[booking_status]]="checked-out"),Table2[[#This Row],[room_rate_per_night]]*Table2[[#This Row],[Num_Nights]],0)</f>
        <v>1670.04</v>
      </c>
      <c r="R4936" t="str" cm="1">
        <f t="array" ref="R4936">IFERROR(_xlfn.IFS(Table2[[#This Row],[booking_status]]="confirmed","Expected",Table2[[#This Row],[booking_status]]="checked-out","Actual"),"No Revenue")</f>
        <v>Expected</v>
      </c>
      <c r="S4936" s="4">
        <f>Table2[[#This Row],[Revenue_Amount]]/Table2[[#This Row],[Num_Nights]]</f>
        <v>417.51</v>
      </c>
    </row>
    <row r="4937" spans="1:19" x14ac:dyDescent="0.3">
      <c r="A4937">
        <v>4936</v>
      </c>
      <c r="B4937" t="s">
        <v>31</v>
      </c>
      <c r="C4937" s="9">
        <v>45161</v>
      </c>
      <c r="D4937" s="9">
        <v>45172</v>
      </c>
      <c r="E4937" s="10">
        <v>45129</v>
      </c>
      <c r="F4937" t="s">
        <v>54</v>
      </c>
      <c r="G4937">
        <v>370.52</v>
      </c>
      <c r="H4937">
        <v>3</v>
      </c>
      <c r="I4937">
        <v>1</v>
      </c>
      <c r="J4937" t="s">
        <v>55</v>
      </c>
      <c r="K4937" t="s">
        <v>99</v>
      </c>
      <c r="L4937" t="s">
        <v>21</v>
      </c>
      <c r="M4937" t="s">
        <v>36</v>
      </c>
      <c r="N4937" t="s">
        <v>41</v>
      </c>
      <c r="O4937">
        <f>Table2[[#This Row],[check_out_date]]-Table2[[#This Row],[check_in_date]]</f>
        <v>11</v>
      </c>
      <c r="P4937">
        <f>Table2[[#This Row],[num_adults]]+Table2[[#This Row],[num_children]]</f>
        <v>4</v>
      </c>
      <c r="Q4937" s="3">
        <f>IF(OR(Table2[[#This Row],[booking_status]]="confirmed",Table2[[#This Row],[booking_status]]="checked-out"),Table2[[#This Row],[room_rate_per_night]]*Table2[[#This Row],[Num_Nights]],0)</f>
        <v>4075.72</v>
      </c>
      <c r="R4937" t="str" cm="1">
        <f t="array" ref="R4937">IFERROR(_xlfn.IFS(Table2[[#This Row],[booking_status]]="confirmed","Expected",Table2[[#This Row],[booking_status]]="checked-out","Actual"),"No Revenue")</f>
        <v>Expected</v>
      </c>
      <c r="S4937" s="4">
        <f>Table2[[#This Row],[Revenue_Amount]]/Table2[[#This Row],[Num_Nights]]</f>
        <v>370.52</v>
      </c>
    </row>
    <row r="4938" spans="1:19" x14ac:dyDescent="0.3">
      <c r="A4938">
        <v>4937</v>
      </c>
      <c r="B4938" t="s">
        <v>31</v>
      </c>
      <c r="C4938" s="9">
        <v>45177</v>
      </c>
      <c r="D4938" s="9">
        <v>45181</v>
      </c>
      <c r="E4938" s="10">
        <v>45153</v>
      </c>
      <c r="F4938" t="s">
        <v>18</v>
      </c>
      <c r="G4938">
        <v>247.68</v>
      </c>
      <c r="H4938">
        <v>1</v>
      </c>
      <c r="I4938">
        <v>0</v>
      </c>
      <c r="J4938" t="s">
        <v>94</v>
      </c>
      <c r="K4938" t="s">
        <v>99</v>
      </c>
      <c r="L4938" t="s">
        <v>21</v>
      </c>
      <c r="M4938" t="s">
        <v>22</v>
      </c>
      <c r="N4938" t="s">
        <v>41</v>
      </c>
      <c r="O4938">
        <f>Table2[[#This Row],[check_out_date]]-Table2[[#This Row],[check_in_date]]</f>
        <v>4</v>
      </c>
      <c r="P4938">
        <f>Table2[[#This Row],[num_adults]]+Table2[[#This Row],[num_children]]</f>
        <v>1</v>
      </c>
      <c r="Q4938" s="3">
        <f>IF(OR(Table2[[#This Row],[booking_status]]="confirmed",Table2[[#This Row],[booking_status]]="checked-out"),Table2[[#This Row],[room_rate_per_night]]*Table2[[#This Row],[Num_Nights]],0)</f>
        <v>990.72</v>
      </c>
      <c r="R4938" t="str" cm="1">
        <f t="array" ref="R4938">IFERROR(_xlfn.IFS(Table2[[#This Row],[booking_status]]="confirmed","Expected",Table2[[#This Row],[booking_status]]="checked-out","Actual"),"No Revenue")</f>
        <v>Expected</v>
      </c>
      <c r="S4938" s="4">
        <f>Table2[[#This Row],[Revenue_Amount]]/Table2[[#This Row],[Num_Nights]]</f>
        <v>247.68</v>
      </c>
    </row>
    <row r="4939" spans="1:19" x14ac:dyDescent="0.3">
      <c r="A4939">
        <v>4938</v>
      </c>
      <c r="B4939" t="s">
        <v>37</v>
      </c>
      <c r="C4939" s="9">
        <v>45235</v>
      </c>
      <c r="D4939" s="9">
        <v>45238</v>
      </c>
      <c r="E4939" s="10">
        <v>45176</v>
      </c>
      <c r="F4939" t="s">
        <v>27</v>
      </c>
      <c r="G4939">
        <v>213.79</v>
      </c>
      <c r="H4939">
        <v>2</v>
      </c>
      <c r="I4939">
        <v>1</v>
      </c>
      <c r="J4939" t="s">
        <v>55</v>
      </c>
      <c r="K4939" t="s">
        <v>44</v>
      </c>
      <c r="L4939" t="s">
        <v>60</v>
      </c>
      <c r="M4939" t="s">
        <v>22</v>
      </c>
      <c r="N4939" t="s">
        <v>41</v>
      </c>
      <c r="O4939">
        <f>Table2[[#This Row],[check_out_date]]-Table2[[#This Row],[check_in_date]]</f>
        <v>3</v>
      </c>
      <c r="P4939">
        <f>Table2[[#This Row],[num_adults]]+Table2[[#This Row],[num_children]]</f>
        <v>3</v>
      </c>
      <c r="Q4939" s="3">
        <f>IF(OR(Table2[[#This Row],[booking_status]]="confirmed",Table2[[#This Row],[booking_status]]="checked-out"),Table2[[#This Row],[room_rate_per_night]]*Table2[[#This Row],[Num_Nights]],0)</f>
        <v>0</v>
      </c>
      <c r="R4939" t="str" cm="1">
        <f t="array" ref="R4939">IFERROR(_xlfn.IFS(Table2[[#This Row],[booking_status]]="confirmed","Expected",Table2[[#This Row],[booking_status]]="checked-out","Actual"),"No Revenue")</f>
        <v>No Revenue</v>
      </c>
      <c r="S4939" s="4">
        <f>Table2[[#This Row],[Revenue_Amount]]/Table2[[#This Row],[Num_Nights]]</f>
        <v>0</v>
      </c>
    </row>
    <row r="4940" spans="1:19" x14ac:dyDescent="0.3">
      <c r="A4940">
        <v>4939</v>
      </c>
      <c r="B4940" t="s">
        <v>37</v>
      </c>
      <c r="C4940" s="9">
        <v>44972</v>
      </c>
      <c r="D4940" s="9">
        <v>44984</v>
      </c>
      <c r="E4940" s="10">
        <v>44956</v>
      </c>
      <c r="F4940" t="s">
        <v>27</v>
      </c>
      <c r="G4940">
        <v>149.72</v>
      </c>
      <c r="H4940">
        <v>2</v>
      </c>
      <c r="I4940">
        <v>0</v>
      </c>
      <c r="J4940" t="s">
        <v>19</v>
      </c>
      <c r="K4940" t="s">
        <v>99</v>
      </c>
      <c r="L4940" t="s">
        <v>21</v>
      </c>
      <c r="M4940" t="s">
        <v>22</v>
      </c>
      <c r="N4940" t="s">
        <v>45</v>
      </c>
      <c r="O4940">
        <f>Table2[[#This Row],[check_out_date]]-Table2[[#This Row],[check_in_date]]</f>
        <v>12</v>
      </c>
      <c r="P4940">
        <f>Table2[[#This Row],[num_adults]]+Table2[[#This Row],[num_children]]</f>
        <v>2</v>
      </c>
      <c r="Q4940" s="3">
        <f>IF(OR(Table2[[#This Row],[booking_status]]="confirmed",Table2[[#This Row],[booking_status]]="checked-out"),Table2[[#This Row],[room_rate_per_night]]*Table2[[#This Row],[Num_Nights]],0)</f>
        <v>1796.6399999999999</v>
      </c>
      <c r="R4940" t="str" cm="1">
        <f t="array" ref="R4940">IFERROR(_xlfn.IFS(Table2[[#This Row],[booking_status]]="confirmed","Expected",Table2[[#This Row],[booking_status]]="checked-out","Actual"),"No Revenue")</f>
        <v>Expected</v>
      </c>
      <c r="S4940" s="4">
        <f>Table2[[#This Row],[Revenue_Amount]]/Table2[[#This Row],[Num_Nights]]</f>
        <v>149.72</v>
      </c>
    </row>
    <row r="4941" spans="1:19" hidden="1" x14ac:dyDescent="0.3">
      <c r="A4941">
        <v>4940</v>
      </c>
      <c r="B4941" t="s">
        <v>50</v>
      </c>
      <c r="C4941" s="9">
        <v>45235</v>
      </c>
      <c r="D4941" s="9">
        <v>45241</v>
      </c>
      <c r="E4941" s="10">
        <v>45219</v>
      </c>
      <c r="F4941" t="s">
        <v>54</v>
      </c>
      <c r="G4941">
        <v>615.54</v>
      </c>
      <c r="H4941">
        <v>3</v>
      </c>
      <c r="I4941">
        <v>0</v>
      </c>
      <c r="J4941" t="s">
        <v>35</v>
      </c>
      <c r="K4941" t="s">
        <v>29</v>
      </c>
      <c r="L4941" t="s">
        <v>21</v>
      </c>
      <c r="M4941" t="s">
        <v>36</v>
      </c>
      <c r="N4941" t="s">
        <v>41</v>
      </c>
      <c r="O4941">
        <f>Table2[[#This Row],[check_out_date]]-Table2[[#This Row],[check_in_date]]</f>
        <v>6</v>
      </c>
      <c r="P4941">
        <f>Table2[[#This Row],[num_adults]]+Table2[[#This Row],[num_children]]</f>
        <v>3</v>
      </c>
      <c r="Q4941" s="3">
        <f>IF(OR(Table2[[#This Row],[booking_status]]="confirmed",Table2[[#This Row],[booking_status]]="checked-out"),Table2[[#This Row],[room_rate_per_night]]*Table2[[#This Row],[Num_Nights]],0)</f>
        <v>3693.24</v>
      </c>
      <c r="R4941" t="str" cm="1">
        <f t="array" ref="R4941">IFERROR(_xlfn.IFS(Table2[[#This Row],[booking_status]]="confirmed","Expected",Table2[[#This Row],[booking_status]]="checked-out","Actual"),"No Revenue")</f>
        <v>Expected</v>
      </c>
      <c r="S4941" s="4">
        <f>Table2[[#This Row],[Revenue_Amount]]/Table2[[#This Row],[Num_Nights]]</f>
        <v>615.54</v>
      </c>
    </row>
    <row r="4942" spans="1:19" x14ac:dyDescent="0.3">
      <c r="A4942">
        <v>4941</v>
      </c>
      <c r="B4942" t="s">
        <v>14</v>
      </c>
      <c r="C4942" s="9">
        <v>45015</v>
      </c>
      <c r="D4942" s="9">
        <v>45017</v>
      </c>
      <c r="E4942" s="10">
        <v>44977</v>
      </c>
      <c r="F4942" t="s">
        <v>27</v>
      </c>
      <c r="G4942">
        <v>189.86</v>
      </c>
      <c r="H4942">
        <v>1</v>
      </c>
      <c r="I4942">
        <v>2</v>
      </c>
      <c r="J4942" t="s">
        <v>55</v>
      </c>
      <c r="K4942" t="s">
        <v>20</v>
      </c>
      <c r="L4942" t="s">
        <v>60</v>
      </c>
      <c r="M4942" t="s">
        <v>36</v>
      </c>
      <c r="N4942" t="s">
        <v>23</v>
      </c>
      <c r="O4942">
        <f>Table2[[#This Row],[check_out_date]]-Table2[[#This Row],[check_in_date]]</f>
        <v>2</v>
      </c>
      <c r="P4942">
        <f>Table2[[#This Row],[num_adults]]+Table2[[#This Row],[num_children]]</f>
        <v>3</v>
      </c>
      <c r="Q4942" s="3">
        <f>IF(OR(Table2[[#This Row],[booking_status]]="confirmed",Table2[[#This Row],[booking_status]]="checked-out"),Table2[[#This Row],[room_rate_per_night]]*Table2[[#This Row],[Num_Nights]],0)</f>
        <v>0</v>
      </c>
      <c r="R4942" t="str" cm="1">
        <f t="array" ref="R4942">IFERROR(_xlfn.IFS(Table2[[#This Row],[booking_status]]="confirmed","Expected",Table2[[#This Row],[booking_status]]="checked-out","Actual"),"No Revenue")</f>
        <v>No Revenue</v>
      </c>
      <c r="S4942" s="4">
        <f>Table2[[#This Row],[Revenue_Amount]]/Table2[[#This Row],[Num_Nights]]</f>
        <v>0</v>
      </c>
    </row>
    <row r="4943" spans="1:19" x14ac:dyDescent="0.3">
      <c r="A4943">
        <v>4942</v>
      </c>
      <c r="B4943" t="s">
        <v>14</v>
      </c>
      <c r="C4943" s="9">
        <v>45231</v>
      </c>
      <c r="D4943" s="9">
        <v>45243</v>
      </c>
      <c r="E4943" s="10">
        <v>45194</v>
      </c>
      <c r="F4943" t="s">
        <v>49</v>
      </c>
      <c r="G4943">
        <v>64.650000000000006</v>
      </c>
      <c r="H4943">
        <v>2</v>
      </c>
      <c r="I4943">
        <v>1</v>
      </c>
      <c r="J4943" t="s">
        <v>28</v>
      </c>
      <c r="K4943" t="s">
        <v>20</v>
      </c>
      <c r="L4943" t="s">
        <v>21</v>
      </c>
      <c r="M4943" t="s">
        <v>36</v>
      </c>
      <c r="N4943" t="s">
        <v>41</v>
      </c>
      <c r="O4943">
        <f>Table2[[#This Row],[check_out_date]]-Table2[[#This Row],[check_in_date]]</f>
        <v>12</v>
      </c>
      <c r="P4943">
        <f>Table2[[#This Row],[num_adults]]+Table2[[#This Row],[num_children]]</f>
        <v>3</v>
      </c>
      <c r="Q4943" s="3">
        <f>IF(OR(Table2[[#This Row],[booking_status]]="confirmed",Table2[[#This Row],[booking_status]]="checked-out"),Table2[[#This Row],[room_rate_per_night]]*Table2[[#This Row],[Num_Nights]],0)</f>
        <v>775.80000000000007</v>
      </c>
      <c r="R4943" t="str" cm="1">
        <f t="array" ref="R4943">IFERROR(_xlfn.IFS(Table2[[#This Row],[booking_status]]="confirmed","Expected",Table2[[#This Row],[booking_status]]="checked-out","Actual"),"No Revenue")</f>
        <v>Expected</v>
      </c>
      <c r="S4943" s="4">
        <f>Table2[[#This Row],[Revenue_Amount]]/Table2[[#This Row],[Num_Nights]]</f>
        <v>64.650000000000006</v>
      </c>
    </row>
    <row r="4944" spans="1:19" x14ac:dyDescent="0.3">
      <c r="A4944">
        <v>4943</v>
      </c>
      <c r="B4944" t="s">
        <v>31</v>
      </c>
      <c r="C4944" s="9">
        <v>44945</v>
      </c>
      <c r="D4944" s="9">
        <v>44958</v>
      </c>
      <c r="E4944" s="10">
        <v>44929</v>
      </c>
      <c r="F4944" t="s">
        <v>18</v>
      </c>
      <c r="G4944">
        <v>240.19</v>
      </c>
      <c r="H4944">
        <v>4</v>
      </c>
      <c r="I4944">
        <v>0</v>
      </c>
      <c r="J4944" t="s">
        <v>28</v>
      </c>
      <c r="K4944" t="s">
        <v>66</v>
      </c>
      <c r="L4944" t="s">
        <v>21</v>
      </c>
      <c r="M4944" t="s">
        <v>36</v>
      </c>
      <c r="N4944" t="s">
        <v>23</v>
      </c>
      <c r="O4944">
        <f>Table2[[#This Row],[check_out_date]]-Table2[[#This Row],[check_in_date]]</f>
        <v>13</v>
      </c>
      <c r="P4944">
        <f>Table2[[#This Row],[num_adults]]+Table2[[#This Row],[num_children]]</f>
        <v>4</v>
      </c>
      <c r="Q4944" s="3">
        <f>IF(OR(Table2[[#This Row],[booking_status]]="confirmed",Table2[[#This Row],[booking_status]]="checked-out"),Table2[[#This Row],[room_rate_per_night]]*Table2[[#This Row],[Num_Nights]],0)</f>
        <v>3122.47</v>
      </c>
      <c r="R4944" t="str" cm="1">
        <f t="array" ref="R4944">IFERROR(_xlfn.IFS(Table2[[#This Row],[booking_status]]="confirmed","Expected",Table2[[#This Row],[booking_status]]="checked-out","Actual"),"No Revenue")</f>
        <v>Expected</v>
      </c>
      <c r="S4944" s="4">
        <f>Table2[[#This Row],[Revenue_Amount]]/Table2[[#This Row],[Num_Nights]]</f>
        <v>240.19</v>
      </c>
    </row>
    <row r="4945" spans="1:19" hidden="1" x14ac:dyDescent="0.3">
      <c r="A4945">
        <v>4944</v>
      </c>
      <c r="B4945" t="s">
        <v>50</v>
      </c>
      <c r="C4945" s="9">
        <v>45122</v>
      </c>
      <c r="D4945" s="9">
        <v>45123</v>
      </c>
      <c r="E4945" s="10">
        <v>45111</v>
      </c>
      <c r="F4945" t="s">
        <v>27</v>
      </c>
      <c r="G4945">
        <v>138.87</v>
      </c>
      <c r="H4945">
        <v>1</v>
      </c>
      <c r="I4945">
        <v>2</v>
      </c>
      <c r="J4945" t="s">
        <v>35</v>
      </c>
      <c r="K4945" t="s">
        <v>29</v>
      </c>
      <c r="L4945" t="s">
        <v>56</v>
      </c>
      <c r="M4945" t="s">
        <v>36</v>
      </c>
      <c r="N4945" t="s">
        <v>30</v>
      </c>
      <c r="O4945">
        <f>Table2[[#This Row],[check_out_date]]-Table2[[#This Row],[check_in_date]]</f>
        <v>1</v>
      </c>
      <c r="P4945">
        <f>Table2[[#This Row],[num_adults]]+Table2[[#This Row],[num_children]]</f>
        <v>3</v>
      </c>
      <c r="Q4945" s="3">
        <f>IF(OR(Table2[[#This Row],[booking_status]]="confirmed",Table2[[#This Row],[booking_status]]="checked-out"),Table2[[#This Row],[room_rate_per_night]]*Table2[[#This Row],[Num_Nights]],0)</f>
        <v>138.87</v>
      </c>
      <c r="R4945" t="str" cm="1">
        <f t="array" ref="R4945">IFERROR(_xlfn.IFS(Table2[[#This Row],[booking_status]]="confirmed","Expected",Table2[[#This Row],[booking_status]]="checked-out","Actual"),"No Revenue")</f>
        <v>Actual</v>
      </c>
      <c r="S4945" s="4">
        <f>Table2[[#This Row],[Revenue_Amount]]/Table2[[#This Row],[Num_Nights]]</f>
        <v>138.87</v>
      </c>
    </row>
    <row r="4946" spans="1:19" x14ac:dyDescent="0.3">
      <c r="A4946">
        <v>4945</v>
      </c>
      <c r="B4946" t="s">
        <v>50</v>
      </c>
      <c r="C4946" s="9">
        <v>45136</v>
      </c>
      <c r="D4946" s="9">
        <v>45139</v>
      </c>
      <c r="E4946" s="10">
        <v>45121</v>
      </c>
      <c r="F4946" t="s">
        <v>49</v>
      </c>
      <c r="G4946">
        <v>161.21</v>
      </c>
      <c r="H4946">
        <v>2</v>
      </c>
      <c r="I4946">
        <v>1</v>
      </c>
      <c r="J4946" t="s">
        <v>28</v>
      </c>
      <c r="K4946" t="s">
        <v>99</v>
      </c>
      <c r="L4946" t="s">
        <v>21</v>
      </c>
      <c r="M4946" t="s">
        <v>36</v>
      </c>
      <c r="N4946" t="s">
        <v>23</v>
      </c>
      <c r="O4946">
        <f>Table2[[#This Row],[check_out_date]]-Table2[[#This Row],[check_in_date]]</f>
        <v>3</v>
      </c>
      <c r="P4946">
        <f>Table2[[#This Row],[num_adults]]+Table2[[#This Row],[num_children]]</f>
        <v>3</v>
      </c>
      <c r="Q4946" s="3">
        <f>IF(OR(Table2[[#This Row],[booking_status]]="confirmed",Table2[[#This Row],[booking_status]]="checked-out"),Table2[[#This Row],[room_rate_per_night]]*Table2[[#This Row],[Num_Nights]],0)</f>
        <v>483.63</v>
      </c>
      <c r="R4946" t="str" cm="1">
        <f t="array" ref="R4946">IFERROR(_xlfn.IFS(Table2[[#This Row],[booking_status]]="confirmed","Expected",Table2[[#This Row],[booking_status]]="checked-out","Actual"),"No Revenue")</f>
        <v>Expected</v>
      </c>
      <c r="S4946" s="4">
        <f>Table2[[#This Row],[Revenue_Amount]]/Table2[[#This Row],[Num_Nights]]</f>
        <v>161.21</v>
      </c>
    </row>
    <row r="4947" spans="1:19" x14ac:dyDescent="0.3">
      <c r="A4947">
        <v>4946</v>
      </c>
      <c r="B4947" t="s">
        <v>50</v>
      </c>
      <c r="C4947" s="9">
        <v>45260</v>
      </c>
      <c r="D4947" s="9">
        <v>45262</v>
      </c>
      <c r="E4947" s="10">
        <v>45247</v>
      </c>
      <c r="F4947" t="s">
        <v>27</v>
      </c>
      <c r="G4947">
        <v>226.36</v>
      </c>
      <c r="H4947">
        <v>1</v>
      </c>
      <c r="I4947">
        <v>0</v>
      </c>
      <c r="J4947" t="s">
        <v>55</v>
      </c>
      <c r="K4947" t="s">
        <v>44</v>
      </c>
      <c r="L4947" t="s">
        <v>21</v>
      </c>
      <c r="M4947" t="s">
        <v>36</v>
      </c>
      <c r="N4947" t="s">
        <v>23</v>
      </c>
      <c r="O4947">
        <f>Table2[[#This Row],[check_out_date]]-Table2[[#This Row],[check_in_date]]</f>
        <v>2</v>
      </c>
      <c r="P4947">
        <f>Table2[[#This Row],[num_adults]]+Table2[[#This Row],[num_children]]</f>
        <v>1</v>
      </c>
      <c r="Q4947" s="3">
        <f>IF(OR(Table2[[#This Row],[booking_status]]="confirmed",Table2[[#This Row],[booking_status]]="checked-out"),Table2[[#This Row],[room_rate_per_night]]*Table2[[#This Row],[Num_Nights]],0)</f>
        <v>452.72</v>
      </c>
      <c r="R4947" t="str" cm="1">
        <f t="array" ref="R4947">IFERROR(_xlfn.IFS(Table2[[#This Row],[booking_status]]="confirmed","Expected",Table2[[#This Row],[booking_status]]="checked-out","Actual"),"No Revenue")</f>
        <v>Expected</v>
      </c>
      <c r="S4947" s="4">
        <f>Table2[[#This Row],[Revenue_Amount]]/Table2[[#This Row],[Num_Nights]]</f>
        <v>226.36</v>
      </c>
    </row>
    <row r="4948" spans="1:19" x14ac:dyDescent="0.3">
      <c r="A4948">
        <v>4947</v>
      </c>
      <c r="B4948" t="s">
        <v>37</v>
      </c>
      <c r="C4948" s="9">
        <v>45148</v>
      </c>
      <c r="D4948" s="9">
        <v>45157</v>
      </c>
      <c r="E4948" s="10">
        <v>45128</v>
      </c>
      <c r="F4948" t="s">
        <v>49</v>
      </c>
      <c r="G4948">
        <v>137.57</v>
      </c>
      <c r="H4948">
        <v>1</v>
      </c>
      <c r="I4948">
        <v>0</v>
      </c>
      <c r="J4948" t="s">
        <v>19</v>
      </c>
      <c r="K4948" t="s">
        <v>44</v>
      </c>
      <c r="L4948" t="s">
        <v>60</v>
      </c>
      <c r="M4948" t="s">
        <v>36</v>
      </c>
      <c r="N4948" t="s">
        <v>95</v>
      </c>
      <c r="O4948">
        <f>Table2[[#This Row],[check_out_date]]-Table2[[#This Row],[check_in_date]]</f>
        <v>9</v>
      </c>
      <c r="P4948">
        <f>Table2[[#This Row],[num_adults]]+Table2[[#This Row],[num_children]]</f>
        <v>1</v>
      </c>
      <c r="Q4948" s="3">
        <f>IF(OR(Table2[[#This Row],[booking_status]]="confirmed",Table2[[#This Row],[booking_status]]="checked-out"),Table2[[#This Row],[room_rate_per_night]]*Table2[[#This Row],[Num_Nights]],0)</f>
        <v>0</v>
      </c>
      <c r="R4948" t="str" cm="1">
        <f t="array" ref="R4948">IFERROR(_xlfn.IFS(Table2[[#This Row],[booking_status]]="confirmed","Expected",Table2[[#This Row],[booking_status]]="checked-out","Actual"),"No Revenue")</f>
        <v>No Revenue</v>
      </c>
      <c r="S4948" s="4">
        <f>Table2[[#This Row],[Revenue_Amount]]/Table2[[#This Row],[Num_Nights]]</f>
        <v>0</v>
      </c>
    </row>
    <row r="4949" spans="1:19" x14ac:dyDescent="0.3">
      <c r="A4949">
        <v>4948</v>
      </c>
      <c r="B4949" t="s">
        <v>37</v>
      </c>
      <c r="C4949" s="9">
        <v>45034</v>
      </c>
      <c r="D4949" s="9">
        <v>45038</v>
      </c>
      <c r="E4949" s="10">
        <v>44988</v>
      </c>
      <c r="F4949" t="s">
        <v>27</v>
      </c>
      <c r="G4949">
        <v>155.94</v>
      </c>
      <c r="H4949">
        <v>1</v>
      </c>
      <c r="I4949">
        <v>1</v>
      </c>
      <c r="J4949" t="s">
        <v>19</v>
      </c>
      <c r="K4949" t="s">
        <v>66</v>
      </c>
      <c r="L4949" t="s">
        <v>21</v>
      </c>
      <c r="M4949" t="s">
        <v>36</v>
      </c>
      <c r="N4949" t="s">
        <v>41</v>
      </c>
      <c r="O4949">
        <f>Table2[[#This Row],[check_out_date]]-Table2[[#This Row],[check_in_date]]</f>
        <v>4</v>
      </c>
      <c r="P4949">
        <f>Table2[[#This Row],[num_adults]]+Table2[[#This Row],[num_children]]</f>
        <v>2</v>
      </c>
      <c r="Q4949" s="3">
        <f>IF(OR(Table2[[#This Row],[booking_status]]="confirmed",Table2[[#This Row],[booking_status]]="checked-out"),Table2[[#This Row],[room_rate_per_night]]*Table2[[#This Row],[Num_Nights]],0)</f>
        <v>623.76</v>
      </c>
      <c r="R4949" t="str" cm="1">
        <f t="array" ref="R4949">IFERROR(_xlfn.IFS(Table2[[#This Row],[booking_status]]="confirmed","Expected",Table2[[#This Row],[booking_status]]="checked-out","Actual"),"No Revenue")</f>
        <v>Expected</v>
      </c>
      <c r="S4949" s="4">
        <f>Table2[[#This Row],[Revenue_Amount]]/Table2[[#This Row],[Num_Nights]]</f>
        <v>155.94</v>
      </c>
    </row>
    <row r="4950" spans="1:19" x14ac:dyDescent="0.3">
      <c r="A4950">
        <v>4949</v>
      </c>
      <c r="B4950" t="s">
        <v>50</v>
      </c>
      <c r="C4950" s="9">
        <v>45013</v>
      </c>
      <c r="D4950" s="9">
        <v>45018</v>
      </c>
      <c r="E4950" s="10">
        <v>45008</v>
      </c>
      <c r="F4950" t="s">
        <v>27</v>
      </c>
      <c r="G4950">
        <v>186.32</v>
      </c>
      <c r="H4950">
        <v>3</v>
      </c>
      <c r="I4950">
        <v>2</v>
      </c>
      <c r="J4950" t="s">
        <v>55</v>
      </c>
      <c r="K4950" t="s">
        <v>44</v>
      </c>
      <c r="L4950" t="s">
        <v>21</v>
      </c>
      <c r="M4950" t="s">
        <v>36</v>
      </c>
      <c r="N4950" t="s">
        <v>23</v>
      </c>
      <c r="O4950">
        <f>Table2[[#This Row],[check_out_date]]-Table2[[#This Row],[check_in_date]]</f>
        <v>5</v>
      </c>
      <c r="P4950">
        <f>Table2[[#This Row],[num_adults]]+Table2[[#This Row],[num_children]]</f>
        <v>5</v>
      </c>
      <c r="Q4950" s="3">
        <f>IF(OR(Table2[[#This Row],[booking_status]]="confirmed",Table2[[#This Row],[booking_status]]="checked-out"),Table2[[#This Row],[room_rate_per_night]]*Table2[[#This Row],[Num_Nights]],0)</f>
        <v>931.59999999999991</v>
      </c>
      <c r="R4950" t="str" cm="1">
        <f t="array" ref="R4950">IFERROR(_xlfn.IFS(Table2[[#This Row],[booking_status]]="confirmed","Expected",Table2[[#This Row],[booking_status]]="checked-out","Actual"),"No Revenue")</f>
        <v>Expected</v>
      </c>
      <c r="S4950" s="4">
        <f>Table2[[#This Row],[Revenue_Amount]]/Table2[[#This Row],[Num_Nights]]</f>
        <v>186.32</v>
      </c>
    </row>
    <row r="4951" spans="1:19" x14ac:dyDescent="0.3">
      <c r="A4951">
        <v>4950</v>
      </c>
      <c r="B4951" t="s">
        <v>14</v>
      </c>
      <c r="C4951" s="9">
        <v>45184</v>
      </c>
      <c r="D4951" s="9">
        <v>45191</v>
      </c>
      <c r="E4951" s="10">
        <v>45170</v>
      </c>
      <c r="F4951" t="s">
        <v>49</v>
      </c>
      <c r="G4951">
        <v>123.16</v>
      </c>
      <c r="H4951">
        <v>1</v>
      </c>
      <c r="I4951">
        <v>1</v>
      </c>
      <c r="J4951" t="s">
        <v>55</v>
      </c>
      <c r="K4951" t="s">
        <v>99</v>
      </c>
      <c r="L4951" t="s">
        <v>21</v>
      </c>
      <c r="M4951" t="s">
        <v>36</v>
      </c>
      <c r="N4951" t="s">
        <v>23</v>
      </c>
      <c r="O4951">
        <f>Table2[[#This Row],[check_out_date]]-Table2[[#This Row],[check_in_date]]</f>
        <v>7</v>
      </c>
      <c r="P4951">
        <f>Table2[[#This Row],[num_adults]]+Table2[[#This Row],[num_children]]</f>
        <v>2</v>
      </c>
      <c r="Q4951" s="3">
        <f>IF(OR(Table2[[#This Row],[booking_status]]="confirmed",Table2[[#This Row],[booking_status]]="checked-out"),Table2[[#This Row],[room_rate_per_night]]*Table2[[#This Row],[Num_Nights]],0)</f>
        <v>862.12</v>
      </c>
      <c r="R4951" t="str" cm="1">
        <f t="array" ref="R4951">IFERROR(_xlfn.IFS(Table2[[#This Row],[booking_status]]="confirmed","Expected",Table2[[#This Row],[booking_status]]="checked-out","Actual"),"No Revenue")</f>
        <v>Expected</v>
      </c>
      <c r="S4951" s="4">
        <f>Table2[[#This Row],[Revenue_Amount]]/Table2[[#This Row],[Num_Nights]]</f>
        <v>123.16</v>
      </c>
    </row>
    <row r="4952" spans="1:19" x14ac:dyDescent="0.3">
      <c r="A4952">
        <v>4951</v>
      </c>
      <c r="B4952" t="s">
        <v>31</v>
      </c>
      <c r="C4952" s="9">
        <v>44985</v>
      </c>
      <c r="D4952" s="9">
        <v>44992</v>
      </c>
      <c r="E4952" s="10">
        <v>44935</v>
      </c>
      <c r="F4952" t="s">
        <v>49</v>
      </c>
      <c r="G4952">
        <v>99.03</v>
      </c>
      <c r="H4952">
        <v>1</v>
      </c>
      <c r="I4952">
        <v>1</v>
      </c>
      <c r="J4952" t="s">
        <v>28</v>
      </c>
      <c r="K4952" t="s">
        <v>29</v>
      </c>
      <c r="L4952" t="s">
        <v>21</v>
      </c>
      <c r="M4952" t="s">
        <v>22</v>
      </c>
      <c r="N4952" t="s">
        <v>41</v>
      </c>
      <c r="O4952">
        <f>Table2[[#This Row],[check_out_date]]-Table2[[#This Row],[check_in_date]]</f>
        <v>7</v>
      </c>
      <c r="P4952">
        <f>Table2[[#This Row],[num_adults]]+Table2[[#This Row],[num_children]]</f>
        <v>2</v>
      </c>
      <c r="Q4952" s="3">
        <f>IF(OR(Table2[[#This Row],[booking_status]]="confirmed",Table2[[#This Row],[booking_status]]="checked-out"),Table2[[#This Row],[room_rate_per_night]]*Table2[[#This Row],[Num_Nights]],0)</f>
        <v>693.21</v>
      </c>
      <c r="R4952" t="str" cm="1">
        <f t="array" ref="R4952">IFERROR(_xlfn.IFS(Table2[[#This Row],[booking_status]]="confirmed","Expected",Table2[[#This Row],[booking_status]]="checked-out","Actual"),"No Revenue")</f>
        <v>Expected</v>
      </c>
      <c r="S4952" s="4">
        <f>Table2[[#This Row],[Revenue_Amount]]/Table2[[#This Row],[Num_Nights]]</f>
        <v>99.03</v>
      </c>
    </row>
    <row r="4953" spans="1:19" hidden="1" x14ac:dyDescent="0.3">
      <c r="A4953">
        <v>4952</v>
      </c>
      <c r="B4953" t="s">
        <v>31</v>
      </c>
      <c r="C4953" s="9">
        <v>45286</v>
      </c>
      <c r="D4953" s="9">
        <v>45290</v>
      </c>
      <c r="E4953" s="10">
        <v>45232</v>
      </c>
      <c r="F4953" t="s">
        <v>54</v>
      </c>
      <c r="G4953">
        <v>297.98</v>
      </c>
      <c r="H4953">
        <v>1</v>
      </c>
      <c r="I4953">
        <v>2</v>
      </c>
      <c r="J4953" t="s">
        <v>35</v>
      </c>
      <c r="K4953" t="s">
        <v>44</v>
      </c>
      <c r="L4953" t="s">
        <v>56</v>
      </c>
      <c r="M4953" t="s">
        <v>36</v>
      </c>
      <c r="N4953" t="s">
        <v>23</v>
      </c>
      <c r="O4953">
        <f>Table2[[#This Row],[check_out_date]]-Table2[[#This Row],[check_in_date]]</f>
        <v>4</v>
      </c>
      <c r="P4953">
        <f>Table2[[#This Row],[num_adults]]+Table2[[#This Row],[num_children]]</f>
        <v>3</v>
      </c>
      <c r="Q4953" s="3">
        <f>IF(OR(Table2[[#This Row],[booking_status]]="confirmed",Table2[[#This Row],[booking_status]]="checked-out"),Table2[[#This Row],[room_rate_per_night]]*Table2[[#This Row],[Num_Nights]],0)</f>
        <v>1191.92</v>
      </c>
      <c r="R4953" t="str" cm="1">
        <f t="array" ref="R4953">IFERROR(_xlfn.IFS(Table2[[#This Row],[booking_status]]="confirmed","Expected",Table2[[#This Row],[booking_status]]="checked-out","Actual"),"No Revenue")</f>
        <v>Actual</v>
      </c>
      <c r="S4953" s="4">
        <f>Table2[[#This Row],[Revenue_Amount]]/Table2[[#This Row],[Num_Nights]]</f>
        <v>297.98</v>
      </c>
    </row>
    <row r="4954" spans="1:19" hidden="1" x14ac:dyDescent="0.3">
      <c r="A4954">
        <v>4953</v>
      </c>
      <c r="B4954" t="s">
        <v>37</v>
      </c>
      <c r="C4954" s="9">
        <v>45286</v>
      </c>
      <c r="D4954" s="9">
        <v>45288</v>
      </c>
      <c r="E4954" s="10">
        <v>45273</v>
      </c>
      <c r="F4954" t="s">
        <v>54</v>
      </c>
      <c r="G4954">
        <v>453.32</v>
      </c>
      <c r="H4954">
        <v>4</v>
      </c>
      <c r="I4954">
        <v>2</v>
      </c>
      <c r="J4954" t="s">
        <v>35</v>
      </c>
      <c r="K4954" t="s">
        <v>66</v>
      </c>
      <c r="L4954" t="s">
        <v>21</v>
      </c>
      <c r="M4954" t="s">
        <v>36</v>
      </c>
      <c r="N4954" t="s">
        <v>41</v>
      </c>
      <c r="O4954">
        <f>Table2[[#This Row],[check_out_date]]-Table2[[#This Row],[check_in_date]]</f>
        <v>2</v>
      </c>
      <c r="P4954">
        <f>Table2[[#This Row],[num_adults]]+Table2[[#This Row],[num_children]]</f>
        <v>6</v>
      </c>
      <c r="Q4954" s="3">
        <f>IF(OR(Table2[[#This Row],[booking_status]]="confirmed",Table2[[#This Row],[booking_status]]="checked-out"),Table2[[#This Row],[room_rate_per_night]]*Table2[[#This Row],[Num_Nights]],0)</f>
        <v>906.64</v>
      </c>
      <c r="R4954" t="str" cm="1">
        <f t="array" ref="R4954">IFERROR(_xlfn.IFS(Table2[[#This Row],[booking_status]]="confirmed","Expected",Table2[[#This Row],[booking_status]]="checked-out","Actual"),"No Revenue")</f>
        <v>Expected</v>
      </c>
      <c r="S4954" s="4">
        <f>Table2[[#This Row],[Revenue_Amount]]/Table2[[#This Row],[Num_Nights]]</f>
        <v>453.32</v>
      </c>
    </row>
    <row r="4955" spans="1:19" x14ac:dyDescent="0.3">
      <c r="A4955">
        <v>4954</v>
      </c>
      <c r="B4955" t="s">
        <v>50</v>
      </c>
      <c r="C4955" s="9">
        <v>45127</v>
      </c>
      <c r="D4955" s="9">
        <v>45129</v>
      </c>
      <c r="E4955" s="10">
        <v>45106</v>
      </c>
      <c r="F4955" t="s">
        <v>49</v>
      </c>
      <c r="G4955">
        <v>102.7</v>
      </c>
      <c r="H4955">
        <v>2</v>
      </c>
      <c r="I4955">
        <v>0</v>
      </c>
      <c r="J4955" t="s">
        <v>19</v>
      </c>
      <c r="K4955" t="s">
        <v>29</v>
      </c>
      <c r="L4955" t="s">
        <v>21</v>
      </c>
      <c r="M4955" t="s">
        <v>22</v>
      </c>
      <c r="N4955" t="s">
        <v>41</v>
      </c>
      <c r="O4955">
        <f>Table2[[#This Row],[check_out_date]]-Table2[[#This Row],[check_in_date]]</f>
        <v>2</v>
      </c>
      <c r="P4955">
        <f>Table2[[#This Row],[num_adults]]+Table2[[#This Row],[num_children]]</f>
        <v>2</v>
      </c>
      <c r="Q4955" s="3">
        <f>IF(OR(Table2[[#This Row],[booking_status]]="confirmed",Table2[[#This Row],[booking_status]]="checked-out"),Table2[[#This Row],[room_rate_per_night]]*Table2[[#This Row],[Num_Nights]],0)</f>
        <v>205.4</v>
      </c>
      <c r="R4955" t="str" cm="1">
        <f t="array" ref="R4955">IFERROR(_xlfn.IFS(Table2[[#This Row],[booking_status]]="confirmed","Expected",Table2[[#This Row],[booking_status]]="checked-out","Actual"),"No Revenue")</f>
        <v>Expected</v>
      </c>
      <c r="S4955" s="4">
        <f>Table2[[#This Row],[Revenue_Amount]]/Table2[[#This Row],[Num_Nights]]</f>
        <v>102.7</v>
      </c>
    </row>
    <row r="4956" spans="1:19" x14ac:dyDescent="0.3">
      <c r="A4956">
        <v>4955</v>
      </c>
      <c r="B4956" t="s">
        <v>31</v>
      </c>
      <c r="C4956" s="9">
        <v>45137</v>
      </c>
      <c r="D4956" s="9">
        <v>45144</v>
      </c>
      <c r="E4956" s="10">
        <v>45089</v>
      </c>
      <c r="F4956" t="s">
        <v>18</v>
      </c>
      <c r="G4956">
        <v>144.16</v>
      </c>
      <c r="H4956">
        <v>3</v>
      </c>
      <c r="I4956">
        <v>1</v>
      </c>
      <c r="J4956" t="s">
        <v>28</v>
      </c>
      <c r="K4956" t="s">
        <v>29</v>
      </c>
      <c r="L4956" t="s">
        <v>21</v>
      </c>
      <c r="M4956" t="s">
        <v>36</v>
      </c>
      <c r="N4956" t="s">
        <v>41</v>
      </c>
      <c r="O4956">
        <f>Table2[[#This Row],[check_out_date]]-Table2[[#This Row],[check_in_date]]</f>
        <v>7</v>
      </c>
      <c r="P4956">
        <f>Table2[[#This Row],[num_adults]]+Table2[[#This Row],[num_children]]</f>
        <v>4</v>
      </c>
      <c r="Q4956" s="3">
        <f>IF(OR(Table2[[#This Row],[booking_status]]="confirmed",Table2[[#This Row],[booking_status]]="checked-out"),Table2[[#This Row],[room_rate_per_night]]*Table2[[#This Row],[Num_Nights]],0)</f>
        <v>1009.12</v>
      </c>
      <c r="R4956" t="str" cm="1">
        <f t="array" ref="R4956">IFERROR(_xlfn.IFS(Table2[[#This Row],[booking_status]]="confirmed","Expected",Table2[[#This Row],[booking_status]]="checked-out","Actual"),"No Revenue")</f>
        <v>Expected</v>
      </c>
      <c r="S4956" s="4">
        <f>Table2[[#This Row],[Revenue_Amount]]/Table2[[#This Row],[Num_Nights]]</f>
        <v>144.16</v>
      </c>
    </row>
    <row r="4957" spans="1:19" x14ac:dyDescent="0.3">
      <c r="A4957">
        <v>4956</v>
      </c>
      <c r="B4957" t="s">
        <v>31</v>
      </c>
      <c r="C4957" s="9">
        <v>45037</v>
      </c>
      <c r="D4957" s="9">
        <v>45043</v>
      </c>
      <c r="E4957" s="10">
        <v>45017</v>
      </c>
      <c r="F4957" t="s">
        <v>27</v>
      </c>
      <c r="G4957">
        <v>161.43</v>
      </c>
      <c r="H4957">
        <v>3</v>
      </c>
      <c r="I4957">
        <v>0</v>
      </c>
      <c r="J4957" t="s">
        <v>28</v>
      </c>
      <c r="K4957" t="s">
        <v>44</v>
      </c>
      <c r="L4957" t="s">
        <v>21</v>
      </c>
      <c r="M4957" t="s">
        <v>36</v>
      </c>
      <c r="N4957" t="s">
        <v>45</v>
      </c>
      <c r="O4957">
        <f>Table2[[#This Row],[check_out_date]]-Table2[[#This Row],[check_in_date]]</f>
        <v>6</v>
      </c>
      <c r="P4957">
        <f>Table2[[#This Row],[num_adults]]+Table2[[#This Row],[num_children]]</f>
        <v>3</v>
      </c>
      <c r="Q4957" s="3">
        <f>IF(OR(Table2[[#This Row],[booking_status]]="confirmed",Table2[[#This Row],[booking_status]]="checked-out"),Table2[[#This Row],[room_rate_per_night]]*Table2[[#This Row],[Num_Nights]],0)</f>
        <v>968.58</v>
      </c>
      <c r="R4957" t="str" cm="1">
        <f t="array" ref="R4957">IFERROR(_xlfn.IFS(Table2[[#This Row],[booking_status]]="confirmed","Expected",Table2[[#This Row],[booking_status]]="checked-out","Actual"),"No Revenue")</f>
        <v>Expected</v>
      </c>
      <c r="S4957" s="4">
        <f>Table2[[#This Row],[Revenue_Amount]]/Table2[[#This Row],[Num_Nights]]</f>
        <v>161.43</v>
      </c>
    </row>
    <row r="4958" spans="1:19" x14ac:dyDescent="0.3">
      <c r="A4958">
        <v>4957</v>
      </c>
      <c r="B4958" t="s">
        <v>37</v>
      </c>
      <c r="C4958" s="9">
        <v>45076</v>
      </c>
      <c r="D4958" s="9">
        <v>45084</v>
      </c>
      <c r="E4958" s="10">
        <v>45029</v>
      </c>
      <c r="F4958" t="s">
        <v>18</v>
      </c>
      <c r="G4958">
        <v>200.12</v>
      </c>
      <c r="H4958">
        <v>2</v>
      </c>
      <c r="I4958">
        <v>0</v>
      </c>
      <c r="J4958" t="s">
        <v>55</v>
      </c>
      <c r="K4958" t="s">
        <v>66</v>
      </c>
      <c r="L4958" t="s">
        <v>60</v>
      </c>
      <c r="M4958" t="s">
        <v>36</v>
      </c>
      <c r="N4958" t="s">
        <v>41</v>
      </c>
      <c r="O4958">
        <f>Table2[[#This Row],[check_out_date]]-Table2[[#This Row],[check_in_date]]</f>
        <v>8</v>
      </c>
      <c r="P4958">
        <f>Table2[[#This Row],[num_adults]]+Table2[[#This Row],[num_children]]</f>
        <v>2</v>
      </c>
      <c r="Q4958" s="3">
        <f>IF(OR(Table2[[#This Row],[booking_status]]="confirmed",Table2[[#This Row],[booking_status]]="checked-out"),Table2[[#This Row],[room_rate_per_night]]*Table2[[#This Row],[Num_Nights]],0)</f>
        <v>0</v>
      </c>
      <c r="R4958" t="str" cm="1">
        <f t="array" ref="R4958">IFERROR(_xlfn.IFS(Table2[[#This Row],[booking_status]]="confirmed","Expected",Table2[[#This Row],[booking_status]]="checked-out","Actual"),"No Revenue")</f>
        <v>No Revenue</v>
      </c>
      <c r="S4958" s="4">
        <f>Table2[[#This Row],[Revenue_Amount]]/Table2[[#This Row],[Num_Nights]]</f>
        <v>0</v>
      </c>
    </row>
    <row r="4959" spans="1:19" x14ac:dyDescent="0.3">
      <c r="A4959">
        <v>4958</v>
      </c>
      <c r="B4959" t="s">
        <v>50</v>
      </c>
      <c r="C4959" s="9">
        <v>45250</v>
      </c>
      <c r="D4959" s="9">
        <v>45257</v>
      </c>
      <c r="E4959" s="10">
        <v>45231</v>
      </c>
      <c r="F4959" t="s">
        <v>49</v>
      </c>
      <c r="G4959">
        <v>147.63</v>
      </c>
      <c r="H4959">
        <v>2</v>
      </c>
      <c r="I4959">
        <v>0</v>
      </c>
      <c r="J4959" t="s">
        <v>55</v>
      </c>
      <c r="K4959" t="s">
        <v>99</v>
      </c>
      <c r="L4959" t="s">
        <v>56</v>
      </c>
      <c r="M4959" t="s">
        <v>36</v>
      </c>
      <c r="N4959" t="s">
        <v>23</v>
      </c>
      <c r="O4959">
        <f>Table2[[#This Row],[check_out_date]]-Table2[[#This Row],[check_in_date]]</f>
        <v>7</v>
      </c>
      <c r="P4959">
        <f>Table2[[#This Row],[num_adults]]+Table2[[#This Row],[num_children]]</f>
        <v>2</v>
      </c>
      <c r="Q4959" s="3">
        <f>IF(OR(Table2[[#This Row],[booking_status]]="confirmed",Table2[[#This Row],[booking_status]]="checked-out"),Table2[[#This Row],[room_rate_per_night]]*Table2[[#This Row],[Num_Nights]],0)</f>
        <v>1033.4099999999999</v>
      </c>
      <c r="R4959" t="str" cm="1">
        <f t="array" ref="R4959">IFERROR(_xlfn.IFS(Table2[[#This Row],[booking_status]]="confirmed","Expected",Table2[[#This Row],[booking_status]]="checked-out","Actual"),"No Revenue")</f>
        <v>Actual</v>
      </c>
      <c r="S4959" s="4">
        <f>Table2[[#This Row],[Revenue_Amount]]/Table2[[#This Row],[Num_Nights]]</f>
        <v>147.62999999999997</v>
      </c>
    </row>
    <row r="4960" spans="1:19" x14ac:dyDescent="0.3">
      <c r="A4960">
        <v>4959</v>
      </c>
      <c r="B4960" t="s">
        <v>37</v>
      </c>
      <c r="C4960" s="9">
        <v>45135</v>
      </c>
      <c r="D4960" s="9">
        <v>45139</v>
      </c>
      <c r="E4960" s="10">
        <v>45121</v>
      </c>
      <c r="F4960" t="s">
        <v>18</v>
      </c>
      <c r="G4960">
        <v>195.24</v>
      </c>
      <c r="H4960">
        <v>1</v>
      </c>
      <c r="I4960">
        <v>0</v>
      </c>
      <c r="J4960" t="s">
        <v>28</v>
      </c>
      <c r="K4960" t="s">
        <v>44</v>
      </c>
      <c r="L4960" t="s">
        <v>56</v>
      </c>
      <c r="M4960" t="s">
        <v>36</v>
      </c>
      <c r="N4960" t="s">
        <v>23</v>
      </c>
      <c r="O4960">
        <f>Table2[[#This Row],[check_out_date]]-Table2[[#This Row],[check_in_date]]</f>
        <v>4</v>
      </c>
      <c r="P4960">
        <f>Table2[[#This Row],[num_adults]]+Table2[[#This Row],[num_children]]</f>
        <v>1</v>
      </c>
      <c r="Q4960" s="3">
        <f>IF(OR(Table2[[#This Row],[booking_status]]="confirmed",Table2[[#This Row],[booking_status]]="checked-out"),Table2[[#This Row],[room_rate_per_night]]*Table2[[#This Row],[Num_Nights]],0)</f>
        <v>780.96</v>
      </c>
      <c r="R4960" t="str" cm="1">
        <f t="array" ref="R4960">IFERROR(_xlfn.IFS(Table2[[#This Row],[booking_status]]="confirmed","Expected",Table2[[#This Row],[booking_status]]="checked-out","Actual"),"No Revenue")</f>
        <v>Actual</v>
      </c>
      <c r="S4960" s="4">
        <f>Table2[[#This Row],[Revenue_Amount]]/Table2[[#This Row],[Num_Nights]]</f>
        <v>195.24</v>
      </c>
    </row>
    <row r="4961" spans="1:19" x14ac:dyDescent="0.3">
      <c r="A4961">
        <v>4960</v>
      </c>
      <c r="B4961" t="s">
        <v>37</v>
      </c>
      <c r="C4961" s="9">
        <v>45038</v>
      </c>
      <c r="D4961" s="9">
        <v>45045</v>
      </c>
      <c r="E4961" s="10">
        <v>45013</v>
      </c>
      <c r="F4961" t="s">
        <v>27</v>
      </c>
      <c r="G4961">
        <v>171.24</v>
      </c>
      <c r="H4961">
        <v>3</v>
      </c>
      <c r="I4961">
        <v>0</v>
      </c>
      <c r="J4961" t="s">
        <v>19</v>
      </c>
      <c r="K4961" t="s">
        <v>20</v>
      </c>
      <c r="L4961" t="s">
        <v>60</v>
      </c>
      <c r="M4961" t="s">
        <v>36</v>
      </c>
      <c r="N4961" t="s">
        <v>95</v>
      </c>
      <c r="O4961">
        <f>Table2[[#This Row],[check_out_date]]-Table2[[#This Row],[check_in_date]]</f>
        <v>7</v>
      </c>
      <c r="P4961">
        <f>Table2[[#This Row],[num_adults]]+Table2[[#This Row],[num_children]]</f>
        <v>3</v>
      </c>
      <c r="Q4961" s="3">
        <f>IF(OR(Table2[[#This Row],[booking_status]]="confirmed",Table2[[#This Row],[booking_status]]="checked-out"),Table2[[#This Row],[room_rate_per_night]]*Table2[[#This Row],[Num_Nights]],0)</f>
        <v>0</v>
      </c>
      <c r="R4961" t="str" cm="1">
        <f t="array" ref="R4961">IFERROR(_xlfn.IFS(Table2[[#This Row],[booking_status]]="confirmed","Expected",Table2[[#This Row],[booking_status]]="checked-out","Actual"),"No Revenue")</f>
        <v>No Revenue</v>
      </c>
      <c r="S4961" s="4">
        <f>Table2[[#This Row],[Revenue_Amount]]/Table2[[#This Row],[Num_Nights]]</f>
        <v>0</v>
      </c>
    </row>
    <row r="4962" spans="1:19" x14ac:dyDescent="0.3">
      <c r="A4962">
        <v>4961</v>
      </c>
      <c r="B4962" t="s">
        <v>37</v>
      </c>
      <c r="C4962" s="9">
        <v>45088</v>
      </c>
      <c r="D4962" s="9">
        <v>45096</v>
      </c>
      <c r="E4962" s="10">
        <v>45049</v>
      </c>
      <c r="F4962" t="s">
        <v>27</v>
      </c>
      <c r="G4962">
        <v>140.79</v>
      </c>
      <c r="H4962">
        <v>2</v>
      </c>
      <c r="I4962">
        <v>2</v>
      </c>
      <c r="J4962" t="s">
        <v>19</v>
      </c>
      <c r="K4962" t="s">
        <v>44</v>
      </c>
      <c r="L4962" t="s">
        <v>21</v>
      </c>
      <c r="M4962" t="s">
        <v>36</v>
      </c>
      <c r="N4962" t="s">
        <v>41</v>
      </c>
      <c r="O4962">
        <f>Table2[[#This Row],[check_out_date]]-Table2[[#This Row],[check_in_date]]</f>
        <v>8</v>
      </c>
      <c r="P4962">
        <f>Table2[[#This Row],[num_adults]]+Table2[[#This Row],[num_children]]</f>
        <v>4</v>
      </c>
      <c r="Q4962" s="3">
        <f>IF(OR(Table2[[#This Row],[booking_status]]="confirmed",Table2[[#This Row],[booking_status]]="checked-out"),Table2[[#This Row],[room_rate_per_night]]*Table2[[#This Row],[Num_Nights]],0)</f>
        <v>1126.32</v>
      </c>
      <c r="R4962" t="str" cm="1">
        <f t="array" ref="R4962">IFERROR(_xlfn.IFS(Table2[[#This Row],[booking_status]]="confirmed","Expected",Table2[[#This Row],[booking_status]]="checked-out","Actual"),"No Revenue")</f>
        <v>Expected</v>
      </c>
      <c r="S4962" s="4">
        <f>Table2[[#This Row],[Revenue_Amount]]/Table2[[#This Row],[Num_Nights]]</f>
        <v>140.79</v>
      </c>
    </row>
    <row r="4963" spans="1:19" hidden="1" x14ac:dyDescent="0.3">
      <c r="A4963">
        <v>4962</v>
      </c>
      <c r="B4963" t="s">
        <v>14</v>
      </c>
      <c r="C4963" s="9">
        <v>45130</v>
      </c>
      <c r="D4963" s="9">
        <v>45135</v>
      </c>
      <c r="E4963" s="10">
        <v>45092</v>
      </c>
      <c r="F4963" t="s">
        <v>27</v>
      </c>
      <c r="G4963">
        <v>184.35</v>
      </c>
      <c r="H4963">
        <v>2</v>
      </c>
      <c r="I4963">
        <v>0</v>
      </c>
      <c r="J4963" t="s">
        <v>35</v>
      </c>
      <c r="K4963" t="s">
        <v>99</v>
      </c>
      <c r="L4963" t="s">
        <v>21</v>
      </c>
      <c r="M4963" t="s">
        <v>22</v>
      </c>
      <c r="N4963" t="s">
        <v>95</v>
      </c>
      <c r="O4963">
        <f>Table2[[#This Row],[check_out_date]]-Table2[[#This Row],[check_in_date]]</f>
        <v>5</v>
      </c>
      <c r="P4963">
        <f>Table2[[#This Row],[num_adults]]+Table2[[#This Row],[num_children]]</f>
        <v>2</v>
      </c>
      <c r="Q4963" s="3">
        <f>IF(OR(Table2[[#This Row],[booking_status]]="confirmed",Table2[[#This Row],[booking_status]]="checked-out"),Table2[[#This Row],[room_rate_per_night]]*Table2[[#This Row],[Num_Nights]],0)</f>
        <v>921.75</v>
      </c>
      <c r="R4963" t="str" cm="1">
        <f t="array" ref="R4963">IFERROR(_xlfn.IFS(Table2[[#This Row],[booking_status]]="confirmed","Expected",Table2[[#This Row],[booking_status]]="checked-out","Actual"),"No Revenue")</f>
        <v>Expected</v>
      </c>
      <c r="S4963" s="4">
        <f>Table2[[#This Row],[Revenue_Amount]]/Table2[[#This Row],[Num_Nights]]</f>
        <v>184.35</v>
      </c>
    </row>
    <row r="4964" spans="1:19" hidden="1" x14ac:dyDescent="0.3">
      <c r="A4964">
        <v>4963</v>
      </c>
      <c r="B4964" t="s">
        <v>31</v>
      </c>
      <c r="C4964" s="9">
        <v>45002</v>
      </c>
      <c r="D4964" s="9">
        <v>45014</v>
      </c>
      <c r="E4964" s="10">
        <v>44936</v>
      </c>
      <c r="F4964" t="s">
        <v>54</v>
      </c>
      <c r="G4964">
        <v>307.75</v>
      </c>
      <c r="H4964">
        <v>1</v>
      </c>
      <c r="I4964">
        <v>0</v>
      </c>
      <c r="J4964" t="s">
        <v>35</v>
      </c>
      <c r="K4964" t="s">
        <v>66</v>
      </c>
      <c r="L4964" t="s">
        <v>21</v>
      </c>
      <c r="M4964" t="s">
        <v>36</v>
      </c>
      <c r="N4964" t="s">
        <v>95</v>
      </c>
      <c r="O4964">
        <f>Table2[[#This Row],[check_out_date]]-Table2[[#This Row],[check_in_date]]</f>
        <v>12</v>
      </c>
      <c r="P4964">
        <f>Table2[[#This Row],[num_adults]]+Table2[[#This Row],[num_children]]</f>
        <v>1</v>
      </c>
      <c r="Q4964" s="3">
        <f>IF(OR(Table2[[#This Row],[booking_status]]="confirmed",Table2[[#This Row],[booking_status]]="checked-out"),Table2[[#This Row],[room_rate_per_night]]*Table2[[#This Row],[Num_Nights]],0)</f>
        <v>3693</v>
      </c>
      <c r="R4964" t="str" cm="1">
        <f t="array" ref="R4964">IFERROR(_xlfn.IFS(Table2[[#This Row],[booking_status]]="confirmed","Expected",Table2[[#This Row],[booking_status]]="checked-out","Actual"),"No Revenue")</f>
        <v>Expected</v>
      </c>
      <c r="S4964" s="4">
        <f>Table2[[#This Row],[Revenue_Amount]]/Table2[[#This Row],[Num_Nights]]</f>
        <v>307.75</v>
      </c>
    </row>
    <row r="4965" spans="1:19" x14ac:dyDescent="0.3">
      <c r="A4965">
        <v>4964</v>
      </c>
      <c r="B4965" t="s">
        <v>50</v>
      </c>
      <c r="C4965" s="9">
        <v>45080</v>
      </c>
      <c r="D4965" s="9">
        <v>45088</v>
      </c>
      <c r="E4965" s="10">
        <v>45038</v>
      </c>
      <c r="F4965" t="s">
        <v>18</v>
      </c>
      <c r="G4965">
        <v>244.78</v>
      </c>
      <c r="H4965">
        <v>4</v>
      </c>
      <c r="I4965">
        <v>1</v>
      </c>
      <c r="J4965" t="s">
        <v>28</v>
      </c>
      <c r="K4965" t="s">
        <v>20</v>
      </c>
      <c r="L4965" t="s">
        <v>21</v>
      </c>
      <c r="M4965" t="s">
        <v>22</v>
      </c>
      <c r="N4965" t="s">
        <v>30</v>
      </c>
      <c r="O4965">
        <f>Table2[[#This Row],[check_out_date]]-Table2[[#This Row],[check_in_date]]</f>
        <v>8</v>
      </c>
      <c r="P4965">
        <f>Table2[[#This Row],[num_adults]]+Table2[[#This Row],[num_children]]</f>
        <v>5</v>
      </c>
      <c r="Q4965" s="3">
        <f>IF(OR(Table2[[#This Row],[booking_status]]="confirmed",Table2[[#This Row],[booking_status]]="checked-out"),Table2[[#This Row],[room_rate_per_night]]*Table2[[#This Row],[Num_Nights]],0)</f>
        <v>1958.24</v>
      </c>
      <c r="R4965" t="str" cm="1">
        <f t="array" ref="R4965">IFERROR(_xlfn.IFS(Table2[[#This Row],[booking_status]]="confirmed","Expected",Table2[[#This Row],[booking_status]]="checked-out","Actual"),"No Revenue")</f>
        <v>Expected</v>
      </c>
      <c r="S4965" s="4">
        <f>Table2[[#This Row],[Revenue_Amount]]/Table2[[#This Row],[Num_Nights]]</f>
        <v>244.78</v>
      </c>
    </row>
    <row r="4966" spans="1:19" x14ac:dyDescent="0.3">
      <c r="A4966">
        <v>4965</v>
      </c>
      <c r="B4966" t="s">
        <v>14</v>
      </c>
      <c r="C4966" s="9">
        <v>45044</v>
      </c>
      <c r="D4966" s="9">
        <v>45051</v>
      </c>
      <c r="E4966" s="10">
        <v>45036</v>
      </c>
      <c r="F4966" t="s">
        <v>49</v>
      </c>
      <c r="G4966">
        <v>117.99</v>
      </c>
      <c r="H4966">
        <v>1</v>
      </c>
      <c r="I4966">
        <v>2</v>
      </c>
      <c r="J4966" t="s">
        <v>55</v>
      </c>
      <c r="K4966" t="s">
        <v>29</v>
      </c>
      <c r="L4966" t="s">
        <v>56</v>
      </c>
      <c r="M4966" t="s">
        <v>36</v>
      </c>
      <c r="N4966" t="s">
        <v>41</v>
      </c>
      <c r="O4966">
        <f>Table2[[#This Row],[check_out_date]]-Table2[[#This Row],[check_in_date]]</f>
        <v>7</v>
      </c>
      <c r="P4966">
        <f>Table2[[#This Row],[num_adults]]+Table2[[#This Row],[num_children]]</f>
        <v>3</v>
      </c>
      <c r="Q4966" s="3">
        <f>IF(OR(Table2[[#This Row],[booking_status]]="confirmed",Table2[[#This Row],[booking_status]]="checked-out"),Table2[[#This Row],[room_rate_per_night]]*Table2[[#This Row],[Num_Nights]],0)</f>
        <v>825.93</v>
      </c>
      <c r="R4966" t="str" cm="1">
        <f t="array" ref="R4966">IFERROR(_xlfn.IFS(Table2[[#This Row],[booking_status]]="confirmed","Expected",Table2[[#This Row],[booking_status]]="checked-out","Actual"),"No Revenue")</f>
        <v>Actual</v>
      </c>
      <c r="S4966" s="4">
        <f>Table2[[#This Row],[Revenue_Amount]]/Table2[[#This Row],[Num_Nights]]</f>
        <v>117.99</v>
      </c>
    </row>
    <row r="4967" spans="1:19" hidden="1" x14ac:dyDescent="0.3">
      <c r="A4967">
        <v>4966</v>
      </c>
      <c r="B4967" t="s">
        <v>37</v>
      </c>
      <c r="C4967" s="9">
        <v>45137</v>
      </c>
      <c r="D4967" s="9">
        <v>45146</v>
      </c>
      <c r="E4967" s="10">
        <v>45115</v>
      </c>
      <c r="F4967" t="s">
        <v>54</v>
      </c>
      <c r="G4967">
        <v>531.99</v>
      </c>
      <c r="H4967">
        <v>1</v>
      </c>
      <c r="I4967">
        <v>0</v>
      </c>
      <c r="J4967" t="s">
        <v>35</v>
      </c>
      <c r="K4967" t="s">
        <v>44</v>
      </c>
      <c r="L4967" t="s">
        <v>60</v>
      </c>
      <c r="M4967" t="s">
        <v>36</v>
      </c>
      <c r="N4967" t="s">
        <v>41</v>
      </c>
      <c r="O4967">
        <f>Table2[[#This Row],[check_out_date]]-Table2[[#This Row],[check_in_date]]</f>
        <v>9</v>
      </c>
      <c r="P4967">
        <f>Table2[[#This Row],[num_adults]]+Table2[[#This Row],[num_children]]</f>
        <v>1</v>
      </c>
      <c r="Q4967" s="3">
        <f>IF(OR(Table2[[#This Row],[booking_status]]="confirmed",Table2[[#This Row],[booking_status]]="checked-out"),Table2[[#This Row],[room_rate_per_night]]*Table2[[#This Row],[Num_Nights]],0)</f>
        <v>0</v>
      </c>
      <c r="R4967" t="str" cm="1">
        <f t="array" ref="R4967">IFERROR(_xlfn.IFS(Table2[[#This Row],[booking_status]]="confirmed","Expected",Table2[[#This Row],[booking_status]]="checked-out","Actual"),"No Revenue")</f>
        <v>No Revenue</v>
      </c>
      <c r="S4967" s="4">
        <f>Table2[[#This Row],[Revenue_Amount]]/Table2[[#This Row],[Num_Nights]]</f>
        <v>0</v>
      </c>
    </row>
    <row r="4968" spans="1:19" hidden="1" x14ac:dyDescent="0.3">
      <c r="A4968">
        <v>4967</v>
      </c>
      <c r="B4968" t="s">
        <v>50</v>
      </c>
      <c r="C4968" s="9">
        <v>45284</v>
      </c>
      <c r="D4968" s="9">
        <v>45286</v>
      </c>
      <c r="E4968" s="10">
        <v>45223</v>
      </c>
      <c r="F4968" t="s">
        <v>49</v>
      </c>
      <c r="G4968">
        <v>168.82</v>
      </c>
      <c r="H4968">
        <v>1</v>
      </c>
      <c r="I4968">
        <v>0</v>
      </c>
      <c r="J4968" t="s">
        <v>35</v>
      </c>
      <c r="K4968" t="s">
        <v>66</v>
      </c>
      <c r="L4968" t="s">
        <v>70</v>
      </c>
      <c r="M4968" t="s">
        <v>36</v>
      </c>
      <c r="N4968" t="s">
        <v>23</v>
      </c>
      <c r="O4968">
        <f>Table2[[#This Row],[check_out_date]]-Table2[[#This Row],[check_in_date]]</f>
        <v>2</v>
      </c>
      <c r="P4968">
        <f>Table2[[#This Row],[num_adults]]+Table2[[#This Row],[num_children]]</f>
        <v>1</v>
      </c>
      <c r="Q4968" s="3">
        <f>IF(OR(Table2[[#This Row],[booking_status]]="confirmed",Table2[[#This Row],[booking_status]]="checked-out"),Table2[[#This Row],[room_rate_per_night]]*Table2[[#This Row],[Num_Nights]],0)</f>
        <v>0</v>
      </c>
      <c r="R4968" t="str" cm="1">
        <f t="array" ref="R4968">IFERROR(_xlfn.IFS(Table2[[#This Row],[booking_status]]="confirmed","Expected",Table2[[#This Row],[booking_status]]="checked-out","Actual"),"No Revenue")</f>
        <v>No Revenue</v>
      </c>
      <c r="S4968" s="4">
        <f>Table2[[#This Row],[Revenue_Amount]]/Table2[[#This Row],[Num_Nights]]</f>
        <v>0</v>
      </c>
    </row>
    <row r="4969" spans="1:19" x14ac:dyDescent="0.3">
      <c r="A4969">
        <v>4968</v>
      </c>
      <c r="B4969" t="s">
        <v>14</v>
      </c>
      <c r="C4969" s="9">
        <v>44963</v>
      </c>
      <c r="D4969" s="9">
        <v>44971</v>
      </c>
      <c r="E4969" s="10">
        <v>44881</v>
      </c>
      <c r="F4969" t="s">
        <v>27</v>
      </c>
      <c r="G4969">
        <v>171.4</v>
      </c>
      <c r="H4969">
        <v>3</v>
      </c>
      <c r="I4969">
        <v>1</v>
      </c>
      <c r="J4969" t="s">
        <v>28</v>
      </c>
      <c r="K4969" t="s">
        <v>29</v>
      </c>
      <c r="L4969" t="s">
        <v>56</v>
      </c>
      <c r="M4969" t="s">
        <v>36</v>
      </c>
      <c r="N4969" t="s">
        <v>45</v>
      </c>
      <c r="O4969">
        <f>Table2[[#This Row],[check_out_date]]-Table2[[#This Row],[check_in_date]]</f>
        <v>8</v>
      </c>
      <c r="P4969">
        <f>Table2[[#This Row],[num_adults]]+Table2[[#This Row],[num_children]]</f>
        <v>4</v>
      </c>
      <c r="Q4969" s="3">
        <f>IF(OR(Table2[[#This Row],[booking_status]]="confirmed",Table2[[#This Row],[booking_status]]="checked-out"),Table2[[#This Row],[room_rate_per_night]]*Table2[[#This Row],[Num_Nights]],0)</f>
        <v>1371.2</v>
      </c>
      <c r="R4969" t="str" cm="1">
        <f t="array" ref="R4969">IFERROR(_xlfn.IFS(Table2[[#This Row],[booking_status]]="confirmed","Expected",Table2[[#This Row],[booking_status]]="checked-out","Actual"),"No Revenue")</f>
        <v>Actual</v>
      </c>
      <c r="S4969" s="4">
        <f>Table2[[#This Row],[Revenue_Amount]]/Table2[[#This Row],[Num_Nights]]</f>
        <v>171.4</v>
      </c>
    </row>
    <row r="4970" spans="1:19" x14ac:dyDescent="0.3">
      <c r="A4970">
        <v>4969</v>
      </c>
      <c r="B4970" t="s">
        <v>14</v>
      </c>
      <c r="C4970" s="9">
        <v>45250</v>
      </c>
      <c r="D4970" s="9">
        <v>45257</v>
      </c>
      <c r="E4970" s="10">
        <v>45222</v>
      </c>
      <c r="F4970" t="s">
        <v>18</v>
      </c>
      <c r="G4970">
        <v>191.03</v>
      </c>
      <c r="H4970">
        <v>2</v>
      </c>
      <c r="I4970">
        <v>0</v>
      </c>
      <c r="J4970" t="s">
        <v>94</v>
      </c>
      <c r="K4970" t="s">
        <v>66</v>
      </c>
      <c r="L4970" t="s">
        <v>60</v>
      </c>
      <c r="M4970" t="s">
        <v>36</v>
      </c>
      <c r="N4970" t="s">
        <v>30</v>
      </c>
      <c r="O4970">
        <f>Table2[[#This Row],[check_out_date]]-Table2[[#This Row],[check_in_date]]</f>
        <v>7</v>
      </c>
      <c r="P4970">
        <f>Table2[[#This Row],[num_adults]]+Table2[[#This Row],[num_children]]</f>
        <v>2</v>
      </c>
      <c r="Q4970" s="3">
        <f>IF(OR(Table2[[#This Row],[booking_status]]="confirmed",Table2[[#This Row],[booking_status]]="checked-out"),Table2[[#This Row],[room_rate_per_night]]*Table2[[#This Row],[Num_Nights]],0)</f>
        <v>0</v>
      </c>
      <c r="R4970" t="str" cm="1">
        <f t="array" ref="R4970">IFERROR(_xlfn.IFS(Table2[[#This Row],[booking_status]]="confirmed","Expected",Table2[[#This Row],[booking_status]]="checked-out","Actual"),"No Revenue")</f>
        <v>No Revenue</v>
      </c>
      <c r="S4970" s="4">
        <f>Table2[[#This Row],[Revenue_Amount]]/Table2[[#This Row],[Num_Nights]]</f>
        <v>0</v>
      </c>
    </row>
    <row r="4971" spans="1:19" x14ac:dyDescent="0.3">
      <c r="A4971">
        <v>4970</v>
      </c>
      <c r="B4971" t="s">
        <v>14</v>
      </c>
      <c r="C4971" s="9">
        <v>45001</v>
      </c>
      <c r="D4971" s="9">
        <v>45007</v>
      </c>
      <c r="E4971" s="10">
        <v>44980</v>
      </c>
      <c r="F4971" t="s">
        <v>49</v>
      </c>
      <c r="G4971">
        <v>85.7</v>
      </c>
      <c r="H4971">
        <v>2</v>
      </c>
      <c r="I4971">
        <v>1</v>
      </c>
      <c r="J4971" t="s">
        <v>28</v>
      </c>
      <c r="K4971" t="s">
        <v>44</v>
      </c>
      <c r="L4971" t="s">
        <v>21</v>
      </c>
      <c r="M4971" t="s">
        <v>36</v>
      </c>
      <c r="N4971" t="s">
        <v>41</v>
      </c>
      <c r="O4971">
        <f>Table2[[#This Row],[check_out_date]]-Table2[[#This Row],[check_in_date]]</f>
        <v>6</v>
      </c>
      <c r="P4971">
        <f>Table2[[#This Row],[num_adults]]+Table2[[#This Row],[num_children]]</f>
        <v>3</v>
      </c>
      <c r="Q4971" s="3">
        <f>IF(OR(Table2[[#This Row],[booking_status]]="confirmed",Table2[[#This Row],[booking_status]]="checked-out"),Table2[[#This Row],[room_rate_per_night]]*Table2[[#This Row],[Num_Nights]],0)</f>
        <v>514.20000000000005</v>
      </c>
      <c r="R4971" t="str" cm="1">
        <f t="array" ref="R4971">IFERROR(_xlfn.IFS(Table2[[#This Row],[booking_status]]="confirmed","Expected",Table2[[#This Row],[booking_status]]="checked-out","Actual"),"No Revenue")</f>
        <v>Expected</v>
      </c>
      <c r="S4971" s="4">
        <f>Table2[[#This Row],[Revenue_Amount]]/Table2[[#This Row],[Num_Nights]]</f>
        <v>85.7</v>
      </c>
    </row>
    <row r="4972" spans="1:19" x14ac:dyDescent="0.3">
      <c r="A4972">
        <v>4971</v>
      </c>
      <c r="B4972" t="s">
        <v>14</v>
      </c>
      <c r="C4972" s="9">
        <v>45040</v>
      </c>
      <c r="D4972" s="9">
        <v>45044</v>
      </c>
      <c r="E4972" s="10">
        <v>45014</v>
      </c>
      <c r="F4972" t="s">
        <v>18</v>
      </c>
      <c r="G4972">
        <v>231.68</v>
      </c>
      <c r="H4972">
        <v>1</v>
      </c>
      <c r="I4972">
        <v>1</v>
      </c>
      <c r="J4972" t="s">
        <v>19</v>
      </c>
      <c r="K4972" t="s">
        <v>44</v>
      </c>
      <c r="L4972" t="s">
        <v>21</v>
      </c>
      <c r="M4972" t="s">
        <v>22</v>
      </c>
      <c r="N4972" t="s">
        <v>41</v>
      </c>
      <c r="O4972">
        <f>Table2[[#This Row],[check_out_date]]-Table2[[#This Row],[check_in_date]]</f>
        <v>4</v>
      </c>
      <c r="P4972">
        <f>Table2[[#This Row],[num_adults]]+Table2[[#This Row],[num_children]]</f>
        <v>2</v>
      </c>
      <c r="Q4972" s="3">
        <f>IF(OR(Table2[[#This Row],[booking_status]]="confirmed",Table2[[#This Row],[booking_status]]="checked-out"),Table2[[#This Row],[room_rate_per_night]]*Table2[[#This Row],[Num_Nights]],0)</f>
        <v>926.72</v>
      </c>
      <c r="R4972" t="str" cm="1">
        <f t="array" ref="R4972">IFERROR(_xlfn.IFS(Table2[[#This Row],[booking_status]]="confirmed","Expected",Table2[[#This Row],[booking_status]]="checked-out","Actual"),"No Revenue")</f>
        <v>Expected</v>
      </c>
      <c r="S4972" s="4">
        <f>Table2[[#This Row],[Revenue_Amount]]/Table2[[#This Row],[Num_Nights]]</f>
        <v>231.68</v>
      </c>
    </row>
    <row r="4973" spans="1:19" x14ac:dyDescent="0.3">
      <c r="A4973">
        <v>4972</v>
      </c>
      <c r="B4973" t="s">
        <v>37</v>
      </c>
      <c r="C4973" s="9">
        <v>45119</v>
      </c>
      <c r="D4973" s="9">
        <v>45121</v>
      </c>
      <c r="E4973" s="10">
        <v>45063</v>
      </c>
      <c r="F4973" t="s">
        <v>49</v>
      </c>
      <c r="G4973">
        <v>91.42</v>
      </c>
      <c r="H4973">
        <v>1</v>
      </c>
      <c r="I4973">
        <v>0</v>
      </c>
      <c r="J4973" t="s">
        <v>19</v>
      </c>
      <c r="K4973" t="s">
        <v>99</v>
      </c>
      <c r="L4973" t="s">
        <v>21</v>
      </c>
      <c r="M4973" t="s">
        <v>36</v>
      </c>
      <c r="N4973" t="s">
        <v>45</v>
      </c>
      <c r="O4973">
        <f>Table2[[#This Row],[check_out_date]]-Table2[[#This Row],[check_in_date]]</f>
        <v>2</v>
      </c>
      <c r="P4973">
        <f>Table2[[#This Row],[num_adults]]+Table2[[#This Row],[num_children]]</f>
        <v>1</v>
      </c>
      <c r="Q4973" s="3">
        <f>IF(OR(Table2[[#This Row],[booking_status]]="confirmed",Table2[[#This Row],[booking_status]]="checked-out"),Table2[[#This Row],[room_rate_per_night]]*Table2[[#This Row],[Num_Nights]],0)</f>
        <v>182.84</v>
      </c>
      <c r="R4973" t="str" cm="1">
        <f t="array" ref="R4973">IFERROR(_xlfn.IFS(Table2[[#This Row],[booking_status]]="confirmed","Expected",Table2[[#This Row],[booking_status]]="checked-out","Actual"),"No Revenue")</f>
        <v>Expected</v>
      </c>
      <c r="S4973" s="4">
        <f>Table2[[#This Row],[Revenue_Amount]]/Table2[[#This Row],[Num_Nights]]</f>
        <v>91.42</v>
      </c>
    </row>
    <row r="4974" spans="1:19" x14ac:dyDescent="0.3">
      <c r="A4974">
        <v>4973</v>
      </c>
      <c r="B4974" t="s">
        <v>31</v>
      </c>
      <c r="C4974" s="9">
        <v>45097</v>
      </c>
      <c r="D4974" s="9">
        <v>45104</v>
      </c>
      <c r="E4974" s="10">
        <v>45079</v>
      </c>
      <c r="F4974" t="s">
        <v>54</v>
      </c>
      <c r="G4974">
        <v>321.27</v>
      </c>
      <c r="H4974">
        <v>4</v>
      </c>
      <c r="I4974">
        <v>1</v>
      </c>
      <c r="J4974" t="s">
        <v>28</v>
      </c>
      <c r="K4974" t="s">
        <v>66</v>
      </c>
      <c r="L4974" t="s">
        <v>21</v>
      </c>
      <c r="M4974" t="s">
        <v>36</v>
      </c>
      <c r="N4974" t="s">
        <v>23</v>
      </c>
      <c r="O4974">
        <f>Table2[[#This Row],[check_out_date]]-Table2[[#This Row],[check_in_date]]</f>
        <v>7</v>
      </c>
      <c r="P4974">
        <f>Table2[[#This Row],[num_adults]]+Table2[[#This Row],[num_children]]</f>
        <v>5</v>
      </c>
      <c r="Q4974" s="3">
        <f>IF(OR(Table2[[#This Row],[booking_status]]="confirmed",Table2[[#This Row],[booking_status]]="checked-out"),Table2[[#This Row],[room_rate_per_night]]*Table2[[#This Row],[Num_Nights]],0)</f>
        <v>2248.89</v>
      </c>
      <c r="R4974" t="str" cm="1">
        <f t="array" ref="R4974">IFERROR(_xlfn.IFS(Table2[[#This Row],[booking_status]]="confirmed","Expected",Table2[[#This Row],[booking_status]]="checked-out","Actual"),"No Revenue")</f>
        <v>Expected</v>
      </c>
      <c r="S4974" s="4">
        <f>Table2[[#This Row],[Revenue_Amount]]/Table2[[#This Row],[Num_Nights]]</f>
        <v>321.27</v>
      </c>
    </row>
    <row r="4975" spans="1:19" x14ac:dyDescent="0.3">
      <c r="A4975">
        <v>4974</v>
      </c>
      <c r="B4975" t="s">
        <v>37</v>
      </c>
      <c r="C4975" s="9">
        <v>45132</v>
      </c>
      <c r="D4975" s="9">
        <v>45136</v>
      </c>
      <c r="E4975" s="10">
        <v>45068</v>
      </c>
      <c r="F4975" t="s">
        <v>27</v>
      </c>
      <c r="G4975">
        <v>169.7</v>
      </c>
      <c r="H4975">
        <v>3</v>
      </c>
      <c r="I4975">
        <v>1</v>
      </c>
      <c r="J4975" t="s">
        <v>94</v>
      </c>
      <c r="K4975" t="s">
        <v>29</v>
      </c>
      <c r="L4975" t="s">
        <v>56</v>
      </c>
      <c r="M4975" t="s">
        <v>36</v>
      </c>
      <c r="N4975" t="s">
        <v>23</v>
      </c>
      <c r="O4975">
        <f>Table2[[#This Row],[check_out_date]]-Table2[[#This Row],[check_in_date]]</f>
        <v>4</v>
      </c>
      <c r="P4975">
        <f>Table2[[#This Row],[num_adults]]+Table2[[#This Row],[num_children]]</f>
        <v>4</v>
      </c>
      <c r="Q4975" s="3">
        <f>IF(OR(Table2[[#This Row],[booking_status]]="confirmed",Table2[[#This Row],[booking_status]]="checked-out"),Table2[[#This Row],[room_rate_per_night]]*Table2[[#This Row],[Num_Nights]],0)</f>
        <v>678.8</v>
      </c>
      <c r="R4975" t="str" cm="1">
        <f t="array" ref="R4975">IFERROR(_xlfn.IFS(Table2[[#This Row],[booking_status]]="confirmed","Expected",Table2[[#This Row],[booking_status]]="checked-out","Actual"),"No Revenue")</f>
        <v>Actual</v>
      </c>
      <c r="S4975" s="4">
        <f>Table2[[#This Row],[Revenue_Amount]]/Table2[[#This Row],[Num_Nights]]</f>
        <v>169.7</v>
      </c>
    </row>
    <row r="4976" spans="1:19" x14ac:dyDescent="0.3">
      <c r="A4976">
        <v>4975</v>
      </c>
      <c r="B4976" t="s">
        <v>31</v>
      </c>
      <c r="C4976" s="9">
        <v>45244</v>
      </c>
      <c r="D4976" s="9">
        <v>45256</v>
      </c>
      <c r="E4976" s="10">
        <v>45159</v>
      </c>
      <c r="F4976" t="s">
        <v>54</v>
      </c>
      <c r="G4976">
        <v>326.97000000000003</v>
      </c>
      <c r="H4976">
        <v>2</v>
      </c>
      <c r="I4976">
        <v>1</v>
      </c>
      <c r="J4976" t="s">
        <v>55</v>
      </c>
      <c r="K4976" t="s">
        <v>29</v>
      </c>
      <c r="L4976" t="s">
        <v>21</v>
      </c>
      <c r="M4976" t="s">
        <v>36</v>
      </c>
      <c r="N4976" t="s">
        <v>23</v>
      </c>
      <c r="O4976">
        <f>Table2[[#This Row],[check_out_date]]-Table2[[#This Row],[check_in_date]]</f>
        <v>12</v>
      </c>
      <c r="P4976">
        <f>Table2[[#This Row],[num_adults]]+Table2[[#This Row],[num_children]]</f>
        <v>3</v>
      </c>
      <c r="Q4976" s="3">
        <f>IF(OR(Table2[[#This Row],[booking_status]]="confirmed",Table2[[#This Row],[booking_status]]="checked-out"),Table2[[#This Row],[room_rate_per_night]]*Table2[[#This Row],[Num_Nights]],0)</f>
        <v>3923.6400000000003</v>
      </c>
      <c r="R4976" t="str" cm="1">
        <f t="array" ref="R4976">IFERROR(_xlfn.IFS(Table2[[#This Row],[booking_status]]="confirmed","Expected",Table2[[#This Row],[booking_status]]="checked-out","Actual"),"No Revenue")</f>
        <v>Expected</v>
      </c>
      <c r="S4976" s="4">
        <f>Table2[[#This Row],[Revenue_Amount]]/Table2[[#This Row],[Num_Nights]]</f>
        <v>326.97000000000003</v>
      </c>
    </row>
    <row r="4977" spans="1:19" x14ac:dyDescent="0.3">
      <c r="A4977">
        <v>4976</v>
      </c>
      <c r="B4977" t="s">
        <v>50</v>
      </c>
      <c r="C4977" s="9">
        <v>45269</v>
      </c>
      <c r="D4977" s="9">
        <v>45273</v>
      </c>
      <c r="E4977" s="10">
        <v>45249</v>
      </c>
      <c r="F4977" t="s">
        <v>49</v>
      </c>
      <c r="G4977">
        <v>81.52</v>
      </c>
      <c r="H4977">
        <v>2</v>
      </c>
      <c r="I4977">
        <v>2</v>
      </c>
      <c r="J4977" t="s">
        <v>19</v>
      </c>
      <c r="K4977" t="s">
        <v>66</v>
      </c>
      <c r="L4977" t="s">
        <v>21</v>
      </c>
      <c r="M4977" t="s">
        <v>36</v>
      </c>
      <c r="N4977" t="s">
        <v>41</v>
      </c>
      <c r="O4977">
        <f>Table2[[#This Row],[check_out_date]]-Table2[[#This Row],[check_in_date]]</f>
        <v>4</v>
      </c>
      <c r="P4977">
        <f>Table2[[#This Row],[num_adults]]+Table2[[#This Row],[num_children]]</f>
        <v>4</v>
      </c>
      <c r="Q4977" s="3">
        <f>IF(OR(Table2[[#This Row],[booking_status]]="confirmed",Table2[[#This Row],[booking_status]]="checked-out"),Table2[[#This Row],[room_rate_per_night]]*Table2[[#This Row],[Num_Nights]],0)</f>
        <v>326.08</v>
      </c>
      <c r="R4977" t="str" cm="1">
        <f t="array" ref="R4977">IFERROR(_xlfn.IFS(Table2[[#This Row],[booking_status]]="confirmed","Expected",Table2[[#This Row],[booking_status]]="checked-out","Actual"),"No Revenue")</f>
        <v>Expected</v>
      </c>
      <c r="S4977" s="4">
        <f>Table2[[#This Row],[Revenue_Amount]]/Table2[[#This Row],[Num_Nights]]</f>
        <v>81.52</v>
      </c>
    </row>
    <row r="4978" spans="1:19" x14ac:dyDescent="0.3">
      <c r="A4978">
        <v>4977</v>
      </c>
      <c r="B4978" t="s">
        <v>31</v>
      </c>
      <c r="C4978" s="9">
        <v>45290</v>
      </c>
      <c r="D4978" s="9">
        <v>45298</v>
      </c>
      <c r="E4978" s="10">
        <v>45267</v>
      </c>
      <c r="F4978" t="s">
        <v>18</v>
      </c>
      <c r="G4978">
        <v>163.9</v>
      </c>
      <c r="H4978">
        <v>2</v>
      </c>
      <c r="I4978">
        <v>3</v>
      </c>
      <c r="J4978" t="s">
        <v>28</v>
      </c>
      <c r="K4978" t="s">
        <v>99</v>
      </c>
      <c r="L4978" t="s">
        <v>21</v>
      </c>
      <c r="M4978" t="s">
        <v>36</v>
      </c>
      <c r="N4978" t="s">
        <v>23</v>
      </c>
      <c r="O4978">
        <f>Table2[[#This Row],[check_out_date]]-Table2[[#This Row],[check_in_date]]</f>
        <v>8</v>
      </c>
      <c r="P4978">
        <f>Table2[[#This Row],[num_adults]]+Table2[[#This Row],[num_children]]</f>
        <v>5</v>
      </c>
      <c r="Q4978" s="3">
        <f>IF(OR(Table2[[#This Row],[booking_status]]="confirmed",Table2[[#This Row],[booking_status]]="checked-out"),Table2[[#This Row],[room_rate_per_night]]*Table2[[#This Row],[Num_Nights]],0)</f>
        <v>1311.2</v>
      </c>
      <c r="R4978" t="str" cm="1">
        <f t="array" ref="R4978">IFERROR(_xlfn.IFS(Table2[[#This Row],[booking_status]]="confirmed","Expected",Table2[[#This Row],[booking_status]]="checked-out","Actual"),"No Revenue")</f>
        <v>Expected</v>
      </c>
      <c r="S4978" s="4">
        <f>Table2[[#This Row],[Revenue_Amount]]/Table2[[#This Row],[Num_Nights]]</f>
        <v>163.9</v>
      </c>
    </row>
    <row r="4979" spans="1:19" hidden="1" x14ac:dyDescent="0.3">
      <c r="A4979">
        <v>4978</v>
      </c>
      <c r="B4979" t="s">
        <v>50</v>
      </c>
      <c r="C4979" s="9">
        <v>45100</v>
      </c>
      <c r="D4979" s="9">
        <v>45104</v>
      </c>
      <c r="E4979" s="10">
        <v>45060</v>
      </c>
      <c r="F4979" t="s">
        <v>49</v>
      </c>
      <c r="G4979">
        <v>124.42</v>
      </c>
      <c r="H4979">
        <v>1</v>
      </c>
      <c r="I4979">
        <v>2</v>
      </c>
      <c r="J4979" t="s">
        <v>35</v>
      </c>
      <c r="K4979" t="s">
        <v>99</v>
      </c>
      <c r="L4979" t="s">
        <v>21</v>
      </c>
      <c r="M4979" t="s">
        <v>36</v>
      </c>
      <c r="N4979" t="s">
        <v>45</v>
      </c>
      <c r="O4979">
        <f>Table2[[#This Row],[check_out_date]]-Table2[[#This Row],[check_in_date]]</f>
        <v>4</v>
      </c>
      <c r="P4979">
        <f>Table2[[#This Row],[num_adults]]+Table2[[#This Row],[num_children]]</f>
        <v>3</v>
      </c>
      <c r="Q4979" s="3">
        <f>IF(OR(Table2[[#This Row],[booking_status]]="confirmed",Table2[[#This Row],[booking_status]]="checked-out"),Table2[[#This Row],[room_rate_per_night]]*Table2[[#This Row],[Num_Nights]],0)</f>
        <v>497.68</v>
      </c>
      <c r="R4979" t="str" cm="1">
        <f t="array" ref="R4979">IFERROR(_xlfn.IFS(Table2[[#This Row],[booking_status]]="confirmed","Expected",Table2[[#This Row],[booking_status]]="checked-out","Actual"),"No Revenue")</f>
        <v>Expected</v>
      </c>
      <c r="S4979" s="4">
        <f>Table2[[#This Row],[Revenue_Amount]]/Table2[[#This Row],[Num_Nights]]</f>
        <v>124.42</v>
      </c>
    </row>
    <row r="4980" spans="1:19" x14ac:dyDescent="0.3">
      <c r="A4980">
        <v>4979</v>
      </c>
      <c r="B4980" t="s">
        <v>14</v>
      </c>
      <c r="C4980" s="9">
        <v>45153</v>
      </c>
      <c r="D4980" s="9">
        <v>45156</v>
      </c>
      <c r="E4980" s="10">
        <v>45075</v>
      </c>
      <c r="F4980" t="s">
        <v>27</v>
      </c>
      <c r="G4980">
        <v>154.88999999999999</v>
      </c>
      <c r="H4980">
        <v>1</v>
      </c>
      <c r="I4980">
        <v>0</v>
      </c>
      <c r="J4980" t="s">
        <v>19</v>
      </c>
      <c r="K4980" t="s">
        <v>44</v>
      </c>
      <c r="L4980" t="s">
        <v>56</v>
      </c>
      <c r="M4980" t="s">
        <v>36</v>
      </c>
      <c r="N4980" t="s">
        <v>41</v>
      </c>
      <c r="O4980">
        <f>Table2[[#This Row],[check_out_date]]-Table2[[#This Row],[check_in_date]]</f>
        <v>3</v>
      </c>
      <c r="P4980">
        <f>Table2[[#This Row],[num_adults]]+Table2[[#This Row],[num_children]]</f>
        <v>1</v>
      </c>
      <c r="Q4980" s="3">
        <f>IF(OR(Table2[[#This Row],[booking_status]]="confirmed",Table2[[#This Row],[booking_status]]="checked-out"),Table2[[#This Row],[room_rate_per_night]]*Table2[[#This Row],[Num_Nights]],0)</f>
        <v>464.66999999999996</v>
      </c>
      <c r="R4980" t="str" cm="1">
        <f t="array" ref="R4980">IFERROR(_xlfn.IFS(Table2[[#This Row],[booking_status]]="confirmed","Expected",Table2[[#This Row],[booking_status]]="checked-out","Actual"),"No Revenue")</f>
        <v>Actual</v>
      </c>
      <c r="S4980" s="4">
        <f>Table2[[#This Row],[Revenue_Amount]]/Table2[[#This Row],[Num_Nights]]</f>
        <v>154.88999999999999</v>
      </c>
    </row>
    <row r="4981" spans="1:19" x14ac:dyDescent="0.3">
      <c r="A4981">
        <v>4980</v>
      </c>
      <c r="B4981" t="s">
        <v>50</v>
      </c>
      <c r="C4981" s="9">
        <v>45055</v>
      </c>
      <c r="D4981" s="9">
        <v>45057</v>
      </c>
      <c r="E4981" s="10">
        <v>44997</v>
      </c>
      <c r="F4981" t="s">
        <v>54</v>
      </c>
      <c r="G4981">
        <v>576.79</v>
      </c>
      <c r="H4981">
        <v>2</v>
      </c>
      <c r="I4981">
        <v>0</v>
      </c>
      <c r="J4981" t="s">
        <v>28</v>
      </c>
      <c r="K4981" t="s">
        <v>20</v>
      </c>
      <c r="L4981" t="s">
        <v>60</v>
      </c>
      <c r="M4981" t="s">
        <v>36</v>
      </c>
      <c r="N4981" t="s">
        <v>41</v>
      </c>
      <c r="O4981">
        <f>Table2[[#This Row],[check_out_date]]-Table2[[#This Row],[check_in_date]]</f>
        <v>2</v>
      </c>
      <c r="P4981">
        <f>Table2[[#This Row],[num_adults]]+Table2[[#This Row],[num_children]]</f>
        <v>2</v>
      </c>
      <c r="Q4981" s="3">
        <f>IF(OR(Table2[[#This Row],[booking_status]]="confirmed",Table2[[#This Row],[booking_status]]="checked-out"),Table2[[#This Row],[room_rate_per_night]]*Table2[[#This Row],[Num_Nights]],0)</f>
        <v>0</v>
      </c>
      <c r="R4981" t="str" cm="1">
        <f t="array" ref="R4981">IFERROR(_xlfn.IFS(Table2[[#This Row],[booking_status]]="confirmed","Expected",Table2[[#This Row],[booking_status]]="checked-out","Actual"),"No Revenue")</f>
        <v>No Revenue</v>
      </c>
      <c r="S4981" s="4">
        <f>Table2[[#This Row],[Revenue_Amount]]/Table2[[#This Row],[Num_Nights]]</f>
        <v>0</v>
      </c>
    </row>
    <row r="4982" spans="1:19" x14ac:dyDescent="0.3">
      <c r="A4982">
        <v>4981</v>
      </c>
      <c r="B4982" t="s">
        <v>14</v>
      </c>
      <c r="C4982" s="9">
        <v>44984</v>
      </c>
      <c r="D4982" s="9">
        <v>44988</v>
      </c>
      <c r="E4982" s="10">
        <v>44963</v>
      </c>
      <c r="F4982" t="s">
        <v>49</v>
      </c>
      <c r="G4982">
        <v>87.37</v>
      </c>
      <c r="H4982">
        <v>1</v>
      </c>
      <c r="I4982">
        <v>1</v>
      </c>
      <c r="J4982" t="s">
        <v>19</v>
      </c>
      <c r="K4982" t="s">
        <v>99</v>
      </c>
      <c r="L4982" t="s">
        <v>56</v>
      </c>
      <c r="M4982" t="s">
        <v>36</v>
      </c>
      <c r="N4982" t="s">
        <v>41</v>
      </c>
      <c r="O4982">
        <f>Table2[[#This Row],[check_out_date]]-Table2[[#This Row],[check_in_date]]</f>
        <v>4</v>
      </c>
      <c r="P4982">
        <f>Table2[[#This Row],[num_adults]]+Table2[[#This Row],[num_children]]</f>
        <v>2</v>
      </c>
      <c r="Q4982" s="3">
        <f>IF(OR(Table2[[#This Row],[booking_status]]="confirmed",Table2[[#This Row],[booking_status]]="checked-out"),Table2[[#This Row],[room_rate_per_night]]*Table2[[#This Row],[Num_Nights]],0)</f>
        <v>349.48</v>
      </c>
      <c r="R4982" t="str" cm="1">
        <f t="array" ref="R4982">IFERROR(_xlfn.IFS(Table2[[#This Row],[booking_status]]="confirmed","Expected",Table2[[#This Row],[booking_status]]="checked-out","Actual"),"No Revenue")</f>
        <v>Actual</v>
      </c>
      <c r="S4982" s="4">
        <f>Table2[[#This Row],[Revenue_Amount]]/Table2[[#This Row],[Num_Nights]]</f>
        <v>87.37</v>
      </c>
    </row>
    <row r="4983" spans="1:19" x14ac:dyDescent="0.3">
      <c r="A4983">
        <v>4982</v>
      </c>
      <c r="B4983" t="s">
        <v>14</v>
      </c>
      <c r="C4983" s="9">
        <v>45266</v>
      </c>
      <c r="D4983" s="9">
        <v>45272</v>
      </c>
      <c r="E4983" s="10">
        <v>45219</v>
      </c>
      <c r="F4983" t="s">
        <v>54</v>
      </c>
      <c r="G4983">
        <v>440.36</v>
      </c>
      <c r="H4983">
        <v>2</v>
      </c>
      <c r="I4983">
        <v>0</v>
      </c>
      <c r="J4983" t="s">
        <v>94</v>
      </c>
      <c r="K4983" t="s">
        <v>29</v>
      </c>
      <c r="L4983" t="s">
        <v>56</v>
      </c>
      <c r="M4983" t="s">
        <v>36</v>
      </c>
      <c r="N4983" t="s">
        <v>41</v>
      </c>
      <c r="O4983">
        <f>Table2[[#This Row],[check_out_date]]-Table2[[#This Row],[check_in_date]]</f>
        <v>6</v>
      </c>
      <c r="P4983">
        <f>Table2[[#This Row],[num_adults]]+Table2[[#This Row],[num_children]]</f>
        <v>2</v>
      </c>
      <c r="Q4983" s="3">
        <f>IF(OR(Table2[[#This Row],[booking_status]]="confirmed",Table2[[#This Row],[booking_status]]="checked-out"),Table2[[#This Row],[room_rate_per_night]]*Table2[[#This Row],[Num_Nights]],0)</f>
        <v>2642.16</v>
      </c>
      <c r="R4983" t="str" cm="1">
        <f t="array" ref="R4983">IFERROR(_xlfn.IFS(Table2[[#This Row],[booking_status]]="confirmed","Expected",Table2[[#This Row],[booking_status]]="checked-out","Actual"),"No Revenue")</f>
        <v>Actual</v>
      </c>
      <c r="S4983" s="4">
        <f>Table2[[#This Row],[Revenue_Amount]]/Table2[[#This Row],[Num_Nights]]</f>
        <v>440.35999999999996</v>
      </c>
    </row>
    <row r="4984" spans="1:19" x14ac:dyDescent="0.3">
      <c r="A4984">
        <v>4983</v>
      </c>
      <c r="B4984" t="s">
        <v>31</v>
      </c>
      <c r="C4984" s="9">
        <v>45270</v>
      </c>
      <c r="D4984" s="9">
        <v>45275</v>
      </c>
      <c r="E4984" s="10">
        <v>45264</v>
      </c>
      <c r="F4984" t="s">
        <v>27</v>
      </c>
      <c r="G4984">
        <v>158.74</v>
      </c>
      <c r="H4984">
        <v>2</v>
      </c>
      <c r="I4984">
        <v>1</v>
      </c>
      <c r="J4984" t="s">
        <v>28</v>
      </c>
      <c r="K4984" t="s">
        <v>29</v>
      </c>
      <c r="L4984" t="s">
        <v>56</v>
      </c>
      <c r="M4984" t="s">
        <v>22</v>
      </c>
      <c r="N4984" t="s">
        <v>41</v>
      </c>
      <c r="O4984">
        <f>Table2[[#This Row],[check_out_date]]-Table2[[#This Row],[check_in_date]]</f>
        <v>5</v>
      </c>
      <c r="P4984">
        <f>Table2[[#This Row],[num_adults]]+Table2[[#This Row],[num_children]]</f>
        <v>3</v>
      </c>
      <c r="Q4984" s="3">
        <f>IF(OR(Table2[[#This Row],[booking_status]]="confirmed",Table2[[#This Row],[booking_status]]="checked-out"),Table2[[#This Row],[room_rate_per_night]]*Table2[[#This Row],[Num_Nights]],0)</f>
        <v>793.7</v>
      </c>
      <c r="R4984" t="str" cm="1">
        <f t="array" ref="R4984">IFERROR(_xlfn.IFS(Table2[[#This Row],[booking_status]]="confirmed","Expected",Table2[[#This Row],[booking_status]]="checked-out","Actual"),"No Revenue")</f>
        <v>Actual</v>
      </c>
      <c r="S4984" s="4">
        <f>Table2[[#This Row],[Revenue_Amount]]/Table2[[#This Row],[Num_Nights]]</f>
        <v>158.74</v>
      </c>
    </row>
    <row r="4985" spans="1:19" x14ac:dyDescent="0.3">
      <c r="A4985">
        <v>4984</v>
      </c>
      <c r="B4985" t="s">
        <v>50</v>
      </c>
      <c r="C4985" s="9">
        <v>45012</v>
      </c>
      <c r="D4985" s="9">
        <v>45014</v>
      </c>
      <c r="E4985" s="10">
        <v>44981</v>
      </c>
      <c r="F4985" t="s">
        <v>27</v>
      </c>
      <c r="G4985">
        <v>143.22999999999999</v>
      </c>
      <c r="H4985">
        <v>2</v>
      </c>
      <c r="I4985">
        <v>0</v>
      </c>
      <c r="J4985" t="s">
        <v>94</v>
      </c>
      <c r="K4985" t="s">
        <v>99</v>
      </c>
      <c r="L4985" t="s">
        <v>60</v>
      </c>
      <c r="M4985" t="s">
        <v>36</v>
      </c>
      <c r="N4985" t="s">
        <v>30</v>
      </c>
      <c r="O4985">
        <f>Table2[[#This Row],[check_out_date]]-Table2[[#This Row],[check_in_date]]</f>
        <v>2</v>
      </c>
      <c r="P4985">
        <f>Table2[[#This Row],[num_adults]]+Table2[[#This Row],[num_children]]</f>
        <v>2</v>
      </c>
      <c r="Q4985" s="3">
        <f>IF(OR(Table2[[#This Row],[booking_status]]="confirmed",Table2[[#This Row],[booking_status]]="checked-out"),Table2[[#This Row],[room_rate_per_night]]*Table2[[#This Row],[Num_Nights]],0)</f>
        <v>0</v>
      </c>
      <c r="R4985" t="str" cm="1">
        <f t="array" ref="R4985">IFERROR(_xlfn.IFS(Table2[[#This Row],[booking_status]]="confirmed","Expected",Table2[[#This Row],[booking_status]]="checked-out","Actual"),"No Revenue")</f>
        <v>No Revenue</v>
      </c>
      <c r="S4985" s="4">
        <f>Table2[[#This Row],[Revenue_Amount]]/Table2[[#This Row],[Num_Nights]]</f>
        <v>0</v>
      </c>
    </row>
    <row r="4986" spans="1:19" x14ac:dyDescent="0.3">
      <c r="A4986">
        <v>4985</v>
      </c>
      <c r="B4986" t="s">
        <v>50</v>
      </c>
      <c r="C4986" s="9">
        <v>45206</v>
      </c>
      <c r="D4986" s="9">
        <v>45213</v>
      </c>
      <c r="E4986" s="10">
        <v>45178</v>
      </c>
      <c r="F4986" t="s">
        <v>49</v>
      </c>
      <c r="G4986">
        <v>90.61</v>
      </c>
      <c r="H4986">
        <v>1</v>
      </c>
      <c r="I4986">
        <v>1</v>
      </c>
      <c r="J4986" t="s">
        <v>28</v>
      </c>
      <c r="K4986" t="s">
        <v>29</v>
      </c>
      <c r="L4986" t="s">
        <v>21</v>
      </c>
      <c r="M4986" t="s">
        <v>22</v>
      </c>
      <c r="N4986" t="s">
        <v>41</v>
      </c>
      <c r="O4986">
        <f>Table2[[#This Row],[check_out_date]]-Table2[[#This Row],[check_in_date]]</f>
        <v>7</v>
      </c>
      <c r="P4986">
        <f>Table2[[#This Row],[num_adults]]+Table2[[#This Row],[num_children]]</f>
        <v>2</v>
      </c>
      <c r="Q4986" s="3">
        <f>IF(OR(Table2[[#This Row],[booking_status]]="confirmed",Table2[[#This Row],[booking_status]]="checked-out"),Table2[[#This Row],[room_rate_per_night]]*Table2[[#This Row],[Num_Nights]],0)</f>
        <v>634.27</v>
      </c>
      <c r="R4986" t="str" cm="1">
        <f t="array" ref="R4986">IFERROR(_xlfn.IFS(Table2[[#This Row],[booking_status]]="confirmed","Expected",Table2[[#This Row],[booking_status]]="checked-out","Actual"),"No Revenue")</f>
        <v>Expected</v>
      </c>
      <c r="S4986" s="4">
        <f>Table2[[#This Row],[Revenue_Amount]]/Table2[[#This Row],[Num_Nights]]</f>
        <v>90.61</v>
      </c>
    </row>
    <row r="4987" spans="1:19" hidden="1" x14ac:dyDescent="0.3">
      <c r="A4987">
        <v>4986</v>
      </c>
      <c r="B4987" t="s">
        <v>14</v>
      </c>
      <c r="C4987" s="9">
        <v>44950</v>
      </c>
      <c r="D4987" s="9">
        <v>44956</v>
      </c>
      <c r="E4987" s="10">
        <v>44883</v>
      </c>
      <c r="F4987" t="s">
        <v>49</v>
      </c>
      <c r="G4987">
        <v>121.93</v>
      </c>
      <c r="H4987">
        <v>2</v>
      </c>
      <c r="I4987">
        <v>0</v>
      </c>
      <c r="J4987" t="s">
        <v>35</v>
      </c>
      <c r="K4987" t="s">
        <v>66</v>
      </c>
      <c r="L4987" t="s">
        <v>21</v>
      </c>
      <c r="M4987" t="s">
        <v>36</v>
      </c>
      <c r="N4987" t="s">
        <v>95</v>
      </c>
      <c r="O4987">
        <f>Table2[[#This Row],[check_out_date]]-Table2[[#This Row],[check_in_date]]</f>
        <v>6</v>
      </c>
      <c r="P4987">
        <f>Table2[[#This Row],[num_adults]]+Table2[[#This Row],[num_children]]</f>
        <v>2</v>
      </c>
      <c r="Q4987" s="3">
        <f>IF(OR(Table2[[#This Row],[booking_status]]="confirmed",Table2[[#This Row],[booking_status]]="checked-out"),Table2[[#This Row],[room_rate_per_night]]*Table2[[#This Row],[Num_Nights]],0)</f>
        <v>731.58</v>
      </c>
      <c r="R4987" t="str" cm="1">
        <f t="array" ref="R4987">IFERROR(_xlfn.IFS(Table2[[#This Row],[booking_status]]="confirmed","Expected",Table2[[#This Row],[booking_status]]="checked-out","Actual"),"No Revenue")</f>
        <v>Expected</v>
      </c>
      <c r="S4987" s="4">
        <f>Table2[[#This Row],[Revenue_Amount]]/Table2[[#This Row],[Num_Nights]]</f>
        <v>121.93</v>
      </c>
    </row>
    <row r="4988" spans="1:19" x14ac:dyDescent="0.3">
      <c r="A4988">
        <v>4987</v>
      </c>
      <c r="B4988" t="s">
        <v>14</v>
      </c>
      <c r="C4988" s="9">
        <v>45069</v>
      </c>
      <c r="D4988" s="9">
        <v>45074</v>
      </c>
      <c r="E4988" s="10">
        <v>45052</v>
      </c>
      <c r="F4988" t="s">
        <v>49</v>
      </c>
      <c r="G4988">
        <v>104.5</v>
      </c>
      <c r="H4988">
        <v>1</v>
      </c>
      <c r="I4988">
        <v>2</v>
      </c>
      <c r="J4988" t="s">
        <v>55</v>
      </c>
      <c r="K4988" t="s">
        <v>44</v>
      </c>
      <c r="L4988" t="s">
        <v>21</v>
      </c>
      <c r="M4988" t="s">
        <v>22</v>
      </c>
      <c r="N4988" t="s">
        <v>30</v>
      </c>
      <c r="O4988">
        <f>Table2[[#This Row],[check_out_date]]-Table2[[#This Row],[check_in_date]]</f>
        <v>5</v>
      </c>
      <c r="P4988">
        <f>Table2[[#This Row],[num_adults]]+Table2[[#This Row],[num_children]]</f>
        <v>3</v>
      </c>
      <c r="Q4988" s="3">
        <f>IF(OR(Table2[[#This Row],[booking_status]]="confirmed",Table2[[#This Row],[booking_status]]="checked-out"),Table2[[#This Row],[room_rate_per_night]]*Table2[[#This Row],[Num_Nights]],0)</f>
        <v>522.5</v>
      </c>
      <c r="R4988" t="str" cm="1">
        <f t="array" ref="R4988">IFERROR(_xlfn.IFS(Table2[[#This Row],[booking_status]]="confirmed","Expected",Table2[[#This Row],[booking_status]]="checked-out","Actual"),"No Revenue")</f>
        <v>Expected</v>
      </c>
      <c r="S4988" s="4">
        <f>Table2[[#This Row],[Revenue_Amount]]/Table2[[#This Row],[Num_Nights]]</f>
        <v>104.5</v>
      </c>
    </row>
    <row r="4989" spans="1:19" x14ac:dyDescent="0.3">
      <c r="A4989">
        <v>4988</v>
      </c>
      <c r="B4989" t="s">
        <v>37</v>
      </c>
      <c r="C4989" s="9">
        <v>44956</v>
      </c>
      <c r="D4989" s="9">
        <v>44965</v>
      </c>
      <c r="E4989" s="10">
        <v>44928</v>
      </c>
      <c r="F4989" t="s">
        <v>27</v>
      </c>
      <c r="G4989">
        <v>129.80000000000001</v>
      </c>
      <c r="H4989">
        <v>3</v>
      </c>
      <c r="I4989">
        <v>0</v>
      </c>
      <c r="J4989" t="s">
        <v>55</v>
      </c>
      <c r="K4989" t="s">
        <v>20</v>
      </c>
      <c r="L4989" t="s">
        <v>21</v>
      </c>
      <c r="M4989" t="s">
        <v>36</v>
      </c>
      <c r="N4989" t="s">
        <v>23</v>
      </c>
      <c r="O4989">
        <f>Table2[[#This Row],[check_out_date]]-Table2[[#This Row],[check_in_date]]</f>
        <v>9</v>
      </c>
      <c r="P4989">
        <f>Table2[[#This Row],[num_adults]]+Table2[[#This Row],[num_children]]</f>
        <v>3</v>
      </c>
      <c r="Q4989" s="3">
        <f>IF(OR(Table2[[#This Row],[booking_status]]="confirmed",Table2[[#This Row],[booking_status]]="checked-out"),Table2[[#This Row],[room_rate_per_night]]*Table2[[#This Row],[Num_Nights]],0)</f>
        <v>1168.2</v>
      </c>
      <c r="R4989" t="str" cm="1">
        <f t="array" ref="R4989">IFERROR(_xlfn.IFS(Table2[[#This Row],[booking_status]]="confirmed","Expected",Table2[[#This Row],[booking_status]]="checked-out","Actual"),"No Revenue")</f>
        <v>Expected</v>
      </c>
      <c r="S4989" s="4">
        <f>Table2[[#This Row],[Revenue_Amount]]/Table2[[#This Row],[Num_Nights]]</f>
        <v>129.80000000000001</v>
      </c>
    </row>
    <row r="4990" spans="1:19" x14ac:dyDescent="0.3">
      <c r="A4990">
        <v>4989</v>
      </c>
      <c r="B4990" t="s">
        <v>14</v>
      </c>
      <c r="C4990" s="9">
        <v>45098</v>
      </c>
      <c r="D4990" s="9">
        <v>45106</v>
      </c>
      <c r="E4990" s="10">
        <v>45060</v>
      </c>
      <c r="F4990" t="s">
        <v>49</v>
      </c>
      <c r="G4990">
        <v>90.99</v>
      </c>
      <c r="H4990">
        <v>2</v>
      </c>
      <c r="I4990">
        <v>0</v>
      </c>
      <c r="J4990" t="s">
        <v>55</v>
      </c>
      <c r="K4990" t="s">
        <v>66</v>
      </c>
      <c r="L4990" t="s">
        <v>21</v>
      </c>
      <c r="M4990" t="s">
        <v>36</v>
      </c>
      <c r="N4990" t="s">
        <v>23</v>
      </c>
      <c r="O4990">
        <f>Table2[[#This Row],[check_out_date]]-Table2[[#This Row],[check_in_date]]</f>
        <v>8</v>
      </c>
      <c r="P4990">
        <f>Table2[[#This Row],[num_adults]]+Table2[[#This Row],[num_children]]</f>
        <v>2</v>
      </c>
      <c r="Q4990" s="3">
        <f>IF(OR(Table2[[#This Row],[booking_status]]="confirmed",Table2[[#This Row],[booking_status]]="checked-out"),Table2[[#This Row],[room_rate_per_night]]*Table2[[#This Row],[Num_Nights]],0)</f>
        <v>727.92</v>
      </c>
      <c r="R4990" t="str" cm="1">
        <f t="array" ref="R4990">IFERROR(_xlfn.IFS(Table2[[#This Row],[booking_status]]="confirmed","Expected",Table2[[#This Row],[booking_status]]="checked-out","Actual"),"No Revenue")</f>
        <v>Expected</v>
      </c>
      <c r="S4990" s="4">
        <f>Table2[[#This Row],[Revenue_Amount]]/Table2[[#This Row],[Num_Nights]]</f>
        <v>90.99</v>
      </c>
    </row>
    <row r="4991" spans="1:19" x14ac:dyDescent="0.3">
      <c r="A4991">
        <v>4990</v>
      </c>
      <c r="B4991" t="s">
        <v>14</v>
      </c>
      <c r="C4991" s="9">
        <v>45067</v>
      </c>
      <c r="D4991" s="9">
        <v>45069</v>
      </c>
      <c r="E4991" s="10">
        <v>45009</v>
      </c>
      <c r="F4991" t="s">
        <v>18</v>
      </c>
      <c r="G4991">
        <v>239.74</v>
      </c>
      <c r="H4991">
        <v>1</v>
      </c>
      <c r="I4991">
        <v>1</v>
      </c>
      <c r="J4991" t="s">
        <v>28</v>
      </c>
      <c r="K4991" t="s">
        <v>29</v>
      </c>
      <c r="L4991" t="s">
        <v>56</v>
      </c>
      <c r="M4991" t="s">
        <v>36</v>
      </c>
      <c r="N4991" t="s">
        <v>23</v>
      </c>
      <c r="O4991">
        <f>Table2[[#This Row],[check_out_date]]-Table2[[#This Row],[check_in_date]]</f>
        <v>2</v>
      </c>
      <c r="P4991">
        <f>Table2[[#This Row],[num_adults]]+Table2[[#This Row],[num_children]]</f>
        <v>2</v>
      </c>
      <c r="Q4991" s="3">
        <f>IF(OR(Table2[[#This Row],[booking_status]]="confirmed",Table2[[#This Row],[booking_status]]="checked-out"),Table2[[#This Row],[room_rate_per_night]]*Table2[[#This Row],[Num_Nights]],0)</f>
        <v>479.48</v>
      </c>
      <c r="R4991" t="str" cm="1">
        <f t="array" ref="R4991">IFERROR(_xlfn.IFS(Table2[[#This Row],[booking_status]]="confirmed","Expected",Table2[[#This Row],[booking_status]]="checked-out","Actual"),"No Revenue")</f>
        <v>Actual</v>
      </c>
      <c r="S4991" s="4">
        <f>Table2[[#This Row],[Revenue_Amount]]/Table2[[#This Row],[Num_Nights]]</f>
        <v>239.74</v>
      </c>
    </row>
    <row r="4992" spans="1:19" x14ac:dyDescent="0.3">
      <c r="A4992">
        <v>4991</v>
      </c>
      <c r="B4992" t="s">
        <v>14</v>
      </c>
      <c r="C4992" s="9">
        <v>45184</v>
      </c>
      <c r="D4992" s="9">
        <v>45189</v>
      </c>
      <c r="E4992" s="10">
        <v>45165</v>
      </c>
      <c r="F4992" t="s">
        <v>54</v>
      </c>
      <c r="G4992">
        <v>331.9</v>
      </c>
      <c r="H4992">
        <v>2</v>
      </c>
      <c r="I4992">
        <v>0</v>
      </c>
      <c r="J4992" t="s">
        <v>94</v>
      </c>
      <c r="K4992" t="s">
        <v>99</v>
      </c>
      <c r="L4992" t="s">
        <v>56</v>
      </c>
      <c r="M4992" t="s">
        <v>22</v>
      </c>
      <c r="N4992" t="s">
        <v>41</v>
      </c>
      <c r="O4992">
        <f>Table2[[#This Row],[check_out_date]]-Table2[[#This Row],[check_in_date]]</f>
        <v>5</v>
      </c>
      <c r="P4992">
        <f>Table2[[#This Row],[num_adults]]+Table2[[#This Row],[num_children]]</f>
        <v>2</v>
      </c>
      <c r="Q4992" s="3">
        <f>IF(OR(Table2[[#This Row],[booking_status]]="confirmed",Table2[[#This Row],[booking_status]]="checked-out"),Table2[[#This Row],[room_rate_per_night]]*Table2[[#This Row],[Num_Nights]],0)</f>
        <v>1659.5</v>
      </c>
      <c r="R4992" t="str" cm="1">
        <f t="array" ref="R4992">IFERROR(_xlfn.IFS(Table2[[#This Row],[booking_status]]="confirmed","Expected",Table2[[#This Row],[booking_status]]="checked-out","Actual"),"No Revenue")</f>
        <v>Actual</v>
      </c>
      <c r="S4992" s="4">
        <f>Table2[[#This Row],[Revenue_Amount]]/Table2[[#This Row],[Num_Nights]]</f>
        <v>331.9</v>
      </c>
    </row>
    <row r="4993" spans="1:19" hidden="1" x14ac:dyDescent="0.3">
      <c r="A4993">
        <v>4992</v>
      </c>
      <c r="B4993" t="s">
        <v>50</v>
      </c>
      <c r="C4993" s="9">
        <v>45290</v>
      </c>
      <c r="D4993" s="9">
        <v>45296</v>
      </c>
      <c r="E4993" s="10">
        <v>45249</v>
      </c>
      <c r="F4993" t="s">
        <v>27</v>
      </c>
      <c r="G4993">
        <v>186.83</v>
      </c>
      <c r="H4993">
        <v>1</v>
      </c>
      <c r="I4993">
        <v>2</v>
      </c>
      <c r="J4993" t="s">
        <v>35</v>
      </c>
      <c r="K4993" t="s">
        <v>44</v>
      </c>
      <c r="L4993" t="s">
        <v>56</v>
      </c>
      <c r="M4993" t="s">
        <v>36</v>
      </c>
      <c r="N4993" t="s">
        <v>41</v>
      </c>
      <c r="O4993">
        <f>Table2[[#This Row],[check_out_date]]-Table2[[#This Row],[check_in_date]]</f>
        <v>6</v>
      </c>
      <c r="P4993">
        <f>Table2[[#This Row],[num_adults]]+Table2[[#This Row],[num_children]]</f>
        <v>3</v>
      </c>
      <c r="Q4993" s="3">
        <f>IF(OR(Table2[[#This Row],[booking_status]]="confirmed",Table2[[#This Row],[booking_status]]="checked-out"),Table2[[#This Row],[room_rate_per_night]]*Table2[[#This Row],[Num_Nights]],0)</f>
        <v>1120.98</v>
      </c>
      <c r="R4993" t="str" cm="1">
        <f t="array" ref="R4993">IFERROR(_xlfn.IFS(Table2[[#This Row],[booking_status]]="confirmed","Expected",Table2[[#This Row],[booking_status]]="checked-out","Actual"),"No Revenue")</f>
        <v>Actual</v>
      </c>
      <c r="S4993" s="4">
        <f>Table2[[#This Row],[Revenue_Amount]]/Table2[[#This Row],[Num_Nights]]</f>
        <v>186.83</v>
      </c>
    </row>
    <row r="4994" spans="1:19" x14ac:dyDescent="0.3">
      <c r="A4994">
        <v>4993</v>
      </c>
      <c r="B4994" t="s">
        <v>37</v>
      </c>
      <c r="C4994" s="9">
        <v>45232</v>
      </c>
      <c r="D4994" s="9">
        <v>45235</v>
      </c>
      <c r="E4994" s="10">
        <v>45194</v>
      </c>
      <c r="F4994" t="s">
        <v>18</v>
      </c>
      <c r="G4994">
        <v>280.16000000000003</v>
      </c>
      <c r="H4994">
        <v>1</v>
      </c>
      <c r="I4994">
        <v>0</v>
      </c>
      <c r="J4994" t="s">
        <v>28</v>
      </c>
      <c r="K4994" t="s">
        <v>99</v>
      </c>
      <c r="L4994" t="s">
        <v>21</v>
      </c>
      <c r="M4994" t="s">
        <v>22</v>
      </c>
      <c r="N4994" t="s">
        <v>95</v>
      </c>
      <c r="O4994">
        <f>Table2[[#This Row],[check_out_date]]-Table2[[#This Row],[check_in_date]]</f>
        <v>3</v>
      </c>
      <c r="P4994">
        <f>Table2[[#This Row],[num_adults]]+Table2[[#This Row],[num_children]]</f>
        <v>1</v>
      </c>
      <c r="Q4994" s="3">
        <f>IF(OR(Table2[[#This Row],[booking_status]]="confirmed",Table2[[#This Row],[booking_status]]="checked-out"),Table2[[#This Row],[room_rate_per_night]]*Table2[[#This Row],[Num_Nights]],0)</f>
        <v>840.48</v>
      </c>
      <c r="R4994" t="str" cm="1">
        <f t="array" ref="R4994">IFERROR(_xlfn.IFS(Table2[[#This Row],[booking_status]]="confirmed","Expected",Table2[[#This Row],[booking_status]]="checked-out","Actual"),"No Revenue")</f>
        <v>Expected</v>
      </c>
      <c r="S4994" s="4">
        <f>Table2[[#This Row],[Revenue_Amount]]/Table2[[#This Row],[Num_Nights]]</f>
        <v>280.16000000000003</v>
      </c>
    </row>
    <row r="4995" spans="1:19" x14ac:dyDescent="0.3">
      <c r="A4995">
        <v>4994</v>
      </c>
      <c r="B4995" t="s">
        <v>31</v>
      </c>
      <c r="C4995" s="9">
        <v>45056</v>
      </c>
      <c r="D4995" s="9">
        <v>45058</v>
      </c>
      <c r="E4995" s="10">
        <v>45034</v>
      </c>
      <c r="F4995" t="s">
        <v>18</v>
      </c>
      <c r="G4995">
        <v>234.05</v>
      </c>
      <c r="H4995">
        <v>3</v>
      </c>
      <c r="I4995">
        <v>1</v>
      </c>
      <c r="J4995" t="s">
        <v>55</v>
      </c>
      <c r="K4995" t="s">
        <v>44</v>
      </c>
      <c r="L4995" t="s">
        <v>70</v>
      </c>
      <c r="M4995" t="s">
        <v>36</v>
      </c>
      <c r="N4995" t="s">
        <v>23</v>
      </c>
      <c r="O4995">
        <f>Table2[[#This Row],[check_out_date]]-Table2[[#This Row],[check_in_date]]</f>
        <v>2</v>
      </c>
      <c r="P4995">
        <f>Table2[[#This Row],[num_adults]]+Table2[[#This Row],[num_children]]</f>
        <v>4</v>
      </c>
      <c r="Q4995" s="3">
        <f>IF(OR(Table2[[#This Row],[booking_status]]="confirmed",Table2[[#This Row],[booking_status]]="checked-out"),Table2[[#This Row],[room_rate_per_night]]*Table2[[#This Row],[Num_Nights]],0)</f>
        <v>0</v>
      </c>
      <c r="R4995" t="str" cm="1">
        <f t="array" ref="R4995">IFERROR(_xlfn.IFS(Table2[[#This Row],[booking_status]]="confirmed","Expected",Table2[[#This Row],[booking_status]]="checked-out","Actual"),"No Revenue")</f>
        <v>No Revenue</v>
      </c>
      <c r="S4995" s="4">
        <f>Table2[[#This Row],[Revenue_Amount]]/Table2[[#This Row],[Num_Nights]]</f>
        <v>0</v>
      </c>
    </row>
    <row r="4996" spans="1:19" x14ac:dyDescent="0.3">
      <c r="A4996">
        <v>4995</v>
      </c>
      <c r="B4996" t="s">
        <v>31</v>
      </c>
      <c r="C4996" s="9">
        <v>45007</v>
      </c>
      <c r="D4996" s="9">
        <v>45014</v>
      </c>
      <c r="E4996" s="10">
        <v>44972</v>
      </c>
      <c r="F4996" t="s">
        <v>18</v>
      </c>
      <c r="G4996">
        <v>247.1</v>
      </c>
      <c r="H4996">
        <v>2</v>
      </c>
      <c r="I4996">
        <v>2</v>
      </c>
      <c r="J4996" t="s">
        <v>94</v>
      </c>
      <c r="K4996" t="s">
        <v>20</v>
      </c>
      <c r="L4996" t="s">
        <v>21</v>
      </c>
      <c r="M4996" t="s">
        <v>36</v>
      </c>
      <c r="N4996" t="s">
        <v>95</v>
      </c>
      <c r="O4996">
        <f>Table2[[#This Row],[check_out_date]]-Table2[[#This Row],[check_in_date]]</f>
        <v>7</v>
      </c>
      <c r="P4996">
        <f>Table2[[#This Row],[num_adults]]+Table2[[#This Row],[num_children]]</f>
        <v>4</v>
      </c>
      <c r="Q4996" s="3">
        <f>IF(OR(Table2[[#This Row],[booking_status]]="confirmed",Table2[[#This Row],[booking_status]]="checked-out"),Table2[[#This Row],[room_rate_per_night]]*Table2[[#This Row],[Num_Nights]],0)</f>
        <v>1729.7</v>
      </c>
      <c r="R4996" t="str" cm="1">
        <f t="array" ref="R4996">IFERROR(_xlfn.IFS(Table2[[#This Row],[booking_status]]="confirmed","Expected",Table2[[#This Row],[booking_status]]="checked-out","Actual"),"No Revenue")</f>
        <v>Expected</v>
      </c>
      <c r="S4996" s="4">
        <f>Table2[[#This Row],[Revenue_Amount]]/Table2[[#This Row],[Num_Nights]]</f>
        <v>247.1</v>
      </c>
    </row>
    <row r="4997" spans="1:19" x14ac:dyDescent="0.3">
      <c r="A4997">
        <v>4996</v>
      </c>
      <c r="B4997" t="s">
        <v>14</v>
      </c>
      <c r="C4997" s="9">
        <v>45104</v>
      </c>
      <c r="D4997" s="9">
        <v>45107</v>
      </c>
      <c r="E4997" s="10">
        <v>45091</v>
      </c>
      <c r="F4997" t="s">
        <v>49</v>
      </c>
      <c r="G4997">
        <v>104.16</v>
      </c>
      <c r="H4997">
        <v>2</v>
      </c>
      <c r="I4997">
        <v>0</v>
      </c>
      <c r="J4997" t="s">
        <v>94</v>
      </c>
      <c r="K4997" t="s">
        <v>44</v>
      </c>
      <c r="L4997" t="s">
        <v>21</v>
      </c>
      <c r="M4997" t="s">
        <v>36</v>
      </c>
      <c r="N4997" t="s">
        <v>41</v>
      </c>
      <c r="O4997">
        <f>Table2[[#This Row],[check_out_date]]-Table2[[#This Row],[check_in_date]]</f>
        <v>3</v>
      </c>
      <c r="P4997">
        <f>Table2[[#This Row],[num_adults]]+Table2[[#This Row],[num_children]]</f>
        <v>2</v>
      </c>
      <c r="Q4997" s="3">
        <f>IF(OR(Table2[[#This Row],[booking_status]]="confirmed",Table2[[#This Row],[booking_status]]="checked-out"),Table2[[#This Row],[room_rate_per_night]]*Table2[[#This Row],[Num_Nights]],0)</f>
        <v>312.48</v>
      </c>
      <c r="R4997" t="str" cm="1">
        <f t="array" ref="R4997">IFERROR(_xlfn.IFS(Table2[[#This Row],[booking_status]]="confirmed","Expected",Table2[[#This Row],[booking_status]]="checked-out","Actual"),"No Revenue")</f>
        <v>Expected</v>
      </c>
      <c r="S4997" s="4">
        <f>Table2[[#This Row],[Revenue_Amount]]/Table2[[#This Row],[Num_Nights]]</f>
        <v>104.16000000000001</v>
      </c>
    </row>
    <row r="4998" spans="1:19" x14ac:dyDescent="0.3">
      <c r="A4998">
        <v>4997</v>
      </c>
      <c r="B4998" t="s">
        <v>31</v>
      </c>
      <c r="C4998" s="9">
        <v>45036</v>
      </c>
      <c r="D4998" s="9">
        <v>45047</v>
      </c>
      <c r="E4998" s="10">
        <v>45025</v>
      </c>
      <c r="F4998" t="s">
        <v>18</v>
      </c>
      <c r="G4998">
        <v>172.97</v>
      </c>
      <c r="H4998">
        <v>2</v>
      </c>
      <c r="I4998">
        <v>0</v>
      </c>
      <c r="J4998" t="s">
        <v>28</v>
      </c>
      <c r="K4998" t="s">
        <v>44</v>
      </c>
      <c r="L4998" t="s">
        <v>21</v>
      </c>
      <c r="M4998" t="s">
        <v>36</v>
      </c>
      <c r="N4998" t="s">
        <v>41</v>
      </c>
      <c r="O4998">
        <f>Table2[[#This Row],[check_out_date]]-Table2[[#This Row],[check_in_date]]</f>
        <v>11</v>
      </c>
      <c r="P4998">
        <f>Table2[[#This Row],[num_adults]]+Table2[[#This Row],[num_children]]</f>
        <v>2</v>
      </c>
      <c r="Q4998" s="3">
        <f>IF(OR(Table2[[#This Row],[booking_status]]="confirmed",Table2[[#This Row],[booking_status]]="checked-out"),Table2[[#This Row],[room_rate_per_night]]*Table2[[#This Row],[Num_Nights]],0)</f>
        <v>1902.67</v>
      </c>
      <c r="R4998" t="str" cm="1">
        <f t="array" ref="R4998">IFERROR(_xlfn.IFS(Table2[[#This Row],[booking_status]]="confirmed","Expected",Table2[[#This Row],[booking_status]]="checked-out","Actual"),"No Revenue")</f>
        <v>Expected</v>
      </c>
      <c r="S4998" s="4">
        <f>Table2[[#This Row],[Revenue_Amount]]/Table2[[#This Row],[Num_Nights]]</f>
        <v>172.97</v>
      </c>
    </row>
    <row r="4999" spans="1:19" x14ac:dyDescent="0.3">
      <c r="A4999">
        <v>4998</v>
      </c>
      <c r="B4999" t="s">
        <v>31</v>
      </c>
      <c r="C4999" s="9">
        <v>45084</v>
      </c>
      <c r="D4999" s="9">
        <v>45086</v>
      </c>
      <c r="E4999" s="10">
        <v>45053</v>
      </c>
      <c r="F4999" t="s">
        <v>27</v>
      </c>
      <c r="G4999">
        <v>158.93</v>
      </c>
      <c r="H4999">
        <v>2</v>
      </c>
      <c r="I4999">
        <v>0</v>
      </c>
      <c r="J4999" t="s">
        <v>28</v>
      </c>
      <c r="K4999" t="s">
        <v>66</v>
      </c>
      <c r="L4999" t="s">
        <v>21</v>
      </c>
      <c r="M4999" t="s">
        <v>22</v>
      </c>
      <c r="N4999" t="s">
        <v>41</v>
      </c>
      <c r="O4999">
        <f>Table2[[#This Row],[check_out_date]]-Table2[[#This Row],[check_in_date]]</f>
        <v>2</v>
      </c>
      <c r="P4999">
        <f>Table2[[#This Row],[num_adults]]+Table2[[#This Row],[num_children]]</f>
        <v>2</v>
      </c>
      <c r="Q4999" s="3">
        <f>IF(OR(Table2[[#This Row],[booking_status]]="confirmed",Table2[[#This Row],[booking_status]]="checked-out"),Table2[[#This Row],[room_rate_per_night]]*Table2[[#This Row],[Num_Nights]],0)</f>
        <v>317.86</v>
      </c>
      <c r="R4999" t="str" cm="1">
        <f t="array" ref="R4999">IFERROR(_xlfn.IFS(Table2[[#This Row],[booking_status]]="confirmed","Expected",Table2[[#This Row],[booking_status]]="checked-out","Actual"),"No Revenue")</f>
        <v>Expected</v>
      </c>
      <c r="S4999" s="4">
        <f>Table2[[#This Row],[Revenue_Amount]]/Table2[[#This Row],[Num_Nights]]</f>
        <v>158.93</v>
      </c>
    </row>
    <row r="5000" spans="1:19" x14ac:dyDescent="0.3">
      <c r="A5000">
        <v>4999</v>
      </c>
      <c r="B5000" t="s">
        <v>31</v>
      </c>
      <c r="C5000" s="9">
        <v>45090</v>
      </c>
      <c r="D5000" s="9">
        <v>45095</v>
      </c>
      <c r="E5000" s="10">
        <v>45070</v>
      </c>
      <c r="F5000" t="s">
        <v>49</v>
      </c>
      <c r="G5000">
        <v>54.52</v>
      </c>
      <c r="H5000">
        <v>2</v>
      </c>
      <c r="I5000">
        <v>3</v>
      </c>
      <c r="J5000" t="s">
        <v>19</v>
      </c>
      <c r="K5000" t="s">
        <v>99</v>
      </c>
      <c r="L5000" t="s">
        <v>21</v>
      </c>
      <c r="M5000" t="s">
        <v>36</v>
      </c>
      <c r="N5000" t="s">
        <v>41</v>
      </c>
      <c r="O5000">
        <f>Table2[[#This Row],[check_out_date]]-Table2[[#This Row],[check_in_date]]</f>
        <v>5</v>
      </c>
      <c r="P5000">
        <f>Table2[[#This Row],[num_adults]]+Table2[[#This Row],[num_children]]</f>
        <v>5</v>
      </c>
      <c r="Q5000" s="3">
        <f>IF(OR(Table2[[#This Row],[booking_status]]="confirmed",Table2[[#This Row],[booking_status]]="checked-out"),Table2[[#This Row],[room_rate_per_night]]*Table2[[#This Row],[Num_Nights]],0)</f>
        <v>272.60000000000002</v>
      </c>
      <c r="R5000" t="str" cm="1">
        <f t="array" ref="R5000">IFERROR(_xlfn.IFS(Table2[[#This Row],[booking_status]]="confirmed","Expected",Table2[[#This Row],[booking_status]]="checked-out","Actual"),"No Revenue")</f>
        <v>Expected</v>
      </c>
      <c r="S5000" s="4">
        <f>Table2[[#This Row],[Revenue_Amount]]/Table2[[#This Row],[Num_Nights]]</f>
        <v>54.52</v>
      </c>
    </row>
    <row r="5001" spans="1:19" x14ac:dyDescent="0.3">
      <c r="A5001">
        <v>5000</v>
      </c>
      <c r="B5001" t="s">
        <v>14</v>
      </c>
      <c r="C5001" s="9">
        <v>45244</v>
      </c>
      <c r="D5001" s="9">
        <v>45246</v>
      </c>
      <c r="E5001" s="10">
        <v>45234</v>
      </c>
      <c r="F5001" t="s">
        <v>49</v>
      </c>
      <c r="G5001">
        <v>107.38</v>
      </c>
      <c r="H5001">
        <v>2</v>
      </c>
      <c r="I5001">
        <v>0</v>
      </c>
      <c r="J5001" t="s">
        <v>28</v>
      </c>
      <c r="K5001" t="s">
        <v>66</v>
      </c>
      <c r="L5001" t="s">
        <v>21</v>
      </c>
      <c r="M5001" t="s">
        <v>22</v>
      </c>
      <c r="N5001" t="s">
        <v>41</v>
      </c>
      <c r="O5001">
        <f>Table2[[#This Row],[check_out_date]]-Table2[[#This Row],[check_in_date]]</f>
        <v>2</v>
      </c>
      <c r="P5001">
        <f>Table2[[#This Row],[num_adults]]+Table2[[#This Row],[num_children]]</f>
        <v>2</v>
      </c>
      <c r="Q5001" s="3">
        <f>IF(OR(Table2[[#This Row],[booking_status]]="confirmed",Table2[[#This Row],[booking_status]]="checked-out"),Table2[[#This Row],[room_rate_per_night]]*Table2[[#This Row],[Num_Nights]],0)</f>
        <v>214.76</v>
      </c>
      <c r="R5001" t="str" cm="1">
        <f t="array" ref="R5001">IFERROR(_xlfn.IFS(Table2[[#This Row],[booking_status]]="confirmed","Expected",Table2[[#This Row],[booking_status]]="checked-out","Actual"),"No Revenue")</f>
        <v>Expected</v>
      </c>
      <c r="S5001" s="4">
        <f>Table2[[#This Row],[Revenue_Amount]]/Table2[[#This Row],[Num_Nights]]</f>
        <v>107.38</v>
      </c>
    </row>
    <row r="5002" spans="1:19" x14ac:dyDescent="0.3">
      <c r="A5002">
        <v>5001</v>
      </c>
      <c r="B5002" t="s">
        <v>50</v>
      </c>
      <c r="C5002" s="9">
        <v>44967</v>
      </c>
      <c r="D5002" s="9">
        <v>44974</v>
      </c>
      <c r="E5002" s="10">
        <v>44951</v>
      </c>
      <c r="F5002" t="s">
        <v>18</v>
      </c>
      <c r="G5002">
        <v>301.51</v>
      </c>
      <c r="H5002">
        <v>2</v>
      </c>
      <c r="I5002">
        <v>0</v>
      </c>
      <c r="J5002" t="s">
        <v>94</v>
      </c>
      <c r="K5002" t="s">
        <v>20</v>
      </c>
      <c r="L5002" t="s">
        <v>56</v>
      </c>
      <c r="M5002" t="s">
        <v>22</v>
      </c>
      <c r="N5002" t="s">
        <v>41</v>
      </c>
      <c r="O5002">
        <f>Table2[[#This Row],[check_out_date]]-Table2[[#This Row],[check_in_date]]</f>
        <v>7</v>
      </c>
      <c r="P5002">
        <f>Table2[[#This Row],[num_adults]]+Table2[[#This Row],[num_children]]</f>
        <v>2</v>
      </c>
      <c r="Q5002" s="3">
        <f>IF(OR(Table2[[#This Row],[booking_status]]="confirmed",Table2[[#This Row],[booking_status]]="checked-out"),Table2[[#This Row],[room_rate_per_night]]*Table2[[#This Row],[Num_Nights]],0)</f>
        <v>2110.5699999999997</v>
      </c>
      <c r="R5002" t="str" cm="1">
        <f t="array" ref="R5002">IFERROR(_xlfn.IFS(Table2[[#This Row],[booking_status]]="confirmed","Expected",Table2[[#This Row],[booking_status]]="checked-out","Actual"),"No Revenue")</f>
        <v>Actual</v>
      </c>
      <c r="S5002" s="4">
        <f>Table2[[#This Row],[Revenue_Amount]]/Table2[[#This Row],[Num_Nights]]</f>
        <v>301.50999999999993</v>
      </c>
    </row>
    <row r="5003" spans="1:19" x14ac:dyDescent="0.3">
      <c r="A5003">
        <v>5002</v>
      </c>
      <c r="B5003" t="s">
        <v>50</v>
      </c>
      <c r="C5003" s="9">
        <v>45270</v>
      </c>
      <c r="D5003" s="9">
        <v>45277</v>
      </c>
      <c r="E5003" s="10">
        <v>45243</v>
      </c>
      <c r="F5003" t="s">
        <v>54</v>
      </c>
      <c r="G5003">
        <v>500.16</v>
      </c>
      <c r="H5003">
        <v>3</v>
      </c>
      <c r="I5003">
        <v>0</v>
      </c>
      <c r="J5003" t="s">
        <v>28</v>
      </c>
      <c r="K5003" t="s">
        <v>29</v>
      </c>
      <c r="L5003" t="s">
        <v>21</v>
      </c>
      <c r="M5003" t="s">
        <v>36</v>
      </c>
      <c r="N5003" t="s">
        <v>41</v>
      </c>
      <c r="O5003">
        <f>Table2[[#This Row],[check_out_date]]-Table2[[#This Row],[check_in_date]]</f>
        <v>7</v>
      </c>
      <c r="P5003">
        <f>Table2[[#This Row],[num_adults]]+Table2[[#This Row],[num_children]]</f>
        <v>3</v>
      </c>
      <c r="Q5003" s="3">
        <f>IF(OR(Table2[[#This Row],[booking_status]]="confirmed",Table2[[#This Row],[booking_status]]="checked-out"),Table2[[#This Row],[room_rate_per_night]]*Table2[[#This Row],[Num_Nights]],0)</f>
        <v>3501.1200000000003</v>
      </c>
      <c r="R5003" t="str" cm="1">
        <f t="array" ref="R5003">IFERROR(_xlfn.IFS(Table2[[#This Row],[booking_status]]="confirmed","Expected",Table2[[#This Row],[booking_status]]="checked-out","Actual"),"No Revenue")</f>
        <v>Expected</v>
      </c>
      <c r="S5003" s="4">
        <f>Table2[[#This Row],[Revenue_Amount]]/Table2[[#This Row],[Num_Nights]]</f>
        <v>500.16</v>
      </c>
    </row>
    <row r="5004" spans="1:19" hidden="1" x14ac:dyDescent="0.3">
      <c r="A5004">
        <v>5003</v>
      </c>
      <c r="B5004" t="s">
        <v>31</v>
      </c>
      <c r="C5004" s="9">
        <v>45290</v>
      </c>
      <c r="D5004" s="9">
        <v>45295</v>
      </c>
      <c r="E5004" s="10">
        <v>45234</v>
      </c>
      <c r="F5004" t="s">
        <v>18</v>
      </c>
      <c r="G5004">
        <v>179.77</v>
      </c>
      <c r="H5004">
        <v>2</v>
      </c>
      <c r="I5004">
        <v>2</v>
      </c>
      <c r="J5004" t="s">
        <v>35</v>
      </c>
      <c r="K5004" t="s">
        <v>66</v>
      </c>
      <c r="L5004" t="s">
        <v>21</v>
      </c>
      <c r="M5004" t="s">
        <v>22</v>
      </c>
      <c r="N5004" t="s">
        <v>41</v>
      </c>
      <c r="O5004">
        <f>Table2[[#This Row],[check_out_date]]-Table2[[#This Row],[check_in_date]]</f>
        <v>5</v>
      </c>
      <c r="P5004">
        <f>Table2[[#This Row],[num_adults]]+Table2[[#This Row],[num_children]]</f>
        <v>4</v>
      </c>
      <c r="Q5004" s="3">
        <f>IF(OR(Table2[[#This Row],[booking_status]]="confirmed",Table2[[#This Row],[booking_status]]="checked-out"),Table2[[#This Row],[room_rate_per_night]]*Table2[[#This Row],[Num_Nights]],0)</f>
        <v>898.85</v>
      </c>
      <c r="R5004" t="str" cm="1">
        <f t="array" ref="R5004">IFERROR(_xlfn.IFS(Table2[[#This Row],[booking_status]]="confirmed","Expected",Table2[[#This Row],[booking_status]]="checked-out","Actual"),"No Revenue")</f>
        <v>Expected</v>
      </c>
      <c r="S5004" s="4">
        <f>Table2[[#This Row],[Revenue_Amount]]/Table2[[#This Row],[Num_Nights]]</f>
        <v>179.77</v>
      </c>
    </row>
    <row r="5005" spans="1:19" x14ac:dyDescent="0.3">
      <c r="A5005">
        <v>5004</v>
      </c>
      <c r="B5005" t="s">
        <v>37</v>
      </c>
      <c r="C5005" s="9">
        <v>45095</v>
      </c>
      <c r="D5005" s="9">
        <v>45106</v>
      </c>
      <c r="E5005" s="10">
        <v>45088</v>
      </c>
      <c r="F5005" t="s">
        <v>18</v>
      </c>
      <c r="G5005">
        <v>298.12</v>
      </c>
      <c r="H5005">
        <v>2</v>
      </c>
      <c r="I5005">
        <v>0</v>
      </c>
      <c r="J5005" t="s">
        <v>28</v>
      </c>
      <c r="K5005" t="s">
        <v>66</v>
      </c>
      <c r="L5005" t="s">
        <v>56</v>
      </c>
      <c r="M5005" t="s">
        <v>36</v>
      </c>
      <c r="N5005" t="s">
        <v>41</v>
      </c>
      <c r="O5005">
        <f>Table2[[#This Row],[check_out_date]]-Table2[[#This Row],[check_in_date]]</f>
        <v>11</v>
      </c>
      <c r="P5005">
        <f>Table2[[#This Row],[num_adults]]+Table2[[#This Row],[num_children]]</f>
        <v>2</v>
      </c>
      <c r="Q5005" s="3">
        <f>IF(OR(Table2[[#This Row],[booking_status]]="confirmed",Table2[[#This Row],[booking_status]]="checked-out"),Table2[[#This Row],[room_rate_per_night]]*Table2[[#This Row],[Num_Nights]],0)</f>
        <v>3279.32</v>
      </c>
      <c r="R5005" t="str" cm="1">
        <f t="array" ref="R5005">IFERROR(_xlfn.IFS(Table2[[#This Row],[booking_status]]="confirmed","Expected",Table2[[#This Row],[booking_status]]="checked-out","Actual"),"No Revenue")</f>
        <v>Actual</v>
      </c>
      <c r="S5005" s="4">
        <f>Table2[[#This Row],[Revenue_Amount]]/Table2[[#This Row],[Num_Nights]]</f>
        <v>298.12</v>
      </c>
    </row>
    <row r="5006" spans="1:19" x14ac:dyDescent="0.3">
      <c r="A5006">
        <v>5005</v>
      </c>
      <c r="B5006" t="s">
        <v>37</v>
      </c>
      <c r="C5006" s="9">
        <v>45065</v>
      </c>
      <c r="D5006" s="9">
        <v>45066</v>
      </c>
      <c r="E5006" s="10">
        <v>45041</v>
      </c>
      <c r="F5006" t="s">
        <v>18</v>
      </c>
      <c r="G5006">
        <v>219.65</v>
      </c>
      <c r="H5006">
        <v>2</v>
      </c>
      <c r="I5006">
        <v>1</v>
      </c>
      <c r="J5006" t="s">
        <v>19</v>
      </c>
      <c r="K5006" t="s">
        <v>99</v>
      </c>
      <c r="L5006" t="s">
        <v>21</v>
      </c>
      <c r="M5006" t="s">
        <v>22</v>
      </c>
      <c r="N5006" t="s">
        <v>41</v>
      </c>
      <c r="O5006">
        <f>Table2[[#This Row],[check_out_date]]-Table2[[#This Row],[check_in_date]]</f>
        <v>1</v>
      </c>
      <c r="P5006">
        <f>Table2[[#This Row],[num_adults]]+Table2[[#This Row],[num_children]]</f>
        <v>3</v>
      </c>
      <c r="Q5006" s="3">
        <f>IF(OR(Table2[[#This Row],[booking_status]]="confirmed",Table2[[#This Row],[booking_status]]="checked-out"),Table2[[#This Row],[room_rate_per_night]]*Table2[[#This Row],[Num_Nights]],0)</f>
        <v>219.65</v>
      </c>
      <c r="R5006" t="str" cm="1">
        <f t="array" ref="R5006">IFERROR(_xlfn.IFS(Table2[[#This Row],[booking_status]]="confirmed","Expected",Table2[[#This Row],[booking_status]]="checked-out","Actual"),"No Revenue")</f>
        <v>Expected</v>
      </c>
      <c r="S5006" s="4">
        <f>Table2[[#This Row],[Revenue_Amount]]/Table2[[#This Row],[Num_Nights]]</f>
        <v>219.65</v>
      </c>
    </row>
    <row r="5007" spans="1:19" x14ac:dyDescent="0.3">
      <c r="A5007">
        <v>5006</v>
      </c>
      <c r="B5007" t="s">
        <v>37</v>
      </c>
      <c r="C5007" s="9">
        <v>45093</v>
      </c>
      <c r="D5007" s="9">
        <v>45097</v>
      </c>
      <c r="E5007" s="10">
        <v>45067</v>
      </c>
      <c r="F5007" t="s">
        <v>27</v>
      </c>
      <c r="G5007">
        <v>216.39</v>
      </c>
      <c r="H5007">
        <v>1</v>
      </c>
      <c r="I5007">
        <v>1</v>
      </c>
      <c r="J5007" t="s">
        <v>19</v>
      </c>
      <c r="K5007" t="s">
        <v>29</v>
      </c>
      <c r="L5007" t="s">
        <v>21</v>
      </c>
      <c r="M5007" t="s">
        <v>36</v>
      </c>
      <c r="N5007" t="s">
        <v>41</v>
      </c>
      <c r="O5007">
        <f>Table2[[#This Row],[check_out_date]]-Table2[[#This Row],[check_in_date]]</f>
        <v>4</v>
      </c>
      <c r="P5007">
        <f>Table2[[#This Row],[num_adults]]+Table2[[#This Row],[num_children]]</f>
        <v>2</v>
      </c>
      <c r="Q5007" s="3">
        <f>IF(OR(Table2[[#This Row],[booking_status]]="confirmed",Table2[[#This Row],[booking_status]]="checked-out"),Table2[[#This Row],[room_rate_per_night]]*Table2[[#This Row],[Num_Nights]],0)</f>
        <v>865.56</v>
      </c>
      <c r="R5007" t="str" cm="1">
        <f t="array" ref="R5007">IFERROR(_xlfn.IFS(Table2[[#This Row],[booking_status]]="confirmed","Expected",Table2[[#This Row],[booking_status]]="checked-out","Actual"),"No Revenue")</f>
        <v>Expected</v>
      </c>
      <c r="S5007" s="4">
        <f>Table2[[#This Row],[Revenue_Amount]]/Table2[[#This Row],[Num_Nights]]</f>
        <v>216.39</v>
      </c>
    </row>
    <row r="5008" spans="1:19" x14ac:dyDescent="0.3">
      <c r="A5008">
        <v>5007</v>
      </c>
      <c r="B5008" t="s">
        <v>14</v>
      </c>
      <c r="C5008" s="9">
        <v>45244</v>
      </c>
      <c r="D5008" s="9">
        <v>45256</v>
      </c>
      <c r="E5008" s="10">
        <v>45184</v>
      </c>
      <c r="F5008" t="s">
        <v>27</v>
      </c>
      <c r="G5008">
        <v>149.24</v>
      </c>
      <c r="H5008">
        <v>2</v>
      </c>
      <c r="I5008">
        <v>3</v>
      </c>
      <c r="J5008" t="s">
        <v>28</v>
      </c>
      <c r="K5008" t="s">
        <v>44</v>
      </c>
      <c r="L5008" t="s">
        <v>56</v>
      </c>
      <c r="M5008" t="s">
        <v>36</v>
      </c>
      <c r="N5008" t="s">
        <v>41</v>
      </c>
      <c r="O5008">
        <f>Table2[[#This Row],[check_out_date]]-Table2[[#This Row],[check_in_date]]</f>
        <v>12</v>
      </c>
      <c r="P5008">
        <f>Table2[[#This Row],[num_adults]]+Table2[[#This Row],[num_children]]</f>
        <v>5</v>
      </c>
      <c r="Q5008" s="3">
        <f>IF(OR(Table2[[#This Row],[booking_status]]="confirmed",Table2[[#This Row],[booking_status]]="checked-out"),Table2[[#This Row],[room_rate_per_night]]*Table2[[#This Row],[Num_Nights]],0)</f>
        <v>1790.88</v>
      </c>
      <c r="R5008" t="str" cm="1">
        <f t="array" ref="R5008">IFERROR(_xlfn.IFS(Table2[[#This Row],[booking_status]]="confirmed","Expected",Table2[[#This Row],[booking_status]]="checked-out","Actual"),"No Revenue")</f>
        <v>Actual</v>
      </c>
      <c r="S5008" s="4">
        <f>Table2[[#This Row],[Revenue_Amount]]/Table2[[#This Row],[Num_Nights]]</f>
        <v>149.24</v>
      </c>
    </row>
    <row r="5009" spans="1:19" x14ac:dyDescent="0.3">
      <c r="A5009">
        <v>5008</v>
      </c>
      <c r="B5009" t="s">
        <v>37</v>
      </c>
      <c r="C5009" s="9">
        <v>44962</v>
      </c>
      <c r="D5009" s="9">
        <v>44971</v>
      </c>
      <c r="E5009" s="10">
        <v>44929</v>
      </c>
      <c r="F5009" t="s">
        <v>18</v>
      </c>
      <c r="G5009">
        <v>247.87</v>
      </c>
      <c r="H5009">
        <v>4</v>
      </c>
      <c r="I5009">
        <v>1</v>
      </c>
      <c r="J5009" t="s">
        <v>94</v>
      </c>
      <c r="K5009" t="s">
        <v>29</v>
      </c>
      <c r="L5009" t="s">
        <v>21</v>
      </c>
      <c r="M5009" t="s">
        <v>36</v>
      </c>
      <c r="N5009" t="s">
        <v>23</v>
      </c>
      <c r="O5009">
        <f>Table2[[#This Row],[check_out_date]]-Table2[[#This Row],[check_in_date]]</f>
        <v>9</v>
      </c>
      <c r="P5009">
        <f>Table2[[#This Row],[num_adults]]+Table2[[#This Row],[num_children]]</f>
        <v>5</v>
      </c>
      <c r="Q5009" s="3">
        <f>IF(OR(Table2[[#This Row],[booking_status]]="confirmed",Table2[[#This Row],[booking_status]]="checked-out"),Table2[[#This Row],[room_rate_per_night]]*Table2[[#This Row],[Num_Nights]],0)</f>
        <v>2230.83</v>
      </c>
      <c r="R5009" t="str" cm="1">
        <f t="array" ref="R5009">IFERROR(_xlfn.IFS(Table2[[#This Row],[booking_status]]="confirmed","Expected",Table2[[#This Row],[booking_status]]="checked-out","Actual"),"No Revenue")</f>
        <v>Expected</v>
      </c>
      <c r="S5009" s="4">
        <f>Table2[[#This Row],[Revenue_Amount]]/Table2[[#This Row],[Num_Nights]]</f>
        <v>247.87</v>
      </c>
    </row>
    <row r="5010" spans="1:19" x14ac:dyDescent="0.3">
      <c r="A5010">
        <v>5009</v>
      </c>
      <c r="B5010" t="s">
        <v>37</v>
      </c>
      <c r="C5010" s="9">
        <v>45083</v>
      </c>
      <c r="D5010" s="9">
        <v>45091</v>
      </c>
      <c r="E5010" s="10">
        <v>45060</v>
      </c>
      <c r="F5010" t="s">
        <v>18</v>
      </c>
      <c r="G5010">
        <v>261.33999999999997</v>
      </c>
      <c r="H5010">
        <v>2</v>
      </c>
      <c r="I5010">
        <v>0</v>
      </c>
      <c r="J5010" t="s">
        <v>19</v>
      </c>
      <c r="K5010" t="s">
        <v>29</v>
      </c>
      <c r="L5010" t="s">
        <v>21</v>
      </c>
      <c r="M5010" t="s">
        <v>36</v>
      </c>
      <c r="N5010" t="s">
        <v>95</v>
      </c>
      <c r="O5010">
        <f>Table2[[#This Row],[check_out_date]]-Table2[[#This Row],[check_in_date]]</f>
        <v>8</v>
      </c>
      <c r="P5010">
        <f>Table2[[#This Row],[num_adults]]+Table2[[#This Row],[num_children]]</f>
        <v>2</v>
      </c>
      <c r="Q5010" s="3">
        <f>IF(OR(Table2[[#This Row],[booking_status]]="confirmed",Table2[[#This Row],[booking_status]]="checked-out"),Table2[[#This Row],[room_rate_per_night]]*Table2[[#This Row],[Num_Nights]],0)</f>
        <v>2090.7199999999998</v>
      </c>
      <c r="R5010" t="str" cm="1">
        <f t="array" ref="R5010">IFERROR(_xlfn.IFS(Table2[[#This Row],[booking_status]]="confirmed","Expected",Table2[[#This Row],[booking_status]]="checked-out","Actual"),"No Revenue")</f>
        <v>Expected</v>
      </c>
      <c r="S5010" s="4">
        <f>Table2[[#This Row],[Revenue_Amount]]/Table2[[#This Row],[Num_Nights]]</f>
        <v>261.33999999999997</v>
      </c>
    </row>
    <row r="5011" spans="1:19" x14ac:dyDescent="0.3">
      <c r="A5011">
        <v>5010</v>
      </c>
      <c r="B5011" t="s">
        <v>37</v>
      </c>
      <c r="C5011" s="9">
        <v>45033</v>
      </c>
      <c r="D5011" s="9">
        <v>45043</v>
      </c>
      <c r="E5011" s="10">
        <v>45023</v>
      </c>
      <c r="F5011" t="s">
        <v>49</v>
      </c>
      <c r="G5011">
        <v>122.29</v>
      </c>
      <c r="H5011">
        <v>2</v>
      </c>
      <c r="I5011">
        <v>0</v>
      </c>
      <c r="J5011" t="s">
        <v>55</v>
      </c>
      <c r="K5011" t="s">
        <v>99</v>
      </c>
      <c r="L5011" t="s">
        <v>21</v>
      </c>
      <c r="M5011" t="s">
        <v>22</v>
      </c>
      <c r="N5011" t="s">
        <v>41</v>
      </c>
      <c r="O5011">
        <f>Table2[[#This Row],[check_out_date]]-Table2[[#This Row],[check_in_date]]</f>
        <v>10</v>
      </c>
      <c r="P5011">
        <f>Table2[[#This Row],[num_adults]]+Table2[[#This Row],[num_children]]</f>
        <v>2</v>
      </c>
      <c r="Q5011" s="3">
        <f>IF(OR(Table2[[#This Row],[booking_status]]="confirmed",Table2[[#This Row],[booking_status]]="checked-out"),Table2[[#This Row],[room_rate_per_night]]*Table2[[#This Row],[Num_Nights]],0)</f>
        <v>1222.9000000000001</v>
      </c>
      <c r="R5011" t="str" cm="1">
        <f t="array" ref="R5011">IFERROR(_xlfn.IFS(Table2[[#This Row],[booking_status]]="confirmed","Expected",Table2[[#This Row],[booking_status]]="checked-out","Actual"),"No Revenue")</f>
        <v>Expected</v>
      </c>
      <c r="S5011" s="4">
        <f>Table2[[#This Row],[Revenue_Amount]]/Table2[[#This Row],[Num_Nights]]</f>
        <v>122.29</v>
      </c>
    </row>
    <row r="5012" spans="1:19" x14ac:dyDescent="0.3">
      <c r="A5012">
        <v>5011</v>
      </c>
      <c r="B5012" t="s">
        <v>50</v>
      </c>
      <c r="C5012" s="9">
        <v>45136</v>
      </c>
      <c r="D5012" s="9">
        <v>45139</v>
      </c>
      <c r="E5012" s="10">
        <v>45090</v>
      </c>
      <c r="F5012" t="s">
        <v>27</v>
      </c>
      <c r="G5012">
        <v>189.74</v>
      </c>
      <c r="H5012">
        <v>3</v>
      </c>
      <c r="I5012">
        <v>2</v>
      </c>
      <c r="J5012" t="s">
        <v>28</v>
      </c>
      <c r="K5012" t="s">
        <v>66</v>
      </c>
      <c r="L5012" t="s">
        <v>21</v>
      </c>
      <c r="M5012" t="s">
        <v>36</v>
      </c>
      <c r="N5012" t="s">
        <v>41</v>
      </c>
      <c r="O5012">
        <f>Table2[[#This Row],[check_out_date]]-Table2[[#This Row],[check_in_date]]</f>
        <v>3</v>
      </c>
      <c r="P5012">
        <f>Table2[[#This Row],[num_adults]]+Table2[[#This Row],[num_children]]</f>
        <v>5</v>
      </c>
      <c r="Q5012" s="3">
        <f>IF(OR(Table2[[#This Row],[booking_status]]="confirmed",Table2[[#This Row],[booking_status]]="checked-out"),Table2[[#This Row],[room_rate_per_night]]*Table2[[#This Row],[Num_Nights]],0)</f>
        <v>569.22</v>
      </c>
      <c r="R5012" t="str" cm="1">
        <f t="array" ref="R5012">IFERROR(_xlfn.IFS(Table2[[#This Row],[booking_status]]="confirmed","Expected",Table2[[#This Row],[booking_status]]="checked-out","Actual"),"No Revenue")</f>
        <v>Expected</v>
      </c>
      <c r="S5012" s="4">
        <f>Table2[[#This Row],[Revenue_Amount]]/Table2[[#This Row],[Num_Nights]]</f>
        <v>189.74</v>
      </c>
    </row>
    <row r="5013" spans="1:19" x14ac:dyDescent="0.3">
      <c r="A5013">
        <v>5012</v>
      </c>
      <c r="B5013" t="s">
        <v>50</v>
      </c>
      <c r="C5013" s="9">
        <v>45123</v>
      </c>
      <c r="D5013" s="9">
        <v>45128</v>
      </c>
      <c r="E5013" s="10">
        <v>45059</v>
      </c>
      <c r="F5013" t="s">
        <v>27</v>
      </c>
      <c r="G5013">
        <v>170.35</v>
      </c>
      <c r="H5013">
        <v>2</v>
      </c>
      <c r="I5013">
        <v>0</v>
      </c>
      <c r="J5013" t="s">
        <v>19</v>
      </c>
      <c r="K5013" t="s">
        <v>29</v>
      </c>
      <c r="L5013" t="s">
        <v>70</v>
      </c>
      <c r="M5013" t="s">
        <v>36</v>
      </c>
      <c r="N5013" t="s">
        <v>41</v>
      </c>
      <c r="O5013">
        <f>Table2[[#This Row],[check_out_date]]-Table2[[#This Row],[check_in_date]]</f>
        <v>5</v>
      </c>
      <c r="P5013">
        <f>Table2[[#This Row],[num_adults]]+Table2[[#This Row],[num_children]]</f>
        <v>2</v>
      </c>
      <c r="Q5013" s="3">
        <f>IF(OR(Table2[[#This Row],[booking_status]]="confirmed",Table2[[#This Row],[booking_status]]="checked-out"),Table2[[#This Row],[room_rate_per_night]]*Table2[[#This Row],[Num_Nights]],0)</f>
        <v>0</v>
      </c>
      <c r="R5013" t="str" cm="1">
        <f t="array" ref="R5013">IFERROR(_xlfn.IFS(Table2[[#This Row],[booking_status]]="confirmed","Expected",Table2[[#This Row],[booking_status]]="checked-out","Actual"),"No Revenue")</f>
        <v>No Revenue</v>
      </c>
      <c r="S5013" s="4">
        <f>Table2[[#This Row],[Revenue_Amount]]/Table2[[#This Row],[Num_Nights]]</f>
        <v>0</v>
      </c>
    </row>
    <row r="5014" spans="1:19" x14ac:dyDescent="0.3">
      <c r="A5014">
        <v>5013</v>
      </c>
      <c r="B5014" t="s">
        <v>37</v>
      </c>
      <c r="C5014" s="9">
        <v>45162</v>
      </c>
      <c r="D5014" s="9">
        <v>45167</v>
      </c>
      <c r="E5014" s="10">
        <v>45096</v>
      </c>
      <c r="F5014" t="s">
        <v>49</v>
      </c>
      <c r="G5014">
        <v>144.61000000000001</v>
      </c>
      <c r="H5014">
        <v>1</v>
      </c>
      <c r="I5014">
        <v>3</v>
      </c>
      <c r="J5014" t="s">
        <v>94</v>
      </c>
      <c r="K5014" t="s">
        <v>20</v>
      </c>
      <c r="L5014" t="s">
        <v>21</v>
      </c>
      <c r="M5014" t="s">
        <v>22</v>
      </c>
      <c r="N5014" t="s">
        <v>23</v>
      </c>
      <c r="O5014">
        <f>Table2[[#This Row],[check_out_date]]-Table2[[#This Row],[check_in_date]]</f>
        <v>5</v>
      </c>
      <c r="P5014">
        <f>Table2[[#This Row],[num_adults]]+Table2[[#This Row],[num_children]]</f>
        <v>4</v>
      </c>
      <c r="Q5014" s="3">
        <f>IF(OR(Table2[[#This Row],[booking_status]]="confirmed",Table2[[#This Row],[booking_status]]="checked-out"),Table2[[#This Row],[room_rate_per_night]]*Table2[[#This Row],[Num_Nights]],0)</f>
        <v>723.05000000000007</v>
      </c>
      <c r="R5014" t="str" cm="1">
        <f t="array" ref="R5014">IFERROR(_xlfn.IFS(Table2[[#This Row],[booking_status]]="confirmed","Expected",Table2[[#This Row],[booking_status]]="checked-out","Actual"),"No Revenue")</f>
        <v>Expected</v>
      </c>
      <c r="S5014" s="4">
        <f>Table2[[#This Row],[Revenue_Amount]]/Table2[[#This Row],[Num_Nights]]</f>
        <v>144.61000000000001</v>
      </c>
    </row>
    <row r="5015" spans="1:19" hidden="1" x14ac:dyDescent="0.3">
      <c r="A5015">
        <v>5014</v>
      </c>
      <c r="B5015" t="s">
        <v>37</v>
      </c>
      <c r="C5015" s="9">
        <v>45145</v>
      </c>
      <c r="D5015" s="9">
        <v>45153</v>
      </c>
      <c r="E5015" s="10">
        <v>45091</v>
      </c>
      <c r="F5015" t="s">
        <v>54</v>
      </c>
      <c r="G5015">
        <v>365</v>
      </c>
      <c r="H5015">
        <v>4</v>
      </c>
      <c r="I5015">
        <v>2</v>
      </c>
      <c r="J5015" t="s">
        <v>35</v>
      </c>
      <c r="K5015" t="s">
        <v>66</v>
      </c>
      <c r="L5015" t="s">
        <v>21</v>
      </c>
      <c r="M5015" t="s">
        <v>36</v>
      </c>
      <c r="N5015" t="s">
        <v>41</v>
      </c>
      <c r="O5015">
        <f>Table2[[#This Row],[check_out_date]]-Table2[[#This Row],[check_in_date]]</f>
        <v>8</v>
      </c>
      <c r="P5015">
        <f>Table2[[#This Row],[num_adults]]+Table2[[#This Row],[num_children]]</f>
        <v>6</v>
      </c>
      <c r="Q5015" s="3">
        <f>IF(OR(Table2[[#This Row],[booking_status]]="confirmed",Table2[[#This Row],[booking_status]]="checked-out"),Table2[[#This Row],[room_rate_per_night]]*Table2[[#This Row],[Num_Nights]],0)</f>
        <v>2920</v>
      </c>
      <c r="R5015" t="str" cm="1">
        <f t="array" ref="R5015">IFERROR(_xlfn.IFS(Table2[[#This Row],[booking_status]]="confirmed","Expected",Table2[[#This Row],[booking_status]]="checked-out","Actual"),"No Revenue")</f>
        <v>Expected</v>
      </c>
      <c r="S5015" s="4">
        <f>Table2[[#This Row],[Revenue_Amount]]/Table2[[#This Row],[Num_Nights]]</f>
        <v>365</v>
      </c>
    </row>
    <row r="5016" spans="1:19" x14ac:dyDescent="0.3">
      <c r="A5016">
        <v>5015</v>
      </c>
      <c r="B5016" t="s">
        <v>50</v>
      </c>
      <c r="C5016" s="9">
        <v>45125</v>
      </c>
      <c r="D5016" s="9">
        <v>45128</v>
      </c>
      <c r="E5016" s="10">
        <v>45063</v>
      </c>
      <c r="F5016" t="s">
        <v>49</v>
      </c>
      <c r="G5016">
        <v>92.49</v>
      </c>
      <c r="H5016">
        <v>3</v>
      </c>
      <c r="I5016">
        <v>0</v>
      </c>
      <c r="J5016" t="s">
        <v>55</v>
      </c>
      <c r="K5016" t="s">
        <v>20</v>
      </c>
      <c r="L5016" t="s">
        <v>21</v>
      </c>
      <c r="M5016" t="s">
        <v>22</v>
      </c>
      <c r="N5016" t="s">
        <v>95</v>
      </c>
      <c r="O5016">
        <f>Table2[[#This Row],[check_out_date]]-Table2[[#This Row],[check_in_date]]</f>
        <v>3</v>
      </c>
      <c r="P5016">
        <f>Table2[[#This Row],[num_adults]]+Table2[[#This Row],[num_children]]</f>
        <v>3</v>
      </c>
      <c r="Q5016" s="3">
        <f>IF(OR(Table2[[#This Row],[booking_status]]="confirmed",Table2[[#This Row],[booking_status]]="checked-out"),Table2[[#This Row],[room_rate_per_night]]*Table2[[#This Row],[Num_Nights]],0)</f>
        <v>277.46999999999997</v>
      </c>
      <c r="R5016" t="str" cm="1">
        <f t="array" ref="R5016">IFERROR(_xlfn.IFS(Table2[[#This Row],[booking_status]]="confirmed","Expected",Table2[[#This Row],[booking_status]]="checked-out","Actual"),"No Revenue")</f>
        <v>Expected</v>
      </c>
      <c r="S5016" s="4">
        <f>Table2[[#This Row],[Revenue_Amount]]/Table2[[#This Row],[Num_Nights]]</f>
        <v>92.49</v>
      </c>
    </row>
    <row r="5017" spans="1:19" x14ac:dyDescent="0.3">
      <c r="A5017">
        <v>5016</v>
      </c>
      <c r="B5017" t="s">
        <v>50</v>
      </c>
      <c r="C5017" s="9">
        <v>45089</v>
      </c>
      <c r="D5017" s="9">
        <v>45095</v>
      </c>
      <c r="E5017" s="10">
        <v>45067</v>
      </c>
      <c r="F5017" t="s">
        <v>18</v>
      </c>
      <c r="G5017">
        <v>350.64</v>
      </c>
      <c r="H5017">
        <v>1</v>
      </c>
      <c r="I5017">
        <v>2</v>
      </c>
      <c r="J5017" t="s">
        <v>28</v>
      </c>
      <c r="K5017" t="s">
        <v>20</v>
      </c>
      <c r="L5017" t="s">
        <v>60</v>
      </c>
      <c r="M5017" t="s">
        <v>22</v>
      </c>
      <c r="N5017" t="s">
        <v>41</v>
      </c>
      <c r="O5017">
        <f>Table2[[#This Row],[check_out_date]]-Table2[[#This Row],[check_in_date]]</f>
        <v>6</v>
      </c>
      <c r="P5017">
        <f>Table2[[#This Row],[num_adults]]+Table2[[#This Row],[num_children]]</f>
        <v>3</v>
      </c>
      <c r="Q5017" s="3">
        <f>IF(OR(Table2[[#This Row],[booking_status]]="confirmed",Table2[[#This Row],[booking_status]]="checked-out"),Table2[[#This Row],[room_rate_per_night]]*Table2[[#This Row],[Num_Nights]],0)</f>
        <v>0</v>
      </c>
      <c r="R5017" t="str" cm="1">
        <f t="array" ref="R5017">IFERROR(_xlfn.IFS(Table2[[#This Row],[booking_status]]="confirmed","Expected",Table2[[#This Row],[booking_status]]="checked-out","Actual"),"No Revenue")</f>
        <v>No Revenue</v>
      </c>
      <c r="S5017" s="4">
        <f>Table2[[#This Row],[Revenue_Amount]]/Table2[[#This Row],[Num_Nights]]</f>
        <v>0</v>
      </c>
    </row>
    <row r="5018" spans="1:19" x14ac:dyDescent="0.3">
      <c r="A5018">
        <v>5017</v>
      </c>
      <c r="B5018" t="s">
        <v>14</v>
      </c>
      <c r="C5018" s="9">
        <v>45105</v>
      </c>
      <c r="D5018" s="9">
        <v>45110</v>
      </c>
      <c r="E5018" s="10">
        <v>45088</v>
      </c>
      <c r="F5018" t="s">
        <v>27</v>
      </c>
      <c r="G5018">
        <v>133.19999999999999</v>
      </c>
      <c r="H5018">
        <v>1</v>
      </c>
      <c r="I5018">
        <v>2</v>
      </c>
      <c r="J5018" t="s">
        <v>55</v>
      </c>
      <c r="K5018" t="s">
        <v>99</v>
      </c>
      <c r="L5018" t="s">
        <v>21</v>
      </c>
      <c r="M5018" t="s">
        <v>36</v>
      </c>
      <c r="N5018" t="s">
        <v>41</v>
      </c>
      <c r="O5018">
        <f>Table2[[#This Row],[check_out_date]]-Table2[[#This Row],[check_in_date]]</f>
        <v>5</v>
      </c>
      <c r="P5018">
        <f>Table2[[#This Row],[num_adults]]+Table2[[#This Row],[num_children]]</f>
        <v>3</v>
      </c>
      <c r="Q5018" s="3">
        <f>IF(OR(Table2[[#This Row],[booking_status]]="confirmed",Table2[[#This Row],[booking_status]]="checked-out"),Table2[[#This Row],[room_rate_per_night]]*Table2[[#This Row],[Num_Nights]],0)</f>
        <v>666</v>
      </c>
      <c r="R5018" t="str" cm="1">
        <f t="array" ref="R5018">IFERROR(_xlfn.IFS(Table2[[#This Row],[booking_status]]="confirmed","Expected",Table2[[#This Row],[booking_status]]="checked-out","Actual"),"No Revenue")</f>
        <v>Expected</v>
      </c>
      <c r="S5018" s="4">
        <f>Table2[[#This Row],[Revenue_Amount]]/Table2[[#This Row],[Num_Nights]]</f>
        <v>133.19999999999999</v>
      </c>
    </row>
    <row r="5019" spans="1:19" x14ac:dyDescent="0.3">
      <c r="A5019">
        <v>5018</v>
      </c>
      <c r="B5019" t="s">
        <v>31</v>
      </c>
      <c r="C5019" s="9">
        <v>45265</v>
      </c>
      <c r="D5019" s="9">
        <v>45269</v>
      </c>
      <c r="E5019" s="10">
        <v>45249</v>
      </c>
      <c r="F5019" t="s">
        <v>27</v>
      </c>
      <c r="G5019">
        <v>129.21</v>
      </c>
      <c r="H5019">
        <v>2</v>
      </c>
      <c r="I5019">
        <v>0</v>
      </c>
      <c r="J5019" t="s">
        <v>28</v>
      </c>
      <c r="K5019" t="s">
        <v>20</v>
      </c>
      <c r="L5019" t="s">
        <v>70</v>
      </c>
      <c r="M5019" t="s">
        <v>36</v>
      </c>
      <c r="N5019" t="s">
        <v>41</v>
      </c>
      <c r="O5019">
        <f>Table2[[#This Row],[check_out_date]]-Table2[[#This Row],[check_in_date]]</f>
        <v>4</v>
      </c>
      <c r="P5019">
        <f>Table2[[#This Row],[num_adults]]+Table2[[#This Row],[num_children]]</f>
        <v>2</v>
      </c>
      <c r="Q5019" s="3">
        <f>IF(OR(Table2[[#This Row],[booking_status]]="confirmed",Table2[[#This Row],[booking_status]]="checked-out"),Table2[[#This Row],[room_rate_per_night]]*Table2[[#This Row],[Num_Nights]],0)</f>
        <v>0</v>
      </c>
      <c r="R5019" t="str" cm="1">
        <f t="array" ref="R5019">IFERROR(_xlfn.IFS(Table2[[#This Row],[booking_status]]="confirmed","Expected",Table2[[#This Row],[booking_status]]="checked-out","Actual"),"No Revenue")</f>
        <v>No Revenue</v>
      </c>
      <c r="S5019" s="4">
        <f>Table2[[#This Row],[Revenue_Amount]]/Table2[[#This Row],[Num_Nights]]</f>
        <v>0</v>
      </c>
    </row>
    <row r="5020" spans="1:19" x14ac:dyDescent="0.3">
      <c r="A5020">
        <v>5019</v>
      </c>
      <c r="B5020" t="s">
        <v>50</v>
      </c>
      <c r="C5020" s="9">
        <v>44989</v>
      </c>
      <c r="D5020" s="9">
        <v>44990</v>
      </c>
      <c r="E5020" s="10">
        <v>44930</v>
      </c>
      <c r="F5020" t="s">
        <v>54</v>
      </c>
      <c r="G5020">
        <v>449.48</v>
      </c>
      <c r="H5020">
        <v>1</v>
      </c>
      <c r="I5020">
        <v>2</v>
      </c>
      <c r="J5020" t="s">
        <v>28</v>
      </c>
      <c r="K5020" t="s">
        <v>20</v>
      </c>
      <c r="L5020" t="s">
        <v>21</v>
      </c>
      <c r="M5020" t="s">
        <v>36</v>
      </c>
      <c r="N5020" t="s">
        <v>41</v>
      </c>
      <c r="O5020">
        <f>Table2[[#This Row],[check_out_date]]-Table2[[#This Row],[check_in_date]]</f>
        <v>1</v>
      </c>
      <c r="P5020">
        <f>Table2[[#This Row],[num_adults]]+Table2[[#This Row],[num_children]]</f>
        <v>3</v>
      </c>
      <c r="Q5020" s="3">
        <f>IF(OR(Table2[[#This Row],[booking_status]]="confirmed",Table2[[#This Row],[booking_status]]="checked-out"),Table2[[#This Row],[room_rate_per_night]]*Table2[[#This Row],[Num_Nights]],0)</f>
        <v>449.48</v>
      </c>
      <c r="R5020" t="str" cm="1">
        <f t="array" ref="R5020">IFERROR(_xlfn.IFS(Table2[[#This Row],[booking_status]]="confirmed","Expected",Table2[[#This Row],[booking_status]]="checked-out","Actual"),"No Revenue")</f>
        <v>Expected</v>
      </c>
      <c r="S5020" s="4">
        <f>Table2[[#This Row],[Revenue_Amount]]/Table2[[#This Row],[Num_Nights]]</f>
        <v>449.48</v>
      </c>
    </row>
    <row r="5021" spans="1:19" x14ac:dyDescent="0.3">
      <c r="A5021">
        <v>5020</v>
      </c>
      <c r="B5021" t="s">
        <v>37</v>
      </c>
      <c r="C5021" s="9">
        <v>44937</v>
      </c>
      <c r="D5021" s="9">
        <v>44939</v>
      </c>
      <c r="E5021" s="10">
        <v>44925</v>
      </c>
      <c r="F5021" t="s">
        <v>27</v>
      </c>
      <c r="G5021">
        <v>206.57</v>
      </c>
      <c r="H5021">
        <v>1</v>
      </c>
      <c r="I5021">
        <v>2</v>
      </c>
      <c r="J5021" t="s">
        <v>94</v>
      </c>
      <c r="K5021" t="s">
        <v>66</v>
      </c>
      <c r="L5021" t="s">
        <v>21</v>
      </c>
      <c r="M5021" t="s">
        <v>36</v>
      </c>
      <c r="N5021" t="s">
        <v>23</v>
      </c>
      <c r="O5021">
        <f>Table2[[#This Row],[check_out_date]]-Table2[[#This Row],[check_in_date]]</f>
        <v>2</v>
      </c>
      <c r="P5021">
        <f>Table2[[#This Row],[num_adults]]+Table2[[#This Row],[num_children]]</f>
        <v>3</v>
      </c>
      <c r="Q5021" s="3">
        <f>IF(OR(Table2[[#This Row],[booking_status]]="confirmed",Table2[[#This Row],[booking_status]]="checked-out"),Table2[[#This Row],[room_rate_per_night]]*Table2[[#This Row],[Num_Nights]],0)</f>
        <v>413.14</v>
      </c>
      <c r="R5021" t="str" cm="1">
        <f t="array" ref="R5021">IFERROR(_xlfn.IFS(Table2[[#This Row],[booking_status]]="confirmed","Expected",Table2[[#This Row],[booking_status]]="checked-out","Actual"),"No Revenue")</f>
        <v>Expected</v>
      </c>
      <c r="S5021" s="4">
        <f>Table2[[#This Row],[Revenue_Amount]]/Table2[[#This Row],[Num_Nights]]</f>
        <v>206.57</v>
      </c>
    </row>
    <row r="5022" spans="1:19" x14ac:dyDescent="0.3">
      <c r="A5022">
        <v>5021</v>
      </c>
      <c r="B5022" t="s">
        <v>50</v>
      </c>
      <c r="C5022" s="9">
        <v>45245</v>
      </c>
      <c r="D5022" s="9">
        <v>45248</v>
      </c>
      <c r="E5022" s="10">
        <v>45234</v>
      </c>
      <c r="F5022" t="s">
        <v>49</v>
      </c>
      <c r="G5022">
        <v>96.45</v>
      </c>
      <c r="H5022">
        <v>2</v>
      </c>
      <c r="I5022">
        <v>1</v>
      </c>
      <c r="J5022" t="s">
        <v>19</v>
      </c>
      <c r="K5022" t="s">
        <v>44</v>
      </c>
      <c r="L5022" t="s">
        <v>60</v>
      </c>
      <c r="M5022" t="s">
        <v>22</v>
      </c>
      <c r="N5022" t="s">
        <v>41</v>
      </c>
      <c r="O5022">
        <f>Table2[[#This Row],[check_out_date]]-Table2[[#This Row],[check_in_date]]</f>
        <v>3</v>
      </c>
      <c r="P5022">
        <f>Table2[[#This Row],[num_adults]]+Table2[[#This Row],[num_children]]</f>
        <v>3</v>
      </c>
      <c r="Q5022" s="3">
        <f>IF(OR(Table2[[#This Row],[booking_status]]="confirmed",Table2[[#This Row],[booking_status]]="checked-out"),Table2[[#This Row],[room_rate_per_night]]*Table2[[#This Row],[Num_Nights]],0)</f>
        <v>0</v>
      </c>
      <c r="R5022" t="str" cm="1">
        <f t="array" ref="R5022">IFERROR(_xlfn.IFS(Table2[[#This Row],[booking_status]]="confirmed","Expected",Table2[[#This Row],[booking_status]]="checked-out","Actual"),"No Revenue")</f>
        <v>No Revenue</v>
      </c>
      <c r="S5022" s="4">
        <f>Table2[[#This Row],[Revenue_Amount]]/Table2[[#This Row],[Num_Nights]]</f>
        <v>0</v>
      </c>
    </row>
    <row r="5023" spans="1:19" x14ac:dyDescent="0.3">
      <c r="A5023">
        <v>5022</v>
      </c>
      <c r="B5023" t="s">
        <v>14</v>
      </c>
      <c r="C5023" s="9">
        <v>45033</v>
      </c>
      <c r="D5023" s="9">
        <v>45043</v>
      </c>
      <c r="E5023" s="10">
        <v>45022</v>
      </c>
      <c r="F5023" t="s">
        <v>49</v>
      </c>
      <c r="G5023">
        <v>93.82</v>
      </c>
      <c r="H5023">
        <v>4</v>
      </c>
      <c r="I5023">
        <v>1</v>
      </c>
      <c r="J5023" t="s">
        <v>19</v>
      </c>
      <c r="K5023" t="s">
        <v>44</v>
      </c>
      <c r="L5023" t="s">
        <v>56</v>
      </c>
      <c r="M5023" t="s">
        <v>36</v>
      </c>
      <c r="N5023" t="s">
        <v>41</v>
      </c>
      <c r="O5023">
        <f>Table2[[#This Row],[check_out_date]]-Table2[[#This Row],[check_in_date]]</f>
        <v>10</v>
      </c>
      <c r="P5023">
        <f>Table2[[#This Row],[num_adults]]+Table2[[#This Row],[num_children]]</f>
        <v>5</v>
      </c>
      <c r="Q5023" s="3">
        <f>IF(OR(Table2[[#This Row],[booking_status]]="confirmed",Table2[[#This Row],[booking_status]]="checked-out"),Table2[[#This Row],[room_rate_per_night]]*Table2[[#This Row],[Num_Nights]],0)</f>
        <v>938.19999999999993</v>
      </c>
      <c r="R5023" t="str" cm="1">
        <f t="array" ref="R5023">IFERROR(_xlfn.IFS(Table2[[#This Row],[booking_status]]="confirmed","Expected",Table2[[#This Row],[booking_status]]="checked-out","Actual"),"No Revenue")</f>
        <v>Actual</v>
      </c>
      <c r="S5023" s="4">
        <f>Table2[[#This Row],[Revenue_Amount]]/Table2[[#This Row],[Num_Nights]]</f>
        <v>93.82</v>
      </c>
    </row>
    <row r="5024" spans="1:19" hidden="1" x14ac:dyDescent="0.3">
      <c r="A5024">
        <v>5023</v>
      </c>
      <c r="B5024" t="s">
        <v>37</v>
      </c>
      <c r="C5024" s="9">
        <v>45068</v>
      </c>
      <c r="D5024" s="9">
        <v>45072</v>
      </c>
      <c r="E5024" s="10">
        <v>45048</v>
      </c>
      <c r="F5024" t="s">
        <v>49</v>
      </c>
      <c r="G5024">
        <v>143.41</v>
      </c>
      <c r="H5024">
        <v>2</v>
      </c>
      <c r="I5024">
        <v>0</v>
      </c>
      <c r="J5024" t="s">
        <v>35</v>
      </c>
      <c r="K5024" t="s">
        <v>29</v>
      </c>
      <c r="L5024" t="s">
        <v>21</v>
      </c>
      <c r="M5024" t="s">
        <v>22</v>
      </c>
      <c r="N5024" t="s">
        <v>30</v>
      </c>
      <c r="O5024">
        <f>Table2[[#This Row],[check_out_date]]-Table2[[#This Row],[check_in_date]]</f>
        <v>4</v>
      </c>
      <c r="P5024">
        <f>Table2[[#This Row],[num_adults]]+Table2[[#This Row],[num_children]]</f>
        <v>2</v>
      </c>
      <c r="Q5024" s="3">
        <f>IF(OR(Table2[[#This Row],[booking_status]]="confirmed",Table2[[#This Row],[booking_status]]="checked-out"),Table2[[#This Row],[room_rate_per_night]]*Table2[[#This Row],[Num_Nights]],0)</f>
        <v>573.64</v>
      </c>
      <c r="R5024" t="str" cm="1">
        <f t="array" ref="R5024">IFERROR(_xlfn.IFS(Table2[[#This Row],[booking_status]]="confirmed","Expected",Table2[[#This Row],[booking_status]]="checked-out","Actual"),"No Revenue")</f>
        <v>Expected</v>
      </c>
      <c r="S5024" s="4">
        <f>Table2[[#This Row],[Revenue_Amount]]/Table2[[#This Row],[Num_Nights]]</f>
        <v>143.41</v>
      </c>
    </row>
    <row r="5025" spans="1:19" x14ac:dyDescent="0.3">
      <c r="A5025">
        <v>5024</v>
      </c>
      <c r="B5025" t="s">
        <v>37</v>
      </c>
      <c r="C5025" s="9">
        <v>44937</v>
      </c>
      <c r="D5025" s="9">
        <v>44943</v>
      </c>
      <c r="E5025" s="10">
        <v>44915</v>
      </c>
      <c r="F5025" t="s">
        <v>18</v>
      </c>
      <c r="G5025">
        <v>274.97000000000003</v>
      </c>
      <c r="H5025">
        <v>3</v>
      </c>
      <c r="I5025">
        <v>0</v>
      </c>
      <c r="J5025" t="s">
        <v>94</v>
      </c>
      <c r="K5025" t="s">
        <v>66</v>
      </c>
      <c r="L5025" t="s">
        <v>21</v>
      </c>
      <c r="M5025" t="s">
        <v>36</v>
      </c>
      <c r="N5025" t="s">
        <v>45</v>
      </c>
      <c r="O5025">
        <f>Table2[[#This Row],[check_out_date]]-Table2[[#This Row],[check_in_date]]</f>
        <v>6</v>
      </c>
      <c r="P5025">
        <f>Table2[[#This Row],[num_adults]]+Table2[[#This Row],[num_children]]</f>
        <v>3</v>
      </c>
      <c r="Q5025" s="3">
        <f>IF(OR(Table2[[#This Row],[booking_status]]="confirmed",Table2[[#This Row],[booking_status]]="checked-out"),Table2[[#This Row],[room_rate_per_night]]*Table2[[#This Row],[Num_Nights]],0)</f>
        <v>1649.8200000000002</v>
      </c>
      <c r="R5025" t="str" cm="1">
        <f t="array" ref="R5025">IFERROR(_xlfn.IFS(Table2[[#This Row],[booking_status]]="confirmed","Expected",Table2[[#This Row],[booking_status]]="checked-out","Actual"),"No Revenue")</f>
        <v>Expected</v>
      </c>
      <c r="S5025" s="4">
        <f>Table2[[#This Row],[Revenue_Amount]]/Table2[[#This Row],[Num_Nights]]</f>
        <v>274.97000000000003</v>
      </c>
    </row>
    <row r="5026" spans="1:19" x14ac:dyDescent="0.3">
      <c r="A5026">
        <v>5025</v>
      </c>
      <c r="B5026" t="s">
        <v>50</v>
      </c>
      <c r="C5026" s="9">
        <v>45103</v>
      </c>
      <c r="D5026" s="9">
        <v>45105</v>
      </c>
      <c r="E5026" s="10">
        <v>45090</v>
      </c>
      <c r="F5026" t="s">
        <v>49</v>
      </c>
      <c r="G5026">
        <v>126.92</v>
      </c>
      <c r="H5026">
        <v>1</v>
      </c>
      <c r="I5026">
        <v>1</v>
      </c>
      <c r="J5026" t="s">
        <v>28</v>
      </c>
      <c r="K5026" t="s">
        <v>20</v>
      </c>
      <c r="L5026" t="s">
        <v>56</v>
      </c>
      <c r="M5026" t="s">
        <v>36</v>
      </c>
      <c r="N5026" t="s">
        <v>41</v>
      </c>
      <c r="O5026">
        <f>Table2[[#This Row],[check_out_date]]-Table2[[#This Row],[check_in_date]]</f>
        <v>2</v>
      </c>
      <c r="P5026">
        <f>Table2[[#This Row],[num_adults]]+Table2[[#This Row],[num_children]]</f>
        <v>2</v>
      </c>
      <c r="Q5026" s="3">
        <f>IF(OR(Table2[[#This Row],[booking_status]]="confirmed",Table2[[#This Row],[booking_status]]="checked-out"),Table2[[#This Row],[room_rate_per_night]]*Table2[[#This Row],[Num_Nights]],0)</f>
        <v>253.84</v>
      </c>
      <c r="R5026" t="str" cm="1">
        <f t="array" ref="R5026">IFERROR(_xlfn.IFS(Table2[[#This Row],[booking_status]]="confirmed","Expected",Table2[[#This Row],[booking_status]]="checked-out","Actual"),"No Revenue")</f>
        <v>Actual</v>
      </c>
      <c r="S5026" s="4">
        <f>Table2[[#This Row],[Revenue_Amount]]/Table2[[#This Row],[Num_Nights]]</f>
        <v>126.92</v>
      </c>
    </row>
    <row r="5027" spans="1:19" x14ac:dyDescent="0.3">
      <c r="A5027">
        <v>5026</v>
      </c>
      <c r="B5027" t="s">
        <v>14</v>
      </c>
      <c r="C5027" s="9">
        <v>45036</v>
      </c>
      <c r="D5027" s="9">
        <v>45039</v>
      </c>
      <c r="E5027" s="10">
        <v>45000</v>
      </c>
      <c r="F5027" t="s">
        <v>18</v>
      </c>
      <c r="G5027">
        <v>261.04000000000002</v>
      </c>
      <c r="H5027">
        <v>2</v>
      </c>
      <c r="I5027">
        <v>1</v>
      </c>
      <c r="J5027" t="s">
        <v>28</v>
      </c>
      <c r="K5027" t="s">
        <v>44</v>
      </c>
      <c r="L5027" t="s">
        <v>60</v>
      </c>
      <c r="M5027" t="s">
        <v>36</v>
      </c>
      <c r="N5027" t="s">
        <v>41</v>
      </c>
      <c r="O5027">
        <f>Table2[[#This Row],[check_out_date]]-Table2[[#This Row],[check_in_date]]</f>
        <v>3</v>
      </c>
      <c r="P5027">
        <f>Table2[[#This Row],[num_adults]]+Table2[[#This Row],[num_children]]</f>
        <v>3</v>
      </c>
      <c r="Q5027" s="3">
        <f>IF(OR(Table2[[#This Row],[booking_status]]="confirmed",Table2[[#This Row],[booking_status]]="checked-out"),Table2[[#This Row],[room_rate_per_night]]*Table2[[#This Row],[Num_Nights]],0)</f>
        <v>0</v>
      </c>
      <c r="R5027" t="str" cm="1">
        <f t="array" ref="R5027">IFERROR(_xlfn.IFS(Table2[[#This Row],[booking_status]]="confirmed","Expected",Table2[[#This Row],[booking_status]]="checked-out","Actual"),"No Revenue")</f>
        <v>No Revenue</v>
      </c>
      <c r="S5027" s="4">
        <f>Table2[[#This Row],[Revenue_Amount]]/Table2[[#This Row],[Num_Nights]]</f>
        <v>0</v>
      </c>
    </row>
    <row r="5028" spans="1:19" x14ac:dyDescent="0.3">
      <c r="A5028">
        <v>5027</v>
      </c>
      <c r="B5028" t="s">
        <v>37</v>
      </c>
      <c r="C5028" s="9">
        <v>45113</v>
      </c>
      <c r="D5028" s="9">
        <v>45115</v>
      </c>
      <c r="E5028" s="10">
        <v>45059</v>
      </c>
      <c r="F5028" t="s">
        <v>18</v>
      </c>
      <c r="G5028">
        <v>202.09</v>
      </c>
      <c r="H5028">
        <v>1</v>
      </c>
      <c r="I5028">
        <v>1</v>
      </c>
      <c r="J5028" t="s">
        <v>55</v>
      </c>
      <c r="K5028" t="s">
        <v>20</v>
      </c>
      <c r="L5028" t="s">
        <v>21</v>
      </c>
      <c r="M5028" t="s">
        <v>22</v>
      </c>
      <c r="N5028" t="s">
        <v>41</v>
      </c>
      <c r="O5028">
        <f>Table2[[#This Row],[check_out_date]]-Table2[[#This Row],[check_in_date]]</f>
        <v>2</v>
      </c>
      <c r="P5028">
        <f>Table2[[#This Row],[num_adults]]+Table2[[#This Row],[num_children]]</f>
        <v>2</v>
      </c>
      <c r="Q5028" s="3">
        <f>IF(OR(Table2[[#This Row],[booking_status]]="confirmed",Table2[[#This Row],[booking_status]]="checked-out"),Table2[[#This Row],[room_rate_per_night]]*Table2[[#This Row],[Num_Nights]],0)</f>
        <v>404.18</v>
      </c>
      <c r="R5028" t="str" cm="1">
        <f t="array" ref="R5028">IFERROR(_xlfn.IFS(Table2[[#This Row],[booking_status]]="confirmed","Expected",Table2[[#This Row],[booking_status]]="checked-out","Actual"),"No Revenue")</f>
        <v>Expected</v>
      </c>
      <c r="S5028" s="4">
        <f>Table2[[#This Row],[Revenue_Amount]]/Table2[[#This Row],[Num_Nights]]</f>
        <v>202.09</v>
      </c>
    </row>
    <row r="5029" spans="1:19" x14ac:dyDescent="0.3">
      <c r="A5029">
        <v>5028</v>
      </c>
      <c r="B5029" t="s">
        <v>14</v>
      </c>
      <c r="C5029" s="9">
        <v>44953</v>
      </c>
      <c r="D5029" s="9">
        <v>44955</v>
      </c>
      <c r="E5029" s="10">
        <v>44925</v>
      </c>
      <c r="F5029" t="s">
        <v>49</v>
      </c>
      <c r="G5029">
        <v>122.28</v>
      </c>
      <c r="H5029">
        <v>1</v>
      </c>
      <c r="I5029">
        <v>1</v>
      </c>
      <c r="J5029" t="s">
        <v>28</v>
      </c>
      <c r="K5029" t="s">
        <v>29</v>
      </c>
      <c r="L5029" t="s">
        <v>56</v>
      </c>
      <c r="M5029" t="s">
        <v>36</v>
      </c>
      <c r="N5029" t="s">
        <v>41</v>
      </c>
      <c r="O5029">
        <f>Table2[[#This Row],[check_out_date]]-Table2[[#This Row],[check_in_date]]</f>
        <v>2</v>
      </c>
      <c r="P5029">
        <f>Table2[[#This Row],[num_adults]]+Table2[[#This Row],[num_children]]</f>
        <v>2</v>
      </c>
      <c r="Q5029" s="3">
        <f>IF(OR(Table2[[#This Row],[booking_status]]="confirmed",Table2[[#This Row],[booking_status]]="checked-out"),Table2[[#This Row],[room_rate_per_night]]*Table2[[#This Row],[Num_Nights]],0)</f>
        <v>244.56</v>
      </c>
      <c r="R5029" t="str" cm="1">
        <f t="array" ref="R5029">IFERROR(_xlfn.IFS(Table2[[#This Row],[booking_status]]="confirmed","Expected",Table2[[#This Row],[booking_status]]="checked-out","Actual"),"No Revenue")</f>
        <v>Actual</v>
      </c>
      <c r="S5029" s="4">
        <f>Table2[[#This Row],[Revenue_Amount]]/Table2[[#This Row],[Num_Nights]]</f>
        <v>122.28</v>
      </c>
    </row>
    <row r="5030" spans="1:19" x14ac:dyDescent="0.3">
      <c r="A5030">
        <v>5029</v>
      </c>
      <c r="B5030" t="s">
        <v>31</v>
      </c>
      <c r="C5030" s="9">
        <v>44987</v>
      </c>
      <c r="D5030" s="9">
        <v>44991</v>
      </c>
      <c r="E5030" s="10">
        <v>44947</v>
      </c>
      <c r="F5030" t="s">
        <v>54</v>
      </c>
      <c r="G5030">
        <v>300.52</v>
      </c>
      <c r="H5030">
        <v>2</v>
      </c>
      <c r="I5030">
        <v>0</v>
      </c>
      <c r="J5030" t="s">
        <v>55</v>
      </c>
      <c r="K5030" t="s">
        <v>44</v>
      </c>
      <c r="L5030" t="s">
        <v>60</v>
      </c>
      <c r="M5030" t="s">
        <v>36</v>
      </c>
      <c r="N5030" t="s">
        <v>41</v>
      </c>
      <c r="O5030">
        <f>Table2[[#This Row],[check_out_date]]-Table2[[#This Row],[check_in_date]]</f>
        <v>4</v>
      </c>
      <c r="P5030">
        <f>Table2[[#This Row],[num_adults]]+Table2[[#This Row],[num_children]]</f>
        <v>2</v>
      </c>
      <c r="Q5030" s="3">
        <f>IF(OR(Table2[[#This Row],[booking_status]]="confirmed",Table2[[#This Row],[booking_status]]="checked-out"),Table2[[#This Row],[room_rate_per_night]]*Table2[[#This Row],[Num_Nights]],0)</f>
        <v>0</v>
      </c>
      <c r="R5030" t="str" cm="1">
        <f t="array" ref="R5030">IFERROR(_xlfn.IFS(Table2[[#This Row],[booking_status]]="confirmed","Expected",Table2[[#This Row],[booking_status]]="checked-out","Actual"),"No Revenue")</f>
        <v>No Revenue</v>
      </c>
      <c r="S5030" s="4">
        <f>Table2[[#This Row],[Revenue_Amount]]/Table2[[#This Row],[Num_Nights]]</f>
        <v>0</v>
      </c>
    </row>
    <row r="5031" spans="1:19" x14ac:dyDescent="0.3">
      <c r="A5031">
        <v>5030</v>
      </c>
      <c r="B5031" t="s">
        <v>14</v>
      </c>
      <c r="C5031" s="9">
        <v>45052</v>
      </c>
      <c r="D5031" s="9">
        <v>45060</v>
      </c>
      <c r="E5031" s="10">
        <v>45017</v>
      </c>
      <c r="F5031" t="s">
        <v>49</v>
      </c>
      <c r="G5031">
        <v>84.87</v>
      </c>
      <c r="H5031">
        <v>2</v>
      </c>
      <c r="I5031">
        <v>2</v>
      </c>
      <c r="J5031" t="s">
        <v>28</v>
      </c>
      <c r="K5031" t="s">
        <v>99</v>
      </c>
      <c r="L5031" t="s">
        <v>21</v>
      </c>
      <c r="M5031" t="s">
        <v>22</v>
      </c>
      <c r="N5031" t="s">
        <v>45</v>
      </c>
      <c r="O5031">
        <f>Table2[[#This Row],[check_out_date]]-Table2[[#This Row],[check_in_date]]</f>
        <v>8</v>
      </c>
      <c r="P5031">
        <f>Table2[[#This Row],[num_adults]]+Table2[[#This Row],[num_children]]</f>
        <v>4</v>
      </c>
      <c r="Q5031" s="3">
        <f>IF(OR(Table2[[#This Row],[booking_status]]="confirmed",Table2[[#This Row],[booking_status]]="checked-out"),Table2[[#This Row],[room_rate_per_night]]*Table2[[#This Row],[Num_Nights]],0)</f>
        <v>678.96</v>
      </c>
      <c r="R5031" t="str" cm="1">
        <f t="array" ref="R5031">IFERROR(_xlfn.IFS(Table2[[#This Row],[booking_status]]="confirmed","Expected",Table2[[#This Row],[booking_status]]="checked-out","Actual"),"No Revenue")</f>
        <v>Expected</v>
      </c>
      <c r="S5031" s="4">
        <f>Table2[[#This Row],[Revenue_Amount]]/Table2[[#This Row],[Num_Nights]]</f>
        <v>84.87</v>
      </c>
    </row>
    <row r="5032" spans="1:19" hidden="1" x14ac:dyDescent="0.3">
      <c r="A5032">
        <v>5031</v>
      </c>
      <c r="B5032" t="s">
        <v>31</v>
      </c>
      <c r="C5032" s="9">
        <v>44983</v>
      </c>
      <c r="D5032" s="9">
        <v>44986</v>
      </c>
      <c r="E5032" s="10">
        <v>44975</v>
      </c>
      <c r="F5032" t="s">
        <v>49</v>
      </c>
      <c r="G5032">
        <v>54.46</v>
      </c>
      <c r="H5032">
        <v>1</v>
      </c>
      <c r="I5032">
        <v>1</v>
      </c>
      <c r="J5032" t="s">
        <v>35</v>
      </c>
      <c r="K5032" t="s">
        <v>99</v>
      </c>
      <c r="L5032" t="s">
        <v>60</v>
      </c>
      <c r="M5032" t="s">
        <v>22</v>
      </c>
      <c r="N5032" t="s">
        <v>23</v>
      </c>
      <c r="O5032">
        <f>Table2[[#This Row],[check_out_date]]-Table2[[#This Row],[check_in_date]]</f>
        <v>3</v>
      </c>
      <c r="P5032">
        <f>Table2[[#This Row],[num_adults]]+Table2[[#This Row],[num_children]]</f>
        <v>2</v>
      </c>
      <c r="Q5032" s="3">
        <f>IF(OR(Table2[[#This Row],[booking_status]]="confirmed",Table2[[#This Row],[booking_status]]="checked-out"),Table2[[#This Row],[room_rate_per_night]]*Table2[[#This Row],[Num_Nights]],0)</f>
        <v>0</v>
      </c>
      <c r="R5032" t="str" cm="1">
        <f t="array" ref="R5032">IFERROR(_xlfn.IFS(Table2[[#This Row],[booking_status]]="confirmed","Expected",Table2[[#This Row],[booking_status]]="checked-out","Actual"),"No Revenue")</f>
        <v>No Revenue</v>
      </c>
      <c r="S5032" s="4">
        <f>Table2[[#This Row],[Revenue_Amount]]/Table2[[#This Row],[Num_Nights]]</f>
        <v>0</v>
      </c>
    </row>
    <row r="5033" spans="1:19" x14ac:dyDescent="0.3">
      <c r="A5033">
        <v>5032</v>
      </c>
      <c r="B5033" t="s">
        <v>37</v>
      </c>
      <c r="C5033" s="9">
        <v>44990</v>
      </c>
      <c r="D5033" s="9">
        <v>45000</v>
      </c>
      <c r="E5033" s="10">
        <v>44912</v>
      </c>
      <c r="F5033" t="s">
        <v>54</v>
      </c>
      <c r="G5033">
        <v>504.97</v>
      </c>
      <c r="H5033">
        <v>2</v>
      </c>
      <c r="I5033">
        <v>0</v>
      </c>
      <c r="J5033" t="s">
        <v>94</v>
      </c>
      <c r="K5033" t="s">
        <v>66</v>
      </c>
      <c r="L5033" t="s">
        <v>21</v>
      </c>
      <c r="M5033" t="s">
        <v>36</v>
      </c>
      <c r="N5033" t="s">
        <v>41</v>
      </c>
      <c r="O5033">
        <f>Table2[[#This Row],[check_out_date]]-Table2[[#This Row],[check_in_date]]</f>
        <v>10</v>
      </c>
      <c r="P5033">
        <f>Table2[[#This Row],[num_adults]]+Table2[[#This Row],[num_children]]</f>
        <v>2</v>
      </c>
      <c r="Q5033" s="3">
        <f>IF(OR(Table2[[#This Row],[booking_status]]="confirmed",Table2[[#This Row],[booking_status]]="checked-out"),Table2[[#This Row],[room_rate_per_night]]*Table2[[#This Row],[Num_Nights]],0)</f>
        <v>5049.7000000000007</v>
      </c>
      <c r="R5033" t="str" cm="1">
        <f t="array" ref="R5033">IFERROR(_xlfn.IFS(Table2[[#This Row],[booking_status]]="confirmed","Expected",Table2[[#This Row],[booking_status]]="checked-out","Actual"),"No Revenue")</f>
        <v>Expected</v>
      </c>
      <c r="S5033" s="4">
        <f>Table2[[#This Row],[Revenue_Amount]]/Table2[[#This Row],[Num_Nights]]</f>
        <v>504.97000000000008</v>
      </c>
    </row>
    <row r="5034" spans="1:19" hidden="1" x14ac:dyDescent="0.3">
      <c r="A5034">
        <v>5033</v>
      </c>
      <c r="B5034" t="s">
        <v>37</v>
      </c>
      <c r="C5034" s="9">
        <v>45162</v>
      </c>
      <c r="D5034" s="9">
        <v>45164</v>
      </c>
      <c r="E5034" s="10">
        <v>45132</v>
      </c>
      <c r="F5034" t="s">
        <v>18</v>
      </c>
      <c r="G5034">
        <v>239.01</v>
      </c>
      <c r="H5034">
        <v>2</v>
      </c>
      <c r="I5034">
        <v>0</v>
      </c>
      <c r="J5034" t="s">
        <v>35</v>
      </c>
      <c r="K5034" t="s">
        <v>44</v>
      </c>
      <c r="L5034" t="s">
        <v>21</v>
      </c>
      <c r="M5034" t="s">
        <v>36</v>
      </c>
      <c r="N5034" t="s">
        <v>41</v>
      </c>
      <c r="O5034">
        <f>Table2[[#This Row],[check_out_date]]-Table2[[#This Row],[check_in_date]]</f>
        <v>2</v>
      </c>
      <c r="P5034">
        <f>Table2[[#This Row],[num_adults]]+Table2[[#This Row],[num_children]]</f>
        <v>2</v>
      </c>
      <c r="Q5034" s="3">
        <f>IF(OR(Table2[[#This Row],[booking_status]]="confirmed",Table2[[#This Row],[booking_status]]="checked-out"),Table2[[#This Row],[room_rate_per_night]]*Table2[[#This Row],[Num_Nights]],0)</f>
        <v>478.02</v>
      </c>
      <c r="R5034" t="str" cm="1">
        <f t="array" ref="R5034">IFERROR(_xlfn.IFS(Table2[[#This Row],[booking_status]]="confirmed","Expected",Table2[[#This Row],[booking_status]]="checked-out","Actual"),"No Revenue")</f>
        <v>Expected</v>
      </c>
      <c r="S5034" s="4">
        <f>Table2[[#This Row],[Revenue_Amount]]/Table2[[#This Row],[Num_Nights]]</f>
        <v>239.01</v>
      </c>
    </row>
    <row r="5035" spans="1:19" x14ac:dyDescent="0.3">
      <c r="A5035">
        <v>5034</v>
      </c>
      <c r="B5035" t="s">
        <v>14</v>
      </c>
      <c r="C5035" s="9">
        <v>45023</v>
      </c>
      <c r="D5035" s="9">
        <v>45026</v>
      </c>
      <c r="E5035" s="10">
        <v>44943</v>
      </c>
      <c r="F5035" t="s">
        <v>18</v>
      </c>
      <c r="G5035">
        <v>195.58</v>
      </c>
      <c r="H5035">
        <v>3</v>
      </c>
      <c r="I5035">
        <v>0</v>
      </c>
      <c r="J5035" t="s">
        <v>28</v>
      </c>
      <c r="K5035" t="s">
        <v>20</v>
      </c>
      <c r="L5035" t="s">
        <v>56</v>
      </c>
      <c r="M5035" t="s">
        <v>36</v>
      </c>
      <c r="N5035" t="s">
        <v>41</v>
      </c>
      <c r="O5035">
        <f>Table2[[#This Row],[check_out_date]]-Table2[[#This Row],[check_in_date]]</f>
        <v>3</v>
      </c>
      <c r="P5035">
        <f>Table2[[#This Row],[num_adults]]+Table2[[#This Row],[num_children]]</f>
        <v>3</v>
      </c>
      <c r="Q5035" s="3">
        <f>IF(OR(Table2[[#This Row],[booking_status]]="confirmed",Table2[[#This Row],[booking_status]]="checked-out"),Table2[[#This Row],[room_rate_per_night]]*Table2[[#This Row],[Num_Nights]],0)</f>
        <v>586.74</v>
      </c>
      <c r="R5035" t="str" cm="1">
        <f t="array" ref="R5035">IFERROR(_xlfn.IFS(Table2[[#This Row],[booking_status]]="confirmed","Expected",Table2[[#This Row],[booking_status]]="checked-out","Actual"),"No Revenue")</f>
        <v>Actual</v>
      </c>
      <c r="S5035" s="4">
        <f>Table2[[#This Row],[Revenue_Amount]]/Table2[[#This Row],[Num_Nights]]</f>
        <v>195.58</v>
      </c>
    </row>
    <row r="5036" spans="1:19" x14ac:dyDescent="0.3">
      <c r="A5036">
        <v>5035</v>
      </c>
      <c r="B5036" t="s">
        <v>50</v>
      </c>
      <c r="C5036" s="9">
        <v>45262</v>
      </c>
      <c r="D5036" s="9">
        <v>45269</v>
      </c>
      <c r="E5036" s="10">
        <v>45248</v>
      </c>
      <c r="F5036" t="s">
        <v>54</v>
      </c>
      <c r="G5036">
        <v>386.18</v>
      </c>
      <c r="H5036">
        <v>1</v>
      </c>
      <c r="I5036">
        <v>1</v>
      </c>
      <c r="J5036" t="s">
        <v>28</v>
      </c>
      <c r="K5036" t="s">
        <v>29</v>
      </c>
      <c r="L5036" t="s">
        <v>21</v>
      </c>
      <c r="M5036" t="s">
        <v>22</v>
      </c>
      <c r="N5036" t="s">
        <v>41</v>
      </c>
      <c r="O5036">
        <f>Table2[[#This Row],[check_out_date]]-Table2[[#This Row],[check_in_date]]</f>
        <v>7</v>
      </c>
      <c r="P5036">
        <f>Table2[[#This Row],[num_adults]]+Table2[[#This Row],[num_children]]</f>
        <v>2</v>
      </c>
      <c r="Q5036" s="3">
        <f>IF(OR(Table2[[#This Row],[booking_status]]="confirmed",Table2[[#This Row],[booking_status]]="checked-out"),Table2[[#This Row],[room_rate_per_night]]*Table2[[#This Row],[Num_Nights]],0)</f>
        <v>2703.26</v>
      </c>
      <c r="R5036" t="str" cm="1">
        <f t="array" ref="R5036">IFERROR(_xlfn.IFS(Table2[[#This Row],[booking_status]]="confirmed","Expected",Table2[[#This Row],[booking_status]]="checked-out","Actual"),"No Revenue")</f>
        <v>Expected</v>
      </c>
      <c r="S5036" s="4">
        <f>Table2[[#This Row],[Revenue_Amount]]/Table2[[#This Row],[Num_Nights]]</f>
        <v>386.18</v>
      </c>
    </row>
    <row r="5037" spans="1:19" x14ac:dyDescent="0.3">
      <c r="A5037">
        <v>5036</v>
      </c>
      <c r="B5037" t="s">
        <v>37</v>
      </c>
      <c r="C5037" s="9">
        <v>45181</v>
      </c>
      <c r="D5037" s="9">
        <v>45192</v>
      </c>
      <c r="E5037" s="10">
        <v>45172</v>
      </c>
      <c r="F5037" t="s">
        <v>27</v>
      </c>
      <c r="G5037">
        <v>197.76</v>
      </c>
      <c r="H5037">
        <v>2</v>
      </c>
      <c r="I5037">
        <v>1</v>
      </c>
      <c r="J5037" t="s">
        <v>55</v>
      </c>
      <c r="K5037" t="s">
        <v>66</v>
      </c>
      <c r="L5037" t="s">
        <v>70</v>
      </c>
      <c r="M5037" t="s">
        <v>36</v>
      </c>
      <c r="N5037" t="s">
        <v>95</v>
      </c>
      <c r="O5037">
        <f>Table2[[#This Row],[check_out_date]]-Table2[[#This Row],[check_in_date]]</f>
        <v>11</v>
      </c>
      <c r="P5037">
        <f>Table2[[#This Row],[num_adults]]+Table2[[#This Row],[num_children]]</f>
        <v>3</v>
      </c>
      <c r="Q5037" s="3">
        <f>IF(OR(Table2[[#This Row],[booking_status]]="confirmed",Table2[[#This Row],[booking_status]]="checked-out"),Table2[[#This Row],[room_rate_per_night]]*Table2[[#This Row],[Num_Nights]],0)</f>
        <v>0</v>
      </c>
      <c r="R5037" t="str" cm="1">
        <f t="array" ref="R5037">IFERROR(_xlfn.IFS(Table2[[#This Row],[booking_status]]="confirmed","Expected",Table2[[#This Row],[booking_status]]="checked-out","Actual"),"No Revenue")</f>
        <v>No Revenue</v>
      </c>
      <c r="S5037" s="4">
        <f>Table2[[#This Row],[Revenue_Amount]]/Table2[[#This Row],[Num_Nights]]</f>
        <v>0</v>
      </c>
    </row>
    <row r="5038" spans="1:19" x14ac:dyDescent="0.3">
      <c r="A5038">
        <v>5037</v>
      </c>
      <c r="B5038" t="s">
        <v>31</v>
      </c>
      <c r="C5038" s="9">
        <v>45146</v>
      </c>
      <c r="D5038" s="9">
        <v>45155</v>
      </c>
      <c r="E5038" s="10">
        <v>45122</v>
      </c>
      <c r="F5038" t="s">
        <v>54</v>
      </c>
      <c r="G5038">
        <v>274.91000000000003</v>
      </c>
      <c r="H5038">
        <v>1</v>
      </c>
      <c r="I5038">
        <v>1</v>
      </c>
      <c r="J5038" t="s">
        <v>28</v>
      </c>
      <c r="K5038" t="s">
        <v>29</v>
      </c>
      <c r="L5038" t="s">
        <v>56</v>
      </c>
      <c r="M5038" t="s">
        <v>22</v>
      </c>
      <c r="N5038" t="s">
        <v>41</v>
      </c>
      <c r="O5038">
        <f>Table2[[#This Row],[check_out_date]]-Table2[[#This Row],[check_in_date]]</f>
        <v>9</v>
      </c>
      <c r="P5038">
        <f>Table2[[#This Row],[num_adults]]+Table2[[#This Row],[num_children]]</f>
        <v>2</v>
      </c>
      <c r="Q5038" s="3">
        <f>IF(OR(Table2[[#This Row],[booking_status]]="confirmed",Table2[[#This Row],[booking_status]]="checked-out"),Table2[[#This Row],[room_rate_per_night]]*Table2[[#This Row],[Num_Nights]],0)</f>
        <v>2474.19</v>
      </c>
      <c r="R5038" t="str" cm="1">
        <f t="array" ref="R5038">IFERROR(_xlfn.IFS(Table2[[#This Row],[booking_status]]="confirmed","Expected",Table2[[#This Row],[booking_status]]="checked-out","Actual"),"No Revenue")</f>
        <v>Actual</v>
      </c>
      <c r="S5038" s="4">
        <f>Table2[[#This Row],[Revenue_Amount]]/Table2[[#This Row],[Num_Nights]]</f>
        <v>274.91000000000003</v>
      </c>
    </row>
    <row r="5039" spans="1:19" x14ac:dyDescent="0.3">
      <c r="A5039">
        <v>5038</v>
      </c>
      <c r="B5039" t="s">
        <v>14</v>
      </c>
      <c r="C5039" s="9">
        <v>45015</v>
      </c>
      <c r="D5039" s="9">
        <v>45025</v>
      </c>
      <c r="E5039" s="10">
        <v>45005</v>
      </c>
      <c r="F5039" t="s">
        <v>54</v>
      </c>
      <c r="G5039">
        <v>353.57</v>
      </c>
      <c r="H5039">
        <v>2</v>
      </c>
      <c r="I5039">
        <v>0</v>
      </c>
      <c r="J5039" t="s">
        <v>28</v>
      </c>
      <c r="K5039" t="s">
        <v>44</v>
      </c>
      <c r="L5039" t="s">
        <v>21</v>
      </c>
      <c r="M5039" t="s">
        <v>22</v>
      </c>
      <c r="N5039" t="s">
        <v>23</v>
      </c>
      <c r="O5039">
        <f>Table2[[#This Row],[check_out_date]]-Table2[[#This Row],[check_in_date]]</f>
        <v>10</v>
      </c>
      <c r="P5039">
        <f>Table2[[#This Row],[num_adults]]+Table2[[#This Row],[num_children]]</f>
        <v>2</v>
      </c>
      <c r="Q5039" s="3">
        <f>IF(OR(Table2[[#This Row],[booking_status]]="confirmed",Table2[[#This Row],[booking_status]]="checked-out"),Table2[[#This Row],[room_rate_per_night]]*Table2[[#This Row],[Num_Nights]],0)</f>
        <v>3535.7</v>
      </c>
      <c r="R5039" t="str" cm="1">
        <f t="array" ref="R5039">IFERROR(_xlfn.IFS(Table2[[#This Row],[booking_status]]="confirmed","Expected",Table2[[#This Row],[booking_status]]="checked-out","Actual"),"No Revenue")</f>
        <v>Expected</v>
      </c>
      <c r="S5039" s="4">
        <f>Table2[[#This Row],[Revenue_Amount]]/Table2[[#This Row],[Num_Nights]]</f>
        <v>353.57</v>
      </c>
    </row>
    <row r="5040" spans="1:19" x14ac:dyDescent="0.3">
      <c r="A5040">
        <v>5039</v>
      </c>
      <c r="B5040" t="s">
        <v>14</v>
      </c>
      <c r="C5040" s="9">
        <v>45080</v>
      </c>
      <c r="D5040" s="9">
        <v>45082</v>
      </c>
      <c r="E5040" s="10">
        <v>45024</v>
      </c>
      <c r="F5040" t="s">
        <v>27</v>
      </c>
      <c r="G5040">
        <v>154.47999999999999</v>
      </c>
      <c r="H5040">
        <v>3</v>
      </c>
      <c r="I5040">
        <v>0</v>
      </c>
      <c r="J5040" t="s">
        <v>28</v>
      </c>
      <c r="K5040" t="s">
        <v>44</v>
      </c>
      <c r="L5040" t="s">
        <v>21</v>
      </c>
      <c r="M5040" t="s">
        <v>36</v>
      </c>
      <c r="N5040" t="s">
        <v>45</v>
      </c>
      <c r="O5040">
        <f>Table2[[#This Row],[check_out_date]]-Table2[[#This Row],[check_in_date]]</f>
        <v>2</v>
      </c>
      <c r="P5040">
        <f>Table2[[#This Row],[num_adults]]+Table2[[#This Row],[num_children]]</f>
        <v>3</v>
      </c>
      <c r="Q5040" s="3">
        <f>IF(OR(Table2[[#This Row],[booking_status]]="confirmed",Table2[[#This Row],[booking_status]]="checked-out"),Table2[[#This Row],[room_rate_per_night]]*Table2[[#This Row],[Num_Nights]],0)</f>
        <v>308.95999999999998</v>
      </c>
      <c r="R5040" t="str" cm="1">
        <f t="array" ref="R5040">IFERROR(_xlfn.IFS(Table2[[#This Row],[booking_status]]="confirmed","Expected",Table2[[#This Row],[booking_status]]="checked-out","Actual"),"No Revenue")</f>
        <v>Expected</v>
      </c>
      <c r="S5040" s="4">
        <f>Table2[[#This Row],[Revenue_Amount]]/Table2[[#This Row],[Num_Nights]]</f>
        <v>154.47999999999999</v>
      </c>
    </row>
    <row r="5041" spans="1:19" hidden="1" x14ac:dyDescent="0.3">
      <c r="A5041">
        <v>5040</v>
      </c>
      <c r="B5041" t="s">
        <v>31</v>
      </c>
      <c r="C5041" s="9">
        <v>45137</v>
      </c>
      <c r="D5041" s="9">
        <v>45141</v>
      </c>
      <c r="E5041" s="10">
        <v>45115</v>
      </c>
      <c r="F5041" t="s">
        <v>27</v>
      </c>
      <c r="G5041">
        <v>144.62</v>
      </c>
      <c r="H5041">
        <v>2</v>
      </c>
      <c r="I5041">
        <v>0</v>
      </c>
      <c r="J5041" t="s">
        <v>35</v>
      </c>
      <c r="K5041" t="s">
        <v>20</v>
      </c>
      <c r="L5041" t="s">
        <v>21</v>
      </c>
      <c r="M5041" t="s">
        <v>36</v>
      </c>
      <c r="N5041" t="s">
        <v>41</v>
      </c>
      <c r="O5041">
        <f>Table2[[#This Row],[check_out_date]]-Table2[[#This Row],[check_in_date]]</f>
        <v>4</v>
      </c>
      <c r="P5041">
        <f>Table2[[#This Row],[num_adults]]+Table2[[#This Row],[num_children]]</f>
        <v>2</v>
      </c>
      <c r="Q5041" s="3">
        <f>IF(OR(Table2[[#This Row],[booking_status]]="confirmed",Table2[[#This Row],[booking_status]]="checked-out"),Table2[[#This Row],[room_rate_per_night]]*Table2[[#This Row],[Num_Nights]],0)</f>
        <v>578.48</v>
      </c>
      <c r="R5041" t="str" cm="1">
        <f t="array" ref="R5041">IFERROR(_xlfn.IFS(Table2[[#This Row],[booking_status]]="confirmed","Expected",Table2[[#This Row],[booking_status]]="checked-out","Actual"),"No Revenue")</f>
        <v>Expected</v>
      </c>
      <c r="S5041" s="4">
        <f>Table2[[#This Row],[Revenue_Amount]]/Table2[[#This Row],[Num_Nights]]</f>
        <v>144.62</v>
      </c>
    </row>
    <row r="5042" spans="1:19" x14ac:dyDescent="0.3">
      <c r="A5042">
        <v>5041</v>
      </c>
      <c r="B5042" t="s">
        <v>14</v>
      </c>
      <c r="C5042" s="9">
        <v>45265</v>
      </c>
      <c r="D5042" s="9">
        <v>45268</v>
      </c>
      <c r="E5042" s="10">
        <v>45215</v>
      </c>
      <c r="F5042" t="s">
        <v>18</v>
      </c>
      <c r="G5042">
        <v>163.95</v>
      </c>
      <c r="H5042">
        <v>2</v>
      </c>
      <c r="I5042">
        <v>1</v>
      </c>
      <c r="J5042" t="s">
        <v>28</v>
      </c>
      <c r="K5042" t="s">
        <v>20</v>
      </c>
      <c r="L5042" t="s">
        <v>56</v>
      </c>
      <c r="M5042" t="s">
        <v>36</v>
      </c>
      <c r="N5042" t="s">
        <v>41</v>
      </c>
      <c r="O5042">
        <f>Table2[[#This Row],[check_out_date]]-Table2[[#This Row],[check_in_date]]</f>
        <v>3</v>
      </c>
      <c r="P5042">
        <f>Table2[[#This Row],[num_adults]]+Table2[[#This Row],[num_children]]</f>
        <v>3</v>
      </c>
      <c r="Q5042" s="3">
        <f>IF(OR(Table2[[#This Row],[booking_status]]="confirmed",Table2[[#This Row],[booking_status]]="checked-out"),Table2[[#This Row],[room_rate_per_night]]*Table2[[#This Row],[Num_Nights]],0)</f>
        <v>491.84999999999997</v>
      </c>
      <c r="R5042" t="str" cm="1">
        <f t="array" ref="R5042">IFERROR(_xlfn.IFS(Table2[[#This Row],[booking_status]]="confirmed","Expected",Table2[[#This Row],[booking_status]]="checked-out","Actual"),"No Revenue")</f>
        <v>Actual</v>
      </c>
      <c r="S5042" s="4">
        <f>Table2[[#This Row],[Revenue_Amount]]/Table2[[#This Row],[Num_Nights]]</f>
        <v>163.95</v>
      </c>
    </row>
    <row r="5043" spans="1:19" x14ac:dyDescent="0.3">
      <c r="A5043">
        <v>5042</v>
      </c>
      <c r="B5043" t="s">
        <v>14</v>
      </c>
      <c r="C5043" s="9">
        <v>44928</v>
      </c>
      <c r="D5043" s="9">
        <v>44931</v>
      </c>
      <c r="E5043" s="10">
        <v>44889</v>
      </c>
      <c r="F5043" t="s">
        <v>27</v>
      </c>
      <c r="G5043">
        <v>133.78</v>
      </c>
      <c r="H5043">
        <v>1</v>
      </c>
      <c r="I5043">
        <v>1</v>
      </c>
      <c r="J5043" t="s">
        <v>55</v>
      </c>
      <c r="K5043" t="s">
        <v>20</v>
      </c>
      <c r="L5043" t="s">
        <v>60</v>
      </c>
      <c r="M5043" t="s">
        <v>36</v>
      </c>
      <c r="N5043" t="s">
        <v>41</v>
      </c>
      <c r="O5043">
        <f>Table2[[#This Row],[check_out_date]]-Table2[[#This Row],[check_in_date]]</f>
        <v>3</v>
      </c>
      <c r="P5043">
        <f>Table2[[#This Row],[num_adults]]+Table2[[#This Row],[num_children]]</f>
        <v>2</v>
      </c>
      <c r="Q5043" s="3">
        <f>IF(OR(Table2[[#This Row],[booking_status]]="confirmed",Table2[[#This Row],[booking_status]]="checked-out"),Table2[[#This Row],[room_rate_per_night]]*Table2[[#This Row],[Num_Nights]],0)</f>
        <v>0</v>
      </c>
      <c r="R5043" t="str" cm="1">
        <f t="array" ref="R5043">IFERROR(_xlfn.IFS(Table2[[#This Row],[booking_status]]="confirmed","Expected",Table2[[#This Row],[booking_status]]="checked-out","Actual"),"No Revenue")</f>
        <v>No Revenue</v>
      </c>
      <c r="S5043" s="4">
        <f>Table2[[#This Row],[Revenue_Amount]]/Table2[[#This Row],[Num_Nights]]</f>
        <v>0</v>
      </c>
    </row>
    <row r="5044" spans="1:19" x14ac:dyDescent="0.3">
      <c r="A5044">
        <v>5043</v>
      </c>
      <c r="B5044" t="s">
        <v>14</v>
      </c>
      <c r="C5044" s="9">
        <v>44991</v>
      </c>
      <c r="D5044" s="9">
        <v>44996</v>
      </c>
      <c r="E5044" s="10">
        <v>44987</v>
      </c>
      <c r="F5044" t="s">
        <v>49</v>
      </c>
      <c r="G5044">
        <v>118.69</v>
      </c>
      <c r="H5044">
        <v>1</v>
      </c>
      <c r="I5044">
        <v>0</v>
      </c>
      <c r="J5044" t="s">
        <v>55</v>
      </c>
      <c r="K5044" t="s">
        <v>20</v>
      </c>
      <c r="L5044" t="s">
        <v>21</v>
      </c>
      <c r="M5044" t="s">
        <v>36</v>
      </c>
      <c r="N5044" t="s">
        <v>41</v>
      </c>
      <c r="O5044">
        <f>Table2[[#This Row],[check_out_date]]-Table2[[#This Row],[check_in_date]]</f>
        <v>5</v>
      </c>
      <c r="P5044">
        <f>Table2[[#This Row],[num_adults]]+Table2[[#This Row],[num_children]]</f>
        <v>1</v>
      </c>
      <c r="Q5044" s="3">
        <f>IF(OR(Table2[[#This Row],[booking_status]]="confirmed",Table2[[#This Row],[booking_status]]="checked-out"),Table2[[#This Row],[room_rate_per_night]]*Table2[[#This Row],[Num_Nights]],0)</f>
        <v>593.45000000000005</v>
      </c>
      <c r="R5044" t="str" cm="1">
        <f t="array" ref="R5044">IFERROR(_xlfn.IFS(Table2[[#This Row],[booking_status]]="confirmed","Expected",Table2[[#This Row],[booking_status]]="checked-out","Actual"),"No Revenue")</f>
        <v>Expected</v>
      </c>
      <c r="S5044" s="4">
        <f>Table2[[#This Row],[Revenue_Amount]]/Table2[[#This Row],[Num_Nights]]</f>
        <v>118.69000000000001</v>
      </c>
    </row>
    <row r="5045" spans="1:19" x14ac:dyDescent="0.3">
      <c r="A5045">
        <v>5044</v>
      </c>
      <c r="B5045" t="s">
        <v>14</v>
      </c>
      <c r="C5045" s="9">
        <v>44984</v>
      </c>
      <c r="D5045" s="9">
        <v>44986</v>
      </c>
      <c r="E5045" s="10">
        <v>44946</v>
      </c>
      <c r="F5045" t="s">
        <v>27</v>
      </c>
      <c r="G5045">
        <v>125.33</v>
      </c>
      <c r="H5045">
        <v>1</v>
      </c>
      <c r="I5045">
        <v>2</v>
      </c>
      <c r="J5045" t="s">
        <v>28</v>
      </c>
      <c r="K5045" t="s">
        <v>99</v>
      </c>
      <c r="L5045" t="s">
        <v>70</v>
      </c>
      <c r="M5045" t="s">
        <v>36</v>
      </c>
      <c r="N5045" t="s">
        <v>41</v>
      </c>
      <c r="O5045">
        <f>Table2[[#This Row],[check_out_date]]-Table2[[#This Row],[check_in_date]]</f>
        <v>2</v>
      </c>
      <c r="P5045">
        <f>Table2[[#This Row],[num_adults]]+Table2[[#This Row],[num_children]]</f>
        <v>3</v>
      </c>
      <c r="Q5045" s="3">
        <f>IF(OR(Table2[[#This Row],[booking_status]]="confirmed",Table2[[#This Row],[booking_status]]="checked-out"),Table2[[#This Row],[room_rate_per_night]]*Table2[[#This Row],[Num_Nights]],0)</f>
        <v>0</v>
      </c>
      <c r="R5045" t="str" cm="1">
        <f t="array" ref="R5045">IFERROR(_xlfn.IFS(Table2[[#This Row],[booking_status]]="confirmed","Expected",Table2[[#This Row],[booking_status]]="checked-out","Actual"),"No Revenue")</f>
        <v>No Revenue</v>
      </c>
      <c r="S5045" s="4">
        <f>Table2[[#This Row],[Revenue_Amount]]/Table2[[#This Row],[Num_Nights]]</f>
        <v>0</v>
      </c>
    </row>
    <row r="5046" spans="1:19" x14ac:dyDescent="0.3">
      <c r="A5046">
        <v>5045</v>
      </c>
      <c r="B5046" t="s">
        <v>50</v>
      </c>
      <c r="C5046" s="9">
        <v>45085</v>
      </c>
      <c r="D5046" s="9">
        <v>45092</v>
      </c>
      <c r="E5046" s="10">
        <v>45082</v>
      </c>
      <c r="F5046" t="s">
        <v>27</v>
      </c>
      <c r="G5046">
        <v>156.83000000000001</v>
      </c>
      <c r="H5046">
        <v>3</v>
      </c>
      <c r="I5046">
        <v>0</v>
      </c>
      <c r="J5046" t="s">
        <v>28</v>
      </c>
      <c r="K5046" t="s">
        <v>99</v>
      </c>
      <c r="L5046" t="s">
        <v>60</v>
      </c>
      <c r="M5046" t="s">
        <v>36</v>
      </c>
      <c r="N5046" t="s">
        <v>41</v>
      </c>
      <c r="O5046">
        <f>Table2[[#This Row],[check_out_date]]-Table2[[#This Row],[check_in_date]]</f>
        <v>7</v>
      </c>
      <c r="P5046">
        <f>Table2[[#This Row],[num_adults]]+Table2[[#This Row],[num_children]]</f>
        <v>3</v>
      </c>
      <c r="Q5046" s="3">
        <f>IF(OR(Table2[[#This Row],[booking_status]]="confirmed",Table2[[#This Row],[booking_status]]="checked-out"),Table2[[#This Row],[room_rate_per_night]]*Table2[[#This Row],[Num_Nights]],0)</f>
        <v>0</v>
      </c>
      <c r="R5046" t="str" cm="1">
        <f t="array" ref="R5046">IFERROR(_xlfn.IFS(Table2[[#This Row],[booking_status]]="confirmed","Expected",Table2[[#This Row],[booking_status]]="checked-out","Actual"),"No Revenue")</f>
        <v>No Revenue</v>
      </c>
      <c r="S5046" s="4">
        <f>Table2[[#This Row],[Revenue_Amount]]/Table2[[#This Row],[Num_Nights]]</f>
        <v>0</v>
      </c>
    </row>
    <row r="5047" spans="1:19" hidden="1" x14ac:dyDescent="0.3">
      <c r="A5047">
        <v>5046</v>
      </c>
      <c r="B5047" t="s">
        <v>37</v>
      </c>
      <c r="C5047" s="9">
        <v>45217</v>
      </c>
      <c r="D5047" s="9">
        <v>45220</v>
      </c>
      <c r="E5047" s="10">
        <v>45185</v>
      </c>
      <c r="F5047" t="s">
        <v>49</v>
      </c>
      <c r="G5047">
        <v>139.28</v>
      </c>
      <c r="H5047">
        <v>1</v>
      </c>
      <c r="I5047">
        <v>0</v>
      </c>
      <c r="J5047" t="s">
        <v>35</v>
      </c>
      <c r="K5047" t="s">
        <v>44</v>
      </c>
      <c r="L5047" t="s">
        <v>56</v>
      </c>
      <c r="M5047" t="s">
        <v>22</v>
      </c>
      <c r="N5047" t="s">
        <v>41</v>
      </c>
      <c r="O5047">
        <f>Table2[[#This Row],[check_out_date]]-Table2[[#This Row],[check_in_date]]</f>
        <v>3</v>
      </c>
      <c r="P5047">
        <f>Table2[[#This Row],[num_adults]]+Table2[[#This Row],[num_children]]</f>
        <v>1</v>
      </c>
      <c r="Q5047" s="3">
        <f>IF(OR(Table2[[#This Row],[booking_status]]="confirmed",Table2[[#This Row],[booking_status]]="checked-out"),Table2[[#This Row],[room_rate_per_night]]*Table2[[#This Row],[Num_Nights]],0)</f>
        <v>417.84000000000003</v>
      </c>
      <c r="R5047" t="str" cm="1">
        <f t="array" ref="R5047">IFERROR(_xlfn.IFS(Table2[[#This Row],[booking_status]]="confirmed","Expected",Table2[[#This Row],[booking_status]]="checked-out","Actual"),"No Revenue")</f>
        <v>Actual</v>
      </c>
      <c r="S5047" s="4">
        <f>Table2[[#This Row],[Revenue_Amount]]/Table2[[#This Row],[Num_Nights]]</f>
        <v>139.28</v>
      </c>
    </row>
    <row r="5048" spans="1:19" x14ac:dyDescent="0.3">
      <c r="A5048">
        <v>5047</v>
      </c>
      <c r="B5048" t="s">
        <v>50</v>
      </c>
      <c r="C5048" s="9">
        <v>44936</v>
      </c>
      <c r="D5048" s="9">
        <v>44939</v>
      </c>
      <c r="E5048" s="10">
        <v>44931</v>
      </c>
      <c r="F5048" t="s">
        <v>18</v>
      </c>
      <c r="G5048">
        <v>247.17</v>
      </c>
      <c r="H5048">
        <v>4</v>
      </c>
      <c r="I5048">
        <v>0</v>
      </c>
      <c r="J5048" t="s">
        <v>94</v>
      </c>
      <c r="K5048" t="s">
        <v>99</v>
      </c>
      <c r="L5048" t="s">
        <v>56</v>
      </c>
      <c r="M5048" t="s">
        <v>36</v>
      </c>
      <c r="N5048" t="s">
        <v>41</v>
      </c>
      <c r="O5048">
        <f>Table2[[#This Row],[check_out_date]]-Table2[[#This Row],[check_in_date]]</f>
        <v>3</v>
      </c>
      <c r="P5048">
        <f>Table2[[#This Row],[num_adults]]+Table2[[#This Row],[num_children]]</f>
        <v>4</v>
      </c>
      <c r="Q5048" s="3">
        <f>IF(OR(Table2[[#This Row],[booking_status]]="confirmed",Table2[[#This Row],[booking_status]]="checked-out"),Table2[[#This Row],[room_rate_per_night]]*Table2[[#This Row],[Num_Nights]],0)</f>
        <v>741.51</v>
      </c>
      <c r="R5048" t="str" cm="1">
        <f t="array" ref="R5048">IFERROR(_xlfn.IFS(Table2[[#This Row],[booking_status]]="confirmed","Expected",Table2[[#This Row],[booking_status]]="checked-out","Actual"),"No Revenue")</f>
        <v>Actual</v>
      </c>
      <c r="S5048" s="4">
        <f>Table2[[#This Row],[Revenue_Amount]]/Table2[[#This Row],[Num_Nights]]</f>
        <v>247.17</v>
      </c>
    </row>
    <row r="5049" spans="1:19" hidden="1" x14ac:dyDescent="0.3">
      <c r="A5049">
        <v>5048</v>
      </c>
      <c r="B5049" t="s">
        <v>31</v>
      </c>
      <c r="C5049" s="9">
        <v>45136</v>
      </c>
      <c r="D5049" s="9">
        <v>45139</v>
      </c>
      <c r="E5049" s="10">
        <v>45063</v>
      </c>
      <c r="F5049" t="s">
        <v>49</v>
      </c>
      <c r="G5049">
        <v>87.82</v>
      </c>
      <c r="H5049">
        <v>2</v>
      </c>
      <c r="I5049">
        <v>1</v>
      </c>
      <c r="J5049" t="s">
        <v>35</v>
      </c>
      <c r="K5049" t="s">
        <v>44</v>
      </c>
      <c r="L5049" t="s">
        <v>21</v>
      </c>
      <c r="M5049" t="s">
        <v>36</v>
      </c>
      <c r="N5049" t="s">
        <v>41</v>
      </c>
      <c r="O5049">
        <f>Table2[[#This Row],[check_out_date]]-Table2[[#This Row],[check_in_date]]</f>
        <v>3</v>
      </c>
      <c r="P5049">
        <f>Table2[[#This Row],[num_adults]]+Table2[[#This Row],[num_children]]</f>
        <v>3</v>
      </c>
      <c r="Q5049" s="3">
        <f>IF(OR(Table2[[#This Row],[booking_status]]="confirmed",Table2[[#This Row],[booking_status]]="checked-out"),Table2[[#This Row],[room_rate_per_night]]*Table2[[#This Row],[Num_Nights]],0)</f>
        <v>263.45999999999998</v>
      </c>
      <c r="R5049" t="str" cm="1">
        <f t="array" ref="R5049">IFERROR(_xlfn.IFS(Table2[[#This Row],[booking_status]]="confirmed","Expected",Table2[[#This Row],[booking_status]]="checked-out","Actual"),"No Revenue")</f>
        <v>Expected</v>
      </c>
      <c r="S5049" s="4">
        <f>Table2[[#This Row],[Revenue_Amount]]/Table2[[#This Row],[Num_Nights]]</f>
        <v>87.82</v>
      </c>
    </row>
    <row r="5050" spans="1:19" x14ac:dyDescent="0.3">
      <c r="A5050">
        <v>5049</v>
      </c>
      <c r="B5050" t="s">
        <v>14</v>
      </c>
      <c r="C5050" s="9">
        <v>45003</v>
      </c>
      <c r="D5050" s="9">
        <v>45005</v>
      </c>
      <c r="E5050" s="10">
        <v>44953</v>
      </c>
      <c r="F5050" t="s">
        <v>18</v>
      </c>
      <c r="G5050">
        <v>156.35</v>
      </c>
      <c r="H5050">
        <v>1</v>
      </c>
      <c r="I5050">
        <v>0</v>
      </c>
      <c r="J5050" t="s">
        <v>28</v>
      </c>
      <c r="K5050" t="s">
        <v>44</v>
      </c>
      <c r="L5050" t="s">
        <v>56</v>
      </c>
      <c r="M5050" t="s">
        <v>36</v>
      </c>
      <c r="N5050" t="s">
        <v>23</v>
      </c>
      <c r="O5050">
        <f>Table2[[#This Row],[check_out_date]]-Table2[[#This Row],[check_in_date]]</f>
        <v>2</v>
      </c>
      <c r="P5050">
        <f>Table2[[#This Row],[num_adults]]+Table2[[#This Row],[num_children]]</f>
        <v>1</v>
      </c>
      <c r="Q5050" s="3">
        <f>IF(OR(Table2[[#This Row],[booking_status]]="confirmed",Table2[[#This Row],[booking_status]]="checked-out"),Table2[[#This Row],[room_rate_per_night]]*Table2[[#This Row],[Num_Nights]],0)</f>
        <v>312.7</v>
      </c>
      <c r="R5050" t="str" cm="1">
        <f t="array" ref="R5050">IFERROR(_xlfn.IFS(Table2[[#This Row],[booking_status]]="confirmed","Expected",Table2[[#This Row],[booking_status]]="checked-out","Actual"),"No Revenue")</f>
        <v>Actual</v>
      </c>
      <c r="S5050" s="4">
        <f>Table2[[#This Row],[Revenue_Amount]]/Table2[[#This Row],[Num_Nights]]</f>
        <v>156.35</v>
      </c>
    </row>
    <row r="5051" spans="1:19" x14ac:dyDescent="0.3">
      <c r="A5051">
        <v>5050</v>
      </c>
      <c r="B5051" t="s">
        <v>31</v>
      </c>
      <c r="C5051" s="9">
        <v>45242</v>
      </c>
      <c r="D5051" s="9">
        <v>45251</v>
      </c>
      <c r="E5051" s="10">
        <v>45221</v>
      </c>
      <c r="F5051" t="s">
        <v>27</v>
      </c>
      <c r="G5051">
        <v>128.63999999999999</v>
      </c>
      <c r="H5051">
        <v>1</v>
      </c>
      <c r="I5051">
        <v>2</v>
      </c>
      <c r="J5051" t="s">
        <v>28</v>
      </c>
      <c r="K5051" t="s">
        <v>20</v>
      </c>
      <c r="L5051" t="s">
        <v>21</v>
      </c>
      <c r="M5051" t="s">
        <v>22</v>
      </c>
      <c r="N5051" t="s">
        <v>23</v>
      </c>
      <c r="O5051">
        <f>Table2[[#This Row],[check_out_date]]-Table2[[#This Row],[check_in_date]]</f>
        <v>9</v>
      </c>
      <c r="P5051">
        <f>Table2[[#This Row],[num_adults]]+Table2[[#This Row],[num_children]]</f>
        <v>3</v>
      </c>
      <c r="Q5051" s="3">
        <f>IF(OR(Table2[[#This Row],[booking_status]]="confirmed",Table2[[#This Row],[booking_status]]="checked-out"),Table2[[#This Row],[room_rate_per_night]]*Table2[[#This Row],[Num_Nights]],0)</f>
        <v>1157.7599999999998</v>
      </c>
      <c r="R5051" t="str" cm="1">
        <f t="array" ref="R5051">IFERROR(_xlfn.IFS(Table2[[#This Row],[booking_status]]="confirmed","Expected",Table2[[#This Row],[booking_status]]="checked-out","Actual"),"No Revenue")</f>
        <v>Expected</v>
      </c>
      <c r="S5051" s="4">
        <f>Table2[[#This Row],[Revenue_Amount]]/Table2[[#This Row],[Num_Nights]]</f>
        <v>128.63999999999999</v>
      </c>
    </row>
    <row r="5052" spans="1:19" x14ac:dyDescent="0.3">
      <c r="A5052">
        <v>5051</v>
      </c>
      <c r="B5052" t="s">
        <v>31</v>
      </c>
      <c r="C5052" s="9">
        <v>45193</v>
      </c>
      <c r="D5052" s="9">
        <v>45201</v>
      </c>
      <c r="E5052" s="10">
        <v>45152</v>
      </c>
      <c r="F5052" t="s">
        <v>49</v>
      </c>
      <c r="G5052">
        <v>68.599999999999994</v>
      </c>
      <c r="H5052">
        <v>3</v>
      </c>
      <c r="I5052">
        <v>1</v>
      </c>
      <c r="J5052" t="s">
        <v>28</v>
      </c>
      <c r="K5052" t="s">
        <v>20</v>
      </c>
      <c r="L5052" t="s">
        <v>21</v>
      </c>
      <c r="M5052" t="s">
        <v>36</v>
      </c>
      <c r="N5052" t="s">
        <v>41</v>
      </c>
      <c r="O5052">
        <f>Table2[[#This Row],[check_out_date]]-Table2[[#This Row],[check_in_date]]</f>
        <v>8</v>
      </c>
      <c r="P5052">
        <f>Table2[[#This Row],[num_adults]]+Table2[[#This Row],[num_children]]</f>
        <v>4</v>
      </c>
      <c r="Q5052" s="3">
        <f>IF(OR(Table2[[#This Row],[booking_status]]="confirmed",Table2[[#This Row],[booking_status]]="checked-out"),Table2[[#This Row],[room_rate_per_night]]*Table2[[#This Row],[Num_Nights]],0)</f>
        <v>548.79999999999995</v>
      </c>
      <c r="R5052" t="str" cm="1">
        <f t="array" ref="R5052">IFERROR(_xlfn.IFS(Table2[[#This Row],[booking_status]]="confirmed","Expected",Table2[[#This Row],[booking_status]]="checked-out","Actual"),"No Revenue")</f>
        <v>Expected</v>
      </c>
      <c r="S5052" s="4">
        <f>Table2[[#This Row],[Revenue_Amount]]/Table2[[#This Row],[Num_Nights]]</f>
        <v>68.599999999999994</v>
      </c>
    </row>
    <row r="5053" spans="1:19" x14ac:dyDescent="0.3">
      <c r="A5053">
        <v>5052</v>
      </c>
      <c r="B5053" t="s">
        <v>14</v>
      </c>
      <c r="C5053" s="9">
        <v>45080</v>
      </c>
      <c r="D5053" s="9">
        <v>45086</v>
      </c>
      <c r="E5053" s="10">
        <v>45065</v>
      </c>
      <c r="F5053" t="s">
        <v>18</v>
      </c>
      <c r="G5053">
        <v>276.25</v>
      </c>
      <c r="H5053">
        <v>3</v>
      </c>
      <c r="I5053">
        <v>0</v>
      </c>
      <c r="J5053" t="s">
        <v>94</v>
      </c>
      <c r="K5053" t="s">
        <v>29</v>
      </c>
      <c r="L5053" t="s">
        <v>56</v>
      </c>
      <c r="M5053" t="s">
        <v>36</v>
      </c>
      <c r="N5053" t="s">
        <v>41</v>
      </c>
      <c r="O5053">
        <f>Table2[[#This Row],[check_out_date]]-Table2[[#This Row],[check_in_date]]</f>
        <v>6</v>
      </c>
      <c r="P5053">
        <f>Table2[[#This Row],[num_adults]]+Table2[[#This Row],[num_children]]</f>
        <v>3</v>
      </c>
      <c r="Q5053" s="3">
        <f>IF(OR(Table2[[#This Row],[booking_status]]="confirmed",Table2[[#This Row],[booking_status]]="checked-out"),Table2[[#This Row],[room_rate_per_night]]*Table2[[#This Row],[Num_Nights]],0)</f>
        <v>1657.5</v>
      </c>
      <c r="R5053" t="str" cm="1">
        <f t="array" ref="R5053">IFERROR(_xlfn.IFS(Table2[[#This Row],[booking_status]]="confirmed","Expected",Table2[[#This Row],[booking_status]]="checked-out","Actual"),"No Revenue")</f>
        <v>Actual</v>
      </c>
      <c r="S5053" s="4">
        <f>Table2[[#This Row],[Revenue_Amount]]/Table2[[#This Row],[Num_Nights]]</f>
        <v>276.25</v>
      </c>
    </row>
    <row r="5054" spans="1:19" x14ac:dyDescent="0.3">
      <c r="A5054">
        <v>5053</v>
      </c>
      <c r="B5054" t="s">
        <v>14</v>
      </c>
      <c r="C5054" s="9">
        <v>45089</v>
      </c>
      <c r="D5054" s="9">
        <v>45095</v>
      </c>
      <c r="E5054" s="10">
        <v>45049</v>
      </c>
      <c r="F5054" t="s">
        <v>18</v>
      </c>
      <c r="G5054">
        <v>266.07</v>
      </c>
      <c r="H5054">
        <v>1</v>
      </c>
      <c r="I5054">
        <v>0</v>
      </c>
      <c r="J5054" t="s">
        <v>28</v>
      </c>
      <c r="K5054" t="s">
        <v>29</v>
      </c>
      <c r="L5054" t="s">
        <v>21</v>
      </c>
      <c r="M5054" t="s">
        <v>36</v>
      </c>
      <c r="N5054" t="s">
        <v>23</v>
      </c>
      <c r="O5054">
        <f>Table2[[#This Row],[check_out_date]]-Table2[[#This Row],[check_in_date]]</f>
        <v>6</v>
      </c>
      <c r="P5054">
        <f>Table2[[#This Row],[num_adults]]+Table2[[#This Row],[num_children]]</f>
        <v>1</v>
      </c>
      <c r="Q5054" s="3">
        <f>IF(OR(Table2[[#This Row],[booking_status]]="confirmed",Table2[[#This Row],[booking_status]]="checked-out"),Table2[[#This Row],[room_rate_per_night]]*Table2[[#This Row],[Num_Nights]],0)</f>
        <v>1596.42</v>
      </c>
      <c r="R5054" t="str" cm="1">
        <f t="array" ref="R5054">IFERROR(_xlfn.IFS(Table2[[#This Row],[booking_status]]="confirmed","Expected",Table2[[#This Row],[booking_status]]="checked-out","Actual"),"No Revenue")</f>
        <v>Expected</v>
      </c>
      <c r="S5054" s="4">
        <f>Table2[[#This Row],[Revenue_Amount]]/Table2[[#This Row],[Num_Nights]]</f>
        <v>266.07</v>
      </c>
    </row>
    <row r="5055" spans="1:19" x14ac:dyDescent="0.3">
      <c r="A5055">
        <v>5054</v>
      </c>
      <c r="B5055" t="s">
        <v>37</v>
      </c>
      <c r="C5055" s="9">
        <v>45046</v>
      </c>
      <c r="D5055" s="9">
        <v>45049</v>
      </c>
      <c r="E5055" s="10">
        <v>45010</v>
      </c>
      <c r="F5055" t="s">
        <v>54</v>
      </c>
      <c r="G5055">
        <v>440.66</v>
      </c>
      <c r="H5055">
        <v>1</v>
      </c>
      <c r="I5055">
        <v>2</v>
      </c>
      <c r="J5055" t="s">
        <v>28</v>
      </c>
      <c r="K5055" t="s">
        <v>20</v>
      </c>
      <c r="L5055" t="s">
        <v>21</v>
      </c>
      <c r="M5055" t="s">
        <v>36</v>
      </c>
      <c r="N5055" t="s">
        <v>41</v>
      </c>
      <c r="O5055">
        <f>Table2[[#This Row],[check_out_date]]-Table2[[#This Row],[check_in_date]]</f>
        <v>3</v>
      </c>
      <c r="P5055">
        <f>Table2[[#This Row],[num_adults]]+Table2[[#This Row],[num_children]]</f>
        <v>3</v>
      </c>
      <c r="Q5055" s="3">
        <f>IF(OR(Table2[[#This Row],[booking_status]]="confirmed",Table2[[#This Row],[booking_status]]="checked-out"),Table2[[#This Row],[room_rate_per_night]]*Table2[[#This Row],[Num_Nights]],0)</f>
        <v>1321.98</v>
      </c>
      <c r="R5055" t="str" cm="1">
        <f t="array" ref="R5055">IFERROR(_xlfn.IFS(Table2[[#This Row],[booking_status]]="confirmed","Expected",Table2[[#This Row],[booking_status]]="checked-out","Actual"),"No Revenue")</f>
        <v>Expected</v>
      </c>
      <c r="S5055" s="4">
        <f>Table2[[#This Row],[Revenue_Amount]]/Table2[[#This Row],[Num_Nights]]</f>
        <v>440.66</v>
      </c>
    </row>
    <row r="5056" spans="1:19" x14ac:dyDescent="0.3">
      <c r="A5056">
        <v>5055</v>
      </c>
      <c r="B5056" t="s">
        <v>37</v>
      </c>
      <c r="C5056" s="9">
        <v>45094</v>
      </c>
      <c r="D5056" s="9">
        <v>45097</v>
      </c>
      <c r="E5056" s="10">
        <v>45076</v>
      </c>
      <c r="F5056" t="s">
        <v>27</v>
      </c>
      <c r="G5056">
        <v>187.05</v>
      </c>
      <c r="H5056">
        <v>1</v>
      </c>
      <c r="I5056">
        <v>1</v>
      </c>
      <c r="J5056" t="s">
        <v>28</v>
      </c>
      <c r="K5056" t="s">
        <v>99</v>
      </c>
      <c r="L5056" t="s">
        <v>21</v>
      </c>
      <c r="M5056" t="s">
        <v>22</v>
      </c>
      <c r="N5056" t="s">
        <v>41</v>
      </c>
      <c r="O5056">
        <f>Table2[[#This Row],[check_out_date]]-Table2[[#This Row],[check_in_date]]</f>
        <v>3</v>
      </c>
      <c r="P5056">
        <f>Table2[[#This Row],[num_adults]]+Table2[[#This Row],[num_children]]</f>
        <v>2</v>
      </c>
      <c r="Q5056" s="3">
        <f>IF(OR(Table2[[#This Row],[booking_status]]="confirmed",Table2[[#This Row],[booking_status]]="checked-out"),Table2[[#This Row],[room_rate_per_night]]*Table2[[#This Row],[Num_Nights]],0)</f>
        <v>561.15000000000009</v>
      </c>
      <c r="R5056" t="str" cm="1">
        <f t="array" ref="R5056">IFERROR(_xlfn.IFS(Table2[[#This Row],[booking_status]]="confirmed","Expected",Table2[[#This Row],[booking_status]]="checked-out","Actual"),"No Revenue")</f>
        <v>Expected</v>
      </c>
      <c r="S5056" s="4">
        <f>Table2[[#This Row],[Revenue_Amount]]/Table2[[#This Row],[Num_Nights]]</f>
        <v>187.05000000000004</v>
      </c>
    </row>
    <row r="5057" spans="1:19" x14ac:dyDescent="0.3">
      <c r="A5057">
        <v>5056</v>
      </c>
      <c r="B5057" t="s">
        <v>50</v>
      </c>
      <c r="C5057" s="9">
        <v>45262</v>
      </c>
      <c r="D5057" s="9">
        <v>45274</v>
      </c>
      <c r="E5057" s="10">
        <v>45258</v>
      </c>
      <c r="F5057" t="s">
        <v>18</v>
      </c>
      <c r="G5057">
        <v>213.19</v>
      </c>
      <c r="H5057">
        <v>2</v>
      </c>
      <c r="I5057">
        <v>0</v>
      </c>
      <c r="J5057" t="s">
        <v>28</v>
      </c>
      <c r="K5057" t="s">
        <v>99</v>
      </c>
      <c r="L5057" t="s">
        <v>56</v>
      </c>
      <c r="M5057" t="s">
        <v>22</v>
      </c>
      <c r="N5057" t="s">
        <v>41</v>
      </c>
      <c r="O5057">
        <f>Table2[[#This Row],[check_out_date]]-Table2[[#This Row],[check_in_date]]</f>
        <v>12</v>
      </c>
      <c r="P5057">
        <f>Table2[[#This Row],[num_adults]]+Table2[[#This Row],[num_children]]</f>
        <v>2</v>
      </c>
      <c r="Q5057" s="3">
        <f>IF(OR(Table2[[#This Row],[booking_status]]="confirmed",Table2[[#This Row],[booking_status]]="checked-out"),Table2[[#This Row],[room_rate_per_night]]*Table2[[#This Row],[Num_Nights]],0)</f>
        <v>2558.2799999999997</v>
      </c>
      <c r="R5057" t="str" cm="1">
        <f t="array" ref="R5057">IFERROR(_xlfn.IFS(Table2[[#This Row],[booking_status]]="confirmed","Expected",Table2[[#This Row],[booking_status]]="checked-out","Actual"),"No Revenue")</f>
        <v>Actual</v>
      </c>
      <c r="S5057" s="4">
        <f>Table2[[#This Row],[Revenue_Amount]]/Table2[[#This Row],[Num_Nights]]</f>
        <v>213.18999999999997</v>
      </c>
    </row>
    <row r="5058" spans="1:19" x14ac:dyDescent="0.3">
      <c r="A5058">
        <v>5057</v>
      </c>
      <c r="B5058" t="s">
        <v>37</v>
      </c>
      <c r="C5058" s="9">
        <v>45212</v>
      </c>
      <c r="D5058" s="9">
        <v>45220</v>
      </c>
      <c r="E5058" s="10">
        <v>45179</v>
      </c>
      <c r="F5058" t="s">
        <v>49</v>
      </c>
      <c r="G5058">
        <v>112.66</v>
      </c>
      <c r="H5058">
        <v>4</v>
      </c>
      <c r="I5058">
        <v>3</v>
      </c>
      <c r="J5058" t="s">
        <v>28</v>
      </c>
      <c r="K5058" t="s">
        <v>66</v>
      </c>
      <c r="L5058" t="s">
        <v>21</v>
      </c>
      <c r="M5058" t="s">
        <v>36</v>
      </c>
      <c r="N5058" t="s">
        <v>41</v>
      </c>
      <c r="O5058">
        <f>Table2[[#This Row],[check_out_date]]-Table2[[#This Row],[check_in_date]]</f>
        <v>8</v>
      </c>
      <c r="P5058">
        <f>Table2[[#This Row],[num_adults]]+Table2[[#This Row],[num_children]]</f>
        <v>7</v>
      </c>
      <c r="Q5058" s="3">
        <f>IF(OR(Table2[[#This Row],[booking_status]]="confirmed",Table2[[#This Row],[booking_status]]="checked-out"),Table2[[#This Row],[room_rate_per_night]]*Table2[[#This Row],[Num_Nights]],0)</f>
        <v>901.28</v>
      </c>
      <c r="R5058" t="str" cm="1">
        <f t="array" ref="R5058">IFERROR(_xlfn.IFS(Table2[[#This Row],[booking_status]]="confirmed","Expected",Table2[[#This Row],[booking_status]]="checked-out","Actual"),"No Revenue")</f>
        <v>Expected</v>
      </c>
      <c r="S5058" s="4">
        <f>Table2[[#This Row],[Revenue_Amount]]/Table2[[#This Row],[Num_Nights]]</f>
        <v>112.66</v>
      </c>
    </row>
    <row r="5059" spans="1:19" hidden="1" x14ac:dyDescent="0.3">
      <c r="A5059">
        <v>5058</v>
      </c>
      <c r="B5059" t="s">
        <v>14</v>
      </c>
      <c r="C5059" s="9">
        <v>45271</v>
      </c>
      <c r="D5059" s="9">
        <v>45278</v>
      </c>
      <c r="E5059" s="10">
        <v>45254</v>
      </c>
      <c r="F5059" t="s">
        <v>49</v>
      </c>
      <c r="G5059">
        <v>110.15</v>
      </c>
      <c r="H5059">
        <v>4</v>
      </c>
      <c r="I5059">
        <v>0</v>
      </c>
      <c r="J5059" t="s">
        <v>35</v>
      </c>
      <c r="K5059" t="s">
        <v>20</v>
      </c>
      <c r="L5059" t="s">
        <v>21</v>
      </c>
      <c r="M5059" t="s">
        <v>36</v>
      </c>
      <c r="N5059" t="s">
        <v>41</v>
      </c>
      <c r="O5059">
        <f>Table2[[#This Row],[check_out_date]]-Table2[[#This Row],[check_in_date]]</f>
        <v>7</v>
      </c>
      <c r="P5059">
        <f>Table2[[#This Row],[num_adults]]+Table2[[#This Row],[num_children]]</f>
        <v>4</v>
      </c>
      <c r="Q5059" s="3">
        <f>IF(OR(Table2[[#This Row],[booking_status]]="confirmed",Table2[[#This Row],[booking_status]]="checked-out"),Table2[[#This Row],[room_rate_per_night]]*Table2[[#This Row],[Num_Nights]],0)</f>
        <v>771.05000000000007</v>
      </c>
      <c r="R5059" t="str" cm="1">
        <f t="array" ref="R5059">IFERROR(_xlfn.IFS(Table2[[#This Row],[booking_status]]="confirmed","Expected",Table2[[#This Row],[booking_status]]="checked-out","Actual"),"No Revenue")</f>
        <v>Expected</v>
      </c>
      <c r="S5059" s="4">
        <f>Table2[[#This Row],[Revenue_Amount]]/Table2[[#This Row],[Num_Nights]]</f>
        <v>110.15</v>
      </c>
    </row>
    <row r="5060" spans="1:19" x14ac:dyDescent="0.3">
      <c r="A5060">
        <v>5059</v>
      </c>
      <c r="B5060" t="s">
        <v>14</v>
      </c>
      <c r="C5060" s="9">
        <v>45133</v>
      </c>
      <c r="D5060" s="9">
        <v>45138</v>
      </c>
      <c r="E5060" s="10">
        <v>45088</v>
      </c>
      <c r="F5060" t="s">
        <v>18</v>
      </c>
      <c r="G5060">
        <v>231.16</v>
      </c>
      <c r="H5060">
        <v>3</v>
      </c>
      <c r="I5060">
        <v>1</v>
      </c>
      <c r="J5060" t="s">
        <v>55</v>
      </c>
      <c r="K5060" t="s">
        <v>29</v>
      </c>
      <c r="L5060" t="s">
        <v>21</v>
      </c>
      <c r="M5060" t="s">
        <v>36</v>
      </c>
      <c r="N5060" t="s">
        <v>41</v>
      </c>
      <c r="O5060">
        <f>Table2[[#This Row],[check_out_date]]-Table2[[#This Row],[check_in_date]]</f>
        <v>5</v>
      </c>
      <c r="P5060">
        <f>Table2[[#This Row],[num_adults]]+Table2[[#This Row],[num_children]]</f>
        <v>4</v>
      </c>
      <c r="Q5060" s="3">
        <f>IF(OR(Table2[[#This Row],[booking_status]]="confirmed",Table2[[#This Row],[booking_status]]="checked-out"),Table2[[#This Row],[room_rate_per_night]]*Table2[[#This Row],[Num_Nights]],0)</f>
        <v>1155.8</v>
      </c>
      <c r="R5060" t="str" cm="1">
        <f t="array" ref="R5060">IFERROR(_xlfn.IFS(Table2[[#This Row],[booking_status]]="confirmed","Expected",Table2[[#This Row],[booking_status]]="checked-out","Actual"),"No Revenue")</f>
        <v>Expected</v>
      </c>
      <c r="S5060" s="4">
        <f>Table2[[#This Row],[Revenue_Amount]]/Table2[[#This Row],[Num_Nights]]</f>
        <v>231.16</v>
      </c>
    </row>
    <row r="5061" spans="1:19" x14ac:dyDescent="0.3">
      <c r="A5061">
        <v>5060</v>
      </c>
      <c r="B5061" t="s">
        <v>50</v>
      </c>
      <c r="C5061" s="9">
        <v>45279</v>
      </c>
      <c r="D5061" s="9">
        <v>45283</v>
      </c>
      <c r="E5061" s="10">
        <v>45255</v>
      </c>
      <c r="F5061" t="s">
        <v>27</v>
      </c>
      <c r="G5061">
        <v>173.39</v>
      </c>
      <c r="H5061">
        <v>1</v>
      </c>
      <c r="I5061">
        <v>2</v>
      </c>
      <c r="J5061" t="s">
        <v>19</v>
      </c>
      <c r="K5061" t="s">
        <v>29</v>
      </c>
      <c r="L5061" t="s">
        <v>60</v>
      </c>
      <c r="M5061" t="s">
        <v>36</v>
      </c>
      <c r="N5061" t="s">
        <v>23</v>
      </c>
      <c r="O5061">
        <f>Table2[[#This Row],[check_out_date]]-Table2[[#This Row],[check_in_date]]</f>
        <v>4</v>
      </c>
      <c r="P5061">
        <f>Table2[[#This Row],[num_adults]]+Table2[[#This Row],[num_children]]</f>
        <v>3</v>
      </c>
      <c r="Q5061" s="3">
        <f>IF(OR(Table2[[#This Row],[booking_status]]="confirmed",Table2[[#This Row],[booking_status]]="checked-out"),Table2[[#This Row],[room_rate_per_night]]*Table2[[#This Row],[Num_Nights]],0)</f>
        <v>0</v>
      </c>
      <c r="R5061" t="str" cm="1">
        <f t="array" ref="R5061">IFERROR(_xlfn.IFS(Table2[[#This Row],[booking_status]]="confirmed","Expected",Table2[[#This Row],[booking_status]]="checked-out","Actual"),"No Revenue")</f>
        <v>No Revenue</v>
      </c>
      <c r="S5061" s="4">
        <f>Table2[[#This Row],[Revenue_Amount]]/Table2[[#This Row],[Num_Nights]]</f>
        <v>0</v>
      </c>
    </row>
    <row r="5062" spans="1:19" x14ac:dyDescent="0.3">
      <c r="A5062">
        <v>5061</v>
      </c>
      <c r="B5062" t="s">
        <v>37</v>
      </c>
      <c r="C5062" s="9">
        <v>45065</v>
      </c>
      <c r="D5062" s="9">
        <v>45075</v>
      </c>
      <c r="E5062" s="10">
        <v>45020</v>
      </c>
      <c r="F5062" t="s">
        <v>18</v>
      </c>
      <c r="G5062">
        <v>265.25</v>
      </c>
      <c r="H5062">
        <v>2</v>
      </c>
      <c r="I5062">
        <v>0</v>
      </c>
      <c r="J5062" t="s">
        <v>94</v>
      </c>
      <c r="K5062" t="s">
        <v>20</v>
      </c>
      <c r="L5062" t="s">
        <v>21</v>
      </c>
      <c r="M5062" t="s">
        <v>36</v>
      </c>
      <c r="N5062" t="s">
        <v>95</v>
      </c>
      <c r="O5062">
        <f>Table2[[#This Row],[check_out_date]]-Table2[[#This Row],[check_in_date]]</f>
        <v>10</v>
      </c>
      <c r="P5062">
        <f>Table2[[#This Row],[num_adults]]+Table2[[#This Row],[num_children]]</f>
        <v>2</v>
      </c>
      <c r="Q5062" s="3">
        <f>IF(OR(Table2[[#This Row],[booking_status]]="confirmed",Table2[[#This Row],[booking_status]]="checked-out"),Table2[[#This Row],[room_rate_per_night]]*Table2[[#This Row],[Num_Nights]],0)</f>
        <v>2652.5</v>
      </c>
      <c r="R5062" t="str" cm="1">
        <f t="array" ref="R5062">IFERROR(_xlfn.IFS(Table2[[#This Row],[booking_status]]="confirmed","Expected",Table2[[#This Row],[booking_status]]="checked-out","Actual"),"No Revenue")</f>
        <v>Expected</v>
      </c>
      <c r="S5062" s="4">
        <f>Table2[[#This Row],[Revenue_Amount]]/Table2[[#This Row],[Num_Nights]]</f>
        <v>265.25</v>
      </c>
    </row>
    <row r="5063" spans="1:19" x14ac:dyDescent="0.3">
      <c r="A5063">
        <v>5062</v>
      </c>
      <c r="B5063" t="s">
        <v>31</v>
      </c>
      <c r="C5063" s="9">
        <v>45001</v>
      </c>
      <c r="D5063" s="9">
        <v>45010</v>
      </c>
      <c r="E5063" s="10">
        <v>44963</v>
      </c>
      <c r="F5063" t="s">
        <v>54</v>
      </c>
      <c r="G5063">
        <v>256.62</v>
      </c>
      <c r="H5063">
        <v>2</v>
      </c>
      <c r="I5063">
        <v>1</v>
      </c>
      <c r="J5063" t="s">
        <v>94</v>
      </c>
      <c r="K5063" t="s">
        <v>99</v>
      </c>
      <c r="L5063" t="s">
        <v>56</v>
      </c>
      <c r="M5063" t="s">
        <v>36</v>
      </c>
      <c r="N5063" t="s">
        <v>41</v>
      </c>
      <c r="O5063">
        <f>Table2[[#This Row],[check_out_date]]-Table2[[#This Row],[check_in_date]]</f>
        <v>9</v>
      </c>
      <c r="P5063">
        <f>Table2[[#This Row],[num_adults]]+Table2[[#This Row],[num_children]]</f>
        <v>3</v>
      </c>
      <c r="Q5063" s="3">
        <f>IF(OR(Table2[[#This Row],[booking_status]]="confirmed",Table2[[#This Row],[booking_status]]="checked-out"),Table2[[#This Row],[room_rate_per_night]]*Table2[[#This Row],[Num_Nights]],0)</f>
        <v>2309.58</v>
      </c>
      <c r="R5063" t="str" cm="1">
        <f t="array" ref="R5063">IFERROR(_xlfn.IFS(Table2[[#This Row],[booking_status]]="confirmed","Expected",Table2[[#This Row],[booking_status]]="checked-out","Actual"),"No Revenue")</f>
        <v>Actual</v>
      </c>
      <c r="S5063" s="4">
        <f>Table2[[#This Row],[Revenue_Amount]]/Table2[[#This Row],[Num_Nights]]</f>
        <v>256.62</v>
      </c>
    </row>
    <row r="5064" spans="1:19" x14ac:dyDescent="0.3">
      <c r="A5064">
        <v>5063</v>
      </c>
      <c r="B5064" t="s">
        <v>14</v>
      </c>
      <c r="C5064" s="9">
        <v>45088</v>
      </c>
      <c r="D5064" s="9">
        <v>45095</v>
      </c>
      <c r="E5064" s="10">
        <v>45016</v>
      </c>
      <c r="F5064" t="s">
        <v>27</v>
      </c>
      <c r="G5064">
        <v>104.26</v>
      </c>
      <c r="H5064">
        <v>2</v>
      </c>
      <c r="I5064">
        <v>0</v>
      </c>
      <c r="J5064" t="s">
        <v>94</v>
      </c>
      <c r="K5064" t="s">
        <v>99</v>
      </c>
      <c r="L5064" t="s">
        <v>56</v>
      </c>
      <c r="M5064" t="s">
        <v>36</v>
      </c>
      <c r="N5064" t="s">
        <v>95</v>
      </c>
      <c r="O5064">
        <f>Table2[[#This Row],[check_out_date]]-Table2[[#This Row],[check_in_date]]</f>
        <v>7</v>
      </c>
      <c r="P5064">
        <f>Table2[[#This Row],[num_adults]]+Table2[[#This Row],[num_children]]</f>
        <v>2</v>
      </c>
      <c r="Q5064" s="3">
        <f>IF(OR(Table2[[#This Row],[booking_status]]="confirmed",Table2[[#This Row],[booking_status]]="checked-out"),Table2[[#This Row],[room_rate_per_night]]*Table2[[#This Row],[Num_Nights]],0)</f>
        <v>729.82</v>
      </c>
      <c r="R5064" t="str" cm="1">
        <f t="array" ref="R5064">IFERROR(_xlfn.IFS(Table2[[#This Row],[booking_status]]="confirmed","Expected",Table2[[#This Row],[booking_status]]="checked-out","Actual"),"No Revenue")</f>
        <v>Actual</v>
      </c>
      <c r="S5064" s="4">
        <f>Table2[[#This Row],[Revenue_Amount]]/Table2[[#This Row],[Num_Nights]]</f>
        <v>104.26</v>
      </c>
    </row>
    <row r="5065" spans="1:19" x14ac:dyDescent="0.3">
      <c r="A5065">
        <v>5064</v>
      </c>
      <c r="B5065" t="s">
        <v>31</v>
      </c>
      <c r="C5065" s="9">
        <v>45185</v>
      </c>
      <c r="D5065" s="9">
        <v>45198</v>
      </c>
      <c r="E5065" s="10">
        <v>45166</v>
      </c>
      <c r="F5065" t="s">
        <v>18</v>
      </c>
      <c r="G5065">
        <v>182.81</v>
      </c>
      <c r="H5065">
        <v>2</v>
      </c>
      <c r="I5065">
        <v>0</v>
      </c>
      <c r="J5065" t="s">
        <v>55</v>
      </c>
      <c r="K5065" t="s">
        <v>99</v>
      </c>
      <c r="L5065" t="s">
        <v>21</v>
      </c>
      <c r="M5065" t="s">
        <v>36</v>
      </c>
      <c r="N5065" t="s">
        <v>23</v>
      </c>
      <c r="O5065">
        <f>Table2[[#This Row],[check_out_date]]-Table2[[#This Row],[check_in_date]]</f>
        <v>13</v>
      </c>
      <c r="P5065">
        <f>Table2[[#This Row],[num_adults]]+Table2[[#This Row],[num_children]]</f>
        <v>2</v>
      </c>
      <c r="Q5065" s="3">
        <f>IF(OR(Table2[[#This Row],[booking_status]]="confirmed",Table2[[#This Row],[booking_status]]="checked-out"),Table2[[#This Row],[room_rate_per_night]]*Table2[[#This Row],[Num_Nights]],0)</f>
        <v>2376.5300000000002</v>
      </c>
      <c r="R5065" t="str" cm="1">
        <f t="array" ref="R5065">IFERROR(_xlfn.IFS(Table2[[#This Row],[booking_status]]="confirmed","Expected",Table2[[#This Row],[booking_status]]="checked-out","Actual"),"No Revenue")</f>
        <v>Expected</v>
      </c>
      <c r="S5065" s="4">
        <f>Table2[[#This Row],[Revenue_Amount]]/Table2[[#This Row],[Num_Nights]]</f>
        <v>182.81</v>
      </c>
    </row>
    <row r="5066" spans="1:19" hidden="1" x14ac:dyDescent="0.3">
      <c r="A5066">
        <v>5065</v>
      </c>
      <c r="B5066" t="s">
        <v>37</v>
      </c>
      <c r="C5066" s="9">
        <v>45177</v>
      </c>
      <c r="D5066" s="9">
        <v>45179</v>
      </c>
      <c r="E5066" s="10">
        <v>45136</v>
      </c>
      <c r="F5066" t="s">
        <v>49</v>
      </c>
      <c r="G5066">
        <v>75.59</v>
      </c>
      <c r="H5066">
        <v>2</v>
      </c>
      <c r="I5066">
        <v>0</v>
      </c>
      <c r="J5066" t="s">
        <v>35</v>
      </c>
      <c r="K5066" t="s">
        <v>66</v>
      </c>
      <c r="L5066" t="s">
        <v>70</v>
      </c>
      <c r="M5066" t="s">
        <v>36</v>
      </c>
      <c r="N5066" t="s">
        <v>45</v>
      </c>
      <c r="O5066">
        <f>Table2[[#This Row],[check_out_date]]-Table2[[#This Row],[check_in_date]]</f>
        <v>2</v>
      </c>
      <c r="P5066">
        <f>Table2[[#This Row],[num_adults]]+Table2[[#This Row],[num_children]]</f>
        <v>2</v>
      </c>
      <c r="Q5066" s="3">
        <f>IF(OR(Table2[[#This Row],[booking_status]]="confirmed",Table2[[#This Row],[booking_status]]="checked-out"),Table2[[#This Row],[room_rate_per_night]]*Table2[[#This Row],[Num_Nights]],0)</f>
        <v>0</v>
      </c>
      <c r="R5066" t="str" cm="1">
        <f t="array" ref="R5066">IFERROR(_xlfn.IFS(Table2[[#This Row],[booking_status]]="confirmed","Expected",Table2[[#This Row],[booking_status]]="checked-out","Actual"),"No Revenue")</f>
        <v>No Revenue</v>
      </c>
      <c r="S5066" s="4">
        <f>Table2[[#This Row],[Revenue_Amount]]/Table2[[#This Row],[Num_Nights]]</f>
        <v>0</v>
      </c>
    </row>
    <row r="5067" spans="1:19" x14ac:dyDescent="0.3">
      <c r="A5067">
        <v>5066</v>
      </c>
      <c r="B5067" t="s">
        <v>14</v>
      </c>
      <c r="C5067" s="9">
        <v>45239</v>
      </c>
      <c r="D5067" s="9">
        <v>45242</v>
      </c>
      <c r="E5067" s="10">
        <v>45224</v>
      </c>
      <c r="F5067" t="s">
        <v>49</v>
      </c>
      <c r="G5067">
        <v>63.96</v>
      </c>
      <c r="H5067">
        <v>4</v>
      </c>
      <c r="I5067">
        <v>0</v>
      </c>
      <c r="J5067" t="s">
        <v>94</v>
      </c>
      <c r="K5067" t="s">
        <v>44</v>
      </c>
      <c r="L5067" t="s">
        <v>21</v>
      </c>
      <c r="M5067" t="s">
        <v>22</v>
      </c>
      <c r="N5067" t="s">
        <v>41</v>
      </c>
      <c r="O5067">
        <f>Table2[[#This Row],[check_out_date]]-Table2[[#This Row],[check_in_date]]</f>
        <v>3</v>
      </c>
      <c r="P5067">
        <f>Table2[[#This Row],[num_adults]]+Table2[[#This Row],[num_children]]</f>
        <v>4</v>
      </c>
      <c r="Q5067" s="3">
        <f>IF(OR(Table2[[#This Row],[booking_status]]="confirmed",Table2[[#This Row],[booking_status]]="checked-out"),Table2[[#This Row],[room_rate_per_night]]*Table2[[#This Row],[Num_Nights]],0)</f>
        <v>191.88</v>
      </c>
      <c r="R5067" t="str" cm="1">
        <f t="array" ref="R5067">IFERROR(_xlfn.IFS(Table2[[#This Row],[booking_status]]="confirmed","Expected",Table2[[#This Row],[booking_status]]="checked-out","Actual"),"No Revenue")</f>
        <v>Expected</v>
      </c>
      <c r="S5067" s="4">
        <f>Table2[[#This Row],[Revenue_Amount]]/Table2[[#This Row],[Num_Nights]]</f>
        <v>63.96</v>
      </c>
    </row>
    <row r="5068" spans="1:19" x14ac:dyDescent="0.3">
      <c r="A5068">
        <v>5067</v>
      </c>
      <c r="B5068" t="s">
        <v>31</v>
      </c>
      <c r="C5068" s="9">
        <v>45008</v>
      </c>
      <c r="D5068" s="9">
        <v>45012</v>
      </c>
      <c r="E5068" s="10">
        <v>44959</v>
      </c>
      <c r="F5068" t="s">
        <v>18</v>
      </c>
      <c r="G5068">
        <v>207.66</v>
      </c>
      <c r="H5068">
        <v>3</v>
      </c>
      <c r="I5068">
        <v>1</v>
      </c>
      <c r="J5068" t="s">
        <v>94</v>
      </c>
      <c r="K5068" t="s">
        <v>44</v>
      </c>
      <c r="L5068" t="s">
        <v>21</v>
      </c>
      <c r="M5068" t="s">
        <v>36</v>
      </c>
      <c r="N5068" t="s">
        <v>41</v>
      </c>
      <c r="O5068">
        <f>Table2[[#This Row],[check_out_date]]-Table2[[#This Row],[check_in_date]]</f>
        <v>4</v>
      </c>
      <c r="P5068">
        <f>Table2[[#This Row],[num_adults]]+Table2[[#This Row],[num_children]]</f>
        <v>4</v>
      </c>
      <c r="Q5068" s="3">
        <f>IF(OR(Table2[[#This Row],[booking_status]]="confirmed",Table2[[#This Row],[booking_status]]="checked-out"),Table2[[#This Row],[room_rate_per_night]]*Table2[[#This Row],[Num_Nights]],0)</f>
        <v>830.64</v>
      </c>
      <c r="R5068" t="str" cm="1">
        <f t="array" ref="R5068">IFERROR(_xlfn.IFS(Table2[[#This Row],[booking_status]]="confirmed","Expected",Table2[[#This Row],[booking_status]]="checked-out","Actual"),"No Revenue")</f>
        <v>Expected</v>
      </c>
      <c r="S5068" s="4">
        <f>Table2[[#This Row],[Revenue_Amount]]/Table2[[#This Row],[Num_Nights]]</f>
        <v>207.66</v>
      </c>
    </row>
    <row r="5069" spans="1:19" x14ac:dyDescent="0.3">
      <c r="A5069">
        <v>5068</v>
      </c>
      <c r="B5069" t="s">
        <v>14</v>
      </c>
      <c r="C5069" s="9">
        <v>45043</v>
      </c>
      <c r="D5069" s="9">
        <v>45052</v>
      </c>
      <c r="E5069" s="10">
        <v>44985</v>
      </c>
      <c r="F5069" t="s">
        <v>27</v>
      </c>
      <c r="G5069">
        <v>137.74</v>
      </c>
      <c r="H5069">
        <v>2</v>
      </c>
      <c r="I5069">
        <v>1</v>
      </c>
      <c r="J5069" t="s">
        <v>55</v>
      </c>
      <c r="K5069" t="s">
        <v>66</v>
      </c>
      <c r="L5069" t="s">
        <v>60</v>
      </c>
      <c r="M5069" t="s">
        <v>36</v>
      </c>
      <c r="N5069" t="s">
        <v>41</v>
      </c>
      <c r="O5069">
        <f>Table2[[#This Row],[check_out_date]]-Table2[[#This Row],[check_in_date]]</f>
        <v>9</v>
      </c>
      <c r="P5069">
        <f>Table2[[#This Row],[num_adults]]+Table2[[#This Row],[num_children]]</f>
        <v>3</v>
      </c>
      <c r="Q5069" s="3">
        <f>IF(OR(Table2[[#This Row],[booking_status]]="confirmed",Table2[[#This Row],[booking_status]]="checked-out"),Table2[[#This Row],[room_rate_per_night]]*Table2[[#This Row],[Num_Nights]],0)</f>
        <v>0</v>
      </c>
      <c r="R5069" t="str" cm="1">
        <f t="array" ref="R5069">IFERROR(_xlfn.IFS(Table2[[#This Row],[booking_status]]="confirmed","Expected",Table2[[#This Row],[booking_status]]="checked-out","Actual"),"No Revenue")</f>
        <v>No Revenue</v>
      </c>
      <c r="S5069" s="4">
        <f>Table2[[#This Row],[Revenue_Amount]]/Table2[[#This Row],[Num_Nights]]</f>
        <v>0</v>
      </c>
    </row>
    <row r="5070" spans="1:19" x14ac:dyDescent="0.3">
      <c r="A5070">
        <v>5069</v>
      </c>
      <c r="B5070" t="s">
        <v>37</v>
      </c>
      <c r="C5070" s="9">
        <v>45005</v>
      </c>
      <c r="D5070" s="9">
        <v>45014</v>
      </c>
      <c r="E5070" s="10">
        <v>44996</v>
      </c>
      <c r="F5070" t="s">
        <v>49</v>
      </c>
      <c r="G5070">
        <v>139.09</v>
      </c>
      <c r="H5070">
        <v>1</v>
      </c>
      <c r="I5070">
        <v>0</v>
      </c>
      <c r="J5070" t="s">
        <v>28</v>
      </c>
      <c r="K5070" t="s">
        <v>29</v>
      </c>
      <c r="L5070" t="s">
        <v>70</v>
      </c>
      <c r="M5070" t="s">
        <v>36</v>
      </c>
      <c r="N5070" t="s">
        <v>30</v>
      </c>
      <c r="O5070">
        <f>Table2[[#This Row],[check_out_date]]-Table2[[#This Row],[check_in_date]]</f>
        <v>9</v>
      </c>
      <c r="P5070">
        <f>Table2[[#This Row],[num_adults]]+Table2[[#This Row],[num_children]]</f>
        <v>1</v>
      </c>
      <c r="Q5070" s="3">
        <f>IF(OR(Table2[[#This Row],[booking_status]]="confirmed",Table2[[#This Row],[booking_status]]="checked-out"),Table2[[#This Row],[room_rate_per_night]]*Table2[[#This Row],[Num_Nights]],0)</f>
        <v>0</v>
      </c>
      <c r="R5070" t="str" cm="1">
        <f t="array" ref="R5070">IFERROR(_xlfn.IFS(Table2[[#This Row],[booking_status]]="confirmed","Expected",Table2[[#This Row],[booking_status]]="checked-out","Actual"),"No Revenue")</f>
        <v>No Revenue</v>
      </c>
      <c r="S5070" s="4">
        <f>Table2[[#This Row],[Revenue_Amount]]/Table2[[#This Row],[Num_Nights]]</f>
        <v>0</v>
      </c>
    </row>
    <row r="5071" spans="1:19" x14ac:dyDescent="0.3">
      <c r="A5071">
        <v>5070</v>
      </c>
      <c r="B5071" t="s">
        <v>37</v>
      </c>
      <c r="C5071" s="9">
        <v>45265</v>
      </c>
      <c r="D5071" s="9">
        <v>45272</v>
      </c>
      <c r="E5071" s="10">
        <v>45217</v>
      </c>
      <c r="F5071" t="s">
        <v>27</v>
      </c>
      <c r="G5071">
        <v>118.73</v>
      </c>
      <c r="H5071">
        <v>1</v>
      </c>
      <c r="I5071">
        <v>0</v>
      </c>
      <c r="J5071" t="s">
        <v>55</v>
      </c>
      <c r="K5071" t="s">
        <v>20</v>
      </c>
      <c r="L5071" t="s">
        <v>60</v>
      </c>
      <c r="M5071" t="s">
        <v>22</v>
      </c>
      <c r="N5071" t="s">
        <v>45</v>
      </c>
      <c r="O5071">
        <f>Table2[[#This Row],[check_out_date]]-Table2[[#This Row],[check_in_date]]</f>
        <v>7</v>
      </c>
      <c r="P5071">
        <f>Table2[[#This Row],[num_adults]]+Table2[[#This Row],[num_children]]</f>
        <v>1</v>
      </c>
      <c r="Q5071" s="3">
        <f>IF(OR(Table2[[#This Row],[booking_status]]="confirmed",Table2[[#This Row],[booking_status]]="checked-out"),Table2[[#This Row],[room_rate_per_night]]*Table2[[#This Row],[Num_Nights]],0)</f>
        <v>0</v>
      </c>
      <c r="R5071" t="str" cm="1">
        <f t="array" ref="R5071">IFERROR(_xlfn.IFS(Table2[[#This Row],[booking_status]]="confirmed","Expected",Table2[[#This Row],[booking_status]]="checked-out","Actual"),"No Revenue")</f>
        <v>No Revenue</v>
      </c>
      <c r="S5071" s="4">
        <f>Table2[[#This Row],[Revenue_Amount]]/Table2[[#This Row],[Num_Nights]]</f>
        <v>0</v>
      </c>
    </row>
    <row r="5072" spans="1:19" x14ac:dyDescent="0.3">
      <c r="A5072">
        <v>5071</v>
      </c>
      <c r="B5072" t="s">
        <v>31</v>
      </c>
      <c r="C5072" s="9">
        <v>45246</v>
      </c>
      <c r="D5072" s="9">
        <v>45247</v>
      </c>
      <c r="E5072" s="10">
        <v>45234</v>
      </c>
      <c r="F5072" t="s">
        <v>54</v>
      </c>
      <c r="G5072">
        <v>257.38</v>
      </c>
      <c r="H5072">
        <v>3</v>
      </c>
      <c r="I5072">
        <v>1</v>
      </c>
      <c r="J5072" t="s">
        <v>55</v>
      </c>
      <c r="K5072" t="s">
        <v>99</v>
      </c>
      <c r="L5072" t="s">
        <v>70</v>
      </c>
      <c r="M5072" t="s">
        <v>36</v>
      </c>
      <c r="N5072" t="s">
        <v>41</v>
      </c>
      <c r="O5072">
        <f>Table2[[#This Row],[check_out_date]]-Table2[[#This Row],[check_in_date]]</f>
        <v>1</v>
      </c>
      <c r="P5072">
        <f>Table2[[#This Row],[num_adults]]+Table2[[#This Row],[num_children]]</f>
        <v>4</v>
      </c>
      <c r="Q5072" s="3">
        <f>IF(OR(Table2[[#This Row],[booking_status]]="confirmed",Table2[[#This Row],[booking_status]]="checked-out"),Table2[[#This Row],[room_rate_per_night]]*Table2[[#This Row],[Num_Nights]],0)</f>
        <v>0</v>
      </c>
      <c r="R5072" t="str" cm="1">
        <f t="array" ref="R5072">IFERROR(_xlfn.IFS(Table2[[#This Row],[booking_status]]="confirmed","Expected",Table2[[#This Row],[booking_status]]="checked-out","Actual"),"No Revenue")</f>
        <v>No Revenue</v>
      </c>
      <c r="S5072" s="4">
        <f>Table2[[#This Row],[Revenue_Amount]]/Table2[[#This Row],[Num_Nights]]</f>
        <v>0</v>
      </c>
    </row>
    <row r="5073" spans="1:19" x14ac:dyDescent="0.3">
      <c r="A5073">
        <v>5072</v>
      </c>
      <c r="B5073" t="s">
        <v>50</v>
      </c>
      <c r="C5073" s="9">
        <v>45219</v>
      </c>
      <c r="D5073" s="9">
        <v>45225</v>
      </c>
      <c r="E5073" s="10">
        <v>45166</v>
      </c>
      <c r="F5073" t="s">
        <v>49</v>
      </c>
      <c r="G5073">
        <v>167.58</v>
      </c>
      <c r="H5073">
        <v>3</v>
      </c>
      <c r="I5073">
        <v>1</v>
      </c>
      <c r="J5073" t="s">
        <v>28</v>
      </c>
      <c r="K5073" t="s">
        <v>29</v>
      </c>
      <c r="L5073" t="s">
        <v>60</v>
      </c>
      <c r="M5073" t="s">
        <v>22</v>
      </c>
      <c r="N5073" t="s">
        <v>41</v>
      </c>
      <c r="O5073">
        <f>Table2[[#This Row],[check_out_date]]-Table2[[#This Row],[check_in_date]]</f>
        <v>6</v>
      </c>
      <c r="P5073">
        <f>Table2[[#This Row],[num_adults]]+Table2[[#This Row],[num_children]]</f>
        <v>4</v>
      </c>
      <c r="Q5073" s="3">
        <f>IF(OR(Table2[[#This Row],[booking_status]]="confirmed",Table2[[#This Row],[booking_status]]="checked-out"),Table2[[#This Row],[room_rate_per_night]]*Table2[[#This Row],[Num_Nights]],0)</f>
        <v>0</v>
      </c>
      <c r="R5073" t="str" cm="1">
        <f t="array" ref="R5073">IFERROR(_xlfn.IFS(Table2[[#This Row],[booking_status]]="confirmed","Expected",Table2[[#This Row],[booking_status]]="checked-out","Actual"),"No Revenue")</f>
        <v>No Revenue</v>
      </c>
      <c r="S5073" s="4">
        <f>Table2[[#This Row],[Revenue_Amount]]/Table2[[#This Row],[Num_Nights]]</f>
        <v>0</v>
      </c>
    </row>
    <row r="5074" spans="1:19" x14ac:dyDescent="0.3">
      <c r="A5074">
        <v>5073</v>
      </c>
      <c r="B5074" t="s">
        <v>50</v>
      </c>
      <c r="C5074" s="9">
        <v>45095</v>
      </c>
      <c r="D5074" s="9">
        <v>45098</v>
      </c>
      <c r="E5074" s="10">
        <v>45024</v>
      </c>
      <c r="F5074" t="s">
        <v>27</v>
      </c>
      <c r="G5074">
        <v>169.56</v>
      </c>
      <c r="H5074">
        <v>1</v>
      </c>
      <c r="I5074">
        <v>1</v>
      </c>
      <c r="J5074" t="s">
        <v>19</v>
      </c>
      <c r="K5074" t="s">
        <v>29</v>
      </c>
      <c r="L5074" t="s">
        <v>21</v>
      </c>
      <c r="M5074" t="s">
        <v>36</v>
      </c>
      <c r="N5074" t="s">
        <v>95</v>
      </c>
      <c r="O5074">
        <f>Table2[[#This Row],[check_out_date]]-Table2[[#This Row],[check_in_date]]</f>
        <v>3</v>
      </c>
      <c r="P5074">
        <f>Table2[[#This Row],[num_adults]]+Table2[[#This Row],[num_children]]</f>
        <v>2</v>
      </c>
      <c r="Q5074" s="3">
        <f>IF(OR(Table2[[#This Row],[booking_status]]="confirmed",Table2[[#This Row],[booking_status]]="checked-out"),Table2[[#This Row],[room_rate_per_night]]*Table2[[#This Row],[Num_Nights]],0)</f>
        <v>508.68</v>
      </c>
      <c r="R5074" t="str" cm="1">
        <f t="array" ref="R5074">IFERROR(_xlfn.IFS(Table2[[#This Row],[booking_status]]="confirmed","Expected",Table2[[#This Row],[booking_status]]="checked-out","Actual"),"No Revenue")</f>
        <v>Expected</v>
      </c>
      <c r="S5074" s="4">
        <f>Table2[[#This Row],[Revenue_Amount]]/Table2[[#This Row],[Num_Nights]]</f>
        <v>169.56</v>
      </c>
    </row>
    <row r="5075" spans="1:19" x14ac:dyDescent="0.3">
      <c r="A5075">
        <v>5074</v>
      </c>
      <c r="B5075" t="s">
        <v>50</v>
      </c>
      <c r="C5075" s="9">
        <v>44969</v>
      </c>
      <c r="D5075" s="9">
        <v>44982</v>
      </c>
      <c r="E5075" s="10">
        <v>44954</v>
      </c>
      <c r="F5075" t="s">
        <v>18</v>
      </c>
      <c r="G5075">
        <v>297.2</v>
      </c>
      <c r="H5075">
        <v>2</v>
      </c>
      <c r="I5075">
        <v>2</v>
      </c>
      <c r="J5075" t="s">
        <v>55</v>
      </c>
      <c r="K5075" t="s">
        <v>29</v>
      </c>
      <c r="L5075" t="s">
        <v>70</v>
      </c>
      <c r="M5075" t="s">
        <v>36</v>
      </c>
      <c r="N5075" t="s">
        <v>41</v>
      </c>
      <c r="O5075">
        <f>Table2[[#This Row],[check_out_date]]-Table2[[#This Row],[check_in_date]]</f>
        <v>13</v>
      </c>
      <c r="P5075">
        <f>Table2[[#This Row],[num_adults]]+Table2[[#This Row],[num_children]]</f>
        <v>4</v>
      </c>
      <c r="Q5075" s="3">
        <f>IF(OR(Table2[[#This Row],[booking_status]]="confirmed",Table2[[#This Row],[booking_status]]="checked-out"),Table2[[#This Row],[room_rate_per_night]]*Table2[[#This Row],[Num_Nights]],0)</f>
        <v>0</v>
      </c>
      <c r="R5075" t="str" cm="1">
        <f t="array" ref="R5075">IFERROR(_xlfn.IFS(Table2[[#This Row],[booking_status]]="confirmed","Expected",Table2[[#This Row],[booking_status]]="checked-out","Actual"),"No Revenue")</f>
        <v>No Revenue</v>
      </c>
      <c r="S5075" s="4">
        <f>Table2[[#This Row],[Revenue_Amount]]/Table2[[#This Row],[Num_Nights]]</f>
        <v>0</v>
      </c>
    </row>
    <row r="5076" spans="1:19" x14ac:dyDescent="0.3">
      <c r="A5076">
        <v>5075</v>
      </c>
      <c r="B5076" t="s">
        <v>31</v>
      </c>
      <c r="C5076" s="9">
        <v>45199</v>
      </c>
      <c r="D5076" s="9">
        <v>45202</v>
      </c>
      <c r="E5076" s="10">
        <v>45155</v>
      </c>
      <c r="F5076" t="s">
        <v>49</v>
      </c>
      <c r="G5076">
        <v>61.39</v>
      </c>
      <c r="H5076">
        <v>1</v>
      </c>
      <c r="I5076">
        <v>0</v>
      </c>
      <c r="J5076" t="s">
        <v>94</v>
      </c>
      <c r="K5076" t="s">
        <v>29</v>
      </c>
      <c r="L5076" t="s">
        <v>56</v>
      </c>
      <c r="M5076" t="s">
        <v>36</v>
      </c>
      <c r="N5076" t="s">
        <v>45</v>
      </c>
      <c r="O5076">
        <f>Table2[[#This Row],[check_out_date]]-Table2[[#This Row],[check_in_date]]</f>
        <v>3</v>
      </c>
      <c r="P5076">
        <f>Table2[[#This Row],[num_adults]]+Table2[[#This Row],[num_children]]</f>
        <v>1</v>
      </c>
      <c r="Q5076" s="3">
        <f>IF(OR(Table2[[#This Row],[booking_status]]="confirmed",Table2[[#This Row],[booking_status]]="checked-out"),Table2[[#This Row],[room_rate_per_night]]*Table2[[#This Row],[Num_Nights]],0)</f>
        <v>184.17000000000002</v>
      </c>
      <c r="R5076" t="str" cm="1">
        <f t="array" ref="R5076">IFERROR(_xlfn.IFS(Table2[[#This Row],[booking_status]]="confirmed","Expected",Table2[[#This Row],[booking_status]]="checked-out","Actual"),"No Revenue")</f>
        <v>Actual</v>
      </c>
      <c r="S5076" s="4">
        <f>Table2[[#This Row],[Revenue_Amount]]/Table2[[#This Row],[Num_Nights]]</f>
        <v>61.390000000000008</v>
      </c>
    </row>
    <row r="5077" spans="1:19" x14ac:dyDescent="0.3">
      <c r="A5077">
        <v>5076</v>
      </c>
      <c r="B5077" t="s">
        <v>14</v>
      </c>
      <c r="C5077" s="9">
        <v>45062</v>
      </c>
      <c r="D5077" s="9">
        <v>45067</v>
      </c>
      <c r="E5077" s="10">
        <v>45001</v>
      </c>
      <c r="F5077" t="s">
        <v>54</v>
      </c>
      <c r="G5077">
        <v>381.37</v>
      </c>
      <c r="H5077">
        <v>2</v>
      </c>
      <c r="I5077">
        <v>2</v>
      </c>
      <c r="J5077" t="s">
        <v>28</v>
      </c>
      <c r="K5077" t="s">
        <v>44</v>
      </c>
      <c r="L5077" t="s">
        <v>21</v>
      </c>
      <c r="M5077" t="s">
        <v>36</v>
      </c>
      <c r="N5077" t="s">
        <v>41</v>
      </c>
      <c r="O5077">
        <f>Table2[[#This Row],[check_out_date]]-Table2[[#This Row],[check_in_date]]</f>
        <v>5</v>
      </c>
      <c r="P5077">
        <f>Table2[[#This Row],[num_adults]]+Table2[[#This Row],[num_children]]</f>
        <v>4</v>
      </c>
      <c r="Q5077" s="3">
        <f>IF(OR(Table2[[#This Row],[booking_status]]="confirmed",Table2[[#This Row],[booking_status]]="checked-out"),Table2[[#This Row],[room_rate_per_night]]*Table2[[#This Row],[Num_Nights]],0)</f>
        <v>1906.85</v>
      </c>
      <c r="R5077" t="str" cm="1">
        <f t="array" ref="R5077">IFERROR(_xlfn.IFS(Table2[[#This Row],[booking_status]]="confirmed","Expected",Table2[[#This Row],[booking_status]]="checked-out","Actual"),"No Revenue")</f>
        <v>Expected</v>
      </c>
      <c r="S5077" s="4">
        <f>Table2[[#This Row],[Revenue_Amount]]/Table2[[#This Row],[Num_Nights]]</f>
        <v>381.37</v>
      </c>
    </row>
    <row r="5078" spans="1:19" x14ac:dyDescent="0.3">
      <c r="A5078">
        <v>5077</v>
      </c>
      <c r="B5078" t="s">
        <v>37</v>
      </c>
      <c r="C5078" s="9">
        <v>44933</v>
      </c>
      <c r="D5078" s="9">
        <v>44938</v>
      </c>
      <c r="E5078" s="10">
        <v>44918</v>
      </c>
      <c r="F5078" t="s">
        <v>27</v>
      </c>
      <c r="G5078">
        <v>215.68</v>
      </c>
      <c r="H5078">
        <v>1</v>
      </c>
      <c r="I5078">
        <v>0</v>
      </c>
      <c r="J5078" t="s">
        <v>55</v>
      </c>
      <c r="K5078" t="s">
        <v>29</v>
      </c>
      <c r="L5078" t="s">
        <v>21</v>
      </c>
      <c r="M5078" t="s">
        <v>36</v>
      </c>
      <c r="N5078" t="s">
        <v>41</v>
      </c>
      <c r="O5078">
        <f>Table2[[#This Row],[check_out_date]]-Table2[[#This Row],[check_in_date]]</f>
        <v>5</v>
      </c>
      <c r="P5078">
        <f>Table2[[#This Row],[num_adults]]+Table2[[#This Row],[num_children]]</f>
        <v>1</v>
      </c>
      <c r="Q5078" s="3">
        <f>IF(OR(Table2[[#This Row],[booking_status]]="confirmed",Table2[[#This Row],[booking_status]]="checked-out"),Table2[[#This Row],[room_rate_per_night]]*Table2[[#This Row],[Num_Nights]],0)</f>
        <v>1078.4000000000001</v>
      </c>
      <c r="R5078" t="str" cm="1">
        <f t="array" ref="R5078">IFERROR(_xlfn.IFS(Table2[[#This Row],[booking_status]]="confirmed","Expected",Table2[[#This Row],[booking_status]]="checked-out","Actual"),"No Revenue")</f>
        <v>Expected</v>
      </c>
      <c r="S5078" s="4">
        <f>Table2[[#This Row],[Revenue_Amount]]/Table2[[#This Row],[Num_Nights]]</f>
        <v>215.68</v>
      </c>
    </row>
    <row r="5079" spans="1:19" hidden="1" x14ac:dyDescent="0.3">
      <c r="A5079">
        <v>5078</v>
      </c>
      <c r="B5079" t="s">
        <v>31</v>
      </c>
      <c r="C5079" s="9">
        <v>45250</v>
      </c>
      <c r="D5079" s="9">
        <v>45251</v>
      </c>
      <c r="E5079" s="10">
        <v>45236</v>
      </c>
      <c r="F5079" t="s">
        <v>27</v>
      </c>
      <c r="G5079">
        <v>124.48</v>
      </c>
      <c r="H5079">
        <v>2</v>
      </c>
      <c r="I5079">
        <v>0</v>
      </c>
      <c r="J5079" t="s">
        <v>35</v>
      </c>
      <c r="K5079" t="s">
        <v>29</v>
      </c>
      <c r="L5079" t="s">
        <v>60</v>
      </c>
      <c r="M5079" t="s">
        <v>22</v>
      </c>
      <c r="N5079" t="s">
        <v>41</v>
      </c>
      <c r="O5079">
        <f>Table2[[#This Row],[check_out_date]]-Table2[[#This Row],[check_in_date]]</f>
        <v>1</v>
      </c>
      <c r="P5079">
        <f>Table2[[#This Row],[num_adults]]+Table2[[#This Row],[num_children]]</f>
        <v>2</v>
      </c>
      <c r="Q5079" s="3">
        <f>IF(OR(Table2[[#This Row],[booking_status]]="confirmed",Table2[[#This Row],[booking_status]]="checked-out"),Table2[[#This Row],[room_rate_per_night]]*Table2[[#This Row],[Num_Nights]],0)</f>
        <v>0</v>
      </c>
      <c r="R5079" t="str" cm="1">
        <f t="array" ref="R5079">IFERROR(_xlfn.IFS(Table2[[#This Row],[booking_status]]="confirmed","Expected",Table2[[#This Row],[booking_status]]="checked-out","Actual"),"No Revenue")</f>
        <v>No Revenue</v>
      </c>
      <c r="S5079" s="4">
        <f>Table2[[#This Row],[Revenue_Amount]]/Table2[[#This Row],[Num_Nights]]</f>
        <v>0</v>
      </c>
    </row>
    <row r="5080" spans="1:19" x14ac:dyDescent="0.3">
      <c r="A5080">
        <v>5079</v>
      </c>
      <c r="B5080" t="s">
        <v>50</v>
      </c>
      <c r="C5080" s="9">
        <v>45051</v>
      </c>
      <c r="D5080" s="9">
        <v>45054</v>
      </c>
      <c r="E5080" s="10">
        <v>45018</v>
      </c>
      <c r="F5080" t="s">
        <v>49</v>
      </c>
      <c r="G5080">
        <v>152.33000000000001</v>
      </c>
      <c r="H5080">
        <v>2</v>
      </c>
      <c r="I5080">
        <v>1</v>
      </c>
      <c r="J5080" t="s">
        <v>28</v>
      </c>
      <c r="K5080" t="s">
        <v>66</v>
      </c>
      <c r="L5080" t="s">
        <v>21</v>
      </c>
      <c r="M5080" t="s">
        <v>36</v>
      </c>
      <c r="N5080" t="s">
        <v>41</v>
      </c>
      <c r="O5080">
        <f>Table2[[#This Row],[check_out_date]]-Table2[[#This Row],[check_in_date]]</f>
        <v>3</v>
      </c>
      <c r="P5080">
        <f>Table2[[#This Row],[num_adults]]+Table2[[#This Row],[num_children]]</f>
        <v>3</v>
      </c>
      <c r="Q5080" s="3">
        <f>IF(OR(Table2[[#This Row],[booking_status]]="confirmed",Table2[[#This Row],[booking_status]]="checked-out"),Table2[[#This Row],[room_rate_per_night]]*Table2[[#This Row],[Num_Nights]],0)</f>
        <v>456.99</v>
      </c>
      <c r="R5080" t="str" cm="1">
        <f t="array" ref="R5080">IFERROR(_xlfn.IFS(Table2[[#This Row],[booking_status]]="confirmed","Expected",Table2[[#This Row],[booking_status]]="checked-out","Actual"),"No Revenue")</f>
        <v>Expected</v>
      </c>
      <c r="S5080" s="4">
        <f>Table2[[#This Row],[Revenue_Amount]]/Table2[[#This Row],[Num_Nights]]</f>
        <v>152.33000000000001</v>
      </c>
    </row>
    <row r="5081" spans="1:19" x14ac:dyDescent="0.3">
      <c r="A5081">
        <v>5080</v>
      </c>
      <c r="B5081" t="s">
        <v>31</v>
      </c>
      <c r="C5081" s="9">
        <v>45277</v>
      </c>
      <c r="D5081" s="9">
        <v>45286</v>
      </c>
      <c r="E5081" s="10">
        <v>45210</v>
      </c>
      <c r="F5081" t="s">
        <v>27</v>
      </c>
      <c r="G5081">
        <v>104.66</v>
      </c>
      <c r="H5081">
        <v>1</v>
      </c>
      <c r="I5081">
        <v>1</v>
      </c>
      <c r="J5081" t="s">
        <v>28</v>
      </c>
      <c r="K5081" t="s">
        <v>29</v>
      </c>
      <c r="L5081" t="s">
        <v>21</v>
      </c>
      <c r="M5081" t="s">
        <v>22</v>
      </c>
      <c r="N5081" t="s">
        <v>41</v>
      </c>
      <c r="O5081">
        <f>Table2[[#This Row],[check_out_date]]-Table2[[#This Row],[check_in_date]]</f>
        <v>9</v>
      </c>
      <c r="P5081">
        <f>Table2[[#This Row],[num_adults]]+Table2[[#This Row],[num_children]]</f>
        <v>2</v>
      </c>
      <c r="Q5081" s="3">
        <f>IF(OR(Table2[[#This Row],[booking_status]]="confirmed",Table2[[#This Row],[booking_status]]="checked-out"),Table2[[#This Row],[room_rate_per_night]]*Table2[[#This Row],[Num_Nights]],0)</f>
        <v>941.93999999999994</v>
      </c>
      <c r="R5081" t="str" cm="1">
        <f t="array" ref="R5081">IFERROR(_xlfn.IFS(Table2[[#This Row],[booking_status]]="confirmed","Expected",Table2[[#This Row],[booking_status]]="checked-out","Actual"),"No Revenue")</f>
        <v>Expected</v>
      </c>
      <c r="S5081" s="4">
        <f>Table2[[#This Row],[Revenue_Amount]]/Table2[[#This Row],[Num_Nights]]</f>
        <v>104.66</v>
      </c>
    </row>
    <row r="5082" spans="1:19" x14ac:dyDescent="0.3">
      <c r="A5082">
        <v>5081</v>
      </c>
      <c r="B5082" t="s">
        <v>50</v>
      </c>
      <c r="C5082" s="9">
        <v>44954</v>
      </c>
      <c r="D5082" s="9">
        <v>44956</v>
      </c>
      <c r="E5082" s="10">
        <v>44931</v>
      </c>
      <c r="F5082" t="s">
        <v>27</v>
      </c>
      <c r="G5082">
        <v>189.96</v>
      </c>
      <c r="H5082">
        <v>1</v>
      </c>
      <c r="I5082">
        <v>2</v>
      </c>
      <c r="J5082" t="s">
        <v>28</v>
      </c>
      <c r="K5082" t="s">
        <v>20</v>
      </c>
      <c r="L5082" t="s">
        <v>56</v>
      </c>
      <c r="M5082" t="s">
        <v>22</v>
      </c>
      <c r="N5082" t="s">
        <v>41</v>
      </c>
      <c r="O5082">
        <f>Table2[[#This Row],[check_out_date]]-Table2[[#This Row],[check_in_date]]</f>
        <v>2</v>
      </c>
      <c r="P5082">
        <f>Table2[[#This Row],[num_adults]]+Table2[[#This Row],[num_children]]</f>
        <v>3</v>
      </c>
      <c r="Q5082" s="3">
        <f>IF(OR(Table2[[#This Row],[booking_status]]="confirmed",Table2[[#This Row],[booking_status]]="checked-out"),Table2[[#This Row],[room_rate_per_night]]*Table2[[#This Row],[Num_Nights]],0)</f>
        <v>379.92</v>
      </c>
      <c r="R5082" t="str" cm="1">
        <f t="array" ref="R5082">IFERROR(_xlfn.IFS(Table2[[#This Row],[booking_status]]="confirmed","Expected",Table2[[#This Row],[booking_status]]="checked-out","Actual"),"No Revenue")</f>
        <v>Actual</v>
      </c>
      <c r="S5082" s="4">
        <f>Table2[[#This Row],[Revenue_Amount]]/Table2[[#This Row],[Num_Nights]]</f>
        <v>189.96</v>
      </c>
    </row>
    <row r="5083" spans="1:19" x14ac:dyDescent="0.3">
      <c r="A5083">
        <v>5082</v>
      </c>
      <c r="B5083" t="s">
        <v>31</v>
      </c>
      <c r="C5083" s="9">
        <v>44957</v>
      </c>
      <c r="D5083" s="9">
        <v>44964</v>
      </c>
      <c r="E5083" s="10">
        <v>44921</v>
      </c>
      <c r="F5083" t="s">
        <v>49</v>
      </c>
      <c r="G5083">
        <v>103.27</v>
      </c>
      <c r="H5083">
        <v>1</v>
      </c>
      <c r="I5083">
        <v>0</v>
      </c>
      <c r="J5083" t="s">
        <v>28</v>
      </c>
      <c r="K5083" t="s">
        <v>29</v>
      </c>
      <c r="L5083" t="s">
        <v>21</v>
      </c>
      <c r="M5083" t="s">
        <v>22</v>
      </c>
      <c r="N5083" t="s">
        <v>23</v>
      </c>
      <c r="O5083">
        <f>Table2[[#This Row],[check_out_date]]-Table2[[#This Row],[check_in_date]]</f>
        <v>7</v>
      </c>
      <c r="P5083">
        <f>Table2[[#This Row],[num_adults]]+Table2[[#This Row],[num_children]]</f>
        <v>1</v>
      </c>
      <c r="Q5083" s="3">
        <f>IF(OR(Table2[[#This Row],[booking_status]]="confirmed",Table2[[#This Row],[booking_status]]="checked-out"),Table2[[#This Row],[room_rate_per_night]]*Table2[[#This Row],[Num_Nights]],0)</f>
        <v>722.89</v>
      </c>
      <c r="R5083" t="str" cm="1">
        <f t="array" ref="R5083">IFERROR(_xlfn.IFS(Table2[[#This Row],[booking_status]]="confirmed","Expected",Table2[[#This Row],[booking_status]]="checked-out","Actual"),"No Revenue")</f>
        <v>Expected</v>
      </c>
      <c r="S5083" s="4">
        <f>Table2[[#This Row],[Revenue_Amount]]/Table2[[#This Row],[Num_Nights]]</f>
        <v>103.27</v>
      </c>
    </row>
    <row r="5084" spans="1:19" x14ac:dyDescent="0.3">
      <c r="A5084">
        <v>5083</v>
      </c>
      <c r="B5084" t="s">
        <v>14</v>
      </c>
      <c r="C5084" s="9">
        <v>45154</v>
      </c>
      <c r="D5084" s="9">
        <v>45157</v>
      </c>
      <c r="E5084" s="10">
        <v>45085</v>
      </c>
      <c r="F5084" t="s">
        <v>27</v>
      </c>
      <c r="G5084">
        <v>172</v>
      </c>
      <c r="H5084">
        <v>1</v>
      </c>
      <c r="I5084">
        <v>0</v>
      </c>
      <c r="J5084" t="s">
        <v>28</v>
      </c>
      <c r="K5084" t="s">
        <v>20</v>
      </c>
      <c r="L5084" t="s">
        <v>21</v>
      </c>
      <c r="M5084" t="s">
        <v>36</v>
      </c>
      <c r="N5084" t="s">
        <v>41</v>
      </c>
      <c r="O5084">
        <f>Table2[[#This Row],[check_out_date]]-Table2[[#This Row],[check_in_date]]</f>
        <v>3</v>
      </c>
      <c r="P5084">
        <f>Table2[[#This Row],[num_adults]]+Table2[[#This Row],[num_children]]</f>
        <v>1</v>
      </c>
      <c r="Q5084" s="3">
        <f>IF(OR(Table2[[#This Row],[booking_status]]="confirmed",Table2[[#This Row],[booking_status]]="checked-out"),Table2[[#This Row],[room_rate_per_night]]*Table2[[#This Row],[Num_Nights]],0)</f>
        <v>516</v>
      </c>
      <c r="R5084" t="str" cm="1">
        <f t="array" ref="R5084">IFERROR(_xlfn.IFS(Table2[[#This Row],[booking_status]]="confirmed","Expected",Table2[[#This Row],[booking_status]]="checked-out","Actual"),"No Revenue")</f>
        <v>Expected</v>
      </c>
      <c r="S5084" s="4">
        <f>Table2[[#This Row],[Revenue_Amount]]/Table2[[#This Row],[Num_Nights]]</f>
        <v>172</v>
      </c>
    </row>
    <row r="5085" spans="1:19" x14ac:dyDescent="0.3">
      <c r="A5085">
        <v>5084</v>
      </c>
      <c r="B5085" t="s">
        <v>37</v>
      </c>
      <c r="C5085" s="9">
        <v>44979</v>
      </c>
      <c r="D5085" s="9">
        <v>44983</v>
      </c>
      <c r="E5085" s="10">
        <v>44956</v>
      </c>
      <c r="F5085" t="s">
        <v>27</v>
      </c>
      <c r="G5085">
        <v>208.53</v>
      </c>
      <c r="H5085">
        <v>4</v>
      </c>
      <c r="I5085">
        <v>2</v>
      </c>
      <c r="J5085" t="s">
        <v>28</v>
      </c>
      <c r="K5085" t="s">
        <v>44</v>
      </c>
      <c r="L5085" t="s">
        <v>21</v>
      </c>
      <c r="M5085" t="s">
        <v>36</v>
      </c>
      <c r="N5085" t="s">
        <v>23</v>
      </c>
      <c r="O5085">
        <f>Table2[[#This Row],[check_out_date]]-Table2[[#This Row],[check_in_date]]</f>
        <v>4</v>
      </c>
      <c r="P5085">
        <f>Table2[[#This Row],[num_adults]]+Table2[[#This Row],[num_children]]</f>
        <v>6</v>
      </c>
      <c r="Q5085" s="3">
        <f>IF(OR(Table2[[#This Row],[booking_status]]="confirmed",Table2[[#This Row],[booking_status]]="checked-out"),Table2[[#This Row],[room_rate_per_night]]*Table2[[#This Row],[Num_Nights]],0)</f>
        <v>834.12</v>
      </c>
      <c r="R5085" t="str" cm="1">
        <f t="array" ref="R5085">IFERROR(_xlfn.IFS(Table2[[#This Row],[booking_status]]="confirmed","Expected",Table2[[#This Row],[booking_status]]="checked-out","Actual"),"No Revenue")</f>
        <v>Expected</v>
      </c>
      <c r="S5085" s="4">
        <f>Table2[[#This Row],[Revenue_Amount]]/Table2[[#This Row],[Num_Nights]]</f>
        <v>208.53</v>
      </c>
    </row>
    <row r="5086" spans="1:19" x14ac:dyDescent="0.3">
      <c r="A5086">
        <v>5085</v>
      </c>
      <c r="B5086" t="s">
        <v>37</v>
      </c>
      <c r="C5086" s="9">
        <v>45199</v>
      </c>
      <c r="D5086" s="9">
        <v>45209</v>
      </c>
      <c r="E5086" s="10">
        <v>45124</v>
      </c>
      <c r="F5086" t="s">
        <v>27</v>
      </c>
      <c r="G5086">
        <v>158.63</v>
      </c>
      <c r="H5086">
        <v>1</v>
      </c>
      <c r="I5086">
        <v>1</v>
      </c>
      <c r="J5086" t="s">
        <v>28</v>
      </c>
      <c r="K5086" t="s">
        <v>99</v>
      </c>
      <c r="L5086" t="s">
        <v>21</v>
      </c>
      <c r="M5086" t="s">
        <v>22</v>
      </c>
      <c r="N5086" t="s">
        <v>45</v>
      </c>
      <c r="O5086">
        <f>Table2[[#This Row],[check_out_date]]-Table2[[#This Row],[check_in_date]]</f>
        <v>10</v>
      </c>
      <c r="P5086">
        <f>Table2[[#This Row],[num_adults]]+Table2[[#This Row],[num_children]]</f>
        <v>2</v>
      </c>
      <c r="Q5086" s="3">
        <f>IF(OR(Table2[[#This Row],[booking_status]]="confirmed",Table2[[#This Row],[booking_status]]="checked-out"),Table2[[#This Row],[room_rate_per_night]]*Table2[[#This Row],[Num_Nights]],0)</f>
        <v>1586.3</v>
      </c>
      <c r="R5086" t="str" cm="1">
        <f t="array" ref="R5086">IFERROR(_xlfn.IFS(Table2[[#This Row],[booking_status]]="confirmed","Expected",Table2[[#This Row],[booking_status]]="checked-out","Actual"),"No Revenue")</f>
        <v>Expected</v>
      </c>
      <c r="S5086" s="4">
        <f>Table2[[#This Row],[Revenue_Amount]]/Table2[[#This Row],[Num_Nights]]</f>
        <v>158.63</v>
      </c>
    </row>
    <row r="5087" spans="1:19" x14ac:dyDescent="0.3">
      <c r="A5087">
        <v>5086</v>
      </c>
      <c r="B5087" t="s">
        <v>14</v>
      </c>
      <c r="C5087" s="9">
        <v>44985</v>
      </c>
      <c r="D5087" s="9">
        <v>44991</v>
      </c>
      <c r="E5087" s="10">
        <v>44971</v>
      </c>
      <c r="F5087" t="s">
        <v>49</v>
      </c>
      <c r="G5087">
        <v>86.18</v>
      </c>
      <c r="H5087">
        <v>2</v>
      </c>
      <c r="I5087">
        <v>0</v>
      </c>
      <c r="J5087" t="s">
        <v>19</v>
      </c>
      <c r="K5087" t="s">
        <v>99</v>
      </c>
      <c r="L5087" t="s">
        <v>21</v>
      </c>
      <c r="M5087" t="s">
        <v>22</v>
      </c>
      <c r="N5087" t="s">
        <v>23</v>
      </c>
      <c r="O5087">
        <f>Table2[[#This Row],[check_out_date]]-Table2[[#This Row],[check_in_date]]</f>
        <v>6</v>
      </c>
      <c r="P5087">
        <f>Table2[[#This Row],[num_adults]]+Table2[[#This Row],[num_children]]</f>
        <v>2</v>
      </c>
      <c r="Q5087" s="3">
        <f>IF(OR(Table2[[#This Row],[booking_status]]="confirmed",Table2[[#This Row],[booking_status]]="checked-out"),Table2[[#This Row],[room_rate_per_night]]*Table2[[#This Row],[Num_Nights]],0)</f>
        <v>517.08000000000004</v>
      </c>
      <c r="R5087" t="str" cm="1">
        <f t="array" ref="R5087">IFERROR(_xlfn.IFS(Table2[[#This Row],[booking_status]]="confirmed","Expected",Table2[[#This Row],[booking_status]]="checked-out","Actual"),"No Revenue")</f>
        <v>Expected</v>
      </c>
      <c r="S5087" s="4">
        <f>Table2[[#This Row],[Revenue_Amount]]/Table2[[#This Row],[Num_Nights]]</f>
        <v>86.18</v>
      </c>
    </row>
    <row r="5088" spans="1:19" hidden="1" x14ac:dyDescent="0.3">
      <c r="A5088">
        <v>5087</v>
      </c>
      <c r="B5088" t="s">
        <v>50</v>
      </c>
      <c r="C5088" s="9">
        <v>45210</v>
      </c>
      <c r="D5088" s="9">
        <v>45212</v>
      </c>
      <c r="E5088" s="10">
        <v>45205</v>
      </c>
      <c r="F5088" t="s">
        <v>49</v>
      </c>
      <c r="G5088">
        <v>115.24</v>
      </c>
      <c r="H5088">
        <v>2</v>
      </c>
      <c r="I5088">
        <v>2</v>
      </c>
      <c r="J5088" t="s">
        <v>35</v>
      </c>
      <c r="K5088" t="s">
        <v>29</v>
      </c>
      <c r="L5088" t="s">
        <v>21</v>
      </c>
      <c r="M5088" t="s">
        <v>36</v>
      </c>
      <c r="N5088" t="s">
        <v>23</v>
      </c>
      <c r="O5088">
        <f>Table2[[#This Row],[check_out_date]]-Table2[[#This Row],[check_in_date]]</f>
        <v>2</v>
      </c>
      <c r="P5088">
        <f>Table2[[#This Row],[num_adults]]+Table2[[#This Row],[num_children]]</f>
        <v>4</v>
      </c>
      <c r="Q5088" s="3">
        <f>IF(OR(Table2[[#This Row],[booking_status]]="confirmed",Table2[[#This Row],[booking_status]]="checked-out"),Table2[[#This Row],[room_rate_per_night]]*Table2[[#This Row],[Num_Nights]],0)</f>
        <v>230.48</v>
      </c>
      <c r="R5088" t="str" cm="1">
        <f t="array" ref="R5088">IFERROR(_xlfn.IFS(Table2[[#This Row],[booking_status]]="confirmed","Expected",Table2[[#This Row],[booking_status]]="checked-out","Actual"),"No Revenue")</f>
        <v>Expected</v>
      </c>
      <c r="S5088" s="4">
        <f>Table2[[#This Row],[Revenue_Amount]]/Table2[[#This Row],[Num_Nights]]</f>
        <v>115.24</v>
      </c>
    </row>
    <row r="5089" spans="1:19" x14ac:dyDescent="0.3">
      <c r="A5089">
        <v>5088</v>
      </c>
      <c r="B5089" t="s">
        <v>37</v>
      </c>
      <c r="C5089" s="9">
        <v>45278</v>
      </c>
      <c r="D5089" s="9">
        <v>45283</v>
      </c>
      <c r="E5089" s="10">
        <v>45213</v>
      </c>
      <c r="F5089" t="s">
        <v>49</v>
      </c>
      <c r="G5089">
        <v>69.8</v>
      </c>
      <c r="H5089">
        <v>2</v>
      </c>
      <c r="I5089">
        <v>2</v>
      </c>
      <c r="J5089" t="s">
        <v>55</v>
      </c>
      <c r="K5089" t="s">
        <v>44</v>
      </c>
      <c r="L5089" t="s">
        <v>21</v>
      </c>
      <c r="M5089" t="s">
        <v>22</v>
      </c>
      <c r="N5089" t="s">
        <v>41</v>
      </c>
      <c r="O5089">
        <f>Table2[[#This Row],[check_out_date]]-Table2[[#This Row],[check_in_date]]</f>
        <v>5</v>
      </c>
      <c r="P5089">
        <f>Table2[[#This Row],[num_adults]]+Table2[[#This Row],[num_children]]</f>
        <v>4</v>
      </c>
      <c r="Q5089" s="3">
        <f>IF(OR(Table2[[#This Row],[booking_status]]="confirmed",Table2[[#This Row],[booking_status]]="checked-out"),Table2[[#This Row],[room_rate_per_night]]*Table2[[#This Row],[Num_Nights]],0)</f>
        <v>349</v>
      </c>
      <c r="R5089" t="str" cm="1">
        <f t="array" ref="R5089">IFERROR(_xlfn.IFS(Table2[[#This Row],[booking_status]]="confirmed","Expected",Table2[[#This Row],[booking_status]]="checked-out","Actual"),"No Revenue")</f>
        <v>Expected</v>
      </c>
      <c r="S5089" s="4">
        <f>Table2[[#This Row],[Revenue_Amount]]/Table2[[#This Row],[Num_Nights]]</f>
        <v>69.8</v>
      </c>
    </row>
    <row r="5090" spans="1:19" hidden="1" x14ac:dyDescent="0.3">
      <c r="A5090">
        <v>5089</v>
      </c>
      <c r="B5090" t="s">
        <v>50</v>
      </c>
      <c r="C5090" s="9">
        <v>45176</v>
      </c>
      <c r="D5090" s="9">
        <v>45180</v>
      </c>
      <c r="E5090" s="10">
        <v>45166</v>
      </c>
      <c r="F5090" t="s">
        <v>27</v>
      </c>
      <c r="G5090">
        <v>166.28</v>
      </c>
      <c r="H5090">
        <v>4</v>
      </c>
      <c r="I5090">
        <v>0</v>
      </c>
      <c r="J5090" t="s">
        <v>35</v>
      </c>
      <c r="K5090" t="s">
        <v>99</v>
      </c>
      <c r="L5090" t="s">
        <v>21</v>
      </c>
      <c r="M5090" t="s">
        <v>36</v>
      </c>
      <c r="N5090" t="s">
        <v>23</v>
      </c>
      <c r="O5090">
        <f>Table2[[#This Row],[check_out_date]]-Table2[[#This Row],[check_in_date]]</f>
        <v>4</v>
      </c>
      <c r="P5090">
        <f>Table2[[#This Row],[num_adults]]+Table2[[#This Row],[num_children]]</f>
        <v>4</v>
      </c>
      <c r="Q5090" s="3">
        <f>IF(OR(Table2[[#This Row],[booking_status]]="confirmed",Table2[[#This Row],[booking_status]]="checked-out"),Table2[[#This Row],[room_rate_per_night]]*Table2[[#This Row],[Num_Nights]],0)</f>
        <v>665.12</v>
      </c>
      <c r="R5090" t="str" cm="1">
        <f t="array" ref="R5090">IFERROR(_xlfn.IFS(Table2[[#This Row],[booking_status]]="confirmed","Expected",Table2[[#This Row],[booking_status]]="checked-out","Actual"),"No Revenue")</f>
        <v>Expected</v>
      </c>
      <c r="S5090" s="4">
        <f>Table2[[#This Row],[Revenue_Amount]]/Table2[[#This Row],[Num_Nights]]</f>
        <v>166.28</v>
      </c>
    </row>
    <row r="5091" spans="1:19" x14ac:dyDescent="0.3">
      <c r="A5091">
        <v>5090</v>
      </c>
      <c r="B5091" t="s">
        <v>50</v>
      </c>
      <c r="C5091" s="9">
        <v>45080</v>
      </c>
      <c r="D5091" s="9">
        <v>45089</v>
      </c>
      <c r="E5091" s="10">
        <v>45046</v>
      </c>
      <c r="F5091" t="s">
        <v>54</v>
      </c>
      <c r="G5091">
        <v>327.45999999999998</v>
      </c>
      <c r="H5091">
        <v>1</v>
      </c>
      <c r="I5091">
        <v>0</v>
      </c>
      <c r="J5091" t="s">
        <v>94</v>
      </c>
      <c r="K5091" t="s">
        <v>66</v>
      </c>
      <c r="L5091" t="s">
        <v>60</v>
      </c>
      <c r="M5091" t="s">
        <v>36</v>
      </c>
      <c r="N5091" t="s">
        <v>95</v>
      </c>
      <c r="O5091">
        <f>Table2[[#This Row],[check_out_date]]-Table2[[#This Row],[check_in_date]]</f>
        <v>9</v>
      </c>
      <c r="P5091">
        <f>Table2[[#This Row],[num_adults]]+Table2[[#This Row],[num_children]]</f>
        <v>1</v>
      </c>
      <c r="Q5091" s="3">
        <f>IF(OR(Table2[[#This Row],[booking_status]]="confirmed",Table2[[#This Row],[booking_status]]="checked-out"),Table2[[#This Row],[room_rate_per_night]]*Table2[[#This Row],[Num_Nights]],0)</f>
        <v>0</v>
      </c>
      <c r="R5091" t="str" cm="1">
        <f t="array" ref="R5091">IFERROR(_xlfn.IFS(Table2[[#This Row],[booking_status]]="confirmed","Expected",Table2[[#This Row],[booking_status]]="checked-out","Actual"),"No Revenue")</f>
        <v>No Revenue</v>
      </c>
      <c r="S5091" s="4">
        <f>Table2[[#This Row],[Revenue_Amount]]/Table2[[#This Row],[Num_Nights]]</f>
        <v>0</v>
      </c>
    </row>
    <row r="5092" spans="1:19" x14ac:dyDescent="0.3">
      <c r="A5092">
        <v>5091</v>
      </c>
      <c r="B5092" t="s">
        <v>31</v>
      </c>
      <c r="C5092" s="9">
        <v>45110</v>
      </c>
      <c r="D5092" s="9">
        <v>45113</v>
      </c>
      <c r="E5092" s="10">
        <v>45089</v>
      </c>
      <c r="F5092" t="s">
        <v>54</v>
      </c>
      <c r="G5092">
        <v>226.31</v>
      </c>
      <c r="H5092">
        <v>3</v>
      </c>
      <c r="I5092">
        <v>1</v>
      </c>
      <c r="J5092" t="s">
        <v>28</v>
      </c>
      <c r="K5092" t="s">
        <v>99</v>
      </c>
      <c r="L5092" t="s">
        <v>21</v>
      </c>
      <c r="M5092" t="s">
        <v>36</v>
      </c>
      <c r="N5092" t="s">
        <v>23</v>
      </c>
      <c r="O5092">
        <f>Table2[[#This Row],[check_out_date]]-Table2[[#This Row],[check_in_date]]</f>
        <v>3</v>
      </c>
      <c r="P5092">
        <f>Table2[[#This Row],[num_adults]]+Table2[[#This Row],[num_children]]</f>
        <v>4</v>
      </c>
      <c r="Q5092" s="3">
        <f>IF(OR(Table2[[#This Row],[booking_status]]="confirmed",Table2[[#This Row],[booking_status]]="checked-out"),Table2[[#This Row],[room_rate_per_night]]*Table2[[#This Row],[Num_Nights]],0)</f>
        <v>678.93000000000006</v>
      </c>
      <c r="R5092" t="str" cm="1">
        <f t="array" ref="R5092">IFERROR(_xlfn.IFS(Table2[[#This Row],[booking_status]]="confirmed","Expected",Table2[[#This Row],[booking_status]]="checked-out","Actual"),"No Revenue")</f>
        <v>Expected</v>
      </c>
      <c r="S5092" s="4">
        <f>Table2[[#This Row],[Revenue_Amount]]/Table2[[#This Row],[Num_Nights]]</f>
        <v>226.31000000000003</v>
      </c>
    </row>
    <row r="5093" spans="1:19" hidden="1" x14ac:dyDescent="0.3">
      <c r="A5093">
        <v>5092</v>
      </c>
      <c r="B5093" t="s">
        <v>37</v>
      </c>
      <c r="C5093" s="9">
        <v>45133</v>
      </c>
      <c r="D5093" s="9">
        <v>45137</v>
      </c>
      <c r="E5093" s="10">
        <v>45120</v>
      </c>
      <c r="F5093" t="s">
        <v>49</v>
      </c>
      <c r="G5093">
        <v>142.77000000000001</v>
      </c>
      <c r="H5093">
        <v>1</v>
      </c>
      <c r="I5093">
        <v>1</v>
      </c>
      <c r="J5093" t="s">
        <v>35</v>
      </c>
      <c r="K5093" t="s">
        <v>66</v>
      </c>
      <c r="L5093" t="s">
        <v>21</v>
      </c>
      <c r="M5093" t="s">
        <v>36</v>
      </c>
      <c r="N5093" t="s">
        <v>45</v>
      </c>
      <c r="O5093">
        <f>Table2[[#This Row],[check_out_date]]-Table2[[#This Row],[check_in_date]]</f>
        <v>4</v>
      </c>
      <c r="P5093">
        <f>Table2[[#This Row],[num_adults]]+Table2[[#This Row],[num_children]]</f>
        <v>2</v>
      </c>
      <c r="Q5093" s="3">
        <f>IF(OR(Table2[[#This Row],[booking_status]]="confirmed",Table2[[#This Row],[booking_status]]="checked-out"),Table2[[#This Row],[room_rate_per_night]]*Table2[[#This Row],[Num_Nights]],0)</f>
        <v>571.08000000000004</v>
      </c>
      <c r="R5093" t="str" cm="1">
        <f t="array" ref="R5093">IFERROR(_xlfn.IFS(Table2[[#This Row],[booking_status]]="confirmed","Expected",Table2[[#This Row],[booking_status]]="checked-out","Actual"),"No Revenue")</f>
        <v>Expected</v>
      </c>
      <c r="S5093" s="4">
        <f>Table2[[#This Row],[Revenue_Amount]]/Table2[[#This Row],[Num_Nights]]</f>
        <v>142.77000000000001</v>
      </c>
    </row>
    <row r="5094" spans="1:19" x14ac:dyDescent="0.3">
      <c r="A5094">
        <v>5093</v>
      </c>
      <c r="B5094" t="s">
        <v>14</v>
      </c>
      <c r="C5094" s="9">
        <v>45050</v>
      </c>
      <c r="D5094" s="9">
        <v>45057</v>
      </c>
      <c r="E5094" s="10">
        <v>45001</v>
      </c>
      <c r="F5094" t="s">
        <v>49</v>
      </c>
      <c r="G5094">
        <v>85.13</v>
      </c>
      <c r="H5094">
        <v>2</v>
      </c>
      <c r="I5094">
        <v>0</v>
      </c>
      <c r="J5094" t="s">
        <v>28</v>
      </c>
      <c r="K5094" t="s">
        <v>29</v>
      </c>
      <c r="L5094" t="s">
        <v>60</v>
      </c>
      <c r="M5094" t="s">
        <v>36</v>
      </c>
      <c r="N5094" t="s">
        <v>45</v>
      </c>
      <c r="O5094">
        <f>Table2[[#This Row],[check_out_date]]-Table2[[#This Row],[check_in_date]]</f>
        <v>7</v>
      </c>
      <c r="P5094">
        <f>Table2[[#This Row],[num_adults]]+Table2[[#This Row],[num_children]]</f>
        <v>2</v>
      </c>
      <c r="Q5094" s="3">
        <f>IF(OR(Table2[[#This Row],[booking_status]]="confirmed",Table2[[#This Row],[booking_status]]="checked-out"),Table2[[#This Row],[room_rate_per_night]]*Table2[[#This Row],[Num_Nights]],0)</f>
        <v>0</v>
      </c>
      <c r="R5094" t="str" cm="1">
        <f t="array" ref="R5094">IFERROR(_xlfn.IFS(Table2[[#This Row],[booking_status]]="confirmed","Expected",Table2[[#This Row],[booking_status]]="checked-out","Actual"),"No Revenue")</f>
        <v>No Revenue</v>
      </c>
      <c r="S5094" s="4">
        <f>Table2[[#This Row],[Revenue_Amount]]/Table2[[#This Row],[Num_Nights]]</f>
        <v>0</v>
      </c>
    </row>
    <row r="5095" spans="1:19" x14ac:dyDescent="0.3">
      <c r="A5095">
        <v>5094</v>
      </c>
      <c r="B5095" t="s">
        <v>50</v>
      </c>
      <c r="C5095" s="9">
        <v>45150</v>
      </c>
      <c r="D5095" s="9">
        <v>45157</v>
      </c>
      <c r="E5095" s="10">
        <v>45139</v>
      </c>
      <c r="F5095" t="s">
        <v>18</v>
      </c>
      <c r="G5095">
        <v>295.25</v>
      </c>
      <c r="H5095">
        <v>3</v>
      </c>
      <c r="I5095">
        <v>0</v>
      </c>
      <c r="J5095" t="s">
        <v>28</v>
      </c>
      <c r="K5095" t="s">
        <v>99</v>
      </c>
      <c r="L5095" t="s">
        <v>21</v>
      </c>
      <c r="M5095" t="s">
        <v>36</v>
      </c>
      <c r="N5095" t="s">
        <v>41</v>
      </c>
      <c r="O5095">
        <f>Table2[[#This Row],[check_out_date]]-Table2[[#This Row],[check_in_date]]</f>
        <v>7</v>
      </c>
      <c r="P5095">
        <f>Table2[[#This Row],[num_adults]]+Table2[[#This Row],[num_children]]</f>
        <v>3</v>
      </c>
      <c r="Q5095" s="3">
        <f>IF(OR(Table2[[#This Row],[booking_status]]="confirmed",Table2[[#This Row],[booking_status]]="checked-out"),Table2[[#This Row],[room_rate_per_night]]*Table2[[#This Row],[Num_Nights]],0)</f>
        <v>2066.75</v>
      </c>
      <c r="R5095" t="str" cm="1">
        <f t="array" ref="R5095">IFERROR(_xlfn.IFS(Table2[[#This Row],[booking_status]]="confirmed","Expected",Table2[[#This Row],[booking_status]]="checked-out","Actual"),"No Revenue")</f>
        <v>Expected</v>
      </c>
      <c r="S5095" s="4">
        <f>Table2[[#This Row],[Revenue_Amount]]/Table2[[#This Row],[Num_Nights]]</f>
        <v>295.25</v>
      </c>
    </row>
    <row r="5096" spans="1:19" x14ac:dyDescent="0.3">
      <c r="A5096">
        <v>5095</v>
      </c>
      <c r="B5096" t="s">
        <v>14</v>
      </c>
      <c r="C5096" s="9">
        <v>45221</v>
      </c>
      <c r="D5096" s="9">
        <v>45222</v>
      </c>
      <c r="E5096" s="10">
        <v>45180</v>
      </c>
      <c r="F5096" t="s">
        <v>54</v>
      </c>
      <c r="G5096">
        <v>432.87</v>
      </c>
      <c r="H5096">
        <v>2</v>
      </c>
      <c r="I5096">
        <v>0</v>
      </c>
      <c r="J5096" t="s">
        <v>55</v>
      </c>
      <c r="K5096" t="s">
        <v>44</v>
      </c>
      <c r="L5096" t="s">
        <v>56</v>
      </c>
      <c r="M5096" t="s">
        <v>22</v>
      </c>
      <c r="N5096" t="s">
        <v>41</v>
      </c>
      <c r="O5096">
        <f>Table2[[#This Row],[check_out_date]]-Table2[[#This Row],[check_in_date]]</f>
        <v>1</v>
      </c>
      <c r="P5096">
        <f>Table2[[#This Row],[num_adults]]+Table2[[#This Row],[num_children]]</f>
        <v>2</v>
      </c>
      <c r="Q5096" s="3">
        <f>IF(OR(Table2[[#This Row],[booking_status]]="confirmed",Table2[[#This Row],[booking_status]]="checked-out"),Table2[[#This Row],[room_rate_per_night]]*Table2[[#This Row],[Num_Nights]],0)</f>
        <v>432.87</v>
      </c>
      <c r="R5096" t="str" cm="1">
        <f t="array" ref="R5096">IFERROR(_xlfn.IFS(Table2[[#This Row],[booking_status]]="confirmed","Expected",Table2[[#This Row],[booking_status]]="checked-out","Actual"),"No Revenue")</f>
        <v>Actual</v>
      </c>
      <c r="S5096" s="4">
        <f>Table2[[#This Row],[Revenue_Amount]]/Table2[[#This Row],[Num_Nights]]</f>
        <v>432.87</v>
      </c>
    </row>
    <row r="5097" spans="1:19" x14ac:dyDescent="0.3">
      <c r="A5097">
        <v>5096</v>
      </c>
      <c r="B5097" t="s">
        <v>31</v>
      </c>
      <c r="C5097" s="9">
        <v>45240</v>
      </c>
      <c r="D5097" s="9">
        <v>45244</v>
      </c>
      <c r="E5097" s="10">
        <v>45179</v>
      </c>
      <c r="F5097" t="s">
        <v>18</v>
      </c>
      <c r="G5097">
        <v>171.5</v>
      </c>
      <c r="H5097">
        <v>1</v>
      </c>
      <c r="I5097">
        <v>0</v>
      </c>
      <c r="J5097" t="s">
        <v>55</v>
      </c>
      <c r="K5097" t="s">
        <v>99</v>
      </c>
      <c r="L5097" t="s">
        <v>56</v>
      </c>
      <c r="M5097" t="s">
        <v>36</v>
      </c>
      <c r="N5097" t="s">
        <v>45</v>
      </c>
      <c r="O5097">
        <f>Table2[[#This Row],[check_out_date]]-Table2[[#This Row],[check_in_date]]</f>
        <v>4</v>
      </c>
      <c r="P5097">
        <f>Table2[[#This Row],[num_adults]]+Table2[[#This Row],[num_children]]</f>
        <v>1</v>
      </c>
      <c r="Q5097" s="3">
        <f>IF(OR(Table2[[#This Row],[booking_status]]="confirmed",Table2[[#This Row],[booking_status]]="checked-out"),Table2[[#This Row],[room_rate_per_night]]*Table2[[#This Row],[Num_Nights]],0)</f>
        <v>686</v>
      </c>
      <c r="R5097" t="str" cm="1">
        <f t="array" ref="R5097">IFERROR(_xlfn.IFS(Table2[[#This Row],[booking_status]]="confirmed","Expected",Table2[[#This Row],[booking_status]]="checked-out","Actual"),"No Revenue")</f>
        <v>Actual</v>
      </c>
      <c r="S5097" s="4">
        <f>Table2[[#This Row],[Revenue_Amount]]/Table2[[#This Row],[Num_Nights]]</f>
        <v>171.5</v>
      </c>
    </row>
    <row r="5098" spans="1:19" hidden="1" x14ac:dyDescent="0.3">
      <c r="A5098">
        <v>5097</v>
      </c>
      <c r="B5098" t="s">
        <v>14</v>
      </c>
      <c r="C5098" s="9">
        <v>45065</v>
      </c>
      <c r="D5098" s="9">
        <v>45068</v>
      </c>
      <c r="E5098" s="10">
        <v>45017</v>
      </c>
      <c r="F5098" t="s">
        <v>49</v>
      </c>
      <c r="G5098">
        <v>63.45</v>
      </c>
      <c r="H5098">
        <v>1</v>
      </c>
      <c r="I5098">
        <v>0</v>
      </c>
      <c r="J5098" t="s">
        <v>35</v>
      </c>
      <c r="K5098" t="s">
        <v>99</v>
      </c>
      <c r="L5098" t="s">
        <v>21</v>
      </c>
      <c r="M5098" t="s">
        <v>22</v>
      </c>
      <c r="N5098" t="s">
        <v>23</v>
      </c>
      <c r="O5098">
        <f>Table2[[#This Row],[check_out_date]]-Table2[[#This Row],[check_in_date]]</f>
        <v>3</v>
      </c>
      <c r="P5098">
        <f>Table2[[#This Row],[num_adults]]+Table2[[#This Row],[num_children]]</f>
        <v>1</v>
      </c>
      <c r="Q5098" s="3">
        <f>IF(OR(Table2[[#This Row],[booking_status]]="confirmed",Table2[[#This Row],[booking_status]]="checked-out"),Table2[[#This Row],[room_rate_per_night]]*Table2[[#This Row],[Num_Nights]],0)</f>
        <v>190.35000000000002</v>
      </c>
      <c r="R5098" t="str" cm="1">
        <f t="array" ref="R5098">IFERROR(_xlfn.IFS(Table2[[#This Row],[booking_status]]="confirmed","Expected",Table2[[#This Row],[booking_status]]="checked-out","Actual"),"No Revenue")</f>
        <v>Expected</v>
      </c>
      <c r="S5098" s="4">
        <f>Table2[[#This Row],[Revenue_Amount]]/Table2[[#This Row],[Num_Nights]]</f>
        <v>63.45000000000001</v>
      </c>
    </row>
    <row r="5099" spans="1:19" hidden="1" x14ac:dyDescent="0.3">
      <c r="A5099">
        <v>5098</v>
      </c>
      <c r="B5099" t="s">
        <v>31</v>
      </c>
      <c r="C5099" s="9">
        <v>45005</v>
      </c>
      <c r="D5099" s="9">
        <v>45008</v>
      </c>
      <c r="E5099" s="10">
        <v>45000</v>
      </c>
      <c r="F5099" t="s">
        <v>18</v>
      </c>
      <c r="G5099">
        <v>189</v>
      </c>
      <c r="H5099">
        <v>2</v>
      </c>
      <c r="I5099">
        <v>0</v>
      </c>
      <c r="J5099" t="s">
        <v>35</v>
      </c>
      <c r="K5099" t="s">
        <v>20</v>
      </c>
      <c r="L5099" t="s">
        <v>56</v>
      </c>
      <c r="M5099" t="s">
        <v>36</v>
      </c>
      <c r="N5099" t="s">
        <v>41</v>
      </c>
      <c r="O5099">
        <f>Table2[[#This Row],[check_out_date]]-Table2[[#This Row],[check_in_date]]</f>
        <v>3</v>
      </c>
      <c r="P5099">
        <f>Table2[[#This Row],[num_adults]]+Table2[[#This Row],[num_children]]</f>
        <v>2</v>
      </c>
      <c r="Q5099" s="3">
        <f>IF(OR(Table2[[#This Row],[booking_status]]="confirmed",Table2[[#This Row],[booking_status]]="checked-out"),Table2[[#This Row],[room_rate_per_night]]*Table2[[#This Row],[Num_Nights]],0)</f>
        <v>567</v>
      </c>
      <c r="R5099" t="str" cm="1">
        <f t="array" ref="R5099">IFERROR(_xlfn.IFS(Table2[[#This Row],[booking_status]]="confirmed","Expected",Table2[[#This Row],[booking_status]]="checked-out","Actual"),"No Revenue")</f>
        <v>Actual</v>
      </c>
      <c r="S5099" s="4">
        <f>Table2[[#This Row],[Revenue_Amount]]/Table2[[#This Row],[Num_Nights]]</f>
        <v>189</v>
      </c>
    </row>
    <row r="5100" spans="1:19" hidden="1" x14ac:dyDescent="0.3">
      <c r="A5100">
        <v>5099</v>
      </c>
      <c r="B5100" t="s">
        <v>31</v>
      </c>
      <c r="C5100" s="9">
        <v>45225</v>
      </c>
      <c r="D5100" s="9">
        <v>45228</v>
      </c>
      <c r="E5100" s="10">
        <v>45147</v>
      </c>
      <c r="F5100" t="s">
        <v>27</v>
      </c>
      <c r="G5100">
        <v>130.85</v>
      </c>
      <c r="H5100">
        <v>2</v>
      </c>
      <c r="I5100">
        <v>2</v>
      </c>
      <c r="J5100" t="s">
        <v>35</v>
      </c>
      <c r="K5100" t="s">
        <v>29</v>
      </c>
      <c r="L5100" t="s">
        <v>21</v>
      </c>
      <c r="M5100" t="s">
        <v>36</v>
      </c>
      <c r="N5100" t="s">
        <v>23</v>
      </c>
      <c r="O5100">
        <f>Table2[[#This Row],[check_out_date]]-Table2[[#This Row],[check_in_date]]</f>
        <v>3</v>
      </c>
      <c r="P5100">
        <f>Table2[[#This Row],[num_adults]]+Table2[[#This Row],[num_children]]</f>
        <v>4</v>
      </c>
      <c r="Q5100" s="3">
        <f>IF(OR(Table2[[#This Row],[booking_status]]="confirmed",Table2[[#This Row],[booking_status]]="checked-out"),Table2[[#This Row],[room_rate_per_night]]*Table2[[#This Row],[Num_Nights]],0)</f>
        <v>392.54999999999995</v>
      </c>
      <c r="R5100" t="str" cm="1">
        <f t="array" ref="R5100">IFERROR(_xlfn.IFS(Table2[[#This Row],[booking_status]]="confirmed","Expected",Table2[[#This Row],[booking_status]]="checked-out","Actual"),"No Revenue")</f>
        <v>Expected</v>
      </c>
      <c r="S5100" s="4">
        <f>Table2[[#This Row],[Revenue_Amount]]/Table2[[#This Row],[Num_Nights]]</f>
        <v>130.85</v>
      </c>
    </row>
    <row r="5101" spans="1:19" hidden="1" x14ac:dyDescent="0.3">
      <c r="A5101">
        <v>5100</v>
      </c>
      <c r="B5101" t="s">
        <v>31</v>
      </c>
      <c r="C5101" s="9">
        <v>45037</v>
      </c>
      <c r="D5101" s="9">
        <v>45038</v>
      </c>
      <c r="E5101" s="10">
        <v>44958</v>
      </c>
      <c r="F5101" t="s">
        <v>27</v>
      </c>
      <c r="G5101">
        <v>100.98</v>
      </c>
      <c r="H5101">
        <v>2</v>
      </c>
      <c r="I5101">
        <v>0</v>
      </c>
      <c r="J5101" t="s">
        <v>35</v>
      </c>
      <c r="K5101" t="s">
        <v>44</v>
      </c>
      <c r="L5101" t="s">
        <v>60</v>
      </c>
      <c r="M5101" t="s">
        <v>36</v>
      </c>
      <c r="N5101" t="s">
        <v>23</v>
      </c>
      <c r="O5101">
        <f>Table2[[#This Row],[check_out_date]]-Table2[[#This Row],[check_in_date]]</f>
        <v>1</v>
      </c>
      <c r="P5101">
        <f>Table2[[#This Row],[num_adults]]+Table2[[#This Row],[num_children]]</f>
        <v>2</v>
      </c>
      <c r="Q5101" s="3">
        <f>IF(OR(Table2[[#This Row],[booking_status]]="confirmed",Table2[[#This Row],[booking_status]]="checked-out"),Table2[[#This Row],[room_rate_per_night]]*Table2[[#This Row],[Num_Nights]],0)</f>
        <v>0</v>
      </c>
      <c r="R5101" t="str" cm="1">
        <f t="array" ref="R5101">IFERROR(_xlfn.IFS(Table2[[#This Row],[booking_status]]="confirmed","Expected",Table2[[#This Row],[booking_status]]="checked-out","Actual"),"No Revenue")</f>
        <v>No Revenue</v>
      </c>
      <c r="S5101" s="4">
        <f>Table2[[#This Row],[Revenue_Amount]]/Table2[[#This Row],[Num_Nights]]</f>
        <v>0</v>
      </c>
    </row>
    <row r="5102" spans="1:19" x14ac:dyDescent="0.3">
      <c r="A5102">
        <v>5101</v>
      </c>
      <c r="B5102" t="s">
        <v>31</v>
      </c>
      <c r="C5102" s="9">
        <v>45207</v>
      </c>
      <c r="D5102" s="9">
        <v>45211</v>
      </c>
      <c r="E5102" s="10">
        <v>45151</v>
      </c>
      <c r="F5102" t="s">
        <v>54</v>
      </c>
      <c r="G5102">
        <v>391.18</v>
      </c>
      <c r="H5102">
        <v>2</v>
      </c>
      <c r="I5102">
        <v>2</v>
      </c>
      <c r="J5102" t="s">
        <v>19</v>
      </c>
      <c r="K5102" t="s">
        <v>99</v>
      </c>
      <c r="L5102" t="s">
        <v>56</v>
      </c>
      <c r="M5102" t="s">
        <v>36</v>
      </c>
      <c r="N5102" t="s">
        <v>41</v>
      </c>
      <c r="O5102">
        <f>Table2[[#This Row],[check_out_date]]-Table2[[#This Row],[check_in_date]]</f>
        <v>4</v>
      </c>
      <c r="P5102">
        <f>Table2[[#This Row],[num_adults]]+Table2[[#This Row],[num_children]]</f>
        <v>4</v>
      </c>
      <c r="Q5102" s="3">
        <f>IF(OR(Table2[[#This Row],[booking_status]]="confirmed",Table2[[#This Row],[booking_status]]="checked-out"),Table2[[#This Row],[room_rate_per_night]]*Table2[[#This Row],[Num_Nights]],0)</f>
        <v>1564.72</v>
      </c>
      <c r="R5102" t="str" cm="1">
        <f t="array" ref="R5102">IFERROR(_xlfn.IFS(Table2[[#This Row],[booking_status]]="confirmed","Expected",Table2[[#This Row],[booking_status]]="checked-out","Actual"),"No Revenue")</f>
        <v>Actual</v>
      </c>
      <c r="S5102" s="4">
        <f>Table2[[#This Row],[Revenue_Amount]]/Table2[[#This Row],[Num_Nights]]</f>
        <v>391.18</v>
      </c>
    </row>
    <row r="5103" spans="1:19" x14ac:dyDescent="0.3">
      <c r="A5103">
        <v>5102</v>
      </c>
      <c r="B5103" t="s">
        <v>14</v>
      </c>
      <c r="C5103" s="9">
        <v>45189</v>
      </c>
      <c r="D5103" s="9">
        <v>45197</v>
      </c>
      <c r="E5103" s="10">
        <v>45156</v>
      </c>
      <c r="F5103" t="s">
        <v>27</v>
      </c>
      <c r="G5103">
        <v>135</v>
      </c>
      <c r="H5103">
        <v>3</v>
      </c>
      <c r="I5103">
        <v>0</v>
      </c>
      <c r="J5103" t="s">
        <v>28</v>
      </c>
      <c r="K5103" t="s">
        <v>99</v>
      </c>
      <c r="L5103" t="s">
        <v>21</v>
      </c>
      <c r="M5103" t="s">
        <v>36</v>
      </c>
      <c r="N5103" t="s">
        <v>41</v>
      </c>
      <c r="O5103">
        <f>Table2[[#This Row],[check_out_date]]-Table2[[#This Row],[check_in_date]]</f>
        <v>8</v>
      </c>
      <c r="P5103">
        <f>Table2[[#This Row],[num_adults]]+Table2[[#This Row],[num_children]]</f>
        <v>3</v>
      </c>
      <c r="Q5103" s="3">
        <f>IF(OR(Table2[[#This Row],[booking_status]]="confirmed",Table2[[#This Row],[booking_status]]="checked-out"),Table2[[#This Row],[room_rate_per_night]]*Table2[[#This Row],[Num_Nights]],0)</f>
        <v>1080</v>
      </c>
      <c r="R5103" t="str" cm="1">
        <f t="array" ref="R5103">IFERROR(_xlfn.IFS(Table2[[#This Row],[booking_status]]="confirmed","Expected",Table2[[#This Row],[booking_status]]="checked-out","Actual"),"No Revenue")</f>
        <v>Expected</v>
      </c>
      <c r="S5103" s="4">
        <f>Table2[[#This Row],[Revenue_Amount]]/Table2[[#This Row],[Num_Nights]]</f>
        <v>135</v>
      </c>
    </row>
    <row r="5104" spans="1:19" x14ac:dyDescent="0.3">
      <c r="A5104">
        <v>5103</v>
      </c>
      <c r="B5104" t="s">
        <v>31</v>
      </c>
      <c r="C5104" s="9">
        <v>45034</v>
      </c>
      <c r="D5104" s="9">
        <v>45036</v>
      </c>
      <c r="E5104" s="10">
        <v>44983</v>
      </c>
      <c r="F5104" t="s">
        <v>49</v>
      </c>
      <c r="G5104">
        <v>85.15</v>
      </c>
      <c r="H5104">
        <v>2</v>
      </c>
      <c r="I5104">
        <v>0</v>
      </c>
      <c r="J5104" t="s">
        <v>28</v>
      </c>
      <c r="K5104" t="s">
        <v>20</v>
      </c>
      <c r="L5104" t="s">
        <v>21</v>
      </c>
      <c r="M5104" t="s">
        <v>36</v>
      </c>
      <c r="N5104" t="s">
        <v>41</v>
      </c>
      <c r="O5104">
        <f>Table2[[#This Row],[check_out_date]]-Table2[[#This Row],[check_in_date]]</f>
        <v>2</v>
      </c>
      <c r="P5104">
        <f>Table2[[#This Row],[num_adults]]+Table2[[#This Row],[num_children]]</f>
        <v>2</v>
      </c>
      <c r="Q5104" s="3">
        <f>IF(OR(Table2[[#This Row],[booking_status]]="confirmed",Table2[[#This Row],[booking_status]]="checked-out"),Table2[[#This Row],[room_rate_per_night]]*Table2[[#This Row],[Num_Nights]],0)</f>
        <v>170.3</v>
      </c>
      <c r="R5104" t="str" cm="1">
        <f t="array" ref="R5104">IFERROR(_xlfn.IFS(Table2[[#This Row],[booking_status]]="confirmed","Expected",Table2[[#This Row],[booking_status]]="checked-out","Actual"),"No Revenue")</f>
        <v>Expected</v>
      </c>
      <c r="S5104" s="4">
        <f>Table2[[#This Row],[Revenue_Amount]]/Table2[[#This Row],[Num_Nights]]</f>
        <v>85.15</v>
      </c>
    </row>
    <row r="5105" spans="1:19" x14ac:dyDescent="0.3">
      <c r="A5105">
        <v>5104</v>
      </c>
      <c r="B5105" t="s">
        <v>31</v>
      </c>
      <c r="C5105" s="9">
        <v>44954</v>
      </c>
      <c r="D5105" s="9">
        <v>44958</v>
      </c>
      <c r="E5105" s="10">
        <v>44881</v>
      </c>
      <c r="F5105" t="s">
        <v>54</v>
      </c>
      <c r="G5105">
        <v>319.58</v>
      </c>
      <c r="H5105">
        <v>1</v>
      </c>
      <c r="I5105">
        <v>2</v>
      </c>
      <c r="J5105" t="s">
        <v>28</v>
      </c>
      <c r="K5105" t="s">
        <v>20</v>
      </c>
      <c r="L5105" t="s">
        <v>70</v>
      </c>
      <c r="M5105" t="s">
        <v>22</v>
      </c>
      <c r="N5105" t="s">
        <v>41</v>
      </c>
      <c r="O5105">
        <f>Table2[[#This Row],[check_out_date]]-Table2[[#This Row],[check_in_date]]</f>
        <v>4</v>
      </c>
      <c r="P5105">
        <f>Table2[[#This Row],[num_adults]]+Table2[[#This Row],[num_children]]</f>
        <v>3</v>
      </c>
      <c r="Q5105" s="3">
        <f>IF(OR(Table2[[#This Row],[booking_status]]="confirmed",Table2[[#This Row],[booking_status]]="checked-out"),Table2[[#This Row],[room_rate_per_night]]*Table2[[#This Row],[Num_Nights]],0)</f>
        <v>0</v>
      </c>
      <c r="R5105" t="str" cm="1">
        <f t="array" ref="R5105">IFERROR(_xlfn.IFS(Table2[[#This Row],[booking_status]]="confirmed","Expected",Table2[[#This Row],[booking_status]]="checked-out","Actual"),"No Revenue")</f>
        <v>No Revenue</v>
      </c>
      <c r="S5105" s="4">
        <f>Table2[[#This Row],[Revenue_Amount]]/Table2[[#This Row],[Num_Nights]]</f>
        <v>0</v>
      </c>
    </row>
    <row r="5106" spans="1:19" x14ac:dyDescent="0.3">
      <c r="A5106">
        <v>5105</v>
      </c>
      <c r="B5106" t="s">
        <v>31</v>
      </c>
      <c r="C5106" s="9">
        <v>45238</v>
      </c>
      <c r="D5106" s="9">
        <v>45247</v>
      </c>
      <c r="E5106" s="10">
        <v>45211</v>
      </c>
      <c r="F5106" t="s">
        <v>49</v>
      </c>
      <c r="G5106">
        <v>108.02</v>
      </c>
      <c r="H5106">
        <v>2</v>
      </c>
      <c r="I5106">
        <v>0</v>
      </c>
      <c r="J5106" t="s">
        <v>94</v>
      </c>
      <c r="K5106" t="s">
        <v>66</v>
      </c>
      <c r="L5106" t="s">
        <v>56</v>
      </c>
      <c r="M5106" t="s">
        <v>22</v>
      </c>
      <c r="N5106" t="s">
        <v>30</v>
      </c>
      <c r="O5106">
        <f>Table2[[#This Row],[check_out_date]]-Table2[[#This Row],[check_in_date]]</f>
        <v>9</v>
      </c>
      <c r="P5106">
        <f>Table2[[#This Row],[num_adults]]+Table2[[#This Row],[num_children]]</f>
        <v>2</v>
      </c>
      <c r="Q5106" s="3">
        <f>IF(OR(Table2[[#This Row],[booking_status]]="confirmed",Table2[[#This Row],[booking_status]]="checked-out"),Table2[[#This Row],[room_rate_per_night]]*Table2[[#This Row],[Num_Nights]],0)</f>
        <v>972.18</v>
      </c>
      <c r="R5106" t="str" cm="1">
        <f t="array" ref="R5106">IFERROR(_xlfn.IFS(Table2[[#This Row],[booking_status]]="confirmed","Expected",Table2[[#This Row],[booking_status]]="checked-out","Actual"),"No Revenue")</f>
        <v>Actual</v>
      </c>
      <c r="S5106" s="4">
        <f>Table2[[#This Row],[Revenue_Amount]]/Table2[[#This Row],[Num_Nights]]</f>
        <v>108.02</v>
      </c>
    </row>
    <row r="5107" spans="1:19" hidden="1" x14ac:dyDescent="0.3">
      <c r="A5107">
        <v>5106</v>
      </c>
      <c r="B5107" t="s">
        <v>31</v>
      </c>
      <c r="C5107" s="9">
        <v>45103</v>
      </c>
      <c r="D5107" s="9">
        <v>45110</v>
      </c>
      <c r="E5107" s="10">
        <v>45048</v>
      </c>
      <c r="F5107" t="s">
        <v>18</v>
      </c>
      <c r="G5107">
        <v>230.95</v>
      </c>
      <c r="H5107">
        <v>2</v>
      </c>
      <c r="I5107">
        <v>0</v>
      </c>
      <c r="J5107" t="s">
        <v>35</v>
      </c>
      <c r="K5107" t="s">
        <v>99</v>
      </c>
      <c r="L5107" t="s">
        <v>21</v>
      </c>
      <c r="M5107" t="s">
        <v>22</v>
      </c>
      <c r="N5107" t="s">
        <v>41</v>
      </c>
      <c r="O5107">
        <f>Table2[[#This Row],[check_out_date]]-Table2[[#This Row],[check_in_date]]</f>
        <v>7</v>
      </c>
      <c r="P5107">
        <f>Table2[[#This Row],[num_adults]]+Table2[[#This Row],[num_children]]</f>
        <v>2</v>
      </c>
      <c r="Q5107" s="3">
        <f>IF(OR(Table2[[#This Row],[booking_status]]="confirmed",Table2[[#This Row],[booking_status]]="checked-out"),Table2[[#This Row],[room_rate_per_night]]*Table2[[#This Row],[Num_Nights]],0)</f>
        <v>1616.6499999999999</v>
      </c>
      <c r="R5107" t="str" cm="1">
        <f t="array" ref="R5107">IFERROR(_xlfn.IFS(Table2[[#This Row],[booking_status]]="confirmed","Expected",Table2[[#This Row],[booking_status]]="checked-out","Actual"),"No Revenue")</f>
        <v>Expected</v>
      </c>
      <c r="S5107" s="4">
        <f>Table2[[#This Row],[Revenue_Amount]]/Table2[[#This Row],[Num_Nights]]</f>
        <v>230.95</v>
      </c>
    </row>
    <row r="5108" spans="1:19" x14ac:dyDescent="0.3">
      <c r="A5108">
        <v>5107</v>
      </c>
      <c r="B5108" t="s">
        <v>37</v>
      </c>
      <c r="C5108" s="9">
        <v>45076</v>
      </c>
      <c r="D5108" s="9">
        <v>45077</v>
      </c>
      <c r="E5108" s="10">
        <v>45056</v>
      </c>
      <c r="F5108" t="s">
        <v>18</v>
      </c>
      <c r="G5108">
        <v>215.69</v>
      </c>
      <c r="H5108">
        <v>1</v>
      </c>
      <c r="I5108">
        <v>0</v>
      </c>
      <c r="J5108" t="s">
        <v>28</v>
      </c>
      <c r="K5108" t="s">
        <v>99</v>
      </c>
      <c r="L5108" t="s">
        <v>21</v>
      </c>
      <c r="M5108" t="s">
        <v>36</v>
      </c>
      <c r="N5108" t="s">
        <v>95</v>
      </c>
      <c r="O5108">
        <f>Table2[[#This Row],[check_out_date]]-Table2[[#This Row],[check_in_date]]</f>
        <v>1</v>
      </c>
      <c r="P5108">
        <f>Table2[[#This Row],[num_adults]]+Table2[[#This Row],[num_children]]</f>
        <v>1</v>
      </c>
      <c r="Q5108" s="3">
        <f>IF(OR(Table2[[#This Row],[booking_status]]="confirmed",Table2[[#This Row],[booking_status]]="checked-out"),Table2[[#This Row],[room_rate_per_night]]*Table2[[#This Row],[Num_Nights]],0)</f>
        <v>215.69</v>
      </c>
      <c r="R5108" t="str" cm="1">
        <f t="array" ref="R5108">IFERROR(_xlfn.IFS(Table2[[#This Row],[booking_status]]="confirmed","Expected",Table2[[#This Row],[booking_status]]="checked-out","Actual"),"No Revenue")</f>
        <v>Expected</v>
      </c>
      <c r="S5108" s="4">
        <f>Table2[[#This Row],[Revenue_Amount]]/Table2[[#This Row],[Num_Nights]]</f>
        <v>215.69</v>
      </c>
    </row>
    <row r="5109" spans="1:19" x14ac:dyDescent="0.3">
      <c r="A5109">
        <v>5108</v>
      </c>
      <c r="B5109" t="s">
        <v>31</v>
      </c>
      <c r="C5109" s="9">
        <v>44952</v>
      </c>
      <c r="D5109" s="9">
        <v>44963</v>
      </c>
      <c r="E5109" s="10">
        <v>44929</v>
      </c>
      <c r="F5109" t="s">
        <v>49</v>
      </c>
      <c r="G5109">
        <v>73.94</v>
      </c>
      <c r="H5109">
        <v>1</v>
      </c>
      <c r="I5109">
        <v>0</v>
      </c>
      <c r="J5109" t="s">
        <v>28</v>
      </c>
      <c r="K5109" t="s">
        <v>29</v>
      </c>
      <c r="L5109" t="s">
        <v>60</v>
      </c>
      <c r="M5109" t="s">
        <v>36</v>
      </c>
      <c r="N5109" t="s">
        <v>41</v>
      </c>
      <c r="O5109">
        <f>Table2[[#This Row],[check_out_date]]-Table2[[#This Row],[check_in_date]]</f>
        <v>11</v>
      </c>
      <c r="P5109">
        <f>Table2[[#This Row],[num_adults]]+Table2[[#This Row],[num_children]]</f>
        <v>1</v>
      </c>
      <c r="Q5109" s="3">
        <f>IF(OR(Table2[[#This Row],[booking_status]]="confirmed",Table2[[#This Row],[booking_status]]="checked-out"),Table2[[#This Row],[room_rate_per_night]]*Table2[[#This Row],[Num_Nights]],0)</f>
        <v>0</v>
      </c>
      <c r="R5109" t="str" cm="1">
        <f t="array" ref="R5109">IFERROR(_xlfn.IFS(Table2[[#This Row],[booking_status]]="confirmed","Expected",Table2[[#This Row],[booking_status]]="checked-out","Actual"),"No Revenue")</f>
        <v>No Revenue</v>
      </c>
      <c r="S5109" s="4">
        <f>Table2[[#This Row],[Revenue_Amount]]/Table2[[#This Row],[Num_Nights]]</f>
        <v>0</v>
      </c>
    </row>
    <row r="5110" spans="1:19" hidden="1" x14ac:dyDescent="0.3">
      <c r="A5110">
        <v>5109</v>
      </c>
      <c r="B5110" t="s">
        <v>37</v>
      </c>
      <c r="C5110" s="9">
        <v>45074</v>
      </c>
      <c r="D5110" s="9">
        <v>45079</v>
      </c>
      <c r="E5110" s="10">
        <v>45001</v>
      </c>
      <c r="F5110" t="s">
        <v>49</v>
      </c>
      <c r="G5110">
        <v>148.91</v>
      </c>
      <c r="H5110">
        <v>1</v>
      </c>
      <c r="I5110">
        <v>0</v>
      </c>
      <c r="J5110" t="s">
        <v>35</v>
      </c>
      <c r="K5110" t="s">
        <v>20</v>
      </c>
      <c r="L5110" t="s">
        <v>21</v>
      </c>
      <c r="M5110" t="s">
        <v>36</v>
      </c>
      <c r="N5110" t="s">
        <v>41</v>
      </c>
      <c r="O5110">
        <f>Table2[[#This Row],[check_out_date]]-Table2[[#This Row],[check_in_date]]</f>
        <v>5</v>
      </c>
      <c r="P5110">
        <f>Table2[[#This Row],[num_adults]]+Table2[[#This Row],[num_children]]</f>
        <v>1</v>
      </c>
      <c r="Q5110" s="3">
        <f>IF(OR(Table2[[#This Row],[booking_status]]="confirmed",Table2[[#This Row],[booking_status]]="checked-out"),Table2[[#This Row],[room_rate_per_night]]*Table2[[#This Row],[Num_Nights]],0)</f>
        <v>744.55</v>
      </c>
      <c r="R5110" t="str" cm="1">
        <f t="array" ref="R5110">IFERROR(_xlfn.IFS(Table2[[#This Row],[booking_status]]="confirmed","Expected",Table2[[#This Row],[booking_status]]="checked-out","Actual"),"No Revenue")</f>
        <v>Expected</v>
      </c>
      <c r="S5110" s="4">
        <f>Table2[[#This Row],[Revenue_Amount]]/Table2[[#This Row],[Num_Nights]]</f>
        <v>148.91</v>
      </c>
    </row>
    <row r="5111" spans="1:19" hidden="1" x14ac:dyDescent="0.3">
      <c r="A5111">
        <v>5110</v>
      </c>
      <c r="B5111" t="s">
        <v>37</v>
      </c>
      <c r="C5111" s="9">
        <v>45153</v>
      </c>
      <c r="D5111" s="9">
        <v>45161</v>
      </c>
      <c r="E5111" s="10">
        <v>45111</v>
      </c>
      <c r="F5111" t="s">
        <v>54</v>
      </c>
      <c r="G5111">
        <v>533.12</v>
      </c>
      <c r="H5111">
        <v>1</v>
      </c>
      <c r="I5111">
        <v>0</v>
      </c>
      <c r="J5111" t="s">
        <v>35</v>
      </c>
      <c r="K5111" t="s">
        <v>29</v>
      </c>
      <c r="L5111" t="s">
        <v>56</v>
      </c>
      <c r="M5111" t="s">
        <v>36</v>
      </c>
      <c r="N5111" t="s">
        <v>23</v>
      </c>
      <c r="O5111">
        <f>Table2[[#This Row],[check_out_date]]-Table2[[#This Row],[check_in_date]]</f>
        <v>8</v>
      </c>
      <c r="P5111">
        <f>Table2[[#This Row],[num_adults]]+Table2[[#This Row],[num_children]]</f>
        <v>1</v>
      </c>
      <c r="Q5111" s="3">
        <f>IF(OR(Table2[[#This Row],[booking_status]]="confirmed",Table2[[#This Row],[booking_status]]="checked-out"),Table2[[#This Row],[room_rate_per_night]]*Table2[[#This Row],[Num_Nights]],0)</f>
        <v>4264.96</v>
      </c>
      <c r="R5111" t="str" cm="1">
        <f t="array" ref="R5111">IFERROR(_xlfn.IFS(Table2[[#This Row],[booking_status]]="confirmed","Expected",Table2[[#This Row],[booking_status]]="checked-out","Actual"),"No Revenue")</f>
        <v>Actual</v>
      </c>
      <c r="S5111" s="4">
        <f>Table2[[#This Row],[Revenue_Amount]]/Table2[[#This Row],[Num_Nights]]</f>
        <v>533.12</v>
      </c>
    </row>
    <row r="5112" spans="1:19" hidden="1" x14ac:dyDescent="0.3">
      <c r="A5112">
        <v>5111</v>
      </c>
      <c r="B5112" t="s">
        <v>37</v>
      </c>
      <c r="C5112" s="9">
        <v>45092</v>
      </c>
      <c r="D5112" s="9">
        <v>45100</v>
      </c>
      <c r="E5112" s="10">
        <v>45017</v>
      </c>
      <c r="F5112" t="s">
        <v>27</v>
      </c>
      <c r="G5112">
        <v>120.3</v>
      </c>
      <c r="H5112">
        <v>2</v>
      </c>
      <c r="I5112">
        <v>1</v>
      </c>
      <c r="J5112" t="s">
        <v>35</v>
      </c>
      <c r="K5112" t="s">
        <v>99</v>
      </c>
      <c r="L5112" t="s">
        <v>21</v>
      </c>
      <c r="M5112" t="s">
        <v>36</v>
      </c>
      <c r="N5112" t="s">
        <v>45</v>
      </c>
      <c r="O5112">
        <f>Table2[[#This Row],[check_out_date]]-Table2[[#This Row],[check_in_date]]</f>
        <v>8</v>
      </c>
      <c r="P5112">
        <f>Table2[[#This Row],[num_adults]]+Table2[[#This Row],[num_children]]</f>
        <v>3</v>
      </c>
      <c r="Q5112" s="3">
        <f>IF(OR(Table2[[#This Row],[booking_status]]="confirmed",Table2[[#This Row],[booking_status]]="checked-out"),Table2[[#This Row],[room_rate_per_night]]*Table2[[#This Row],[Num_Nights]],0)</f>
        <v>962.4</v>
      </c>
      <c r="R5112" t="str" cm="1">
        <f t="array" ref="R5112">IFERROR(_xlfn.IFS(Table2[[#This Row],[booking_status]]="confirmed","Expected",Table2[[#This Row],[booking_status]]="checked-out","Actual"),"No Revenue")</f>
        <v>Expected</v>
      </c>
      <c r="S5112" s="4">
        <f>Table2[[#This Row],[Revenue_Amount]]/Table2[[#This Row],[Num_Nights]]</f>
        <v>120.3</v>
      </c>
    </row>
    <row r="5113" spans="1:19" x14ac:dyDescent="0.3">
      <c r="A5113">
        <v>5112</v>
      </c>
      <c r="B5113" t="s">
        <v>37</v>
      </c>
      <c r="C5113" s="9">
        <v>45248</v>
      </c>
      <c r="D5113" s="9">
        <v>45250</v>
      </c>
      <c r="E5113" s="10">
        <v>45232</v>
      </c>
      <c r="F5113" t="s">
        <v>49</v>
      </c>
      <c r="G5113">
        <v>137.1</v>
      </c>
      <c r="H5113">
        <v>2</v>
      </c>
      <c r="I5113">
        <v>2</v>
      </c>
      <c r="J5113" t="s">
        <v>28</v>
      </c>
      <c r="K5113" t="s">
        <v>20</v>
      </c>
      <c r="L5113" t="s">
        <v>21</v>
      </c>
      <c r="M5113" t="s">
        <v>36</v>
      </c>
      <c r="N5113" t="s">
        <v>41</v>
      </c>
      <c r="O5113">
        <f>Table2[[#This Row],[check_out_date]]-Table2[[#This Row],[check_in_date]]</f>
        <v>2</v>
      </c>
      <c r="P5113">
        <f>Table2[[#This Row],[num_adults]]+Table2[[#This Row],[num_children]]</f>
        <v>4</v>
      </c>
      <c r="Q5113" s="3">
        <f>IF(OR(Table2[[#This Row],[booking_status]]="confirmed",Table2[[#This Row],[booking_status]]="checked-out"),Table2[[#This Row],[room_rate_per_night]]*Table2[[#This Row],[Num_Nights]],0)</f>
        <v>274.2</v>
      </c>
      <c r="R5113" t="str" cm="1">
        <f t="array" ref="R5113">IFERROR(_xlfn.IFS(Table2[[#This Row],[booking_status]]="confirmed","Expected",Table2[[#This Row],[booking_status]]="checked-out","Actual"),"No Revenue")</f>
        <v>Expected</v>
      </c>
      <c r="S5113" s="4">
        <f>Table2[[#This Row],[Revenue_Amount]]/Table2[[#This Row],[Num_Nights]]</f>
        <v>137.1</v>
      </c>
    </row>
    <row r="5114" spans="1:19" x14ac:dyDescent="0.3">
      <c r="A5114">
        <v>5113</v>
      </c>
      <c r="B5114" t="s">
        <v>31</v>
      </c>
      <c r="C5114" s="9">
        <v>44940</v>
      </c>
      <c r="D5114" s="9">
        <v>44947</v>
      </c>
      <c r="E5114" s="10">
        <v>44869</v>
      </c>
      <c r="F5114" t="s">
        <v>49</v>
      </c>
      <c r="G5114">
        <v>58.44</v>
      </c>
      <c r="H5114">
        <v>2</v>
      </c>
      <c r="I5114">
        <v>0</v>
      </c>
      <c r="J5114" t="s">
        <v>28</v>
      </c>
      <c r="K5114" t="s">
        <v>20</v>
      </c>
      <c r="L5114" t="s">
        <v>21</v>
      </c>
      <c r="M5114" t="s">
        <v>22</v>
      </c>
      <c r="N5114" t="s">
        <v>41</v>
      </c>
      <c r="O5114">
        <f>Table2[[#This Row],[check_out_date]]-Table2[[#This Row],[check_in_date]]</f>
        <v>7</v>
      </c>
      <c r="P5114">
        <f>Table2[[#This Row],[num_adults]]+Table2[[#This Row],[num_children]]</f>
        <v>2</v>
      </c>
      <c r="Q5114" s="3">
        <f>IF(OR(Table2[[#This Row],[booking_status]]="confirmed",Table2[[#This Row],[booking_status]]="checked-out"),Table2[[#This Row],[room_rate_per_night]]*Table2[[#This Row],[Num_Nights]],0)</f>
        <v>409.08</v>
      </c>
      <c r="R5114" t="str" cm="1">
        <f t="array" ref="R5114">IFERROR(_xlfn.IFS(Table2[[#This Row],[booking_status]]="confirmed","Expected",Table2[[#This Row],[booking_status]]="checked-out","Actual"),"No Revenue")</f>
        <v>Expected</v>
      </c>
      <c r="S5114" s="4">
        <f>Table2[[#This Row],[Revenue_Amount]]/Table2[[#This Row],[Num_Nights]]</f>
        <v>58.44</v>
      </c>
    </row>
    <row r="5115" spans="1:19" x14ac:dyDescent="0.3">
      <c r="A5115">
        <v>5114</v>
      </c>
      <c r="B5115" t="s">
        <v>31</v>
      </c>
      <c r="C5115" s="9">
        <v>45032</v>
      </c>
      <c r="D5115" s="9">
        <v>45035</v>
      </c>
      <c r="E5115" s="10">
        <v>45001</v>
      </c>
      <c r="F5115" t="s">
        <v>18</v>
      </c>
      <c r="G5115">
        <v>228.65</v>
      </c>
      <c r="H5115">
        <v>1</v>
      </c>
      <c r="I5115">
        <v>3</v>
      </c>
      <c r="J5115" t="s">
        <v>19</v>
      </c>
      <c r="K5115" t="s">
        <v>66</v>
      </c>
      <c r="L5115" t="s">
        <v>21</v>
      </c>
      <c r="M5115" t="s">
        <v>22</v>
      </c>
      <c r="N5115" t="s">
        <v>23</v>
      </c>
      <c r="O5115">
        <f>Table2[[#This Row],[check_out_date]]-Table2[[#This Row],[check_in_date]]</f>
        <v>3</v>
      </c>
      <c r="P5115">
        <f>Table2[[#This Row],[num_adults]]+Table2[[#This Row],[num_children]]</f>
        <v>4</v>
      </c>
      <c r="Q5115" s="3">
        <f>IF(OR(Table2[[#This Row],[booking_status]]="confirmed",Table2[[#This Row],[booking_status]]="checked-out"),Table2[[#This Row],[room_rate_per_night]]*Table2[[#This Row],[Num_Nights]],0)</f>
        <v>685.95</v>
      </c>
      <c r="R5115" t="str" cm="1">
        <f t="array" ref="R5115">IFERROR(_xlfn.IFS(Table2[[#This Row],[booking_status]]="confirmed","Expected",Table2[[#This Row],[booking_status]]="checked-out","Actual"),"No Revenue")</f>
        <v>Expected</v>
      </c>
      <c r="S5115" s="4">
        <f>Table2[[#This Row],[Revenue_Amount]]/Table2[[#This Row],[Num_Nights]]</f>
        <v>228.65</v>
      </c>
    </row>
    <row r="5116" spans="1:19" x14ac:dyDescent="0.3">
      <c r="A5116">
        <v>5115</v>
      </c>
      <c r="B5116" t="s">
        <v>50</v>
      </c>
      <c r="C5116" s="9">
        <v>45258</v>
      </c>
      <c r="D5116" s="9">
        <v>45265</v>
      </c>
      <c r="E5116" s="10">
        <v>45225</v>
      </c>
      <c r="F5116" t="s">
        <v>27</v>
      </c>
      <c r="G5116">
        <v>166.86</v>
      </c>
      <c r="H5116">
        <v>1</v>
      </c>
      <c r="I5116">
        <v>0</v>
      </c>
      <c r="J5116" t="s">
        <v>19</v>
      </c>
      <c r="K5116" t="s">
        <v>20</v>
      </c>
      <c r="L5116" t="s">
        <v>60</v>
      </c>
      <c r="M5116" t="s">
        <v>36</v>
      </c>
      <c r="N5116" t="s">
        <v>41</v>
      </c>
      <c r="O5116">
        <f>Table2[[#This Row],[check_out_date]]-Table2[[#This Row],[check_in_date]]</f>
        <v>7</v>
      </c>
      <c r="P5116">
        <f>Table2[[#This Row],[num_adults]]+Table2[[#This Row],[num_children]]</f>
        <v>1</v>
      </c>
      <c r="Q5116" s="3">
        <f>IF(OR(Table2[[#This Row],[booking_status]]="confirmed",Table2[[#This Row],[booking_status]]="checked-out"),Table2[[#This Row],[room_rate_per_night]]*Table2[[#This Row],[Num_Nights]],0)</f>
        <v>0</v>
      </c>
      <c r="R5116" t="str" cm="1">
        <f t="array" ref="R5116">IFERROR(_xlfn.IFS(Table2[[#This Row],[booking_status]]="confirmed","Expected",Table2[[#This Row],[booking_status]]="checked-out","Actual"),"No Revenue")</f>
        <v>No Revenue</v>
      </c>
      <c r="S5116" s="4">
        <f>Table2[[#This Row],[Revenue_Amount]]/Table2[[#This Row],[Num_Nights]]</f>
        <v>0</v>
      </c>
    </row>
    <row r="5117" spans="1:19" x14ac:dyDescent="0.3">
      <c r="A5117">
        <v>5116</v>
      </c>
      <c r="B5117" t="s">
        <v>50</v>
      </c>
      <c r="C5117" s="9">
        <v>45219</v>
      </c>
      <c r="D5117" s="9">
        <v>45230</v>
      </c>
      <c r="E5117" s="10">
        <v>45199</v>
      </c>
      <c r="F5117" t="s">
        <v>49</v>
      </c>
      <c r="G5117">
        <v>92.29</v>
      </c>
      <c r="H5117">
        <v>1</v>
      </c>
      <c r="I5117">
        <v>2</v>
      </c>
      <c r="J5117" t="s">
        <v>55</v>
      </c>
      <c r="K5117" t="s">
        <v>99</v>
      </c>
      <c r="L5117" t="s">
        <v>60</v>
      </c>
      <c r="M5117" t="s">
        <v>36</v>
      </c>
      <c r="N5117" t="s">
        <v>41</v>
      </c>
      <c r="O5117">
        <f>Table2[[#This Row],[check_out_date]]-Table2[[#This Row],[check_in_date]]</f>
        <v>11</v>
      </c>
      <c r="P5117">
        <f>Table2[[#This Row],[num_adults]]+Table2[[#This Row],[num_children]]</f>
        <v>3</v>
      </c>
      <c r="Q5117" s="3">
        <f>IF(OR(Table2[[#This Row],[booking_status]]="confirmed",Table2[[#This Row],[booking_status]]="checked-out"),Table2[[#This Row],[room_rate_per_night]]*Table2[[#This Row],[Num_Nights]],0)</f>
        <v>0</v>
      </c>
      <c r="R5117" t="str" cm="1">
        <f t="array" ref="R5117">IFERROR(_xlfn.IFS(Table2[[#This Row],[booking_status]]="confirmed","Expected",Table2[[#This Row],[booking_status]]="checked-out","Actual"),"No Revenue")</f>
        <v>No Revenue</v>
      </c>
      <c r="S5117" s="4">
        <f>Table2[[#This Row],[Revenue_Amount]]/Table2[[#This Row],[Num_Nights]]</f>
        <v>0</v>
      </c>
    </row>
    <row r="5118" spans="1:19" x14ac:dyDescent="0.3">
      <c r="A5118">
        <v>5117</v>
      </c>
      <c r="B5118" t="s">
        <v>14</v>
      </c>
      <c r="C5118" s="9">
        <v>45265</v>
      </c>
      <c r="D5118" s="9">
        <v>45269</v>
      </c>
      <c r="E5118" s="10">
        <v>45259</v>
      </c>
      <c r="F5118" t="s">
        <v>18</v>
      </c>
      <c r="G5118">
        <v>151.74</v>
      </c>
      <c r="H5118">
        <v>1</v>
      </c>
      <c r="I5118">
        <v>2</v>
      </c>
      <c r="J5118" t="s">
        <v>55</v>
      </c>
      <c r="K5118" t="s">
        <v>66</v>
      </c>
      <c r="L5118" t="s">
        <v>56</v>
      </c>
      <c r="M5118" t="s">
        <v>36</v>
      </c>
      <c r="N5118" t="s">
        <v>41</v>
      </c>
      <c r="O5118">
        <f>Table2[[#This Row],[check_out_date]]-Table2[[#This Row],[check_in_date]]</f>
        <v>4</v>
      </c>
      <c r="P5118">
        <f>Table2[[#This Row],[num_adults]]+Table2[[#This Row],[num_children]]</f>
        <v>3</v>
      </c>
      <c r="Q5118" s="3">
        <f>IF(OR(Table2[[#This Row],[booking_status]]="confirmed",Table2[[#This Row],[booking_status]]="checked-out"),Table2[[#This Row],[room_rate_per_night]]*Table2[[#This Row],[Num_Nights]],0)</f>
        <v>606.96</v>
      </c>
      <c r="R5118" t="str" cm="1">
        <f t="array" ref="R5118">IFERROR(_xlfn.IFS(Table2[[#This Row],[booking_status]]="confirmed","Expected",Table2[[#This Row],[booking_status]]="checked-out","Actual"),"No Revenue")</f>
        <v>Actual</v>
      </c>
      <c r="S5118" s="4">
        <f>Table2[[#This Row],[Revenue_Amount]]/Table2[[#This Row],[Num_Nights]]</f>
        <v>151.74</v>
      </c>
    </row>
    <row r="5119" spans="1:19" x14ac:dyDescent="0.3">
      <c r="A5119">
        <v>5118</v>
      </c>
      <c r="B5119" t="s">
        <v>31</v>
      </c>
      <c r="C5119" s="9">
        <v>45124</v>
      </c>
      <c r="D5119" s="9">
        <v>45132</v>
      </c>
      <c r="E5119" s="10">
        <v>45105</v>
      </c>
      <c r="F5119" t="s">
        <v>54</v>
      </c>
      <c r="G5119">
        <v>398.91</v>
      </c>
      <c r="H5119">
        <v>4</v>
      </c>
      <c r="I5119">
        <v>0</v>
      </c>
      <c r="J5119" t="s">
        <v>19</v>
      </c>
      <c r="K5119" t="s">
        <v>20</v>
      </c>
      <c r="L5119" t="s">
        <v>21</v>
      </c>
      <c r="M5119" t="s">
        <v>22</v>
      </c>
      <c r="N5119" t="s">
        <v>41</v>
      </c>
      <c r="O5119">
        <f>Table2[[#This Row],[check_out_date]]-Table2[[#This Row],[check_in_date]]</f>
        <v>8</v>
      </c>
      <c r="P5119">
        <f>Table2[[#This Row],[num_adults]]+Table2[[#This Row],[num_children]]</f>
        <v>4</v>
      </c>
      <c r="Q5119" s="3">
        <f>IF(OR(Table2[[#This Row],[booking_status]]="confirmed",Table2[[#This Row],[booking_status]]="checked-out"),Table2[[#This Row],[room_rate_per_night]]*Table2[[#This Row],[Num_Nights]],0)</f>
        <v>3191.28</v>
      </c>
      <c r="R5119" t="str" cm="1">
        <f t="array" ref="R5119">IFERROR(_xlfn.IFS(Table2[[#This Row],[booking_status]]="confirmed","Expected",Table2[[#This Row],[booking_status]]="checked-out","Actual"),"No Revenue")</f>
        <v>Expected</v>
      </c>
      <c r="S5119" s="4">
        <f>Table2[[#This Row],[Revenue_Amount]]/Table2[[#This Row],[Num_Nights]]</f>
        <v>398.91</v>
      </c>
    </row>
    <row r="5120" spans="1:19" x14ac:dyDescent="0.3">
      <c r="A5120">
        <v>5119</v>
      </c>
      <c r="B5120" t="s">
        <v>37</v>
      </c>
      <c r="C5120" s="9">
        <v>45078</v>
      </c>
      <c r="D5120" s="9">
        <v>45086</v>
      </c>
      <c r="E5120" s="10">
        <v>45030</v>
      </c>
      <c r="F5120" t="s">
        <v>18</v>
      </c>
      <c r="G5120">
        <v>228.12</v>
      </c>
      <c r="H5120">
        <v>3</v>
      </c>
      <c r="I5120">
        <v>0</v>
      </c>
      <c r="J5120" t="s">
        <v>28</v>
      </c>
      <c r="K5120" t="s">
        <v>44</v>
      </c>
      <c r="L5120" t="s">
        <v>56</v>
      </c>
      <c r="M5120" t="s">
        <v>36</v>
      </c>
      <c r="N5120" t="s">
        <v>41</v>
      </c>
      <c r="O5120">
        <f>Table2[[#This Row],[check_out_date]]-Table2[[#This Row],[check_in_date]]</f>
        <v>8</v>
      </c>
      <c r="P5120">
        <f>Table2[[#This Row],[num_adults]]+Table2[[#This Row],[num_children]]</f>
        <v>3</v>
      </c>
      <c r="Q5120" s="3">
        <f>IF(OR(Table2[[#This Row],[booking_status]]="confirmed",Table2[[#This Row],[booking_status]]="checked-out"),Table2[[#This Row],[room_rate_per_night]]*Table2[[#This Row],[Num_Nights]],0)</f>
        <v>1824.96</v>
      </c>
      <c r="R5120" t="str" cm="1">
        <f t="array" ref="R5120">IFERROR(_xlfn.IFS(Table2[[#This Row],[booking_status]]="confirmed","Expected",Table2[[#This Row],[booking_status]]="checked-out","Actual"),"No Revenue")</f>
        <v>Actual</v>
      </c>
      <c r="S5120" s="4">
        <f>Table2[[#This Row],[Revenue_Amount]]/Table2[[#This Row],[Num_Nights]]</f>
        <v>228.12</v>
      </c>
    </row>
    <row r="5121" spans="1:19" x14ac:dyDescent="0.3">
      <c r="A5121">
        <v>5120</v>
      </c>
      <c r="B5121" t="s">
        <v>50</v>
      </c>
      <c r="C5121" s="9">
        <v>44967</v>
      </c>
      <c r="D5121" s="9">
        <v>44975</v>
      </c>
      <c r="E5121" s="10">
        <v>44954</v>
      </c>
      <c r="F5121" t="s">
        <v>49</v>
      </c>
      <c r="G5121">
        <v>133.76</v>
      </c>
      <c r="H5121">
        <v>3</v>
      </c>
      <c r="I5121">
        <v>0</v>
      </c>
      <c r="J5121" t="s">
        <v>28</v>
      </c>
      <c r="K5121" t="s">
        <v>66</v>
      </c>
      <c r="L5121" t="s">
        <v>21</v>
      </c>
      <c r="M5121" t="s">
        <v>22</v>
      </c>
      <c r="N5121" t="s">
        <v>41</v>
      </c>
      <c r="O5121">
        <f>Table2[[#This Row],[check_out_date]]-Table2[[#This Row],[check_in_date]]</f>
        <v>8</v>
      </c>
      <c r="P5121">
        <f>Table2[[#This Row],[num_adults]]+Table2[[#This Row],[num_children]]</f>
        <v>3</v>
      </c>
      <c r="Q5121" s="3">
        <f>IF(OR(Table2[[#This Row],[booking_status]]="confirmed",Table2[[#This Row],[booking_status]]="checked-out"),Table2[[#This Row],[room_rate_per_night]]*Table2[[#This Row],[Num_Nights]],0)</f>
        <v>1070.08</v>
      </c>
      <c r="R5121" t="str" cm="1">
        <f t="array" ref="R5121">IFERROR(_xlfn.IFS(Table2[[#This Row],[booking_status]]="confirmed","Expected",Table2[[#This Row],[booking_status]]="checked-out","Actual"),"No Revenue")</f>
        <v>Expected</v>
      </c>
      <c r="S5121" s="4">
        <f>Table2[[#This Row],[Revenue_Amount]]/Table2[[#This Row],[Num_Nights]]</f>
        <v>133.76</v>
      </c>
    </row>
    <row r="5122" spans="1:19" x14ac:dyDescent="0.3">
      <c r="A5122">
        <v>5121</v>
      </c>
      <c r="B5122" t="s">
        <v>37</v>
      </c>
      <c r="C5122" s="9">
        <v>45062</v>
      </c>
      <c r="D5122" s="9">
        <v>45064</v>
      </c>
      <c r="E5122" s="10">
        <v>45000</v>
      </c>
      <c r="F5122" t="s">
        <v>27</v>
      </c>
      <c r="G5122">
        <v>210.59</v>
      </c>
      <c r="H5122">
        <v>2</v>
      </c>
      <c r="I5122">
        <v>0</v>
      </c>
      <c r="J5122" t="s">
        <v>19</v>
      </c>
      <c r="K5122" t="s">
        <v>44</v>
      </c>
      <c r="L5122" t="s">
        <v>56</v>
      </c>
      <c r="M5122" t="s">
        <v>36</v>
      </c>
      <c r="N5122" t="s">
        <v>23</v>
      </c>
      <c r="O5122">
        <f>Table2[[#This Row],[check_out_date]]-Table2[[#This Row],[check_in_date]]</f>
        <v>2</v>
      </c>
      <c r="P5122">
        <f>Table2[[#This Row],[num_adults]]+Table2[[#This Row],[num_children]]</f>
        <v>2</v>
      </c>
      <c r="Q5122" s="3">
        <f>IF(OR(Table2[[#This Row],[booking_status]]="confirmed",Table2[[#This Row],[booking_status]]="checked-out"),Table2[[#This Row],[room_rate_per_night]]*Table2[[#This Row],[Num_Nights]],0)</f>
        <v>421.18</v>
      </c>
      <c r="R5122" t="str" cm="1">
        <f t="array" ref="R5122">IFERROR(_xlfn.IFS(Table2[[#This Row],[booking_status]]="confirmed","Expected",Table2[[#This Row],[booking_status]]="checked-out","Actual"),"No Revenue")</f>
        <v>Actual</v>
      </c>
      <c r="S5122" s="4">
        <f>Table2[[#This Row],[Revenue_Amount]]/Table2[[#This Row],[Num_Nights]]</f>
        <v>210.59</v>
      </c>
    </row>
    <row r="5123" spans="1:19" hidden="1" x14ac:dyDescent="0.3">
      <c r="A5123">
        <v>5122</v>
      </c>
      <c r="B5123" t="s">
        <v>37</v>
      </c>
      <c r="C5123" s="9">
        <v>45178</v>
      </c>
      <c r="D5123" s="9">
        <v>45187</v>
      </c>
      <c r="E5123" s="10">
        <v>45158</v>
      </c>
      <c r="F5123" t="s">
        <v>27</v>
      </c>
      <c r="G5123">
        <v>146.16</v>
      </c>
      <c r="H5123">
        <v>3</v>
      </c>
      <c r="I5123">
        <v>0</v>
      </c>
      <c r="J5123" t="s">
        <v>35</v>
      </c>
      <c r="K5123" t="s">
        <v>44</v>
      </c>
      <c r="L5123" t="s">
        <v>21</v>
      </c>
      <c r="M5123" t="s">
        <v>22</v>
      </c>
      <c r="N5123" t="s">
        <v>23</v>
      </c>
      <c r="O5123">
        <f>Table2[[#This Row],[check_out_date]]-Table2[[#This Row],[check_in_date]]</f>
        <v>9</v>
      </c>
      <c r="P5123">
        <f>Table2[[#This Row],[num_adults]]+Table2[[#This Row],[num_children]]</f>
        <v>3</v>
      </c>
      <c r="Q5123" s="3">
        <f>IF(OR(Table2[[#This Row],[booking_status]]="confirmed",Table2[[#This Row],[booking_status]]="checked-out"),Table2[[#This Row],[room_rate_per_night]]*Table2[[#This Row],[Num_Nights]],0)</f>
        <v>1315.44</v>
      </c>
      <c r="R5123" t="str" cm="1">
        <f t="array" ref="R5123">IFERROR(_xlfn.IFS(Table2[[#This Row],[booking_status]]="confirmed","Expected",Table2[[#This Row],[booking_status]]="checked-out","Actual"),"No Revenue")</f>
        <v>Expected</v>
      </c>
      <c r="S5123" s="4">
        <f>Table2[[#This Row],[Revenue_Amount]]/Table2[[#This Row],[Num_Nights]]</f>
        <v>146.16</v>
      </c>
    </row>
    <row r="5124" spans="1:19" x14ac:dyDescent="0.3">
      <c r="A5124">
        <v>5123</v>
      </c>
      <c r="B5124" t="s">
        <v>37</v>
      </c>
      <c r="C5124" s="9">
        <v>45133</v>
      </c>
      <c r="D5124" s="9">
        <v>45135</v>
      </c>
      <c r="E5124" s="10">
        <v>45108</v>
      </c>
      <c r="F5124" t="s">
        <v>54</v>
      </c>
      <c r="G5124">
        <v>517.21</v>
      </c>
      <c r="H5124">
        <v>2</v>
      </c>
      <c r="I5124">
        <v>0</v>
      </c>
      <c r="J5124" t="s">
        <v>28</v>
      </c>
      <c r="K5124" t="s">
        <v>66</v>
      </c>
      <c r="L5124" t="s">
        <v>60</v>
      </c>
      <c r="M5124" t="s">
        <v>36</v>
      </c>
      <c r="N5124" t="s">
        <v>23</v>
      </c>
      <c r="O5124">
        <f>Table2[[#This Row],[check_out_date]]-Table2[[#This Row],[check_in_date]]</f>
        <v>2</v>
      </c>
      <c r="P5124">
        <f>Table2[[#This Row],[num_adults]]+Table2[[#This Row],[num_children]]</f>
        <v>2</v>
      </c>
      <c r="Q5124" s="3">
        <f>IF(OR(Table2[[#This Row],[booking_status]]="confirmed",Table2[[#This Row],[booking_status]]="checked-out"),Table2[[#This Row],[room_rate_per_night]]*Table2[[#This Row],[Num_Nights]],0)</f>
        <v>0</v>
      </c>
      <c r="R5124" t="str" cm="1">
        <f t="array" ref="R5124">IFERROR(_xlfn.IFS(Table2[[#This Row],[booking_status]]="confirmed","Expected",Table2[[#This Row],[booking_status]]="checked-out","Actual"),"No Revenue")</f>
        <v>No Revenue</v>
      </c>
      <c r="S5124" s="4">
        <f>Table2[[#This Row],[Revenue_Amount]]/Table2[[#This Row],[Num_Nights]]</f>
        <v>0</v>
      </c>
    </row>
    <row r="5125" spans="1:19" x14ac:dyDescent="0.3">
      <c r="A5125">
        <v>5124</v>
      </c>
      <c r="B5125" t="s">
        <v>37</v>
      </c>
      <c r="C5125" s="9">
        <v>44940</v>
      </c>
      <c r="D5125" s="9">
        <v>44942</v>
      </c>
      <c r="E5125" s="10">
        <v>44931</v>
      </c>
      <c r="F5125" t="s">
        <v>54</v>
      </c>
      <c r="G5125">
        <v>317.88</v>
      </c>
      <c r="H5125">
        <v>2</v>
      </c>
      <c r="I5125">
        <v>2</v>
      </c>
      <c r="J5125" t="s">
        <v>19</v>
      </c>
      <c r="K5125" t="s">
        <v>66</v>
      </c>
      <c r="L5125" t="s">
        <v>21</v>
      </c>
      <c r="M5125" t="s">
        <v>36</v>
      </c>
      <c r="N5125" t="s">
        <v>41</v>
      </c>
      <c r="O5125">
        <f>Table2[[#This Row],[check_out_date]]-Table2[[#This Row],[check_in_date]]</f>
        <v>2</v>
      </c>
      <c r="P5125">
        <f>Table2[[#This Row],[num_adults]]+Table2[[#This Row],[num_children]]</f>
        <v>4</v>
      </c>
      <c r="Q5125" s="3">
        <f>IF(OR(Table2[[#This Row],[booking_status]]="confirmed",Table2[[#This Row],[booking_status]]="checked-out"),Table2[[#This Row],[room_rate_per_night]]*Table2[[#This Row],[Num_Nights]],0)</f>
        <v>635.76</v>
      </c>
      <c r="R5125" t="str" cm="1">
        <f t="array" ref="R5125">IFERROR(_xlfn.IFS(Table2[[#This Row],[booking_status]]="confirmed","Expected",Table2[[#This Row],[booking_status]]="checked-out","Actual"),"No Revenue")</f>
        <v>Expected</v>
      </c>
      <c r="S5125" s="4">
        <f>Table2[[#This Row],[Revenue_Amount]]/Table2[[#This Row],[Num_Nights]]</f>
        <v>317.88</v>
      </c>
    </row>
    <row r="5126" spans="1:19" x14ac:dyDescent="0.3">
      <c r="A5126">
        <v>5125</v>
      </c>
      <c r="B5126" t="s">
        <v>31</v>
      </c>
      <c r="C5126" s="9">
        <v>45072</v>
      </c>
      <c r="D5126" s="9">
        <v>45078</v>
      </c>
      <c r="E5126" s="10">
        <v>45006</v>
      </c>
      <c r="F5126" t="s">
        <v>49</v>
      </c>
      <c r="G5126">
        <v>103.19</v>
      </c>
      <c r="H5126">
        <v>4</v>
      </c>
      <c r="I5126">
        <v>0</v>
      </c>
      <c r="J5126" t="s">
        <v>19</v>
      </c>
      <c r="K5126" t="s">
        <v>66</v>
      </c>
      <c r="L5126" t="s">
        <v>21</v>
      </c>
      <c r="M5126" t="s">
        <v>36</v>
      </c>
      <c r="N5126" t="s">
        <v>95</v>
      </c>
      <c r="O5126">
        <f>Table2[[#This Row],[check_out_date]]-Table2[[#This Row],[check_in_date]]</f>
        <v>6</v>
      </c>
      <c r="P5126">
        <f>Table2[[#This Row],[num_adults]]+Table2[[#This Row],[num_children]]</f>
        <v>4</v>
      </c>
      <c r="Q5126" s="3">
        <f>IF(OR(Table2[[#This Row],[booking_status]]="confirmed",Table2[[#This Row],[booking_status]]="checked-out"),Table2[[#This Row],[room_rate_per_night]]*Table2[[#This Row],[Num_Nights]],0)</f>
        <v>619.14</v>
      </c>
      <c r="R5126" t="str" cm="1">
        <f t="array" ref="R5126">IFERROR(_xlfn.IFS(Table2[[#This Row],[booking_status]]="confirmed","Expected",Table2[[#This Row],[booking_status]]="checked-out","Actual"),"No Revenue")</f>
        <v>Expected</v>
      </c>
      <c r="S5126" s="4">
        <f>Table2[[#This Row],[Revenue_Amount]]/Table2[[#This Row],[Num_Nights]]</f>
        <v>103.19</v>
      </c>
    </row>
    <row r="5127" spans="1:19" hidden="1" x14ac:dyDescent="0.3">
      <c r="A5127">
        <v>5126</v>
      </c>
      <c r="B5127" t="s">
        <v>14</v>
      </c>
      <c r="C5127" s="9">
        <v>45133</v>
      </c>
      <c r="D5127" s="9">
        <v>45137</v>
      </c>
      <c r="E5127" s="10">
        <v>45114</v>
      </c>
      <c r="F5127" t="s">
        <v>27</v>
      </c>
      <c r="G5127">
        <v>152.63999999999999</v>
      </c>
      <c r="H5127">
        <v>2</v>
      </c>
      <c r="I5127">
        <v>0</v>
      </c>
      <c r="J5127" t="s">
        <v>35</v>
      </c>
      <c r="K5127" t="s">
        <v>20</v>
      </c>
      <c r="L5127" t="s">
        <v>56</v>
      </c>
      <c r="M5127" t="s">
        <v>22</v>
      </c>
      <c r="N5127" t="s">
        <v>95</v>
      </c>
      <c r="O5127">
        <f>Table2[[#This Row],[check_out_date]]-Table2[[#This Row],[check_in_date]]</f>
        <v>4</v>
      </c>
      <c r="P5127">
        <f>Table2[[#This Row],[num_adults]]+Table2[[#This Row],[num_children]]</f>
        <v>2</v>
      </c>
      <c r="Q5127" s="3">
        <f>IF(OR(Table2[[#This Row],[booking_status]]="confirmed",Table2[[#This Row],[booking_status]]="checked-out"),Table2[[#This Row],[room_rate_per_night]]*Table2[[#This Row],[Num_Nights]],0)</f>
        <v>610.55999999999995</v>
      </c>
      <c r="R5127" t="str" cm="1">
        <f t="array" ref="R5127">IFERROR(_xlfn.IFS(Table2[[#This Row],[booking_status]]="confirmed","Expected",Table2[[#This Row],[booking_status]]="checked-out","Actual"),"No Revenue")</f>
        <v>Actual</v>
      </c>
      <c r="S5127" s="4">
        <f>Table2[[#This Row],[Revenue_Amount]]/Table2[[#This Row],[Num_Nights]]</f>
        <v>152.63999999999999</v>
      </c>
    </row>
    <row r="5128" spans="1:19" x14ac:dyDescent="0.3">
      <c r="A5128">
        <v>5127</v>
      </c>
      <c r="B5128" t="s">
        <v>37</v>
      </c>
      <c r="C5128" s="9">
        <v>45093</v>
      </c>
      <c r="D5128" s="9">
        <v>45095</v>
      </c>
      <c r="E5128" s="10">
        <v>45046</v>
      </c>
      <c r="F5128" t="s">
        <v>49</v>
      </c>
      <c r="G5128">
        <v>131.87</v>
      </c>
      <c r="H5128">
        <v>4</v>
      </c>
      <c r="I5128">
        <v>1</v>
      </c>
      <c r="J5128" t="s">
        <v>94</v>
      </c>
      <c r="K5128" t="s">
        <v>29</v>
      </c>
      <c r="L5128" t="s">
        <v>21</v>
      </c>
      <c r="M5128" t="s">
        <v>22</v>
      </c>
      <c r="N5128" t="s">
        <v>41</v>
      </c>
      <c r="O5128">
        <f>Table2[[#This Row],[check_out_date]]-Table2[[#This Row],[check_in_date]]</f>
        <v>2</v>
      </c>
      <c r="P5128">
        <f>Table2[[#This Row],[num_adults]]+Table2[[#This Row],[num_children]]</f>
        <v>5</v>
      </c>
      <c r="Q5128" s="3">
        <f>IF(OR(Table2[[#This Row],[booking_status]]="confirmed",Table2[[#This Row],[booking_status]]="checked-out"),Table2[[#This Row],[room_rate_per_night]]*Table2[[#This Row],[Num_Nights]],0)</f>
        <v>263.74</v>
      </c>
      <c r="R5128" t="str" cm="1">
        <f t="array" ref="R5128">IFERROR(_xlfn.IFS(Table2[[#This Row],[booking_status]]="confirmed","Expected",Table2[[#This Row],[booking_status]]="checked-out","Actual"),"No Revenue")</f>
        <v>Expected</v>
      </c>
      <c r="S5128" s="4">
        <f>Table2[[#This Row],[Revenue_Amount]]/Table2[[#This Row],[Num_Nights]]</f>
        <v>131.87</v>
      </c>
    </row>
    <row r="5129" spans="1:19" x14ac:dyDescent="0.3">
      <c r="A5129">
        <v>5128</v>
      </c>
      <c r="B5129" t="s">
        <v>37</v>
      </c>
      <c r="C5129" s="9">
        <v>45266</v>
      </c>
      <c r="D5129" s="9">
        <v>45274</v>
      </c>
      <c r="E5129" s="10">
        <v>45250</v>
      </c>
      <c r="F5129" t="s">
        <v>18</v>
      </c>
      <c r="G5129">
        <v>192.49</v>
      </c>
      <c r="H5129">
        <v>4</v>
      </c>
      <c r="I5129">
        <v>0</v>
      </c>
      <c r="J5129" t="s">
        <v>28</v>
      </c>
      <c r="K5129" t="s">
        <v>44</v>
      </c>
      <c r="L5129" t="s">
        <v>21</v>
      </c>
      <c r="M5129" t="s">
        <v>36</v>
      </c>
      <c r="N5129" t="s">
        <v>41</v>
      </c>
      <c r="O5129">
        <f>Table2[[#This Row],[check_out_date]]-Table2[[#This Row],[check_in_date]]</f>
        <v>8</v>
      </c>
      <c r="P5129">
        <f>Table2[[#This Row],[num_adults]]+Table2[[#This Row],[num_children]]</f>
        <v>4</v>
      </c>
      <c r="Q5129" s="3">
        <f>IF(OR(Table2[[#This Row],[booking_status]]="confirmed",Table2[[#This Row],[booking_status]]="checked-out"),Table2[[#This Row],[room_rate_per_night]]*Table2[[#This Row],[Num_Nights]],0)</f>
        <v>1539.92</v>
      </c>
      <c r="R5129" t="str" cm="1">
        <f t="array" ref="R5129">IFERROR(_xlfn.IFS(Table2[[#This Row],[booking_status]]="confirmed","Expected",Table2[[#This Row],[booking_status]]="checked-out","Actual"),"No Revenue")</f>
        <v>Expected</v>
      </c>
      <c r="S5129" s="4">
        <f>Table2[[#This Row],[Revenue_Amount]]/Table2[[#This Row],[Num_Nights]]</f>
        <v>192.49</v>
      </c>
    </row>
    <row r="5130" spans="1:19" x14ac:dyDescent="0.3">
      <c r="A5130">
        <v>5129</v>
      </c>
      <c r="B5130" t="s">
        <v>31</v>
      </c>
      <c r="C5130" s="9">
        <v>45017</v>
      </c>
      <c r="D5130" s="9">
        <v>45019</v>
      </c>
      <c r="E5130" s="10">
        <v>44957</v>
      </c>
      <c r="F5130" t="s">
        <v>27</v>
      </c>
      <c r="G5130">
        <v>90.94</v>
      </c>
      <c r="H5130">
        <v>1</v>
      </c>
      <c r="I5130">
        <v>1</v>
      </c>
      <c r="J5130" t="s">
        <v>28</v>
      </c>
      <c r="K5130" t="s">
        <v>66</v>
      </c>
      <c r="L5130" t="s">
        <v>60</v>
      </c>
      <c r="M5130" t="s">
        <v>36</v>
      </c>
      <c r="N5130" t="s">
        <v>41</v>
      </c>
      <c r="O5130">
        <f>Table2[[#This Row],[check_out_date]]-Table2[[#This Row],[check_in_date]]</f>
        <v>2</v>
      </c>
      <c r="P5130">
        <f>Table2[[#This Row],[num_adults]]+Table2[[#This Row],[num_children]]</f>
        <v>2</v>
      </c>
      <c r="Q5130" s="3">
        <f>IF(OR(Table2[[#This Row],[booking_status]]="confirmed",Table2[[#This Row],[booking_status]]="checked-out"),Table2[[#This Row],[room_rate_per_night]]*Table2[[#This Row],[Num_Nights]],0)</f>
        <v>0</v>
      </c>
      <c r="R5130" t="str" cm="1">
        <f t="array" ref="R5130">IFERROR(_xlfn.IFS(Table2[[#This Row],[booking_status]]="confirmed","Expected",Table2[[#This Row],[booking_status]]="checked-out","Actual"),"No Revenue")</f>
        <v>No Revenue</v>
      </c>
      <c r="S5130" s="4">
        <f>Table2[[#This Row],[Revenue_Amount]]/Table2[[#This Row],[Num_Nights]]</f>
        <v>0</v>
      </c>
    </row>
    <row r="5131" spans="1:19" x14ac:dyDescent="0.3">
      <c r="A5131">
        <v>5130</v>
      </c>
      <c r="B5131" t="s">
        <v>50</v>
      </c>
      <c r="C5131" s="9">
        <v>44989</v>
      </c>
      <c r="D5131" s="9">
        <v>44992</v>
      </c>
      <c r="E5131" s="10">
        <v>44973</v>
      </c>
      <c r="F5131" t="s">
        <v>18</v>
      </c>
      <c r="G5131">
        <v>348.35</v>
      </c>
      <c r="H5131">
        <v>2</v>
      </c>
      <c r="I5131">
        <v>0</v>
      </c>
      <c r="J5131" t="s">
        <v>94</v>
      </c>
      <c r="K5131" t="s">
        <v>20</v>
      </c>
      <c r="L5131" t="s">
        <v>60</v>
      </c>
      <c r="M5131" t="s">
        <v>22</v>
      </c>
      <c r="N5131" t="s">
        <v>41</v>
      </c>
      <c r="O5131">
        <f>Table2[[#This Row],[check_out_date]]-Table2[[#This Row],[check_in_date]]</f>
        <v>3</v>
      </c>
      <c r="P5131">
        <f>Table2[[#This Row],[num_adults]]+Table2[[#This Row],[num_children]]</f>
        <v>2</v>
      </c>
      <c r="Q5131" s="3">
        <f>IF(OR(Table2[[#This Row],[booking_status]]="confirmed",Table2[[#This Row],[booking_status]]="checked-out"),Table2[[#This Row],[room_rate_per_night]]*Table2[[#This Row],[Num_Nights]],0)</f>
        <v>0</v>
      </c>
      <c r="R5131" t="str" cm="1">
        <f t="array" ref="R5131">IFERROR(_xlfn.IFS(Table2[[#This Row],[booking_status]]="confirmed","Expected",Table2[[#This Row],[booking_status]]="checked-out","Actual"),"No Revenue")</f>
        <v>No Revenue</v>
      </c>
      <c r="S5131" s="4">
        <f>Table2[[#This Row],[Revenue_Amount]]/Table2[[#This Row],[Num_Nights]]</f>
        <v>0</v>
      </c>
    </row>
    <row r="5132" spans="1:19" x14ac:dyDescent="0.3">
      <c r="A5132">
        <v>5131</v>
      </c>
      <c r="B5132" t="s">
        <v>50</v>
      </c>
      <c r="C5132" s="9">
        <v>45255</v>
      </c>
      <c r="D5132" s="9">
        <v>45260</v>
      </c>
      <c r="E5132" s="10">
        <v>45211</v>
      </c>
      <c r="F5132" t="s">
        <v>18</v>
      </c>
      <c r="G5132">
        <v>352.72</v>
      </c>
      <c r="H5132">
        <v>2</v>
      </c>
      <c r="I5132">
        <v>0</v>
      </c>
      <c r="J5132" t="s">
        <v>55</v>
      </c>
      <c r="K5132" t="s">
        <v>29</v>
      </c>
      <c r="L5132" t="s">
        <v>21</v>
      </c>
      <c r="M5132" t="s">
        <v>22</v>
      </c>
      <c r="N5132" t="s">
        <v>41</v>
      </c>
      <c r="O5132">
        <f>Table2[[#This Row],[check_out_date]]-Table2[[#This Row],[check_in_date]]</f>
        <v>5</v>
      </c>
      <c r="P5132">
        <f>Table2[[#This Row],[num_adults]]+Table2[[#This Row],[num_children]]</f>
        <v>2</v>
      </c>
      <c r="Q5132" s="3">
        <f>IF(OR(Table2[[#This Row],[booking_status]]="confirmed",Table2[[#This Row],[booking_status]]="checked-out"),Table2[[#This Row],[room_rate_per_night]]*Table2[[#This Row],[Num_Nights]],0)</f>
        <v>1763.6000000000001</v>
      </c>
      <c r="R5132" t="str" cm="1">
        <f t="array" ref="R5132">IFERROR(_xlfn.IFS(Table2[[#This Row],[booking_status]]="confirmed","Expected",Table2[[#This Row],[booking_status]]="checked-out","Actual"),"No Revenue")</f>
        <v>Expected</v>
      </c>
      <c r="S5132" s="4">
        <f>Table2[[#This Row],[Revenue_Amount]]/Table2[[#This Row],[Num_Nights]]</f>
        <v>352.72</v>
      </c>
    </row>
    <row r="5133" spans="1:19" x14ac:dyDescent="0.3">
      <c r="A5133">
        <v>5132</v>
      </c>
      <c r="B5133" t="s">
        <v>14</v>
      </c>
      <c r="C5133" s="9">
        <v>45049</v>
      </c>
      <c r="D5133" s="9">
        <v>45052</v>
      </c>
      <c r="E5133" s="10">
        <v>45019</v>
      </c>
      <c r="F5133" t="s">
        <v>27</v>
      </c>
      <c r="G5133">
        <v>172.99</v>
      </c>
      <c r="H5133">
        <v>3</v>
      </c>
      <c r="I5133">
        <v>0</v>
      </c>
      <c r="J5133" t="s">
        <v>19</v>
      </c>
      <c r="K5133" t="s">
        <v>66</v>
      </c>
      <c r="L5133" t="s">
        <v>21</v>
      </c>
      <c r="M5133" t="s">
        <v>36</v>
      </c>
      <c r="N5133" t="s">
        <v>45</v>
      </c>
      <c r="O5133">
        <f>Table2[[#This Row],[check_out_date]]-Table2[[#This Row],[check_in_date]]</f>
        <v>3</v>
      </c>
      <c r="P5133">
        <f>Table2[[#This Row],[num_adults]]+Table2[[#This Row],[num_children]]</f>
        <v>3</v>
      </c>
      <c r="Q5133" s="3">
        <f>IF(OR(Table2[[#This Row],[booking_status]]="confirmed",Table2[[#This Row],[booking_status]]="checked-out"),Table2[[#This Row],[room_rate_per_night]]*Table2[[#This Row],[Num_Nights]],0)</f>
        <v>518.97</v>
      </c>
      <c r="R5133" t="str" cm="1">
        <f t="array" ref="R5133">IFERROR(_xlfn.IFS(Table2[[#This Row],[booking_status]]="confirmed","Expected",Table2[[#This Row],[booking_status]]="checked-out","Actual"),"No Revenue")</f>
        <v>Expected</v>
      </c>
      <c r="S5133" s="4">
        <f>Table2[[#This Row],[Revenue_Amount]]/Table2[[#This Row],[Num_Nights]]</f>
        <v>172.99</v>
      </c>
    </row>
    <row r="5134" spans="1:19" hidden="1" x14ac:dyDescent="0.3">
      <c r="A5134">
        <v>5133</v>
      </c>
      <c r="B5134" t="s">
        <v>50</v>
      </c>
      <c r="C5134" s="9">
        <v>45049</v>
      </c>
      <c r="D5134" s="9">
        <v>45057</v>
      </c>
      <c r="E5134" s="10">
        <v>45029</v>
      </c>
      <c r="F5134" t="s">
        <v>27</v>
      </c>
      <c r="G5134">
        <v>156.32</v>
      </c>
      <c r="H5134">
        <v>4</v>
      </c>
      <c r="I5134">
        <v>0</v>
      </c>
      <c r="J5134" t="s">
        <v>35</v>
      </c>
      <c r="K5134" t="s">
        <v>20</v>
      </c>
      <c r="L5134" t="s">
        <v>56</v>
      </c>
      <c r="M5134" t="s">
        <v>36</v>
      </c>
      <c r="N5134" t="s">
        <v>41</v>
      </c>
      <c r="O5134">
        <f>Table2[[#This Row],[check_out_date]]-Table2[[#This Row],[check_in_date]]</f>
        <v>8</v>
      </c>
      <c r="P5134">
        <f>Table2[[#This Row],[num_adults]]+Table2[[#This Row],[num_children]]</f>
        <v>4</v>
      </c>
      <c r="Q5134" s="3">
        <f>IF(OR(Table2[[#This Row],[booking_status]]="confirmed",Table2[[#This Row],[booking_status]]="checked-out"),Table2[[#This Row],[room_rate_per_night]]*Table2[[#This Row],[Num_Nights]],0)</f>
        <v>1250.56</v>
      </c>
      <c r="R5134" t="str" cm="1">
        <f t="array" ref="R5134">IFERROR(_xlfn.IFS(Table2[[#This Row],[booking_status]]="confirmed","Expected",Table2[[#This Row],[booking_status]]="checked-out","Actual"),"No Revenue")</f>
        <v>Actual</v>
      </c>
      <c r="S5134" s="4">
        <f>Table2[[#This Row],[Revenue_Amount]]/Table2[[#This Row],[Num_Nights]]</f>
        <v>156.32</v>
      </c>
    </row>
    <row r="5135" spans="1:19" x14ac:dyDescent="0.3">
      <c r="A5135">
        <v>5134</v>
      </c>
      <c r="B5135" t="s">
        <v>37</v>
      </c>
      <c r="C5135" s="9">
        <v>45098</v>
      </c>
      <c r="D5135" s="9">
        <v>45109</v>
      </c>
      <c r="E5135" s="10">
        <v>45096</v>
      </c>
      <c r="F5135" t="s">
        <v>27</v>
      </c>
      <c r="G5135">
        <v>187.21</v>
      </c>
      <c r="H5135">
        <v>1</v>
      </c>
      <c r="I5135">
        <v>2</v>
      </c>
      <c r="J5135" t="s">
        <v>55</v>
      </c>
      <c r="K5135" t="s">
        <v>29</v>
      </c>
      <c r="L5135" t="s">
        <v>21</v>
      </c>
      <c r="M5135" t="s">
        <v>36</v>
      </c>
      <c r="N5135" t="s">
        <v>41</v>
      </c>
      <c r="O5135">
        <f>Table2[[#This Row],[check_out_date]]-Table2[[#This Row],[check_in_date]]</f>
        <v>11</v>
      </c>
      <c r="P5135">
        <f>Table2[[#This Row],[num_adults]]+Table2[[#This Row],[num_children]]</f>
        <v>3</v>
      </c>
      <c r="Q5135" s="3">
        <f>IF(OR(Table2[[#This Row],[booking_status]]="confirmed",Table2[[#This Row],[booking_status]]="checked-out"),Table2[[#This Row],[room_rate_per_night]]*Table2[[#This Row],[Num_Nights]],0)</f>
        <v>2059.31</v>
      </c>
      <c r="R5135" t="str" cm="1">
        <f t="array" ref="R5135">IFERROR(_xlfn.IFS(Table2[[#This Row],[booking_status]]="confirmed","Expected",Table2[[#This Row],[booking_status]]="checked-out","Actual"),"No Revenue")</f>
        <v>Expected</v>
      </c>
      <c r="S5135" s="4">
        <f>Table2[[#This Row],[Revenue_Amount]]/Table2[[#This Row],[Num_Nights]]</f>
        <v>187.21</v>
      </c>
    </row>
    <row r="5136" spans="1:19" x14ac:dyDescent="0.3">
      <c r="A5136">
        <v>5135</v>
      </c>
      <c r="B5136" t="s">
        <v>50</v>
      </c>
      <c r="C5136" s="9">
        <v>45120</v>
      </c>
      <c r="D5136" s="9">
        <v>45124</v>
      </c>
      <c r="E5136" s="10">
        <v>45091</v>
      </c>
      <c r="F5136" t="s">
        <v>18</v>
      </c>
      <c r="G5136">
        <v>268.83</v>
      </c>
      <c r="H5136">
        <v>1</v>
      </c>
      <c r="I5136">
        <v>1</v>
      </c>
      <c r="J5136" t="s">
        <v>19</v>
      </c>
      <c r="K5136" t="s">
        <v>66</v>
      </c>
      <c r="L5136" t="s">
        <v>70</v>
      </c>
      <c r="M5136" t="s">
        <v>36</v>
      </c>
      <c r="N5136" t="s">
        <v>41</v>
      </c>
      <c r="O5136">
        <f>Table2[[#This Row],[check_out_date]]-Table2[[#This Row],[check_in_date]]</f>
        <v>4</v>
      </c>
      <c r="P5136">
        <f>Table2[[#This Row],[num_adults]]+Table2[[#This Row],[num_children]]</f>
        <v>2</v>
      </c>
      <c r="Q5136" s="3">
        <f>IF(OR(Table2[[#This Row],[booking_status]]="confirmed",Table2[[#This Row],[booking_status]]="checked-out"),Table2[[#This Row],[room_rate_per_night]]*Table2[[#This Row],[Num_Nights]],0)</f>
        <v>0</v>
      </c>
      <c r="R5136" t="str" cm="1">
        <f t="array" ref="R5136">IFERROR(_xlfn.IFS(Table2[[#This Row],[booking_status]]="confirmed","Expected",Table2[[#This Row],[booking_status]]="checked-out","Actual"),"No Revenue")</f>
        <v>No Revenue</v>
      </c>
      <c r="S5136" s="4">
        <f>Table2[[#This Row],[Revenue_Amount]]/Table2[[#This Row],[Num_Nights]]</f>
        <v>0</v>
      </c>
    </row>
    <row r="5137" spans="1:19" x14ac:dyDescent="0.3">
      <c r="A5137">
        <v>5136</v>
      </c>
      <c r="B5137" t="s">
        <v>50</v>
      </c>
      <c r="C5137" s="9">
        <v>45242</v>
      </c>
      <c r="D5137" s="9">
        <v>45245</v>
      </c>
      <c r="E5137" s="10">
        <v>45215</v>
      </c>
      <c r="F5137" t="s">
        <v>54</v>
      </c>
      <c r="G5137">
        <v>425.43</v>
      </c>
      <c r="H5137">
        <v>4</v>
      </c>
      <c r="I5137">
        <v>1</v>
      </c>
      <c r="J5137" t="s">
        <v>28</v>
      </c>
      <c r="K5137" t="s">
        <v>44</v>
      </c>
      <c r="L5137" t="s">
        <v>21</v>
      </c>
      <c r="M5137" t="s">
        <v>22</v>
      </c>
      <c r="N5137" t="s">
        <v>41</v>
      </c>
      <c r="O5137">
        <f>Table2[[#This Row],[check_out_date]]-Table2[[#This Row],[check_in_date]]</f>
        <v>3</v>
      </c>
      <c r="P5137">
        <f>Table2[[#This Row],[num_adults]]+Table2[[#This Row],[num_children]]</f>
        <v>5</v>
      </c>
      <c r="Q5137" s="3">
        <f>IF(OR(Table2[[#This Row],[booking_status]]="confirmed",Table2[[#This Row],[booking_status]]="checked-out"),Table2[[#This Row],[room_rate_per_night]]*Table2[[#This Row],[Num_Nights]],0)</f>
        <v>1276.29</v>
      </c>
      <c r="R5137" t="str" cm="1">
        <f t="array" ref="R5137">IFERROR(_xlfn.IFS(Table2[[#This Row],[booking_status]]="confirmed","Expected",Table2[[#This Row],[booking_status]]="checked-out","Actual"),"No Revenue")</f>
        <v>Expected</v>
      </c>
      <c r="S5137" s="4">
        <f>Table2[[#This Row],[Revenue_Amount]]/Table2[[#This Row],[Num_Nights]]</f>
        <v>425.43</v>
      </c>
    </row>
    <row r="5138" spans="1:19" x14ac:dyDescent="0.3">
      <c r="A5138">
        <v>5137</v>
      </c>
      <c r="B5138" t="s">
        <v>14</v>
      </c>
      <c r="C5138" s="9">
        <v>45277</v>
      </c>
      <c r="D5138" s="9">
        <v>45285</v>
      </c>
      <c r="E5138" s="10">
        <v>45204</v>
      </c>
      <c r="F5138" t="s">
        <v>27</v>
      </c>
      <c r="G5138">
        <v>132.94999999999999</v>
      </c>
      <c r="H5138">
        <v>2</v>
      </c>
      <c r="I5138">
        <v>1</v>
      </c>
      <c r="J5138" t="s">
        <v>28</v>
      </c>
      <c r="K5138" t="s">
        <v>99</v>
      </c>
      <c r="L5138" t="s">
        <v>21</v>
      </c>
      <c r="M5138" t="s">
        <v>36</v>
      </c>
      <c r="N5138" t="s">
        <v>41</v>
      </c>
      <c r="O5138">
        <f>Table2[[#This Row],[check_out_date]]-Table2[[#This Row],[check_in_date]]</f>
        <v>8</v>
      </c>
      <c r="P5138">
        <f>Table2[[#This Row],[num_adults]]+Table2[[#This Row],[num_children]]</f>
        <v>3</v>
      </c>
      <c r="Q5138" s="3">
        <f>IF(OR(Table2[[#This Row],[booking_status]]="confirmed",Table2[[#This Row],[booking_status]]="checked-out"),Table2[[#This Row],[room_rate_per_night]]*Table2[[#This Row],[Num_Nights]],0)</f>
        <v>1063.5999999999999</v>
      </c>
      <c r="R5138" t="str" cm="1">
        <f t="array" ref="R5138">IFERROR(_xlfn.IFS(Table2[[#This Row],[booking_status]]="confirmed","Expected",Table2[[#This Row],[booking_status]]="checked-out","Actual"),"No Revenue")</f>
        <v>Expected</v>
      </c>
      <c r="S5138" s="4">
        <f>Table2[[#This Row],[Revenue_Amount]]/Table2[[#This Row],[Num_Nights]]</f>
        <v>132.94999999999999</v>
      </c>
    </row>
    <row r="5139" spans="1:19" x14ac:dyDescent="0.3">
      <c r="A5139">
        <v>5138</v>
      </c>
      <c r="B5139" t="s">
        <v>37</v>
      </c>
      <c r="C5139" s="9">
        <v>45100</v>
      </c>
      <c r="D5139" s="9">
        <v>45104</v>
      </c>
      <c r="E5139" s="10">
        <v>45055</v>
      </c>
      <c r="F5139" t="s">
        <v>49</v>
      </c>
      <c r="G5139">
        <v>72.34</v>
      </c>
      <c r="H5139">
        <v>2</v>
      </c>
      <c r="I5139">
        <v>1</v>
      </c>
      <c r="J5139" t="s">
        <v>28</v>
      </c>
      <c r="K5139" t="s">
        <v>66</v>
      </c>
      <c r="L5139" t="s">
        <v>21</v>
      </c>
      <c r="M5139" t="s">
        <v>36</v>
      </c>
      <c r="N5139" t="s">
        <v>41</v>
      </c>
      <c r="O5139">
        <f>Table2[[#This Row],[check_out_date]]-Table2[[#This Row],[check_in_date]]</f>
        <v>4</v>
      </c>
      <c r="P5139">
        <f>Table2[[#This Row],[num_adults]]+Table2[[#This Row],[num_children]]</f>
        <v>3</v>
      </c>
      <c r="Q5139" s="3">
        <f>IF(OR(Table2[[#This Row],[booking_status]]="confirmed",Table2[[#This Row],[booking_status]]="checked-out"),Table2[[#This Row],[room_rate_per_night]]*Table2[[#This Row],[Num_Nights]],0)</f>
        <v>289.36</v>
      </c>
      <c r="R5139" t="str" cm="1">
        <f t="array" ref="R5139">IFERROR(_xlfn.IFS(Table2[[#This Row],[booking_status]]="confirmed","Expected",Table2[[#This Row],[booking_status]]="checked-out","Actual"),"No Revenue")</f>
        <v>Expected</v>
      </c>
      <c r="S5139" s="4">
        <f>Table2[[#This Row],[Revenue_Amount]]/Table2[[#This Row],[Num_Nights]]</f>
        <v>72.34</v>
      </c>
    </row>
    <row r="5140" spans="1:19" x14ac:dyDescent="0.3">
      <c r="A5140">
        <v>5139</v>
      </c>
      <c r="B5140" t="s">
        <v>14</v>
      </c>
      <c r="C5140" s="9">
        <v>45025</v>
      </c>
      <c r="D5140" s="9">
        <v>45027</v>
      </c>
      <c r="E5140" s="10">
        <v>44974</v>
      </c>
      <c r="F5140" t="s">
        <v>27</v>
      </c>
      <c r="G5140">
        <v>121.41</v>
      </c>
      <c r="H5140">
        <v>3</v>
      </c>
      <c r="I5140">
        <v>0</v>
      </c>
      <c r="J5140" t="s">
        <v>28</v>
      </c>
      <c r="K5140" t="s">
        <v>44</v>
      </c>
      <c r="L5140" t="s">
        <v>21</v>
      </c>
      <c r="M5140" t="s">
        <v>22</v>
      </c>
      <c r="N5140" t="s">
        <v>23</v>
      </c>
      <c r="O5140">
        <f>Table2[[#This Row],[check_out_date]]-Table2[[#This Row],[check_in_date]]</f>
        <v>2</v>
      </c>
      <c r="P5140">
        <f>Table2[[#This Row],[num_adults]]+Table2[[#This Row],[num_children]]</f>
        <v>3</v>
      </c>
      <c r="Q5140" s="3">
        <f>IF(OR(Table2[[#This Row],[booking_status]]="confirmed",Table2[[#This Row],[booking_status]]="checked-out"),Table2[[#This Row],[room_rate_per_night]]*Table2[[#This Row],[Num_Nights]],0)</f>
        <v>242.82</v>
      </c>
      <c r="R5140" t="str" cm="1">
        <f t="array" ref="R5140">IFERROR(_xlfn.IFS(Table2[[#This Row],[booking_status]]="confirmed","Expected",Table2[[#This Row],[booking_status]]="checked-out","Actual"),"No Revenue")</f>
        <v>Expected</v>
      </c>
      <c r="S5140" s="4">
        <f>Table2[[#This Row],[Revenue_Amount]]/Table2[[#This Row],[Num_Nights]]</f>
        <v>121.41</v>
      </c>
    </row>
    <row r="5141" spans="1:19" hidden="1" x14ac:dyDescent="0.3">
      <c r="A5141">
        <v>5140</v>
      </c>
      <c r="B5141" t="s">
        <v>37</v>
      </c>
      <c r="C5141" s="9">
        <v>45054</v>
      </c>
      <c r="D5141" s="9">
        <v>45055</v>
      </c>
      <c r="E5141" s="10">
        <v>45041</v>
      </c>
      <c r="F5141" t="s">
        <v>27</v>
      </c>
      <c r="G5141">
        <v>127.55</v>
      </c>
      <c r="H5141">
        <v>1</v>
      </c>
      <c r="I5141">
        <v>1</v>
      </c>
      <c r="J5141" t="s">
        <v>35</v>
      </c>
      <c r="K5141" t="s">
        <v>20</v>
      </c>
      <c r="L5141" t="s">
        <v>60</v>
      </c>
      <c r="M5141" t="s">
        <v>22</v>
      </c>
      <c r="N5141" t="s">
        <v>41</v>
      </c>
      <c r="O5141">
        <f>Table2[[#This Row],[check_out_date]]-Table2[[#This Row],[check_in_date]]</f>
        <v>1</v>
      </c>
      <c r="P5141">
        <f>Table2[[#This Row],[num_adults]]+Table2[[#This Row],[num_children]]</f>
        <v>2</v>
      </c>
      <c r="Q5141" s="3">
        <f>IF(OR(Table2[[#This Row],[booking_status]]="confirmed",Table2[[#This Row],[booking_status]]="checked-out"),Table2[[#This Row],[room_rate_per_night]]*Table2[[#This Row],[Num_Nights]],0)</f>
        <v>0</v>
      </c>
      <c r="R5141" t="str" cm="1">
        <f t="array" ref="R5141">IFERROR(_xlfn.IFS(Table2[[#This Row],[booking_status]]="confirmed","Expected",Table2[[#This Row],[booking_status]]="checked-out","Actual"),"No Revenue")</f>
        <v>No Revenue</v>
      </c>
      <c r="S5141" s="4">
        <f>Table2[[#This Row],[Revenue_Amount]]/Table2[[#This Row],[Num_Nights]]</f>
        <v>0</v>
      </c>
    </row>
    <row r="5142" spans="1:19" hidden="1" x14ac:dyDescent="0.3">
      <c r="A5142">
        <v>5141</v>
      </c>
      <c r="B5142" t="s">
        <v>14</v>
      </c>
      <c r="C5142" s="9">
        <v>45091</v>
      </c>
      <c r="D5142" s="9">
        <v>45097</v>
      </c>
      <c r="E5142" s="10">
        <v>45082</v>
      </c>
      <c r="F5142" t="s">
        <v>49</v>
      </c>
      <c r="G5142">
        <v>65.91</v>
      </c>
      <c r="H5142">
        <v>4</v>
      </c>
      <c r="I5142">
        <v>0</v>
      </c>
      <c r="J5142" t="s">
        <v>35</v>
      </c>
      <c r="K5142" t="s">
        <v>66</v>
      </c>
      <c r="L5142" t="s">
        <v>56</v>
      </c>
      <c r="M5142" t="s">
        <v>22</v>
      </c>
      <c r="N5142" t="s">
        <v>41</v>
      </c>
      <c r="O5142">
        <f>Table2[[#This Row],[check_out_date]]-Table2[[#This Row],[check_in_date]]</f>
        <v>6</v>
      </c>
      <c r="P5142">
        <f>Table2[[#This Row],[num_adults]]+Table2[[#This Row],[num_children]]</f>
        <v>4</v>
      </c>
      <c r="Q5142" s="3">
        <f>IF(OR(Table2[[#This Row],[booking_status]]="confirmed",Table2[[#This Row],[booking_status]]="checked-out"),Table2[[#This Row],[room_rate_per_night]]*Table2[[#This Row],[Num_Nights]],0)</f>
        <v>395.46</v>
      </c>
      <c r="R5142" t="str" cm="1">
        <f t="array" ref="R5142">IFERROR(_xlfn.IFS(Table2[[#This Row],[booking_status]]="confirmed","Expected",Table2[[#This Row],[booking_status]]="checked-out","Actual"),"No Revenue")</f>
        <v>Actual</v>
      </c>
      <c r="S5142" s="4">
        <f>Table2[[#This Row],[Revenue_Amount]]/Table2[[#This Row],[Num_Nights]]</f>
        <v>65.91</v>
      </c>
    </row>
    <row r="5143" spans="1:19" hidden="1" x14ac:dyDescent="0.3">
      <c r="A5143">
        <v>5142</v>
      </c>
      <c r="B5143" t="s">
        <v>14</v>
      </c>
      <c r="C5143" s="9">
        <v>45053</v>
      </c>
      <c r="D5143" s="9">
        <v>45064</v>
      </c>
      <c r="E5143" s="10">
        <v>44976</v>
      </c>
      <c r="F5143" t="s">
        <v>49</v>
      </c>
      <c r="G5143">
        <v>93.78</v>
      </c>
      <c r="H5143">
        <v>2</v>
      </c>
      <c r="I5143">
        <v>0</v>
      </c>
      <c r="J5143" t="s">
        <v>35</v>
      </c>
      <c r="K5143" t="s">
        <v>20</v>
      </c>
      <c r="L5143" t="s">
        <v>60</v>
      </c>
      <c r="M5143" t="s">
        <v>36</v>
      </c>
      <c r="N5143" t="s">
        <v>23</v>
      </c>
      <c r="O5143">
        <f>Table2[[#This Row],[check_out_date]]-Table2[[#This Row],[check_in_date]]</f>
        <v>11</v>
      </c>
      <c r="P5143">
        <f>Table2[[#This Row],[num_adults]]+Table2[[#This Row],[num_children]]</f>
        <v>2</v>
      </c>
      <c r="Q5143" s="3">
        <f>IF(OR(Table2[[#This Row],[booking_status]]="confirmed",Table2[[#This Row],[booking_status]]="checked-out"),Table2[[#This Row],[room_rate_per_night]]*Table2[[#This Row],[Num_Nights]],0)</f>
        <v>0</v>
      </c>
      <c r="R5143" t="str" cm="1">
        <f t="array" ref="R5143">IFERROR(_xlfn.IFS(Table2[[#This Row],[booking_status]]="confirmed","Expected",Table2[[#This Row],[booking_status]]="checked-out","Actual"),"No Revenue")</f>
        <v>No Revenue</v>
      </c>
      <c r="S5143" s="4">
        <f>Table2[[#This Row],[Revenue_Amount]]/Table2[[#This Row],[Num_Nights]]</f>
        <v>0</v>
      </c>
    </row>
    <row r="5144" spans="1:19" x14ac:dyDescent="0.3">
      <c r="A5144">
        <v>5143</v>
      </c>
      <c r="B5144" t="s">
        <v>31</v>
      </c>
      <c r="C5144" s="9">
        <v>45233</v>
      </c>
      <c r="D5144" s="9">
        <v>45238</v>
      </c>
      <c r="E5144" s="10">
        <v>45216</v>
      </c>
      <c r="F5144" t="s">
        <v>49</v>
      </c>
      <c r="G5144">
        <v>79.319999999999993</v>
      </c>
      <c r="H5144">
        <v>2</v>
      </c>
      <c r="I5144">
        <v>0</v>
      </c>
      <c r="J5144" t="s">
        <v>94</v>
      </c>
      <c r="K5144" t="s">
        <v>44</v>
      </c>
      <c r="L5144" t="s">
        <v>56</v>
      </c>
      <c r="M5144" t="s">
        <v>36</v>
      </c>
      <c r="N5144" t="s">
        <v>23</v>
      </c>
      <c r="O5144">
        <f>Table2[[#This Row],[check_out_date]]-Table2[[#This Row],[check_in_date]]</f>
        <v>5</v>
      </c>
      <c r="P5144">
        <f>Table2[[#This Row],[num_adults]]+Table2[[#This Row],[num_children]]</f>
        <v>2</v>
      </c>
      <c r="Q5144" s="3">
        <f>IF(OR(Table2[[#This Row],[booking_status]]="confirmed",Table2[[#This Row],[booking_status]]="checked-out"),Table2[[#This Row],[room_rate_per_night]]*Table2[[#This Row],[Num_Nights]],0)</f>
        <v>396.59999999999997</v>
      </c>
      <c r="R5144" t="str" cm="1">
        <f t="array" ref="R5144">IFERROR(_xlfn.IFS(Table2[[#This Row],[booking_status]]="confirmed","Expected",Table2[[#This Row],[booking_status]]="checked-out","Actual"),"No Revenue")</f>
        <v>Actual</v>
      </c>
      <c r="S5144" s="4">
        <f>Table2[[#This Row],[Revenue_Amount]]/Table2[[#This Row],[Num_Nights]]</f>
        <v>79.319999999999993</v>
      </c>
    </row>
    <row r="5145" spans="1:19" x14ac:dyDescent="0.3">
      <c r="A5145">
        <v>5144</v>
      </c>
      <c r="B5145" t="s">
        <v>31</v>
      </c>
      <c r="C5145" s="9">
        <v>45001</v>
      </c>
      <c r="D5145" s="9">
        <v>45010</v>
      </c>
      <c r="E5145" s="10">
        <v>44956</v>
      </c>
      <c r="F5145" t="s">
        <v>49</v>
      </c>
      <c r="G5145">
        <v>84.18</v>
      </c>
      <c r="H5145">
        <v>1</v>
      </c>
      <c r="I5145">
        <v>2</v>
      </c>
      <c r="J5145" t="s">
        <v>55</v>
      </c>
      <c r="K5145" t="s">
        <v>29</v>
      </c>
      <c r="L5145" t="s">
        <v>21</v>
      </c>
      <c r="M5145" t="s">
        <v>22</v>
      </c>
      <c r="N5145" t="s">
        <v>41</v>
      </c>
      <c r="O5145">
        <f>Table2[[#This Row],[check_out_date]]-Table2[[#This Row],[check_in_date]]</f>
        <v>9</v>
      </c>
      <c r="P5145">
        <f>Table2[[#This Row],[num_adults]]+Table2[[#This Row],[num_children]]</f>
        <v>3</v>
      </c>
      <c r="Q5145" s="3">
        <f>IF(OR(Table2[[#This Row],[booking_status]]="confirmed",Table2[[#This Row],[booking_status]]="checked-out"),Table2[[#This Row],[room_rate_per_night]]*Table2[[#This Row],[Num_Nights]],0)</f>
        <v>757.62000000000012</v>
      </c>
      <c r="R5145" t="str" cm="1">
        <f t="array" ref="R5145">IFERROR(_xlfn.IFS(Table2[[#This Row],[booking_status]]="confirmed","Expected",Table2[[#This Row],[booking_status]]="checked-out","Actual"),"No Revenue")</f>
        <v>Expected</v>
      </c>
      <c r="S5145" s="4">
        <f>Table2[[#This Row],[Revenue_Amount]]/Table2[[#This Row],[Num_Nights]]</f>
        <v>84.18</v>
      </c>
    </row>
    <row r="5146" spans="1:19" x14ac:dyDescent="0.3">
      <c r="A5146">
        <v>5145</v>
      </c>
      <c r="B5146" t="s">
        <v>50</v>
      </c>
      <c r="C5146" s="9">
        <v>44949</v>
      </c>
      <c r="D5146" s="9">
        <v>44957</v>
      </c>
      <c r="E5146" s="10">
        <v>44882</v>
      </c>
      <c r="F5146" t="s">
        <v>18</v>
      </c>
      <c r="G5146">
        <v>220.12</v>
      </c>
      <c r="H5146">
        <v>2</v>
      </c>
      <c r="I5146">
        <v>0</v>
      </c>
      <c r="J5146" t="s">
        <v>94</v>
      </c>
      <c r="K5146" t="s">
        <v>20</v>
      </c>
      <c r="L5146" t="s">
        <v>56</v>
      </c>
      <c r="M5146" t="s">
        <v>22</v>
      </c>
      <c r="N5146" t="s">
        <v>23</v>
      </c>
      <c r="O5146">
        <f>Table2[[#This Row],[check_out_date]]-Table2[[#This Row],[check_in_date]]</f>
        <v>8</v>
      </c>
      <c r="P5146">
        <f>Table2[[#This Row],[num_adults]]+Table2[[#This Row],[num_children]]</f>
        <v>2</v>
      </c>
      <c r="Q5146" s="3">
        <f>IF(OR(Table2[[#This Row],[booking_status]]="confirmed",Table2[[#This Row],[booking_status]]="checked-out"),Table2[[#This Row],[room_rate_per_night]]*Table2[[#This Row],[Num_Nights]],0)</f>
        <v>1760.96</v>
      </c>
      <c r="R5146" t="str" cm="1">
        <f t="array" ref="R5146">IFERROR(_xlfn.IFS(Table2[[#This Row],[booking_status]]="confirmed","Expected",Table2[[#This Row],[booking_status]]="checked-out","Actual"),"No Revenue")</f>
        <v>Actual</v>
      </c>
      <c r="S5146" s="4">
        <f>Table2[[#This Row],[Revenue_Amount]]/Table2[[#This Row],[Num_Nights]]</f>
        <v>220.12</v>
      </c>
    </row>
    <row r="5147" spans="1:19" x14ac:dyDescent="0.3">
      <c r="A5147">
        <v>5146</v>
      </c>
      <c r="B5147" t="s">
        <v>37</v>
      </c>
      <c r="C5147" s="9">
        <v>44961</v>
      </c>
      <c r="D5147" s="9">
        <v>44966</v>
      </c>
      <c r="E5147" s="10">
        <v>44955</v>
      </c>
      <c r="F5147" t="s">
        <v>54</v>
      </c>
      <c r="G5147">
        <v>537.61</v>
      </c>
      <c r="H5147">
        <v>2</v>
      </c>
      <c r="I5147">
        <v>0</v>
      </c>
      <c r="J5147" t="s">
        <v>28</v>
      </c>
      <c r="K5147" t="s">
        <v>29</v>
      </c>
      <c r="L5147" t="s">
        <v>21</v>
      </c>
      <c r="M5147" t="s">
        <v>36</v>
      </c>
      <c r="N5147" t="s">
        <v>45</v>
      </c>
      <c r="O5147">
        <f>Table2[[#This Row],[check_out_date]]-Table2[[#This Row],[check_in_date]]</f>
        <v>5</v>
      </c>
      <c r="P5147">
        <f>Table2[[#This Row],[num_adults]]+Table2[[#This Row],[num_children]]</f>
        <v>2</v>
      </c>
      <c r="Q5147" s="3">
        <f>IF(OR(Table2[[#This Row],[booking_status]]="confirmed",Table2[[#This Row],[booking_status]]="checked-out"),Table2[[#This Row],[room_rate_per_night]]*Table2[[#This Row],[Num_Nights]],0)</f>
        <v>2688.05</v>
      </c>
      <c r="R5147" t="str" cm="1">
        <f t="array" ref="R5147">IFERROR(_xlfn.IFS(Table2[[#This Row],[booking_status]]="confirmed","Expected",Table2[[#This Row],[booking_status]]="checked-out","Actual"),"No Revenue")</f>
        <v>Expected</v>
      </c>
      <c r="S5147" s="4">
        <f>Table2[[#This Row],[Revenue_Amount]]/Table2[[#This Row],[Num_Nights]]</f>
        <v>537.61</v>
      </c>
    </row>
    <row r="5148" spans="1:19" hidden="1" x14ac:dyDescent="0.3">
      <c r="A5148">
        <v>5147</v>
      </c>
      <c r="B5148" t="s">
        <v>37</v>
      </c>
      <c r="C5148" s="9">
        <v>44995</v>
      </c>
      <c r="D5148" s="9">
        <v>44999</v>
      </c>
      <c r="E5148" s="10">
        <v>44965</v>
      </c>
      <c r="F5148" t="s">
        <v>18</v>
      </c>
      <c r="G5148">
        <v>241.71</v>
      </c>
      <c r="H5148">
        <v>1</v>
      </c>
      <c r="I5148">
        <v>0</v>
      </c>
      <c r="J5148" t="s">
        <v>35</v>
      </c>
      <c r="K5148" t="s">
        <v>44</v>
      </c>
      <c r="L5148" t="s">
        <v>56</v>
      </c>
      <c r="M5148" t="s">
        <v>36</v>
      </c>
      <c r="N5148" t="s">
        <v>41</v>
      </c>
      <c r="O5148">
        <f>Table2[[#This Row],[check_out_date]]-Table2[[#This Row],[check_in_date]]</f>
        <v>4</v>
      </c>
      <c r="P5148">
        <f>Table2[[#This Row],[num_adults]]+Table2[[#This Row],[num_children]]</f>
        <v>1</v>
      </c>
      <c r="Q5148" s="3">
        <f>IF(OR(Table2[[#This Row],[booking_status]]="confirmed",Table2[[#This Row],[booking_status]]="checked-out"),Table2[[#This Row],[room_rate_per_night]]*Table2[[#This Row],[Num_Nights]],0)</f>
        <v>966.84</v>
      </c>
      <c r="R5148" t="str" cm="1">
        <f t="array" ref="R5148">IFERROR(_xlfn.IFS(Table2[[#This Row],[booking_status]]="confirmed","Expected",Table2[[#This Row],[booking_status]]="checked-out","Actual"),"No Revenue")</f>
        <v>Actual</v>
      </c>
      <c r="S5148" s="4">
        <f>Table2[[#This Row],[Revenue_Amount]]/Table2[[#This Row],[Num_Nights]]</f>
        <v>241.71</v>
      </c>
    </row>
    <row r="5149" spans="1:19" hidden="1" x14ac:dyDescent="0.3">
      <c r="A5149">
        <v>5148</v>
      </c>
      <c r="B5149" t="s">
        <v>14</v>
      </c>
      <c r="C5149" s="9">
        <v>44948</v>
      </c>
      <c r="D5149" s="9">
        <v>44950</v>
      </c>
      <c r="E5149" s="10">
        <v>44933</v>
      </c>
      <c r="F5149" t="s">
        <v>27</v>
      </c>
      <c r="G5149">
        <v>146.30000000000001</v>
      </c>
      <c r="H5149">
        <v>1</v>
      </c>
      <c r="I5149">
        <v>0</v>
      </c>
      <c r="J5149" t="s">
        <v>35</v>
      </c>
      <c r="K5149" t="s">
        <v>29</v>
      </c>
      <c r="L5149" t="s">
        <v>21</v>
      </c>
      <c r="M5149" t="s">
        <v>36</v>
      </c>
      <c r="N5149" t="s">
        <v>95</v>
      </c>
      <c r="O5149">
        <f>Table2[[#This Row],[check_out_date]]-Table2[[#This Row],[check_in_date]]</f>
        <v>2</v>
      </c>
      <c r="P5149">
        <f>Table2[[#This Row],[num_adults]]+Table2[[#This Row],[num_children]]</f>
        <v>1</v>
      </c>
      <c r="Q5149" s="3">
        <f>IF(OR(Table2[[#This Row],[booking_status]]="confirmed",Table2[[#This Row],[booking_status]]="checked-out"),Table2[[#This Row],[room_rate_per_night]]*Table2[[#This Row],[Num_Nights]],0)</f>
        <v>292.60000000000002</v>
      </c>
      <c r="R5149" t="str" cm="1">
        <f t="array" ref="R5149">IFERROR(_xlfn.IFS(Table2[[#This Row],[booking_status]]="confirmed","Expected",Table2[[#This Row],[booking_status]]="checked-out","Actual"),"No Revenue")</f>
        <v>Expected</v>
      </c>
      <c r="S5149" s="4">
        <f>Table2[[#This Row],[Revenue_Amount]]/Table2[[#This Row],[Num_Nights]]</f>
        <v>146.30000000000001</v>
      </c>
    </row>
    <row r="5150" spans="1:19" hidden="1" x14ac:dyDescent="0.3">
      <c r="A5150">
        <v>5149</v>
      </c>
      <c r="B5150" t="s">
        <v>50</v>
      </c>
      <c r="C5150" s="9">
        <v>45105</v>
      </c>
      <c r="D5150" s="9">
        <v>45108</v>
      </c>
      <c r="E5150" s="10">
        <v>45058</v>
      </c>
      <c r="F5150" t="s">
        <v>27</v>
      </c>
      <c r="G5150">
        <v>226.96</v>
      </c>
      <c r="H5150">
        <v>2</v>
      </c>
      <c r="I5150">
        <v>0</v>
      </c>
      <c r="J5150" t="s">
        <v>35</v>
      </c>
      <c r="K5150" t="s">
        <v>44</v>
      </c>
      <c r="L5150" t="s">
        <v>21</v>
      </c>
      <c r="M5150" t="s">
        <v>36</v>
      </c>
      <c r="N5150" t="s">
        <v>23</v>
      </c>
      <c r="O5150">
        <f>Table2[[#This Row],[check_out_date]]-Table2[[#This Row],[check_in_date]]</f>
        <v>3</v>
      </c>
      <c r="P5150">
        <f>Table2[[#This Row],[num_adults]]+Table2[[#This Row],[num_children]]</f>
        <v>2</v>
      </c>
      <c r="Q5150" s="3">
        <f>IF(OR(Table2[[#This Row],[booking_status]]="confirmed",Table2[[#This Row],[booking_status]]="checked-out"),Table2[[#This Row],[room_rate_per_night]]*Table2[[#This Row],[Num_Nights]],0)</f>
        <v>680.88</v>
      </c>
      <c r="R5150" t="str" cm="1">
        <f t="array" ref="R5150">IFERROR(_xlfn.IFS(Table2[[#This Row],[booking_status]]="confirmed","Expected",Table2[[#This Row],[booking_status]]="checked-out","Actual"),"No Revenue")</f>
        <v>Expected</v>
      </c>
      <c r="S5150" s="4">
        <f>Table2[[#This Row],[Revenue_Amount]]/Table2[[#This Row],[Num_Nights]]</f>
        <v>226.96</v>
      </c>
    </row>
    <row r="5151" spans="1:19" x14ac:dyDescent="0.3">
      <c r="A5151">
        <v>5150</v>
      </c>
      <c r="B5151" t="s">
        <v>31</v>
      </c>
      <c r="C5151" s="9">
        <v>45038</v>
      </c>
      <c r="D5151" s="9">
        <v>45042</v>
      </c>
      <c r="E5151" s="10">
        <v>45027</v>
      </c>
      <c r="F5151" t="s">
        <v>18</v>
      </c>
      <c r="G5151">
        <v>222.36</v>
      </c>
      <c r="H5151">
        <v>2</v>
      </c>
      <c r="I5151">
        <v>0</v>
      </c>
      <c r="J5151" t="s">
        <v>19</v>
      </c>
      <c r="K5151" t="s">
        <v>44</v>
      </c>
      <c r="L5151" t="s">
        <v>21</v>
      </c>
      <c r="M5151" t="s">
        <v>36</v>
      </c>
      <c r="N5151" t="s">
        <v>23</v>
      </c>
      <c r="O5151">
        <f>Table2[[#This Row],[check_out_date]]-Table2[[#This Row],[check_in_date]]</f>
        <v>4</v>
      </c>
      <c r="P5151">
        <f>Table2[[#This Row],[num_adults]]+Table2[[#This Row],[num_children]]</f>
        <v>2</v>
      </c>
      <c r="Q5151" s="3">
        <f>IF(OR(Table2[[#This Row],[booking_status]]="confirmed",Table2[[#This Row],[booking_status]]="checked-out"),Table2[[#This Row],[room_rate_per_night]]*Table2[[#This Row],[Num_Nights]],0)</f>
        <v>889.44</v>
      </c>
      <c r="R5151" t="str" cm="1">
        <f t="array" ref="R5151">IFERROR(_xlfn.IFS(Table2[[#This Row],[booking_status]]="confirmed","Expected",Table2[[#This Row],[booking_status]]="checked-out","Actual"),"No Revenue")</f>
        <v>Expected</v>
      </c>
      <c r="S5151" s="4">
        <f>Table2[[#This Row],[Revenue_Amount]]/Table2[[#This Row],[Num_Nights]]</f>
        <v>222.36</v>
      </c>
    </row>
    <row r="5152" spans="1:19" x14ac:dyDescent="0.3">
      <c r="A5152">
        <v>5151</v>
      </c>
      <c r="B5152" t="s">
        <v>50</v>
      </c>
      <c r="C5152" s="9">
        <v>45052</v>
      </c>
      <c r="D5152" s="9">
        <v>45061</v>
      </c>
      <c r="E5152" s="10">
        <v>45027</v>
      </c>
      <c r="F5152" t="s">
        <v>54</v>
      </c>
      <c r="G5152">
        <v>451.06</v>
      </c>
      <c r="H5152">
        <v>4</v>
      </c>
      <c r="I5152">
        <v>2</v>
      </c>
      <c r="J5152" t="s">
        <v>28</v>
      </c>
      <c r="K5152" t="s">
        <v>20</v>
      </c>
      <c r="L5152" t="s">
        <v>21</v>
      </c>
      <c r="M5152" t="s">
        <v>22</v>
      </c>
      <c r="N5152" t="s">
        <v>45</v>
      </c>
      <c r="O5152">
        <f>Table2[[#This Row],[check_out_date]]-Table2[[#This Row],[check_in_date]]</f>
        <v>9</v>
      </c>
      <c r="P5152">
        <f>Table2[[#This Row],[num_adults]]+Table2[[#This Row],[num_children]]</f>
        <v>6</v>
      </c>
      <c r="Q5152" s="3">
        <f>IF(OR(Table2[[#This Row],[booking_status]]="confirmed",Table2[[#This Row],[booking_status]]="checked-out"),Table2[[#This Row],[room_rate_per_night]]*Table2[[#This Row],[Num_Nights]],0)</f>
        <v>4059.54</v>
      </c>
      <c r="R5152" t="str" cm="1">
        <f t="array" ref="R5152">IFERROR(_xlfn.IFS(Table2[[#This Row],[booking_status]]="confirmed","Expected",Table2[[#This Row],[booking_status]]="checked-out","Actual"),"No Revenue")</f>
        <v>Expected</v>
      </c>
      <c r="S5152" s="4">
        <f>Table2[[#This Row],[Revenue_Amount]]/Table2[[#This Row],[Num_Nights]]</f>
        <v>451.06</v>
      </c>
    </row>
    <row r="5153" spans="1:19" x14ac:dyDescent="0.3">
      <c r="A5153">
        <v>5152</v>
      </c>
      <c r="B5153" t="s">
        <v>14</v>
      </c>
      <c r="C5153" s="9">
        <v>44941</v>
      </c>
      <c r="D5153" s="9">
        <v>44953</v>
      </c>
      <c r="E5153" s="10">
        <v>44887</v>
      </c>
      <c r="F5153" t="s">
        <v>49</v>
      </c>
      <c r="G5153">
        <v>70.59</v>
      </c>
      <c r="H5153">
        <v>4</v>
      </c>
      <c r="I5153">
        <v>3</v>
      </c>
      <c r="J5153" t="s">
        <v>55</v>
      </c>
      <c r="K5153" t="s">
        <v>44</v>
      </c>
      <c r="L5153" t="s">
        <v>21</v>
      </c>
      <c r="M5153" t="s">
        <v>36</v>
      </c>
      <c r="N5153" t="s">
        <v>41</v>
      </c>
      <c r="O5153">
        <f>Table2[[#This Row],[check_out_date]]-Table2[[#This Row],[check_in_date]]</f>
        <v>12</v>
      </c>
      <c r="P5153">
        <f>Table2[[#This Row],[num_adults]]+Table2[[#This Row],[num_children]]</f>
        <v>7</v>
      </c>
      <c r="Q5153" s="3">
        <f>IF(OR(Table2[[#This Row],[booking_status]]="confirmed",Table2[[#This Row],[booking_status]]="checked-out"),Table2[[#This Row],[room_rate_per_night]]*Table2[[#This Row],[Num_Nights]],0)</f>
        <v>847.08</v>
      </c>
      <c r="R5153" t="str" cm="1">
        <f t="array" ref="R5153">IFERROR(_xlfn.IFS(Table2[[#This Row],[booking_status]]="confirmed","Expected",Table2[[#This Row],[booking_status]]="checked-out","Actual"),"No Revenue")</f>
        <v>Expected</v>
      </c>
      <c r="S5153" s="4">
        <f>Table2[[#This Row],[Revenue_Amount]]/Table2[[#This Row],[Num_Nights]]</f>
        <v>70.59</v>
      </c>
    </row>
    <row r="5154" spans="1:19" x14ac:dyDescent="0.3">
      <c r="A5154">
        <v>5153</v>
      </c>
      <c r="B5154" t="s">
        <v>50</v>
      </c>
      <c r="C5154" s="9">
        <v>45033</v>
      </c>
      <c r="D5154" s="9">
        <v>45037</v>
      </c>
      <c r="E5154" s="10">
        <v>44992</v>
      </c>
      <c r="F5154" t="s">
        <v>54</v>
      </c>
      <c r="G5154">
        <v>343.95</v>
      </c>
      <c r="H5154">
        <v>1</v>
      </c>
      <c r="I5154">
        <v>1</v>
      </c>
      <c r="J5154" t="s">
        <v>19</v>
      </c>
      <c r="K5154" t="s">
        <v>44</v>
      </c>
      <c r="L5154" t="s">
        <v>21</v>
      </c>
      <c r="M5154" t="s">
        <v>36</v>
      </c>
      <c r="N5154" t="s">
        <v>41</v>
      </c>
      <c r="O5154">
        <f>Table2[[#This Row],[check_out_date]]-Table2[[#This Row],[check_in_date]]</f>
        <v>4</v>
      </c>
      <c r="P5154">
        <f>Table2[[#This Row],[num_adults]]+Table2[[#This Row],[num_children]]</f>
        <v>2</v>
      </c>
      <c r="Q5154" s="3">
        <f>IF(OR(Table2[[#This Row],[booking_status]]="confirmed",Table2[[#This Row],[booking_status]]="checked-out"),Table2[[#This Row],[room_rate_per_night]]*Table2[[#This Row],[Num_Nights]],0)</f>
        <v>1375.8</v>
      </c>
      <c r="R5154" t="str" cm="1">
        <f t="array" ref="R5154">IFERROR(_xlfn.IFS(Table2[[#This Row],[booking_status]]="confirmed","Expected",Table2[[#This Row],[booking_status]]="checked-out","Actual"),"No Revenue")</f>
        <v>Expected</v>
      </c>
      <c r="S5154" s="4">
        <f>Table2[[#This Row],[Revenue_Amount]]/Table2[[#This Row],[Num_Nights]]</f>
        <v>343.95</v>
      </c>
    </row>
    <row r="5155" spans="1:19" x14ac:dyDescent="0.3">
      <c r="A5155">
        <v>5154</v>
      </c>
      <c r="B5155" t="s">
        <v>14</v>
      </c>
      <c r="C5155" s="9">
        <v>44967</v>
      </c>
      <c r="D5155" s="9">
        <v>44971</v>
      </c>
      <c r="E5155" s="10">
        <v>44954</v>
      </c>
      <c r="F5155" t="s">
        <v>27</v>
      </c>
      <c r="G5155">
        <v>146.79</v>
      </c>
      <c r="H5155">
        <v>2</v>
      </c>
      <c r="I5155">
        <v>2</v>
      </c>
      <c r="J5155" t="s">
        <v>28</v>
      </c>
      <c r="K5155" t="s">
        <v>66</v>
      </c>
      <c r="L5155" t="s">
        <v>21</v>
      </c>
      <c r="M5155" t="s">
        <v>22</v>
      </c>
      <c r="N5155" t="s">
        <v>41</v>
      </c>
      <c r="O5155">
        <f>Table2[[#This Row],[check_out_date]]-Table2[[#This Row],[check_in_date]]</f>
        <v>4</v>
      </c>
      <c r="P5155">
        <f>Table2[[#This Row],[num_adults]]+Table2[[#This Row],[num_children]]</f>
        <v>4</v>
      </c>
      <c r="Q5155" s="3">
        <f>IF(OR(Table2[[#This Row],[booking_status]]="confirmed",Table2[[#This Row],[booking_status]]="checked-out"),Table2[[#This Row],[room_rate_per_night]]*Table2[[#This Row],[Num_Nights]],0)</f>
        <v>587.16</v>
      </c>
      <c r="R5155" t="str" cm="1">
        <f t="array" ref="R5155">IFERROR(_xlfn.IFS(Table2[[#This Row],[booking_status]]="confirmed","Expected",Table2[[#This Row],[booking_status]]="checked-out","Actual"),"No Revenue")</f>
        <v>Expected</v>
      </c>
      <c r="S5155" s="4">
        <f>Table2[[#This Row],[Revenue_Amount]]/Table2[[#This Row],[Num_Nights]]</f>
        <v>146.79</v>
      </c>
    </row>
    <row r="5156" spans="1:19" x14ac:dyDescent="0.3">
      <c r="A5156">
        <v>5155</v>
      </c>
      <c r="B5156" t="s">
        <v>50</v>
      </c>
      <c r="C5156" s="9">
        <v>45288</v>
      </c>
      <c r="D5156" s="9">
        <v>45293</v>
      </c>
      <c r="E5156" s="10">
        <v>45276</v>
      </c>
      <c r="F5156" t="s">
        <v>49</v>
      </c>
      <c r="G5156">
        <v>94.73</v>
      </c>
      <c r="H5156">
        <v>1</v>
      </c>
      <c r="I5156">
        <v>0</v>
      </c>
      <c r="J5156" t="s">
        <v>94</v>
      </c>
      <c r="K5156" t="s">
        <v>66</v>
      </c>
      <c r="L5156" t="s">
        <v>70</v>
      </c>
      <c r="M5156" t="s">
        <v>36</v>
      </c>
      <c r="N5156" t="s">
        <v>41</v>
      </c>
      <c r="O5156">
        <f>Table2[[#This Row],[check_out_date]]-Table2[[#This Row],[check_in_date]]</f>
        <v>5</v>
      </c>
      <c r="P5156">
        <f>Table2[[#This Row],[num_adults]]+Table2[[#This Row],[num_children]]</f>
        <v>1</v>
      </c>
      <c r="Q5156" s="3">
        <f>IF(OR(Table2[[#This Row],[booking_status]]="confirmed",Table2[[#This Row],[booking_status]]="checked-out"),Table2[[#This Row],[room_rate_per_night]]*Table2[[#This Row],[Num_Nights]],0)</f>
        <v>0</v>
      </c>
      <c r="R5156" t="str" cm="1">
        <f t="array" ref="R5156">IFERROR(_xlfn.IFS(Table2[[#This Row],[booking_status]]="confirmed","Expected",Table2[[#This Row],[booking_status]]="checked-out","Actual"),"No Revenue")</f>
        <v>No Revenue</v>
      </c>
      <c r="S5156" s="4">
        <f>Table2[[#This Row],[Revenue_Amount]]/Table2[[#This Row],[Num_Nights]]</f>
        <v>0</v>
      </c>
    </row>
    <row r="5157" spans="1:19" x14ac:dyDescent="0.3">
      <c r="A5157">
        <v>5156</v>
      </c>
      <c r="B5157" t="s">
        <v>50</v>
      </c>
      <c r="C5157" s="9">
        <v>44961</v>
      </c>
      <c r="D5157" s="9">
        <v>44969</v>
      </c>
      <c r="E5157" s="10">
        <v>44940</v>
      </c>
      <c r="F5157" t="s">
        <v>49</v>
      </c>
      <c r="G5157">
        <v>93.51</v>
      </c>
      <c r="H5157">
        <v>3</v>
      </c>
      <c r="I5157">
        <v>0</v>
      </c>
      <c r="J5157" t="s">
        <v>28</v>
      </c>
      <c r="K5157" t="s">
        <v>66</v>
      </c>
      <c r="L5157" t="s">
        <v>21</v>
      </c>
      <c r="M5157" t="s">
        <v>22</v>
      </c>
      <c r="N5157" t="s">
        <v>95</v>
      </c>
      <c r="O5157">
        <f>Table2[[#This Row],[check_out_date]]-Table2[[#This Row],[check_in_date]]</f>
        <v>8</v>
      </c>
      <c r="P5157">
        <f>Table2[[#This Row],[num_adults]]+Table2[[#This Row],[num_children]]</f>
        <v>3</v>
      </c>
      <c r="Q5157" s="3">
        <f>IF(OR(Table2[[#This Row],[booking_status]]="confirmed",Table2[[#This Row],[booking_status]]="checked-out"),Table2[[#This Row],[room_rate_per_night]]*Table2[[#This Row],[Num_Nights]],0)</f>
        <v>748.08</v>
      </c>
      <c r="R5157" t="str" cm="1">
        <f t="array" ref="R5157">IFERROR(_xlfn.IFS(Table2[[#This Row],[booking_status]]="confirmed","Expected",Table2[[#This Row],[booking_status]]="checked-out","Actual"),"No Revenue")</f>
        <v>Expected</v>
      </c>
      <c r="S5157" s="4">
        <f>Table2[[#This Row],[Revenue_Amount]]/Table2[[#This Row],[Num_Nights]]</f>
        <v>93.51</v>
      </c>
    </row>
    <row r="5158" spans="1:19" x14ac:dyDescent="0.3">
      <c r="A5158">
        <v>5157</v>
      </c>
      <c r="B5158" t="s">
        <v>14</v>
      </c>
      <c r="C5158" s="9">
        <v>44987</v>
      </c>
      <c r="D5158" s="9">
        <v>44989</v>
      </c>
      <c r="E5158" s="10">
        <v>44983</v>
      </c>
      <c r="F5158" t="s">
        <v>27</v>
      </c>
      <c r="G5158">
        <v>154.88</v>
      </c>
      <c r="H5158">
        <v>4</v>
      </c>
      <c r="I5158">
        <v>1</v>
      </c>
      <c r="J5158" t="s">
        <v>94</v>
      </c>
      <c r="K5158" t="s">
        <v>29</v>
      </c>
      <c r="L5158" t="s">
        <v>56</v>
      </c>
      <c r="M5158" t="s">
        <v>36</v>
      </c>
      <c r="N5158" t="s">
        <v>45</v>
      </c>
      <c r="O5158">
        <f>Table2[[#This Row],[check_out_date]]-Table2[[#This Row],[check_in_date]]</f>
        <v>2</v>
      </c>
      <c r="P5158">
        <f>Table2[[#This Row],[num_adults]]+Table2[[#This Row],[num_children]]</f>
        <v>5</v>
      </c>
      <c r="Q5158" s="3">
        <f>IF(OR(Table2[[#This Row],[booking_status]]="confirmed",Table2[[#This Row],[booking_status]]="checked-out"),Table2[[#This Row],[room_rate_per_night]]*Table2[[#This Row],[Num_Nights]],0)</f>
        <v>309.76</v>
      </c>
      <c r="R5158" t="str" cm="1">
        <f t="array" ref="R5158">IFERROR(_xlfn.IFS(Table2[[#This Row],[booking_status]]="confirmed","Expected",Table2[[#This Row],[booking_status]]="checked-out","Actual"),"No Revenue")</f>
        <v>Actual</v>
      </c>
      <c r="S5158" s="4">
        <f>Table2[[#This Row],[Revenue_Amount]]/Table2[[#This Row],[Num_Nights]]</f>
        <v>154.88</v>
      </c>
    </row>
    <row r="5159" spans="1:19" x14ac:dyDescent="0.3">
      <c r="A5159">
        <v>5158</v>
      </c>
      <c r="B5159" t="s">
        <v>31</v>
      </c>
      <c r="C5159" s="9">
        <v>44954</v>
      </c>
      <c r="D5159" s="9">
        <v>44957</v>
      </c>
      <c r="E5159" s="10">
        <v>44910</v>
      </c>
      <c r="F5159" t="s">
        <v>49</v>
      </c>
      <c r="G5159">
        <v>74.099999999999994</v>
      </c>
      <c r="H5159">
        <v>2</v>
      </c>
      <c r="I5159">
        <v>0</v>
      </c>
      <c r="J5159" t="s">
        <v>19</v>
      </c>
      <c r="K5159" t="s">
        <v>29</v>
      </c>
      <c r="L5159" t="s">
        <v>21</v>
      </c>
      <c r="M5159" t="s">
        <v>36</v>
      </c>
      <c r="N5159" t="s">
        <v>30</v>
      </c>
      <c r="O5159">
        <f>Table2[[#This Row],[check_out_date]]-Table2[[#This Row],[check_in_date]]</f>
        <v>3</v>
      </c>
      <c r="P5159">
        <f>Table2[[#This Row],[num_adults]]+Table2[[#This Row],[num_children]]</f>
        <v>2</v>
      </c>
      <c r="Q5159" s="3">
        <f>IF(OR(Table2[[#This Row],[booking_status]]="confirmed",Table2[[#This Row],[booking_status]]="checked-out"),Table2[[#This Row],[room_rate_per_night]]*Table2[[#This Row],[Num_Nights]],0)</f>
        <v>222.29999999999998</v>
      </c>
      <c r="R5159" t="str" cm="1">
        <f t="array" ref="R5159">IFERROR(_xlfn.IFS(Table2[[#This Row],[booking_status]]="confirmed","Expected",Table2[[#This Row],[booking_status]]="checked-out","Actual"),"No Revenue")</f>
        <v>Expected</v>
      </c>
      <c r="S5159" s="4">
        <f>Table2[[#This Row],[Revenue_Amount]]/Table2[[#This Row],[Num_Nights]]</f>
        <v>74.099999999999994</v>
      </c>
    </row>
    <row r="5160" spans="1:19" x14ac:dyDescent="0.3">
      <c r="A5160">
        <v>5159</v>
      </c>
      <c r="B5160" t="s">
        <v>37</v>
      </c>
      <c r="C5160" s="9">
        <v>45148</v>
      </c>
      <c r="D5160" s="9">
        <v>45153</v>
      </c>
      <c r="E5160" s="10">
        <v>45125</v>
      </c>
      <c r="F5160" t="s">
        <v>27</v>
      </c>
      <c r="G5160">
        <v>215.35</v>
      </c>
      <c r="H5160">
        <v>2</v>
      </c>
      <c r="I5160">
        <v>0</v>
      </c>
      <c r="J5160" t="s">
        <v>28</v>
      </c>
      <c r="K5160" t="s">
        <v>29</v>
      </c>
      <c r="L5160" t="s">
        <v>21</v>
      </c>
      <c r="M5160" t="s">
        <v>36</v>
      </c>
      <c r="N5160" t="s">
        <v>41</v>
      </c>
      <c r="O5160">
        <f>Table2[[#This Row],[check_out_date]]-Table2[[#This Row],[check_in_date]]</f>
        <v>5</v>
      </c>
      <c r="P5160">
        <f>Table2[[#This Row],[num_adults]]+Table2[[#This Row],[num_children]]</f>
        <v>2</v>
      </c>
      <c r="Q5160" s="3">
        <f>IF(OR(Table2[[#This Row],[booking_status]]="confirmed",Table2[[#This Row],[booking_status]]="checked-out"),Table2[[#This Row],[room_rate_per_night]]*Table2[[#This Row],[Num_Nights]],0)</f>
        <v>1076.75</v>
      </c>
      <c r="R5160" t="str" cm="1">
        <f t="array" ref="R5160">IFERROR(_xlfn.IFS(Table2[[#This Row],[booking_status]]="confirmed","Expected",Table2[[#This Row],[booking_status]]="checked-out","Actual"),"No Revenue")</f>
        <v>Expected</v>
      </c>
      <c r="S5160" s="4">
        <f>Table2[[#This Row],[Revenue_Amount]]/Table2[[#This Row],[Num_Nights]]</f>
        <v>215.35</v>
      </c>
    </row>
    <row r="5161" spans="1:19" x14ac:dyDescent="0.3">
      <c r="A5161">
        <v>5160</v>
      </c>
      <c r="B5161" t="s">
        <v>31</v>
      </c>
      <c r="C5161" s="9">
        <v>45195</v>
      </c>
      <c r="D5161" s="9">
        <v>45200</v>
      </c>
      <c r="E5161" s="10">
        <v>45154</v>
      </c>
      <c r="F5161" t="s">
        <v>54</v>
      </c>
      <c r="G5161">
        <v>249.1</v>
      </c>
      <c r="H5161">
        <v>2</v>
      </c>
      <c r="I5161">
        <v>0</v>
      </c>
      <c r="J5161" t="s">
        <v>28</v>
      </c>
      <c r="K5161" t="s">
        <v>99</v>
      </c>
      <c r="L5161" t="s">
        <v>21</v>
      </c>
      <c r="M5161" t="s">
        <v>36</v>
      </c>
      <c r="N5161" t="s">
        <v>41</v>
      </c>
      <c r="O5161">
        <f>Table2[[#This Row],[check_out_date]]-Table2[[#This Row],[check_in_date]]</f>
        <v>5</v>
      </c>
      <c r="P5161">
        <f>Table2[[#This Row],[num_adults]]+Table2[[#This Row],[num_children]]</f>
        <v>2</v>
      </c>
      <c r="Q5161" s="3">
        <f>IF(OR(Table2[[#This Row],[booking_status]]="confirmed",Table2[[#This Row],[booking_status]]="checked-out"),Table2[[#This Row],[room_rate_per_night]]*Table2[[#This Row],[Num_Nights]],0)</f>
        <v>1245.5</v>
      </c>
      <c r="R5161" t="str" cm="1">
        <f t="array" ref="R5161">IFERROR(_xlfn.IFS(Table2[[#This Row],[booking_status]]="confirmed","Expected",Table2[[#This Row],[booking_status]]="checked-out","Actual"),"No Revenue")</f>
        <v>Expected</v>
      </c>
      <c r="S5161" s="4">
        <f>Table2[[#This Row],[Revenue_Amount]]/Table2[[#This Row],[Num_Nights]]</f>
        <v>249.1</v>
      </c>
    </row>
    <row r="5162" spans="1:19" x14ac:dyDescent="0.3">
      <c r="A5162">
        <v>5161</v>
      </c>
      <c r="B5162" t="s">
        <v>31</v>
      </c>
      <c r="C5162" s="9">
        <v>45126</v>
      </c>
      <c r="D5162" s="9">
        <v>45129</v>
      </c>
      <c r="E5162" s="10">
        <v>45091</v>
      </c>
      <c r="F5162" t="s">
        <v>27</v>
      </c>
      <c r="G5162">
        <v>126.27</v>
      </c>
      <c r="H5162">
        <v>2</v>
      </c>
      <c r="I5162">
        <v>1</v>
      </c>
      <c r="J5162" t="s">
        <v>19</v>
      </c>
      <c r="K5162" t="s">
        <v>44</v>
      </c>
      <c r="L5162" t="s">
        <v>56</v>
      </c>
      <c r="M5162" t="s">
        <v>36</v>
      </c>
      <c r="N5162" t="s">
        <v>23</v>
      </c>
      <c r="O5162">
        <f>Table2[[#This Row],[check_out_date]]-Table2[[#This Row],[check_in_date]]</f>
        <v>3</v>
      </c>
      <c r="P5162">
        <f>Table2[[#This Row],[num_adults]]+Table2[[#This Row],[num_children]]</f>
        <v>3</v>
      </c>
      <c r="Q5162" s="3">
        <f>IF(OR(Table2[[#This Row],[booking_status]]="confirmed",Table2[[#This Row],[booking_status]]="checked-out"),Table2[[#This Row],[room_rate_per_night]]*Table2[[#This Row],[Num_Nights]],0)</f>
        <v>378.81</v>
      </c>
      <c r="R5162" t="str" cm="1">
        <f t="array" ref="R5162">IFERROR(_xlfn.IFS(Table2[[#This Row],[booking_status]]="confirmed","Expected",Table2[[#This Row],[booking_status]]="checked-out","Actual"),"No Revenue")</f>
        <v>Actual</v>
      </c>
      <c r="S5162" s="4">
        <f>Table2[[#This Row],[Revenue_Amount]]/Table2[[#This Row],[Num_Nights]]</f>
        <v>126.27</v>
      </c>
    </row>
    <row r="5163" spans="1:19" x14ac:dyDescent="0.3">
      <c r="A5163">
        <v>5162</v>
      </c>
      <c r="B5163" t="s">
        <v>50</v>
      </c>
      <c r="C5163" s="9">
        <v>45200</v>
      </c>
      <c r="D5163" s="9">
        <v>45209</v>
      </c>
      <c r="E5163" s="10">
        <v>45169</v>
      </c>
      <c r="F5163" t="s">
        <v>27</v>
      </c>
      <c r="G5163">
        <v>147.28</v>
      </c>
      <c r="H5163">
        <v>2</v>
      </c>
      <c r="I5163">
        <v>0</v>
      </c>
      <c r="J5163" t="s">
        <v>55</v>
      </c>
      <c r="K5163" t="s">
        <v>44</v>
      </c>
      <c r="L5163" t="s">
        <v>56</v>
      </c>
      <c r="M5163" t="s">
        <v>36</v>
      </c>
      <c r="N5163" t="s">
        <v>41</v>
      </c>
      <c r="O5163">
        <f>Table2[[#This Row],[check_out_date]]-Table2[[#This Row],[check_in_date]]</f>
        <v>9</v>
      </c>
      <c r="P5163">
        <f>Table2[[#This Row],[num_adults]]+Table2[[#This Row],[num_children]]</f>
        <v>2</v>
      </c>
      <c r="Q5163" s="3">
        <f>IF(OR(Table2[[#This Row],[booking_status]]="confirmed",Table2[[#This Row],[booking_status]]="checked-out"),Table2[[#This Row],[room_rate_per_night]]*Table2[[#This Row],[Num_Nights]],0)</f>
        <v>1325.52</v>
      </c>
      <c r="R5163" t="str" cm="1">
        <f t="array" ref="R5163">IFERROR(_xlfn.IFS(Table2[[#This Row],[booking_status]]="confirmed","Expected",Table2[[#This Row],[booking_status]]="checked-out","Actual"),"No Revenue")</f>
        <v>Actual</v>
      </c>
      <c r="S5163" s="4">
        <f>Table2[[#This Row],[Revenue_Amount]]/Table2[[#This Row],[Num_Nights]]</f>
        <v>147.28</v>
      </c>
    </row>
    <row r="5164" spans="1:19" x14ac:dyDescent="0.3">
      <c r="A5164">
        <v>5163</v>
      </c>
      <c r="B5164" t="s">
        <v>31</v>
      </c>
      <c r="C5164" s="9">
        <v>45270</v>
      </c>
      <c r="D5164" s="9">
        <v>45271</v>
      </c>
      <c r="E5164" s="10">
        <v>45270</v>
      </c>
      <c r="F5164" t="s">
        <v>18</v>
      </c>
      <c r="G5164">
        <v>242.99</v>
      </c>
      <c r="H5164">
        <v>1</v>
      </c>
      <c r="I5164">
        <v>0</v>
      </c>
      <c r="J5164" t="s">
        <v>55</v>
      </c>
      <c r="K5164" t="s">
        <v>29</v>
      </c>
      <c r="L5164" t="s">
        <v>21</v>
      </c>
      <c r="M5164" t="s">
        <v>22</v>
      </c>
      <c r="N5164" t="s">
        <v>30</v>
      </c>
      <c r="O5164">
        <f>Table2[[#This Row],[check_out_date]]-Table2[[#This Row],[check_in_date]]</f>
        <v>1</v>
      </c>
      <c r="P5164">
        <f>Table2[[#This Row],[num_adults]]+Table2[[#This Row],[num_children]]</f>
        <v>1</v>
      </c>
      <c r="Q5164" s="3">
        <f>IF(OR(Table2[[#This Row],[booking_status]]="confirmed",Table2[[#This Row],[booking_status]]="checked-out"),Table2[[#This Row],[room_rate_per_night]]*Table2[[#This Row],[Num_Nights]],0)</f>
        <v>242.99</v>
      </c>
      <c r="R5164" t="str" cm="1">
        <f t="array" ref="R5164">IFERROR(_xlfn.IFS(Table2[[#This Row],[booking_status]]="confirmed","Expected",Table2[[#This Row],[booking_status]]="checked-out","Actual"),"No Revenue")</f>
        <v>Expected</v>
      </c>
      <c r="S5164" s="4">
        <f>Table2[[#This Row],[Revenue_Amount]]/Table2[[#This Row],[Num_Nights]]</f>
        <v>242.99</v>
      </c>
    </row>
    <row r="5165" spans="1:19" x14ac:dyDescent="0.3">
      <c r="A5165">
        <v>5164</v>
      </c>
      <c r="B5165" t="s">
        <v>31</v>
      </c>
      <c r="C5165" s="9">
        <v>45122</v>
      </c>
      <c r="D5165" s="9">
        <v>45124</v>
      </c>
      <c r="E5165" s="10">
        <v>45075</v>
      </c>
      <c r="F5165" t="s">
        <v>49</v>
      </c>
      <c r="G5165">
        <v>61.21</v>
      </c>
      <c r="H5165">
        <v>1</v>
      </c>
      <c r="I5165">
        <v>0</v>
      </c>
      <c r="J5165" t="s">
        <v>28</v>
      </c>
      <c r="K5165" t="s">
        <v>20</v>
      </c>
      <c r="L5165" t="s">
        <v>21</v>
      </c>
      <c r="M5165" t="s">
        <v>36</v>
      </c>
      <c r="N5165" t="s">
        <v>41</v>
      </c>
      <c r="O5165">
        <f>Table2[[#This Row],[check_out_date]]-Table2[[#This Row],[check_in_date]]</f>
        <v>2</v>
      </c>
      <c r="P5165">
        <f>Table2[[#This Row],[num_adults]]+Table2[[#This Row],[num_children]]</f>
        <v>1</v>
      </c>
      <c r="Q5165" s="3">
        <f>IF(OR(Table2[[#This Row],[booking_status]]="confirmed",Table2[[#This Row],[booking_status]]="checked-out"),Table2[[#This Row],[room_rate_per_night]]*Table2[[#This Row],[Num_Nights]],0)</f>
        <v>122.42</v>
      </c>
      <c r="R5165" t="str" cm="1">
        <f t="array" ref="R5165">IFERROR(_xlfn.IFS(Table2[[#This Row],[booking_status]]="confirmed","Expected",Table2[[#This Row],[booking_status]]="checked-out","Actual"),"No Revenue")</f>
        <v>Expected</v>
      </c>
      <c r="S5165" s="4">
        <f>Table2[[#This Row],[Revenue_Amount]]/Table2[[#This Row],[Num_Nights]]</f>
        <v>61.21</v>
      </c>
    </row>
    <row r="5166" spans="1:19" x14ac:dyDescent="0.3">
      <c r="A5166">
        <v>5165</v>
      </c>
      <c r="B5166" t="s">
        <v>31</v>
      </c>
      <c r="C5166" s="9">
        <v>45226</v>
      </c>
      <c r="D5166" s="9">
        <v>45230</v>
      </c>
      <c r="E5166" s="10">
        <v>45186</v>
      </c>
      <c r="F5166" t="s">
        <v>49</v>
      </c>
      <c r="G5166">
        <v>100.11</v>
      </c>
      <c r="H5166">
        <v>4</v>
      </c>
      <c r="I5166">
        <v>1</v>
      </c>
      <c r="J5166" t="s">
        <v>28</v>
      </c>
      <c r="K5166" t="s">
        <v>66</v>
      </c>
      <c r="L5166" t="s">
        <v>60</v>
      </c>
      <c r="M5166" t="s">
        <v>36</v>
      </c>
      <c r="N5166" t="s">
        <v>41</v>
      </c>
      <c r="O5166">
        <f>Table2[[#This Row],[check_out_date]]-Table2[[#This Row],[check_in_date]]</f>
        <v>4</v>
      </c>
      <c r="P5166">
        <f>Table2[[#This Row],[num_adults]]+Table2[[#This Row],[num_children]]</f>
        <v>5</v>
      </c>
      <c r="Q5166" s="3">
        <f>IF(OR(Table2[[#This Row],[booking_status]]="confirmed",Table2[[#This Row],[booking_status]]="checked-out"),Table2[[#This Row],[room_rate_per_night]]*Table2[[#This Row],[Num_Nights]],0)</f>
        <v>0</v>
      </c>
      <c r="R5166" t="str" cm="1">
        <f t="array" ref="R5166">IFERROR(_xlfn.IFS(Table2[[#This Row],[booking_status]]="confirmed","Expected",Table2[[#This Row],[booking_status]]="checked-out","Actual"),"No Revenue")</f>
        <v>No Revenue</v>
      </c>
      <c r="S5166" s="4">
        <f>Table2[[#This Row],[Revenue_Amount]]/Table2[[#This Row],[Num_Nights]]</f>
        <v>0</v>
      </c>
    </row>
    <row r="5167" spans="1:19" x14ac:dyDescent="0.3">
      <c r="A5167">
        <v>5166</v>
      </c>
      <c r="B5167" t="s">
        <v>50</v>
      </c>
      <c r="C5167" s="9">
        <v>45003</v>
      </c>
      <c r="D5167" s="9">
        <v>45013</v>
      </c>
      <c r="E5167" s="10">
        <v>44994</v>
      </c>
      <c r="F5167" t="s">
        <v>54</v>
      </c>
      <c r="G5167">
        <v>525.41</v>
      </c>
      <c r="H5167">
        <v>1</v>
      </c>
      <c r="I5167">
        <v>0</v>
      </c>
      <c r="J5167" t="s">
        <v>19</v>
      </c>
      <c r="K5167" t="s">
        <v>44</v>
      </c>
      <c r="L5167" t="s">
        <v>56</v>
      </c>
      <c r="M5167" t="s">
        <v>22</v>
      </c>
      <c r="N5167" t="s">
        <v>41</v>
      </c>
      <c r="O5167">
        <f>Table2[[#This Row],[check_out_date]]-Table2[[#This Row],[check_in_date]]</f>
        <v>10</v>
      </c>
      <c r="P5167">
        <f>Table2[[#This Row],[num_adults]]+Table2[[#This Row],[num_children]]</f>
        <v>1</v>
      </c>
      <c r="Q5167" s="3">
        <f>IF(OR(Table2[[#This Row],[booking_status]]="confirmed",Table2[[#This Row],[booking_status]]="checked-out"),Table2[[#This Row],[room_rate_per_night]]*Table2[[#This Row],[Num_Nights]],0)</f>
        <v>5254.0999999999995</v>
      </c>
      <c r="R5167" t="str" cm="1">
        <f t="array" ref="R5167">IFERROR(_xlfn.IFS(Table2[[#This Row],[booking_status]]="confirmed","Expected",Table2[[#This Row],[booking_status]]="checked-out","Actual"),"No Revenue")</f>
        <v>Actual</v>
      </c>
      <c r="S5167" s="4">
        <f>Table2[[#This Row],[Revenue_Amount]]/Table2[[#This Row],[Num_Nights]]</f>
        <v>525.41</v>
      </c>
    </row>
    <row r="5168" spans="1:19" x14ac:dyDescent="0.3">
      <c r="A5168">
        <v>5167</v>
      </c>
      <c r="B5168" t="s">
        <v>31</v>
      </c>
      <c r="C5168" s="9">
        <v>45280</v>
      </c>
      <c r="D5168" s="9">
        <v>45287</v>
      </c>
      <c r="E5168" s="10">
        <v>45241</v>
      </c>
      <c r="F5168" t="s">
        <v>54</v>
      </c>
      <c r="G5168">
        <v>412.93</v>
      </c>
      <c r="H5168">
        <v>2</v>
      </c>
      <c r="I5168">
        <v>1</v>
      </c>
      <c r="J5168" t="s">
        <v>55</v>
      </c>
      <c r="K5168" t="s">
        <v>99</v>
      </c>
      <c r="L5168" t="s">
        <v>21</v>
      </c>
      <c r="M5168" t="s">
        <v>36</v>
      </c>
      <c r="N5168" t="s">
        <v>23</v>
      </c>
      <c r="O5168">
        <f>Table2[[#This Row],[check_out_date]]-Table2[[#This Row],[check_in_date]]</f>
        <v>7</v>
      </c>
      <c r="P5168">
        <f>Table2[[#This Row],[num_adults]]+Table2[[#This Row],[num_children]]</f>
        <v>3</v>
      </c>
      <c r="Q5168" s="3">
        <f>IF(OR(Table2[[#This Row],[booking_status]]="confirmed",Table2[[#This Row],[booking_status]]="checked-out"),Table2[[#This Row],[room_rate_per_night]]*Table2[[#This Row],[Num_Nights]],0)</f>
        <v>2890.51</v>
      </c>
      <c r="R5168" t="str" cm="1">
        <f t="array" ref="R5168">IFERROR(_xlfn.IFS(Table2[[#This Row],[booking_status]]="confirmed","Expected",Table2[[#This Row],[booking_status]]="checked-out","Actual"),"No Revenue")</f>
        <v>Expected</v>
      </c>
      <c r="S5168" s="4">
        <f>Table2[[#This Row],[Revenue_Amount]]/Table2[[#This Row],[Num_Nights]]</f>
        <v>412.93</v>
      </c>
    </row>
    <row r="5169" spans="1:19" x14ac:dyDescent="0.3">
      <c r="A5169">
        <v>5168</v>
      </c>
      <c r="B5169" t="s">
        <v>37</v>
      </c>
      <c r="C5169" s="9">
        <v>45133</v>
      </c>
      <c r="D5169" s="9">
        <v>45140</v>
      </c>
      <c r="E5169" s="10">
        <v>45091</v>
      </c>
      <c r="F5169" t="s">
        <v>54</v>
      </c>
      <c r="G5169">
        <v>456.9</v>
      </c>
      <c r="H5169">
        <v>4</v>
      </c>
      <c r="I5169">
        <v>0</v>
      </c>
      <c r="J5169" t="s">
        <v>28</v>
      </c>
      <c r="K5169" t="s">
        <v>99</v>
      </c>
      <c r="L5169" t="s">
        <v>60</v>
      </c>
      <c r="M5169" t="s">
        <v>36</v>
      </c>
      <c r="N5169" t="s">
        <v>23</v>
      </c>
      <c r="O5169">
        <f>Table2[[#This Row],[check_out_date]]-Table2[[#This Row],[check_in_date]]</f>
        <v>7</v>
      </c>
      <c r="P5169">
        <f>Table2[[#This Row],[num_adults]]+Table2[[#This Row],[num_children]]</f>
        <v>4</v>
      </c>
      <c r="Q5169" s="3">
        <f>IF(OR(Table2[[#This Row],[booking_status]]="confirmed",Table2[[#This Row],[booking_status]]="checked-out"),Table2[[#This Row],[room_rate_per_night]]*Table2[[#This Row],[Num_Nights]],0)</f>
        <v>0</v>
      </c>
      <c r="R5169" t="str" cm="1">
        <f t="array" ref="R5169">IFERROR(_xlfn.IFS(Table2[[#This Row],[booking_status]]="confirmed","Expected",Table2[[#This Row],[booking_status]]="checked-out","Actual"),"No Revenue")</f>
        <v>No Revenue</v>
      </c>
      <c r="S5169" s="4">
        <f>Table2[[#This Row],[Revenue_Amount]]/Table2[[#This Row],[Num_Nights]]</f>
        <v>0</v>
      </c>
    </row>
    <row r="5170" spans="1:19" x14ac:dyDescent="0.3">
      <c r="A5170">
        <v>5169</v>
      </c>
      <c r="B5170" t="s">
        <v>37</v>
      </c>
      <c r="C5170" s="9">
        <v>45069</v>
      </c>
      <c r="D5170" s="9">
        <v>45071</v>
      </c>
      <c r="E5170" s="10">
        <v>45048</v>
      </c>
      <c r="F5170" t="s">
        <v>18</v>
      </c>
      <c r="G5170">
        <v>197.37</v>
      </c>
      <c r="H5170">
        <v>2</v>
      </c>
      <c r="I5170">
        <v>0</v>
      </c>
      <c r="J5170" t="s">
        <v>28</v>
      </c>
      <c r="K5170" t="s">
        <v>66</v>
      </c>
      <c r="L5170" t="s">
        <v>21</v>
      </c>
      <c r="M5170" t="s">
        <v>36</v>
      </c>
      <c r="N5170" t="s">
        <v>41</v>
      </c>
      <c r="O5170">
        <f>Table2[[#This Row],[check_out_date]]-Table2[[#This Row],[check_in_date]]</f>
        <v>2</v>
      </c>
      <c r="P5170">
        <f>Table2[[#This Row],[num_adults]]+Table2[[#This Row],[num_children]]</f>
        <v>2</v>
      </c>
      <c r="Q5170" s="3">
        <f>IF(OR(Table2[[#This Row],[booking_status]]="confirmed",Table2[[#This Row],[booking_status]]="checked-out"),Table2[[#This Row],[room_rate_per_night]]*Table2[[#This Row],[Num_Nights]],0)</f>
        <v>394.74</v>
      </c>
      <c r="R5170" t="str" cm="1">
        <f t="array" ref="R5170">IFERROR(_xlfn.IFS(Table2[[#This Row],[booking_status]]="confirmed","Expected",Table2[[#This Row],[booking_status]]="checked-out","Actual"),"No Revenue")</f>
        <v>Expected</v>
      </c>
      <c r="S5170" s="4">
        <f>Table2[[#This Row],[Revenue_Amount]]/Table2[[#This Row],[Num_Nights]]</f>
        <v>197.37</v>
      </c>
    </row>
    <row r="5171" spans="1:19" x14ac:dyDescent="0.3">
      <c r="A5171">
        <v>5170</v>
      </c>
      <c r="B5171" t="s">
        <v>50</v>
      </c>
      <c r="C5171" s="9">
        <v>44948</v>
      </c>
      <c r="D5171" s="9">
        <v>44955</v>
      </c>
      <c r="E5171" s="10">
        <v>44932</v>
      </c>
      <c r="F5171" t="s">
        <v>49</v>
      </c>
      <c r="G5171">
        <v>160.16</v>
      </c>
      <c r="H5171">
        <v>2</v>
      </c>
      <c r="I5171">
        <v>0</v>
      </c>
      <c r="J5171" t="s">
        <v>19</v>
      </c>
      <c r="K5171" t="s">
        <v>29</v>
      </c>
      <c r="L5171" t="s">
        <v>56</v>
      </c>
      <c r="M5171" t="s">
        <v>22</v>
      </c>
      <c r="N5171" t="s">
        <v>45</v>
      </c>
      <c r="O5171">
        <f>Table2[[#This Row],[check_out_date]]-Table2[[#This Row],[check_in_date]]</f>
        <v>7</v>
      </c>
      <c r="P5171">
        <f>Table2[[#This Row],[num_adults]]+Table2[[#This Row],[num_children]]</f>
        <v>2</v>
      </c>
      <c r="Q5171" s="3">
        <f>IF(OR(Table2[[#This Row],[booking_status]]="confirmed",Table2[[#This Row],[booking_status]]="checked-out"),Table2[[#This Row],[room_rate_per_night]]*Table2[[#This Row],[Num_Nights]],0)</f>
        <v>1121.1199999999999</v>
      </c>
      <c r="R5171" t="str" cm="1">
        <f t="array" ref="R5171">IFERROR(_xlfn.IFS(Table2[[#This Row],[booking_status]]="confirmed","Expected",Table2[[#This Row],[booking_status]]="checked-out","Actual"),"No Revenue")</f>
        <v>Actual</v>
      </c>
      <c r="S5171" s="4">
        <f>Table2[[#This Row],[Revenue_Amount]]/Table2[[#This Row],[Num_Nights]]</f>
        <v>160.16</v>
      </c>
    </row>
    <row r="5172" spans="1:19" hidden="1" x14ac:dyDescent="0.3">
      <c r="A5172">
        <v>5171</v>
      </c>
      <c r="B5172" t="s">
        <v>50</v>
      </c>
      <c r="C5172" s="9">
        <v>45104</v>
      </c>
      <c r="D5172" s="9">
        <v>45108</v>
      </c>
      <c r="E5172" s="10">
        <v>45078</v>
      </c>
      <c r="F5172" t="s">
        <v>49</v>
      </c>
      <c r="G5172">
        <v>154.13999999999999</v>
      </c>
      <c r="H5172">
        <v>2</v>
      </c>
      <c r="I5172">
        <v>0</v>
      </c>
      <c r="J5172" t="s">
        <v>35</v>
      </c>
      <c r="K5172" t="s">
        <v>44</v>
      </c>
      <c r="L5172" t="s">
        <v>21</v>
      </c>
      <c r="M5172" t="s">
        <v>36</v>
      </c>
      <c r="N5172" t="s">
        <v>95</v>
      </c>
      <c r="O5172">
        <f>Table2[[#This Row],[check_out_date]]-Table2[[#This Row],[check_in_date]]</f>
        <v>4</v>
      </c>
      <c r="P5172">
        <f>Table2[[#This Row],[num_adults]]+Table2[[#This Row],[num_children]]</f>
        <v>2</v>
      </c>
      <c r="Q5172" s="3">
        <f>IF(OR(Table2[[#This Row],[booking_status]]="confirmed",Table2[[#This Row],[booking_status]]="checked-out"),Table2[[#This Row],[room_rate_per_night]]*Table2[[#This Row],[Num_Nights]],0)</f>
        <v>616.55999999999995</v>
      </c>
      <c r="R5172" t="str" cm="1">
        <f t="array" ref="R5172">IFERROR(_xlfn.IFS(Table2[[#This Row],[booking_status]]="confirmed","Expected",Table2[[#This Row],[booking_status]]="checked-out","Actual"),"No Revenue")</f>
        <v>Expected</v>
      </c>
      <c r="S5172" s="4">
        <f>Table2[[#This Row],[Revenue_Amount]]/Table2[[#This Row],[Num_Nights]]</f>
        <v>154.13999999999999</v>
      </c>
    </row>
    <row r="5173" spans="1:19" x14ac:dyDescent="0.3">
      <c r="A5173">
        <v>5172</v>
      </c>
      <c r="B5173" t="s">
        <v>37</v>
      </c>
      <c r="C5173" s="9">
        <v>45057</v>
      </c>
      <c r="D5173" s="9">
        <v>45062</v>
      </c>
      <c r="E5173" s="10">
        <v>45038</v>
      </c>
      <c r="F5173" t="s">
        <v>49</v>
      </c>
      <c r="G5173">
        <v>145.57</v>
      </c>
      <c r="H5173">
        <v>2</v>
      </c>
      <c r="I5173">
        <v>0</v>
      </c>
      <c r="J5173" t="s">
        <v>28</v>
      </c>
      <c r="K5173" t="s">
        <v>66</v>
      </c>
      <c r="L5173" t="s">
        <v>21</v>
      </c>
      <c r="M5173" t="s">
        <v>36</v>
      </c>
      <c r="N5173" t="s">
        <v>41</v>
      </c>
      <c r="O5173">
        <f>Table2[[#This Row],[check_out_date]]-Table2[[#This Row],[check_in_date]]</f>
        <v>5</v>
      </c>
      <c r="P5173">
        <f>Table2[[#This Row],[num_adults]]+Table2[[#This Row],[num_children]]</f>
        <v>2</v>
      </c>
      <c r="Q5173" s="3">
        <f>IF(OR(Table2[[#This Row],[booking_status]]="confirmed",Table2[[#This Row],[booking_status]]="checked-out"),Table2[[#This Row],[room_rate_per_night]]*Table2[[#This Row],[Num_Nights]],0)</f>
        <v>727.84999999999991</v>
      </c>
      <c r="R5173" t="str" cm="1">
        <f t="array" ref="R5173">IFERROR(_xlfn.IFS(Table2[[#This Row],[booking_status]]="confirmed","Expected",Table2[[#This Row],[booking_status]]="checked-out","Actual"),"No Revenue")</f>
        <v>Expected</v>
      </c>
      <c r="S5173" s="4">
        <f>Table2[[#This Row],[Revenue_Amount]]/Table2[[#This Row],[Num_Nights]]</f>
        <v>145.57</v>
      </c>
    </row>
    <row r="5174" spans="1:19" x14ac:dyDescent="0.3">
      <c r="A5174">
        <v>5173</v>
      </c>
      <c r="B5174" t="s">
        <v>50</v>
      </c>
      <c r="C5174" s="9">
        <v>45161</v>
      </c>
      <c r="D5174" s="9">
        <v>45165</v>
      </c>
      <c r="E5174" s="10">
        <v>45100</v>
      </c>
      <c r="F5174" t="s">
        <v>49</v>
      </c>
      <c r="G5174">
        <v>139.06</v>
      </c>
      <c r="H5174">
        <v>2</v>
      </c>
      <c r="I5174">
        <v>0</v>
      </c>
      <c r="J5174" t="s">
        <v>28</v>
      </c>
      <c r="K5174" t="s">
        <v>66</v>
      </c>
      <c r="L5174" t="s">
        <v>56</v>
      </c>
      <c r="M5174" t="s">
        <v>22</v>
      </c>
      <c r="N5174" t="s">
        <v>45</v>
      </c>
      <c r="O5174">
        <f>Table2[[#This Row],[check_out_date]]-Table2[[#This Row],[check_in_date]]</f>
        <v>4</v>
      </c>
      <c r="P5174">
        <f>Table2[[#This Row],[num_adults]]+Table2[[#This Row],[num_children]]</f>
        <v>2</v>
      </c>
      <c r="Q5174" s="3">
        <f>IF(OR(Table2[[#This Row],[booking_status]]="confirmed",Table2[[#This Row],[booking_status]]="checked-out"),Table2[[#This Row],[room_rate_per_night]]*Table2[[#This Row],[Num_Nights]],0)</f>
        <v>556.24</v>
      </c>
      <c r="R5174" t="str" cm="1">
        <f t="array" ref="R5174">IFERROR(_xlfn.IFS(Table2[[#This Row],[booking_status]]="confirmed","Expected",Table2[[#This Row],[booking_status]]="checked-out","Actual"),"No Revenue")</f>
        <v>Actual</v>
      </c>
      <c r="S5174" s="4">
        <f>Table2[[#This Row],[Revenue_Amount]]/Table2[[#This Row],[Num_Nights]]</f>
        <v>139.06</v>
      </c>
    </row>
    <row r="5175" spans="1:19" hidden="1" x14ac:dyDescent="0.3">
      <c r="A5175">
        <v>5174</v>
      </c>
      <c r="B5175" t="s">
        <v>50</v>
      </c>
      <c r="C5175" s="9">
        <v>45115</v>
      </c>
      <c r="D5175" s="9">
        <v>45125</v>
      </c>
      <c r="E5175" s="10">
        <v>45097</v>
      </c>
      <c r="F5175" t="s">
        <v>49</v>
      </c>
      <c r="G5175">
        <v>119.98</v>
      </c>
      <c r="H5175">
        <v>1</v>
      </c>
      <c r="I5175">
        <v>2</v>
      </c>
      <c r="J5175" t="s">
        <v>35</v>
      </c>
      <c r="K5175" t="s">
        <v>44</v>
      </c>
      <c r="L5175" t="s">
        <v>21</v>
      </c>
      <c r="M5175" t="s">
        <v>36</v>
      </c>
      <c r="N5175" t="s">
        <v>95</v>
      </c>
      <c r="O5175">
        <f>Table2[[#This Row],[check_out_date]]-Table2[[#This Row],[check_in_date]]</f>
        <v>10</v>
      </c>
      <c r="P5175">
        <f>Table2[[#This Row],[num_adults]]+Table2[[#This Row],[num_children]]</f>
        <v>3</v>
      </c>
      <c r="Q5175" s="3">
        <f>IF(OR(Table2[[#This Row],[booking_status]]="confirmed",Table2[[#This Row],[booking_status]]="checked-out"),Table2[[#This Row],[room_rate_per_night]]*Table2[[#This Row],[Num_Nights]],0)</f>
        <v>1199.8</v>
      </c>
      <c r="R5175" t="str" cm="1">
        <f t="array" ref="R5175">IFERROR(_xlfn.IFS(Table2[[#This Row],[booking_status]]="confirmed","Expected",Table2[[#This Row],[booking_status]]="checked-out","Actual"),"No Revenue")</f>
        <v>Expected</v>
      </c>
      <c r="S5175" s="4">
        <f>Table2[[#This Row],[Revenue_Amount]]/Table2[[#This Row],[Num_Nights]]</f>
        <v>119.97999999999999</v>
      </c>
    </row>
    <row r="5176" spans="1:19" x14ac:dyDescent="0.3">
      <c r="A5176">
        <v>5175</v>
      </c>
      <c r="B5176" t="s">
        <v>31</v>
      </c>
      <c r="C5176" s="9">
        <v>44947</v>
      </c>
      <c r="D5176" s="9">
        <v>44950</v>
      </c>
      <c r="E5176" s="10">
        <v>44911</v>
      </c>
      <c r="F5176" t="s">
        <v>27</v>
      </c>
      <c r="G5176">
        <v>153.35</v>
      </c>
      <c r="H5176">
        <v>1</v>
      </c>
      <c r="I5176">
        <v>0</v>
      </c>
      <c r="J5176" t="s">
        <v>19</v>
      </c>
      <c r="K5176" t="s">
        <v>20</v>
      </c>
      <c r="L5176" t="s">
        <v>21</v>
      </c>
      <c r="M5176" t="s">
        <v>22</v>
      </c>
      <c r="N5176" t="s">
        <v>41</v>
      </c>
      <c r="O5176">
        <f>Table2[[#This Row],[check_out_date]]-Table2[[#This Row],[check_in_date]]</f>
        <v>3</v>
      </c>
      <c r="P5176">
        <f>Table2[[#This Row],[num_adults]]+Table2[[#This Row],[num_children]]</f>
        <v>1</v>
      </c>
      <c r="Q5176" s="3">
        <f>IF(OR(Table2[[#This Row],[booking_status]]="confirmed",Table2[[#This Row],[booking_status]]="checked-out"),Table2[[#This Row],[room_rate_per_night]]*Table2[[#This Row],[Num_Nights]],0)</f>
        <v>460.04999999999995</v>
      </c>
      <c r="R5176" t="str" cm="1">
        <f t="array" ref="R5176">IFERROR(_xlfn.IFS(Table2[[#This Row],[booking_status]]="confirmed","Expected",Table2[[#This Row],[booking_status]]="checked-out","Actual"),"No Revenue")</f>
        <v>Expected</v>
      </c>
      <c r="S5176" s="4">
        <f>Table2[[#This Row],[Revenue_Amount]]/Table2[[#This Row],[Num_Nights]]</f>
        <v>153.35</v>
      </c>
    </row>
    <row r="5177" spans="1:19" x14ac:dyDescent="0.3">
      <c r="A5177">
        <v>5176</v>
      </c>
      <c r="B5177" t="s">
        <v>14</v>
      </c>
      <c r="C5177" s="9">
        <v>45133</v>
      </c>
      <c r="D5177" s="9">
        <v>45135</v>
      </c>
      <c r="E5177" s="10">
        <v>45123</v>
      </c>
      <c r="F5177" t="s">
        <v>49</v>
      </c>
      <c r="G5177">
        <v>72.209999999999994</v>
      </c>
      <c r="H5177">
        <v>1</v>
      </c>
      <c r="I5177">
        <v>0</v>
      </c>
      <c r="J5177" t="s">
        <v>28</v>
      </c>
      <c r="K5177" t="s">
        <v>66</v>
      </c>
      <c r="L5177" t="s">
        <v>56</v>
      </c>
      <c r="M5177" t="s">
        <v>22</v>
      </c>
      <c r="N5177" t="s">
        <v>41</v>
      </c>
      <c r="O5177">
        <f>Table2[[#This Row],[check_out_date]]-Table2[[#This Row],[check_in_date]]</f>
        <v>2</v>
      </c>
      <c r="P5177">
        <f>Table2[[#This Row],[num_adults]]+Table2[[#This Row],[num_children]]</f>
        <v>1</v>
      </c>
      <c r="Q5177" s="3">
        <f>IF(OR(Table2[[#This Row],[booking_status]]="confirmed",Table2[[#This Row],[booking_status]]="checked-out"),Table2[[#This Row],[room_rate_per_night]]*Table2[[#This Row],[Num_Nights]],0)</f>
        <v>144.41999999999999</v>
      </c>
      <c r="R5177" t="str" cm="1">
        <f t="array" ref="R5177">IFERROR(_xlfn.IFS(Table2[[#This Row],[booking_status]]="confirmed","Expected",Table2[[#This Row],[booking_status]]="checked-out","Actual"),"No Revenue")</f>
        <v>Actual</v>
      </c>
      <c r="S5177" s="4">
        <f>Table2[[#This Row],[Revenue_Amount]]/Table2[[#This Row],[Num_Nights]]</f>
        <v>72.209999999999994</v>
      </c>
    </row>
    <row r="5178" spans="1:19" x14ac:dyDescent="0.3">
      <c r="A5178">
        <v>5177</v>
      </c>
      <c r="B5178" t="s">
        <v>37</v>
      </c>
      <c r="C5178" s="9">
        <v>44939</v>
      </c>
      <c r="D5178" s="9">
        <v>44945</v>
      </c>
      <c r="E5178" s="10">
        <v>44882</v>
      </c>
      <c r="F5178" t="s">
        <v>27</v>
      </c>
      <c r="G5178">
        <v>115.58</v>
      </c>
      <c r="H5178">
        <v>1</v>
      </c>
      <c r="I5178">
        <v>0</v>
      </c>
      <c r="J5178" t="s">
        <v>28</v>
      </c>
      <c r="K5178" t="s">
        <v>29</v>
      </c>
      <c r="L5178" t="s">
        <v>21</v>
      </c>
      <c r="M5178" t="s">
        <v>36</v>
      </c>
      <c r="N5178" t="s">
        <v>23</v>
      </c>
      <c r="O5178">
        <f>Table2[[#This Row],[check_out_date]]-Table2[[#This Row],[check_in_date]]</f>
        <v>6</v>
      </c>
      <c r="P5178">
        <f>Table2[[#This Row],[num_adults]]+Table2[[#This Row],[num_children]]</f>
        <v>1</v>
      </c>
      <c r="Q5178" s="3">
        <f>IF(OR(Table2[[#This Row],[booking_status]]="confirmed",Table2[[#This Row],[booking_status]]="checked-out"),Table2[[#This Row],[room_rate_per_night]]*Table2[[#This Row],[Num_Nights]],0)</f>
        <v>693.48</v>
      </c>
      <c r="R5178" t="str" cm="1">
        <f t="array" ref="R5178">IFERROR(_xlfn.IFS(Table2[[#This Row],[booking_status]]="confirmed","Expected",Table2[[#This Row],[booking_status]]="checked-out","Actual"),"No Revenue")</f>
        <v>Expected</v>
      </c>
      <c r="S5178" s="4">
        <f>Table2[[#This Row],[Revenue_Amount]]/Table2[[#This Row],[Num_Nights]]</f>
        <v>115.58</v>
      </c>
    </row>
    <row r="5179" spans="1:19" x14ac:dyDescent="0.3">
      <c r="A5179">
        <v>5178</v>
      </c>
      <c r="B5179" t="s">
        <v>50</v>
      </c>
      <c r="C5179" s="9">
        <v>45159</v>
      </c>
      <c r="D5179" s="9">
        <v>45161</v>
      </c>
      <c r="E5179" s="10">
        <v>45101</v>
      </c>
      <c r="F5179" t="s">
        <v>27</v>
      </c>
      <c r="G5179">
        <v>217.07</v>
      </c>
      <c r="H5179">
        <v>2</v>
      </c>
      <c r="I5179">
        <v>1</v>
      </c>
      <c r="J5179" t="s">
        <v>28</v>
      </c>
      <c r="K5179" t="s">
        <v>20</v>
      </c>
      <c r="L5179" t="s">
        <v>21</v>
      </c>
      <c r="M5179" t="s">
        <v>36</v>
      </c>
      <c r="N5179" t="s">
        <v>41</v>
      </c>
      <c r="O5179">
        <f>Table2[[#This Row],[check_out_date]]-Table2[[#This Row],[check_in_date]]</f>
        <v>2</v>
      </c>
      <c r="P5179">
        <f>Table2[[#This Row],[num_adults]]+Table2[[#This Row],[num_children]]</f>
        <v>3</v>
      </c>
      <c r="Q5179" s="3">
        <f>IF(OR(Table2[[#This Row],[booking_status]]="confirmed",Table2[[#This Row],[booking_status]]="checked-out"),Table2[[#This Row],[room_rate_per_night]]*Table2[[#This Row],[Num_Nights]],0)</f>
        <v>434.14</v>
      </c>
      <c r="R5179" t="str" cm="1">
        <f t="array" ref="R5179">IFERROR(_xlfn.IFS(Table2[[#This Row],[booking_status]]="confirmed","Expected",Table2[[#This Row],[booking_status]]="checked-out","Actual"),"No Revenue")</f>
        <v>Expected</v>
      </c>
      <c r="S5179" s="4">
        <f>Table2[[#This Row],[Revenue_Amount]]/Table2[[#This Row],[Num_Nights]]</f>
        <v>217.07</v>
      </c>
    </row>
    <row r="5180" spans="1:19" hidden="1" x14ac:dyDescent="0.3">
      <c r="A5180">
        <v>5179</v>
      </c>
      <c r="B5180" t="s">
        <v>31</v>
      </c>
      <c r="C5180" s="9">
        <v>45289</v>
      </c>
      <c r="D5180" s="9">
        <v>45290</v>
      </c>
      <c r="E5180" s="10">
        <v>45259</v>
      </c>
      <c r="F5180" t="s">
        <v>49</v>
      </c>
      <c r="G5180">
        <v>69.099999999999994</v>
      </c>
      <c r="H5180">
        <v>2</v>
      </c>
      <c r="I5180">
        <v>0</v>
      </c>
      <c r="J5180" t="s">
        <v>35</v>
      </c>
      <c r="K5180" t="s">
        <v>44</v>
      </c>
      <c r="L5180" t="s">
        <v>21</v>
      </c>
      <c r="M5180" t="s">
        <v>36</v>
      </c>
      <c r="N5180" t="s">
        <v>41</v>
      </c>
      <c r="O5180">
        <f>Table2[[#This Row],[check_out_date]]-Table2[[#This Row],[check_in_date]]</f>
        <v>1</v>
      </c>
      <c r="P5180">
        <f>Table2[[#This Row],[num_adults]]+Table2[[#This Row],[num_children]]</f>
        <v>2</v>
      </c>
      <c r="Q5180" s="3">
        <f>IF(OR(Table2[[#This Row],[booking_status]]="confirmed",Table2[[#This Row],[booking_status]]="checked-out"),Table2[[#This Row],[room_rate_per_night]]*Table2[[#This Row],[Num_Nights]],0)</f>
        <v>69.099999999999994</v>
      </c>
      <c r="R5180" t="str" cm="1">
        <f t="array" ref="R5180">IFERROR(_xlfn.IFS(Table2[[#This Row],[booking_status]]="confirmed","Expected",Table2[[#This Row],[booking_status]]="checked-out","Actual"),"No Revenue")</f>
        <v>Expected</v>
      </c>
      <c r="S5180" s="4">
        <f>Table2[[#This Row],[Revenue_Amount]]/Table2[[#This Row],[Num_Nights]]</f>
        <v>69.099999999999994</v>
      </c>
    </row>
    <row r="5181" spans="1:19" x14ac:dyDescent="0.3">
      <c r="A5181">
        <v>5180</v>
      </c>
      <c r="B5181" t="s">
        <v>37</v>
      </c>
      <c r="C5181" s="9">
        <v>45018</v>
      </c>
      <c r="D5181" s="9">
        <v>45021</v>
      </c>
      <c r="E5181" s="10">
        <v>45007</v>
      </c>
      <c r="F5181" t="s">
        <v>27</v>
      </c>
      <c r="G5181">
        <v>185.27</v>
      </c>
      <c r="H5181">
        <v>2</v>
      </c>
      <c r="I5181">
        <v>0</v>
      </c>
      <c r="J5181" t="s">
        <v>94</v>
      </c>
      <c r="K5181" t="s">
        <v>66</v>
      </c>
      <c r="L5181" t="s">
        <v>56</v>
      </c>
      <c r="M5181" t="s">
        <v>36</v>
      </c>
      <c r="N5181" t="s">
        <v>95</v>
      </c>
      <c r="O5181">
        <f>Table2[[#This Row],[check_out_date]]-Table2[[#This Row],[check_in_date]]</f>
        <v>3</v>
      </c>
      <c r="P5181">
        <f>Table2[[#This Row],[num_adults]]+Table2[[#This Row],[num_children]]</f>
        <v>2</v>
      </c>
      <c r="Q5181" s="3">
        <f>IF(OR(Table2[[#This Row],[booking_status]]="confirmed",Table2[[#This Row],[booking_status]]="checked-out"),Table2[[#This Row],[room_rate_per_night]]*Table2[[#This Row],[Num_Nights]],0)</f>
        <v>555.81000000000006</v>
      </c>
      <c r="R5181" t="str" cm="1">
        <f t="array" ref="R5181">IFERROR(_xlfn.IFS(Table2[[#This Row],[booking_status]]="confirmed","Expected",Table2[[#This Row],[booking_status]]="checked-out","Actual"),"No Revenue")</f>
        <v>Actual</v>
      </c>
      <c r="S5181" s="4">
        <f>Table2[[#This Row],[Revenue_Amount]]/Table2[[#This Row],[Num_Nights]]</f>
        <v>185.27</v>
      </c>
    </row>
    <row r="5182" spans="1:19" x14ac:dyDescent="0.3">
      <c r="A5182">
        <v>5181</v>
      </c>
      <c r="B5182" t="s">
        <v>37</v>
      </c>
      <c r="C5182" s="9">
        <v>44978</v>
      </c>
      <c r="D5182" s="9">
        <v>44981</v>
      </c>
      <c r="E5182" s="10">
        <v>44954</v>
      </c>
      <c r="F5182" t="s">
        <v>54</v>
      </c>
      <c r="G5182">
        <v>363.84</v>
      </c>
      <c r="H5182">
        <v>4</v>
      </c>
      <c r="I5182">
        <v>0</v>
      </c>
      <c r="J5182" t="s">
        <v>55</v>
      </c>
      <c r="K5182" t="s">
        <v>66</v>
      </c>
      <c r="L5182" t="s">
        <v>21</v>
      </c>
      <c r="M5182" t="s">
        <v>36</v>
      </c>
      <c r="N5182" t="s">
        <v>41</v>
      </c>
      <c r="O5182">
        <f>Table2[[#This Row],[check_out_date]]-Table2[[#This Row],[check_in_date]]</f>
        <v>3</v>
      </c>
      <c r="P5182">
        <f>Table2[[#This Row],[num_adults]]+Table2[[#This Row],[num_children]]</f>
        <v>4</v>
      </c>
      <c r="Q5182" s="3">
        <f>IF(OR(Table2[[#This Row],[booking_status]]="confirmed",Table2[[#This Row],[booking_status]]="checked-out"),Table2[[#This Row],[room_rate_per_night]]*Table2[[#This Row],[Num_Nights]],0)</f>
        <v>1091.52</v>
      </c>
      <c r="R5182" t="str" cm="1">
        <f t="array" ref="R5182">IFERROR(_xlfn.IFS(Table2[[#This Row],[booking_status]]="confirmed","Expected",Table2[[#This Row],[booking_status]]="checked-out","Actual"),"No Revenue")</f>
        <v>Expected</v>
      </c>
      <c r="S5182" s="4">
        <f>Table2[[#This Row],[Revenue_Amount]]/Table2[[#This Row],[Num_Nights]]</f>
        <v>363.84</v>
      </c>
    </row>
    <row r="5183" spans="1:19" hidden="1" x14ac:dyDescent="0.3">
      <c r="A5183">
        <v>5182</v>
      </c>
      <c r="B5183" t="s">
        <v>50</v>
      </c>
      <c r="C5183" s="9">
        <v>45196</v>
      </c>
      <c r="D5183" s="9">
        <v>45206</v>
      </c>
      <c r="E5183" s="10">
        <v>45181</v>
      </c>
      <c r="F5183" t="s">
        <v>18</v>
      </c>
      <c r="G5183">
        <v>360.92</v>
      </c>
      <c r="H5183">
        <v>1</v>
      </c>
      <c r="I5183">
        <v>0</v>
      </c>
      <c r="J5183" t="s">
        <v>35</v>
      </c>
      <c r="K5183" t="s">
        <v>20</v>
      </c>
      <c r="L5183" t="s">
        <v>56</v>
      </c>
      <c r="M5183" t="s">
        <v>22</v>
      </c>
      <c r="N5183" t="s">
        <v>41</v>
      </c>
      <c r="O5183">
        <f>Table2[[#This Row],[check_out_date]]-Table2[[#This Row],[check_in_date]]</f>
        <v>10</v>
      </c>
      <c r="P5183">
        <f>Table2[[#This Row],[num_adults]]+Table2[[#This Row],[num_children]]</f>
        <v>1</v>
      </c>
      <c r="Q5183" s="3">
        <f>IF(OR(Table2[[#This Row],[booking_status]]="confirmed",Table2[[#This Row],[booking_status]]="checked-out"),Table2[[#This Row],[room_rate_per_night]]*Table2[[#This Row],[Num_Nights]],0)</f>
        <v>3609.2000000000003</v>
      </c>
      <c r="R5183" t="str" cm="1">
        <f t="array" ref="R5183">IFERROR(_xlfn.IFS(Table2[[#This Row],[booking_status]]="confirmed","Expected",Table2[[#This Row],[booking_status]]="checked-out","Actual"),"No Revenue")</f>
        <v>Actual</v>
      </c>
      <c r="S5183" s="4">
        <f>Table2[[#This Row],[Revenue_Amount]]/Table2[[#This Row],[Num_Nights]]</f>
        <v>360.92</v>
      </c>
    </row>
    <row r="5184" spans="1:19" x14ac:dyDescent="0.3">
      <c r="A5184">
        <v>5183</v>
      </c>
      <c r="B5184" t="s">
        <v>37</v>
      </c>
      <c r="C5184" s="9">
        <v>45004</v>
      </c>
      <c r="D5184" s="9">
        <v>45007</v>
      </c>
      <c r="E5184" s="10">
        <v>44982</v>
      </c>
      <c r="F5184" t="s">
        <v>27</v>
      </c>
      <c r="G5184">
        <v>138.47</v>
      </c>
      <c r="H5184">
        <v>3</v>
      </c>
      <c r="I5184">
        <v>0</v>
      </c>
      <c r="J5184" t="s">
        <v>28</v>
      </c>
      <c r="K5184" t="s">
        <v>99</v>
      </c>
      <c r="L5184" t="s">
        <v>60</v>
      </c>
      <c r="M5184" t="s">
        <v>36</v>
      </c>
      <c r="N5184" t="s">
        <v>30</v>
      </c>
      <c r="O5184">
        <f>Table2[[#This Row],[check_out_date]]-Table2[[#This Row],[check_in_date]]</f>
        <v>3</v>
      </c>
      <c r="P5184">
        <f>Table2[[#This Row],[num_adults]]+Table2[[#This Row],[num_children]]</f>
        <v>3</v>
      </c>
      <c r="Q5184" s="3">
        <f>IF(OR(Table2[[#This Row],[booking_status]]="confirmed",Table2[[#This Row],[booking_status]]="checked-out"),Table2[[#This Row],[room_rate_per_night]]*Table2[[#This Row],[Num_Nights]],0)</f>
        <v>0</v>
      </c>
      <c r="R5184" t="str" cm="1">
        <f t="array" ref="R5184">IFERROR(_xlfn.IFS(Table2[[#This Row],[booking_status]]="confirmed","Expected",Table2[[#This Row],[booking_status]]="checked-out","Actual"),"No Revenue")</f>
        <v>No Revenue</v>
      </c>
      <c r="S5184" s="4">
        <f>Table2[[#This Row],[Revenue_Amount]]/Table2[[#This Row],[Num_Nights]]</f>
        <v>0</v>
      </c>
    </row>
    <row r="5185" spans="1:19" x14ac:dyDescent="0.3">
      <c r="A5185">
        <v>5184</v>
      </c>
      <c r="B5185" t="s">
        <v>31</v>
      </c>
      <c r="C5185" s="9">
        <v>45222</v>
      </c>
      <c r="D5185" s="9">
        <v>45229</v>
      </c>
      <c r="E5185" s="10">
        <v>45189</v>
      </c>
      <c r="F5185" t="s">
        <v>49</v>
      </c>
      <c r="G5185">
        <v>115.19</v>
      </c>
      <c r="H5185">
        <v>1</v>
      </c>
      <c r="I5185">
        <v>2</v>
      </c>
      <c r="J5185" t="s">
        <v>55</v>
      </c>
      <c r="K5185" t="s">
        <v>99</v>
      </c>
      <c r="L5185" t="s">
        <v>21</v>
      </c>
      <c r="M5185" t="s">
        <v>36</v>
      </c>
      <c r="N5185" t="s">
        <v>95</v>
      </c>
      <c r="O5185">
        <f>Table2[[#This Row],[check_out_date]]-Table2[[#This Row],[check_in_date]]</f>
        <v>7</v>
      </c>
      <c r="P5185">
        <f>Table2[[#This Row],[num_adults]]+Table2[[#This Row],[num_children]]</f>
        <v>3</v>
      </c>
      <c r="Q5185" s="3">
        <f>IF(OR(Table2[[#This Row],[booking_status]]="confirmed",Table2[[#This Row],[booking_status]]="checked-out"),Table2[[#This Row],[room_rate_per_night]]*Table2[[#This Row],[Num_Nights]],0)</f>
        <v>806.32999999999993</v>
      </c>
      <c r="R5185" t="str" cm="1">
        <f t="array" ref="R5185">IFERROR(_xlfn.IFS(Table2[[#This Row],[booking_status]]="confirmed","Expected",Table2[[#This Row],[booking_status]]="checked-out","Actual"),"No Revenue")</f>
        <v>Expected</v>
      </c>
      <c r="S5185" s="4">
        <f>Table2[[#This Row],[Revenue_Amount]]/Table2[[#This Row],[Num_Nights]]</f>
        <v>115.18999999999998</v>
      </c>
    </row>
    <row r="5186" spans="1:19" x14ac:dyDescent="0.3">
      <c r="A5186">
        <v>5185</v>
      </c>
      <c r="B5186" t="s">
        <v>14</v>
      </c>
      <c r="C5186" s="9">
        <v>45149</v>
      </c>
      <c r="D5186" s="9">
        <v>45151</v>
      </c>
      <c r="E5186" s="10">
        <v>45125</v>
      </c>
      <c r="F5186" t="s">
        <v>49</v>
      </c>
      <c r="G5186">
        <v>116.62</v>
      </c>
      <c r="H5186">
        <v>3</v>
      </c>
      <c r="I5186">
        <v>2</v>
      </c>
      <c r="J5186" t="s">
        <v>19</v>
      </c>
      <c r="K5186" t="s">
        <v>29</v>
      </c>
      <c r="L5186" t="s">
        <v>56</v>
      </c>
      <c r="M5186" t="s">
        <v>36</v>
      </c>
      <c r="N5186" t="s">
        <v>95</v>
      </c>
      <c r="O5186">
        <f>Table2[[#This Row],[check_out_date]]-Table2[[#This Row],[check_in_date]]</f>
        <v>2</v>
      </c>
      <c r="P5186">
        <f>Table2[[#This Row],[num_adults]]+Table2[[#This Row],[num_children]]</f>
        <v>5</v>
      </c>
      <c r="Q5186" s="3">
        <f>IF(OR(Table2[[#This Row],[booking_status]]="confirmed",Table2[[#This Row],[booking_status]]="checked-out"),Table2[[#This Row],[room_rate_per_night]]*Table2[[#This Row],[Num_Nights]],0)</f>
        <v>233.24</v>
      </c>
      <c r="R5186" t="str" cm="1">
        <f t="array" ref="R5186">IFERROR(_xlfn.IFS(Table2[[#This Row],[booking_status]]="confirmed","Expected",Table2[[#This Row],[booking_status]]="checked-out","Actual"),"No Revenue")</f>
        <v>Actual</v>
      </c>
      <c r="S5186" s="4">
        <f>Table2[[#This Row],[Revenue_Amount]]/Table2[[#This Row],[Num_Nights]]</f>
        <v>116.62</v>
      </c>
    </row>
    <row r="5187" spans="1:19" x14ac:dyDescent="0.3">
      <c r="A5187">
        <v>5186</v>
      </c>
      <c r="B5187" t="s">
        <v>31</v>
      </c>
      <c r="C5187" s="9">
        <v>45265</v>
      </c>
      <c r="D5187" s="9">
        <v>45267</v>
      </c>
      <c r="E5187" s="10">
        <v>45194</v>
      </c>
      <c r="F5187" t="s">
        <v>27</v>
      </c>
      <c r="G5187">
        <v>95.78</v>
      </c>
      <c r="H5187">
        <v>2</v>
      </c>
      <c r="I5187">
        <v>0</v>
      </c>
      <c r="J5187" t="s">
        <v>19</v>
      </c>
      <c r="K5187" t="s">
        <v>44</v>
      </c>
      <c r="L5187" t="s">
        <v>21</v>
      </c>
      <c r="M5187" t="s">
        <v>36</v>
      </c>
      <c r="N5187" t="s">
        <v>41</v>
      </c>
      <c r="O5187">
        <f>Table2[[#This Row],[check_out_date]]-Table2[[#This Row],[check_in_date]]</f>
        <v>2</v>
      </c>
      <c r="P5187">
        <f>Table2[[#This Row],[num_adults]]+Table2[[#This Row],[num_children]]</f>
        <v>2</v>
      </c>
      <c r="Q5187" s="3">
        <f>IF(OR(Table2[[#This Row],[booking_status]]="confirmed",Table2[[#This Row],[booking_status]]="checked-out"),Table2[[#This Row],[room_rate_per_night]]*Table2[[#This Row],[Num_Nights]],0)</f>
        <v>191.56</v>
      </c>
      <c r="R5187" t="str" cm="1">
        <f t="array" ref="R5187">IFERROR(_xlfn.IFS(Table2[[#This Row],[booking_status]]="confirmed","Expected",Table2[[#This Row],[booking_status]]="checked-out","Actual"),"No Revenue")</f>
        <v>Expected</v>
      </c>
      <c r="S5187" s="4">
        <f>Table2[[#This Row],[Revenue_Amount]]/Table2[[#This Row],[Num_Nights]]</f>
        <v>95.78</v>
      </c>
    </row>
    <row r="5188" spans="1:19" x14ac:dyDescent="0.3">
      <c r="A5188">
        <v>5187</v>
      </c>
      <c r="B5188" t="s">
        <v>31</v>
      </c>
      <c r="C5188" s="9">
        <v>45254</v>
      </c>
      <c r="D5188" s="9">
        <v>45260</v>
      </c>
      <c r="E5188" s="10">
        <v>45190</v>
      </c>
      <c r="F5188" t="s">
        <v>49</v>
      </c>
      <c r="G5188">
        <v>86.26</v>
      </c>
      <c r="H5188">
        <v>2</v>
      </c>
      <c r="I5188">
        <v>2</v>
      </c>
      <c r="J5188" t="s">
        <v>55</v>
      </c>
      <c r="K5188" t="s">
        <v>99</v>
      </c>
      <c r="L5188" t="s">
        <v>60</v>
      </c>
      <c r="M5188" t="s">
        <v>36</v>
      </c>
      <c r="N5188" t="s">
        <v>41</v>
      </c>
      <c r="O5188">
        <f>Table2[[#This Row],[check_out_date]]-Table2[[#This Row],[check_in_date]]</f>
        <v>6</v>
      </c>
      <c r="P5188">
        <f>Table2[[#This Row],[num_adults]]+Table2[[#This Row],[num_children]]</f>
        <v>4</v>
      </c>
      <c r="Q5188" s="3">
        <f>IF(OR(Table2[[#This Row],[booking_status]]="confirmed",Table2[[#This Row],[booking_status]]="checked-out"),Table2[[#This Row],[room_rate_per_night]]*Table2[[#This Row],[Num_Nights]],0)</f>
        <v>0</v>
      </c>
      <c r="R5188" t="str" cm="1">
        <f t="array" ref="R5188">IFERROR(_xlfn.IFS(Table2[[#This Row],[booking_status]]="confirmed","Expected",Table2[[#This Row],[booking_status]]="checked-out","Actual"),"No Revenue")</f>
        <v>No Revenue</v>
      </c>
      <c r="S5188" s="4">
        <f>Table2[[#This Row],[Revenue_Amount]]/Table2[[#This Row],[Num_Nights]]</f>
        <v>0</v>
      </c>
    </row>
    <row r="5189" spans="1:19" x14ac:dyDescent="0.3">
      <c r="A5189">
        <v>5188</v>
      </c>
      <c r="B5189" t="s">
        <v>31</v>
      </c>
      <c r="C5189" s="9">
        <v>44995</v>
      </c>
      <c r="D5189" s="9">
        <v>45004</v>
      </c>
      <c r="E5189" s="10">
        <v>44949</v>
      </c>
      <c r="F5189" t="s">
        <v>18</v>
      </c>
      <c r="G5189">
        <v>156.66999999999999</v>
      </c>
      <c r="H5189">
        <v>1</v>
      </c>
      <c r="I5189">
        <v>0</v>
      </c>
      <c r="J5189" t="s">
        <v>28</v>
      </c>
      <c r="K5189" t="s">
        <v>20</v>
      </c>
      <c r="L5189" t="s">
        <v>21</v>
      </c>
      <c r="M5189" t="s">
        <v>36</v>
      </c>
      <c r="N5189" t="s">
        <v>95</v>
      </c>
      <c r="O5189">
        <f>Table2[[#This Row],[check_out_date]]-Table2[[#This Row],[check_in_date]]</f>
        <v>9</v>
      </c>
      <c r="P5189">
        <f>Table2[[#This Row],[num_adults]]+Table2[[#This Row],[num_children]]</f>
        <v>1</v>
      </c>
      <c r="Q5189" s="3">
        <f>IF(OR(Table2[[#This Row],[booking_status]]="confirmed",Table2[[#This Row],[booking_status]]="checked-out"),Table2[[#This Row],[room_rate_per_night]]*Table2[[#This Row],[Num_Nights]],0)</f>
        <v>1410.03</v>
      </c>
      <c r="R5189" t="str" cm="1">
        <f t="array" ref="R5189">IFERROR(_xlfn.IFS(Table2[[#This Row],[booking_status]]="confirmed","Expected",Table2[[#This Row],[booking_status]]="checked-out","Actual"),"No Revenue")</f>
        <v>Expected</v>
      </c>
      <c r="S5189" s="4">
        <f>Table2[[#This Row],[Revenue_Amount]]/Table2[[#This Row],[Num_Nights]]</f>
        <v>156.66999999999999</v>
      </c>
    </row>
    <row r="5190" spans="1:19" x14ac:dyDescent="0.3">
      <c r="A5190">
        <v>5189</v>
      </c>
      <c r="B5190" t="s">
        <v>37</v>
      </c>
      <c r="C5190" s="9">
        <v>44984</v>
      </c>
      <c r="D5190" s="9">
        <v>44988</v>
      </c>
      <c r="E5190" s="10">
        <v>44968</v>
      </c>
      <c r="F5190" t="s">
        <v>49</v>
      </c>
      <c r="G5190">
        <v>111.98</v>
      </c>
      <c r="H5190">
        <v>4</v>
      </c>
      <c r="I5190">
        <v>3</v>
      </c>
      <c r="J5190" t="s">
        <v>94</v>
      </c>
      <c r="K5190" t="s">
        <v>99</v>
      </c>
      <c r="L5190" t="s">
        <v>21</v>
      </c>
      <c r="M5190" t="s">
        <v>22</v>
      </c>
      <c r="N5190" t="s">
        <v>41</v>
      </c>
      <c r="O5190">
        <f>Table2[[#This Row],[check_out_date]]-Table2[[#This Row],[check_in_date]]</f>
        <v>4</v>
      </c>
      <c r="P5190">
        <f>Table2[[#This Row],[num_adults]]+Table2[[#This Row],[num_children]]</f>
        <v>7</v>
      </c>
      <c r="Q5190" s="3">
        <f>IF(OR(Table2[[#This Row],[booking_status]]="confirmed",Table2[[#This Row],[booking_status]]="checked-out"),Table2[[#This Row],[room_rate_per_night]]*Table2[[#This Row],[Num_Nights]],0)</f>
        <v>447.92</v>
      </c>
      <c r="R5190" t="str" cm="1">
        <f t="array" ref="R5190">IFERROR(_xlfn.IFS(Table2[[#This Row],[booking_status]]="confirmed","Expected",Table2[[#This Row],[booking_status]]="checked-out","Actual"),"No Revenue")</f>
        <v>Expected</v>
      </c>
      <c r="S5190" s="4">
        <f>Table2[[#This Row],[Revenue_Amount]]/Table2[[#This Row],[Num_Nights]]</f>
        <v>111.98</v>
      </c>
    </row>
    <row r="5191" spans="1:19" x14ac:dyDescent="0.3">
      <c r="A5191">
        <v>5190</v>
      </c>
      <c r="B5191" t="s">
        <v>14</v>
      </c>
      <c r="C5191" s="9">
        <v>45191</v>
      </c>
      <c r="D5191" s="9">
        <v>45197</v>
      </c>
      <c r="E5191" s="10">
        <v>45111</v>
      </c>
      <c r="F5191" t="s">
        <v>18</v>
      </c>
      <c r="G5191">
        <v>240.39</v>
      </c>
      <c r="H5191">
        <v>2</v>
      </c>
      <c r="I5191">
        <v>0</v>
      </c>
      <c r="J5191" t="s">
        <v>28</v>
      </c>
      <c r="K5191" t="s">
        <v>99</v>
      </c>
      <c r="L5191" t="s">
        <v>21</v>
      </c>
      <c r="M5191" t="s">
        <v>36</v>
      </c>
      <c r="N5191" t="s">
        <v>41</v>
      </c>
      <c r="O5191">
        <f>Table2[[#This Row],[check_out_date]]-Table2[[#This Row],[check_in_date]]</f>
        <v>6</v>
      </c>
      <c r="P5191">
        <f>Table2[[#This Row],[num_adults]]+Table2[[#This Row],[num_children]]</f>
        <v>2</v>
      </c>
      <c r="Q5191" s="3">
        <f>IF(OR(Table2[[#This Row],[booking_status]]="confirmed",Table2[[#This Row],[booking_status]]="checked-out"),Table2[[#This Row],[room_rate_per_night]]*Table2[[#This Row],[Num_Nights]],0)</f>
        <v>1442.34</v>
      </c>
      <c r="R5191" t="str" cm="1">
        <f t="array" ref="R5191">IFERROR(_xlfn.IFS(Table2[[#This Row],[booking_status]]="confirmed","Expected",Table2[[#This Row],[booking_status]]="checked-out","Actual"),"No Revenue")</f>
        <v>Expected</v>
      </c>
      <c r="S5191" s="4">
        <f>Table2[[#This Row],[Revenue_Amount]]/Table2[[#This Row],[Num_Nights]]</f>
        <v>240.39</v>
      </c>
    </row>
    <row r="5192" spans="1:19" x14ac:dyDescent="0.3">
      <c r="A5192">
        <v>5191</v>
      </c>
      <c r="B5192" t="s">
        <v>31</v>
      </c>
      <c r="C5192" s="9">
        <v>45031</v>
      </c>
      <c r="D5192" s="9">
        <v>45039</v>
      </c>
      <c r="E5192" s="10">
        <v>45007</v>
      </c>
      <c r="F5192" t="s">
        <v>18</v>
      </c>
      <c r="G5192">
        <v>239.22</v>
      </c>
      <c r="H5192">
        <v>4</v>
      </c>
      <c r="I5192">
        <v>2</v>
      </c>
      <c r="J5192" t="s">
        <v>28</v>
      </c>
      <c r="K5192" t="s">
        <v>20</v>
      </c>
      <c r="L5192" t="s">
        <v>56</v>
      </c>
      <c r="M5192" t="s">
        <v>36</v>
      </c>
      <c r="N5192" t="s">
        <v>41</v>
      </c>
      <c r="O5192">
        <f>Table2[[#This Row],[check_out_date]]-Table2[[#This Row],[check_in_date]]</f>
        <v>8</v>
      </c>
      <c r="P5192">
        <f>Table2[[#This Row],[num_adults]]+Table2[[#This Row],[num_children]]</f>
        <v>6</v>
      </c>
      <c r="Q5192" s="3">
        <f>IF(OR(Table2[[#This Row],[booking_status]]="confirmed",Table2[[#This Row],[booking_status]]="checked-out"),Table2[[#This Row],[room_rate_per_night]]*Table2[[#This Row],[Num_Nights]],0)</f>
        <v>1913.76</v>
      </c>
      <c r="R5192" t="str" cm="1">
        <f t="array" ref="R5192">IFERROR(_xlfn.IFS(Table2[[#This Row],[booking_status]]="confirmed","Expected",Table2[[#This Row],[booking_status]]="checked-out","Actual"),"No Revenue")</f>
        <v>Actual</v>
      </c>
      <c r="S5192" s="4">
        <f>Table2[[#This Row],[Revenue_Amount]]/Table2[[#This Row],[Num_Nights]]</f>
        <v>239.22</v>
      </c>
    </row>
    <row r="5193" spans="1:19" hidden="1" x14ac:dyDescent="0.3">
      <c r="A5193">
        <v>5192</v>
      </c>
      <c r="B5193" t="s">
        <v>50</v>
      </c>
      <c r="C5193" s="9">
        <v>45018</v>
      </c>
      <c r="D5193" s="9">
        <v>45019</v>
      </c>
      <c r="E5193" s="10">
        <v>44972</v>
      </c>
      <c r="F5193" t="s">
        <v>18</v>
      </c>
      <c r="G5193">
        <v>306.11</v>
      </c>
      <c r="H5193">
        <v>1</v>
      </c>
      <c r="I5193">
        <v>0</v>
      </c>
      <c r="J5193" t="s">
        <v>35</v>
      </c>
      <c r="K5193" t="s">
        <v>20</v>
      </c>
      <c r="L5193" t="s">
        <v>21</v>
      </c>
      <c r="M5193" t="s">
        <v>22</v>
      </c>
      <c r="N5193" t="s">
        <v>41</v>
      </c>
      <c r="O5193">
        <f>Table2[[#This Row],[check_out_date]]-Table2[[#This Row],[check_in_date]]</f>
        <v>1</v>
      </c>
      <c r="P5193">
        <f>Table2[[#This Row],[num_adults]]+Table2[[#This Row],[num_children]]</f>
        <v>1</v>
      </c>
      <c r="Q5193" s="3">
        <f>IF(OR(Table2[[#This Row],[booking_status]]="confirmed",Table2[[#This Row],[booking_status]]="checked-out"),Table2[[#This Row],[room_rate_per_night]]*Table2[[#This Row],[Num_Nights]],0)</f>
        <v>306.11</v>
      </c>
      <c r="R5193" t="str" cm="1">
        <f t="array" ref="R5193">IFERROR(_xlfn.IFS(Table2[[#This Row],[booking_status]]="confirmed","Expected",Table2[[#This Row],[booking_status]]="checked-out","Actual"),"No Revenue")</f>
        <v>Expected</v>
      </c>
      <c r="S5193" s="4">
        <f>Table2[[#This Row],[Revenue_Amount]]/Table2[[#This Row],[Num_Nights]]</f>
        <v>306.11</v>
      </c>
    </row>
    <row r="5194" spans="1:19" x14ac:dyDescent="0.3">
      <c r="A5194">
        <v>5193</v>
      </c>
      <c r="B5194" t="s">
        <v>14</v>
      </c>
      <c r="C5194" s="9">
        <v>45279</v>
      </c>
      <c r="D5194" s="9">
        <v>45283</v>
      </c>
      <c r="E5194" s="10">
        <v>45271</v>
      </c>
      <c r="F5194" t="s">
        <v>49</v>
      </c>
      <c r="G5194">
        <v>123.22</v>
      </c>
      <c r="H5194">
        <v>3</v>
      </c>
      <c r="I5194">
        <v>0</v>
      </c>
      <c r="J5194" t="s">
        <v>19</v>
      </c>
      <c r="K5194" t="s">
        <v>66</v>
      </c>
      <c r="L5194" t="s">
        <v>56</v>
      </c>
      <c r="M5194" t="s">
        <v>22</v>
      </c>
      <c r="N5194" t="s">
        <v>41</v>
      </c>
      <c r="O5194">
        <f>Table2[[#This Row],[check_out_date]]-Table2[[#This Row],[check_in_date]]</f>
        <v>4</v>
      </c>
      <c r="P5194">
        <f>Table2[[#This Row],[num_adults]]+Table2[[#This Row],[num_children]]</f>
        <v>3</v>
      </c>
      <c r="Q5194" s="3">
        <f>IF(OR(Table2[[#This Row],[booking_status]]="confirmed",Table2[[#This Row],[booking_status]]="checked-out"),Table2[[#This Row],[room_rate_per_night]]*Table2[[#This Row],[Num_Nights]],0)</f>
        <v>492.88</v>
      </c>
      <c r="R5194" t="str" cm="1">
        <f t="array" ref="R5194">IFERROR(_xlfn.IFS(Table2[[#This Row],[booking_status]]="confirmed","Expected",Table2[[#This Row],[booking_status]]="checked-out","Actual"),"No Revenue")</f>
        <v>Actual</v>
      </c>
      <c r="S5194" s="4">
        <f>Table2[[#This Row],[Revenue_Amount]]/Table2[[#This Row],[Num_Nights]]</f>
        <v>123.22</v>
      </c>
    </row>
    <row r="5195" spans="1:19" x14ac:dyDescent="0.3">
      <c r="A5195">
        <v>5194</v>
      </c>
      <c r="B5195" t="s">
        <v>31</v>
      </c>
      <c r="C5195" s="9">
        <v>44948</v>
      </c>
      <c r="D5195" s="9">
        <v>44956</v>
      </c>
      <c r="E5195" s="10">
        <v>44885</v>
      </c>
      <c r="F5195" t="s">
        <v>54</v>
      </c>
      <c r="G5195">
        <v>241.37</v>
      </c>
      <c r="H5195">
        <v>3</v>
      </c>
      <c r="I5195">
        <v>0</v>
      </c>
      <c r="J5195" t="s">
        <v>55</v>
      </c>
      <c r="K5195" t="s">
        <v>29</v>
      </c>
      <c r="L5195" t="s">
        <v>56</v>
      </c>
      <c r="M5195" t="s">
        <v>36</v>
      </c>
      <c r="N5195" t="s">
        <v>41</v>
      </c>
      <c r="O5195">
        <f>Table2[[#This Row],[check_out_date]]-Table2[[#This Row],[check_in_date]]</f>
        <v>8</v>
      </c>
      <c r="P5195">
        <f>Table2[[#This Row],[num_adults]]+Table2[[#This Row],[num_children]]</f>
        <v>3</v>
      </c>
      <c r="Q5195" s="3">
        <f>IF(OR(Table2[[#This Row],[booking_status]]="confirmed",Table2[[#This Row],[booking_status]]="checked-out"),Table2[[#This Row],[room_rate_per_night]]*Table2[[#This Row],[Num_Nights]],0)</f>
        <v>1930.96</v>
      </c>
      <c r="R5195" t="str" cm="1">
        <f t="array" ref="R5195">IFERROR(_xlfn.IFS(Table2[[#This Row],[booking_status]]="confirmed","Expected",Table2[[#This Row],[booking_status]]="checked-out","Actual"),"No Revenue")</f>
        <v>Actual</v>
      </c>
      <c r="S5195" s="4">
        <f>Table2[[#This Row],[Revenue_Amount]]/Table2[[#This Row],[Num_Nights]]</f>
        <v>241.37</v>
      </c>
    </row>
    <row r="5196" spans="1:19" x14ac:dyDescent="0.3">
      <c r="A5196">
        <v>5195</v>
      </c>
      <c r="B5196" t="s">
        <v>37</v>
      </c>
      <c r="C5196" s="9">
        <v>45233</v>
      </c>
      <c r="D5196" s="9">
        <v>45236</v>
      </c>
      <c r="E5196" s="10">
        <v>45194</v>
      </c>
      <c r="F5196" t="s">
        <v>49</v>
      </c>
      <c r="G5196">
        <v>136.09</v>
      </c>
      <c r="H5196">
        <v>2</v>
      </c>
      <c r="I5196">
        <v>2</v>
      </c>
      <c r="J5196" t="s">
        <v>28</v>
      </c>
      <c r="K5196" t="s">
        <v>99</v>
      </c>
      <c r="L5196" t="s">
        <v>60</v>
      </c>
      <c r="M5196" t="s">
        <v>36</v>
      </c>
      <c r="N5196" t="s">
        <v>41</v>
      </c>
      <c r="O5196">
        <f>Table2[[#This Row],[check_out_date]]-Table2[[#This Row],[check_in_date]]</f>
        <v>3</v>
      </c>
      <c r="P5196">
        <f>Table2[[#This Row],[num_adults]]+Table2[[#This Row],[num_children]]</f>
        <v>4</v>
      </c>
      <c r="Q5196" s="3">
        <f>IF(OR(Table2[[#This Row],[booking_status]]="confirmed",Table2[[#This Row],[booking_status]]="checked-out"),Table2[[#This Row],[room_rate_per_night]]*Table2[[#This Row],[Num_Nights]],0)</f>
        <v>0</v>
      </c>
      <c r="R5196" t="str" cm="1">
        <f t="array" ref="R5196">IFERROR(_xlfn.IFS(Table2[[#This Row],[booking_status]]="confirmed","Expected",Table2[[#This Row],[booking_status]]="checked-out","Actual"),"No Revenue")</f>
        <v>No Revenue</v>
      </c>
      <c r="S5196" s="4">
        <f>Table2[[#This Row],[Revenue_Amount]]/Table2[[#This Row],[Num_Nights]]</f>
        <v>0</v>
      </c>
    </row>
    <row r="5197" spans="1:19" hidden="1" x14ac:dyDescent="0.3">
      <c r="A5197">
        <v>5196</v>
      </c>
      <c r="B5197" t="s">
        <v>50</v>
      </c>
      <c r="C5197" s="9">
        <v>44963</v>
      </c>
      <c r="D5197" s="9">
        <v>44970</v>
      </c>
      <c r="E5197" s="10">
        <v>44949</v>
      </c>
      <c r="F5197" t="s">
        <v>49</v>
      </c>
      <c r="G5197">
        <v>159.1</v>
      </c>
      <c r="H5197">
        <v>2</v>
      </c>
      <c r="I5197">
        <v>3</v>
      </c>
      <c r="J5197" t="s">
        <v>35</v>
      </c>
      <c r="K5197" t="s">
        <v>29</v>
      </c>
      <c r="L5197" t="s">
        <v>21</v>
      </c>
      <c r="M5197" t="s">
        <v>36</v>
      </c>
      <c r="N5197" t="s">
        <v>41</v>
      </c>
      <c r="O5197">
        <f>Table2[[#This Row],[check_out_date]]-Table2[[#This Row],[check_in_date]]</f>
        <v>7</v>
      </c>
      <c r="P5197">
        <f>Table2[[#This Row],[num_adults]]+Table2[[#This Row],[num_children]]</f>
        <v>5</v>
      </c>
      <c r="Q5197" s="3">
        <f>IF(OR(Table2[[#This Row],[booking_status]]="confirmed",Table2[[#This Row],[booking_status]]="checked-out"),Table2[[#This Row],[room_rate_per_night]]*Table2[[#This Row],[Num_Nights]],0)</f>
        <v>1113.7</v>
      </c>
      <c r="R5197" t="str" cm="1">
        <f t="array" ref="R5197">IFERROR(_xlfn.IFS(Table2[[#This Row],[booking_status]]="confirmed","Expected",Table2[[#This Row],[booking_status]]="checked-out","Actual"),"No Revenue")</f>
        <v>Expected</v>
      </c>
      <c r="S5197" s="4">
        <f>Table2[[#This Row],[Revenue_Amount]]/Table2[[#This Row],[Num_Nights]]</f>
        <v>159.1</v>
      </c>
    </row>
    <row r="5198" spans="1:19" hidden="1" x14ac:dyDescent="0.3">
      <c r="A5198">
        <v>5197</v>
      </c>
      <c r="B5198" t="s">
        <v>50</v>
      </c>
      <c r="C5198" s="9">
        <v>45285</v>
      </c>
      <c r="D5198" s="9">
        <v>45291</v>
      </c>
      <c r="E5198" s="10">
        <v>45238</v>
      </c>
      <c r="F5198" t="s">
        <v>49</v>
      </c>
      <c r="G5198">
        <v>165.58</v>
      </c>
      <c r="H5198">
        <v>2</v>
      </c>
      <c r="I5198">
        <v>2</v>
      </c>
      <c r="J5198" t="s">
        <v>35</v>
      </c>
      <c r="K5198" t="s">
        <v>99</v>
      </c>
      <c r="L5198" t="s">
        <v>21</v>
      </c>
      <c r="M5198" t="s">
        <v>36</v>
      </c>
      <c r="N5198" t="s">
        <v>41</v>
      </c>
      <c r="O5198">
        <f>Table2[[#This Row],[check_out_date]]-Table2[[#This Row],[check_in_date]]</f>
        <v>6</v>
      </c>
      <c r="P5198">
        <f>Table2[[#This Row],[num_adults]]+Table2[[#This Row],[num_children]]</f>
        <v>4</v>
      </c>
      <c r="Q5198" s="3">
        <f>IF(OR(Table2[[#This Row],[booking_status]]="confirmed",Table2[[#This Row],[booking_status]]="checked-out"),Table2[[#This Row],[room_rate_per_night]]*Table2[[#This Row],[Num_Nights]],0)</f>
        <v>993.48</v>
      </c>
      <c r="R5198" t="str" cm="1">
        <f t="array" ref="R5198">IFERROR(_xlfn.IFS(Table2[[#This Row],[booking_status]]="confirmed","Expected",Table2[[#This Row],[booking_status]]="checked-out","Actual"),"No Revenue")</f>
        <v>Expected</v>
      </c>
      <c r="S5198" s="4">
        <f>Table2[[#This Row],[Revenue_Amount]]/Table2[[#This Row],[Num_Nights]]</f>
        <v>165.58</v>
      </c>
    </row>
    <row r="5199" spans="1:19" hidden="1" x14ac:dyDescent="0.3">
      <c r="A5199">
        <v>5198</v>
      </c>
      <c r="B5199" t="s">
        <v>37</v>
      </c>
      <c r="C5199" s="9">
        <v>45017</v>
      </c>
      <c r="D5199" s="9">
        <v>45020</v>
      </c>
      <c r="E5199" s="10">
        <v>45002</v>
      </c>
      <c r="F5199" t="s">
        <v>49</v>
      </c>
      <c r="G5199">
        <v>124.4</v>
      </c>
      <c r="H5199">
        <v>2</v>
      </c>
      <c r="I5199">
        <v>0</v>
      </c>
      <c r="J5199" t="s">
        <v>35</v>
      </c>
      <c r="K5199" t="s">
        <v>66</v>
      </c>
      <c r="L5199" t="s">
        <v>21</v>
      </c>
      <c r="M5199" t="s">
        <v>36</v>
      </c>
      <c r="N5199" t="s">
        <v>95</v>
      </c>
      <c r="O5199">
        <f>Table2[[#This Row],[check_out_date]]-Table2[[#This Row],[check_in_date]]</f>
        <v>3</v>
      </c>
      <c r="P5199">
        <f>Table2[[#This Row],[num_adults]]+Table2[[#This Row],[num_children]]</f>
        <v>2</v>
      </c>
      <c r="Q5199" s="3">
        <f>IF(OR(Table2[[#This Row],[booking_status]]="confirmed",Table2[[#This Row],[booking_status]]="checked-out"),Table2[[#This Row],[room_rate_per_night]]*Table2[[#This Row],[Num_Nights]],0)</f>
        <v>373.20000000000005</v>
      </c>
      <c r="R5199" t="str" cm="1">
        <f t="array" ref="R5199">IFERROR(_xlfn.IFS(Table2[[#This Row],[booking_status]]="confirmed","Expected",Table2[[#This Row],[booking_status]]="checked-out","Actual"),"No Revenue")</f>
        <v>Expected</v>
      </c>
      <c r="S5199" s="4">
        <f>Table2[[#This Row],[Revenue_Amount]]/Table2[[#This Row],[Num_Nights]]</f>
        <v>124.40000000000002</v>
      </c>
    </row>
    <row r="5200" spans="1:19" x14ac:dyDescent="0.3">
      <c r="A5200">
        <v>5199</v>
      </c>
      <c r="B5200" t="s">
        <v>50</v>
      </c>
      <c r="C5200" s="9">
        <v>45220</v>
      </c>
      <c r="D5200" s="9">
        <v>45224</v>
      </c>
      <c r="E5200" s="10">
        <v>45149</v>
      </c>
      <c r="F5200" t="s">
        <v>27</v>
      </c>
      <c r="G5200">
        <v>240.69</v>
      </c>
      <c r="H5200">
        <v>2</v>
      </c>
      <c r="I5200">
        <v>0</v>
      </c>
      <c r="J5200" t="s">
        <v>19</v>
      </c>
      <c r="K5200" t="s">
        <v>66</v>
      </c>
      <c r="L5200" t="s">
        <v>56</v>
      </c>
      <c r="M5200" t="s">
        <v>22</v>
      </c>
      <c r="N5200" t="s">
        <v>41</v>
      </c>
      <c r="O5200">
        <f>Table2[[#This Row],[check_out_date]]-Table2[[#This Row],[check_in_date]]</f>
        <v>4</v>
      </c>
      <c r="P5200">
        <f>Table2[[#This Row],[num_adults]]+Table2[[#This Row],[num_children]]</f>
        <v>2</v>
      </c>
      <c r="Q5200" s="3">
        <f>IF(OR(Table2[[#This Row],[booking_status]]="confirmed",Table2[[#This Row],[booking_status]]="checked-out"),Table2[[#This Row],[room_rate_per_night]]*Table2[[#This Row],[Num_Nights]],0)</f>
        <v>962.76</v>
      </c>
      <c r="R5200" t="str" cm="1">
        <f t="array" ref="R5200">IFERROR(_xlfn.IFS(Table2[[#This Row],[booking_status]]="confirmed","Expected",Table2[[#This Row],[booking_status]]="checked-out","Actual"),"No Revenue")</f>
        <v>Actual</v>
      </c>
      <c r="S5200" s="4">
        <f>Table2[[#This Row],[Revenue_Amount]]/Table2[[#This Row],[Num_Nights]]</f>
        <v>240.69</v>
      </c>
    </row>
    <row r="5201" spans="1:19" x14ac:dyDescent="0.3">
      <c r="A5201">
        <v>5200</v>
      </c>
      <c r="B5201" t="s">
        <v>50</v>
      </c>
      <c r="C5201" s="9">
        <v>44978</v>
      </c>
      <c r="D5201" s="9">
        <v>44985</v>
      </c>
      <c r="E5201" s="10">
        <v>44955</v>
      </c>
      <c r="F5201" t="s">
        <v>49</v>
      </c>
      <c r="G5201">
        <v>87.87</v>
      </c>
      <c r="H5201">
        <v>2</v>
      </c>
      <c r="I5201">
        <v>0</v>
      </c>
      <c r="J5201" t="s">
        <v>28</v>
      </c>
      <c r="K5201" t="s">
        <v>66</v>
      </c>
      <c r="L5201" t="s">
        <v>60</v>
      </c>
      <c r="M5201" t="s">
        <v>22</v>
      </c>
      <c r="N5201" t="s">
        <v>23</v>
      </c>
      <c r="O5201">
        <f>Table2[[#This Row],[check_out_date]]-Table2[[#This Row],[check_in_date]]</f>
        <v>7</v>
      </c>
      <c r="P5201">
        <f>Table2[[#This Row],[num_adults]]+Table2[[#This Row],[num_children]]</f>
        <v>2</v>
      </c>
      <c r="Q5201" s="3">
        <f>IF(OR(Table2[[#This Row],[booking_status]]="confirmed",Table2[[#This Row],[booking_status]]="checked-out"),Table2[[#This Row],[room_rate_per_night]]*Table2[[#This Row],[Num_Nights]],0)</f>
        <v>0</v>
      </c>
      <c r="R5201" t="str" cm="1">
        <f t="array" ref="R5201">IFERROR(_xlfn.IFS(Table2[[#This Row],[booking_status]]="confirmed","Expected",Table2[[#This Row],[booking_status]]="checked-out","Actual"),"No Revenue")</f>
        <v>No Revenue</v>
      </c>
      <c r="S5201" s="4">
        <f>Table2[[#This Row],[Revenue_Amount]]/Table2[[#This Row],[Num_Nights]]</f>
        <v>0</v>
      </c>
    </row>
    <row r="5202" spans="1:19" x14ac:dyDescent="0.3">
      <c r="A5202">
        <v>5201</v>
      </c>
      <c r="B5202" t="s">
        <v>14</v>
      </c>
      <c r="C5202" s="9">
        <v>45017</v>
      </c>
      <c r="D5202" s="9">
        <v>45023</v>
      </c>
      <c r="E5202" s="10">
        <v>45002</v>
      </c>
      <c r="F5202" t="s">
        <v>54</v>
      </c>
      <c r="G5202">
        <v>366.66</v>
      </c>
      <c r="H5202">
        <v>3</v>
      </c>
      <c r="I5202">
        <v>0</v>
      </c>
      <c r="J5202" t="s">
        <v>28</v>
      </c>
      <c r="K5202" t="s">
        <v>66</v>
      </c>
      <c r="L5202" t="s">
        <v>21</v>
      </c>
      <c r="M5202" t="s">
        <v>36</v>
      </c>
      <c r="N5202" t="s">
        <v>41</v>
      </c>
      <c r="O5202">
        <f>Table2[[#This Row],[check_out_date]]-Table2[[#This Row],[check_in_date]]</f>
        <v>6</v>
      </c>
      <c r="P5202">
        <f>Table2[[#This Row],[num_adults]]+Table2[[#This Row],[num_children]]</f>
        <v>3</v>
      </c>
      <c r="Q5202" s="3">
        <f>IF(OR(Table2[[#This Row],[booking_status]]="confirmed",Table2[[#This Row],[booking_status]]="checked-out"),Table2[[#This Row],[room_rate_per_night]]*Table2[[#This Row],[Num_Nights]],0)</f>
        <v>2199.96</v>
      </c>
      <c r="R5202" t="str" cm="1">
        <f t="array" ref="R5202">IFERROR(_xlfn.IFS(Table2[[#This Row],[booking_status]]="confirmed","Expected",Table2[[#This Row],[booking_status]]="checked-out","Actual"),"No Revenue")</f>
        <v>Expected</v>
      </c>
      <c r="S5202" s="4">
        <f>Table2[[#This Row],[Revenue_Amount]]/Table2[[#This Row],[Num_Nights]]</f>
        <v>366.66</v>
      </c>
    </row>
    <row r="5203" spans="1:19" x14ac:dyDescent="0.3">
      <c r="A5203">
        <v>5202</v>
      </c>
      <c r="B5203" t="s">
        <v>31</v>
      </c>
      <c r="C5203" s="9">
        <v>45227</v>
      </c>
      <c r="D5203" s="9">
        <v>45231</v>
      </c>
      <c r="E5203" s="10">
        <v>45188</v>
      </c>
      <c r="F5203" t="s">
        <v>27</v>
      </c>
      <c r="G5203">
        <v>165.49</v>
      </c>
      <c r="H5203">
        <v>1</v>
      </c>
      <c r="I5203">
        <v>1</v>
      </c>
      <c r="J5203" t="s">
        <v>28</v>
      </c>
      <c r="K5203" t="s">
        <v>29</v>
      </c>
      <c r="L5203" t="s">
        <v>70</v>
      </c>
      <c r="M5203" t="s">
        <v>36</v>
      </c>
      <c r="N5203" t="s">
        <v>41</v>
      </c>
      <c r="O5203">
        <f>Table2[[#This Row],[check_out_date]]-Table2[[#This Row],[check_in_date]]</f>
        <v>4</v>
      </c>
      <c r="P5203">
        <f>Table2[[#This Row],[num_adults]]+Table2[[#This Row],[num_children]]</f>
        <v>2</v>
      </c>
      <c r="Q5203" s="3">
        <f>IF(OR(Table2[[#This Row],[booking_status]]="confirmed",Table2[[#This Row],[booking_status]]="checked-out"),Table2[[#This Row],[room_rate_per_night]]*Table2[[#This Row],[Num_Nights]],0)</f>
        <v>0</v>
      </c>
      <c r="R5203" t="str" cm="1">
        <f t="array" ref="R5203">IFERROR(_xlfn.IFS(Table2[[#This Row],[booking_status]]="confirmed","Expected",Table2[[#This Row],[booking_status]]="checked-out","Actual"),"No Revenue")</f>
        <v>No Revenue</v>
      </c>
      <c r="S5203" s="4">
        <f>Table2[[#This Row],[Revenue_Amount]]/Table2[[#This Row],[Num_Nights]]</f>
        <v>0</v>
      </c>
    </row>
    <row r="5204" spans="1:19" hidden="1" x14ac:dyDescent="0.3">
      <c r="A5204">
        <v>5203</v>
      </c>
      <c r="B5204" t="s">
        <v>50</v>
      </c>
      <c r="C5204" s="9">
        <v>45058</v>
      </c>
      <c r="D5204" s="9">
        <v>45063</v>
      </c>
      <c r="E5204" s="10">
        <v>45051</v>
      </c>
      <c r="F5204" t="s">
        <v>18</v>
      </c>
      <c r="G5204">
        <v>220.72</v>
      </c>
      <c r="H5204">
        <v>1</v>
      </c>
      <c r="I5204">
        <v>0</v>
      </c>
      <c r="J5204" t="s">
        <v>35</v>
      </c>
      <c r="K5204" t="s">
        <v>44</v>
      </c>
      <c r="L5204" t="s">
        <v>21</v>
      </c>
      <c r="M5204" t="s">
        <v>36</v>
      </c>
      <c r="N5204" t="s">
        <v>41</v>
      </c>
      <c r="O5204">
        <f>Table2[[#This Row],[check_out_date]]-Table2[[#This Row],[check_in_date]]</f>
        <v>5</v>
      </c>
      <c r="P5204">
        <f>Table2[[#This Row],[num_adults]]+Table2[[#This Row],[num_children]]</f>
        <v>1</v>
      </c>
      <c r="Q5204" s="3">
        <f>IF(OR(Table2[[#This Row],[booking_status]]="confirmed",Table2[[#This Row],[booking_status]]="checked-out"),Table2[[#This Row],[room_rate_per_night]]*Table2[[#This Row],[Num_Nights]],0)</f>
        <v>1103.5999999999999</v>
      </c>
      <c r="R5204" t="str" cm="1">
        <f t="array" ref="R5204">IFERROR(_xlfn.IFS(Table2[[#This Row],[booking_status]]="confirmed","Expected",Table2[[#This Row],[booking_status]]="checked-out","Actual"),"No Revenue")</f>
        <v>Expected</v>
      </c>
      <c r="S5204" s="4">
        <f>Table2[[#This Row],[Revenue_Amount]]/Table2[[#This Row],[Num_Nights]]</f>
        <v>220.71999999999997</v>
      </c>
    </row>
    <row r="5205" spans="1:19" hidden="1" x14ac:dyDescent="0.3">
      <c r="A5205">
        <v>5204</v>
      </c>
      <c r="B5205" t="s">
        <v>31</v>
      </c>
      <c r="C5205" s="9">
        <v>45265</v>
      </c>
      <c r="D5205" s="9">
        <v>45268</v>
      </c>
      <c r="E5205" s="10">
        <v>45201</v>
      </c>
      <c r="F5205" t="s">
        <v>49</v>
      </c>
      <c r="G5205">
        <v>101.56</v>
      </c>
      <c r="H5205">
        <v>3</v>
      </c>
      <c r="I5205">
        <v>0</v>
      </c>
      <c r="J5205" t="s">
        <v>35</v>
      </c>
      <c r="K5205" t="s">
        <v>99</v>
      </c>
      <c r="L5205" t="s">
        <v>56</v>
      </c>
      <c r="M5205" t="s">
        <v>36</v>
      </c>
      <c r="N5205" t="s">
        <v>41</v>
      </c>
      <c r="O5205">
        <f>Table2[[#This Row],[check_out_date]]-Table2[[#This Row],[check_in_date]]</f>
        <v>3</v>
      </c>
      <c r="P5205">
        <f>Table2[[#This Row],[num_adults]]+Table2[[#This Row],[num_children]]</f>
        <v>3</v>
      </c>
      <c r="Q5205" s="3">
        <f>IF(OR(Table2[[#This Row],[booking_status]]="confirmed",Table2[[#This Row],[booking_status]]="checked-out"),Table2[[#This Row],[room_rate_per_night]]*Table2[[#This Row],[Num_Nights]],0)</f>
        <v>304.68</v>
      </c>
      <c r="R5205" t="str" cm="1">
        <f t="array" ref="R5205">IFERROR(_xlfn.IFS(Table2[[#This Row],[booking_status]]="confirmed","Expected",Table2[[#This Row],[booking_status]]="checked-out","Actual"),"No Revenue")</f>
        <v>Actual</v>
      </c>
      <c r="S5205" s="4">
        <f>Table2[[#This Row],[Revenue_Amount]]/Table2[[#This Row],[Num_Nights]]</f>
        <v>101.56</v>
      </c>
    </row>
    <row r="5206" spans="1:19" hidden="1" x14ac:dyDescent="0.3">
      <c r="A5206">
        <v>5205</v>
      </c>
      <c r="B5206" t="s">
        <v>31</v>
      </c>
      <c r="C5206" s="9">
        <v>45114</v>
      </c>
      <c r="D5206" s="9">
        <v>45125</v>
      </c>
      <c r="E5206" s="10">
        <v>45070</v>
      </c>
      <c r="F5206" t="s">
        <v>49</v>
      </c>
      <c r="G5206">
        <v>116.46</v>
      </c>
      <c r="H5206">
        <v>1</v>
      </c>
      <c r="I5206">
        <v>0</v>
      </c>
      <c r="J5206" t="s">
        <v>35</v>
      </c>
      <c r="K5206" t="s">
        <v>29</v>
      </c>
      <c r="L5206" t="s">
        <v>21</v>
      </c>
      <c r="M5206" t="s">
        <v>36</v>
      </c>
      <c r="N5206" t="s">
        <v>95</v>
      </c>
      <c r="O5206">
        <f>Table2[[#This Row],[check_out_date]]-Table2[[#This Row],[check_in_date]]</f>
        <v>11</v>
      </c>
      <c r="P5206">
        <f>Table2[[#This Row],[num_adults]]+Table2[[#This Row],[num_children]]</f>
        <v>1</v>
      </c>
      <c r="Q5206" s="3">
        <f>IF(OR(Table2[[#This Row],[booking_status]]="confirmed",Table2[[#This Row],[booking_status]]="checked-out"),Table2[[#This Row],[room_rate_per_night]]*Table2[[#This Row],[Num_Nights]],0)</f>
        <v>1281.06</v>
      </c>
      <c r="R5206" t="str" cm="1">
        <f t="array" ref="R5206">IFERROR(_xlfn.IFS(Table2[[#This Row],[booking_status]]="confirmed","Expected",Table2[[#This Row],[booking_status]]="checked-out","Actual"),"No Revenue")</f>
        <v>Expected</v>
      </c>
      <c r="S5206" s="4">
        <f>Table2[[#This Row],[Revenue_Amount]]/Table2[[#This Row],[Num_Nights]]</f>
        <v>116.46</v>
      </c>
    </row>
    <row r="5207" spans="1:19" x14ac:dyDescent="0.3">
      <c r="A5207">
        <v>5206</v>
      </c>
      <c r="B5207" t="s">
        <v>50</v>
      </c>
      <c r="C5207" s="9">
        <v>45079</v>
      </c>
      <c r="D5207" s="9">
        <v>45090</v>
      </c>
      <c r="E5207" s="10">
        <v>45064</v>
      </c>
      <c r="F5207" t="s">
        <v>18</v>
      </c>
      <c r="G5207">
        <v>347.76</v>
      </c>
      <c r="H5207">
        <v>2</v>
      </c>
      <c r="I5207">
        <v>0</v>
      </c>
      <c r="J5207" t="s">
        <v>28</v>
      </c>
      <c r="K5207" t="s">
        <v>99</v>
      </c>
      <c r="L5207" t="s">
        <v>56</v>
      </c>
      <c r="M5207" t="s">
        <v>22</v>
      </c>
      <c r="N5207" t="s">
        <v>41</v>
      </c>
      <c r="O5207">
        <f>Table2[[#This Row],[check_out_date]]-Table2[[#This Row],[check_in_date]]</f>
        <v>11</v>
      </c>
      <c r="P5207">
        <f>Table2[[#This Row],[num_adults]]+Table2[[#This Row],[num_children]]</f>
        <v>2</v>
      </c>
      <c r="Q5207" s="3">
        <f>IF(OR(Table2[[#This Row],[booking_status]]="confirmed",Table2[[#This Row],[booking_status]]="checked-out"),Table2[[#This Row],[room_rate_per_night]]*Table2[[#This Row],[Num_Nights]],0)</f>
        <v>3825.3599999999997</v>
      </c>
      <c r="R5207" t="str" cm="1">
        <f t="array" ref="R5207">IFERROR(_xlfn.IFS(Table2[[#This Row],[booking_status]]="confirmed","Expected",Table2[[#This Row],[booking_status]]="checked-out","Actual"),"No Revenue")</f>
        <v>Actual</v>
      </c>
      <c r="S5207" s="4">
        <f>Table2[[#This Row],[Revenue_Amount]]/Table2[[#This Row],[Num_Nights]]</f>
        <v>347.76</v>
      </c>
    </row>
    <row r="5208" spans="1:19" x14ac:dyDescent="0.3">
      <c r="A5208">
        <v>5207</v>
      </c>
      <c r="B5208" t="s">
        <v>50</v>
      </c>
      <c r="C5208" s="9">
        <v>45068</v>
      </c>
      <c r="D5208" s="9">
        <v>45076</v>
      </c>
      <c r="E5208" s="10">
        <v>45037</v>
      </c>
      <c r="F5208" t="s">
        <v>27</v>
      </c>
      <c r="G5208">
        <v>198.27</v>
      </c>
      <c r="H5208">
        <v>2</v>
      </c>
      <c r="I5208">
        <v>2</v>
      </c>
      <c r="J5208" t="s">
        <v>28</v>
      </c>
      <c r="K5208" t="s">
        <v>66</v>
      </c>
      <c r="L5208" t="s">
        <v>21</v>
      </c>
      <c r="M5208" t="s">
        <v>36</v>
      </c>
      <c r="N5208" t="s">
        <v>23</v>
      </c>
      <c r="O5208">
        <f>Table2[[#This Row],[check_out_date]]-Table2[[#This Row],[check_in_date]]</f>
        <v>8</v>
      </c>
      <c r="P5208">
        <f>Table2[[#This Row],[num_adults]]+Table2[[#This Row],[num_children]]</f>
        <v>4</v>
      </c>
      <c r="Q5208" s="3">
        <f>IF(OR(Table2[[#This Row],[booking_status]]="confirmed",Table2[[#This Row],[booking_status]]="checked-out"),Table2[[#This Row],[room_rate_per_night]]*Table2[[#This Row],[Num_Nights]],0)</f>
        <v>1586.16</v>
      </c>
      <c r="R5208" t="str" cm="1">
        <f t="array" ref="R5208">IFERROR(_xlfn.IFS(Table2[[#This Row],[booking_status]]="confirmed","Expected",Table2[[#This Row],[booking_status]]="checked-out","Actual"),"No Revenue")</f>
        <v>Expected</v>
      </c>
      <c r="S5208" s="4">
        <f>Table2[[#This Row],[Revenue_Amount]]/Table2[[#This Row],[Num_Nights]]</f>
        <v>198.27</v>
      </c>
    </row>
    <row r="5209" spans="1:19" hidden="1" x14ac:dyDescent="0.3">
      <c r="A5209">
        <v>5208</v>
      </c>
      <c r="B5209" t="s">
        <v>14</v>
      </c>
      <c r="C5209" s="9">
        <v>45267</v>
      </c>
      <c r="D5209" s="9">
        <v>45272</v>
      </c>
      <c r="E5209" s="10">
        <v>45210</v>
      </c>
      <c r="F5209" t="s">
        <v>18</v>
      </c>
      <c r="G5209">
        <v>236.57</v>
      </c>
      <c r="H5209">
        <v>2</v>
      </c>
      <c r="I5209">
        <v>0</v>
      </c>
      <c r="J5209" t="s">
        <v>35</v>
      </c>
      <c r="K5209" t="s">
        <v>29</v>
      </c>
      <c r="L5209" t="s">
        <v>21</v>
      </c>
      <c r="M5209" t="s">
        <v>36</v>
      </c>
      <c r="N5209" t="s">
        <v>41</v>
      </c>
      <c r="O5209">
        <f>Table2[[#This Row],[check_out_date]]-Table2[[#This Row],[check_in_date]]</f>
        <v>5</v>
      </c>
      <c r="P5209">
        <f>Table2[[#This Row],[num_adults]]+Table2[[#This Row],[num_children]]</f>
        <v>2</v>
      </c>
      <c r="Q5209" s="3">
        <f>IF(OR(Table2[[#This Row],[booking_status]]="confirmed",Table2[[#This Row],[booking_status]]="checked-out"),Table2[[#This Row],[room_rate_per_night]]*Table2[[#This Row],[Num_Nights]],0)</f>
        <v>1182.8499999999999</v>
      </c>
      <c r="R5209" t="str" cm="1">
        <f t="array" ref="R5209">IFERROR(_xlfn.IFS(Table2[[#This Row],[booking_status]]="confirmed","Expected",Table2[[#This Row],[booking_status]]="checked-out","Actual"),"No Revenue")</f>
        <v>Expected</v>
      </c>
      <c r="S5209" s="4">
        <f>Table2[[#This Row],[Revenue_Amount]]/Table2[[#This Row],[Num_Nights]]</f>
        <v>236.57</v>
      </c>
    </row>
    <row r="5210" spans="1:19" x14ac:dyDescent="0.3">
      <c r="A5210">
        <v>5209</v>
      </c>
      <c r="B5210" t="s">
        <v>37</v>
      </c>
      <c r="C5210" s="9">
        <v>45019</v>
      </c>
      <c r="D5210" s="9">
        <v>45023</v>
      </c>
      <c r="E5210" s="10">
        <v>45000</v>
      </c>
      <c r="F5210" t="s">
        <v>54</v>
      </c>
      <c r="G5210">
        <v>296.93</v>
      </c>
      <c r="H5210">
        <v>2</v>
      </c>
      <c r="I5210">
        <v>0</v>
      </c>
      <c r="J5210" t="s">
        <v>19</v>
      </c>
      <c r="K5210" t="s">
        <v>20</v>
      </c>
      <c r="L5210" t="s">
        <v>21</v>
      </c>
      <c r="M5210" t="s">
        <v>36</v>
      </c>
      <c r="N5210" t="s">
        <v>41</v>
      </c>
      <c r="O5210">
        <f>Table2[[#This Row],[check_out_date]]-Table2[[#This Row],[check_in_date]]</f>
        <v>4</v>
      </c>
      <c r="P5210">
        <f>Table2[[#This Row],[num_adults]]+Table2[[#This Row],[num_children]]</f>
        <v>2</v>
      </c>
      <c r="Q5210" s="3">
        <f>IF(OR(Table2[[#This Row],[booking_status]]="confirmed",Table2[[#This Row],[booking_status]]="checked-out"),Table2[[#This Row],[room_rate_per_night]]*Table2[[#This Row],[Num_Nights]],0)</f>
        <v>1187.72</v>
      </c>
      <c r="R5210" t="str" cm="1">
        <f t="array" ref="R5210">IFERROR(_xlfn.IFS(Table2[[#This Row],[booking_status]]="confirmed","Expected",Table2[[#This Row],[booking_status]]="checked-out","Actual"),"No Revenue")</f>
        <v>Expected</v>
      </c>
      <c r="S5210" s="4">
        <f>Table2[[#This Row],[Revenue_Amount]]/Table2[[#This Row],[Num_Nights]]</f>
        <v>296.93</v>
      </c>
    </row>
    <row r="5211" spans="1:19" x14ac:dyDescent="0.3">
      <c r="A5211">
        <v>5210</v>
      </c>
      <c r="B5211" t="s">
        <v>37</v>
      </c>
      <c r="C5211" s="9">
        <v>45096</v>
      </c>
      <c r="D5211" s="9">
        <v>45099</v>
      </c>
      <c r="E5211" s="10">
        <v>45053</v>
      </c>
      <c r="F5211" t="s">
        <v>18</v>
      </c>
      <c r="G5211">
        <v>194.43</v>
      </c>
      <c r="H5211">
        <v>1</v>
      </c>
      <c r="I5211">
        <v>1</v>
      </c>
      <c r="J5211" t="s">
        <v>28</v>
      </c>
      <c r="K5211" t="s">
        <v>44</v>
      </c>
      <c r="L5211" t="s">
        <v>21</v>
      </c>
      <c r="M5211" t="s">
        <v>36</v>
      </c>
      <c r="N5211" t="s">
        <v>41</v>
      </c>
      <c r="O5211">
        <f>Table2[[#This Row],[check_out_date]]-Table2[[#This Row],[check_in_date]]</f>
        <v>3</v>
      </c>
      <c r="P5211">
        <f>Table2[[#This Row],[num_adults]]+Table2[[#This Row],[num_children]]</f>
        <v>2</v>
      </c>
      <c r="Q5211" s="3">
        <f>IF(OR(Table2[[#This Row],[booking_status]]="confirmed",Table2[[#This Row],[booking_status]]="checked-out"),Table2[[#This Row],[room_rate_per_night]]*Table2[[#This Row],[Num_Nights]],0)</f>
        <v>583.29</v>
      </c>
      <c r="R5211" t="str" cm="1">
        <f t="array" ref="R5211">IFERROR(_xlfn.IFS(Table2[[#This Row],[booking_status]]="confirmed","Expected",Table2[[#This Row],[booking_status]]="checked-out","Actual"),"No Revenue")</f>
        <v>Expected</v>
      </c>
      <c r="S5211" s="4">
        <f>Table2[[#This Row],[Revenue_Amount]]/Table2[[#This Row],[Num_Nights]]</f>
        <v>194.42999999999998</v>
      </c>
    </row>
    <row r="5212" spans="1:19" x14ac:dyDescent="0.3">
      <c r="A5212">
        <v>5211</v>
      </c>
      <c r="B5212" t="s">
        <v>37</v>
      </c>
      <c r="C5212" s="9">
        <v>45285</v>
      </c>
      <c r="D5212" s="9">
        <v>45289</v>
      </c>
      <c r="E5212" s="10">
        <v>45251</v>
      </c>
      <c r="F5212" t="s">
        <v>27</v>
      </c>
      <c r="G5212">
        <v>189.94</v>
      </c>
      <c r="H5212">
        <v>3</v>
      </c>
      <c r="I5212">
        <v>1</v>
      </c>
      <c r="J5212" t="s">
        <v>94</v>
      </c>
      <c r="K5212" t="s">
        <v>99</v>
      </c>
      <c r="L5212" t="s">
        <v>21</v>
      </c>
      <c r="M5212" t="s">
        <v>22</v>
      </c>
      <c r="N5212" t="s">
        <v>23</v>
      </c>
      <c r="O5212">
        <f>Table2[[#This Row],[check_out_date]]-Table2[[#This Row],[check_in_date]]</f>
        <v>4</v>
      </c>
      <c r="P5212">
        <f>Table2[[#This Row],[num_adults]]+Table2[[#This Row],[num_children]]</f>
        <v>4</v>
      </c>
      <c r="Q5212" s="3">
        <f>IF(OR(Table2[[#This Row],[booking_status]]="confirmed",Table2[[#This Row],[booking_status]]="checked-out"),Table2[[#This Row],[room_rate_per_night]]*Table2[[#This Row],[Num_Nights]],0)</f>
        <v>759.76</v>
      </c>
      <c r="R5212" t="str" cm="1">
        <f t="array" ref="R5212">IFERROR(_xlfn.IFS(Table2[[#This Row],[booking_status]]="confirmed","Expected",Table2[[#This Row],[booking_status]]="checked-out","Actual"),"No Revenue")</f>
        <v>Expected</v>
      </c>
      <c r="S5212" s="4">
        <f>Table2[[#This Row],[Revenue_Amount]]/Table2[[#This Row],[Num_Nights]]</f>
        <v>189.94</v>
      </c>
    </row>
    <row r="5213" spans="1:19" hidden="1" x14ac:dyDescent="0.3">
      <c r="A5213">
        <v>5212</v>
      </c>
      <c r="B5213" t="s">
        <v>14</v>
      </c>
      <c r="C5213" s="9">
        <v>45223</v>
      </c>
      <c r="D5213" s="9">
        <v>45228</v>
      </c>
      <c r="E5213" s="10">
        <v>45169</v>
      </c>
      <c r="F5213" t="s">
        <v>49</v>
      </c>
      <c r="G5213">
        <v>70.180000000000007</v>
      </c>
      <c r="H5213">
        <v>1</v>
      </c>
      <c r="I5213">
        <v>0</v>
      </c>
      <c r="J5213" t="s">
        <v>35</v>
      </c>
      <c r="K5213" t="s">
        <v>20</v>
      </c>
      <c r="L5213" t="s">
        <v>21</v>
      </c>
      <c r="M5213" t="s">
        <v>36</v>
      </c>
      <c r="N5213" t="s">
        <v>41</v>
      </c>
      <c r="O5213">
        <f>Table2[[#This Row],[check_out_date]]-Table2[[#This Row],[check_in_date]]</f>
        <v>5</v>
      </c>
      <c r="P5213">
        <f>Table2[[#This Row],[num_adults]]+Table2[[#This Row],[num_children]]</f>
        <v>1</v>
      </c>
      <c r="Q5213" s="3">
        <f>IF(OR(Table2[[#This Row],[booking_status]]="confirmed",Table2[[#This Row],[booking_status]]="checked-out"),Table2[[#This Row],[room_rate_per_night]]*Table2[[#This Row],[Num_Nights]],0)</f>
        <v>350.90000000000003</v>
      </c>
      <c r="R5213" t="str" cm="1">
        <f t="array" ref="R5213">IFERROR(_xlfn.IFS(Table2[[#This Row],[booking_status]]="confirmed","Expected",Table2[[#This Row],[booking_status]]="checked-out","Actual"),"No Revenue")</f>
        <v>Expected</v>
      </c>
      <c r="S5213" s="4">
        <f>Table2[[#This Row],[Revenue_Amount]]/Table2[[#This Row],[Num_Nights]]</f>
        <v>70.180000000000007</v>
      </c>
    </row>
    <row r="5214" spans="1:19" x14ac:dyDescent="0.3">
      <c r="A5214">
        <v>5213</v>
      </c>
      <c r="B5214" t="s">
        <v>14</v>
      </c>
      <c r="C5214" s="9">
        <v>45162</v>
      </c>
      <c r="D5214" s="9">
        <v>45167</v>
      </c>
      <c r="E5214" s="10">
        <v>45118</v>
      </c>
      <c r="F5214" t="s">
        <v>49</v>
      </c>
      <c r="G5214">
        <v>123.96</v>
      </c>
      <c r="H5214">
        <v>2</v>
      </c>
      <c r="I5214">
        <v>2</v>
      </c>
      <c r="J5214" t="s">
        <v>28</v>
      </c>
      <c r="K5214" t="s">
        <v>66</v>
      </c>
      <c r="L5214" t="s">
        <v>21</v>
      </c>
      <c r="M5214" t="s">
        <v>36</v>
      </c>
      <c r="N5214" t="s">
        <v>41</v>
      </c>
      <c r="O5214">
        <f>Table2[[#This Row],[check_out_date]]-Table2[[#This Row],[check_in_date]]</f>
        <v>5</v>
      </c>
      <c r="P5214">
        <f>Table2[[#This Row],[num_adults]]+Table2[[#This Row],[num_children]]</f>
        <v>4</v>
      </c>
      <c r="Q5214" s="3">
        <f>IF(OR(Table2[[#This Row],[booking_status]]="confirmed",Table2[[#This Row],[booking_status]]="checked-out"),Table2[[#This Row],[room_rate_per_night]]*Table2[[#This Row],[Num_Nights]],0)</f>
        <v>619.79999999999995</v>
      </c>
      <c r="R5214" t="str" cm="1">
        <f t="array" ref="R5214">IFERROR(_xlfn.IFS(Table2[[#This Row],[booking_status]]="confirmed","Expected",Table2[[#This Row],[booking_status]]="checked-out","Actual"),"No Revenue")</f>
        <v>Expected</v>
      </c>
      <c r="S5214" s="4">
        <f>Table2[[#This Row],[Revenue_Amount]]/Table2[[#This Row],[Num_Nights]]</f>
        <v>123.96</v>
      </c>
    </row>
    <row r="5215" spans="1:19" x14ac:dyDescent="0.3">
      <c r="A5215">
        <v>5214</v>
      </c>
      <c r="B5215" t="s">
        <v>37</v>
      </c>
      <c r="C5215" s="9">
        <v>45163</v>
      </c>
      <c r="D5215" s="9">
        <v>45170</v>
      </c>
      <c r="E5215" s="10">
        <v>45108</v>
      </c>
      <c r="F5215" t="s">
        <v>18</v>
      </c>
      <c r="G5215">
        <v>212.97</v>
      </c>
      <c r="H5215">
        <v>1</v>
      </c>
      <c r="I5215">
        <v>1</v>
      </c>
      <c r="J5215" t="s">
        <v>19</v>
      </c>
      <c r="K5215" t="s">
        <v>29</v>
      </c>
      <c r="L5215" t="s">
        <v>21</v>
      </c>
      <c r="M5215" t="s">
        <v>36</v>
      </c>
      <c r="N5215" t="s">
        <v>41</v>
      </c>
      <c r="O5215">
        <f>Table2[[#This Row],[check_out_date]]-Table2[[#This Row],[check_in_date]]</f>
        <v>7</v>
      </c>
      <c r="P5215">
        <f>Table2[[#This Row],[num_adults]]+Table2[[#This Row],[num_children]]</f>
        <v>2</v>
      </c>
      <c r="Q5215" s="3">
        <f>IF(OR(Table2[[#This Row],[booking_status]]="confirmed",Table2[[#This Row],[booking_status]]="checked-out"),Table2[[#This Row],[room_rate_per_night]]*Table2[[#This Row],[Num_Nights]],0)</f>
        <v>1490.79</v>
      </c>
      <c r="R5215" t="str" cm="1">
        <f t="array" ref="R5215">IFERROR(_xlfn.IFS(Table2[[#This Row],[booking_status]]="confirmed","Expected",Table2[[#This Row],[booking_status]]="checked-out","Actual"),"No Revenue")</f>
        <v>Expected</v>
      </c>
      <c r="S5215" s="4">
        <f>Table2[[#This Row],[Revenue_Amount]]/Table2[[#This Row],[Num_Nights]]</f>
        <v>212.97</v>
      </c>
    </row>
    <row r="5216" spans="1:19" x14ac:dyDescent="0.3">
      <c r="A5216">
        <v>5215</v>
      </c>
      <c r="B5216" t="s">
        <v>31</v>
      </c>
      <c r="C5216" s="9">
        <v>45192</v>
      </c>
      <c r="D5216" s="9">
        <v>45199</v>
      </c>
      <c r="E5216" s="10">
        <v>45178</v>
      </c>
      <c r="F5216" t="s">
        <v>27</v>
      </c>
      <c r="G5216">
        <v>128.88999999999999</v>
      </c>
      <c r="H5216">
        <v>2</v>
      </c>
      <c r="I5216">
        <v>0</v>
      </c>
      <c r="J5216" t="s">
        <v>19</v>
      </c>
      <c r="K5216" t="s">
        <v>99</v>
      </c>
      <c r="L5216" t="s">
        <v>60</v>
      </c>
      <c r="M5216" t="s">
        <v>36</v>
      </c>
      <c r="N5216" t="s">
        <v>41</v>
      </c>
      <c r="O5216">
        <f>Table2[[#This Row],[check_out_date]]-Table2[[#This Row],[check_in_date]]</f>
        <v>7</v>
      </c>
      <c r="P5216">
        <f>Table2[[#This Row],[num_adults]]+Table2[[#This Row],[num_children]]</f>
        <v>2</v>
      </c>
      <c r="Q5216" s="3">
        <f>IF(OR(Table2[[#This Row],[booking_status]]="confirmed",Table2[[#This Row],[booking_status]]="checked-out"),Table2[[#This Row],[room_rate_per_night]]*Table2[[#This Row],[Num_Nights]],0)</f>
        <v>0</v>
      </c>
      <c r="R5216" t="str" cm="1">
        <f t="array" ref="R5216">IFERROR(_xlfn.IFS(Table2[[#This Row],[booking_status]]="confirmed","Expected",Table2[[#This Row],[booking_status]]="checked-out","Actual"),"No Revenue")</f>
        <v>No Revenue</v>
      </c>
      <c r="S5216" s="4">
        <f>Table2[[#This Row],[Revenue_Amount]]/Table2[[#This Row],[Num_Nights]]</f>
        <v>0</v>
      </c>
    </row>
    <row r="5217" spans="1:19" x14ac:dyDescent="0.3">
      <c r="A5217">
        <v>5216</v>
      </c>
      <c r="B5217" t="s">
        <v>14</v>
      </c>
      <c r="C5217" s="9">
        <v>44965</v>
      </c>
      <c r="D5217" s="9">
        <v>44967</v>
      </c>
      <c r="E5217" s="10">
        <v>44918</v>
      </c>
      <c r="F5217" t="s">
        <v>18</v>
      </c>
      <c r="G5217">
        <v>213.16</v>
      </c>
      <c r="H5217">
        <v>1</v>
      </c>
      <c r="I5217">
        <v>2</v>
      </c>
      <c r="J5217" t="s">
        <v>28</v>
      </c>
      <c r="K5217" t="s">
        <v>20</v>
      </c>
      <c r="L5217" t="s">
        <v>21</v>
      </c>
      <c r="M5217" t="s">
        <v>36</v>
      </c>
      <c r="N5217" t="s">
        <v>45</v>
      </c>
      <c r="O5217">
        <f>Table2[[#This Row],[check_out_date]]-Table2[[#This Row],[check_in_date]]</f>
        <v>2</v>
      </c>
      <c r="P5217">
        <f>Table2[[#This Row],[num_adults]]+Table2[[#This Row],[num_children]]</f>
        <v>3</v>
      </c>
      <c r="Q5217" s="3">
        <f>IF(OR(Table2[[#This Row],[booking_status]]="confirmed",Table2[[#This Row],[booking_status]]="checked-out"),Table2[[#This Row],[room_rate_per_night]]*Table2[[#This Row],[Num_Nights]],0)</f>
        <v>426.32</v>
      </c>
      <c r="R5217" t="str" cm="1">
        <f t="array" ref="R5217">IFERROR(_xlfn.IFS(Table2[[#This Row],[booking_status]]="confirmed","Expected",Table2[[#This Row],[booking_status]]="checked-out","Actual"),"No Revenue")</f>
        <v>Expected</v>
      </c>
      <c r="S5217" s="4">
        <f>Table2[[#This Row],[Revenue_Amount]]/Table2[[#This Row],[Num_Nights]]</f>
        <v>213.16</v>
      </c>
    </row>
    <row r="5218" spans="1:19" x14ac:dyDescent="0.3">
      <c r="A5218">
        <v>5217</v>
      </c>
      <c r="B5218" t="s">
        <v>37</v>
      </c>
      <c r="C5218" s="9">
        <v>45086</v>
      </c>
      <c r="D5218" s="9">
        <v>45088</v>
      </c>
      <c r="E5218" s="10">
        <v>45070</v>
      </c>
      <c r="F5218" t="s">
        <v>54</v>
      </c>
      <c r="G5218">
        <v>486.63</v>
      </c>
      <c r="H5218">
        <v>3</v>
      </c>
      <c r="I5218">
        <v>0</v>
      </c>
      <c r="J5218" t="s">
        <v>19</v>
      </c>
      <c r="K5218" t="s">
        <v>66</v>
      </c>
      <c r="L5218" t="s">
        <v>70</v>
      </c>
      <c r="M5218" t="s">
        <v>36</v>
      </c>
      <c r="N5218" t="s">
        <v>41</v>
      </c>
      <c r="O5218">
        <f>Table2[[#This Row],[check_out_date]]-Table2[[#This Row],[check_in_date]]</f>
        <v>2</v>
      </c>
      <c r="P5218">
        <f>Table2[[#This Row],[num_adults]]+Table2[[#This Row],[num_children]]</f>
        <v>3</v>
      </c>
      <c r="Q5218" s="3">
        <f>IF(OR(Table2[[#This Row],[booking_status]]="confirmed",Table2[[#This Row],[booking_status]]="checked-out"),Table2[[#This Row],[room_rate_per_night]]*Table2[[#This Row],[Num_Nights]],0)</f>
        <v>0</v>
      </c>
      <c r="R5218" t="str" cm="1">
        <f t="array" ref="R5218">IFERROR(_xlfn.IFS(Table2[[#This Row],[booking_status]]="confirmed","Expected",Table2[[#This Row],[booking_status]]="checked-out","Actual"),"No Revenue")</f>
        <v>No Revenue</v>
      </c>
      <c r="S5218" s="4">
        <f>Table2[[#This Row],[Revenue_Amount]]/Table2[[#This Row],[Num_Nights]]</f>
        <v>0</v>
      </c>
    </row>
    <row r="5219" spans="1:19" hidden="1" x14ac:dyDescent="0.3">
      <c r="A5219">
        <v>5218</v>
      </c>
      <c r="B5219" t="s">
        <v>14</v>
      </c>
      <c r="C5219" s="9">
        <v>44939</v>
      </c>
      <c r="D5219" s="9">
        <v>44949</v>
      </c>
      <c r="E5219" s="10">
        <v>44869</v>
      </c>
      <c r="F5219" t="s">
        <v>49</v>
      </c>
      <c r="G5219">
        <v>81.2</v>
      </c>
      <c r="H5219">
        <v>2</v>
      </c>
      <c r="I5219">
        <v>0</v>
      </c>
      <c r="J5219" t="s">
        <v>35</v>
      </c>
      <c r="K5219" t="s">
        <v>99</v>
      </c>
      <c r="L5219" t="s">
        <v>21</v>
      </c>
      <c r="M5219" t="s">
        <v>22</v>
      </c>
      <c r="N5219" t="s">
        <v>23</v>
      </c>
      <c r="O5219">
        <f>Table2[[#This Row],[check_out_date]]-Table2[[#This Row],[check_in_date]]</f>
        <v>10</v>
      </c>
      <c r="P5219">
        <f>Table2[[#This Row],[num_adults]]+Table2[[#This Row],[num_children]]</f>
        <v>2</v>
      </c>
      <c r="Q5219" s="3">
        <f>IF(OR(Table2[[#This Row],[booking_status]]="confirmed",Table2[[#This Row],[booking_status]]="checked-out"),Table2[[#This Row],[room_rate_per_night]]*Table2[[#This Row],[Num_Nights]],0)</f>
        <v>812</v>
      </c>
      <c r="R5219" t="str" cm="1">
        <f t="array" ref="R5219">IFERROR(_xlfn.IFS(Table2[[#This Row],[booking_status]]="confirmed","Expected",Table2[[#This Row],[booking_status]]="checked-out","Actual"),"No Revenue")</f>
        <v>Expected</v>
      </c>
      <c r="S5219" s="4">
        <f>Table2[[#This Row],[Revenue_Amount]]/Table2[[#This Row],[Num_Nights]]</f>
        <v>81.2</v>
      </c>
    </row>
    <row r="5220" spans="1:19" x14ac:dyDescent="0.3">
      <c r="A5220">
        <v>5219</v>
      </c>
      <c r="B5220" t="s">
        <v>14</v>
      </c>
      <c r="C5220" s="9">
        <v>44938</v>
      </c>
      <c r="D5220" s="9">
        <v>44939</v>
      </c>
      <c r="E5220" s="10">
        <v>44919</v>
      </c>
      <c r="F5220" t="s">
        <v>54</v>
      </c>
      <c r="G5220">
        <v>294.79000000000002</v>
      </c>
      <c r="H5220">
        <v>4</v>
      </c>
      <c r="I5220">
        <v>0</v>
      </c>
      <c r="J5220" t="s">
        <v>28</v>
      </c>
      <c r="K5220" t="s">
        <v>44</v>
      </c>
      <c r="L5220" t="s">
        <v>60</v>
      </c>
      <c r="M5220" t="s">
        <v>36</v>
      </c>
      <c r="N5220" t="s">
        <v>23</v>
      </c>
      <c r="O5220">
        <f>Table2[[#This Row],[check_out_date]]-Table2[[#This Row],[check_in_date]]</f>
        <v>1</v>
      </c>
      <c r="P5220">
        <f>Table2[[#This Row],[num_adults]]+Table2[[#This Row],[num_children]]</f>
        <v>4</v>
      </c>
      <c r="Q5220" s="3">
        <f>IF(OR(Table2[[#This Row],[booking_status]]="confirmed",Table2[[#This Row],[booking_status]]="checked-out"),Table2[[#This Row],[room_rate_per_night]]*Table2[[#This Row],[Num_Nights]],0)</f>
        <v>0</v>
      </c>
      <c r="R5220" t="str" cm="1">
        <f t="array" ref="R5220">IFERROR(_xlfn.IFS(Table2[[#This Row],[booking_status]]="confirmed","Expected",Table2[[#This Row],[booking_status]]="checked-out","Actual"),"No Revenue")</f>
        <v>No Revenue</v>
      </c>
      <c r="S5220" s="4">
        <f>Table2[[#This Row],[Revenue_Amount]]/Table2[[#This Row],[Num_Nights]]</f>
        <v>0</v>
      </c>
    </row>
    <row r="5221" spans="1:19" hidden="1" x14ac:dyDescent="0.3">
      <c r="A5221">
        <v>5220</v>
      </c>
      <c r="B5221" t="s">
        <v>31</v>
      </c>
      <c r="C5221" s="9">
        <v>45010</v>
      </c>
      <c r="D5221" s="9">
        <v>45017</v>
      </c>
      <c r="E5221" s="10">
        <v>44949</v>
      </c>
      <c r="F5221" t="s">
        <v>18</v>
      </c>
      <c r="G5221">
        <v>136.85</v>
      </c>
      <c r="H5221">
        <v>2</v>
      </c>
      <c r="I5221">
        <v>1</v>
      </c>
      <c r="J5221" t="s">
        <v>35</v>
      </c>
      <c r="K5221" t="s">
        <v>99</v>
      </c>
      <c r="L5221" t="s">
        <v>21</v>
      </c>
      <c r="M5221" t="s">
        <v>22</v>
      </c>
      <c r="N5221" t="s">
        <v>41</v>
      </c>
      <c r="O5221">
        <f>Table2[[#This Row],[check_out_date]]-Table2[[#This Row],[check_in_date]]</f>
        <v>7</v>
      </c>
      <c r="P5221">
        <f>Table2[[#This Row],[num_adults]]+Table2[[#This Row],[num_children]]</f>
        <v>3</v>
      </c>
      <c r="Q5221" s="3">
        <f>IF(OR(Table2[[#This Row],[booking_status]]="confirmed",Table2[[#This Row],[booking_status]]="checked-out"),Table2[[#This Row],[room_rate_per_night]]*Table2[[#This Row],[Num_Nights]],0)</f>
        <v>957.94999999999993</v>
      </c>
      <c r="R5221" t="str" cm="1">
        <f t="array" ref="R5221">IFERROR(_xlfn.IFS(Table2[[#This Row],[booking_status]]="confirmed","Expected",Table2[[#This Row],[booking_status]]="checked-out","Actual"),"No Revenue")</f>
        <v>Expected</v>
      </c>
      <c r="S5221" s="4">
        <f>Table2[[#This Row],[Revenue_Amount]]/Table2[[#This Row],[Num_Nights]]</f>
        <v>136.85</v>
      </c>
    </row>
    <row r="5222" spans="1:19" x14ac:dyDescent="0.3">
      <c r="A5222">
        <v>5221</v>
      </c>
      <c r="B5222" t="s">
        <v>50</v>
      </c>
      <c r="C5222" s="9">
        <v>45062</v>
      </c>
      <c r="D5222" s="9">
        <v>45068</v>
      </c>
      <c r="E5222" s="10">
        <v>45010</v>
      </c>
      <c r="F5222" t="s">
        <v>27</v>
      </c>
      <c r="G5222">
        <v>135.54</v>
      </c>
      <c r="H5222">
        <v>3</v>
      </c>
      <c r="I5222">
        <v>2</v>
      </c>
      <c r="J5222" t="s">
        <v>28</v>
      </c>
      <c r="K5222" t="s">
        <v>29</v>
      </c>
      <c r="L5222" t="s">
        <v>56</v>
      </c>
      <c r="M5222" t="s">
        <v>22</v>
      </c>
      <c r="N5222" t="s">
        <v>41</v>
      </c>
      <c r="O5222">
        <f>Table2[[#This Row],[check_out_date]]-Table2[[#This Row],[check_in_date]]</f>
        <v>6</v>
      </c>
      <c r="P5222">
        <f>Table2[[#This Row],[num_adults]]+Table2[[#This Row],[num_children]]</f>
        <v>5</v>
      </c>
      <c r="Q5222" s="3">
        <f>IF(OR(Table2[[#This Row],[booking_status]]="confirmed",Table2[[#This Row],[booking_status]]="checked-out"),Table2[[#This Row],[room_rate_per_night]]*Table2[[#This Row],[Num_Nights]],0)</f>
        <v>813.24</v>
      </c>
      <c r="R5222" t="str" cm="1">
        <f t="array" ref="R5222">IFERROR(_xlfn.IFS(Table2[[#This Row],[booking_status]]="confirmed","Expected",Table2[[#This Row],[booking_status]]="checked-out","Actual"),"No Revenue")</f>
        <v>Actual</v>
      </c>
      <c r="S5222" s="4">
        <f>Table2[[#This Row],[Revenue_Amount]]/Table2[[#This Row],[Num_Nights]]</f>
        <v>135.54</v>
      </c>
    </row>
    <row r="5223" spans="1:19" x14ac:dyDescent="0.3">
      <c r="A5223">
        <v>5222</v>
      </c>
      <c r="B5223" t="s">
        <v>14</v>
      </c>
      <c r="C5223" s="9">
        <v>45222</v>
      </c>
      <c r="D5223" s="9">
        <v>45230</v>
      </c>
      <c r="E5223" s="10">
        <v>45207</v>
      </c>
      <c r="F5223" t="s">
        <v>49</v>
      </c>
      <c r="G5223">
        <v>74.78</v>
      </c>
      <c r="H5223">
        <v>2</v>
      </c>
      <c r="I5223">
        <v>0</v>
      </c>
      <c r="J5223" t="s">
        <v>94</v>
      </c>
      <c r="K5223" t="s">
        <v>99</v>
      </c>
      <c r="L5223" t="s">
        <v>21</v>
      </c>
      <c r="M5223" t="s">
        <v>36</v>
      </c>
      <c r="N5223" t="s">
        <v>95</v>
      </c>
      <c r="O5223">
        <f>Table2[[#This Row],[check_out_date]]-Table2[[#This Row],[check_in_date]]</f>
        <v>8</v>
      </c>
      <c r="P5223">
        <f>Table2[[#This Row],[num_adults]]+Table2[[#This Row],[num_children]]</f>
        <v>2</v>
      </c>
      <c r="Q5223" s="3">
        <f>IF(OR(Table2[[#This Row],[booking_status]]="confirmed",Table2[[#This Row],[booking_status]]="checked-out"),Table2[[#This Row],[room_rate_per_night]]*Table2[[#This Row],[Num_Nights]],0)</f>
        <v>598.24</v>
      </c>
      <c r="R5223" t="str" cm="1">
        <f t="array" ref="R5223">IFERROR(_xlfn.IFS(Table2[[#This Row],[booking_status]]="confirmed","Expected",Table2[[#This Row],[booking_status]]="checked-out","Actual"),"No Revenue")</f>
        <v>Expected</v>
      </c>
      <c r="S5223" s="4">
        <f>Table2[[#This Row],[Revenue_Amount]]/Table2[[#This Row],[Num_Nights]]</f>
        <v>74.78</v>
      </c>
    </row>
    <row r="5224" spans="1:19" x14ac:dyDescent="0.3">
      <c r="A5224">
        <v>5223</v>
      </c>
      <c r="B5224" t="s">
        <v>50</v>
      </c>
      <c r="C5224" s="9">
        <v>45073</v>
      </c>
      <c r="D5224" s="9">
        <v>45082</v>
      </c>
      <c r="E5224" s="10">
        <v>45048</v>
      </c>
      <c r="F5224" t="s">
        <v>49</v>
      </c>
      <c r="G5224">
        <v>90.51</v>
      </c>
      <c r="H5224">
        <v>2</v>
      </c>
      <c r="I5224">
        <v>0</v>
      </c>
      <c r="J5224" t="s">
        <v>28</v>
      </c>
      <c r="K5224" t="s">
        <v>99</v>
      </c>
      <c r="L5224" t="s">
        <v>21</v>
      </c>
      <c r="M5224" t="s">
        <v>36</v>
      </c>
      <c r="N5224" t="s">
        <v>30</v>
      </c>
      <c r="O5224">
        <f>Table2[[#This Row],[check_out_date]]-Table2[[#This Row],[check_in_date]]</f>
        <v>9</v>
      </c>
      <c r="P5224">
        <f>Table2[[#This Row],[num_adults]]+Table2[[#This Row],[num_children]]</f>
        <v>2</v>
      </c>
      <c r="Q5224" s="3">
        <f>IF(OR(Table2[[#This Row],[booking_status]]="confirmed",Table2[[#This Row],[booking_status]]="checked-out"),Table2[[#This Row],[room_rate_per_night]]*Table2[[#This Row],[Num_Nights]],0)</f>
        <v>814.59</v>
      </c>
      <c r="R5224" t="str" cm="1">
        <f t="array" ref="R5224">IFERROR(_xlfn.IFS(Table2[[#This Row],[booking_status]]="confirmed","Expected",Table2[[#This Row],[booking_status]]="checked-out","Actual"),"No Revenue")</f>
        <v>Expected</v>
      </c>
      <c r="S5224" s="4">
        <f>Table2[[#This Row],[Revenue_Amount]]/Table2[[#This Row],[Num_Nights]]</f>
        <v>90.51</v>
      </c>
    </row>
    <row r="5225" spans="1:19" x14ac:dyDescent="0.3">
      <c r="A5225">
        <v>5224</v>
      </c>
      <c r="B5225" t="s">
        <v>14</v>
      </c>
      <c r="C5225" s="9">
        <v>44968</v>
      </c>
      <c r="D5225" s="9">
        <v>44972</v>
      </c>
      <c r="E5225" s="10">
        <v>44933</v>
      </c>
      <c r="F5225" t="s">
        <v>49</v>
      </c>
      <c r="G5225">
        <v>127.19</v>
      </c>
      <c r="H5225">
        <v>4</v>
      </c>
      <c r="I5225">
        <v>1</v>
      </c>
      <c r="J5225" t="s">
        <v>28</v>
      </c>
      <c r="K5225" t="s">
        <v>44</v>
      </c>
      <c r="L5225" t="s">
        <v>56</v>
      </c>
      <c r="M5225" t="s">
        <v>22</v>
      </c>
      <c r="N5225" t="s">
        <v>41</v>
      </c>
      <c r="O5225">
        <f>Table2[[#This Row],[check_out_date]]-Table2[[#This Row],[check_in_date]]</f>
        <v>4</v>
      </c>
      <c r="P5225">
        <f>Table2[[#This Row],[num_adults]]+Table2[[#This Row],[num_children]]</f>
        <v>5</v>
      </c>
      <c r="Q5225" s="3">
        <f>IF(OR(Table2[[#This Row],[booking_status]]="confirmed",Table2[[#This Row],[booking_status]]="checked-out"),Table2[[#This Row],[room_rate_per_night]]*Table2[[#This Row],[Num_Nights]],0)</f>
        <v>508.76</v>
      </c>
      <c r="R5225" t="str" cm="1">
        <f t="array" ref="R5225">IFERROR(_xlfn.IFS(Table2[[#This Row],[booking_status]]="confirmed","Expected",Table2[[#This Row],[booking_status]]="checked-out","Actual"),"No Revenue")</f>
        <v>Actual</v>
      </c>
      <c r="S5225" s="4">
        <f>Table2[[#This Row],[Revenue_Amount]]/Table2[[#This Row],[Num_Nights]]</f>
        <v>127.19</v>
      </c>
    </row>
    <row r="5226" spans="1:19" x14ac:dyDescent="0.3">
      <c r="A5226">
        <v>5225</v>
      </c>
      <c r="B5226" t="s">
        <v>50</v>
      </c>
      <c r="C5226" s="9">
        <v>45223</v>
      </c>
      <c r="D5226" s="9">
        <v>45233</v>
      </c>
      <c r="E5226" s="10">
        <v>45217</v>
      </c>
      <c r="F5226" t="s">
        <v>18</v>
      </c>
      <c r="G5226">
        <v>329.43</v>
      </c>
      <c r="H5226">
        <v>2</v>
      </c>
      <c r="I5226">
        <v>0</v>
      </c>
      <c r="J5226" t="s">
        <v>28</v>
      </c>
      <c r="K5226" t="s">
        <v>66</v>
      </c>
      <c r="L5226" t="s">
        <v>70</v>
      </c>
      <c r="M5226" t="s">
        <v>36</v>
      </c>
      <c r="N5226" t="s">
        <v>41</v>
      </c>
      <c r="O5226">
        <f>Table2[[#This Row],[check_out_date]]-Table2[[#This Row],[check_in_date]]</f>
        <v>10</v>
      </c>
      <c r="P5226">
        <f>Table2[[#This Row],[num_adults]]+Table2[[#This Row],[num_children]]</f>
        <v>2</v>
      </c>
      <c r="Q5226" s="3">
        <f>IF(OR(Table2[[#This Row],[booking_status]]="confirmed",Table2[[#This Row],[booking_status]]="checked-out"),Table2[[#This Row],[room_rate_per_night]]*Table2[[#This Row],[Num_Nights]],0)</f>
        <v>0</v>
      </c>
      <c r="R5226" t="str" cm="1">
        <f t="array" ref="R5226">IFERROR(_xlfn.IFS(Table2[[#This Row],[booking_status]]="confirmed","Expected",Table2[[#This Row],[booking_status]]="checked-out","Actual"),"No Revenue")</f>
        <v>No Revenue</v>
      </c>
      <c r="S5226" s="4">
        <f>Table2[[#This Row],[Revenue_Amount]]/Table2[[#This Row],[Num_Nights]]</f>
        <v>0</v>
      </c>
    </row>
    <row r="5227" spans="1:19" x14ac:dyDescent="0.3">
      <c r="A5227">
        <v>5226</v>
      </c>
      <c r="B5227" t="s">
        <v>37</v>
      </c>
      <c r="C5227" s="9">
        <v>45098</v>
      </c>
      <c r="D5227" s="9">
        <v>45108</v>
      </c>
      <c r="E5227" s="10">
        <v>45040</v>
      </c>
      <c r="F5227" t="s">
        <v>27</v>
      </c>
      <c r="G5227">
        <v>200.59</v>
      </c>
      <c r="H5227">
        <v>2</v>
      </c>
      <c r="I5227">
        <v>1</v>
      </c>
      <c r="J5227" t="s">
        <v>28</v>
      </c>
      <c r="K5227" t="s">
        <v>44</v>
      </c>
      <c r="L5227" t="s">
        <v>21</v>
      </c>
      <c r="M5227" t="s">
        <v>36</v>
      </c>
      <c r="N5227" t="s">
        <v>45</v>
      </c>
      <c r="O5227">
        <f>Table2[[#This Row],[check_out_date]]-Table2[[#This Row],[check_in_date]]</f>
        <v>10</v>
      </c>
      <c r="P5227">
        <f>Table2[[#This Row],[num_adults]]+Table2[[#This Row],[num_children]]</f>
        <v>3</v>
      </c>
      <c r="Q5227" s="3">
        <f>IF(OR(Table2[[#This Row],[booking_status]]="confirmed",Table2[[#This Row],[booking_status]]="checked-out"),Table2[[#This Row],[room_rate_per_night]]*Table2[[#This Row],[Num_Nights]],0)</f>
        <v>2005.9</v>
      </c>
      <c r="R5227" t="str" cm="1">
        <f t="array" ref="R5227">IFERROR(_xlfn.IFS(Table2[[#This Row],[booking_status]]="confirmed","Expected",Table2[[#This Row],[booking_status]]="checked-out","Actual"),"No Revenue")</f>
        <v>Expected</v>
      </c>
      <c r="S5227" s="4">
        <f>Table2[[#This Row],[Revenue_Amount]]/Table2[[#This Row],[Num_Nights]]</f>
        <v>200.59</v>
      </c>
    </row>
    <row r="5228" spans="1:19" x14ac:dyDescent="0.3">
      <c r="A5228">
        <v>5227</v>
      </c>
      <c r="B5228" t="s">
        <v>14</v>
      </c>
      <c r="C5228" s="9">
        <v>45145</v>
      </c>
      <c r="D5228" s="9">
        <v>45148</v>
      </c>
      <c r="E5228" s="10">
        <v>45107</v>
      </c>
      <c r="F5228" t="s">
        <v>27</v>
      </c>
      <c r="G5228">
        <v>158.87</v>
      </c>
      <c r="H5228">
        <v>1</v>
      </c>
      <c r="I5228">
        <v>0</v>
      </c>
      <c r="J5228" t="s">
        <v>28</v>
      </c>
      <c r="K5228" t="s">
        <v>44</v>
      </c>
      <c r="L5228" t="s">
        <v>21</v>
      </c>
      <c r="M5228" t="s">
        <v>36</v>
      </c>
      <c r="N5228" t="s">
        <v>41</v>
      </c>
      <c r="O5228">
        <f>Table2[[#This Row],[check_out_date]]-Table2[[#This Row],[check_in_date]]</f>
        <v>3</v>
      </c>
      <c r="P5228">
        <f>Table2[[#This Row],[num_adults]]+Table2[[#This Row],[num_children]]</f>
        <v>1</v>
      </c>
      <c r="Q5228" s="3">
        <f>IF(OR(Table2[[#This Row],[booking_status]]="confirmed",Table2[[#This Row],[booking_status]]="checked-out"),Table2[[#This Row],[room_rate_per_night]]*Table2[[#This Row],[Num_Nights]],0)</f>
        <v>476.61</v>
      </c>
      <c r="R5228" t="str" cm="1">
        <f t="array" ref="R5228">IFERROR(_xlfn.IFS(Table2[[#This Row],[booking_status]]="confirmed","Expected",Table2[[#This Row],[booking_status]]="checked-out","Actual"),"No Revenue")</f>
        <v>Expected</v>
      </c>
      <c r="S5228" s="4">
        <f>Table2[[#This Row],[Revenue_Amount]]/Table2[[#This Row],[Num_Nights]]</f>
        <v>158.87</v>
      </c>
    </row>
    <row r="5229" spans="1:19" x14ac:dyDescent="0.3">
      <c r="A5229">
        <v>5228</v>
      </c>
      <c r="B5229" t="s">
        <v>37</v>
      </c>
      <c r="C5229" s="9">
        <v>45283</v>
      </c>
      <c r="D5229" s="9">
        <v>45288</v>
      </c>
      <c r="E5229" s="10">
        <v>45238</v>
      </c>
      <c r="F5229" t="s">
        <v>49</v>
      </c>
      <c r="G5229">
        <v>134.38999999999999</v>
      </c>
      <c r="H5229">
        <v>1</v>
      </c>
      <c r="I5229">
        <v>0</v>
      </c>
      <c r="J5229" t="s">
        <v>19</v>
      </c>
      <c r="K5229" t="s">
        <v>66</v>
      </c>
      <c r="L5229" t="s">
        <v>21</v>
      </c>
      <c r="M5229" t="s">
        <v>36</v>
      </c>
      <c r="N5229" t="s">
        <v>23</v>
      </c>
      <c r="O5229">
        <f>Table2[[#This Row],[check_out_date]]-Table2[[#This Row],[check_in_date]]</f>
        <v>5</v>
      </c>
      <c r="P5229">
        <f>Table2[[#This Row],[num_adults]]+Table2[[#This Row],[num_children]]</f>
        <v>1</v>
      </c>
      <c r="Q5229" s="3">
        <f>IF(OR(Table2[[#This Row],[booking_status]]="confirmed",Table2[[#This Row],[booking_status]]="checked-out"),Table2[[#This Row],[room_rate_per_night]]*Table2[[#This Row],[Num_Nights]],0)</f>
        <v>671.94999999999993</v>
      </c>
      <c r="R5229" t="str" cm="1">
        <f t="array" ref="R5229">IFERROR(_xlfn.IFS(Table2[[#This Row],[booking_status]]="confirmed","Expected",Table2[[#This Row],[booking_status]]="checked-out","Actual"),"No Revenue")</f>
        <v>Expected</v>
      </c>
      <c r="S5229" s="4">
        <f>Table2[[#This Row],[Revenue_Amount]]/Table2[[#This Row],[Num_Nights]]</f>
        <v>134.38999999999999</v>
      </c>
    </row>
    <row r="5230" spans="1:19" x14ac:dyDescent="0.3">
      <c r="A5230">
        <v>5229</v>
      </c>
      <c r="B5230" t="s">
        <v>50</v>
      </c>
      <c r="C5230" s="9">
        <v>45013</v>
      </c>
      <c r="D5230" s="9">
        <v>45016</v>
      </c>
      <c r="E5230" s="10">
        <v>44972</v>
      </c>
      <c r="F5230" t="s">
        <v>18</v>
      </c>
      <c r="G5230">
        <v>297.26</v>
      </c>
      <c r="H5230">
        <v>1</v>
      </c>
      <c r="I5230">
        <v>0</v>
      </c>
      <c r="J5230" t="s">
        <v>55</v>
      </c>
      <c r="K5230" t="s">
        <v>99</v>
      </c>
      <c r="L5230" t="s">
        <v>56</v>
      </c>
      <c r="M5230" t="s">
        <v>36</v>
      </c>
      <c r="N5230" t="s">
        <v>23</v>
      </c>
      <c r="O5230">
        <f>Table2[[#This Row],[check_out_date]]-Table2[[#This Row],[check_in_date]]</f>
        <v>3</v>
      </c>
      <c r="P5230">
        <f>Table2[[#This Row],[num_adults]]+Table2[[#This Row],[num_children]]</f>
        <v>1</v>
      </c>
      <c r="Q5230" s="3">
        <f>IF(OR(Table2[[#This Row],[booking_status]]="confirmed",Table2[[#This Row],[booking_status]]="checked-out"),Table2[[#This Row],[room_rate_per_night]]*Table2[[#This Row],[Num_Nights]],0)</f>
        <v>891.78</v>
      </c>
      <c r="R5230" t="str" cm="1">
        <f t="array" ref="R5230">IFERROR(_xlfn.IFS(Table2[[#This Row],[booking_status]]="confirmed","Expected",Table2[[#This Row],[booking_status]]="checked-out","Actual"),"No Revenue")</f>
        <v>Actual</v>
      </c>
      <c r="S5230" s="4">
        <f>Table2[[#This Row],[Revenue_Amount]]/Table2[[#This Row],[Num_Nights]]</f>
        <v>297.26</v>
      </c>
    </row>
    <row r="5231" spans="1:19" x14ac:dyDescent="0.3">
      <c r="A5231">
        <v>5230</v>
      </c>
      <c r="B5231" t="s">
        <v>50</v>
      </c>
      <c r="C5231" s="9">
        <v>45078</v>
      </c>
      <c r="D5231" s="9">
        <v>45085</v>
      </c>
      <c r="E5231" s="10">
        <v>45069</v>
      </c>
      <c r="F5231" t="s">
        <v>27</v>
      </c>
      <c r="G5231">
        <v>201.72</v>
      </c>
      <c r="H5231">
        <v>3</v>
      </c>
      <c r="I5231">
        <v>0</v>
      </c>
      <c r="J5231" t="s">
        <v>28</v>
      </c>
      <c r="K5231" t="s">
        <v>29</v>
      </c>
      <c r="L5231" t="s">
        <v>21</v>
      </c>
      <c r="M5231" t="s">
        <v>36</v>
      </c>
      <c r="N5231" t="s">
        <v>41</v>
      </c>
      <c r="O5231">
        <f>Table2[[#This Row],[check_out_date]]-Table2[[#This Row],[check_in_date]]</f>
        <v>7</v>
      </c>
      <c r="P5231">
        <f>Table2[[#This Row],[num_adults]]+Table2[[#This Row],[num_children]]</f>
        <v>3</v>
      </c>
      <c r="Q5231" s="3">
        <f>IF(OR(Table2[[#This Row],[booking_status]]="confirmed",Table2[[#This Row],[booking_status]]="checked-out"),Table2[[#This Row],[room_rate_per_night]]*Table2[[#This Row],[Num_Nights]],0)</f>
        <v>1412.04</v>
      </c>
      <c r="R5231" t="str" cm="1">
        <f t="array" ref="R5231">IFERROR(_xlfn.IFS(Table2[[#This Row],[booking_status]]="confirmed","Expected",Table2[[#This Row],[booking_status]]="checked-out","Actual"),"No Revenue")</f>
        <v>Expected</v>
      </c>
      <c r="S5231" s="4">
        <f>Table2[[#This Row],[Revenue_Amount]]/Table2[[#This Row],[Num_Nights]]</f>
        <v>201.72</v>
      </c>
    </row>
    <row r="5232" spans="1:19" x14ac:dyDescent="0.3">
      <c r="A5232">
        <v>5231</v>
      </c>
      <c r="B5232" t="s">
        <v>14</v>
      </c>
      <c r="C5232" s="9">
        <v>45025</v>
      </c>
      <c r="D5232" s="9">
        <v>45032</v>
      </c>
      <c r="E5232" s="10">
        <v>45006</v>
      </c>
      <c r="F5232" t="s">
        <v>18</v>
      </c>
      <c r="G5232">
        <v>161.75</v>
      </c>
      <c r="H5232">
        <v>2</v>
      </c>
      <c r="I5232">
        <v>0</v>
      </c>
      <c r="J5232" t="s">
        <v>28</v>
      </c>
      <c r="K5232" t="s">
        <v>20</v>
      </c>
      <c r="L5232" t="s">
        <v>56</v>
      </c>
      <c r="M5232" t="s">
        <v>36</v>
      </c>
      <c r="N5232" t="s">
        <v>45</v>
      </c>
      <c r="O5232">
        <f>Table2[[#This Row],[check_out_date]]-Table2[[#This Row],[check_in_date]]</f>
        <v>7</v>
      </c>
      <c r="P5232">
        <f>Table2[[#This Row],[num_adults]]+Table2[[#This Row],[num_children]]</f>
        <v>2</v>
      </c>
      <c r="Q5232" s="3">
        <f>IF(OR(Table2[[#This Row],[booking_status]]="confirmed",Table2[[#This Row],[booking_status]]="checked-out"),Table2[[#This Row],[room_rate_per_night]]*Table2[[#This Row],[Num_Nights]],0)</f>
        <v>1132.25</v>
      </c>
      <c r="R5232" t="str" cm="1">
        <f t="array" ref="R5232">IFERROR(_xlfn.IFS(Table2[[#This Row],[booking_status]]="confirmed","Expected",Table2[[#This Row],[booking_status]]="checked-out","Actual"),"No Revenue")</f>
        <v>Actual</v>
      </c>
      <c r="S5232" s="4">
        <f>Table2[[#This Row],[Revenue_Amount]]/Table2[[#This Row],[Num_Nights]]</f>
        <v>161.75</v>
      </c>
    </row>
    <row r="5233" spans="1:19" x14ac:dyDescent="0.3">
      <c r="A5233">
        <v>5232</v>
      </c>
      <c r="B5233" t="s">
        <v>14</v>
      </c>
      <c r="C5233" s="9">
        <v>45219</v>
      </c>
      <c r="D5233" s="9">
        <v>45225</v>
      </c>
      <c r="E5233" s="10">
        <v>45212</v>
      </c>
      <c r="F5233" t="s">
        <v>18</v>
      </c>
      <c r="G5233">
        <v>170.44</v>
      </c>
      <c r="H5233">
        <v>2</v>
      </c>
      <c r="I5233">
        <v>0</v>
      </c>
      <c r="J5233" t="s">
        <v>28</v>
      </c>
      <c r="K5233" t="s">
        <v>44</v>
      </c>
      <c r="L5233" t="s">
        <v>60</v>
      </c>
      <c r="M5233" t="s">
        <v>36</v>
      </c>
      <c r="N5233" t="s">
        <v>41</v>
      </c>
      <c r="O5233">
        <f>Table2[[#This Row],[check_out_date]]-Table2[[#This Row],[check_in_date]]</f>
        <v>6</v>
      </c>
      <c r="P5233">
        <f>Table2[[#This Row],[num_adults]]+Table2[[#This Row],[num_children]]</f>
        <v>2</v>
      </c>
      <c r="Q5233" s="3">
        <f>IF(OR(Table2[[#This Row],[booking_status]]="confirmed",Table2[[#This Row],[booking_status]]="checked-out"),Table2[[#This Row],[room_rate_per_night]]*Table2[[#This Row],[Num_Nights]],0)</f>
        <v>0</v>
      </c>
      <c r="R5233" t="str" cm="1">
        <f t="array" ref="R5233">IFERROR(_xlfn.IFS(Table2[[#This Row],[booking_status]]="confirmed","Expected",Table2[[#This Row],[booking_status]]="checked-out","Actual"),"No Revenue")</f>
        <v>No Revenue</v>
      </c>
      <c r="S5233" s="4">
        <f>Table2[[#This Row],[Revenue_Amount]]/Table2[[#This Row],[Num_Nights]]</f>
        <v>0</v>
      </c>
    </row>
    <row r="5234" spans="1:19" x14ac:dyDescent="0.3">
      <c r="A5234">
        <v>5233</v>
      </c>
      <c r="B5234" t="s">
        <v>50</v>
      </c>
      <c r="C5234" s="9">
        <v>44962</v>
      </c>
      <c r="D5234" s="9">
        <v>44965</v>
      </c>
      <c r="E5234" s="10">
        <v>44927</v>
      </c>
      <c r="F5234" t="s">
        <v>27</v>
      </c>
      <c r="G5234">
        <v>135.62</v>
      </c>
      <c r="H5234">
        <v>2</v>
      </c>
      <c r="I5234">
        <v>0</v>
      </c>
      <c r="J5234" t="s">
        <v>28</v>
      </c>
      <c r="K5234" t="s">
        <v>20</v>
      </c>
      <c r="L5234" t="s">
        <v>56</v>
      </c>
      <c r="M5234" t="s">
        <v>22</v>
      </c>
      <c r="N5234" t="s">
        <v>30</v>
      </c>
      <c r="O5234">
        <f>Table2[[#This Row],[check_out_date]]-Table2[[#This Row],[check_in_date]]</f>
        <v>3</v>
      </c>
      <c r="P5234">
        <f>Table2[[#This Row],[num_adults]]+Table2[[#This Row],[num_children]]</f>
        <v>2</v>
      </c>
      <c r="Q5234" s="3">
        <f>IF(OR(Table2[[#This Row],[booking_status]]="confirmed",Table2[[#This Row],[booking_status]]="checked-out"),Table2[[#This Row],[room_rate_per_night]]*Table2[[#This Row],[Num_Nights]],0)</f>
        <v>406.86</v>
      </c>
      <c r="R5234" t="str" cm="1">
        <f t="array" ref="R5234">IFERROR(_xlfn.IFS(Table2[[#This Row],[booking_status]]="confirmed","Expected",Table2[[#This Row],[booking_status]]="checked-out","Actual"),"No Revenue")</f>
        <v>Actual</v>
      </c>
      <c r="S5234" s="4">
        <f>Table2[[#This Row],[Revenue_Amount]]/Table2[[#This Row],[Num_Nights]]</f>
        <v>135.62</v>
      </c>
    </row>
    <row r="5235" spans="1:19" x14ac:dyDescent="0.3">
      <c r="A5235">
        <v>5234</v>
      </c>
      <c r="B5235" t="s">
        <v>50</v>
      </c>
      <c r="C5235" s="9">
        <v>44942</v>
      </c>
      <c r="D5235" s="9">
        <v>44949</v>
      </c>
      <c r="E5235" s="10">
        <v>44917</v>
      </c>
      <c r="F5235" t="s">
        <v>49</v>
      </c>
      <c r="G5235">
        <v>161.47</v>
      </c>
      <c r="H5235">
        <v>2</v>
      </c>
      <c r="I5235">
        <v>2</v>
      </c>
      <c r="J5235" t="s">
        <v>28</v>
      </c>
      <c r="K5235" t="s">
        <v>29</v>
      </c>
      <c r="L5235" t="s">
        <v>21</v>
      </c>
      <c r="M5235" t="s">
        <v>36</v>
      </c>
      <c r="N5235" t="s">
        <v>45</v>
      </c>
      <c r="O5235">
        <f>Table2[[#This Row],[check_out_date]]-Table2[[#This Row],[check_in_date]]</f>
        <v>7</v>
      </c>
      <c r="P5235">
        <f>Table2[[#This Row],[num_adults]]+Table2[[#This Row],[num_children]]</f>
        <v>4</v>
      </c>
      <c r="Q5235" s="3">
        <f>IF(OR(Table2[[#This Row],[booking_status]]="confirmed",Table2[[#This Row],[booking_status]]="checked-out"),Table2[[#This Row],[room_rate_per_night]]*Table2[[#This Row],[Num_Nights]],0)</f>
        <v>1130.29</v>
      </c>
      <c r="R5235" t="str" cm="1">
        <f t="array" ref="R5235">IFERROR(_xlfn.IFS(Table2[[#This Row],[booking_status]]="confirmed","Expected",Table2[[#This Row],[booking_status]]="checked-out","Actual"),"No Revenue")</f>
        <v>Expected</v>
      </c>
      <c r="S5235" s="4">
        <f>Table2[[#This Row],[Revenue_Amount]]/Table2[[#This Row],[Num_Nights]]</f>
        <v>161.47</v>
      </c>
    </row>
    <row r="5236" spans="1:19" x14ac:dyDescent="0.3">
      <c r="A5236">
        <v>5235</v>
      </c>
      <c r="B5236" t="s">
        <v>50</v>
      </c>
      <c r="C5236" s="9">
        <v>45046</v>
      </c>
      <c r="D5236" s="9">
        <v>45053</v>
      </c>
      <c r="E5236" s="10">
        <v>45035</v>
      </c>
      <c r="F5236" t="s">
        <v>18</v>
      </c>
      <c r="G5236">
        <v>316.85000000000002</v>
      </c>
      <c r="H5236">
        <v>2</v>
      </c>
      <c r="I5236">
        <v>0</v>
      </c>
      <c r="J5236" t="s">
        <v>28</v>
      </c>
      <c r="K5236" t="s">
        <v>44</v>
      </c>
      <c r="L5236" t="s">
        <v>60</v>
      </c>
      <c r="M5236" t="s">
        <v>22</v>
      </c>
      <c r="N5236" t="s">
        <v>23</v>
      </c>
      <c r="O5236">
        <f>Table2[[#This Row],[check_out_date]]-Table2[[#This Row],[check_in_date]]</f>
        <v>7</v>
      </c>
      <c r="P5236">
        <f>Table2[[#This Row],[num_adults]]+Table2[[#This Row],[num_children]]</f>
        <v>2</v>
      </c>
      <c r="Q5236" s="3">
        <f>IF(OR(Table2[[#This Row],[booking_status]]="confirmed",Table2[[#This Row],[booking_status]]="checked-out"),Table2[[#This Row],[room_rate_per_night]]*Table2[[#This Row],[Num_Nights]],0)</f>
        <v>0</v>
      </c>
      <c r="R5236" t="str" cm="1">
        <f t="array" ref="R5236">IFERROR(_xlfn.IFS(Table2[[#This Row],[booking_status]]="confirmed","Expected",Table2[[#This Row],[booking_status]]="checked-out","Actual"),"No Revenue")</f>
        <v>No Revenue</v>
      </c>
      <c r="S5236" s="4">
        <f>Table2[[#This Row],[Revenue_Amount]]/Table2[[#This Row],[Num_Nights]]</f>
        <v>0</v>
      </c>
    </row>
    <row r="5237" spans="1:19" x14ac:dyDescent="0.3">
      <c r="A5237">
        <v>5236</v>
      </c>
      <c r="B5237" t="s">
        <v>37</v>
      </c>
      <c r="C5237" s="9">
        <v>44931</v>
      </c>
      <c r="D5237" s="9">
        <v>44937</v>
      </c>
      <c r="E5237" s="10">
        <v>44921</v>
      </c>
      <c r="F5237" t="s">
        <v>49</v>
      </c>
      <c r="G5237">
        <v>121.97</v>
      </c>
      <c r="H5237">
        <v>1</v>
      </c>
      <c r="I5237">
        <v>0</v>
      </c>
      <c r="J5237" t="s">
        <v>55</v>
      </c>
      <c r="K5237" t="s">
        <v>20</v>
      </c>
      <c r="L5237" t="s">
        <v>60</v>
      </c>
      <c r="M5237" t="s">
        <v>36</v>
      </c>
      <c r="N5237" t="s">
        <v>45</v>
      </c>
      <c r="O5237">
        <f>Table2[[#This Row],[check_out_date]]-Table2[[#This Row],[check_in_date]]</f>
        <v>6</v>
      </c>
      <c r="P5237">
        <f>Table2[[#This Row],[num_adults]]+Table2[[#This Row],[num_children]]</f>
        <v>1</v>
      </c>
      <c r="Q5237" s="3">
        <f>IF(OR(Table2[[#This Row],[booking_status]]="confirmed",Table2[[#This Row],[booking_status]]="checked-out"),Table2[[#This Row],[room_rate_per_night]]*Table2[[#This Row],[Num_Nights]],0)</f>
        <v>0</v>
      </c>
      <c r="R5237" t="str" cm="1">
        <f t="array" ref="R5237">IFERROR(_xlfn.IFS(Table2[[#This Row],[booking_status]]="confirmed","Expected",Table2[[#This Row],[booking_status]]="checked-out","Actual"),"No Revenue")</f>
        <v>No Revenue</v>
      </c>
      <c r="S5237" s="4">
        <f>Table2[[#This Row],[Revenue_Amount]]/Table2[[#This Row],[Num_Nights]]</f>
        <v>0</v>
      </c>
    </row>
    <row r="5238" spans="1:19" x14ac:dyDescent="0.3">
      <c r="A5238">
        <v>5237</v>
      </c>
      <c r="B5238" t="s">
        <v>50</v>
      </c>
      <c r="C5238" s="9">
        <v>45165</v>
      </c>
      <c r="D5238" s="9">
        <v>45167</v>
      </c>
      <c r="E5238" s="10">
        <v>45153</v>
      </c>
      <c r="F5238" t="s">
        <v>54</v>
      </c>
      <c r="G5238">
        <v>541.28</v>
      </c>
      <c r="H5238">
        <v>4</v>
      </c>
      <c r="I5238">
        <v>2</v>
      </c>
      <c r="J5238" t="s">
        <v>28</v>
      </c>
      <c r="K5238" t="s">
        <v>99</v>
      </c>
      <c r="L5238" t="s">
        <v>21</v>
      </c>
      <c r="M5238" t="s">
        <v>36</v>
      </c>
      <c r="N5238" t="s">
        <v>95</v>
      </c>
      <c r="O5238">
        <f>Table2[[#This Row],[check_out_date]]-Table2[[#This Row],[check_in_date]]</f>
        <v>2</v>
      </c>
      <c r="P5238">
        <f>Table2[[#This Row],[num_adults]]+Table2[[#This Row],[num_children]]</f>
        <v>6</v>
      </c>
      <c r="Q5238" s="3">
        <f>IF(OR(Table2[[#This Row],[booking_status]]="confirmed",Table2[[#This Row],[booking_status]]="checked-out"),Table2[[#This Row],[room_rate_per_night]]*Table2[[#This Row],[Num_Nights]],0)</f>
        <v>1082.56</v>
      </c>
      <c r="R5238" t="str" cm="1">
        <f t="array" ref="R5238">IFERROR(_xlfn.IFS(Table2[[#This Row],[booking_status]]="confirmed","Expected",Table2[[#This Row],[booking_status]]="checked-out","Actual"),"No Revenue")</f>
        <v>Expected</v>
      </c>
      <c r="S5238" s="4">
        <f>Table2[[#This Row],[Revenue_Amount]]/Table2[[#This Row],[Num_Nights]]</f>
        <v>541.28</v>
      </c>
    </row>
    <row r="5239" spans="1:19" x14ac:dyDescent="0.3">
      <c r="A5239">
        <v>5238</v>
      </c>
      <c r="B5239" t="s">
        <v>50</v>
      </c>
      <c r="C5239" s="9">
        <v>45287</v>
      </c>
      <c r="D5239" s="9">
        <v>45293</v>
      </c>
      <c r="E5239" s="10">
        <v>45216</v>
      </c>
      <c r="F5239" t="s">
        <v>49</v>
      </c>
      <c r="G5239">
        <v>96.11</v>
      </c>
      <c r="H5239">
        <v>1</v>
      </c>
      <c r="I5239">
        <v>2</v>
      </c>
      <c r="J5239" t="s">
        <v>19</v>
      </c>
      <c r="K5239" t="s">
        <v>99</v>
      </c>
      <c r="L5239" t="s">
        <v>56</v>
      </c>
      <c r="M5239" t="s">
        <v>22</v>
      </c>
      <c r="N5239" t="s">
        <v>23</v>
      </c>
      <c r="O5239">
        <f>Table2[[#This Row],[check_out_date]]-Table2[[#This Row],[check_in_date]]</f>
        <v>6</v>
      </c>
      <c r="P5239">
        <f>Table2[[#This Row],[num_adults]]+Table2[[#This Row],[num_children]]</f>
        <v>3</v>
      </c>
      <c r="Q5239" s="3">
        <f>IF(OR(Table2[[#This Row],[booking_status]]="confirmed",Table2[[#This Row],[booking_status]]="checked-out"),Table2[[#This Row],[room_rate_per_night]]*Table2[[#This Row],[Num_Nights]],0)</f>
        <v>576.66</v>
      </c>
      <c r="R5239" t="str" cm="1">
        <f t="array" ref="R5239">IFERROR(_xlfn.IFS(Table2[[#This Row],[booking_status]]="confirmed","Expected",Table2[[#This Row],[booking_status]]="checked-out","Actual"),"No Revenue")</f>
        <v>Actual</v>
      </c>
      <c r="S5239" s="4">
        <f>Table2[[#This Row],[Revenue_Amount]]/Table2[[#This Row],[Num_Nights]]</f>
        <v>96.11</v>
      </c>
    </row>
    <row r="5240" spans="1:19" x14ac:dyDescent="0.3">
      <c r="A5240">
        <v>5239</v>
      </c>
      <c r="B5240" t="s">
        <v>37</v>
      </c>
      <c r="C5240" s="9">
        <v>44973</v>
      </c>
      <c r="D5240" s="9">
        <v>44984</v>
      </c>
      <c r="E5240" s="10">
        <v>44956</v>
      </c>
      <c r="F5240" t="s">
        <v>49</v>
      </c>
      <c r="G5240">
        <v>78.040000000000006</v>
      </c>
      <c r="H5240">
        <v>1</v>
      </c>
      <c r="I5240">
        <v>0</v>
      </c>
      <c r="J5240" t="s">
        <v>19</v>
      </c>
      <c r="K5240" t="s">
        <v>20</v>
      </c>
      <c r="L5240" t="s">
        <v>56</v>
      </c>
      <c r="M5240" t="s">
        <v>36</v>
      </c>
      <c r="N5240" t="s">
        <v>41</v>
      </c>
      <c r="O5240">
        <f>Table2[[#This Row],[check_out_date]]-Table2[[#This Row],[check_in_date]]</f>
        <v>11</v>
      </c>
      <c r="P5240">
        <f>Table2[[#This Row],[num_adults]]+Table2[[#This Row],[num_children]]</f>
        <v>1</v>
      </c>
      <c r="Q5240" s="3">
        <f>IF(OR(Table2[[#This Row],[booking_status]]="confirmed",Table2[[#This Row],[booking_status]]="checked-out"),Table2[[#This Row],[room_rate_per_night]]*Table2[[#This Row],[Num_Nights]],0)</f>
        <v>858.44</v>
      </c>
      <c r="R5240" t="str" cm="1">
        <f t="array" ref="R5240">IFERROR(_xlfn.IFS(Table2[[#This Row],[booking_status]]="confirmed","Expected",Table2[[#This Row],[booking_status]]="checked-out","Actual"),"No Revenue")</f>
        <v>Actual</v>
      </c>
      <c r="S5240" s="4">
        <f>Table2[[#This Row],[Revenue_Amount]]/Table2[[#This Row],[Num_Nights]]</f>
        <v>78.040000000000006</v>
      </c>
    </row>
    <row r="5241" spans="1:19" x14ac:dyDescent="0.3">
      <c r="A5241">
        <v>5240</v>
      </c>
      <c r="B5241" t="s">
        <v>31</v>
      </c>
      <c r="C5241" s="9">
        <v>44961</v>
      </c>
      <c r="D5241" s="9">
        <v>44971</v>
      </c>
      <c r="E5241" s="10">
        <v>44881</v>
      </c>
      <c r="F5241" t="s">
        <v>27</v>
      </c>
      <c r="G5241">
        <v>93.06</v>
      </c>
      <c r="H5241">
        <v>1</v>
      </c>
      <c r="I5241">
        <v>0</v>
      </c>
      <c r="J5241" t="s">
        <v>55</v>
      </c>
      <c r="K5241" t="s">
        <v>66</v>
      </c>
      <c r="L5241" t="s">
        <v>56</v>
      </c>
      <c r="M5241" t="s">
        <v>36</v>
      </c>
      <c r="N5241" t="s">
        <v>41</v>
      </c>
      <c r="O5241">
        <f>Table2[[#This Row],[check_out_date]]-Table2[[#This Row],[check_in_date]]</f>
        <v>10</v>
      </c>
      <c r="P5241">
        <f>Table2[[#This Row],[num_adults]]+Table2[[#This Row],[num_children]]</f>
        <v>1</v>
      </c>
      <c r="Q5241" s="3">
        <f>IF(OR(Table2[[#This Row],[booking_status]]="confirmed",Table2[[#This Row],[booking_status]]="checked-out"),Table2[[#This Row],[room_rate_per_night]]*Table2[[#This Row],[Num_Nights]],0)</f>
        <v>930.6</v>
      </c>
      <c r="R5241" t="str" cm="1">
        <f t="array" ref="R5241">IFERROR(_xlfn.IFS(Table2[[#This Row],[booking_status]]="confirmed","Expected",Table2[[#This Row],[booking_status]]="checked-out","Actual"),"No Revenue")</f>
        <v>Actual</v>
      </c>
      <c r="S5241" s="4">
        <f>Table2[[#This Row],[Revenue_Amount]]/Table2[[#This Row],[Num_Nights]]</f>
        <v>93.06</v>
      </c>
    </row>
    <row r="5242" spans="1:19" hidden="1" x14ac:dyDescent="0.3">
      <c r="A5242">
        <v>5241</v>
      </c>
      <c r="B5242" t="s">
        <v>37</v>
      </c>
      <c r="C5242" s="9">
        <v>45121</v>
      </c>
      <c r="D5242" s="9">
        <v>45124</v>
      </c>
      <c r="E5242" s="10">
        <v>45097</v>
      </c>
      <c r="F5242" t="s">
        <v>27</v>
      </c>
      <c r="G5242">
        <v>118.13</v>
      </c>
      <c r="H5242">
        <v>2</v>
      </c>
      <c r="I5242">
        <v>0</v>
      </c>
      <c r="J5242" t="s">
        <v>35</v>
      </c>
      <c r="K5242" t="s">
        <v>44</v>
      </c>
      <c r="L5242" t="s">
        <v>21</v>
      </c>
      <c r="M5242" t="s">
        <v>36</v>
      </c>
      <c r="N5242" t="s">
        <v>45</v>
      </c>
      <c r="O5242">
        <f>Table2[[#This Row],[check_out_date]]-Table2[[#This Row],[check_in_date]]</f>
        <v>3</v>
      </c>
      <c r="P5242">
        <f>Table2[[#This Row],[num_adults]]+Table2[[#This Row],[num_children]]</f>
        <v>2</v>
      </c>
      <c r="Q5242" s="3">
        <f>IF(OR(Table2[[#This Row],[booking_status]]="confirmed",Table2[[#This Row],[booking_status]]="checked-out"),Table2[[#This Row],[room_rate_per_night]]*Table2[[#This Row],[Num_Nights]],0)</f>
        <v>354.39</v>
      </c>
      <c r="R5242" t="str" cm="1">
        <f t="array" ref="R5242">IFERROR(_xlfn.IFS(Table2[[#This Row],[booking_status]]="confirmed","Expected",Table2[[#This Row],[booking_status]]="checked-out","Actual"),"No Revenue")</f>
        <v>Expected</v>
      </c>
      <c r="S5242" s="4">
        <f>Table2[[#This Row],[Revenue_Amount]]/Table2[[#This Row],[Num_Nights]]</f>
        <v>118.13</v>
      </c>
    </row>
    <row r="5243" spans="1:19" x14ac:dyDescent="0.3">
      <c r="A5243">
        <v>5242</v>
      </c>
      <c r="B5243" t="s">
        <v>50</v>
      </c>
      <c r="C5243" s="9">
        <v>45029</v>
      </c>
      <c r="D5243" s="9">
        <v>45033</v>
      </c>
      <c r="E5243" s="10">
        <v>45015</v>
      </c>
      <c r="F5243" t="s">
        <v>27</v>
      </c>
      <c r="G5243">
        <v>242.11</v>
      </c>
      <c r="H5243">
        <v>1</v>
      </c>
      <c r="I5243">
        <v>2</v>
      </c>
      <c r="J5243" t="s">
        <v>28</v>
      </c>
      <c r="K5243" t="s">
        <v>44</v>
      </c>
      <c r="L5243" t="s">
        <v>21</v>
      </c>
      <c r="M5243" t="s">
        <v>36</v>
      </c>
      <c r="N5243" t="s">
        <v>41</v>
      </c>
      <c r="O5243">
        <f>Table2[[#This Row],[check_out_date]]-Table2[[#This Row],[check_in_date]]</f>
        <v>4</v>
      </c>
      <c r="P5243">
        <f>Table2[[#This Row],[num_adults]]+Table2[[#This Row],[num_children]]</f>
        <v>3</v>
      </c>
      <c r="Q5243" s="3">
        <f>IF(OR(Table2[[#This Row],[booking_status]]="confirmed",Table2[[#This Row],[booking_status]]="checked-out"),Table2[[#This Row],[room_rate_per_night]]*Table2[[#This Row],[Num_Nights]],0)</f>
        <v>968.44</v>
      </c>
      <c r="R5243" t="str" cm="1">
        <f t="array" ref="R5243">IFERROR(_xlfn.IFS(Table2[[#This Row],[booking_status]]="confirmed","Expected",Table2[[#This Row],[booking_status]]="checked-out","Actual"),"No Revenue")</f>
        <v>Expected</v>
      </c>
      <c r="S5243" s="4">
        <f>Table2[[#This Row],[Revenue_Amount]]/Table2[[#This Row],[Num_Nights]]</f>
        <v>242.11</v>
      </c>
    </row>
    <row r="5244" spans="1:19" hidden="1" x14ac:dyDescent="0.3">
      <c r="A5244">
        <v>5243</v>
      </c>
      <c r="B5244" t="s">
        <v>37</v>
      </c>
      <c r="C5244" s="9">
        <v>45005</v>
      </c>
      <c r="D5244" s="9">
        <v>45008</v>
      </c>
      <c r="E5244" s="10">
        <v>44964</v>
      </c>
      <c r="F5244" t="s">
        <v>27</v>
      </c>
      <c r="G5244">
        <v>212.63</v>
      </c>
      <c r="H5244">
        <v>1</v>
      </c>
      <c r="I5244">
        <v>2</v>
      </c>
      <c r="J5244" t="s">
        <v>35</v>
      </c>
      <c r="K5244" t="s">
        <v>99</v>
      </c>
      <c r="L5244" t="s">
        <v>70</v>
      </c>
      <c r="M5244" t="s">
        <v>36</v>
      </c>
      <c r="N5244" t="s">
        <v>95</v>
      </c>
      <c r="O5244">
        <f>Table2[[#This Row],[check_out_date]]-Table2[[#This Row],[check_in_date]]</f>
        <v>3</v>
      </c>
      <c r="P5244">
        <f>Table2[[#This Row],[num_adults]]+Table2[[#This Row],[num_children]]</f>
        <v>3</v>
      </c>
      <c r="Q5244" s="3">
        <f>IF(OR(Table2[[#This Row],[booking_status]]="confirmed",Table2[[#This Row],[booking_status]]="checked-out"),Table2[[#This Row],[room_rate_per_night]]*Table2[[#This Row],[Num_Nights]],0)</f>
        <v>0</v>
      </c>
      <c r="R5244" t="str" cm="1">
        <f t="array" ref="R5244">IFERROR(_xlfn.IFS(Table2[[#This Row],[booking_status]]="confirmed","Expected",Table2[[#This Row],[booking_status]]="checked-out","Actual"),"No Revenue")</f>
        <v>No Revenue</v>
      </c>
      <c r="S5244" s="4">
        <f>Table2[[#This Row],[Revenue_Amount]]/Table2[[#This Row],[Num_Nights]]</f>
        <v>0</v>
      </c>
    </row>
    <row r="5245" spans="1:19" x14ac:dyDescent="0.3">
      <c r="A5245">
        <v>5244</v>
      </c>
      <c r="B5245" t="s">
        <v>14</v>
      </c>
      <c r="C5245" s="9">
        <v>45160</v>
      </c>
      <c r="D5245" s="9">
        <v>45163</v>
      </c>
      <c r="E5245" s="10">
        <v>45122</v>
      </c>
      <c r="F5245" t="s">
        <v>54</v>
      </c>
      <c r="G5245">
        <v>325.31</v>
      </c>
      <c r="H5245">
        <v>1</v>
      </c>
      <c r="I5245">
        <v>0</v>
      </c>
      <c r="J5245" t="s">
        <v>55</v>
      </c>
      <c r="K5245" t="s">
        <v>66</v>
      </c>
      <c r="L5245" t="s">
        <v>56</v>
      </c>
      <c r="M5245" t="s">
        <v>22</v>
      </c>
      <c r="N5245" t="s">
        <v>23</v>
      </c>
      <c r="O5245">
        <f>Table2[[#This Row],[check_out_date]]-Table2[[#This Row],[check_in_date]]</f>
        <v>3</v>
      </c>
      <c r="P5245">
        <f>Table2[[#This Row],[num_adults]]+Table2[[#This Row],[num_children]]</f>
        <v>1</v>
      </c>
      <c r="Q5245" s="3">
        <f>IF(OR(Table2[[#This Row],[booking_status]]="confirmed",Table2[[#This Row],[booking_status]]="checked-out"),Table2[[#This Row],[room_rate_per_night]]*Table2[[#This Row],[Num_Nights]],0)</f>
        <v>975.93000000000006</v>
      </c>
      <c r="R5245" t="str" cm="1">
        <f t="array" ref="R5245">IFERROR(_xlfn.IFS(Table2[[#This Row],[booking_status]]="confirmed","Expected",Table2[[#This Row],[booking_status]]="checked-out","Actual"),"No Revenue")</f>
        <v>Actual</v>
      </c>
      <c r="S5245" s="4">
        <f>Table2[[#This Row],[Revenue_Amount]]/Table2[[#This Row],[Num_Nights]]</f>
        <v>325.31</v>
      </c>
    </row>
    <row r="5246" spans="1:19" hidden="1" x14ac:dyDescent="0.3">
      <c r="A5246">
        <v>5245</v>
      </c>
      <c r="B5246" t="s">
        <v>37</v>
      </c>
      <c r="C5246" s="9">
        <v>45144</v>
      </c>
      <c r="D5246" s="9">
        <v>45147</v>
      </c>
      <c r="E5246" s="10">
        <v>45124</v>
      </c>
      <c r="F5246" t="s">
        <v>18</v>
      </c>
      <c r="G5246">
        <v>198.82</v>
      </c>
      <c r="H5246">
        <v>4</v>
      </c>
      <c r="I5246">
        <v>0</v>
      </c>
      <c r="J5246" t="s">
        <v>35</v>
      </c>
      <c r="K5246" t="s">
        <v>29</v>
      </c>
      <c r="L5246" t="s">
        <v>21</v>
      </c>
      <c r="M5246" t="s">
        <v>36</v>
      </c>
      <c r="N5246" t="s">
        <v>41</v>
      </c>
      <c r="O5246">
        <f>Table2[[#This Row],[check_out_date]]-Table2[[#This Row],[check_in_date]]</f>
        <v>3</v>
      </c>
      <c r="P5246">
        <f>Table2[[#This Row],[num_adults]]+Table2[[#This Row],[num_children]]</f>
        <v>4</v>
      </c>
      <c r="Q5246" s="3">
        <f>IF(OR(Table2[[#This Row],[booking_status]]="confirmed",Table2[[#This Row],[booking_status]]="checked-out"),Table2[[#This Row],[room_rate_per_night]]*Table2[[#This Row],[Num_Nights]],0)</f>
        <v>596.46</v>
      </c>
      <c r="R5246" t="str" cm="1">
        <f t="array" ref="R5246">IFERROR(_xlfn.IFS(Table2[[#This Row],[booking_status]]="confirmed","Expected",Table2[[#This Row],[booking_status]]="checked-out","Actual"),"No Revenue")</f>
        <v>Expected</v>
      </c>
      <c r="S5246" s="4">
        <f>Table2[[#This Row],[Revenue_Amount]]/Table2[[#This Row],[Num_Nights]]</f>
        <v>198.82000000000002</v>
      </c>
    </row>
    <row r="5247" spans="1:19" x14ac:dyDescent="0.3">
      <c r="A5247">
        <v>5246</v>
      </c>
      <c r="B5247" t="s">
        <v>50</v>
      </c>
      <c r="C5247" s="9">
        <v>45152</v>
      </c>
      <c r="D5247" s="9">
        <v>45160</v>
      </c>
      <c r="E5247" s="10">
        <v>45099</v>
      </c>
      <c r="F5247" t="s">
        <v>27</v>
      </c>
      <c r="G5247">
        <v>149.97</v>
      </c>
      <c r="H5247">
        <v>2</v>
      </c>
      <c r="I5247">
        <v>0</v>
      </c>
      <c r="J5247" t="s">
        <v>94</v>
      </c>
      <c r="K5247" t="s">
        <v>20</v>
      </c>
      <c r="L5247" t="s">
        <v>21</v>
      </c>
      <c r="M5247" t="s">
        <v>36</v>
      </c>
      <c r="N5247" t="s">
        <v>41</v>
      </c>
      <c r="O5247">
        <f>Table2[[#This Row],[check_out_date]]-Table2[[#This Row],[check_in_date]]</f>
        <v>8</v>
      </c>
      <c r="P5247">
        <f>Table2[[#This Row],[num_adults]]+Table2[[#This Row],[num_children]]</f>
        <v>2</v>
      </c>
      <c r="Q5247" s="3">
        <f>IF(OR(Table2[[#This Row],[booking_status]]="confirmed",Table2[[#This Row],[booking_status]]="checked-out"),Table2[[#This Row],[room_rate_per_night]]*Table2[[#This Row],[Num_Nights]],0)</f>
        <v>1199.76</v>
      </c>
      <c r="R5247" t="str" cm="1">
        <f t="array" ref="R5247">IFERROR(_xlfn.IFS(Table2[[#This Row],[booking_status]]="confirmed","Expected",Table2[[#This Row],[booking_status]]="checked-out","Actual"),"No Revenue")</f>
        <v>Expected</v>
      </c>
      <c r="S5247" s="4">
        <f>Table2[[#This Row],[Revenue_Amount]]/Table2[[#This Row],[Num_Nights]]</f>
        <v>149.97</v>
      </c>
    </row>
    <row r="5248" spans="1:19" x14ac:dyDescent="0.3">
      <c r="A5248">
        <v>5247</v>
      </c>
      <c r="B5248" t="s">
        <v>50</v>
      </c>
      <c r="C5248" s="9">
        <v>44943</v>
      </c>
      <c r="D5248" s="9">
        <v>44947</v>
      </c>
      <c r="E5248" s="10">
        <v>44899</v>
      </c>
      <c r="F5248" t="s">
        <v>54</v>
      </c>
      <c r="G5248">
        <v>613.36</v>
      </c>
      <c r="H5248">
        <v>3</v>
      </c>
      <c r="I5248">
        <v>2</v>
      </c>
      <c r="J5248" t="s">
        <v>94</v>
      </c>
      <c r="K5248" t="s">
        <v>20</v>
      </c>
      <c r="L5248" t="s">
        <v>56</v>
      </c>
      <c r="M5248" t="s">
        <v>36</v>
      </c>
      <c r="N5248" t="s">
        <v>23</v>
      </c>
      <c r="O5248">
        <f>Table2[[#This Row],[check_out_date]]-Table2[[#This Row],[check_in_date]]</f>
        <v>4</v>
      </c>
      <c r="P5248">
        <f>Table2[[#This Row],[num_adults]]+Table2[[#This Row],[num_children]]</f>
        <v>5</v>
      </c>
      <c r="Q5248" s="3">
        <f>IF(OR(Table2[[#This Row],[booking_status]]="confirmed",Table2[[#This Row],[booking_status]]="checked-out"),Table2[[#This Row],[room_rate_per_night]]*Table2[[#This Row],[Num_Nights]],0)</f>
        <v>2453.44</v>
      </c>
      <c r="R5248" t="str" cm="1">
        <f t="array" ref="R5248">IFERROR(_xlfn.IFS(Table2[[#This Row],[booking_status]]="confirmed","Expected",Table2[[#This Row],[booking_status]]="checked-out","Actual"),"No Revenue")</f>
        <v>Actual</v>
      </c>
      <c r="S5248" s="4">
        <f>Table2[[#This Row],[Revenue_Amount]]/Table2[[#This Row],[Num_Nights]]</f>
        <v>613.36</v>
      </c>
    </row>
    <row r="5249" spans="1:19" x14ac:dyDescent="0.3">
      <c r="A5249">
        <v>5248</v>
      </c>
      <c r="B5249" t="s">
        <v>31</v>
      </c>
      <c r="C5249" s="9">
        <v>45058</v>
      </c>
      <c r="D5249" s="9">
        <v>45062</v>
      </c>
      <c r="E5249" s="10">
        <v>45034</v>
      </c>
      <c r="F5249" t="s">
        <v>49</v>
      </c>
      <c r="G5249">
        <v>59.62</v>
      </c>
      <c r="H5249">
        <v>1</v>
      </c>
      <c r="I5249">
        <v>2</v>
      </c>
      <c r="J5249" t="s">
        <v>94</v>
      </c>
      <c r="K5249" t="s">
        <v>44</v>
      </c>
      <c r="L5249" t="s">
        <v>21</v>
      </c>
      <c r="M5249" t="s">
        <v>36</v>
      </c>
      <c r="N5249" t="s">
        <v>41</v>
      </c>
      <c r="O5249">
        <f>Table2[[#This Row],[check_out_date]]-Table2[[#This Row],[check_in_date]]</f>
        <v>4</v>
      </c>
      <c r="P5249">
        <f>Table2[[#This Row],[num_adults]]+Table2[[#This Row],[num_children]]</f>
        <v>3</v>
      </c>
      <c r="Q5249" s="3">
        <f>IF(OR(Table2[[#This Row],[booking_status]]="confirmed",Table2[[#This Row],[booking_status]]="checked-out"),Table2[[#This Row],[room_rate_per_night]]*Table2[[#This Row],[Num_Nights]],0)</f>
        <v>238.48</v>
      </c>
      <c r="R5249" t="str" cm="1">
        <f t="array" ref="R5249">IFERROR(_xlfn.IFS(Table2[[#This Row],[booking_status]]="confirmed","Expected",Table2[[#This Row],[booking_status]]="checked-out","Actual"),"No Revenue")</f>
        <v>Expected</v>
      </c>
      <c r="S5249" s="4">
        <f>Table2[[#This Row],[Revenue_Amount]]/Table2[[#This Row],[Num_Nights]]</f>
        <v>59.62</v>
      </c>
    </row>
    <row r="5250" spans="1:19" x14ac:dyDescent="0.3">
      <c r="A5250">
        <v>5249</v>
      </c>
      <c r="B5250" t="s">
        <v>14</v>
      </c>
      <c r="C5250" s="9">
        <v>45142</v>
      </c>
      <c r="D5250" s="9">
        <v>45148</v>
      </c>
      <c r="E5250" s="10">
        <v>45127</v>
      </c>
      <c r="F5250" t="s">
        <v>49</v>
      </c>
      <c r="G5250">
        <v>84.85</v>
      </c>
      <c r="H5250">
        <v>2</v>
      </c>
      <c r="I5250">
        <v>0</v>
      </c>
      <c r="J5250" t="s">
        <v>28</v>
      </c>
      <c r="K5250" t="s">
        <v>20</v>
      </c>
      <c r="L5250" t="s">
        <v>70</v>
      </c>
      <c r="M5250" t="s">
        <v>36</v>
      </c>
      <c r="N5250" t="s">
        <v>23</v>
      </c>
      <c r="O5250">
        <f>Table2[[#This Row],[check_out_date]]-Table2[[#This Row],[check_in_date]]</f>
        <v>6</v>
      </c>
      <c r="P5250">
        <f>Table2[[#This Row],[num_adults]]+Table2[[#This Row],[num_children]]</f>
        <v>2</v>
      </c>
      <c r="Q5250" s="3">
        <f>IF(OR(Table2[[#This Row],[booking_status]]="confirmed",Table2[[#This Row],[booking_status]]="checked-out"),Table2[[#This Row],[room_rate_per_night]]*Table2[[#This Row],[Num_Nights]],0)</f>
        <v>0</v>
      </c>
      <c r="R5250" t="str" cm="1">
        <f t="array" ref="R5250">IFERROR(_xlfn.IFS(Table2[[#This Row],[booking_status]]="confirmed","Expected",Table2[[#This Row],[booking_status]]="checked-out","Actual"),"No Revenue")</f>
        <v>No Revenue</v>
      </c>
      <c r="S5250" s="4">
        <f>Table2[[#This Row],[Revenue_Amount]]/Table2[[#This Row],[Num_Nights]]</f>
        <v>0</v>
      </c>
    </row>
    <row r="5251" spans="1:19" x14ac:dyDescent="0.3">
      <c r="A5251">
        <v>5250</v>
      </c>
      <c r="B5251" t="s">
        <v>14</v>
      </c>
      <c r="C5251" s="9">
        <v>45068</v>
      </c>
      <c r="D5251" s="9">
        <v>45072</v>
      </c>
      <c r="E5251" s="10">
        <v>45049</v>
      </c>
      <c r="F5251" t="s">
        <v>18</v>
      </c>
      <c r="G5251">
        <v>163.22999999999999</v>
      </c>
      <c r="H5251">
        <v>1</v>
      </c>
      <c r="I5251">
        <v>0</v>
      </c>
      <c r="J5251" t="s">
        <v>94</v>
      </c>
      <c r="K5251" t="s">
        <v>20</v>
      </c>
      <c r="L5251" t="s">
        <v>60</v>
      </c>
      <c r="M5251" t="s">
        <v>36</v>
      </c>
      <c r="N5251" t="s">
        <v>41</v>
      </c>
      <c r="O5251">
        <f>Table2[[#This Row],[check_out_date]]-Table2[[#This Row],[check_in_date]]</f>
        <v>4</v>
      </c>
      <c r="P5251">
        <f>Table2[[#This Row],[num_adults]]+Table2[[#This Row],[num_children]]</f>
        <v>1</v>
      </c>
      <c r="Q5251" s="3">
        <f>IF(OR(Table2[[#This Row],[booking_status]]="confirmed",Table2[[#This Row],[booking_status]]="checked-out"),Table2[[#This Row],[room_rate_per_night]]*Table2[[#This Row],[Num_Nights]],0)</f>
        <v>0</v>
      </c>
      <c r="R5251" t="str" cm="1">
        <f t="array" ref="R5251">IFERROR(_xlfn.IFS(Table2[[#This Row],[booking_status]]="confirmed","Expected",Table2[[#This Row],[booking_status]]="checked-out","Actual"),"No Revenue")</f>
        <v>No Revenue</v>
      </c>
      <c r="S5251" s="4">
        <f>Table2[[#This Row],[Revenue_Amount]]/Table2[[#This Row],[Num_Nights]]</f>
        <v>0</v>
      </c>
    </row>
    <row r="5252" spans="1:19" x14ac:dyDescent="0.3">
      <c r="A5252">
        <v>5251</v>
      </c>
      <c r="B5252" t="s">
        <v>37</v>
      </c>
      <c r="C5252" s="9">
        <v>45222</v>
      </c>
      <c r="D5252" s="9">
        <v>45226</v>
      </c>
      <c r="E5252" s="10">
        <v>45207</v>
      </c>
      <c r="F5252" t="s">
        <v>27</v>
      </c>
      <c r="G5252">
        <v>195.94</v>
      </c>
      <c r="H5252">
        <v>2</v>
      </c>
      <c r="I5252">
        <v>0</v>
      </c>
      <c r="J5252" t="s">
        <v>28</v>
      </c>
      <c r="K5252" t="s">
        <v>66</v>
      </c>
      <c r="L5252" t="s">
        <v>21</v>
      </c>
      <c r="M5252" t="s">
        <v>36</v>
      </c>
      <c r="N5252" t="s">
        <v>41</v>
      </c>
      <c r="O5252">
        <f>Table2[[#This Row],[check_out_date]]-Table2[[#This Row],[check_in_date]]</f>
        <v>4</v>
      </c>
      <c r="P5252">
        <f>Table2[[#This Row],[num_adults]]+Table2[[#This Row],[num_children]]</f>
        <v>2</v>
      </c>
      <c r="Q5252" s="3">
        <f>IF(OR(Table2[[#This Row],[booking_status]]="confirmed",Table2[[#This Row],[booking_status]]="checked-out"),Table2[[#This Row],[room_rate_per_night]]*Table2[[#This Row],[Num_Nights]],0)</f>
        <v>783.76</v>
      </c>
      <c r="R5252" t="str" cm="1">
        <f t="array" ref="R5252">IFERROR(_xlfn.IFS(Table2[[#This Row],[booking_status]]="confirmed","Expected",Table2[[#This Row],[booking_status]]="checked-out","Actual"),"No Revenue")</f>
        <v>Expected</v>
      </c>
      <c r="S5252" s="4">
        <f>Table2[[#This Row],[Revenue_Amount]]/Table2[[#This Row],[Num_Nights]]</f>
        <v>195.94</v>
      </c>
    </row>
    <row r="5253" spans="1:19" x14ac:dyDescent="0.3">
      <c r="A5253">
        <v>5252</v>
      </c>
      <c r="B5253" t="s">
        <v>31</v>
      </c>
      <c r="C5253" s="9">
        <v>45095</v>
      </c>
      <c r="D5253" s="9">
        <v>45102</v>
      </c>
      <c r="E5253" s="10">
        <v>45084</v>
      </c>
      <c r="F5253" t="s">
        <v>54</v>
      </c>
      <c r="G5253">
        <v>402.34</v>
      </c>
      <c r="H5253">
        <v>2</v>
      </c>
      <c r="I5253">
        <v>0</v>
      </c>
      <c r="J5253" t="s">
        <v>28</v>
      </c>
      <c r="K5253" t="s">
        <v>66</v>
      </c>
      <c r="L5253" t="s">
        <v>21</v>
      </c>
      <c r="M5253" t="s">
        <v>36</v>
      </c>
      <c r="N5253" t="s">
        <v>41</v>
      </c>
      <c r="O5253">
        <f>Table2[[#This Row],[check_out_date]]-Table2[[#This Row],[check_in_date]]</f>
        <v>7</v>
      </c>
      <c r="P5253">
        <f>Table2[[#This Row],[num_adults]]+Table2[[#This Row],[num_children]]</f>
        <v>2</v>
      </c>
      <c r="Q5253" s="3">
        <f>IF(OR(Table2[[#This Row],[booking_status]]="confirmed",Table2[[#This Row],[booking_status]]="checked-out"),Table2[[#This Row],[room_rate_per_night]]*Table2[[#This Row],[Num_Nights]],0)</f>
        <v>2816.3799999999997</v>
      </c>
      <c r="R5253" t="str" cm="1">
        <f t="array" ref="R5253">IFERROR(_xlfn.IFS(Table2[[#This Row],[booking_status]]="confirmed","Expected",Table2[[#This Row],[booking_status]]="checked-out","Actual"),"No Revenue")</f>
        <v>Expected</v>
      </c>
      <c r="S5253" s="4">
        <f>Table2[[#This Row],[Revenue_Amount]]/Table2[[#This Row],[Num_Nights]]</f>
        <v>402.34</v>
      </c>
    </row>
    <row r="5254" spans="1:19" x14ac:dyDescent="0.3">
      <c r="A5254">
        <v>5253</v>
      </c>
      <c r="B5254" t="s">
        <v>50</v>
      </c>
      <c r="C5254" s="9">
        <v>44931</v>
      </c>
      <c r="D5254" s="9">
        <v>44935</v>
      </c>
      <c r="E5254" s="10">
        <v>44906</v>
      </c>
      <c r="F5254" t="s">
        <v>27</v>
      </c>
      <c r="G5254">
        <v>232.71</v>
      </c>
      <c r="H5254">
        <v>2</v>
      </c>
      <c r="I5254">
        <v>0</v>
      </c>
      <c r="J5254" t="s">
        <v>28</v>
      </c>
      <c r="K5254" t="s">
        <v>99</v>
      </c>
      <c r="L5254" t="s">
        <v>60</v>
      </c>
      <c r="M5254" t="s">
        <v>36</v>
      </c>
      <c r="N5254" t="s">
        <v>41</v>
      </c>
      <c r="O5254">
        <f>Table2[[#This Row],[check_out_date]]-Table2[[#This Row],[check_in_date]]</f>
        <v>4</v>
      </c>
      <c r="P5254">
        <f>Table2[[#This Row],[num_adults]]+Table2[[#This Row],[num_children]]</f>
        <v>2</v>
      </c>
      <c r="Q5254" s="3">
        <f>IF(OR(Table2[[#This Row],[booking_status]]="confirmed",Table2[[#This Row],[booking_status]]="checked-out"),Table2[[#This Row],[room_rate_per_night]]*Table2[[#This Row],[Num_Nights]],0)</f>
        <v>0</v>
      </c>
      <c r="R5254" t="str" cm="1">
        <f t="array" ref="R5254">IFERROR(_xlfn.IFS(Table2[[#This Row],[booking_status]]="confirmed","Expected",Table2[[#This Row],[booking_status]]="checked-out","Actual"),"No Revenue")</f>
        <v>No Revenue</v>
      </c>
      <c r="S5254" s="4">
        <f>Table2[[#This Row],[Revenue_Amount]]/Table2[[#This Row],[Num_Nights]]</f>
        <v>0</v>
      </c>
    </row>
    <row r="5255" spans="1:19" x14ac:dyDescent="0.3">
      <c r="A5255">
        <v>5254</v>
      </c>
      <c r="B5255" t="s">
        <v>50</v>
      </c>
      <c r="C5255" s="9">
        <v>45089</v>
      </c>
      <c r="D5255" s="9">
        <v>45096</v>
      </c>
      <c r="E5255" s="10">
        <v>45034</v>
      </c>
      <c r="F5255" t="s">
        <v>27</v>
      </c>
      <c r="G5255">
        <v>164.77</v>
      </c>
      <c r="H5255">
        <v>1</v>
      </c>
      <c r="I5255">
        <v>1</v>
      </c>
      <c r="J5255" t="s">
        <v>55</v>
      </c>
      <c r="K5255" t="s">
        <v>29</v>
      </c>
      <c r="L5255" t="s">
        <v>70</v>
      </c>
      <c r="M5255" t="s">
        <v>36</v>
      </c>
      <c r="N5255" t="s">
        <v>41</v>
      </c>
      <c r="O5255">
        <f>Table2[[#This Row],[check_out_date]]-Table2[[#This Row],[check_in_date]]</f>
        <v>7</v>
      </c>
      <c r="P5255">
        <f>Table2[[#This Row],[num_adults]]+Table2[[#This Row],[num_children]]</f>
        <v>2</v>
      </c>
      <c r="Q5255" s="3">
        <f>IF(OR(Table2[[#This Row],[booking_status]]="confirmed",Table2[[#This Row],[booking_status]]="checked-out"),Table2[[#This Row],[room_rate_per_night]]*Table2[[#This Row],[Num_Nights]],0)</f>
        <v>0</v>
      </c>
      <c r="R5255" t="str" cm="1">
        <f t="array" ref="R5255">IFERROR(_xlfn.IFS(Table2[[#This Row],[booking_status]]="confirmed","Expected",Table2[[#This Row],[booking_status]]="checked-out","Actual"),"No Revenue")</f>
        <v>No Revenue</v>
      </c>
      <c r="S5255" s="4">
        <f>Table2[[#This Row],[Revenue_Amount]]/Table2[[#This Row],[Num_Nights]]</f>
        <v>0</v>
      </c>
    </row>
    <row r="5256" spans="1:19" x14ac:dyDescent="0.3">
      <c r="A5256">
        <v>5255</v>
      </c>
      <c r="B5256" t="s">
        <v>14</v>
      </c>
      <c r="C5256" s="9">
        <v>45072</v>
      </c>
      <c r="D5256" s="9">
        <v>45076</v>
      </c>
      <c r="E5256" s="10">
        <v>45050</v>
      </c>
      <c r="F5256" t="s">
        <v>54</v>
      </c>
      <c r="G5256">
        <v>438.85</v>
      </c>
      <c r="H5256">
        <v>4</v>
      </c>
      <c r="I5256">
        <v>0</v>
      </c>
      <c r="J5256" t="s">
        <v>28</v>
      </c>
      <c r="K5256" t="s">
        <v>44</v>
      </c>
      <c r="L5256" t="s">
        <v>60</v>
      </c>
      <c r="M5256" t="s">
        <v>36</v>
      </c>
      <c r="N5256" t="s">
        <v>23</v>
      </c>
      <c r="O5256">
        <f>Table2[[#This Row],[check_out_date]]-Table2[[#This Row],[check_in_date]]</f>
        <v>4</v>
      </c>
      <c r="P5256">
        <f>Table2[[#This Row],[num_adults]]+Table2[[#This Row],[num_children]]</f>
        <v>4</v>
      </c>
      <c r="Q5256" s="3">
        <f>IF(OR(Table2[[#This Row],[booking_status]]="confirmed",Table2[[#This Row],[booking_status]]="checked-out"),Table2[[#This Row],[room_rate_per_night]]*Table2[[#This Row],[Num_Nights]],0)</f>
        <v>0</v>
      </c>
      <c r="R5256" t="str" cm="1">
        <f t="array" ref="R5256">IFERROR(_xlfn.IFS(Table2[[#This Row],[booking_status]]="confirmed","Expected",Table2[[#This Row],[booking_status]]="checked-out","Actual"),"No Revenue")</f>
        <v>No Revenue</v>
      </c>
      <c r="S5256" s="4">
        <f>Table2[[#This Row],[Revenue_Amount]]/Table2[[#This Row],[Num_Nights]]</f>
        <v>0</v>
      </c>
    </row>
    <row r="5257" spans="1:19" x14ac:dyDescent="0.3">
      <c r="A5257">
        <v>5256</v>
      </c>
      <c r="B5257" t="s">
        <v>50</v>
      </c>
      <c r="C5257" s="9">
        <v>45007</v>
      </c>
      <c r="D5257" s="9">
        <v>45014</v>
      </c>
      <c r="E5257" s="10">
        <v>44961</v>
      </c>
      <c r="F5257" t="s">
        <v>49</v>
      </c>
      <c r="G5257">
        <v>148.22</v>
      </c>
      <c r="H5257">
        <v>4</v>
      </c>
      <c r="I5257">
        <v>0</v>
      </c>
      <c r="J5257" t="s">
        <v>28</v>
      </c>
      <c r="K5257" t="s">
        <v>66</v>
      </c>
      <c r="L5257" t="s">
        <v>70</v>
      </c>
      <c r="M5257" t="s">
        <v>22</v>
      </c>
      <c r="N5257" t="s">
        <v>45</v>
      </c>
      <c r="O5257">
        <f>Table2[[#This Row],[check_out_date]]-Table2[[#This Row],[check_in_date]]</f>
        <v>7</v>
      </c>
      <c r="P5257">
        <f>Table2[[#This Row],[num_adults]]+Table2[[#This Row],[num_children]]</f>
        <v>4</v>
      </c>
      <c r="Q5257" s="3">
        <f>IF(OR(Table2[[#This Row],[booking_status]]="confirmed",Table2[[#This Row],[booking_status]]="checked-out"),Table2[[#This Row],[room_rate_per_night]]*Table2[[#This Row],[Num_Nights]],0)</f>
        <v>0</v>
      </c>
      <c r="R5257" t="str" cm="1">
        <f t="array" ref="R5257">IFERROR(_xlfn.IFS(Table2[[#This Row],[booking_status]]="confirmed","Expected",Table2[[#This Row],[booking_status]]="checked-out","Actual"),"No Revenue")</f>
        <v>No Revenue</v>
      </c>
      <c r="S5257" s="4">
        <f>Table2[[#This Row],[Revenue_Amount]]/Table2[[#This Row],[Num_Nights]]</f>
        <v>0</v>
      </c>
    </row>
    <row r="5258" spans="1:19" x14ac:dyDescent="0.3">
      <c r="A5258">
        <v>5257</v>
      </c>
      <c r="B5258" t="s">
        <v>37</v>
      </c>
      <c r="C5258" s="9">
        <v>45216</v>
      </c>
      <c r="D5258" s="9">
        <v>45218</v>
      </c>
      <c r="E5258" s="10">
        <v>45170</v>
      </c>
      <c r="F5258" t="s">
        <v>27</v>
      </c>
      <c r="G5258">
        <v>215.93</v>
      </c>
      <c r="H5258">
        <v>3</v>
      </c>
      <c r="I5258">
        <v>0</v>
      </c>
      <c r="J5258" t="s">
        <v>28</v>
      </c>
      <c r="K5258" t="s">
        <v>29</v>
      </c>
      <c r="L5258" t="s">
        <v>70</v>
      </c>
      <c r="M5258" t="s">
        <v>36</v>
      </c>
      <c r="N5258" t="s">
        <v>41</v>
      </c>
      <c r="O5258">
        <f>Table2[[#This Row],[check_out_date]]-Table2[[#This Row],[check_in_date]]</f>
        <v>2</v>
      </c>
      <c r="P5258">
        <f>Table2[[#This Row],[num_adults]]+Table2[[#This Row],[num_children]]</f>
        <v>3</v>
      </c>
      <c r="Q5258" s="3">
        <f>IF(OR(Table2[[#This Row],[booking_status]]="confirmed",Table2[[#This Row],[booking_status]]="checked-out"),Table2[[#This Row],[room_rate_per_night]]*Table2[[#This Row],[Num_Nights]],0)</f>
        <v>0</v>
      </c>
      <c r="R5258" t="str" cm="1">
        <f t="array" ref="R5258">IFERROR(_xlfn.IFS(Table2[[#This Row],[booking_status]]="confirmed","Expected",Table2[[#This Row],[booking_status]]="checked-out","Actual"),"No Revenue")</f>
        <v>No Revenue</v>
      </c>
      <c r="S5258" s="4">
        <f>Table2[[#This Row],[Revenue_Amount]]/Table2[[#This Row],[Num_Nights]]</f>
        <v>0</v>
      </c>
    </row>
    <row r="5259" spans="1:19" hidden="1" x14ac:dyDescent="0.3">
      <c r="A5259">
        <v>5258</v>
      </c>
      <c r="B5259" t="s">
        <v>14</v>
      </c>
      <c r="C5259" s="9">
        <v>45153</v>
      </c>
      <c r="D5259" s="9">
        <v>45163</v>
      </c>
      <c r="E5259" s="10">
        <v>45118</v>
      </c>
      <c r="F5259" t="s">
        <v>27</v>
      </c>
      <c r="G5259">
        <v>124.62</v>
      </c>
      <c r="H5259">
        <v>1</v>
      </c>
      <c r="I5259">
        <v>2</v>
      </c>
      <c r="J5259" t="s">
        <v>35</v>
      </c>
      <c r="K5259" t="s">
        <v>66</v>
      </c>
      <c r="L5259" t="s">
        <v>56</v>
      </c>
      <c r="M5259" t="s">
        <v>36</v>
      </c>
      <c r="N5259" t="s">
        <v>23</v>
      </c>
      <c r="O5259">
        <f>Table2[[#This Row],[check_out_date]]-Table2[[#This Row],[check_in_date]]</f>
        <v>10</v>
      </c>
      <c r="P5259">
        <f>Table2[[#This Row],[num_adults]]+Table2[[#This Row],[num_children]]</f>
        <v>3</v>
      </c>
      <c r="Q5259" s="3">
        <f>IF(OR(Table2[[#This Row],[booking_status]]="confirmed",Table2[[#This Row],[booking_status]]="checked-out"),Table2[[#This Row],[room_rate_per_night]]*Table2[[#This Row],[Num_Nights]],0)</f>
        <v>1246.2</v>
      </c>
      <c r="R5259" t="str" cm="1">
        <f t="array" ref="R5259">IFERROR(_xlfn.IFS(Table2[[#This Row],[booking_status]]="confirmed","Expected",Table2[[#This Row],[booking_status]]="checked-out","Actual"),"No Revenue")</f>
        <v>Actual</v>
      </c>
      <c r="S5259" s="4">
        <f>Table2[[#This Row],[Revenue_Amount]]/Table2[[#This Row],[Num_Nights]]</f>
        <v>124.62</v>
      </c>
    </row>
    <row r="5260" spans="1:19" x14ac:dyDescent="0.3">
      <c r="A5260">
        <v>5259</v>
      </c>
      <c r="B5260" t="s">
        <v>14</v>
      </c>
      <c r="C5260" s="9">
        <v>45109</v>
      </c>
      <c r="D5260" s="9">
        <v>45113</v>
      </c>
      <c r="E5260" s="10">
        <v>45087</v>
      </c>
      <c r="F5260" t="s">
        <v>18</v>
      </c>
      <c r="G5260">
        <v>150.80000000000001</v>
      </c>
      <c r="H5260">
        <v>4</v>
      </c>
      <c r="I5260">
        <v>2</v>
      </c>
      <c r="J5260" t="s">
        <v>19</v>
      </c>
      <c r="K5260" t="s">
        <v>20</v>
      </c>
      <c r="L5260" t="s">
        <v>56</v>
      </c>
      <c r="M5260" t="s">
        <v>36</v>
      </c>
      <c r="N5260" t="s">
        <v>41</v>
      </c>
      <c r="O5260">
        <f>Table2[[#This Row],[check_out_date]]-Table2[[#This Row],[check_in_date]]</f>
        <v>4</v>
      </c>
      <c r="P5260">
        <f>Table2[[#This Row],[num_adults]]+Table2[[#This Row],[num_children]]</f>
        <v>6</v>
      </c>
      <c r="Q5260" s="3">
        <f>IF(OR(Table2[[#This Row],[booking_status]]="confirmed",Table2[[#This Row],[booking_status]]="checked-out"),Table2[[#This Row],[room_rate_per_night]]*Table2[[#This Row],[Num_Nights]],0)</f>
        <v>603.20000000000005</v>
      </c>
      <c r="R5260" t="str" cm="1">
        <f t="array" ref="R5260">IFERROR(_xlfn.IFS(Table2[[#This Row],[booking_status]]="confirmed","Expected",Table2[[#This Row],[booking_status]]="checked-out","Actual"),"No Revenue")</f>
        <v>Actual</v>
      </c>
      <c r="S5260" s="4">
        <f>Table2[[#This Row],[Revenue_Amount]]/Table2[[#This Row],[Num_Nights]]</f>
        <v>150.80000000000001</v>
      </c>
    </row>
    <row r="5261" spans="1:19" x14ac:dyDescent="0.3">
      <c r="A5261">
        <v>5260</v>
      </c>
      <c r="B5261" t="s">
        <v>50</v>
      </c>
      <c r="C5261" s="9">
        <v>45078</v>
      </c>
      <c r="D5261" s="9">
        <v>45088</v>
      </c>
      <c r="E5261" s="10">
        <v>45068</v>
      </c>
      <c r="F5261" t="s">
        <v>49</v>
      </c>
      <c r="G5261">
        <v>111.16</v>
      </c>
      <c r="H5261">
        <v>2</v>
      </c>
      <c r="I5261">
        <v>0</v>
      </c>
      <c r="J5261" t="s">
        <v>19</v>
      </c>
      <c r="K5261" t="s">
        <v>29</v>
      </c>
      <c r="L5261" t="s">
        <v>60</v>
      </c>
      <c r="M5261" t="s">
        <v>36</v>
      </c>
      <c r="N5261" t="s">
        <v>41</v>
      </c>
      <c r="O5261">
        <f>Table2[[#This Row],[check_out_date]]-Table2[[#This Row],[check_in_date]]</f>
        <v>10</v>
      </c>
      <c r="P5261">
        <f>Table2[[#This Row],[num_adults]]+Table2[[#This Row],[num_children]]</f>
        <v>2</v>
      </c>
      <c r="Q5261" s="3">
        <f>IF(OR(Table2[[#This Row],[booking_status]]="confirmed",Table2[[#This Row],[booking_status]]="checked-out"),Table2[[#This Row],[room_rate_per_night]]*Table2[[#This Row],[Num_Nights]],0)</f>
        <v>0</v>
      </c>
      <c r="R5261" t="str" cm="1">
        <f t="array" ref="R5261">IFERROR(_xlfn.IFS(Table2[[#This Row],[booking_status]]="confirmed","Expected",Table2[[#This Row],[booking_status]]="checked-out","Actual"),"No Revenue")</f>
        <v>No Revenue</v>
      </c>
      <c r="S5261" s="4">
        <f>Table2[[#This Row],[Revenue_Amount]]/Table2[[#This Row],[Num_Nights]]</f>
        <v>0</v>
      </c>
    </row>
    <row r="5262" spans="1:19" x14ac:dyDescent="0.3">
      <c r="A5262">
        <v>5261</v>
      </c>
      <c r="B5262" t="s">
        <v>14</v>
      </c>
      <c r="C5262" s="9">
        <v>45101</v>
      </c>
      <c r="D5262" s="9">
        <v>45106</v>
      </c>
      <c r="E5262" s="10">
        <v>45089</v>
      </c>
      <c r="F5262" t="s">
        <v>27</v>
      </c>
      <c r="G5262">
        <v>136.04</v>
      </c>
      <c r="H5262">
        <v>3</v>
      </c>
      <c r="I5262">
        <v>0</v>
      </c>
      <c r="J5262" t="s">
        <v>28</v>
      </c>
      <c r="K5262" t="s">
        <v>44</v>
      </c>
      <c r="L5262" t="s">
        <v>21</v>
      </c>
      <c r="M5262" t="s">
        <v>22</v>
      </c>
      <c r="N5262" t="s">
        <v>45</v>
      </c>
      <c r="O5262">
        <f>Table2[[#This Row],[check_out_date]]-Table2[[#This Row],[check_in_date]]</f>
        <v>5</v>
      </c>
      <c r="P5262">
        <f>Table2[[#This Row],[num_adults]]+Table2[[#This Row],[num_children]]</f>
        <v>3</v>
      </c>
      <c r="Q5262" s="3">
        <f>IF(OR(Table2[[#This Row],[booking_status]]="confirmed",Table2[[#This Row],[booking_status]]="checked-out"),Table2[[#This Row],[room_rate_per_night]]*Table2[[#This Row],[Num_Nights]],0)</f>
        <v>680.19999999999993</v>
      </c>
      <c r="R5262" t="str" cm="1">
        <f t="array" ref="R5262">IFERROR(_xlfn.IFS(Table2[[#This Row],[booking_status]]="confirmed","Expected",Table2[[#This Row],[booking_status]]="checked-out","Actual"),"No Revenue")</f>
        <v>Expected</v>
      </c>
      <c r="S5262" s="4">
        <f>Table2[[#This Row],[Revenue_Amount]]/Table2[[#This Row],[Num_Nights]]</f>
        <v>136.04</v>
      </c>
    </row>
    <row r="5263" spans="1:19" x14ac:dyDescent="0.3">
      <c r="A5263">
        <v>5262</v>
      </c>
      <c r="B5263" t="s">
        <v>31</v>
      </c>
      <c r="C5263" s="9">
        <v>45251</v>
      </c>
      <c r="D5263" s="9">
        <v>45257</v>
      </c>
      <c r="E5263" s="10">
        <v>45216</v>
      </c>
      <c r="F5263" t="s">
        <v>27</v>
      </c>
      <c r="G5263">
        <v>130.22999999999999</v>
      </c>
      <c r="H5263">
        <v>2</v>
      </c>
      <c r="I5263">
        <v>0</v>
      </c>
      <c r="J5263" t="s">
        <v>94</v>
      </c>
      <c r="K5263" t="s">
        <v>29</v>
      </c>
      <c r="L5263" t="s">
        <v>21</v>
      </c>
      <c r="M5263" t="s">
        <v>36</v>
      </c>
      <c r="N5263" t="s">
        <v>23</v>
      </c>
      <c r="O5263">
        <f>Table2[[#This Row],[check_out_date]]-Table2[[#This Row],[check_in_date]]</f>
        <v>6</v>
      </c>
      <c r="P5263">
        <f>Table2[[#This Row],[num_adults]]+Table2[[#This Row],[num_children]]</f>
        <v>2</v>
      </c>
      <c r="Q5263" s="3">
        <f>IF(OR(Table2[[#This Row],[booking_status]]="confirmed",Table2[[#This Row],[booking_status]]="checked-out"),Table2[[#This Row],[room_rate_per_night]]*Table2[[#This Row],[Num_Nights]],0)</f>
        <v>781.37999999999988</v>
      </c>
      <c r="R5263" t="str" cm="1">
        <f t="array" ref="R5263">IFERROR(_xlfn.IFS(Table2[[#This Row],[booking_status]]="confirmed","Expected",Table2[[#This Row],[booking_status]]="checked-out","Actual"),"No Revenue")</f>
        <v>Expected</v>
      </c>
      <c r="S5263" s="4">
        <f>Table2[[#This Row],[Revenue_Amount]]/Table2[[#This Row],[Num_Nights]]</f>
        <v>130.22999999999999</v>
      </c>
    </row>
    <row r="5264" spans="1:19" x14ac:dyDescent="0.3">
      <c r="A5264">
        <v>5263</v>
      </c>
      <c r="B5264" t="s">
        <v>31</v>
      </c>
      <c r="C5264" s="9">
        <v>45127</v>
      </c>
      <c r="D5264" s="9">
        <v>45134</v>
      </c>
      <c r="E5264" s="10">
        <v>45104</v>
      </c>
      <c r="F5264" t="s">
        <v>18</v>
      </c>
      <c r="G5264">
        <v>211.9</v>
      </c>
      <c r="H5264">
        <v>2</v>
      </c>
      <c r="I5264">
        <v>0</v>
      </c>
      <c r="J5264" t="s">
        <v>28</v>
      </c>
      <c r="K5264" t="s">
        <v>66</v>
      </c>
      <c r="L5264" t="s">
        <v>56</v>
      </c>
      <c r="M5264" t="s">
        <v>36</v>
      </c>
      <c r="N5264" t="s">
        <v>41</v>
      </c>
      <c r="O5264">
        <f>Table2[[#This Row],[check_out_date]]-Table2[[#This Row],[check_in_date]]</f>
        <v>7</v>
      </c>
      <c r="P5264">
        <f>Table2[[#This Row],[num_adults]]+Table2[[#This Row],[num_children]]</f>
        <v>2</v>
      </c>
      <c r="Q5264" s="3">
        <f>IF(OR(Table2[[#This Row],[booking_status]]="confirmed",Table2[[#This Row],[booking_status]]="checked-out"),Table2[[#This Row],[room_rate_per_night]]*Table2[[#This Row],[Num_Nights]],0)</f>
        <v>1483.3</v>
      </c>
      <c r="R5264" t="str" cm="1">
        <f t="array" ref="R5264">IFERROR(_xlfn.IFS(Table2[[#This Row],[booking_status]]="confirmed","Expected",Table2[[#This Row],[booking_status]]="checked-out","Actual"),"No Revenue")</f>
        <v>Actual</v>
      </c>
      <c r="S5264" s="4">
        <f>Table2[[#This Row],[Revenue_Amount]]/Table2[[#This Row],[Num_Nights]]</f>
        <v>211.9</v>
      </c>
    </row>
    <row r="5265" spans="1:19" x14ac:dyDescent="0.3">
      <c r="A5265">
        <v>5264</v>
      </c>
      <c r="B5265" t="s">
        <v>37</v>
      </c>
      <c r="C5265" s="9">
        <v>45254</v>
      </c>
      <c r="D5265" s="9">
        <v>45256</v>
      </c>
      <c r="E5265" s="10">
        <v>45167</v>
      </c>
      <c r="F5265" t="s">
        <v>27</v>
      </c>
      <c r="G5265">
        <v>201.89</v>
      </c>
      <c r="H5265">
        <v>1</v>
      </c>
      <c r="I5265">
        <v>2</v>
      </c>
      <c r="J5265" t="s">
        <v>19</v>
      </c>
      <c r="K5265" t="s">
        <v>29</v>
      </c>
      <c r="L5265" t="s">
        <v>21</v>
      </c>
      <c r="M5265" t="s">
        <v>36</v>
      </c>
      <c r="N5265" t="s">
        <v>23</v>
      </c>
      <c r="O5265">
        <f>Table2[[#This Row],[check_out_date]]-Table2[[#This Row],[check_in_date]]</f>
        <v>2</v>
      </c>
      <c r="P5265">
        <f>Table2[[#This Row],[num_adults]]+Table2[[#This Row],[num_children]]</f>
        <v>3</v>
      </c>
      <c r="Q5265" s="3">
        <f>IF(OR(Table2[[#This Row],[booking_status]]="confirmed",Table2[[#This Row],[booking_status]]="checked-out"),Table2[[#This Row],[room_rate_per_night]]*Table2[[#This Row],[Num_Nights]],0)</f>
        <v>403.78</v>
      </c>
      <c r="R5265" t="str" cm="1">
        <f t="array" ref="R5265">IFERROR(_xlfn.IFS(Table2[[#This Row],[booking_status]]="confirmed","Expected",Table2[[#This Row],[booking_status]]="checked-out","Actual"),"No Revenue")</f>
        <v>Expected</v>
      </c>
      <c r="S5265" s="4">
        <f>Table2[[#This Row],[Revenue_Amount]]/Table2[[#This Row],[Num_Nights]]</f>
        <v>201.89</v>
      </c>
    </row>
    <row r="5266" spans="1:19" hidden="1" x14ac:dyDescent="0.3">
      <c r="A5266">
        <v>5265</v>
      </c>
      <c r="B5266" t="s">
        <v>50</v>
      </c>
      <c r="C5266" s="9">
        <v>45211</v>
      </c>
      <c r="D5266" s="9">
        <v>45212</v>
      </c>
      <c r="E5266" s="10">
        <v>45196</v>
      </c>
      <c r="F5266" t="s">
        <v>27</v>
      </c>
      <c r="G5266">
        <v>162.85</v>
      </c>
      <c r="H5266">
        <v>2</v>
      </c>
      <c r="I5266">
        <v>0</v>
      </c>
      <c r="J5266" t="s">
        <v>35</v>
      </c>
      <c r="K5266" t="s">
        <v>99</v>
      </c>
      <c r="L5266" t="s">
        <v>56</v>
      </c>
      <c r="M5266" t="s">
        <v>36</v>
      </c>
      <c r="N5266" t="s">
        <v>41</v>
      </c>
      <c r="O5266">
        <f>Table2[[#This Row],[check_out_date]]-Table2[[#This Row],[check_in_date]]</f>
        <v>1</v>
      </c>
      <c r="P5266">
        <f>Table2[[#This Row],[num_adults]]+Table2[[#This Row],[num_children]]</f>
        <v>2</v>
      </c>
      <c r="Q5266" s="3">
        <f>IF(OR(Table2[[#This Row],[booking_status]]="confirmed",Table2[[#This Row],[booking_status]]="checked-out"),Table2[[#This Row],[room_rate_per_night]]*Table2[[#This Row],[Num_Nights]],0)</f>
        <v>162.85</v>
      </c>
      <c r="R5266" t="str" cm="1">
        <f t="array" ref="R5266">IFERROR(_xlfn.IFS(Table2[[#This Row],[booking_status]]="confirmed","Expected",Table2[[#This Row],[booking_status]]="checked-out","Actual"),"No Revenue")</f>
        <v>Actual</v>
      </c>
      <c r="S5266" s="4">
        <f>Table2[[#This Row],[Revenue_Amount]]/Table2[[#This Row],[Num_Nights]]</f>
        <v>162.85</v>
      </c>
    </row>
    <row r="5267" spans="1:19" hidden="1" x14ac:dyDescent="0.3">
      <c r="A5267">
        <v>5266</v>
      </c>
      <c r="B5267" t="s">
        <v>37</v>
      </c>
      <c r="C5267" s="9">
        <v>45018</v>
      </c>
      <c r="D5267" s="9">
        <v>45021</v>
      </c>
      <c r="E5267" s="10">
        <v>44982</v>
      </c>
      <c r="F5267" t="s">
        <v>49</v>
      </c>
      <c r="G5267">
        <v>113.17</v>
      </c>
      <c r="H5267">
        <v>1</v>
      </c>
      <c r="I5267">
        <v>3</v>
      </c>
      <c r="J5267" t="s">
        <v>35</v>
      </c>
      <c r="K5267" t="s">
        <v>66</v>
      </c>
      <c r="L5267" t="s">
        <v>56</v>
      </c>
      <c r="M5267" t="s">
        <v>36</v>
      </c>
      <c r="N5267" t="s">
        <v>41</v>
      </c>
      <c r="O5267">
        <f>Table2[[#This Row],[check_out_date]]-Table2[[#This Row],[check_in_date]]</f>
        <v>3</v>
      </c>
      <c r="P5267">
        <f>Table2[[#This Row],[num_adults]]+Table2[[#This Row],[num_children]]</f>
        <v>4</v>
      </c>
      <c r="Q5267" s="3">
        <f>IF(OR(Table2[[#This Row],[booking_status]]="confirmed",Table2[[#This Row],[booking_status]]="checked-out"),Table2[[#This Row],[room_rate_per_night]]*Table2[[#This Row],[Num_Nights]],0)</f>
        <v>339.51</v>
      </c>
      <c r="R5267" t="str" cm="1">
        <f t="array" ref="R5267">IFERROR(_xlfn.IFS(Table2[[#This Row],[booking_status]]="confirmed","Expected",Table2[[#This Row],[booking_status]]="checked-out","Actual"),"No Revenue")</f>
        <v>Actual</v>
      </c>
      <c r="S5267" s="4">
        <f>Table2[[#This Row],[Revenue_Amount]]/Table2[[#This Row],[Num_Nights]]</f>
        <v>113.17</v>
      </c>
    </row>
    <row r="5268" spans="1:19" x14ac:dyDescent="0.3">
      <c r="A5268">
        <v>5267</v>
      </c>
      <c r="B5268" t="s">
        <v>14</v>
      </c>
      <c r="C5268" s="9">
        <v>45266</v>
      </c>
      <c r="D5268" s="9">
        <v>45267</v>
      </c>
      <c r="E5268" s="10">
        <v>45221</v>
      </c>
      <c r="F5268" t="s">
        <v>54</v>
      </c>
      <c r="G5268">
        <v>347.43</v>
      </c>
      <c r="H5268">
        <v>3</v>
      </c>
      <c r="I5268">
        <v>0</v>
      </c>
      <c r="J5268" t="s">
        <v>28</v>
      </c>
      <c r="K5268" t="s">
        <v>44</v>
      </c>
      <c r="L5268" t="s">
        <v>21</v>
      </c>
      <c r="M5268" t="s">
        <v>36</v>
      </c>
      <c r="N5268" t="s">
        <v>23</v>
      </c>
      <c r="O5268">
        <f>Table2[[#This Row],[check_out_date]]-Table2[[#This Row],[check_in_date]]</f>
        <v>1</v>
      </c>
      <c r="P5268">
        <f>Table2[[#This Row],[num_adults]]+Table2[[#This Row],[num_children]]</f>
        <v>3</v>
      </c>
      <c r="Q5268" s="3">
        <f>IF(OR(Table2[[#This Row],[booking_status]]="confirmed",Table2[[#This Row],[booking_status]]="checked-out"),Table2[[#This Row],[room_rate_per_night]]*Table2[[#This Row],[Num_Nights]],0)</f>
        <v>347.43</v>
      </c>
      <c r="R5268" t="str" cm="1">
        <f t="array" ref="R5268">IFERROR(_xlfn.IFS(Table2[[#This Row],[booking_status]]="confirmed","Expected",Table2[[#This Row],[booking_status]]="checked-out","Actual"),"No Revenue")</f>
        <v>Expected</v>
      </c>
      <c r="S5268" s="4">
        <f>Table2[[#This Row],[Revenue_Amount]]/Table2[[#This Row],[Num_Nights]]</f>
        <v>347.43</v>
      </c>
    </row>
    <row r="5269" spans="1:19" hidden="1" x14ac:dyDescent="0.3">
      <c r="A5269">
        <v>5268</v>
      </c>
      <c r="B5269" t="s">
        <v>14</v>
      </c>
      <c r="C5269" s="9">
        <v>45147</v>
      </c>
      <c r="D5269" s="9">
        <v>45148</v>
      </c>
      <c r="E5269" s="10">
        <v>45137</v>
      </c>
      <c r="F5269" t="s">
        <v>54</v>
      </c>
      <c r="G5269">
        <v>317.72000000000003</v>
      </c>
      <c r="H5269">
        <v>2</v>
      </c>
      <c r="I5269">
        <v>0</v>
      </c>
      <c r="J5269" t="s">
        <v>35</v>
      </c>
      <c r="K5269" t="s">
        <v>20</v>
      </c>
      <c r="L5269" t="s">
        <v>56</v>
      </c>
      <c r="M5269" t="s">
        <v>36</v>
      </c>
      <c r="N5269" t="s">
        <v>41</v>
      </c>
      <c r="O5269">
        <f>Table2[[#This Row],[check_out_date]]-Table2[[#This Row],[check_in_date]]</f>
        <v>1</v>
      </c>
      <c r="P5269">
        <f>Table2[[#This Row],[num_adults]]+Table2[[#This Row],[num_children]]</f>
        <v>2</v>
      </c>
      <c r="Q5269" s="3">
        <f>IF(OR(Table2[[#This Row],[booking_status]]="confirmed",Table2[[#This Row],[booking_status]]="checked-out"),Table2[[#This Row],[room_rate_per_night]]*Table2[[#This Row],[Num_Nights]],0)</f>
        <v>317.72000000000003</v>
      </c>
      <c r="R5269" t="str" cm="1">
        <f t="array" ref="R5269">IFERROR(_xlfn.IFS(Table2[[#This Row],[booking_status]]="confirmed","Expected",Table2[[#This Row],[booking_status]]="checked-out","Actual"),"No Revenue")</f>
        <v>Actual</v>
      </c>
      <c r="S5269" s="4">
        <f>Table2[[#This Row],[Revenue_Amount]]/Table2[[#This Row],[Num_Nights]]</f>
        <v>317.72000000000003</v>
      </c>
    </row>
    <row r="5270" spans="1:19" hidden="1" x14ac:dyDescent="0.3">
      <c r="A5270">
        <v>5269</v>
      </c>
      <c r="B5270" t="s">
        <v>31</v>
      </c>
      <c r="C5270" s="9">
        <v>45285</v>
      </c>
      <c r="D5270" s="9">
        <v>45289</v>
      </c>
      <c r="E5270" s="10">
        <v>45238</v>
      </c>
      <c r="F5270" t="s">
        <v>49</v>
      </c>
      <c r="G5270">
        <v>55.37</v>
      </c>
      <c r="H5270">
        <v>1</v>
      </c>
      <c r="I5270">
        <v>0</v>
      </c>
      <c r="J5270" t="s">
        <v>35</v>
      </c>
      <c r="K5270" t="s">
        <v>20</v>
      </c>
      <c r="L5270" t="s">
        <v>21</v>
      </c>
      <c r="M5270" t="s">
        <v>22</v>
      </c>
      <c r="N5270" t="s">
        <v>41</v>
      </c>
      <c r="O5270">
        <f>Table2[[#This Row],[check_out_date]]-Table2[[#This Row],[check_in_date]]</f>
        <v>4</v>
      </c>
      <c r="P5270">
        <f>Table2[[#This Row],[num_adults]]+Table2[[#This Row],[num_children]]</f>
        <v>1</v>
      </c>
      <c r="Q5270" s="3">
        <f>IF(OR(Table2[[#This Row],[booking_status]]="confirmed",Table2[[#This Row],[booking_status]]="checked-out"),Table2[[#This Row],[room_rate_per_night]]*Table2[[#This Row],[Num_Nights]],0)</f>
        <v>221.48</v>
      </c>
      <c r="R5270" t="str" cm="1">
        <f t="array" ref="R5270">IFERROR(_xlfn.IFS(Table2[[#This Row],[booking_status]]="confirmed","Expected",Table2[[#This Row],[booking_status]]="checked-out","Actual"),"No Revenue")</f>
        <v>Expected</v>
      </c>
      <c r="S5270" s="4">
        <f>Table2[[#This Row],[Revenue_Amount]]/Table2[[#This Row],[Num_Nights]]</f>
        <v>55.37</v>
      </c>
    </row>
    <row r="5271" spans="1:19" x14ac:dyDescent="0.3">
      <c r="A5271">
        <v>5270</v>
      </c>
      <c r="B5271" t="s">
        <v>37</v>
      </c>
      <c r="C5271" s="9">
        <v>45071</v>
      </c>
      <c r="D5271" s="9">
        <v>45080</v>
      </c>
      <c r="E5271" s="10">
        <v>45061</v>
      </c>
      <c r="F5271" t="s">
        <v>27</v>
      </c>
      <c r="G5271">
        <v>188.98</v>
      </c>
      <c r="H5271">
        <v>2</v>
      </c>
      <c r="I5271">
        <v>0</v>
      </c>
      <c r="J5271" t="s">
        <v>55</v>
      </c>
      <c r="K5271" t="s">
        <v>66</v>
      </c>
      <c r="L5271" t="s">
        <v>70</v>
      </c>
      <c r="M5271" t="s">
        <v>22</v>
      </c>
      <c r="N5271" t="s">
        <v>41</v>
      </c>
      <c r="O5271">
        <f>Table2[[#This Row],[check_out_date]]-Table2[[#This Row],[check_in_date]]</f>
        <v>9</v>
      </c>
      <c r="P5271">
        <f>Table2[[#This Row],[num_adults]]+Table2[[#This Row],[num_children]]</f>
        <v>2</v>
      </c>
      <c r="Q5271" s="3">
        <f>IF(OR(Table2[[#This Row],[booking_status]]="confirmed",Table2[[#This Row],[booking_status]]="checked-out"),Table2[[#This Row],[room_rate_per_night]]*Table2[[#This Row],[Num_Nights]],0)</f>
        <v>0</v>
      </c>
      <c r="R5271" t="str" cm="1">
        <f t="array" ref="R5271">IFERROR(_xlfn.IFS(Table2[[#This Row],[booking_status]]="confirmed","Expected",Table2[[#This Row],[booking_status]]="checked-out","Actual"),"No Revenue")</f>
        <v>No Revenue</v>
      </c>
      <c r="S5271" s="4">
        <f>Table2[[#This Row],[Revenue_Amount]]/Table2[[#This Row],[Num_Nights]]</f>
        <v>0</v>
      </c>
    </row>
    <row r="5272" spans="1:19" x14ac:dyDescent="0.3">
      <c r="A5272">
        <v>5271</v>
      </c>
      <c r="B5272" t="s">
        <v>14</v>
      </c>
      <c r="C5272" s="9">
        <v>44929</v>
      </c>
      <c r="D5272" s="9">
        <v>44931</v>
      </c>
      <c r="E5272" s="10">
        <v>44875</v>
      </c>
      <c r="F5272" t="s">
        <v>18</v>
      </c>
      <c r="G5272">
        <v>237.09</v>
      </c>
      <c r="H5272">
        <v>1</v>
      </c>
      <c r="I5272">
        <v>0</v>
      </c>
      <c r="J5272" t="s">
        <v>19</v>
      </c>
      <c r="K5272" t="s">
        <v>29</v>
      </c>
      <c r="L5272" t="s">
        <v>21</v>
      </c>
      <c r="M5272" t="s">
        <v>36</v>
      </c>
      <c r="N5272" t="s">
        <v>41</v>
      </c>
      <c r="O5272">
        <f>Table2[[#This Row],[check_out_date]]-Table2[[#This Row],[check_in_date]]</f>
        <v>2</v>
      </c>
      <c r="P5272">
        <f>Table2[[#This Row],[num_adults]]+Table2[[#This Row],[num_children]]</f>
        <v>1</v>
      </c>
      <c r="Q5272" s="3">
        <f>IF(OR(Table2[[#This Row],[booking_status]]="confirmed",Table2[[#This Row],[booking_status]]="checked-out"),Table2[[#This Row],[room_rate_per_night]]*Table2[[#This Row],[Num_Nights]],0)</f>
        <v>474.18</v>
      </c>
      <c r="R5272" t="str" cm="1">
        <f t="array" ref="R5272">IFERROR(_xlfn.IFS(Table2[[#This Row],[booking_status]]="confirmed","Expected",Table2[[#This Row],[booking_status]]="checked-out","Actual"),"No Revenue")</f>
        <v>Expected</v>
      </c>
      <c r="S5272" s="4">
        <f>Table2[[#This Row],[Revenue_Amount]]/Table2[[#This Row],[Num_Nights]]</f>
        <v>237.09</v>
      </c>
    </row>
    <row r="5273" spans="1:19" hidden="1" x14ac:dyDescent="0.3">
      <c r="A5273">
        <v>5272</v>
      </c>
      <c r="B5273" t="s">
        <v>31</v>
      </c>
      <c r="C5273" s="9">
        <v>45187</v>
      </c>
      <c r="D5273" s="9">
        <v>45191</v>
      </c>
      <c r="E5273" s="10">
        <v>45137</v>
      </c>
      <c r="F5273" t="s">
        <v>18</v>
      </c>
      <c r="G5273">
        <v>220.09</v>
      </c>
      <c r="H5273">
        <v>2</v>
      </c>
      <c r="I5273">
        <v>0</v>
      </c>
      <c r="J5273" t="s">
        <v>35</v>
      </c>
      <c r="K5273" t="s">
        <v>99</v>
      </c>
      <c r="L5273" t="s">
        <v>56</v>
      </c>
      <c r="M5273" t="s">
        <v>36</v>
      </c>
      <c r="N5273" t="s">
        <v>45</v>
      </c>
      <c r="O5273">
        <f>Table2[[#This Row],[check_out_date]]-Table2[[#This Row],[check_in_date]]</f>
        <v>4</v>
      </c>
      <c r="P5273">
        <f>Table2[[#This Row],[num_adults]]+Table2[[#This Row],[num_children]]</f>
        <v>2</v>
      </c>
      <c r="Q5273" s="3">
        <f>IF(OR(Table2[[#This Row],[booking_status]]="confirmed",Table2[[#This Row],[booking_status]]="checked-out"),Table2[[#This Row],[room_rate_per_night]]*Table2[[#This Row],[Num_Nights]],0)</f>
        <v>880.36</v>
      </c>
      <c r="R5273" t="str" cm="1">
        <f t="array" ref="R5273">IFERROR(_xlfn.IFS(Table2[[#This Row],[booking_status]]="confirmed","Expected",Table2[[#This Row],[booking_status]]="checked-out","Actual"),"No Revenue")</f>
        <v>Actual</v>
      </c>
      <c r="S5273" s="4">
        <f>Table2[[#This Row],[Revenue_Amount]]/Table2[[#This Row],[Num_Nights]]</f>
        <v>220.09</v>
      </c>
    </row>
    <row r="5274" spans="1:19" hidden="1" x14ac:dyDescent="0.3">
      <c r="A5274">
        <v>5273</v>
      </c>
      <c r="B5274" t="s">
        <v>14</v>
      </c>
      <c r="C5274" s="9">
        <v>45260</v>
      </c>
      <c r="D5274" s="9">
        <v>45265</v>
      </c>
      <c r="E5274" s="10">
        <v>45231</v>
      </c>
      <c r="F5274" t="s">
        <v>49</v>
      </c>
      <c r="G5274">
        <v>101.77</v>
      </c>
      <c r="H5274">
        <v>2</v>
      </c>
      <c r="I5274">
        <v>0</v>
      </c>
      <c r="J5274" t="s">
        <v>35</v>
      </c>
      <c r="K5274" t="s">
        <v>99</v>
      </c>
      <c r="L5274" t="s">
        <v>21</v>
      </c>
      <c r="M5274" t="s">
        <v>36</v>
      </c>
      <c r="N5274" t="s">
        <v>23</v>
      </c>
      <c r="O5274">
        <f>Table2[[#This Row],[check_out_date]]-Table2[[#This Row],[check_in_date]]</f>
        <v>5</v>
      </c>
      <c r="P5274">
        <f>Table2[[#This Row],[num_adults]]+Table2[[#This Row],[num_children]]</f>
        <v>2</v>
      </c>
      <c r="Q5274" s="3">
        <f>IF(OR(Table2[[#This Row],[booking_status]]="confirmed",Table2[[#This Row],[booking_status]]="checked-out"),Table2[[#This Row],[room_rate_per_night]]*Table2[[#This Row],[Num_Nights]],0)</f>
        <v>508.84999999999997</v>
      </c>
      <c r="R5274" t="str" cm="1">
        <f t="array" ref="R5274">IFERROR(_xlfn.IFS(Table2[[#This Row],[booking_status]]="confirmed","Expected",Table2[[#This Row],[booking_status]]="checked-out","Actual"),"No Revenue")</f>
        <v>Expected</v>
      </c>
      <c r="S5274" s="4">
        <f>Table2[[#This Row],[Revenue_Amount]]/Table2[[#This Row],[Num_Nights]]</f>
        <v>101.77</v>
      </c>
    </row>
    <row r="5275" spans="1:19" x14ac:dyDescent="0.3">
      <c r="A5275">
        <v>5274</v>
      </c>
      <c r="B5275" t="s">
        <v>31</v>
      </c>
      <c r="C5275" s="9">
        <v>44932</v>
      </c>
      <c r="D5275" s="9">
        <v>44935</v>
      </c>
      <c r="E5275" s="10">
        <v>44880</v>
      </c>
      <c r="F5275" t="s">
        <v>49</v>
      </c>
      <c r="G5275">
        <v>76.03</v>
      </c>
      <c r="H5275">
        <v>3</v>
      </c>
      <c r="I5275">
        <v>0</v>
      </c>
      <c r="J5275" t="s">
        <v>28</v>
      </c>
      <c r="K5275" t="s">
        <v>44</v>
      </c>
      <c r="L5275" t="s">
        <v>21</v>
      </c>
      <c r="M5275" t="s">
        <v>36</v>
      </c>
      <c r="N5275" t="s">
        <v>30</v>
      </c>
      <c r="O5275">
        <f>Table2[[#This Row],[check_out_date]]-Table2[[#This Row],[check_in_date]]</f>
        <v>3</v>
      </c>
      <c r="P5275">
        <f>Table2[[#This Row],[num_adults]]+Table2[[#This Row],[num_children]]</f>
        <v>3</v>
      </c>
      <c r="Q5275" s="3">
        <f>IF(OR(Table2[[#This Row],[booking_status]]="confirmed",Table2[[#This Row],[booking_status]]="checked-out"),Table2[[#This Row],[room_rate_per_night]]*Table2[[#This Row],[Num_Nights]],0)</f>
        <v>228.09</v>
      </c>
      <c r="R5275" t="str" cm="1">
        <f t="array" ref="R5275">IFERROR(_xlfn.IFS(Table2[[#This Row],[booking_status]]="confirmed","Expected",Table2[[#This Row],[booking_status]]="checked-out","Actual"),"No Revenue")</f>
        <v>Expected</v>
      </c>
      <c r="S5275" s="4">
        <f>Table2[[#This Row],[Revenue_Amount]]/Table2[[#This Row],[Num_Nights]]</f>
        <v>76.03</v>
      </c>
    </row>
    <row r="5276" spans="1:19" hidden="1" x14ac:dyDescent="0.3">
      <c r="A5276">
        <v>5275</v>
      </c>
      <c r="B5276" t="s">
        <v>50</v>
      </c>
      <c r="C5276" s="9">
        <v>45139</v>
      </c>
      <c r="D5276" s="9">
        <v>45141</v>
      </c>
      <c r="E5276" s="10">
        <v>45072</v>
      </c>
      <c r="F5276" t="s">
        <v>49</v>
      </c>
      <c r="G5276">
        <v>165.37</v>
      </c>
      <c r="H5276">
        <v>2</v>
      </c>
      <c r="I5276">
        <v>0</v>
      </c>
      <c r="J5276" t="s">
        <v>35</v>
      </c>
      <c r="K5276" t="s">
        <v>20</v>
      </c>
      <c r="L5276" t="s">
        <v>60</v>
      </c>
      <c r="M5276" t="s">
        <v>22</v>
      </c>
      <c r="N5276" t="s">
        <v>23</v>
      </c>
      <c r="O5276">
        <f>Table2[[#This Row],[check_out_date]]-Table2[[#This Row],[check_in_date]]</f>
        <v>2</v>
      </c>
      <c r="P5276">
        <f>Table2[[#This Row],[num_adults]]+Table2[[#This Row],[num_children]]</f>
        <v>2</v>
      </c>
      <c r="Q5276" s="3">
        <f>IF(OR(Table2[[#This Row],[booking_status]]="confirmed",Table2[[#This Row],[booking_status]]="checked-out"),Table2[[#This Row],[room_rate_per_night]]*Table2[[#This Row],[Num_Nights]],0)</f>
        <v>0</v>
      </c>
      <c r="R5276" t="str" cm="1">
        <f t="array" ref="R5276">IFERROR(_xlfn.IFS(Table2[[#This Row],[booking_status]]="confirmed","Expected",Table2[[#This Row],[booking_status]]="checked-out","Actual"),"No Revenue")</f>
        <v>No Revenue</v>
      </c>
      <c r="S5276" s="4">
        <f>Table2[[#This Row],[Revenue_Amount]]/Table2[[#This Row],[Num_Nights]]</f>
        <v>0</v>
      </c>
    </row>
    <row r="5277" spans="1:19" x14ac:dyDescent="0.3">
      <c r="A5277">
        <v>5276</v>
      </c>
      <c r="B5277" t="s">
        <v>31</v>
      </c>
      <c r="C5277" s="9">
        <v>45116</v>
      </c>
      <c r="D5277" s="9">
        <v>45122</v>
      </c>
      <c r="E5277" s="10">
        <v>45083</v>
      </c>
      <c r="F5277" t="s">
        <v>49</v>
      </c>
      <c r="G5277">
        <v>67.38</v>
      </c>
      <c r="H5277">
        <v>1</v>
      </c>
      <c r="I5277">
        <v>1</v>
      </c>
      <c r="J5277" t="s">
        <v>19</v>
      </c>
      <c r="K5277" t="s">
        <v>29</v>
      </c>
      <c r="L5277" t="s">
        <v>56</v>
      </c>
      <c r="M5277" t="s">
        <v>36</v>
      </c>
      <c r="N5277" t="s">
        <v>95</v>
      </c>
      <c r="O5277">
        <f>Table2[[#This Row],[check_out_date]]-Table2[[#This Row],[check_in_date]]</f>
        <v>6</v>
      </c>
      <c r="P5277">
        <f>Table2[[#This Row],[num_adults]]+Table2[[#This Row],[num_children]]</f>
        <v>2</v>
      </c>
      <c r="Q5277" s="3">
        <f>IF(OR(Table2[[#This Row],[booking_status]]="confirmed",Table2[[#This Row],[booking_status]]="checked-out"),Table2[[#This Row],[room_rate_per_night]]*Table2[[#This Row],[Num_Nights]],0)</f>
        <v>404.28</v>
      </c>
      <c r="R5277" t="str" cm="1">
        <f t="array" ref="R5277">IFERROR(_xlfn.IFS(Table2[[#This Row],[booking_status]]="confirmed","Expected",Table2[[#This Row],[booking_status]]="checked-out","Actual"),"No Revenue")</f>
        <v>Actual</v>
      </c>
      <c r="S5277" s="4">
        <f>Table2[[#This Row],[Revenue_Amount]]/Table2[[#This Row],[Num_Nights]]</f>
        <v>67.38</v>
      </c>
    </row>
    <row r="5278" spans="1:19" hidden="1" x14ac:dyDescent="0.3">
      <c r="A5278">
        <v>5277</v>
      </c>
      <c r="B5278" t="s">
        <v>50</v>
      </c>
      <c r="C5278" s="9">
        <v>45275</v>
      </c>
      <c r="D5278" s="9">
        <v>45284</v>
      </c>
      <c r="E5278" s="10">
        <v>45263</v>
      </c>
      <c r="F5278" t="s">
        <v>49</v>
      </c>
      <c r="G5278">
        <v>101.64</v>
      </c>
      <c r="H5278">
        <v>1</v>
      </c>
      <c r="I5278">
        <v>0</v>
      </c>
      <c r="J5278" t="s">
        <v>35</v>
      </c>
      <c r="K5278" t="s">
        <v>44</v>
      </c>
      <c r="L5278" t="s">
        <v>56</v>
      </c>
      <c r="M5278" t="s">
        <v>36</v>
      </c>
      <c r="N5278" t="s">
        <v>41</v>
      </c>
      <c r="O5278">
        <f>Table2[[#This Row],[check_out_date]]-Table2[[#This Row],[check_in_date]]</f>
        <v>9</v>
      </c>
      <c r="P5278">
        <f>Table2[[#This Row],[num_adults]]+Table2[[#This Row],[num_children]]</f>
        <v>1</v>
      </c>
      <c r="Q5278" s="3">
        <f>IF(OR(Table2[[#This Row],[booking_status]]="confirmed",Table2[[#This Row],[booking_status]]="checked-out"),Table2[[#This Row],[room_rate_per_night]]*Table2[[#This Row],[Num_Nights]],0)</f>
        <v>914.76</v>
      </c>
      <c r="R5278" t="str" cm="1">
        <f t="array" ref="R5278">IFERROR(_xlfn.IFS(Table2[[#This Row],[booking_status]]="confirmed","Expected",Table2[[#This Row],[booking_status]]="checked-out","Actual"),"No Revenue")</f>
        <v>Actual</v>
      </c>
      <c r="S5278" s="4">
        <f>Table2[[#This Row],[Revenue_Amount]]/Table2[[#This Row],[Num_Nights]]</f>
        <v>101.64</v>
      </c>
    </row>
    <row r="5279" spans="1:19" x14ac:dyDescent="0.3">
      <c r="A5279">
        <v>5278</v>
      </c>
      <c r="B5279" t="s">
        <v>14</v>
      </c>
      <c r="C5279" s="9">
        <v>45029</v>
      </c>
      <c r="D5279" s="9">
        <v>45035</v>
      </c>
      <c r="E5279" s="10">
        <v>44988</v>
      </c>
      <c r="F5279" t="s">
        <v>27</v>
      </c>
      <c r="G5279">
        <v>168.4</v>
      </c>
      <c r="H5279">
        <v>3</v>
      </c>
      <c r="I5279">
        <v>0</v>
      </c>
      <c r="J5279" t="s">
        <v>28</v>
      </c>
      <c r="K5279" t="s">
        <v>29</v>
      </c>
      <c r="L5279" t="s">
        <v>21</v>
      </c>
      <c r="M5279" t="s">
        <v>36</v>
      </c>
      <c r="N5279" t="s">
        <v>41</v>
      </c>
      <c r="O5279">
        <f>Table2[[#This Row],[check_out_date]]-Table2[[#This Row],[check_in_date]]</f>
        <v>6</v>
      </c>
      <c r="P5279">
        <f>Table2[[#This Row],[num_adults]]+Table2[[#This Row],[num_children]]</f>
        <v>3</v>
      </c>
      <c r="Q5279" s="3">
        <f>IF(OR(Table2[[#This Row],[booking_status]]="confirmed",Table2[[#This Row],[booking_status]]="checked-out"),Table2[[#This Row],[room_rate_per_night]]*Table2[[#This Row],[Num_Nights]],0)</f>
        <v>1010.4000000000001</v>
      </c>
      <c r="R5279" t="str" cm="1">
        <f t="array" ref="R5279">IFERROR(_xlfn.IFS(Table2[[#This Row],[booking_status]]="confirmed","Expected",Table2[[#This Row],[booking_status]]="checked-out","Actual"),"No Revenue")</f>
        <v>Expected</v>
      </c>
      <c r="S5279" s="4">
        <f>Table2[[#This Row],[Revenue_Amount]]/Table2[[#This Row],[Num_Nights]]</f>
        <v>168.4</v>
      </c>
    </row>
    <row r="5280" spans="1:19" x14ac:dyDescent="0.3">
      <c r="A5280">
        <v>5279</v>
      </c>
      <c r="B5280" t="s">
        <v>31</v>
      </c>
      <c r="C5280" s="9">
        <v>44954</v>
      </c>
      <c r="D5280" s="9">
        <v>44956</v>
      </c>
      <c r="E5280" s="10">
        <v>44915</v>
      </c>
      <c r="F5280" t="s">
        <v>49</v>
      </c>
      <c r="G5280">
        <v>64.09</v>
      </c>
      <c r="H5280">
        <v>3</v>
      </c>
      <c r="I5280">
        <v>0</v>
      </c>
      <c r="J5280" t="s">
        <v>28</v>
      </c>
      <c r="K5280" t="s">
        <v>20</v>
      </c>
      <c r="L5280" t="s">
        <v>21</v>
      </c>
      <c r="M5280" t="s">
        <v>36</v>
      </c>
      <c r="N5280" t="s">
        <v>41</v>
      </c>
      <c r="O5280">
        <f>Table2[[#This Row],[check_out_date]]-Table2[[#This Row],[check_in_date]]</f>
        <v>2</v>
      </c>
      <c r="P5280">
        <f>Table2[[#This Row],[num_adults]]+Table2[[#This Row],[num_children]]</f>
        <v>3</v>
      </c>
      <c r="Q5280" s="3">
        <f>IF(OR(Table2[[#This Row],[booking_status]]="confirmed",Table2[[#This Row],[booking_status]]="checked-out"),Table2[[#This Row],[room_rate_per_night]]*Table2[[#This Row],[Num_Nights]],0)</f>
        <v>128.18</v>
      </c>
      <c r="R5280" t="str" cm="1">
        <f t="array" ref="R5280">IFERROR(_xlfn.IFS(Table2[[#This Row],[booking_status]]="confirmed","Expected",Table2[[#This Row],[booking_status]]="checked-out","Actual"),"No Revenue")</f>
        <v>Expected</v>
      </c>
      <c r="S5280" s="4">
        <f>Table2[[#This Row],[Revenue_Amount]]/Table2[[#This Row],[Num_Nights]]</f>
        <v>64.09</v>
      </c>
    </row>
    <row r="5281" spans="1:19" x14ac:dyDescent="0.3">
      <c r="A5281">
        <v>5280</v>
      </c>
      <c r="B5281" t="s">
        <v>50</v>
      </c>
      <c r="C5281" s="9">
        <v>45067</v>
      </c>
      <c r="D5281" s="9">
        <v>45070</v>
      </c>
      <c r="E5281" s="10">
        <v>45037</v>
      </c>
      <c r="F5281" t="s">
        <v>27</v>
      </c>
      <c r="G5281">
        <v>150.25</v>
      </c>
      <c r="H5281">
        <v>1</v>
      </c>
      <c r="I5281">
        <v>0</v>
      </c>
      <c r="J5281" t="s">
        <v>55</v>
      </c>
      <c r="K5281" t="s">
        <v>66</v>
      </c>
      <c r="L5281" t="s">
        <v>21</v>
      </c>
      <c r="M5281" t="s">
        <v>22</v>
      </c>
      <c r="N5281" t="s">
        <v>41</v>
      </c>
      <c r="O5281">
        <f>Table2[[#This Row],[check_out_date]]-Table2[[#This Row],[check_in_date]]</f>
        <v>3</v>
      </c>
      <c r="P5281">
        <f>Table2[[#This Row],[num_adults]]+Table2[[#This Row],[num_children]]</f>
        <v>1</v>
      </c>
      <c r="Q5281" s="3">
        <f>IF(OR(Table2[[#This Row],[booking_status]]="confirmed",Table2[[#This Row],[booking_status]]="checked-out"),Table2[[#This Row],[room_rate_per_night]]*Table2[[#This Row],[Num_Nights]],0)</f>
        <v>450.75</v>
      </c>
      <c r="R5281" t="str" cm="1">
        <f t="array" ref="R5281">IFERROR(_xlfn.IFS(Table2[[#This Row],[booking_status]]="confirmed","Expected",Table2[[#This Row],[booking_status]]="checked-out","Actual"),"No Revenue")</f>
        <v>Expected</v>
      </c>
      <c r="S5281" s="4">
        <f>Table2[[#This Row],[Revenue_Amount]]/Table2[[#This Row],[Num_Nights]]</f>
        <v>150.25</v>
      </c>
    </row>
    <row r="5282" spans="1:19" hidden="1" x14ac:dyDescent="0.3">
      <c r="A5282">
        <v>5281</v>
      </c>
      <c r="B5282" t="s">
        <v>14</v>
      </c>
      <c r="C5282" s="9">
        <v>45051</v>
      </c>
      <c r="D5282" s="9">
        <v>45057</v>
      </c>
      <c r="E5282" s="10">
        <v>45016</v>
      </c>
      <c r="F5282" t="s">
        <v>49</v>
      </c>
      <c r="G5282">
        <v>83.74</v>
      </c>
      <c r="H5282">
        <v>4</v>
      </c>
      <c r="I5282">
        <v>3</v>
      </c>
      <c r="J5282" t="s">
        <v>35</v>
      </c>
      <c r="K5282" t="s">
        <v>66</v>
      </c>
      <c r="L5282" t="s">
        <v>21</v>
      </c>
      <c r="M5282" t="s">
        <v>36</v>
      </c>
      <c r="N5282" t="s">
        <v>45</v>
      </c>
      <c r="O5282">
        <f>Table2[[#This Row],[check_out_date]]-Table2[[#This Row],[check_in_date]]</f>
        <v>6</v>
      </c>
      <c r="P5282">
        <f>Table2[[#This Row],[num_adults]]+Table2[[#This Row],[num_children]]</f>
        <v>7</v>
      </c>
      <c r="Q5282" s="3">
        <f>IF(OR(Table2[[#This Row],[booking_status]]="confirmed",Table2[[#This Row],[booking_status]]="checked-out"),Table2[[#This Row],[room_rate_per_night]]*Table2[[#This Row],[Num_Nights]],0)</f>
        <v>502.43999999999994</v>
      </c>
      <c r="R5282" t="str" cm="1">
        <f t="array" ref="R5282">IFERROR(_xlfn.IFS(Table2[[#This Row],[booking_status]]="confirmed","Expected",Table2[[#This Row],[booking_status]]="checked-out","Actual"),"No Revenue")</f>
        <v>Expected</v>
      </c>
      <c r="S5282" s="4">
        <f>Table2[[#This Row],[Revenue_Amount]]/Table2[[#This Row],[Num_Nights]]</f>
        <v>83.74</v>
      </c>
    </row>
    <row r="5283" spans="1:19" x14ac:dyDescent="0.3">
      <c r="A5283">
        <v>5282</v>
      </c>
      <c r="B5283" t="s">
        <v>50</v>
      </c>
      <c r="C5283" s="9">
        <v>45148</v>
      </c>
      <c r="D5283" s="9">
        <v>45151</v>
      </c>
      <c r="E5283" s="10">
        <v>45118</v>
      </c>
      <c r="F5283" t="s">
        <v>49</v>
      </c>
      <c r="G5283">
        <v>103.91</v>
      </c>
      <c r="H5283">
        <v>1</v>
      </c>
      <c r="I5283">
        <v>2</v>
      </c>
      <c r="J5283" t="s">
        <v>55</v>
      </c>
      <c r="K5283" t="s">
        <v>44</v>
      </c>
      <c r="L5283" t="s">
        <v>21</v>
      </c>
      <c r="M5283" t="s">
        <v>36</v>
      </c>
      <c r="N5283" t="s">
        <v>41</v>
      </c>
      <c r="O5283">
        <f>Table2[[#This Row],[check_out_date]]-Table2[[#This Row],[check_in_date]]</f>
        <v>3</v>
      </c>
      <c r="P5283">
        <f>Table2[[#This Row],[num_adults]]+Table2[[#This Row],[num_children]]</f>
        <v>3</v>
      </c>
      <c r="Q5283" s="3">
        <f>IF(OR(Table2[[#This Row],[booking_status]]="confirmed",Table2[[#This Row],[booking_status]]="checked-out"),Table2[[#This Row],[room_rate_per_night]]*Table2[[#This Row],[Num_Nights]],0)</f>
        <v>311.73</v>
      </c>
      <c r="R5283" t="str" cm="1">
        <f t="array" ref="R5283">IFERROR(_xlfn.IFS(Table2[[#This Row],[booking_status]]="confirmed","Expected",Table2[[#This Row],[booking_status]]="checked-out","Actual"),"No Revenue")</f>
        <v>Expected</v>
      </c>
      <c r="S5283" s="4">
        <f>Table2[[#This Row],[Revenue_Amount]]/Table2[[#This Row],[Num_Nights]]</f>
        <v>103.91000000000001</v>
      </c>
    </row>
    <row r="5284" spans="1:19" x14ac:dyDescent="0.3">
      <c r="A5284">
        <v>5283</v>
      </c>
      <c r="B5284" t="s">
        <v>50</v>
      </c>
      <c r="C5284" s="9">
        <v>44957</v>
      </c>
      <c r="D5284" s="9">
        <v>44961</v>
      </c>
      <c r="E5284" s="10">
        <v>44925</v>
      </c>
      <c r="F5284" t="s">
        <v>27</v>
      </c>
      <c r="G5284">
        <v>134.63999999999999</v>
      </c>
      <c r="H5284">
        <v>2</v>
      </c>
      <c r="I5284">
        <v>0</v>
      </c>
      <c r="J5284" t="s">
        <v>28</v>
      </c>
      <c r="K5284" t="s">
        <v>66</v>
      </c>
      <c r="L5284" t="s">
        <v>21</v>
      </c>
      <c r="M5284" t="s">
        <v>36</v>
      </c>
      <c r="N5284" t="s">
        <v>41</v>
      </c>
      <c r="O5284">
        <f>Table2[[#This Row],[check_out_date]]-Table2[[#This Row],[check_in_date]]</f>
        <v>4</v>
      </c>
      <c r="P5284">
        <f>Table2[[#This Row],[num_adults]]+Table2[[#This Row],[num_children]]</f>
        <v>2</v>
      </c>
      <c r="Q5284" s="3">
        <f>IF(OR(Table2[[#This Row],[booking_status]]="confirmed",Table2[[#This Row],[booking_status]]="checked-out"),Table2[[#This Row],[room_rate_per_night]]*Table2[[#This Row],[Num_Nights]],0)</f>
        <v>538.55999999999995</v>
      </c>
      <c r="R5284" t="str" cm="1">
        <f t="array" ref="R5284">IFERROR(_xlfn.IFS(Table2[[#This Row],[booking_status]]="confirmed","Expected",Table2[[#This Row],[booking_status]]="checked-out","Actual"),"No Revenue")</f>
        <v>Expected</v>
      </c>
      <c r="S5284" s="4">
        <f>Table2[[#This Row],[Revenue_Amount]]/Table2[[#This Row],[Num_Nights]]</f>
        <v>134.63999999999999</v>
      </c>
    </row>
    <row r="5285" spans="1:19" x14ac:dyDescent="0.3">
      <c r="A5285">
        <v>5284</v>
      </c>
      <c r="B5285" t="s">
        <v>14</v>
      </c>
      <c r="C5285" s="9">
        <v>45215</v>
      </c>
      <c r="D5285" s="9">
        <v>45224</v>
      </c>
      <c r="E5285" s="10">
        <v>45188</v>
      </c>
      <c r="F5285" t="s">
        <v>49</v>
      </c>
      <c r="G5285">
        <v>129.4</v>
      </c>
      <c r="H5285">
        <v>1</v>
      </c>
      <c r="I5285">
        <v>0</v>
      </c>
      <c r="J5285" t="s">
        <v>94</v>
      </c>
      <c r="K5285" t="s">
        <v>20</v>
      </c>
      <c r="L5285" t="s">
        <v>21</v>
      </c>
      <c r="M5285" t="s">
        <v>22</v>
      </c>
      <c r="N5285" t="s">
        <v>41</v>
      </c>
      <c r="O5285">
        <f>Table2[[#This Row],[check_out_date]]-Table2[[#This Row],[check_in_date]]</f>
        <v>9</v>
      </c>
      <c r="P5285">
        <f>Table2[[#This Row],[num_adults]]+Table2[[#This Row],[num_children]]</f>
        <v>1</v>
      </c>
      <c r="Q5285" s="3">
        <f>IF(OR(Table2[[#This Row],[booking_status]]="confirmed",Table2[[#This Row],[booking_status]]="checked-out"),Table2[[#This Row],[room_rate_per_night]]*Table2[[#This Row],[Num_Nights]],0)</f>
        <v>1164.6000000000001</v>
      </c>
      <c r="R5285" t="str" cm="1">
        <f t="array" ref="R5285">IFERROR(_xlfn.IFS(Table2[[#This Row],[booking_status]]="confirmed","Expected",Table2[[#This Row],[booking_status]]="checked-out","Actual"),"No Revenue")</f>
        <v>Expected</v>
      </c>
      <c r="S5285" s="4">
        <f>Table2[[#This Row],[Revenue_Amount]]/Table2[[#This Row],[Num_Nights]]</f>
        <v>129.4</v>
      </c>
    </row>
    <row r="5286" spans="1:19" hidden="1" x14ac:dyDescent="0.3">
      <c r="A5286">
        <v>5285</v>
      </c>
      <c r="B5286" t="s">
        <v>14</v>
      </c>
      <c r="C5286" s="9">
        <v>45046</v>
      </c>
      <c r="D5286" s="9">
        <v>45052</v>
      </c>
      <c r="E5286" s="10">
        <v>44991</v>
      </c>
      <c r="F5286" t="s">
        <v>18</v>
      </c>
      <c r="G5286">
        <v>229.45</v>
      </c>
      <c r="H5286">
        <v>1</v>
      </c>
      <c r="I5286">
        <v>2</v>
      </c>
      <c r="J5286" t="s">
        <v>35</v>
      </c>
      <c r="K5286" t="s">
        <v>29</v>
      </c>
      <c r="L5286" t="s">
        <v>21</v>
      </c>
      <c r="M5286" t="s">
        <v>36</v>
      </c>
      <c r="N5286" t="s">
        <v>95</v>
      </c>
      <c r="O5286">
        <f>Table2[[#This Row],[check_out_date]]-Table2[[#This Row],[check_in_date]]</f>
        <v>6</v>
      </c>
      <c r="P5286">
        <f>Table2[[#This Row],[num_adults]]+Table2[[#This Row],[num_children]]</f>
        <v>3</v>
      </c>
      <c r="Q5286" s="3">
        <f>IF(OR(Table2[[#This Row],[booking_status]]="confirmed",Table2[[#This Row],[booking_status]]="checked-out"),Table2[[#This Row],[room_rate_per_night]]*Table2[[#This Row],[Num_Nights]],0)</f>
        <v>1376.6999999999998</v>
      </c>
      <c r="R5286" t="str" cm="1">
        <f t="array" ref="R5286">IFERROR(_xlfn.IFS(Table2[[#This Row],[booking_status]]="confirmed","Expected",Table2[[#This Row],[booking_status]]="checked-out","Actual"),"No Revenue")</f>
        <v>Expected</v>
      </c>
      <c r="S5286" s="4">
        <f>Table2[[#This Row],[Revenue_Amount]]/Table2[[#This Row],[Num_Nights]]</f>
        <v>229.44999999999996</v>
      </c>
    </row>
    <row r="5287" spans="1:19" x14ac:dyDescent="0.3">
      <c r="A5287">
        <v>5286</v>
      </c>
      <c r="B5287" t="s">
        <v>37</v>
      </c>
      <c r="C5287" s="9">
        <v>45102</v>
      </c>
      <c r="D5287" s="9">
        <v>45108</v>
      </c>
      <c r="E5287" s="10">
        <v>45015</v>
      </c>
      <c r="F5287" t="s">
        <v>18</v>
      </c>
      <c r="G5287">
        <v>198.55</v>
      </c>
      <c r="H5287">
        <v>2</v>
      </c>
      <c r="I5287">
        <v>1</v>
      </c>
      <c r="J5287" t="s">
        <v>28</v>
      </c>
      <c r="K5287" t="s">
        <v>29</v>
      </c>
      <c r="L5287" t="s">
        <v>21</v>
      </c>
      <c r="M5287" t="s">
        <v>36</v>
      </c>
      <c r="N5287" t="s">
        <v>23</v>
      </c>
      <c r="O5287">
        <f>Table2[[#This Row],[check_out_date]]-Table2[[#This Row],[check_in_date]]</f>
        <v>6</v>
      </c>
      <c r="P5287">
        <f>Table2[[#This Row],[num_adults]]+Table2[[#This Row],[num_children]]</f>
        <v>3</v>
      </c>
      <c r="Q5287" s="3">
        <f>IF(OR(Table2[[#This Row],[booking_status]]="confirmed",Table2[[#This Row],[booking_status]]="checked-out"),Table2[[#This Row],[room_rate_per_night]]*Table2[[#This Row],[Num_Nights]],0)</f>
        <v>1191.3000000000002</v>
      </c>
      <c r="R5287" t="str" cm="1">
        <f t="array" ref="R5287">IFERROR(_xlfn.IFS(Table2[[#This Row],[booking_status]]="confirmed","Expected",Table2[[#This Row],[booking_status]]="checked-out","Actual"),"No Revenue")</f>
        <v>Expected</v>
      </c>
      <c r="S5287" s="4">
        <f>Table2[[#This Row],[Revenue_Amount]]/Table2[[#This Row],[Num_Nights]]</f>
        <v>198.55000000000004</v>
      </c>
    </row>
    <row r="5288" spans="1:19" x14ac:dyDescent="0.3">
      <c r="A5288">
        <v>5287</v>
      </c>
      <c r="B5288" t="s">
        <v>14</v>
      </c>
      <c r="C5288" s="9">
        <v>45079</v>
      </c>
      <c r="D5288" s="9">
        <v>45082</v>
      </c>
      <c r="E5288" s="10">
        <v>45011</v>
      </c>
      <c r="F5288" t="s">
        <v>49</v>
      </c>
      <c r="G5288">
        <v>127.63</v>
      </c>
      <c r="H5288">
        <v>2</v>
      </c>
      <c r="I5288">
        <v>0</v>
      </c>
      <c r="J5288" t="s">
        <v>28</v>
      </c>
      <c r="K5288" t="s">
        <v>20</v>
      </c>
      <c r="L5288" t="s">
        <v>56</v>
      </c>
      <c r="M5288" t="s">
        <v>22</v>
      </c>
      <c r="N5288" t="s">
        <v>23</v>
      </c>
      <c r="O5288">
        <f>Table2[[#This Row],[check_out_date]]-Table2[[#This Row],[check_in_date]]</f>
        <v>3</v>
      </c>
      <c r="P5288">
        <f>Table2[[#This Row],[num_adults]]+Table2[[#This Row],[num_children]]</f>
        <v>2</v>
      </c>
      <c r="Q5288" s="3">
        <f>IF(OR(Table2[[#This Row],[booking_status]]="confirmed",Table2[[#This Row],[booking_status]]="checked-out"),Table2[[#This Row],[room_rate_per_night]]*Table2[[#This Row],[Num_Nights]],0)</f>
        <v>382.89</v>
      </c>
      <c r="R5288" t="str" cm="1">
        <f t="array" ref="R5288">IFERROR(_xlfn.IFS(Table2[[#This Row],[booking_status]]="confirmed","Expected",Table2[[#This Row],[booking_status]]="checked-out","Actual"),"No Revenue")</f>
        <v>Actual</v>
      </c>
      <c r="S5288" s="4">
        <f>Table2[[#This Row],[Revenue_Amount]]/Table2[[#This Row],[Num_Nights]]</f>
        <v>127.63</v>
      </c>
    </row>
    <row r="5289" spans="1:19" x14ac:dyDescent="0.3">
      <c r="A5289">
        <v>5288</v>
      </c>
      <c r="B5289" t="s">
        <v>14</v>
      </c>
      <c r="C5289" s="9">
        <v>44944</v>
      </c>
      <c r="D5289" s="9">
        <v>44948</v>
      </c>
      <c r="E5289" s="10">
        <v>44920</v>
      </c>
      <c r="F5289" t="s">
        <v>49</v>
      </c>
      <c r="G5289">
        <v>62.39</v>
      </c>
      <c r="H5289">
        <v>3</v>
      </c>
      <c r="I5289">
        <v>1</v>
      </c>
      <c r="J5289" t="s">
        <v>55</v>
      </c>
      <c r="K5289" t="s">
        <v>29</v>
      </c>
      <c r="L5289" t="s">
        <v>21</v>
      </c>
      <c r="M5289" t="s">
        <v>36</v>
      </c>
      <c r="N5289" t="s">
        <v>30</v>
      </c>
      <c r="O5289">
        <f>Table2[[#This Row],[check_out_date]]-Table2[[#This Row],[check_in_date]]</f>
        <v>4</v>
      </c>
      <c r="P5289">
        <f>Table2[[#This Row],[num_adults]]+Table2[[#This Row],[num_children]]</f>
        <v>4</v>
      </c>
      <c r="Q5289" s="3">
        <f>IF(OR(Table2[[#This Row],[booking_status]]="confirmed",Table2[[#This Row],[booking_status]]="checked-out"),Table2[[#This Row],[room_rate_per_night]]*Table2[[#This Row],[Num_Nights]],0)</f>
        <v>249.56</v>
      </c>
      <c r="R5289" t="str" cm="1">
        <f t="array" ref="R5289">IFERROR(_xlfn.IFS(Table2[[#This Row],[booking_status]]="confirmed","Expected",Table2[[#This Row],[booking_status]]="checked-out","Actual"),"No Revenue")</f>
        <v>Expected</v>
      </c>
      <c r="S5289" s="4">
        <f>Table2[[#This Row],[Revenue_Amount]]/Table2[[#This Row],[Num_Nights]]</f>
        <v>62.39</v>
      </c>
    </row>
    <row r="5290" spans="1:19" x14ac:dyDescent="0.3">
      <c r="A5290">
        <v>5289</v>
      </c>
      <c r="B5290" t="s">
        <v>50</v>
      </c>
      <c r="C5290" s="9">
        <v>44957</v>
      </c>
      <c r="D5290" s="9">
        <v>44958</v>
      </c>
      <c r="E5290" s="10">
        <v>44900</v>
      </c>
      <c r="F5290" t="s">
        <v>27</v>
      </c>
      <c r="G5290">
        <v>132.38</v>
      </c>
      <c r="H5290">
        <v>1</v>
      </c>
      <c r="I5290">
        <v>1</v>
      </c>
      <c r="J5290" t="s">
        <v>28</v>
      </c>
      <c r="K5290" t="s">
        <v>44</v>
      </c>
      <c r="L5290" t="s">
        <v>21</v>
      </c>
      <c r="M5290" t="s">
        <v>36</v>
      </c>
      <c r="N5290" t="s">
        <v>41</v>
      </c>
      <c r="O5290">
        <f>Table2[[#This Row],[check_out_date]]-Table2[[#This Row],[check_in_date]]</f>
        <v>1</v>
      </c>
      <c r="P5290">
        <f>Table2[[#This Row],[num_adults]]+Table2[[#This Row],[num_children]]</f>
        <v>2</v>
      </c>
      <c r="Q5290" s="3">
        <f>IF(OR(Table2[[#This Row],[booking_status]]="confirmed",Table2[[#This Row],[booking_status]]="checked-out"),Table2[[#This Row],[room_rate_per_night]]*Table2[[#This Row],[Num_Nights]],0)</f>
        <v>132.38</v>
      </c>
      <c r="R5290" t="str" cm="1">
        <f t="array" ref="R5290">IFERROR(_xlfn.IFS(Table2[[#This Row],[booking_status]]="confirmed","Expected",Table2[[#This Row],[booking_status]]="checked-out","Actual"),"No Revenue")</f>
        <v>Expected</v>
      </c>
      <c r="S5290" s="4">
        <f>Table2[[#This Row],[Revenue_Amount]]/Table2[[#This Row],[Num_Nights]]</f>
        <v>132.38</v>
      </c>
    </row>
    <row r="5291" spans="1:19" x14ac:dyDescent="0.3">
      <c r="A5291">
        <v>5290</v>
      </c>
      <c r="B5291" t="s">
        <v>14</v>
      </c>
      <c r="C5291" s="9">
        <v>45030</v>
      </c>
      <c r="D5291" s="9">
        <v>45034</v>
      </c>
      <c r="E5291" s="10">
        <v>44979</v>
      </c>
      <c r="F5291" t="s">
        <v>18</v>
      </c>
      <c r="G5291">
        <v>195.16</v>
      </c>
      <c r="H5291">
        <v>2</v>
      </c>
      <c r="I5291">
        <v>0</v>
      </c>
      <c r="J5291" t="s">
        <v>19</v>
      </c>
      <c r="K5291" t="s">
        <v>20</v>
      </c>
      <c r="L5291" t="s">
        <v>60</v>
      </c>
      <c r="M5291" t="s">
        <v>36</v>
      </c>
      <c r="N5291" t="s">
        <v>23</v>
      </c>
      <c r="O5291">
        <f>Table2[[#This Row],[check_out_date]]-Table2[[#This Row],[check_in_date]]</f>
        <v>4</v>
      </c>
      <c r="P5291">
        <f>Table2[[#This Row],[num_adults]]+Table2[[#This Row],[num_children]]</f>
        <v>2</v>
      </c>
      <c r="Q5291" s="3">
        <f>IF(OR(Table2[[#This Row],[booking_status]]="confirmed",Table2[[#This Row],[booking_status]]="checked-out"),Table2[[#This Row],[room_rate_per_night]]*Table2[[#This Row],[Num_Nights]],0)</f>
        <v>0</v>
      </c>
      <c r="R5291" t="str" cm="1">
        <f t="array" ref="R5291">IFERROR(_xlfn.IFS(Table2[[#This Row],[booking_status]]="confirmed","Expected",Table2[[#This Row],[booking_status]]="checked-out","Actual"),"No Revenue")</f>
        <v>No Revenue</v>
      </c>
      <c r="S5291" s="4">
        <f>Table2[[#This Row],[Revenue_Amount]]/Table2[[#This Row],[Num_Nights]]</f>
        <v>0</v>
      </c>
    </row>
    <row r="5292" spans="1:19" x14ac:dyDescent="0.3">
      <c r="A5292">
        <v>5291</v>
      </c>
      <c r="B5292" t="s">
        <v>31</v>
      </c>
      <c r="C5292" s="9">
        <v>45278</v>
      </c>
      <c r="D5292" s="9">
        <v>45285</v>
      </c>
      <c r="E5292" s="10">
        <v>45232</v>
      </c>
      <c r="F5292" t="s">
        <v>27</v>
      </c>
      <c r="G5292">
        <v>91.1</v>
      </c>
      <c r="H5292">
        <v>2</v>
      </c>
      <c r="I5292">
        <v>1</v>
      </c>
      <c r="J5292" t="s">
        <v>55</v>
      </c>
      <c r="K5292" t="s">
        <v>20</v>
      </c>
      <c r="L5292" t="s">
        <v>21</v>
      </c>
      <c r="M5292" t="s">
        <v>36</v>
      </c>
      <c r="N5292" t="s">
        <v>41</v>
      </c>
      <c r="O5292">
        <f>Table2[[#This Row],[check_out_date]]-Table2[[#This Row],[check_in_date]]</f>
        <v>7</v>
      </c>
      <c r="P5292">
        <f>Table2[[#This Row],[num_adults]]+Table2[[#This Row],[num_children]]</f>
        <v>3</v>
      </c>
      <c r="Q5292" s="3">
        <f>IF(OR(Table2[[#This Row],[booking_status]]="confirmed",Table2[[#This Row],[booking_status]]="checked-out"),Table2[[#This Row],[room_rate_per_night]]*Table2[[#This Row],[Num_Nights]],0)</f>
        <v>637.69999999999993</v>
      </c>
      <c r="R5292" t="str" cm="1">
        <f t="array" ref="R5292">IFERROR(_xlfn.IFS(Table2[[#This Row],[booking_status]]="confirmed","Expected",Table2[[#This Row],[booking_status]]="checked-out","Actual"),"No Revenue")</f>
        <v>Expected</v>
      </c>
      <c r="S5292" s="4">
        <f>Table2[[#This Row],[Revenue_Amount]]/Table2[[#This Row],[Num_Nights]]</f>
        <v>91.1</v>
      </c>
    </row>
    <row r="5293" spans="1:19" hidden="1" x14ac:dyDescent="0.3">
      <c r="A5293">
        <v>5292</v>
      </c>
      <c r="B5293" t="s">
        <v>31</v>
      </c>
      <c r="C5293" s="9">
        <v>45081</v>
      </c>
      <c r="D5293" s="9">
        <v>45083</v>
      </c>
      <c r="E5293" s="10">
        <v>45072</v>
      </c>
      <c r="F5293" t="s">
        <v>54</v>
      </c>
      <c r="G5293">
        <v>230.18</v>
      </c>
      <c r="H5293">
        <v>1</v>
      </c>
      <c r="I5293">
        <v>0</v>
      </c>
      <c r="J5293" t="s">
        <v>35</v>
      </c>
      <c r="K5293" t="s">
        <v>66</v>
      </c>
      <c r="L5293" t="s">
        <v>56</v>
      </c>
      <c r="M5293" t="s">
        <v>36</v>
      </c>
      <c r="N5293" t="s">
        <v>41</v>
      </c>
      <c r="O5293">
        <f>Table2[[#This Row],[check_out_date]]-Table2[[#This Row],[check_in_date]]</f>
        <v>2</v>
      </c>
      <c r="P5293">
        <f>Table2[[#This Row],[num_adults]]+Table2[[#This Row],[num_children]]</f>
        <v>1</v>
      </c>
      <c r="Q5293" s="3">
        <f>IF(OR(Table2[[#This Row],[booking_status]]="confirmed",Table2[[#This Row],[booking_status]]="checked-out"),Table2[[#This Row],[room_rate_per_night]]*Table2[[#This Row],[Num_Nights]],0)</f>
        <v>460.36</v>
      </c>
      <c r="R5293" t="str" cm="1">
        <f t="array" ref="R5293">IFERROR(_xlfn.IFS(Table2[[#This Row],[booking_status]]="confirmed","Expected",Table2[[#This Row],[booking_status]]="checked-out","Actual"),"No Revenue")</f>
        <v>Actual</v>
      </c>
      <c r="S5293" s="4">
        <f>Table2[[#This Row],[Revenue_Amount]]/Table2[[#This Row],[Num_Nights]]</f>
        <v>230.18</v>
      </c>
    </row>
    <row r="5294" spans="1:19" x14ac:dyDescent="0.3">
      <c r="A5294">
        <v>5293</v>
      </c>
      <c r="B5294" t="s">
        <v>50</v>
      </c>
      <c r="C5294" s="9">
        <v>45193</v>
      </c>
      <c r="D5294" s="9">
        <v>45195</v>
      </c>
      <c r="E5294" s="10">
        <v>45184</v>
      </c>
      <c r="F5294" t="s">
        <v>27</v>
      </c>
      <c r="G5294">
        <v>130.28</v>
      </c>
      <c r="H5294">
        <v>3</v>
      </c>
      <c r="I5294">
        <v>0</v>
      </c>
      <c r="J5294" t="s">
        <v>28</v>
      </c>
      <c r="K5294" t="s">
        <v>99</v>
      </c>
      <c r="L5294" t="s">
        <v>70</v>
      </c>
      <c r="M5294" t="s">
        <v>22</v>
      </c>
      <c r="N5294" t="s">
        <v>41</v>
      </c>
      <c r="O5294">
        <f>Table2[[#This Row],[check_out_date]]-Table2[[#This Row],[check_in_date]]</f>
        <v>2</v>
      </c>
      <c r="P5294">
        <f>Table2[[#This Row],[num_adults]]+Table2[[#This Row],[num_children]]</f>
        <v>3</v>
      </c>
      <c r="Q5294" s="3">
        <f>IF(OR(Table2[[#This Row],[booking_status]]="confirmed",Table2[[#This Row],[booking_status]]="checked-out"),Table2[[#This Row],[room_rate_per_night]]*Table2[[#This Row],[Num_Nights]],0)</f>
        <v>0</v>
      </c>
      <c r="R5294" t="str" cm="1">
        <f t="array" ref="R5294">IFERROR(_xlfn.IFS(Table2[[#This Row],[booking_status]]="confirmed","Expected",Table2[[#This Row],[booking_status]]="checked-out","Actual"),"No Revenue")</f>
        <v>No Revenue</v>
      </c>
      <c r="S5294" s="4">
        <f>Table2[[#This Row],[Revenue_Amount]]/Table2[[#This Row],[Num_Nights]]</f>
        <v>0</v>
      </c>
    </row>
    <row r="5295" spans="1:19" x14ac:dyDescent="0.3">
      <c r="A5295">
        <v>5294</v>
      </c>
      <c r="B5295" t="s">
        <v>50</v>
      </c>
      <c r="C5295" s="9">
        <v>45277</v>
      </c>
      <c r="D5295" s="9">
        <v>45284</v>
      </c>
      <c r="E5295" s="10">
        <v>45212</v>
      </c>
      <c r="F5295" t="s">
        <v>27</v>
      </c>
      <c r="G5295">
        <v>139.71</v>
      </c>
      <c r="H5295">
        <v>1</v>
      </c>
      <c r="I5295">
        <v>2</v>
      </c>
      <c r="J5295" t="s">
        <v>28</v>
      </c>
      <c r="K5295" t="s">
        <v>20</v>
      </c>
      <c r="L5295" t="s">
        <v>21</v>
      </c>
      <c r="M5295" t="s">
        <v>22</v>
      </c>
      <c r="N5295" t="s">
        <v>41</v>
      </c>
      <c r="O5295">
        <f>Table2[[#This Row],[check_out_date]]-Table2[[#This Row],[check_in_date]]</f>
        <v>7</v>
      </c>
      <c r="P5295">
        <f>Table2[[#This Row],[num_adults]]+Table2[[#This Row],[num_children]]</f>
        <v>3</v>
      </c>
      <c r="Q5295" s="3">
        <f>IF(OR(Table2[[#This Row],[booking_status]]="confirmed",Table2[[#This Row],[booking_status]]="checked-out"),Table2[[#This Row],[room_rate_per_night]]*Table2[[#This Row],[Num_Nights]],0)</f>
        <v>977.97</v>
      </c>
      <c r="R5295" t="str" cm="1">
        <f t="array" ref="R5295">IFERROR(_xlfn.IFS(Table2[[#This Row],[booking_status]]="confirmed","Expected",Table2[[#This Row],[booking_status]]="checked-out","Actual"),"No Revenue")</f>
        <v>Expected</v>
      </c>
      <c r="S5295" s="4">
        <f>Table2[[#This Row],[Revenue_Amount]]/Table2[[#This Row],[Num_Nights]]</f>
        <v>139.71</v>
      </c>
    </row>
    <row r="5296" spans="1:19" x14ac:dyDescent="0.3">
      <c r="A5296">
        <v>5295</v>
      </c>
      <c r="B5296" t="s">
        <v>50</v>
      </c>
      <c r="C5296" s="9">
        <v>45071</v>
      </c>
      <c r="D5296" s="9">
        <v>45073</v>
      </c>
      <c r="E5296" s="10">
        <v>45037</v>
      </c>
      <c r="F5296" t="s">
        <v>49</v>
      </c>
      <c r="G5296">
        <v>89.81</v>
      </c>
      <c r="H5296">
        <v>1</v>
      </c>
      <c r="I5296">
        <v>0</v>
      </c>
      <c r="J5296" t="s">
        <v>55</v>
      </c>
      <c r="K5296" t="s">
        <v>20</v>
      </c>
      <c r="L5296" t="s">
        <v>21</v>
      </c>
      <c r="M5296" t="s">
        <v>36</v>
      </c>
      <c r="N5296" t="s">
        <v>45</v>
      </c>
      <c r="O5296">
        <f>Table2[[#This Row],[check_out_date]]-Table2[[#This Row],[check_in_date]]</f>
        <v>2</v>
      </c>
      <c r="P5296">
        <f>Table2[[#This Row],[num_adults]]+Table2[[#This Row],[num_children]]</f>
        <v>1</v>
      </c>
      <c r="Q5296" s="3">
        <f>IF(OR(Table2[[#This Row],[booking_status]]="confirmed",Table2[[#This Row],[booking_status]]="checked-out"),Table2[[#This Row],[room_rate_per_night]]*Table2[[#This Row],[Num_Nights]],0)</f>
        <v>179.62</v>
      </c>
      <c r="R5296" t="str" cm="1">
        <f t="array" ref="R5296">IFERROR(_xlfn.IFS(Table2[[#This Row],[booking_status]]="confirmed","Expected",Table2[[#This Row],[booking_status]]="checked-out","Actual"),"No Revenue")</f>
        <v>Expected</v>
      </c>
      <c r="S5296" s="4">
        <f>Table2[[#This Row],[Revenue_Amount]]/Table2[[#This Row],[Num_Nights]]</f>
        <v>89.81</v>
      </c>
    </row>
    <row r="5297" spans="1:19" x14ac:dyDescent="0.3">
      <c r="A5297">
        <v>5296</v>
      </c>
      <c r="B5297" t="s">
        <v>14</v>
      </c>
      <c r="C5297" s="9">
        <v>45224</v>
      </c>
      <c r="D5297" s="9">
        <v>45226</v>
      </c>
      <c r="E5297" s="10">
        <v>45190</v>
      </c>
      <c r="F5297" t="s">
        <v>27</v>
      </c>
      <c r="G5297">
        <v>160.72</v>
      </c>
      <c r="H5297">
        <v>2</v>
      </c>
      <c r="I5297">
        <v>0</v>
      </c>
      <c r="J5297" t="s">
        <v>55</v>
      </c>
      <c r="K5297" t="s">
        <v>99</v>
      </c>
      <c r="L5297" t="s">
        <v>56</v>
      </c>
      <c r="M5297" t="s">
        <v>36</v>
      </c>
      <c r="N5297" t="s">
        <v>23</v>
      </c>
      <c r="O5297">
        <f>Table2[[#This Row],[check_out_date]]-Table2[[#This Row],[check_in_date]]</f>
        <v>2</v>
      </c>
      <c r="P5297">
        <f>Table2[[#This Row],[num_adults]]+Table2[[#This Row],[num_children]]</f>
        <v>2</v>
      </c>
      <c r="Q5297" s="3">
        <f>IF(OR(Table2[[#This Row],[booking_status]]="confirmed",Table2[[#This Row],[booking_status]]="checked-out"),Table2[[#This Row],[room_rate_per_night]]*Table2[[#This Row],[Num_Nights]],0)</f>
        <v>321.44</v>
      </c>
      <c r="R5297" t="str" cm="1">
        <f t="array" ref="R5297">IFERROR(_xlfn.IFS(Table2[[#This Row],[booking_status]]="confirmed","Expected",Table2[[#This Row],[booking_status]]="checked-out","Actual"),"No Revenue")</f>
        <v>Actual</v>
      </c>
      <c r="S5297" s="4">
        <f>Table2[[#This Row],[Revenue_Amount]]/Table2[[#This Row],[Num_Nights]]</f>
        <v>160.72</v>
      </c>
    </row>
    <row r="5298" spans="1:19" hidden="1" x14ac:dyDescent="0.3">
      <c r="A5298">
        <v>5297</v>
      </c>
      <c r="B5298" t="s">
        <v>50</v>
      </c>
      <c r="C5298" s="9">
        <v>45262</v>
      </c>
      <c r="D5298" s="9">
        <v>45265</v>
      </c>
      <c r="E5298" s="10">
        <v>45239</v>
      </c>
      <c r="F5298" t="s">
        <v>18</v>
      </c>
      <c r="G5298">
        <v>217.57</v>
      </c>
      <c r="H5298">
        <v>2</v>
      </c>
      <c r="I5298">
        <v>0</v>
      </c>
      <c r="J5298" t="s">
        <v>35</v>
      </c>
      <c r="K5298" t="s">
        <v>99</v>
      </c>
      <c r="L5298" t="s">
        <v>60</v>
      </c>
      <c r="M5298" t="s">
        <v>22</v>
      </c>
      <c r="N5298" t="s">
        <v>41</v>
      </c>
      <c r="O5298">
        <f>Table2[[#This Row],[check_out_date]]-Table2[[#This Row],[check_in_date]]</f>
        <v>3</v>
      </c>
      <c r="P5298">
        <f>Table2[[#This Row],[num_adults]]+Table2[[#This Row],[num_children]]</f>
        <v>2</v>
      </c>
      <c r="Q5298" s="3">
        <f>IF(OR(Table2[[#This Row],[booking_status]]="confirmed",Table2[[#This Row],[booking_status]]="checked-out"),Table2[[#This Row],[room_rate_per_night]]*Table2[[#This Row],[Num_Nights]],0)</f>
        <v>0</v>
      </c>
      <c r="R5298" t="str" cm="1">
        <f t="array" ref="R5298">IFERROR(_xlfn.IFS(Table2[[#This Row],[booking_status]]="confirmed","Expected",Table2[[#This Row],[booking_status]]="checked-out","Actual"),"No Revenue")</f>
        <v>No Revenue</v>
      </c>
      <c r="S5298" s="4">
        <f>Table2[[#This Row],[Revenue_Amount]]/Table2[[#This Row],[Num_Nights]]</f>
        <v>0</v>
      </c>
    </row>
    <row r="5299" spans="1:19" hidden="1" x14ac:dyDescent="0.3">
      <c r="A5299">
        <v>5298</v>
      </c>
      <c r="B5299" t="s">
        <v>37</v>
      </c>
      <c r="C5299" s="9">
        <v>45193</v>
      </c>
      <c r="D5299" s="9">
        <v>45196</v>
      </c>
      <c r="E5299" s="10">
        <v>45163</v>
      </c>
      <c r="F5299" t="s">
        <v>27</v>
      </c>
      <c r="G5299">
        <v>197.7</v>
      </c>
      <c r="H5299">
        <v>1</v>
      </c>
      <c r="I5299">
        <v>0</v>
      </c>
      <c r="J5299" t="s">
        <v>35</v>
      </c>
      <c r="K5299" t="s">
        <v>20</v>
      </c>
      <c r="L5299" t="s">
        <v>70</v>
      </c>
      <c r="M5299" t="s">
        <v>22</v>
      </c>
      <c r="N5299" t="s">
        <v>41</v>
      </c>
      <c r="O5299">
        <f>Table2[[#This Row],[check_out_date]]-Table2[[#This Row],[check_in_date]]</f>
        <v>3</v>
      </c>
      <c r="P5299">
        <f>Table2[[#This Row],[num_adults]]+Table2[[#This Row],[num_children]]</f>
        <v>1</v>
      </c>
      <c r="Q5299" s="3">
        <f>IF(OR(Table2[[#This Row],[booking_status]]="confirmed",Table2[[#This Row],[booking_status]]="checked-out"),Table2[[#This Row],[room_rate_per_night]]*Table2[[#This Row],[Num_Nights]],0)</f>
        <v>0</v>
      </c>
      <c r="R5299" t="str" cm="1">
        <f t="array" ref="R5299">IFERROR(_xlfn.IFS(Table2[[#This Row],[booking_status]]="confirmed","Expected",Table2[[#This Row],[booking_status]]="checked-out","Actual"),"No Revenue")</f>
        <v>No Revenue</v>
      </c>
      <c r="S5299" s="4">
        <f>Table2[[#This Row],[Revenue_Amount]]/Table2[[#This Row],[Num_Nights]]</f>
        <v>0</v>
      </c>
    </row>
    <row r="5300" spans="1:19" x14ac:dyDescent="0.3">
      <c r="A5300">
        <v>5299</v>
      </c>
      <c r="B5300" t="s">
        <v>14</v>
      </c>
      <c r="C5300" s="9">
        <v>45266</v>
      </c>
      <c r="D5300" s="9">
        <v>45273</v>
      </c>
      <c r="E5300" s="10">
        <v>45234</v>
      </c>
      <c r="F5300" t="s">
        <v>27</v>
      </c>
      <c r="G5300">
        <v>123.34</v>
      </c>
      <c r="H5300">
        <v>1</v>
      </c>
      <c r="I5300">
        <v>2</v>
      </c>
      <c r="J5300" t="s">
        <v>28</v>
      </c>
      <c r="K5300" t="s">
        <v>66</v>
      </c>
      <c r="L5300" t="s">
        <v>56</v>
      </c>
      <c r="M5300" t="s">
        <v>36</v>
      </c>
      <c r="N5300" t="s">
        <v>41</v>
      </c>
      <c r="O5300">
        <f>Table2[[#This Row],[check_out_date]]-Table2[[#This Row],[check_in_date]]</f>
        <v>7</v>
      </c>
      <c r="P5300">
        <f>Table2[[#This Row],[num_adults]]+Table2[[#This Row],[num_children]]</f>
        <v>3</v>
      </c>
      <c r="Q5300" s="3">
        <f>IF(OR(Table2[[#This Row],[booking_status]]="confirmed",Table2[[#This Row],[booking_status]]="checked-out"),Table2[[#This Row],[room_rate_per_night]]*Table2[[#This Row],[Num_Nights]],0)</f>
        <v>863.38</v>
      </c>
      <c r="R5300" t="str" cm="1">
        <f t="array" ref="R5300">IFERROR(_xlfn.IFS(Table2[[#This Row],[booking_status]]="confirmed","Expected",Table2[[#This Row],[booking_status]]="checked-out","Actual"),"No Revenue")</f>
        <v>Actual</v>
      </c>
      <c r="S5300" s="4">
        <f>Table2[[#This Row],[Revenue_Amount]]/Table2[[#This Row],[Num_Nights]]</f>
        <v>123.34</v>
      </c>
    </row>
    <row r="5301" spans="1:19" x14ac:dyDescent="0.3">
      <c r="A5301">
        <v>5300</v>
      </c>
      <c r="B5301" t="s">
        <v>31</v>
      </c>
      <c r="C5301" s="9">
        <v>44990</v>
      </c>
      <c r="D5301" s="9">
        <v>44997</v>
      </c>
      <c r="E5301" s="10">
        <v>44970</v>
      </c>
      <c r="F5301" t="s">
        <v>49</v>
      </c>
      <c r="G5301">
        <v>111.44</v>
      </c>
      <c r="H5301">
        <v>1</v>
      </c>
      <c r="I5301">
        <v>1</v>
      </c>
      <c r="J5301" t="s">
        <v>94</v>
      </c>
      <c r="K5301" t="s">
        <v>99</v>
      </c>
      <c r="L5301" t="s">
        <v>21</v>
      </c>
      <c r="M5301" t="s">
        <v>36</v>
      </c>
      <c r="N5301" t="s">
        <v>41</v>
      </c>
      <c r="O5301">
        <f>Table2[[#This Row],[check_out_date]]-Table2[[#This Row],[check_in_date]]</f>
        <v>7</v>
      </c>
      <c r="P5301">
        <f>Table2[[#This Row],[num_adults]]+Table2[[#This Row],[num_children]]</f>
        <v>2</v>
      </c>
      <c r="Q5301" s="3">
        <f>IF(OR(Table2[[#This Row],[booking_status]]="confirmed",Table2[[#This Row],[booking_status]]="checked-out"),Table2[[#This Row],[room_rate_per_night]]*Table2[[#This Row],[Num_Nights]],0)</f>
        <v>780.07999999999993</v>
      </c>
      <c r="R5301" t="str" cm="1">
        <f t="array" ref="R5301">IFERROR(_xlfn.IFS(Table2[[#This Row],[booking_status]]="confirmed","Expected",Table2[[#This Row],[booking_status]]="checked-out","Actual"),"No Revenue")</f>
        <v>Expected</v>
      </c>
      <c r="S5301" s="4">
        <f>Table2[[#This Row],[Revenue_Amount]]/Table2[[#This Row],[Num_Nights]]</f>
        <v>111.43999999999998</v>
      </c>
    </row>
    <row r="5302" spans="1:19" x14ac:dyDescent="0.3">
      <c r="A5302">
        <v>5301</v>
      </c>
      <c r="B5302" t="s">
        <v>37</v>
      </c>
      <c r="C5302" s="9">
        <v>45142</v>
      </c>
      <c r="D5302" s="9">
        <v>45146</v>
      </c>
      <c r="E5302" s="10">
        <v>45089</v>
      </c>
      <c r="F5302" t="s">
        <v>18</v>
      </c>
      <c r="G5302">
        <v>259.76</v>
      </c>
      <c r="H5302">
        <v>2</v>
      </c>
      <c r="I5302">
        <v>0</v>
      </c>
      <c r="J5302" t="s">
        <v>28</v>
      </c>
      <c r="K5302" t="s">
        <v>20</v>
      </c>
      <c r="L5302" t="s">
        <v>56</v>
      </c>
      <c r="M5302" t="s">
        <v>36</v>
      </c>
      <c r="N5302" t="s">
        <v>41</v>
      </c>
      <c r="O5302">
        <f>Table2[[#This Row],[check_out_date]]-Table2[[#This Row],[check_in_date]]</f>
        <v>4</v>
      </c>
      <c r="P5302">
        <f>Table2[[#This Row],[num_adults]]+Table2[[#This Row],[num_children]]</f>
        <v>2</v>
      </c>
      <c r="Q5302" s="3">
        <f>IF(OR(Table2[[#This Row],[booking_status]]="confirmed",Table2[[#This Row],[booking_status]]="checked-out"),Table2[[#This Row],[room_rate_per_night]]*Table2[[#This Row],[Num_Nights]],0)</f>
        <v>1039.04</v>
      </c>
      <c r="R5302" t="str" cm="1">
        <f t="array" ref="R5302">IFERROR(_xlfn.IFS(Table2[[#This Row],[booking_status]]="confirmed","Expected",Table2[[#This Row],[booking_status]]="checked-out","Actual"),"No Revenue")</f>
        <v>Actual</v>
      </c>
      <c r="S5302" s="4">
        <f>Table2[[#This Row],[Revenue_Amount]]/Table2[[#This Row],[Num_Nights]]</f>
        <v>259.76</v>
      </c>
    </row>
    <row r="5303" spans="1:19" x14ac:dyDescent="0.3">
      <c r="A5303">
        <v>5302</v>
      </c>
      <c r="B5303" t="s">
        <v>14</v>
      </c>
      <c r="C5303" s="9">
        <v>45153</v>
      </c>
      <c r="D5303" s="9">
        <v>45163</v>
      </c>
      <c r="E5303" s="10">
        <v>45141</v>
      </c>
      <c r="F5303" t="s">
        <v>27</v>
      </c>
      <c r="G5303">
        <v>122.01</v>
      </c>
      <c r="H5303">
        <v>1</v>
      </c>
      <c r="I5303">
        <v>2</v>
      </c>
      <c r="J5303" t="s">
        <v>19</v>
      </c>
      <c r="K5303" t="s">
        <v>44</v>
      </c>
      <c r="L5303" t="s">
        <v>21</v>
      </c>
      <c r="M5303" t="s">
        <v>36</v>
      </c>
      <c r="N5303" t="s">
        <v>30</v>
      </c>
      <c r="O5303">
        <f>Table2[[#This Row],[check_out_date]]-Table2[[#This Row],[check_in_date]]</f>
        <v>10</v>
      </c>
      <c r="P5303">
        <f>Table2[[#This Row],[num_adults]]+Table2[[#This Row],[num_children]]</f>
        <v>3</v>
      </c>
      <c r="Q5303" s="3">
        <f>IF(OR(Table2[[#This Row],[booking_status]]="confirmed",Table2[[#This Row],[booking_status]]="checked-out"),Table2[[#This Row],[room_rate_per_night]]*Table2[[#This Row],[Num_Nights]],0)</f>
        <v>1220.1000000000001</v>
      </c>
      <c r="R5303" t="str" cm="1">
        <f t="array" ref="R5303">IFERROR(_xlfn.IFS(Table2[[#This Row],[booking_status]]="confirmed","Expected",Table2[[#This Row],[booking_status]]="checked-out","Actual"),"No Revenue")</f>
        <v>Expected</v>
      </c>
      <c r="S5303" s="4">
        <f>Table2[[#This Row],[Revenue_Amount]]/Table2[[#This Row],[Num_Nights]]</f>
        <v>122.01000000000002</v>
      </c>
    </row>
    <row r="5304" spans="1:19" x14ac:dyDescent="0.3">
      <c r="A5304">
        <v>5303</v>
      </c>
      <c r="B5304" t="s">
        <v>31</v>
      </c>
      <c r="C5304" s="9">
        <v>45023</v>
      </c>
      <c r="D5304" s="9">
        <v>45028</v>
      </c>
      <c r="E5304" s="10">
        <v>45001</v>
      </c>
      <c r="F5304" t="s">
        <v>49</v>
      </c>
      <c r="G5304">
        <v>72.13</v>
      </c>
      <c r="H5304">
        <v>2</v>
      </c>
      <c r="I5304">
        <v>2</v>
      </c>
      <c r="J5304" t="s">
        <v>28</v>
      </c>
      <c r="K5304" t="s">
        <v>20</v>
      </c>
      <c r="L5304" t="s">
        <v>21</v>
      </c>
      <c r="M5304" t="s">
        <v>36</v>
      </c>
      <c r="N5304" t="s">
        <v>41</v>
      </c>
      <c r="O5304">
        <f>Table2[[#This Row],[check_out_date]]-Table2[[#This Row],[check_in_date]]</f>
        <v>5</v>
      </c>
      <c r="P5304">
        <f>Table2[[#This Row],[num_adults]]+Table2[[#This Row],[num_children]]</f>
        <v>4</v>
      </c>
      <c r="Q5304" s="3">
        <f>IF(OR(Table2[[#This Row],[booking_status]]="confirmed",Table2[[#This Row],[booking_status]]="checked-out"),Table2[[#This Row],[room_rate_per_night]]*Table2[[#This Row],[Num_Nights]],0)</f>
        <v>360.65</v>
      </c>
      <c r="R5304" t="str" cm="1">
        <f t="array" ref="R5304">IFERROR(_xlfn.IFS(Table2[[#This Row],[booking_status]]="confirmed","Expected",Table2[[#This Row],[booking_status]]="checked-out","Actual"),"No Revenue")</f>
        <v>Expected</v>
      </c>
      <c r="S5304" s="4">
        <f>Table2[[#This Row],[Revenue_Amount]]/Table2[[#This Row],[Num_Nights]]</f>
        <v>72.13</v>
      </c>
    </row>
    <row r="5305" spans="1:19" x14ac:dyDescent="0.3">
      <c r="A5305">
        <v>5304</v>
      </c>
      <c r="B5305" t="s">
        <v>50</v>
      </c>
      <c r="C5305" s="9">
        <v>45217</v>
      </c>
      <c r="D5305" s="9">
        <v>45219</v>
      </c>
      <c r="E5305" s="10">
        <v>45169</v>
      </c>
      <c r="F5305" t="s">
        <v>54</v>
      </c>
      <c r="G5305">
        <v>539.83000000000004</v>
      </c>
      <c r="H5305">
        <v>1</v>
      </c>
      <c r="I5305">
        <v>2</v>
      </c>
      <c r="J5305" t="s">
        <v>28</v>
      </c>
      <c r="K5305" t="s">
        <v>29</v>
      </c>
      <c r="L5305" t="s">
        <v>21</v>
      </c>
      <c r="M5305" t="s">
        <v>22</v>
      </c>
      <c r="N5305" t="s">
        <v>41</v>
      </c>
      <c r="O5305">
        <f>Table2[[#This Row],[check_out_date]]-Table2[[#This Row],[check_in_date]]</f>
        <v>2</v>
      </c>
      <c r="P5305">
        <f>Table2[[#This Row],[num_adults]]+Table2[[#This Row],[num_children]]</f>
        <v>3</v>
      </c>
      <c r="Q5305" s="3">
        <f>IF(OR(Table2[[#This Row],[booking_status]]="confirmed",Table2[[#This Row],[booking_status]]="checked-out"),Table2[[#This Row],[room_rate_per_night]]*Table2[[#This Row],[Num_Nights]],0)</f>
        <v>1079.6600000000001</v>
      </c>
      <c r="R5305" t="str" cm="1">
        <f t="array" ref="R5305">IFERROR(_xlfn.IFS(Table2[[#This Row],[booking_status]]="confirmed","Expected",Table2[[#This Row],[booking_status]]="checked-out","Actual"),"No Revenue")</f>
        <v>Expected</v>
      </c>
      <c r="S5305" s="4">
        <f>Table2[[#This Row],[Revenue_Amount]]/Table2[[#This Row],[Num_Nights]]</f>
        <v>539.83000000000004</v>
      </c>
    </row>
    <row r="5306" spans="1:19" hidden="1" x14ac:dyDescent="0.3">
      <c r="A5306">
        <v>5305</v>
      </c>
      <c r="B5306" t="s">
        <v>14</v>
      </c>
      <c r="C5306" s="9">
        <v>45266</v>
      </c>
      <c r="D5306" s="9">
        <v>45276</v>
      </c>
      <c r="E5306" s="10">
        <v>45206</v>
      </c>
      <c r="F5306" t="s">
        <v>27</v>
      </c>
      <c r="G5306">
        <v>113.39</v>
      </c>
      <c r="H5306">
        <v>4</v>
      </c>
      <c r="I5306">
        <v>0</v>
      </c>
      <c r="J5306" t="s">
        <v>35</v>
      </c>
      <c r="K5306" t="s">
        <v>20</v>
      </c>
      <c r="L5306" t="s">
        <v>21</v>
      </c>
      <c r="M5306" t="s">
        <v>22</v>
      </c>
      <c r="N5306" t="s">
        <v>41</v>
      </c>
      <c r="O5306">
        <f>Table2[[#This Row],[check_out_date]]-Table2[[#This Row],[check_in_date]]</f>
        <v>10</v>
      </c>
      <c r="P5306">
        <f>Table2[[#This Row],[num_adults]]+Table2[[#This Row],[num_children]]</f>
        <v>4</v>
      </c>
      <c r="Q5306" s="3">
        <f>IF(OR(Table2[[#This Row],[booking_status]]="confirmed",Table2[[#This Row],[booking_status]]="checked-out"),Table2[[#This Row],[room_rate_per_night]]*Table2[[#This Row],[Num_Nights]],0)</f>
        <v>1133.9000000000001</v>
      </c>
      <c r="R5306" t="str" cm="1">
        <f t="array" ref="R5306">IFERROR(_xlfn.IFS(Table2[[#This Row],[booking_status]]="confirmed","Expected",Table2[[#This Row],[booking_status]]="checked-out","Actual"),"No Revenue")</f>
        <v>Expected</v>
      </c>
      <c r="S5306" s="4">
        <f>Table2[[#This Row],[Revenue_Amount]]/Table2[[#This Row],[Num_Nights]]</f>
        <v>113.39000000000001</v>
      </c>
    </row>
    <row r="5307" spans="1:19" x14ac:dyDescent="0.3">
      <c r="A5307">
        <v>5306</v>
      </c>
      <c r="B5307" t="s">
        <v>14</v>
      </c>
      <c r="C5307" s="9">
        <v>45091</v>
      </c>
      <c r="D5307" s="9">
        <v>45101</v>
      </c>
      <c r="E5307" s="10">
        <v>45022</v>
      </c>
      <c r="F5307" t="s">
        <v>27</v>
      </c>
      <c r="G5307">
        <v>164.33</v>
      </c>
      <c r="H5307">
        <v>1</v>
      </c>
      <c r="I5307">
        <v>0</v>
      </c>
      <c r="J5307" t="s">
        <v>55</v>
      </c>
      <c r="K5307" t="s">
        <v>20</v>
      </c>
      <c r="L5307" t="s">
        <v>60</v>
      </c>
      <c r="M5307" t="s">
        <v>36</v>
      </c>
      <c r="N5307" t="s">
        <v>41</v>
      </c>
      <c r="O5307">
        <f>Table2[[#This Row],[check_out_date]]-Table2[[#This Row],[check_in_date]]</f>
        <v>10</v>
      </c>
      <c r="P5307">
        <f>Table2[[#This Row],[num_adults]]+Table2[[#This Row],[num_children]]</f>
        <v>1</v>
      </c>
      <c r="Q5307" s="3">
        <f>IF(OR(Table2[[#This Row],[booking_status]]="confirmed",Table2[[#This Row],[booking_status]]="checked-out"),Table2[[#This Row],[room_rate_per_night]]*Table2[[#This Row],[Num_Nights]],0)</f>
        <v>0</v>
      </c>
      <c r="R5307" t="str" cm="1">
        <f t="array" ref="R5307">IFERROR(_xlfn.IFS(Table2[[#This Row],[booking_status]]="confirmed","Expected",Table2[[#This Row],[booking_status]]="checked-out","Actual"),"No Revenue")</f>
        <v>No Revenue</v>
      </c>
      <c r="S5307" s="4">
        <f>Table2[[#This Row],[Revenue_Amount]]/Table2[[#This Row],[Num_Nights]]</f>
        <v>0</v>
      </c>
    </row>
    <row r="5308" spans="1:19" x14ac:dyDescent="0.3">
      <c r="A5308">
        <v>5307</v>
      </c>
      <c r="B5308" t="s">
        <v>14</v>
      </c>
      <c r="C5308" s="9">
        <v>45053</v>
      </c>
      <c r="D5308" s="9">
        <v>45054</v>
      </c>
      <c r="E5308" s="10">
        <v>45005</v>
      </c>
      <c r="F5308" t="s">
        <v>18</v>
      </c>
      <c r="G5308">
        <v>239.99</v>
      </c>
      <c r="H5308">
        <v>1</v>
      </c>
      <c r="I5308">
        <v>2</v>
      </c>
      <c r="J5308" t="s">
        <v>28</v>
      </c>
      <c r="K5308" t="s">
        <v>99</v>
      </c>
      <c r="L5308" t="s">
        <v>21</v>
      </c>
      <c r="M5308" t="s">
        <v>22</v>
      </c>
      <c r="N5308" t="s">
        <v>41</v>
      </c>
      <c r="O5308">
        <f>Table2[[#This Row],[check_out_date]]-Table2[[#This Row],[check_in_date]]</f>
        <v>1</v>
      </c>
      <c r="P5308">
        <f>Table2[[#This Row],[num_adults]]+Table2[[#This Row],[num_children]]</f>
        <v>3</v>
      </c>
      <c r="Q5308" s="3">
        <f>IF(OR(Table2[[#This Row],[booking_status]]="confirmed",Table2[[#This Row],[booking_status]]="checked-out"),Table2[[#This Row],[room_rate_per_night]]*Table2[[#This Row],[Num_Nights]],0)</f>
        <v>239.99</v>
      </c>
      <c r="R5308" t="str" cm="1">
        <f t="array" ref="R5308">IFERROR(_xlfn.IFS(Table2[[#This Row],[booking_status]]="confirmed","Expected",Table2[[#This Row],[booking_status]]="checked-out","Actual"),"No Revenue")</f>
        <v>Expected</v>
      </c>
      <c r="S5308" s="4">
        <f>Table2[[#This Row],[Revenue_Amount]]/Table2[[#This Row],[Num_Nights]]</f>
        <v>239.99</v>
      </c>
    </row>
    <row r="5309" spans="1:19" hidden="1" x14ac:dyDescent="0.3">
      <c r="A5309">
        <v>5308</v>
      </c>
      <c r="B5309" t="s">
        <v>14</v>
      </c>
      <c r="C5309" s="9">
        <v>44930</v>
      </c>
      <c r="D5309" s="9">
        <v>44938</v>
      </c>
      <c r="E5309" s="10">
        <v>44887</v>
      </c>
      <c r="F5309" t="s">
        <v>49</v>
      </c>
      <c r="G5309">
        <v>104.1</v>
      </c>
      <c r="H5309">
        <v>2</v>
      </c>
      <c r="I5309">
        <v>0</v>
      </c>
      <c r="J5309" t="s">
        <v>35</v>
      </c>
      <c r="K5309" t="s">
        <v>99</v>
      </c>
      <c r="L5309" t="s">
        <v>21</v>
      </c>
      <c r="M5309" t="s">
        <v>36</v>
      </c>
      <c r="N5309" t="s">
        <v>45</v>
      </c>
      <c r="O5309">
        <f>Table2[[#This Row],[check_out_date]]-Table2[[#This Row],[check_in_date]]</f>
        <v>8</v>
      </c>
      <c r="P5309">
        <f>Table2[[#This Row],[num_adults]]+Table2[[#This Row],[num_children]]</f>
        <v>2</v>
      </c>
      <c r="Q5309" s="3">
        <f>IF(OR(Table2[[#This Row],[booking_status]]="confirmed",Table2[[#This Row],[booking_status]]="checked-out"),Table2[[#This Row],[room_rate_per_night]]*Table2[[#This Row],[Num_Nights]],0)</f>
        <v>832.8</v>
      </c>
      <c r="R5309" t="str" cm="1">
        <f t="array" ref="R5309">IFERROR(_xlfn.IFS(Table2[[#This Row],[booking_status]]="confirmed","Expected",Table2[[#This Row],[booking_status]]="checked-out","Actual"),"No Revenue")</f>
        <v>Expected</v>
      </c>
      <c r="S5309" s="4">
        <f>Table2[[#This Row],[Revenue_Amount]]/Table2[[#This Row],[Num_Nights]]</f>
        <v>104.1</v>
      </c>
    </row>
    <row r="5310" spans="1:19" x14ac:dyDescent="0.3">
      <c r="A5310">
        <v>5309</v>
      </c>
      <c r="B5310" t="s">
        <v>37</v>
      </c>
      <c r="C5310" s="9">
        <v>45211</v>
      </c>
      <c r="D5310" s="9">
        <v>45213</v>
      </c>
      <c r="E5310" s="10">
        <v>45203</v>
      </c>
      <c r="F5310" t="s">
        <v>18</v>
      </c>
      <c r="G5310">
        <v>253.56</v>
      </c>
      <c r="H5310">
        <v>1</v>
      </c>
      <c r="I5310">
        <v>0</v>
      </c>
      <c r="J5310" t="s">
        <v>19</v>
      </c>
      <c r="K5310" t="s">
        <v>66</v>
      </c>
      <c r="L5310" t="s">
        <v>60</v>
      </c>
      <c r="M5310" t="s">
        <v>36</v>
      </c>
      <c r="N5310" t="s">
        <v>41</v>
      </c>
      <c r="O5310">
        <f>Table2[[#This Row],[check_out_date]]-Table2[[#This Row],[check_in_date]]</f>
        <v>2</v>
      </c>
      <c r="P5310">
        <f>Table2[[#This Row],[num_adults]]+Table2[[#This Row],[num_children]]</f>
        <v>1</v>
      </c>
      <c r="Q5310" s="3">
        <f>IF(OR(Table2[[#This Row],[booking_status]]="confirmed",Table2[[#This Row],[booking_status]]="checked-out"),Table2[[#This Row],[room_rate_per_night]]*Table2[[#This Row],[Num_Nights]],0)</f>
        <v>0</v>
      </c>
      <c r="R5310" t="str" cm="1">
        <f t="array" ref="R5310">IFERROR(_xlfn.IFS(Table2[[#This Row],[booking_status]]="confirmed","Expected",Table2[[#This Row],[booking_status]]="checked-out","Actual"),"No Revenue")</f>
        <v>No Revenue</v>
      </c>
      <c r="S5310" s="4">
        <f>Table2[[#This Row],[Revenue_Amount]]/Table2[[#This Row],[Num_Nights]]</f>
        <v>0</v>
      </c>
    </row>
    <row r="5311" spans="1:19" x14ac:dyDescent="0.3">
      <c r="A5311">
        <v>5310</v>
      </c>
      <c r="B5311" t="s">
        <v>37</v>
      </c>
      <c r="C5311" s="9">
        <v>45050</v>
      </c>
      <c r="D5311" s="9">
        <v>45059</v>
      </c>
      <c r="E5311" s="10">
        <v>45006</v>
      </c>
      <c r="F5311" t="s">
        <v>27</v>
      </c>
      <c r="G5311">
        <v>125.11</v>
      </c>
      <c r="H5311">
        <v>2</v>
      </c>
      <c r="I5311">
        <v>0</v>
      </c>
      <c r="J5311" t="s">
        <v>55</v>
      </c>
      <c r="K5311" t="s">
        <v>44</v>
      </c>
      <c r="L5311" t="s">
        <v>21</v>
      </c>
      <c r="M5311" t="s">
        <v>36</v>
      </c>
      <c r="N5311" t="s">
        <v>23</v>
      </c>
      <c r="O5311">
        <f>Table2[[#This Row],[check_out_date]]-Table2[[#This Row],[check_in_date]]</f>
        <v>9</v>
      </c>
      <c r="P5311">
        <f>Table2[[#This Row],[num_adults]]+Table2[[#This Row],[num_children]]</f>
        <v>2</v>
      </c>
      <c r="Q5311" s="3">
        <f>IF(OR(Table2[[#This Row],[booking_status]]="confirmed",Table2[[#This Row],[booking_status]]="checked-out"),Table2[[#This Row],[room_rate_per_night]]*Table2[[#This Row],[Num_Nights]],0)</f>
        <v>1125.99</v>
      </c>
      <c r="R5311" t="str" cm="1">
        <f t="array" ref="R5311">IFERROR(_xlfn.IFS(Table2[[#This Row],[booking_status]]="confirmed","Expected",Table2[[#This Row],[booking_status]]="checked-out","Actual"),"No Revenue")</f>
        <v>Expected</v>
      </c>
      <c r="S5311" s="4">
        <f>Table2[[#This Row],[Revenue_Amount]]/Table2[[#This Row],[Num_Nights]]</f>
        <v>125.11</v>
      </c>
    </row>
    <row r="5312" spans="1:19" x14ac:dyDescent="0.3">
      <c r="A5312">
        <v>5311</v>
      </c>
      <c r="B5312" t="s">
        <v>37</v>
      </c>
      <c r="C5312" s="9">
        <v>45246</v>
      </c>
      <c r="D5312" s="9">
        <v>45249</v>
      </c>
      <c r="E5312" s="10">
        <v>45200</v>
      </c>
      <c r="F5312" t="s">
        <v>54</v>
      </c>
      <c r="G5312">
        <v>354.02</v>
      </c>
      <c r="H5312">
        <v>2</v>
      </c>
      <c r="I5312">
        <v>0</v>
      </c>
      <c r="J5312" t="s">
        <v>28</v>
      </c>
      <c r="K5312" t="s">
        <v>44</v>
      </c>
      <c r="L5312" t="s">
        <v>56</v>
      </c>
      <c r="M5312" t="s">
        <v>36</v>
      </c>
      <c r="N5312" t="s">
        <v>23</v>
      </c>
      <c r="O5312">
        <f>Table2[[#This Row],[check_out_date]]-Table2[[#This Row],[check_in_date]]</f>
        <v>3</v>
      </c>
      <c r="P5312">
        <f>Table2[[#This Row],[num_adults]]+Table2[[#This Row],[num_children]]</f>
        <v>2</v>
      </c>
      <c r="Q5312" s="3">
        <f>IF(OR(Table2[[#This Row],[booking_status]]="confirmed",Table2[[#This Row],[booking_status]]="checked-out"),Table2[[#This Row],[room_rate_per_night]]*Table2[[#This Row],[Num_Nights]],0)</f>
        <v>1062.06</v>
      </c>
      <c r="R5312" t="str" cm="1">
        <f t="array" ref="R5312">IFERROR(_xlfn.IFS(Table2[[#This Row],[booking_status]]="confirmed","Expected",Table2[[#This Row],[booking_status]]="checked-out","Actual"),"No Revenue")</f>
        <v>Actual</v>
      </c>
      <c r="S5312" s="4">
        <f>Table2[[#This Row],[Revenue_Amount]]/Table2[[#This Row],[Num_Nights]]</f>
        <v>354.02</v>
      </c>
    </row>
    <row r="5313" spans="1:19" x14ac:dyDescent="0.3">
      <c r="A5313">
        <v>5312</v>
      </c>
      <c r="B5313" t="s">
        <v>37</v>
      </c>
      <c r="C5313" s="9">
        <v>45122</v>
      </c>
      <c r="D5313" s="9">
        <v>45125</v>
      </c>
      <c r="E5313" s="10">
        <v>45098</v>
      </c>
      <c r="F5313" t="s">
        <v>27</v>
      </c>
      <c r="G5313">
        <v>119.9</v>
      </c>
      <c r="H5313">
        <v>2</v>
      </c>
      <c r="I5313">
        <v>0</v>
      </c>
      <c r="J5313" t="s">
        <v>94</v>
      </c>
      <c r="K5313" t="s">
        <v>66</v>
      </c>
      <c r="L5313" t="s">
        <v>60</v>
      </c>
      <c r="M5313" t="s">
        <v>36</v>
      </c>
      <c r="N5313" t="s">
        <v>23</v>
      </c>
      <c r="O5313">
        <f>Table2[[#This Row],[check_out_date]]-Table2[[#This Row],[check_in_date]]</f>
        <v>3</v>
      </c>
      <c r="P5313">
        <f>Table2[[#This Row],[num_adults]]+Table2[[#This Row],[num_children]]</f>
        <v>2</v>
      </c>
      <c r="Q5313" s="3">
        <f>IF(OR(Table2[[#This Row],[booking_status]]="confirmed",Table2[[#This Row],[booking_status]]="checked-out"),Table2[[#This Row],[room_rate_per_night]]*Table2[[#This Row],[Num_Nights]],0)</f>
        <v>0</v>
      </c>
      <c r="R5313" t="str" cm="1">
        <f t="array" ref="R5313">IFERROR(_xlfn.IFS(Table2[[#This Row],[booking_status]]="confirmed","Expected",Table2[[#This Row],[booking_status]]="checked-out","Actual"),"No Revenue")</f>
        <v>No Revenue</v>
      </c>
      <c r="S5313" s="4">
        <f>Table2[[#This Row],[Revenue_Amount]]/Table2[[#This Row],[Num_Nights]]</f>
        <v>0</v>
      </c>
    </row>
    <row r="5314" spans="1:19" hidden="1" x14ac:dyDescent="0.3">
      <c r="A5314">
        <v>5313</v>
      </c>
      <c r="B5314" t="s">
        <v>50</v>
      </c>
      <c r="C5314" s="9">
        <v>44931</v>
      </c>
      <c r="D5314" s="9">
        <v>44935</v>
      </c>
      <c r="E5314" s="10">
        <v>44865</v>
      </c>
      <c r="F5314" t="s">
        <v>49</v>
      </c>
      <c r="G5314">
        <v>156.53</v>
      </c>
      <c r="H5314">
        <v>1</v>
      </c>
      <c r="I5314">
        <v>1</v>
      </c>
      <c r="J5314" t="s">
        <v>35</v>
      </c>
      <c r="K5314" t="s">
        <v>29</v>
      </c>
      <c r="L5314" t="s">
        <v>21</v>
      </c>
      <c r="M5314" t="s">
        <v>36</v>
      </c>
      <c r="N5314" t="s">
        <v>41</v>
      </c>
      <c r="O5314">
        <f>Table2[[#This Row],[check_out_date]]-Table2[[#This Row],[check_in_date]]</f>
        <v>4</v>
      </c>
      <c r="P5314">
        <f>Table2[[#This Row],[num_adults]]+Table2[[#This Row],[num_children]]</f>
        <v>2</v>
      </c>
      <c r="Q5314" s="3">
        <f>IF(OR(Table2[[#This Row],[booking_status]]="confirmed",Table2[[#This Row],[booking_status]]="checked-out"),Table2[[#This Row],[room_rate_per_night]]*Table2[[#This Row],[Num_Nights]],0)</f>
        <v>626.12</v>
      </c>
      <c r="R5314" t="str" cm="1">
        <f t="array" ref="R5314">IFERROR(_xlfn.IFS(Table2[[#This Row],[booking_status]]="confirmed","Expected",Table2[[#This Row],[booking_status]]="checked-out","Actual"),"No Revenue")</f>
        <v>Expected</v>
      </c>
      <c r="S5314" s="4">
        <f>Table2[[#This Row],[Revenue_Amount]]/Table2[[#This Row],[Num_Nights]]</f>
        <v>156.53</v>
      </c>
    </row>
    <row r="5315" spans="1:19" x14ac:dyDescent="0.3">
      <c r="A5315">
        <v>5314</v>
      </c>
      <c r="B5315" t="s">
        <v>31</v>
      </c>
      <c r="C5315" s="9">
        <v>44936</v>
      </c>
      <c r="D5315" s="9">
        <v>44941</v>
      </c>
      <c r="E5315" s="10">
        <v>44917</v>
      </c>
      <c r="F5315" t="s">
        <v>27</v>
      </c>
      <c r="G5315">
        <v>131.56</v>
      </c>
      <c r="H5315">
        <v>4</v>
      </c>
      <c r="I5315">
        <v>1</v>
      </c>
      <c r="J5315" t="s">
        <v>28</v>
      </c>
      <c r="K5315" t="s">
        <v>29</v>
      </c>
      <c r="L5315" t="s">
        <v>21</v>
      </c>
      <c r="M5315" t="s">
        <v>22</v>
      </c>
      <c r="N5315" t="s">
        <v>41</v>
      </c>
      <c r="O5315">
        <f>Table2[[#This Row],[check_out_date]]-Table2[[#This Row],[check_in_date]]</f>
        <v>5</v>
      </c>
      <c r="P5315">
        <f>Table2[[#This Row],[num_adults]]+Table2[[#This Row],[num_children]]</f>
        <v>5</v>
      </c>
      <c r="Q5315" s="3">
        <f>IF(OR(Table2[[#This Row],[booking_status]]="confirmed",Table2[[#This Row],[booking_status]]="checked-out"),Table2[[#This Row],[room_rate_per_night]]*Table2[[#This Row],[Num_Nights]],0)</f>
        <v>657.8</v>
      </c>
      <c r="R5315" t="str" cm="1">
        <f t="array" ref="R5315">IFERROR(_xlfn.IFS(Table2[[#This Row],[booking_status]]="confirmed","Expected",Table2[[#This Row],[booking_status]]="checked-out","Actual"),"No Revenue")</f>
        <v>Expected</v>
      </c>
      <c r="S5315" s="4">
        <f>Table2[[#This Row],[Revenue_Amount]]/Table2[[#This Row],[Num_Nights]]</f>
        <v>131.56</v>
      </c>
    </row>
    <row r="5316" spans="1:19" x14ac:dyDescent="0.3">
      <c r="A5316">
        <v>5315</v>
      </c>
      <c r="B5316" t="s">
        <v>31</v>
      </c>
      <c r="C5316" s="9">
        <v>45176</v>
      </c>
      <c r="D5316" s="9">
        <v>45187</v>
      </c>
      <c r="E5316" s="10">
        <v>45157</v>
      </c>
      <c r="F5316" t="s">
        <v>49</v>
      </c>
      <c r="G5316">
        <v>61.25</v>
      </c>
      <c r="H5316">
        <v>4</v>
      </c>
      <c r="I5316">
        <v>0</v>
      </c>
      <c r="J5316" t="s">
        <v>55</v>
      </c>
      <c r="K5316" t="s">
        <v>20</v>
      </c>
      <c r="L5316" t="s">
        <v>21</v>
      </c>
      <c r="M5316" t="s">
        <v>36</v>
      </c>
      <c r="N5316" t="s">
        <v>45</v>
      </c>
      <c r="O5316">
        <f>Table2[[#This Row],[check_out_date]]-Table2[[#This Row],[check_in_date]]</f>
        <v>11</v>
      </c>
      <c r="P5316">
        <f>Table2[[#This Row],[num_adults]]+Table2[[#This Row],[num_children]]</f>
        <v>4</v>
      </c>
      <c r="Q5316" s="3">
        <f>IF(OR(Table2[[#This Row],[booking_status]]="confirmed",Table2[[#This Row],[booking_status]]="checked-out"),Table2[[#This Row],[room_rate_per_night]]*Table2[[#This Row],[Num_Nights]],0)</f>
        <v>673.75</v>
      </c>
      <c r="R5316" t="str" cm="1">
        <f t="array" ref="R5316">IFERROR(_xlfn.IFS(Table2[[#This Row],[booking_status]]="confirmed","Expected",Table2[[#This Row],[booking_status]]="checked-out","Actual"),"No Revenue")</f>
        <v>Expected</v>
      </c>
      <c r="S5316" s="4">
        <f>Table2[[#This Row],[Revenue_Amount]]/Table2[[#This Row],[Num_Nights]]</f>
        <v>61.25</v>
      </c>
    </row>
    <row r="5317" spans="1:19" x14ac:dyDescent="0.3">
      <c r="A5317">
        <v>5316</v>
      </c>
      <c r="B5317" t="s">
        <v>50</v>
      </c>
      <c r="C5317" s="9">
        <v>45113</v>
      </c>
      <c r="D5317" s="9">
        <v>45114</v>
      </c>
      <c r="E5317" s="10">
        <v>45049</v>
      </c>
      <c r="F5317" t="s">
        <v>18</v>
      </c>
      <c r="G5317">
        <v>196.17</v>
      </c>
      <c r="H5317">
        <v>2</v>
      </c>
      <c r="I5317">
        <v>0</v>
      </c>
      <c r="J5317" t="s">
        <v>94</v>
      </c>
      <c r="K5317" t="s">
        <v>99</v>
      </c>
      <c r="L5317" t="s">
        <v>21</v>
      </c>
      <c r="M5317" t="s">
        <v>36</v>
      </c>
      <c r="N5317" t="s">
        <v>41</v>
      </c>
      <c r="O5317">
        <f>Table2[[#This Row],[check_out_date]]-Table2[[#This Row],[check_in_date]]</f>
        <v>1</v>
      </c>
      <c r="P5317">
        <f>Table2[[#This Row],[num_adults]]+Table2[[#This Row],[num_children]]</f>
        <v>2</v>
      </c>
      <c r="Q5317" s="3">
        <f>IF(OR(Table2[[#This Row],[booking_status]]="confirmed",Table2[[#This Row],[booking_status]]="checked-out"),Table2[[#This Row],[room_rate_per_night]]*Table2[[#This Row],[Num_Nights]],0)</f>
        <v>196.17</v>
      </c>
      <c r="R5317" t="str" cm="1">
        <f t="array" ref="R5317">IFERROR(_xlfn.IFS(Table2[[#This Row],[booking_status]]="confirmed","Expected",Table2[[#This Row],[booking_status]]="checked-out","Actual"),"No Revenue")</f>
        <v>Expected</v>
      </c>
      <c r="S5317" s="4">
        <f>Table2[[#This Row],[Revenue_Amount]]/Table2[[#This Row],[Num_Nights]]</f>
        <v>196.17</v>
      </c>
    </row>
    <row r="5318" spans="1:19" x14ac:dyDescent="0.3">
      <c r="A5318">
        <v>5317</v>
      </c>
      <c r="B5318" t="s">
        <v>14</v>
      </c>
      <c r="C5318" s="9">
        <v>45086</v>
      </c>
      <c r="D5318" s="9">
        <v>45098</v>
      </c>
      <c r="E5318" s="10">
        <v>45062</v>
      </c>
      <c r="F5318" t="s">
        <v>54</v>
      </c>
      <c r="G5318">
        <v>372.1</v>
      </c>
      <c r="H5318">
        <v>2</v>
      </c>
      <c r="I5318">
        <v>0</v>
      </c>
      <c r="J5318" t="s">
        <v>28</v>
      </c>
      <c r="K5318" t="s">
        <v>44</v>
      </c>
      <c r="L5318" t="s">
        <v>21</v>
      </c>
      <c r="M5318" t="s">
        <v>36</v>
      </c>
      <c r="N5318" t="s">
        <v>45</v>
      </c>
      <c r="O5318">
        <f>Table2[[#This Row],[check_out_date]]-Table2[[#This Row],[check_in_date]]</f>
        <v>12</v>
      </c>
      <c r="P5318">
        <f>Table2[[#This Row],[num_adults]]+Table2[[#This Row],[num_children]]</f>
        <v>2</v>
      </c>
      <c r="Q5318" s="3">
        <f>IF(OR(Table2[[#This Row],[booking_status]]="confirmed",Table2[[#This Row],[booking_status]]="checked-out"),Table2[[#This Row],[room_rate_per_night]]*Table2[[#This Row],[Num_Nights]],0)</f>
        <v>4465.2000000000007</v>
      </c>
      <c r="R5318" t="str" cm="1">
        <f t="array" ref="R5318">IFERROR(_xlfn.IFS(Table2[[#This Row],[booking_status]]="confirmed","Expected",Table2[[#This Row],[booking_status]]="checked-out","Actual"),"No Revenue")</f>
        <v>Expected</v>
      </c>
      <c r="S5318" s="4">
        <f>Table2[[#This Row],[Revenue_Amount]]/Table2[[#This Row],[Num_Nights]]</f>
        <v>372.10000000000008</v>
      </c>
    </row>
    <row r="5319" spans="1:19" x14ac:dyDescent="0.3">
      <c r="A5319">
        <v>5318</v>
      </c>
      <c r="B5319" t="s">
        <v>14</v>
      </c>
      <c r="C5319" s="9">
        <v>45161</v>
      </c>
      <c r="D5319" s="9">
        <v>45166</v>
      </c>
      <c r="E5319" s="10">
        <v>45137</v>
      </c>
      <c r="F5319" t="s">
        <v>27</v>
      </c>
      <c r="G5319">
        <v>190</v>
      </c>
      <c r="H5319">
        <v>3</v>
      </c>
      <c r="I5319">
        <v>0</v>
      </c>
      <c r="J5319" t="s">
        <v>28</v>
      </c>
      <c r="K5319" t="s">
        <v>20</v>
      </c>
      <c r="L5319" t="s">
        <v>21</v>
      </c>
      <c r="M5319" t="s">
        <v>36</v>
      </c>
      <c r="N5319" t="s">
        <v>41</v>
      </c>
      <c r="O5319">
        <f>Table2[[#This Row],[check_out_date]]-Table2[[#This Row],[check_in_date]]</f>
        <v>5</v>
      </c>
      <c r="P5319">
        <f>Table2[[#This Row],[num_adults]]+Table2[[#This Row],[num_children]]</f>
        <v>3</v>
      </c>
      <c r="Q5319" s="3">
        <f>IF(OR(Table2[[#This Row],[booking_status]]="confirmed",Table2[[#This Row],[booking_status]]="checked-out"),Table2[[#This Row],[room_rate_per_night]]*Table2[[#This Row],[Num_Nights]],0)</f>
        <v>950</v>
      </c>
      <c r="R5319" t="str" cm="1">
        <f t="array" ref="R5319">IFERROR(_xlfn.IFS(Table2[[#This Row],[booking_status]]="confirmed","Expected",Table2[[#This Row],[booking_status]]="checked-out","Actual"),"No Revenue")</f>
        <v>Expected</v>
      </c>
      <c r="S5319" s="4">
        <f>Table2[[#This Row],[Revenue_Amount]]/Table2[[#This Row],[Num_Nights]]</f>
        <v>190</v>
      </c>
    </row>
    <row r="5320" spans="1:19" hidden="1" x14ac:dyDescent="0.3">
      <c r="A5320">
        <v>5319</v>
      </c>
      <c r="B5320" t="s">
        <v>31</v>
      </c>
      <c r="C5320" s="9">
        <v>45279</v>
      </c>
      <c r="D5320" s="9">
        <v>45288</v>
      </c>
      <c r="E5320" s="10">
        <v>45244</v>
      </c>
      <c r="F5320" t="s">
        <v>27</v>
      </c>
      <c r="G5320">
        <v>91.45</v>
      </c>
      <c r="H5320">
        <v>2</v>
      </c>
      <c r="I5320">
        <v>2</v>
      </c>
      <c r="J5320" t="s">
        <v>35</v>
      </c>
      <c r="K5320" t="s">
        <v>20</v>
      </c>
      <c r="L5320" t="s">
        <v>60</v>
      </c>
      <c r="M5320" t="s">
        <v>36</v>
      </c>
      <c r="N5320" t="s">
        <v>41</v>
      </c>
      <c r="O5320">
        <f>Table2[[#This Row],[check_out_date]]-Table2[[#This Row],[check_in_date]]</f>
        <v>9</v>
      </c>
      <c r="P5320">
        <f>Table2[[#This Row],[num_adults]]+Table2[[#This Row],[num_children]]</f>
        <v>4</v>
      </c>
      <c r="Q5320" s="3">
        <f>IF(OR(Table2[[#This Row],[booking_status]]="confirmed",Table2[[#This Row],[booking_status]]="checked-out"),Table2[[#This Row],[room_rate_per_night]]*Table2[[#This Row],[Num_Nights]],0)</f>
        <v>0</v>
      </c>
      <c r="R5320" t="str" cm="1">
        <f t="array" ref="R5320">IFERROR(_xlfn.IFS(Table2[[#This Row],[booking_status]]="confirmed","Expected",Table2[[#This Row],[booking_status]]="checked-out","Actual"),"No Revenue")</f>
        <v>No Revenue</v>
      </c>
      <c r="S5320" s="4">
        <f>Table2[[#This Row],[Revenue_Amount]]/Table2[[#This Row],[Num_Nights]]</f>
        <v>0</v>
      </c>
    </row>
    <row r="5321" spans="1:19" hidden="1" x14ac:dyDescent="0.3">
      <c r="A5321">
        <v>5320</v>
      </c>
      <c r="B5321" t="s">
        <v>14</v>
      </c>
      <c r="C5321" s="9">
        <v>45278</v>
      </c>
      <c r="D5321" s="9">
        <v>45283</v>
      </c>
      <c r="E5321" s="10">
        <v>45266</v>
      </c>
      <c r="F5321" t="s">
        <v>49</v>
      </c>
      <c r="G5321">
        <v>95.87</v>
      </c>
      <c r="H5321">
        <v>2</v>
      </c>
      <c r="I5321">
        <v>0</v>
      </c>
      <c r="J5321" t="s">
        <v>35</v>
      </c>
      <c r="K5321" t="s">
        <v>29</v>
      </c>
      <c r="L5321" t="s">
        <v>21</v>
      </c>
      <c r="M5321" t="s">
        <v>36</v>
      </c>
      <c r="N5321" t="s">
        <v>30</v>
      </c>
      <c r="O5321">
        <f>Table2[[#This Row],[check_out_date]]-Table2[[#This Row],[check_in_date]]</f>
        <v>5</v>
      </c>
      <c r="P5321">
        <f>Table2[[#This Row],[num_adults]]+Table2[[#This Row],[num_children]]</f>
        <v>2</v>
      </c>
      <c r="Q5321" s="3">
        <f>IF(OR(Table2[[#This Row],[booking_status]]="confirmed",Table2[[#This Row],[booking_status]]="checked-out"),Table2[[#This Row],[room_rate_per_night]]*Table2[[#This Row],[Num_Nights]],0)</f>
        <v>479.35</v>
      </c>
      <c r="R5321" t="str" cm="1">
        <f t="array" ref="R5321">IFERROR(_xlfn.IFS(Table2[[#This Row],[booking_status]]="confirmed","Expected",Table2[[#This Row],[booking_status]]="checked-out","Actual"),"No Revenue")</f>
        <v>Expected</v>
      </c>
      <c r="S5321" s="4">
        <f>Table2[[#This Row],[Revenue_Amount]]/Table2[[#This Row],[Num_Nights]]</f>
        <v>95.87</v>
      </c>
    </row>
    <row r="5322" spans="1:19" x14ac:dyDescent="0.3">
      <c r="A5322">
        <v>5321</v>
      </c>
      <c r="B5322" t="s">
        <v>50</v>
      </c>
      <c r="C5322" s="9">
        <v>44938</v>
      </c>
      <c r="D5322" s="9">
        <v>44948</v>
      </c>
      <c r="E5322" s="10">
        <v>44891</v>
      </c>
      <c r="F5322" t="s">
        <v>18</v>
      </c>
      <c r="G5322">
        <v>355.88</v>
      </c>
      <c r="H5322">
        <v>1</v>
      </c>
      <c r="I5322">
        <v>1</v>
      </c>
      <c r="J5322" t="s">
        <v>55</v>
      </c>
      <c r="K5322" t="s">
        <v>44</v>
      </c>
      <c r="L5322" t="s">
        <v>21</v>
      </c>
      <c r="M5322" t="s">
        <v>36</v>
      </c>
      <c r="N5322" t="s">
        <v>41</v>
      </c>
      <c r="O5322">
        <f>Table2[[#This Row],[check_out_date]]-Table2[[#This Row],[check_in_date]]</f>
        <v>10</v>
      </c>
      <c r="P5322">
        <f>Table2[[#This Row],[num_adults]]+Table2[[#This Row],[num_children]]</f>
        <v>2</v>
      </c>
      <c r="Q5322" s="3">
        <f>IF(OR(Table2[[#This Row],[booking_status]]="confirmed",Table2[[#This Row],[booking_status]]="checked-out"),Table2[[#This Row],[room_rate_per_night]]*Table2[[#This Row],[Num_Nights]],0)</f>
        <v>3558.8</v>
      </c>
      <c r="R5322" t="str" cm="1">
        <f t="array" ref="R5322">IFERROR(_xlfn.IFS(Table2[[#This Row],[booking_status]]="confirmed","Expected",Table2[[#This Row],[booking_status]]="checked-out","Actual"),"No Revenue")</f>
        <v>Expected</v>
      </c>
      <c r="S5322" s="4">
        <f>Table2[[#This Row],[Revenue_Amount]]/Table2[[#This Row],[Num_Nights]]</f>
        <v>355.88</v>
      </c>
    </row>
    <row r="5323" spans="1:19" x14ac:dyDescent="0.3">
      <c r="A5323">
        <v>5322</v>
      </c>
      <c r="B5323" t="s">
        <v>50</v>
      </c>
      <c r="C5323" s="9">
        <v>45083</v>
      </c>
      <c r="D5323" s="9">
        <v>45087</v>
      </c>
      <c r="E5323" s="10">
        <v>45043</v>
      </c>
      <c r="F5323" t="s">
        <v>18</v>
      </c>
      <c r="G5323">
        <v>294.64</v>
      </c>
      <c r="H5323">
        <v>2</v>
      </c>
      <c r="I5323">
        <v>0</v>
      </c>
      <c r="J5323" t="s">
        <v>28</v>
      </c>
      <c r="K5323" t="s">
        <v>20</v>
      </c>
      <c r="L5323" t="s">
        <v>21</v>
      </c>
      <c r="M5323" t="s">
        <v>22</v>
      </c>
      <c r="N5323" t="s">
        <v>45</v>
      </c>
      <c r="O5323">
        <f>Table2[[#This Row],[check_out_date]]-Table2[[#This Row],[check_in_date]]</f>
        <v>4</v>
      </c>
      <c r="P5323">
        <f>Table2[[#This Row],[num_adults]]+Table2[[#This Row],[num_children]]</f>
        <v>2</v>
      </c>
      <c r="Q5323" s="3">
        <f>IF(OR(Table2[[#This Row],[booking_status]]="confirmed",Table2[[#This Row],[booking_status]]="checked-out"),Table2[[#This Row],[room_rate_per_night]]*Table2[[#This Row],[Num_Nights]],0)</f>
        <v>1178.56</v>
      </c>
      <c r="R5323" t="str" cm="1">
        <f t="array" ref="R5323">IFERROR(_xlfn.IFS(Table2[[#This Row],[booking_status]]="confirmed","Expected",Table2[[#This Row],[booking_status]]="checked-out","Actual"),"No Revenue")</f>
        <v>Expected</v>
      </c>
      <c r="S5323" s="4">
        <f>Table2[[#This Row],[Revenue_Amount]]/Table2[[#This Row],[Num_Nights]]</f>
        <v>294.64</v>
      </c>
    </row>
    <row r="5324" spans="1:19" x14ac:dyDescent="0.3">
      <c r="A5324">
        <v>5323</v>
      </c>
      <c r="B5324" t="s">
        <v>50</v>
      </c>
      <c r="C5324" s="9">
        <v>45110</v>
      </c>
      <c r="D5324" s="9">
        <v>45115</v>
      </c>
      <c r="E5324" s="10">
        <v>45035</v>
      </c>
      <c r="F5324" t="s">
        <v>49</v>
      </c>
      <c r="G5324">
        <v>149.13999999999999</v>
      </c>
      <c r="H5324">
        <v>3</v>
      </c>
      <c r="I5324">
        <v>0</v>
      </c>
      <c r="J5324" t="s">
        <v>19</v>
      </c>
      <c r="K5324" t="s">
        <v>44</v>
      </c>
      <c r="L5324" t="s">
        <v>21</v>
      </c>
      <c r="M5324" t="s">
        <v>36</v>
      </c>
      <c r="N5324" t="s">
        <v>95</v>
      </c>
      <c r="O5324">
        <f>Table2[[#This Row],[check_out_date]]-Table2[[#This Row],[check_in_date]]</f>
        <v>5</v>
      </c>
      <c r="P5324">
        <f>Table2[[#This Row],[num_adults]]+Table2[[#This Row],[num_children]]</f>
        <v>3</v>
      </c>
      <c r="Q5324" s="3">
        <f>IF(OR(Table2[[#This Row],[booking_status]]="confirmed",Table2[[#This Row],[booking_status]]="checked-out"),Table2[[#This Row],[room_rate_per_night]]*Table2[[#This Row],[Num_Nights]],0)</f>
        <v>745.69999999999993</v>
      </c>
      <c r="R5324" t="str" cm="1">
        <f t="array" ref="R5324">IFERROR(_xlfn.IFS(Table2[[#This Row],[booking_status]]="confirmed","Expected",Table2[[#This Row],[booking_status]]="checked-out","Actual"),"No Revenue")</f>
        <v>Expected</v>
      </c>
      <c r="S5324" s="4">
        <f>Table2[[#This Row],[Revenue_Amount]]/Table2[[#This Row],[Num_Nights]]</f>
        <v>149.13999999999999</v>
      </c>
    </row>
    <row r="5325" spans="1:19" x14ac:dyDescent="0.3">
      <c r="A5325">
        <v>5324</v>
      </c>
      <c r="B5325" t="s">
        <v>31</v>
      </c>
      <c r="C5325" s="9">
        <v>45215</v>
      </c>
      <c r="D5325" s="9">
        <v>45218</v>
      </c>
      <c r="E5325" s="10">
        <v>45204</v>
      </c>
      <c r="F5325" t="s">
        <v>49</v>
      </c>
      <c r="G5325">
        <v>116.77</v>
      </c>
      <c r="H5325">
        <v>2</v>
      </c>
      <c r="I5325">
        <v>2</v>
      </c>
      <c r="J5325" t="s">
        <v>55</v>
      </c>
      <c r="K5325" t="s">
        <v>44</v>
      </c>
      <c r="L5325" t="s">
        <v>56</v>
      </c>
      <c r="M5325" t="s">
        <v>36</v>
      </c>
      <c r="N5325" t="s">
        <v>95</v>
      </c>
      <c r="O5325">
        <f>Table2[[#This Row],[check_out_date]]-Table2[[#This Row],[check_in_date]]</f>
        <v>3</v>
      </c>
      <c r="P5325">
        <f>Table2[[#This Row],[num_adults]]+Table2[[#This Row],[num_children]]</f>
        <v>4</v>
      </c>
      <c r="Q5325" s="3">
        <f>IF(OR(Table2[[#This Row],[booking_status]]="confirmed",Table2[[#This Row],[booking_status]]="checked-out"),Table2[[#This Row],[room_rate_per_night]]*Table2[[#This Row],[Num_Nights]],0)</f>
        <v>350.31</v>
      </c>
      <c r="R5325" t="str" cm="1">
        <f t="array" ref="R5325">IFERROR(_xlfn.IFS(Table2[[#This Row],[booking_status]]="confirmed","Expected",Table2[[#This Row],[booking_status]]="checked-out","Actual"),"No Revenue")</f>
        <v>Actual</v>
      </c>
      <c r="S5325" s="4">
        <f>Table2[[#This Row],[Revenue_Amount]]/Table2[[#This Row],[Num_Nights]]</f>
        <v>116.77</v>
      </c>
    </row>
    <row r="5326" spans="1:19" x14ac:dyDescent="0.3">
      <c r="A5326">
        <v>5325</v>
      </c>
      <c r="B5326" t="s">
        <v>14</v>
      </c>
      <c r="C5326" s="9">
        <v>45033</v>
      </c>
      <c r="D5326" s="9">
        <v>45038</v>
      </c>
      <c r="E5326" s="10">
        <v>45001</v>
      </c>
      <c r="F5326" t="s">
        <v>49</v>
      </c>
      <c r="G5326">
        <v>99.92</v>
      </c>
      <c r="H5326">
        <v>2</v>
      </c>
      <c r="I5326">
        <v>0</v>
      </c>
      <c r="J5326" t="s">
        <v>28</v>
      </c>
      <c r="K5326" t="s">
        <v>66</v>
      </c>
      <c r="L5326" t="s">
        <v>21</v>
      </c>
      <c r="M5326" t="s">
        <v>36</v>
      </c>
      <c r="N5326" t="s">
        <v>41</v>
      </c>
      <c r="O5326">
        <f>Table2[[#This Row],[check_out_date]]-Table2[[#This Row],[check_in_date]]</f>
        <v>5</v>
      </c>
      <c r="P5326">
        <f>Table2[[#This Row],[num_adults]]+Table2[[#This Row],[num_children]]</f>
        <v>2</v>
      </c>
      <c r="Q5326" s="3">
        <f>IF(OR(Table2[[#This Row],[booking_status]]="confirmed",Table2[[#This Row],[booking_status]]="checked-out"),Table2[[#This Row],[room_rate_per_night]]*Table2[[#This Row],[Num_Nights]],0)</f>
        <v>499.6</v>
      </c>
      <c r="R5326" t="str" cm="1">
        <f t="array" ref="R5326">IFERROR(_xlfn.IFS(Table2[[#This Row],[booking_status]]="confirmed","Expected",Table2[[#This Row],[booking_status]]="checked-out","Actual"),"No Revenue")</f>
        <v>Expected</v>
      </c>
      <c r="S5326" s="4">
        <f>Table2[[#This Row],[Revenue_Amount]]/Table2[[#This Row],[Num_Nights]]</f>
        <v>99.92</v>
      </c>
    </row>
    <row r="5327" spans="1:19" hidden="1" x14ac:dyDescent="0.3">
      <c r="A5327">
        <v>5326</v>
      </c>
      <c r="B5327" t="s">
        <v>14</v>
      </c>
      <c r="C5327" s="9">
        <v>44969</v>
      </c>
      <c r="D5327" s="9">
        <v>44974</v>
      </c>
      <c r="E5327" s="10">
        <v>44941</v>
      </c>
      <c r="F5327" t="s">
        <v>27</v>
      </c>
      <c r="G5327">
        <v>134.24</v>
      </c>
      <c r="H5327">
        <v>3</v>
      </c>
      <c r="I5327">
        <v>2</v>
      </c>
      <c r="J5327" t="s">
        <v>35</v>
      </c>
      <c r="K5327" t="s">
        <v>99</v>
      </c>
      <c r="L5327" t="s">
        <v>21</v>
      </c>
      <c r="M5327" t="s">
        <v>36</v>
      </c>
      <c r="N5327" t="s">
        <v>45</v>
      </c>
      <c r="O5327">
        <f>Table2[[#This Row],[check_out_date]]-Table2[[#This Row],[check_in_date]]</f>
        <v>5</v>
      </c>
      <c r="P5327">
        <f>Table2[[#This Row],[num_adults]]+Table2[[#This Row],[num_children]]</f>
        <v>5</v>
      </c>
      <c r="Q5327" s="3">
        <f>IF(OR(Table2[[#This Row],[booking_status]]="confirmed",Table2[[#This Row],[booking_status]]="checked-out"),Table2[[#This Row],[room_rate_per_night]]*Table2[[#This Row],[Num_Nights]],0)</f>
        <v>671.2</v>
      </c>
      <c r="R5327" t="str" cm="1">
        <f t="array" ref="R5327">IFERROR(_xlfn.IFS(Table2[[#This Row],[booking_status]]="confirmed","Expected",Table2[[#This Row],[booking_status]]="checked-out","Actual"),"No Revenue")</f>
        <v>Expected</v>
      </c>
      <c r="S5327" s="4">
        <f>Table2[[#This Row],[Revenue_Amount]]/Table2[[#This Row],[Num_Nights]]</f>
        <v>134.24</v>
      </c>
    </row>
    <row r="5328" spans="1:19" x14ac:dyDescent="0.3">
      <c r="A5328">
        <v>5327</v>
      </c>
      <c r="B5328" t="s">
        <v>31</v>
      </c>
      <c r="C5328" s="9">
        <v>45057</v>
      </c>
      <c r="D5328" s="9">
        <v>45060</v>
      </c>
      <c r="E5328" s="10">
        <v>44994</v>
      </c>
      <c r="F5328" t="s">
        <v>27</v>
      </c>
      <c r="G5328">
        <v>130.94999999999999</v>
      </c>
      <c r="H5328">
        <v>1</v>
      </c>
      <c r="I5328">
        <v>0</v>
      </c>
      <c r="J5328" t="s">
        <v>28</v>
      </c>
      <c r="K5328" t="s">
        <v>44</v>
      </c>
      <c r="L5328" t="s">
        <v>70</v>
      </c>
      <c r="M5328" t="s">
        <v>22</v>
      </c>
      <c r="N5328" t="s">
        <v>41</v>
      </c>
      <c r="O5328">
        <f>Table2[[#This Row],[check_out_date]]-Table2[[#This Row],[check_in_date]]</f>
        <v>3</v>
      </c>
      <c r="P5328">
        <f>Table2[[#This Row],[num_adults]]+Table2[[#This Row],[num_children]]</f>
        <v>1</v>
      </c>
      <c r="Q5328" s="3">
        <f>IF(OR(Table2[[#This Row],[booking_status]]="confirmed",Table2[[#This Row],[booking_status]]="checked-out"),Table2[[#This Row],[room_rate_per_night]]*Table2[[#This Row],[Num_Nights]],0)</f>
        <v>0</v>
      </c>
      <c r="R5328" t="str" cm="1">
        <f t="array" ref="R5328">IFERROR(_xlfn.IFS(Table2[[#This Row],[booking_status]]="confirmed","Expected",Table2[[#This Row],[booking_status]]="checked-out","Actual"),"No Revenue")</f>
        <v>No Revenue</v>
      </c>
      <c r="S5328" s="4">
        <f>Table2[[#This Row],[Revenue_Amount]]/Table2[[#This Row],[Num_Nights]]</f>
        <v>0</v>
      </c>
    </row>
    <row r="5329" spans="1:19" hidden="1" x14ac:dyDescent="0.3">
      <c r="A5329">
        <v>5328</v>
      </c>
      <c r="B5329" t="s">
        <v>31</v>
      </c>
      <c r="C5329" s="9">
        <v>45134</v>
      </c>
      <c r="D5329" s="9">
        <v>45143</v>
      </c>
      <c r="E5329" s="10">
        <v>45119</v>
      </c>
      <c r="F5329" t="s">
        <v>54</v>
      </c>
      <c r="G5329">
        <v>276.47000000000003</v>
      </c>
      <c r="H5329">
        <v>1</v>
      </c>
      <c r="I5329">
        <v>0</v>
      </c>
      <c r="J5329" t="s">
        <v>35</v>
      </c>
      <c r="K5329" t="s">
        <v>66</v>
      </c>
      <c r="L5329" t="s">
        <v>21</v>
      </c>
      <c r="M5329" t="s">
        <v>22</v>
      </c>
      <c r="N5329" t="s">
        <v>41</v>
      </c>
      <c r="O5329">
        <f>Table2[[#This Row],[check_out_date]]-Table2[[#This Row],[check_in_date]]</f>
        <v>9</v>
      </c>
      <c r="P5329">
        <f>Table2[[#This Row],[num_adults]]+Table2[[#This Row],[num_children]]</f>
        <v>1</v>
      </c>
      <c r="Q5329" s="3">
        <f>IF(OR(Table2[[#This Row],[booking_status]]="confirmed",Table2[[#This Row],[booking_status]]="checked-out"),Table2[[#This Row],[room_rate_per_night]]*Table2[[#This Row],[Num_Nights]],0)</f>
        <v>2488.2300000000005</v>
      </c>
      <c r="R5329" t="str" cm="1">
        <f t="array" ref="R5329">IFERROR(_xlfn.IFS(Table2[[#This Row],[booking_status]]="confirmed","Expected",Table2[[#This Row],[booking_status]]="checked-out","Actual"),"No Revenue")</f>
        <v>Expected</v>
      </c>
      <c r="S5329" s="4">
        <f>Table2[[#This Row],[Revenue_Amount]]/Table2[[#This Row],[Num_Nights]]</f>
        <v>276.47000000000003</v>
      </c>
    </row>
    <row r="5330" spans="1:19" x14ac:dyDescent="0.3">
      <c r="A5330">
        <v>5329</v>
      </c>
      <c r="B5330" t="s">
        <v>37</v>
      </c>
      <c r="C5330" s="9">
        <v>45079</v>
      </c>
      <c r="D5330" s="9">
        <v>45081</v>
      </c>
      <c r="E5330" s="10">
        <v>45054</v>
      </c>
      <c r="F5330" t="s">
        <v>27</v>
      </c>
      <c r="G5330">
        <v>132.94999999999999</v>
      </c>
      <c r="H5330">
        <v>4</v>
      </c>
      <c r="I5330">
        <v>0</v>
      </c>
      <c r="J5330" t="s">
        <v>94</v>
      </c>
      <c r="K5330" t="s">
        <v>44</v>
      </c>
      <c r="L5330" t="s">
        <v>21</v>
      </c>
      <c r="M5330" t="s">
        <v>36</v>
      </c>
      <c r="N5330" t="s">
        <v>41</v>
      </c>
      <c r="O5330">
        <f>Table2[[#This Row],[check_out_date]]-Table2[[#This Row],[check_in_date]]</f>
        <v>2</v>
      </c>
      <c r="P5330">
        <f>Table2[[#This Row],[num_adults]]+Table2[[#This Row],[num_children]]</f>
        <v>4</v>
      </c>
      <c r="Q5330" s="3">
        <f>IF(OR(Table2[[#This Row],[booking_status]]="confirmed",Table2[[#This Row],[booking_status]]="checked-out"),Table2[[#This Row],[room_rate_per_night]]*Table2[[#This Row],[Num_Nights]],0)</f>
        <v>265.89999999999998</v>
      </c>
      <c r="R5330" t="str" cm="1">
        <f t="array" ref="R5330">IFERROR(_xlfn.IFS(Table2[[#This Row],[booking_status]]="confirmed","Expected",Table2[[#This Row],[booking_status]]="checked-out","Actual"),"No Revenue")</f>
        <v>Expected</v>
      </c>
      <c r="S5330" s="4">
        <f>Table2[[#This Row],[Revenue_Amount]]/Table2[[#This Row],[Num_Nights]]</f>
        <v>132.94999999999999</v>
      </c>
    </row>
    <row r="5331" spans="1:19" x14ac:dyDescent="0.3">
      <c r="A5331">
        <v>5330</v>
      </c>
      <c r="B5331" t="s">
        <v>50</v>
      </c>
      <c r="C5331" s="9">
        <v>45198</v>
      </c>
      <c r="D5331" s="9">
        <v>45207</v>
      </c>
      <c r="E5331" s="10">
        <v>45170</v>
      </c>
      <c r="F5331" t="s">
        <v>18</v>
      </c>
      <c r="G5331">
        <v>341.45</v>
      </c>
      <c r="H5331">
        <v>1</v>
      </c>
      <c r="I5331">
        <v>2</v>
      </c>
      <c r="J5331" t="s">
        <v>94</v>
      </c>
      <c r="K5331" t="s">
        <v>44</v>
      </c>
      <c r="L5331" t="s">
        <v>21</v>
      </c>
      <c r="M5331" t="s">
        <v>36</v>
      </c>
      <c r="N5331" t="s">
        <v>41</v>
      </c>
      <c r="O5331">
        <f>Table2[[#This Row],[check_out_date]]-Table2[[#This Row],[check_in_date]]</f>
        <v>9</v>
      </c>
      <c r="P5331">
        <f>Table2[[#This Row],[num_adults]]+Table2[[#This Row],[num_children]]</f>
        <v>3</v>
      </c>
      <c r="Q5331" s="3">
        <f>IF(OR(Table2[[#This Row],[booking_status]]="confirmed",Table2[[#This Row],[booking_status]]="checked-out"),Table2[[#This Row],[room_rate_per_night]]*Table2[[#This Row],[Num_Nights]],0)</f>
        <v>3073.0499999999997</v>
      </c>
      <c r="R5331" t="str" cm="1">
        <f t="array" ref="R5331">IFERROR(_xlfn.IFS(Table2[[#This Row],[booking_status]]="confirmed","Expected",Table2[[#This Row],[booking_status]]="checked-out","Actual"),"No Revenue")</f>
        <v>Expected</v>
      </c>
      <c r="S5331" s="4">
        <f>Table2[[#This Row],[Revenue_Amount]]/Table2[[#This Row],[Num_Nights]]</f>
        <v>341.45</v>
      </c>
    </row>
    <row r="5332" spans="1:19" hidden="1" x14ac:dyDescent="0.3">
      <c r="A5332">
        <v>5331</v>
      </c>
      <c r="B5332" t="s">
        <v>14</v>
      </c>
      <c r="C5332" s="9">
        <v>45268</v>
      </c>
      <c r="D5332" s="9">
        <v>45276</v>
      </c>
      <c r="E5332" s="10">
        <v>45228</v>
      </c>
      <c r="F5332" t="s">
        <v>49</v>
      </c>
      <c r="G5332">
        <v>92.93</v>
      </c>
      <c r="H5332">
        <v>2</v>
      </c>
      <c r="I5332">
        <v>0</v>
      </c>
      <c r="J5332" t="s">
        <v>35</v>
      </c>
      <c r="K5332" t="s">
        <v>20</v>
      </c>
      <c r="L5332" t="s">
        <v>70</v>
      </c>
      <c r="M5332" t="s">
        <v>36</v>
      </c>
      <c r="N5332" t="s">
        <v>45</v>
      </c>
      <c r="O5332">
        <f>Table2[[#This Row],[check_out_date]]-Table2[[#This Row],[check_in_date]]</f>
        <v>8</v>
      </c>
      <c r="P5332">
        <f>Table2[[#This Row],[num_adults]]+Table2[[#This Row],[num_children]]</f>
        <v>2</v>
      </c>
      <c r="Q5332" s="3">
        <f>IF(OR(Table2[[#This Row],[booking_status]]="confirmed",Table2[[#This Row],[booking_status]]="checked-out"),Table2[[#This Row],[room_rate_per_night]]*Table2[[#This Row],[Num_Nights]],0)</f>
        <v>0</v>
      </c>
      <c r="R5332" t="str" cm="1">
        <f t="array" ref="R5332">IFERROR(_xlfn.IFS(Table2[[#This Row],[booking_status]]="confirmed","Expected",Table2[[#This Row],[booking_status]]="checked-out","Actual"),"No Revenue")</f>
        <v>No Revenue</v>
      </c>
      <c r="S5332" s="4">
        <f>Table2[[#This Row],[Revenue_Amount]]/Table2[[#This Row],[Num_Nights]]</f>
        <v>0</v>
      </c>
    </row>
    <row r="5333" spans="1:19" x14ac:dyDescent="0.3">
      <c r="A5333">
        <v>5332</v>
      </c>
      <c r="B5333" t="s">
        <v>50</v>
      </c>
      <c r="C5333" s="9">
        <v>45119</v>
      </c>
      <c r="D5333" s="9">
        <v>45120</v>
      </c>
      <c r="E5333" s="10">
        <v>45081</v>
      </c>
      <c r="F5333" t="s">
        <v>49</v>
      </c>
      <c r="G5333">
        <v>78.72</v>
      </c>
      <c r="H5333">
        <v>2</v>
      </c>
      <c r="I5333">
        <v>1</v>
      </c>
      <c r="J5333" t="s">
        <v>94</v>
      </c>
      <c r="K5333" t="s">
        <v>44</v>
      </c>
      <c r="L5333" t="s">
        <v>21</v>
      </c>
      <c r="M5333" t="s">
        <v>36</v>
      </c>
      <c r="N5333" t="s">
        <v>41</v>
      </c>
      <c r="O5333">
        <f>Table2[[#This Row],[check_out_date]]-Table2[[#This Row],[check_in_date]]</f>
        <v>1</v>
      </c>
      <c r="P5333">
        <f>Table2[[#This Row],[num_adults]]+Table2[[#This Row],[num_children]]</f>
        <v>3</v>
      </c>
      <c r="Q5333" s="3">
        <f>IF(OR(Table2[[#This Row],[booking_status]]="confirmed",Table2[[#This Row],[booking_status]]="checked-out"),Table2[[#This Row],[room_rate_per_night]]*Table2[[#This Row],[Num_Nights]],0)</f>
        <v>78.72</v>
      </c>
      <c r="R5333" t="str" cm="1">
        <f t="array" ref="R5333">IFERROR(_xlfn.IFS(Table2[[#This Row],[booking_status]]="confirmed","Expected",Table2[[#This Row],[booking_status]]="checked-out","Actual"),"No Revenue")</f>
        <v>Expected</v>
      </c>
      <c r="S5333" s="4">
        <f>Table2[[#This Row],[Revenue_Amount]]/Table2[[#This Row],[Num_Nights]]</f>
        <v>78.72</v>
      </c>
    </row>
    <row r="5334" spans="1:19" x14ac:dyDescent="0.3">
      <c r="A5334">
        <v>5333</v>
      </c>
      <c r="B5334" t="s">
        <v>31</v>
      </c>
      <c r="C5334" s="9">
        <v>45029</v>
      </c>
      <c r="D5334" s="9">
        <v>45036</v>
      </c>
      <c r="E5334" s="10">
        <v>45021</v>
      </c>
      <c r="F5334" t="s">
        <v>27</v>
      </c>
      <c r="G5334">
        <v>167.98</v>
      </c>
      <c r="H5334">
        <v>2</v>
      </c>
      <c r="I5334">
        <v>2</v>
      </c>
      <c r="J5334" t="s">
        <v>28</v>
      </c>
      <c r="K5334" t="s">
        <v>20</v>
      </c>
      <c r="L5334" t="s">
        <v>56</v>
      </c>
      <c r="M5334" t="s">
        <v>36</v>
      </c>
      <c r="N5334" t="s">
        <v>41</v>
      </c>
      <c r="O5334">
        <f>Table2[[#This Row],[check_out_date]]-Table2[[#This Row],[check_in_date]]</f>
        <v>7</v>
      </c>
      <c r="P5334">
        <f>Table2[[#This Row],[num_adults]]+Table2[[#This Row],[num_children]]</f>
        <v>4</v>
      </c>
      <c r="Q5334" s="3">
        <f>IF(OR(Table2[[#This Row],[booking_status]]="confirmed",Table2[[#This Row],[booking_status]]="checked-out"),Table2[[#This Row],[room_rate_per_night]]*Table2[[#This Row],[Num_Nights]],0)</f>
        <v>1175.8599999999999</v>
      </c>
      <c r="R5334" t="str" cm="1">
        <f t="array" ref="R5334">IFERROR(_xlfn.IFS(Table2[[#This Row],[booking_status]]="confirmed","Expected",Table2[[#This Row],[booking_status]]="checked-out","Actual"),"No Revenue")</f>
        <v>Actual</v>
      </c>
      <c r="S5334" s="4">
        <f>Table2[[#This Row],[Revenue_Amount]]/Table2[[#This Row],[Num_Nights]]</f>
        <v>167.98</v>
      </c>
    </row>
    <row r="5335" spans="1:19" x14ac:dyDescent="0.3">
      <c r="A5335">
        <v>5334</v>
      </c>
      <c r="B5335" t="s">
        <v>14</v>
      </c>
      <c r="C5335" s="9">
        <v>45268</v>
      </c>
      <c r="D5335" s="9">
        <v>45271</v>
      </c>
      <c r="E5335" s="10">
        <v>45236</v>
      </c>
      <c r="F5335" t="s">
        <v>54</v>
      </c>
      <c r="G5335">
        <v>359.19</v>
      </c>
      <c r="H5335">
        <v>2</v>
      </c>
      <c r="I5335">
        <v>0</v>
      </c>
      <c r="J5335" t="s">
        <v>28</v>
      </c>
      <c r="K5335" t="s">
        <v>99</v>
      </c>
      <c r="L5335" t="s">
        <v>56</v>
      </c>
      <c r="M5335" t="s">
        <v>36</v>
      </c>
      <c r="N5335" t="s">
        <v>41</v>
      </c>
      <c r="O5335">
        <f>Table2[[#This Row],[check_out_date]]-Table2[[#This Row],[check_in_date]]</f>
        <v>3</v>
      </c>
      <c r="P5335">
        <f>Table2[[#This Row],[num_adults]]+Table2[[#This Row],[num_children]]</f>
        <v>2</v>
      </c>
      <c r="Q5335" s="3">
        <f>IF(OR(Table2[[#This Row],[booking_status]]="confirmed",Table2[[#This Row],[booking_status]]="checked-out"),Table2[[#This Row],[room_rate_per_night]]*Table2[[#This Row],[Num_Nights]],0)</f>
        <v>1077.57</v>
      </c>
      <c r="R5335" t="str" cm="1">
        <f t="array" ref="R5335">IFERROR(_xlfn.IFS(Table2[[#This Row],[booking_status]]="confirmed","Expected",Table2[[#This Row],[booking_status]]="checked-out","Actual"),"No Revenue")</f>
        <v>Actual</v>
      </c>
      <c r="S5335" s="4">
        <f>Table2[[#This Row],[Revenue_Amount]]/Table2[[#This Row],[Num_Nights]]</f>
        <v>359.19</v>
      </c>
    </row>
    <row r="5336" spans="1:19" x14ac:dyDescent="0.3">
      <c r="A5336">
        <v>5335</v>
      </c>
      <c r="B5336" t="s">
        <v>37</v>
      </c>
      <c r="C5336" s="9">
        <v>44943</v>
      </c>
      <c r="D5336" s="9">
        <v>44947</v>
      </c>
      <c r="E5336" s="10">
        <v>44932</v>
      </c>
      <c r="F5336" t="s">
        <v>27</v>
      </c>
      <c r="G5336">
        <v>119.48</v>
      </c>
      <c r="H5336">
        <v>2</v>
      </c>
      <c r="I5336">
        <v>0</v>
      </c>
      <c r="J5336" t="s">
        <v>94</v>
      </c>
      <c r="K5336" t="s">
        <v>20</v>
      </c>
      <c r="L5336" t="s">
        <v>21</v>
      </c>
      <c r="M5336" t="s">
        <v>36</v>
      </c>
      <c r="N5336" t="s">
        <v>41</v>
      </c>
      <c r="O5336">
        <f>Table2[[#This Row],[check_out_date]]-Table2[[#This Row],[check_in_date]]</f>
        <v>4</v>
      </c>
      <c r="P5336">
        <f>Table2[[#This Row],[num_adults]]+Table2[[#This Row],[num_children]]</f>
        <v>2</v>
      </c>
      <c r="Q5336" s="3">
        <f>IF(OR(Table2[[#This Row],[booking_status]]="confirmed",Table2[[#This Row],[booking_status]]="checked-out"),Table2[[#This Row],[room_rate_per_night]]*Table2[[#This Row],[Num_Nights]],0)</f>
        <v>477.92</v>
      </c>
      <c r="R5336" t="str" cm="1">
        <f t="array" ref="R5336">IFERROR(_xlfn.IFS(Table2[[#This Row],[booking_status]]="confirmed","Expected",Table2[[#This Row],[booking_status]]="checked-out","Actual"),"No Revenue")</f>
        <v>Expected</v>
      </c>
      <c r="S5336" s="4">
        <f>Table2[[#This Row],[Revenue_Amount]]/Table2[[#This Row],[Num_Nights]]</f>
        <v>119.48</v>
      </c>
    </row>
    <row r="5337" spans="1:19" x14ac:dyDescent="0.3">
      <c r="A5337">
        <v>5336</v>
      </c>
      <c r="B5337" t="s">
        <v>31</v>
      </c>
      <c r="C5337" s="9">
        <v>45251</v>
      </c>
      <c r="D5337" s="9">
        <v>45252</v>
      </c>
      <c r="E5337" s="10">
        <v>45227</v>
      </c>
      <c r="F5337" t="s">
        <v>54</v>
      </c>
      <c r="G5337">
        <v>390.06</v>
      </c>
      <c r="H5337">
        <v>4</v>
      </c>
      <c r="I5337">
        <v>0</v>
      </c>
      <c r="J5337" t="s">
        <v>28</v>
      </c>
      <c r="K5337" t="s">
        <v>20</v>
      </c>
      <c r="L5337" t="s">
        <v>21</v>
      </c>
      <c r="M5337" t="s">
        <v>36</v>
      </c>
      <c r="N5337" t="s">
        <v>30</v>
      </c>
      <c r="O5337">
        <f>Table2[[#This Row],[check_out_date]]-Table2[[#This Row],[check_in_date]]</f>
        <v>1</v>
      </c>
      <c r="P5337">
        <f>Table2[[#This Row],[num_adults]]+Table2[[#This Row],[num_children]]</f>
        <v>4</v>
      </c>
      <c r="Q5337" s="3">
        <f>IF(OR(Table2[[#This Row],[booking_status]]="confirmed",Table2[[#This Row],[booking_status]]="checked-out"),Table2[[#This Row],[room_rate_per_night]]*Table2[[#This Row],[Num_Nights]],0)</f>
        <v>390.06</v>
      </c>
      <c r="R5337" t="str" cm="1">
        <f t="array" ref="R5337">IFERROR(_xlfn.IFS(Table2[[#This Row],[booking_status]]="confirmed","Expected",Table2[[#This Row],[booking_status]]="checked-out","Actual"),"No Revenue")</f>
        <v>Expected</v>
      </c>
      <c r="S5337" s="4">
        <f>Table2[[#This Row],[Revenue_Amount]]/Table2[[#This Row],[Num_Nights]]</f>
        <v>390.06</v>
      </c>
    </row>
    <row r="5338" spans="1:19" hidden="1" x14ac:dyDescent="0.3">
      <c r="A5338">
        <v>5337</v>
      </c>
      <c r="B5338" t="s">
        <v>50</v>
      </c>
      <c r="C5338" s="9">
        <v>44947</v>
      </c>
      <c r="D5338" s="9">
        <v>44958</v>
      </c>
      <c r="E5338" s="10">
        <v>44936</v>
      </c>
      <c r="F5338" t="s">
        <v>49</v>
      </c>
      <c r="G5338">
        <v>164.78</v>
      </c>
      <c r="H5338">
        <v>1</v>
      </c>
      <c r="I5338">
        <v>1</v>
      </c>
      <c r="J5338" t="s">
        <v>35</v>
      </c>
      <c r="K5338" t="s">
        <v>44</v>
      </c>
      <c r="L5338" t="s">
        <v>60</v>
      </c>
      <c r="M5338" t="s">
        <v>36</v>
      </c>
      <c r="N5338" t="s">
        <v>23</v>
      </c>
      <c r="O5338">
        <f>Table2[[#This Row],[check_out_date]]-Table2[[#This Row],[check_in_date]]</f>
        <v>11</v>
      </c>
      <c r="P5338">
        <f>Table2[[#This Row],[num_adults]]+Table2[[#This Row],[num_children]]</f>
        <v>2</v>
      </c>
      <c r="Q5338" s="3">
        <f>IF(OR(Table2[[#This Row],[booking_status]]="confirmed",Table2[[#This Row],[booking_status]]="checked-out"),Table2[[#This Row],[room_rate_per_night]]*Table2[[#This Row],[Num_Nights]],0)</f>
        <v>0</v>
      </c>
      <c r="R5338" t="str" cm="1">
        <f t="array" ref="R5338">IFERROR(_xlfn.IFS(Table2[[#This Row],[booking_status]]="confirmed","Expected",Table2[[#This Row],[booking_status]]="checked-out","Actual"),"No Revenue")</f>
        <v>No Revenue</v>
      </c>
      <c r="S5338" s="4">
        <f>Table2[[#This Row],[Revenue_Amount]]/Table2[[#This Row],[Num_Nights]]</f>
        <v>0</v>
      </c>
    </row>
    <row r="5339" spans="1:19" x14ac:dyDescent="0.3">
      <c r="A5339">
        <v>5338</v>
      </c>
      <c r="B5339" t="s">
        <v>14</v>
      </c>
      <c r="C5339" s="9">
        <v>45157</v>
      </c>
      <c r="D5339" s="9">
        <v>45161</v>
      </c>
      <c r="E5339" s="10">
        <v>45151</v>
      </c>
      <c r="F5339" t="s">
        <v>49</v>
      </c>
      <c r="G5339">
        <v>88.62</v>
      </c>
      <c r="H5339">
        <v>2</v>
      </c>
      <c r="I5339">
        <v>0</v>
      </c>
      <c r="J5339" t="s">
        <v>94</v>
      </c>
      <c r="K5339" t="s">
        <v>66</v>
      </c>
      <c r="L5339" t="s">
        <v>21</v>
      </c>
      <c r="M5339" t="s">
        <v>36</v>
      </c>
      <c r="N5339" t="s">
        <v>23</v>
      </c>
      <c r="O5339">
        <f>Table2[[#This Row],[check_out_date]]-Table2[[#This Row],[check_in_date]]</f>
        <v>4</v>
      </c>
      <c r="P5339">
        <f>Table2[[#This Row],[num_adults]]+Table2[[#This Row],[num_children]]</f>
        <v>2</v>
      </c>
      <c r="Q5339" s="3">
        <f>IF(OR(Table2[[#This Row],[booking_status]]="confirmed",Table2[[#This Row],[booking_status]]="checked-out"),Table2[[#This Row],[room_rate_per_night]]*Table2[[#This Row],[Num_Nights]],0)</f>
        <v>354.48</v>
      </c>
      <c r="R5339" t="str" cm="1">
        <f t="array" ref="R5339">IFERROR(_xlfn.IFS(Table2[[#This Row],[booking_status]]="confirmed","Expected",Table2[[#This Row],[booking_status]]="checked-out","Actual"),"No Revenue")</f>
        <v>Expected</v>
      </c>
      <c r="S5339" s="4">
        <f>Table2[[#This Row],[Revenue_Amount]]/Table2[[#This Row],[Num_Nights]]</f>
        <v>88.62</v>
      </c>
    </row>
    <row r="5340" spans="1:19" x14ac:dyDescent="0.3">
      <c r="A5340">
        <v>5339</v>
      </c>
      <c r="B5340" t="s">
        <v>31</v>
      </c>
      <c r="C5340" s="9">
        <v>45018</v>
      </c>
      <c r="D5340" s="9">
        <v>45024</v>
      </c>
      <c r="E5340" s="10">
        <v>44975</v>
      </c>
      <c r="F5340" t="s">
        <v>18</v>
      </c>
      <c r="G5340">
        <v>210.38</v>
      </c>
      <c r="H5340">
        <v>3</v>
      </c>
      <c r="I5340">
        <v>0</v>
      </c>
      <c r="J5340" t="s">
        <v>28</v>
      </c>
      <c r="K5340" t="s">
        <v>20</v>
      </c>
      <c r="L5340" t="s">
        <v>70</v>
      </c>
      <c r="M5340" t="s">
        <v>36</v>
      </c>
      <c r="N5340" t="s">
        <v>45</v>
      </c>
      <c r="O5340">
        <f>Table2[[#This Row],[check_out_date]]-Table2[[#This Row],[check_in_date]]</f>
        <v>6</v>
      </c>
      <c r="P5340">
        <f>Table2[[#This Row],[num_adults]]+Table2[[#This Row],[num_children]]</f>
        <v>3</v>
      </c>
      <c r="Q5340" s="3">
        <f>IF(OR(Table2[[#This Row],[booking_status]]="confirmed",Table2[[#This Row],[booking_status]]="checked-out"),Table2[[#This Row],[room_rate_per_night]]*Table2[[#This Row],[Num_Nights]],0)</f>
        <v>0</v>
      </c>
      <c r="R5340" t="str" cm="1">
        <f t="array" ref="R5340">IFERROR(_xlfn.IFS(Table2[[#This Row],[booking_status]]="confirmed","Expected",Table2[[#This Row],[booking_status]]="checked-out","Actual"),"No Revenue")</f>
        <v>No Revenue</v>
      </c>
      <c r="S5340" s="4">
        <f>Table2[[#This Row],[Revenue_Amount]]/Table2[[#This Row],[Num_Nights]]</f>
        <v>0</v>
      </c>
    </row>
    <row r="5341" spans="1:19" x14ac:dyDescent="0.3">
      <c r="A5341">
        <v>5340</v>
      </c>
      <c r="B5341" t="s">
        <v>31</v>
      </c>
      <c r="C5341" s="9">
        <v>45200</v>
      </c>
      <c r="D5341" s="9">
        <v>45204</v>
      </c>
      <c r="E5341" s="10">
        <v>45172</v>
      </c>
      <c r="F5341" t="s">
        <v>54</v>
      </c>
      <c r="G5341">
        <v>405.55</v>
      </c>
      <c r="H5341">
        <v>1</v>
      </c>
      <c r="I5341">
        <v>0</v>
      </c>
      <c r="J5341" t="s">
        <v>19</v>
      </c>
      <c r="K5341" t="s">
        <v>20</v>
      </c>
      <c r="L5341" t="s">
        <v>56</v>
      </c>
      <c r="M5341" t="s">
        <v>36</v>
      </c>
      <c r="N5341" t="s">
        <v>45</v>
      </c>
      <c r="O5341">
        <f>Table2[[#This Row],[check_out_date]]-Table2[[#This Row],[check_in_date]]</f>
        <v>4</v>
      </c>
      <c r="P5341">
        <f>Table2[[#This Row],[num_adults]]+Table2[[#This Row],[num_children]]</f>
        <v>1</v>
      </c>
      <c r="Q5341" s="3">
        <f>IF(OR(Table2[[#This Row],[booking_status]]="confirmed",Table2[[#This Row],[booking_status]]="checked-out"),Table2[[#This Row],[room_rate_per_night]]*Table2[[#This Row],[Num_Nights]],0)</f>
        <v>1622.2</v>
      </c>
      <c r="R5341" t="str" cm="1">
        <f t="array" ref="R5341">IFERROR(_xlfn.IFS(Table2[[#This Row],[booking_status]]="confirmed","Expected",Table2[[#This Row],[booking_status]]="checked-out","Actual"),"No Revenue")</f>
        <v>Actual</v>
      </c>
      <c r="S5341" s="4">
        <f>Table2[[#This Row],[Revenue_Amount]]/Table2[[#This Row],[Num_Nights]]</f>
        <v>405.55</v>
      </c>
    </row>
    <row r="5342" spans="1:19" x14ac:dyDescent="0.3">
      <c r="A5342">
        <v>5341</v>
      </c>
      <c r="B5342" t="s">
        <v>31</v>
      </c>
      <c r="C5342" s="9">
        <v>45012</v>
      </c>
      <c r="D5342" s="9">
        <v>45014</v>
      </c>
      <c r="E5342" s="10">
        <v>44984</v>
      </c>
      <c r="F5342" t="s">
        <v>27</v>
      </c>
      <c r="G5342">
        <v>155.80000000000001</v>
      </c>
      <c r="H5342">
        <v>1</v>
      </c>
      <c r="I5342">
        <v>0</v>
      </c>
      <c r="J5342" t="s">
        <v>19</v>
      </c>
      <c r="K5342" t="s">
        <v>29</v>
      </c>
      <c r="L5342" t="s">
        <v>21</v>
      </c>
      <c r="M5342" t="s">
        <v>36</v>
      </c>
      <c r="N5342" t="s">
        <v>41</v>
      </c>
      <c r="O5342">
        <f>Table2[[#This Row],[check_out_date]]-Table2[[#This Row],[check_in_date]]</f>
        <v>2</v>
      </c>
      <c r="P5342">
        <f>Table2[[#This Row],[num_adults]]+Table2[[#This Row],[num_children]]</f>
        <v>1</v>
      </c>
      <c r="Q5342" s="3">
        <f>IF(OR(Table2[[#This Row],[booking_status]]="confirmed",Table2[[#This Row],[booking_status]]="checked-out"),Table2[[#This Row],[room_rate_per_night]]*Table2[[#This Row],[Num_Nights]],0)</f>
        <v>311.60000000000002</v>
      </c>
      <c r="R5342" t="str" cm="1">
        <f t="array" ref="R5342">IFERROR(_xlfn.IFS(Table2[[#This Row],[booking_status]]="confirmed","Expected",Table2[[#This Row],[booking_status]]="checked-out","Actual"),"No Revenue")</f>
        <v>Expected</v>
      </c>
      <c r="S5342" s="4">
        <f>Table2[[#This Row],[Revenue_Amount]]/Table2[[#This Row],[Num_Nights]]</f>
        <v>155.80000000000001</v>
      </c>
    </row>
    <row r="5343" spans="1:19" x14ac:dyDescent="0.3">
      <c r="A5343">
        <v>5342</v>
      </c>
      <c r="B5343" t="s">
        <v>31</v>
      </c>
      <c r="C5343" s="9">
        <v>45117</v>
      </c>
      <c r="D5343" s="9">
        <v>45122</v>
      </c>
      <c r="E5343" s="10">
        <v>45076</v>
      </c>
      <c r="F5343" t="s">
        <v>27</v>
      </c>
      <c r="G5343">
        <v>96.42</v>
      </c>
      <c r="H5343">
        <v>2</v>
      </c>
      <c r="I5343">
        <v>1</v>
      </c>
      <c r="J5343" t="s">
        <v>94</v>
      </c>
      <c r="K5343" t="s">
        <v>29</v>
      </c>
      <c r="L5343" t="s">
        <v>70</v>
      </c>
      <c r="M5343" t="s">
        <v>22</v>
      </c>
      <c r="N5343" t="s">
        <v>23</v>
      </c>
      <c r="O5343">
        <f>Table2[[#This Row],[check_out_date]]-Table2[[#This Row],[check_in_date]]</f>
        <v>5</v>
      </c>
      <c r="P5343">
        <f>Table2[[#This Row],[num_adults]]+Table2[[#This Row],[num_children]]</f>
        <v>3</v>
      </c>
      <c r="Q5343" s="3">
        <f>IF(OR(Table2[[#This Row],[booking_status]]="confirmed",Table2[[#This Row],[booking_status]]="checked-out"),Table2[[#This Row],[room_rate_per_night]]*Table2[[#This Row],[Num_Nights]],0)</f>
        <v>0</v>
      </c>
      <c r="R5343" t="str" cm="1">
        <f t="array" ref="R5343">IFERROR(_xlfn.IFS(Table2[[#This Row],[booking_status]]="confirmed","Expected",Table2[[#This Row],[booking_status]]="checked-out","Actual"),"No Revenue")</f>
        <v>No Revenue</v>
      </c>
      <c r="S5343" s="4">
        <f>Table2[[#This Row],[Revenue_Amount]]/Table2[[#This Row],[Num_Nights]]</f>
        <v>0</v>
      </c>
    </row>
    <row r="5344" spans="1:19" x14ac:dyDescent="0.3">
      <c r="A5344">
        <v>5343</v>
      </c>
      <c r="B5344" t="s">
        <v>37</v>
      </c>
      <c r="C5344" s="9">
        <v>45052</v>
      </c>
      <c r="D5344" s="9">
        <v>45058</v>
      </c>
      <c r="E5344" s="10">
        <v>45011</v>
      </c>
      <c r="F5344" t="s">
        <v>54</v>
      </c>
      <c r="G5344">
        <v>355.81</v>
      </c>
      <c r="H5344">
        <v>1</v>
      </c>
      <c r="I5344">
        <v>0</v>
      </c>
      <c r="J5344" t="s">
        <v>94</v>
      </c>
      <c r="K5344" t="s">
        <v>20</v>
      </c>
      <c r="L5344" t="s">
        <v>60</v>
      </c>
      <c r="M5344" t="s">
        <v>36</v>
      </c>
      <c r="N5344" t="s">
        <v>41</v>
      </c>
      <c r="O5344">
        <f>Table2[[#This Row],[check_out_date]]-Table2[[#This Row],[check_in_date]]</f>
        <v>6</v>
      </c>
      <c r="P5344">
        <f>Table2[[#This Row],[num_adults]]+Table2[[#This Row],[num_children]]</f>
        <v>1</v>
      </c>
      <c r="Q5344" s="3">
        <f>IF(OR(Table2[[#This Row],[booking_status]]="confirmed",Table2[[#This Row],[booking_status]]="checked-out"),Table2[[#This Row],[room_rate_per_night]]*Table2[[#This Row],[Num_Nights]],0)</f>
        <v>0</v>
      </c>
      <c r="R5344" t="str" cm="1">
        <f t="array" ref="R5344">IFERROR(_xlfn.IFS(Table2[[#This Row],[booking_status]]="confirmed","Expected",Table2[[#This Row],[booking_status]]="checked-out","Actual"),"No Revenue")</f>
        <v>No Revenue</v>
      </c>
      <c r="S5344" s="4">
        <f>Table2[[#This Row],[Revenue_Amount]]/Table2[[#This Row],[Num_Nights]]</f>
        <v>0</v>
      </c>
    </row>
    <row r="5345" spans="1:19" x14ac:dyDescent="0.3">
      <c r="A5345">
        <v>5344</v>
      </c>
      <c r="B5345" t="s">
        <v>14</v>
      </c>
      <c r="C5345" s="9">
        <v>44948</v>
      </c>
      <c r="D5345" s="9">
        <v>44950</v>
      </c>
      <c r="E5345" s="10">
        <v>44945</v>
      </c>
      <c r="F5345" t="s">
        <v>27</v>
      </c>
      <c r="G5345">
        <v>141.21</v>
      </c>
      <c r="H5345">
        <v>2</v>
      </c>
      <c r="I5345">
        <v>0</v>
      </c>
      <c r="J5345" t="s">
        <v>55</v>
      </c>
      <c r="K5345" t="s">
        <v>44</v>
      </c>
      <c r="L5345" t="s">
        <v>60</v>
      </c>
      <c r="M5345" t="s">
        <v>36</v>
      </c>
      <c r="N5345" t="s">
        <v>41</v>
      </c>
      <c r="O5345">
        <f>Table2[[#This Row],[check_out_date]]-Table2[[#This Row],[check_in_date]]</f>
        <v>2</v>
      </c>
      <c r="P5345">
        <f>Table2[[#This Row],[num_adults]]+Table2[[#This Row],[num_children]]</f>
        <v>2</v>
      </c>
      <c r="Q5345" s="3">
        <f>IF(OR(Table2[[#This Row],[booking_status]]="confirmed",Table2[[#This Row],[booking_status]]="checked-out"),Table2[[#This Row],[room_rate_per_night]]*Table2[[#This Row],[Num_Nights]],0)</f>
        <v>0</v>
      </c>
      <c r="R5345" t="str" cm="1">
        <f t="array" ref="R5345">IFERROR(_xlfn.IFS(Table2[[#This Row],[booking_status]]="confirmed","Expected",Table2[[#This Row],[booking_status]]="checked-out","Actual"),"No Revenue")</f>
        <v>No Revenue</v>
      </c>
      <c r="S5345" s="4">
        <f>Table2[[#This Row],[Revenue_Amount]]/Table2[[#This Row],[Num_Nights]]</f>
        <v>0</v>
      </c>
    </row>
    <row r="5346" spans="1:19" x14ac:dyDescent="0.3">
      <c r="A5346">
        <v>5345</v>
      </c>
      <c r="B5346" t="s">
        <v>31</v>
      </c>
      <c r="C5346" s="9">
        <v>45216</v>
      </c>
      <c r="D5346" s="9">
        <v>45222</v>
      </c>
      <c r="E5346" s="10">
        <v>45186</v>
      </c>
      <c r="F5346" t="s">
        <v>27</v>
      </c>
      <c r="G5346">
        <v>97.33</v>
      </c>
      <c r="H5346">
        <v>1</v>
      </c>
      <c r="I5346">
        <v>0</v>
      </c>
      <c r="J5346" t="s">
        <v>94</v>
      </c>
      <c r="K5346" t="s">
        <v>44</v>
      </c>
      <c r="L5346" t="s">
        <v>56</v>
      </c>
      <c r="M5346" t="s">
        <v>36</v>
      </c>
      <c r="N5346" t="s">
        <v>45</v>
      </c>
      <c r="O5346">
        <f>Table2[[#This Row],[check_out_date]]-Table2[[#This Row],[check_in_date]]</f>
        <v>6</v>
      </c>
      <c r="P5346">
        <f>Table2[[#This Row],[num_adults]]+Table2[[#This Row],[num_children]]</f>
        <v>1</v>
      </c>
      <c r="Q5346" s="3">
        <f>IF(OR(Table2[[#This Row],[booking_status]]="confirmed",Table2[[#This Row],[booking_status]]="checked-out"),Table2[[#This Row],[room_rate_per_night]]*Table2[[#This Row],[Num_Nights]],0)</f>
        <v>583.98</v>
      </c>
      <c r="R5346" t="str" cm="1">
        <f t="array" ref="R5346">IFERROR(_xlfn.IFS(Table2[[#This Row],[booking_status]]="confirmed","Expected",Table2[[#This Row],[booking_status]]="checked-out","Actual"),"No Revenue")</f>
        <v>Actual</v>
      </c>
      <c r="S5346" s="4">
        <f>Table2[[#This Row],[Revenue_Amount]]/Table2[[#This Row],[Num_Nights]]</f>
        <v>97.33</v>
      </c>
    </row>
    <row r="5347" spans="1:19" x14ac:dyDescent="0.3">
      <c r="A5347">
        <v>5346</v>
      </c>
      <c r="B5347" t="s">
        <v>14</v>
      </c>
      <c r="C5347" s="9">
        <v>45022</v>
      </c>
      <c r="D5347" s="9">
        <v>45025</v>
      </c>
      <c r="E5347" s="10">
        <v>45001</v>
      </c>
      <c r="F5347" t="s">
        <v>54</v>
      </c>
      <c r="G5347">
        <v>304.51</v>
      </c>
      <c r="H5347">
        <v>1</v>
      </c>
      <c r="I5347">
        <v>0</v>
      </c>
      <c r="J5347" t="s">
        <v>28</v>
      </c>
      <c r="K5347" t="s">
        <v>29</v>
      </c>
      <c r="L5347" t="s">
        <v>21</v>
      </c>
      <c r="M5347" t="s">
        <v>36</v>
      </c>
      <c r="N5347" t="s">
        <v>23</v>
      </c>
      <c r="O5347">
        <f>Table2[[#This Row],[check_out_date]]-Table2[[#This Row],[check_in_date]]</f>
        <v>3</v>
      </c>
      <c r="P5347">
        <f>Table2[[#This Row],[num_adults]]+Table2[[#This Row],[num_children]]</f>
        <v>1</v>
      </c>
      <c r="Q5347" s="3">
        <f>IF(OR(Table2[[#This Row],[booking_status]]="confirmed",Table2[[#This Row],[booking_status]]="checked-out"),Table2[[#This Row],[room_rate_per_night]]*Table2[[#This Row],[Num_Nights]],0)</f>
        <v>913.53</v>
      </c>
      <c r="R5347" t="str" cm="1">
        <f t="array" ref="R5347">IFERROR(_xlfn.IFS(Table2[[#This Row],[booking_status]]="confirmed","Expected",Table2[[#This Row],[booking_status]]="checked-out","Actual"),"No Revenue")</f>
        <v>Expected</v>
      </c>
      <c r="S5347" s="4">
        <f>Table2[[#This Row],[Revenue_Amount]]/Table2[[#This Row],[Num_Nights]]</f>
        <v>304.51</v>
      </c>
    </row>
    <row r="5348" spans="1:19" x14ac:dyDescent="0.3">
      <c r="A5348">
        <v>5347</v>
      </c>
      <c r="B5348" t="s">
        <v>37</v>
      </c>
      <c r="C5348" s="9">
        <v>45068</v>
      </c>
      <c r="D5348" s="9">
        <v>45071</v>
      </c>
      <c r="E5348" s="10">
        <v>45050</v>
      </c>
      <c r="F5348" t="s">
        <v>18</v>
      </c>
      <c r="G5348">
        <v>259.5</v>
      </c>
      <c r="H5348">
        <v>2</v>
      </c>
      <c r="I5348">
        <v>0</v>
      </c>
      <c r="J5348" t="s">
        <v>94</v>
      </c>
      <c r="K5348" t="s">
        <v>99</v>
      </c>
      <c r="L5348" t="s">
        <v>56</v>
      </c>
      <c r="M5348" t="s">
        <v>36</v>
      </c>
      <c r="N5348" t="s">
        <v>45</v>
      </c>
      <c r="O5348">
        <f>Table2[[#This Row],[check_out_date]]-Table2[[#This Row],[check_in_date]]</f>
        <v>3</v>
      </c>
      <c r="P5348">
        <f>Table2[[#This Row],[num_adults]]+Table2[[#This Row],[num_children]]</f>
        <v>2</v>
      </c>
      <c r="Q5348" s="3">
        <f>IF(OR(Table2[[#This Row],[booking_status]]="confirmed",Table2[[#This Row],[booking_status]]="checked-out"),Table2[[#This Row],[room_rate_per_night]]*Table2[[#This Row],[Num_Nights]],0)</f>
        <v>778.5</v>
      </c>
      <c r="R5348" t="str" cm="1">
        <f t="array" ref="R5348">IFERROR(_xlfn.IFS(Table2[[#This Row],[booking_status]]="confirmed","Expected",Table2[[#This Row],[booking_status]]="checked-out","Actual"),"No Revenue")</f>
        <v>Actual</v>
      </c>
      <c r="S5348" s="4">
        <f>Table2[[#This Row],[Revenue_Amount]]/Table2[[#This Row],[Num_Nights]]</f>
        <v>259.5</v>
      </c>
    </row>
    <row r="5349" spans="1:19" x14ac:dyDescent="0.3">
      <c r="A5349">
        <v>5348</v>
      </c>
      <c r="B5349" t="s">
        <v>50</v>
      </c>
      <c r="C5349" s="9">
        <v>45249</v>
      </c>
      <c r="D5349" s="9">
        <v>45255</v>
      </c>
      <c r="E5349" s="10">
        <v>45200</v>
      </c>
      <c r="F5349" t="s">
        <v>49</v>
      </c>
      <c r="G5349">
        <v>79.05</v>
      </c>
      <c r="H5349">
        <v>1</v>
      </c>
      <c r="I5349">
        <v>1</v>
      </c>
      <c r="J5349" t="s">
        <v>19</v>
      </c>
      <c r="K5349" t="s">
        <v>29</v>
      </c>
      <c r="L5349" t="s">
        <v>21</v>
      </c>
      <c r="M5349" t="s">
        <v>36</v>
      </c>
      <c r="N5349" t="s">
        <v>41</v>
      </c>
      <c r="O5349">
        <f>Table2[[#This Row],[check_out_date]]-Table2[[#This Row],[check_in_date]]</f>
        <v>6</v>
      </c>
      <c r="P5349">
        <f>Table2[[#This Row],[num_adults]]+Table2[[#This Row],[num_children]]</f>
        <v>2</v>
      </c>
      <c r="Q5349" s="3">
        <f>IF(OR(Table2[[#This Row],[booking_status]]="confirmed",Table2[[#This Row],[booking_status]]="checked-out"),Table2[[#This Row],[room_rate_per_night]]*Table2[[#This Row],[Num_Nights]],0)</f>
        <v>474.29999999999995</v>
      </c>
      <c r="R5349" t="str" cm="1">
        <f t="array" ref="R5349">IFERROR(_xlfn.IFS(Table2[[#This Row],[booking_status]]="confirmed","Expected",Table2[[#This Row],[booking_status]]="checked-out","Actual"),"No Revenue")</f>
        <v>Expected</v>
      </c>
      <c r="S5349" s="4">
        <f>Table2[[#This Row],[Revenue_Amount]]/Table2[[#This Row],[Num_Nights]]</f>
        <v>79.05</v>
      </c>
    </row>
    <row r="5350" spans="1:19" x14ac:dyDescent="0.3">
      <c r="A5350">
        <v>5349</v>
      </c>
      <c r="B5350" t="s">
        <v>31</v>
      </c>
      <c r="C5350" s="9">
        <v>45124</v>
      </c>
      <c r="D5350" s="9">
        <v>45130</v>
      </c>
      <c r="E5350" s="10">
        <v>45109</v>
      </c>
      <c r="F5350" t="s">
        <v>49</v>
      </c>
      <c r="G5350">
        <v>105.47</v>
      </c>
      <c r="H5350">
        <v>4</v>
      </c>
      <c r="I5350">
        <v>3</v>
      </c>
      <c r="J5350" t="s">
        <v>28</v>
      </c>
      <c r="K5350" t="s">
        <v>29</v>
      </c>
      <c r="L5350" t="s">
        <v>21</v>
      </c>
      <c r="M5350" t="s">
        <v>36</v>
      </c>
      <c r="N5350" t="s">
        <v>41</v>
      </c>
      <c r="O5350">
        <f>Table2[[#This Row],[check_out_date]]-Table2[[#This Row],[check_in_date]]</f>
        <v>6</v>
      </c>
      <c r="P5350">
        <f>Table2[[#This Row],[num_adults]]+Table2[[#This Row],[num_children]]</f>
        <v>7</v>
      </c>
      <c r="Q5350" s="3">
        <f>IF(OR(Table2[[#This Row],[booking_status]]="confirmed",Table2[[#This Row],[booking_status]]="checked-out"),Table2[[#This Row],[room_rate_per_night]]*Table2[[#This Row],[Num_Nights]],0)</f>
        <v>632.81999999999994</v>
      </c>
      <c r="R5350" t="str" cm="1">
        <f t="array" ref="R5350">IFERROR(_xlfn.IFS(Table2[[#This Row],[booking_status]]="confirmed","Expected",Table2[[#This Row],[booking_status]]="checked-out","Actual"),"No Revenue")</f>
        <v>Expected</v>
      </c>
      <c r="S5350" s="4">
        <f>Table2[[#This Row],[Revenue_Amount]]/Table2[[#This Row],[Num_Nights]]</f>
        <v>105.46999999999998</v>
      </c>
    </row>
    <row r="5351" spans="1:19" x14ac:dyDescent="0.3">
      <c r="A5351">
        <v>5350</v>
      </c>
      <c r="B5351" t="s">
        <v>50</v>
      </c>
      <c r="C5351" s="9">
        <v>45119</v>
      </c>
      <c r="D5351" s="9">
        <v>45125</v>
      </c>
      <c r="E5351" s="10">
        <v>45101</v>
      </c>
      <c r="F5351" t="s">
        <v>49</v>
      </c>
      <c r="G5351">
        <v>108.86</v>
      </c>
      <c r="H5351">
        <v>1</v>
      </c>
      <c r="I5351">
        <v>0</v>
      </c>
      <c r="J5351" t="s">
        <v>55</v>
      </c>
      <c r="K5351" t="s">
        <v>99</v>
      </c>
      <c r="L5351" t="s">
        <v>21</v>
      </c>
      <c r="M5351" t="s">
        <v>36</v>
      </c>
      <c r="N5351" t="s">
        <v>41</v>
      </c>
      <c r="O5351">
        <f>Table2[[#This Row],[check_out_date]]-Table2[[#This Row],[check_in_date]]</f>
        <v>6</v>
      </c>
      <c r="P5351">
        <f>Table2[[#This Row],[num_adults]]+Table2[[#This Row],[num_children]]</f>
        <v>1</v>
      </c>
      <c r="Q5351" s="3">
        <f>IF(OR(Table2[[#This Row],[booking_status]]="confirmed",Table2[[#This Row],[booking_status]]="checked-out"),Table2[[#This Row],[room_rate_per_night]]*Table2[[#This Row],[Num_Nights]],0)</f>
        <v>653.16</v>
      </c>
      <c r="R5351" t="str" cm="1">
        <f t="array" ref="R5351">IFERROR(_xlfn.IFS(Table2[[#This Row],[booking_status]]="confirmed","Expected",Table2[[#This Row],[booking_status]]="checked-out","Actual"),"No Revenue")</f>
        <v>Expected</v>
      </c>
      <c r="S5351" s="4">
        <f>Table2[[#This Row],[Revenue_Amount]]/Table2[[#This Row],[Num_Nights]]</f>
        <v>108.86</v>
      </c>
    </row>
    <row r="5352" spans="1:19" hidden="1" x14ac:dyDescent="0.3">
      <c r="A5352">
        <v>5351</v>
      </c>
      <c r="B5352" t="s">
        <v>31</v>
      </c>
      <c r="C5352" s="9">
        <v>45122</v>
      </c>
      <c r="D5352" s="9">
        <v>45127</v>
      </c>
      <c r="E5352" s="10">
        <v>45117</v>
      </c>
      <c r="F5352" t="s">
        <v>54</v>
      </c>
      <c r="G5352">
        <v>325.45</v>
      </c>
      <c r="H5352">
        <v>3</v>
      </c>
      <c r="I5352">
        <v>2</v>
      </c>
      <c r="J5352" t="s">
        <v>35</v>
      </c>
      <c r="K5352" t="s">
        <v>99</v>
      </c>
      <c r="L5352" t="s">
        <v>21</v>
      </c>
      <c r="M5352" t="s">
        <v>36</v>
      </c>
      <c r="N5352" t="s">
        <v>23</v>
      </c>
      <c r="O5352">
        <f>Table2[[#This Row],[check_out_date]]-Table2[[#This Row],[check_in_date]]</f>
        <v>5</v>
      </c>
      <c r="P5352">
        <f>Table2[[#This Row],[num_adults]]+Table2[[#This Row],[num_children]]</f>
        <v>5</v>
      </c>
      <c r="Q5352" s="3">
        <f>IF(OR(Table2[[#This Row],[booking_status]]="confirmed",Table2[[#This Row],[booking_status]]="checked-out"),Table2[[#This Row],[room_rate_per_night]]*Table2[[#This Row],[Num_Nights]],0)</f>
        <v>1627.25</v>
      </c>
      <c r="R5352" t="str" cm="1">
        <f t="array" ref="R5352">IFERROR(_xlfn.IFS(Table2[[#This Row],[booking_status]]="confirmed","Expected",Table2[[#This Row],[booking_status]]="checked-out","Actual"),"No Revenue")</f>
        <v>Expected</v>
      </c>
      <c r="S5352" s="4">
        <f>Table2[[#This Row],[Revenue_Amount]]/Table2[[#This Row],[Num_Nights]]</f>
        <v>325.45</v>
      </c>
    </row>
    <row r="5353" spans="1:19" x14ac:dyDescent="0.3">
      <c r="A5353">
        <v>5352</v>
      </c>
      <c r="B5353" t="s">
        <v>50</v>
      </c>
      <c r="C5353" s="9">
        <v>45096</v>
      </c>
      <c r="D5353" s="9">
        <v>45106</v>
      </c>
      <c r="E5353" s="10">
        <v>45014</v>
      </c>
      <c r="F5353" t="s">
        <v>27</v>
      </c>
      <c r="G5353">
        <v>135.15</v>
      </c>
      <c r="H5353">
        <v>2</v>
      </c>
      <c r="I5353">
        <v>1</v>
      </c>
      <c r="J5353" t="s">
        <v>28</v>
      </c>
      <c r="K5353" t="s">
        <v>66</v>
      </c>
      <c r="L5353" t="s">
        <v>21</v>
      </c>
      <c r="M5353" t="s">
        <v>22</v>
      </c>
      <c r="N5353" t="s">
        <v>41</v>
      </c>
      <c r="O5353">
        <f>Table2[[#This Row],[check_out_date]]-Table2[[#This Row],[check_in_date]]</f>
        <v>10</v>
      </c>
      <c r="P5353">
        <f>Table2[[#This Row],[num_adults]]+Table2[[#This Row],[num_children]]</f>
        <v>3</v>
      </c>
      <c r="Q5353" s="3">
        <f>IF(OR(Table2[[#This Row],[booking_status]]="confirmed",Table2[[#This Row],[booking_status]]="checked-out"),Table2[[#This Row],[room_rate_per_night]]*Table2[[#This Row],[Num_Nights]],0)</f>
        <v>1351.5</v>
      </c>
      <c r="R5353" t="str" cm="1">
        <f t="array" ref="R5353">IFERROR(_xlfn.IFS(Table2[[#This Row],[booking_status]]="confirmed","Expected",Table2[[#This Row],[booking_status]]="checked-out","Actual"),"No Revenue")</f>
        <v>Expected</v>
      </c>
      <c r="S5353" s="4">
        <f>Table2[[#This Row],[Revenue_Amount]]/Table2[[#This Row],[Num_Nights]]</f>
        <v>135.15</v>
      </c>
    </row>
    <row r="5354" spans="1:19" x14ac:dyDescent="0.3">
      <c r="A5354">
        <v>5353</v>
      </c>
      <c r="B5354" t="s">
        <v>14</v>
      </c>
      <c r="C5354" s="9">
        <v>45113</v>
      </c>
      <c r="D5354" s="9">
        <v>45119</v>
      </c>
      <c r="E5354" s="10">
        <v>45078</v>
      </c>
      <c r="F5354" t="s">
        <v>54</v>
      </c>
      <c r="G5354">
        <v>365.14</v>
      </c>
      <c r="H5354">
        <v>2</v>
      </c>
      <c r="I5354">
        <v>0</v>
      </c>
      <c r="J5354" t="s">
        <v>19</v>
      </c>
      <c r="K5354" t="s">
        <v>29</v>
      </c>
      <c r="L5354" t="s">
        <v>21</v>
      </c>
      <c r="M5354" t="s">
        <v>36</v>
      </c>
      <c r="N5354" t="s">
        <v>41</v>
      </c>
      <c r="O5354">
        <f>Table2[[#This Row],[check_out_date]]-Table2[[#This Row],[check_in_date]]</f>
        <v>6</v>
      </c>
      <c r="P5354">
        <f>Table2[[#This Row],[num_adults]]+Table2[[#This Row],[num_children]]</f>
        <v>2</v>
      </c>
      <c r="Q5354" s="3">
        <f>IF(OR(Table2[[#This Row],[booking_status]]="confirmed",Table2[[#This Row],[booking_status]]="checked-out"),Table2[[#This Row],[room_rate_per_night]]*Table2[[#This Row],[Num_Nights]],0)</f>
        <v>2190.84</v>
      </c>
      <c r="R5354" t="str" cm="1">
        <f t="array" ref="R5354">IFERROR(_xlfn.IFS(Table2[[#This Row],[booking_status]]="confirmed","Expected",Table2[[#This Row],[booking_status]]="checked-out","Actual"),"No Revenue")</f>
        <v>Expected</v>
      </c>
      <c r="S5354" s="4">
        <f>Table2[[#This Row],[Revenue_Amount]]/Table2[[#This Row],[Num_Nights]]</f>
        <v>365.14000000000004</v>
      </c>
    </row>
    <row r="5355" spans="1:19" x14ac:dyDescent="0.3">
      <c r="A5355">
        <v>5354</v>
      </c>
      <c r="B5355" t="s">
        <v>31</v>
      </c>
      <c r="C5355" s="9">
        <v>45063</v>
      </c>
      <c r="D5355" s="9">
        <v>45070</v>
      </c>
      <c r="E5355" s="10">
        <v>45043</v>
      </c>
      <c r="F5355" t="s">
        <v>54</v>
      </c>
      <c r="G5355">
        <v>389.85</v>
      </c>
      <c r="H5355">
        <v>2</v>
      </c>
      <c r="I5355">
        <v>0</v>
      </c>
      <c r="J5355" t="s">
        <v>55</v>
      </c>
      <c r="K5355" t="s">
        <v>66</v>
      </c>
      <c r="L5355" t="s">
        <v>21</v>
      </c>
      <c r="M5355" t="s">
        <v>36</v>
      </c>
      <c r="N5355" t="s">
        <v>41</v>
      </c>
      <c r="O5355">
        <f>Table2[[#This Row],[check_out_date]]-Table2[[#This Row],[check_in_date]]</f>
        <v>7</v>
      </c>
      <c r="P5355">
        <f>Table2[[#This Row],[num_adults]]+Table2[[#This Row],[num_children]]</f>
        <v>2</v>
      </c>
      <c r="Q5355" s="3">
        <f>IF(OR(Table2[[#This Row],[booking_status]]="confirmed",Table2[[#This Row],[booking_status]]="checked-out"),Table2[[#This Row],[room_rate_per_night]]*Table2[[#This Row],[Num_Nights]],0)</f>
        <v>2728.9500000000003</v>
      </c>
      <c r="R5355" t="str" cm="1">
        <f t="array" ref="R5355">IFERROR(_xlfn.IFS(Table2[[#This Row],[booking_status]]="confirmed","Expected",Table2[[#This Row],[booking_status]]="checked-out","Actual"),"No Revenue")</f>
        <v>Expected</v>
      </c>
      <c r="S5355" s="4">
        <f>Table2[[#This Row],[Revenue_Amount]]/Table2[[#This Row],[Num_Nights]]</f>
        <v>389.85</v>
      </c>
    </row>
    <row r="5356" spans="1:19" x14ac:dyDescent="0.3">
      <c r="A5356">
        <v>5355</v>
      </c>
      <c r="B5356" t="s">
        <v>37</v>
      </c>
      <c r="C5356" s="9">
        <v>45289</v>
      </c>
      <c r="D5356" s="9">
        <v>45294</v>
      </c>
      <c r="E5356" s="10">
        <v>45265</v>
      </c>
      <c r="F5356" t="s">
        <v>27</v>
      </c>
      <c r="G5356">
        <v>186.69</v>
      </c>
      <c r="H5356">
        <v>1</v>
      </c>
      <c r="I5356">
        <v>0</v>
      </c>
      <c r="J5356" t="s">
        <v>28</v>
      </c>
      <c r="K5356" t="s">
        <v>66</v>
      </c>
      <c r="L5356" t="s">
        <v>21</v>
      </c>
      <c r="M5356" t="s">
        <v>22</v>
      </c>
      <c r="N5356" t="s">
        <v>41</v>
      </c>
      <c r="O5356">
        <f>Table2[[#This Row],[check_out_date]]-Table2[[#This Row],[check_in_date]]</f>
        <v>5</v>
      </c>
      <c r="P5356">
        <f>Table2[[#This Row],[num_adults]]+Table2[[#This Row],[num_children]]</f>
        <v>1</v>
      </c>
      <c r="Q5356" s="3">
        <f>IF(OR(Table2[[#This Row],[booking_status]]="confirmed",Table2[[#This Row],[booking_status]]="checked-out"),Table2[[#This Row],[room_rate_per_night]]*Table2[[#This Row],[Num_Nights]],0)</f>
        <v>933.45</v>
      </c>
      <c r="R5356" t="str" cm="1">
        <f t="array" ref="R5356">IFERROR(_xlfn.IFS(Table2[[#This Row],[booking_status]]="confirmed","Expected",Table2[[#This Row],[booking_status]]="checked-out","Actual"),"No Revenue")</f>
        <v>Expected</v>
      </c>
      <c r="S5356" s="4">
        <f>Table2[[#This Row],[Revenue_Amount]]/Table2[[#This Row],[Num_Nights]]</f>
        <v>186.69</v>
      </c>
    </row>
    <row r="5357" spans="1:19" x14ac:dyDescent="0.3">
      <c r="A5357">
        <v>5356</v>
      </c>
      <c r="B5357" t="s">
        <v>37</v>
      </c>
      <c r="C5357" s="9">
        <v>45080</v>
      </c>
      <c r="D5357" s="9">
        <v>45081</v>
      </c>
      <c r="E5357" s="10">
        <v>45028</v>
      </c>
      <c r="F5357" t="s">
        <v>49</v>
      </c>
      <c r="G5357">
        <v>84.97</v>
      </c>
      <c r="H5357">
        <v>3</v>
      </c>
      <c r="I5357">
        <v>0</v>
      </c>
      <c r="J5357" t="s">
        <v>94</v>
      </c>
      <c r="K5357" t="s">
        <v>29</v>
      </c>
      <c r="L5357" t="s">
        <v>21</v>
      </c>
      <c r="M5357" t="s">
        <v>22</v>
      </c>
      <c r="N5357" t="s">
        <v>23</v>
      </c>
      <c r="O5357">
        <f>Table2[[#This Row],[check_out_date]]-Table2[[#This Row],[check_in_date]]</f>
        <v>1</v>
      </c>
      <c r="P5357">
        <f>Table2[[#This Row],[num_adults]]+Table2[[#This Row],[num_children]]</f>
        <v>3</v>
      </c>
      <c r="Q5357" s="3">
        <f>IF(OR(Table2[[#This Row],[booking_status]]="confirmed",Table2[[#This Row],[booking_status]]="checked-out"),Table2[[#This Row],[room_rate_per_night]]*Table2[[#This Row],[Num_Nights]],0)</f>
        <v>84.97</v>
      </c>
      <c r="R5357" t="str" cm="1">
        <f t="array" ref="R5357">IFERROR(_xlfn.IFS(Table2[[#This Row],[booking_status]]="confirmed","Expected",Table2[[#This Row],[booking_status]]="checked-out","Actual"),"No Revenue")</f>
        <v>Expected</v>
      </c>
      <c r="S5357" s="4">
        <f>Table2[[#This Row],[Revenue_Amount]]/Table2[[#This Row],[Num_Nights]]</f>
        <v>84.97</v>
      </c>
    </row>
    <row r="5358" spans="1:19" x14ac:dyDescent="0.3">
      <c r="A5358">
        <v>5357</v>
      </c>
      <c r="B5358" t="s">
        <v>50</v>
      </c>
      <c r="C5358" s="9">
        <v>45115</v>
      </c>
      <c r="D5358" s="9">
        <v>45121</v>
      </c>
      <c r="E5358" s="10">
        <v>45105</v>
      </c>
      <c r="F5358" t="s">
        <v>54</v>
      </c>
      <c r="G5358">
        <v>533.49</v>
      </c>
      <c r="H5358">
        <v>4</v>
      </c>
      <c r="I5358">
        <v>2</v>
      </c>
      <c r="J5358" t="s">
        <v>19</v>
      </c>
      <c r="K5358" t="s">
        <v>20</v>
      </c>
      <c r="L5358" t="s">
        <v>56</v>
      </c>
      <c r="M5358" t="s">
        <v>22</v>
      </c>
      <c r="N5358" t="s">
        <v>41</v>
      </c>
      <c r="O5358">
        <f>Table2[[#This Row],[check_out_date]]-Table2[[#This Row],[check_in_date]]</f>
        <v>6</v>
      </c>
      <c r="P5358">
        <f>Table2[[#This Row],[num_adults]]+Table2[[#This Row],[num_children]]</f>
        <v>6</v>
      </c>
      <c r="Q5358" s="3">
        <f>IF(OR(Table2[[#This Row],[booking_status]]="confirmed",Table2[[#This Row],[booking_status]]="checked-out"),Table2[[#This Row],[room_rate_per_night]]*Table2[[#This Row],[Num_Nights]],0)</f>
        <v>3200.94</v>
      </c>
      <c r="R5358" t="str" cm="1">
        <f t="array" ref="R5358">IFERROR(_xlfn.IFS(Table2[[#This Row],[booking_status]]="confirmed","Expected",Table2[[#This Row],[booking_status]]="checked-out","Actual"),"No Revenue")</f>
        <v>Actual</v>
      </c>
      <c r="S5358" s="4">
        <f>Table2[[#This Row],[Revenue_Amount]]/Table2[[#This Row],[Num_Nights]]</f>
        <v>533.49</v>
      </c>
    </row>
    <row r="5359" spans="1:19" x14ac:dyDescent="0.3">
      <c r="A5359">
        <v>5358</v>
      </c>
      <c r="B5359" t="s">
        <v>31</v>
      </c>
      <c r="C5359" s="9">
        <v>45101</v>
      </c>
      <c r="D5359" s="9">
        <v>45105</v>
      </c>
      <c r="E5359" s="10">
        <v>45062</v>
      </c>
      <c r="F5359" t="s">
        <v>18</v>
      </c>
      <c r="G5359">
        <v>156.49</v>
      </c>
      <c r="H5359">
        <v>2</v>
      </c>
      <c r="I5359">
        <v>0</v>
      </c>
      <c r="J5359" t="s">
        <v>19</v>
      </c>
      <c r="K5359" t="s">
        <v>20</v>
      </c>
      <c r="L5359" t="s">
        <v>21</v>
      </c>
      <c r="M5359" t="s">
        <v>36</v>
      </c>
      <c r="N5359" t="s">
        <v>41</v>
      </c>
      <c r="O5359">
        <f>Table2[[#This Row],[check_out_date]]-Table2[[#This Row],[check_in_date]]</f>
        <v>4</v>
      </c>
      <c r="P5359">
        <f>Table2[[#This Row],[num_adults]]+Table2[[#This Row],[num_children]]</f>
        <v>2</v>
      </c>
      <c r="Q5359" s="3">
        <f>IF(OR(Table2[[#This Row],[booking_status]]="confirmed",Table2[[#This Row],[booking_status]]="checked-out"),Table2[[#This Row],[room_rate_per_night]]*Table2[[#This Row],[Num_Nights]],0)</f>
        <v>625.96</v>
      </c>
      <c r="R5359" t="str" cm="1">
        <f t="array" ref="R5359">IFERROR(_xlfn.IFS(Table2[[#This Row],[booking_status]]="confirmed","Expected",Table2[[#This Row],[booking_status]]="checked-out","Actual"),"No Revenue")</f>
        <v>Expected</v>
      </c>
      <c r="S5359" s="4">
        <f>Table2[[#This Row],[Revenue_Amount]]/Table2[[#This Row],[Num_Nights]]</f>
        <v>156.49</v>
      </c>
    </row>
    <row r="5360" spans="1:19" x14ac:dyDescent="0.3">
      <c r="A5360">
        <v>5359</v>
      </c>
      <c r="B5360" t="s">
        <v>14</v>
      </c>
      <c r="C5360" s="9">
        <v>45231</v>
      </c>
      <c r="D5360" s="9">
        <v>45237</v>
      </c>
      <c r="E5360" s="10">
        <v>45223</v>
      </c>
      <c r="F5360" t="s">
        <v>27</v>
      </c>
      <c r="G5360">
        <v>144.52000000000001</v>
      </c>
      <c r="H5360">
        <v>4</v>
      </c>
      <c r="I5360">
        <v>0</v>
      </c>
      <c r="J5360" t="s">
        <v>94</v>
      </c>
      <c r="K5360" t="s">
        <v>44</v>
      </c>
      <c r="L5360" t="s">
        <v>21</v>
      </c>
      <c r="M5360" t="s">
        <v>22</v>
      </c>
      <c r="N5360" t="s">
        <v>23</v>
      </c>
      <c r="O5360">
        <f>Table2[[#This Row],[check_out_date]]-Table2[[#This Row],[check_in_date]]</f>
        <v>6</v>
      </c>
      <c r="P5360">
        <f>Table2[[#This Row],[num_adults]]+Table2[[#This Row],[num_children]]</f>
        <v>4</v>
      </c>
      <c r="Q5360" s="3">
        <f>IF(OR(Table2[[#This Row],[booking_status]]="confirmed",Table2[[#This Row],[booking_status]]="checked-out"),Table2[[#This Row],[room_rate_per_night]]*Table2[[#This Row],[Num_Nights]],0)</f>
        <v>867.12000000000012</v>
      </c>
      <c r="R5360" t="str" cm="1">
        <f t="array" ref="R5360">IFERROR(_xlfn.IFS(Table2[[#This Row],[booking_status]]="confirmed","Expected",Table2[[#This Row],[booking_status]]="checked-out","Actual"),"No Revenue")</f>
        <v>Expected</v>
      </c>
      <c r="S5360" s="4">
        <f>Table2[[#This Row],[Revenue_Amount]]/Table2[[#This Row],[Num_Nights]]</f>
        <v>144.52000000000001</v>
      </c>
    </row>
    <row r="5361" spans="1:19" x14ac:dyDescent="0.3">
      <c r="A5361">
        <v>5360</v>
      </c>
      <c r="B5361" t="s">
        <v>31</v>
      </c>
      <c r="C5361" s="9">
        <v>45095</v>
      </c>
      <c r="D5361" s="9">
        <v>45103</v>
      </c>
      <c r="E5361" s="10">
        <v>45016</v>
      </c>
      <c r="F5361" t="s">
        <v>18</v>
      </c>
      <c r="G5361">
        <v>198.82</v>
      </c>
      <c r="H5361">
        <v>2</v>
      </c>
      <c r="I5361">
        <v>1</v>
      </c>
      <c r="J5361" t="s">
        <v>28</v>
      </c>
      <c r="K5361" t="s">
        <v>99</v>
      </c>
      <c r="L5361" t="s">
        <v>21</v>
      </c>
      <c r="M5361" t="s">
        <v>22</v>
      </c>
      <c r="N5361" t="s">
        <v>41</v>
      </c>
      <c r="O5361">
        <f>Table2[[#This Row],[check_out_date]]-Table2[[#This Row],[check_in_date]]</f>
        <v>8</v>
      </c>
      <c r="P5361">
        <f>Table2[[#This Row],[num_adults]]+Table2[[#This Row],[num_children]]</f>
        <v>3</v>
      </c>
      <c r="Q5361" s="3">
        <f>IF(OR(Table2[[#This Row],[booking_status]]="confirmed",Table2[[#This Row],[booking_status]]="checked-out"),Table2[[#This Row],[room_rate_per_night]]*Table2[[#This Row],[Num_Nights]],0)</f>
        <v>1590.56</v>
      </c>
      <c r="R5361" t="str" cm="1">
        <f t="array" ref="R5361">IFERROR(_xlfn.IFS(Table2[[#This Row],[booking_status]]="confirmed","Expected",Table2[[#This Row],[booking_status]]="checked-out","Actual"),"No Revenue")</f>
        <v>Expected</v>
      </c>
      <c r="S5361" s="4">
        <f>Table2[[#This Row],[Revenue_Amount]]/Table2[[#This Row],[Num_Nights]]</f>
        <v>198.82</v>
      </c>
    </row>
    <row r="5362" spans="1:19" x14ac:dyDescent="0.3">
      <c r="A5362">
        <v>5361</v>
      </c>
      <c r="B5362" t="s">
        <v>50</v>
      </c>
      <c r="C5362" s="9">
        <v>45239</v>
      </c>
      <c r="D5362" s="9">
        <v>45245</v>
      </c>
      <c r="E5362" s="10">
        <v>45162</v>
      </c>
      <c r="F5362" t="s">
        <v>54</v>
      </c>
      <c r="G5362">
        <v>586.84</v>
      </c>
      <c r="H5362">
        <v>1</v>
      </c>
      <c r="I5362">
        <v>0</v>
      </c>
      <c r="J5362" t="s">
        <v>55</v>
      </c>
      <c r="K5362" t="s">
        <v>66</v>
      </c>
      <c r="L5362" t="s">
        <v>21</v>
      </c>
      <c r="M5362" t="s">
        <v>22</v>
      </c>
      <c r="N5362" t="s">
        <v>45</v>
      </c>
      <c r="O5362">
        <f>Table2[[#This Row],[check_out_date]]-Table2[[#This Row],[check_in_date]]</f>
        <v>6</v>
      </c>
      <c r="P5362">
        <f>Table2[[#This Row],[num_adults]]+Table2[[#This Row],[num_children]]</f>
        <v>1</v>
      </c>
      <c r="Q5362" s="3">
        <f>IF(OR(Table2[[#This Row],[booking_status]]="confirmed",Table2[[#This Row],[booking_status]]="checked-out"),Table2[[#This Row],[room_rate_per_night]]*Table2[[#This Row],[Num_Nights]],0)</f>
        <v>3521.04</v>
      </c>
      <c r="R5362" t="str" cm="1">
        <f t="array" ref="R5362">IFERROR(_xlfn.IFS(Table2[[#This Row],[booking_status]]="confirmed","Expected",Table2[[#This Row],[booking_status]]="checked-out","Actual"),"No Revenue")</f>
        <v>Expected</v>
      </c>
      <c r="S5362" s="4">
        <f>Table2[[#This Row],[Revenue_Amount]]/Table2[[#This Row],[Num_Nights]]</f>
        <v>586.84</v>
      </c>
    </row>
    <row r="5363" spans="1:19" hidden="1" x14ac:dyDescent="0.3">
      <c r="A5363">
        <v>5362</v>
      </c>
      <c r="B5363" t="s">
        <v>14</v>
      </c>
      <c r="C5363" s="9">
        <v>44973</v>
      </c>
      <c r="D5363" s="9">
        <v>44985</v>
      </c>
      <c r="E5363" s="10">
        <v>44926</v>
      </c>
      <c r="F5363" t="s">
        <v>54</v>
      </c>
      <c r="G5363">
        <v>426.17</v>
      </c>
      <c r="H5363">
        <v>1</v>
      </c>
      <c r="I5363">
        <v>3</v>
      </c>
      <c r="J5363" t="s">
        <v>35</v>
      </c>
      <c r="K5363" t="s">
        <v>66</v>
      </c>
      <c r="L5363" t="s">
        <v>21</v>
      </c>
      <c r="M5363" t="s">
        <v>36</v>
      </c>
      <c r="N5363" t="s">
        <v>45</v>
      </c>
      <c r="O5363">
        <f>Table2[[#This Row],[check_out_date]]-Table2[[#This Row],[check_in_date]]</f>
        <v>12</v>
      </c>
      <c r="P5363">
        <f>Table2[[#This Row],[num_adults]]+Table2[[#This Row],[num_children]]</f>
        <v>4</v>
      </c>
      <c r="Q5363" s="3">
        <f>IF(OR(Table2[[#This Row],[booking_status]]="confirmed",Table2[[#This Row],[booking_status]]="checked-out"),Table2[[#This Row],[room_rate_per_night]]*Table2[[#This Row],[Num_Nights]],0)</f>
        <v>5114.04</v>
      </c>
      <c r="R5363" t="str" cm="1">
        <f t="array" ref="R5363">IFERROR(_xlfn.IFS(Table2[[#This Row],[booking_status]]="confirmed","Expected",Table2[[#This Row],[booking_status]]="checked-out","Actual"),"No Revenue")</f>
        <v>Expected</v>
      </c>
      <c r="S5363" s="4">
        <f>Table2[[#This Row],[Revenue_Amount]]/Table2[[#This Row],[Num_Nights]]</f>
        <v>426.17</v>
      </c>
    </row>
    <row r="5364" spans="1:19" x14ac:dyDescent="0.3">
      <c r="A5364">
        <v>5363</v>
      </c>
      <c r="B5364" t="s">
        <v>31</v>
      </c>
      <c r="C5364" s="9">
        <v>45242</v>
      </c>
      <c r="D5364" s="9">
        <v>45248</v>
      </c>
      <c r="E5364" s="10">
        <v>45236</v>
      </c>
      <c r="F5364" t="s">
        <v>49</v>
      </c>
      <c r="G5364">
        <v>66.349999999999994</v>
      </c>
      <c r="H5364">
        <v>3</v>
      </c>
      <c r="I5364">
        <v>2</v>
      </c>
      <c r="J5364" t="s">
        <v>19</v>
      </c>
      <c r="K5364" t="s">
        <v>44</v>
      </c>
      <c r="L5364" t="s">
        <v>21</v>
      </c>
      <c r="M5364" t="s">
        <v>36</v>
      </c>
      <c r="N5364" t="s">
        <v>41</v>
      </c>
      <c r="O5364">
        <f>Table2[[#This Row],[check_out_date]]-Table2[[#This Row],[check_in_date]]</f>
        <v>6</v>
      </c>
      <c r="P5364">
        <f>Table2[[#This Row],[num_adults]]+Table2[[#This Row],[num_children]]</f>
        <v>5</v>
      </c>
      <c r="Q5364" s="3">
        <f>IF(OR(Table2[[#This Row],[booking_status]]="confirmed",Table2[[#This Row],[booking_status]]="checked-out"),Table2[[#This Row],[room_rate_per_night]]*Table2[[#This Row],[Num_Nights]],0)</f>
        <v>398.09999999999997</v>
      </c>
      <c r="R5364" t="str" cm="1">
        <f t="array" ref="R5364">IFERROR(_xlfn.IFS(Table2[[#This Row],[booking_status]]="confirmed","Expected",Table2[[#This Row],[booking_status]]="checked-out","Actual"),"No Revenue")</f>
        <v>Expected</v>
      </c>
      <c r="S5364" s="4">
        <f>Table2[[#This Row],[Revenue_Amount]]/Table2[[#This Row],[Num_Nights]]</f>
        <v>66.349999999999994</v>
      </c>
    </row>
    <row r="5365" spans="1:19" x14ac:dyDescent="0.3">
      <c r="A5365">
        <v>5364</v>
      </c>
      <c r="B5365" t="s">
        <v>14</v>
      </c>
      <c r="C5365" s="9">
        <v>45205</v>
      </c>
      <c r="D5365" s="9">
        <v>45215</v>
      </c>
      <c r="E5365" s="10">
        <v>45184</v>
      </c>
      <c r="F5365" t="s">
        <v>27</v>
      </c>
      <c r="G5365">
        <v>142.44999999999999</v>
      </c>
      <c r="H5365">
        <v>1</v>
      </c>
      <c r="I5365">
        <v>2</v>
      </c>
      <c r="J5365" t="s">
        <v>28</v>
      </c>
      <c r="K5365" t="s">
        <v>44</v>
      </c>
      <c r="L5365" t="s">
        <v>60</v>
      </c>
      <c r="M5365" t="s">
        <v>36</v>
      </c>
      <c r="N5365" t="s">
        <v>41</v>
      </c>
      <c r="O5365">
        <f>Table2[[#This Row],[check_out_date]]-Table2[[#This Row],[check_in_date]]</f>
        <v>10</v>
      </c>
      <c r="P5365">
        <f>Table2[[#This Row],[num_adults]]+Table2[[#This Row],[num_children]]</f>
        <v>3</v>
      </c>
      <c r="Q5365" s="3">
        <f>IF(OR(Table2[[#This Row],[booking_status]]="confirmed",Table2[[#This Row],[booking_status]]="checked-out"),Table2[[#This Row],[room_rate_per_night]]*Table2[[#This Row],[Num_Nights]],0)</f>
        <v>0</v>
      </c>
      <c r="R5365" t="str" cm="1">
        <f t="array" ref="R5365">IFERROR(_xlfn.IFS(Table2[[#This Row],[booking_status]]="confirmed","Expected",Table2[[#This Row],[booking_status]]="checked-out","Actual"),"No Revenue")</f>
        <v>No Revenue</v>
      </c>
      <c r="S5365" s="4">
        <f>Table2[[#This Row],[Revenue_Amount]]/Table2[[#This Row],[Num_Nights]]</f>
        <v>0</v>
      </c>
    </row>
    <row r="5366" spans="1:19" hidden="1" x14ac:dyDescent="0.3">
      <c r="A5366">
        <v>5365</v>
      </c>
      <c r="B5366" t="s">
        <v>14</v>
      </c>
      <c r="C5366" s="9">
        <v>45184</v>
      </c>
      <c r="D5366" s="9">
        <v>45186</v>
      </c>
      <c r="E5366" s="10">
        <v>45179</v>
      </c>
      <c r="F5366" t="s">
        <v>27</v>
      </c>
      <c r="G5366">
        <v>158.61000000000001</v>
      </c>
      <c r="H5366">
        <v>1</v>
      </c>
      <c r="I5366">
        <v>0</v>
      </c>
      <c r="J5366" t="s">
        <v>35</v>
      </c>
      <c r="K5366" t="s">
        <v>99</v>
      </c>
      <c r="L5366" t="s">
        <v>21</v>
      </c>
      <c r="M5366" t="s">
        <v>22</v>
      </c>
      <c r="N5366" t="s">
        <v>23</v>
      </c>
      <c r="O5366">
        <f>Table2[[#This Row],[check_out_date]]-Table2[[#This Row],[check_in_date]]</f>
        <v>2</v>
      </c>
      <c r="P5366">
        <f>Table2[[#This Row],[num_adults]]+Table2[[#This Row],[num_children]]</f>
        <v>1</v>
      </c>
      <c r="Q5366" s="3">
        <f>IF(OR(Table2[[#This Row],[booking_status]]="confirmed",Table2[[#This Row],[booking_status]]="checked-out"),Table2[[#This Row],[room_rate_per_night]]*Table2[[#This Row],[Num_Nights]],0)</f>
        <v>317.22000000000003</v>
      </c>
      <c r="R5366" t="str" cm="1">
        <f t="array" ref="R5366">IFERROR(_xlfn.IFS(Table2[[#This Row],[booking_status]]="confirmed","Expected",Table2[[#This Row],[booking_status]]="checked-out","Actual"),"No Revenue")</f>
        <v>Expected</v>
      </c>
      <c r="S5366" s="4">
        <f>Table2[[#This Row],[Revenue_Amount]]/Table2[[#This Row],[Num_Nights]]</f>
        <v>158.61000000000001</v>
      </c>
    </row>
    <row r="5367" spans="1:19" x14ac:dyDescent="0.3">
      <c r="A5367">
        <v>5366</v>
      </c>
      <c r="B5367" t="s">
        <v>31</v>
      </c>
      <c r="C5367" s="9">
        <v>45196</v>
      </c>
      <c r="D5367" s="9">
        <v>45208</v>
      </c>
      <c r="E5367" s="10">
        <v>45152</v>
      </c>
      <c r="F5367" t="s">
        <v>49</v>
      </c>
      <c r="G5367">
        <v>112.58</v>
      </c>
      <c r="H5367">
        <v>4</v>
      </c>
      <c r="I5367">
        <v>0</v>
      </c>
      <c r="J5367" t="s">
        <v>19</v>
      </c>
      <c r="K5367" t="s">
        <v>20</v>
      </c>
      <c r="L5367" t="s">
        <v>70</v>
      </c>
      <c r="M5367" t="s">
        <v>36</v>
      </c>
      <c r="N5367" t="s">
        <v>45</v>
      </c>
      <c r="O5367">
        <f>Table2[[#This Row],[check_out_date]]-Table2[[#This Row],[check_in_date]]</f>
        <v>12</v>
      </c>
      <c r="P5367">
        <f>Table2[[#This Row],[num_adults]]+Table2[[#This Row],[num_children]]</f>
        <v>4</v>
      </c>
      <c r="Q5367" s="3">
        <f>IF(OR(Table2[[#This Row],[booking_status]]="confirmed",Table2[[#This Row],[booking_status]]="checked-out"),Table2[[#This Row],[room_rate_per_night]]*Table2[[#This Row],[Num_Nights]],0)</f>
        <v>0</v>
      </c>
      <c r="R5367" t="str" cm="1">
        <f t="array" ref="R5367">IFERROR(_xlfn.IFS(Table2[[#This Row],[booking_status]]="confirmed","Expected",Table2[[#This Row],[booking_status]]="checked-out","Actual"),"No Revenue")</f>
        <v>No Revenue</v>
      </c>
      <c r="S5367" s="4">
        <f>Table2[[#This Row],[Revenue_Amount]]/Table2[[#This Row],[Num_Nights]]</f>
        <v>0</v>
      </c>
    </row>
    <row r="5368" spans="1:19" x14ac:dyDescent="0.3">
      <c r="A5368">
        <v>5367</v>
      </c>
      <c r="B5368" t="s">
        <v>50</v>
      </c>
      <c r="C5368" s="9">
        <v>45078</v>
      </c>
      <c r="D5368" s="9">
        <v>45088</v>
      </c>
      <c r="E5368" s="10">
        <v>45008</v>
      </c>
      <c r="F5368" t="s">
        <v>49</v>
      </c>
      <c r="G5368">
        <v>137.02000000000001</v>
      </c>
      <c r="H5368">
        <v>1</v>
      </c>
      <c r="I5368">
        <v>0</v>
      </c>
      <c r="J5368" t="s">
        <v>19</v>
      </c>
      <c r="K5368" t="s">
        <v>29</v>
      </c>
      <c r="L5368" t="s">
        <v>21</v>
      </c>
      <c r="M5368" t="s">
        <v>22</v>
      </c>
      <c r="N5368" t="s">
        <v>23</v>
      </c>
      <c r="O5368">
        <f>Table2[[#This Row],[check_out_date]]-Table2[[#This Row],[check_in_date]]</f>
        <v>10</v>
      </c>
      <c r="P5368">
        <f>Table2[[#This Row],[num_adults]]+Table2[[#This Row],[num_children]]</f>
        <v>1</v>
      </c>
      <c r="Q5368" s="3">
        <f>IF(OR(Table2[[#This Row],[booking_status]]="confirmed",Table2[[#This Row],[booking_status]]="checked-out"),Table2[[#This Row],[room_rate_per_night]]*Table2[[#This Row],[Num_Nights]],0)</f>
        <v>1370.2</v>
      </c>
      <c r="R5368" t="str" cm="1">
        <f t="array" ref="R5368">IFERROR(_xlfn.IFS(Table2[[#This Row],[booking_status]]="confirmed","Expected",Table2[[#This Row],[booking_status]]="checked-out","Actual"),"No Revenue")</f>
        <v>Expected</v>
      </c>
      <c r="S5368" s="4">
        <f>Table2[[#This Row],[Revenue_Amount]]/Table2[[#This Row],[Num_Nights]]</f>
        <v>137.02000000000001</v>
      </c>
    </row>
    <row r="5369" spans="1:19" x14ac:dyDescent="0.3">
      <c r="A5369">
        <v>5368</v>
      </c>
      <c r="B5369" t="s">
        <v>14</v>
      </c>
      <c r="C5369" s="9">
        <v>45189</v>
      </c>
      <c r="D5369" s="9">
        <v>45192</v>
      </c>
      <c r="E5369" s="10">
        <v>45177</v>
      </c>
      <c r="F5369" t="s">
        <v>49</v>
      </c>
      <c r="G5369">
        <v>98.3</v>
      </c>
      <c r="H5369">
        <v>2</v>
      </c>
      <c r="I5369">
        <v>0</v>
      </c>
      <c r="J5369" t="s">
        <v>28</v>
      </c>
      <c r="K5369" t="s">
        <v>29</v>
      </c>
      <c r="L5369" t="s">
        <v>56</v>
      </c>
      <c r="M5369" t="s">
        <v>36</v>
      </c>
      <c r="N5369" t="s">
        <v>41</v>
      </c>
      <c r="O5369">
        <f>Table2[[#This Row],[check_out_date]]-Table2[[#This Row],[check_in_date]]</f>
        <v>3</v>
      </c>
      <c r="P5369">
        <f>Table2[[#This Row],[num_adults]]+Table2[[#This Row],[num_children]]</f>
        <v>2</v>
      </c>
      <c r="Q5369" s="3">
        <f>IF(OR(Table2[[#This Row],[booking_status]]="confirmed",Table2[[#This Row],[booking_status]]="checked-out"),Table2[[#This Row],[room_rate_per_night]]*Table2[[#This Row],[Num_Nights]],0)</f>
        <v>294.89999999999998</v>
      </c>
      <c r="R5369" t="str" cm="1">
        <f t="array" ref="R5369">IFERROR(_xlfn.IFS(Table2[[#This Row],[booking_status]]="confirmed","Expected",Table2[[#This Row],[booking_status]]="checked-out","Actual"),"No Revenue")</f>
        <v>Actual</v>
      </c>
      <c r="S5369" s="4">
        <f>Table2[[#This Row],[Revenue_Amount]]/Table2[[#This Row],[Num_Nights]]</f>
        <v>98.3</v>
      </c>
    </row>
    <row r="5370" spans="1:19" x14ac:dyDescent="0.3">
      <c r="A5370">
        <v>5369</v>
      </c>
      <c r="B5370" t="s">
        <v>14</v>
      </c>
      <c r="C5370" s="9">
        <v>45023</v>
      </c>
      <c r="D5370" s="9">
        <v>45032</v>
      </c>
      <c r="E5370" s="10">
        <v>44938</v>
      </c>
      <c r="F5370" t="s">
        <v>27</v>
      </c>
      <c r="G5370">
        <v>112.62</v>
      </c>
      <c r="H5370">
        <v>3</v>
      </c>
      <c r="I5370">
        <v>0</v>
      </c>
      <c r="J5370" t="s">
        <v>55</v>
      </c>
      <c r="K5370" t="s">
        <v>44</v>
      </c>
      <c r="L5370" t="s">
        <v>56</v>
      </c>
      <c r="M5370" t="s">
        <v>36</v>
      </c>
      <c r="N5370" t="s">
        <v>41</v>
      </c>
      <c r="O5370">
        <f>Table2[[#This Row],[check_out_date]]-Table2[[#This Row],[check_in_date]]</f>
        <v>9</v>
      </c>
      <c r="P5370">
        <f>Table2[[#This Row],[num_adults]]+Table2[[#This Row],[num_children]]</f>
        <v>3</v>
      </c>
      <c r="Q5370" s="3">
        <f>IF(OR(Table2[[#This Row],[booking_status]]="confirmed",Table2[[#This Row],[booking_status]]="checked-out"),Table2[[#This Row],[room_rate_per_night]]*Table2[[#This Row],[Num_Nights]],0)</f>
        <v>1013.58</v>
      </c>
      <c r="R5370" t="str" cm="1">
        <f t="array" ref="R5370">IFERROR(_xlfn.IFS(Table2[[#This Row],[booking_status]]="confirmed","Expected",Table2[[#This Row],[booking_status]]="checked-out","Actual"),"No Revenue")</f>
        <v>Actual</v>
      </c>
      <c r="S5370" s="4">
        <f>Table2[[#This Row],[Revenue_Amount]]/Table2[[#This Row],[Num_Nights]]</f>
        <v>112.62</v>
      </c>
    </row>
    <row r="5371" spans="1:19" x14ac:dyDescent="0.3">
      <c r="A5371">
        <v>5370</v>
      </c>
      <c r="B5371" t="s">
        <v>31</v>
      </c>
      <c r="C5371" s="9">
        <v>45090</v>
      </c>
      <c r="D5371" s="9">
        <v>45094</v>
      </c>
      <c r="E5371" s="10">
        <v>45046</v>
      </c>
      <c r="F5371" t="s">
        <v>27</v>
      </c>
      <c r="G5371">
        <v>143.21</v>
      </c>
      <c r="H5371">
        <v>2</v>
      </c>
      <c r="I5371">
        <v>0</v>
      </c>
      <c r="J5371" t="s">
        <v>28</v>
      </c>
      <c r="K5371" t="s">
        <v>66</v>
      </c>
      <c r="L5371" t="s">
        <v>21</v>
      </c>
      <c r="M5371" t="s">
        <v>36</v>
      </c>
      <c r="N5371" t="s">
        <v>23</v>
      </c>
      <c r="O5371">
        <f>Table2[[#This Row],[check_out_date]]-Table2[[#This Row],[check_in_date]]</f>
        <v>4</v>
      </c>
      <c r="P5371">
        <f>Table2[[#This Row],[num_adults]]+Table2[[#This Row],[num_children]]</f>
        <v>2</v>
      </c>
      <c r="Q5371" s="3">
        <f>IF(OR(Table2[[#This Row],[booking_status]]="confirmed",Table2[[#This Row],[booking_status]]="checked-out"),Table2[[#This Row],[room_rate_per_night]]*Table2[[#This Row],[Num_Nights]],0)</f>
        <v>572.84</v>
      </c>
      <c r="R5371" t="str" cm="1">
        <f t="array" ref="R5371">IFERROR(_xlfn.IFS(Table2[[#This Row],[booking_status]]="confirmed","Expected",Table2[[#This Row],[booking_status]]="checked-out","Actual"),"No Revenue")</f>
        <v>Expected</v>
      </c>
      <c r="S5371" s="4">
        <f>Table2[[#This Row],[Revenue_Amount]]/Table2[[#This Row],[Num_Nights]]</f>
        <v>143.21</v>
      </c>
    </row>
    <row r="5372" spans="1:19" hidden="1" x14ac:dyDescent="0.3">
      <c r="A5372">
        <v>5371</v>
      </c>
      <c r="B5372" t="s">
        <v>37</v>
      </c>
      <c r="C5372" s="9">
        <v>45272</v>
      </c>
      <c r="D5372" s="9">
        <v>45285</v>
      </c>
      <c r="E5372" s="10">
        <v>45226</v>
      </c>
      <c r="F5372" t="s">
        <v>27</v>
      </c>
      <c r="G5372">
        <v>197.12</v>
      </c>
      <c r="H5372">
        <v>4</v>
      </c>
      <c r="I5372">
        <v>0</v>
      </c>
      <c r="J5372" t="s">
        <v>35</v>
      </c>
      <c r="K5372" t="s">
        <v>66</v>
      </c>
      <c r="L5372" t="s">
        <v>56</v>
      </c>
      <c r="M5372" t="s">
        <v>36</v>
      </c>
      <c r="N5372" t="s">
        <v>23</v>
      </c>
      <c r="O5372">
        <f>Table2[[#This Row],[check_out_date]]-Table2[[#This Row],[check_in_date]]</f>
        <v>13</v>
      </c>
      <c r="P5372">
        <f>Table2[[#This Row],[num_adults]]+Table2[[#This Row],[num_children]]</f>
        <v>4</v>
      </c>
      <c r="Q5372" s="3">
        <f>IF(OR(Table2[[#This Row],[booking_status]]="confirmed",Table2[[#This Row],[booking_status]]="checked-out"),Table2[[#This Row],[room_rate_per_night]]*Table2[[#This Row],[Num_Nights]],0)</f>
        <v>2562.56</v>
      </c>
      <c r="R5372" t="str" cm="1">
        <f t="array" ref="R5372">IFERROR(_xlfn.IFS(Table2[[#This Row],[booking_status]]="confirmed","Expected",Table2[[#This Row],[booking_status]]="checked-out","Actual"),"No Revenue")</f>
        <v>Actual</v>
      </c>
      <c r="S5372" s="4">
        <f>Table2[[#This Row],[Revenue_Amount]]/Table2[[#This Row],[Num_Nights]]</f>
        <v>197.12</v>
      </c>
    </row>
    <row r="5373" spans="1:19" x14ac:dyDescent="0.3">
      <c r="A5373">
        <v>5372</v>
      </c>
      <c r="B5373" t="s">
        <v>14</v>
      </c>
      <c r="C5373" s="9">
        <v>45105</v>
      </c>
      <c r="D5373" s="9">
        <v>45108</v>
      </c>
      <c r="E5373" s="10">
        <v>45083</v>
      </c>
      <c r="F5373" t="s">
        <v>49</v>
      </c>
      <c r="G5373">
        <v>105.8</v>
      </c>
      <c r="H5373">
        <v>4</v>
      </c>
      <c r="I5373">
        <v>1</v>
      </c>
      <c r="J5373" t="s">
        <v>55</v>
      </c>
      <c r="K5373" t="s">
        <v>99</v>
      </c>
      <c r="L5373" t="s">
        <v>56</v>
      </c>
      <c r="M5373" t="s">
        <v>36</v>
      </c>
      <c r="N5373" t="s">
        <v>41</v>
      </c>
      <c r="O5373">
        <f>Table2[[#This Row],[check_out_date]]-Table2[[#This Row],[check_in_date]]</f>
        <v>3</v>
      </c>
      <c r="P5373">
        <f>Table2[[#This Row],[num_adults]]+Table2[[#This Row],[num_children]]</f>
        <v>5</v>
      </c>
      <c r="Q5373" s="3">
        <f>IF(OR(Table2[[#This Row],[booking_status]]="confirmed",Table2[[#This Row],[booking_status]]="checked-out"),Table2[[#This Row],[room_rate_per_night]]*Table2[[#This Row],[Num_Nights]],0)</f>
        <v>317.39999999999998</v>
      </c>
      <c r="R5373" t="str" cm="1">
        <f t="array" ref="R5373">IFERROR(_xlfn.IFS(Table2[[#This Row],[booking_status]]="confirmed","Expected",Table2[[#This Row],[booking_status]]="checked-out","Actual"),"No Revenue")</f>
        <v>Actual</v>
      </c>
      <c r="S5373" s="4">
        <f>Table2[[#This Row],[Revenue_Amount]]/Table2[[#This Row],[Num_Nights]]</f>
        <v>105.8</v>
      </c>
    </row>
    <row r="5374" spans="1:19" x14ac:dyDescent="0.3">
      <c r="A5374">
        <v>5373</v>
      </c>
      <c r="B5374" t="s">
        <v>31</v>
      </c>
      <c r="C5374" s="9">
        <v>45101</v>
      </c>
      <c r="D5374" s="9">
        <v>45112</v>
      </c>
      <c r="E5374" s="10">
        <v>45058</v>
      </c>
      <c r="F5374" t="s">
        <v>18</v>
      </c>
      <c r="G5374">
        <v>137.85</v>
      </c>
      <c r="H5374">
        <v>1</v>
      </c>
      <c r="I5374">
        <v>0</v>
      </c>
      <c r="J5374" t="s">
        <v>94</v>
      </c>
      <c r="K5374" t="s">
        <v>44</v>
      </c>
      <c r="L5374" t="s">
        <v>21</v>
      </c>
      <c r="M5374" t="s">
        <v>36</v>
      </c>
      <c r="N5374" t="s">
        <v>95</v>
      </c>
      <c r="O5374">
        <f>Table2[[#This Row],[check_out_date]]-Table2[[#This Row],[check_in_date]]</f>
        <v>11</v>
      </c>
      <c r="P5374">
        <f>Table2[[#This Row],[num_adults]]+Table2[[#This Row],[num_children]]</f>
        <v>1</v>
      </c>
      <c r="Q5374" s="3">
        <f>IF(OR(Table2[[#This Row],[booking_status]]="confirmed",Table2[[#This Row],[booking_status]]="checked-out"),Table2[[#This Row],[room_rate_per_night]]*Table2[[#This Row],[Num_Nights]],0)</f>
        <v>1516.35</v>
      </c>
      <c r="R5374" t="str" cm="1">
        <f t="array" ref="R5374">IFERROR(_xlfn.IFS(Table2[[#This Row],[booking_status]]="confirmed","Expected",Table2[[#This Row],[booking_status]]="checked-out","Actual"),"No Revenue")</f>
        <v>Expected</v>
      </c>
      <c r="S5374" s="4">
        <f>Table2[[#This Row],[Revenue_Amount]]/Table2[[#This Row],[Num_Nights]]</f>
        <v>137.85</v>
      </c>
    </row>
    <row r="5375" spans="1:19" x14ac:dyDescent="0.3">
      <c r="A5375">
        <v>5374</v>
      </c>
      <c r="B5375" t="s">
        <v>50</v>
      </c>
      <c r="C5375" s="9">
        <v>45205</v>
      </c>
      <c r="D5375" s="9">
        <v>45210</v>
      </c>
      <c r="E5375" s="10">
        <v>45200</v>
      </c>
      <c r="F5375" t="s">
        <v>27</v>
      </c>
      <c r="G5375">
        <v>140.52000000000001</v>
      </c>
      <c r="H5375">
        <v>1</v>
      </c>
      <c r="I5375">
        <v>2</v>
      </c>
      <c r="J5375" t="s">
        <v>19</v>
      </c>
      <c r="K5375" t="s">
        <v>29</v>
      </c>
      <c r="L5375" t="s">
        <v>70</v>
      </c>
      <c r="M5375" t="s">
        <v>36</v>
      </c>
      <c r="N5375" t="s">
        <v>41</v>
      </c>
      <c r="O5375">
        <f>Table2[[#This Row],[check_out_date]]-Table2[[#This Row],[check_in_date]]</f>
        <v>5</v>
      </c>
      <c r="P5375">
        <f>Table2[[#This Row],[num_adults]]+Table2[[#This Row],[num_children]]</f>
        <v>3</v>
      </c>
      <c r="Q5375" s="3">
        <f>IF(OR(Table2[[#This Row],[booking_status]]="confirmed",Table2[[#This Row],[booking_status]]="checked-out"),Table2[[#This Row],[room_rate_per_night]]*Table2[[#This Row],[Num_Nights]],0)</f>
        <v>0</v>
      </c>
      <c r="R5375" t="str" cm="1">
        <f t="array" ref="R5375">IFERROR(_xlfn.IFS(Table2[[#This Row],[booking_status]]="confirmed","Expected",Table2[[#This Row],[booking_status]]="checked-out","Actual"),"No Revenue")</f>
        <v>No Revenue</v>
      </c>
      <c r="S5375" s="4">
        <f>Table2[[#This Row],[Revenue_Amount]]/Table2[[#This Row],[Num_Nights]]</f>
        <v>0</v>
      </c>
    </row>
    <row r="5376" spans="1:19" hidden="1" x14ac:dyDescent="0.3">
      <c r="A5376">
        <v>5375</v>
      </c>
      <c r="B5376" t="s">
        <v>31</v>
      </c>
      <c r="C5376" s="9">
        <v>45138</v>
      </c>
      <c r="D5376" s="9">
        <v>45147</v>
      </c>
      <c r="E5376" s="10">
        <v>45113</v>
      </c>
      <c r="F5376" t="s">
        <v>49</v>
      </c>
      <c r="G5376">
        <v>116.49</v>
      </c>
      <c r="H5376">
        <v>2</v>
      </c>
      <c r="I5376">
        <v>0</v>
      </c>
      <c r="J5376" t="s">
        <v>35</v>
      </c>
      <c r="K5376" t="s">
        <v>44</v>
      </c>
      <c r="L5376" t="s">
        <v>56</v>
      </c>
      <c r="M5376" t="s">
        <v>36</v>
      </c>
      <c r="N5376" t="s">
        <v>45</v>
      </c>
      <c r="O5376">
        <f>Table2[[#This Row],[check_out_date]]-Table2[[#This Row],[check_in_date]]</f>
        <v>9</v>
      </c>
      <c r="P5376">
        <f>Table2[[#This Row],[num_adults]]+Table2[[#This Row],[num_children]]</f>
        <v>2</v>
      </c>
      <c r="Q5376" s="3">
        <f>IF(OR(Table2[[#This Row],[booking_status]]="confirmed",Table2[[#This Row],[booking_status]]="checked-out"),Table2[[#This Row],[room_rate_per_night]]*Table2[[#This Row],[Num_Nights]],0)</f>
        <v>1048.4099999999999</v>
      </c>
      <c r="R5376" t="str" cm="1">
        <f t="array" ref="R5376">IFERROR(_xlfn.IFS(Table2[[#This Row],[booking_status]]="confirmed","Expected",Table2[[#This Row],[booking_status]]="checked-out","Actual"),"No Revenue")</f>
        <v>Actual</v>
      </c>
      <c r="S5376" s="4">
        <f>Table2[[#This Row],[Revenue_Amount]]/Table2[[#This Row],[Num_Nights]]</f>
        <v>116.48999999999998</v>
      </c>
    </row>
    <row r="5377" spans="1:19" x14ac:dyDescent="0.3">
      <c r="A5377">
        <v>5376</v>
      </c>
      <c r="B5377" t="s">
        <v>37</v>
      </c>
      <c r="C5377" s="9">
        <v>45106</v>
      </c>
      <c r="D5377" s="9">
        <v>45111</v>
      </c>
      <c r="E5377" s="10">
        <v>45097</v>
      </c>
      <c r="F5377" t="s">
        <v>49</v>
      </c>
      <c r="G5377">
        <v>101.22</v>
      </c>
      <c r="H5377">
        <v>2</v>
      </c>
      <c r="I5377">
        <v>1</v>
      </c>
      <c r="J5377" t="s">
        <v>55</v>
      </c>
      <c r="K5377" t="s">
        <v>66</v>
      </c>
      <c r="L5377" t="s">
        <v>21</v>
      </c>
      <c r="M5377" t="s">
        <v>36</v>
      </c>
      <c r="N5377" t="s">
        <v>41</v>
      </c>
      <c r="O5377">
        <f>Table2[[#This Row],[check_out_date]]-Table2[[#This Row],[check_in_date]]</f>
        <v>5</v>
      </c>
      <c r="P5377">
        <f>Table2[[#This Row],[num_adults]]+Table2[[#This Row],[num_children]]</f>
        <v>3</v>
      </c>
      <c r="Q5377" s="3">
        <f>IF(OR(Table2[[#This Row],[booking_status]]="confirmed",Table2[[#This Row],[booking_status]]="checked-out"),Table2[[#This Row],[room_rate_per_night]]*Table2[[#This Row],[Num_Nights]],0)</f>
        <v>506.1</v>
      </c>
      <c r="R5377" t="str" cm="1">
        <f t="array" ref="R5377">IFERROR(_xlfn.IFS(Table2[[#This Row],[booking_status]]="confirmed","Expected",Table2[[#This Row],[booking_status]]="checked-out","Actual"),"No Revenue")</f>
        <v>Expected</v>
      </c>
      <c r="S5377" s="4">
        <f>Table2[[#This Row],[Revenue_Amount]]/Table2[[#This Row],[Num_Nights]]</f>
        <v>101.22</v>
      </c>
    </row>
    <row r="5378" spans="1:19" x14ac:dyDescent="0.3">
      <c r="A5378">
        <v>5377</v>
      </c>
      <c r="B5378" t="s">
        <v>50</v>
      </c>
      <c r="C5378" s="9">
        <v>45228</v>
      </c>
      <c r="D5378" s="9">
        <v>45238</v>
      </c>
      <c r="E5378" s="10">
        <v>45193</v>
      </c>
      <c r="F5378" t="s">
        <v>27</v>
      </c>
      <c r="G5378">
        <v>157.62</v>
      </c>
      <c r="H5378">
        <v>2</v>
      </c>
      <c r="I5378">
        <v>0</v>
      </c>
      <c r="J5378" t="s">
        <v>28</v>
      </c>
      <c r="K5378" t="s">
        <v>44</v>
      </c>
      <c r="L5378" t="s">
        <v>60</v>
      </c>
      <c r="M5378" t="s">
        <v>36</v>
      </c>
      <c r="N5378" t="s">
        <v>41</v>
      </c>
      <c r="O5378">
        <f>Table2[[#This Row],[check_out_date]]-Table2[[#This Row],[check_in_date]]</f>
        <v>10</v>
      </c>
      <c r="P5378">
        <f>Table2[[#This Row],[num_adults]]+Table2[[#This Row],[num_children]]</f>
        <v>2</v>
      </c>
      <c r="Q5378" s="3">
        <f>IF(OR(Table2[[#This Row],[booking_status]]="confirmed",Table2[[#This Row],[booking_status]]="checked-out"),Table2[[#This Row],[room_rate_per_night]]*Table2[[#This Row],[Num_Nights]],0)</f>
        <v>0</v>
      </c>
      <c r="R5378" t="str" cm="1">
        <f t="array" ref="R5378">IFERROR(_xlfn.IFS(Table2[[#This Row],[booking_status]]="confirmed","Expected",Table2[[#This Row],[booking_status]]="checked-out","Actual"),"No Revenue")</f>
        <v>No Revenue</v>
      </c>
      <c r="S5378" s="4">
        <f>Table2[[#This Row],[Revenue_Amount]]/Table2[[#This Row],[Num_Nights]]</f>
        <v>0</v>
      </c>
    </row>
    <row r="5379" spans="1:19" hidden="1" x14ac:dyDescent="0.3">
      <c r="A5379">
        <v>5378</v>
      </c>
      <c r="B5379" t="s">
        <v>50</v>
      </c>
      <c r="C5379" s="9">
        <v>45082</v>
      </c>
      <c r="D5379" s="9">
        <v>45089</v>
      </c>
      <c r="E5379" s="10">
        <v>45026</v>
      </c>
      <c r="F5379" t="s">
        <v>49</v>
      </c>
      <c r="G5379">
        <v>85.29</v>
      </c>
      <c r="H5379">
        <v>1</v>
      </c>
      <c r="I5379">
        <v>0</v>
      </c>
      <c r="J5379" t="s">
        <v>35</v>
      </c>
      <c r="K5379" t="s">
        <v>29</v>
      </c>
      <c r="L5379" t="s">
        <v>21</v>
      </c>
      <c r="M5379" t="s">
        <v>36</v>
      </c>
      <c r="N5379" t="s">
        <v>30</v>
      </c>
      <c r="O5379">
        <f>Table2[[#This Row],[check_out_date]]-Table2[[#This Row],[check_in_date]]</f>
        <v>7</v>
      </c>
      <c r="P5379">
        <f>Table2[[#This Row],[num_adults]]+Table2[[#This Row],[num_children]]</f>
        <v>1</v>
      </c>
      <c r="Q5379" s="3">
        <f>IF(OR(Table2[[#This Row],[booking_status]]="confirmed",Table2[[#This Row],[booking_status]]="checked-out"),Table2[[#This Row],[room_rate_per_night]]*Table2[[#This Row],[Num_Nights]],0)</f>
        <v>597.03000000000009</v>
      </c>
      <c r="R5379" t="str" cm="1">
        <f t="array" ref="R5379">IFERROR(_xlfn.IFS(Table2[[#This Row],[booking_status]]="confirmed","Expected",Table2[[#This Row],[booking_status]]="checked-out","Actual"),"No Revenue")</f>
        <v>Expected</v>
      </c>
      <c r="S5379" s="4">
        <f>Table2[[#This Row],[Revenue_Amount]]/Table2[[#This Row],[Num_Nights]]</f>
        <v>85.29</v>
      </c>
    </row>
    <row r="5380" spans="1:19" x14ac:dyDescent="0.3">
      <c r="A5380">
        <v>5379</v>
      </c>
      <c r="B5380" t="s">
        <v>31</v>
      </c>
      <c r="C5380" s="9">
        <v>45200</v>
      </c>
      <c r="D5380" s="9">
        <v>45210</v>
      </c>
      <c r="E5380" s="10">
        <v>45154</v>
      </c>
      <c r="F5380" t="s">
        <v>27</v>
      </c>
      <c r="G5380">
        <v>117.62</v>
      </c>
      <c r="H5380">
        <v>2</v>
      </c>
      <c r="I5380">
        <v>1</v>
      </c>
      <c r="J5380" t="s">
        <v>28</v>
      </c>
      <c r="K5380" t="s">
        <v>44</v>
      </c>
      <c r="L5380" t="s">
        <v>60</v>
      </c>
      <c r="M5380" t="s">
        <v>36</v>
      </c>
      <c r="N5380" t="s">
        <v>41</v>
      </c>
      <c r="O5380">
        <f>Table2[[#This Row],[check_out_date]]-Table2[[#This Row],[check_in_date]]</f>
        <v>10</v>
      </c>
      <c r="P5380">
        <f>Table2[[#This Row],[num_adults]]+Table2[[#This Row],[num_children]]</f>
        <v>3</v>
      </c>
      <c r="Q5380" s="3">
        <f>IF(OR(Table2[[#This Row],[booking_status]]="confirmed",Table2[[#This Row],[booking_status]]="checked-out"),Table2[[#This Row],[room_rate_per_night]]*Table2[[#This Row],[Num_Nights]],0)</f>
        <v>0</v>
      </c>
      <c r="R5380" t="str" cm="1">
        <f t="array" ref="R5380">IFERROR(_xlfn.IFS(Table2[[#This Row],[booking_status]]="confirmed","Expected",Table2[[#This Row],[booking_status]]="checked-out","Actual"),"No Revenue")</f>
        <v>No Revenue</v>
      </c>
      <c r="S5380" s="4">
        <f>Table2[[#This Row],[Revenue_Amount]]/Table2[[#This Row],[Num_Nights]]</f>
        <v>0</v>
      </c>
    </row>
    <row r="5381" spans="1:19" x14ac:dyDescent="0.3">
      <c r="A5381">
        <v>5380</v>
      </c>
      <c r="B5381" t="s">
        <v>37</v>
      </c>
      <c r="C5381" s="9">
        <v>45234</v>
      </c>
      <c r="D5381" s="9">
        <v>45237</v>
      </c>
      <c r="E5381" s="10">
        <v>45174</v>
      </c>
      <c r="F5381" t="s">
        <v>18</v>
      </c>
      <c r="G5381">
        <v>245.92</v>
      </c>
      <c r="H5381">
        <v>2</v>
      </c>
      <c r="I5381">
        <v>3</v>
      </c>
      <c r="J5381" t="s">
        <v>28</v>
      </c>
      <c r="K5381" t="s">
        <v>66</v>
      </c>
      <c r="L5381" t="s">
        <v>21</v>
      </c>
      <c r="M5381" t="s">
        <v>36</v>
      </c>
      <c r="N5381" t="s">
        <v>23</v>
      </c>
      <c r="O5381">
        <f>Table2[[#This Row],[check_out_date]]-Table2[[#This Row],[check_in_date]]</f>
        <v>3</v>
      </c>
      <c r="P5381">
        <f>Table2[[#This Row],[num_adults]]+Table2[[#This Row],[num_children]]</f>
        <v>5</v>
      </c>
      <c r="Q5381" s="3">
        <f>IF(OR(Table2[[#This Row],[booking_status]]="confirmed",Table2[[#This Row],[booking_status]]="checked-out"),Table2[[#This Row],[room_rate_per_night]]*Table2[[#This Row],[Num_Nights]],0)</f>
        <v>737.76</v>
      </c>
      <c r="R5381" t="str" cm="1">
        <f t="array" ref="R5381">IFERROR(_xlfn.IFS(Table2[[#This Row],[booking_status]]="confirmed","Expected",Table2[[#This Row],[booking_status]]="checked-out","Actual"),"No Revenue")</f>
        <v>Expected</v>
      </c>
      <c r="S5381" s="4">
        <f>Table2[[#This Row],[Revenue_Amount]]/Table2[[#This Row],[Num_Nights]]</f>
        <v>245.92</v>
      </c>
    </row>
    <row r="5382" spans="1:19" x14ac:dyDescent="0.3">
      <c r="A5382">
        <v>5381</v>
      </c>
      <c r="B5382" t="s">
        <v>50</v>
      </c>
      <c r="C5382" s="9">
        <v>44936</v>
      </c>
      <c r="D5382" s="9">
        <v>44946</v>
      </c>
      <c r="E5382" s="10">
        <v>44916</v>
      </c>
      <c r="F5382" t="s">
        <v>18</v>
      </c>
      <c r="G5382">
        <v>212.3</v>
      </c>
      <c r="H5382">
        <v>2</v>
      </c>
      <c r="I5382">
        <v>1</v>
      </c>
      <c r="J5382" t="s">
        <v>28</v>
      </c>
      <c r="K5382" t="s">
        <v>20</v>
      </c>
      <c r="L5382" t="s">
        <v>56</v>
      </c>
      <c r="M5382" t="s">
        <v>36</v>
      </c>
      <c r="N5382" t="s">
        <v>41</v>
      </c>
      <c r="O5382">
        <f>Table2[[#This Row],[check_out_date]]-Table2[[#This Row],[check_in_date]]</f>
        <v>10</v>
      </c>
      <c r="P5382">
        <f>Table2[[#This Row],[num_adults]]+Table2[[#This Row],[num_children]]</f>
        <v>3</v>
      </c>
      <c r="Q5382" s="3">
        <f>IF(OR(Table2[[#This Row],[booking_status]]="confirmed",Table2[[#This Row],[booking_status]]="checked-out"),Table2[[#This Row],[room_rate_per_night]]*Table2[[#This Row],[Num_Nights]],0)</f>
        <v>2123</v>
      </c>
      <c r="R5382" t="str" cm="1">
        <f t="array" ref="R5382">IFERROR(_xlfn.IFS(Table2[[#This Row],[booking_status]]="confirmed","Expected",Table2[[#This Row],[booking_status]]="checked-out","Actual"),"No Revenue")</f>
        <v>Actual</v>
      </c>
      <c r="S5382" s="4">
        <f>Table2[[#This Row],[Revenue_Amount]]/Table2[[#This Row],[Num_Nights]]</f>
        <v>212.3</v>
      </c>
    </row>
    <row r="5383" spans="1:19" x14ac:dyDescent="0.3">
      <c r="A5383">
        <v>5382</v>
      </c>
      <c r="B5383" t="s">
        <v>14</v>
      </c>
      <c r="C5383" s="9">
        <v>45259</v>
      </c>
      <c r="D5383" s="9">
        <v>45269</v>
      </c>
      <c r="E5383" s="10">
        <v>45239</v>
      </c>
      <c r="F5383" t="s">
        <v>49</v>
      </c>
      <c r="G5383">
        <v>60.19</v>
      </c>
      <c r="H5383">
        <v>2</v>
      </c>
      <c r="I5383">
        <v>2</v>
      </c>
      <c r="J5383" t="s">
        <v>28</v>
      </c>
      <c r="K5383" t="s">
        <v>29</v>
      </c>
      <c r="L5383" t="s">
        <v>21</v>
      </c>
      <c r="M5383" t="s">
        <v>36</v>
      </c>
      <c r="N5383" t="s">
        <v>23</v>
      </c>
      <c r="O5383">
        <f>Table2[[#This Row],[check_out_date]]-Table2[[#This Row],[check_in_date]]</f>
        <v>10</v>
      </c>
      <c r="P5383">
        <f>Table2[[#This Row],[num_adults]]+Table2[[#This Row],[num_children]]</f>
        <v>4</v>
      </c>
      <c r="Q5383" s="3">
        <f>IF(OR(Table2[[#This Row],[booking_status]]="confirmed",Table2[[#This Row],[booking_status]]="checked-out"),Table2[[#This Row],[room_rate_per_night]]*Table2[[#This Row],[Num_Nights]],0)</f>
        <v>601.9</v>
      </c>
      <c r="R5383" t="str" cm="1">
        <f t="array" ref="R5383">IFERROR(_xlfn.IFS(Table2[[#This Row],[booking_status]]="confirmed","Expected",Table2[[#This Row],[booking_status]]="checked-out","Actual"),"No Revenue")</f>
        <v>Expected</v>
      </c>
      <c r="S5383" s="4">
        <f>Table2[[#This Row],[Revenue_Amount]]/Table2[[#This Row],[Num_Nights]]</f>
        <v>60.19</v>
      </c>
    </row>
    <row r="5384" spans="1:19" hidden="1" x14ac:dyDescent="0.3">
      <c r="A5384">
        <v>5383</v>
      </c>
      <c r="B5384" t="s">
        <v>50</v>
      </c>
      <c r="C5384" s="9">
        <v>45154</v>
      </c>
      <c r="D5384" s="9">
        <v>45159</v>
      </c>
      <c r="E5384" s="10">
        <v>45144</v>
      </c>
      <c r="F5384" t="s">
        <v>49</v>
      </c>
      <c r="G5384">
        <v>88.33</v>
      </c>
      <c r="H5384">
        <v>2</v>
      </c>
      <c r="I5384">
        <v>0</v>
      </c>
      <c r="J5384" t="s">
        <v>35</v>
      </c>
      <c r="K5384" t="s">
        <v>20</v>
      </c>
      <c r="L5384" t="s">
        <v>56</v>
      </c>
      <c r="M5384" t="s">
        <v>36</v>
      </c>
      <c r="N5384" t="s">
        <v>41</v>
      </c>
      <c r="O5384">
        <f>Table2[[#This Row],[check_out_date]]-Table2[[#This Row],[check_in_date]]</f>
        <v>5</v>
      </c>
      <c r="P5384">
        <f>Table2[[#This Row],[num_adults]]+Table2[[#This Row],[num_children]]</f>
        <v>2</v>
      </c>
      <c r="Q5384" s="3">
        <f>IF(OR(Table2[[#This Row],[booking_status]]="confirmed",Table2[[#This Row],[booking_status]]="checked-out"),Table2[[#This Row],[room_rate_per_night]]*Table2[[#This Row],[Num_Nights]],0)</f>
        <v>441.65</v>
      </c>
      <c r="R5384" t="str" cm="1">
        <f t="array" ref="R5384">IFERROR(_xlfn.IFS(Table2[[#This Row],[booking_status]]="confirmed","Expected",Table2[[#This Row],[booking_status]]="checked-out","Actual"),"No Revenue")</f>
        <v>Actual</v>
      </c>
      <c r="S5384" s="4">
        <f>Table2[[#This Row],[Revenue_Amount]]/Table2[[#This Row],[Num_Nights]]</f>
        <v>88.33</v>
      </c>
    </row>
    <row r="5385" spans="1:19" x14ac:dyDescent="0.3">
      <c r="A5385">
        <v>5384</v>
      </c>
      <c r="B5385" t="s">
        <v>50</v>
      </c>
      <c r="C5385" s="9">
        <v>45077</v>
      </c>
      <c r="D5385" s="9">
        <v>45080</v>
      </c>
      <c r="E5385" s="10">
        <v>45061</v>
      </c>
      <c r="F5385" t="s">
        <v>49</v>
      </c>
      <c r="G5385">
        <v>160.13</v>
      </c>
      <c r="H5385">
        <v>2</v>
      </c>
      <c r="I5385">
        <v>0</v>
      </c>
      <c r="J5385" t="s">
        <v>55</v>
      </c>
      <c r="K5385" t="s">
        <v>99</v>
      </c>
      <c r="L5385" t="s">
        <v>21</v>
      </c>
      <c r="M5385" t="s">
        <v>36</v>
      </c>
      <c r="N5385" t="s">
        <v>41</v>
      </c>
      <c r="O5385">
        <f>Table2[[#This Row],[check_out_date]]-Table2[[#This Row],[check_in_date]]</f>
        <v>3</v>
      </c>
      <c r="P5385">
        <f>Table2[[#This Row],[num_adults]]+Table2[[#This Row],[num_children]]</f>
        <v>2</v>
      </c>
      <c r="Q5385" s="3">
        <f>IF(OR(Table2[[#This Row],[booking_status]]="confirmed",Table2[[#This Row],[booking_status]]="checked-out"),Table2[[#This Row],[room_rate_per_night]]*Table2[[#This Row],[Num_Nights]],0)</f>
        <v>480.39</v>
      </c>
      <c r="R5385" t="str" cm="1">
        <f t="array" ref="R5385">IFERROR(_xlfn.IFS(Table2[[#This Row],[booking_status]]="confirmed","Expected",Table2[[#This Row],[booking_status]]="checked-out","Actual"),"No Revenue")</f>
        <v>Expected</v>
      </c>
      <c r="S5385" s="4">
        <f>Table2[[#This Row],[Revenue_Amount]]/Table2[[#This Row],[Num_Nights]]</f>
        <v>160.13</v>
      </c>
    </row>
    <row r="5386" spans="1:19" hidden="1" x14ac:dyDescent="0.3">
      <c r="A5386">
        <v>5385</v>
      </c>
      <c r="B5386" t="s">
        <v>14</v>
      </c>
      <c r="C5386" s="9">
        <v>45234</v>
      </c>
      <c r="D5386" s="9">
        <v>45239</v>
      </c>
      <c r="E5386" s="10">
        <v>45211</v>
      </c>
      <c r="F5386" t="s">
        <v>54</v>
      </c>
      <c r="G5386">
        <v>404.07</v>
      </c>
      <c r="H5386">
        <v>1</v>
      </c>
      <c r="I5386">
        <v>0</v>
      </c>
      <c r="J5386" t="s">
        <v>35</v>
      </c>
      <c r="K5386" t="s">
        <v>20</v>
      </c>
      <c r="L5386" t="s">
        <v>56</v>
      </c>
      <c r="M5386" t="s">
        <v>22</v>
      </c>
      <c r="N5386" t="s">
        <v>41</v>
      </c>
      <c r="O5386">
        <f>Table2[[#This Row],[check_out_date]]-Table2[[#This Row],[check_in_date]]</f>
        <v>5</v>
      </c>
      <c r="P5386">
        <f>Table2[[#This Row],[num_adults]]+Table2[[#This Row],[num_children]]</f>
        <v>1</v>
      </c>
      <c r="Q5386" s="3">
        <f>IF(OR(Table2[[#This Row],[booking_status]]="confirmed",Table2[[#This Row],[booking_status]]="checked-out"),Table2[[#This Row],[room_rate_per_night]]*Table2[[#This Row],[Num_Nights]],0)</f>
        <v>2020.35</v>
      </c>
      <c r="R5386" t="str" cm="1">
        <f t="array" ref="R5386">IFERROR(_xlfn.IFS(Table2[[#This Row],[booking_status]]="confirmed","Expected",Table2[[#This Row],[booking_status]]="checked-out","Actual"),"No Revenue")</f>
        <v>Actual</v>
      </c>
      <c r="S5386" s="4">
        <f>Table2[[#This Row],[Revenue_Amount]]/Table2[[#This Row],[Num_Nights]]</f>
        <v>404.07</v>
      </c>
    </row>
    <row r="5387" spans="1:19" x14ac:dyDescent="0.3">
      <c r="A5387">
        <v>5386</v>
      </c>
      <c r="B5387" t="s">
        <v>31</v>
      </c>
      <c r="C5387" s="9">
        <v>45182</v>
      </c>
      <c r="D5387" s="9">
        <v>45189</v>
      </c>
      <c r="E5387" s="10">
        <v>45123</v>
      </c>
      <c r="F5387" t="s">
        <v>54</v>
      </c>
      <c r="G5387">
        <v>323.58</v>
      </c>
      <c r="H5387">
        <v>1</v>
      </c>
      <c r="I5387">
        <v>1</v>
      </c>
      <c r="J5387" t="s">
        <v>28</v>
      </c>
      <c r="K5387" t="s">
        <v>99</v>
      </c>
      <c r="L5387" t="s">
        <v>56</v>
      </c>
      <c r="M5387" t="s">
        <v>22</v>
      </c>
      <c r="N5387" t="s">
        <v>23</v>
      </c>
      <c r="O5387">
        <f>Table2[[#This Row],[check_out_date]]-Table2[[#This Row],[check_in_date]]</f>
        <v>7</v>
      </c>
      <c r="P5387">
        <f>Table2[[#This Row],[num_adults]]+Table2[[#This Row],[num_children]]</f>
        <v>2</v>
      </c>
      <c r="Q5387" s="3">
        <f>IF(OR(Table2[[#This Row],[booking_status]]="confirmed",Table2[[#This Row],[booking_status]]="checked-out"),Table2[[#This Row],[room_rate_per_night]]*Table2[[#This Row],[Num_Nights]],0)</f>
        <v>2265.06</v>
      </c>
      <c r="R5387" t="str" cm="1">
        <f t="array" ref="R5387">IFERROR(_xlfn.IFS(Table2[[#This Row],[booking_status]]="confirmed","Expected",Table2[[#This Row],[booking_status]]="checked-out","Actual"),"No Revenue")</f>
        <v>Actual</v>
      </c>
      <c r="S5387" s="4">
        <f>Table2[[#This Row],[Revenue_Amount]]/Table2[[#This Row],[Num_Nights]]</f>
        <v>323.58</v>
      </c>
    </row>
    <row r="5388" spans="1:19" x14ac:dyDescent="0.3">
      <c r="A5388">
        <v>5387</v>
      </c>
      <c r="B5388" t="s">
        <v>31</v>
      </c>
      <c r="C5388" s="9">
        <v>45089</v>
      </c>
      <c r="D5388" s="9">
        <v>45092</v>
      </c>
      <c r="E5388" s="10">
        <v>45070</v>
      </c>
      <c r="F5388" t="s">
        <v>49</v>
      </c>
      <c r="G5388">
        <v>84.38</v>
      </c>
      <c r="H5388">
        <v>4</v>
      </c>
      <c r="I5388">
        <v>0</v>
      </c>
      <c r="J5388" t="s">
        <v>28</v>
      </c>
      <c r="K5388" t="s">
        <v>29</v>
      </c>
      <c r="L5388" t="s">
        <v>56</v>
      </c>
      <c r="M5388" t="s">
        <v>22</v>
      </c>
      <c r="N5388" t="s">
        <v>41</v>
      </c>
      <c r="O5388">
        <f>Table2[[#This Row],[check_out_date]]-Table2[[#This Row],[check_in_date]]</f>
        <v>3</v>
      </c>
      <c r="P5388">
        <f>Table2[[#This Row],[num_adults]]+Table2[[#This Row],[num_children]]</f>
        <v>4</v>
      </c>
      <c r="Q5388" s="3">
        <f>IF(OR(Table2[[#This Row],[booking_status]]="confirmed",Table2[[#This Row],[booking_status]]="checked-out"),Table2[[#This Row],[room_rate_per_night]]*Table2[[#This Row],[Num_Nights]],0)</f>
        <v>253.14</v>
      </c>
      <c r="R5388" t="str" cm="1">
        <f t="array" ref="R5388">IFERROR(_xlfn.IFS(Table2[[#This Row],[booking_status]]="confirmed","Expected",Table2[[#This Row],[booking_status]]="checked-out","Actual"),"No Revenue")</f>
        <v>Actual</v>
      </c>
      <c r="S5388" s="4">
        <f>Table2[[#This Row],[Revenue_Amount]]/Table2[[#This Row],[Num_Nights]]</f>
        <v>84.38</v>
      </c>
    </row>
    <row r="5389" spans="1:19" x14ac:dyDescent="0.3">
      <c r="A5389">
        <v>5388</v>
      </c>
      <c r="B5389" t="s">
        <v>14</v>
      </c>
      <c r="C5389" s="9">
        <v>45069</v>
      </c>
      <c r="D5389" s="9">
        <v>45073</v>
      </c>
      <c r="E5389" s="10">
        <v>45032</v>
      </c>
      <c r="F5389" t="s">
        <v>27</v>
      </c>
      <c r="G5389">
        <v>164.72</v>
      </c>
      <c r="H5389">
        <v>3</v>
      </c>
      <c r="I5389">
        <v>0</v>
      </c>
      <c r="J5389" t="s">
        <v>28</v>
      </c>
      <c r="K5389" t="s">
        <v>29</v>
      </c>
      <c r="L5389" t="s">
        <v>56</v>
      </c>
      <c r="M5389" t="s">
        <v>36</v>
      </c>
      <c r="N5389" t="s">
        <v>23</v>
      </c>
      <c r="O5389">
        <f>Table2[[#This Row],[check_out_date]]-Table2[[#This Row],[check_in_date]]</f>
        <v>4</v>
      </c>
      <c r="P5389">
        <f>Table2[[#This Row],[num_adults]]+Table2[[#This Row],[num_children]]</f>
        <v>3</v>
      </c>
      <c r="Q5389" s="3">
        <f>IF(OR(Table2[[#This Row],[booking_status]]="confirmed",Table2[[#This Row],[booking_status]]="checked-out"),Table2[[#This Row],[room_rate_per_night]]*Table2[[#This Row],[Num_Nights]],0)</f>
        <v>658.88</v>
      </c>
      <c r="R5389" t="str" cm="1">
        <f t="array" ref="R5389">IFERROR(_xlfn.IFS(Table2[[#This Row],[booking_status]]="confirmed","Expected",Table2[[#This Row],[booking_status]]="checked-out","Actual"),"No Revenue")</f>
        <v>Actual</v>
      </c>
      <c r="S5389" s="4">
        <f>Table2[[#This Row],[Revenue_Amount]]/Table2[[#This Row],[Num_Nights]]</f>
        <v>164.72</v>
      </c>
    </row>
    <row r="5390" spans="1:19" hidden="1" x14ac:dyDescent="0.3">
      <c r="A5390">
        <v>5389</v>
      </c>
      <c r="B5390" t="s">
        <v>14</v>
      </c>
      <c r="C5390" s="9">
        <v>44936</v>
      </c>
      <c r="D5390" s="9">
        <v>44937</v>
      </c>
      <c r="E5390" s="10">
        <v>44920</v>
      </c>
      <c r="F5390" t="s">
        <v>49</v>
      </c>
      <c r="G5390">
        <v>73.72</v>
      </c>
      <c r="H5390">
        <v>1</v>
      </c>
      <c r="I5390">
        <v>1</v>
      </c>
      <c r="J5390" t="s">
        <v>35</v>
      </c>
      <c r="K5390" t="s">
        <v>44</v>
      </c>
      <c r="L5390" t="s">
        <v>70</v>
      </c>
      <c r="M5390" t="s">
        <v>36</v>
      </c>
      <c r="N5390" t="s">
        <v>45</v>
      </c>
      <c r="O5390">
        <f>Table2[[#This Row],[check_out_date]]-Table2[[#This Row],[check_in_date]]</f>
        <v>1</v>
      </c>
      <c r="P5390">
        <f>Table2[[#This Row],[num_adults]]+Table2[[#This Row],[num_children]]</f>
        <v>2</v>
      </c>
      <c r="Q5390" s="3">
        <f>IF(OR(Table2[[#This Row],[booking_status]]="confirmed",Table2[[#This Row],[booking_status]]="checked-out"),Table2[[#This Row],[room_rate_per_night]]*Table2[[#This Row],[Num_Nights]],0)</f>
        <v>0</v>
      </c>
      <c r="R5390" t="str" cm="1">
        <f t="array" ref="R5390">IFERROR(_xlfn.IFS(Table2[[#This Row],[booking_status]]="confirmed","Expected",Table2[[#This Row],[booking_status]]="checked-out","Actual"),"No Revenue")</f>
        <v>No Revenue</v>
      </c>
      <c r="S5390" s="4">
        <f>Table2[[#This Row],[Revenue_Amount]]/Table2[[#This Row],[Num_Nights]]</f>
        <v>0</v>
      </c>
    </row>
    <row r="5391" spans="1:19" x14ac:dyDescent="0.3">
      <c r="A5391">
        <v>5390</v>
      </c>
      <c r="B5391" t="s">
        <v>37</v>
      </c>
      <c r="C5391" s="9">
        <v>45082</v>
      </c>
      <c r="D5391" s="9">
        <v>45086</v>
      </c>
      <c r="E5391" s="10">
        <v>45019</v>
      </c>
      <c r="F5391" t="s">
        <v>27</v>
      </c>
      <c r="G5391">
        <v>177.25</v>
      </c>
      <c r="H5391">
        <v>1</v>
      </c>
      <c r="I5391">
        <v>0</v>
      </c>
      <c r="J5391" t="s">
        <v>94</v>
      </c>
      <c r="K5391" t="s">
        <v>99</v>
      </c>
      <c r="L5391" t="s">
        <v>56</v>
      </c>
      <c r="M5391" t="s">
        <v>36</v>
      </c>
      <c r="N5391" t="s">
        <v>41</v>
      </c>
      <c r="O5391">
        <f>Table2[[#This Row],[check_out_date]]-Table2[[#This Row],[check_in_date]]</f>
        <v>4</v>
      </c>
      <c r="P5391">
        <f>Table2[[#This Row],[num_adults]]+Table2[[#This Row],[num_children]]</f>
        <v>1</v>
      </c>
      <c r="Q5391" s="3">
        <f>IF(OR(Table2[[#This Row],[booking_status]]="confirmed",Table2[[#This Row],[booking_status]]="checked-out"),Table2[[#This Row],[room_rate_per_night]]*Table2[[#This Row],[Num_Nights]],0)</f>
        <v>709</v>
      </c>
      <c r="R5391" t="str" cm="1">
        <f t="array" ref="R5391">IFERROR(_xlfn.IFS(Table2[[#This Row],[booking_status]]="confirmed","Expected",Table2[[#This Row],[booking_status]]="checked-out","Actual"),"No Revenue")</f>
        <v>Actual</v>
      </c>
      <c r="S5391" s="4">
        <f>Table2[[#This Row],[Revenue_Amount]]/Table2[[#This Row],[Num_Nights]]</f>
        <v>177.25</v>
      </c>
    </row>
    <row r="5392" spans="1:19" x14ac:dyDescent="0.3">
      <c r="A5392">
        <v>5391</v>
      </c>
      <c r="B5392" t="s">
        <v>14</v>
      </c>
      <c r="C5392" s="9">
        <v>44994</v>
      </c>
      <c r="D5392" s="9">
        <v>44999</v>
      </c>
      <c r="E5392" s="10">
        <v>44984</v>
      </c>
      <c r="F5392" t="s">
        <v>27</v>
      </c>
      <c r="G5392">
        <v>124.01</v>
      </c>
      <c r="H5392">
        <v>1</v>
      </c>
      <c r="I5392">
        <v>0</v>
      </c>
      <c r="J5392" t="s">
        <v>28</v>
      </c>
      <c r="K5392" t="s">
        <v>20</v>
      </c>
      <c r="L5392" t="s">
        <v>21</v>
      </c>
      <c r="M5392" t="s">
        <v>36</v>
      </c>
      <c r="N5392" t="s">
        <v>41</v>
      </c>
      <c r="O5392">
        <f>Table2[[#This Row],[check_out_date]]-Table2[[#This Row],[check_in_date]]</f>
        <v>5</v>
      </c>
      <c r="P5392">
        <f>Table2[[#This Row],[num_adults]]+Table2[[#This Row],[num_children]]</f>
        <v>1</v>
      </c>
      <c r="Q5392" s="3">
        <f>IF(OR(Table2[[#This Row],[booking_status]]="confirmed",Table2[[#This Row],[booking_status]]="checked-out"),Table2[[#This Row],[room_rate_per_night]]*Table2[[#This Row],[Num_Nights]],0)</f>
        <v>620.05000000000007</v>
      </c>
      <c r="R5392" t="str" cm="1">
        <f t="array" ref="R5392">IFERROR(_xlfn.IFS(Table2[[#This Row],[booking_status]]="confirmed","Expected",Table2[[#This Row],[booking_status]]="checked-out","Actual"),"No Revenue")</f>
        <v>Expected</v>
      </c>
      <c r="S5392" s="4">
        <f>Table2[[#This Row],[Revenue_Amount]]/Table2[[#This Row],[Num_Nights]]</f>
        <v>124.01000000000002</v>
      </c>
    </row>
    <row r="5393" spans="1:19" x14ac:dyDescent="0.3">
      <c r="A5393">
        <v>5392</v>
      </c>
      <c r="B5393" t="s">
        <v>50</v>
      </c>
      <c r="C5393" s="9">
        <v>45059</v>
      </c>
      <c r="D5393" s="9">
        <v>45068</v>
      </c>
      <c r="E5393" s="10">
        <v>45030</v>
      </c>
      <c r="F5393" t="s">
        <v>54</v>
      </c>
      <c r="G5393">
        <v>617.79999999999995</v>
      </c>
      <c r="H5393">
        <v>1</v>
      </c>
      <c r="I5393">
        <v>0</v>
      </c>
      <c r="J5393" t="s">
        <v>28</v>
      </c>
      <c r="K5393" t="s">
        <v>99</v>
      </c>
      <c r="L5393" t="s">
        <v>56</v>
      </c>
      <c r="M5393" t="s">
        <v>22</v>
      </c>
      <c r="N5393" t="s">
        <v>95</v>
      </c>
      <c r="O5393">
        <f>Table2[[#This Row],[check_out_date]]-Table2[[#This Row],[check_in_date]]</f>
        <v>9</v>
      </c>
      <c r="P5393">
        <f>Table2[[#This Row],[num_adults]]+Table2[[#This Row],[num_children]]</f>
        <v>1</v>
      </c>
      <c r="Q5393" s="3">
        <f>IF(OR(Table2[[#This Row],[booking_status]]="confirmed",Table2[[#This Row],[booking_status]]="checked-out"),Table2[[#This Row],[room_rate_per_night]]*Table2[[#This Row],[Num_Nights]],0)</f>
        <v>5560.2</v>
      </c>
      <c r="R5393" t="str" cm="1">
        <f t="array" ref="R5393">IFERROR(_xlfn.IFS(Table2[[#This Row],[booking_status]]="confirmed","Expected",Table2[[#This Row],[booking_status]]="checked-out","Actual"),"No Revenue")</f>
        <v>Actual</v>
      </c>
      <c r="S5393" s="4">
        <f>Table2[[#This Row],[Revenue_Amount]]/Table2[[#This Row],[Num_Nights]]</f>
        <v>617.79999999999995</v>
      </c>
    </row>
    <row r="5394" spans="1:19" x14ac:dyDescent="0.3">
      <c r="A5394">
        <v>5393</v>
      </c>
      <c r="B5394" t="s">
        <v>31</v>
      </c>
      <c r="C5394" s="9">
        <v>44945</v>
      </c>
      <c r="D5394" s="9">
        <v>44948</v>
      </c>
      <c r="E5394" s="10">
        <v>44932</v>
      </c>
      <c r="F5394" t="s">
        <v>49</v>
      </c>
      <c r="G5394">
        <v>110.25</v>
      </c>
      <c r="H5394">
        <v>3</v>
      </c>
      <c r="I5394">
        <v>2</v>
      </c>
      <c r="J5394" t="s">
        <v>19</v>
      </c>
      <c r="K5394" t="s">
        <v>99</v>
      </c>
      <c r="L5394" t="s">
        <v>56</v>
      </c>
      <c r="M5394" t="s">
        <v>36</v>
      </c>
      <c r="N5394" t="s">
        <v>41</v>
      </c>
      <c r="O5394">
        <f>Table2[[#This Row],[check_out_date]]-Table2[[#This Row],[check_in_date]]</f>
        <v>3</v>
      </c>
      <c r="P5394">
        <f>Table2[[#This Row],[num_adults]]+Table2[[#This Row],[num_children]]</f>
        <v>5</v>
      </c>
      <c r="Q5394" s="3">
        <f>IF(OR(Table2[[#This Row],[booking_status]]="confirmed",Table2[[#This Row],[booking_status]]="checked-out"),Table2[[#This Row],[room_rate_per_night]]*Table2[[#This Row],[Num_Nights]],0)</f>
        <v>330.75</v>
      </c>
      <c r="R5394" t="str" cm="1">
        <f t="array" ref="R5394">IFERROR(_xlfn.IFS(Table2[[#This Row],[booking_status]]="confirmed","Expected",Table2[[#This Row],[booking_status]]="checked-out","Actual"),"No Revenue")</f>
        <v>Actual</v>
      </c>
      <c r="S5394" s="4">
        <f>Table2[[#This Row],[Revenue_Amount]]/Table2[[#This Row],[Num_Nights]]</f>
        <v>110.25</v>
      </c>
    </row>
    <row r="5395" spans="1:19" x14ac:dyDescent="0.3">
      <c r="A5395">
        <v>5394</v>
      </c>
      <c r="B5395" t="s">
        <v>37</v>
      </c>
      <c r="C5395" s="9">
        <v>44932</v>
      </c>
      <c r="D5395" s="9">
        <v>44942</v>
      </c>
      <c r="E5395" s="10">
        <v>44911</v>
      </c>
      <c r="F5395" t="s">
        <v>18</v>
      </c>
      <c r="G5395">
        <v>240.15</v>
      </c>
      <c r="H5395">
        <v>1</v>
      </c>
      <c r="I5395">
        <v>0</v>
      </c>
      <c r="J5395" t="s">
        <v>19</v>
      </c>
      <c r="K5395" t="s">
        <v>99</v>
      </c>
      <c r="L5395" t="s">
        <v>56</v>
      </c>
      <c r="M5395" t="s">
        <v>22</v>
      </c>
      <c r="N5395" t="s">
        <v>41</v>
      </c>
      <c r="O5395">
        <f>Table2[[#This Row],[check_out_date]]-Table2[[#This Row],[check_in_date]]</f>
        <v>10</v>
      </c>
      <c r="P5395">
        <f>Table2[[#This Row],[num_adults]]+Table2[[#This Row],[num_children]]</f>
        <v>1</v>
      </c>
      <c r="Q5395" s="3">
        <f>IF(OR(Table2[[#This Row],[booking_status]]="confirmed",Table2[[#This Row],[booking_status]]="checked-out"),Table2[[#This Row],[room_rate_per_night]]*Table2[[#This Row],[Num_Nights]],0)</f>
        <v>2401.5</v>
      </c>
      <c r="R5395" t="str" cm="1">
        <f t="array" ref="R5395">IFERROR(_xlfn.IFS(Table2[[#This Row],[booking_status]]="confirmed","Expected",Table2[[#This Row],[booking_status]]="checked-out","Actual"),"No Revenue")</f>
        <v>Actual</v>
      </c>
      <c r="S5395" s="4">
        <f>Table2[[#This Row],[Revenue_Amount]]/Table2[[#This Row],[Num_Nights]]</f>
        <v>240.15</v>
      </c>
    </row>
    <row r="5396" spans="1:19" x14ac:dyDescent="0.3">
      <c r="A5396">
        <v>5395</v>
      </c>
      <c r="B5396" t="s">
        <v>37</v>
      </c>
      <c r="C5396" s="9">
        <v>45220</v>
      </c>
      <c r="D5396" s="9">
        <v>45223</v>
      </c>
      <c r="E5396" s="10">
        <v>45185</v>
      </c>
      <c r="F5396" t="s">
        <v>18</v>
      </c>
      <c r="G5396">
        <v>251.21</v>
      </c>
      <c r="H5396">
        <v>1</v>
      </c>
      <c r="I5396">
        <v>1</v>
      </c>
      <c r="J5396" t="s">
        <v>19</v>
      </c>
      <c r="K5396" t="s">
        <v>99</v>
      </c>
      <c r="L5396" t="s">
        <v>21</v>
      </c>
      <c r="M5396" t="s">
        <v>36</v>
      </c>
      <c r="N5396" t="s">
        <v>23</v>
      </c>
      <c r="O5396">
        <f>Table2[[#This Row],[check_out_date]]-Table2[[#This Row],[check_in_date]]</f>
        <v>3</v>
      </c>
      <c r="P5396">
        <f>Table2[[#This Row],[num_adults]]+Table2[[#This Row],[num_children]]</f>
        <v>2</v>
      </c>
      <c r="Q5396" s="3">
        <f>IF(OR(Table2[[#This Row],[booking_status]]="confirmed",Table2[[#This Row],[booking_status]]="checked-out"),Table2[[#This Row],[room_rate_per_night]]*Table2[[#This Row],[Num_Nights]],0)</f>
        <v>753.63</v>
      </c>
      <c r="R5396" t="str" cm="1">
        <f t="array" ref="R5396">IFERROR(_xlfn.IFS(Table2[[#This Row],[booking_status]]="confirmed","Expected",Table2[[#This Row],[booking_status]]="checked-out","Actual"),"No Revenue")</f>
        <v>Expected</v>
      </c>
      <c r="S5396" s="4">
        <f>Table2[[#This Row],[Revenue_Amount]]/Table2[[#This Row],[Num_Nights]]</f>
        <v>251.21</v>
      </c>
    </row>
    <row r="5397" spans="1:19" x14ac:dyDescent="0.3">
      <c r="A5397">
        <v>5396</v>
      </c>
      <c r="B5397" t="s">
        <v>50</v>
      </c>
      <c r="C5397" s="9">
        <v>45274</v>
      </c>
      <c r="D5397" s="9">
        <v>45280</v>
      </c>
      <c r="E5397" s="10">
        <v>45239</v>
      </c>
      <c r="F5397" t="s">
        <v>49</v>
      </c>
      <c r="G5397">
        <v>127.85</v>
      </c>
      <c r="H5397">
        <v>4</v>
      </c>
      <c r="I5397">
        <v>0</v>
      </c>
      <c r="J5397" t="s">
        <v>94</v>
      </c>
      <c r="K5397" t="s">
        <v>20</v>
      </c>
      <c r="L5397" t="s">
        <v>60</v>
      </c>
      <c r="M5397" t="s">
        <v>36</v>
      </c>
      <c r="N5397" t="s">
        <v>41</v>
      </c>
      <c r="O5397">
        <f>Table2[[#This Row],[check_out_date]]-Table2[[#This Row],[check_in_date]]</f>
        <v>6</v>
      </c>
      <c r="P5397">
        <f>Table2[[#This Row],[num_adults]]+Table2[[#This Row],[num_children]]</f>
        <v>4</v>
      </c>
      <c r="Q5397" s="3">
        <f>IF(OR(Table2[[#This Row],[booking_status]]="confirmed",Table2[[#This Row],[booking_status]]="checked-out"),Table2[[#This Row],[room_rate_per_night]]*Table2[[#This Row],[Num_Nights]],0)</f>
        <v>0</v>
      </c>
      <c r="R5397" t="str" cm="1">
        <f t="array" ref="R5397">IFERROR(_xlfn.IFS(Table2[[#This Row],[booking_status]]="confirmed","Expected",Table2[[#This Row],[booking_status]]="checked-out","Actual"),"No Revenue")</f>
        <v>No Revenue</v>
      </c>
      <c r="S5397" s="4">
        <f>Table2[[#This Row],[Revenue_Amount]]/Table2[[#This Row],[Num_Nights]]</f>
        <v>0</v>
      </c>
    </row>
    <row r="5398" spans="1:19" x14ac:dyDescent="0.3">
      <c r="A5398">
        <v>5397</v>
      </c>
      <c r="B5398" t="s">
        <v>50</v>
      </c>
      <c r="C5398" s="9">
        <v>45066</v>
      </c>
      <c r="D5398" s="9">
        <v>45072</v>
      </c>
      <c r="E5398" s="10">
        <v>45042</v>
      </c>
      <c r="F5398" t="s">
        <v>18</v>
      </c>
      <c r="G5398">
        <v>283.07</v>
      </c>
      <c r="H5398">
        <v>2</v>
      </c>
      <c r="I5398">
        <v>0</v>
      </c>
      <c r="J5398" t="s">
        <v>28</v>
      </c>
      <c r="K5398" t="s">
        <v>44</v>
      </c>
      <c r="L5398" t="s">
        <v>56</v>
      </c>
      <c r="M5398" t="s">
        <v>36</v>
      </c>
      <c r="N5398" t="s">
        <v>23</v>
      </c>
      <c r="O5398">
        <f>Table2[[#This Row],[check_out_date]]-Table2[[#This Row],[check_in_date]]</f>
        <v>6</v>
      </c>
      <c r="P5398">
        <f>Table2[[#This Row],[num_adults]]+Table2[[#This Row],[num_children]]</f>
        <v>2</v>
      </c>
      <c r="Q5398" s="3">
        <f>IF(OR(Table2[[#This Row],[booking_status]]="confirmed",Table2[[#This Row],[booking_status]]="checked-out"),Table2[[#This Row],[room_rate_per_night]]*Table2[[#This Row],[Num_Nights]],0)</f>
        <v>1698.42</v>
      </c>
      <c r="R5398" t="str" cm="1">
        <f t="array" ref="R5398">IFERROR(_xlfn.IFS(Table2[[#This Row],[booking_status]]="confirmed","Expected",Table2[[#This Row],[booking_status]]="checked-out","Actual"),"No Revenue")</f>
        <v>Actual</v>
      </c>
      <c r="S5398" s="4">
        <f>Table2[[#This Row],[Revenue_Amount]]/Table2[[#This Row],[Num_Nights]]</f>
        <v>283.07</v>
      </c>
    </row>
    <row r="5399" spans="1:19" x14ac:dyDescent="0.3">
      <c r="A5399">
        <v>5398</v>
      </c>
      <c r="B5399" t="s">
        <v>14</v>
      </c>
      <c r="C5399" s="9">
        <v>45264</v>
      </c>
      <c r="D5399" s="9">
        <v>45273</v>
      </c>
      <c r="E5399" s="10">
        <v>45178</v>
      </c>
      <c r="F5399" t="s">
        <v>18</v>
      </c>
      <c r="G5399">
        <v>152.36000000000001</v>
      </c>
      <c r="H5399">
        <v>2</v>
      </c>
      <c r="I5399">
        <v>2</v>
      </c>
      <c r="J5399" t="s">
        <v>28</v>
      </c>
      <c r="K5399" t="s">
        <v>29</v>
      </c>
      <c r="L5399" t="s">
        <v>21</v>
      </c>
      <c r="M5399" t="s">
        <v>36</v>
      </c>
      <c r="N5399" t="s">
        <v>41</v>
      </c>
      <c r="O5399">
        <f>Table2[[#This Row],[check_out_date]]-Table2[[#This Row],[check_in_date]]</f>
        <v>9</v>
      </c>
      <c r="P5399">
        <f>Table2[[#This Row],[num_adults]]+Table2[[#This Row],[num_children]]</f>
        <v>4</v>
      </c>
      <c r="Q5399" s="3">
        <f>IF(OR(Table2[[#This Row],[booking_status]]="confirmed",Table2[[#This Row],[booking_status]]="checked-out"),Table2[[#This Row],[room_rate_per_night]]*Table2[[#This Row],[Num_Nights]],0)</f>
        <v>1371.2400000000002</v>
      </c>
      <c r="R5399" t="str" cm="1">
        <f t="array" ref="R5399">IFERROR(_xlfn.IFS(Table2[[#This Row],[booking_status]]="confirmed","Expected",Table2[[#This Row],[booking_status]]="checked-out","Actual"),"No Revenue")</f>
        <v>Expected</v>
      </c>
      <c r="S5399" s="4">
        <f>Table2[[#This Row],[Revenue_Amount]]/Table2[[#This Row],[Num_Nights]]</f>
        <v>152.36000000000001</v>
      </c>
    </row>
    <row r="5400" spans="1:19" x14ac:dyDescent="0.3">
      <c r="A5400">
        <v>5399</v>
      </c>
      <c r="B5400" t="s">
        <v>37</v>
      </c>
      <c r="C5400" s="9">
        <v>45278</v>
      </c>
      <c r="D5400" s="9">
        <v>45285</v>
      </c>
      <c r="E5400" s="10">
        <v>45206</v>
      </c>
      <c r="F5400" t="s">
        <v>54</v>
      </c>
      <c r="G5400">
        <v>387.35</v>
      </c>
      <c r="H5400">
        <v>1</v>
      </c>
      <c r="I5400">
        <v>0</v>
      </c>
      <c r="J5400" t="s">
        <v>55</v>
      </c>
      <c r="K5400" t="s">
        <v>29</v>
      </c>
      <c r="L5400" t="s">
        <v>21</v>
      </c>
      <c r="M5400" t="s">
        <v>22</v>
      </c>
      <c r="N5400" t="s">
        <v>41</v>
      </c>
      <c r="O5400">
        <f>Table2[[#This Row],[check_out_date]]-Table2[[#This Row],[check_in_date]]</f>
        <v>7</v>
      </c>
      <c r="P5400">
        <f>Table2[[#This Row],[num_adults]]+Table2[[#This Row],[num_children]]</f>
        <v>1</v>
      </c>
      <c r="Q5400" s="3">
        <f>IF(OR(Table2[[#This Row],[booking_status]]="confirmed",Table2[[#This Row],[booking_status]]="checked-out"),Table2[[#This Row],[room_rate_per_night]]*Table2[[#This Row],[Num_Nights]],0)</f>
        <v>2711.4500000000003</v>
      </c>
      <c r="R5400" t="str" cm="1">
        <f t="array" ref="R5400">IFERROR(_xlfn.IFS(Table2[[#This Row],[booking_status]]="confirmed","Expected",Table2[[#This Row],[booking_status]]="checked-out","Actual"),"No Revenue")</f>
        <v>Expected</v>
      </c>
      <c r="S5400" s="4">
        <f>Table2[[#This Row],[Revenue_Amount]]/Table2[[#This Row],[Num_Nights]]</f>
        <v>387.35</v>
      </c>
    </row>
    <row r="5401" spans="1:19" x14ac:dyDescent="0.3">
      <c r="A5401">
        <v>5400</v>
      </c>
      <c r="B5401" t="s">
        <v>31</v>
      </c>
      <c r="C5401" s="9">
        <v>44943</v>
      </c>
      <c r="D5401" s="9">
        <v>44945</v>
      </c>
      <c r="E5401" s="10">
        <v>44889</v>
      </c>
      <c r="F5401" t="s">
        <v>27</v>
      </c>
      <c r="G5401">
        <v>99.06</v>
      </c>
      <c r="H5401">
        <v>1</v>
      </c>
      <c r="I5401">
        <v>0</v>
      </c>
      <c r="J5401" t="s">
        <v>19</v>
      </c>
      <c r="K5401" t="s">
        <v>99</v>
      </c>
      <c r="L5401" t="s">
        <v>60</v>
      </c>
      <c r="M5401" t="s">
        <v>36</v>
      </c>
      <c r="N5401" t="s">
        <v>23</v>
      </c>
      <c r="O5401">
        <f>Table2[[#This Row],[check_out_date]]-Table2[[#This Row],[check_in_date]]</f>
        <v>2</v>
      </c>
      <c r="P5401">
        <f>Table2[[#This Row],[num_adults]]+Table2[[#This Row],[num_children]]</f>
        <v>1</v>
      </c>
      <c r="Q5401" s="3">
        <f>IF(OR(Table2[[#This Row],[booking_status]]="confirmed",Table2[[#This Row],[booking_status]]="checked-out"),Table2[[#This Row],[room_rate_per_night]]*Table2[[#This Row],[Num_Nights]],0)</f>
        <v>0</v>
      </c>
      <c r="R5401" t="str" cm="1">
        <f t="array" ref="R5401">IFERROR(_xlfn.IFS(Table2[[#This Row],[booking_status]]="confirmed","Expected",Table2[[#This Row],[booking_status]]="checked-out","Actual"),"No Revenue")</f>
        <v>No Revenue</v>
      </c>
      <c r="S5401" s="4">
        <f>Table2[[#This Row],[Revenue_Amount]]/Table2[[#This Row],[Num_Nights]]</f>
        <v>0</v>
      </c>
    </row>
    <row r="5402" spans="1:19" x14ac:dyDescent="0.3">
      <c r="A5402">
        <v>5401</v>
      </c>
      <c r="B5402" t="s">
        <v>50</v>
      </c>
      <c r="C5402" s="9">
        <v>45072</v>
      </c>
      <c r="D5402" s="9">
        <v>45074</v>
      </c>
      <c r="E5402" s="10">
        <v>45033</v>
      </c>
      <c r="F5402" t="s">
        <v>27</v>
      </c>
      <c r="G5402">
        <v>196.6</v>
      </c>
      <c r="H5402">
        <v>1</v>
      </c>
      <c r="I5402">
        <v>1</v>
      </c>
      <c r="J5402" t="s">
        <v>94</v>
      </c>
      <c r="K5402" t="s">
        <v>20</v>
      </c>
      <c r="L5402" t="s">
        <v>21</v>
      </c>
      <c r="M5402" t="s">
        <v>36</v>
      </c>
      <c r="N5402" t="s">
        <v>95</v>
      </c>
      <c r="O5402">
        <f>Table2[[#This Row],[check_out_date]]-Table2[[#This Row],[check_in_date]]</f>
        <v>2</v>
      </c>
      <c r="P5402">
        <f>Table2[[#This Row],[num_adults]]+Table2[[#This Row],[num_children]]</f>
        <v>2</v>
      </c>
      <c r="Q5402" s="3">
        <f>IF(OR(Table2[[#This Row],[booking_status]]="confirmed",Table2[[#This Row],[booking_status]]="checked-out"),Table2[[#This Row],[room_rate_per_night]]*Table2[[#This Row],[Num_Nights]],0)</f>
        <v>393.2</v>
      </c>
      <c r="R5402" t="str" cm="1">
        <f t="array" ref="R5402">IFERROR(_xlfn.IFS(Table2[[#This Row],[booking_status]]="confirmed","Expected",Table2[[#This Row],[booking_status]]="checked-out","Actual"),"No Revenue")</f>
        <v>Expected</v>
      </c>
      <c r="S5402" s="4">
        <f>Table2[[#This Row],[Revenue_Amount]]/Table2[[#This Row],[Num_Nights]]</f>
        <v>196.6</v>
      </c>
    </row>
    <row r="5403" spans="1:19" x14ac:dyDescent="0.3">
      <c r="A5403">
        <v>5402</v>
      </c>
      <c r="B5403" t="s">
        <v>50</v>
      </c>
      <c r="C5403" s="9">
        <v>45094</v>
      </c>
      <c r="D5403" s="9">
        <v>45097</v>
      </c>
      <c r="E5403" s="10">
        <v>45088</v>
      </c>
      <c r="F5403" t="s">
        <v>18</v>
      </c>
      <c r="G5403">
        <v>346.1</v>
      </c>
      <c r="H5403">
        <v>2</v>
      </c>
      <c r="I5403">
        <v>1</v>
      </c>
      <c r="J5403" t="s">
        <v>55</v>
      </c>
      <c r="K5403" t="s">
        <v>29</v>
      </c>
      <c r="L5403" t="s">
        <v>21</v>
      </c>
      <c r="M5403" t="s">
        <v>22</v>
      </c>
      <c r="N5403" t="s">
        <v>41</v>
      </c>
      <c r="O5403">
        <f>Table2[[#This Row],[check_out_date]]-Table2[[#This Row],[check_in_date]]</f>
        <v>3</v>
      </c>
      <c r="P5403">
        <f>Table2[[#This Row],[num_adults]]+Table2[[#This Row],[num_children]]</f>
        <v>3</v>
      </c>
      <c r="Q5403" s="3">
        <f>IF(OR(Table2[[#This Row],[booking_status]]="confirmed",Table2[[#This Row],[booking_status]]="checked-out"),Table2[[#This Row],[room_rate_per_night]]*Table2[[#This Row],[Num_Nights]],0)</f>
        <v>1038.3000000000002</v>
      </c>
      <c r="R5403" t="str" cm="1">
        <f t="array" ref="R5403">IFERROR(_xlfn.IFS(Table2[[#This Row],[booking_status]]="confirmed","Expected",Table2[[#This Row],[booking_status]]="checked-out","Actual"),"No Revenue")</f>
        <v>Expected</v>
      </c>
      <c r="S5403" s="4">
        <f>Table2[[#This Row],[Revenue_Amount]]/Table2[[#This Row],[Num_Nights]]</f>
        <v>346.10000000000008</v>
      </c>
    </row>
    <row r="5404" spans="1:19" x14ac:dyDescent="0.3">
      <c r="A5404">
        <v>5403</v>
      </c>
      <c r="B5404" t="s">
        <v>14</v>
      </c>
      <c r="C5404" s="9">
        <v>44941</v>
      </c>
      <c r="D5404" s="9">
        <v>44943</v>
      </c>
      <c r="E5404" s="10">
        <v>44873</v>
      </c>
      <c r="F5404" t="s">
        <v>27</v>
      </c>
      <c r="G5404">
        <v>118.81</v>
      </c>
      <c r="H5404">
        <v>2</v>
      </c>
      <c r="I5404">
        <v>1</v>
      </c>
      <c r="J5404" t="s">
        <v>94</v>
      </c>
      <c r="K5404" t="s">
        <v>66</v>
      </c>
      <c r="L5404" t="s">
        <v>60</v>
      </c>
      <c r="M5404" t="s">
        <v>36</v>
      </c>
      <c r="N5404" t="s">
        <v>41</v>
      </c>
      <c r="O5404">
        <f>Table2[[#This Row],[check_out_date]]-Table2[[#This Row],[check_in_date]]</f>
        <v>2</v>
      </c>
      <c r="P5404">
        <f>Table2[[#This Row],[num_adults]]+Table2[[#This Row],[num_children]]</f>
        <v>3</v>
      </c>
      <c r="Q5404" s="3">
        <f>IF(OR(Table2[[#This Row],[booking_status]]="confirmed",Table2[[#This Row],[booking_status]]="checked-out"),Table2[[#This Row],[room_rate_per_night]]*Table2[[#This Row],[Num_Nights]],0)</f>
        <v>0</v>
      </c>
      <c r="R5404" t="str" cm="1">
        <f t="array" ref="R5404">IFERROR(_xlfn.IFS(Table2[[#This Row],[booking_status]]="confirmed","Expected",Table2[[#This Row],[booking_status]]="checked-out","Actual"),"No Revenue")</f>
        <v>No Revenue</v>
      </c>
      <c r="S5404" s="4">
        <f>Table2[[#This Row],[Revenue_Amount]]/Table2[[#This Row],[Num_Nights]]</f>
        <v>0</v>
      </c>
    </row>
    <row r="5405" spans="1:19" x14ac:dyDescent="0.3">
      <c r="A5405">
        <v>5404</v>
      </c>
      <c r="B5405" t="s">
        <v>37</v>
      </c>
      <c r="C5405" s="9">
        <v>45262</v>
      </c>
      <c r="D5405" s="9">
        <v>45265</v>
      </c>
      <c r="E5405" s="10">
        <v>45220</v>
      </c>
      <c r="F5405" t="s">
        <v>18</v>
      </c>
      <c r="G5405">
        <v>213.51</v>
      </c>
      <c r="H5405">
        <v>2</v>
      </c>
      <c r="I5405">
        <v>1</v>
      </c>
      <c r="J5405" t="s">
        <v>28</v>
      </c>
      <c r="K5405" t="s">
        <v>20</v>
      </c>
      <c r="L5405" t="s">
        <v>60</v>
      </c>
      <c r="M5405" t="s">
        <v>36</v>
      </c>
      <c r="N5405" t="s">
        <v>23</v>
      </c>
      <c r="O5405">
        <f>Table2[[#This Row],[check_out_date]]-Table2[[#This Row],[check_in_date]]</f>
        <v>3</v>
      </c>
      <c r="P5405">
        <f>Table2[[#This Row],[num_adults]]+Table2[[#This Row],[num_children]]</f>
        <v>3</v>
      </c>
      <c r="Q5405" s="3">
        <f>IF(OR(Table2[[#This Row],[booking_status]]="confirmed",Table2[[#This Row],[booking_status]]="checked-out"),Table2[[#This Row],[room_rate_per_night]]*Table2[[#This Row],[Num_Nights]],0)</f>
        <v>0</v>
      </c>
      <c r="R5405" t="str" cm="1">
        <f t="array" ref="R5405">IFERROR(_xlfn.IFS(Table2[[#This Row],[booking_status]]="confirmed","Expected",Table2[[#This Row],[booking_status]]="checked-out","Actual"),"No Revenue")</f>
        <v>No Revenue</v>
      </c>
      <c r="S5405" s="4">
        <f>Table2[[#This Row],[Revenue_Amount]]/Table2[[#This Row],[Num_Nights]]</f>
        <v>0</v>
      </c>
    </row>
    <row r="5406" spans="1:19" x14ac:dyDescent="0.3">
      <c r="A5406">
        <v>5405</v>
      </c>
      <c r="B5406" t="s">
        <v>14</v>
      </c>
      <c r="C5406" s="9">
        <v>45239</v>
      </c>
      <c r="D5406" s="9">
        <v>45251</v>
      </c>
      <c r="E5406" s="10">
        <v>45166</v>
      </c>
      <c r="F5406" t="s">
        <v>49</v>
      </c>
      <c r="G5406">
        <v>120.81</v>
      </c>
      <c r="H5406">
        <v>4</v>
      </c>
      <c r="I5406">
        <v>1</v>
      </c>
      <c r="J5406" t="s">
        <v>28</v>
      </c>
      <c r="K5406" t="s">
        <v>29</v>
      </c>
      <c r="L5406" t="s">
        <v>21</v>
      </c>
      <c r="M5406" t="s">
        <v>22</v>
      </c>
      <c r="N5406" t="s">
        <v>23</v>
      </c>
      <c r="O5406">
        <f>Table2[[#This Row],[check_out_date]]-Table2[[#This Row],[check_in_date]]</f>
        <v>12</v>
      </c>
      <c r="P5406">
        <f>Table2[[#This Row],[num_adults]]+Table2[[#This Row],[num_children]]</f>
        <v>5</v>
      </c>
      <c r="Q5406" s="3">
        <f>IF(OR(Table2[[#This Row],[booking_status]]="confirmed",Table2[[#This Row],[booking_status]]="checked-out"),Table2[[#This Row],[room_rate_per_night]]*Table2[[#This Row],[Num_Nights]],0)</f>
        <v>1449.72</v>
      </c>
      <c r="R5406" t="str" cm="1">
        <f t="array" ref="R5406">IFERROR(_xlfn.IFS(Table2[[#This Row],[booking_status]]="confirmed","Expected",Table2[[#This Row],[booking_status]]="checked-out","Actual"),"No Revenue")</f>
        <v>Expected</v>
      </c>
      <c r="S5406" s="4">
        <f>Table2[[#This Row],[Revenue_Amount]]/Table2[[#This Row],[Num_Nights]]</f>
        <v>120.81</v>
      </c>
    </row>
    <row r="5407" spans="1:19" x14ac:dyDescent="0.3">
      <c r="A5407">
        <v>5406</v>
      </c>
      <c r="B5407" t="s">
        <v>31</v>
      </c>
      <c r="C5407" s="9">
        <v>45195</v>
      </c>
      <c r="D5407" s="9">
        <v>45196</v>
      </c>
      <c r="E5407" s="10">
        <v>45156</v>
      </c>
      <c r="F5407" t="s">
        <v>18</v>
      </c>
      <c r="G5407">
        <v>161.12</v>
      </c>
      <c r="H5407">
        <v>1</v>
      </c>
      <c r="I5407">
        <v>2</v>
      </c>
      <c r="J5407" t="s">
        <v>19</v>
      </c>
      <c r="K5407" t="s">
        <v>99</v>
      </c>
      <c r="L5407" t="s">
        <v>21</v>
      </c>
      <c r="M5407" t="s">
        <v>36</v>
      </c>
      <c r="N5407" t="s">
        <v>41</v>
      </c>
      <c r="O5407">
        <f>Table2[[#This Row],[check_out_date]]-Table2[[#This Row],[check_in_date]]</f>
        <v>1</v>
      </c>
      <c r="P5407">
        <f>Table2[[#This Row],[num_adults]]+Table2[[#This Row],[num_children]]</f>
        <v>3</v>
      </c>
      <c r="Q5407" s="3">
        <f>IF(OR(Table2[[#This Row],[booking_status]]="confirmed",Table2[[#This Row],[booking_status]]="checked-out"),Table2[[#This Row],[room_rate_per_night]]*Table2[[#This Row],[Num_Nights]],0)</f>
        <v>161.12</v>
      </c>
      <c r="R5407" t="str" cm="1">
        <f t="array" ref="R5407">IFERROR(_xlfn.IFS(Table2[[#This Row],[booking_status]]="confirmed","Expected",Table2[[#This Row],[booking_status]]="checked-out","Actual"),"No Revenue")</f>
        <v>Expected</v>
      </c>
      <c r="S5407" s="4">
        <f>Table2[[#This Row],[Revenue_Amount]]/Table2[[#This Row],[Num_Nights]]</f>
        <v>161.12</v>
      </c>
    </row>
    <row r="5408" spans="1:19" x14ac:dyDescent="0.3">
      <c r="A5408">
        <v>5407</v>
      </c>
      <c r="B5408" t="s">
        <v>37</v>
      </c>
      <c r="C5408" s="9">
        <v>45189</v>
      </c>
      <c r="D5408" s="9">
        <v>45191</v>
      </c>
      <c r="E5408" s="10">
        <v>45185</v>
      </c>
      <c r="F5408" t="s">
        <v>27</v>
      </c>
      <c r="G5408">
        <v>144.34</v>
      </c>
      <c r="H5408">
        <v>2</v>
      </c>
      <c r="I5408">
        <v>1</v>
      </c>
      <c r="J5408" t="s">
        <v>55</v>
      </c>
      <c r="K5408" t="s">
        <v>99</v>
      </c>
      <c r="L5408" t="s">
        <v>21</v>
      </c>
      <c r="M5408" t="s">
        <v>36</v>
      </c>
      <c r="N5408" t="s">
        <v>41</v>
      </c>
      <c r="O5408">
        <f>Table2[[#This Row],[check_out_date]]-Table2[[#This Row],[check_in_date]]</f>
        <v>2</v>
      </c>
      <c r="P5408">
        <f>Table2[[#This Row],[num_adults]]+Table2[[#This Row],[num_children]]</f>
        <v>3</v>
      </c>
      <c r="Q5408" s="3">
        <f>IF(OR(Table2[[#This Row],[booking_status]]="confirmed",Table2[[#This Row],[booking_status]]="checked-out"),Table2[[#This Row],[room_rate_per_night]]*Table2[[#This Row],[Num_Nights]],0)</f>
        <v>288.68</v>
      </c>
      <c r="R5408" t="str" cm="1">
        <f t="array" ref="R5408">IFERROR(_xlfn.IFS(Table2[[#This Row],[booking_status]]="confirmed","Expected",Table2[[#This Row],[booking_status]]="checked-out","Actual"),"No Revenue")</f>
        <v>Expected</v>
      </c>
      <c r="S5408" s="4">
        <f>Table2[[#This Row],[Revenue_Amount]]/Table2[[#This Row],[Num_Nights]]</f>
        <v>144.34</v>
      </c>
    </row>
    <row r="5409" spans="1:19" hidden="1" x14ac:dyDescent="0.3">
      <c r="A5409">
        <v>5408</v>
      </c>
      <c r="B5409" t="s">
        <v>31</v>
      </c>
      <c r="C5409" s="9">
        <v>45085</v>
      </c>
      <c r="D5409" s="9">
        <v>45088</v>
      </c>
      <c r="E5409" s="10">
        <v>45061</v>
      </c>
      <c r="F5409" t="s">
        <v>49</v>
      </c>
      <c r="G5409">
        <v>77.459999999999994</v>
      </c>
      <c r="H5409">
        <v>1</v>
      </c>
      <c r="I5409">
        <v>0</v>
      </c>
      <c r="J5409" t="s">
        <v>35</v>
      </c>
      <c r="K5409" t="s">
        <v>99</v>
      </c>
      <c r="L5409" t="s">
        <v>70</v>
      </c>
      <c r="M5409" t="s">
        <v>36</v>
      </c>
      <c r="N5409" t="s">
        <v>41</v>
      </c>
      <c r="O5409">
        <f>Table2[[#This Row],[check_out_date]]-Table2[[#This Row],[check_in_date]]</f>
        <v>3</v>
      </c>
      <c r="P5409">
        <f>Table2[[#This Row],[num_adults]]+Table2[[#This Row],[num_children]]</f>
        <v>1</v>
      </c>
      <c r="Q5409" s="3">
        <f>IF(OR(Table2[[#This Row],[booking_status]]="confirmed",Table2[[#This Row],[booking_status]]="checked-out"),Table2[[#This Row],[room_rate_per_night]]*Table2[[#This Row],[Num_Nights]],0)</f>
        <v>0</v>
      </c>
      <c r="R5409" t="str" cm="1">
        <f t="array" ref="R5409">IFERROR(_xlfn.IFS(Table2[[#This Row],[booking_status]]="confirmed","Expected",Table2[[#This Row],[booking_status]]="checked-out","Actual"),"No Revenue")</f>
        <v>No Revenue</v>
      </c>
      <c r="S5409" s="4">
        <f>Table2[[#This Row],[Revenue_Amount]]/Table2[[#This Row],[Num_Nights]]</f>
        <v>0</v>
      </c>
    </row>
    <row r="5410" spans="1:19" x14ac:dyDescent="0.3">
      <c r="A5410">
        <v>5409</v>
      </c>
      <c r="B5410" t="s">
        <v>50</v>
      </c>
      <c r="C5410" s="9">
        <v>44985</v>
      </c>
      <c r="D5410" s="9">
        <v>44987</v>
      </c>
      <c r="E5410" s="10">
        <v>44951</v>
      </c>
      <c r="F5410" t="s">
        <v>18</v>
      </c>
      <c r="G5410">
        <v>262.69</v>
      </c>
      <c r="H5410">
        <v>3</v>
      </c>
      <c r="I5410">
        <v>0</v>
      </c>
      <c r="J5410" t="s">
        <v>19</v>
      </c>
      <c r="K5410" t="s">
        <v>29</v>
      </c>
      <c r="L5410" t="s">
        <v>21</v>
      </c>
      <c r="M5410" t="s">
        <v>36</v>
      </c>
      <c r="N5410" t="s">
        <v>45</v>
      </c>
      <c r="O5410">
        <f>Table2[[#This Row],[check_out_date]]-Table2[[#This Row],[check_in_date]]</f>
        <v>2</v>
      </c>
      <c r="P5410">
        <f>Table2[[#This Row],[num_adults]]+Table2[[#This Row],[num_children]]</f>
        <v>3</v>
      </c>
      <c r="Q5410" s="3">
        <f>IF(OR(Table2[[#This Row],[booking_status]]="confirmed",Table2[[#This Row],[booking_status]]="checked-out"),Table2[[#This Row],[room_rate_per_night]]*Table2[[#This Row],[Num_Nights]],0)</f>
        <v>525.38</v>
      </c>
      <c r="R5410" t="str" cm="1">
        <f t="array" ref="R5410">IFERROR(_xlfn.IFS(Table2[[#This Row],[booking_status]]="confirmed","Expected",Table2[[#This Row],[booking_status]]="checked-out","Actual"),"No Revenue")</f>
        <v>Expected</v>
      </c>
      <c r="S5410" s="4">
        <f>Table2[[#This Row],[Revenue_Amount]]/Table2[[#This Row],[Num_Nights]]</f>
        <v>262.69</v>
      </c>
    </row>
    <row r="5411" spans="1:19" x14ac:dyDescent="0.3">
      <c r="A5411">
        <v>5410</v>
      </c>
      <c r="B5411" t="s">
        <v>50</v>
      </c>
      <c r="C5411" s="9">
        <v>45026</v>
      </c>
      <c r="D5411" s="9">
        <v>45033</v>
      </c>
      <c r="E5411" s="10">
        <v>45012</v>
      </c>
      <c r="F5411" t="s">
        <v>27</v>
      </c>
      <c r="G5411">
        <v>163.05000000000001</v>
      </c>
      <c r="H5411">
        <v>2</v>
      </c>
      <c r="I5411">
        <v>1</v>
      </c>
      <c r="J5411" t="s">
        <v>94</v>
      </c>
      <c r="K5411" t="s">
        <v>29</v>
      </c>
      <c r="L5411" t="s">
        <v>56</v>
      </c>
      <c r="M5411" t="s">
        <v>36</v>
      </c>
      <c r="N5411" t="s">
        <v>41</v>
      </c>
      <c r="O5411">
        <f>Table2[[#This Row],[check_out_date]]-Table2[[#This Row],[check_in_date]]</f>
        <v>7</v>
      </c>
      <c r="P5411">
        <f>Table2[[#This Row],[num_adults]]+Table2[[#This Row],[num_children]]</f>
        <v>3</v>
      </c>
      <c r="Q5411" s="3">
        <f>IF(OR(Table2[[#This Row],[booking_status]]="confirmed",Table2[[#This Row],[booking_status]]="checked-out"),Table2[[#This Row],[room_rate_per_night]]*Table2[[#This Row],[Num_Nights]],0)</f>
        <v>1141.3500000000001</v>
      </c>
      <c r="R5411" t="str" cm="1">
        <f t="array" ref="R5411">IFERROR(_xlfn.IFS(Table2[[#This Row],[booking_status]]="confirmed","Expected",Table2[[#This Row],[booking_status]]="checked-out","Actual"),"No Revenue")</f>
        <v>Actual</v>
      </c>
      <c r="S5411" s="4">
        <f>Table2[[#This Row],[Revenue_Amount]]/Table2[[#This Row],[Num_Nights]]</f>
        <v>163.05000000000001</v>
      </c>
    </row>
    <row r="5412" spans="1:19" hidden="1" x14ac:dyDescent="0.3">
      <c r="A5412">
        <v>5411</v>
      </c>
      <c r="B5412" t="s">
        <v>37</v>
      </c>
      <c r="C5412" s="9">
        <v>44986</v>
      </c>
      <c r="D5412" s="9">
        <v>44991</v>
      </c>
      <c r="E5412" s="10">
        <v>44969</v>
      </c>
      <c r="F5412" t="s">
        <v>18</v>
      </c>
      <c r="G5412">
        <v>297.39</v>
      </c>
      <c r="H5412">
        <v>1</v>
      </c>
      <c r="I5412">
        <v>0</v>
      </c>
      <c r="J5412" t="s">
        <v>35</v>
      </c>
      <c r="K5412" t="s">
        <v>29</v>
      </c>
      <c r="L5412" t="s">
        <v>21</v>
      </c>
      <c r="M5412" t="s">
        <v>36</v>
      </c>
      <c r="N5412" t="s">
        <v>41</v>
      </c>
      <c r="O5412">
        <f>Table2[[#This Row],[check_out_date]]-Table2[[#This Row],[check_in_date]]</f>
        <v>5</v>
      </c>
      <c r="P5412">
        <f>Table2[[#This Row],[num_adults]]+Table2[[#This Row],[num_children]]</f>
        <v>1</v>
      </c>
      <c r="Q5412" s="3">
        <f>IF(OR(Table2[[#This Row],[booking_status]]="confirmed",Table2[[#This Row],[booking_status]]="checked-out"),Table2[[#This Row],[room_rate_per_night]]*Table2[[#This Row],[Num_Nights]],0)</f>
        <v>1486.9499999999998</v>
      </c>
      <c r="R5412" t="str" cm="1">
        <f t="array" ref="R5412">IFERROR(_xlfn.IFS(Table2[[#This Row],[booking_status]]="confirmed","Expected",Table2[[#This Row],[booking_status]]="checked-out","Actual"),"No Revenue")</f>
        <v>Expected</v>
      </c>
      <c r="S5412" s="4">
        <f>Table2[[#This Row],[Revenue_Amount]]/Table2[[#This Row],[Num_Nights]]</f>
        <v>297.39</v>
      </c>
    </row>
    <row r="5413" spans="1:19" hidden="1" x14ac:dyDescent="0.3">
      <c r="A5413">
        <v>5412</v>
      </c>
      <c r="B5413" t="s">
        <v>31</v>
      </c>
      <c r="C5413" s="9">
        <v>45031</v>
      </c>
      <c r="D5413" s="9">
        <v>45035</v>
      </c>
      <c r="E5413" s="10">
        <v>44977</v>
      </c>
      <c r="F5413" t="s">
        <v>27</v>
      </c>
      <c r="G5413">
        <v>143.9</v>
      </c>
      <c r="H5413">
        <v>4</v>
      </c>
      <c r="I5413">
        <v>2</v>
      </c>
      <c r="J5413" t="s">
        <v>35</v>
      </c>
      <c r="K5413" t="s">
        <v>44</v>
      </c>
      <c r="L5413" t="s">
        <v>60</v>
      </c>
      <c r="M5413" t="s">
        <v>36</v>
      </c>
      <c r="N5413" t="s">
        <v>95</v>
      </c>
      <c r="O5413">
        <f>Table2[[#This Row],[check_out_date]]-Table2[[#This Row],[check_in_date]]</f>
        <v>4</v>
      </c>
      <c r="P5413">
        <f>Table2[[#This Row],[num_adults]]+Table2[[#This Row],[num_children]]</f>
        <v>6</v>
      </c>
      <c r="Q5413" s="3">
        <f>IF(OR(Table2[[#This Row],[booking_status]]="confirmed",Table2[[#This Row],[booking_status]]="checked-out"),Table2[[#This Row],[room_rate_per_night]]*Table2[[#This Row],[Num_Nights]],0)</f>
        <v>0</v>
      </c>
      <c r="R5413" t="str" cm="1">
        <f t="array" ref="R5413">IFERROR(_xlfn.IFS(Table2[[#This Row],[booking_status]]="confirmed","Expected",Table2[[#This Row],[booking_status]]="checked-out","Actual"),"No Revenue")</f>
        <v>No Revenue</v>
      </c>
      <c r="S5413" s="4">
        <f>Table2[[#This Row],[Revenue_Amount]]/Table2[[#This Row],[Num_Nights]]</f>
        <v>0</v>
      </c>
    </row>
    <row r="5414" spans="1:19" hidden="1" x14ac:dyDescent="0.3">
      <c r="A5414">
        <v>5413</v>
      </c>
      <c r="B5414" t="s">
        <v>37</v>
      </c>
      <c r="C5414" s="9">
        <v>44984</v>
      </c>
      <c r="D5414" s="9">
        <v>44990</v>
      </c>
      <c r="E5414" s="10">
        <v>44972</v>
      </c>
      <c r="F5414" t="s">
        <v>27</v>
      </c>
      <c r="G5414">
        <v>217.26</v>
      </c>
      <c r="H5414">
        <v>2</v>
      </c>
      <c r="I5414">
        <v>1</v>
      </c>
      <c r="J5414" t="s">
        <v>35</v>
      </c>
      <c r="K5414" t="s">
        <v>99</v>
      </c>
      <c r="L5414" t="s">
        <v>60</v>
      </c>
      <c r="M5414" t="s">
        <v>36</v>
      </c>
      <c r="N5414" t="s">
        <v>45</v>
      </c>
      <c r="O5414">
        <f>Table2[[#This Row],[check_out_date]]-Table2[[#This Row],[check_in_date]]</f>
        <v>6</v>
      </c>
      <c r="P5414">
        <f>Table2[[#This Row],[num_adults]]+Table2[[#This Row],[num_children]]</f>
        <v>3</v>
      </c>
      <c r="Q5414" s="3">
        <f>IF(OR(Table2[[#This Row],[booking_status]]="confirmed",Table2[[#This Row],[booking_status]]="checked-out"),Table2[[#This Row],[room_rate_per_night]]*Table2[[#This Row],[Num_Nights]],0)</f>
        <v>0</v>
      </c>
      <c r="R5414" t="str" cm="1">
        <f t="array" ref="R5414">IFERROR(_xlfn.IFS(Table2[[#This Row],[booking_status]]="confirmed","Expected",Table2[[#This Row],[booking_status]]="checked-out","Actual"),"No Revenue")</f>
        <v>No Revenue</v>
      </c>
      <c r="S5414" s="4">
        <f>Table2[[#This Row],[Revenue_Amount]]/Table2[[#This Row],[Num_Nights]]</f>
        <v>0</v>
      </c>
    </row>
    <row r="5415" spans="1:19" hidden="1" x14ac:dyDescent="0.3">
      <c r="A5415">
        <v>5414</v>
      </c>
      <c r="B5415" t="s">
        <v>50</v>
      </c>
      <c r="C5415" s="9">
        <v>45163</v>
      </c>
      <c r="D5415" s="9">
        <v>45166</v>
      </c>
      <c r="E5415" s="10">
        <v>45134</v>
      </c>
      <c r="F5415" t="s">
        <v>49</v>
      </c>
      <c r="G5415">
        <v>81.39</v>
      </c>
      <c r="H5415">
        <v>1</v>
      </c>
      <c r="I5415">
        <v>0</v>
      </c>
      <c r="J5415" t="s">
        <v>35</v>
      </c>
      <c r="K5415" t="s">
        <v>29</v>
      </c>
      <c r="L5415" t="s">
        <v>60</v>
      </c>
      <c r="M5415" t="s">
        <v>22</v>
      </c>
      <c r="N5415" t="s">
        <v>41</v>
      </c>
      <c r="O5415">
        <f>Table2[[#This Row],[check_out_date]]-Table2[[#This Row],[check_in_date]]</f>
        <v>3</v>
      </c>
      <c r="P5415">
        <f>Table2[[#This Row],[num_adults]]+Table2[[#This Row],[num_children]]</f>
        <v>1</v>
      </c>
      <c r="Q5415" s="3">
        <f>IF(OR(Table2[[#This Row],[booking_status]]="confirmed",Table2[[#This Row],[booking_status]]="checked-out"),Table2[[#This Row],[room_rate_per_night]]*Table2[[#This Row],[Num_Nights]],0)</f>
        <v>0</v>
      </c>
      <c r="R5415" t="str" cm="1">
        <f t="array" ref="R5415">IFERROR(_xlfn.IFS(Table2[[#This Row],[booking_status]]="confirmed","Expected",Table2[[#This Row],[booking_status]]="checked-out","Actual"),"No Revenue")</f>
        <v>No Revenue</v>
      </c>
      <c r="S5415" s="4">
        <f>Table2[[#This Row],[Revenue_Amount]]/Table2[[#This Row],[Num_Nights]]</f>
        <v>0</v>
      </c>
    </row>
    <row r="5416" spans="1:19" x14ac:dyDescent="0.3">
      <c r="A5416">
        <v>5415</v>
      </c>
      <c r="B5416" t="s">
        <v>37</v>
      </c>
      <c r="C5416" s="9">
        <v>45093</v>
      </c>
      <c r="D5416" s="9">
        <v>45100</v>
      </c>
      <c r="E5416" s="10">
        <v>45034</v>
      </c>
      <c r="F5416" t="s">
        <v>27</v>
      </c>
      <c r="G5416">
        <v>198.08</v>
      </c>
      <c r="H5416">
        <v>1</v>
      </c>
      <c r="I5416">
        <v>2</v>
      </c>
      <c r="J5416" t="s">
        <v>94</v>
      </c>
      <c r="K5416" t="s">
        <v>44</v>
      </c>
      <c r="L5416" t="s">
        <v>70</v>
      </c>
      <c r="M5416" t="s">
        <v>36</v>
      </c>
      <c r="N5416" t="s">
        <v>41</v>
      </c>
      <c r="O5416">
        <f>Table2[[#This Row],[check_out_date]]-Table2[[#This Row],[check_in_date]]</f>
        <v>7</v>
      </c>
      <c r="P5416">
        <f>Table2[[#This Row],[num_adults]]+Table2[[#This Row],[num_children]]</f>
        <v>3</v>
      </c>
      <c r="Q5416" s="3">
        <f>IF(OR(Table2[[#This Row],[booking_status]]="confirmed",Table2[[#This Row],[booking_status]]="checked-out"),Table2[[#This Row],[room_rate_per_night]]*Table2[[#This Row],[Num_Nights]],0)</f>
        <v>0</v>
      </c>
      <c r="R5416" t="str" cm="1">
        <f t="array" ref="R5416">IFERROR(_xlfn.IFS(Table2[[#This Row],[booking_status]]="confirmed","Expected",Table2[[#This Row],[booking_status]]="checked-out","Actual"),"No Revenue")</f>
        <v>No Revenue</v>
      </c>
      <c r="S5416" s="4">
        <f>Table2[[#This Row],[Revenue_Amount]]/Table2[[#This Row],[Num_Nights]]</f>
        <v>0</v>
      </c>
    </row>
    <row r="5417" spans="1:19" hidden="1" x14ac:dyDescent="0.3">
      <c r="A5417">
        <v>5416</v>
      </c>
      <c r="B5417" t="s">
        <v>14</v>
      </c>
      <c r="C5417" s="9">
        <v>45076</v>
      </c>
      <c r="D5417" s="9">
        <v>45081</v>
      </c>
      <c r="E5417" s="10">
        <v>45055</v>
      </c>
      <c r="F5417" t="s">
        <v>49</v>
      </c>
      <c r="G5417">
        <v>127.98</v>
      </c>
      <c r="H5417">
        <v>3</v>
      </c>
      <c r="I5417">
        <v>0</v>
      </c>
      <c r="J5417" t="s">
        <v>35</v>
      </c>
      <c r="K5417" t="s">
        <v>29</v>
      </c>
      <c r="L5417" t="s">
        <v>56</v>
      </c>
      <c r="M5417" t="s">
        <v>36</v>
      </c>
      <c r="N5417" t="s">
        <v>41</v>
      </c>
      <c r="O5417">
        <f>Table2[[#This Row],[check_out_date]]-Table2[[#This Row],[check_in_date]]</f>
        <v>5</v>
      </c>
      <c r="P5417">
        <f>Table2[[#This Row],[num_adults]]+Table2[[#This Row],[num_children]]</f>
        <v>3</v>
      </c>
      <c r="Q5417" s="3">
        <f>IF(OR(Table2[[#This Row],[booking_status]]="confirmed",Table2[[#This Row],[booking_status]]="checked-out"),Table2[[#This Row],[room_rate_per_night]]*Table2[[#This Row],[Num_Nights]],0)</f>
        <v>639.9</v>
      </c>
      <c r="R5417" t="str" cm="1">
        <f t="array" ref="R5417">IFERROR(_xlfn.IFS(Table2[[#This Row],[booking_status]]="confirmed","Expected",Table2[[#This Row],[booking_status]]="checked-out","Actual"),"No Revenue")</f>
        <v>Actual</v>
      </c>
      <c r="S5417" s="4">
        <f>Table2[[#This Row],[Revenue_Amount]]/Table2[[#This Row],[Num_Nights]]</f>
        <v>127.97999999999999</v>
      </c>
    </row>
    <row r="5418" spans="1:19" x14ac:dyDescent="0.3">
      <c r="A5418">
        <v>5417</v>
      </c>
      <c r="B5418" t="s">
        <v>37</v>
      </c>
      <c r="C5418" s="9">
        <v>45037</v>
      </c>
      <c r="D5418" s="9">
        <v>45045</v>
      </c>
      <c r="E5418" s="10">
        <v>45010</v>
      </c>
      <c r="F5418" t="s">
        <v>49</v>
      </c>
      <c r="G5418">
        <v>136.94999999999999</v>
      </c>
      <c r="H5418">
        <v>3</v>
      </c>
      <c r="I5418">
        <v>0</v>
      </c>
      <c r="J5418" t="s">
        <v>28</v>
      </c>
      <c r="K5418" t="s">
        <v>29</v>
      </c>
      <c r="L5418" t="s">
        <v>56</v>
      </c>
      <c r="M5418" t="s">
        <v>36</v>
      </c>
      <c r="N5418" t="s">
        <v>41</v>
      </c>
      <c r="O5418">
        <f>Table2[[#This Row],[check_out_date]]-Table2[[#This Row],[check_in_date]]</f>
        <v>8</v>
      </c>
      <c r="P5418">
        <f>Table2[[#This Row],[num_adults]]+Table2[[#This Row],[num_children]]</f>
        <v>3</v>
      </c>
      <c r="Q5418" s="3">
        <f>IF(OR(Table2[[#This Row],[booking_status]]="confirmed",Table2[[#This Row],[booking_status]]="checked-out"),Table2[[#This Row],[room_rate_per_night]]*Table2[[#This Row],[Num_Nights]],0)</f>
        <v>1095.5999999999999</v>
      </c>
      <c r="R5418" t="str" cm="1">
        <f t="array" ref="R5418">IFERROR(_xlfn.IFS(Table2[[#This Row],[booking_status]]="confirmed","Expected",Table2[[#This Row],[booking_status]]="checked-out","Actual"),"No Revenue")</f>
        <v>Actual</v>
      </c>
      <c r="S5418" s="4">
        <f>Table2[[#This Row],[Revenue_Amount]]/Table2[[#This Row],[Num_Nights]]</f>
        <v>136.94999999999999</v>
      </c>
    </row>
    <row r="5419" spans="1:19" x14ac:dyDescent="0.3">
      <c r="A5419">
        <v>5418</v>
      </c>
      <c r="B5419" t="s">
        <v>14</v>
      </c>
      <c r="C5419" s="9">
        <v>45244</v>
      </c>
      <c r="D5419" s="9">
        <v>45249</v>
      </c>
      <c r="E5419" s="10">
        <v>45227</v>
      </c>
      <c r="F5419" t="s">
        <v>18</v>
      </c>
      <c r="G5419">
        <v>160.84</v>
      </c>
      <c r="H5419">
        <v>2</v>
      </c>
      <c r="I5419">
        <v>2</v>
      </c>
      <c r="J5419" t="s">
        <v>55</v>
      </c>
      <c r="K5419" t="s">
        <v>20</v>
      </c>
      <c r="L5419" t="s">
        <v>56</v>
      </c>
      <c r="M5419" t="s">
        <v>36</v>
      </c>
      <c r="N5419" t="s">
        <v>30</v>
      </c>
      <c r="O5419">
        <f>Table2[[#This Row],[check_out_date]]-Table2[[#This Row],[check_in_date]]</f>
        <v>5</v>
      </c>
      <c r="P5419">
        <f>Table2[[#This Row],[num_adults]]+Table2[[#This Row],[num_children]]</f>
        <v>4</v>
      </c>
      <c r="Q5419" s="3">
        <f>IF(OR(Table2[[#This Row],[booking_status]]="confirmed",Table2[[#This Row],[booking_status]]="checked-out"),Table2[[#This Row],[room_rate_per_night]]*Table2[[#This Row],[Num_Nights]],0)</f>
        <v>804.2</v>
      </c>
      <c r="R5419" t="str" cm="1">
        <f t="array" ref="R5419">IFERROR(_xlfn.IFS(Table2[[#This Row],[booking_status]]="confirmed","Expected",Table2[[#This Row],[booking_status]]="checked-out","Actual"),"No Revenue")</f>
        <v>Actual</v>
      </c>
      <c r="S5419" s="4">
        <f>Table2[[#This Row],[Revenue_Amount]]/Table2[[#This Row],[Num_Nights]]</f>
        <v>160.84</v>
      </c>
    </row>
    <row r="5420" spans="1:19" hidden="1" x14ac:dyDescent="0.3">
      <c r="A5420">
        <v>5419</v>
      </c>
      <c r="B5420" t="s">
        <v>37</v>
      </c>
      <c r="C5420" s="9">
        <v>45170</v>
      </c>
      <c r="D5420" s="9">
        <v>45173</v>
      </c>
      <c r="E5420" s="10">
        <v>45163</v>
      </c>
      <c r="F5420" t="s">
        <v>54</v>
      </c>
      <c r="G5420">
        <v>434.52</v>
      </c>
      <c r="H5420">
        <v>1</v>
      </c>
      <c r="I5420">
        <v>0</v>
      </c>
      <c r="J5420" t="s">
        <v>35</v>
      </c>
      <c r="K5420" t="s">
        <v>20</v>
      </c>
      <c r="L5420" t="s">
        <v>21</v>
      </c>
      <c r="M5420" t="s">
        <v>36</v>
      </c>
      <c r="N5420" t="s">
        <v>41</v>
      </c>
      <c r="O5420">
        <f>Table2[[#This Row],[check_out_date]]-Table2[[#This Row],[check_in_date]]</f>
        <v>3</v>
      </c>
      <c r="P5420">
        <f>Table2[[#This Row],[num_adults]]+Table2[[#This Row],[num_children]]</f>
        <v>1</v>
      </c>
      <c r="Q5420" s="3">
        <f>IF(OR(Table2[[#This Row],[booking_status]]="confirmed",Table2[[#This Row],[booking_status]]="checked-out"),Table2[[#This Row],[room_rate_per_night]]*Table2[[#This Row],[Num_Nights]],0)</f>
        <v>1303.56</v>
      </c>
      <c r="R5420" t="str" cm="1">
        <f t="array" ref="R5420">IFERROR(_xlfn.IFS(Table2[[#This Row],[booking_status]]="confirmed","Expected",Table2[[#This Row],[booking_status]]="checked-out","Actual"),"No Revenue")</f>
        <v>Expected</v>
      </c>
      <c r="S5420" s="4">
        <f>Table2[[#This Row],[Revenue_Amount]]/Table2[[#This Row],[Num_Nights]]</f>
        <v>434.52</v>
      </c>
    </row>
    <row r="5421" spans="1:19" x14ac:dyDescent="0.3">
      <c r="A5421">
        <v>5420</v>
      </c>
      <c r="B5421" t="s">
        <v>37</v>
      </c>
      <c r="C5421" s="9">
        <v>45019</v>
      </c>
      <c r="D5421" s="9">
        <v>45031</v>
      </c>
      <c r="E5421" s="10">
        <v>44962</v>
      </c>
      <c r="F5421" t="s">
        <v>54</v>
      </c>
      <c r="G5421">
        <v>332.92</v>
      </c>
      <c r="H5421">
        <v>1</v>
      </c>
      <c r="I5421">
        <v>0</v>
      </c>
      <c r="J5421" t="s">
        <v>28</v>
      </c>
      <c r="K5421" t="s">
        <v>29</v>
      </c>
      <c r="L5421" t="s">
        <v>21</v>
      </c>
      <c r="M5421" t="s">
        <v>36</v>
      </c>
      <c r="N5421" t="s">
        <v>95</v>
      </c>
      <c r="O5421">
        <f>Table2[[#This Row],[check_out_date]]-Table2[[#This Row],[check_in_date]]</f>
        <v>12</v>
      </c>
      <c r="P5421">
        <f>Table2[[#This Row],[num_adults]]+Table2[[#This Row],[num_children]]</f>
        <v>1</v>
      </c>
      <c r="Q5421" s="3">
        <f>IF(OR(Table2[[#This Row],[booking_status]]="confirmed",Table2[[#This Row],[booking_status]]="checked-out"),Table2[[#This Row],[room_rate_per_night]]*Table2[[#This Row],[Num_Nights]],0)</f>
        <v>3995.04</v>
      </c>
      <c r="R5421" t="str" cm="1">
        <f t="array" ref="R5421">IFERROR(_xlfn.IFS(Table2[[#This Row],[booking_status]]="confirmed","Expected",Table2[[#This Row],[booking_status]]="checked-out","Actual"),"No Revenue")</f>
        <v>Expected</v>
      </c>
      <c r="S5421" s="4">
        <f>Table2[[#This Row],[Revenue_Amount]]/Table2[[#This Row],[Num_Nights]]</f>
        <v>332.92</v>
      </c>
    </row>
    <row r="5422" spans="1:19" x14ac:dyDescent="0.3">
      <c r="A5422">
        <v>5421</v>
      </c>
      <c r="B5422" t="s">
        <v>14</v>
      </c>
      <c r="C5422" s="9">
        <v>44974</v>
      </c>
      <c r="D5422" s="9">
        <v>44980</v>
      </c>
      <c r="E5422" s="10">
        <v>44915</v>
      </c>
      <c r="F5422" t="s">
        <v>27</v>
      </c>
      <c r="G5422">
        <v>166.73</v>
      </c>
      <c r="H5422">
        <v>2</v>
      </c>
      <c r="I5422">
        <v>1</v>
      </c>
      <c r="J5422" t="s">
        <v>19</v>
      </c>
      <c r="K5422" t="s">
        <v>99</v>
      </c>
      <c r="L5422" t="s">
        <v>56</v>
      </c>
      <c r="M5422" t="s">
        <v>22</v>
      </c>
      <c r="N5422" t="s">
        <v>41</v>
      </c>
      <c r="O5422">
        <f>Table2[[#This Row],[check_out_date]]-Table2[[#This Row],[check_in_date]]</f>
        <v>6</v>
      </c>
      <c r="P5422">
        <f>Table2[[#This Row],[num_adults]]+Table2[[#This Row],[num_children]]</f>
        <v>3</v>
      </c>
      <c r="Q5422" s="3">
        <f>IF(OR(Table2[[#This Row],[booking_status]]="confirmed",Table2[[#This Row],[booking_status]]="checked-out"),Table2[[#This Row],[room_rate_per_night]]*Table2[[#This Row],[Num_Nights]],0)</f>
        <v>1000.3799999999999</v>
      </c>
      <c r="R5422" t="str" cm="1">
        <f t="array" ref="R5422">IFERROR(_xlfn.IFS(Table2[[#This Row],[booking_status]]="confirmed","Expected",Table2[[#This Row],[booking_status]]="checked-out","Actual"),"No Revenue")</f>
        <v>Actual</v>
      </c>
      <c r="S5422" s="4">
        <f>Table2[[#This Row],[Revenue_Amount]]/Table2[[#This Row],[Num_Nights]]</f>
        <v>166.73</v>
      </c>
    </row>
    <row r="5423" spans="1:19" x14ac:dyDescent="0.3">
      <c r="A5423">
        <v>5422</v>
      </c>
      <c r="B5423" t="s">
        <v>37</v>
      </c>
      <c r="C5423" s="9">
        <v>44993</v>
      </c>
      <c r="D5423" s="9">
        <v>44995</v>
      </c>
      <c r="E5423" s="10">
        <v>44953</v>
      </c>
      <c r="F5423" t="s">
        <v>49</v>
      </c>
      <c r="G5423">
        <v>85.4</v>
      </c>
      <c r="H5423">
        <v>2</v>
      </c>
      <c r="I5423">
        <v>0</v>
      </c>
      <c r="J5423" t="s">
        <v>28</v>
      </c>
      <c r="K5423" t="s">
        <v>66</v>
      </c>
      <c r="L5423" t="s">
        <v>21</v>
      </c>
      <c r="M5423" t="s">
        <v>36</v>
      </c>
      <c r="N5423" t="s">
        <v>41</v>
      </c>
      <c r="O5423">
        <f>Table2[[#This Row],[check_out_date]]-Table2[[#This Row],[check_in_date]]</f>
        <v>2</v>
      </c>
      <c r="P5423">
        <f>Table2[[#This Row],[num_adults]]+Table2[[#This Row],[num_children]]</f>
        <v>2</v>
      </c>
      <c r="Q5423" s="3">
        <f>IF(OR(Table2[[#This Row],[booking_status]]="confirmed",Table2[[#This Row],[booking_status]]="checked-out"),Table2[[#This Row],[room_rate_per_night]]*Table2[[#This Row],[Num_Nights]],0)</f>
        <v>170.8</v>
      </c>
      <c r="R5423" t="str" cm="1">
        <f t="array" ref="R5423">IFERROR(_xlfn.IFS(Table2[[#This Row],[booking_status]]="confirmed","Expected",Table2[[#This Row],[booking_status]]="checked-out","Actual"),"No Revenue")</f>
        <v>Expected</v>
      </c>
      <c r="S5423" s="4">
        <f>Table2[[#This Row],[Revenue_Amount]]/Table2[[#This Row],[Num_Nights]]</f>
        <v>85.4</v>
      </c>
    </row>
    <row r="5424" spans="1:19" x14ac:dyDescent="0.3">
      <c r="A5424">
        <v>5423</v>
      </c>
      <c r="B5424" t="s">
        <v>50</v>
      </c>
      <c r="C5424" s="9">
        <v>45032</v>
      </c>
      <c r="D5424" s="9">
        <v>45039</v>
      </c>
      <c r="E5424" s="10">
        <v>44960</v>
      </c>
      <c r="F5424" t="s">
        <v>49</v>
      </c>
      <c r="G5424">
        <v>114.49</v>
      </c>
      <c r="H5424">
        <v>3</v>
      </c>
      <c r="I5424">
        <v>0</v>
      </c>
      <c r="J5424" t="s">
        <v>55</v>
      </c>
      <c r="K5424" t="s">
        <v>99</v>
      </c>
      <c r="L5424" t="s">
        <v>21</v>
      </c>
      <c r="M5424" t="s">
        <v>36</v>
      </c>
      <c r="N5424" t="s">
        <v>23</v>
      </c>
      <c r="O5424">
        <f>Table2[[#This Row],[check_out_date]]-Table2[[#This Row],[check_in_date]]</f>
        <v>7</v>
      </c>
      <c r="P5424">
        <f>Table2[[#This Row],[num_adults]]+Table2[[#This Row],[num_children]]</f>
        <v>3</v>
      </c>
      <c r="Q5424" s="3">
        <f>IF(OR(Table2[[#This Row],[booking_status]]="confirmed",Table2[[#This Row],[booking_status]]="checked-out"),Table2[[#This Row],[room_rate_per_night]]*Table2[[#This Row],[Num_Nights]],0)</f>
        <v>801.43</v>
      </c>
      <c r="R5424" t="str" cm="1">
        <f t="array" ref="R5424">IFERROR(_xlfn.IFS(Table2[[#This Row],[booking_status]]="confirmed","Expected",Table2[[#This Row],[booking_status]]="checked-out","Actual"),"No Revenue")</f>
        <v>Expected</v>
      </c>
      <c r="S5424" s="4">
        <f>Table2[[#This Row],[Revenue_Amount]]/Table2[[#This Row],[Num_Nights]]</f>
        <v>114.49</v>
      </c>
    </row>
    <row r="5425" spans="1:19" hidden="1" x14ac:dyDescent="0.3">
      <c r="A5425">
        <v>5424</v>
      </c>
      <c r="B5425" t="s">
        <v>14</v>
      </c>
      <c r="C5425" s="9">
        <v>45169</v>
      </c>
      <c r="D5425" s="9">
        <v>45170</v>
      </c>
      <c r="E5425" s="10">
        <v>45157</v>
      </c>
      <c r="F5425" t="s">
        <v>27</v>
      </c>
      <c r="G5425">
        <v>152.72999999999999</v>
      </c>
      <c r="H5425">
        <v>2</v>
      </c>
      <c r="I5425">
        <v>0</v>
      </c>
      <c r="J5425" t="s">
        <v>35</v>
      </c>
      <c r="K5425" t="s">
        <v>66</v>
      </c>
      <c r="L5425" t="s">
        <v>56</v>
      </c>
      <c r="M5425" t="s">
        <v>22</v>
      </c>
      <c r="N5425" t="s">
        <v>30</v>
      </c>
      <c r="O5425">
        <f>Table2[[#This Row],[check_out_date]]-Table2[[#This Row],[check_in_date]]</f>
        <v>1</v>
      </c>
      <c r="P5425">
        <f>Table2[[#This Row],[num_adults]]+Table2[[#This Row],[num_children]]</f>
        <v>2</v>
      </c>
      <c r="Q5425" s="3">
        <f>IF(OR(Table2[[#This Row],[booking_status]]="confirmed",Table2[[#This Row],[booking_status]]="checked-out"),Table2[[#This Row],[room_rate_per_night]]*Table2[[#This Row],[Num_Nights]],0)</f>
        <v>152.72999999999999</v>
      </c>
      <c r="R5425" t="str" cm="1">
        <f t="array" ref="R5425">IFERROR(_xlfn.IFS(Table2[[#This Row],[booking_status]]="confirmed","Expected",Table2[[#This Row],[booking_status]]="checked-out","Actual"),"No Revenue")</f>
        <v>Actual</v>
      </c>
      <c r="S5425" s="4">
        <f>Table2[[#This Row],[Revenue_Amount]]/Table2[[#This Row],[Num_Nights]]</f>
        <v>152.72999999999999</v>
      </c>
    </row>
    <row r="5426" spans="1:19" hidden="1" x14ac:dyDescent="0.3">
      <c r="A5426">
        <v>5425</v>
      </c>
      <c r="B5426" t="s">
        <v>50</v>
      </c>
      <c r="C5426" s="9">
        <v>45012</v>
      </c>
      <c r="D5426" s="9">
        <v>45015</v>
      </c>
      <c r="E5426" s="10">
        <v>44974</v>
      </c>
      <c r="F5426" t="s">
        <v>18</v>
      </c>
      <c r="G5426">
        <v>363.45</v>
      </c>
      <c r="H5426">
        <v>1</v>
      </c>
      <c r="I5426">
        <v>0</v>
      </c>
      <c r="J5426" t="s">
        <v>35</v>
      </c>
      <c r="K5426" t="s">
        <v>44</v>
      </c>
      <c r="L5426" t="s">
        <v>21</v>
      </c>
      <c r="M5426" t="s">
        <v>36</v>
      </c>
      <c r="N5426" t="s">
        <v>95</v>
      </c>
      <c r="O5426">
        <f>Table2[[#This Row],[check_out_date]]-Table2[[#This Row],[check_in_date]]</f>
        <v>3</v>
      </c>
      <c r="P5426">
        <f>Table2[[#This Row],[num_adults]]+Table2[[#This Row],[num_children]]</f>
        <v>1</v>
      </c>
      <c r="Q5426" s="3">
        <f>IF(OR(Table2[[#This Row],[booking_status]]="confirmed",Table2[[#This Row],[booking_status]]="checked-out"),Table2[[#This Row],[room_rate_per_night]]*Table2[[#This Row],[Num_Nights]],0)</f>
        <v>1090.3499999999999</v>
      </c>
      <c r="R5426" t="str" cm="1">
        <f t="array" ref="R5426">IFERROR(_xlfn.IFS(Table2[[#This Row],[booking_status]]="confirmed","Expected",Table2[[#This Row],[booking_status]]="checked-out","Actual"),"No Revenue")</f>
        <v>Expected</v>
      </c>
      <c r="S5426" s="4">
        <f>Table2[[#This Row],[Revenue_Amount]]/Table2[[#This Row],[Num_Nights]]</f>
        <v>363.45</v>
      </c>
    </row>
    <row r="5427" spans="1:19" x14ac:dyDescent="0.3">
      <c r="A5427">
        <v>5426</v>
      </c>
      <c r="B5427" t="s">
        <v>31</v>
      </c>
      <c r="C5427" s="9">
        <v>45002</v>
      </c>
      <c r="D5427" s="9">
        <v>45012</v>
      </c>
      <c r="E5427" s="10">
        <v>44989</v>
      </c>
      <c r="F5427" t="s">
        <v>49</v>
      </c>
      <c r="G5427">
        <v>81.96</v>
      </c>
      <c r="H5427">
        <v>1</v>
      </c>
      <c r="I5427">
        <v>1</v>
      </c>
      <c r="J5427" t="s">
        <v>19</v>
      </c>
      <c r="K5427" t="s">
        <v>66</v>
      </c>
      <c r="L5427" t="s">
        <v>56</v>
      </c>
      <c r="M5427" t="s">
        <v>22</v>
      </c>
      <c r="N5427" t="s">
        <v>95</v>
      </c>
      <c r="O5427">
        <f>Table2[[#This Row],[check_out_date]]-Table2[[#This Row],[check_in_date]]</f>
        <v>10</v>
      </c>
      <c r="P5427">
        <f>Table2[[#This Row],[num_adults]]+Table2[[#This Row],[num_children]]</f>
        <v>2</v>
      </c>
      <c r="Q5427" s="3">
        <f>IF(OR(Table2[[#This Row],[booking_status]]="confirmed",Table2[[#This Row],[booking_status]]="checked-out"),Table2[[#This Row],[room_rate_per_night]]*Table2[[#This Row],[Num_Nights]],0)</f>
        <v>819.59999999999991</v>
      </c>
      <c r="R5427" t="str" cm="1">
        <f t="array" ref="R5427">IFERROR(_xlfn.IFS(Table2[[#This Row],[booking_status]]="confirmed","Expected",Table2[[#This Row],[booking_status]]="checked-out","Actual"),"No Revenue")</f>
        <v>Actual</v>
      </c>
      <c r="S5427" s="4">
        <f>Table2[[#This Row],[Revenue_Amount]]/Table2[[#This Row],[Num_Nights]]</f>
        <v>81.96</v>
      </c>
    </row>
    <row r="5428" spans="1:19" x14ac:dyDescent="0.3">
      <c r="A5428">
        <v>5427</v>
      </c>
      <c r="B5428" t="s">
        <v>37</v>
      </c>
      <c r="C5428" s="9">
        <v>45272</v>
      </c>
      <c r="D5428" s="9">
        <v>45275</v>
      </c>
      <c r="E5428" s="10">
        <v>45247</v>
      </c>
      <c r="F5428" t="s">
        <v>27</v>
      </c>
      <c r="G5428">
        <v>211.96</v>
      </c>
      <c r="H5428">
        <v>4</v>
      </c>
      <c r="I5428">
        <v>3</v>
      </c>
      <c r="J5428" t="s">
        <v>28</v>
      </c>
      <c r="K5428" t="s">
        <v>99</v>
      </c>
      <c r="L5428" t="s">
        <v>70</v>
      </c>
      <c r="M5428" t="s">
        <v>36</v>
      </c>
      <c r="N5428" t="s">
        <v>45</v>
      </c>
      <c r="O5428">
        <f>Table2[[#This Row],[check_out_date]]-Table2[[#This Row],[check_in_date]]</f>
        <v>3</v>
      </c>
      <c r="P5428">
        <f>Table2[[#This Row],[num_adults]]+Table2[[#This Row],[num_children]]</f>
        <v>7</v>
      </c>
      <c r="Q5428" s="3">
        <f>IF(OR(Table2[[#This Row],[booking_status]]="confirmed",Table2[[#This Row],[booking_status]]="checked-out"),Table2[[#This Row],[room_rate_per_night]]*Table2[[#This Row],[Num_Nights]],0)</f>
        <v>0</v>
      </c>
      <c r="R5428" t="str" cm="1">
        <f t="array" ref="R5428">IFERROR(_xlfn.IFS(Table2[[#This Row],[booking_status]]="confirmed","Expected",Table2[[#This Row],[booking_status]]="checked-out","Actual"),"No Revenue")</f>
        <v>No Revenue</v>
      </c>
      <c r="S5428" s="4">
        <f>Table2[[#This Row],[Revenue_Amount]]/Table2[[#This Row],[Num_Nights]]</f>
        <v>0</v>
      </c>
    </row>
    <row r="5429" spans="1:19" x14ac:dyDescent="0.3">
      <c r="A5429">
        <v>5428</v>
      </c>
      <c r="B5429" t="s">
        <v>37</v>
      </c>
      <c r="C5429" s="9">
        <v>45137</v>
      </c>
      <c r="D5429" s="9">
        <v>45142</v>
      </c>
      <c r="E5429" s="10">
        <v>45124</v>
      </c>
      <c r="F5429" t="s">
        <v>27</v>
      </c>
      <c r="G5429">
        <v>212.26</v>
      </c>
      <c r="H5429">
        <v>4</v>
      </c>
      <c r="I5429">
        <v>2</v>
      </c>
      <c r="J5429" t="s">
        <v>28</v>
      </c>
      <c r="K5429" t="s">
        <v>29</v>
      </c>
      <c r="L5429" t="s">
        <v>21</v>
      </c>
      <c r="M5429" t="s">
        <v>36</v>
      </c>
      <c r="N5429" t="s">
        <v>23</v>
      </c>
      <c r="O5429">
        <f>Table2[[#This Row],[check_out_date]]-Table2[[#This Row],[check_in_date]]</f>
        <v>5</v>
      </c>
      <c r="P5429">
        <f>Table2[[#This Row],[num_adults]]+Table2[[#This Row],[num_children]]</f>
        <v>6</v>
      </c>
      <c r="Q5429" s="3">
        <f>IF(OR(Table2[[#This Row],[booking_status]]="confirmed",Table2[[#This Row],[booking_status]]="checked-out"),Table2[[#This Row],[room_rate_per_night]]*Table2[[#This Row],[Num_Nights]],0)</f>
        <v>1061.3</v>
      </c>
      <c r="R5429" t="str" cm="1">
        <f t="array" ref="R5429">IFERROR(_xlfn.IFS(Table2[[#This Row],[booking_status]]="confirmed","Expected",Table2[[#This Row],[booking_status]]="checked-out","Actual"),"No Revenue")</f>
        <v>Expected</v>
      </c>
      <c r="S5429" s="4">
        <f>Table2[[#This Row],[Revenue_Amount]]/Table2[[#This Row],[Num_Nights]]</f>
        <v>212.26</v>
      </c>
    </row>
    <row r="5430" spans="1:19" x14ac:dyDescent="0.3">
      <c r="A5430">
        <v>5429</v>
      </c>
      <c r="B5430" t="s">
        <v>50</v>
      </c>
      <c r="C5430" s="9">
        <v>45023</v>
      </c>
      <c r="D5430" s="9">
        <v>45025</v>
      </c>
      <c r="E5430" s="10">
        <v>44967</v>
      </c>
      <c r="F5430" t="s">
        <v>27</v>
      </c>
      <c r="G5430">
        <v>236.97</v>
      </c>
      <c r="H5430">
        <v>2</v>
      </c>
      <c r="I5430">
        <v>2</v>
      </c>
      <c r="J5430" t="s">
        <v>28</v>
      </c>
      <c r="K5430" t="s">
        <v>20</v>
      </c>
      <c r="L5430" t="s">
        <v>56</v>
      </c>
      <c r="M5430" t="s">
        <v>36</v>
      </c>
      <c r="N5430" t="s">
        <v>23</v>
      </c>
      <c r="O5430">
        <f>Table2[[#This Row],[check_out_date]]-Table2[[#This Row],[check_in_date]]</f>
        <v>2</v>
      </c>
      <c r="P5430">
        <f>Table2[[#This Row],[num_adults]]+Table2[[#This Row],[num_children]]</f>
        <v>4</v>
      </c>
      <c r="Q5430" s="3">
        <f>IF(OR(Table2[[#This Row],[booking_status]]="confirmed",Table2[[#This Row],[booking_status]]="checked-out"),Table2[[#This Row],[room_rate_per_night]]*Table2[[#This Row],[Num_Nights]],0)</f>
        <v>473.94</v>
      </c>
      <c r="R5430" t="str" cm="1">
        <f t="array" ref="R5430">IFERROR(_xlfn.IFS(Table2[[#This Row],[booking_status]]="confirmed","Expected",Table2[[#This Row],[booking_status]]="checked-out","Actual"),"No Revenue")</f>
        <v>Actual</v>
      </c>
      <c r="S5430" s="4">
        <f>Table2[[#This Row],[Revenue_Amount]]/Table2[[#This Row],[Num_Nights]]</f>
        <v>236.97</v>
      </c>
    </row>
    <row r="5431" spans="1:19" hidden="1" x14ac:dyDescent="0.3">
      <c r="A5431">
        <v>5430</v>
      </c>
      <c r="B5431" t="s">
        <v>14</v>
      </c>
      <c r="C5431" s="9">
        <v>44948</v>
      </c>
      <c r="D5431" s="9">
        <v>44955</v>
      </c>
      <c r="E5431" s="10">
        <v>44921</v>
      </c>
      <c r="F5431" t="s">
        <v>54</v>
      </c>
      <c r="G5431">
        <v>396.3</v>
      </c>
      <c r="H5431">
        <v>2</v>
      </c>
      <c r="I5431">
        <v>0</v>
      </c>
      <c r="J5431" t="s">
        <v>35</v>
      </c>
      <c r="K5431" t="s">
        <v>66</v>
      </c>
      <c r="L5431" t="s">
        <v>21</v>
      </c>
      <c r="M5431" t="s">
        <v>22</v>
      </c>
      <c r="N5431" t="s">
        <v>41</v>
      </c>
      <c r="O5431">
        <f>Table2[[#This Row],[check_out_date]]-Table2[[#This Row],[check_in_date]]</f>
        <v>7</v>
      </c>
      <c r="P5431">
        <f>Table2[[#This Row],[num_adults]]+Table2[[#This Row],[num_children]]</f>
        <v>2</v>
      </c>
      <c r="Q5431" s="3">
        <f>IF(OR(Table2[[#This Row],[booking_status]]="confirmed",Table2[[#This Row],[booking_status]]="checked-out"),Table2[[#This Row],[room_rate_per_night]]*Table2[[#This Row],[Num_Nights]],0)</f>
        <v>2774.1</v>
      </c>
      <c r="R5431" t="str" cm="1">
        <f t="array" ref="R5431">IFERROR(_xlfn.IFS(Table2[[#This Row],[booking_status]]="confirmed","Expected",Table2[[#This Row],[booking_status]]="checked-out","Actual"),"No Revenue")</f>
        <v>Expected</v>
      </c>
      <c r="S5431" s="4">
        <f>Table2[[#This Row],[Revenue_Amount]]/Table2[[#This Row],[Num_Nights]]</f>
        <v>396.3</v>
      </c>
    </row>
    <row r="5432" spans="1:19" x14ac:dyDescent="0.3">
      <c r="A5432">
        <v>5431</v>
      </c>
      <c r="B5432" t="s">
        <v>14</v>
      </c>
      <c r="C5432" s="9">
        <v>45272</v>
      </c>
      <c r="D5432" s="9">
        <v>45279</v>
      </c>
      <c r="E5432" s="10">
        <v>45260</v>
      </c>
      <c r="F5432" t="s">
        <v>27</v>
      </c>
      <c r="G5432">
        <v>169.48</v>
      </c>
      <c r="H5432">
        <v>2</v>
      </c>
      <c r="I5432">
        <v>0</v>
      </c>
      <c r="J5432" t="s">
        <v>19</v>
      </c>
      <c r="K5432" t="s">
        <v>29</v>
      </c>
      <c r="L5432" t="s">
        <v>56</v>
      </c>
      <c r="M5432" t="s">
        <v>22</v>
      </c>
      <c r="N5432" t="s">
        <v>23</v>
      </c>
      <c r="O5432">
        <f>Table2[[#This Row],[check_out_date]]-Table2[[#This Row],[check_in_date]]</f>
        <v>7</v>
      </c>
      <c r="P5432">
        <f>Table2[[#This Row],[num_adults]]+Table2[[#This Row],[num_children]]</f>
        <v>2</v>
      </c>
      <c r="Q5432" s="3">
        <f>IF(OR(Table2[[#This Row],[booking_status]]="confirmed",Table2[[#This Row],[booking_status]]="checked-out"),Table2[[#This Row],[room_rate_per_night]]*Table2[[#This Row],[Num_Nights]],0)</f>
        <v>1186.3599999999999</v>
      </c>
      <c r="R5432" t="str" cm="1">
        <f t="array" ref="R5432">IFERROR(_xlfn.IFS(Table2[[#This Row],[booking_status]]="confirmed","Expected",Table2[[#This Row],[booking_status]]="checked-out","Actual"),"No Revenue")</f>
        <v>Actual</v>
      </c>
      <c r="S5432" s="4">
        <f>Table2[[#This Row],[Revenue_Amount]]/Table2[[#This Row],[Num_Nights]]</f>
        <v>169.48</v>
      </c>
    </row>
    <row r="5433" spans="1:19" hidden="1" x14ac:dyDescent="0.3">
      <c r="A5433">
        <v>5432</v>
      </c>
      <c r="B5433" t="s">
        <v>31</v>
      </c>
      <c r="C5433" s="9">
        <v>45123</v>
      </c>
      <c r="D5433" s="9">
        <v>45126</v>
      </c>
      <c r="E5433" s="10">
        <v>45080</v>
      </c>
      <c r="F5433" t="s">
        <v>49</v>
      </c>
      <c r="G5433">
        <v>56.64</v>
      </c>
      <c r="H5433">
        <v>3</v>
      </c>
      <c r="I5433">
        <v>2</v>
      </c>
      <c r="J5433" t="s">
        <v>35</v>
      </c>
      <c r="K5433" t="s">
        <v>20</v>
      </c>
      <c r="L5433" t="s">
        <v>56</v>
      </c>
      <c r="M5433" t="s">
        <v>36</v>
      </c>
      <c r="N5433" t="s">
        <v>45</v>
      </c>
      <c r="O5433">
        <f>Table2[[#This Row],[check_out_date]]-Table2[[#This Row],[check_in_date]]</f>
        <v>3</v>
      </c>
      <c r="P5433">
        <f>Table2[[#This Row],[num_adults]]+Table2[[#This Row],[num_children]]</f>
        <v>5</v>
      </c>
      <c r="Q5433" s="3">
        <f>IF(OR(Table2[[#This Row],[booking_status]]="confirmed",Table2[[#This Row],[booking_status]]="checked-out"),Table2[[#This Row],[room_rate_per_night]]*Table2[[#This Row],[Num_Nights]],0)</f>
        <v>169.92000000000002</v>
      </c>
      <c r="R5433" t="str" cm="1">
        <f t="array" ref="R5433">IFERROR(_xlfn.IFS(Table2[[#This Row],[booking_status]]="confirmed","Expected",Table2[[#This Row],[booking_status]]="checked-out","Actual"),"No Revenue")</f>
        <v>Actual</v>
      </c>
      <c r="S5433" s="4">
        <f>Table2[[#This Row],[Revenue_Amount]]/Table2[[#This Row],[Num_Nights]]</f>
        <v>56.640000000000008</v>
      </c>
    </row>
    <row r="5434" spans="1:19" x14ac:dyDescent="0.3">
      <c r="A5434">
        <v>5433</v>
      </c>
      <c r="B5434" t="s">
        <v>31</v>
      </c>
      <c r="C5434" s="9">
        <v>45217</v>
      </c>
      <c r="D5434" s="9">
        <v>45225</v>
      </c>
      <c r="E5434" s="10">
        <v>45137</v>
      </c>
      <c r="F5434" t="s">
        <v>49</v>
      </c>
      <c r="G5434">
        <v>84.07</v>
      </c>
      <c r="H5434">
        <v>4</v>
      </c>
      <c r="I5434">
        <v>0</v>
      </c>
      <c r="J5434" t="s">
        <v>28</v>
      </c>
      <c r="K5434" t="s">
        <v>20</v>
      </c>
      <c r="L5434" t="s">
        <v>56</v>
      </c>
      <c r="M5434" t="s">
        <v>36</v>
      </c>
      <c r="N5434" t="s">
        <v>23</v>
      </c>
      <c r="O5434">
        <f>Table2[[#This Row],[check_out_date]]-Table2[[#This Row],[check_in_date]]</f>
        <v>8</v>
      </c>
      <c r="P5434">
        <f>Table2[[#This Row],[num_adults]]+Table2[[#This Row],[num_children]]</f>
        <v>4</v>
      </c>
      <c r="Q5434" s="3">
        <f>IF(OR(Table2[[#This Row],[booking_status]]="confirmed",Table2[[#This Row],[booking_status]]="checked-out"),Table2[[#This Row],[room_rate_per_night]]*Table2[[#This Row],[Num_Nights]],0)</f>
        <v>672.56</v>
      </c>
      <c r="R5434" t="str" cm="1">
        <f t="array" ref="R5434">IFERROR(_xlfn.IFS(Table2[[#This Row],[booking_status]]="confirmed","Expected",Table2[[#This Row],[booking_status]]="checked-out","Actual"),"No Revenue")</f>
        <v>Actual</v>
      </c>
      <c r="S5434" s="4">
        <f>Table2[[#This Row],[Revenue_Amount]]/Table2[[#This Row],[Num_Nights]]</f>
        <v>84.07</v>
      </c>
    </row>
    <row r="5435" spans="1:19" x14ac:dyDescent="0.3">
      <c r="A5435">
        <v>5434</v>
      </c>
      <c r="B5435" t="s">
        <v>37</v>
      </c>
      <c r="C5435" s="9">
        <v>45207</v>
      </c>
      <c r="D5435" s="9">
        <v>45210</v>
      </c>
      <c r="E5435" s="10">
        <v>45176</v>
      </c>
      <c r="F5435" t="s">
        <v>49</v>
      </c>
      <c r="G5435">
        <v>122.95</v>
      </c>
      <c r="H5435">
        <v>1</v>
      </c>
      <c r="I5435">
        <v>0</v>
      </c>
      <c r="J5435" t="s">
        <v>28</v>
      </c>
      <c r="K5435" t="s">
        <v>20</v>
      </c>
      <c r="L5435" t="s">
        <v>60</v>
      </c>
      <c r="M5435" t="s">
        <v>22</v>
      </c>
      <c r="N5435" t="s">
        <v>30</v>
      </c>
      <c r="O5435">
        <f>Table2[[#This Row],[check_out_date]]-Table2[[#This Row],[check_in_date]]</f>
        <v>3</v>
      </c>
      <c r="P5435">
        <f>Table2[[#This Row],[num_adults]]+Table2[[#This Row],[num_children]]</f>
        <v>1</v>
      </c>
      <c r="Q5435" s="3">
        <f>IF(OR(Table2[[#This Row],[booking_status]]="confirmed",Table2[[#This Row],[booking_status]]="checked-out"),Table2[[#This Row],[room_rate_per_night]]*Table2[[#This Row],[Num_Nights]],0)</f>
        <v>0</v>
      </c>
      <c r="R5435" t="str" cm="1">
        <f t="array" ref="R5435">IFERROR(_xlfn.IFS(Table2[[#This Row],[booking_status]]="confirmed","Expected",Table2[[#This Row],[booking_status]]="checked-out","Actual"),"No Revenue")</f>
        <v>No Revenue</v>
      </c>
      <c r="S5435" s="4">
        <f>Table2[[#This Row],[Revenue_Amount]]/Table2[[#This Row],[Num_Nights]]</f>
        <v>0</v>
      </c>
    </row>
    <row r="5436" spans="1:19" x14ac:dyDescent="0.3">
      <c r="A5436">
        <v>5435</v>
      </c>
      <c r="B5436" t="s">
        <v>37</v>
      </c>
      <c r="C5436" s="9">
        <v>45259</v>
      </c>
      <c r="D5436" s="9">
        <v>45267</v>
      </c>
      <c r="E5436" s="10">
        <v>45247</v>
      </c>
      <c r="F5436" t="s">
        <v>49</v>
      </c>
      <c r="G5436">
        <v>146.22</v>
      </c>
      <c r="H5436">
        <v>3</v>
      </c>
      <c r="I5436">
        <v>0</v>
      </c>
      <c r="J5436" t="s">
        <v>55</v>
      </c>
      <c r="K5436" t="s">
        <v>66</v>
      </c>
      <c r="L5436" t="s">
        <v>21</v>
      </c>
      <c r="M5436" t="s">
        <v>36</v>
      </c>
      <c r="N5436" t="s">
        <v>41</v>
      </c>
      <c r="O5436">
        <f>Table2[[#This Row],[check_out_date]]-Table2[[#This Row],[check_in_date]]</f>
        <v>8</v>
      </c>
      <c r="P5436">
        <f>Table2[[#This Row],[num_adults]]+Table2[[#This Row],[num_children]]</f>
        <v>3</v>
      </c>
      <c r="Q5436" s="3">
        <f>IF(OR(Table2[[#This Row],[booking_status]]="confirmed",Table2[[#This Row],[booking_status]]="checked-out"),Table2[[#This Row],[room_rate_per_night]]*Table2[[#This Row],[Num_Nights]],0)</f>
        <v>1169.76</v>
      </c>
      <c r="R5436" t="str" cm="1">
        <f t="array" ref="R5436">IFERROR(_xlfn.IFS(Table2[[#This Row],[booking_status]]="confirmed","Expected",Table2[[#This Row],[booking_status]]="checked-out","Actual"),"No Revenue")</f>
        <v>Expected</v>
      </c>
      <c r="S5436" s="4">
        <f>Table2[[#This Row],[Revenue_Amount]]/Table2[[#This Row],[Num_Nights]]</f>
        <v>146.22</v>
      </c>
    </row>
    <row r="5437" spans="1:19" x14ac:dyDescent="0.3">
      <c r="A5437">
        <v>5436</v>
      </c>
      <c r="B5437" t="s">
        <v>37</v>
      </c>
      <c r="C5437" s="9">
        <v>45113</v>
      </c>
      <c r="D5437" s="9">
        <v>45116</v>
      </c>
      <c r="E5437" s="10">
        <v>45088</v>
      </c>
      <c r="F5437" t="s">
        <v>18</v>
      </c>
      <c r="G5437">
        <v>302.98</v>
      </c>
      <c r="H5437">
        <v>4</v>
      </c>
      <c r="I5437">
        <v>0</v>
      </c>
      <c r="J5437" t="s">
        <v>28</v>
      </c>
      <c r="K5437" t="s">
        <v>99</v>
      </c>
      <c r="L5437" t="s">
        <v>60</v>
      </c>
      <c r="M5437" t="s">
        <v>36</v>
      </c>
      <c r="N5437" t="s">
        <v>95</v>
      </c>
      <c r="O5437">
        <f>Table2[[#This Row],[check_out_date]]-Table2[[#This Row],[check_in_date]]</f>
        <v>3</v>
      </c>
      <c r="P5437">
        <f>Table2[[#This Row],[num_adults]]+Table2[[#This Row],[num_children]]</f>
        <v>4</v>
      </c>
      <c r="Q5437" s="3">
        <f>IF(OR(Table2[[#This Row],[booking_status]]="confirmed",Table2[[#This Row],[booking_status]]="checked-out"),Table2[[#This Row],[room_rate_per_night]]*Table2[[#This Row],[Num_Nights]],0)</f>
        <v>0</v>
      </c>
      <c r="R5437" t="str" cm="1">
        <f t="array" ref="R5437">IFERROR(_xlfn.IFS(Table2[[#This Row],[booking_status]]="confirmed","Expected",Table2[[#This Row],[booking_status]]="checked-out","Actual"),"No Revenue")</f>
        <v>No Revenue</v>
      </c>
      <c r="S5437" s="4">
        <f>Table2[[#This Row],[Revenue_Amount]]/Table2[[#This Row],[Num_Nights]]</f>
        <v>0</v>
      </c>
    </row>
    <row r="5438" spans="1:19" hidden="1" x14ac:dyDescent="0.3">
      <c r="A5438">
        <v>5437</v>
      </c>
      <c r="B5438" t="s">
        <v>50</v>
      </c>
      <c r="C5438" s="9">
        <v>45054</v>
      </c>
      <c r="D5438" s="9">
        <v>45056</v>
      </c>
      <c r="E5438" s="10">
        <v>45024</v>
      </c>
      <c r="F5438" t="s">
        <v>54</v>
      </c>
      <c r="G5438">
        <v>351.69</v>
      </c>
      <c r="H5438">
        <v>2</v>
      </c>
      <c r="I5438">
        <v>0</v>
      </c>
      <c r="J5438" t="s">
        <v>35</v>
      </c>
      <c r="K5438" t="s">
        <v>20</v>
      </c>
      <c r="L5438" t="s">
        <v>21</v>
      </c>
      <c r="M5438" t="s">
        <v>36</v>
      </c>
      <c r="N5438" t="s">
        <v>95</v>
      </c>
      <c r="O5438">
        <f>Table2[[#This Row],[check_out_date]]-Table2[[#This Row],[check_in_date]]</f>
        <v>2</v>
      </c>
      <c r="P5438">
        <f>Table2[[#This Row],[num_adults]]+Table2[[#This Row],[num_children]]</f>
        <v>2</v>
      </c>
      <c r="Q5438" s="3">
        <f>IF(OR(Table2[[#This Row],[booking_status]]="confirmed",Table2[[#This Row],[booking_status]]="checked-out"),Table2[[#This Row],[room_rate_per_night]]*Table2[[#This Row],[Num_Nights]],0)</f>
        <v>703.38</v>
      </c>
      <c r="R5438" t="str" cm="1">
        <f t="array" ref="R5438">IFERROR(_xlfn.IFS(Table2[[#This Row],[booking_status]]="confirmed","Expected",Table2[[#This Row],[booking_status]]="checked-out","Actual"),"No Revenue")</f>
        <v>Expected</v>
      </c>
      <c r="S5438" s="4">
        <f>Table2[[#This Row],[Revenue_Amount]]/Table2[[#This Row],[Num_Nights]]</f>
        <v>351.69</v>
      </c>
    </row>
    <row r="5439" spans="1:19" x14ac:dyDescent="0.3">
      <c r="A5439">
        <v>5438</v>
      </c>
      <c r="B5439" t="s">
        <v>50</v>
      </c>
      <c r="C5439" s="9">
        <v>45177</v>
      </c>
      <c r="D5439" s="9">
        <v>45184</v>
      </c>
      <c r="E5439" s="10">
        <v>45149</v>
      </c>
      <c r="F5439" t="s">
        <v>49</v>
      </c>
      <c r="G5439">
        <v>101.16</v>
      </c>
      <c r="H5439">
        <v>2</v>
      </c>
      <c r="I5439">
        <v>0</v>
      </c>
      <c r="J5439" t="s">
        <v>28</v>
      </c>
      <c r="K5439" t="s">
        <v>99</v>
      </c>
      <c r="L5439" t="s">
        <v>70</v>
      </c>
      <c r="M5439" t="s">
        <v>36</v>
      </c>
      <c r="N5439" t="s">
        <v>41</v>
      </c>
      <c r="O5439">
        <f>Table2[[#This Row],[check_out_date]]-Table2[[#This Row],[check_in_date]]</f>
        <v>7</v>
      </c>
      <c r="P5439">
        <f>Table2[[#This Row],[num_adults]]+Table2[[#This Row],[num_children]]</f>
        <v>2</v>
      </c>
      <c r="Q5439" s="3">
        <f>IF(OR(Table2[[#This Row],[booking_status]]="confirmed",Table2[[#This Row],[booking_status]]="checked-out"),Table2[[#This Row],[room_rate_per_night]]*Table2[[#This Row],[Num_Nights]],0)</f>
        <v>0</v>
      </c>
      <c r="R5439" t="str" cm="1">
        <f t="array" ref="R5439">IFERROR(_xlfn.IFS(Table2[[#This Row],[booking_status]]="confirmed","Expected",Table2[[#This Row],[booking_status]]="checked-out","Actual"),"No Revenue")</f>
        <v>No Revenue</v>
      </c>
      <c r="S5439" s="4">
        <f>Table2[[#This Row],[Revenue_Amount]]/Table2[[#This Row],[Num_Nights]]</f>
        <v>0</v>
      </c>
    </row>
    <row r="5440" spans="1:19" x14ac:dyDescent="0.3">
      <c r="A5440">
        <v>5439</v>
      </c>
      <c r="B5440" t="s">
        <v>31</v>
      </c>
      <c r="C5440" s="9">
        <v>44942</v>
      </c>
      <c r="D5440" s="9">
        <v>44945</v>
      </c>
      <c r="E5440" s="10">
        <v>44929</v>
      </c>
      <c r="F5440" t="s">
        <v>49</v>
      </c>
      <c r="G5440">
        <v>110.48</v>
      </c>
      <c r="H5440">
        <v>3</v>
      </c>
      <c r="I5440">
        <v>0</v>
      </c>
      <c r="J5440" t="s">
        <v>28</v>
      </c>
      <c r="K5440" t="s">
        <v>66</v>
      </c>
      <c r="L5440" t="s">
        <v>21</v>
      </c>
      <c r="M5440" t="s">
        <v>36</v>
      </c>
      <c r="N5440" t="s">
        <v>30</v>
      </c>
      <c r="O5440">
        <f>Table2[[#This Row],[check_out_date]]-Table2[[#This Row],[check_in_date]]</f>
        <v>3</v>
      </c>
      <c r="P5440">
        <f>Table2[[#This Row],[num_adults]]+Table2[[#This Row],[num_children]]</f>
        <v>3</v>
      </c>
      <c r="Q5440" s="3">
        <f>IF(OR(Table2[[#This Row],[booking_status]]="confirmed",Table2[[#This Row],[booking_status]]="checked-out"),Table2[[#This Row],[room_rate_per_night]]*Table2[[#This Row],[Num_Nights]],0)</f>
        <v>331.44</v>
      </c>
      <c r="R5440" t="str" cm="1">
        <f t="array" ref="R5440">IFERROR(_xlfn.IFS(Table2[[#This Row],[booking_status]]="confirmed","Expected",Table2[[#This Row],[booking_status]]="checked-out","Actual"),"No Revenue")</f>
        <v>Expected</v>
      </c>
      <c r="S5440" s="4">
        <f>Table2[[#This Row],[Revenue_Amount]]/Table2[[#This Row],[Num_Nights]]</f>
        <v>110.48</v>
      </c>
    </row>
    <row r="5441" spans="1:19" x14ac:dyDescent="0.3">
      <c r="A5441">
        <v>5440</v>
      </c>
      <c r="B5441" t="s">
        <v>37</v>
      </c>
      <c r="C5441" s="9">
        <v>45274</v>
      </c>
      <c r="D5441" s="9">
        <v>45280</v>
      </c>
      <c r="E5441" s="10">
        <v>45235</v>
      </c>
      <c r="F5441" t="s">
        <v>18</v>
      </c>
      <c r="G5441">
        <v>241.14</v>
      </c>
      <c r="H5441">
        <v>1</v>
      </c>
      <c r="I5441">
        <v>1</v>
      </c>
      <c r="J5441" t="s">
        <v>28</v>
      </c>
      <c r="K5441" t="s">
        <v>66</v>
      </c>
      <c r="L5441" t="s">
        <v>21</v>
      </c>
      <c r="M5441" t="s">
        <v>36</v>
      </c>
      <c r="N5441" t="s">
        <v>95</v>
      </c>
      <c r="O5441">
        <f>Table2[[#This Row],[check_out_date]]-Table2[[#This Row],[check_in_date]]</f>
        <v>6</v>
      </c>
      <c r="P5441">
        <f>Table2[[#This Row],[num_adults]]+Table2[[#This Row],[num_children]]</f>
        <v>2</v>
      </c>
      <c r="Q5441" s="3">
        <f>IF(OR(Table2[[#This Row],[booking_status]]="confirmed",Table2[[#This Row],[booking_status]]="checked-out"),Table2[[#This Row],[room_rate_per_night]]*Table2[[#This Row],[Num_Nights]],0)</f>
        <v>1446.84</v>
      </c>
      <c r="R5441" t="str" cm="1">
        <f t="array" ref="R5441">IFERROR(_xlfn.IFS(Table2[[#This Row],[booking_status]]="confirmed","Expected",Table2[[#This Row],[booking_status]]="checked-out","Actual"),"No Revenue")</f>
        <v>Expected</v>
      </c>
      <c r="S5441" s="4">
        <f>Table2[[#This Row],[Revenue_Amount]]/Table2[[#This Row],[Num_Nights]]</f>
        <v>241.14</v>
      </c>
    </row>
    <row r="5442" spans="1:19" x14ac:dyDescent="0.3">
      <c r="A5442">
        <v>5441</v>
      </c>
      <c r="B5442" t="s">
        <v>37</v>
      </c>
      <c r="C5442" s="9">
        <v>44997</v>
      </c>
      <c r="D5442" s="9">
        <v>45004</v>
      </c>
      <c r="E5442" s="10">
        <v>44992</v>
      </c>
      <c r="F5442" t="s">
        <v>27</v>
      </c>
      <c r="G5442">
        <v>202.01</v>
      </c>
      <c r="H5442">
        <v>1</v>
      </c>
      <c r="I5442">
        <v>1</v>
      </c>
      <c r="J5442" t="s">
        <v>19</v>
      </c>
      <c r="K5442" t="s">
        <v>20</v>
      </c>
      <c r="L5442" t="s">
        <v>21</v>
      </c>
      <c r="M5442" t="s">
        <v>36</v>
      </c>
      <c r="N5442" t="s">
        <v>45</v>
      </c>
      <c r="O5442">
        <f>Table2[[#This Row],[check_out_date]]-Table2[[#This Row],[check_in_date]]</f>
        <v>7</v>
      </c>
      <c r="P5442">
        <f>Table2[[#This Row],[num_adults]]+Table2[[#This Row],[num_children]]</f>
        <v>2</v>
      </c>
      <c r="Q5442" s="3">
        <f>IF(OR(Table2[[#This Row],[booking_status]]="confirmed",Table2[[#This Row],[booking_status]]="checked-out"),Table2[[#This Row],[room_rate_per_night]]*Table2[[#This Row],[Num_Nights]],0)</f>
        <v>1414.07</v>
      </c>
      <c r="R5442" t="str" cm="1">
        <f t="array" ref="R5442">IFERROR(_xlfn.IFS(Table2[[#This Row],[booking_status]]="confirmed","Expected",Table2[[#This Row],[booking_status]]="checked-out","Actual"),"No Revenue")</f>
        <v>Expected</v>
      </c>
      <c r="S5442" s="4">
        <f>Table2[[#This Row],[Revenue_Amount]]/Table2[[#This Row],[Num_Nights]]</f>
        <v>202.01</v>
      </c>
    </row>
    <row r="5443" spans="1:19" x14ac:dyDescent="0.3">
      <c r="A5443">
        <v>5442</v>
      </c>
      <c r="B5443" t="s">
        <v>31</v>
      </c>
      <c r="C5443" s="9">
        <v>45264</v>
      </c>
      <c r="D5443" s="9">
        <v>45275</v>
      </c>
      <c r="E5443" s="10">
        <v>45217</v>
      </c>
      <c r="F5443" t="s">
        <v>54</v>
      </c>
      <c r="G5443">
        <v>366.82</v>
      </c>
      <c r="H5443">
        <v>2</v>
      </c>
      <c r="I5443">
        <v>0</v>
      </c>
      <c r="J5443" t="s">
        <v>28</v>
      </c>
      <c r="K5443" t="s">
        <v>66</v>
      </c>
      <c r="L5443" t="s">
        <v>21</v>
      </c>
      <c r="M5443" t="s">
        <v>36</v>
      </c>
      <c r="N5443" t="s">
        <v>23</v>
      </c>
      <c r="O5443">
        <f>Table2[[#This Row],[check_out_date]]-Table2[[#This Row],[check_in_date]]</f>
        <v>11</v>
      </c>
      <c r="P5443">
        <f>Table2[[#This Row],[num_adults]]+Table2[[#This Row],[num_children]]</f>
        <v>2</v>
      </c>
      <c r="Q5443" s="3">
        <f>IF(OR(Table2[[#This Row],[booking_status]]="confirmed",Table2[[#This Row],[booking_status]]="checked-out"),Table2[[#This Row],[room_rate_per_night]]*Table2[[#This Row],[Num_Nights]],0)</f>
        <v>4035.02</v>
      </c>
      <c r="R5443" t="str" cm="1">
        <f t="array" ref="R5443">IFERROR(_xlfn.IFS(Table2[[#This Row],[booking_status]]="confirmed","Expected",Table2[[#This Row],[booking_status]]="checked-out","Actual"),"No Revenue")</f>
        <v>Expected</v>
      </c>
      <c r="S5443" s="4">
        <f>Table2[[#This Row],[Revenue_Amount]]/Table2[[#This Row],[Num_Nights]]</f>
        <v>366.82</v>
      </c>
    </row>
    <row r="5444" spans="1:19" x14ac:dyDescent="0.3">
      <c r="A5444">
        <v>5443</v>
      </c>
      <c r="B5444" t="s">
        <v>37</v>
      </c>
      <c r="C5444" s="9">
        <v>45231</v>
      </c>
      <c r="D5444" s="9">
        <v>45236</v>
      </c>
      <c r="E5444" s="10">
        <v>45211</v>
      </c>
      <c r="F5444" t="s">
        <v>18</v>
      </c>
      <c r="G5444">
        <v>270.95999999999998</v>
      </c>
      <c r="H5444">
        <v>1</v>
      </c>
      <c r="I5444">
        <v>0</v>
      </c>
      <c r="J5444" t="s">
        <v>55</v>
      </c>
      <c r="K5444" t="s">
        <v>29</v>
      </c>
      <c r="L5444" t="s">
        <v>21</v>
      </c>
      <c r="M5444" t="s">
        <v>36</v>
      </c>
      <c r="N5444" t="s">
        <v>45</v>
      </c>
      <c r="O5444">
        <f>Table2[[#This Row],[check_out_date]]-Table2[[#This Row],[check_in_date]]</f>
        <v>5</v>
      </c>
      <c r="P5444">
        <f>Table2[[#This Row],[num_adults]]+Table2[[#This Row],[num_children]]</f>
        <v>1</v>
      </c>
      <c r="Q5444" s="3">
        <f>IF(OR(Table2[[#This Row],[booking_status]]="confirmed",Table2[[#This Row],[booking_status]]="checked-out"),Table2[[#This Row],[room_rate_per_night]]*Table2[[#This Row],[Num_Nights]],0)</f>
        <v>1354.8</v>
      </c>
      <c r="R5444" t="str" cm="1">
        <f t="array" ref="R5444">IFERROR(_xlfn.IFS(Table2[[#This Row],[booking_status]]="confirmed","Expected",Table2[[#This Row],[booking_status]]="checked-out","Actual"),"No Revenue")</f>
        <v>Expected</v>
      </c>
      <c r="S5444" s="4">
        <f>Table2[[#This Row],[Revenue_Amount]]/Table2[[#This Row],[Num_Nights]]</f>
        <v>270.95999999999998</v>
      </c>
    </row>
    <row r="5445" spans="1:19" x14ac:dyDescent="0.3">
      <c r="A5445">
        <v>5444</v>
      </c>
      <c r="B5445" t="s">
        <v>14</v>
      </c>
      <c r="C5445" s="9">
        <v>45111</v>
      </c>
      <c r="D5445" s="9">
        <v>45118</v>
      </c>
      <c r="E5445" s="10">
        <v>45086</v>
      </c>
      <c r="F5445" t="s">
        <v>27</v>
      </c>
      <c r="G5445">
        <v>172.77</v>
      </c>
      <c r="H5445">
        <v>1</v>
      </c>
      <c r="I5445">
        <v>0</v>
      </c>
      <c r="J5445" t="s">
        <v>28</v>
      </c>
      <c r="K5445" t="s">
        <v>66</v>
      </c>
      <c r="L5445" t="s">
        <v>60</v>
      </c>
      <c r="M5445" t="s">
        <v>36</v>
      </c>
      <c r="N5445" t="s">
        <v>41</v>
      </c>
      <c r="O5445">
        <f>Table2[[#This Row],[check_out_date]]-Table2[[#This Row],[check_in_date]]</f>
        <v>7</v>
      </c>
      <c r="P5445">
        <f>Table2[[#This Row],[num_adults]]+Table2[[#This Row],[num_children]]</f>
        <v>1</v>
      </c>
      <c r="Q5445" s="3">
        <f>IF(OR(Table2[[#This Row],[booking_status]]="confirmed",Table2[[#This Row],[booking_status]]="checked-out"),Table2[[#This Row],[room_rate_per_night]]*Table2[[#This Row],[Num_Nights]],0)</f>
        <v>0</v>
      </c>
      <c r="R5445" t="str" cm="1">
        <f t="array" ref="R5445">IFERROR(_xlfn.IFS(Table2[[#This Row],[booking_status]]="confirmed","Expected",Table2[[#This Row],[booking_status]]="checked-out","Actual"),"No Revenue")</f>
        <v>No Revenue</v>
      </c>
      <c r="S5445" s="4">
        <f>Table2[[#This Row],[Revenue_Amount]]/Table2[[#This Row],[Num_Nights]]</f>
        <v>0</v>
      </c>
    </row>
    <row r="5446" spans="1:19" x14ac:dyDescent="0.3">
      <c r="A5446">
        <v>5445</v>
      </c>
      <c r="B5446" t="s">
        <v>31</v>
      </c>
      <c r="C5446" s="9">
        <v>45281</v>
      </c>
      <c r="D5446" s="9">
        <v>45289</v>
      </c>
      <c r="E5446" s="10">
        <v>45267</v>
      </c>
      <c r="F5446" t="s">
        <v>27</v>
      </c>
      <c r="G5446">
        <v>102.3</v>
      </c>
      <c r="H5446">
        <v>2</v>
      </c>
      <c r="I5446">
        <v>0</v>
      </c>
      <c r="J5446" t="s">
        <v>94</v>
      </c>
      <c r="K5446" t="s">
        <v>20</v>
      </c>
      <c r="L5446" t="s">
        <v>21</v>
      </c>
      <c r="M5446" t="s">
        <v>36</v>
      </c>
      <c r="N5446" t="s">
        <v>45</v>
      </c>
      <c r="O5446">
        <f>Table2[[#This Row],[check_out_date]]-Table2[[#This Row],[check_in_date]]</f>
        <v>8</v>
      </c>
      <c r="P5446">
        <f>Table2[[#This Row],[num_adults]]+Table2[[#This Row],[num_children]]</f>
        <v>2</v>
      </c>
      <c r="Q5446" s="3">
        <f>IF(OR(Table2[[#This Row],[booking_status]]="confirmed",Table2[[#This Row],[booking_status]]="checked-out"),Table2[[#This Row],[room_rate_per_night]]*Table2[[#This Row],[Num_Nights]],0)</f>
        <v>818.4</v>
      </c>
      <c r="R5446" t="str" cm="1">
        <f t="array" ref="R5446">IFERROR(_xlfn.IFS(Table2[[#This Row],[booking_status]]="confirmed","Expected",Table2[[#This Row],[booking_status]]="checked-out","Actual"),"No Revenue")</f>
        <v>Expected</v>
      </c>
      <c r="S5446" s="4">
        <f>Table2[[#This Row],[Revenue_Amount]]/Table2[[#This Row],[Num_Nights]]</f>
        <v>102.3</v>
      </c>
    </row>
    <row r="5447" spans="1:19" hidden="1" x14ac:dyDescent="0.3">
      <c r="A5447">
        <v>5446</v>
      </c>
      <c r="B5447" t="s">
        <v>50</v>
      </c>
      <c r="C5447" s="9">
        <v>45068</v>
      </c>
      <c r="D5447" s="9">
        <v>45074</v>
      </c>
      <c r="E5447" s="10">
        <v>45057</v>
      </c>
      <c r="F5447" t="s">
        <v>49</v>
      </c>
      <c r="G5447">
        <v>156.34</v>
      </c>
      <c r="H5447">
        <v>3</v>
      </c>
      <c r="I5447">
        <v>0</v>
      </c>
      <c r="J5447" t="s">
        <v>35</v>
      </c>
      <c r="K5447" t="s">
        <v>99</v>
      </c>
      <c r="L5447" t="s">
        <v>21</v>
      </c>
      <c r="M5447" t="s">
        <v>36</v>
      </c>
      <c r="N5447" t="s">
        <v>41</v>
      </c>
      <c r="O5447">
        <f>Table2[[#This Row],[check_out_date]]-Table2[[#This Row],[check_in_date]]</f>
        <v>6</v>
      </c>
      <c r="P5447">
        <f>Table2[[#This Row],[num_adults]]+Table2[[#This Row],[num_children]]</f>
        <v>3</v>
      </c>
      <c r="Q5447" s="3">
        <f>IF(OR(Table2[[#This Row],[booking_status]]="confirmed",Table2[[#This Row],[booking_status]]="checked-out"),Table2[[#This Row],[room_rate_per_night]]*Table2[[#This Row],[Num_Nights]],0)</f>
        <v>938.04</v>
      </c>
      <c r="R5447" t="str" cm="1">
        <f t="array" ref="R5447">IFERROR(_xlfn.IFS(Table2[[#This Row],[booking_status]]="confirmed","Expected",Table2[[#This Row],[booking_status]]="checked-out","Actual"),"No Revenue")</f>
        <v>Expected</v>
      </c>
      <c r="S5447" s="4">
        <f>Table2[[#This Row],[Revenue_Amount]]/Table2[[#This Row],[Num_Nights]]</f>
        <v>156.34</v>
      </c>
    </row>
    <row r="5448" spans="1:19" x14ac:dyDescent="0.3">
      <c r="A5448">
        <v>5447</v>
      </c>
      <c r="B5448" t="s">
        <v>50</v>
      </c>
      <c r="C5448" s="9">
        <v>44956</v>
      </c>
      <c r="D5448" s="9">
        <v>44959</v>
      </c>
      <c r="E5448" s="10">
        <v>44906</v>
      </c>
      <c r="F5448" t="s">
        <v>27</v>
      </c>
      <c r="G5448">
        <v>134.44999999999999</v>
      </c>
      <c r="H5448">
        <v>2</v>
      </c>
      <c r="I5448">
        <v>0</v>
      </c>
      <c r="J5448" t="s">
        <v>55</v>
      </c>
      <c r="K5448" t="s">
        <v>44</v>
      </c>
      <c r="L5448" t="s">
        <v>70</v>
      </c>
      <c r="M5448" t="s">
        <v>36</v>
      </c>
      <c r="N5448" t="s">
        <v>23</v>
      </c>
      <c r="O5448">
        <f>Table2[[#This Row],[check_out_date]]-Table2[[#This Row],[check_in_date]]</f>
        <v>3</v>
      </c>
      <c r="P5448">
        <f>Table2[[#This Row],[num_adults]]+Table2[[#This Row],[num_children]]</f>
        <v>2</v>
      </c>
      <c r="Q5448" s="3">
        <f>IF(OR(Table2[[#This Row],[booking_status]]="confirmed",Table2[[#This Row],[booking_status]]="checked-out"),Table2[[#This Row],[room_rate_per_night]]*Table2[[#This Row],[Num_Nights]],0)</f>
        <v>0</v>
      </c>
      <c r="R5448" t="str" cm="1">
        <f t="array" ref="R5448">IFERROR(_xlfn.IFS(Table2[[#This Row],[booking_status]]="confirmed","Expected",Table2[[#This Row],[booking_status]]="checked-out","Actual"),"No Revenue")</f>
        <v>No Revenue</v>
      </c>
      <c r="S5448" s="4">
        <f>Table2[[#This Row],[Revenue_Amount]]/Table2[[#This Row],[Num_Nights]]</f>
        <v>0</v>
      </c>
    </row>
    <row r="5449" spans="1:19" x14ac:dyDescent="0.3">
      <c r="A5449">
        <v>5448</v>
      </c>
      <c r="B5449" t="s">
        <v>14</v>
      </c>
      <c r="C5449" s="9">
        <v>44971</v>
      </c>
      <c r="D5449" s="9">
        <v>44974</v>
      </c>
      <c r="E5449" s="10">
        <v>44942</v>
      </c>
      <c r="F5449" t="s">
        <v>49</v>
      </c>
      <c r="G5449">
        <v>109.99</v>
      </c>
      <c r="H5449">
        <v>2</v>
      </c>
      <c r="I5449">
        <v>0</v>
      </c>
      <c r="J5449" t="s">
        <v>55</v>
      </c>
      <c r="K5449" t="s">
        <v>44</v>
      </c>
      <c r="L5449" t="s">
        <v>56</v>
      </c>
      <c r="M5449" t="s">
        <v>36</v>
      </c>
      <c r="N5449" t="s">
        <v>45</v>
      </c>
      <c r="O5449">
        <f>Table2[[#This Row],[check_out_date]]-Table2[[#This Row],[check_in_date]]</f>
        <v>3</v>
      </c>
      <c r="P5449">
        <f>Table2[[#This Row],[num_adults]]+Table2[[#This Row],[num_children]]</f>
        <v>2</v>
      </c>
      <c r="Q5449" s="3">
        <f>IF(OR(Table2[[#This Row],[booking_status]]="confirmed",Table2[[#This Row],[booking_status]]="checked-out"),Table2[[#This Row],[room_rate_per_night]]*Table2[[#This Row],[Num_Nights]],0)</f>
        <v>329.96999999999997</v>
      </c>
      <c r="R5449" t="str" cm="1">
        <f t="array" ref="R5449">IFERROR(_xlfn.IFS(Table2[[#This Row],[booking_status]]="confirmed","Expected",Table2[[#This Row],[booking_status]]="checked-out","Actual"),"No Revenue")</f>
        <v>Actual</v>
      </c>
      <c r="S5449" s="4">
        <f>Table2[[#This Row],[Revenue_Amount]]/Table2[[#This Row],[Num_Nights]]</f>
        <v>109.99</v>
      </c>
    </row>
    <row r="5450" spans="1:19" hidden="1" x14ac:dyDescent="0.3">
      <c r="A5450">
        <v>5449</v>
      </c>
      <c r="B5450" t="s">
        <v>50</v>
      </c>
      <c r="C5450" s="9">
        <v>45072</v>
      </c>
      <c r="D5450" s="9">
        <v>45074</v>
      </c>
      <c r="E5450" s="10">
        <v>45039</v>
      </c>
      <c r="F5450" t="s">
        <v>18</v>
      </c>
      <c r="G5450">
        <v>255.19</v>
      </c>
      <c r="H5450">
        <v>2</v>
      </c>
      <c r="I5450">
        <v>1</v>
      </c>
      <c r="J5450" t="s">
        <v>35</v>
      </c>
      <c r="K5450" t="s">
        <v>20</v>
      </c>
      <c r="L5450" t="s">
        <v>56</v>
      </c>
      <c r="M5450" t="s">
        <v>36</v>
      </c>
      <c r="N5450" t="s">
        <v>45</v>
      </c>
      <c r="O5450">
        <f>Table2[[#This Row],[check_out_date]]-Table2[[#This Row],[check_in_date]]</f>
        <v>2</v>
      </c>
      <c r="P5450">
        <f>Table2[[#This Row],[num_adults]]+Table2[[#This Row],[num_children]]</f>
        <v>3</v>
      </c>
      <c r="Q5450" s="3">
        <f>IF(OR(Table2[[#This Row],[booking_status]]="confirmed",Table2[[#This Row],[booking_status]]="checked-out"),Table2[[#This Row],[room_rate_per_night]]*Table2[[#This Row],[Num_Nights]],0)</f>
        <v>510.38</v>
      </c>
      <c r="R5450" t="str" cm="1">
        <f t="array" ref="R5450">IFERROR(_xlfn.IFS(Table2[[#This Row],[booking_status]]="confirmed","Expected",Table2[[#This Row],[booking_status]]="checked-out","Actual"),"No Revenue")</f>
        <v>Actual</v>
      </c>
      <c r="S5450" s="4">
        <f>Table2[[#This Row],[Revenue_Amount]]/Table2[[#This Row],[Num_Nights]]</f>
        <v>255.19</v>
      </c>
    </row>
    <row r="5451" spans="1:19" x14ac:dyDescent="0.3">
      <c r="A5451">
        <v>5450</v>
      </c>
      <c r="B5451" t="s">
        <v>14</v>
      </c>
      <c r="C5451" s="9">
        <v>45009</v>
      </c>
      <c r="D5451" s="9">
        <v>45012</v>
      </c>
      <c r="E5451" s="10">
        <v>44989</v>
      </c>
      <c r="F5451" t="s">
        <v>49</v>
      </c>
      <c r="G5451">
        <v>84.93</v>
      </c>
      <c r="H5451">
        <v>1</v>
      </c>
      <c r="I5451">
        <v>0</v>
      </c>
      <c r="J5451" t="s">
        <v>55</v>
      </c>
      <c r="K5451" t="s">
        <v>29</v>
      </c>
      <c r="L5451" t="s">
        <v>70</v>
      </c>
      <c r="M5451" t="s">
        <v>22</v>
      </c>
      <c r="N5451" t="s">
        <v>41</v>
      </c>
      <c r="O5451">
        <f>Table2[[#This Row],[check_out_date]]-Table2[[#This Row],[check_in_date]]</f>
        <v>3</v>
      </c>
      <c r="P5451">
        <f>Table2[[#This Row],[num_adults]]+Table2[[#This Row],[num_children]]</f>
        <v>1</v>
      </c>
      <c r="Q5451" s="3">
        <f>IF(OR(Table2[[#This Row],[booking_status]]="confirmed",Table2[[#This Row],[booking_status]]="checked-out"),Table2[[#This Row],[room_rate_per_night]]*Table2[[#This Row],[Num_Nights]],0)</f>
        <v>0</v>
      </c>
      <c r="R5451" t="str" cm="1">
        <f t="array" ref="R5451">IFERROR(_xlfn.IFS(Table2[[#This Row],[booking_status]]="confirmed","Expected",Table2[[#This Row],[booking_status]]="checked-out","Actual"),"No Revenue")</f>
        <v>No Revenue</v>
      </c>
      <c r="S5451" s="4">
        <f>Table2[[#This Row],[Revenue_Amount]]/Table2[[#This Row],[Num_Nights]]</f>
        <v>0</v>
      </c>
    </row>
    <row r="5452" spans="1:19" hidden="1" x14ac:dyDescent="0.3">
      <c r="A5452">
        <v>5451</v>
      </c>
      <c r="B5452" t="s">
        <v>50</v>
      </c>
      <c r="C5452" s="9">
        <v>45230</v>
      </c>
      <c r="D5452" s="9">
        <v>45238</v>
      </c>
      <c r="E5452" s="10">
        <v>45223</v>
      </c>
      <c r="F5452" t="s">
        <v>49</v>
      </c>
      <c r="G5452">
        <v>160.28</v>
      </c>
      <c r="H5452">
        <v>4</v>
      </c>
      <c r="I5452">
        <v>1</v>
      </c>
      <c r="J5452" t="s">
        <v>35</v>
      </c>
      <c r="K5452" t="s">
        <v>20</v>
      </c>
      <c r="L5452" t="s">
        <v>21</v>
      </c>
      <c r="M5452" t="s">
        <v>36</v>
      </c>
      <c r="N5452" t="s">
        <v>41</v>
      </c>
      <c r="O5452">
        <f>Table2[[#This Row],[check_out_date]]-Table2[[#This Row],[check_in_date]]</f>
        <v>8</v>
      </c>
      <c r="P5452">
        <f>Table2[[#This Row],[num_adults]]+Table2[[#This Row],[num_children]]</f>
        <v>5</v>
      </c>
      <c r="Q5452" s="3">
        <f>IF(OR(Table2[[#This Row],[booking_status]]="confirmed",Table2[[#This Row],[booking_status]]="checked-out"),Table2[[#This Row],[room_rate_per_night]]*Table2[[#This Row],[Num_Nights]],0)</f>
        <v>1282.24</v>
      </c>
      <c r="R5452" t="str" cm="1">
        <f t="array" ref="R5452">IFERROR(_xlfn.IFS(Table2[[#This Row],[booking_status]]="confirmed","Expected",Table2[[#This Row],[booking_status]]="checked-out","Actual"),"No Revenue")</f>
        <v>Expected</v>
      </c>
      <c r="S5452" s="4">
        <f>Table2[[#This Row],[Revenue_Amount]]/Table2[[#This Row],[Num_Nights]]</f>
        <v>160.28</v>
      </c>
    </row>
    <row r="5453" spans="1:19" hidden="1" x14ac:dyDescent="0.3">
      <c r="A5453">
        <v>5452</v>
      </c>
      <c r="B5453" t="s">
        <v>50</v>
      </c>
      <c r="C5453" s="9">
        <v>45052</v>
      </c>
      <c r="D5453" s="9">
        <v>45057</v>
      </c>
      <c r="E5453" s="10">
        <v>45032</v>
      </c>
      <c r="F5453" t="s">
        <v>18</v>
      </c>
      <c r="G5453">
        <v>195.52</v>
      </c>
      <c r="H5453">
        <v>1</v>
      </c>
      <c r="I5453">
        <v>1</v>
      </c>
      <c r="J5453" t="s">
        <v>35</v>
      </c>
      <c r="K5453" t="s">
        <v>66</v>
      </c>
      <c r="L5453" t="s">
        <v>70</v>
      </c>
      <c r="M5453" t="s">
        <v>36</v>
      </c>
      <c r="N5453" t="s">
        <v>41</v>
      </c>
      <c r="O5453">
        <f>Table2[[#This Row],[check_out_date]]-Table2[[#This Row],[check_in_date]]</f>
        <v>5</v>
      </c>
      <c r="P5453">
        <f>Table2[[#This Row],[num_adults]]+Table2[[#This Row],[num_children]]</f>
        <v>2</v>
      </c>
      <c r="Q5453" s="3">
        <f>IF(OR(Table2[[#This Row],[booking_status]]="confirmed",Table2[[#This Row],[booking_status]]="checked-out"),Table2[[#This Row],[room_rate_per_night]]*Table2[[#This Row],[Num_Nights]],0)</f>
        <v>0</v>
      </c>
      <c r="R5453" t="str" cm="1">
        <f t="array" ref="R5453">IFERROR(_xlfn.IFS(Table2[[#This Row],[booking_status]]="confirmed","Expected",Table2[[#This Row],[booking_status]]="checked-out","Actual"),"No Revenue")</f>
        <v>No Revenue</v>
      </c>
      <c r="S5453" s="4">
        <f>Table2[[#This Row],[Revenue_Amount]]/Table2[[#This Row],[Num_Nights]]</f>
        <v>0</v>
      </c>
    </row>
    <row r="5454" spans="1:19" x14ac:dyDescent="0.3">
      <c r="A5454">
        <v>5453</v>
      </c>
      <c r="B5454" t="s">
        <v>31</v>
      </c>
      <c r="C5454" s="9">
        <v>45095</v>
      </c>
      <c r="D5454" s="9">
        <v>45096</v>
      </c>
      <c r="E5454" s="10">
        <v>45085</v>
      </c>
      <c r="F5454" t="s">
        <v>18</v>
      </c>
      <c r="G5454">
        <v>241.06</v>
      </c>
      <c r="H5454">
        <v>2</v>
      </c>
      <c r="I5454">
        <v>1</v>
      </c>
      <c r="J5454" t="s">
        <v>55</v>
      </c>
      <c r="K5454" t="s">
        <v>29</v>
      </c>
      <c r="L5454" t="s">
        <v>21</v>
      </c>
      <c r="M5454" t="s">
        <v>36</v>
      </c>
      <c r="N5454" t="s">
        <v>45</v>
      </c>
      <c r="O5454">
        <f>Table2[[#This Row],[check_out_date]]-Table2[[#This Row],[check_in_date]]</f>
        <v>1</v>
      </c>
      <c r="P5454">
        <f>Table2[[#This Row],[num_adults]]+Table2[[#This Row],[num_children]]</f>
        <v>3</v>
      </c>
      <c r="Q5454" s="3">
        <f>IF(OR(Table2[[#This Row],[booking_status]]="confirmed",Table2[[#This Row],[booking_status]]="checked-out"),Table2[[#This Row],[room_rate_per_night]]*Table2[[#This Row],[Num_Nights]],0)</f>
        <v>241.06</v>
      </c>
      <c r="R5454" t="str" cm="1">
        <f t="array" ref="R5454">IFERROR(_xlfn.IFS(Table2[[#This Row],[booking_status]]="confirmed","Expected",Table2[[#This Row],[booking_status]]="checked-out","Actual"),"No Revenue")</f>
        <v>Expected</v>
      </c>
      <c r="S5454" s="4">
        <f>Table2[[#This Row],[Revenue_Amount]]/Table2[[#This Row],[Num_Nights]]</f>
        <v>241.06</v>
      </c>
    </row>
    <row r="5455" spans="1:19" x14ac:dyDescent="0.3">
      <c r="A5455">
        <v>5454</v>
      </c>
      <c r="B5455" t="s">
        <v>31</v>
      </c>
      <c r="C5455" s="9">
        <v>45291</v>
      </c>
      <c r="D5455" s="9">
        <v>45301</v>
      </c>
      <c r="E5455" s="10">
        <v>45271</v>
      </c>
      <c r="F5455" t="s">
        <v>49</v>
      </c>
      <c r="G5455">
        <v>59.82</v>
      </c>
      <c r="H5455">
        <v>3</v>
      </c>
      <c r="I5455">
        <v>1</v>
      </c>
      <c r="J5455" t="s">
        <v>55</v>
      </c>
      <c r="K5455" t="s">
        <v>20</v>
      </c>
      <c r="L5455" t="s">
        <v>56</v>
      </c>
      <c r="M5455" t="s">
        <v>22</v>
      </c>
      <c r="N5455" t="s">
        <v>41</v>
      </c>
      <c r="O5455">
        <f>Table2[[#This Row],[check_out_date]]-Table2[[#This Row],[check_in_date]]</f>
        <v>10</v>
      </c>
      <c r="P5455">
        <f>Table2[[#This Row],[num_adults]]+Table2[[#This Row],[num_children]]</f>
        <v>4</v>
      </c>
      <c r="Q5455" s="3">
        <f>IF(OR(Table2[[#This Row],[booking_status]]="confirmed",Table2[[#This Row],[booking_status]]="checked-out"),Table2[[#This Row],[room_rate_per_night]]*Table2[[#This Row],[Num_Nights]],0)</f>
        <v>598.20000000000005</v>
      </c>
      <c r="R5455" t="str" cm="1">
        <f t="array" ref="R5455">IFERROR(_xlfn.IFS(Table2[[#This Row],[booking_status]]="confirmed","Expected",Table2[[#This Row],[booking_status]]="checked-out","Actual"),"No Revenue")</f>
        <v>Actual</v>
      </c>
      <c r="S5455" s="4">
        <f>Table2[[#This Row],[Revenue_Amount]]/Table2[[#This Row],[Num_Nights]]</f>
        <v>59.820000000000007</v>
      </c>
    </row>
    <row r="5456" spans="1:19" x14ac:dyDescent="0.3">
      <c r="A5456">
        <v>5455</v>
      </c>
      <c r="B5456" t="s">
        <v>31</v>
      </c>
      <c r="C5456" s="9">
        <v>44967</v>
      </c>
      <c r="D5456" s="9">
        <v>44969</v>
      </c>
      <c r="E5456" s="10">
        <v>44939</v>
      </c>
      <c r="F5456" t="s">
        <v>27</v>
      </c>
      <c r="G5456">
        <v>127.69</v>
      </c>
      <c r="H5456">
        <v>4</v>
      </c>
      <c r="I5456">
        <v>0</v>
      </c>
      <c r="J5456" t="s">
        <v>19</v>
      </c>
      <c r="K5456" t="s">
        <v>99</v>
      </c>
      <c r="L5456" t="s">
        <v>56</v>
      </c>
      <c r="M5456" t="s">
        <v>22</v>
      </c>
      <c r="N5456" t="s">
        <v>45</v>
      </c>
      <c r="O5456">
        <f>Table2[[#This Row],[check_out_date]]-Table2[[#This Row],[check_in_date]]</f>
        <v>2</v>
      </c>
      <c r="P5456">
        <f>Table2[[#This Row],[num_adults]]+Table2[[#This Row],[num_children]]</f>
        <v>4</v>
      </c>
      <c r="Q5456" s="3">
        <f>IF(OR(Table2[[#This Row],[booking_status]]="confirmed",Table2[[#This Row],[booking_status]]="checked-out"),Table2[[#This Row],[room_rate_per_night]]*Table2[[#This Row],[Num_Nights]],0)</f>
        <v>255.38</v>
      </c>
      <c r="R5456" t="str" cm="1">
        <f t="array" ref="R5456">IFERROR(_xlfn.IFS(Table2[[#This Row],[booking_status]]="confirmed","Expected",Table2[[#This Row],[booking_status]]="checked-out","Actual"),"No Revenue")</f>
        <v>Actual</v>
      </c>
      <c r="S5456" s="4">
        <f>Table2[[#This Row],[Revenue_Amount]]/Table2[[#This Row],[Num_Nights]]</f>
        <v>127.69</v>
      </c>
    </row>
    <row r="5457" spans="1:19" x14ac:dyDescent="0.3">
      <c r="A5457">
        <v>5456</v>
      </c>
      <c r="B5457" t="s">
        <v>50</v>
      </c>
      <c r="C5457" s="9">
        <v>45021</v>
      </c>
      <c r="D5457" s="9">
        <v>45032</v>
      </c>
      <c r="E5457" s="10">
        <v>44957</v>
      </c>
      <c r="F5457" t="s">
        <v>49</v>
      </c>
      <c r="G5457">
        <v>83.55</v>
      </c>
      <c r="H5457">
        <v>2</v>
      </c>
      <c r="I5457">
        <v>0</v>
      </c>
      <c r="J5457" t="s">
        <v>19</v>
      </c>
      <c r="K5457" t="s">
        <v>20</v>
      </c>
      <c r="L5457" t="s">
        <v>21</v>
      </c>
      <c r="M5457" t="s">
        <v>22</v>
      </c>
      <c r="N5457" t="s">
        <v>23</v>
      </c>
      <c r="O5457">
        <f>Table2[[#This Row],[check_out_date]]-Table2[[#This Row],[check_in_date]]</f>
        <v>11</v>
      </c>
      <c r="P5457">
        <f>Table2[[#This Row],[num_adults]]+Table2[[#This Row],[num_children]]</f>
        <v>2</v>
      </c>
      <c r="Q5457" s="3">
        <f>IF(OR(Table2[[#This Row],[booking_status]]="confirmed",Table2[[#This Row],[booking_status]]="checked-out"),Table2[[#This Row],[room_rate_per_night]]*Table2[[#This Row],[Num_Nights]],0)</f>
        <v>919.05</v>
      </c>
      <c r="R5457" t="str" cm="1">
        <f t="array" ref="R5457">IFERROR(_xlfn.IFS(Table2[[#This Row],[booking_status]]="confirmed","Expected",Table2[[#This Row],[booking_status]]="checked-out","Actual"),"No Revenue")</f>
        <v>Expected</v>
      </c>
      <c r="S5457" s="4">
        <f>Table2[[#This Row],[Revenue_Amount]]/Table2[[#This Row],[Num_Nights]]</f>
        <v>83.55</v>
      </c>
    </row>
    <row r="5458" spans="1:19" x14ac:dyDescent="0.3">
      <c r="A5458">
        <v>5457</v>
      </c>
      <c r="B5458" t="s">
        <v>31</v>
      </c>
      <c r="C5458" s="9">
        <v>45094</v>
      </c>
      <c r="D5458" s="9">
        <v>45102</v>
      </c>
      <c r="E5458" s="10">
        <v>45061</v>
      </c>
      <c r="F5458" t="s">
        <v>18</v>
      </c>
      <c r="G5458">
        <v>213.55</v>
      </c>
      <c r="H5458">
        <v>2</v>
      </c>
      <c r="I5458">
        <v>3</v>
      </c>
      <c r="J5458" t="s">
        <v>28</v>
      </c>
      <c r="K5458" t="s">
        <v>44</v>
      </c>
      <c r="L5458" t="s">
        <v>60</v>
      </c>
      <c r="M5458" t="s">
        <v>36</v>
      </c>
      <c r="N5458" t="s">
        <v>41</v>
      </c>
      <c r="O5458">
        <f>Table2[[#This Row],[check_out_date]]-Table2[[#This Row],[check_in_date]]</f>
        <v>8</v>
      </c>
      <c r="P5458">
        <f>Table2[[#This Row],[num_adults]]+Table2[[#This Row],[num_children]]</f>
        <v>5</v>
      </c>
      <c r="Q5458" s="3">
        <f>IF(OR(Table2[[#This Row],[booking_status]]="confirmed",Table2[[#This Row],[booking_status]]="checked-out"),Table2[[#This Row],[room_rate_per_night]]*Table2[[#This Row],[Num_Nights]],0)</f>
        <v>0</v>
      </c>
      <c r="R5458" t="str" cm="1">
        <f t="array" ref="R5458">IFERROR(_xlfn.IFS(Table2[[#This Row],[booking_status]]="confirmed","Expected",Table2[[#This Row],[booking_status]]="checked-out","Actual"),"No Revenue")</f>
        <v>No Revenue</v>
      </c>
      <c r="S5458" s="4">
        <f>Table2[[#This Row],[Revenue_Amount]]/Table2[[#This Row],[Num_Nights]]</f>
        <v>0</v>
      </c>
    </row>
    <row r="5459" spans="1:19" x14ac:dyDescent="0.3">
      <c r="A5459">
        <v>5458</v>
      </c>
      <c r="B5459" t="s">
        <v>14</v>
      </c>
      <c r="C5459" s="9">
        <v>45279</v>
      </c>
      <c r="D5459" s="9">
        <v>45281</v>
      </c>
      <c r="E5459" s="10">
        <v>45245</v>
      </c>
      <c r="F5459" t="s">
        <v>18</v>
      </c>
      <c r="G5459">
        <v>184.61</v>
      </c>
      <c r="H5459">
        <v>2</v>
      </c>
      <c r="I5459">
        <v>0</v>
      </c>
      <c r="J5459" t="s">
        <v>28</v>
      </c>
      <c r="K5459" t="s">
        <v>20</v>
      </c>
      <c r="L5459" t="s">
        <v>21</v>
      </c>
      <c r="M5459" t="s">
        <v>36</v>
      </c>
      <c r="N5459" t="s">
        <v>41</v>
      </c>
      <c r="O5459">
        <f>Table2[[#This Row],[check_out_date]]-Table2[[#This Row],[check_in_date]]</f>
        <v>2</v>
      </c>
      <c r="P5459">
        <f>Table2[[#This Row],[num_adults]]+Table2[[#This Row],[num_children]]</f>
        <v>2</v>
      </c>
      <c r="Q5459" s="3">
        <f>IF(OR(Table2[[#This Row],[booking_status]]="confirmed",Table2[[#This Row],[booking_status]]="checked-out"),Table2[[#This Row],[room_rate_per_night]]*Table2[[#This Row],[Num_Nights]],0)</f>
        <v>369.22</v>
      </c>
      <c r="R5459" t="str" cm="1">
        <f t="array" ref="R5459">IFERROR(_xlfn.IFS(Table2[[#This Row],[booking_status]]="confirmed","Expected",Table2[[#This Row],[booking_status]]="checked-out","Actual"),"No Revenue")</f>
        <v>Expected</v>
      </c>
      <c r="S5459" s="4">
        <f>Table2[[#This Row],[Revenue_Amount]]/Table2[[#This Row],[Num_Nights]]</f>
        <v>184.61</v>
      </c>
    </row>
    <row r="5460" spans="1:19" x14ac:dyDescent="0.3">
      <c r="A5460">
        <v>5459</v>
      </c>
      <c r="B5460" t="s">
        <v>31</v>
      </c>
      <c r="C5460" s="9">
        <v>45006</v>
      </c>
      <c r="D5460" s="9">
        <v>45016</v>
      </c>
      <c r="E5460" s="10">
        <v>44964</v>
      </c>
      <c r="F5460" t="s">
        <v>49</v>
      </c>
      <c r="G5460">
        <v>67.95</v>
      </c>
      <c r="H5460">
        <v>1</v>
      </c>
      <c r="I5460">
        <v>0</v>
      </c>
      <c r="J5460" t="s">
        <v>28</v>
      </c>
      <c r="K5460" t="s">
        <v>20</v>
      </c>
      <c r="L5460" t="s">
        <v>56</v>
      </c>
      <c r="M5460" t="s">
        <v>22</v>
      </c>
      <c r="N5460" t="s">
        <v>41</v>
      </c>
      <c r="O5460">
        <f>Table2[[#This Row],[check_out_date]]-Table2[[#This Row],[check_in_date]]</f>
        <v>10</v>
      </c>
      <c r="P5460">
        <f>Table2[[#This Row],[num_adults]]+Table2[[#This Row],[num_children]]</f>
        <v>1</v>
      </c>
      <c r="Q5460" s="3">
        <f>IF(OR(Table2[[#This Row],[booking_status]]="confirmed",Table2[[#This Row],[booking_status]]="checked-out"),Table2[[#This Row],[room_rate_per_night]]*Table2[[#This Row],[Num_Nights]],0)</f>
        <v>679.5</v>
      </c>
      <c r="R5460" t="str" cm="1">
        <f t="array" ref="R5460">IFERROR(_xlfn.IFS(Table2[[#This Row],[booking_status]]="confirmed","Expected",Table2[[#This Row],[booking_status]]="checked-out","Actual"),"No Revenue")</f>
        <v>Actual</v>
      </c>
      <c r="S5460" s="4">
        <f>Table2[[#This Row],[Revenue_Amount]]/Table2[[#This Row],[Num_Nights]]</f>
        <v>67.95</v>
      </c>
    </row>
    <row r="5461" spans="1:19" x14ac:dyDescent="0.3">
      <c r="A5461">
        <v>5460</v>
      </c>
      <c r="B5461" t="s">
        <v>14</v>
      </c>
      <c r="C5461" s="9">
        <v>45067</v>
      </c>
      <c r="D5461" s="9">
        <v>45079</v>
      </c>
      <c r="E5461" s="10">
        <v>45055</v>
      </c>
      <c r="F5461" t="s">
        <v>49</v>
      </c>
      <c r="G5461">
        <v>60.23</v>
      </c>
      <c r="H5461">
        <v>3</v>
      </c>
      <c r="I5461">
        <v>0</v>
      </c>
      <c r="J5461" t="s">
        <v>55</v>
      </c>
      <c r="K5461" t="s">
        <v>44</v>
      </c>
      <c r="L5461" t="s">
        <v>60</v>
      </c>
      <c r="M5461" t="s">
        <v>36</v>
      </c>
      <c r="N5461" t="s">
        <v>45</v>
      </c>
      <c r="O5461">
        <f>Table2[[#This Row],[check_out_date]]-Table2[[#This Row],[check_in_date]]</f>
        <v>12</v>
      </c>
      <c r="P5461">
        <f>Table2[[#This Row],[num_adults]]+Table2[[#This Row],[num_children]]</f>
        <v>3</v>
      </c>
      <c r="Q5461" s="3">
        <f>IF(OR(Table2[[#This Row],[booking_status]]="confirmed",Table2[[#This Row],[booking_status]]="checked-out"),Table2[[#This Row],[room_rate_per_night]]*Table2[[#This Row],[Num_Nights]],0)</f>
        <v>0</v>
      </c>
      <c r="R5461" t="str" cm="1">
        <f t="array" ref="R5461">IFERROR(_xlfn.IFS(Table2[[#This Row],[booking_status]]="confirmed","Expected",Table2[[#This Row],[booking_status]]="checked-out","Actual"),"No Revenue")</f>
        <v>No Revenue</v>
      </c>
      <c r="S5461" s="4">
        <f>Table2[[#This Row],[Revenue_Amount]]/Table2[[#This Row],[Num_Nights]]</f>
        <v>0</v>
      </c>
    </row>
    <row r="5462" spans="1:19" x14ac:dyDescent="0.3">
      <c r="A5462">
        <v>5461</v>
      </c>
      <c r="B5462" t="s">
        <v>50</v>
      </c>
      <c r="C5462" s="9">
        <v>44988</v>
      </c>
      <c r="D5462" s="9">
        <v>44992</v>
      </c>
      <c r="E5462" s="10">
        <v>44970</v>
      </c>
      <c r="F5462" t="s">
        <v>27</v>
      </c>
      <c r="G5462">
        <v>193.39</v>
      </c>
      <c r="H5462">
        <v>4</v>
      </c>
      <c r="I5462">
        <v>0</v>
      </c>
      <c r="J5462" t="s">
        <v>28</v>
      </c>
      <c r="K5462" t="s">
        <v>99</v>
      </c>
      <c r="L5462" t="s">
        <v>21</v>
      </c>
      <c r="M5462" t="s">
        <v>36</v>
      </c>
      <c r="N5462" t="s">
        <v>41</v>
      </c>
      <c r="O5462">
        <f>Table2[[#This Row],[check_out_date]]-Table2[[#This Row],[check_in_date]]</f>
        <v>4</v>
      </c>
      <c r="P5462">
        <f>Table2[[#This Row],[num_adults]]+Table2[[#This Row],[num_children]]</f>
        <v>4</v>
      </c>
      <c r="Q5462" s="3">
        <f>IF(OR(Table2[[#This Row],[booking_status]]="confirmed",Table2[[#This Row],[booking_status]]="checked-out"),Table2[[#This Row],[room_rate_per_night]]*Table2[[#This Row],[Num_Nights]],0)</f>
        <v>773.56</v>
      </c>
      <c r="R5462" t="str" cm="1">
        <f t="array" ref="R5462">IFERROR(_xlfn.IFS(Table2[[#This Row],[booking_status]]="confirmed","Expected",Table2[[#This Row],[booking_status]]="checked-out","Actual"),"No Revenue")</f>
        <v>Expected</v>
      </c>
      <c r="S5462" s="4">
        <f>Table2[[#This Row],[Revenue_Amount]]/Table2[[#This Row],[Num_Nights]]</f>
        <v>193.39</v>
      </c>
    </row>
    <row r="5463" spans="1:19" x14ac:dyDescent="0.3">
      <c r="A5463">
        <v>5462</v>
      </c>
      <c r="B5463" t="s">
        <v>37</v>
      </c>
      <c r="C5463" s="9">
        <v>45212</v>
      </c>
      <c r="D5463" s="9">
        <v>45214</v>
      </c>
      <c r="E5463" s="10">
        <v>45201</v>
      </c>
      <c r="F5463" t="s">
        <v>27</v>
      </c>
      <c r="G5463">
        <v>215.83</v>
      </c>
      <c r="H5463">
        <v>1</v>
      </c>
      <c r="I5463">
        <v>2</v>
      </c>
      <c r="J5463" t="s">
        <v>19</v>
      </c>
      <c r="K5463" t="s">
        <v>20</v>
      </c>
      <c r="L5463" t="s">
        <v>21</v>
      </c>
      <c r="M5463" t="s">
        <v>22</v>
      </c>
      <c r="N5463" t="s">
        <v>45</v>
      </c>
      <c r="O5463">
        <f>Table2[[#This Row],[check_out_date]]-Table2[[#This Row],[check_in_date]]</f>
        <v>2</v>
      </c>
      <c r="P5463">
        <f>Table2[[#This Row],[num_adults]]+Table2[[#This Row],[num_children]]</f>
        <v>3</v>
      </c>
      <c r="Q5463" s="3">
        <f>IF(OR(Table2[[#This Row],[booking_status]]="confirmed",Table2[[#This Row],[booking_status]]="checked-out"),Table2[[#This Row],[room_rate_per_night]]*Table2[[#This Row],[Num_Nights]],0)</f>
        <v>431.66</v>
      </c>
      <c r="R5463" t="str" cm="1">
        <f t="array" ref="R5463">IFERROR(_xlfn.IFS(Table2[[#This Row],[booking_status]]="confirmed","Expected",Table2[[#This Row],[booking_status]]="checked-out","Actual"),"No Revenue")</f>
        <v>Expected</v>
      </c>
      <c r="S5463" s="4">
        <f>Table2[[#This Row],[Revenue_Amount]]/Table2[[#This Row],[Num_Nights]]</f>
        <v>215.83</v>
      </c>
    </row>
    <row r="5464" spans="1:19" x14ac:dyDescent="0.3">
      <c r="A5464">
        <v>5463</v>
      </c>
      <c r="B5464" t="s">
        <v>37</v>
      </c>
      <c r="C5464" s="9">
        <v>45282</v>
      </c>
      <c r="D5464" s="9">
        <v>45285</v>
      </c>
      <c r="E5464" s="10">
        <v>45248</v>
      </c>
      <c r="F5464" t="s">
        <v>49</v>
      </c>
      <c r="G5464">
        <v>79.98</v>
      </c>
      <c r="H5464">
        <v>2</v>
      </c>
      <c r="I5464">
        <v>1</v>
      </c>
      <c r="J5464" t="s">
        <v>55</v>
      </c>
      <c r="K5464" t="s">
        <v>44</v>
      </c>
      <c r="L5464" t="s">
        <v>60</v>
      </c>
      <c r="M5464" t="s">
        <v>22</v>
      </c>
      <c r="N5464" t="s">
        <v>41</v>
      </c>
      <c r="O5464">
        <f>Table2[[#This Row],[check_out_date]]-Table2[[#This Row],[check_in_date]]</f>
        <v>3</v>
      </c>
      <c r="P5464">
        <f>Table2[[#This Row],[num_adults]]+Table2[[#This Row],[num_children]]</f>
        <v>3</v>
      </c>
      <c r="Q5464" s="3">
        <f>IF(OR(Table2[[#This Row],[booking_status]]="confirmed",Table2[[#This Row],[booking_status]]="checked-out"),Table2[[#This Row],[room_rate_per_night]]*Table2[[#This Row],[Num_Nights]],0)</f>
        <v>0</v>
      </c>
      <c r="R5464" t="str" cm="1">
        <f t="array" ref="R5464">IFERROR(_xlfn.IFS(Table2[[#This Row],[booking_status]]="confirmed","Expected",Table2[[#This Row],[booking_status]]="checked-out","Actual"),"No Revenue")</f>
        <v>No Revenue</v>
      </c>
      <c r="S5464" s="4">
        <f>Table2[[#This Row],[Revenue_Amount]]/Table2[[#This Row],[Num_Nights]]</f>
        <v>0</v>
      </c>
    </row>
    <row r="5465" spans="1:19" hidden="1" x14ac:dyDescent="0.3">
      <c r="A5465">
        <v>5464</v>
      </c>
      <c r="B5465" t="s">
        <v>37</v>
      </c>
      <c r="C5465" s="9">
        <v>44945</v>
      </c>
      <c r="D5465" s="9">
        <v>44946</v>
      </c>
      <c r="E5465" s="10">
        <v>44916</v>
      </c>
      <c r="F5465" t="s">
        <v>49</v>
      </c>
      <c r="G5465">
        <v>90.01</v>
      </c>
      <c r="H5465">
        <v>1</v>
      </c>
      <c r="I5465">
        <v>0</v>
      </c>
      <c r="J5465" t="s">
        <v>35</v>
      </c>
      <c r="K5465" t="s">
        <v>29</v>
      </c>
      <c r="L5465" t="s">
        <v>21</v>
      </c>
      <c r="M5465" t="s">
        <v>22</v>
      </c>
      <c r="N5465" t="s">
        <v>41</v>
      </c>
      <c r="O5465">
        <f>Table2[[#This Row],[check_out_date]]-Table2[[#This Row],[check_in_date]]</f>
        <v>1</v>
      </c>
      <c r="P5465">
        <f>Table2[[#This Row],[num_adults]]+Table2[[#This Row],[num_children]]</f>
        <v>1</v>
      </c>
      <c r="Q5465" s="3">
        <f>IF(OR(Table2[[#This Row],[booking_status]]="confirmed",Table2[[#This Row],[booking_status]]="checked-out"),Table2[[#This Row],[room_rate_per_night]]*Table2[[#This Row],[Num_Nights]],0)</f>
        <v>90.01</v>
      </c>
      <c r="R5465" t="str" cm="1">
        <f t="array" ref="R5465">IFERROR(_xlfn.IFS(Table2[[#This Row],[booking_status]]="confirmed","Expected",Table2[[#This Row],[booking_status]]="checked-out","Actual"),"No Revenue")</f>
        <v>Expected</v>
      </c>
      <c r="S5465" s="4">
        <f>Table2[[#This Row],[Revenue_Amount]]/Table2[[#This Row],[Num_Nights]]</f>
        <v>90.01</v>
      </c>
    </row>
    <row r="5466" spans="1:19" hidden="1" x14ac:dyDescent="0.3">
      <c r="A5466">
        <v>5465</v>
      </c>
      <c r="B5466" t="s">
        <v>37</v>
      </c>
      <c r="C5466" s="9">
        <v>45014</v>
      </c>
      <c r="D5466" s="9">
        <v>45017</v>
      </c>
      <c r="E5466" s="10">
        <v>45001</v>
      </c>
      <c r="F5466" t="s">
        <v>27</v>
      </c>
      <c r="G5466">
        <v>131.99</v>
      </c>
      <c r="H5466">
        <v>2</v>
      </c>
      <c r="I5466">
        <v>0</v>
      </c>
      <c r="J5466" t="s">
        <v>35</v>
      </c>
      <c r="K5466" t="s">
        <v>66</v>
      </c>
      <c r="L5466" t="s">
        <v>56</v>
      </c>
      <c r="M5466" t="s">
        <v>36</v>
      </c>
      <c r="N5466" t="s">
        <v>41</v>
      </c>
      <c r="O5466">
        <f>Table2[[#This Row],[check_out_date]]-Table2[[#This Row],[check_in_date]]</f>
        <v>3</v>
      </c>
      <c r="P5466">
        <f>Table2[[#This Row],[num_adults]]+Table2[[#This Row],[num_children]]</f>
        <v>2</v>
      </c>
      <c r="Q5466" s="3">
        <f>IF(OR(Table2[[#This Row],[booking_status]]="confirmed",Table2[[#This Row],[booking_status]]="checked-out"),Table2[[#This Row],[room_rate_per_night]]*Table2[[#This Row],[Num_Nights]],0)</f>
        <v>395.97</v>
      </c>
      <c r="R5466" t="str" cm="1">
        <f t="array" ref="R5466">IFERROR(_xlfn.IFS(Table2[[#This Row],[booking_status]]="confirmed","Expected",Table2[[#This Row],[booking_status]]="checked-out","Actual"),"No Revenue")</f>
        <v>Actual</v>
      </c>
      <c r="S5466" s="4">
        <f>Table2[[#This Row],[Revenue_Amount]]/Table2[[#This Row],[Num_Nights]]</f>
        <v>131.99</v>
      </c>
    </row>
    <row r="5467" spans="1:19" hidden="1" x14ac:dyDescent="0.3">
      <c r="A5467">
        <v>5466</v>
      </c>
      <c r="B5467" t="s">
        <v>50</v>
      </c>
      <c r="C5467" s="9">
        <v>44993</v>
      </c>
      <c r="D5467" s="9">
        <v>45000</v>
      </c>
      <c r="E5467" s="10">
        <v>44930</v>
      </c>
      <c r="F5467" t="s">
        <v>27</v>
      </c>
      <c r="G5467">
        <v>162.71</v>
      </c>
      <c r="H5467">
        <v>1</v>
      </c>
      <c r="I5467">
        <v>0</v>
      </c>
      <c r="J5467" t="s">
        <v>35</v>
      </c>
      <c r="K5467" t="s">
        <v>66</v>
      </c>
      <c r="L5467" t="s">
        <v>56</v>
      </c>
      <c r="M5467" t="s">
        <v>36</v>
      </c>
      <c r="N5467" t="s">
        <v>23</v>
      </c>
      <c r="O5467">
        <f>Table2[[#This Row],[check_out_date]]-Table2[[#This Row],[check_in_date]]</f>
        <v>7</v>
      </c>
      <c r="P5467">
        <f>Table2[[#This Row],[num_adults]]+Table2[[#This Row],[num_children]]</f>
        <v>1</v>
      </c>
      <c r="Q5467" s="3">
        <f>IF(OR(Table2[[#This Row],[booking_status]]="confirmed",Table2[[#This Row],[booking_status]]="checked-out"),Table2[[#This Row],[room_rate_per_night]]*Table2[[#This Row],[Num_Nights]],0)</f>
        <v>1138.97</v>
      </c>
      <c r="R5467" t="str" cm="1">
        <f t="array" ref="R5467">IFERROR(_xlfn.IFS(Table2[[#This Row],[booking_status]]="confirmed","Expected",Table2[[#This Row],[booking_status]]="checked-out","Actual"),"No Revenue")</f>
        <v>Actual</v>
      </c>
      <c r="S5467" s="4">
        <f>Table2[[#This Row],[Revenue_Amount]]/Table2[[#This Row],[Num_Nights]]</f>
        <v>162.71</v>
      </c>
    </row>
    <row r="5468" spans="1:19" hidden="1" x14ac:dyDescent="0.3">
      <c r="A5468">
        <v>5467</v>
      </c>
      <c r="B5468" t="s">
        <v>14</v>
      </c>
      <c r="C5468" s="9">
        <v>44927</v>
      </c>
      <c r="D5468" s="9">
        <v>44933</v>
      </c>
      <c r="E5468" s="10">
        <v>44882</v>
      </c>
      <c r="F5468" t="s">
        <v>27</v>
      </c>
      <c r="G5468">
        <v>143.29</v>
      </c>
      <c r="H5468">
        <v>2</v>
      </c>
      <c r="I5468">
        <v>0</v>
      </c>
      <c r="J5468" t="s">
        <v>35</v>
      </c>
      <c r="K5468" t="s">
        <v>29</v>
      </c>
      <c r="L5468" t="s">
        <v>21</v>
      </c>
      <c r="M5468" t="s">
        <v>22</v>
      </c>
      <c r="N5468" t="s">
        <v>41</v>
      </c>
      <c r="O5468">
        <f>Table2[[#This Row],[check_out_date]]-Table2[[#This Row],[check_in_date]]</f>
        <v>6</v>
      </c>
      <c r="P5468">
        <f>Table2[[#This Row],[num_adults]]+Table2[[#This Row],[num_children]]</f>
        <v>2</v>
      </c>
      <c r="Q5468" s="3">
        <f>IF(OR(Table2[[#This Row],[booking_status]]="confirmed",Table2[[#This Row],[booking_status]]="checked-out"),Table2[[#This Row],[room_rate_per_night]]*Table2[[#This Row],[Num_Nights]],0)</f>
        <v>859.74</v>
      </c>
      <c r="R5468" t="str" cm="1">
        <f t="array" ref="R5468">IFERROR(_xlfn.IFS(Table2[[#This Row],[booking_status]]="confirmed","Expected",Table2[[#This Row],[booking_status]]="checked-out","Actual"),"No Revenue")</f>
        <v>Expected</v>
      </c>
      <c r="S5468" s="4">
        <f>Table2[[#This Row],[Revenue_Amount]]/Table2[[#This Row],[Num_Nights]]</f>
        <v>143.29</v>
      </c>
    </row>
    <row r="5469" spans="1:19" x14ac:dyDescent="0.3">
      <c r="A5469">
        <v>5468</v>
      </c>
      <c r="B5469" t="s">
        <v>31</v>
      </c>
      <c r="C5469" s="9">
        <v>45115</v>
      </c>
      <c r="D5469" s="9">
        <v>45118</v>
      </c>
      <c r="E5469" s="10">
        <v>45102</v>
      </c>
      <c r="F5469" t="s">
        <v>49</v>
      </c>
      <c r="G5469">
        <v>55.32</v>
      </c>
      <c r="H5469">
        <v>1</v>
      </c>
      <c r="I5469">
        <v>0</v>
      </c>
      <c r="J5469" t="s">
        <v>28</v>
      </c>
      <c r="K5469" t="s">
        <v>99</v>
      </c>
      <c r="L5469" t="s">
        <v>56</v>
      </c>
      <c r="M5469" t="s">
        <v>22</v>
      </c>
      <c r="N5469" t="s">
        <v>41</v>
      </c>
      <c r="O5469">
        <f>Table2[[#This Row],[check_out_date]]-Table2[[#This Row],[check_in_date]]</f>
        <v>3</v>
      </c>
      <c r="P5469">
        <f>Table2[[#This Row],[num_adults]]+Table2[[#This Row],[num_children]]</f>
        <v>1</v>
      </c>
      <c r="Q5469" s="3">
        <f>IF(OR(Table2[[#This Row],[booking_status]]="confirmed",Table2[[#This Row],[booking_status]]="checked-out"),Table2[[#This Row],[room_rate_per_night]]*Table2[[#This Row],[Num_Nights]],0)</f>
        <v>165.96</v>
      </c>
      <c r="R5469" t="str" cm="1">
        <f t="array" ref="R5469">IFERROR(_xlfn.IFS(Table2[[#This Row],[booking_status]]="confirmed","Expected",Table2[[#This Row],[booking_status]]="checked-out","Actual"),"No Revenue")</f>
        <v>Actual</v>
      </c>
      <c r="S5469" s="4">
        <f>Table2[[#This Row],[Revenue_Amount]]/Table2[[#This Row],[Num_Nights]]</f>
        <v>55.32</v>
      </c>
    </row>
    <row r="5470" spans="1:19" x14ac:dyDescent="0.3">
      <c r="A5470">
        <v>5469</v>
      </c>
      <c r="B5470" t="s">
        <v>37</v>
      </c>
      <c r="C5470" s="9">
        <v>45250</v>
      </c>
      <c r="D5470" s="9">
        <v>45253</v>
      </c>
      <c r="E5470" s="10">
        <v>45172</v>
      </c>
      <c r="F5470" t="s">
        <v>49</v>
      </c>
      <c r="G5470">
        <v>139.26</v>
      </c>
      <c r="H5470">
        <v>3</v>
      </c>
      <c r="I5470">
        <v>3</v>
      </c>
      <c r="J5470" t="s">
        <v>55</v>
      </c>
      <c r="K5470" t="s">
        <v>20</v>
      </c>
      <c r="L5470" t="s">
        <v>21</v>
      </c>
      <c r="M5470" t="s">
        <v>36</v>
      </c>
      <c r="N5470" t="s">
        <v>41</v>
      </c>
      <c r="O5470">
        <f>Table2[[#This Row],[check_out_date]]-Table2[[#This Row],[check_in_date]]</f>
        <v>3</v>
      </c>
      <c r="P5470">
        <f>Table2[[#This Row],[num_adults]]+Table2[[#This Row],[num_children]]</f>
        <v>6</v>
      </c>
      <c r="Q5470" s="3">
        <f>IF(OR(Table2[[#This Row],[booking_status]]="confirmed",Table2[[#This Row],[booking_status]]="checked-out"),Table2[[#This Row],[room_rate_per_night]]*Table2[[#This Row],[Num_Nights]],0)</f>
        <v>417.78</v>
      </c>
      <c r="R5470" t="str" cm="1">
        <f t="array" ref="R5470">IFERROR(_xlfn.IFS(Table2[[#This Row],[booking_status]]="confirmed","Expected",Table2[[#This Row],[booking_status]]="checked-out","Actual"),"No Revenue")</f>
        <v>Expected</v>
      </c>
      <c r="S5470" s="4">
        <f>Table2[[#This Row],[Revenue_Amount]]/Table2[[#This Row],[Num_Nights]]</f>
        <v>139.26</v>
      </c>
    </row>
    <row r="5471" spans="1:19" x14ac:dyDescent="0.3">
      <c r="A5471">
        <v>5470</v>
      </c>
      <c r="B5471" t="s">
        <v>50</v>
      </c>
      <c r="C5471" s="9">
        <v>45286</v>
      </c>
      <c r="D5471" s="9">
        <v>45288</v>
      </c>
      <c r="E5471" s="10">
        <v>45262</v>
      </c>
      <c r="F5471" t="s">
        <v>18</v>
      </c>
      <c r="G5471">
        <v>345.82</v>
      </c>
      <c r="H5471">
        <v>3</v>
      </c>
      <c r="I5471">
        <v>1</v>
      </c>
      <c r="J5471" t="s">
        <v>94</v>
      </c>
      <c r="K5471" t="s">
        <v>29</v>
      </c>
      <c r="L5471" t="s">
        <v>21</v>
      </c>
      <c r="M5471" t="s">
        <v>22</v>
      </c>
      <c r="N5471" t="s">
        <v>41</v>
      </c>
      <c r="O5471">
        <f>Table2[[#This Row],[check_out_date]]-Table2[[#This Row],[check_in_date]]</f>
        <v>2</v>
      </c>
      <c r="P5471">
        <f>Table2[[#This Row],[num_adults]]+Table2[[#This Row],[num_children]]</f>
        <v>4</v>
      </c>
      <c r="Q5471" s="3">
        <f>IF(OR(Table2[[#This Row],[booking_status]]="confirmed",Table2[[#This Row],[booking_status]]="checked-out"),Table2[[#This Row],[room_rate_per_night]]*Table2[[#This Row],[Num_Nights]],0)</f>
        <v>691.64</v>
      </c>
      <c r="R5471" t="str" cm="1">
        <f t="array" ref="R5471">IFERROR(_xlfn.IFS(Table2[[#This Row],[booking_status]]="confirmed","Expected",Table2[[#This Row],[booking_status]]="checked-out","Actual"),"No Revenue")</f>
        <v>Expected</v>
      </c>
      <c r="S5471" s="4">
        <f>Table2[[#This Row],[Revenue_Amount]]/Table2[[#This Row],[Num_Nights]]</f>
        <v>345.82</v>
      </c>
    </row>
    <row r="5472" spans="1:19" x14ac:dyDescent="0.3">
      <c r="A5472">
        <v>5471</v>
      </c>
      <c r="B5472" t="s">
        <v>37</v>
      </c>
      <c r="C5472" s="9">
        <v>45093</v>
      </c>
      <c r="D5472" s="9">
        <v>45100</v>
      </c>
      <c r="E5472" s="10">
        <v>45069</v>
      </c>
      <c r="F5472" t="s">
        <v>27</v>
      </c>
      <c r="G5472">
        <v>152</v>
      </c>
      <c r="H5472">
        <v>1</v>
      </c>
      <c r="I5472">
        <v>0</v>
      </c>
      <c r="J5472" t="s">
        <v>94</v>
      </c>
      <c r="K5472" t="s">
        <v>99</v>
      </c>
      <c r="L5472" t="s">
        <v>21</v>
      </c>
      <c r="M5472" t="s">
        <v>22</v>
      </c>
      <c r="N5472" t="s">
        <v>41</v>
      </c>
      <c r="O5472">
        <f>Table2[[#This Row],[check_out_date]]-Table2[[#This Row],[check_in_date]]</f>
        <v>7</v>
      </c>
      <c r="P5472">
        <f>Table2[[#This Row],[num_adults]]+Table2[[#This Row],[num_children]]</f>
        <v>1</v>
      </c>
      <c r="Q5472" s="3">
        <f>IF(OR(Table2[[#This Row],[booking_status]]="confirmed",Table2[[#This Row],[booking_status]]="checked-out"),Table2[[#This Row],[room_rate_per_night]]*Table2[[#This Row],[Num_Nights]],0)</f>
        <v>1064</v>
      </c>
      <c r="R5472" t="str" cm="1">
        <f t="array" ref="R5472">IFERROR(_xlfn.IFS(Table2[[#This Row],[booking_status]]="confirmed","Expected",Table2[[#This Row],[booking_status]]="checked-out","Actual"),"No Revenue")</f>
        <v>Expected</v>
      </c>
      <c r="S5472" s="4">
        <f>Table2[[#This Row],[Revenue_Amount]]/Table2[[#This Row],[Num_Nights]]</f>
        <v>152</v>
      </c>
    </row>
    <row r="5473" spans="1:19" x14ac:dyDescent="0.3">
      <c r="A5473">
        <v>5472</v>
      </c>
      <c r="B5473" t="s">
        <v>31</v>
      </c>
      <c r="C5473" s="9">
        <v>45055</v>
      </c>
      <c r="D5473" s="9">
        <v>45065</v>
      </c>
      <c r="E5473" s="10">
        <v>45041</v>
      </c>
      <c r="F5473" t="s">
        <v>54</v>
      </c>
      <c r="G5473">
        <v>419.38</v>
      </c>
      <c r="H5473">
        <v>2</v>
      </c>
      <c r="I5473">
        <v>1</v>
      </c>
      <c r="J5473" t="s">
        <v>28</v>
      </c>
      <c r="K5473" t="s">
        <v>44</v>
      </c>
      <c r="L5473" t="s">
        <v>56</v>
      </c>
      <c r="M5473" t="s">
        <v>36</v>
      </c>
      <c r="N5473" t="s">
        <v>30</v>
      </c>
      <c r="O5473">
        <f>Table2[[#This Row],[check_out_date]]-Table2[[#This Row],[check_in_date]]</f>
        <v>10</v>
      </c>
      <c r="P5473">
        <f>Table2[[#This Row],[num_adults]]+Table2[[#This Row],[num_children]]</f>
        <v>3</v>
      </c>
      <c r="Q5473" s="3">
        <f>IF(OR(Table2[[#This Row],[booking_status]]="confirmed",Table2[[#This Row],[booking_status]]="checked-out"),Table2[[#This Row],[room_rate_per_night]]*Table2[[#This Row],[Num_Nights]],0)</f>
        <v>4193.8</v>
      </c>
      <c r="R5473" t="str" cm="1">
        <f t="array" ref="R5473">IFERROR(_xlfn.IFS(Table2[[#This Row],[booking_status]]="confirmed","Expected",Table2[[#This Row],[booking_status]]="checked-out","Actual"),"No Revenue")</f>
        <v>Actual</v>
      </c>
      <c r="S5473" s="4">
        <f>Table2[[#This Row],[Revenue_Amount]]/Table2[[#This Row],[Num_Nights]]</f>
        <v>419.38</v>
      </c>
    </row>
    <row r="5474" spans="1:19" x14ac:dyDescent="0.3">
      <c r="A5474">
        <v>5473</v>
      </c>
      <c r="B5474" t="s">
        <v>37</v>
      </c>
      <c r="C5474" s="9">
        <v>45049</v>
      </c>
      <c r="D5474" s="9">
        <v>45054</v>
      </c>
      <c r="E5474" s="10">
        <v>44966</v>
      </c>
      <c r="F5474" t="s">
        <v>54</v>
      </c>
      <c r="G5474">
        <v>305.44</v>
      </c>
      <c r="H5474">
        <v>1</v>
      </c>
      <c r="I5474">
        <v>0</v>
      </c>
      <c r="J5474" t="s">
        <v>55</v>
      </c>
      <c r="K5474" t="s">
        <v>66</v>
      </c>
      <c r="L5474" t="s">
        <v>21</v>
      </c>
      <c r="M5474" t="s">
        <v>36</v>
      </c>
      <c r="N5474" t="s">
        <v>41</v>
      </c>
      <c r="O5474">
        <f>Table2[[#This Row],[check_out_date]]-Table2[[#This Row],[check_in_date]]</f>
        <v>5</v>
      </c>
      <c r="P5474">
        <f>Table2[[#This Row],[num_adults]]+Table2[[#This Row],[num_children]]</f>
        <v>1</v>
      </c>
      <c r="Q5474" s="3">
        <f>IF(OR(Table2[[#This Row],[booking_status]]="confirmed",Table2[[#This Row],[booking_status]]="checked-out"),Table2[[#This Row],[room_rate_per_night]]*Table2[[#This Row],[Num_Nights]],0)</f>
        <v>1527.2</v>
      </c>
      <c r="R5474" t="str" cm="1">
        <f t="array" ref="R5474">IFERROR(_xlfn.IFS(Table2[[#This Row],[booking_status]]="confirmed","Expected",Table2[[#This Row],[booking_status]]="checked-out","Actual"),"No Revenue")</f>
        <v>Expected</v>
      </c>
      <c r="S5474" s="4">
        <f>Table2[[#This Row],[Revenue_Amount]]/Table2[[#This Row],[Num_Nights]]</f>
        <v>305.44</v>
      </c>
    </row>
    <row r="5475" spans="1:19" x14ac:dyDescent="0.3">
      <c r="A5475">
        <v>5474</v>
      </c>
      <c r="B5475" t="s">
        <v>14</v>
      </c>
      <c r="C5475" s="9">
        <v>45236</v>
      </c>
      <c r="D5475" s="9">
        <v>45240</v>
      </c>
      <c r="E5475" s="10">
        <v>45200</v>
      </c>
      <c r="F5475" t="s">
        <v>49</v>
      </c>
      <c r="G5475">
        <v>72.14</v>
      </c>
      <c r="H5475">
        <v>1</v>
      </c>
      <c r="I5475">
        <v>0</v>
      </c>
      <c r="J5475" t="s">
        <v>19</v>
      </c>
      <c r="K5475" t="s">
        <v>66</v>
      </c>
      <c r="L5475" t="s">
        <v>56</v>
      </c>
      <c r="M5475" t="s">
        <v>36</v>
      </c>
      <c r="N5475" t="s">
        <v>41</v>
      </c>
      <c r="O5475">
        <f>Table2[[#This Row],[check_out_date]]-Table2[[#This Row],[check_in_date]]</f>
        <v>4</v>
      </c>
      <c r="P5475">
        <f>Table2[[#This Row],[num_adults]]+Table2[[#This Row],[num_children]]</f>
        <v>1</v>
      </c>
      <c r="Q5475" s="3">
        <f>IF(OR(Table2[[#This Row],[booking_status]]="confirmed",Table2[[#This Row],[booking_status]]="checked-out"),Table2[[#This Row],[room_rate_per_night]]*Table2[[#This Row],[Num_Nights]],0)</f>
        <v>288.56</v>
      </c>
      <c r="R5475" t="str" cm="1">
        <f t="array" ref="R5475">IFERROR(_xlfn.IFS(Table2[[#This Row],[booking_status]]="confirmed","Expected",Table2[[#This Row],[booking_status]]="checked-out","Actual"),"No Revenue")</f>
        <v>Actual</v>
      </c>
      <c r="S5475" s="4">
        <f>Table2[[#This Row],[Revenue_Amount]]/Table2[[#This Row],[Num_Nights]]</f>
        <v>72.14</v>
      </c>
    </row>
    <row r="5476" spans="1:19" x14ac:dyDescent="0.3">
      <c r="A5476">
        <v>5475</v>
      </c>
      <c r="B5476" t="s">
        <v>31</v>
      </c>
      <c r="C5476" s="9">
        <v>44973</v>
      </c>
      <c r="D5476" s="9">
        <v>44976</v>
      </c>
      <c r="E5476" s="10">
        <v>44952</v>
      </c>
      <c r="F5476" t="s">
        <v>27</v>
      </c>
      <c r="G5476">
        <v>142.68</v>
      </c>
      <c r="H5476">
        <v>3</v>
      </c>
      <c r="I5476">
        <v>1</v>
      </c>
      <c r="J5476" t="s">
        <v>28</v>
      </c>
      <c r="K5476" t="s">
        <v>29</v>
      </c>
      <c r="L5476" t="s">
        <v>56</v>
      </c>
      <c r="M5476" t="s">
        <v>36</v>
      </c>
      <c r="N5476" t="s">
        <v>41</v>
      </c>
      <c r="O5476">
        <f>Table2[[#This Row],[check_out_date]]-Table2[[#This Row],[check_in_date]]</f>
        <v>3</v>
      </c>
      <c r="P5476">
        <f>Table2[[#This Row],[num_adults]]+Table2[[#This Row],[num_children]]</f>
        <v>4</v>
      </c>
      <c r="Q5476" s="3">
        <f>IF(OR(Table2[[#This Row],[booking_status]]="confirmed",Table2[[#This Row],[booking_status]]="checked-out"),Table2[[#This Row],[room_rate_per_night]]*Table2[[#This Row],[Num_Nights]],0)</f>
        <v>428.04</v>
      </c>
      <c r="R5476" t="str" cm="1">
        <f t="array" ref="R5476">IFERROR(_xlfn.IFS(Table2[[#This Row],[booking_status]]="confirmed","Expected",Table2[[#This Row],[booking_status]]="checked-out","Actual"),"No Revenue")</f>
        <v>Actual</v>
      </c>
      <c r="S5476" s="4">
        <f>Table2[[#This Row],[Revenue_Amount]]/Table2[[#This Row],[Num_Nights]]</f>
        <v>142.68</v>
      </c>
    </row>
    <row r="5477" spans="1:19" x14ac:dyDescent="0.3">
      <c r="A5477">
        <v>5476</v>
      </c>
      <c r="B5477" t="s">
        <v>14</v>
      </c>
      <c r="C5477" s="9">
        <v>45123</v>
      </c>
      <c r="D5477" s="9">
        <v>45131</v>
      </c>
      <c r="E5477" s="10">
        <v>45107</v>
      </c>
      <c r="F5477" t="s">
        <v>49</v>
      </c>
      <c r="G5477">
        <v>72.349999999999994</v>
      </c>
      <c r="H5477">
        <v>1</v>
      </c>
      <c r="I5477">
        <v>1</v>
      </c>
      <c r="J5477" t="s">
        <v>94</v>
      </c>
      <c r="K5477" t="s">
        <v>99</v>
      </c>
      <c r="L5477" t="s">
        <v>21</v>
      </c>
      <c r="M5477" t="s">
        <v>36</v>
      </c>
      <c r="N5477" t="s">
        <v>23</v>
      </c>
      <c r="O5477">
        <f>Table2[[#This Row],[check_out_date]]-Table2[[#This Row],[check_in_date]]</f>
        <v>8</v>
      </c>
      <c r="P5477">
        <f>Table2[[#This Row],[num_adults]]+Table2[[#This Row],[num_children]]</f>
        <v>2</v>
      </c>
      <c r="Q5477" s="3">
        <f>IF(OR(Table2[[#This Row],[booking_status]]="confirmed",Table2[[#This Row],[booking_status]]="checked-out"),Table2[[#This Row],[room_rate_per_night]]*Table2[[#This Row],[Num_Nights]],0)</f>
        <v>578.79999999999995</v>
      </c>
      <c r="R5477" t="str" cm="1">
        <f t="array" ref="R5477">IFERROR(_xlfn.IFS(Table2[[#This Row],[booking_status]]="confirmed","Expected",Table2[[#This Row],[booking_status]]="checked-out","Actual"),"No Revenue")</f>
        <v>Expected</v>
      </c>
      <c r="S5477" s="4">
        <f>Table2[[#This Row],[Revenue_Amount]]/Table2[[#This Row],[Num_Nights]]</f>
        <v>72.349999999999994</v>
      </c>
    </row>
    <row r="5478" spans="1:19" hidden="1" x14ac:dyDescent="0.3">
      <c r="A5478">
        <v>5477</v>
      </c>
      <c r="B5478" t="s">
        <v>14</v>
      </c>
      <c r="C5478" s="9">
        <v>44937</v>
      </c>
      <c r="D5478" s="9">
        <v>44941</v>
      </c>
      <c r="E5478" s="10">
        <v>44910</v>
      </c>
      <c r="F5478" t="s">
        <v>49</v>
      </c>
      <c r="G5478">
        <v>89.82</v>
      </c>
      <c r="H5478">
        <v>2</v>
      </c>
      <c r="I5478">
        <v>0</v>
      </c>
      <c r="J5478" t="s">
        <v>35</v>
      </c>
      <c r="K5478" t="s">
        <v>29</v>
      </c>
      <c r="L5478" t="s">
        <v>56</v>
      </c>
      <c r="M5478" t="s">
        <v>36</v>
      </c>
      <c r="N5478" t="s">
        <v>41</v>
      </c>
      <c r="O5478">
        <f>Table2[[#This Row],[check_out_date]]-Table2[[#This Row],[check_in_date]]</f>
        <v>4</v>
      </c>
      <c r="P5478">
        <f>Table2[[#This Row],[num_adults]]+Table2[[#This Row],[num_children]]</f>
        <v>2</v>
      </c>
      <c r="Q5478" s="3">
        <f>IF(OR(Table2[[#This Row],[booking_status]]="confirmed",Table2[[#This Row],[booking_status]]="checked-out"),Table2[[#This Row],[room_rate_per_night]]*Table2[[#This Row],[Num_Nights]],0)</f>
        <v>359.28</v>
      </c>
      <c r="R5478" t="str" cm="1">
        <f t="array" ref="R5478">IFERROR(_xlfn.IFS(Table2[[#This Row],[booking_status]]="confirmed","Expected",Table2[[#This Row],[booking_status]]="checked-out","Actual"),"No Revenue")</f>
        <v>Actual</v>
      </c>
      <c r="S5478" s="4">
        <f>Table2[[#This Row],[Revenue_Amount]]/Table2[[#This Row],[Num_Nights]]</f>
        <v>89.82</v>
      </c>
    </row>
    <row r="5479" spans="1:19" x14ac:dyDescent="0.3">
      <c r="A5479">
        <v>5478</v>
      </c>
      <c r="B5479" t="s">
        <v>31</v>
      </c>
      <c r="C5479" s="9">
        <v>44973</v>
      </c>
      <c r="D5479" s="9">
        <v>44981</v>
      </c>
      <c r="E5479" s="10">
        <v>44915</v>
      </c>
      <c r="F5479" t="s">
        <v>27</v>
      </c>
      <c r="G5479">
        <v>118.49</v>
      </c>
      <c r="H5479">
        <v>1</v>
      </c>
      <c r="I5479">
        <v>0</v>
      </c>
      <c r="J5479" t="s">
        <v>28</v>
      </c>
      <c r="K5479" t="s">
        <v>20</v>
      </c>
      <c r="L5479" t="s">
        <v>60</v>
      </c>
      <c r="M5479" t="s">
        <v>36</v>
      </c>
      <c r="N5479" t="s">
        <v>41</v>
      </c>
      <c r="O5479">
        <f>Table2[[#This Row],[check_out_date]]-Table2[[#This Row],[check_in_date]]</f>
        <v>8</v>
      </c>
      <c r="P5479">
        <f>Table2[[#This Row],[num_adults]]+Table2[[#This Row],[num_children]]</f>
        <v>1</v>
      </c>
      <c r="Q5479" s="3">
        <f>IF(OR(Table2[[#This Row],[booking_status]]="confirmed",Table2[[#This Row],[booking_status]]="checked-out"),Table2[[#This Row],[room_rate_per_night]]*Table2[[#This Row],[Num_Nights]],0)</f>
        <v>0</v>
      </c>
      <c r="R5479" t="str" cm="1">
        <f t="array" ref="R5479">IFERROR(_xlfn.IFS(Table2[[#This Row],[booking_status]]="confirmed","Expected",Table2[[#This Row],[booking_status]]="checked-out","Actual"),"No Revenue")</f>
        <v>No Revenue</v>
      </c>
      <c r="S5479" s="4">
        <f>Table2[[#This Row],[Revenue_Amount]]/Table2[[#This Row],[Num_Nights]]</f>
        <v>0</v>
      </c>
    </row>
    <row r="5480" spans="1:19" x14ac:dyDescent="0.3">
      <c r="A5480">
        <v>5479</v>
      </c>
      <c r="B5480" t="s">
        <v>31</v>
      </c>
      <c r="C5480" s="9">
        <v>44934</v>
      </c>
      <c r="D5480" s="9">
        <v>44942</v>
      </c>
      <c r="E5480" s="10">
        <v>44865</v>
      </c>
      <c r="F5480" t="s">
        <v>27</v>
      </c>
      <c r="G5480">
        <v>94.07</v>
      </c>
      <c r="H5480">
        <v>4</v>
      </c>
      <c r="I5480">
        <v>2</v>
      </c>
      <c r="J5480" t="s">
        <v>55</v>
      </c>
      <c r="K5480" t="s">
        <v>66</v>
      </c>
      <c r="L5480" t="s">
        <v>21</v>
      </c>
      <c r="M5480" t="s">
        <v>36</v>
      </c>
      <c r="N5480" t="s">
        <v>41</v>
      </c>
      <c r="O5480">
        <f>Table2[[#This Row],[check_out_date]]-Table2[[#This Row],[check_in_date]]</f>
        <v>8</v>
      </c>
      <c r="P5480">
        <f>Table2[[#This Row],[num_adults]]+Table2[[#This Row],[num_children]]</f>
        <v>6</v>
      </c>
      <c r="Q5480" s="3">
        <f>IF(OR(Table2[[#This Row],[booking_status]]="confirmed",Table2[[#This Row],[booking_status]]="checked-out"),Table2[[#This Row],[room_rate_per_night]]*Table2[[#This Row],[Num_Nights]],0)</f>
        <v>752.56</v>
      </c>
      <c r="R5480" t="str" cm="1">
        <f t="array" ref="R5480">IFERROR(_xlfn.IFS(Table2[[#This Row],[booking_status]]="confirmed","Expected",Table2[[#This Row],[booking_status]]="checked-out","Actual"),"No Revenue")</f>
        <v>Expected</v>
      </c>
      <c r="S5480" s="4">
        <f>Table2[[#This Row],[Revenue_Amount]]/Table2[[#This Row],[Num_Nights]]</f>
        <v>94.07</v>
      </c>
    </row>
    <row r="5481" spans="1:19" x14ac:dyDescent="0.3">
      <c r="A5481">
        <v>5480</v>
      </c>
      <c r="B5481" t="s">
        <v>37</v>
      </c>
      <c r="C5481" s="9">
        <v>45267</v>
      </c>
      <c r="D5481" s="9">
        <v>45269</v>
      </c>
      <c r="E5481" s="10">
        <v>45247</v>
      </c>
      <c r="F5481" t="s">
        <v>18</v>
      </c>
      <c r="G5481">
        <v>173.59</v>
      </c>
      <c r="H5481">
        <v>3</v>
      </c>
      <c r="I5481">
        <v>0</v>
      </c>
      <c r="J5481" t="s">
        <v>28</v>
      </c>
      <c r="K5481" t="s">
        <v>20</v>
      </c>
      <c r="L5481" t="s">
        <v>21</v>
      </c>
      <c r="M5481" t="s">
        <v>36</v>
      </c>
      <c r="N5481" t="s">
        <v>45</v>
      </c>
      <c r="O5481">
        <f>Table2[[#This Row],[check_out_date]]-Table2[[#This Row],[check_in_date]]</f>
        <v>2</v>
      </c>
      <c r="P5481">
        <f>Table2[[#This Row],[num_adults]]+Table2[[#This Row],[num_children]]</f>
        <v>3</v>
      </c>
      <c r="Q5481" s="3">
        <f>IF(OR(Table2[[#This Row],[booking_status]]="confirmed",Table2[[#This Row],[booking_status]]="checked-out"),Table2[[#This Row],[room_rate_per_night]]*Table2[[#This Row],[Num_Nights]],0)</f>
        <v>347.18</v>
      </c>
      <c r="R5481" t="str" cm="1">
        <f t="array" ref="R5481">IFERROR(_xlfn.IFS(Table2[[#This Row],[booking_status]]="confirmed","Expected",Table2[[#This Row],[booking_status]]="checked-out","Actual"),"No Revenue")</f>
        <v>Expected</v>
      </c>
      <c r="S5481" s="4">
        <f>Table2[[#This Row],[Revenue_Amount]]/Table2[[#This Row],[Num_Nights]]</f>
        <v>173.59</v>
      </c>
    </row>
    <row r="5482" spans="1:19" x14ac:dyDescent="0.3">
      <c r="A5482">
        <v>5481</v>
      </c>
      <c r="B5482" t="s">
        <v>31</v>
      </c>
      <c r="C5482" s="9">
        <v>45186</v>
      </c>
      <c r="D5482" s="9">
        <v>45192</v>
      </c>
      <c r="E5482" s="10">
        <v>45144</v>
      </c>
      <c r="F5482" t="s">
        <v>18</v>
      </c>
      <c r="G5482">
        <v>207.41</v>
      </c>
      <c r="H5482">
        <v>3</v>
      </c>
      <c r="I5482">
        <v>0</v>
      </c>
      <c r="J5482" t="s">
        <v>94</v>
      </c>
      <c r="K5482" t="s">
        <v>29</v>
      </c>
      <c r="L5482" t="s">
        <v>21</v>
      </c>
      <c r="M5482" t="s">
        <v>22</v>
      </c>
      <c r="N5482" t="s">
        <v>41</v>
      </c>
      <c r="O5482">
        <f>Table2[[#This Row],[check_out_date]]-Table2[[#This Row],[check_in_date]]</f>
        <v>6</v>
      </c>
      <c r="P5482">
        <f>Table2[[#This Row],[num_adults]]+Table2[[#This Row],[num_children]]</f>
        <v>3</v>
      </c>
      <c r="Q5482" s="3">
        <f>IF(OR(Table2[[#This Row],[booking_status]]="confirmed",Table2[[#This Row],[booking_status]]="checked-out"),Table2[[#This Row],[room_rate_per_night]]*Table2[[#This Row],[Num_Nights]],0)</f>
        <v>1244.46</v>
      </c>
      <c r="R5482" t="str" cm="1">
        <f t="array" ref="R5482">IFERROR(_xlfn.IFS(Table2[[#This Row],[booking_status]]="confirmed","Expected",Table2[[#This Row],[booking_status]]="checked-out","Actual"),"No Revenue")</f>
        <v>Expected</v>
      </c>
      <c r="S5482" s="4">
        <f>Table2[[#This Row],[Revenue_Amount]]/Table2[[#This Row],[Num_Nights]]</f>
        <v>207.41</v>
      </c>
    </row>
    <row r="5483" spans="1:19" hidden="1" x14ac:dyDescent="0.3">
      <c r="A5483">
        <v>5482</v>
      </c>
      <c r="B5483" t="s">
        <v>50</v>
      </c>
      <c r="C5483" s="9">
        <v>44945</v>
      </c>
      <c r="D5483" s="9">
        <v>44952</v>
      </c>
      <c r="E5483" s="10">
        <v>44935</v>
      </c>
      <c r="F5483" t="s">
        <v>49</v>
      </c>
      <c r="G5483">
        <v>92.59</v>
      </c>
      <c r="H5483">
        <v>1</v>
      </c>
      <c r="I5483">
        <v>0</v>
      </c>
      <c r="J5483" t="s">
        <v>35</v>
      </c>
      <c r="K5483" t="s">
        <v>66</v>
      </c>
      <c r="L5483" t="s">
        <v>21</v>
      </c>
      <c r="M5483" t="s">
        <v>36</v>
      </c>
      <c r="N5483" t="s">
        <v>41</v>
      </c>
      <c r="O5483">
        <f>Table2[[#This Row],[check_out_date]]-Table2[[#This Row],[check_in_date]]</f>
        <v>7</v>
      </c>
      <c r="P5483">
        <f>Table2[[#This Row],[num_adults]]+Table2[[#This Row],[num_children]]</f>
        <v>1</v>
      </c>
      <c r="Q5483" s="3">
        <f>IF(OR(Table2[[#This Row],[booking_status]]="confirmed",Table2[[#This Row],[booking_status]]="checked-out"),Table2[[#This Row],[room_rate_per_night]]*Table2[[#This Row],[Num_Nights]],0)</f>
        <v>648.13</v>
      </c>
      <c r="R5483" t="str" cm="1">
        <f t="array" ref="R5483">IFERROR(_xlfn.IFS(Table2[[#This Row],[booking_status]]="confirmed","Expected",Table2[[#This Row],[booking_status]]="checked-out","Actual"),"No Revenue")</f>
        <v>Expected</v>
      </c>
      <c r="S5483" s="4">
        <f>Table2[[#This Row],[Revenue_Amount]]/Table2[[#This Row],[Num_Nights]]</f>
        <v>92.59</v>
      </c>
    </row>
    <row r="5484" spans="1:19" x14ac:dyDescent="0.3">
      <c r="A5484">
        <v>5483</v>
      </c>
      <c r="B5484" t="s">
        <v>50</v>
      </c>
      <c r="C5484" s="9">
        <v>45084</v>
      </c>
      <c r="D5484" s="9">
        <v>45093</v>
      </c>
      <c r="E5484" s="10">
        <v>45067</v>
      </c>
      <c r="F5484" t="s">
        <v>49</v>
      </c>
      <c r="G5484">
        <v>140.19</v>
      </c>
      <c r="H5484">
        <v>1</v>
      </c>
      <c r="I5484">
        <v>1</v>
      </c>
      <c r="J5484" t="s">
        <v>19</v>
      </c>
      <c r="K5484" t="s">
        <v>66</v>
      </c>
      <c r="L5484" t="s">
        <v>21</v>
      </c>
      <c r="M5484" t="s">
        <v>36</v>
      </c>
      <c r="N5484" t="s">
        <v>41</v>
      </c>
      <c r="O5484">
        <f>Table2[[#This Row],[check_out_date]]-Table2[[#This Row],[check_in_date]]</f>
        <v>9</v>
      </c>
      <c r="P5484">
        <f>Table2[[#This Row],[num_adults]]+Table2[[#This Row],[num_children]]</f>
        <v>2</v>
      </c>
      <c r="Q5484" s="3">
        <f>IF(OR(Table2[[#This Row],[booking_status]]="confirmed",Table2[[#This Row],[booking_status]]="checked-out"),Table2[[#This Row],[room_rate_per_night]]*Table2[[#This Row],[Num_Nights]],0)</f>
        <v>1261.71</v>
      </c>
      <c r="R5484" t="str" cm="1">
        <f t="array" ref="R5484">IFERROR(_xlfn.IFS(Table2[[#This Row],[booking_status]]="confirmed","Expected",Table2[[#This Row],[booking_status]]="checked-out","Actual"),"No Revenue")</f>
        <v>Expected</v>
      </c>
      <c r="S5484" s="4">
        <f>Table2[[#This Row],[Revenue_Amount]]/Table2[[#This Row],[Num_Nights]]</f>
        <v>140.19</v>
      </c>
    </row>
    <row r="5485" spans="1:19" hidden="1" x14ac:dyDescent="0.3">
      <c r="A5485">
        <v>5484</v>
      </c>
      <c r="B5485" t="s">
        <v>50</v>
      </c>
      <c r="C5485" s="9">
        <v>45181</v>
      </c>
      <c r="D5485" s="9">
        <v>45185</v>
      </c>
      <c r="E5485" s="10">
        <v>45114</v>
      </c>
      <c r="F5485" t="s">
        <v>27</v>
      </c>
      <c r="G5485">
        <v>164.49</v>
      </c>
      <c r="H5485">
        <v>2</v>
      </c>
      <c r="I5485">
        <v>2</v>
      </c>
      <c r="J5485" t="s">
        <v>35</v>
      </c>
      <c r="K5485" t="s">
        <v>44</v>
      </c>
      <c r="L5485" t="s">
        <v>21</v>
      </c>
      <c r="M5485" t="s">
        <v>36</v>
      </c>
      <c r="N5485" t="s">
        <v>41</v>
      </c>
      <c r="O5485">
        <f>Table2[[#This Row],[check_out_date]]-Table2[[#This Row],[check_in_date]]</f>
        <v>4</v>
      </c>
      <c r="P5485">
        <f>Table2[[#This Row],[num_adults]]+Table2[[#This Row],[num_children]]</f>
        <v>4</v>
      </c>
      <c r="Q5485" s="3">
        <f>IF(OR(Table2[[#This Row],[booking_status]]="confirmed",Table2[[#This Row],[booking_status]]="checked-out"),Table2[[#This Row],[room_rate_per_night]]*Table2[[#This Row],[Num_Nights]],0)</f>
        <v>657.96</v>
      </c>
      <c r="R5485" t="str" cm="1">
        <f t="array" ref="R5485">IFERROR(_xlfn.IFS(Table2[[#This Row],[booking_status]]="confirmed","Expected",Table2[[#This Row],[booking_status]]="checked-out","Actual"),"No Revenue")</f>
        <v>Expected</v>
      </c>
      <c r="S5485" s="4">
        <f>Table2[[#This Row],[Revenue_Amount]]/Table2[[#This Row],[Num_Nights]]</f>
        <v>164.49</v>
      </c>
    </row>
    <row r="5486" spans="1:19" hidden="1" x14ac:dyDescent="0.3">
      <c r="A5486">
        <v>5485</v>
      </c>
      <c r="B5486" t="s">
        <v>31</v>
      </c>
      <c r="C5486" s="9">
        <v>45267</v>
      </c>
      <c r="D5486" s="9">
        <v>45274</v>
      </c>
      <c r="E5486" s="10">
        <v>45234</v>
      </c>
      <c r="F5486" t="s">
        <v>27</v>
      </c>
      <c r="G5486">
        <v>144.43</v>
      </c>
      <c r="H5486">
        <v>2</v>
      </c>
      <c r="I5486">
        <v>0</v>
      </c>
      <c r="J5486" t="s">
        <v>35</v>
      </c>
      <c r="K5486" t="s">
        <v>20</v>
      </c>
      <c r="L5486" t="s">
        <v>21</v>
      </c>
      <c r="M5486" t="s">
        <v>22</v>
      </c>
      <c r="N5486" t="s">
        <v>41</v>
      </c>
      <c r="O5486">
        <f>Table2[[#This Row],[check_out_date]]-Table2[[#This Row],[check_in_date]]</f>
        <v>7</v>
      </c>
      <c r="P5486">
        <f>Table2[[#This Row],[num_adults]]+Table2[[#This Row],[num_children]]</f>
        <v>2</v>
      </c>
      <c r="Q5486" s="3">
        <f>IF(OR(Table2[[#This Row],[booking_status]]="confirmed",Table2[[#This Row],[booking_status]]="checked-out"),Table2[[#This Row],[room_rate_per_night]]*Table2[[#This Row],[Num_Nights]],0)</f>
        <v>1011.01</v>
      </c>
      <c r="R5486" t="str" cm="1">
        <f t="array" ref="R5486">IFERROR(_xlfn.IFS(Table2[[#This Row],[booking_status]]="confirmed","Expected",Table2[[#This Row],[booking_status]]="checked-out","Actual"),"No Revenue")</f>
        <v>Expected</v>
      </c>
      <c r="S5486" s="4">
        <f>Table2[[#This Row],[Revenue_Amount]]/Table2[[#This Row],[Num_Nights]]</f>
        <v>144.43</v>
      </c>
    </row>
    <row r="5487" spans="1:19" x14ac:dyDescent="0.3">
      <c r="A5487">
        <v>5486</v>
      </c>
      <c r="B5487" t="s">
        <v>50</v>
      </c>
      <c r="C5487" s="9">
        <v>45101</v>
      </c>
      <c r="D5487" s="9">
        <v>45110</v>
      </c>
      <c r="E5487" s="10">
        <v>45081</v>
      </c>
      <c r="F5487" t="s">
        <v>27</v>
      </c>
      <c r="G5487">
        <v>175.62</v>
      </c>
      <c r="H5487">
        <v>4</v>
      </c>
      <c r="I5487">
        <v>0</v>
      </c>
      <c r="J5487" t="s">
        <v>94</v>
      </c>
      <c r="K5487" t="s">
        <v>44</v>
      </c>
      <c r="L5487" t="s">
        <v>56</v>
      </c>
      <c r="M5487" t="s">
        <v>36</v>
      </c>
      <c r="N5487" t="s">
        <v>41</v>
      </c>
      <c r="O5487">
        <f>Table2[[#This Row],[check_out_date]]-Table2[[#This Row],[check_in_date]]</f>
        <v>9</v>
      </c>
      <c r="P5487">
        <f>Table2[[#This Row],[num_adults]]+Table2[[#This Row],[num_children]]</f>
        <v>4</v>
      </c>
      <c r="Q5487" s="3">
        <f>IF(OR(Table2[[#This Row],[booking_status]]="confirmed",Table2[[#This Row],[booking_status]]="checked-out"),Table2[[#This Row],[room_rate_per_night]]*Table2[[#This Row],[Num_Nights]],0)</f>
        <v>1580.58</v>
      </c>
      <c r="R5487" t="str" cm="1">
        <f t="array" ref="R5487">IFERROR(_xlfn.IFS(Table2[[#This Row],[booking_status]]="confirmed","Expected",Table2[[#This Row],[booking_status]]="checked-out","Actual"),"No Revenue")</f>
        <v>Actual</v>
      </c>
      <c r="S5487" s="4">
        <f>Table2[[#This Row],[Revenue_Amount]]/Table2[[#This Row],[Num_Nights]]</f>
        <v>175.62</v>
      </c>
    </row>
    <row r="5488" spans="1:19" x14ac:dyDescent="0.3">
      <c r="A5488">
        <v>5487</v>
      </c>
      <c r="B5488" t="s">
        <v>37</v>
      </c>
      <c r="C5488" s="9">
        <v>45082</v>
      </c>
      <c r="D5488" s="9">
        <v>45085</v>
      </c>
      <c r="E5488" s="10">
        <v>45059</v>
      </c>
      <c r="F5488" t="s">
        <v>49</v>
      </c>
      <c r="G5488">
        <v>88.91</v>
      </c>
      <c r="H5488">
        <v>2</v>
      </c>
      <c r="I5488">
        <v>0</v>
      </c>
      <c r="J5488" t="s">
        <v>94</v>
      </c>
      <c r="K5488" t="s">
        <v>66</v>
      </c>
      <c r="L5488" t="s">
        <v>60</v>
      </c>
      <c r="M5488" t="s">
        <v>36</v>
      </c>
      <c r="N5488" t="s">
        <v>41</v>
      </c>
      <c r="O5488">
        <f>Table2[[#This Row],[check_out_date]]-Table2[[#This Row],[check_in_date]]</f>
        <v>3</v>
      </c>
      <c r="P5488">
        <f>Table2[[#This Row],[num_adults]]+Table2[[#This Row],[num_children]]</f>
        <v>2</v>
      </c>
      <c r="Q5488" s="3">
        <f>IF(OR(Table2[[#This Row],[booking_status]]="confirmed",Table2[[#This Row],[booking_status]]="checked-out"),Table2[[#This Row],[room_rate_per_night]]*Table2[[#This Row],[Num_Nights]],0)</f>
        <v>0</v>
      </c>
      <c r="R5488" t="str" cm="1">
        <f t="array" ref="R5488">IFERROR(_xlfn.IFS(Table2[[#This Row],[booking_status]]="confirmed","Expected",Table2[[#This Row],[booking_status]]="checked-out","Actual"),"No Revenue")</f>
        <v>No Revenue</v>
      </c>
      <c r="S5488" s="4">
        <f>Table2[[#This Row],[Revenue_Amount]]/Table2[[#This Row],[Num_Nights]]</f>
        <v>0</v>
      </c>
    </row>
    <row r="5489" spans="1:19" hidden="1" x14ac:dyDescent="0.3">
      <c r="A5489">
        <v>5488</v>
      </c>
      <c r="B5489" t="s">
        <v>37</v>
      </c>
      <c r="C5489" s="9">
        <v>45210</v>
      </c>
      <c r="D5489" s="9">
        <v>45214</v>
      </c>
      <c r="E5489" s="10">
        <v>45195</v>
      </c>
      <c r="F5489" t="s">
        <v>49</v>
      </c>
      <c r="G5489">
        <v>142.99</v>
      </c>
      <c r="H5489">
        <v>1</v>
      </c>
      <c r="I5489">
        <v>0</v>
      </c>
      <c r="J5489" t="s">
        <v>35</v>
      </c>
      <c r="K5489" t="s">
        <v>29</v>
      </c>
      <c r="L5489" t="s">
        <v>21</v>
      </c>
      <c r="M5489" t="s">
        <v>36</v>
      </c>
      <c r="N5489" t="s">
        <v>23</v>
      </c>
      <c r="O5489">
        <f>Table2[[#This Row],[check_out_date]]-Table2[[#This Row],[check_in_date]]</f>
        <v>4</v>
      </c>
      <c r="P5489">
        <f>Table2[[#This Row],[num_adults]]+Table2[[#This Row],[num_children]]</f>
        <v>1</v>
      </c>
      <c r="Q5489" s="3">
        <f>IF(OR(Table2[[#This Row],[booking_status]]="confirmed",Table2[[#This Row],[booking_status]]="checked-out"),Table2[[#This Row],[room_rate_per_night]]*Table2[[#This Row],[Num_Nights]],0)</f>
        <v>571.96</v>
      </c>
      <c r="R5489" t="str" cm="1">
        <f t="array" ref="R5489">IFERROR(_xlfn.IFS(Table2[[#This Row],[booking_status]]="confirmed","Expected",Table2[[#This Row],[booking_status]]="checked-out","Actual"),"No Revenue")</f>
        <v>Expected</v>
      </c>
      <c r="S5489" s="4">
        <f>Table2[[#This Row],[Revenue_Amount]]/Table2[[#This Row],[Num_Nights]]</f>
        <v>142.99</v>
      </c>
    </row>
    <row r="5490" spans="1:19" x14ac:dyDescent="0.3">
      <c r="A5490">
        <v>5489</v>
      </c>
      <c r="B5490" t="s">
        <v>14</v>
      </c>
      <c r="C5490" s="9">
        <v>45137</v>
      </c>
      <c r="D5490" s="9">
        <v>45140</v>
      </c>
      <c r="E5490" s="10">
        <v>45071</v>
      </c>
      <c r="F5490" t="s">
        <v>27</v>
      </c>
      <c r="G5490">
        <v>179.54</v>
      </c>
      <c r="H5490">
        <v>4</v>
      </c>
      <c r="I5490">
        <v>0</v>
      </c>
      <c r="J5490" t="s">
        <v>28</v>
      </c>
      <c r="K5490" t="s">
        <v>44</v>
      </c>
      <c r="L5490" t="s">
        <v>56</v>
      </c>
      <c r="M5490" t="s">
        <v>36</v>
      </c>
      <c r="N5490" t="s">
        <v>41</v>
      </c>
      <c r="O5490">
        <f>Table2[[#This Row],[check_out_date]]-Table2[[#This Row],[check_in_date]]</f>
        <v>3</v>
      </c>
      <c r="P5490">
        <f>Table2[[#This Row],[num_adults]]+Table2[[#This Row],[num_children]]</f>
        <v>4</v>
      </c>
      <c r="Q5490" s="3">
        <f>IF(OR(Table2[[#This Row],[booking_status]]="confirmed",Table2[[#This Row],[booking_status]]="checked-out"),Table2[[#This Row],[room_rate_per_night]]*Table2[[#This Row],[Num_Nights]],0)</f>
        <v>538.62</v>
      </c>
      <c r="R5490" t="str" cm="1">
        <f t="array" ref="R5490">IFERROR(_xlfn.IFS(Table2[[#This Row],[booking_status]]="confirmed","Expected",Table2[[#This Row],[booking_status]]="checked-out","Actual"),"No Revenue")</f>
        <v>Actual</v>
      </c>
      <c r="S5490" s="4">
        <f>Table2[[#This Row],[Revenue_Amount]]/Table2[[#This Row],[Num_Nights]]</f>
        <v>179.54</v>
      </c>
    </row>
    <row r="5491" spans="1:19" x14ac:dyDescent="0.3">
      <c r="A5491">
        <v>5490</v>
      </c>
      <c r="B5491" t="s">
        <v>50</v>
      </c>
      <c r="C5491" s="9">
        <v>45248</v>
      </c>
      <c r="D5491" s="9">
        <v>45251</v>
      </c>
      <c r="E5491" s="10">
        <v>45210</v>
      </c>
      <c r="F5491" t="s">
        <v>49</v>
      </c>
      <c r="G5491">
        <v>79.650000000000006</v>
      </c>
      <c r="H5491">
        <v>1</v>
      </c>
      <c r="I5491">
        <v>2</v>
      </c>
      <c r="J5491" t="s">
        <v>28</v>
      </c>
      <c r="K5491" t="s">
        <v>44</v>
      </c>
      <c r="L5491" t="s">
        <v>21</v>
      </c>
      <c r="M5491" t="s">
        <v>22</v>
      </c>
      <c r="N5491" t="s">
        <v>41</v>
      </c>
      <c r="O5491">
        <f>Table2[[#This Row],[check_out_date]]-Table2[[#This Row],[check_in_date]]</f>
        <v>3</v>
      </c>
      <c r="P5491">
        <f>Table2[[#This Row],[num_adults]]+Table2[[#This Row],[num_children]]</f>
        <v>3</v>
      </c>
      <c r="Q5491" s="3">
        <f>IF(OR(Table2[[#This Row],[booking_status]]="confirmed",Table2[[#This Row],[booking_status]]="checked-out"),Table2[[#This Row],[room_rate_per_night]]*Table2[[#This Row],[Num_Nights]],0)</f>
        <v>238.95000000000002</v>
      </c>
      <c r="R5491" t="str" cm="1">
        <f t="array" ref="R5491">IFERROR(_xlfn.IFS(Table2[[#This Row],[booking_status]]="confirmed","Expected",Table2[[#This Row],[booking_status]]="checked-out","Actual"),"No Revenue")</f>
        <v>Expected</v>
      </c>
      <c r="S5491" s="4">
        <f>Table2[[#This Row],[Revenue_Amount]]/Table2[[#This Row],[Num_Nights]]</f>
        <v>79.650000000000006</v>
      </c>
    </row>
    <row r="5492" spans="1:19" x14ac:dyDescent="0.3">
      <c r="A5492">
        <v>5491</v>
      </c>
      <c r="B5492" t="s">
        <v>14</v>
      </c>
      <c r="C5492" s="9">
        <v>45050</v>
      </c>
      <c r="D5492" s="9">
        <v>45053</v>
      </c>
      <c r="E5492" s="10">
        <v>45030</v>
      </c>
      <c r="F5492" t="s">
        <v>27</v>
      </c>
      <c r="G5492">
        <v>112.75</v>
      </c>
      <c r="H5492">
        <v>4</v>
      </c>
      <c r="I5492">
        <v>0</v>
      </c>
      <c r="J5492" t="s">
        <v>28</v>
      </c>
      <c r="K5492" t="s">
        <v>29</v>
      </c>
      <c r="L5492" t="s">
        <v>21</v>
      </c>
      <c r="M5492" t="s">
        <v>36</v>
      </c>
      <c r="N5492" t="s">
        <v>95</v>
      </c>
      <c r="O5492">
        <f>Table2[[#This Row],[check_out_date]]-Table2[[#This Row],[check_in_date]]</f>
        <v>3</v>
      </c>
      <c r="P5492">
        <f>Table2[[#This Row],[num_adults]]+Table2[[#This Row],[num_children]]</f>
        <v>4</v>
      </c>
      <c r="Q5492" s="3">
        <f>IF(OR(Table2[[#This Row],[booking_status]]="confirmed",Table2[[#This Row],[booking_status]]="checked-out"),Table2[[#This Row],[room_rate_per_night]]*Table2[[#This Row],[Num_Nights]],0)</f>
        <v>338.25</v>
      </c>
      <c r="R5492" t="str" cm="1">
        <f t="array" ref="R5492">IFERROR(_xlfn.IFS(Table2[[#This Row],[booking_status]]="confirmed","Expected",Table2[[#This Row],[booking_status]]="checked-out","Actual"),"No Revenue")</f>
        <v>Expected</v>
      </c>
      <c r="S5492" s="4">
        <f>Table2[[#This Row],[Revenue_Amount]]/Table2[[#This Row],[Num_Nights]]</f>
        <v>112.75</v>
      </c>
    </row>
    <row r="5493" spans="1:19" hidden="1" x14ac:dyDescent="0.3">
      <c r="A5493">
        <v>5492</v>
      </c>
      <c r="B5493" t="s">
        <v>37</v>
      </c>
      <c r="C5493" s="9">
        <v>45080</v>
      </c>
      <c r="D5493" s="9">
        <v>45082</v>
      </c>
      <c r="E5493" s="10">
        <v>45070</v>
      </c>
      <c r="F5493" t="s">
        <v>49</v>
      </c>
      <c r="G5493">
        <v>75.11</v>
      </c>
      <c r="H5493">
        <v>2</v>
      </c>
      <c r="I5493">
        <v>1</v>
      </c>
      <c r="J5493" t="s">
        <v>35</v>
      </c>
      <c r="K5493" t="s">
        <v>20</v>
      </c>
      <c r="L5493" t="s">
        <v>56</v>
      </c>
      <c r="M5493" t="s">
        <v>22</v>
      </c>
      <c r="N5493" t="s">
        <v>23</v>
      </c>
      <c r="O5493">
        <f>Table2[[#This Row],[check_out_date]]-Table2[[#This Row],[check_in_date]]</f>
        <v>2</v>
      </c>
      <c r="P5493">
        <f>Table2[[#This Row],[num_adults]]+Table2[[#This Row],[num_children]]</f>
        <v>3</v>
      </c>
      <c r="Q5493" s="3">
        <f>IF(OR(Table2[[#This Row],[booking_status]]="confirmed",Table2[[#This Row],[booking_status]]="checked-out"),Table2[[#This Row],[room_rate_per_night]]*Table2[[#This Row],[Num_Nights]],0)</f>
        <v>150.22</v>
      </c>
      <c r="R5493" t="str" cm="1">
        <f t="array" ref="R5493">IFERROR(_xlfn.IFS(Table2[[#This Row],[booking_status]]="confirmed","Expected",Table2[[#This Row],[booking_status]]="checked-out","Actual"),"No Revenue")</f>
        <v>Actual</v>
      </c>
      <c r="S5493" s="4">
        <f>Table2[[#This Row],[Revenue_Amount]]/Table2[[#This Row],[Num_Nights]]</f>
        <v>75.11</v>
      </c>
    </row>
    <row r="5494" spans="1:19" x14ac:dyDescent="0.3">
      <c r="A5494">
        <v>5493</v>
      </c>
      <c r="B5494" t="s">
        <v>31</v>
      </c>
      <c r="C5494" s="9">
        <v>45127</v>
      </c>
      <c r="D5494" s="9">
        <v>45130</v>
      </c>
      <c r="E5494" s="10">
        <v>45089</v>
      </c>
      <c r="F5494" t="s">
        <v>54</v>
      </c>
      <c r="G5494">
        <v>355.3</v>
      </c>
      <c r="H5494">
        <v>3</v>
      </c>
      <c r="I5494">
        <v>1</v>
      </c>
      <c r="J5494" t="s">
        <v>94</v>
      </c>
      <c r="K5494" t="s">
        <v>44</v>
      </c>
      <c r="L5494" t="s">
        <v>56</v>
      </c>
      <c r="M5494" t="s">
        <v>36</v>
      </c>
      <c r="N5494" t="s">
        <v>41</v>
      </c>
      <c r="O5494">
        <f>Table2[[#This Row],[check_out_date]]-Table2[[#This Row],[check_in_date]]</f>
        <v>3</v>
      </c>
      <c r="P5494">
        <f>Table2[[#This Row],[num_adults]]+Table2[[#This Row],[num_children]]</f>
        <v>4</v>
      </c>
      <c r="Q5494" s="3">
        <f>IF(OR(Table2[[#This Row],[booking_status]]="confirmed",Table2[[#This Row],[booking_status]]="checked-out"),Table2[[#This Row],[room_rate_per_night]]*Table2[[#This Row],[Num_Nights]],0)</f>
        <v>1065.9000000000001</v>
      </c>
      <c r="R5494" t="str" cm="1">
        <f t="array" ref="R5494">IFERROR(_xlfn.IFS(Table2[[#This Row],[booking_status]]="confirmed","Expected",Table2[[#This Row],[booking_status]]="checked-out","Actual"),"No Revenue")</f>
        <v>Actual</v>
      </c>
      <c r="S5494" s="4">
        <f>Table2[[#This Row],[Revenue_Amount]]/Table2[[#This Row],[Num_Nights]]</f>
        <v>355.3</v>
      </c>
    </row>
    <row r="5495" spans="1:19" x14ac:dyDescent="0.3">
      <c r="A5495">
        <v>5494</v>
      </c>
      <c r="B5495" t="s">
        <v>14</v>
      </c>
      <c r="C5495" s="9">
        <v>45106</v>
      </c>
      <c r="D5495" s="9">
        <v>45119</v>
      </c>
      <c r="E5495" s="10">
        <v>45041</v>
      </c>
      <c r="F5495" t="s">
        <v>18</v>
      </c>
      <c r="G5495">
        <v>241.69</v>
      </c>
      <c r="H5495">
        <v>2</v>
      </c>
      <c r="I5495">
        <v>0</v>
      </c>
      <c r="J5495" t="s">
        <v>28</v>
      </c>
      <c r="K5495" t="s">
        <v>29</v>
      </c>
      <c r="L5495" t="s">
        <v>21</v>
      </c>
      <c r="M5495" t="s">
        <v>36</v>
      </c>
      <c r="N5495" t="s">
        <v>41</v>
      </c>
      <c r="O5495">
        <f>Table2[[#This Row],[check_out_date]]-Table2[[#This Row],[check_in_date]]</f>
        <v>13</v>
      </c>
      <c r="P5495">
        <f>Table2[[#This Row],[num_adults]]+Table2[[#This Row],[num_children]]</f>
        <v>2</v>
      </c>
      <c r="Q5495" s="3">
        <f>IF(OR(Table2[[#This Row],[booking_status]]="confirmed",Table2[[#This Row],[booking_status]]="checked-out"),Table2[[#This Row],[room_rate_per_night]]*Table2[[#This Row],[Num_Nights]],0)</f>
        <v>3141.97</v>
      </c>
      <c r="R5495" t="str" cm="1">
        <f t="array" ref="R5495">IFERROR(_xlfn.IFS(Table2[[#This Row],[booking_status]]="confirmed","Expected",Table2[[#This Row],[booking_status]]="checked-out","Actual"),"No Revenue")</f>
        <v>Expected</v>
      </c>
      <c r="S5495" s="4">
        <f>Table2[[#This Row],[Revenue_Amount]]/Table2[[#This Row],[Num_Nights]]</f>
        <v>241.69</v>
      </c>
    </row>
    <row r="5496" spans="1:19" x14ac:dyDescent="0.3">
      <c r="A5496">
        <v>5495</v>
      </c>
      <c r="B5496" t="s">
        <v>50</v>
      </c>
      <c r="C5496" s="9">
        <v>45227</v>
      </c>
      <c r="D5496" s="9">
        <v>45233</v>
      </c>
      <c r="E5496" s="10">
        <v>45181</v>
      </c>
      <c r="F5496" t="s">
        <v>49</v>
      </c>
      <c r="G5496">
        <v>105.17</v>
      </c>
      <c r="H5496">
        <v>3</v>
      </c>
      <c r="I5496">
        <v>0</v>
      </c>
      <c r="J5496" t="s">
        <v>94</v>
      </c>
      <c r="K5496" t="s">
        <v>99</v>
      </c>
      <c r="L5496" t="s">
        <v>21</v>
      </c>
      <c r="M5496" t="s">
        <v>36</v>
      </c>
      <c r="N5496" t="s">
        <v>41</v>
      </c>
      <c r="O5496">
        <f>Table2[[#This Row],[check_out_date]]-Table2[[#This Row],[check_in_date]]</f>
        <v>6</v>
      </c>
      <c r="P5496">
        <f>Table2[[#This Row],[num_adults]]+Table2[[#This Row],[num_children]]</f>
        <v>3</v>
      </c>
      <c r="Q5496" s="3">
        <f>IF(OR(Table2[[#This Row],[booking_status]]="confirmed",Table2[[#This Row],[booking_status]]="checked-out"),Table2[[#This Row],[room_rate_per_night]]*Table2[[#This Row],[Num_Nights]],0)</f>
        <v>631.02</v>
      </c>
      <c r="R5496" t="str" cm="1">
        <f t="array" ref="R5496">IFERROR(_xlfn.IFS(Table2[[#This Row],[booking_status]]="confirmed","Expected",Table2[[#This Row],[booking_status]]="checked-out","Actual"),"No Revenue")</f>
        <v>Expected</v>
      </c>
      <c r="S5496" s="4">
        <f>Table2[[#This Row],[Revenue_Amount]]/Table2[[#This Row],[Num_Nights]]</f>
        <v>105.17</v>
      </c>
    </row>
    <row r="5497" spans="1:19" x14ac:dyDescent="0.3">
      <c r="A5497">
        <v>5496</v>
      </c>
      <c r="B5497" t="s">
        <v>14</v>
      </c>
      <c r="C5497" s="9">
        <v>45161</v>
      </c>
      <c r="D5497" s="9">
        <v>45165</v>
      </c>
      <c r="E5497" s="10">
        <v>45130</v>
      </c>
      <c r="F5497" t="s">
        <v>54</v>
      </c>
      <c r="G5497">
        <v>417.14</v>
      </c>
      <c r="H5497">
        <v>3</v>
      </c>
      <c r="I5497">
        <v>0</v>
      </c>
      <c r="J5497" t="s">
        <v>55</v>
      </c>
      <c r="K5497" t="s">
        <v>99</v>
      </c>
      <c r="L5497" t="s">
        <v>21</v>
      </c>
      <c r="M5497" t="s">
        <v>36</v>
      </c>
      <c r="N5497" t="s">
        <v>41</v>
      </c>
      <c r="O5497">
        <f>Table2[[#This Row],[check_out_date]]-Table2[[#This Row],[check_in_date]]</f>
        <v>4</v>
      </c>
      <c r="P5497">
        <f>Table2[[#This Row],[num_adults]]+Table2[[#This Row],[num_children]]</f>
        <v>3</v>
      </c>
      <c r="Q5497" s="3">
        <f>IF(OR(Table2[[#This Row],[booking_status]]="confirmed",Table2[[#This Row],[booking_status]]="checked-out"),Table2[[#This Row],[room_rate_per_night]]*Table2[[#This Row],[Num_Nights]],0)</f>
        <v>1668.56</v>
      </c>
      <c r="R5497" t="str" cm="1">
        <f t="array" ref="R5497">IFERROR(_xlfn.IFS(Table2[[#This Row],[booking_status]]="confirmed","Expected",Table2[[#This Row],[booking_status]]="checked-out","Actual"),"No Revenue")</f>
        <v>Expected</v>
      </c>
      <c r="S5497" s="4">
        <f>Table2[[#This Row],[Revenue_Amount]]/Table2[[#This Row],[Num_Nights]]</f>
        <v>417.14</v>
      </c>
    </row>
    <row r="5498" spans="1:19" hidden="1" x14ac:dyDescent="0.3">
      <c r="A5498">
        <v>5497</v>
      </c>
      <c r="B5498" t="s">
        <v>50</v>
      </c>
      <c r="C5498" s="9">
        <v>45177</v>
      </c>
      <c r="D5498" s="9">
        <v>45182</v>
      </c>
      <c r="E5498" s="10">
        <v>45109</v>
      </c>
      <c r="F5498" t="s">
        <v>49</v>
      </c>
      <c r="G5498">
        <v>109.56</v>
      </c>
      <c r="H5498">
        <v>1</v>
      </c>
      <c r="I5498">
        <v>1</v>
      </c>
      <c r="J5498" t="s">
        <v>35</v>
      </c>
      <c r="K5498" t="s">
        <v>99</v>
      </c>
      <c r="L5498" t="s">
        <v>21</v>
      </c>
      <c r="M5498" t="s">
        <v>36</v>
      </c>
      <c r="N5498" t="s">
        <v>23</v>
      </c>
      <c r="O5498">
        <f>Table2[[#This Row],[check_out_date]]-Table2[[#This Row],[check_in_date]]</f>
        <v>5</v>
      </c>
      <c r="P5498">
        <f>Table2[[#This Row],[num_adults]]+Table2[[#This Row],[num_children]]</f>
        <v>2</v>
      </c>
      <c r="Q5498" s="3">
        <f>IF(OR(Table2[[#This Row],[booking_status]]="confirmed",Table2[[#This Row],[booking_status]]="checked-out"),Table2[[#This Row],[room_rate_per_night]]*Table2[[#This Row],[Num_Nights]],0)</f>
        <v>547.79999999999995</v>
      </c>
      <c r="R5498" t="str" cm="1">
        <f t="array" ref="R5498">IFERROR(_xlfn.IFS(Table2[[#This Row],[booking_status]]="confirmed","Expected",Table2[[#This Row],[booking_status]]="checked-out","Actual"),"No Revenue")</f>
        <v>Expected</v>
      </c>
      <c r="S5498" s="4">
        <f>Table2[[#This Row],[Revenue_Amount]]/Table2[[#This Row],[Num_Nights]]</f>
        <v>109.55999999999999</v>
      </c>
    </row>
    <row r="5499" spans="1:19" hidden="1" x14ac:dyDescent="0.3">
      <c r="A5499">
        <v>5498</v>
      </c>
      <c r="B5499" t="s">
        <v>14</v>
      </c>
      <c r="C5499" s="9">
        <v>45141</v>
      </c>
      <c r="D5499" s="9">
        <v>45142</v>
      </c>
      <c r="E5499" s="10">
        <v>45128</v>
      </c>
      <c r="F5499" t="s">
        <v>27</v>
      </c>
      <c r="G5499">
        <v>127.33</v>
      </c>
      <c r="H5499">
        <v>3</v>
      </c>
      <c r="I5499">
        <v>0</v>
      </c>
      <c r="J5499" t="s">
        <v>35</v>
      </c>
      <c r="K5499" t="s">
        <v>20</v>
      </c>
      <c r="L5499" t="s">
        <v>56</v>
      </c>
      <c r="M5499" t="s">
        <v>36</v>
      </c>
      <c r="N5499" t="s">
        <v>41</v>
      </c>
      <c r="O5499">
        <f>Table2[[#This Row],[check_out_date]]-Table2[[#This Row],[check_in_date]]</f>
        <v>1</v>
      </c>
      <c r="P5499">
        <f>Table2[[#This Row],[num_adults]]+Table2[[#This Row],[num_children]]</f>
        <v>3</v>
      </c>
      <c r="Q5499" s="3">
        <f>IF(OR(Table2[[#This Row],[booking_status]]="confirmed",Table2[[#This Row],[booking_status]]="checked-out"),Table2[[#This Row],[room_rate_per_night]]*Table2[[#This Row],[Num_Nights]],0)</f>
        <v>127.33</v>
      </c>
      <c r="R5499" t="str" cm="1">
        <f t="array" ref="R5499">IFERROR(_xlfn.IFS(Table2[[#This Row],[booking_status]]="confirmed","Expected",Table2[[#This Row],[booking_status]]="checked-out","Actual"),"No Revenue")</f>
        <v>Actual</v>
      </c>
      <c r="S5499" s="4">
        <f>Table2[[#This Row],[Revenue_Amount]]/Table2[[#This Row],[Num_Nights]]</f>
        <v>127.33</v>
      </c>
    </row>
    <row r="5500" spans="1:19" x14ac:dyDescent="0.3">
      <c r="A5500">
        <v>5499</v>
      </c>
      <c r="B5500" t="s">
        <v>50</v>
      </c>
      <c r="C5500" s="9">
        <v>45066</v>
      </c>
      <c r="D5500" s="9">
        <v>45068</v>
      </c>
      <c r="E5500" s="10">
        <v>45039</v>
      </c>
      <c r="F5500" t="s">
        <v>49</v>
      </c>
      <c r="G5500">
        <v>93.55</v>
      </c>
      <c r="H5500">
        <v>3</v>
      </c>
      <c r="I5500">
        <v>1</v>
      </c>
      <c r="J5500" t="s">
        <v>94</v>
      </c>
      <c r="K5500" t="s">
        <v>44</v>
      </c>
      <c r="L5500" t="s">
        <v>21</v>
      </c>
      <c r="M5500" t="s">
        <v>36</v>
      </c>
      <c r="N5500" t="s">
        <v>41</v>
      </c>
      <c r="O5500">
        <f>Table2[[#This Row],[check_out_date]]-Table2[[#This Row],[check_in_date]]</f>
        <v>2</v>
      </c>
      <c r="P5500">
        <f>Table2[[#This Row],[num_adults]]+Table2[[#This Row],[num_children]]</f>
        <v>4</v>
      </c>
      <c r="Q5500" s="3">
        <f>IF(OR(Table2[[#This Row],[booking_status]]="confirmed",Table2[[#This Row],[booking_status]]="checked-out"),Table2[[#This Row],[room_rate_per_night]]*Table2[[#This Row],[Num_Nights]],0)</f>
        <v>187.1</v>
      </c>
      <c r="R5500" t="str" cm="1">
        <f t="array" ref="R5500">IFERROR(_xlfn.IFS(Table2[[#This Row],[booking_status]]="confirmed","Expected",Table2[[#This Row],[booking_status]]="checked-out","Actual"),"No Revenue")</f>
        <v>Expected</v>
      </c>
      <c r="S5500" s="4">
        <f>Table2[[#This Row],[Revenue_Amount]]/Table2[[#This Row],[Num_Nights]]</f>
        <v>93.55</v>
      </c>
    </row>
    <row r="5501" spans="1:19" x14ac:dyDescent="0.3">
      <c r="A5501">
        <v>5500</v>
      </c>
      <c r="B5501" t="s">
        <v>14</v>
      </c>
      <c r="C5501" s="9">
        <v>44939</v>
      </c>
      <c r="D5501" s="9">
        <v>44944</v>
      </c>
      <c r="E5501" s="10">
        <v>44912</v>
      </c>
      <c r="F5501" t="s">
        <v>54</v>
      </c>
      <c r="G5501">
        <v>371.33</v>
      </c>
      <c r="H5501">
        <v>2</v>
      </c>
      <c r="I5501">
        <v>0</v>
      </c>
      <c r="J5501" t="s">
        <v>19</v>
      </c>
      <c r="K5501" t="s">
        <v>29</v>
      </c>
      <c r="L5501" t="s">
        <v>56</v>
      </c>
      <c r="M5501" t="s">
        <v>36</v>
      </c>
      <c r="N5501" t="s">
        <v>41</v>
      </c>
      <c r="O5501">
        <f>Table2[[#This Row],[check_out_date]]-Table2[[#This Row],[check_in_date]]</f>
        <v>5</v>
      </c>
      <c r="P5501">
        <f>Table2[[#This Row],[num_adults]]+Table2[[#This Row],[num_children]]</f>
        <v>2</v>
      </c>
      <c r="Q5501" s="3">
        <f>IF(OR(Table2[[#This Row],[booking_status]]="confirmed",Table2[[#This Row],[booking_status]]="checked-out"),Table2[[#This Row],[room_rate_per_night]]*Table2[[#This Row],[Num_Nights]],0)</f>
        <v>1856.6499999999999</v>
      </c>
      <c r="R5501" t="str" cm="1">
        <f t="array" ref="R5501">IFERROR(_xlfn.IFS(Table2[[#This Row],[booking_status]]="confirmed","Expected",Table2[[#This Row],[booking_status]]="checked-out","Actual"),"No Revenue")</f>
        <v>Actual</v>
      </c>
      <c r="S5501" s="4">
        <f>Table2[[#This Row],[Revenue_Amount]]/Table2[[#This Row],[Num_Nights]]</f>
        <v>371.33</v>
      </c>
    </row>
    <row r="5502" spans="1:19" hidden="1" x14ac:dyDescent="0.3">
      <c r="A5502">
        <v>5501</v>
      </c>
      <c r="B5502" t="s">
        <v>37</v>
      </c>
      <c r="C5502" s="9">
        <v>44974</v>
      </c>
      <c r="D5502" s="9">
        <v>44981</v>
      </c>
      <c r="E5502" s="10">
        <v>44946</v>
      </c>
      <c r="F5502" t="s">
        <v>18</v>
      </c>
      <c r="G5502">
        <v>321.44</v>
      </c>
      <c r="H5502">
        <v>1</v>
      </c>
      <c r="I5502">
        <v>2</v>
      </c>
      <c r="J5502" t="s">
        <v>35</v>
      </c>
      <c r="K5502" t="s">
        <v>99</v>
      </c>
      <c r="L5502" t="s">
        <v>60</v>
      </c>
      <c r="M5502" t="s">
        <v>36</v>
      </c>
      <c r="N5502" t="s">
        <v>41</v>
      </c>
      <c r="O5502">
        <f>Table2[[#This Row],[check_out_date]]-Table2[[#This Row],[check_in_date]]</f>
        <v>7</v>
      </c>
      <c r="P5502">
        <f>Table2[[#This Row],[num_adults]]+Table2[[#This Row],[num_children]]</f>
        <v>3</v>
      </c>
      <c r="Q5502" s="3">
        <f>IF(OR(Table2[[#This Row],[booking_status]]="confirmed",Table2[[#This Row],[booking_status]]="checked-out"),Table2[[#This Row],[room_rate_per_night]]*Table2[[#This Row],[Num_Nights]],0)</f>
        <v>0</v>
      </c>
      <c r="R5502" t="str" cm="1">
        <f t="array" ref="R5502">IFERROR(_xlfn.IFS(Table2[[#This Row],[booking_status]]="confirmed","Expected",Table2[[#This Row],[booking_status]]="checked-out","Actual"),"No Revenue")</f>
        <v>No Revenue</v>
      </c>
      <c r="S5502" s="4">
        <f>Table2[[#This Row],[Revenue_Amount]]/Table2[[#This Row],[Num_Nights]]</f>
        <v>0</v>
      </c>
    </row>
    <row r="5503" spans="1:19" x14ac:dyDescent="0.3">
      <c r="A5503">
        <v>5502</v>
      </c>
      <c r="B5503" t="s">
        <v>14</v>
      </c>
      <c r="C5503" s="9">
        <v>45237</v>
      </c>
      <c r="D5503" s="9">
        <v>45245</v>
      </c>
      <c r="E5503" s="10">
        <v>45211</v>
      </c>
      <c r="F5503" t="s">
        <v>27</v>
      </c>
      <c r="G5503">
        <v>108.82</v>
      </c>
      <c r="H5503">
        <v>2</v>
      </c>
      <c r="I5503">
        <v>0</v>
      </c>
      <c r="J5503" t="s">
        <v>28</v>
      </c>
      <c r="K5503" t="s">
        <v>44</v>
      </c>
      <c r="L5503" t="s">
        <v>56</v>
      </c>
      <c r="M5503" t="s">
        <v>36</v>
      </c>
      <c r="N5503" t="s">
        <v>45</v>
      </c>
      <c r="O5503">
        <f>Table2[[#This Row],[check_out_date]]-Table2[[#This Row],[check_in_date]]</f>
        <v>8</v>
      </c>
      <c r="P5503">
        <f>Table2[[#This Row],[num_adults]]+Table2[[#This Row],[num_children]]</f>
        <v>2</v>
      </c>
      <c r="Q5503" s="3">
        <f>IF(OR(Table2[[#This Row],[booking_status]]="confirmed",Table2[[#This Row],[booking_status]]="checked-out"),Table2[[#This Row],[room_rate_per_night]]*Table2[[#This Row],[Num_Nights]],0)</f>
        <v>870.56</v>
      </c>
      <c r="R5503" t="str" cm="1">
        <f t="array" ref="R5503">IFERROR(_xlfn.IFS(Table2[[#This Row],[booking_status]]="confirmed","Expected",Table2[[#This Row],[booking_status]]="checked-out","Actual"),"No Revenue")</f>
        <v>Actual</v>
      </c>
      <c r="S5503" s="4">
        <f>Table2[[#This Row],[Revenue_Amount]]/Table2[[#This Row],[Num_Nights]]</f>
        <v>108.82</v>
      </c>
    </row>
    <row r="5504" spans="1:19" hidden="1" x14ac:dyDescent="0.3">
      <c r="A5504">
        <v>5503</v>
      </c>
      <c r="B5504" t="s">
        <v>31</v>
      </c>
      <c r="C5504" s="9">
        <v>45019</v>
      </c>
      <c r="D5504" s="9">
        <v>45023</v>
      </c>
      <c r="E5504" s="10">
        <v>45005</v>
      </c>
      <c r="F5504" t="s">
        <v>49</v>
      </c>
      <c r="G5504">
        <v>66.97</v>
      </c>
      <c r="H5504">
        <v>2</v>
      </c>
      <c r="I5504">
        <v>2</v>
      </c>
      <c r="J5504" t="s">
        <v>35</v>
      </c>
      <c r="K5504" t="s">
        <v>99</v>
      </c>
      <c r="L5504" t="s">
        <v>21</v>
      </c>
      <c r="M5504" t="s">
        <v>36</v>
      </c>
      <c r="N5504" t="s">
        <v>41</v>
      </c>
      <c r="O5504">
        <f>Table2[[#This Row],[check_out_date]]-Table2[[#This Row],[check_in_date]]</f>
        <v>4</v>
      </c>
      <c r="P5504">
        <f>Table2[[#This Row],[num_adults]]+Table2[[#This Row],[num_children]]</f>
        <v>4</v>
      </c>
      <c r="Q5504" s="3">
        <f>IF(OR(Table2[[#This Row],[booking_status]]="confirmed",Table2[[#This Row],[booking_status]]="checked-out"),Table2[[#This Row],[room_rate_per_night]]*Table2[[#This Row],[Num_Nights]],0)</f>
        <v>267.88</v>
      </c>
      <c r="R5504" t="str" cm="1">
        <f t="array" ref="R5504">IFERROR(_xlfn.IFS(Table2[[#This Row],[booking_status]]="confirmed","Expected",Table2[[#This Row],[booking_status]]="checked-out","Actual"),"No Revenue")</f>
        <v>Expected</v>
      </c>
      <c r="S5504" s="4">
        <f>Table2[[#This Row],[Revenue_Amount]]/Table2[[#This Row],[Num_Nights]]</f>
        <v>66.97</v>
      </c>
    </row>
    <row r="5505" spans="1:19" x14ac:dyDescent="0.3">
      <c r="A5505">
        <v>5504</v>
      </c>
      <c r="B5505" t="s">
        <v>31</v>
      </c>
      <c r="C5505" s="9">
        <v>45203</v>
      </c>
      <c r="D5505" s="9">
        <v>45208</v>
      </c>
      <c r="E5505" s="10">
        <v>45197</v>
      </c>
      <c r="F5505" t="s">
        <v>18</v>
      </c>
      <c r="G5505">
        <v>198.85</v>
      </c>
      <c r="H5505">
        <v>1</v>
      </c>
      <c r="I5505">
        <v>0</v>
      </c>
      <c r="J5505" t="s">
        <v>55</v>
      </c>
      <c r="K5505" t="s">
        <v>44</v>
      </c>
      <c r="L5505" t="s">
        <v>60</v>
      </c>
      <c r="M5505" t="s">
        <v>36</v>
      </c>
      <c r="N5505" t="s">
        <v>45</v>
      </c>
      <c r="O5505">
        <f>Table2[[#This Row],[check_out_date]]-Table2[[#This Row],[check_in_date]]</f>
        <v>5</v>
      </c>
      <c r="P5505">
        <f>Table2[[#This Row],[num_adults]]+Table2[[#This Row],[num_children]]</f>
        <v>1</v>
      </c>
      <c r="Q5505" s="3">
        <f>IF(OR(Table2[[#This Row],[booking_status]]="confirmed",Table2[[#This Row],[booking_status]]="checked-out"),Table2[[#This Row],[room_rate_per_night]]*Table2[[#This Row],[Num_Nights]],0)</f>
        <v>0</v>
      </c>
      <c r="R5505" t="str" cm="1">
        <f t="array" ref="R5505">IFERROR(_xlfn.IFS(Table2[[#This Row],[booking_status]]="confirmed","Expected",Table2[[#This Row],[booking_status]]="checked-out","Actual"),"No Revenue")</f>
        <v>No Revenue</v>
      </c>
      <c r="S5505" s="4">
        <f>Table2[[#This Row],[Revenue_Amount]]/Table2[[#This Row],[Num_Nights]]</f>
        <v>0</v>
      </c>
    </row>
    <row r="5506" spans="1:19" x14ac:dyDescent="0.3">
      <c r="A5506">
        <v>5505</v>
      </c>
      <c r="B5506" t="s">
        <v>37</v>
      </c>
      <c r="C5506" s="9">
        <v>45254</v>
      </c>
      <c r="D5506" s="9">
        <v>45260</v>
      </c>
      <c r="E5506" s="10">
        <v>45205</v>
      </c>
      <c r="F5506" t="s">
        <v>18</v>
      </c>
      <c r="G5506">
        <v>195.72</v>
      </c>
      <c r="H5506">
        <v>1</v>
      </c>
      <c r="I5506">
        <v>3</v>
      </c>
      <c r="J5506" t="s">
        <v>28</v>
      </c>
      <c r="K5506" t="s">
        <v>99</v>
      </c>
      <c r="L5506" t="s">
        <v>60</v>
      </c>
      <c r="M5506" t="s">
        <v>36</v>
      </c>
      <c r="N5506" t="s">
        <v>41</v>
      </c>
      <c r="O5506">
        <f>Table2[[#This Row],[check_out_date]]-Table2[[#This Row],[check_in_date]]</f>
        <v>6</v>
      </c>
      <c r="P5506">
        <f>Table2[[#This Row],[num_adults]]+Table2[[#This Row],[num_children]]</f>
        <v>4</v>
      </c>
      <c r="Q5506" s="3">
        <f>IF(OR(Table2[[#This Row],[booking_status]]="confirmed",Table2[[#This Row],[booking_status]]="checked-out"),Table2[[#This Row],[room_rate_per_night]]*Table2[[#This Row],[Num_Nights]],0)</f>
        <v>0</v>
      </c>
      <c r="R5506" t="str" cm="1">
        <f t="array" ref="R5506">IFERROR(_xlfn.IFS(Table2[[#This Row],[booking_status]]="confirmed","Expected",Table2[[#This Row],[booking_status]]="checked-out","Actual"),"No Revenue")</f>
        <v>No Revenue</v>
      </c>
      <c r="S5506" s="4">
        <f>Table2[[#This Row],[Revenue_Amount]]/Table2[[#This Row],[Num_Nights]]</f>
        <v>0</v>
      </c>
    </row>
    <row r="5507" spans="1:19" hidden="1" x14ac:dyDescent="0.3">
      <c r="A5507">
        <v>5506</v>
      </c>
      <c r="B5507" t="s">
        <v>37</v>
      </c>
      <c r="C5507" s="9">
        <v>45202</v>
      </c>
      <c r="D5507" s="9">
        <v>45208</v>
      </c>
      <c r="E5507" s="10">
        <v>45181</v>
      </c>
      <c r="F5507" t="s">
        <v>54</v>
      </c>
      <c r="G5507">
        <v>529.66999999999996</v>
      </c>
      <c r="H5507">
        <v>3</v>
      </c>
      <c r="I5507">
        <v>0</v>
      </c>
      <c r="J5507" t="s">
        <v>35</v>
      </c>
      <c r="K5507" t="s">
        <v>44</v>
      </c>
      <c r="L5507" t="s">
        <v>56</v>
      </c>
      <c r="M5507" t="s">
        <v>36</v>
      </c>
      <c r="N5507" t="s">
        <v>41</v>
      </c>
      <c r="O5507">
        <f>Table2[[#This Row],[check_out_date]]-Table2[[#This Row],[check_in_date]]</f>
        <v>6</v>
      </c>
      <c r="P5507">
        <f>Table2[[#This Row],[num_adults]]+Table2[[#This Row],[num_children]]</f>
        <v>3</v>
      </c>
      <c r="Q5507" s="3">
        <f>IF(OR(Table2[[#This Row],[booking_status]]="confirmed",Table2[[#This Row],[booking_status]]="checked-out"),Table2[[#This Row],[room_rate_per_night]]*Table2[[#This Row],[Num_Nights]],0)</f>
        <v>3178.0199999999995</v>
      </c>
      <c r="R5507" t="str" cm="1">
        <f t="array" ref="R5507">IFERROR(_xlfn.IFS(Table2[[#This Row],[booking_status]]="confirmed","Expected",Table2[[#This Row],[booking_status]]="checked-out","Actual"),"No Revenue")</f>
        <v>Actual</v>
      </c>
      <c r="S5507" s="4">
        <f>Table2[[#This Row],[Revenue_Amount]]/Table2[[#This Row],[Num_Nights]]</f>
        <v>529.66999999999996</v>
      </c>
    </row>
    <row r="5508" spans="1:19" x14ac:dyDescent="0.3">
      <c r="A5508">
        <v>5507</v>
      </c>
      <c r="B5508" t="s">
        <v>37</v>
      </c>
      <c r="C5508" s="9">
        <v>45275</v>
      </c>
      <c r="D5508" s="9">
        <v>45279</v>
      </c>
      <c r="E5508" s="10">
        <v>45270</v>
      </c>
      <c r="F5508" t="s">
        <v>27</v>
      </c>
      <c r="G5508">
        <v>205.63</v>
      </c>
      <c r="H5508">
        <v>2</v>
      </c>
      <c r="I5508">
        <v>0</v>
      </c>
      <c r="J5508" t="s">
        <v>28</v>
      </c>
      <c r="K5508" t="s">
        <v>29</v>
      </c>
      <c r="L5508" t="s">
        <v>60</v>
      </c>
      <c r="M5508" t="s">
        <v>36</v>
      </c>
      <c r="N5508" t="s">
        <v>95</v>
      </c>
      <c r="O5508">
        <f>Table2[[#This Row],[check_out_date]]-Table2[[#This Row],[check_in_date]]</f>
        <v>4</v>
      </c>
      <c r="P5508">
        <f>Table2[[#This Row],[num_adults]]+Table2[[#This Row],[num_children]]</f>
        <v>2</v>
      </c>
      <c r="Q5508" s="3">
        <f>IF(OR(Table2[[#This Row],[booking_status]]="confirmed",Table2[[#This Row],[booking_status]]="checked-out"),Table2[[#This Row],[room_rate_per_night]]*Table2[[#This Row],[Num_Nights]],0)</f>
        <v>0</v>
      </c>
      <c r="R5508" t="str" cm="1">
        <f t="array" ref="R5508">IFERROR(_xlfn.IFS(Table2[[#This Row],[booking_status]]="confirmed","Expected",Table2[[#This Row],[booking_status]]="checked-out","Actual"),"No Revenue")</f>
        <v>No Revenue</v>
      </c>
      <c r="S5508" s="4">
        <f>Table2[[#This Row],[Revenue_Amount]]/Table2[[#This Row],[Num_Nights]]</f>
        <v>0</v>
      </c>
    </row>
    <row r="5509" spans="1:19" hidden="1" x14ac:dyDescent="0.3">
      <c r="A5509">
        <v>5508</v>
      </c>
      <c r="B5509" t="s">
        <v>37</v>
      </c>
      <c r="C5509" s="9">
        <v>44941</v>
      </c>
      <c r="D5509" s="9">
        <v>44944</v>
      </c>
      <c r="E5509" s="10">
        <v>44912</v>
      </c>
      <c r="F5509" t="s">
        <v>27</v>
      </c>
      <c r="G5509">
        <v>141.26</v>
      </c>
      <c r="H5509">
        <v>2</v>
      </c>
      <c r="I5509">
        <v>2</v>
      </c>
      <c r="J5509" t="s">
        <v>35</v>
      </c>
      <c r="K5509" t="s">
        <v>66</v>
      </c>
      <c r="L5509" t="s">
        <v>21</v>
      </c>
      <c r="M5509" t="s">
        <v>36</v>
      </c>
      <c r="N5509" t="s">
        <v>41</v>
      </c>
      <c r="O5509">
        <f>Table2[[#This Row],[check_out_date]]-Table2[[#This Row],[check_in_date]]</f>
        <v>3</v>
      </c>
      <c r="P5509">
        <f>Table2[[#This Row],[num_adults]]+Table2[[#This Row],[num_children]]</f>
        <v>4</v>
      </c>
      <c r="Q5509" s="3">
        <f>IF(OR(Table2[[#This Row],[booking_status]]="confirmed",Table2[[#This Row],[booking_status]]="checked-out"),Table2[[#This Row],[room_rate_per_night]]*Table2[[#This Row],[Num_Nights]],0)</f>
        <v>423.78</v>
      </c>
      <c r="R5509" t="str" cm="1">
        <f t="array" ref="R5509">IFERROR(_xlfn.IFS(Table2[[#This Row],[booking_status]]="confirmed","Expected",Table2[[#This Row],[booking_status]]="checked-out","Actual"),"No Revenue")</f>
        <v>Expected</v>
      </c>
      <c r="S5509" s="4">
        <f>Table2[[#This Row],[Revenue_Amount]]/Table2[[#This Row],[Num_Nights]]</f>
        <v>141.26</v>
      </c>
    </row>
    <row r="5510" spans="1:19" x14ac:dyDescent="0.3">
      <c r="A5510">
        <v>5509</v>
      </c>
      <c r="B5510" t="s">
        <v>50</v>
      </c>
      <c r="C5510" s="9">
        <v>45158</v>
      </c>
      <c r="D5510" s="9">
        <v>45163</v>
      </c>
      <c r="E5510" s="10">
        <v>45104</v>
      </c>
      <c r="F5510" t="s">
        <v>18</v>
      </c>
      <c r="G5510">
        <v>311.24</v>
      </c>
      <c r="H5510">
        <v>2</v>
      </c>
      <c r="I5510">
        <v>1</v>
      </c>
      <c r="J5510" t="s">
        <v>55</v>
      </c>
      <c r="K5510" t="s">
        <v>20</v>
      </c>
      <c r="L5510" t="s">
        <v>21</v>
      </c>
      <c r="M5510" t="s">
        <v>36</v>
      </c>
      <c r="N5510" t="s">
        <v>23</v>
      </c>
      <c r="O5510">
        <f>Table2[[#This Row],[check_out_date]]-Table2[[#This Row],[check_in_date]]</f>
        <v>5</v>
      </c>
      <c r="P5510">
        <f>Table2[[#This Row],[num_adults]]+Table2[[#This Row],[num_children]]</f>
        <v>3</v>
      </c>
      <c r="Q5510" s="3">
        <f>IF(OR(Table2[[#This Row],[booking_status]]="confirmed",Table2[[#This Row],[booking_status]]="checked-out"),Table2[[#This Row],[room_rate_per_night]]*Table2[[#This Row],[Num_Nights]],0)</f>
        <v>1556.2</v>
      </c>
      <c r="R5510" t="str" cm="1">
        <f t="array" ref="R5510">IFERROR(_xlfn.IFS(Table2[[#This Row],[booking_status]]="confirmed","Expected",Table2[[#This Row],[booking_status]]="checked-out","Actual"),"No Revenue")</f>
        <v>Expected</v>
      </c>
      <c r="S5510" s="4">
        <f>Table2[[#This Row],[Revenue_Amount]]/Table2[[#This Row],[Num_Nights]]</f>
        <v>311.24</v>
      </c>
    </row>
    <row r="5511" spans="1:19" x14ac:dyDescent="0.3">
      <c r="A5511">
        <v>5510</v>
      </c>
      <c r="B5511" t="s">
        <v>14</v>
      </c>
      <c r="C5511" s="9">
        <v>45129</v>
      </c>
      <c r="D5511" s="9">
        <v>45132</v>
      </c>
      <c r="E5511" s="10">
        <v>45084</v>
      </c>
      <c r="F5511" t="s">
        <v>49</v>
      </c>
      <c r="G5511">
        <v>63.58</v>
      </c>
      <c r="H5511">
        <v>4</v>
      </c>
      <c r="I5511">
        <v>0</v>
      </c>
      <c r="J5511" t="s">
        <v>19</v>
      </c>
      <c r="K5511" t="s">
        <v>20</v>
      </c>
      <c r="L5511" t="s">
        <v>21</v>
      </c>
      <c r="M5511" t="s">
        <v>36</v>
      </c>
      <c r="N5511" t="s">
        <v>41</v>
      </c>
      <c r="O5511">
        <f>Table2[[#This Row],[check_out_date]]-Table2[[#This Row],[check_in_date]]</f>
        <v>3</v>
      </c>
      <c r="P5511">
        <f>Table2[[#This Row],[num_adults]]+Table2[[#This Row],[num_children]]</f>
        <v>4</v>
      </c>
      <c r="Q5511" s="3">
        <f>IF(OR(Table2[[#This Row],[booking_status]]="confirmed",Table2[[#This Row],[booking_status]]="checked-out"),Table2[[#This Row],[room_rate_per_night]]*Table2[[#This Row],[Num_Nights]],0)</f>
        <v>190.74</v>
      </c>
      <c r="R5511" t="str" cm="1">
        <f t="array" ref="R5511">IFERROR(_xlfn.IFS(Table2[[#This Row],[booking_status]]="confirmed","Expected",Table2[[#This Row],[booking_status]]="checked-out","Actual"),"No Revenue")</f>
        <v>Expected</v>
      </c>
      <c r="S5511" s="4">
        <f>Table2[[#This Row],[Revenue_Amount]]/Table2[[#This Row],[Num_Nights]]</f>
        <v>63.580000000000005</v>
      </c>
    </row>
    <row r="5512" spans="1:19" hidden="1" x14ac:dyDescent="0.3">
      <c r="A5512">
        <v>5511</v>
      </c>
      <c r="B5512" t="s">
        <v>50</v>
      </c>
      <c r="C5512" s="9">
        <v>44944</v>
      </c>
      <c r="D5512" s="9">
        <v>44947</v>
      </c>
      <c r="E5512" s="10">
        <v>44885</v>
      </c>
      <c r="F5512" t="s">
        <v>18</v>
      </c>
      <c r="G5512">
        <v>208.59</v>
      </c>
      <c r="H5512">
        <v>4</v>
      </c>
      <c r="I5512">
        <v>0</v>
      </c>
      <c r="J5512" t="s">
        <v>35</v>
      </c>
      <c r="K5512" t="s">
        <v>44</v>
      </c>
      <c r="L5512" t="s">
        <v>56</v>
      </c>
      <c r="M5512" t="s">
        <v>22</v>
      </c>
      <c r="N5512" t="s">
        <v>41</v>
      </c>
      <c r="O5512">
        <f>Table2[[#This Row],[check_out_date]]-Table2[[#This Row],[check_in_date]]</f>
        <v>3</v>
      </c>
      <c r="P5512">
        <f>Table2[[#This Row],[num_adults]]+Table2[[#This Row],[num_children]]</f>
        <v>4</v>
      </c>
      <c r="Q5512" s="3">
        <f>IF(OR(Table2[[#This Row],[booking_status]]="confirmed",Table2[[#This Row],[booking_status]]="checked-out"),Table2[[#This Row],[room_rate_per_night]]*Table2[[#This Row],[Num_Nights]],0)</f>
        <v>625.77</v>
      </c>
      <c r="R5512" t="str" cm="1">
        <f t="array" ref="R5512">IFERROR(_xlfn.IFS(Table2[[#This Row],[booking_status]]="confirmed","Expected",Table2[[#This Row],[booking_status]]="checked-out","Actual"),"No Revenue")</f>
        <v>Actual</v>
      </c>
      <c r="S5512" s="4">
        <f>Table2[[#This Row],[Revenue_Amount]]/Table2[[#This Row],[Num_Nights]]</f>
        <v>208.59</v>
      </c>
    </row>
    <row r="5513" spans="1:19" x14ac:dyDescent="0.3">
      <c r="A5513">
        <v>5512</v>
      </c>
      <c r="B5513" t="s">
        <v>14</v>
      </c>
      <c r="C5513" s="9">
        <v>45091</v>
      </c>
      <c r="D5513" s="9">
        <v>45102</v>
      </c>
      <c r="E5513" s="10">
        <v>45065</v>
      </c>
      <c r="F5513" t="s">
        <v>49</v>
      </c>
      <c r="G5513">
        <v>65.52</v>
      </c>
      <c r="H5513">
        <v>4</v>
      </c>
      <c r="I5513">
        <v>0</v>
      </c>
      <c r="J5513" t="s">
        <v>28</v>
      </c>
      <c r="K5513" t="s">
        <v>66</v>
      </c>
      <c r="L5513" t="s">
        <v>56</v>
      </c>
      <c r="M5513" t="s">
        <v>36</v>
      </c>
      <c r="N5513" t="s">
        <v>23</v>
      </c>
      <c r="O5513">
        <f>Table2[[#This Row],[check_out_date]]-Table2[[#This Row],[check_in_date]]</f>
        <v>11</v>
      </c>
      <c r="P5513">
        <f>Table2[[#This Row],[num_adults]]+Table2[[#This Row],[num_children]]</f>
        <v>4</v>
      </c>
      <c r="Q5513" s="3">
        <f>IF(OR(Table2[[#This Row],[booking_status]]="confirmed",Table2[[#This Row],[booking_status]]="checked-out"),Table2[[#This Row],[room_rate_per_night]]*Table2[[#This Row],[Num_Nights]],0)</f>
        <v>720.71999999999991</v>
      </c>
      <c r="R5513" t="str" cm="1">
        <f t="array" ref="R5513">IFERROR(_xlfn.IFS(Table2[[#This Row],[booking_status]]="confirmed","Expected",Table2[[#This Row],[booking_status]]="checked-out","Actual"),"No Revenue")</f>
        <v>Actual</v>
      </c>
      <c r="S5513" s="4">
        <f>Table2[[#This Row],[Revenue_Amount]]/Table2[[#This Row],[Num_Nights]]</f>
        <v>65.52</v>
      </c>
    </row>
    <row r="5514" spans="1:19" x14ac:dyDescent="0.3">
      <c r="A5514">
        <v>5513</v>
      </c>
      <c r="B5514" t="s">
        <v>37</v>
      </c>
      <c r="C5514" s="9">
        <v>45050</v>
      </c>
      <c r="D5514" s="9">
        <v>45052</v>
      </c>
      <c r="E5514" s="10">
        <v>45034</v>
      </c>
      <c r="F5514" t="s">
        <v>18</v>
      </c>
      <c r="G5514">
        <v>205.93</v>
      </c>
      <c r="H5514">
        <v>3</v>
      </c>
      <c r="I5514">
        <v>0</v>
      </c>
      <c r="J5514" t="s">
        <v>28</v>
      </c>
      <c r="K5514" t="s">
        <v>66</v>
      </c>
      <c r="L5514" t="s">
        <v>21</v>
      </c>
      <c r="M5514" t="s">
        <v>22</v>
      </c>
      <c r="N5514" t="s">
        <v>45</v>
      </c>
      <c r="O5514">
        <f>Table2[[#This Row],[check_out_date]]-Table2[[#This Row],[check_in_date]]</f>
        <v>2</v>
      </c>
      <c r="P5514">
        <f>Table2[[#This Row],[num_adults]]+Table2[[#This Row],[num_children]]</f>
        <v>3</v>
      </c>
      <c r="Q5514" s="3">
        <f>IF(OR(Table2[[#This Row],[booking_status]]="confirmed",Table2[[#This Row],[booking_status]]="checked-out"),Table2[[#This Row],[room_rate_per_night]]*Table2[[#This Row],[Num_Nights]],0)</f>
        <v>411.86</v>
      </c>
      <c r="R5514" t="str" cm="1">
        <f t="array" ref="R5514">IFERROR(_xlfn.IFS(Table2[[#This Row],[booking_status]]="confirmed","Expected",Table2[[#This Row],[booking_status]]="checked-out","Actual"),"No Revenue")</f>
        <v>Expected</v>
      </c>
      <c r="S5514" s="4">
        <f>Table2[[#This Row],[Revenue_Amount]]/Table2[[#This Row],[Num_Nights]]</f>
        <v>205.93</v>
      </c>
    </row>
    <row r="5515" spans="1:19" x14ac:dyDescent="0.3">
      <c r="A5515">
        <v>5514</v>
      </c>
      <c r="B5515" t="s">
        <v>31</v>
      </c>
      <c r="C5515" s="9">
        <v>44951</v>
      </c>
      <c r="D5515" s="9">
        <v>44954</v>
      </c>
      <c r="E5515" s="10">
        <v>44924</v>
      </c>
      <c r="F5515" t="s">
        <v>27</v>
      </c>
      <c r="G5515">
        <v>154.47999999999999</v>
      </c>
      <c r="H5515">
        <v>2</v>
      </c>
      <c r="I5515">
        <v>1</v>
      </c>
      <c r="J5515" t="s">
        <v>19</v>
      </c>
      <c r="K5515" t="s">
        <v>44</v>
      </c>
      <c r="L5515" t="s">
        <v>21</v>
      </c>
      <c r="M5515" t="s">
        <v>36</v>
      </c>
      <c r="N5515" t="s">
        <v>45</v>
      </c>
      <c r="O5515">
        <f>Table2[[#This Row],[check_out_date]]-Table2[[#This Row],[check_in_date]]</f>
        <v>3</v>
      </c>
      <c r="P5515">
        <f>Table2[[#This Row],[num_adults]]+Table2[[#This Row],[num_children]]</f>
        <v>3</v>
      </c>
      <c r="Q5515" s="3">
        <f>IF(OR(Table2[[#This Row],[booking_status]]="confirmed",Table2[[#This Row],[booking_status]]="checked-out"),Table2[[#This Row],[room_rate_per_night]]*Table2[[#This Row],[Num_Nights]],0)</f>
        <v>463.43999999999994</v>
      </c>
      <c r="R5515" t="str" cm="1">
        <f t="array" ref="R5515">IFERROR(_xlfn.IFS(Table2[[#This Row],[booking_status]]="confirmed","Expected",Table2[[#This Row],[booking_status]]="checked-out","Actual"),"No Revenue")</f>
        <v>Expected</v>
      </c>
      <c r="S5515" s="4">
        <f>Table2[[#This Row],[Revenue_Amount]]/Table2[[#This Row],[Num_Nights]]</f>
        <v>154.47999999999999</v>
      </c>
    </row>
    <row r="5516" spans="1:19" x14ac:dyDescent="0.3">
      <c r="A5516">
        <v>5515</v>
      </c>
      <c r="B5516" t="s">
        <v>14</v>
      </c>
      <c r="C5516" s="9">
        <v>45264</v>
      </c>
      <c r="D5516" s="9">
        <v>45275</v>
      </c>
      <c r="E5516" s="10">
        <v>45221</v>
      </c>
      <c r="F5516" t="s">
        <v>54</v>
      </c>
      <c r="G5516">
        <v>379.1</v>
      </c>
      <c r="H5516">
        <v>3</v>
      </c>
      <c r="I5516">
        <v>1</v>
      </c>
      <c r="J5516" t="s">
        <v>28</v>
      </c>
      <c r="K5516" t="s">
        <v>66</v>
      </c>
      <c r="L5516" t="s">
        <v>21</v>
      </c>
      <c r="M5516" t="s">
        <v>22</v>
      </c>
      <c r="N5516" t="s">
        <v>41</v>
      </c>
      <c r="O5516">
        <f>Table2[[#This Row],[check_out_date]]-Table2[[#This Row],[check_in_date]]</f>
        <v>11</v>
      </c>
      <c r="P5516">
        <f>Table2[[#This Row],[num_adults]]+Table2[[#This Row],[num_children]]</f>
        <v>4</v>
      </c>
      <c r="Q5516" s="3">
        <f>IF(OR(Table2[[#This Row],[booking_status]]="confirmed",Table2[[#This Row],[booking_status]]="checked-out"),Table2[[#This Row],[room_rate_per_night]]*Table2[[#This Row],[Num_Nights]],0)</f>
        <v>4170.1000000000004</v>
      </c>
      <c r="R5516" t="str" cm="1">
        <f t="array" ref="R5516">IFERROR(_xlfn.IFS(Table2[[#This Row],[booking_status]]="confirmed","Expected",Table2[[#This Row],[booking_status]]="checked-out","Actual"),"No Revenue")</f>
        <v>Expected</v>
      </c>
      <c r="S5516" s="4">
        <f>Table2[[#This Row],[Revenue_Amount]]/Table2[[#This Row],[Num_Nights]]</f>
        <v>379.1</v>
      </c>
    </row>
    <row r="5517" spans="1:19" x14ac:dyDescent="0.3">
      <c r="A5517">
        <v>5516</v>
      </c>
      <c r="B5517" t="s">
        <v>50</v>
      </c>
      <c r="C5517" s="9">
        <v>45258</v>
      </c>
      <c r="D5517" s="9">
        <v>45262</v>
      </c>
      <c r="E5517" s="10">
        <v>45207</v>
      </c>
      <c r="F5517" t="s">
        <v>54</v>
      </c>
      <c r="G5517">
        <v>375.4</v>
      </c>
      <c r="H5517">
        <v>3</v>
      </c>
      <c r="I5517">
        <v>0</v>
      </c>
      <c r="J5517" t="s">
        <v>28</v>
      </c>
      <c r="K5517" t="s">
        <v>20</v>
      </c>
      <c r="L5517" t="s">
        <v>21</v>
      </c>
      <c r="M5517" t="s">
        <v>22</v>
      </c>
      <c r="N5517" t="s">
        <v>41</v>
      </c>
      <c r="O5517">
        <f>Table2[[#This Row],[check_out_date]]-Table2[[#This Row],[check_in_date]]</f>
        <v>4</v>
      </c>
      <c r="P5517">
        <f>Table2[[#This Row],[num_adults]]+Table2[[#This Row],[num_children]]</f>
        <v>3</v>
      </c>
      <c r="Q5517" s="3">
        <f>IF(OR(Table2[[#This Row],[booking_status]]="confirmed",Table2[[#This Row],[booking_status]]="checked-out"),Table2[[#This Row],[room_rate_per_night]]*Table2[[#This Row],[Num_Nights]],0)</f>
        <v>1501.6</v>
      </c>
      <c r="R5517" t="str" cm="1">
        <f t="array" ref="R5517">IFERROR(_xlfn.IFS(Table2[[#This Row],[booking_status]]="confirmed","Expected",Table2[[#This Row],[booking_status]]="checked-out","Actual"),"No Revenue")</f>
        <v>Expected</v>
      </c>
      <c r="S5517" s="4">
        <f>Table2[[#This Row],[Revenue_Amount]]/Table2[[#This Row],[Num_Nights]]</f>
        <v>375.4</v>
      </c>
    </row>
    <row r="5518" spans="1:19" hidden="1" x14ac:dyDescent="0.3">
      <c r="A5518">
        <v>5517</v>
      </c>
      <c r="B5518" t="s">
        <v>31</v>
      </c>
      <c r="C5518" s="9">
        <v>45225</v>
      </c>
      <c r="D5518" s="9">
        <v>45229</v>
      </c>
      <c r="E5518" s="10">
        <v>45224</v>
      </c>
      <c r="F5518" t="s">
        <v>54</v>
      </c>
      <c r="G5518">
        <v>409.25</v>
      </c>
      <c r="H5518">
        <v>3</v>
      </c>
      <c r="I5518">
        <v>0</v>
      </c>
      <c r="J5518" t="s">
        <v>35</v>
      </c>
      <c r="K5518" t="s">
        <v>44</v>
      </c>
      <c r="L5518" t="s">
        <v>56</v>
      </c>
      <c r="M5518" t="s">
        <v>36</v>
      </c>
      <c r="N5518" t="s">
        <v>45</v>
      </c>
      <c r="O5518">
        <f>Table2[[#This Row],[check_out_date]]-Table2[[#This Row],[check_in_date]]</f>
        <v>4</v>
      </c>
      <c r="P5518">
        <f>Table2[[#This Row],[num_adults]]+Table2[[#This Row],[num_children]]</f>
        <v>3</v>
      </c>
      <c r="Q5518" s="3">
        <f>IF(OR(Table2[[#This Row],[booking_status]]="confirmed",Table2[[#This Row],[booking_status]]="checked-out"),Table2[[#This Row],[room_rate_per_night]]*Table2[[#This Row],[Num_Nights]],0)</f>
        <v>1637</v>
      </c>
      <c r="R5518" t="str" cm="1">
        <f t="array" ref="R5518">IFERROR(_xlfn.IFS(Table2[[#This Row],[booking_status]]="confirmed","Expected",Table2[[#This Row],[booking_status]]="checked-out","Actual"),"No Revenue")</f>
        <v>Actual</v>
      </c>
      <c r="S5518" s="4">
        <f>Table2[[#This Row],[Revenue_Amount]]/Table2[[#This Row],[Num_Nights]]</f>
        <v>409.25</v>
      </c>
    </row>
    <row r="5519" spans="1:19" x14ac:dyDescent="0.3">
      <c r="A5519">
        <v>5518</v>
      </c>
      <c r="B5519" t="s">
        <v>14</v>
      </c>
      <c r="C5519" s="9">
        <v>44944</v>
      </c>
      <c r="D5519" s="9">
        <v>44951</v>
      </c>
      <c r="E5519" s="10">
        <v>44938</v>
      </c>
      <c r="F5519" t="s">
        <v>49</v>
      </c>
      <c r="G5519">
        <v>118.71</v>
      </c>
      <c r="H5519">
        <v>2</v>
      </c>
      <c r="I5519">
        <v>0</v>
      </c>
      <c r="J5519" t="s">
        <v>55</v>
      </c>
      <c r="K5519" t="s">
        <v>44</v>
      </c>
      <c r="L5519" t="s">
        <v>21</v>
      </c>
      <c r="M5519" t="s">
        <v>22</v>
      </c>
      <c r="N5519" t="s">
        <v>41</v>
      </c>
      <c r="O5519">
        <f>Table2[[#This Row],[check_out_date]]-Table2[[#This Row],[check_in_date]]</f>
        <v>7</v>
      </c>
      <c r="P5519">
        <f>Table2[[#This Row],[num_adults]]+Table2[[#This Row],[num_children]]</f>
        <v>2</v>
      </c>
      <c r="Q5519" s="3">
        <f>IF(OR(Table2[[#This Row],[booking_status]]="confirmed",Table2[[#This Row],[booking_status]]="checked-out"),Table2[[#This Row],[room_rate_per_night]]*Table2[[#This Row],[Num_Nights]],0)</f>
        <v>830.96999999999991</v>
      </c>
      <c r="R5519" t="str" cm="1">
        <f t="array" ref="R5519">IFERROR(_xlfn.IFS(Table2[[#This Row],[booking_status]]="confirmed","Expected",Table2[[#This Row],[booking_status]]="checked-out","Actual"),"No Revenue")</f>
        <v>Expected</v>
      </c>
      <c r="S5519" s="4">
        <f>Table2[[#This Row],[Revenue_Amount]]/Table2[[#This Row],[Num_Nights]]</f>
        <v>118.71</v>
      </c>
    </row>
    <row r="5520" spans="1:19" x14ac:dyDescent="0.3">
      <c r="A5520">
        <v>5519</v>
      </c>
      <c r="B5520" t="s">
        <v>14</v>
      </c>
      <c r="C5520" s="9">
        <v>44941</v>
      </c>
      <c r="D5520" s="9">
        <v>44948</v>
      </c>
      <c r="E5520" s="10">
        <v>44874</v>
      </c>
      <c r="F5520" t="s">
        <v>54</v>
      </c>
      <c r="G5520">
        <v>290.93</v>
      </c>
      <c r="H5520">
        <v>1</v>
      </c>
      <c r="I5520">
        <v>0</v>
      </c>
      <c r="J5520" t="s">
        <v>19</v>
      </c>
      <c r="K5520" t="s">
        <v>66</v>
      </c>
      <c r="L5520" t="s">
        <v>21</v>
      </c>
      <c r="M5520" t="s">
        <v>36</v>
      </c>
      <c r="N5520" t="s">
        <v>23</v>
      </c>
      <c r="O5520">
        <f>Table2[[#This Row],[check_out_date]]-Table2[[#This Row],[check_in_date]]</f>
        <v>7</v>
      </c>
      <c r="P5520">
        <f>Table2[[#This Row],[num_adults]]+Table2[[#This Row],[num_children]]</f>
        <v>1</v>
      </c>
      <c r="Q5520" s="3">
        <f>IF(OR(Table2[[#This Row],[booking_status]]="confirmed",Table2[[#This Row],[booking_status]]="checked-out"),Table2[[#This Row],[room_rate_per_night]]*Table2[[#This Row],[Num_Nights]],0)</f>
        <v>2036.51</v>
      </c>
      <c r="R5520" t="str" cm="1">
        <f t="array" ref="R5520">IFERROR(_xlfn.IFS(Table2[[#This Row],[booking_status]]="confirmed","Expected",Table2[[#This Row],[booking_status]]="checked-out","Actual"),"No Revenue")</f>
        <v>Expected</v>
      </c>
      <c r="S5520" s="4">
        <f>Table2[[#This Row],[Revenue_Amount]]/Table2[[#This Row],[Num_Nights]]</f>
        <v>290.93</v>
      </c>
    </row>
    <row r="5521" spans="1:19" x14ac:dyDescent="0.3">
      <c r="A5521">
        <v>5520</v>
      </c>
      <c r="B5521" t="s">
        <v>50</v>
      </c>
      <c r="C5521" s="9">
        <v>45281</v>
      </c>
      <c r="D5521" s="9">
        <v>45283</v>
      </c>
      <c r="E5521" s="10">
        <v>45249</v>
      </c>
      <c r="F5521" t="s">
        <v>27</v>
      </c>
      <c r="G5521">
        <v>138.71</v>
      </c>
      <c r="H5521">
        <v>2</v>
      </c>
      <c r="I5521">
        <v>2</v>
      </c>
      <c r="J5521" t="s">
        <v>19</v>
      </c>
      <c r="K5521" t="s">
        <v>99</v>
      </c>
      <c r="L5521" t="s">
        <v>60</v>
      </c>
      <c r="M5521" t="s">
        <v>36</v>
      </c>
      <c r="N5521" t="s">
        <v>23</v>
      </c>
      <c r="O5521">
        <f>Table2[[#This Row],[check_out_date]]-Table2[[#This Row],[check_in_date]]</f>
        <v>2</v>
      </c>
      <c r="P5521">
        <f>Table2[[#This Row],[num_adults]]+Table2[[#This Row],[num_children]]</f>
        <v>4</v>
      </c>
      <c r="Q5521" s="3">
        <f>IF(OR(Table2[[#This Row],[booking_status]]="confirmed",Table2[[#This Row],[booking_status]]="checked-out"),Table2[[#This Row],[room_rate_per_night]]*Table2[[#This Row],[Num_Nights]],0)</f>
        <v>0</v>
      </c>
      <c r="R5521" t="str" cm="1">
        <f t="array" ref="R5521">IFERROR(_xlfn.IFS(Table2[[#This Row],[booking_status]]="confirmed","Expected",Table2[[#This Row],[booking_status]]="checked-out","Actual"),"No Revenue")</f>
        <v>No Revenue</v>
      </c>
      <c r="S5521" s="4">
        <f>Table2[[#This Row],[Revenue_Amount]]/Table2[[#This Row],[Num_Nights]]</f>
        <v>0</v>
      </c>
    </row>
    <row r="5522" spans="1:19" hidden="1" x14ac:dyDescent="0.3">
      <c r="A5522">
        <v>5521</v>
      </c>
      <c r="B5522" t="s">
        <v>31</v>
      </c>
      <c r="C5522" s="9">
        <v>44931</v>
      </c>
      <c r="D5522" s="9">
        <v>44939</v>
      </c>
      <c r="E5522" s="10">
        <v>44872</v>
      </c>
      <c r="F5522" t="s">
        <v>27</v>
      </c>
      <c r="G5522">
        <v>161.91</v>
      </c>
      <c r="H5522">
        <v>1</v>
      </c>
      <c r="I5522">
        <v>1</v>
      </c>
      <c r="J5522" t="s">
        <v>35</v>
      </c>
      <c r="K5522" t="s">
        <v>99</v>
      </c>
      <c r="L5522" t="s">
        <v>21</v>
      </c>
      <c r="M5522" t="s">
        <v>36</v>
      </c>
      <c r="N5522" t="s">
        <v>41</v>
      </c>
      <c r="O5522">
        <f>Table2[[#This Row],[check_out_date]]-Table2[[#This Row],[check_in_date]]</f>
        <v>8</v>
      </c>
      <c r="P5522">
        <f>Table2[[#This Row],[num_adults]]+Table2[[#This Row],[num_children]]</f>
        <v>2</v>
      </c>
      <c r="Q5522" s="3">
        <f>IF(OR(Table2[[#This Row],[booking_status]]="confirmed",Table2[[#This Row],[booking_status]]="checked-out"),Table2[[#This Row],[room_rate_per_night]]*Table2[[#This Row],[Num_Nights]],0)</f>
        <v>1295.28</v>
      </c>
      <c r="R5522" t="str" cm="1">
        <f t="array" ref="R5522">IFERROR(_xlfn.IFS(Table2[[#This Row],[booking_status]]="confirmed","Expected",Table2[[#This Row],[booking_status]]="checked-out","Actual"),"No Revenue")</f>
        <v>Expected</v>
      </c>
      <c r="S5522" s="4">
        <f>Table2[[#This Row],[Revenue_Amount]]/Table2[[#This Row],[Num_Nights]]</f>
        <v>161.91</v>
      </c>
    </row>
    <row r="5523" spans="1:19" x14ac:dyDescent="0.3">
      <c r="A5523">
        <v>5522</v>
      </c>
      <c r="B5523" t="s">
        <v>14</v>
      </c>
      <c r="C5523" s="9">
        <v>45277</v>
      </c>
      <c r="D5523" s="9">
        <v>45284</v>
      </c>
      <c r="E5523" s="10">
        <v>45243</v>
      </c>
      <c r="F5523" t="s">
        <v>18</v>
      </c>
      <c r="G5523">
        <v>203.15</v>
      </c>
      <c r="H5523">
        <v>4</v>
      </c>
      <c r="I5523">
        <v>0</v>
      </c>
      <c r="J5523" t="s">
        <v>28</v>
      </c>
      <c r="K5523" t="s">
        <v>66</v>
      </c>
      <c r="L5523" t="s">
        <v>70</v>
      </c>
      <c r="M5523" t="s">
        <v>36</v>
      </c>
      <c r="N5523" t="s">
        <v>41</v>
      </c>
      <c r="O5523">
        <f>Table2[[#This Row],[check_out_date]]-Table2[[#This Row],[check_in_date]]</f>
        <v>7</v>
      </c>
      <c r="P5523">
        <f>Table2[[#This Row],[num_adults]]+Table2[[#This Row],[num_children]]</f>
        <v>4</v>
      </c>
      <c r="Q5523" s="3">
        <f>IF(OR(Table2[[#This Row],[booking_status]]="confirmed",Table2[[#This Row],[booking_status]]="checked-out"),Table2[[#This Row],[room_rate_per_night]]*Table2[[#This Row],[Num_Nights]],0)</f>
        <v>0</v>
      </c>
      <c r="R5523" t="str" cm="1">
        <f t="array" ref="R5523">IFERROR(_xlfn.IFS(Table2[[#This Row],[booking_status]]="confirmed","Expected",Table2[[#This Row],[booking_status]]="checked-out","Actual"),"No Revenue")</f>
        <v>No Revenue</v>
      </c>
      <c r="S5523" s="4">
        <f>Table2[[#This Row],[Revenue_Amount]]/Table2[[#This Row],[Num_Nights]]</f>
        <v>0</v>
      </c>
    </row>
    <row r="5524" spans="1:19" x14ac:dyDescent="0.3">
      <c r="A5524">
        <v>5523</v>
      </c>
      <c r="B5524" t="s">
        <v>37</v>
      </c>
      <c r="C5524" s="9">
        <v>45162</v>
      </c>
      <c r="D5524" s="9">
        <v>45169</v>
      </c>
      <c r="E5524" s="10">
        <v>45134</v>
      </c>
      <c r="F5524" t="s">
        <v>49</v>
      </c>
      <c r="G5524">
        <v>125.08</v>
      </c>
      <c r="H5524">
        <v>1</v>
      </c>
      <c r="I5524">
        <v>2</v>
      </c>
      <c r="J5524" t="s">
        <v>28</v>
      </c>
      <c r="K5524" t="s">
        <v>20</v>
      </c>
      <c r="L5524" t="s">
        <v>21</v>
      </c>
      <c r="M5524" t="s">
        <v>36</v>
      </c>
      <c r="N5524" t="s">
        <v>23</v>
      </c>
      <c r="O5524">
        <f>Table2[[#This Row],[check_out_date]]-Table2[[#This Row],[check_in_date]]</f>
        <v>7</v>
      </c>
      <c r="P5524">
        <f>Table2[[#This Row],[num_adults]]+Table2[[#This Row],[num_children]]</f>
        <v>3</v>
      </c>
      <c r="Q5524" s="3">
        <f>IF(OR(Table2[[#This Row],[booking_status]]="confirmed",Table2[[#This Row],[booking_status]]="checked-out"),Table2[[#This Row],[room_rate_per_night]]*Table2[[#This Row],[Num_Nights]],0)</f>
        <v>875.56</v>
      </c>
      <c r="R5524" t="str" cm="1">
        <f t="array" ref="R5524">IFERROR(_xlfn.IFS(Table2[[#This Row],[booking_status]]="confirmed","Expected",Table2[[#This Row],[booking_status]]="checked-out","Actual"),"No Revenue")</f>
        <v>Expected</v>
      </c>
      <c r="S5524" s="4">
        <f>Table2[[#This Row],[Revenue_Amount]]/Table2[[#This Row],[Num_Nights]]</f>
        <v>125.08</v>
      </c>
    </row>
    <row r="5525" spans="1:19" x14ac:dyDescent="0.3">
      <c r="A5525">
        <v>5524</v>
      </c>
      <c r="B5525" t="s">
        <v>50</v>
      </c>
      <c r="C5525" s="9">
        <v>45074</v>
      </c>
      <c r="D5525" s="9">
        <v>45082</v>
      </c>
      <c r="E5525" s="10">
        <v>45064</v>
      </c>
      <c r="F5525" t="s">
        <v>18</v>
      </c>
      <c r="G5525">
        <v>252.99</v>
      </c>
      <c r="H5525">
        <v>2</v>
      </c>
      <c r="I5525">
        <v>0</v>
      </c>
      <c r="J5525" t="s">
        <v>19</v>
      </c>
      <c r="K5525" t="s">
        <v>20</v>
      </c>
      <c r="L5525" t="s">
        <v>21</v>
      </c>
      <c r="M5525" t="s">
        <v>36</v>
      </c>
      <c r="N5525" t="s">
        <v>41</v>
      </c>
      <c r="O5525">
        <f>Table2[[#This Row],[check_out_date]]-Table2[[#This Row],[check_in_date]]</f>
        <v>8</v>
      </c>
      <c r="P5525">
        <f>Table2[[#This Row],[num_adults]]+Table2[[#This Row],[num_children]]</f>
        <v>2</v>
      </c>
      <c r="Q5525" s="3">
        <f>IF(OR(Table2[[#This Row],[booking_status]]="confirmed",Table2[[#This Row],[booking_status]]="checked-out"),Table2[[#This Row],[room_rate_per_night]]*Table2[[#This Row],[Num_Nights]],0)</f>
        <v>2023.92</v>
      </c>
      <c r="R5525" t="str" cm="1">
        <f t="array" ref="R5525">IFERROR(_xlfn.IFS(Table2[[#This Row],[booking_status]]="confirmed","Expected",Table2[[#This Row],[booking_status]]="checked-out","Actual"),"No Revenue")</f>
        <v>Expected</v>
      </c>
      <c r="S5525" s="4">
        <f>Table2[[#This Row],[Revenue_Amount]]/Table2[[#This Row],[Num_Nights]]</f>
        <v>252.99</v>
      </c>
    </row>
    <row r="5526" spans="1:19" x14ac:dyDescent="0.3">
      <c r="A5526">
        <v>5525</v>
      </c>
      <c r="B5526" t="s">
        <v>37</v>
      </c>
      <c r="C5526" s="9">
        <v>45284</v>
      </c>
      <c r="D5526" s="9">
        <v>45291</v>
      </c>
      <c r="E5526" s="10">
        <v>45243</v>
      </c>
      <c r="F5526" t="s">
        <v>18</v>
      </c>
      <c r="G5526">
        <v>215.27</v>
      </c>
      <c r="H5526">
        <v>3</v>
      </c>
      <c r="I5526">
        <v>0</v>
      </c>
      <c r="J5526" t="s">
        <v>28</v>
      </c>
      <c r="K5526" t="s">
        <v>20</v>
      </c>
      <c r="L5526" t="s">
        <v>21</v>
      </c>
      <c r="M5526" t="s">
        <v>36</v>
      </c>
      <c r="N5526" t="s">
        <v>45</v>
      </c>
      <c r="O5526">
        <f>Table2[[#This Row],[check_out_date]]-Table2[[#This Row],[check_in_date]]</f>
        <v>7</v>
      </c>
      <c r="P5526">
        <f>Table2[[#This Row],[num_adults]]+Table2[[#This Row],[num_children]]</f>
        <v>3</v>
      </c>
      <c r="Q5526" s="3">
        <f>IF(OR(Table2[[#This Row],[booking_status]]="confirmed",Table2[[#This Row],[booking_status]]="checked-out"),Table2[[#This Row],[room_rate_per_night]]*Table2[[#This Row],[Num_Nights]],0)</f>
        <v>1506.89</v>
      </c>
      <c r="R5526" t="str" cm="1">
        <f t="array" ref="R5526">IFERROR(_xlfn.IFS(Table2[[#This Row],[booking_status]]="confirmed","Expected",Table2[[#This Row],[booking_status]]="checked-out","Actual"),"No Revenue")</f>
        <v>Expected</v>
      </c>
      <c r="S5526" s="4">
        <f>Table2[[#This Row],[Revenue_Amount]]/Table2[[#This Row],[Num_Nights]]</f>
        <v>215.27</v>
      </c>
    </row>
    <row r="5527" spans="1:19" x14ac:dyDescent="0.3">
      <c r="A5527">
        <v>5526</v>
      </c>
      <c r="B5527" t="s">
        <v>31</v>
      </c>
      <c r="C5527" s="9">
        <v>45094</v>
      </c>
      <c r="D5527" s="9">
        <v>45100</v>
      </c>
      <c r="E5527" s="10">
        <v>45085</v>
      </c>
      <c r="F5527" t="s">
        <v>27</v>
      </c>
      <c r="G5527">
        <v>115.49</v>
      </c>
      <c r="H5527">
        <v>1</v>
      </c>
      <c r="I5527">
        <v>1</v>
      </c>
      <c r="J5527" t="s">
        <v>28</v>
      </c>
      <c r="K5527" t="s">
        <v>66</v>
      </c>
      <c r="L5527" t="s">
        <v>21</v>
      </c>
      <c r="M5527" t="s">
        <v>36</v>
      </c>
      <c r="N5527" t="s">
        <v>41</v>
      </c>
      <c r="O5527">
        <f>Table2[[#This Row],[check_out_date]]-Table2[[#This Row],[check_in_date]]</f>
        <v>6</v>
      </c>
      <c r="P5527">
        <f>Table2[[#This Row],[num_adults]]+Table2[[#This Row],[num_children]]</f>
        <v>2</v>
      </c>
      <c r="Q5527" s="3">
        <f>IF(OR(Table2[[#This Row],[booking_status]]="confirmed",Table2[[#This Row],[booking_status]]="checked-out"),Table2[[#This Row],[room_rate_per_night]]*Table2[[#This Row],[Num_Nights]],0)</f>
        <v>692.93999999999994</v>
      </c>
      <c r="R5527" t="str" cm="1">
        <f t="array" ref="R5527">IFERROR(_xlfn.IFS(Table2[[#This Row],[booking_status]]="confirmed","Expected",Table2[[#This Row],[booking_status]]="checked-out","Actual"),"No Revenue")</f>
        <v>Expected</v>
      </c>
      <c r="S5527" s="4">
        <f>Table2[[#This Row],[Revenue_Amount]]/Table2[[#This Row],[Num_Nights]]</f>
        <v>115.49</v>
      </c>
    </row>
    <row r="5528" spans="1:19" x14ac:dyDescent="0.3">
      <c r="A5528">
        <v>5527</v>
      </c>
      <c r="B5528" t="s">
        <v>31</v>
      </c>
      <c r="C5528" s="9">
        <v>45118</v>
      </c>
      <c r="D5528" s="9">
        <v>45122</v>
      </c>
      <c r="E5528" s="10">
        <v>45096</v>
      </c>
      <c r="F5528" t="s">
        <v>54</v>
      </c>
      <c r="G5528">
        <v>283.02999999999997</v>
      </c>
      <c r="H5528">
        <v>1</v>
      </c>
      <c r="I5528">
        <v>0</v>
      </c>
      <c r="J5528" t="s">
        <v>55</v>
      </c>
      <c r="K5528" t="s">
        <v>20</v>
      </c>
      <c r="L5528" t="s">
        <v>21</v>
      </c>
      <c r="M5528" t="s">
        <v>22</v>
      </c>
      <c r="N5528" t="s">
        <v>45</v>
      </c>
      <c r="O5528">
        <f>Table2[[#This Row],[check_out_date]]-Table2[[#This Row],[check_in_date]]</f>
        <v>4</v>
      </c>
      <c r="P5528">
        <f>Table2[[#This Row],[num_adults]]+Table2[[#This Row],[num_children]]</f>
        <v>1</v>
      </c>
      <c r="Q5528" s="3">
        <f>IF(OR(Table2[[#This Row],[booking_status]]="confirmed",Table2[[#This Row],[booking_status]]="checked-out"),Table2[[#This Row],[room_rate_per_night]]*Table2[[#This Row],[Num_Nights]],0)</f>
        <v>1132.1199999999999</v>
      </c>
      <c r="R5528" t="str" cm="1">
        <f t="array" ref="R5528">IFERROR(_xlfn.IFS(Table2[[#This Row],[booking_status]]="confirmed","Expected",Table2[[#This Row],[booking_status]]="checked-out","Actual"),"No Revenue")</f>
        <v>Expected</v>
      </c>
      <c r="S5528" s="4">
        <f>Table2[[#This Row],[Revenue_Amount]]/Table2[[#This Row],[Num_Nights]]</f>
        <v>283.02999999999997</v>
      </c>
    </row>
    <row r="5529" spans="1:19" x14ac:dyDescent="0.3">
      <c r="A5529">
        <v>5528</v>
      </c>
      <c r="B5529" t="s">
        <v>14</v>
      </c>
      <c r="C5529" s="9">
        <v>45113</v>
      </c>
      <c r="D5529" s="9">
        <v>45120</v>
      </c>
      <c r="E5529" s="10">
        <v>45076</v>
      </c>
      <c r="F5529" t="s">
        <v>49</v>
      </c>
      <c r="G5529">
        <v>87.9</v>
      </c>
      <c r="H5529">
        <v>2</v>
      </c>
      <c r="I5529">
        <v>0</v>
      </c>
      <c r="J5529" t="s">
        <v>94</v>
      </c>
      <c r="K5529" t="s">
        <v>66</v>
      </c>
      <c r="L5529" t="s">
        <v>60</v>
      </c>
      <c r="M5529" t="s">
        <v>36</v>
      </c>
      <c r="N5529" t="s">
        <v>45</v>
      </c>
      <c r="O5529">
        <f>Table2[[#This Row],[check_out_date]]-Table2[[#This Row],[check_in_date]]</f>
        <v>7</v>
      </c>
      <c r="P5529">
        <f>Table2[[#This Row],[num_adults]]+Table2[[#This Row],[num_children]]</f>
        <v>2</v>
      </c>
      <c r="Q5529" s="3">
        <f>IF(OR(Table2[[#This Row],[booking_status]]="confirmed",Table2[[#This Row],[booking_status]]="checked-out"),Table2[[#This Row],[room_rate_per_night]]*Table2[[#This Row],[Num_Nights]],0)</f>
        <v>0</v>
      </c>
      <c r="R5529" t="str" cm="1">
        <f t="array" ref="R5529">IFERROR(_xlfn.IFS(Table2[[#This Row],[booking_status]]="confirmed","Expected",Table2[[#This Row],[booking_status]]="checked-out","Actual"),"No Revenue")</f>
        <v>No Revenue</v>
      </c>
      <c r="S5529" s="4">
        <f>Table2[[#This Row],[Revenue_Amount]]/Table2[[#This Row],[Num_Nights]]</f>
        <v>0</v>
      </c>
    </row>
    <row r="5530" spans="1:19" x14ac:dyDescent="0.3">
      <c r="A5530">
        <v>5529</v>
      </c>
      <c r="B5530" t="s">
        <v>14</v>
      </c>
      <c r="C5530" s="9">
        <v>45188</v>
      </c>
      <c r="D5530" s="9">
        <v>45191</v>
      </c>
      <c r="E5530" s="10">
        <v>45169</v>
      </c>
      <c r="F5530" t="s">
        <v>49</v>
      </c>
      <c r="G5530">
        <v>112.05</v>
      </c>
      <c r="H5530">
        <v>3</v>
      </c>
      <c r="I5530">
        <v>2</v>
      </c>
      <c r="J5530" t="s">
        <v>94</v>
      </c>
      <c r="K5530" t="s">
        <v>20</v>
      </c>
      <c r="L5530" t="s">
        <v>21</v>
      </c>
      <c r="M5530" t="s">
        <v>36</v>
      </c>
      <c r="N5530" t="s">
        <v>41</v>
      </c>
      <c r="O5530">
        <f>Table2[[#This Row],[check_out_date]]-Table2[[#This Row],[check_in_date]]</f>
        <v>3</v>
      </c>
      <c r="P5530">
        <f>Table2[[#This Row],[num_adults]]+Table2[[#This Row],[num_children]]</f>
        <v>5</v>
      </c>
      <c r="Q5530" s="3">
        <f>IF(OR(Table2[[#This Row],[booking_status]]="confirmed",Table2[[#This Row],[booking_status]]="checked-out"),Table2[[#This Row],[room_rate_per_night]]*Table2[[#This Row],[Num_Nights]],0)</f>
        <v>336.15</v>
      </c>
      <c r="R5530" t="str" cm="1">
        <f t="array" ref="R5530">IFERROR(_xlfn.IFS(Table2[[#This Row],[booking_status]]="confirmed","Expected",Table2[[#This Row],[booking_status]]="checked-out","Actual"),"No Revenue")</f>
        <v>Expected</v>
      </c>
      <c r="S5530" s="4">
        <f>Table2[[#This Row],[Revenue_Amount]]/Table2[[#This Row],[Num_Nights]]</f>
        <v>112.05</v>
      </c>
    </row>
    <row r="5531" spans="1:19" x14ac:dyDescent="0.3">
      <c r="A5531">
        <v>5530</v>
      </c>
      <c r="B5531" t="s">
        <v>50</v>
      </c>
      <c r="C5531" s="9">
        <v>45184</v>
      </c>
      <c r="D5531" s="9">
        <v>45190</v>
      </c>
      <c r="E5531" s="10">
        <v>45115</v>
      </c>
      <c r="F5531" t="s">
        <v>18</v>
      </c>
      <c r="G5531">
        <v>326.02999999999997</v>
      </c>
      <c r="H5531">
        <v>3</v>
      </c>
      <c r="I5531">
        <v>0</v>
      </c>
      <c r="J5531" t="s">
        <v>19</v>
      </c>
      <c r="K5531" t="s">
        <v>44</v>
      </c>
      <c r="L5531" t="s">
        <v>21</v>
      </c>
      <c r="M5531" t="s">
        <v>36</v>
      </c>
      <c r="N5531" t="s">
        <v>41</v>
      </c>
      <c r="O5531">
        <f>Table2[[#This Row],[check_out_date]]-Table2[[#This Row],[check_in_date]]</f>
        <v>6</v>
      </c>
      <c r="P5531">
        <f>Table2[[#This Row],[num_adults]]+Table2[[#This Row],[num_children]]</f>
        <v>3</v>
      </c>
      <c r="Q5531" s="3">
        <f>IF(OR(Table2[[#This Row],[booking_status]]="confirmed",Table2[[#This Row],[booking_status]]="checked-out"),Table2[[#This Row],[room_rate_per_night]]*Table2[[#This Row],[Num_Nights]],0)</f>
        <v>1956.1799999999998</v>
      </c>
      <c r="R5531" t="str" cm="1">
        <f t="array" ref="R5531">IFERROR(_xlfn.IFS(Table2[[#This Row],[booking_status]]="confirmed","Expected",Table2[[#This Row],[booking_status]]="checked-out","Actual"),"No Revenue")</f>
        <v>Expected</v>
      </c>
      <c r="S5531" s="4">
        <f>Table2[[#This Row],[Revenue_Amount]]/Table2[[#This Row],[Num_Nights]]</f>
        <v>326.02999999999997</v>
      </c>
    </row>
    <row r="5532" spans="1:19" x14ac:dyDescent="0.3">
      <c r="A5532">
        <v>5531</v>
      </c>
      <c r="B5532" t="s">
        <v>31</v>
      </c>
      <c r="C5532" s="9">
        <v>44928</v>
      </c>
      <c r="D5532" s="9">
        <v>44930</v>
      </c>
      <c r="E5532" s="10">
        <v>44903</v>
      </c>
      <c r="F5532" t="s">
        <v>54</v>
      </c>
      <c r="G5532">
        <v>270.33</v>
      </c>
      <c r="H5532">
        <v>1</v>
      </c>
      <c r="I5532">
        <v>0</v>
      </c>
      <c r="J5532" t="s">
        <v>28</v>
      </c>
      <c r="K5532" t="s">
        <v>99</v>
      </c>
      <c r="L5532" t="s">
        <v>56</v>
      </c>
      <c r="M5532" t="s">
        <v>36</v>
      </c>
      <c r="N5532" t="s">
        <v>41</v>
      </c>
      <c r="O5532">
        <f>Table2[[#This Row],[check_out_date]]-Table2[[#This Row],[check_in_date]]</f>
        <v>2</v>
      </c>
      <c r="P5532">
        <f>Table2[[#This Row],[num_adults]]+Table2[[#This Row],[num_children]]</f>
        <v>1</v>
      </c>
      <c r="Q5532" s="3">
        <f>IF(OR(Table2[[#This Row],[booking_status]]="confirmed",Table2[[#This Row],[booking_status]]="checked-out"),Table2[[#This Row],[room_rate_per_night]]*Table2[[#This Row],[Num_Nights]],0)</f>
        <v>540.66</v>
      </c>
      <c r="R5532" t="str" cm="1">
        <f t="array" ref="R5532">IFERROR(_xlfn.IFS(Table2[[#This Row],[booking_status]]="confirmed","Expected",Table2[[#This Row],[booking_status]]="checked-out","Actual"),"No Revenue")</f>
        <v>Actual</v>
      </c>
      <c r="S5532" s="4">
        <f>Table2[[#This Row],[Revenue_Amount]]/Table2[[#This Row],[Num_Nights]]</f>
        <v>270.33</v>
      </c>
    </row>
    <row r="5533" spans="1:19" x14ac:dyDescent="0.3">
      <c r="A5533">
        <v>5532</v>
      </c>
      <c r="B5533" t="s">
        <v>37</v>
      </c>
      <c r="C5533" s="9">
        <v>45206</v>
      </c>
      <c r="D5533" s="9">
        <v>45208</v>
      </c>
      <c r="E5533" s="10">
        <v>45200</v>
      </c>
      <c r="F5533" t="s">
        <v>49</v>
      </c>
      <c r="G5533">
        <v>100.31</v>
      </c>
      <c r="H5533">
        <v>1</v>
      </c>
      <c r="I5533">
        <v>0</v>
      </c>
      <c r="J5533" t="s">
        <v>55</v>
      </c>
      <c r="K5533" t="s">
        <v>44</v>
      </c>
      <c r="L5533" t="s">
        <v>21</v>
      </c>
      <c r="M5533" t="s">
        <v>36</v>
      </c>
      <c r="N5533" t="s">
        <v>41</v>
      </c>
      <c r="O5533">
        <f>Table2[[#This Row],[check_out_date]]-Table2[[#This Row],[check_in_date]]</f>
        <v>2</v>
      </c>
      <c r="P5533">
        <f>Table2[[#This Row],[num_adults]]+Table2[[#This Row],[num_children]]</f>
        <v>1</v>
      </c>
      <c r="Q5533" s="3">
        <f>IF(OR(Table2[[#This Row],[booking_status]]="confirmed",Table2[[#This Row],[booking_status]]="checked-out"),Table2[[#This Row],[room_rate_per_night]]*Table2[[#This Row],[Num_Nights]],0)</f>
        <v>200.62</v>
      </c>
      <c r="R5533" t="str" cm="1">
        <f t="array" ref="R5533">IFERROR(_xlfn.IFS(Table2[[#This Row],[booking_status]]="confirmed","Expected",Table2[[#This Row],[booking_status]]="checked-out","Actual"),"No Revenue")</f>
        <v>Expected</v>
      </c>
      <c r="S5533" s="4">
        <f>Table2[[#This Row],[Revenue_Amount]]/Table2[[#This Row],[Num_Nights]]</f>
        <v>100.31</v>
      </c>
    </row>
    <row r="5534" spans="1:19" hidden="1" x14ac:dyDescent="0.3">
      <c r="A5534">
        <v>5533</v>
      </c>
      <c r="B5534" t="s">
        <v>37</v>
      </c>
      <c r="C5534" s="9">
        <v>45053</v>
      </c>
      <c r="D5534" s="9">
        <v>45056</v>
      </c>
      <c r="E5534" s="10">
        <v>44979</v>
      </c>
      <c r="F5534" t="s">
        <v>54</v>
      </c>
      <c r="G5534">
        <v>468.61</v>
      </c>
      <c r="H5534">
        <v>4</v>
      </c>
      <c r="I5534">
        <v>3</v>
      </c>
      <c r="J5534" t="s">
        <v>35</v>
      </c>
      <c r="K5534" t="s">
        <v>99</v>
      </c>
      <c r="L5534" t="s">
        <v>21</v>
      </c>
      <c r="M5534" t="s">
        <v>36</v>
      </c>
      <c r="N5534" t="s">
        <v>23</v>
      </c>
      <c r="O5534">
        <f>Table2[[#This Row],[check_out_date]]-Table2[[#This Row],[check_in_date]]</f>
        <v>3</v>
      </c>
      <c r="P5534">
        <f>Table2[[#This Row],[num_adults]]+Table2[[#This Row],[num_children]]</f>
        <v>7</v>
      </c>
      <c r="Q5534" s="3">
        <f>IF(OR(Table2[[#This Row],[booking_status]]="confirmed",Table2[[#This Row],[booking_status]]="checked-out"),Table2[[#This Row],[room_rate_per_night]]*Table2[[#This Row],[Num_Nights]],0)</f>
        <v>1405.83</v>
      </c>
      <c r="R5534" t="str" cm="1">
        <f t="array" ref="R5534">IFERROR(_xlfn.IFS(Table2[[#This Row],[booking_status]]="confirmed","Expected",Table2[[#This Row],[booking_status]]="checked-out","Actual"),"No Revenue")</f>
        <v>Expected</v>
      </c>
      <c r="S5534" s="4">
        <f>Table2[[#This Row],[Revenue_Amount]]/Table2[[#This Row],[Num_Nights]]</f>
        <v>468.60999999999996</v>
      </c>
    </row>
    <row r="5535" spans="1:19" x14ac:dyDescent="0.3">
      <c r="A5535">
        <v>5534</v>
      </c>
      <c r="B5535" t="s">
        <v>50</v>
      </c>
      <c r="C5535" s="9">
        <v>45039</v>
      </c>
      <c r="D5535" s="9">
        <v>45046</v>
      </c>
      <c r="E5535" s="10">
        <v>44975</v>
      </c>
      <c r="F5535" t="s">
        <v>49</v>
      </c>
      <c r="G5535">
        <v>106.82</v>
      </c>
      <c r="H5535">
        <v>2</v>
      </c>
      <c r="I5535">
        <v>0</v>
      </c>
      <c r="J5535" t="s">
        <v>28</v>
      </c>
      <c r="K5535" t="s">
        <v>66</v>
      </c>
      <c r="L5535" t="s">
        <v>60</v>
      </c>
      <c r="M5535" t="s">
        <v>36</v>
      </c>
      <c r="N5535" t="s">
        <v>23</v>
      </c>
      <c r="O5535">
        <f>Table2[[#This Row],[check_out_date]]-Table2[[#This Row],[check_in_date]]</f>
        <v>7</v>
      </c>
      <c r="P5535">
        <f>Table2[[#This Row],[num_adults]]+Table2[[#This Row],[num_children]]</f>
        <v>2</v>
      </c>
      <c r="Q5535" s="3">
        <f>IF(OR(Table2[[#This Row],[booking_status]]="confirmed",Table2[[#This Row],[booking_status]]="checked-out"),Table2[[#This Row],[room_rate_per_night]]*Table2[[#This Row],[Num_Nights]],0)</f>
        <v>0</v>
      </c>
      <c r="R5535" t="str" cm="1">
        <f t="array" ref="R5535">IFERROR(_xlfn.IFS(Table2[[#This Row],[booking_status]]="confirmed","Expected",Table2[[#This Row],[booking_status]]="checked-out","Actual"),"No Revenue")</f>
        <v>No Revenue</v>
      </c>
      <c r="S5535" s="4">
        <f>Table2[[#This Row],[Revenue_Amount]]/Table2[[#This Row],[Num_Nights]]</f>
        <v>0</v>
      </c>
    </row>
    <row r="5536" spans="1:19" x14ac:dyDescent="0.3">
      <c r="A5536">
        <v>5535</v>
      </c>
      <c r="B5536" t="s">
        <v>31</v>
      </c>
      <c r="C5536" s="9">
        <v>45286</v>
      </c>
      <c r="D5536" s="9">
        <v>45292</v>
      </c>
      <c r="E5536" s="10">
        <v>45263</v>
      </c>
      <c r="F5536" t="s">
        <v>49</v>
      </c>
      <c r="G5536">
        <v>58.17</v>
      </c>
      <c r="H5536">
        <v>1</v>
      </c>
      <c r="I5536">
        <v>0</v>
      </c>
      <c r="J5536" t="s">
        <v>28</v>
      </c>
      <c r="K5536" t="s">
        <v>44</v>
      </c>
      <c r="L5536" t="s">
        <v>60</v>
      </c>
      <c r="M5536" t="s">
        <v>36</v>
      </c>
      <c r="N5536" t="s">
        <v>41</v>
      </c>
      <c r="O5536">
        <f>Table2[[#This Row],[check_out_date]]-Table2[[#This Row],[check_in_date]]</f>
        <v>6</v>
      </c>
      <c r="P5536">
        <f>Table2[[#This Row],[num_adults]]+Table2[[#This Row],[num_children]]</f>
        <v>1</v>
      </c>
      <c r="Q5536" s="3">
        <f>IF(OR(Table2[[#This Row],[booking_status]]="confirmed",Table2[[#This Row],[booking_status]]="checked-out"),Table2[[#This Row],[room_rate_per_night]]*Table2[[#This Row],[Num_Nights]],0)</f>
        <v>0</v>
      </c>
      <c r="R5536" t="str" cm="1">
        <f t="array" ref="R5536">IFERROR(_xlfn.IFS(Table2[[#This Row],[booking_status]]="confirmed","Expected",Table2[[#This Row],[booking_status]]="checked-out","Actual"),"No Revenue")</f>
        <v>No Revenue</v>
      </c>
      <c r="S5536" s="4">
        <f>Table2[[#This Row],[Revenue_Amount]]/Table2[[#This Row],[Num_Nights]]</f>
        <v>0</v>
      </c>
    </row>
    <row r="5537" spans="1:19" x14ac:dyDescent="0.3">
      <c r="A5537">
        <v>5536</v>
      </c>
      <c r="B5537" t="s">
        <v>37</v>
      </c>
      <c r="C5537" s="9">
        <v>45238</v>
      </c>
      <c r="D5537" s="9">
        <v>45246</v>
      </c>
      <c r="E5537" s="10">
        <v>45226</v>
      </c>
      <c r="F5537" t="s">
        <v>54</v>
      </c>
      <c r="G5537">
        <v>312.33999999999997</v>
      </c>
      <c r="H5537">
        <v>4</v>
      </c>
      <c r="I5537">
        <v>0</v>
      </c>
      <c r="J5537" t="s">
        <v>28</v>
      </c>
      <c r="K5537" t="s">
        <v>20</v>
      </c>
      <c r="L5537" t="s">
        <v>60</v>
      </c>
      <c r="M5537" t="s">
        <v>36</v>
      </c>
      <c r="N5537" t="s">
        <v>95</v>
      </c>
      <c r="O5537">
        <f>Table2[[#This Row],[check_out_date]]-Table2[[#This Row],[check_in_date]]</f>
        <v>8</v>
      </c>
      <c r="P5537">
        <f>Table2[[#This Row],[num_adults]]+Table2[[#This Row],[num_children]]</f>
        <v>4</v>
      </c>
      <c r="Q5537" s="3">
        <f>IF(OR(Table2[[#This Row],[booking_status]]="confirmed",Table2[[#This Row],[booking_status]]="checked-out"),Table2[[#This Row],[room_rate_per_night]]*Table2[[#This Row],[Num_Nights]],0)</f>
        <v>0</v>
      </c>
      <c r="R5537" t="str" cm="1">
        <f t="array" ref="R5537">IFERROR(_xlfn.IFS(Table2[[#This Row],[booking_status]]="confirmed","Expected",Table2[[#This Row],[booking_status]]="checked-out","Actual"),"No Revenue")</f>
        <v>No Revenue</v>
      </c>
      <c r="S5537" s="4">
        <f>Table2[[#This Row],[Revenue_Amount]]/Table2[[#This Row],[Num_Nights]]</f>
        <v>0</v>
      </c>
    </row>
    <row r="5538" spans="1:19" x14ac:dyDescent="0.3">
      <c r="A5538">
        <v>5537</v>
      </c>
      <c r="B5538" t="s">
        <v>14</v>
      </c>
      <c r="C5538" s="9">
        <v>45041</v>
      </c>
      <c r="D5538" s="9">
        <v>45049</v>
      </c>
      <c r="E5538" s="10">
        <v>44964</v>
      </c>
      <c r="F5538" t="s">
        <v>27</v>
      </c>
      <c r="G5538">
        <v>150.34</v>
      </c>
      <c r="H5538">
        <v>1</v>
      </c>
      <c r="I5538">
        <v>0</v>
      </c>
      <c r="J5538" t="s">
        <v>28</v>
      </c>
      <c r="K5538" t="s">
        <v>20</v>
      </c>
      <c r="L5538" t="s">
        <v>70</v>
      </c>
      <c r="M5538" t="s">
        <v>36</v>
      </c>
      <c r="N5538" t="s">
        <v>23</v>
      </c>
      <c r="O5538">
        <f>Table2[[#This Row],[check_out_date]]-Table2[[#This Row],[check_in_date]]</f>
        <v>8</v>
      </c>
      <c r="P5538">
        <f>Table2[[#This Row],[num_adults]]+Table2[[#This Row],[num_children]]</f>
        <v>1</v>
      </c>
      <c r="Q5538" s="3">
        <f>IF(OR(Table2[[#This Row],[booking_status]]="confirmed",Table2[[#This Row],[booking_status]]="checked-out"),Table2[[#This Row],[room_rate_per_night]]*Table2[[#This Row],[Num_Nights]],0)</f>
        <v>0</v>
      </c>
      <c r="R5538" t="str" cm="1">
        <f t="array" ref="R5538">IFERROR(_xlfn.IFS(Table2[[#This Row],[booking_status]]="confirmed","Expected",Table2[[#This Row],[booking_status]]="checked-out","Actual"),"No Revenue")</f>
        <v>No Revenue</v>
      </c>
      <c r="S5538" s="4">
        <f>Table2[[#This Row],[Revenue_Amount]]/Table2[[#This Row],[Num_Nights]]</f>
        <v>0</v>
      </c>
    </row>
    <row r="5539" spans="1:19" x14ac:dyDescent="0.3">
      <c r="A5539">
        <v>5538</v>
      </c>
      <c r="B5539" t="s">
        <v>31</v>
      </c>
      <c r="C5539" s="9">
        <v>45154</v>
      </c>
      <c r="D5539" s="9">
        <v>45161</v>
      </c>
      <c r="E5539" s="10">
        <v>45120</v>
      </c>
      <c r="F5539" t="s">
        <v>27</v>
      </c>
      <c r="G5539">
        <v>167.43</v>
      </c>
      <c r="H5539">
        <v>1</v>
      </c>
      <c r="I5539">
        <v>0</v>
      </c>
      <c r="J5539" t="s">
        <v>28</v>
      </c>
      <c r="K5539" t="s">
        <v>66</v>
      </c>
      <c r="L5539" t="s">
        <v>21</v>
      </c>
      <c r="M5539" t="s">
        <v>22</v>
      </c>
      <c r="N5539" t="s">
        <v>41</v>
      </c>
      <c r="O5539">
        <f>Table2[[#This Row],[check_out_date]]-Table2[[#This Row],[check_in_date]]</f>
        <v>7</v>
      </c>
      <c r="P5539">
        <f>Table2[[#This Row],[num_adults]]+Table2[[#This Row],[num_children]]</f>
        <v>1</v>
      </c>
      <c r="Q5539" s="3">
        <f>IF(OR(Table2[[#This Row],[booking_status]]="confirmed",Table2[[#This Row],[booking_status]]="checked-out"),Table2[[#This Row],[room_rate_per_night]]*Table2[[#This Row],[Num_Nights]],0)</f>
        <v>1172.01</v>
      </c>
      <c r="R5539" t="str" cm="1">
        <f t="array" ref="R5539">IFERROR(_xlfn.IFS(Table2[[#This Row],[booking_status]]="confirmed","Expected",Table2[[#This Row],[booking_status]]="checked-out","Actual"),"No Revenue")</f>
        <v>Expected</v>
      </c>
      <c r="S5539" s="4">
        <f>Table2[[#This Row],[Revenue_Amount]]/Table2[[#This Row],[Num_Nights]]</f>
        <v>167.43</v>
      </c>
    </row>
    <row r="5540" spans="1:19" hidden="1" x14ac:dyDescent="0.3">
      <c r="A5540">
        <v>5539</v>
      </c>
      <c r="B5540" t="s">
        <v>37</v>
      </c>
      <c r="C5540" s="9">
        <v>45198</v>
      </c>
      <c r="D5540" s="9">
        <v>45208</v>
      </c>
      <c r="E5540" s="10">
        <v>45142</v>
      </c>
      <c r="F5540" t="s">
        <v>18</v>
      </c>
      <c r="G5540">
        <v>234.3</v>
      </c>
      <c r="H5540">
        <v>2</v>
      </c>
      <c r="I5540">
        <v>2</v>
      </c>
      <c r="J5540" t="s">
        <v>35</v>
      </c>
      <c r="K5540" t="s">
        <v>99</v>
      </c>
      <c r="L5540" t="s">
        <v>21</v>
      </c>
      <c r="M5540" t="s">
        <v>22</v>
      </c>
      <c r="N5540" t="s">
        <v>23</v>
      </c>
      <c r="O5540">
        <f>Table2[[#This Row],[check_out_date]]-Table2[[#This Row],[check_in_date]]</f>
        <v>10</v>
      </c>
      <c r="P5540">
        <f>Table2[[#This Row],[num_adults]]+Table2[[#This Row],[num_children]]</f>
        <v>4</v>
      </c>
      <c r="Q5540" s="3">
        <f>IF(OR(Table2[[#This Row],[booking_status]]="confirmed",Table2[[#This Row],[booking_status]]="checked-out"),Table2[[#This Row],[room_rate_per_night]]*Table2[[#This Row],[Num_Nights]],0)</f>
        <v>2343</v>
      </c>
      <c r="R5540" t="str" cm="1">
        <f t="array" ref="R5540">IFERROR(_xlfn.IFS(Table2[[#This Row],[booking_status]]="confirmed","Expected",Table2[[#This Row],[booking_status]]="checked-out","Actual"),"No Revenue")</f>
        <v>Expected</v>
      </c>
      <c r="S5540" s="4">
        <f>Table2[[#This Row],[Revenue_Amount]]/Table2[[#This Row],[Num_Nights]]</f>
        <v>234.3</v>
      </c>
    </row>
    <row r="5541" spans="1:19" x14ac:dyDescent="0.3">
      <c r="A5541">
        <v>5540</v>
      </c>
      <c r="B5541" t="s">
        <v>50</v>
      </c>
      <c r="C5541" s="9">
        <v>45170</v>
      </c>
      <c r="D5541" s="9">
        <v>45180</v>
      </c>
      <c r="E5541" s="10">
        <v>45099</v>
      </c>
      <c r="F5541" t="s">
        <v>54</v>
      </c>
      <c r="G5541">
        <v>469.59</v>
      </c>
      <c r="H5541">
        <v>2</v>
      </c>
      <c r="I5541">
        <v>0</v>
      </c>
      <c r="J5541" t="s">
        <v>55</v>
      </c>
      <c r="K5541" t="s">
        <v>20</v>
      </c>
      <c r="L5541" t="s">
        <v>56</v>
      </c>
      <c r="M5541" t="s">
        <v>36</v>
      </c>
      <c r="N5541" t="s">
        <v>23</v>
      </c>
      <c r="O5541">
        <f>Table2[[#This Row],[check_out_date]]-Table2[[#This Row],[check_in_date]]</f>
        <v>10</v>
      </c>
      <c r="P5541">
        <f>Table2[[#This Row],[num_adults]]+Table2[[#This Row],[num_children]]</f>
        <v>2</v>
      </c>
      <c r="Q5541" s="3">
        <f>IF(OR(Table2[[#This Row],[booking_status]]="confirmed",Table2[[#This Row],[booking_status]]="checked-out"),Table2[[#This Row],[room_rate_per_night]]*Table2[[#This Row],[Num_Nights]],0)</f>
        <v>4695.8999999999996</v>
      </c>
      <c r="R5541" t="str" cm="1">
        <f t="array" ref="R5541">IFERROR(_xlfn.IFS(Table2[[#This Row],[booking_status]]="confirmed","Expected",Table2[[#This Row],[booking_status]]="checked-out","Actual"),"No Revenue")</f>
        <v>Actual</v>
      </c>
      <c r="S5541" s="4">
        <f>Table2[[#This Row],[Revenue_Amount]]/Table2[[#This Row],[Num_Nights]]</f>
        <v>469.59</v>
      </c>
    </row>
    <row r="5542" spans="1:19" x14ac:dyDescent="0.3">
      <c r="A5542">
        <v>5541</v>
      </c>
      <c r="B5542" t="s">
        <v>14</v>
      </c>
      <c r="C5542" s="9">
        <v>45222</v>
      </c>
      <c r="D5542" s="9">
        <v>45225</v>
      </c>
      <c r="E5542" s="10">
        <v>45188</v>
      </c>
      <c r="F5542" t="s">
        <v>54</v>
      </c>
      <c r="G5542">
        <v>452.22</v>
      </c>
      <c r="H5542">
        <v>3</v>
      </c>
      <c r="I5542">
        <v>0</v>
      </c>
      <c r="J5542" t="s">
        <v>19</v>
      </c>
      <c r="K5542" t="s">
        <v>44</v>
      </c>
      <c r="L5542" t="s">
        <v>21</v>
      </c>
      <c r="M5542" t="s">
        <v>22</v>
      </c>
      <c r="N5542" t="s">
        <v>41</v>
      </c>
      <c r="O5542">
        <f>Table2[[#This Row],[check_out_date]]-Table2[[#This Row],[check_in_date]]</f>
        <v>3</v>
      </c>
      <c r="P5542">
        <f>Table2[[#This Row],[num_adults]]+Table2[[#This Row],[num_children]]</f>
        <v>3</v>
      </c>
      <c r="Q5542" s="3">
        <f>IF(OR(Table2[[#This Row],[booking_status]]="confirmed",Table2[[#This Row],[booking_status]]="checked-out"),Table2[[#This Row],[room_rate_per_night]]*Table2[[#This Row],[Num_Nights]],0)</f>
        <v>1356.66</v>
      </c>
      <c r="R5542" t="str" cm="1">
        <f t="array" ref="R5542">IFERROR(_xlfn.IFS(Table2[[#This Row],[booking_status]]="confirmed","Expected",Table2[[#This Row],[booking_status]]="checked-out","Actual"),"No Revenue")</f>
        <v>Expected</v>
      </c>
      <c r="S5542" s="4">
        <f>Table2[[#This Row],[Revenue_Amount]]/Table2[[#This Row],[Num_Nights]]</f>
        <v>452.22</v>
      </c>
    </row>
    <row r="5543" spans="1:19" x14ac:dyDescent="0.3">
      <c r="A5543">
        <v>5542</v>
      </c>
      <c r="B5543" t="s">
        <v>31</v>
      </c>
      <c r="C5543" s="9">
        <v>44931</v>
      </c>
      <c r="D5543" s="9">
        <v>44932</v>
      </c>
      <c r="E5543" s="10">
        <v>44923</v>
      </c>
      <c r="F5543" t="s">
        <v>49</v>
      </c>
      <c r="G5543">
        <v>74.36</v>
      </c>
      <c r="H5543">
        <v>2</v>
      </c>
      <c r="I5543">
        <v>0</v>
      </c>
      <c r="J5543" t="s">
        <v>28</v>
      </c>
      <c r="K5543" t="s">
        <v>20</v>
      </c>
      <c r="L5543" t="s">
        <v>21</v>
      </c>
      <c r="M5543" t="s">
        <v>36</v>
      </c>
      <c r="N5543" t="s">
        <v>41</v>
      </c>
      <c r="O5543">
        <f>Table2[[#This Row],[check_out_date]]-Table2[[#This Row],[check_in_date]]</f>
        <v>1</v>
      </c>
      <c r="P5543">
        <f>Table2[[#This Row],[num_adults]]+Table2[[#This Row],[num_children]]</f>
        <v>2</v>
      </c>
      <c r="Q5543" s="3">
        <f>IF(OR(Table2[[#This Row],[booking_status]]="confirmed",Table2[[#This Row],[booking_status]]="checked-out"),Table2[[#This Row],[room_rate_per_night]]*Table2[[#This Row],[Num_Nights]],0)</f>
        <v>74.36</v>
      </c>
      <c r="R5543" t="str" cm="1">
        <f t="array" ref="R5543">IFERROR(_xlfn.IFS(Table2[[#This Row],[booking_status]]="confirmed","Expected",Table2[[#This Row],[booking_status]]="checked-out","Actual"),"No Revenue")</f>
        <v>Expected</v>
      </c>
      <c r="S5543" s="4">
        <f>Table2[[#This Row],[Revenue_Amount]]/Table2[[#This Row],[Num_Nights]]</f>
        <v>74.36</v>
      </c>
    </row>
    <row r="5544" spans="1:19" x14ac:dyDescent="0.3">
      <c r="A5544">
        <v>5543</v>
      </c>
      <c r="B5544" t="s">
        <v>31</v>
      </c>
      <c r="C5544" s="9">
        <v>44970</v>
      </c>
      <c r="D5544" s="9">
        <v>44979</v>
      </c>
      <c r="E5544" s="10">
        <v>44936</v>
      </c>
      <c r="F5544" t="s">
        <v>49</v>
      </c>
      <c r="G5544">
        <v>116.79</v>
      </c>
      <c r="H5544">
        <v>1</v>
      </c>
      <c r="I5544">
        <v>0</v>
      </c>
      <c r="J5544" t="s">
        <v>19</v>
      </c>
      <c r="K5544" t="s">
        <v>29</v>
      </c>
      <c r="L5544" t="s">
        <v>56</v>
      </c>
      <c r="M5544" t="s">
        <v>36</v>
      </c>
      <c r="N5544" t="s">
        <v>30</v>
      </c>
      <c r="O5544">
        <f>Table2[[#This Row],[check_out_date]]-Table2[[#This Row],[check_in_date]]</f>
        <v>9</v>
      </c>
      <c r="P5544">
        <f>Table2[[#This Row],[num_adults]]+Table2[[#This Row],[num_children]]</f>
        <v>1</v>
      </c>
      <c r="Q5544" s="3">
        <f>IF(OR(Table2[[#This Row],[booking_status]]="confirmed",Table2[[#This Row],[booking_status]]="checked-out"),Table2[[#This Row],[room_rate_per_night]]*Table2[[#This Row],[Num_Nights]],0)</f>
        <v>1051.1100000000001</v>
      </c>
      <c r="R5544" t="str" cm="1">
        <f t="array" ref="R5544">IFERROR(_xlfn.IFS(Table2[[#This Row],[booking_status]]="confirmed","Expected",Table2[[#This Row],[booking_status]]="checked-out","Actual"),"No Revenue")</f>
        <v>Actual</v>
      </c>
      <c r="S5544" s="4">
        <f>Table2[[#This Row],[Revenue_Amount]]/Table2[[#This Row],[Num_Nights]]</f>
        <v>116.79000000000002</v>
      </c>
    </row>
    <row r="5545" spans="1:19" x14ac:dyDescent="0.3">
      <c r="A5545">
        <v>5544</v>
      </c>
      <c r="B5545" t="s">
        <v>14</v>
      </c>
      <c r="C5545" s="9">
        <v>45008</v>
      </c>
      <c r="D5545" s="9">
        <v>45010</v>
      </c>
      <c r="E5545" s="10">
        <v>44977</v>
      </c>
      <c r="F5545" t="s">
        <v>27</v>
      </c>
      <c r="G5545">
        <v>109.45</v>
      </c>
      <c r="H5545">
        <v>2</v>
      </c>
      <c r="I5545">
        <v>3</v>
      </c>
      <c r="J5545" t="s">
        <v>28</v>
      </c>
      <c r="K5545" t="s">
        <v>44</v>
      </c>
      <c r="L5545" t="s">
        <v>60</v>
      </c>
      <c r="M5545" t="s">
        <v>36</v>
      </c>
      <c r="N5545" t="s">
        <v>95</v>
      </c>
      <c r="O5545">
        <f>Table2[[#This Row],[check_out_date]]-Table2[[#This Row],[check_in_date]]</f>
        <v>2</v>
      </c>
      <c r="P5545">
        <f>Table2[[#This Row],[num_adults]]+Table2[[#This Row],[num_children]]</f>
        <v>5</v>
      </c>
      <c r="Q5545" s="3">
        <f>IF(OR(Table2[[#This Row],[booking_status]]="confirmed",Table2[[#This Row],[booking_status]]="checked-out"),Table2[[#This Row],[room_rate_per_night]]*Table2[[#This Row],[Num_Nights]],0)</f>
        <v>0</v>
      </c>
      <c r="R5545" t="str" cm="1">
        <f t="array" ref="R5545">IFERROR(_xlfn.IFS(Table2[[#This Row],[booking_status]]="confirmed","Expected",Table2[[#This Row],[booking_status]]="checked-out","Actual"),"No Revenue")</f>
        <v>No Revenue</v>
      </c>
      <c r="S5545" s="4">
        <f>Table2[[#This Row],[Revenue_Amount]]/Table2[[#This Row],[Num_Nights]]</f>
        <v>0</v>
      </c>
    </row>
    <row r="5546" spans="1:19" x14ac:dyDescent="0.3">
      <c r="A5546">
        <v>5545</v>
      </c>
      <c r="B5546" t="s">
        <v>31</v>
      </c>
      <c r="C5546" s="9">
        <v>45102</v>
      </c>
      <c r="D5546" s="9">
        <v>45104</v>
      </c>
      <c r="E5546" s="10">
        <v>45043</v>
      </c>
      <c r="F5546" t="s">
        <v>18</v>
      </c>
      <c r="G5546">
        <v>193.79</v>
      </c>
      <c r="H5546">
        <v>1</v>
      </c>
      <c r="I5546">
        <v>0</v>
      </c>
      <c r="J5546" t="s">
        <v>94</v>
      </c>
      <c r="K5546" t="s">
        <v>44</v>
      </c>
      <c r="L5546" t="s">
        <v>56</v>
      </c>
      <c r="M5546" t="s">
        <v>36</v>
      </c>
      <c r="N5546" t="s">
        <v>41</v>
      </c>
      <c r="O5546">
        <f>Table2[[#This Row],[check_out_date]]-Table2[[#This Row],[check_in_date]]</f>
        <v>2</v>
      </c>
      <c r="P5546">
        <f>Table2[[#This Row],[num_adults]]+Table2[[#This Row],[num_children]]</f>
        <v>1</v>
      </c>
      <c r="Q5546" s="3">
        <f>IF(OR(Table2[[#This Row],[booking_status]]="confirmed",Table2[[#This Row],[booking_status]]="checked-out"),Table2[[#This Row],[room_rate_per_night]]*Table2[[#This Row],[Num_Nights]],0)</f>
        <v>387.58</v>
      </c>
      <c r="R5546" t="str" cm="1">
        <f t="array" ref="R5546">IFERROR(_xlfn.IFS(Table2[[#This Row],[booking_status]]="confirmed","Expected",Table2[[#This Row],[booking_status]]="checked-out","Actual"),"No Revenue")</f>
        <v>Actual</v>
      </c>
      <c r="S5546" s="4">
        <f>Table2[[#This Row],[Revenue_Amount]]/Table2[[#This Row],[Num_Nights]]</f>
        <v>193.79</v>
      </c>
    </row>
    <row r="5547" spans="1:19" hidden="1" x14ac:dyDescent="0.3">
      <c r="A5547">
        <v>5546</v>
      </c>
      <c r="B5547" t="s">
        <v>50</v>
      </c>
      <c r="C5547" s="9">
        <v>45089</v>
      </c>
      <c r="D5547" s="9">
        <v>45096</v>
      </c>
      <c r="E5547" s="10">
        <v>45067</v>
      </c>
      <c r="F5547" t="s">
        <v>27</v>
      </c>
      <c r="G5547">
        <v>212.38</v>
      </c>
      <c r="H5547">
        <v>2</v>
      </c>
      <c r="I5547">
        <v>1</v>
      </c>
      <c r="J5547" t="s">
        <v>35</v>
      </c>
      <c r="K5547" t="s">
        <v>66</v>
      </c>
      <c r="L5547" t="s">
        <v>56</v>
      </c>
      <c r="M5547" t="s">
        <v>36</v>
      </c>
      <c r="N5547" t="s">
        <v>95</v>
      </c>
      <c r="O5547">
        <f>Table2[[#This Row],[check_out_date]]-Table2[[#This Row],[check_in_date]]</f>
        <v>7</v>
      </c>
      <c r="P5547">
        <f>Table2[[#This Row],[num_adults]]+Table2[[#This Row],[num_children]]</f>
        <v>3</v>
      </c>
      <c r="Q5547" s="3">
        <f>IF(OR(Table2[[#This Row],[booking_status]]="confirmed",Table2[[#This Row],[booking_status]]="checked-out"),Table2[[#This Row],[room_rate_per_night]]*Table2[[#This Row],[Num_Nights]],0)</f>
        <v>1486.6599999999999</v>
      </c>
      <c r="R5547" t="str" cm="1">
        <f t="array" ref="R5547">IFERROR(_xlfn.IFS(Table2[[#This Row],[booking_status]]="confirmed","Expected",Table2[[#This Row],[booking_status]]="checked-out","Actual"),"No Revenue")</f>
        <v>Actual</v>
      </c>
      <c r="S5547" s="4">
        <f>Table2[[#This Row],[Revenue_Amount]]/Table2[[#This Row],[Num_Nights]]</f>
        <v>212.37999999999997</v>
      </c>
    </row>
    <row r="5548" spans="1:19" hidden="1" x14ac:dyDescent="0.3">
      <c r="A5548">
        <v>5547</v>
      </c>
      <c r="B5548" t="s">
        <v>37</v>
      </c>
      <c r="C5548" s="9">
        <v>45274</v>
      </c>
      <c r="D5548" s="9">
        <v>45287</v>
      </c>
      <c r="E5548" s="10">
        <v>45234</v>
      </c>
      <c r="F5548" t="s">
        <v>49</v>
      </c>
      <c r="G5548">
        <v>97.8</v>
      </c>
      <c r="H5548">
        <v>1</v>
      </c>
      <c r="I5548">
        <v>3</v>
      </c>
      <c r="J5548" t="s">
        <v>35</v>
      </c>
      <c r="K5548" t="s">
        <v>66</v>
      </c>
      <c r="L5548" t="s">
        <v>21</v>
      </c>
      <c r="M5548" t="s">
        <v>36</v>
      </c>
      <c r="N5548" t="s">
        <v>41</v>
      </c>
      <c r="O5548">
        <f>Table2[[#This Row],[check_out_date]]-Table2[[#This Row],[check_in_date]]</f>
        <v>13</v>
      </c>
      <c r="P5548">
        <f>Table2[[#This Row],[num_adults]]+Table2[[#This Row],[num_children]]</f>
        <v>4</v>
      </c>
      <c r="Q5548" s="3">
        <f>IF(OR(Table2[[#This Row],[booking_status]]="confirmed",Table2[[#This Row],[booking_status]]="checked-out"),Table2[[#This Row],[room_rate_per_night]]*Table2[[#This Row],[Num_Nights]],0)</f>
        <v>1271.3999999999999</v>
      </c>
      <c r="R5548" t="str" cm="1">
        <f t="array" ref="R5548">IFERROR(_xlfn.IFS(Table2[[#This Row],[booking_status]]="confirmed","Expected",Table2[[#This Row],[booking_status]]="checked-out","Actual"),"No Revenue")</f>
        <v>Expected</v>
      </c>
      <c r="S5548" s="4">
        <f>Table2[[#This Row],[Revenue_Amount]]/Table2[[#This Row],[Num_Nights]]</f>
        <v>97.799999999999983</v>
      </c>
    </row>
    <row r="5549" spans="1:19" hidden="1" x14ac:dyDescent="0.3">
      <c r="A5549">
        <v>5548</v>
      </c>
      <c r="B5549" t="s">
        <v>50</v>
      </c>
      <c r="C5549" s="9">
        <v>45250</v>
      </c>
      <c r="D5549" s="9">
        <v>45254</v>
      </c>
      <c r="E5549" s="10">
        <v>45201</v>
      </c>
      <c r="F5549" t="s">
        <v>27</v>
      </c>
      <c r="G5549">
        <v>235.17</v>
      </c>
      <c r="H5549">
        <v>2</v>
      </c>
      <c r="I5549">
        <v>0</v>
      </c>
      <c r="J5549" t="s">
        <v>35</v>
      </c>
      <c r="K5549" t="s">
        <v>20</v>
      </c>
      <c r="L5549" t="s">
        <v>21</v>
      </c>
      <c r="M5549" t="s">
        <v>36</v>
      </c>
      <c r="N5549" t="s">
        <v>41</v>
      </c>
      <c r="O5549">
        <f>Table2[[#This Row],[check_out_date]]-Table2[[#This Row],[check_in_date]]</f>
        <v>4</v>
      </c>
      <c r="P5549">
        <f>Table2[[#This Row],[num_adults]]+Table2[[#This Row],[num_children]]</f>
        <v>2</v>
      </c>
      <c r="Q5549" s="3">
        <f>IF(OR(Table2[[#This Row],[booking_status]]="confirmed",Table2[[#This Row],[booking_status]]="checked-out"),Table2[[#This Row],[room_rate_per_night]]*Table2[[#This Row],[Num_Nights]],0)</f>
        <v>940.68</v>
      </c>
      <c r="R5549" t="str" cm="1">
        <f t="array" ref="R5549">IFERROR(_xlfn.IFS(Table2[[#This Row],[booking_status]]="confirmed","Expected",Table2[[#This Row],[booking_status]]="checked-out","Actual"),"No Revenue")</f>
        <v>Expected</v>
      </c>
      <c r="S5549" s="4">
        <f>Table2[[#This Row],[Revenue_Amount]]/Table2[[#This Row],[Num_Nights]]</f>
        <v>235.17</v>
      </c>
    </row>
    <row r="5550" spans="1:19" x14ac:dyDescent="0.3">
      <c r="A5550">
        <v>5549</v>
      </c>
      <c r="B5550" t="s">
        <v>31</v>
      </c>
      <c r="C5550" s="9">
        <v>45234</v>
      </c>
      <c r="D5550" s="9">
        <v>45246</v>
      </c>
      <c r="E5550" s="10">
        <v>45210</v>
      </c>
      <c r="F5550" t="s">
        <v>49</v>
      </c>
      <c r="G5550">
        <v>69.36</v>
      </c>
      <c r="H5550">
        <v>2</v>
      </c>
      <c r="I5550">
        <v>1</v>
      </c>
      <c r="J5550" t="s">
        <v>19</v>
      </c>
      <c r="K5550" t="s">
        <v>20</v>
      </c>
      <c r="L5550" t="s">
        <v>21</v>
      </c>
      <c r="M5550" t="s">
        <v>36</v>
      </c>
      <c r="N5550" t="s">
        <v>95</v>
      </c>
      <c r="O5550">
        <f>Table2[[#This Row],[check_out_date]]-Table2[[#This Row],[check_in_date]]</f>
        <v>12</v>
      </c>
      <c r="P5550">
        <f>Table2[[#This Row],[num_adults]]+Table2[[#This Row],[num_children]]</f>
        <v>3</v>
      </c>
      <c r="Q5550" s="3">
        <f>IF(OR(Table2[[#This Row],[booking_status]]="confirmed",Table2[[#This Row],[booking_status]]="checked-out"),Table2[[#This Row],[room_rate_per_night]]*Table2[[#This Row],[Num_Nights]],0)</f>
        <v>832.31999999999994</v>
      </c>
      <c r="R5550" t="str" cm="1">
        <f t="array" ref="R5550">IFERROR(_xlfn.IFS(Table2[[#This Row],[booking_status]]="confirmed","Expected",Table2[[#This Row],[booking_status]]="checked-out","Actual"),"No Revenue")</f>
        <v>Expected</v>
      </c>
      <c r="S5550" s="4">
        <f>Table2[[#This Row],[Revenue_Amount]]/Table2[[#This Row],[Num_Nights]]</f>
        <v>69.36</v>
      </c>
    </row>
    <row r="5551" spans="1:19" hidden="1" x14ac:dyDescent="0.3">
      <c r="A5551">
        <v>5550</v>
      </c>
      <c r="B5551" t="s">
        <v>37</v>
      </c>
      <c r="C5551" s="9">
        <v>45084</v>
      </c>
      <c r="D5551" s="9">
        <v>45088</v>
      </c>
      <c r="E5551" s="10">
        <v>45051</v>
      </c>
      <c r="F5551" t="s">
        <v>49</v>
      </c>
      <c r="G5551">
        <v>139.49</v>
      </c>
      <c r="H5551">
        <v>1</v>
      </c>
      <c r="I5551">
        <v>0</v>
      </c>
      <c r="J5551" t="s">
        <v>35</v>
      </c>
      <c r="K5551" t="s">
        <v>29</v>
      </c>
      <c r="L5551" t="s">
        <v>21</v>
      </c>
      <c r="M5551" t="s">
        <v>36</v>
      </c>
      <c r="N5551" t="s">
        <v>41</v>
      </c>
      <c r="O5551">
        <f>Table2[[#This Row],[check_out_date]]-Table2[[#This Row],[check_in_date]]</f>
        <v>4</v>
      </c>
      <c r="P5551">
        <f>Table2[[#This Row],[num_adults]]+Table2[[#This Row],[num_children]]</f>
        <v>1</v>
      </c>
      <c r="Q5551" s="3">
        <f>IF(OR(Table2[[#This Row],[booking_status]]="confirmed",Table2[[#This Row],[booking_status]]="checked-out"),Table2[[#This Row],[room_rate_per_night]]*Table2[[#This Row],[Num_Nights]],0)</f>
        <v>557.96</v>
      </c>
      <c r="R5551" t="str" cm="1">
        <f t="array" ref="R5551">IFERROR(_xlfn.IFS(Table2[[#This Row],[booking_status]]="confirmed","Expected",Table2[[#This Row],[booking_status]]="checked-out","Actual"),"No Revenue")</f>
        <v>Expected</v>
      </c>
      <c r="S5551" s="4">
        <f>Table2[[#This Row],[Revenue_Amount]]/Table2[[#This Row],[Num_Nights]]</f>
        <v>139.49</v>
      </c>
    </row>
    <row r="5552" spans="1:19" x14ac:dyDescent="0.3">
      <c r="A5552">
        <v>5551</v>
      </c>
      <c r="B5552" t="s">
        <v>37</v>
      </c>
      <c r="C5552" s="9">
        <v>45185</v>
      </c>
      <c r="D5552" s="9">
        <v>45191</v>
      </c>
      <c r="E5552" s="10">
        <v>45155</v>
      </c>
      <c r="F5552" t="s">
        <v>27</v>
      </c>
      <c r="G5552">
        <v>192.65</v>
      </c>
      <c r="H5552">
        <v>4</v>
      </c>
      <c r="I5552">
        <v>0</v>
      </c>
      <c r="J5552" t="s">
        <v>94</v>
      </c>
      <c r="K5552" t="s">
        <v>44</v>
      </c>
      <c r="L5552" t="s">
        <v>21</v>
      </c>
      <c r="M5552" t="s">
        <v>22</v>
      </c>
      <c r="N5552" t="s">
        <v>41</v>
      </c>
      <c r="O5552">
        <f>Table2[[#This Row],[check_out_date]]-Table2[[#This Row],[check_in_date]]</f>
        <v>6</v>
      </c>
      <c r="P5552">
        <f>Table2[[#This Row],[num_adults]]+Table2[[#This Row],[num_children]]</f>
        <v>4</v>
      </c>
      <c r="Q5552" s="3">
        <f>IF(OR(Table2[[#This Row],[booking_status]]="confirmed",Table2[[#This Row],[booking_status]]="checked-out"),Table2[[#This Row],[room_rate_per_night]]*Table2[[#This Row],[Num_Nights]],0)</f>
        <v>1155.9000000000001</v>
      </c>
      <c r="R5552" t="str" cm="1">
        <f t="array" ref="R5552">IFERROR(_xlfn.IFS(Table2[[#This Row],[booking_status]]="confirmed","Expected",Table2[[#This Row],[booking_status]]="checked-out","Actual"),"No Revenue")</f>
        <v>Expected</v>
      </c>
      <c r="S5552" s="4">
        <f>Table2[[#This Row],[Revenue_Amount]]/Table2[[#This Row],[Num_Nights]]</f>
        <v>192.65</v>
      </c>
    </row>
    <row r="5553" spans="1:19" x14ac:dyDescent="0.3">
      <c r="A5553">
        <v>5552</v>
      </c>
      <c r="B5553" t="s">
        <v>14</v>
      </c>
      <c r="C5553" s="9">
        <v>44964</v>
      </c>
      <c r="D5553" s="9">
        <v>44966</v>
      </c>
      <c r="E5553" s="10">
        <v>44886</v>
      </c>
      <c r="F5553" t="s">
        <v>49</v>
      </c>
      <c r="G5553">
        <v>113.81</v>
      </c>
      <c r="H5553">
        <v>1</v>
      </c>
      <c r="I5553">
        <v>0</v>
      </c>
      <c r="J5553" t="s">
        <v>28</v>
      </c>
      <c r="K5553" t="s">
        <v>66</v>
      </c>
      <c r="L5553" t="s">
        <v>21</v>
      </c>
      <c r="M5553" t="s">
        <v>22</v>
      </c>
      <c r="N5553" t="s">
        <v>41</v>
      </c>
      <c r="O5553">
        <f>Table2[[#This Row],[check_out_date]]-Table2[[#This Row],[check_in_date]]</f>
        <v>2</v>
      </c>
      <c r="P5553">
        <f>Table2[[#This Row],[num_adults]]+Table2[[#This Row],[num_children]]</f>
        <v>1</v>
      </c>
      <c r="Q5553" s="3">
        <f>IF(OR(Table2[[#This Row],[booking_status]]="confirmed",Table2[[#This Row],[booking_status]]="checked-out"),Table2[[#This Row],[room_rate_per_night]]*Table2[[#This Row],[Num_Nights]],0)</f>
        <v>227.62</v>
      </c>
      <c r="R5553" t="str" cm="1">
        <f t="array" ref="R5553">IFERROR(_xlfn.IFS(Table2[[#This Row],[booking_status]]="confirmed","Expected",Table2[[#This Row],[booking_status]]="checked-out","Actual"),"No Revenue")</f>
        <v>Expected</v>
      </c>
      <c r="S5553" s="4">
        <f>Table2[[#This Row],[Revenue_Amount]]/Table2[[#This Row],[Num_Nights]]</f>
        <v>113.81</v>
      </c>
    </row>
    <row r="5554" spans="1:19" x14ac:dyDescent="0.3">
      <c r="A5554">
        <v>5553</v>
      </c>
      <c r="B5554" t="s">
        <v>50</v>
      </c>
      <c r="C5554" s="9">
        <v>45138</v>
      </c>
      <c r="D5554" s="9">
        <v>45143</v>
      </c>
      <c r="E5554" s="10">
        <v>45074</v>
      </c>
      <c r="F5554" t="s">
        <v>27</v>
      </c>
      <c r="G5554">
        <v>145.30000000000001</v>
      </c>
      <c r="H5554">
        <v>1</v>
      </c>
      <c r="I5554">
        <v>0</v>
      </c>
      <c r="J5554" t="s">
        <v>55</v>
      </c>
      <c r="K5554" t="s">
        <v>66</v>
      </c>
      <c r="L5554" t="s">
        <v>70</v>
      </c>
      <c r="M5554" t="s">
        <v>36</v>
      </c>
      <c r="N5554" t="s">
        <v>23</v>
      </c>
      <c r="O5554">
        <f>Table2[[#This Row],[check_out_date]]-Table2[[#This Row],[check_in_date]]</f>
        <v>5</v>
      </c>
      <c r="P5554">
        <f>Table2[[#This Row],[num_adults]]+Table2[[#This Row],[num_children]]</f>
        <v>1</v>
      </c>
      <c r="Q5554" s="3">
        <f>IF(OR(Table2[[#This Row],[booking_status]]="confirmed",Table2[[#This Row],[booking_status]]="checked-out"),Table2[[#This Row],[room_rate_per_night]]*Table2[[#This Row],[Num_Nights]],0)</f>
        <v>0</v>
      </c>
      <c r="R5554" t="str" cm="1">
        <f t="array" ref="R5554">IFERROR(_xlfn.IFS(Table2[[#This Row],[booking_status]]="confirmed","Expected",Table2[[#This Row],[booking_status]]="checked-out","Actual"),"No Revenue")</f>
        <v>No Revenue</v>
      </c>
      <c r="S5554" s="4">
        <f>Table2[[#This Row],[Revenue_Amount]]/Table2[[#This Row],[Num_Nights]]</f>
        <v>0</v>
      </c>
    </row>
    <row r="5555" spans="1:19" x14ac:dyDescent="0.3">
      <c r="A5555">
        <v>5554</v>
      </c>
      <c r="B5555" t="s">
        <v>31</v>
      </c>
      <c r="C5555" s="9">
        <v>44997</v>
      </c>
      <c r="D5555" s="9">
        <v>45001</v>
      </c>
      <c r="E5555" s="10">
        <v>44932</v>
      </c>
      <c r="F5555" t="s">
        <v>54</v>
      </c>
      <c r="G5555">
        <v>303.67</v>
      </c>
      <c r="H5555">
        <v>2</v>
      </c>
      <c r="I5555">
        <v>0</v>
      </c>
      <c r="J5555" t="s">
        <v>19</v>
      </c>
      <c r="K5555" t="s">
        <v>29</v>
      </c>
      <c r="L5555" t="s">
        <v>21</v>
      </c>
      <c r="M5555" t="s">
        <v>36</v>
      </c>
      <c r="N5555" t="s">
        <v>41</v>
      </c>
      <c r="O5555">
        <f>Table2[[#This Row],[check_out_date]]-Table2[[#This Row],[check_in_date]]</f>
        <v>4</v>
      </c>
      <c r="P5555">
        <f>Table2[[#This Row],[num_adults]]+Table2[[#This Row],[num_children]]</f>
        <v>2</v>
      </c>
      <c r="Q5555" s="3">
        <f>IF(OR(Table2[[#This Row],[booking_status]]="confirmed",Table2[[#This Row],[booking_status]]="checked-out"),Table2[[#This Row],[room_rate_per_night]]*Table2[[#This Row],[Num_Nights]],0)</f>
        <v>1214.68</v>
      </c>
      <c r="R5555" t="str" cm="1">
        <f t="array" ref="R5555">IFERROR(_xlfn.IFS(Table2[[#This Row],[booking_status]]="confirmed","Expected",Table2[[#This Row],[booking_status]]="checked-out","Actual"),"No Revenue")</f>
        <v>Expected</v>
      </c>
      <c r="S5555" s="4">
        <f>Table2[[#This Row],[Revenue_Amount]]/Table2[[#This Row],[Num_Nights]]</f>
        <v>303.67</v>
      </c>
    </row>
    <row r="5556" spans="1:19" x14ac:dyDescent="0.3">
      <c r="A5556">
        <v>5555</v>
      </c>
      <c r="B5556" t="s">
        <v>14</v>
      </c>
      <c r="C5556" s="9">
        <v>45009</v>
      </c>
      <c r="D5556" s="9">
        <v>45015</v>
      </c>
      <c r="E5556" s="10">
        <v>44963</v>
      </c>
      <c r="F5556" t="s">
        <v>49</v>
      </c>
      <c r="G5556">
        <v>82.89</v>
      </c>
      <c r="H5556">
        <v>2</v>
      </c>
      <c r="I5556">
        <v>0</v>
      </c>
      <c r="J5556" t="s">
        <v>94</v>
      </c>
      <c r="K5556" t="s">
        <v>29</v>
      </c>
      <c r="L5556" t="s">
        <v>60</v>
      </c>
      <c r="M5556" t="s">
        <v>36</v>
      </c>
      <c r="N5556" t="s">
        <v>41</v>
      </c>
      <c r="O5556">
        <f>Table2[[#This Row],[check_out_date]]-Table2[[#This Row],[check_in_date]]</f>
        <v>6</v>
      </c>
      <c r="P5556">
        <f>Table2[[#This Row],[num_adults]]+Table2[[#This Row],[num_children]]</f>
        <v>2</v>
      </c>
      <c r="Q5556" s="3">
        <f>IF(OR(Table2[[#This Row],[booking_status]]="confirmed",Table2[[#This Row],[booking_status]]="checked-out"),Table2[[#This Row],[room_rate_per_night]]*Table2[[#This Row],[Num_Nights]],0)</f>
        <v>0</v>
      </c>
      <c r="R5556" t="str" cm="1">
        <f t="array" ref="R5556">IFERROR(_xlfn.IFS(Table2[[#This Row],[booking_status]]="confirmed","Expected",Table2[[#This Row],[booking_status]]="checked-out","Actual"),"No Revenue")</f>
        <v>No Revenue</v>
      </c>
      <c r="S5556" s="4">
        <f>Table2[[#This Row],[Revenue_Amount]]/Table2[[#This Row],[Num_Nights]]</f>
        <v>0</v>
      </c>
    </row>
    <row r="5557" spans="1:19" hidden="1" x14ac:dyDescent="0.3">
      <c r="A5557">
        <v>5556</v>
      </c>
      <c r="B5557" t="s">
        <v>50</v>
      </c>
      <c r="C5557" s="9">
        <v>45238</v>
      </c>
      <c r="D5557" s="9">
        <v>45244</v>
      </c>
      <c r="E5557" s="10">
        <v>45227</v>
      </c>
      <c r="F5557" t="s">
        <v>27</v>
      </c>
      <c r="G5557">
        <v>177.39</v>
      </c>
      <c r="H5557">
        <v>2</v>
      </c>
      <c r="I5557">
        <v>2</v>
      </c>
      <c r="J5557" t="s">
        <v>35</v>
      </c>
      <c r="K5557" t="s">
        <v>20</v>
      </c>
      <c r="L5557" t="s">
        <v>21</v>
      </c>
      <c r="M5557" t="s">
        <v>36</v>
      </c>
      <c r="N5557" t="s">
        <v>23</v>
      </c>
      <c r="O5557">
        <f>Table2[[#This Row],[check_out_date]]-Table2[[#This Row],[check_in_date]]</f>
        <v>6</v>
      </c>
      <c r="P5557">
        <f>Table2[[#This Row],[num_adults]]+Table2[[#This Row],[num_children]]</f>
        <v>4</v>
      </c>
      <c r="Q5557" s="3">
        <f>IF(OR(Table2[[#This Row],[booking_status]]="confirmed",Table2[[#This Row],[booking_status]]="checked-out"),Table2[[#This Row],[room_rate_per_night]]*Table2[[#This Row],[Num_Nights]],0)</f>
        <v>1064.3399999999999</v>
      </c>
      <c r="R5557" t="str" cm="1">
        <f t="array" ref="R5557">IFERROR(_xlfn.IFS(Table2[[#This Row],[booking_status]]="confirmed","Expected",Table2[[#This Row],[booking_status]]="checked-out","Actual"),"No Revenue")</f>
        <v>Expected</v>
      </c>
      <c r="S5557" s="4">
        <f>Table2[[#This Row],[Revenue_Amount]]/Table2[[#This Row],[Num_Nights]]</f>
        <v>177.39</v>
      </c>
    </row>
    <row r="5558" spans="1:19" x14ac:dyDescent="0.3">
      <c r="A5558">
        <v>5557</v>
      </c>
      <c r="B5558" t="s">
        <v>31</v>
      </c>
      <c r="C5558" s="9">
        <v>45165</v>
      </c>
      <c r="D5558" s="9">
        <v>45173</v>
      </c>
      <c r="E5558" s="10">
        <v>45121</v>
      </c>
      <c r="F5558" t="s">
        <v>27</v>
      </c>
      <c r="G5558">
        <v>130.44999999999999</v>
      </c>
      <c r="H5558">
        <v>4</v>
      </c>
      <c r="I5558">
        <v>2</v>
      </c>
      <c r="J5558" t="s">
        <v>94</v>
      </c>
      <c r="K5558" t="s">
        <v>99</v>
      </c>
      <c r="L5558" t="s">
        <v>21</v>
      </c>
      <c r="M5558" t="s">
        <v>36</v>
      </c>
      <c r="N5558" t="s">
        <v>23</v>
      </c>
      <c r="O5558">
        <f>Table2[[#This Row],[check_out_date]]-Table2[[#This Row],[check_in_date]]</f>
        <v>8</v>
      </c>
      <c r="P5558">
        <f>Table2[[#This Row],[num_adults]]+Table2[[#This Row],[num_children]]</f>
        <v>6</v>
      </c>
      <c r="Q5558" s="3">
        <f>IF(OR(Table2[[#This Row],[booking_status]]="confirmed",Table2[[#This Row],[booking_status]]="checked-out"),Table2[[#This Row],[room_rate_per_night]]*Table2[[#This Row],[Num_Nights]],0)</f>
        <v>1043.5999999999999</v>
      </c>
      <c r="R5558" t="str" cm="1">
        <f t="array" ref="R5558">IFERROR(_xlfn.IFS(Table2[[#This Row],[booking_status]]="confirmed","Expected",Table2[[#This Row],[booking_status]]="checked-out","Actual"),"No Revenue")</f>
        <v>Expected</v>
      </c>
      <c r="S5558" s="4">
        <f>Table2[[#This Row],[Revenue_Amount]]/Table2[[#This Row],[Num_Nights]]</f>
        <v>130.44999999999999</v>
      </c>
    </row>
    <row r="5559" spans="1:19" hidden="1" x14ac:dyDescent="0.3">
      <c r="A5559">
        <v>5558</v>
      </c>
      <c r="B5559" t="s">
        <v>37</v>
      </c>
      <c r="C5559" s="9">
        <v>45064</v>
      </c>
      <c r="D5559" s="9">
        <v>45067</v>
      </c>
      <c r="E5559" s="10">
        <v>45049</v>
      </c>
      <c r="F5559" t="s">
        <v>49</v>
      </c>
      <c r="G5559">
        <v>137.04</v>
      </c>
      <c r="H5559">
        <v>1</v>
      </c>
      <c r="I5559">
        <v>0</v>
      </c>
      <c r="J5559" t="s">
        <v>35</v>
      </c>
      <c r="K5559" t="s">
        <v>66</v>
      </c>
      <c r="L5559" t="s">
        <v>21</v>
      </c>
      <c r="M5559" t="s">
        <v>36</v>
      </c>
      <c r="N5559" t="s">
        <v>41</v>
      </c>
      <c r="O5559">
        <f>Table2[[#This Row],[check_out_date]]-Table2[[#This Row],[check_in_date]]</f>
        <v>3</v>
      </c>
      <c r="P5559">
        <f>Table2[[#This Row],[num_adults]]+Table2[[#This Row],[num_children]]</f>
        <v>1</v>
      </c>
      <c r="Q5559" s="3">
        <f>IF(OR(Table2[[#This Row],[booking_status]]="confirmed",Table2[[#This Row],[booking_status]]="checked-out"),Table2[[#This Row],[room_rate_per_night]]*Table2[[#This Row],[Num_Nights]],0)</f>
        <v>411.12</v>
      </c>
      <c r="R5559" t="str" cm="1">
        <f t="array" ref="R5559">IFERROR(_xlfn.IFS(Table2[[#This Row],[booking_status]]="confirmed","Expected",Table2[[#This Row],[booking_status]]="checked-out","Actual"),"No Revenue")</f>
        <v>Expected</v>
      </c>
      <c r="S5559" s="4">
        <f>Table2[[#This Row],[Revenue_Amount]]/Table2[[#This Row],[Num_Nights]]</f>
        <v>137.04</v>
      </c>
    </row>
    <row r="5560" spans="1:19" x14ac:dyDescent="0.3">
      <c r="A5560">
        <v>5559</v>
      </c>
      <c r="B5560" t="s">
        <v>14</v>
      </c>
      <c r="C5560" s="9">
        <v>44982</v>
      </c>
      <c r="D5560" s="9">
        <v>44986</v>
      </c>
      <c r="E5560" s="10">
        <v>44970</v>
      </c>
      <c r="F5560" t="s">
        <v>27</v>
      </c>
      <c r="G5560">
        <v>130.54</v>
      </c>
      <c r="H5560">
        <v>2</v>
      </c>
      <c r="I5560">
        <v>2</v>
      </c>
      <c r="J5560" t="s">
        <v>94</v>
      </c>
      <c r="K5560" t="s">
        <v>44</v>
      </c>
      <c r="L5560" t="s">
        <v>56</v>
      </c>
      <c r="M5560" t="s">
        <v>36</v>
      </c>
      <c r="N5560" t="s">
        <v>41</v>
      </c>
      <c r="O5560">
        <f>Table2[[#This Row],[check_out_date]]-Table2[[#This Row],[check_in_date]]</f>
        <v>4</v>
      </c>
      <c r="P5560">
        <f>Table2[[#This Row],[num_adults]]+Table2[[#This Row],[num_children]]</f>
        <v>4</v>
      </c>
      <c r="Q5560" s="3">
        <f>IF(OR(Table2[[#This Row],[booking_status]]="confirmed",Table2[[#This Row],[booking_status]]="checked-out"),Table2[[#This Row],[room_rate_per_night]]*Table2[[#This Row],[Num_Nights]],0)</f>
        <v>522.16</v>
      </c>
      <c r="R5560" t="str" cm="1">
        <f t="array" ref="R5560">IFERROR(_xlfn.IFS(Table2[[#This Row],[booking_status]]="confirmed","Expected",Table2[[#This Row],[booking_status]]="checked-out","Actual"),"No Revenue")</f>
        <v>Actual</v>
      </c>
      <c r="S5560" s="4">
        <f>Table2[[#This Row],[Revenue_Amount]]/Table2[[#This Row],[Num_Nights]]</f>
        <v>130.54</v>
      </c>
    </row>
    <row r="5561" spans="1:19" x14ac:dyDescent="0.3">
      <c r="A5561">
        <v>5560</v>
      </c>
      <c r="B5561" t="s">
        <v>14</v>
      </c>
      <c r="C5561" s="9">
        <v>44959</v>
      </c>
      <c r="D5561" s="9">
        <v>44963</v>
      </c>
      <c r="E5561" s="10">
        <v>44914</v>
      </c>
      <c r="F5561" t="s">
        <v>54</v>
      </c>
      <c r="G5561">
        <v>283.45999999999998</v>
      </c>
      <c r="H5561">
        <v>3</v>
      </c>
      <c r="I5561">
        <v>0</v>
      </c>
      <c r="J5561" t="s">
        <v>55</v>
      </c>
      <c r="K5561" t="s">
        <v>99</v>
      </c>
      <c r="L5561" t="s">
        <v>56</v>
      </c>
      <c r="M5561" t="s">
        <v>36</v>
      </c>
      <c r="N5561" t="s">
        <v>41</v>
      </c>
      <c r="O5561">
        <f>Table2[[#This Row],[check_out_date]]-Table2[[#This Row],[check_in_date]]</f>
        <v>4</v>
      </c>
      <c r="P5561">
        <f>Table2[[#This Row],[num_adults]]+Table2[[#This Row],[num_children]]</f>
        <v>3</v>
      </c>
      <c r="Q5561" s="3">
        <f>IF(OR(Table2[[#This Row],[booking_status]]="confirmed",Table2[[#This Row],[booking_status]]="checked-out"),Table2[[#This Row],[room_rate_per_night]]*Table2[[#This Row],[Num_Nights]],0)</f>
        <v>1133.8399999999999</v>
      </c>
      <c r="R5561" t="str" cm="1">
        <f t="array" ref="R5561">IFERROR(_xlfn.IFS(Table2[[#This Row],[booking_status]]="confirmed","Expected",Table2[[#This Row],[booking_status]]="checked-out","Actual"),"No Revenue")</f>
        <v>Actual</v>
      </c>
      <c r="S5561" s="4">
        <f>Table2[[#This Row],[Revenue_Amount]]/Table2[[#This Row],[Num_Nights]]</f>
        <v>283.45999999999998</v>
      </c>
    </row>
    <row r="5562" spans="1:19" x14ac:dyDescent="0.3">
      <c r="A5562">
        <v>5561</v>
      </c>
      <c r="B5562" t="s">
        <v>31</v>
      </c>
      <c r="C5562" s="9">
        <v>45096</v>
      </c>
      <c r="D5562" s="9">
        <v>45097</v>
      </c>
      <c r="E5562" s="10">
        <v>45078</v>
      </c>
      <c r="F5562" t="s">
        <v>18</v>
      </c>
      <c r="G5562">
        <v>236.57</v>
      </c>
      <c r="H5562">
        <v>2</v>
      </c>
      <c r="I5562">
        <v>0</v>
      </c>
      <c r="J5562" t="s">
        <v>55</v>
      </c>
      <c r="K5562" t="s">
        <v>99</v>
      </c>
      <c r="L5562" t="s">
        <v>60</v>
      </c>
      <c r="M5562" t="s">
        <v>22</v>
      </c>
      <c r="N5562" t="s">
        <v>41</v>
      </c>
      <c r="O5562">
        <f>Table2[[#This Row],[check_out_date]]-Table2[[#This Row],[check_in_date]]</f>
        <v>1</v>
      </c>
      <c r="P5562">
        <f>Table2[[#This Row],[num_adults]]+Table2[[#This Row],[num_children]]</f>
        <v>2</v>
      </c>
      <c r="Q5562" s="3">
        <f>IF(OR(Table2[[#This Row],[booking_status]]="confirmed",Table2[[#This Row],[booking_status]]="checked-out"),Table2[[#This Row],[room_rate_per_night]]*Table2[[#This Row],[Num_Nights]],0)</f>
        <v>0</v>
      </c>
      <c r="R5562" t="str" cm="1">
        <f t="array" ref="R5562">IFERROR(_xlfn.IFS(Table2[[#This Row],[booking_status]]="confirmed","Expected",Table2[[#This Row],[booking_status]]="checked-out","Actual"),"No Revenue")</f>
        <v>No Revenue</v>
      </c>
      <c r="S5562" s="4">
        <f>Table2[[#This Row],[Revenue_Amount]]/Table2[[#This Row],[Num_Nights]]</f>
        <v>0</v>
      </c>
    </row>
    <row r="5563" spans="1:19" hidden="1" x14ac:dyDescent="0.3">
      <c r="A5563">
        <v>5562</v>
      </c>
      <c r="B5563" t="s">
        <v>37</v>
      </c>
      <c r="C5563" s="9">
        <v>44951</v>
      </c>
      <c r="D5563" s="9">
        <v>44955</v>
      </c>
      <c r="E5563" s="10">
        <v>44922</v>
      </c>
      <c r="F5563" t="s">
        <v>54</v>
      </c>
      <c r="G5563">
        <v>354.73</v>
      </c>
      <c r="H5563">
        <v>2</v>
      </c>
      <c r="I5563">
        <v>1</v>
      </c>
      <c r="J5563" t="s">
        <v>35</v>
      </c>
      <c r="K5563" t="s">
        <v>29</v>
      </c>
      <c r="L5563" t="s">
        <v>21</v>
      </c>
      <c r="M5563" t="s">
        <v>36</v>
      </c>
      <c r="N5563" t="s">
        <v>41</v>
      </c>
      <c r="O5563">
        <f>Table2[[#This Row],[check_out_date]]-Table2[[#This Row],[check_in_date]]</f>
        <v>4</v>
      </c>
      <c r="P5563">
        <f>Table2[[#This Row],[num_adults]]+Table2[[#This Row],[num_children]]</f>
        <v>3</v>
      </c>
      <c r="Q5563" s="3">
        <f>IF(OR(Table2[[#This Row],[booking_status]]="confirmed",Table2[[#This Row],[booking_status]]="checked-out"),Table2[[#This Row],[room_rate_per_night]]*Table2[[#This Row],[Num_Nights]],0)</f>
        <v>1418.92</v>
      </c>
      <c r="R5563" t="str" cm="1">
        <f t="array" ref="R5563">IFERROR(_xlfn.IFS(Table2[[#This Row],[booking_status]]="confirmed","Expected",Table2[[#This Row],[booking_status]]="checked-out","Actual"),"No Revenue")</f>
        <v>Expected</v>
      </c>
      <c r="S5563" s="4">
        <f>Table2[[#This Row],[Revenue_Amount]]/Table2[[#This Row],[Num_Nights]]</f>
        <v>354.73</v>
      </c>
    </row>
    <row r="5564" spans="1:19" x14ac:dyDescent="0.3">
      <c r="A5564">
        <v>5563</v>
      </c>
      <c r="B5564" t="s">
        <v>14</v>
      </c>
      <c r="C5564" s="9">
        <v>45267</v>
      </c>
      <c r="D5564" s="9">
        <v>45269</v>
      </c>
      <c r="E5564" s="10">
        <v>45242</v>
      </c>
      <c r="F5564" t="s">
        <v>49</v>
      </c>
      <c r="G5564">
        <v>89.48</v>
      </c>
      <c r="H5564">
        <v>2</v>
      </c>
      <c r="I5564">
        <v>0</v>
      </c>
      <c r="J5564" t="s">
        <v>28</v>
      </c>
      <c r="K5564" t="s">
        <v>29</v>
      </c>
      <c r="L5564" t="s">
        <v>21</v>
      </c>
      <c r="M5564" t="s">
        <v>36</v>
      </c>
      <c r="N5564" t="s">
        <v>45</v>
      </c>
      <c r="O5564">
        <f>Table2[[#This Row],[check_out_date]]-Table2[[#This Row],[check_in_date]]</f>
        <v>2</v>
      </c>
      <c r="P5564">
        <f>Table2[[#This Row],[num_adults]]+Table2[[#This Row],[num_children]]</f>
        <v>2</v>
      </c>
      <c r="Q5564" s="3">
        <f>IF(OR(Table2[[#This Row],[booking_status]]="confirmed",Table2[[#This Row],[booking_status]]="checked-out"),Table2[[#This Row],[room_rate_per_night]]*Table2[[#This Row],[Num_Nights]],0)</f>
        <v>178.96</v>
      </c>
      <c r="R5564" t="str" cm="1">
        <f t="array" ref="R5564">IFERROR(_xlfn.IFS(Table2[[#This Row],[booking_status]]="confirmed","Expected",Table2[[#This Row],[booking_status]]="checked-out","Actual"),"No Revenue")</f>
        <v>Expected</v>
      </c>
      <c r="S5564" s="4">
        <f>Table2[[#This Row],[Revenue_Amount]]/Table2[[#This Row],[Num_Nights]]</f>
        <v>89.48</v>
      </c>
    </row>
    <row r="5565" spans="1:19" hidden="1" x14ac:dyDescent="0.3">
      <c r="A5565">
        <v>5564</v>
      </c>
      <c r="B5565" t="s">
        <v>31</v>
      </c>
      <c r="C5565" s="9">
        <v>45249</v>
      </c>
      <c r="D5565" s="9">
        <v>45253</v>
      </c>
      <c r="E5565" s="10">
        <v>45217</v>
      </c>
      <c r="F5565" t="s">
        <v>49</v>
      </c>
      <c r="G5565">
        <v>60.37</v>
      </c>
      <c r="H5565">
        <v>1</v>
      </c>
      <c r="I5565">
        <v>0</v>
      </c>
      <c r="J5565" t="s">
        <v>35</v>
      </c>
      <c r="K5565" t="s">
        <v>44</v>
      </c>
      <c r="L5565" t="s">
        <v>21</v>
      </c>
      <c r="M5565" t="s">
        <v>36</v>
      </c>
      <c r="N5565" t="s">
        <v>45</v>
      </c>
      <c r="O5565">
        <f>Table2[[#This Row],[check_out_date]]-Table2[[#This Row],[check_in_date]]</f>
        <v>4</v>
      </c>
      <c r="P5565">
        <f>Table2[[#This Row],[num_adults]]+Table2[[#This Row],[num_children]]</f>
        <v>1</v>
      </c>
      <c r="Q5565" s="3">
        <f>IF(OR(Table2[[#This Row],[booking_status]]="confirmed",Table2[[#This Row],[booking_status]]="checked-out"),Table2[[#This Row],[room_rate_per_night]]*Table2[[#This Row],[Num_Nights]],0)</f>
        <v>241.48</v>
      </c>
      <c r="R5565" t="str" cm="1">
        <f t="array" ref="R5565">IFERROR(_xlfn.IFS(Table2[[#This Row],[booking_status]]="confirmed","Expected",Table2[[#This Row],[booking_status]]="checked-out","Actual"),"No Revenue")</f>
        <v>Expected</v>
      </c>
      <c r="S5565" s="4">
        <f>Table2[[#This Row],[Revenue_Amount]]/Table2[[#This Row],[Num_Nights]]</f>
        <v>60.37</v>
      </c>
    </row>
    <row r="5566" spans="1:19" x14ac:dyDescent="0.3">
      <c r="A5566">
        <v>5565</v>
      </c>
      <c r="B5566" t="s">
        <v>31</v>
      </c>
      <c r="C5566" s="9">
        <v>45239</v>
      </c>
      <c r="D5566" s="9">
        <v>45241</v>
      </c>
      <c r="E5566" s="10">
        <v>45223</v>
      </c>
      <c r="F5566" t="s">
        <v>49</v>
      </c>
      <c r="G5566">
        <v>109.68</v>
      </c>
      <c r="H5566">
        <v>2</v>
      </c>
      <c r="I5566">
        <v>0</v>
      </c>
      <c r="J5566" t="s">
        <v>28</v>
      </c>
      <c r="K5566" t="s">
        <v>99</v>
      </c>
      <c r="L5566" t="s">
        <v>21</v>
      </c>
      <c r="M5566" t="s">
        <v>36</v>
      </c>
      <c r="N5566" t="s">
        <v>41</v>
      </c>
      <c r="O5566">
        <f>Table2[[#This Row],[check_out_date]]-Table2[[#This Row],[check_in_date]]</f>
        <v>2</v>
      </c>
      <c r="P5566">
        <f>Table2[[#This Row],[num_adults]]+Table2[[#This Row],[num_children]]</f>
        <v>2</v>
      </c>
      <c r="Q5566" s="3">
        <f>IF(OR(Table2[[#This Row],[booking_status]]="confirmed",Table2[[#This Row],[booking_status]]="checked-out"),Table2[[#This Row],[room_rate_per_night]]*Table2[[#This Row],[Num_Nights]],0)</f>
        <v>219.36</v>
      </c>
      <c r="R5566" t="str" cm="1">
        <f t="array" ref="R5566">IFERROR(_xlfn.IFS(Table2[[#This Row],[booking_status]]="confirmed","Expected",Table2[[#This Row],[booking_status]]="checked-out","Actual"),"No Revenue")</f>
        <v>Expected</v>
      </c>
      <c r="S5566" s="4">
        <f>Table2[[#This Row],[Revenue_Amount]]/Table2[[#This Row],[Num_Nights]]</f>
        <v>109.68</v>
      </c>
    </row>
    <row r="5567" spans="1:19" hidden="1" x14ac:dyDescent="0.3">
      <c r="A5567">
        <v>5566</v>
      </c>
      <c r="B5567" t="s">
        <v>14</v>
      </c>
      <c r="C5567" s="9">
        <v>44987</v>
      </c>
      <c r="D5567" s="9">
        <v>44990</v>
      </c>
      <c r="E5567" s="10">
        <v>44918</v>
      </c>
      <c r="F5567" t="s">
        <v>49</v>
      </c>
      <c r="G5567">
        <v>61.97</v>
      </c>
      <c r="H5567">
        <v>1</v>
      </c>
      <c r="I5567">
        <v>0</v>
      </c>
      <c r="J5567" t="s">
        <v>35</v>
      </c>
      <c r="K5567" t="s">
        <v>99</v>
      </c>
      <c r="L5567" t="s">
        <v>21</v>
      </c>
      <c r="M5567" t="s">
        <v>22</v>
      </c>
      <c r="N5567" t="s">
        <v>41</v>
      </c>
      <c r="O5567">
        <f>Table2[[#This Row],[check_out_date]]-Table2[[#This Row],[check_in_date]]</f>
        <v>3</v>
      </c>
      <c r="P5567">
        <f>Table2[[#This Row],[num_adults]]+Table2[[#This Row],[num_children]]</f>
        <v>1</v>
      </c>
      <c r="Q5567" s="3">
        <f>IF(OR(Table2[[#This Row],[booking_status]]="confirmed",Table2[[#This Row],[booking_status]]="checked-out"),Table2[[#This Row],[room_rate_per_night]]*Table2[[#This Row],[Num_Nights]],0)</f>
        <v>185.91</v>
      </c>
      <c r="R5567" t="str" cm="1">
        <f t="array" ref="R5567">IFERROR(_xlfn.IFS(Table2[[#This Row],[booking_status]]="confirmed","Expected",Table2[[#This Row],[booking_status]]="checked-out","Actual"),"No Revenue")</f>
        <v>Expected</v>
      </c>
      <c r="S5567" s="4">
        <f>Table2[[#This Row],[Revenue_Amount]]/Table2[[#This Row],[Num_Nights]]</f>
        <v>61.97</v>
      </c>
    </row>
    <row r="5568" spans="1:19" hidden="1" x14ac:dyDescent="0.3">
      <c r="A5568">
        <v>5567</v>
      </c>
      <c r="B5568" t="s">
        <v>50</v>
      </c>
      <c r="C5568" s="9">
        <v>45042</v>
      </c>
      <c r="D5568" s="9">
        <v>45048</v>
      </c>
      <c r="E5568" s="10">
        <v>45014</v>
      </c>
      <c r="F5568" t="s">
        <v>49</v>
      </c>
      <c r="G5568">
        <v>98.01</v>
      </c>
      <c r="H5568">
        <v>2</v>
      </c>
      <c r="I5568">
        <v>0</v>
      </c>
      <c r="J5568" t="s">
        <v>35</v>
      </c>
      <c r="K5568" t="s">
        <v>66</v>
      </c>
      <c r="L5568" t="s">
        <v>70</v>
      </c>
      <c r="M5568" t="s">
        <v>36</v>
      </c>
      <c r="N5568" t="s">
        <v>23</v>
      </c>
      <c r="O5568">
        <f>Table2[[#This Row],[check_out_date]]-Table2[[#This Row],[check_in_date]]</f>
        <v>6</v>
      </c>
      <c r="P5568">
        <f>Table2[[#This Row],[num_adults]]+Table2[[#This Row],[num_children]]</f>
        <v>2</v>
      </c>
      <c r="Q5568" s="3">
        <f>IF(OR(Table2[[#This Row],[booking_status]]="confirmed",Table2[[#This Row],[booking_status]]="checked-out"),Table2[[#This Row],[room_rate_per_night]]*Table2[[#This Row],[Num_Nights]],0)</f>
        <v>0</v>
      </c>
      <c r="R5568" t="str" cm="1">
        <f t="array" ref="R5568">IFERROR(_xlfn.IFS(Table2[[#This Row],[booking_status]]="confirmed","Expected",Table2[[#This Row],[booking_status]]="checked-out","Actual"),"No Revenue")</f>
        <v>No Revenue</v>
      </c>
      <c r="S5568" s="4">
        <f>Table2[[#This Row],[Revenue_Amount]]/Table2[[#This Row],[Num_Nights]]</f>
        <v>0</v>
      </c>
    </row>
    <row r="5569" spans="1:19" hidden="1" x14ac:dyDescent="0.3">
      <c r="A5569">
        <v>5568</v>
      </c>
      <c r="B5569" t="s">
        <v>14</v>
      </c>
      <c r="C5569" s="9">
        <v>45094</v>
      </c>
      <c r="D5569" s="9">
        <v>45102</v>
      </c>
      <c r="E5569" s="10">
        <v>45075</v>
      </c>
      <c r="F5569" t="s">
        <v>27</v>
      </c>
      <c r="G5569">
        <v>154.86000000000001</v>
      </c>
      <c r="H5569">
        <v>2</v>
      </c>
      <c r="I5569">
        <v>0</v>
      </c>
      <c r="J5569" t="s">
        <v>35</v>
      </c>
      <c r="K5569" t="s">
        <v>20</v>
      </c>
      <c r="L5569" t="s">
        <v>60</v>
      </c>
      <c r="M5569" t="s">
        <v>36</v>
      </c>
      <c r="N5569" t="s">
        <v>41</v>
      </c>
      <c r="O5569">
        <f>Table2[[#This Row],[check_out_date]]-Table2[[#This Row],[check_in_date]]</f>
        <v>8</v>
      </c>
      <c r="P5569">
        <f>Table2[[#This Row],[num_adults]]+Table2[[#This Row],[num_children]]</f>
        <v>2</v>
      </c>
      <c r="Q5569" s="3">
        <f>IF(OR(Table2[[#This Row],[booking_status]]="confirmed",Table2[[#This Row],[booking_status]]="checked-out"),Table2[[#This Row],[room_rate_per_night]]*Table2[[#This Row],[Num_Nights]],0)</f>
        <v>0</v>
      </c>
      <c r="R5569" t="str" cm="1">
        <f t="array" ref="R5569">IFERROR(_xlfn.IFS(Table2[[#This Row],[booking_status]]="confirmed","Expected",Table2[[#This Row],[booking_status]]="checked-out","Actual"),"No Revenue")</f>
        <v>No Revenue</v>
      </c>
      <c r="S5569" s="4">
        <f>Table2[[#This Row],[Revenue_Amount]]/Table2[[#This Row],[Num_Nights]]</f>
        <v>0</v>
      </c>
    </row>
    <row r="5570" spans="1:19" x14ac:dyDescent="0.3">
      <c r="A5570">
        <v>5569</v>
      </c>
      <c r="B5570" t="s">
        <v>50</v>
      </c>
      <c r="C5570" s="9">
        <v>45257</v>
      </c>
      <c r="D5570" s="9">
        <v>45260</v>
      </c>
      <c r="E5570" s="10">
        <v>45242</v>
      </c>
      <c r="F5570" t="s">
        <v>27</v>
      </c>
      <c r="G5570">
        <v>242.92</v>
      </c>
      <c r="H5570">
        <v>2</v>
      </c>
      <c r="I5570">
        <v>2</v>
      </c>
      <c r="J5570" t="s">
        <v>19</v>
      </c>
      <c r="K5570" t="s">
        <v>29</v>
      </c>
      <c r="L5570" t="s">
        <v>21</v>
      </c>
      <c r="M5570" t="s">
        <v>36</v>
      </c>
      <c r="N5570" t="s">
        <v>41</v>
      </c>
      <c r="O5570">
        <f>Table2[[#This Row],[check_out_date]]-Table2[[#This Row],[check_in_date]]</f>
        <v>3</v>
      </c>
      <c r="P5570">
        <f>Table2[[#This Row],[num_adults]]+Table2[[#This Row],[num_children]]</f>
        <v>4</v>
      </c>
      <c r="Q5570" s="3">
        <f>IF(OR(Table2[[#This Row],[booking_status]]="confirmed",Table2[[#This Row],[booking_status]]="checked-out"),Table2[[#This Row],[room_rate_per_night]]*Table2[[#This Row],[Num_Nights]],0)</f>
        <v>728.76</v>
      </c>
      <c r="R5570" t="str" cm="1">
        <f t="array" ref="R5570">IFERROR(_xlfn.IFS(Table2[[#This Row],[booking_status]]="confirmed","Expected",Table2[[#This Row],[booking_status]]="checked-out","Actual"),"No Revenue")</f>
        <v>Expected</v>
      </c>
      <c r="S5570" s="4">
        <f>Table2[[#This Row],[Revenue_Amount]]/Table2[[#This Row],[Num_Nights]]</f>
        <v>242.92</v>
      </c>
    </row>
    <row r="5571" spans="1:19" x14ac:dyDescent="0.3">
      <c r="A5571">
        <v>5570</v>
      </c>
      <c r="B5571" t="s">
        <v>50</v>
      </c>
      <c r="C5571" s="9">
        <v>44980</v>
      </c>
      <c r="D5571" s="9">
        <v>44990</v>
      </c>
      <c r="E5571" s="10">
        <v>44916</v>
      </c>
      <c r="F5571" t="s">
        <v>27</v>
      </c>
      <c r="G5571">
        <v>141.62</v>
      </c>
      <c r="H5571">
        <v>2</v>
      </c>
      <c r="I5571">
        <v>3</v>
      </c>
      <c r="J5571" t="s">
        <v>28</v>
      </c>
      <c r="K5571" t="s">
        <v>20</v>
      </c>
      <c r="L5571" t="s">
        <v>56</v>
      </c>
      <c r="M5571" t="s">
        <v>36</v>
      </c>
      <c r="N5571" t="s">
        <v>23</v>
      </c>
      <c r="O5571">
        <f>Table2[[#This Row],[check_out_date]]-Table2[[#This Row],[check_in_date]]</f>
        <v>10</v>
      </c>
      <c r="P5571">
        <f>Table2[[#This Row],[num_adults]]+Table2[[#This Row],[num_children]]</f>
        <v>5</v>
      </c>
      <c r="Q5571" s="3">
        <f>IF(OR(Table2[[#This Row],[booking_status]]="confirmed",Table2[[#This Row],[booking_status]]="checked-out"),Table2[[#This Row],[room_rate_per_night]]*Table2[[#This Row],[Num_Nights]],0)</f>
        <v>1416.2</v>
      </c>
      <c r="R5571" t="str" cm="1">
        <f t="array" ref="R5571">IFERROR(_xlfn.IFS(Table2[[#This Row],[booking_status]]="confirmed","Expected",Table2[[#This Row],[booking_status]]="checked-out","Actual"),"No Revenue")</f>
        <v>Actual</v>
      </c>
      <c r="S5571" s="4">
        <f>Table2[[#This Row],[Revenue_Amount]]/Table2[[#This Row],[Num_Nights]]</f>
        <v>141.62</v>
      </c>
    </row>
    <row r="5572" spans="1:19" x14ac:dyDescent="0.3">
      <c r="A5572">
        <v>5571</v>
      </c>
      <c r="B5572" t="s">
        <v>50</v>
      </c>
      <c r="C5572" s="9">
        <v>45226</v>
      </c>
      <c r="D5572" s="9">
        <v>45233</v>
      </c>
      <c r="E5572" s="10">
        <v>45169</v>
      </c>
      <c r="F5572" t="s">
        <v>49</v>
      </c>
      <c r="G5572">
        <v>131.75</v>
      </c>
      <c r="H5572">
        <v>2</v>
      </c>
      <c r="I5572">
        <v>1</v>
      </c>
      <c r="J5572" t="s">
        <v>55</v>
      </c>
      <c r="K5572" t="s">
        <v>99</v>
      </c>
      <c r="L5572" t="s">
        <v>56</v>
      </c>
      <c r="M5572" t="s">
        <v>22</v>
      </c>
      <c r="N5572" t="s">
        <v>23</v>
      </c>
      <c r="O5572">
        <f>Table2[[#This Row],[check_out_date]]-Table2[[#This Row],[check_in_date]]</f>
        <v>7</v>
      </c>
      <c r="P5572">
        <f>Table2[[#This Row],[num_adults]]+Table2[[#This Row],[num_children]]</f>
        <v>3</v>
      </c>
      <c r="Q5572" s="3">
        <f>IF(OR(Table2[[#This Row],[booking_status]]="confirmed",Table2[[#This Row],[booking_status]]="checked-out"),Table2[[#This Row],[room_rate_per_night]]*Table2[[#This Row],[Num_Nights]],0)</f>
        <v>922.25</v>
      </c>
      <c r="R5572" t="str" cm="1">
        <f t="array" ref="R5572">IFERROR(_xlfn.IFS(Table2[[#This Row],[booking_status]]="confirmed","Expected",Table2[[#This Row],[booking_status]]="checked-out","Actual"),"No Revenue")</f>
        <v>Actual</v>
      </c>
      <c r="S5572" s="4">
        <f>Table2[[#This Row],[Revenue_Amount]]/Table2[[#This Row],[Num_Nights]]</f>
        <v>131.75</v>
      </c>
    </row>
    <row r="5573" spans="1:19" x14ac:dyDescent="0.3">
      <c r="A5573">
        <v>5572</v>
      </c>
      <c r="B5573" t="s">
        <v>31</v>
      </c>
      <c r="C5573" s="9">
        <v>45125</v>
      </c>
      <c r="D5573" s="9">
        <v>45129</v>
      </c>
      <c r="E5573" s="10">
        <v>45109</v>
      </c>
      <c r="F5573" t="s">
        <v>49</v>
      </c>
      <c r="G5573">
        <v>74.42</v>
      </c>
      <c r="H5573">
        <v>2</v>
      </c>
      <c r="I5573">
        <v>0</v>
      </c>
      <c r="J5573" t="s">
        <v>94</v>
      </c>
      <c r="K5573" t="s">
        <v>29</v>
      </c>
      <c r="L5573" t="s">
        <v>21</v>
      </c>
      <c r="M5573" t="s">
        <v>36</v>
      </c>
      <c r="N5573" t="s">
        <v>41</v>
      </c>
      <c r="O5573">
        <f>Table2[[#This Row],[check_out_date]]-Table2[[#This Row],[check_in_date]]</f>
        <v>4</v>
      </c>
      <c r="P5573">
        <f>Table2[[#This Row],[num_adults]]+Table2[[#This Row],[num_children]]</f>
        <v>2</v>
      </c>
      <c r="Q5573" s="3">
        <f>IF(OR(Table2[[#This Row],[booking_status]]="confirmed",Table2[[#This Row],[booking_status]]="checked-out"),Table2[[#This Row],[room_rate_per_night]]*Table2[[#This Row],[Num_Nights]],0)</f>
        <v>297.68</v>
      </c>
      <c r="R5573" t="str" cm="1">
        <f t="array" ref="R5573">IFERROR(_xlfn.IFS(Table2[[#This Row],[booking_status]]="confirmed","Expected",Table2[[#This Row],[booking_status]]="checked-out","Actual"),"No Revenue")</f>
        <v>Expected</v>
      </c>
      <c r="S5573" s="4">
        <f>Table2[[#This Row],[Revenue_Amount]]/Table2[[#This Row],[Num_Nights]]</f>
        <v>74.42</v>
      </c>
    </row>
    <row r="5574" spans="1:19" x14ac:dyDescent="0.3">
      <c r="A5574">
        <v>5573</v>
      </c>
      <c r="B5574" t="s">
        <v>31</v>
      </c>
      <c r="C5574" s="9">
        <v>44990</v>
      </c>
      <c r="D5574" s="9">
        <v>44991</v>
      </c>
      <c r="E5574" s="10">
        <v>44930</v>
      </c>
      <c r="F5574" t="s">
        <v>54</v>
      </c>
      <c r="G5574">
        <v>391.28</v>
      </c>
      <c r="H5574">
        <v>1</v>
      </c>
      <c r="I5574">
        <v>0</v>
      </c>
      <c r="J5574" t="s">
        <v>28</v>
      </c>
      <c r="K5574" t="s">
        <v>66</v>
      </c>
      <c r="L5574" t="s">
        <v>21</v>
      </c>
      <c r="M5574" t="s">
        <v>36</v>
      </c>
      <c r="N5574" t="s">
        <v>23</v>
      </c>
      <c r="O5574">
        <f>Table2[[#This Row],[check_out_date]]-Table2[[#This Row],[check_in_date]]</f>
        <v>1</v>
      </c>
      <c r="P5574">
        <f>Table2[[#This Row],[num_adults]]+Table2[[#This Row],[num_children]]</f>
        <v>1</v>
      </c>
      <c r="Q5574" s="3">
        <f>IF(OR(Table2[[#This Row],[booking_status]]="confirmed",Table2[[#This Row],[booking_status]]="checked-out"),Table2[[#This Row],[room_rate_per_night]]*Table2[[#This Row],[Num_Nights]],0)</f>
        <v>391.28</v>
      </c>
      <c r="R5574" t="str" cm="1">
        <f t="array" ref="R5574">IFERROR(_xlfn.IFS(Table2[[#This Row],[booking_status]]="confirmed","Expected",Table2[[#This Row],[booking_status]]="checked-out","Actual"),"No Revenue")</f>
        <v>Expected</v>
      </c>
      <c r="S5574" s="4">
        <f>Table2[[#This Row],[Revenue_Amount]]/Table2[[#This Row],[Num_Nights]]</f>
        <v>391.28</v>
      </c>
    </row>
    <row r="5575" spans="1:19" x14ac:dyDescent="0.3">
      <c r="A5575">
        <v>5574</v>
      </c>
      <c r="B5575" t="s">
        <v>14</v>
      </c>
      <c r="C5575" s="9">
        <v>45274</v>
      </c>
      <c r="D5575" s="9">
        <v>45280</v>
      </c>
      <c r="E5575" s="10">
        <v>45262</v>
      </c>
      <c r="F5575" t="s">
        <v>54</v>
      </c>
      <c r="G5575">
        <v>287.18</v>
      </c>
      <c r="H5575">
        <v>1</v>
      </c>
      <c r="I5575">
        <v>0</v>
      </c>
      <c r="J5575" t="s">
        <v>19</v>
      </c>
      <c r="K5575" t="s">
        <v>99</v>
      </c>
      <c r="L5575" t="s">
        <v>21</v>
      </c>
      <c r="M5575" t="s">
        <v>22</v>
      </c>
      <c r="N5575" t="s">
        <v>23</v>
      </c>
      <c r="O5575">
        <f>Table2[[#This Row],[check_out_date]]-Table2[[#This Row],[check_in_date]]</f>
        <v>6</v>
      </c>
      <c r="P5575">
        <f>Table2[[#This Row],[num_adults]]+Table2[[#This Row],[num_children]]</f>
        <v>1</v>
      </c>
      <c r="Q5575" s="3">
        <f>IF(OR(Table2[[#This Row],[booking_status]]="confirmed",Table2[[#This Row],[booking_status]]="checked-out"),Table2[[#This Row],[room_rate_per_night]]*Table2[[#This Row],[Num_Nights]],0)</f>
        <v>1723.08</v>
      </c>
      <c r="R5575" t="str" cm="1">
        <f t="array" ref="R5575">IFERROR(_xlfn.IFS(Table2[[#This Row],[booking_status]]="confirmed","Expected",Table2[[#This Row],[booking_status]]="checked-out","Actual"),"No Revenue")</f>
        <v>Expected</v>
      </c>
      <c r="S5575" s="4">
        <f>Table2[[#This Row],[Revenue_Amount]]/Table2[[#This Row],[Num_Nights]]</f>
        <v>287.18</v>
      </c>
    </row>
    <row r="5576" spans="1:19" hidden="1" x14ac:dyDescent="0.3">
      <c r="A5576">
        <v>5575</v>
      </c>
      <c r="B5576" t="s">
        <v>31</v>
      </c>
      <c r="C5576" s="9">
        <v>45116</v>
      </c>
      <c r="D5576" s="9">
        <v>45118</v>
      </c>
      <c r="E5576" s="10">
        <v>45105</v>
      </c>
      <c r="F5576" t="s">
        <v>49</v>
      </c>
      <c r="G5576">
        <v>71.17</v>
      </c>
      <c r="H5576">
        <v>1</v>
      </c>
      <c r="I5576">
        <v>0</v>
      </c>
      <c r="J5576" t="s">
        <v>35</v>
      </c>
      <c r="K5576" t="s">
        <v>20</v>
      </c>
      <c r="L5576" t="s">
        <v>21</v>
      </c>
      <c r="M5576" t="s">
        <v>36</v>
      </c>
      <c r="N5576" t="s">
        <v>41</v>
      </c>
      <c r="O5576">
        <f>Table2[[#This Row],[check_out_date]]-Table2[[#This Row],[check_in_date]]</f>
        <v>2</v>
      </c>
      <c r="P5576">
        <f>Table2[[#This Row],[num_adults]]+Table2[[#This Row],[num_children]]</f>
        <v>1</v>
      </c>
      <c r="Q5576" s="3">
        <f>IF(OR(Table2[[#This Row],[booking_status]]="confirmed",Table2[[#This Row],[booking_status]]="checked-out"),Table2[[#This Row],[room_rate_per_night]]*Table2[[#This Row],[Num_Nights]],0)</f>
        <v>142.34</v>
      </c>
      <c r="R5576" t="str" cm="1">
        <f t="array" ref="R5576">IFERROR(_xlfn.IFS(Table2[[#This Row],[booking_status]]="confirmed","Expected",Table2[[#This Row],[booking_status]]="checked-out","Actual"),"No Revenue")</f>
        <v>Expected</v>
      </c>
      <c r="S5576" s="4">
        <f>Table2[[#This Row],[Revenue_Amount]]/Table2[[#This Row],[Num_Nights]]</f>
        <v>71.17</v>
      </c>
    </row>
    <row r="5577" spans="1:19" hidden="1" x14ac:dyDescent="0.3">
      <c r="A5577">
        <v>5576</v>
      </c>
      <c r="B5577" t="s">
        <v>14</v>
      </c>
      <c r="C5577" s="9">
        <v>45276</v>
      </c>
      <c r="D5577" s="9">
        <v>45282</v>
      </c>
      <c r="E5577" s="10">
        <v>45238</v>
      </c>
      <c r="F5577" t="s">
        <v>27</v>
      </c>
      <c r="G5577">
        <v>169.11</v>
      </c>
      <c r="H5577">
        <v>3</v>
      </c>
      <c r="I5577">
        <v>2</v>
      </c>
      <c r="J5577" t="s">
        <v>35</v>
      </c>
      <c r="K5577" t="s">
        <v>99</v>
      </c>
      <c r="L5577" t="s">
        <v>56</v>
      </c>
      <c r="M5577" t="s">
        <v>22</v>
      </c>
      <c r="N5577" t="s">
        <v>23</v>
      </c>
      <c r="O5577">
        <f>Table2[[#This Row],[check_out_date]]-Table2[[#This Row],[check_in_date]]</f>
        <v>6</v>
      </c>
      <c r="P5577">
        <f>Table2[[#This Row],[num_adults]]+Table2[[#This Row],[num_children]]</f>
        <v>5</v>
      </c>
      <c r="Q5577" s="3">
        <f>IF(OR(Table2[[#This Row],[booking_status]]="confirmed",Table2[[#This Row],[booking_status]]="checked-out"),Table2[[#This Row],[room_rate_per_night]]*Table2[[#This Row],[Num_Nights]],0)</f>
        <v>1014.6600000000001</v>
      </c>
      <c r="R5577" t="str" cm="1">
        <f t="array" ref="R5577">IFERROR(_xlfn.IFS(Table2[[#This Row],[booking_status]]="confirmed","Expected",Table2[[#This Row],[booking_status]]="checked-out","Actual"),"No Revenue")</f>
        <v>Actual</v>
      </c>
      <c r="S5577" s="4">
        <f>Table2[[#This Row],[Revenue_Amount]]/Table2[[#This Row],[Num_Nights]]</f>
        <v>169.11</v>
      </c>
    </row>
    <row r="5578" spans="1:19" x14ac:dyDescent="0.3">
      <c r="A5578">
        <v>5577</v>
      </c>
      <c r="B5578" t="s">
        <v>14</v>
      </c>
      <c r="C5578" s="9">
        <v>44954</v>
      </c>
      <c r="D5578" s="9">
        <v>44962</v>
      </c>
      <c r="E5578" s="10">
        <v>44905</v>
      </c>
      <c r="F5578" t="s">
        <v>18</v>
      </c>
      <c r="G5578">
        <v>178.86</v>
      </c>
      <c r="H5578">
        <v>3</v>
      </c>
      <c r="I5578">
        <v>0</v>
      </c>
      <c r="J5578" t="s">
        <v>28</v>
      </c>
      <c r="K5578" t="s">
        <v>44</v>
      </c>
      <c r="L5578" t="s">
        <v>56</v>
      </c>
      <c r="M5578" t="s">
        <v>36</v>
      </c>
      <c r="N5578" t="s">
        <v>23</v>
      </c>
      <c r="O5578">
        <f>Table2[[#This Row],[check_out_date]]-Table2[[#This Row],[check_in_date]]</f>
        <v>8</v>
      </c>
      <c r="P5578">
        <f>Table2[[#This Row],[num_adults]]+Table2[[#This Row],[num_children]]</f>
        <v>3</v>
      </c>
      <c r="Q5578" s="3">
        <f>IF(OR(Table2[[#This Row],[booking_status]]="confirmed",Table2[[#This Row],[booking_status]]="checked-out"),Table2[[#This Row],[room_rate_per_night]]*Table2[[#This Row],[Num_Nights]],0)</f>
        <v>1430.88</v>
      </c>
      <c r="R5578" t="str" cm="1">
        <f t="array" ref="R5578">IFERROR(_xlfn.IFS(Table2[[#This Row],[booking_status]]="confirmed","Expected",Table2[[#This Row],[booking_status]]="checked-out","Actual"),"No Revenue")</f>
        <v>Actual</v>
      </c>
      <c r="S5578" s="4">
        <f>Table2[[#This Row],[Revenue_Amount]]/Table2[[#This Row],[Num_Nights]]</f>
        <v>178.86</v>
      </c>
    </row>
    <row r="5579" spans="1:19" x14ac:dyDescent="0.3">
      <c r="A5579">
        <v>5578</v>
      </c>
      <c r="B5579" t="s">
        <v>37</v>
      </c>
      <c r="C5579" s="9">
        <v>45250</v>
      </c>
      <c r="D5579" s="9">
        <v>45260</v>
      </c>
      <c r="E5579" s="10">
        <v>45244</v>
      </c>
      <c r="F5579" t="s">
        <v>18</v>
      </c>
      <c r="G5579">
        <v>222.47</v>
      </c>
      <c r="H5579">
        <v>4</v>
      </c>
      <c r="I5579">
        <v>2</v>
      </c>
      <c r="J5579" t="s">
        <v>28</v>
      </c>
      <c r="K5579" t="s">
        <v>66</v>
      </c>
      <c r="L5579" t="s">
        <v>21</v>
      </c>
      <c r="M5579" t="s">
        <v>36</v>
      </c>
      <c r="N5579" t="s">
        <v>41</v>
      </c>
      <c r="O5579">
        <f>Table2[[#This Row],[check_out_date]]-Table2[[#This Row],[check_in_date]]</f>
        <v>10</v>
      </c>
      <c r="P5579">
        <f>Table2[[#This Row],[num_adults]]+Table2[[#This Row],[num_children]]</f>
        <v>6</v>
      </c>
      <c r="Q5579" s="3">
        <f>IF(OR(Table2[[#This Row],[booking_status]]="confirmed",Table2[[#This Row],[booking_status]]="checked-out"),Table2[[#This Row],[room_rate_per_night]]*Table2[[#This Row],[Num_Nights]],0)</f>
        <v>2224.6999999999998</v>
      </c>
      <c r="R5579" t="str" cm="1">
        <f t="array" ref="R5579">IFERROR(_xlfn.IFS(Table2[[#This Row],[booking_status]]="confirmed","Expected",Table2[[#This Row],[booking_status]]="checked-out","Actual"),"No Revenue")</f>
        <v>Expected</v>
      </c>
      <c r="S5579" s="4">
        <f>Table2[[#This Row],[Revenue_Amount]]/Table2[[#This Row],[Num_Nights]]</f>
        <v>222.46999999999997</v>
      </c>
    </row>
    <row r="5580" spans="1:19" x14ac:dyDescent="0.3">
      <c r="A5580">
        <v>5579</v>
      </c>
      <c r="B5580" t="s">
        <v>14</v>
      </c>
      <c r="C5580" s="9">
        <v>45214</v>
      </c>
      <c r="D5580" s="9">
        <v>45216</v>
      </c>
      <c r="E5580" s="10">
        <v>45192</v>
      </c>
      <c r="F5580" t="s">
        <v>18</v>
      </c>
      <c r="G5580">
        <v>210.82</v>
      </c>
      <c r="H5580">
        <v>2</v>
      </c>
      <c r="I5580">
        <v>2</v>
      </c>
      <c r="J5580" t="s">
        <v>94</v>
      </c>
      <c r="K5580" t="s">
        <v>29</v>
      </c>
      <c r="L5580" t="s">
        <v>60</v>
      </c>
      <c r="M5580" t="s">
        <v>36</v>
      </c>
      <c r="N5580" t="s">
        <v>23</v>
      </c>
      <c r="O5580">
        <f>Table2[[#This Row],[check_out_date]]-Table2[[#This Row],[check_in_date]]</f>
        <v>2</v>
      </c>
      <c r="P5580">
        <f>Table2[[#This Row],[num_adults]]+Table2[[#This Row],[num_children]]</f>
        <v>4</v>
      </c>
      <c r="Q5580" s="3">
        <f>IF(OR(Table2[[#This Row],[booking_status]]="confirmed",Table2[[#This Row],[booking_status]]="checked-out"),Table2[[#This Row],[room_rate_per_night]]*Table2[[#This Row],[Num_Nights]],0)</f>
        <v>0</v>
      </c>
      <c r="R5580" t="str" cm="1">
        <f t="array" ref="R5580">IFERROR(_xlfn.IFS(Table2[[#This Row],[booking_status]]="confirmed","Expected",Table2[[#This Row],[booking_status]]="checked-out","Actual"),"No Revenue")</f>
        <v>No Revenue</v>
      </c>
      <c r="S5580" s="4">
        <f>Table2[[#This Row],[Revenue_Amount]]/Table2[[#This Row],[Num_Nights]]</f>
        <v>0</v>
      </c>
    </row>
    <row r="5581" spans="1:19" hidden="1" x14ac:dyDescent="0.3">
      <c r="A5581">
        <v>5580</v>
      </c>
      <c r="B5581" t="s">
        <v>31</v>
      </c>
      <c r="C5581" s="9">
        <v>45268</v>
      </c>
      <c r="D5581" s="9">
        <v>45272</v>
      </c>
      <c r="E5581" s="10">
        <v>45257</v>
      </c>
      <c r="F5581" t="s">
        <v>18</v>
      </c>
      <c r="G5581">
        <v>222.92</v>
      </c>
      <c r="H5581">
        <v>3</v>
      </c>
      <c r="I5581">
        <v>0</v>
      </c>
      <c r="J5581" t="s">
        <v>35</v>
      </c>
      <c r="K5581" t="s">
        <v>20</v>
      </c>
      <c r="L5581" t="s">
        <v>21</v>
      </c>
      <c r="M5581" t="s">
        <v>22</v>
      </c>
      <c r="N5581" t="s">
        <v>41</v>
      </c>
      <c r="O5581">
        <f>Table2[[#This Row],[check_out_date]]-Table2[[#This Row],[check_in_date]]</f>
        <v>4</v>
      </c>
      <c r="P5581">
        <f>Table2[[#This Row],[num_adults]]+Table2[[#This Row],[num_children]]</f>
        <v>3</v>
      </c>
      <c r="Q5581" s="3">
        <f>IF(OR(Table2[[#This Row],[booking_status]]="confirmed",Table2[[#This Row],[booking_status]]="checked-out"),Table2[[#This Row],[room_rate_per_night]]*Table2[[#This Row],[Num_Nights]],0)</f>
        <v>891.68</v>
      </c>
      <c r="R5581" t="str" cm="1">
        <f t="array" ref="R5581">IFERROR(_xlfn.IFS(Table2[[#This Row],[booking_status]]="confirmed","Expected",Table2[[#This Row],[booking_status]]="checked-out","Actual"),"No Revenue")</f>
        <v>Expected</v>
      </c>
      <c r="S5581" s="4">
        <f>Table2[[#This Row],[Revenue_Amount]]/Table2[[#This Row],[Num_Nights]]</f>
        <v>222.92</v>
      </c>
    </row>
    <row r="5582" spans="1:19" x14ac:dyDescent="0.3">
      <c r="A5582">
        <v>5581</v>
      </c>
      <c r="B5582" t="s">
        <v>14</v>
      </c>
      <c r="C5582" s="9">
        <v>45216</v>
      </c>
      <c r="D5582" s="9">
        <v>45223</v>
      </c>
      <c r="E5582" s="10">
        <v>45162</v>
      </c>
      <c r="F5582" t="s">
        <v>27</v>
      </c>
      <c r="G5582">
        <v>146.93</v>
      </c>
      <c r="H5582">
        <v>1</v>
      </c>
      <c r="I5582">
        <v>1</v>
      </c>
      <c r="J5582" t="s">
        <v>19</v>
      </c>
      <c r="K5582" t="s">
        <v>20</v>
      </c>
      <c r="L5582" t="s">
        <v>60</v>
      </c>
      <c r="M5582" t="s">
        <v>36</v>
      </c>
      <c r="N5582" t="s">
        <v>23</v>
      </c>
      <c r="O5582">
        <f>Table2[[#This Row],[check_out_date]]-Table2[[#This Row],[check_in_date]]</f>
        <v>7</v>
      </c>
      <c r="P5582">
        <f>Table2[[#This Row],[num_adults]]+Table2[[#This Row],[num_children]]</f>
        <v>2</v>
      </c>
      <c r="Q5582" s="3">
        <f>IF(OR(Table2[[#This Row],[booking_status]]="confirmed",Table2[[#This Row],[booking_status]]="checked-out"),Table2[[#This Row],[room_rate_per_night]]*Table2[[#This Row],[Num_Nights]],0)</f>
        <v>0</v>
      </c>
      <c r="R5582" t="str" cm="1">
        <f t="array" ref="R5582">IFERROR(_xlfn.IFS(Table2[[#This Row],[booking_status]]="confirmed","Expected",Table2[[#This Row],[booking_status]]="checked-out","Actual"),"No Revenue")</f>
        <v>No Revenue</v>
      </c>
      <c r="S5582" s="4">
        <f>Table2[[#This Row],[Revenue_Amount]]/Table2[[#This Row],[Num_Nights]]</f>
        <v>0</v>
      </c>
    </row>
    <row r="5583" spans="1:19" hidden="1" x14ac:dyDescent="0.3">
      <c r="A5583">
        <v>5582</v>
      </c>
      <c r="B5583" t="s">
        <v>14</v>
      </c>
      <c r="C5583" s="9">
        <v>45242</v>
      </c>
      <c r="D5583" s="9">
        <v>45253</v>
      </c>
      <c r="E5583" s="10">
        <v>45202</v>
      </c>
      <c r="F5583" t="s">
        <v>27</v>
      </c>
      <c r="G5583">
        <v>140.86000000000001</v>
      </c>
      <c r="H5583">
        <v>1</v>
      </c>
      <c r="I5583">
        <v>0</v>
      </c>
      <c r="J5583" t="s">
        <v>35</v>
      </c>
      <c r="K5583" t="s">
        <v>99</v>
      </c>
      <c r="L5583" t="s">
        <v>70</v>
      </c>
      <c r="M5583" t="s">
        <v>36</v>
      </c>
      <c r="N5583" t="s">
        <v>41</v>
      </c>
      <c r="O5583">
        <f>Table2[[#This Row],[check_out_date]]-Table2[[#This Row],[check_in_date]]</f>
        <v>11</v>
      </c>
      <c r="P5583">
        <f>Table2[[#This Row],[num_adults]]+Table2[[#This Row],[num_children]]</f>
        <v>1</v>
      </c>
      <c r="Q5583" s="3">
        <f>IF(OR(Table2[[#This Row],[booking_status]]="confirmed",Table2[[#This Row],[booking_status]]="checked-out"),Table2[[#This Row],[room_rate_per_night]]*Table2[[#This Row],[Num_Nights]],0)</f>
        <v>0</v>
      </c>
      <c r="R5583" t="str" cm="1">
        <f t="array" ref="R5583">IFERROR(_xlfn.IFS(Table2[[#This Row],[booking_status]]="confirmed","Expected",Table2[[#This Row],[booking_status]]="checked-out","Actual"),"No Revenue")</f>
        <v>No Revenue</v>
      </c>
      <c r="S5583" s="4">
        <f>Table2[[#This Row],[Revenue_Amount]]/Table2[[#This Row],[Num_Nights]]</f>
        <v>0</v>
      </c>
    </row>
    <row r="5584" spans="1:19" x14ac:dyDescent="0.3">
      <c r="A5584">
        <v>5583</v>
      </c>
      <c r="B5584" t="s">
        <v>14</v>
      </c>
      <c r="C5584" s="9">
        <v>45205</v>
      </c>
      <c r="D5584" s="9">
        <v>45210</v>
      </c>
      <c r="E5584" s="10">
        <v>45172</v>
      </c>
      <c r="F5584" t="s">
        <v>18</v>
      </c>
      <c r="G5584">
        <v>270.81</v>
      </c>
      <c r="H5584">
        <v>1</v>
      </c>
      <c r="I5584">
        <v>1</v>
      </c>
      <c r="J5584" t="s">
        <v>28</v>
      </c>
      <c r="K5584" t="s">
        <v>99</v>
      </c>
      <c r="L5584" t="s">
        <v>56</v>
      </c>
      <c r="M5584" t="s">
        <v>36</v>
      </c>
      <c r="N5584" t="s">
        <v>41</v>
      </c>
      <c r="O5584">
        <f>Table2[[#This Row],[check_out_date]]-Table2[[#This Row],[check_in_date]]</f>
        <v>5</v>
      </c>
      <c r="P5584">
        <f>Table2[[#This Row],[num_adults]]+Table2[[#This Row],[num_children]]</f>
        <v>2</v>
      </c>
      <c r="Q5584" s="3">
        <f>IF(OR(Table2[[#This Row],[booking_status]]="confirmed",Table2[[#This Row],[booking_status]]="checked-out"),Table2[[#This Row],[room_rate_per_night]]*Table2[[#This Row],[Num_Nights]],0)</f>
        <v>1354.05</v>
      </c>
      <c r="R5584" t="str" cm="1">
        <f t="array" ref="R5584">IFERROR(_xlfn.IFS(Table2[[#This Row],[booking_status]]="confirmed","Expected",Table2[[#This Row],[booking_status]]="checked-out","Actual"),"No Revenue")</f>
        <v>Actual</v>
      </c>
      <c r="S5584" s="4">
        <f>Table2[[#This Row],[Revenue_Amount]]/Table2[[#This Row],[Num_Nights]]</f>
        <v>270.81</v>
      </c>
    </row>
    <row r="5585" spans="1:19" x14ac:dyDescent="0.3">
      <c r="A5585">
        <v>5584</v>
      </c>
      <c r="B5585" t="s">
        <v>31</v>
      </c>
      <c r="C5585" s="9">
        <v>44927</v>
      </c>
      <c r="D5585" s="9">
        <v>44931</v>
      </c>
      <c r="E5585" s="10">
        <v>44924</v>
      </c>
      <c r="F5585" t="s">
        <v>49</v>
      </c>
      <c r="G5585">
        <v>78.77</v>
      </c>
      <c r="H5585">
        <v>4</v>
      </c>
      <c r="I5585">
        <v>2</v>
      </c>
      <c r="J5585" t="s">
        <v>19</v>
      </c>
      <c r="K5585" t="s">
        <v>44</v>
      </c>
      <c r="L5585" t="s">
        <v>56</v>
      </c>
      <c r="M5585" t="s">
        <v>36</v>
      </c>
      <c r="N5585" t="s">
        <v>41</v>
      </c>
      <c r="O5585">
        <f>Table2[[#This Row],[check_out_date]]-Table2[[#This Row],[check_in_date]]</f>
        <v>4</v>
      </c>
      <c r="P5585">
        <f>Table2[[#This Row],[num_adults]]+Table2[[#This Row],[num_children]]</f>
        <v>6</v>
      </c>
      <c r="Q5585" s="3">
        <f>IF(OR(Table2[[#This Row],[booking_status]]="confirmed",Table2[[#This Row],[booking_status]]="checked-out"),Table2[[#This Row],[room_rate_per_night]]*Table2[[#This Row],[Num_Nights]],0)</f>
        <v>315.08</v>
      </c>
      <c r="R5585" t="str" cm="1">
        <f t="array" ref="R5585">IFERROR(_xlfn.IFS(Table2[[#This Row],[booking_status]]="confirmed","Expected",Table2[[#This Row],[booking_status]]="checked-out","Actual"),"No Revenue")</f>
        <v>Actual</v>
      </c>
      <c r="S5585" s="4">
        <f>Table2[[#This Row],[Revenue_Amount]]/Table2[[#This Row],[Num_Nights]]</f>
        <v>78.77</v>
      </c>
    </row>
    <row r="5586" spans="1:19" hidden="1" x14ac:dyDescent="0.3">
      <c r="A5586">
        <v>5585</v>
      </c>
      <c r="B5586" t="s">
        <v>50</v>
      </c>
      <c r="C5586" s="9">
        <v>45086</v>
      </c>
      <c r="D5586" s="9">
        <v>45089</v>
      </c>
      <c r="E5586" s="10">
        <v>45037</v>
      </c>
      <c r="F5586" t="s">
        <v>27</v>
      </c>
      <c r="G5586">
        <v>209.92</v>
      </c>
      <c r="H5586">
        <v>1</v>
      </c>
      <c r="I5586">
        <v>2</v>
      </c>
      <c r="J5586" t="s">
        <v>35</v>
      </c>
      <c r="K5586" t="s">
        <v>66</v>
      </c>
      <c r="L5586" t="s">
        <v>21</v>
      </c>
      <c r="M5586" t="s">
        <v>36</v>
      </c>
      <c r="N5586" t="s">
        <v>41</v>
      </c>
      <c r="O5586">
        <f>Table2[[#This Row],[check_out_date]]-Table2[[#This Row],[check_in_date]]</f>
        <v>3</v>
      </c>
      <c r="P5586">
        <f>Table2[[#This Row],[num_adults]]+Table2[[#This Row],[num_children]]</f>
        <v>3</v>
      </c>
      <c r="Q5586" s="3">
        <f>IF(OR(Table2[[#This Row],[booking_status]]="confirmed",Table2[[#This Row],[booking_status]]="checked-out"),Table2[[#This Row],[room_rate_per_night]]*Table2[[#This Row],[Num_Nights]],0)</f>
        <v>629.76</v>
      </c>
      <c r="R5586" t="str" cm="1">
        <f t="array" ref="R5586">IFERROR(_xlfn.IFS(Table2[[#This Row],[booking_status]]="confirmed","Expected",Table2[[#This Row],[booking_status]]="checked-out","Actual"),"No Revenue")</f>
        <v>Expected</v>
      </c>
      <c r="S5586" s="4">
        <f>Table2[[#This Row],[Revenue_Amount]]/Table2[[#This Row],[Num_Nights]]</f>
        <v>209.92</v>
      </c>
    </row>
    <row r="5587" spans="1:19" x14ac:dyDescent="0.3">
      <c r="A5587">
        <v>5586</v>
      </c>
      <c r="B5587" t="s">
        <v>14</v>
      </c>
      <c r="C5587" s="9">
        <v>45072</v>
      </c>
      <c r="D5587" s="9">
        <v>45078</v>
      </c>
      <c r="E5587" s="10">
        <v>45061</v>
      </c>
      <c r="F5587" t="s">
        <v>49</v>
      </c>
      <c r="G5587">
        <v>85.73</v>
      </c>
      <c r="H5587">
        <v>2</v>
      </c>
      <c r="I5587">
        <v>1</v>
      </c>
      <c r="J5587" t="s">
        <v>28</v>
      </c>
      <c r="K5587" t="s">
        <v>99</v>
      </c>
      <c r="L5587" t="s">
        <v>56</v>
      </c>
      <c r="M5587" t="s">
        <v>36</v>
      </c>
      <c r="N5587" t="s">
        <v>41</v>
      </c>
      <c r="O5587">
        <f>Table2[[#This Row],[check_out_date]]-Table2[[#This Row],[check_in_date]]</f>
        <v>6</v>
      </c>
      <c r="P5587">
        <f>Table2[[#This Row],[num_adults]]+Table2[[#This Row],[num_children]]</f>
        <v>3</v>
      </c>
      <c r="Q5587" s="3">
        <f>IF(OR(Table2[[#This Row],[booking_status]]="confirmed",Table2[[#This Row],[booking_status]]="checked-out"),Table2[[#This Row],[room_rate_per_night]]*Table2[[#This Row],[Num_Nights]],0)</f>
        <v>514.38</v>
      </c>
      <c r="R5587" t="str" cm="1">
        <f t="array" ref="R5587">IFERROR(_xlfn.IFS(Table2[[#This Row],[booking_status]]="confirmed","Expected",Table2[[#This Row],[booking_status]]="checked-out","Actual"),"No Revenue")</f>
        <v>Actual</v>
      </c>
      <c r="S5587" s="4">
        <f>Table2[[#This Row],[Revenue_Amount]]/Table2[[#This Row],[Num_Nights]]</f>
        <v>85.73</v>
      </c>
    </row>
    <row r="5588" spans="1:19" hidden="1" x14ac:dyDescent="0.3">
      <c r="A5588">
        <v>5587</v>
      </c>
      <c r="B5588" t="s">
        <v>31</v>
      </c>
      <c r="C5588" s="9">
        <v>45058</v>
      </c>
      <c r="D5588" s="9">
        <v>45063</v>
      </c>
      <c r="E5588" s="10">
        <v>45022</v>
      </c>
      <c r="F5588" t="s">
        <v>54</v>
      </c>
      <c r="G5588">
        <v>424.8</v>
      </c>
      <c r="H5588">
        <v>4</v>
      </c>
      <c r="I5588">
        <v>0</v>
      </c>
      <c r="J5588" t="s">
        <v>35</v>
      </c>
      <c r="K5588" t="s">
        <v>29</v>
      </c>
      <c r="L5588" t="s">
        <v>21</v>
      </c>
      <c r="M5588" t="s">
        <v>36</v>
      </c>
      <c r="N5588" t="s">
        <v>41</v>
      </c>
      <c r="O5588">
        <f>Table2[[#This Row],[check_out_date]]-Table2[[#This Row],[check_in_date]]</f>
        <v>5</v>
      </c>
      <c r="P5588">
        <f>Table2[[#This Row],[num_adults]]+Table2[[#This Row],[num_children]]</f>
        <v>4</v>
      </c>
      <c r="Q5588" s="3">
        <f>IF(OR(Table2[[#This Row],[booking_status]]="confirmed",Table2[[#This Row],[booking_status]]="checked-out"),Table2[[#This Row],[room_rate_per_night]]*Table2[[#This Row],[Num_Nights]],0)</f>
        <v>2124</v>
      </c>
      <c r="R5588" t="str" cm="1">
        <f t="array" ref="R5588">IFERROR(_xlfn.IFS(Table2[[#This Row],[booking_status]]="confirmed","Expected",Table2[[#This Row],[booking_status]]="checked-out","Actual"),"No Revenue")</f>
        <v>Expected</v>
      </c>
      <c r="S5588" s="4">
        <f>Table2[[#This Row],[Revenue_Amount]]/Table2[[#This Row],[Num_Nights]]</f>
        <v>424.8</v>
      </c>
    </row>
    <row r="5589" spans="1:19" hidden="1" x14ac:dyDescent="0.3">
      <c r="A5589">
        <v>5588</v>
      </c>
      <c r="B5589" t="s">
        <v>37</v>
      </c>
      <c r="C5589" s="9">
        <v>45220</v>
      </c>
      <c r="D5589" s="9">
        <v>45226</v>
      </c>
      <c r="E5589" s="10">
        <v>45211</v>
      </c>
      <c r="F5589" t="s">
        <v>27</v>
      </c>
      <c r="G5589">
        <v>184.5</v>
      </c>
      <c r="H5589">
        <v>1</v>
      </c>
      <c r="I5589">
        <v>2</v>
      </c>
      <c r="J5589" t="s">
        <v>35</v>
      </c>
      <c r="K5589" t="s">
        <v>29</v>
      </c>
      <c r="L5589" t="s">
        <v>60</v>
      </c>
      <c r="M5589" t="s">
        <v>36</v>
      </c>
      <c r="N5589" t="s">
        <v>45</v>
      </c>
      <c r="O5589">
        <f>Table2[[#This Row],[check_out_date]]-Table2[[#This Row],[check_in_date]]</f>
        <v>6</v>
      </c>
      <c r="P5589">
        <f>Table2[[#This Row],[num_adults]]+Table2[[#This Row],[num_children]]</f>
        <v>3</v>
      </c>
      <c r="Q5589" s="3">
        <f>IF(OR(Table2[[#This Row],[booking_status]]="confirmed",Table2[[#This Row],[booking_status]]="checked-out"),Table2[[#This Row],[room_rate_per_night]]*Table2[[#This Row],[Num_Nights]],0)</f>
        <v>0</v>
      </c>
      <c r="R5589" t="str" cm="1">
        <f t="array" ref="R5589">IFERROR(_xlfn.IFS(Table2[[#This Row],[booking_status]]="confirmed","Expected",Table2[[#This Row],[booking_status]]="checked-out","Actual"),"No Revenue")</f>
        <v>No Revenue</v>
      </c>
      <c r="S5589" s="4">
        <f>Table2[[#This Row],[Revenue_Amount]]/Table2[[#This Row],[Num_Nights]]</f>
        <v>0</v>
      </c>
    </row>
    <row r="5590" spans="1:19" x14ac:dyDescent="0.3">
      <c r="A5590">
        <v>5589</v>
      </c>
      <c r="B5590" t="s">
        <v>31</v>
      </c>
      <c r="C5590" s="9">
        <v>45069</v>
      </c>
      <c r="D5590" s="9">
        <v>45076</v>
      </c>
      <c r="E5590" s="10">
        <v>45046</v>
      </c>
      <c r="F5590" t="s">
        <v>27</v>
      </c>
      <c r="G5590">
        <v>123.59</v>
      </c>
      <c r="H5590">
        <v>1</v>
      </c>
      <c r="I5590">
        <v>0</v>
      </c>
      <c r="J5590" t="s">
        <v>19</v>
      </c>
      <c r="K5590" t="s">
        <v>99</v>
      </c>
      <c r="L5590" t="s">
        <v>21</v>
      </c>
      <c r="M5590" t="s">
        <v>36</v>
      </c>
      <c r="N5590" t="s">
        <v>41</v>
      </c>
      <c r="O5590">
        <f>Table2[[#This Row],[check_out_date]]-Table2[[#This Row],[check_in_date]]</f>
        <v>7</v>
      </c>
      <c r="P5590">
        <f>Table2[[#This Row],[num_adults]]+Table2[[#This Row],[num_children]]</f>
        <v>1</v>
      </c>
      <c r="Q5590" s="3">
        <f>IF(OR(Table2[[#This Row],[booking_status]]="confirmed",Table2[[#This Row],[booking_status]]="checked-out"),Table2[[#This Row],[room_rate_per_night]]*Table2[[#This Row],[Num_Nights]],0)</f>
        <v>865.13</v>
      </c>
      <c r="R5590" t="str" cm="1">
        <f t="array" ref="R5590">IFERROR(_xlfn.IFS(Table2[[#This Row],[booking_status]]="confirmed","Expected",Table2[[#This Row],[booking_status]]="checked-out","Actual"),"No Revenue")</f>
        <v>Expected</v>
      </c>
      <c r="S5590" s="4">
        <f>Table2[[#This Row],[Revenue_Amount]]/Table2[[#This Row],[Num_Nights]]</f>
        <v>123.59</v>
      </c>
    </row>
    <row r="5591" spans="1:19" hidden="1" x14ac:dyDescent="0.3">
      <c r="A5591">
        <v>5590</v>
      </c>
      <c r="B5591" t="s">
        <v>14</v>
      </c>
      <c r="C5591" s="9">
        <v>45284</v>
      </c>
      <c r="D5591" s="9">
        <v>45288</v>
      </c>
      <c r="E5591" s="10">
        <v>45277</v>
      </c>
      <c r="F5591" t="s">
        <v>27</v>
      </c>
      <c r="G5591">
        <v>120.32</v>
      </c>
      <c r="H5591">
        <v>2</v>
      </c>
      <c r="I5591">
        <v>2</v>
      </c>
      <c r="J5591" t="s">
        <v>35</v>
      </c>
      <c r="K5591" t="s">
        <v>44</v>
      </c>
      <c r="L5591" t="s">
        <v>56</v>
      </c>
      <c r="M5591" t="s">
        <v>36</v>
      </c>
      <c r="N5591" t="s">
        <v>23</v>
      </c>
      <c r="O5591">
        <f>Table2[[#This Row],[check_out_date]]-Table2[[#This Row],[check_in_date]]</f>
        <v>4</v>
      </c>
      <c r="P5591">
        <f>Table2[[#This Row],[num_adults]]+Table2[[#This Row],[num_children]]</f>
        <v>4</v>
      </c>
      <c r="Q5591" s="3">
        <f>IF(OR(Table2[[#This Row],[booking_status]]="confirmed",Table2[[#This Row],[booking_status]]="checked-out"),Table2[[#This Row],[room_rate_per_night]]*Table2[[#This Row],[Num_Nights]],0)</f>
        <v>481.28</v>
      </c>
      <c r="R5591" t="str" cm="1">
        <f t="array" ref="R5591">IFERROR(_xlfn.IFS(Table2[[#This Row],[booking_status]]="confirmed","Expected",Table2[[#This Row],[booking_status]]="checked-out","Actual"),"No Revenue")</f>
        <v>Actual</v>
      </c>
      <c r="S5591" s="4">
        <f>Table2[[#This Row],[Revenue_Amount]]/Table2[[#This Row],[Num_Nights]]</f>
        <v>120.32</v>
      </c>
    </row>
    <row r="5592" spans="1:19" hidden="1" x14ac:dyDescent="0.3">
      <c r="A5592">
        <v>5591</v>
      </c>
      <c r="B5592" t="s">
        <v>50</v>
      </c>
      <c r="C5592" s="9">
        <v>44944</v>
      </c>
      <c r="D5592" s="9">
        <v>44947</v>
      </c>
      <c r="E5592" s="10">
        <v>44926</v>
      </c>
      <c r="F5592" t="s">
        <v>49</v>
      </c>
      <c r="G5592">
        <v>103.23</v>
      </c>
      <c r="H5592">
        <v>2</v>
      </c>
      <c r="I5592">
        <v>0</v>
      </c>
      <c r="J5592" t="s">
        <v>35</v>
      </c>
      <c r="K5592" t="s">
        <v>66</v>
      </c>
      <c r="L5592" t="s">
        <v>21</v>
      </c>
      <c r="M5592" t="s">
        <v>36</v>
      </c>
      <c r="N5592" t="s">
        <v>41</v>
      </c>
      <c r="O5592">
        <f>Table2[[#This Row],[check_out_date]]-Table2[[#This Row],[check_in_date]]</f>
        <v>3</v>
      </c>
      <c r="P5592">
        <f>Table2[[#This Row],[num_adults]]+Table2[[#This Row],[num_children]]</f>
        <v>2</v>
      </c>
      <c r="Q5592" s="3">
        <f>IF(OR(Table2[[#This Row],[booking_status]]="confirmed",Table2[[#This Row],[booking_status]]="checked-out"),Table2[[#This Row],[room_rate_per_night]]*Table2[[#This Row],[Num_Nights]],0)</f>
        <v>309.69</v>
      </c>
      <c r="R5592" t="str" cm="1">
        <f t="array" ref="R5592">IFERROR(_xlfn.IFS(Table2[[#This Row],[booking_status]]="confirmed","Expected",Table2[[#This Row],[booking_status]]="checked-out","Actual"),"No Revenue")</f>
        <v>Expected</v>
      </c>
      <c r="S5592" s="4">
        <f>Table2[[#This Row],[Revenue_Amount]]/Table2[[#This Row],[Num_Nights]]</f>
        <v>103.23</v>
      </c>
    </row>
    <row r="5593" spans="1:19" x14ac:dyDescent="0.3">
      <c r="A5593">
        <v>5592</v>
      </c>
      <c r="B5593" t="s">
        <v>37</v>
      </c>
      <c r="C5593" s="9">
        <v>45027</v>
      </c>
      <c r="D5593" s="9">
        <v>45031</v>
      </c>
      <c r="E5593" s="10">
        <v>44997</v>
      </c>
      <c r="F5593" t="s">
        <v>49</v>
      </c>
      <c r="G5593">
        <v>69.95</v>
      </c>
      <c r="H5593">
        <v>1</v>
      </c>
      <c r="I5593">
        <v>1</v>
      </c>
      <c r="J5593" t="s">
        <v>28</v>
      </c>
      <c r="K5593" t="s">
        <v>44</v>
      </c>
      <c r="L5593" t="s">
        <v>56</v>
      </c>
      <c r="M5593" t="s">
        <v>36</v>
      </c>
      <c r="N5593" t="s">
        <v>23</v>
      </c>
      <c r="O5593">
        <f>Table2[[#This Row],[check_out_date]]-Table2[[#This Row],[check_in_date]]</f>
        <v>4</v>
      </c>
      <c r="P5593">
        <f>Table2[[#This Row],[num_adults]]+Table2[[#This Row],[num_children]]</f>
        <v>2</v>
      </c>
      <c r="Q5593" s="3">
        <f>IF(OR(Table2[[#This Row],[booking_status]]="confirmed",Table2[[#This Row],[booking_status]]="checked-out"),Table2[[#This Row],[room_rate_per_night]]*Table2[[#This Row],[Num_Nights]],0)</f>
        <v>279.8</v>
      </c>
      <c r="R5593" t="str" cm="1">
        <f t="array" ref="R5593">IFERROR(_xlfn.IFS(Table2[[#This Row],[booking_status]]="confirmed","Expected",Table2[[#This Row],[booking_status]]="checked-out","Actual"),"No Revenue")</f>
        <v>Actual</v>
      </c>
      <c r="S5593" s="4">
        <f>Table2[[#This Row],[Revenue_Amount]]/Table2[[#This Row],[Num_Nights]]</f>
        <v>69.95</v>
      </c>
    </row>
    <row r="5594" spans="1:19" x14ac:dyDescent="0.3">
      <c r="A5594">
        <v>5593</v>
      </c>
      <c r="B5594" t="s">
        <v>31</v>
      </c>
      <c r="C5594" s="9">
        <v>45090</v>
      </c>
      <c r="D5594" s="9">
        <v>45092</v>
      </c>
      <c r="E5594" s="10">
        <v>45060</v>
      </c>
      <c r="F5594" t="s">
        <v>27</v>
      </c>
      <c r="G5594">
        <v>157.16999999999999</v>
      </c>
      <c r="H5594">
        <v>2</v>
      </c>
      <c r="I5594">
        <v>1</v>
      </c>
      <c r="J5594" t="s">
        <v>28</v>
      </c>
      <c r="K5594" t="s">
        <v>20</v>
      </c>
      <c r="L5594" t="s">
        <v>56</v>
      </c>
      <c r="M5594" t="s">
        <v>36</v>
      </c>
      <c r="N5594" t="s">
        <v>23</v>
      </c>
      <c r="O5594">
        <f>Table2[[#This Row],[check_out_date]]-Table2[[#This Row],[check_in_date]]</f>
        <v>2</v>
      </c>
      <c r="P5594">
        <f>Table2[[#This Row],[num_adults]]+Table2[[#This Row],[num_children]]</f>
        <v>3</v>
      </c>
      <c r="Q5594" s="3">
        <f>IF(OR(Table2[[#This Row],[booking_status]]="confirmed",Table2[[#This Row],[booking_status]]="checked-out"),Table2[[#This Row],[room_rate_per_night]]*Table2[[#This Row],[Num_Nights]],0)</f>
        <v>314.33999999999997</v>
      </c>
      <c r="R5594" t="str" cm="1">
        <f t="array" ref="R5594">IFERROR(_xlfn.IFS(Table2[[#This Row],[booking_status]]="confirmed","Expected",Table2[[#This Row],[booking_status]]="checked-out","Actual"),"No Revenue")</f>
        <v>Actual</v>
      </c>
      <c r="S5594" s="4">
        <f>Table2[[#This Row],[Revenue_Amount]]/Table2[[#This Row],[Num_Nights]]</f>
        <v>157.16999999999999</v>
      </c>
    </row>
    <row r="5595" spans="1:19" hidden="1" x14ac:dyDescent="0.3">
      <c r="A5595">
        <v>5594</v>
      </c>
      <c r="B5595" t="s">
        <v>37</v>
      </c>
      <c r="C5595" s="9">
        <v>44969</v>
      </c>
      <c r="D5595" s="9">
        <v>44975</v>
      </c>
      <c r="E5595" s="10">
        <v>44942</v>
      </c>
      <c r="F5595" t="s">
        <v>49</v>
      </c>
      <c r="G5595">
        <v>127.79</v>
      </c>
      <c r="H5595">
        <v>2</v>
      </c>
      <c r="I5595">
        <v>0</v>
      </c>
      <c r="J5595" t="s">
        <v>35</v>
      </c>
      <c r="K5595" t="s">
        <v>44</v>
      </c>
      <c r="L5595" t="s">
        <v>21</v>
      </c>
      <c r="M5595" t="s">
        <v>36</v>
      </c>
      <c r="N5595" t="s">
        <v>45</v>
      </c>
      <c r="O5595">
        <f>Table2[[#This Row],[check_out_date]]-Table2[[#This Row],[check_in_date]]</f>
        <v>6</v>
      </c>
      <c r="P5595">
        <f>Table2[[#This Row],[num_adults]]+Table2[[#This Row],[num_children]]</f>
        <v>2</v>
      </c>
      <c r="Q5595" s="3">
        <f>IF(OR(Table2[[#This Row],[booking_status]]="confirmed",Table2[[#This Row],[booking_status]]="checked-out"),Table2[[#This Row],[room_rate_per_night]]*Table2[[#This Row],[Num_Nights]],0)</f>
        <v>766.74</v>
      </c>
      <c r="R5595" t="str" cm="1">
        <f t="array" ref="R5595">IFERROR(_xlfn.IFS(Table2[[#This Row],[booking_status]]="confirmed","Expected",Table2[[#This Row],[booking_status]]="checked-out","Actual"),"No Revenue")</f>
        <v>Expected</v>
      </c>
      <c r="S5595" s="4">
        <f>Table2[[#This Row],[Revenue_Amount]]/Table2[[#This Row],[Num_Nights]]</f>
        <v>127.79</v>
      </c>
    </row>
    <row r="5596" spans="1:19" x14ac:dyDescent="0.3">
      <c r="A5596">
        <v>5595</v>
      </c>
      <c r="B5596" t="s">
        <v>14</v>
      </c>
      <c r="C5596" s="9">
        <v>44984</v>
      </c>
      <c r="D5596" s="9">
        <v>44989</v>
      </c>
      <c r="E5596" s="10">
        <v>44955</v>
      </c>
      <c r="F5596" t="s">
        <v>49</v>
      </c>
      <c r="G5596">
        <v>61.09</v>
      </c>
      <c r="H5596">
        <v>3</v>
      </c>
      <c r="I5596">
        <v>1</v>
      </c>
      <c r="J5596" t="s">
        <v>28</v>
      </c>
      <c r="K5596" t="s">
        <v>99</v>
      </c>
      <c r="L5596" t="s">
        <v>56</v>
      </c>
      <c r="M5596" t="s">
        <v>36</v>
      </c>
      <c r="N5596" t="s">
        <v>95</v>
      </c>
      <c r="O5596">
        <f>Table2[[#This Row],[check_out_date]]-Table2[[#This Row],[check_in_date]]</f>
        <v>5</v>
      </c>
      <c r="P5596">
        <f>Table2[[#This Row],[num_adults]]+Table2[[#This Row],[num_children]]</f>
        <v>4</v>
      </c>
      <c r="Q5596" s="3">
        <f>IF(OR(Table2[[#This Row],[booking_status]]="confirmed",Table2[[#This Row],[booking_status]]="checked-out"),Table2[[#This Row],[room_rate_per_night]]*Table2[[#This Row],[Num_Nights]],0)</f>
        <v>305.45000000000005</v>
      </c>
      <c r="R5596" t="str" cm="1">
        <f t="array" ref="R5596">IFERROR(_xlfn.IFS(Table2[[#This Row],[booking_status]]="confirmed","Expected",Table2[[#This Row],[booking_status]]="checked-out","Actual"),"No Revenue")</f>
        <v>Actual</v>
      </c>
      <c r="S5596" s="4">
        <f>Table2[[#This Row],[Revenue_Amount]]/Table2[[#This Row],[Num_Nights]]</f>
        <v>61.090000000000011</v>
      </c>
    </row>
    <row r="5597" spans="1:19" x14ac:dyDescent="0.3">
      <c r="A5597">
        <v>5596</v>
      </c>
      <c r="B5597" t="s">
        <v>14</v>
      </c>
      <c r="C5597" s="9">
        <v>45094</v>
      </c>
      <c r="D5597" s="9">
        <v>45098</v>
      </c>
      <c r="E5597" s="10">
        <v>45076</v>
      </c>
      <c r="F5597" t="s">
        <v>27</v>
      </c>
      <c r="G5597">
        <v>105.73</v>
      </c>
      <c r="H5597">
        <v>1</v>
      </c>
      <c r="I5597">
        <v>0</v>
      </c>
      <c r="J5597" t="s">
        <v>28</v>
      </c>
      <c r="K5597" t="s">
        <v>66</v>
      </c>
      <c r="L5597" t="s">
        <v>60</v>
      </c>
      <c r="M5597" t="s">
        <v>22</v>
      </c>
      <c r="N5597" t="s">
        <v>41</v>
      </c>
      <c r="O5597">
        <f>Table2[[#This Row],[check_out_date]]-Table2[[#This Row],[check_in_date]]</f>
        <v>4</v>
      </c>
      <c r="P5597">
        <f>Table2[[#This Row],[num_adults]]+Table2[[#This Row],[num_children]]</f>
        <v>1</v>
      </c>
      <c r="Q5597" s="3">
        <f>IF(OR(Table2[[#This Row],[booking_status]]="confirmed",Table2[[#This Row],[booking_status]]="checked-out"),Table2[[#This Row],[room_rate_per_night]]*Table2[[#This Row],[Num_Nights]],0)</f>
        <v>0</v>
      </c>
      <c r="R5597" t="str" cm="1">
        <f t="array" ref="R5597">IFERROR(_xlfn.IFS(Table2[[#This Row],[booking_status]]="confirmed","Expected",Table2[[#This Row],[booking_status]]="checked-out","Actual"),"No Revenue")</f>
        <v>No Revenue</v>
      </c>
      <c r="S5597" s="4">
        <f>Table2[[#This Row],[Revenue_Amount]]/Table2[[#This Row],[Num_Nights]]</f>
        <v>0</v>
      </c>
    </row>
    <row r="5598" spans="1:19" x14ac:dyDescent="0.3">
      <c r="A5598">
        <v>5597</v>
      </c>
      <c r="B5598" t="s">
        <v>14</v>
      </c>
      <c r="C5598" s="9">
        <v>45118</v>
      </c>
      <c r="D5598" s="9">
        <v>45125</v>
      </c>
      <c r="E5598" s="10">
        <v>45066</v>
      </c>
      <c r="F5598" t="s">
        <v>49</v>
      </c>
      <c r="G5598">
        <v>74.459999999999994</v>
      </c>
      <c r="H5598">
        <v>1</v>
      </c>
      <c r="I5598">
        <v>0</v>
      </c>
      <c r="J5598" t="s">
        <v>28</v>
      </c>
      <c r="K5598" t="s">
        <v>29</v>
      </c>
      <c r="L5598" t="s">
        <v>56</v>
      </c>
      <c r="M5598" t="s">
        <v>36</v>
      </c>
      <c r="N5598" t="s">
        <v>41</v>
      </c>
      <c r="O5598">
        <f>Table2[[#This Row],[check_out_date]]-Table2[[#This Row],[check_in_date]]</f>
        <v>7</v>
      </c>
      <c r="P5598">
        <f>Table2[[#This Row],[num_adults]]+Table2[[#This Row],[num_children]]</f>
        <v>1</v>
      </c>
      <c r="Q5598" s="3">
        <f>IF(OR(Table2[[#This Row],[booking_status]]="confirmed",Table2[[#This Row],[booking_status]]="checked-out"),Table2[[#This Row],[room_rate_per_night]]*Table2[[#This Row],[Num_Nights]],0)</f>
        <v>521.21999999999991</v>
      </c>
      <c r="R5598" t="str" cm="1">
        <f t="array" ref="R5598">IFERROR(_xlfn.IFS(Table2[[#This Row],[booking_status]]="confirmed","Expected",Table2[[#This Row],[booking_status]]="checked-out","Actual"),"No Revenue")</f>
        <v>Actual</v>
      </c>
      <c r="S5598" s="4">
        <f>Table2[[#This Row],[Revenue_Amount]]/Table2[[#This Row],[Num_Nights]]</f>
        <v>74.459999999999994</v>
      </c>
    </row>
    <row r="5599" spans="1:19" hidden="1" x14ac:dyDescent="0.3">
      <c r="A5599">
        <v>5598</v>
      </c>
      <c r="B5599" t="s">
        <v>14</v>
      </c>
      <c r="C5599" s="9">
        <v>45159</v>
      </c>
      <c r="D5599" s="9">
        <v>45164</v>
      </c>
      <c r="E5599" s="10">
        <v>45111</v>
      </c>
      <c r="F5599" t="s">
        <v>54</v>
      </c>
      <c r="G5599">
        <v>466.18</v>
      </c>
      <c r="H5599">
        <v>1</v>
      </c>
      <c r="I5599">
        <v>1</v>
      </c>
      <c r="J5599" t="s">
        <v>35</v>
      </c>
      <c r="K5599" t="s">
        <v>44</v>
      </c>
      <c r="L5599" t="s">
        <v>56</v>
      </c>
      <c r="M5599" t="s">
        <v>36</v>
      </c>
      <c r="N5599" t="s">
        <v>41</v>
      </c>
      <c r="O5599">
        <f>Table2[[#This Row],[check_out_date]]-Table2[[#This Row],[check_in_date]]</f>
        <v>5</v>
      </c>
      <c r="P5599">
        <f>Table2[[#This Row],[num_adults]]+Table2[[#This Row],[num_children]]</f>
        <v>2</v>
      </c>
      <c r="Q5599" s="3">
        <f>IF(OR(Table2[[#This Row],[booking_status]]="confirmed",Table2[[#This Row],[booking_status]]="checked-out"),Table2[[#This Row],[room_rate_per_night]]*Table2[[#This Row],[Num_Nights]],0)</f>
        <v>2330.9</v>
      </c>
      <c r="R5599" t="str" cm="1">
        <f t="array" ref="R5599">IFERROR(_xlfn.IFS(Table2[[#This Row],[booking_status]]="confirmed","Expected",Table2[[#This Row],[booking_status]]="checked-out","Actual"),"No Revenue")</f>
        <v>Actual</v>
      </c>
      <c r="S5599" s="4">
        <f>Table2[[#This Row],[Revenue_Amount]]/Table2[[#This Row],[Num_Nights]]</f>
        <v>466.18</v>
      </c>
    </row>
    <row r="5600" spans="1:19" x14ac:dyDescent="0.3">
      <c r="A5600">
        <v>5599</v>
      </c>
      <c r="B5600" t="s">
        <v>31</v>
      </c>
      <c r="C5600" s="9">
        <v>44927</v>
      </c>
      <c r="D5600" s="9">
        <v>44936</v>
      </c>
      <c r="E5600" s="10">
        <v>44887</v>
      </c>
      <c r="F5600" t="s">
        <v>27</v>
      </c>
      <c r="G5600">
        <v>138.26</v>
      </c>
      <c r="H5600">
        <v>3</v>
      </c>
      <c r="I5600">
        <v>0</v>
      </c>
      <c r="J5600" t="s">
        <v>94</v>
      </c>
      <c r="K5600" t="s">
        <v>44</v>
      </c>
      <c r="L5600" t="s">
        <v>70</v>
      </c>
      <c r="M5600" t="s">
        <v>36</v>
      </c>
      <c r="N5600" t="s">
        <v>23</v>
      </c>
      <c r="O5600">
        <f>Table2[[#This Row],[check_out_date]]-Table2[[#This Row],[check_in_date]]</f>
        <v>9</v>
      </c>
      <c r="P5600">
        <f>Table2[[#This Row],[num_adults]]+Table2[[#This Row],[num_children]]</f>
        <v>3</v>
      </c>
      <c r="Q5600" s="3">
        <f>IF(OR(Table2[[#This Row],[booking_status]]="confirmed",Table2[[#This Row],[booking_status]]="checked-out"),Table2[[#This Row],[room_rate_per_night]]*Table2[[#This Row],[Num_Nights]],0)</f>
        <v>0</v>
      </c>
      <c r="R5600" t="str" cm="1">
        <f t="array" ref="R5600">IFERROR(_xlfn.IFS(Table2[[#This Row],[booking_status]]="confirmed","Expected",Table2[[#This Row],[booking_status]]="checked-out","Actual"),"No Revenue")</f>
        <v>No Revenue</v>
      </c>
      <c r="S5600" s="4">
        <f>Table2[[#This Row],[Revenue_Amount]]/Table2[[#This Row],[Num_Nights]]</f>
        <v>0</v>
      </c>
    </row>
    <row r="5601" spans="1:19" x14ac:dyDescent="0.3">
      <c r="A5601">
        <v>5600</v>
      </c>
      <c r="B5601" t="s">
        <v>37</v>
      </c>
      <c r="C5601" s="9">
        <v>44943</v>
      </c>
      <c r="D5601" s="9">
        <v>44954</v>
      </c>
      <c r="E5601" s="10">
        <v>44894</v>
      </c>
      <c r="F5601" t="s">
        <v>27</v>
      </c>
      <c r="G5601">
        <v>119.22</v>
      </c>
      <c r="H5601">
        <v>1</v>
      </c>
      <c r="I5601">
        <v>3</v>
      </c>
      <c r="J5601" t="s">
        <v>28</v>
      </c>
      <c r="K5601" t="s">
        <v>66</v>
      </c>
      <c r="L5601" t="s">
        <v>56</v>
      </c>
      <c r="M5601" t="s">
        <v>36</v>
      </c>
      <c r="N5601" t="s">
        <v>41</v>
      </c>
      <c r="O5601">
        <f>Table2[[#This Row],[check_out_date]]-Table2[[#This Row],[check_in_date]]</f>
        <v>11</v>
      </c>
      <c r="P5601">
        <f>Table2[[#This Row],[num_adults]]+Table2[[#This Row],[num_children]]</f>
        <v>4</v>
      </c>
      <c r="Q5601" s="3">
        <f>IF(OR(Table2[[#This Row],[booking_status]]="confirmed",Table2[[#This Row],[booking_status]]="checked-out"),Table2[[#This Row],[room_rate_per_night]]*Table2[[#This Row],[Num_Nights]],0)</f>
        <v>1311.42</v>
      </c>
      <c r="R5601" t="str" cm="1">
        <f t="array" ref="R5601">IFERROR(_xlfn.IFS(Table2[[#This Row],[booking_status]]="confirmed","Expected",Table2[[#This Row],[booking_status]]="checked-out","Actual"),"No Revenue")</f>
        <v>Actual</v>
      </c>
      <c r="S5601" s="4">
        <f>Table2[[#This Row],[Revenue_Amount]]/Table2[[#This Row],[Num_Nights]]</f>
        <v>119.22000000000001</v>
      </c>
    </row>
    <row r="5602" spans="1:19" x14ac:dyDescent="0.3">
      <c r="A5602">
        <v>5601</v>
      </c>
      <c r="B5602" t="s">
        <v>37</v>
      </c>
      <c r="C5602" s="9">
        <v>45249</v>
      </c>
      <c r="D5602" s="9">
        <v>45253</v>
      </c>
      <c r="E5602" s="10">
        <v>45168</v>
      </c>
      <c r="F5602" t="s">
        <v>27</v>
      </c>
      <c r="G5602">
        <v>208.05</v>
      </c>
      <c r="H5602">
        <v>1</v>
      </c>
      <c r="I5602">
        <v>0</v>
      </c>
      <c r="J5602" t="s">
        <v>55</v>
      </c>
      <c r="K5602" t="s">
        <v>20</v>
      </c>
      <c r="L5602" t="s">
        <v>56</v>
      </c>
      <c r="M5602" t="s">
        <v>36</v>
      </c>
      <c r="N5602" t="s">
        <v>41</v>
      </c>
      <c r="O5602">
        <f>Table2[[#This Row],[check_out_date]]-Table2[[#This Row],[check_in_date]]</f>
        <v>4</v>
      </c>
      <c r="P5602">
        <f>Table2[[#This Row],[num_adults]]+Table2[[#This Row],[num_children]]</f>
        <v>1</v>
      </c>
      <c r="Q5602" s="3">
        <f>IF(OR(Table2[[#This Row],[booking_status]]="confirmed",Table2[[#This Row],[booking_status]]="checked-out"),Table2[[#This Row],[room_rate_per_night]]*Table2[[#This Row],[Num_Nights]],0)</f>
        <v>832.2</v>
      </c>
      <c r="R5602" t="str" cm="1">
        <f t="array" ref="R5602">IFERROR(_xlfn.IFS(Table2[[#This Row],[booking_status]]="confirmed","Expected",Table2[[#This Row],[booking_status]]="checked-out","Actual"),"No Revenue")</f>
        <v>Actual</v>
      </c>
      <c r="S5602" s="4">
        <f>Table2[[#This Row],[Revenue_Amount]]/Table2[[#This Row],[Num_Nights]]</f>
        <v>208.05</v>
      </c>
    </row>
    <row r="5603" spans="1:19" x14ac:dyDescent="0.3">
      <c r="A5603">
        <v>5602</v>
      </c>
      <c r="B5603" t="s">
        <v>37</v>
      </c>
      <c r="C5603" s="9">
        <v>44951</v>
      </c>
      <c r="D5603" s="9">
        <v>44953</v>
      </c>
      <c r="E5603" s="10">
        <v>44934</v>
      </c>
      <c r="F5603" t="s">
        <v>49</v>
      </c>
      <c r="G5603">
        <v>126.78</v>
      </c>
      <c r="H5603">
        <v>3</v>
      </c>
      <c r="I5603">
        <v>0</v>
      </c>
      <c r="J5603" t="s">
        <v>55</v>
      </c>
      <c r="K5603" t="s">
        <v>99</v>
      </c>
      <c r="L5603" t="s">
        <v>56</v>
      </c>
      <c r="M5603" t="s">
        <v>36</v>
      </c>
      <c r="N5603" t="s">
        <v>23</v>
      </c>
      <c r="O5603">
        <f>Table2[[#This Row],[check_out_date]]-Table2[[#This Row],[check_in_date]]</f>
        <v>2</v>
      </c>
      <c r="P5603">
        <f>Table2[[#This Row],[num_adults]]+Table2[[#This Row],[num_children]]</f>
        <v>3</v>
      </c>
      <c r="Q5603" s="3">
        <f>IF(OR(Table2[[#This Row],[booking_status]]="confirmed",Table2[[#This Row],[booking_status]]="checked-out"),Table2[[#This Row],[room_rate_per_night]]*Table2[[#This Row],[Num_Nights]],0)</f>
        <v>253.56</v>
      </c>
      <c r="R5603" t="str" cm="1">
        <f t="array" ref="R5603">IFERROR(_xlfn.IFS(Table2[[#This Row],[booking_status]]="confirmed","Expected",Table2[[#This Row],[booking_status]]="checked-out","Actual"),"No Revenue")</f>
        <v>Actual</v>
      </c>
      <c r="S5603" s="4">
        <f>Table2[[#This Row],[Revenue_Amount]]/Table2[[#This Row],[Num_Nights]]</f>
        <v>126.78</v>
      </c>
    </row>
    <row r="5604" spans="1:19" x14ac:dyDescent="0.3">
      <c r="A5604">
        <v>5603</v>
      </c>
      <c r="B5604" t="s">
        <v>31</v>
      </c>
      <c r="C5604" s="9">
        <v>45187</v>
      </c>
      <c r="D5604" s="9">
        <v>45194</v>
      </c>
      <c r="E5604" s="10">
        <v>45117</v>
      </c>
      <c r="F5604" t="s">
        <v>49</v>
      </c>
      <c r="G5604">
        <v>55.39</v>
      </c>
      <c r="H5604">
        <v>1</v>
      </c>
      <c r="I5604">
        <v>1</v>
      </c>
      <c r="J5604" t="s">
        <v>28</v>
      </c>
      <c r="K5604" t="s">
        <v>99</v>
      </c>
      <c r="L5604" t="s">
        <v>21</v>
      </c>
      <c r="M5604" t="s">
        <v>36</v>
      </c>
      <c r="N5604" t="s">
        <v>23</v>
      </c>
      <c r="O5604">
        <f>Table2[[#This Row],[check_out_date]]-Table2[[#This Row],[check_in_date]]</f>
        <v>7</v>
      </c>
      <c r="P5604">
        <f>Table2[[#This Row],[num_adults]]+Table2[[#This Row],[num_children]]</f>
        <v>2</v>
      </c>
      <c r="Q5604" s="3">
        <f>IF(OR(Table2[[#This Row],[booking_status]]="confirmed",Table2[[#This Row],[booking_status]]="checked-out"),Table2[[#This Row],[room_rate_per_night]]*Table2[[#This Row],[Num_Nights]],0)</f>
        <v>387.73</v>
      </c>
      <c r="R5604" t="str" cm="1">
        <f t="array" ref="R5604">IFERROR(_xlfn.IFS(Table2[[#This Row],[booking_status]]="confirmed","Expected",Table2[[#This Row],[booking_status]]="checked-out","Actual"),"No Revenue")</f>
        <v>Expected</v>
      </c>
      <c r="S5604" s="4">
        <f>Table2[[#This Row],[Revenue_Amount]]/Table2[[#This Row],[Num_Nights]]</f>
        <v>55.39</v>
      </c>
    </row>
    <row r="5605" spans="1:19" x14ac:dyDescent="0.3">
      <c r="A5605">
        <v>5604</v>
      </c>
      <c r="B5605" t="s">
        <v>37</v>
      </c>
      <c r="C5605" s="9">
        <v>45039</v>
      </c>
      <c r="D5605" s="9">
        <v>45043</v>
      </c>
      <c r="E5605" s="10">
        <v>44993</v>
      </c>
      <c r="F5605" t="s">
        <v>54</v>
      </c>
      <c r="G5605">
        <v>505.55</v>
      </c>
      <c r="H5605">
        <v>2</v>
      </c>
      <c r="I5605">
        <v>0</v>
      </c>
      <c r="J5605" t="s">
        <v>28</v>
      </c>
      <c r="K5605" t="s">
        <v>20</v>
      </c>
      <c r="L5605" t="s">
        <v>21</v>
      </c>
      <c r="M5605" t="s">
        <v>22</v>
      </c>
      <c r="N5605" t="s">
        <v>41</v>
      </c>
      <c r="O5605">
        <f>Table2[[#This Row],[check_out_date]]-Table2[[#This Row],[check_in_date]]</f>
        <v>4</v>
      </c>
      <c r="P5605">
        <f>Table2[[#This Row],[num_adults]]+Table2[[#This Row],[num_children]]</f>
        <v>2</v>
      </c>
      <c r="Q5605" s="3">
        <f>IF(OR(Table2[[#This Row],[booking_status]]="confirmed",Table2[[#This Row],[booking_status]]="checked-out"),Table2[[#This Row],[room_rate_per_night]]*Table2[[#This Row],[Num_Nights]],0)</f>
        <v>2022.2</v>
      </c>
      <c r="R5605" t="str" cm="1">
        <f t="array" ref="R5605">IFERROR(_xlfn.IFS(Table2[[#This Row],[booking_status]]="confirmed","Expected",Table2[[#This Row],[booking_status]]="checked-out","Actual"),"No Revenue")</f>
        <v>Expected</v>
      </c>
      <c r="S5605" s="4">
        <f>Table2[[#This Row],[Revenue_Amount]]/Table2[[#This Row],[Num_Nights]]</f>
        <v>505.55</v>
      </c>
    </row>
    <row r="5606" spans="1:19" x14ac:dyDescent="0.3">
      <c r="A5606">
        <v>5605</v>
      </c>
      <c r="B5606" t="s">
        <v>50</v>
      </c>
      <c r="C5606" s="9">
        <v>44929</v>
      </c>
      <c r="D5606" s="9">
        <v>44933</v>
      </c>
      <c r="E5606" s="10">
        <v>44918</v>
      </c>
      <c r="F5606" t="s">
        <v>18</v>
      </c>
      <c r="G5606">
        <v>244.34</v>
      </c>
      <c r="H5606">
        <v>2</v>
      </c>
      <c r="I5606">
        <v>0</v>
      </c>
      <c r="J5606" t="s">
        <v>55</v>
      </c>
      <c r="K5606" t="s">
        <v>66</v>
      </c>
      <c r="L5606" t="s">
        <v>21</v>
      </c>
      <c r="M5606" t="s">
        <v>22</v>
      </c>
      <c r="N5606" t="s">
        <v>23</v>
      </c>
      <c r="O5606">
        <f>Table2[[#This Row],[check_out_date]]-Table2[[#This Row],[check_in_date]]</f>
        <v>4</v>
      </c>
      <c r="P5606">
        <f>Table2[[#This Row],[num_adults]]+Table2[[#This Row],[num_children]]</f>
        <v>2</v>
      </c>
      <c r="Q5606" s="3">
        <f>IF(OR(Table2[[#This Row],[booking_status]]="confirmed",Table2[[#This Row],[booking_status]]="checked-out"),Table2[[#This Row],[room_rate_per_night]]*Table2[[#This Row],[Num_Nights]],0)</f>
        <v>977.36</v>
      </c>
      <c r="R5606" t="str" cm="1">
        <f t="array" ref="R5606">IFERROR(_xlfn.IFS(Table2[[#This Row],[booking_status]]="confirmed","Expected",Table2[[#This Row],[booking_status]]="checked-out","Actual"),"No Revenue")</f>
        <v>Expected</v>
      </c>
      <c r="S5606" s="4">
        <f>Table2[[#This Row],[Revenue_Amount]]/Table2[[#This Row],[Num_Nights]]</f>
        <v>244.34</v>
      </c>
    </row>
    <row r="5607" spans="1:19" x14ac:dyDescent="0.3">
      <c r="A5607">
        <v>5606</v>
      </c>
      <c r="B5607" t="s">
        <v>14</v>
      </c>
      <c r="C5607" s="9">
        <v>44977</v>
      </c>
      <c r="D5607" s="9">
        <v>44981</v>
      </c>
      <c r="E5607" s="10">
        <v>44945</v>
      </c>
      <c r="F5607" t="s">
        <v>27</v>
      </c>
      <c r="G5607">
        <v>144.09</v>
      </c>
      <c r="H5607">
        <v>2</v>
      </c>
      <c r="I5607">
        <v>1</v>
      </c>
      <c r="J5607" t="s">
        <v>19</v>
      </c>
      <c r="K5607" t="s">
        <v>99</v>
      </c>
      <c r="L5607" t="s">
        <v>56</v>
      </c>
      <c r="M5607" t="s">
        <v>36</v>
      </c>
      <c r="N5607" t="s">
        <v>41</v>
      </c>
      <c r="O5607">
        <f>Table2[[#This Row],[check_out_date]]-Table2[[#This Row],[check_in_date]]</f>
        <v>4</v>
      </c>
      <c r="P5607">
        <f>Table2[[#This Row],[num_adults]]+Table2[[#This Row],[num_children]]</f>
        <v>3</v>
      </c>
      <c r="Q5607" s="3">
        <f>IF(OR(Table2[[#This Row],[booking_status]]="confirmed",Table2[[#This Row],[booking_status]]="checked-out"),Table2[[#This Row],[room_rate_per_night]]*Table2[[#This Row],[Num_Nights]],0)</f>
        <v>576.36</v>
      </c>
      <c r="R5607" t="str" cm="1">
        <f t="array" ref="R5607">IFERROR(_xlfn.IFS(Table2[[#This Row],[booking_status]]="confirmed","Expected",Table2[[#This Row],[booking_status]]="checked-out","Actual"),"No Revenue")</f>
        <v>Actual</v>
      </c>
      <c r="S5607" s="4">
        <f>Table2[[#This Row],[Revenue_Amount]]/Table2[[#This Row],[Num_Nights]]</f>
        <v>144.09</v>
      </c>
    </row>
    <row r="5608" spans="1:19" hidden="1" x14ac:dyDescent="0.3">
      <c r="A5608">
        <v>5607</v>
      </c>
      <c r="B5608" t="s">
        <v>50</v>
      </c>
      <c r="C5608" s="9">
        <v>45132</v>
      </c>
      <c r="D5608" s="9">
        <v>45137</v>
      </c>
      <c r="E5608" s="10">
        <v>45106</v>
      </c>
      <c r="F5608" t="s">
        <v>54</v>
      </c>
      <c r="G5608">
        <v>400.14</v>
      </c>
      <c r="H5608">
        <v>1</v>
      </c>
      <c r="I5608">
        <v>0</v>
      </c>
      <c r="J5608" t="s">
        <v>35</v>
      </c>
      <c r="K5608" t="s">
        <v>99</v>
      </c>
      <c r="L5608" t="s">
        <v>56</v>
      </c>
      <c r="M5608" t="s">
        <v>36</v>
      </c>
      <c r="N5608" t="s">
        <v>41</v>
      </c>
      <c r="O5608">
        <f>Table2[[#This Row],[check_out_date]]-Table2[[#This Row],[check_in_date]]</f>
        <v>5</v>
      </c>
      <c r="P5608">
        <f>Table2[[#This Row],[num_adults]]+Table2[[#This Row],[num_children]]</f>
        <v>1</v>
      </c>
      <c r="Q5608" s="3">
        <f>IF(OR(Table2[[#This Row],[booking_status]]="confirmed",Table2[[#This Row],[booking_status]]="checked-out"),Table2[[#This Row],[room_rate_per_night]]*Table2[[#This Row],[Num_Nights]],0)</f>
        <v>2000.6999999999998</v>
      </c>
      <c r="R5608" t="str" cm="1">
        <f t="array" ref="R5608">IFERROR(_xlfn.IFS(Table2[[#This Row],[booking_status]]="confirmed","Expected",Table2[[#This Row],[booking_status]]="checked-out","Actual"),"No Revenue")</f>
        <v>Actual</v>
      </c>
      <c r="S5608" s="4">
        <f>Table2[[#This Row],[Revenue_Amount]]/Table2[[#This Row],[Num_Nights]]</f>
        <v>400.14</v>
      </c>
    </row>
    <row r="5609" spans="1:19" x14ac:dyDescent="0.3">
      <c r="A5609">
        <v>5608</v>
      </c>
      <c r="B5609" t="s">
        <v>14</v>
      </c>
      <c r="C5609" s="9">
        <v>45086</v>
      </c>
      <c r="D5609" s="9">
        <v>45095</v>
      </c>
      <c r="E5609" s="10">
        <v>45009</v>
      </c>
      <c r="F5609" t="s">
        <v>49</v>
      </c>
      <c r="G5609">
        <v>78.260000000000005</v>
      </c>
      <c r="H5609">
        <v>3</v>
      </c>
      <c r="I5609">
        <v>1</v>
      </c>
      <c r="J5609" t="s">
        <v>28</v>
      </c>
      <c r="K5609" t="s">
        <v>20</v>
      </c>
      <c r="L5609" t="s">
        <v>56</v>
      </c>
      <c r="M5609" t="s">
        <v>36</v>
      </c>
      <c r="N5609" t="s">
        <v>41</v>
      </c>
      <c r="O5609">
        <f>Table2[[#This Row],[check_out_date]]-Table2[[#This Row],[check_in_date]]</f>
        <v>9</v>
      </c>
      <c r="P5609">
        <f>Table2[[#This Row],[num_adults]]+Table2[[#This Row],[num_children]]</f>
        <v>4</v>
      </c>
      <c r="Q5609" s="3">
        <f>IF(OR(Table2[[#This Row],[booking_status]]="confirmed",Table2[[#This Row],[booking_status]]="checked-out"),Table2[[#This Row],[room_rate_per_night]]*Table2[[#This Row],[Num_Nights]],0)</f>
        <v>704.34</v>
      </c>
      <c r="R5609" t="str" cm="1">
        <f t="array" ref="R5609">IFERROR(_xlfn.IFS(Table2[[#This Row],[booking_status]]="confirmed","Expected",Table2[[#This Row],[booking_status]]="checked-out","Actual"),"No Revenue")</f>
        <v>Actual</v>
      </c>
      <c r="S5609" s="4">
        <f>Table2[[#This Row],[Revenue_Amount]]/Table2[[#This Row],[Num_Nights]]</f>
        <v>78.260000000000005</v>
      </c>
    </row>
    <row r="5610" spans="1:19" x14ac:dyDescent="0.3">
      <c r="A5610">
        <v>5609</v>
      </c>
      <c r="B5610" t="s">
        <v>50</v>
      </c>
      <c r="C5610" s="9">
        <v>45219</v>
      </c>
      <c r="D5610" s="9">
        <v>45226</v>
      </c>
      <c r="E5610" s="10">
        <v>45205</v>
      </c>
      <c r="F5610" t="s">
        <v>27</v>
      </c>
      <c r="G5610">
        <v>227.71</v>
      </c>
      <c r="H5610">
        <v>2</v>
      </c>
      <c r="I5610">
        <v>0</v>
      </c>
      <c r="J5610" t="s">
        <v>94</v>
      </c>
      <c r="K5610" t="s">
        <v>29</v>
      </c>
      <c r="L5610" t="s">
        <v>60</v>
      </c>
      <c r="M5610" t="s">
        <v>36</v>
      </c>
      <c r="N5610" t="s">
        <v>45</v>
      </c>
      <c r="O5610">
        <f>Table2[[#This Row],[check_out_date]]-Table2[[#This Row],[check_in_date]]</f>
        <v>7</v>
      </c>
      <c r="P5610">
        <f>Table2[[#This Row],[num_adults]]+Table2[[#This Row],[num_children]]</f>
        <v>2</v>
      </c>
      <c r="Q5610" s="3">
        <f>IF(OR(Table2[[#This Row],[booking_status]]="confirmed",Table2[[#This Row],[booking_status]]="checked-out"),Table2[[#This Row],[room_rate_per_night]]*Table2[[#This Row],[Num_Nights]],0)</f>
        <v>0</v>
      </c>
      <c r="R5610" t="str" cm="1">
        <f t="array" ref="R5610">IFERROR(_xlfn.IFS(Table2[[#This Row],[booking_status]]="confirmed","Expected",Table2[[#This Row],[booking_status]]="checked-out","Actual"),"No Revenue")</f>
        <v>No Revenue</v>
      </c>
      <c r="S5610" s="4">
        <f>Table2[[#This Row],[Revenue_Amount]]/Table2[[#This Row],[Num_Nights]]</f>
        <v>0</v>
      </c>
    </row>
    <row r="5611" spans="1:19" x14ac:dyDescent="0.3">
      <c r="A5611">
        <v>5610</v>
      </c>
      <c r="B5611" t="s">
        <v>37</v>
      </c>
      <c r="C5611" s="9">
        <v>45190</v>
      </c>
      <c r="D5611" s="9">
        <v>45194</v>
      </c>
      <c r="E5611" s="10">
        <v>45183</v>
      </c>
      <c r="F5611" t="s">
        <v>27</v>
      </c>
      <c r="G5611">
        <v>183.99</v>
      </c>
      <c r="H5611">
        <v>2</v>
      </c>
      <c r="I5611">
        <v>0</v>
      </c>
      <c r="J5611" t="s">
        <v>55</v>
      </c>
      <c r="K5611" t="s">
        <v>99</v>
      </c>
      <c r="L5611" t="s">
        <v>21</v>
      </c>
      <c r="M5611" t="s">
        <v>22</v>
      </c>
      <c r="N5611" t="s">
        <v>23</v>
      </c>
      <c r="O5611">
        <f>Table2[[#This Row],[check_out_date]]-Table2[[#This Row],[check_in_date]]</f>
        <v>4</v>
      </c>
      <c r="P5611">
        <f>Table2[[#This Row],[num_adults]]+Table2[[#This Row],[num_children]]</f>
        <v>2</v>
      </c>
      <c r="Q5611" s="3">
        <f>IF(OR(Table2[[#This Row],[booking_status]]="confirmed",Table2[[#This Row],[booking_status]]="checked-out"),Table2[[#This Row],[room_rate_per_night]]*Table2[[#This Row],[Num_Nights]],0)</f>
        <v>735.96</v>
      </c>
      <c r="R5611" t="str" cm="1">
        <f t="array" ref="R5611">IFERROR(_xlfn.IFS(Table2[[#This Row],[booking_status]]="confirmed","Expected",Table2[[#This Row],[booking_status]]="checked-out","Actual"),"No Revenue")</f>
        <v>Expected</v>
      </c>
      <c r="S5611" s="4">
        <f>Table2[[#This Row],[Revenue_Amount]]/Table2[[#This Row],[Num_Nights]]</f>
        <v>183.99</v>
      </c>
    </row>
    <row r="5612" spans="1:19" x14ac:dyDescent="0.3">
      <c r="A5612">
        <v>5611</v>
      </c>
      <c r="B5612" t="s">
        <v>50</v>
      </c>
      <c r="C5612" s="9">
        <v>44944</v>
      </c>
      <c r="D5612" s="9">
        <v>44955</v>
      </c>
      <c r="E5612" s="10">
        <v>44933</v>
      </c>
      <c r="F5612" t="s">
        <v>27</v>
      </c>
      <c r="G5612">
        <v>211.67</v>
      </c>
      <c r="H5612">
        <v>1</v>
      </c>
      <c r="I5612">
        <v>0</v>
      </c>
      <c r="J5612" t="s">
        <v>55</v>
      </c>
      <c r="K5612" t="s">
        <v>44</v>
      </c>
      <c r="L5612" t="s">
        <v>56</v>
      </c>
      <c r="M5612" t="s">
        <v>22</v>
      </c>
      <c r="N5612" t="s">
        <v>41</v>
      </c>
      <c r="O5612">
        <f>Table2[[#This Row],[check_out_date]]-Table2[[#This Row],[check_in_date]]</f>
        <v>11</v>
      </c>
      <c r="P5612">
        <f>Table2[[#This Row],[num_adults]]+Table2[[#This Row],[num_children]]</f>
        <v>1</v>
      </c>
      <c r="Q5612" s="3">
        <f>IF(OR(Table2[[#This Row],[booking_status]]="confirmed",Table2[[#This Row],[booking_status]]="checked-out"),Table2[[#This Row],[room_rate_per_night]]*Table2[[#This Row],[Num_Nights]],0)</f>
        <v>2328.37</v>
      </c>
      <c r="R5612" t="str" cm="1">
        <f t="array" ref="R5612">IFERROR(_xlfn.IFS(Table2[[#This Row],[booking_status]]="confirmed","Expected",Table2[[#This Row],[booking_status]]="checked-out","Actual"),"No Revenue")</f>
        <v>Actual</v>
      </c>
      <c r="S5612" s="4">
        <f>Table2[[#This Row],[Revenue_Amount]]/Table2[[#This Row],[Num_Nights]]</f>
        <v>211.67</v>
      </c>
    </row>
    <row r="5613" spans="1:19" x14ac:dyDescent="0.3">
      <c r="A5613">
        <v>5612</v>
      </c>
      <c r="B5613" t="s">
        <v>31</v>
      </c>
      <c r="C5613" s="9">
        <v>44999</v>
      </c>
      <c r="D5613" s="9">
        <v>45004</v>
      </c>
      <c r="E5613" s="10">
        <v>44984</v>
      </c>
      <c r="F5613" t="s">
        <v>49</v>
      </c>
      <c r="G5613">
        <v>86.14</v>
      </c>
      <c r="H5613">
        <v>1</v>
      </c>
      <c r="I5613">
        <v>0</v>
      </c>
      <c r="J5613" t="s">
        <v>28</v>
      </c>
      <c r="K5613" t="s">
        <v>66</v>
      </c>
      <c r="L5613" t="s">
        <v>70</v>
      </c>
      <c r="M5613" t="s">
        <v>36</v>
      </c>
      <c r="N5613" t="s">
        <v>41</v>
      </c>
      <c r="O5613">
        <f>Table2[[#This Row],[check_out_date]]-Table2[[#This Row],[check_in_date]]</f>
        <v>5</v>
      </c>
      <c r="P5613">
        <f>Table2[[#This Row],[num_adults]]+Table2[[#This Row],[num_children]]</f>
        <v>1</v>
      </c>
      <c r="Q5613" s="3">
        <f>IF(OR(Table2[[#This Row],[booking_status]]="confirmed",Table2[[#This Row],[booking_status]]="checked-out"),Table2[[#This Row],[room_rate_per_night]]*Table2[[#This Row],[Num_Nights]],0)</f>
        <v>0</v>
      </c>
      <c r="R5613" t="str" cm="1">
        <f t="array" ref="R5613">IFERROR(_xlfn.IFS(Table2[[#This Row],[booking_status]]="confirmed","Expected",Table2[[#This Row],[booking_status]]="checked-out","Actual"),"No Revenue")</f>
        <v>No Revenue</v>
      </c>
      <c r="S5613" s="4">
        <f>Table2[[#This Row],[Revenue_Amount]]/Table2[[#This Row],[Num_Nights]]</f>
        <v>0</v>
      </c>
    </row>
    <row r="5614" spans="1:19" x14ac:dyDescent="0.3">
      <c r="A5614">
        <v>5613</v>
      </c>
      <c r="B5614" t="s">
        <v>14</v>
      </c>
      <c r="C5614" s="9">
        <v>45132</v>
      </c>
      <c r="D5614" s="9">
        <v>45141</v>
      </c>
      <c r="E5614" s="10">
        <v>45118</v>
      </c>
      <c r="F5614" t="s">
        <v>49</v>
      </c>
      <c r="G5614">
        <v>110.26</v>
      </c>
      <c r="H5614">
        <v>1</v>
      </c>
      <c r="I5614">
        <v>0</v>
      </c>
      <c r="J5614" t="s">
        <v>28</v>
      </c>
      <c r="K5614" t="s">
        <v>44</v>
      </c>
      <c r="L5614" t="s">
        <v>21</v>
      </c>
      <c r="M5614" t="s">
        <v>22</v>
      </c>
      <c r="N5614" t="s">
        <v>41</v>
      </c>
      <c r="O5614">
        <f>Table2[[#This Row],[check_out_date]]-Table2[[#This Row],[check_in_date]]</f>
        <v>9</v>
      </c>
      <c r="P5614">
        <f>Table2[[#This Row],[num_adults]]+Table2[[#This Row],[num_children]]</f>
        <v>1</v>
      </c>
      <c r="Q5614" s="3">
        <f>IF(OR(Table2[[#This Row],[booking_status]]="confirmed",Table2[[#This Row],[booking_status]]="checked-out"),Table2[[#This Row],[room_rate_per_night]]*Table2[[#This Row],[Num_Nights]],0)</f>
        <v>992.34</v>
      </c>
      <c r="R5614" t="str" cm="1">
        <f t="array" ref="R5614">IFERROR(_xlfn.IFS(Table2[[#This Row],[booking_status]]="confirmed","Expected",Table2[[#This Row],[booking_status]]="checked-out","Actual"),"No Revenue")</f>
        <v>Expected</v>
      </c>
      <c r="S5614" s="4">
        <f>Table2[[#This Row],[Revenue_Amount]]/Table2[[#This Row],[Num_Nights]]</f>
        <v>110.26</v>
      </c>
    </row>
    <row r="5615" spans="1:19" x14ac:dyDescent="0.3">
      <c r="A5615">
        <v>5614</v>
      </c>
      <c r="B5615" t="s">
        <v>50</v>
      </c>
      <c r="C5615" s="9">
        <v>45271</v>
      </c>
      <c r="D5615" s="9">
        <v>45272</v>
      </c>
      <c r="E5615" s="10">
        <v>45253</v>
      </c>
      <c r="F5615" t="s">
        <v>54</v>
      </c>
      <c r="G5615">
        <v>596.75</v>
      </c>
      <c r="H5615">
        <v>1</v>
      </c>
      <c r="I5615">
        <v>2</v>
      </c>
      <c r="J5615" t="s">
        <v>28</v>
      </c>
      <c r="K5615" t="s">
        <v>99</v>
      </c>
      <c r="L5615" t="s">
        <v>21</v>
      </c>
      <c r="M5615" t="s">
        <v>22</v>
      </c>
      <c r="N5615" t="s">
        <v>45</v>
      </c>
      <c r="O5615">
        <f>Table2[[#This Row],[check_out_date]]-Table2[[#This Row],[check_in_date]]</f>
        <v>1</v>
      </c>
      <c r="P5615">
        <f>Table2[[#This Row],[num_adults]]+Table2[[#This Row],[num_children]]</f>
        <v>3</v>
      </c>
      <c r="Q5615" s="3">
        <f>IF(OR(Table2[[#This Row],[booking_status]]="confirmed",Table2[[#This Row],[booking_status]]="checked-out"),Table2[[#This Row],[room_rate_per_night]]*Table2[[#This Row],[Num_Nights]],0)</f>
        <v>596.75</v>
      </c>
      <c r="R5615" t="str" cm="1">
        <f t="array" ref="R5615">IFERROR(_xlfn.IFS(Table2[[#This Row],[booking_status]]="confirmed","Expected",Table2[[#This Row],[booking_status]]="checked-out","Actual"),"No Revenue")</f>
        <v>Expected</v>
      </c>
      <c r="S5615" s="4">
        <f>Table2[[#This Row],[Revenue_Amount]]/Table2[[#This Row],[Num_Nights]]</f>
        <v>596.75</v>
      </c>
    </row>
    <row r="5616" spans="1:19" hidden="1" x14ac:dyDescent="0.3">
      <c r="A5616">
        <v>5615</v>
      </c>
      <c r="B5616" t="s">
        <v>50</v>
      </c>
      <c r="C5616" s="9">
        <v>45065</v>
      </c>
      <c r="D5616" s="9">
        <v>45066</v>
      </c>
      <c r="E5616" s="10">
        <v>45027</v>
      </c>
      <c r="F5616" t="s">
        <v>27</v>
      </c>
      <c r="G5616">
        <v>131.79</v>
      </c>
      <c r="H5616">
        <v>1</v>
      </c>
      <c r="I5616">
        <v>0</v>
      </c>
      <c r="J5616" t="s">
        <v>35</v>
      </c>
      <c r="K5616" t="s">
        <v>29</v>
      </c>
      <c r="L5616" t="s">
        <v>21</v>
      </c>
      <c r="M5616" t="s">
        <v>36</v>
      </c>
      <c r="N5616" t="s">
        <v>41</v>
      </c>
      <c r="O5616">
        <f>Table2[[#This Row],[check_out_date]]-Table2[[#This Row],[check_in_date]]</f>
        <v>1</v>
      </c>
      <c r="P5616">
        <f>Table2[[#This Row],[num_adults]]+Table2[[#This Row],[num_children]]</f>
        <v>1</v>
      </c>
      <c r="Q5616" s="3">
        <f>IF(OR(Table2[[#This Row],[booking_status]]="confirmed",Table2[[#This Row],[booking_status]]="checked-out"),Table2[[#This Row],[room_rate_per_night]]*Table2[[#This Row],[Num_Nights]],0)</f>
        <v>131.79</v>
      </c>
      <c r="R5616" t="str" cm="1">
        <f t="array" ref="R5616">IFERROR(_xlfn.IFS(Table2[[#This Row],[booking_status]]="confirmed","Expected",Table2[[#This Row],[booking_status]]="checked-out","Actual"),"No Revenue")</f>
        <v>Expected</v>
      </c>
      <c r="S5616" s="4">
        <f>Table2[[#This Row],[Revenue_Amount]]/Table2[[#This Row],[Num_Nights]]</f>
        <v>131.79</v>
      </c>
    </row>
    <row r="5617" spans="1:19" hidden="1" x14ac:dyDescent="0.3">
      <c r="A5617">
        <v>5616</v>
      </c>
      <c r="B5617" t="s">
        <v>31</v>
      </c>
      <c r="C5617" s="9">
        <v>45084</v>
      </c>
      <c r="D5617" s="9">
        <v>45094</v>
      </c>
      <c r="E5617" s="10">
        <v>45065</v>
      </c>
      <c r="F5617" t="s">
        <v>49</v>
      </c>
      <c r="G5617">
        <v>87.9</v>
      </c>
      <c r="H5617">
        <v>2</v>
      </c>
      <c r="I5617">
        <v>0</v>
      </c>
      <c r="J5617" t="s">
        <v>35</v>
      </c>
      <c r="K5617" t="s">
        <v>44</v>
      </c>
      <c r="L5617" t="s">
        <v>21</v>
      </c>
      <c r="M5617" t="s">
        <v>36</v>
      </c>
      <c r="N5617" t="s">
        <v>41</v>
      </c>
      <c r="O5617">
        <f>Table2[[#This Row],[check_out_date]]-Table2[[#This Row],[check_in_date]]</f>
        <v>10</v>
      </c>
      <c r="P5617">
        <f>Table2[[#This Row],[num_adults]]+Table2[[#This Row],[num_children]]</f>
        <v>2</v>
      </c>
      <c r="Q5617" s="3">
        <f>IF(OR(Table2[[#This Row],[booking_status]]="confirmed",Table2[[#This Row],[booking_status]]="checked-out"),Table2[[#This Row],[room_rate_per_night]]*Table2[[#This Row],[Num_Nights]],0)</f>
        <v>879</v>
      </c>
      <c r="R5617" t="str" cm="1">
        <f t="array" ref="R5617">IFERROR(_xlfn.IFS(Table2[[#This Row],[booking_status]]="confirmed","Expected",Table2[[#This Row],[booking_status]]="checked-out","Actual"),"No Revenue")</f>
        <v>Expected</v>
      </c>
      <c r="S5617" s="4">
        <f>Table2[[#This Row],[Revenue_Amount]]/Table2[[#This Row],[Num_Nights]]</f>
        <v>87.9</v>
      </c>
    </row>
    <row r="5618" spans="1:19" hidden="1" x14ac:dyDescent="0.3">
      <c r="A5618">
        <v>5617</v>
      </c>
      <c r="B5618" t="s">
        <v>50</v>
      </c>
      <c r="C5618" s="9">
        <v>44961</v>
      </c>
      <c r="D5618" s="9">
        <v>44971</v>
      </c>
      <c r="E5618" s="10">
        <v>44946</v>
      </c>
      <c r="F5618" t="s">
        <v>18</v>
      </c>
      <c r="G5618">
        <v>262.2</v>
      </c>
      <c r="H5618">
        <v>1</v>
      </c>
      <c r="I5618">
        <v>1</v>
      </c>
      <c r="J5618" t="s">
        <v>35</v>
      </c>
      <c r="K5618" t="s">
        <v>66</v>
      </c>
      <c r="L5618" t="s">
        <v>60</v>
      </c>
      <c r="M5618" t="s">
        <v>22</v>
      </c>
      <c r="N5618" t="s">
        <v>41</v>
      </c>
      <c r="O5618">
        <f>Table2[[#This Row],[check_out_date]]-Table2[[#This Row],[check_in_date]]</f>
        <v>10</v>
      </c>
      <c r="P5618">
        <f>Table2[[#This Row],[num_adults]]+Table2[[#This Row],[num_children]]</f>
        <v>2</v>
      </c>
      <c r="Q5618" s="3">
        <f>IF(OR(Table2[[#This Row],[booking_status]]="confirmed",Table2[[#This Row],[booking_status]]="checked-out"),Table2[[#This Row],[room_rate_per_night]]*Table2[[#This Row],[Num_Nights]],0)</f>
        <v>0</v>
      </c>
      <c r="R5618" t="str" cm="1">
        <f t="array" ref="R5618">IFERROR(_xlfn.IFS(Table2[[#This Row],[booking_status]]="confirmed","Expected",Table2[[#This Row],[booking_status]]="checked-out","Actual"),"No Revenue")</f>
        <v>No Revenue</v>
      </c>
      <c r="S5618" s="4">
        <f>Table2[[#This Row],[Revenue_Amount]]/Table2[[#This Row],[Num_Nights]]</f>
        <v>0</v>
      </c>
    </row>
    <row r="5619" spans="1:19" hidden="1" x14ac:dyDescent="0.3">
      <c r="A5619">
        <v>5618</v>
      </c>
      <c r="B5619" t="s">
        <v>37</v>
      </c>
      <c r="C5619" s="9">
        <v>45288</v>
      </c>
      <c r="D5619" s="9">
        <v>45297</v>
      </c>
      <c r="E5619" s="10">
        <v>45243</v>
      </c>
      <c r="F5619" t="s">
        <v>49</v>
      </c>
      <c r="G5619">
        <v>78.06</v>
      </c>
      <c r="H5619">
        <v>1</v>
      </c>
      <c r="I5619">
        <v>3</v>
      </c>
      <c r="J5619" t="s">
        <v>35</v>
      </c>
      <c r="K5619" t="s">
        <v>99</v>
      </c>
      <c r="L5619" t="s">
        <v>60</v>
      </c>
      <c r="M5619" t="s">
        <v>36</v>
      </c>
      <c r="N5619" t="s">
        <v>41</v>
      </c>
      <c r="O5619">
        <f>Table2[[#This Row],[check_out_date]]-Table2[[#This Row],[check_in_date]]</f>
        <v>9</v>
      </c>
      <c r="P5619">
        <f>Table2[[#This Row],[num_adults]]+Table2[[#This Row],[num_children]]</f>
        <v>4</v>
      </c>
      <c r="Q5619" s="3">
        <f>IF(OR(Table2[[#This Row],[booking_status]]="confirmed",Table2[[#This Row],[booking_status]]="checked-out"),Table2[[#This Row],[room_rate_per_night]]*Table2[[#This Row],[Num_Nights]],0)</f>
        <v>0</v>
      </c>
      <c r="R5619" t="str" cm="1">
        <f t="array" ref="R5619">IFERROR(_xlfn.IFS(Table2[[#This Row],[booking_status]]="confirmed","Expected",Table2[[#This Row],[booking_status]]="checked-out","Actual"),"No Revenue")</f>
        <v>No Revenue</v>
      </c>
      <c r="S5619" s="4">
        <f>Table2[[#This Row],[Revenue_Amount]]/Table2[[#This Row],[Num_Nights]]</f>
        <v>0</v>
      </c>
    </row>
    <row r="5620" spans="1:19" x14ac:dyDescent="0.3">
      <c r="A5620">
        <v>5619</v>
      </c>
      <c r="B5620" t="s">
        <v>37</v>
      </c>
      <c r="C5620" s="9">
        <v>45039</v>
      </c>
      <c r="D5620" s="9">
        <v>45044</v>
      </c>
      <c r="E5620" s="10">
        <v>45029</v>
      </c>
      <c r="F5620" t="s">
        <v>49</v>
      </c>
      <c r="G5620">
        <v>75.650000000000006</v>
      </c>
      <c r="H5620">
        <v>2</v>
      </c>
      <c r="I5620">
        <v>2</v>
      </c>
      <c r="J5620" t="s">
        <v>55</v>
      </c>
      <c r="K5620" t="s">
        <v>44</v>
      </c>
      <c r="L5620" t="s">
        <v>21</v>
      </c>
      <c r="M5620" t="s">
        <v>36</v>
      </c>
      <c r="N5620" t="s">
        <v>95</v>
      </c>
      <c r="O5620">
        <f>Table2[[#This Row],[check_out_date]]-Table2[[#This Row],[check_in_date]]</f>
        <v>5</v>
      </c>
      <c r="P5620">
        <f>Table2[[#This Row],[num_adults]]+Table2[[#This Row],[num_children]]</f>
        <v>4</v>
      </c>
      <c r="Q5620" s="3">
        <f>IF(OR(Table2[[#This Row],[booking_status]]="confirmed",Table2[[#This Row],[booking_status]]="checked-out"),Table2[[#This Row],[room_rate_per_night]]*Table2[[#This Row],[Num_Nights]],0)</f>
        <v>378.25</v>
      </c>
      <c r="R5620" t="str" cm="1">
        <f t="array" ref="R5620">IFERROR(_xlfn.IFS(Table2[[#This Row],[booking_status]]="confirmed","Expected",Table2[[#This Row],[booking_status]]="checked-out","Actual"),"No Revenue")</f>
        <v>Expected</v>
      </c>
      <c r="S5620" s="4">
        <f>Table2[[#This Row],[Revenue_Amount]]/Table2[[#This Row],[Num_Nights]]</f>
        <v>75.650000000000006</v>
      </c>
    </row>
    <row r="5621" spans="1:19" x14ac:dyDescent="0.3">
      <c r="A5621">
        <v>5620</v>
      </c>
      <c r="B5621" t="s">
        <v>14</v>
      </c>
      <c r="C5621" s="9">
        <v>45020</v>
      </c>
      <c r="D5621" s="9">
        <v>45025</v>
      </c>
      <c r="E5621" s="10">
        <v>45016</v>
      </c>
      <c r="F5621" t="s">
        <v>27</v>
      </c>
      <c r="G5621">
        <v>101.19</v>
      </c>
      <c r="H5621">
        <v>1</v>
      </c>
      <c r="I5621">
        <v>0</v>
      </c>
      <c r="J5621" t="s">
        <v>55</v>
      </c>
      <c r="K5621" t="s">
        <v>66</v>
      </c>
      <c r="L5621" t="s">
        <v>60</v>
      </c>
      <c r="M5621" t="s">
        <v>22</v>
      </c>
      <c r="N5621" t="s">
        <v>41</v>
      </c>
      <c r="O5621">
        <f>Table2[[#This Row],[check_out_date]]-Table2[[#This Row],[check_in_date]]</f>
        <v>5</v>
      </c>
      <c r="P5621">
        <f>Table2[[#This Row],[num_adults]]+Table2[[#This Row],[num_children]]</f>
        <v>1</v>
      </c>
      <c r="Q5621" s="3">
        <f>IF(OR(Table2[[#This Row],[booking_status]]="confirmed",Table2[[#This Row],[booking_status]]="checked-out"),Table2[[#This Row],[room_rate_per_night]]*Table2[[#This Row],[Num_Nights]],0)</f>
        <v>0</v>
      </c>
      <c r="R5621" t="str" cm="1">
        <f t="array" ref="R5621">IFERROR(_xlfn.IFS(Table2[[#This Row],[booking_status]]="confirmed","Expected",Table2[[#This Row],[booking_status]]="checked-out","Actual"),"No Revenue")</f>
        <v>No Revenue</v>
      </c>
      <c r="S5621" s="4">
        <f>Table2[[#This Row],[Revenue_Amount]]/Table2[[#This Row],[Num_Nights]]</f>
        <v>0</v>
      </c>
    </row>
    <row r="5622" spans="1:19" x14ac:dyDescent="0.3">
      <c r="A5622">
        <v>5621</v>
      </c>
      <c r="B5622" t="s">
        <v>14</v>
      </c>
      <c r="C5622" s="9">
        <v>44943</v>
      </c>
      <c r="D5622" s="9">
        <v>44948</v>
      </c>
      <c r="E5622" s="10">
        <v>44926</v>
      </c>
      <c r="F5622" t="s">
        <v>18</v>
      </c>
      <c r="G5622">
        <v>161.78</v>
      </c>
      <c r="H5622">
        <v>2</v>
      </c>
      <c r="I5622">
        <v>0</v>
      </c>
      <c r="J5622" t="s">
        <v>55</v>
      </c>
      <c r="K5622" t="s">
        <v>66</v>
      </c>
      <c r="L5622" t="s">
        <v>70</v>
      </c>
      <c r="M5622" t="s">
        <v>22</v>
      </c>
      <c r="N5622" t="s">
        <v>23</v>
      </c>
      <c r="O5622">
        <f>Table2[[#This Row],[check_out_date]]-Table2[[#This Row],[check_in_date]]</f>
        <v>5</v>
      </c>
      <c r="P5622">
        <f>Table2[[#This Row],[num_adults]]+Table2[[#This Row],[num_children]]</f>
        <v>2</v>
      </c>
      <c r="Q5622" s="3">
        <f>IF(OR(Table2[[#This Row],[booking_status]]="confirmed",Table2[[#This Row],[booking_status]]="checked-out"),Table2[[#This Row],[room_rate_per_night]]*Table2[[#This Row],[Num_Nights]],0)</f>
        <v>0</v>
      </c>
      <c r="R5622" t="str" cm="1">
        <f t="array" ref="R5622">IFERROR(_xlfn.IFS(Table2[[#This Row],[booking_status]]="confirmed","Expected",Table2[[#This Row],[booking_status]]="checked-out","Actual"),"No Revenue")</f>
        <v>No Revenue</v>
      </c>
      <c r="S5622" s="4">
        <f>Table2[[#This Row],[Revenue_Amount]]/Table2[[#This Row],[Num_Nights]]</f>
        <v>0</v>
      </c>
    </row>
    <row r="5623" spans="1:19" x14ac:dyDescent="0.3">
      <c r="A5623">
        <v>5622</v>
      </c>
      <c r="B5623" t="s">
        <v>50</v>
      </c>
      <c r="C5623" s="9">
        <v>44984</v>
      </c>
      <c r="D5623" s="9">
        <v>44989</v>
      </c>
      <c r="E5623" s="10">
        <v>44915</v>
      </c>
      <c r="F5623" t="s">
        <v>49</v>
      </c>
      <c r="G5623">
        <v>168.55</v>
      </c>
      <c r="H5623">
        <v>2</v>
      </c>
      <c r="I5623">
        <v>0</v>
      </c>
      <c r="J5623" t="s">
        <v>28</v>
      </c>
      <c r="K5623" t="s">
        <v>66</v>
      </c>
      <c r="L5623" t="s">
        <v>21</v>
      </c>
      <c r="M5623" t="s">
        <v>22</v>
      </c>
      <c r="N5623" t="s">
        <v>41</v>
      </c>
      <c r="O5623">
        <f>Table2[[#This Row],[check_out_date]]-Table2[[#This Row],[check_in_date]]</f>
        <v>5</v>
      </c>
      <c r="P5623">
        <f>Table2[[#This Row],[num_adults]]+Table2[[#This Row],[num_children]]</f>
        <v>2</v>
      </c>
      <c r="Q5623" s="3">
        <f>IF(OR(Table2[[#This Row],[booking_status]]="confirmed",Table2[[#This Row],[booking_status]]="checked-out"),Table2[[#This Row],[room_rate_per_night]]*Table2[[#This Row],[Num_Nights]],0)</f>
        <v>842.75</v>
      </c>
      <c r="R5623" t="str" cm="1">
        <f t="array" ref="R5623">IFERROR(_xlfn.IFS(Table2[[#This Row],[booking_status]]="confirmed","Expected",Table2[[#This Row],[booking_status]]="checked-out","Actual"),"No Revenue")</f>
        <v>Expected</v>
      </c>
      <c r="S5623" s="4">
        <f>Table2[[#This Row],[Revenue_Amount]]/Table2[[#This Row],[Num_Nights]]</f>
        <v>168.55</v>
      </c>
    </row>
    <row r="5624" spans="1:19" hidden="1" x14ac:dyDescent="0.3">
      <c r="A5624">
        <v>5623</v>
      </c>
      <c r="B5624" t="s">
        <v>50</v>
      </c>
      <c r="C5624" s="9">
        <v>44989</v>
      </c>
      <c r="D5624" s="9">
        <v>44995</v>
      </c>
      <c r="E5624" s="10">
        <v>44979</v>
      </c>
      <c r="F5624" t="s">
        <v>27</v>
      </c>
      <c r="G5624">
        <v>223.61</v>
      </c>
      <c r="H5624">
        <v>2</v>
      </c>
      <c r="I5624">
        <v>2</v>
      </c>
      <c r="J5624" t="s">
        <v>35</v>
      </c>
      <c r="K5624" t="s">
        <v>20</v>
      </c>
      <c r="L5624" t="s">
        <v>56</v>
      </c>
      <c r="M5624" t="s">
        <v>36</v>
      </c>
      <c r="N5624" t="s">
        <v>41</v>
      </c>
      <c r="O5624">
        <f>Table2[[#This Row],[check_out_date]]-Table2[[#This Row],[check_in_date]]</f>
        <v>6</v>
      </c>
      <c r="P5624">
        <f>Table2[[#This Row],[num_adults]]+Table2[[#This Row],[num_children]]</f>
        <v>4</v>
      </c>
      <c r="Q5624" s="3">
        <f>IF(OR(Table2[[#This Row],[booking_status]]="confirmed",Table2[[#This Row],[booking_status]]="checked-out"),Table2[[#This Row],[room_rate_per_night]]*Table2[[#This Row],[Num_Nights]],0)</f>
        <v>1341.66</v>
      </c>
      <c r="R5624" t="str" cm="1">
        <f t="array" ref="R5624">IFERROR(_xlfn.IFS(Table2[[#This Row],[booking_status]]="confirmed","Expected",Table2[[#This Row],[booking_status]]="checked-out","Actual"),"No Revenue")</f>
        <v>Actual</v>
      </c>
      <c r="S5624" s="4">
        <f>Table2[[#This Row],[Revenue_Amount]]/Table2[[#This Row],[Num_Nights]]</f>
        <v>223.61</v>
      </c>
    </row>
    <row r="5625" spans="1:19" x14ac:dyDescent="0.3">
      <c r="A5625">
        <v>5624</v>
      </c>
      <c r="B5625" t="s">
        <v>14</v>
      </c>
      <c r="C5625" s="9">
        <v>45118</v>
      </c>
      <c r="D5625" s="9">
        <v>45123</v>
      </c>
      <c r="E5625" s="10">
        <v>45054</v>
      </c>
      <c r="F5625" t="s">
        <v>49</v>
      </c>
      <c r="G5625">
        <v>112.44</v>
      </c>
      <c r="H5625">
        <v>2</v>
      </c>
      <c r="I5625">
        <v>0</v>
      </c>
      <c r="J5625" t="s">
        <v>28</v>
      </c>
      <c r="K5625" t="s">
        <v>29</v>
      </c>
      <c r="L5625" t="s">
        <v>21</v>
      </c>
      <c r="M5625" t="s">
        <v>36</v>
      </c>
      <c r="N5625" t="s">
        <v>23</v>
      </c>
      <c r="O5625">
        <f>Table2[[#This Row],[check_out_date]]-Table2[[#This Row],[check_in_date]]</f>
        <v>5</v>
      </c>
      <c r="P5625">
        <f>Table2[[#This Row],[num_adults]]+Table2[[#This Row],[num_children]]</f>
        <v>2</v>
      </c>
      <c r="Q5625" s="3">
        <f>IF(OR(Table2[[#This Row],[booking_status]]="confirmed",Table2[[#This Row],[booking_status]]="checked-out"),Table2[[#This Row],[room_rate_per_night]]*Table2[[#This Row],[Num_Nights]],0)</f>
        <v>562.20000000000005</v>
      </c>
      <c r="R5625" t="str" cm="1">
        <f t="array" ref="R5625">IFERROR(_xlfn.IFS(Table2[[#This Row],[booking_status]]="confirmed","Expected",Table2[[#This Row],[booking_status]]="checked-out","Actual"),"No Revenue")</f>
        <v>Expected</v>
      </c>
      <c r="S5625" s="4">
        <f>Table2[[#This Row],[Revenue_Amount]]/Table2[[#This Row],[Num_Nights]]</f>
        <v>112.44000000000001</v>
      </c>
    </row>
    <row r="5626" spans="1:19" x14ac:dyDescent="0.3">
      <c r="A5626">
        <v>5625</v>
      </c>
      <c r="B5626" t="s">
        <v>31</v>
      </c>
      <c r="C5626" s="9">
        <v>45096</v>
      </c>
      <c r="D5626" s="9">
        <v>45106</v>
      </c>
      <c r="E5626" s="10">
        <v>45082</v>
      </c>
      <c r="F5626" t="s">
        <v>27</v>
      </c>
      <c r="G5626">
        <v>164.59</v>
      </c>
      <c r="H5626">
        <v>2</v>
      </c>
      <c r="I5626">
        <v>2</v>
      </c>
      <c r="J5626" t="s">
        <v>28</v>
      </c>
      <c r="K5626" t="s">
        <v>99</v>
      </c>
      <c r="L5626" t="s">
        <v>60</v>
      </c>
      <c r="M5626" t="s">
        <v>36</v>
      </c>
      <c r="N5626" t="s">
        <v>41</v>
      </c>
      <c r="O5626">
        <f>Table2[[#This Row],[check_out_date]]-Table2[[#This Row],[check_in_date]]</f>
        <v>10</v>
      </c>
      <c r="P5626">
        <f>Table2[[#This Row],[num_adults]]+Table2[[#This Row],[num_children]]</f>
        <v>4</v>
      </c>
      <c r="Q5626" s="3">
        <f>IF(OR(Table2[[#This Row],[booking_status]]="confirmed",Table2[[#This Row],[booking_status]]="checked-out"),Table2[[#This Row],[room_rate_per_night]]*Table2[[#This Row],[Num_Nights]],0)</f>
        <v>0</v>
      </c>
      <c r="R5626" t="str" cm="1">
        <f t="array" ref="R5626">IFERROR(_xlfn.IFS(Table2[[#This Row],[booking_status]]="confirmed","Expected",Table2[[#This Row],[booking_status]]="checked-out","Actual"),"No Revenue")</f>
        <v>No Revenue</v>
      </c>
      <c r="S5626" s="4">
        <f>Table2[[#This Row],[Revenue_Amount]]/Table2[[#This Row],[Num_Nights]]</f>
        <v>0</v>
      </c>
    </row>
    <row r="5627" spans="1:19" x14ac:dyDescent="0.3">
      <c r="A5627">
        <v>5626</v>
      </c>
      <c r="B5627" t="s">
        <v>37</v>
      </c>
      <c r="C5627" s="9">
        <v>45222</v>
      </c>
      <c r="D5627" s="9">
        <v>45227</v>
      </c>
      <c r="E5627" s="10">
        <v>45206</v>
      </c>
      <c r="F5627" t="s">
        <v>54</v>
      </c>
      <c r="G5627">
        <v>356.02</v>
      </c>
      <c r="H5627">
        <v>1</v>
      </c>
      <c r="I5627">
        <v>0</v>
      </c>
      <c r="J5627" t="s">
        <v>28</v>
      </c>
      <c r="K5627" t="s">
        <v>20</v>
      </c>
      <c r="L5627" t="s">
        <v>70</v>
      </c>
      <c r="M5627" t="s">
        <v>36</v>
      </c>
      <c r="N5627" t="s">
        <v>95</v>
      </c>
      <c r="O5627">
        <f>Table2[[#This Row],[check_out_date]]-Table2[[#This Row],[check_in_date]]</f>
        <v>5</v>
      </c>
      <c r="P5627">
        <f>Table2[[#This Row],[num_adults]]+Table2[[#This Row],[num_children]]</f>
        <v>1</v>
      </c>
      <c r="Q5627" s="3">
        <f>IF(OR(Table2[[#This Row],[booking_status]]="confirmed",Table2[[#This Row],[booking_status]]="checked-out"),Table2[[#This Row],[room_rate_per_night]]*Table2[[#This Row],[Num_Nights]],0)</f>
        <v>0</v>
      </c>
      <c r="R5627" t="str" cm="1">
        <f t="array" ref="R5627">IFERROR(_xlfn.IFS(Table2[[#This Row],[booking_status]]="confirmed","Expected",Table2[[#This Row],[booking_status]]="checked-out","Actual"),"No Revenue")</f>
        <v>No Revenue</v>
      </c>
      <c r="S5627" s="4">
        <f>Table2[[#This Row],[Revenue_Amount]]/Table2[[#This Row],[Num_Nights]]</f>
        <v>0</v>
      </c>
    </row>
    <row r="5628" spans="1:19" x14ac:dyDescent="0.3">
      <c r="A5628">
        <v>5627</v>
      </c>
      <c r="B5628" t="s">
        <v>50</v>
      </c>
      <c r="C5628" s="9">
        <v>45264</v>
      </c>
      <c r="D5628" s="9">
        <v>45270</v>
      </c>
      <c r="E5628" s="10">
        <v>45196</v>
      </c>
      <c r="F5628" t="s">
        <v>18</v>
      </c>
      <c r="G5628">
        <v>290.04000000000002</v>
      </c>
      <c r="H5628">
        <v>4</v>
      </c>
      <c r="I5628">
        <v>0</v>
      </c>
      <c r="J5628" t="s">
        <v>28</v>
      </c>
      <c r="K5628" t="s">
        <v>29</v>
      </c>
      <c r="L5628" t="s">
        <v>21</v>
      </c>
      <c r="M5628" t="s">
        <v>22</v>
      </c>
      <c r="N5628" t="s">
        <v>41</v>
      </c>
      <c r="O5628">
        <f>Table2[[#This Row],[check_out_date]]-Table2[[#This Row],[check_in_date]]</f>
        <v>6</v>
      </c>
      <c r="P5628">
        <f>Table2[[#This Row],[num_adults]]+Table2[[#This Row],[num_children]]</f>
        <v>4</v>
      </c>
      <c r="Q5628" s="3">
        <f>IF(OR(Table2[[#This Row],[booking_status]]="confirmed",Table2[[#This Row],[booking_status]]="checked-out"),Table2[[#This Row],[room_rate_per_night]]*Table2[[#This Row],[Num_Nights]],0)</f>
        <v>1740.2400000000002</v>
      </c>
      <c r="R5628" t="str" cm="1">
        <f t="array" ref="R5628">IFERROR(_xlfn.IFS(Table2[[#This Row],[booking_status]]="confirmed","Expected",Table2[[#This Row],[booking_status]]="checked-out","Actual"),"No Revenue")</f>
        <v>Expected</v>
      </c>
      <c r="S5628" s="4">
        <f>Table2[[#This Row],[Revenue_Amount]]/Table2[[#This Row],[Num_Nights]]</f>
        <v>290.04000000000002</v>
      </c>
    </row>
    <row r="5629" spans="1:19" hidden="1" x14ac:dyDescent="0.3">
      <c r="A5629">
        <v>5628</v>
      </c>
      <c r="B5629" t="s">
        <v>14</v>
      </c>
      <c r="C5629" s="9">
        <v>44954</v>
      </c>
      <c r="D5629" s="9">
        <v>44956</v>
      </c>
      <c r="E5629" s="10">
        <v>44916</v>
      </c>
      <c r="F5629" t="s">
        <v>54</v>
      </c>
      <c r="G5629">
        <v>335.8</v>
      </c>
      <c r="H5629">
        <v>1</v>
      </c>
      <c r="I5629">
        <v>3</v>
      </c>
      <c r="J5629" t="s">
        <v>35</v>
      </c>
      <c r="K5629" t="s">
        <v>29</v>
      </c>
      <c r="L5629" t="s">
        <v>21</v>
      </c>
      <c r="M5629" t="s">
        <v>36</v>
      </c>
      <c r="N5629" t="s">
        <v>23</v>
      </c>
      <c r="O5629">
        <f>Table2[[#This Row],[check_out_date]]-Table2[[#This Row],[check_in_date]]</f>
        <v>2</v>
      </c>
      <c r="P5629">
        <f>Table2[[#This Row],[num_adults]]+Table2[[#This Row],[num_children]]</f>
        <v>4</v>
      </c>
      <c r="Q5629" s="3">
        <f>IF(OR(Table2[[#This Row],[booking_status]]="confirmed",Table2[[#This Row],[booking_status]]="checked-out"),Table2[[#This Row],[room_rate_per_night]]*Table2[[#This Row],[Num_Nights]],0)</f>
        <v>671.6</v>
      </c>
      <c r="R5629" t="str" cm="1">
        <f t="array" ref="R5629">IFERROR(_xlfn.IFS(Table2[[#This Row],[booking_status]]="confirmed","Expected",Table2[[#This Row],[booking_status]]="checked-out","Actual"),"No Revenue")</f>
        <v>Expected</v>
      </c>
      <c r="S5629" s="4">
        <f>Table2[[#This Row],[Revenue_Amount]]/Table2[[#This Row],[Num_Nights]]</f>
        <v>335.8</v>
      </c>
    </row>
    <row r="5630" spans="1:19" x14ac:dyDescent="0.3">
      <c r="A5630">
        <v>5629</v>
      </c>
      <c r="B5630" t="s">
        <v>14</v>
      </c>
      <c r="C5630" s="9">
        <v>45095</v>
      </c>
      <c r="D5630" s="9">
        <v>45106</v>
      </c>
      <c r="E5630" s="10">
        <v>45019</v>
      </c>
      <c r="F5630" t="s">
        <v>27</v>
      </c>
      <c r="G5630">
        <v>117.77</v>
      </c>
      <c r="H5630">
        <v>1</v>
      </c>
      <c r="I5630">
        <v>0</v>
      </c>
      <c r="J5630" t="s">
        <v>55</v>
      </c>
      <c r="K5630" t="s">
        <v>99</v>
      </c>
      <c r="L5630" t="s">
        <v>21</v>
      </c>
      <c r="M5630" t="s">
        <v>36</v>
      </c>
      <c r="N5630" t="s">
        <v>45</v>
      </c>
      <c r="O5630">
        <f>Table2[[#This Row],[check_out_date]]-Table2[[#This Row],[check_in_date]]</f>
        <v>11</v>
      </c>
      <c r="P5630">
        <f>Table2[[#This Row],[num_adults]]+Table2[[#This Row],[num_children]]</f>
        <v>1</v>
      </c>
      <c r="Q5630" s="3">
        <f>IF(OR(Table2[[#This Row],[booking_status]]="confirmed",Table2[[#This Row],[booking_status]]="checked-out"),Table2[[#This Row],[room_rate_per_night]]*Table2[[#This Row],[Num_Nights]],0)</f>
        <v>1295.47</v>
      </c>
      <c r="R5630" t="str" cm="1">
        <f t="array" ref="R5630">IFERROR(_xlfn.IFS(Table2[[#This Row],[booking_status]]="confirmed","Expected",Table2[[#This Row],[booking_status]]="checked-out","Actual"),"No Revenue")</f>
        <v>Expected</v>
      </c>
      <c r="S5630" s="4">
        <f>Table2[[#This Row],[Revenue_Amount]]/Table2[[#This Row],[Num_Nights]]</f>
        <v>117.77</v>
      </c>
    </row>
    <row r="5631" spans="1:19" x14ac:dyDescent="0.3">
      <c r="A5631">
        <v>5630</v>
      </c>
      <c r="B5631" t="s">
        <v>37</v>
      </c>
      <c r="C5631" s="9">
        <v>45257</v>
      </c>
      <c r="D5631" s="9">
        <v>45259</v>
      </c>
      <c r="E5631" s="10">
        <v>45242</v>
      </c>
      <c r="F5631" t="s">
        <v>54</v>
      </c>
      <c r="G5631">
        <v>381.95</v>
      </c>
      <c r="H5631">
        <v>1</v>
      </c>
      <c r="I5631">
        <v>1</v>
      </c>
      <c r="J5631" t="s">
        <v>28</v>
      </c>
      <c r="K5631" t="s">
        <v>29</v>
      </c>
      <c r="L5631" t="s">
        <v>70</v>
      </c>
      <c r="M5631" t="s">
        <v>36</v>
      </c>
      <c r="N5631" t="s">
        <v>45</v>
      </c>
      <c r="O5631">
        <f>Table2[[#This Row],[check_out_date]]-Table2[[#This Row],[check_in_date]]</f>
        <v>2</v>
      </c>
      <c r="P5631">
        <f>Table2[[#This Row],[num_adults]]+Table2[[#This Row],[num_children]]</f>
        <v>2</v>
      </c>
      <c r="Q5631" s="3">
        <f>IF(OR(Table2[[#This Row],[booking_status]]="confirmed",Table2[[#This Row],[booking_status]]="checked-out"),Table2[[#This Row],[room_rate_per_night]]*Table2[[#This Row],[Num_Nights]],0)</f>
        <v>0</v>
      </c>
      <c r="R5631" t="str" cm="1">
        <f t="array" ref="R5631">IFERROR(_xlfn.IFS(Table2[[#This Row],[booking_status]]="confirmed","Expected",Table2[[#This Row],[booking_status]]="checked-out","Actual"),"No Revenue")</f>
        <v>No Revenue</v>
      </c>
      <c r="S5631" s="4">
        <f>Table2[[#This Row],[Revenue_Amount]]/Table2[[#This Row],[Num_Nights]]</f>
        <v>0</v>
      </c>
    </row>
    <row r="5632" spans="1:19" x14ac:dyDescent="0.3">
      <c r="A5632">
        <v>5631</v>
      </c>
      <c r="B5632" t="s">
        <v>37</v>
      </c>
      <c r="C5632" s="9">
        <v>44961</v>
      </c>
      <c r="D5632" s="9">
        <v>44967</v>
      </c>
      <c r="E5632" s="10">
        <v>44955</v>
      </c>
      <c r="F5632" t="s">
        <v>27</v>
      </c>
      <c r="G5632">
        <v>167.25</v>
      </c>
      <c r="H5632">
        <v>1</v>
      </c>
      <c r="I5632">
        <v>0</v>
      </c>
      <c r="J5632" t="s">
        <v>55</v>
      </c>
      <c r="K5632" t="s">
        <v>20</v>
      </c>
      <c r="L5632" t="s">
        <v>21</v>
      </c>
      <c r="M5632" t="s">
        <v>22</v>
      </c>
      <c r="N5632" t="s">
        <v>41</v>
      </c>
      <c r="O5632">
        <f>Table2[[#This Row],[check_out_date]]-Table2[[#This Row],[check_in_date]]</f>
        <v>6</v>
      </c>
      <c r="P5632">
        <f>Table2[[#This Row],[num_adults]]+Table2[[#This Row],[num_children]]</f>
        <v>1</v>
      </c>
      <c r="Q5632" s="3">
        <f>IF(OR(Table2[[#This Row],[booking_status]]="confirmed",Table2[[#This Row],[booking_status]]="checked-out"),Table2[[#This Row],[room_rate_per_night]]*Table2[[#This Row],[Num_Nights]],0)</f>
        <v>1003.5</v>
      </c>
      <c r="R5632" t="str" cm="1">
        <f t="array" ref="R5632">IFERROR(_xlfn.IFS(Table2[[#This Row],[booking_status]]="confirmed","Expected",Table2[[#This Row],[booking_status]]="checked-out","Actual"),"No Revenue")</f>
        <v>Expected</v>
      </c>
      <c r="S5632" s="4">
        <f>Table2[[#This Row],[Revenue_Amount]]/Table2[[#This Row],[Num_Nights]]</f>
        <v>167.25</v>
      </c>
    </row>
    <row r="5633" spans="1:19" x14ac:dyDescent="0.3">
      <c r="A5633">
        <v>5632</v>
      </c>
      <c r="B5633" t="s">
        <v>14</v>
      </c>
      <c r="C5633" s="9">
        <v>45250</v>
      </c>
      <c r="D5633" s="9">
        <v>45257</v>
      </c>
      <c r="E5633" s="10">
        <v>45241</v>
      </c>
      <c r="F5633" t="s">
        <v>49</v>
      </c>
      <c r="G5633">
        <v>62.2</v>
      </c>
      <c r="H5633">
        <v>2</v>
      </c>
      <c r="I5633">
        <v>0</v>
      </c>
      <c r="J5633" t="s">
        <v>28</v>
      </c>
      <c r="K5633" t="s">
        <v>99</v>
      </c>
      <c r="L5633" t="s">
        <v>21</v>
      </c>
      <c r="M5633" t="s">
        <v>36</v>
      </c>
      <c r="N5633" t="s">
        <v>41</v>
      </c>
      <c r="O5633">
        <f>Table2[[#This Row],[check_out_date]]-Table2[[#This Row],[check_in_date]]</f>
        <v>7</v>
      </c>
      <c r="P5633">
        <f>Table2[[#This Row],[num_adults]]+Table2[[#This Row],[num_children]]</f>
        <v>2</v>
      </c>
      <c r="Q5633" s="3">
        <f>IF(OR(Table2[[#This Row],[booking_status]]="confirmed",Table2[[#This Row],[booking_status]]="checked-out"),Table2[[#This Row],[room_rate_per_night]]*Table2[[#This Row],[Num_Nights]],0)</f>
        <v>435.40000000000003</v>
      </c>
      <c r="R5633" t="str" cm="1">
        <f t="array" ref="R5633">IFERROR(_xlfn.IFS(Table2[[#This Row],[booking_status]]="confirmed","Expected",Table2[[#This Row],[booking_status]]="checked-out","Actual"),"No Revenue")</f>
        <v>Expected</v>
      </c>
      <c r="S5633" s="4">
        <f>Table2[[#This Row],[Revenue_Amount]]/Table2[[#This Row],[Num_Nights]]</f>
        <v>62.2</v>
      </c>
    </row>
    <row r="5634" spans="1:19" x14ac:dyDescent="0.3">
      <c r="A5634">
        <v>5633</v>
      </c>
      <c r="B5634" t="s">
        <v>50</v>
      </c>
      <c r="C5634" s="9">
        <v>44932</v>
      </c>
      <c r="D5634" s="9">
        <v>44940</v>
      </c>
      <c r="E5634" s="10">
        <v>44908</v>
      </c>
      <c r="F5634" t="s">
        <v>49</v>
      </c>
      <c r="G5634">
        <v>143.96</v>
      </c>
      <c r="H5634">
        <v>1</v>
      </c>
      <c r="I5634">
        <v>0</v>
      </c>
      <c r="J5634" t="s">
        <v>28</v>
      </c>
      <c r="K5634" t="s">
        <v>66</v>
      </c>
      <c r="L5634" t="s">
        <v>56</v>
      </c>
      <c r="M5634" t="s">
        <v>36</v>
      </c>
      <c r="N5634" t="s">
        <v>41</v>
      </c>
      <c r="O5634">
        <f>Table2[[#This Row],[check_out_date]]-Table2[[#This Row],[check_in_date]]</f>
        <v>8</v>
      </c>
      <c r="P5634">
        <f>Table2[[#This Row],[num_adults]]+Table2[[#This Row],[num_children]]</f>
        <v>1</v>
      </c>
      <c r="Q5634" s="3">
        <f>IF(OR(Table2[[#This Row],[booking_status]]="confirmed",Table2[[#This Row],[booking_status]]="checked-out"),Table2[[#This Row],[room_rate_per_night]]*Table2[[#This Row],[Num_Nights]],0)</f>
        <v>1151.68</v>
      </c>
      <c r="R5634" t="str" cm="1">
        <f t="array" ref="R5634">IFERROR(_xlfn.IFS(Table2[[#This Row],[booking_status]]="confirmed","Expected",Table2[[#This Row],[booking_status]]="checked-out","Actual"),"No Revenue")</f>
        <v>Actual</v>
      </c>
      <c r="S5634" s="4">
        <f>Table2[[#This Row],[Revenue_Amount]]/Table2[[#This Row],[Num_Nights]]</f>
        <v>143.96</v>
      </c>
    </row>
    <row r="5635" spans="1:19" hidden="1" x14ac:dyDescent="0.3">
      <c r="A5635">
        <v>5634</v>
      </c>
      <c r="B5635" t="s">
        <v>14</v>
      </c>
      <c r="C5635" s="9">
        <v>45047</v>
      </c>
      <c r="D5635" s="9">
        <v>45049</v>
      </c>
      <c r="E5635" s="10">
        <v>45009</v>
      </c>
      <c r="F5635" t="s">
        <v>49</v>
      </c>
      <c r="G5635">
        <v>100.43</v>
      </c>
      <c r="H5635">
        <v>1</v>
      </c>
      <c r="I5635">
        <v>0</v>
      </c>
      <c r="J5635" t="s">
        <v>35</v>
      </c>
      <c r="K5635" t="s">
        <v>44</v>
      </c>
      <c r="L5635" t="s">
        <v>56</v>
      </c>
      <c r="M5635" t="s">
        <v>22</v>
      </c>
      <c r="N5635" t="s">
        <v>41</v>
      </c>
      <c r="O5635">
        <f>Table2[[#This Row],[check_out_date]]-Table2[[#This Row],[check_in_date]]</f>
        <v>2</v>
      </c>
      <c r="P5635">
        <f>Table2[[#This Row],[num_adults]]+Table2[[#This Row],[num_children]]</f>
        <v>1</v>
      </c>
      <c r="Q5635" s="3">
        <f>IF(OR(Table2[[#This Row],[booking_status]]="confirmed",Table2[[#This Row],[booking_status]]="checked-out"),Table2[[#This Row],[room_rate_per_night]]*Table2[[#This Row],[Num_Nights]],0)</f>
        <v>200.86</v>
      </c>
      <c r="R5635" t="str" cm="1">
        <f t="array" ref="R5635">IFERROR(_xlfn.IFS(Table2[[#This Row],[booking_status]]="confirmed","Expected",Table2[[#This Row],[booking_status]]="checked-out","Actual"),"No Revenue")</f>
        <v>Actual</v>
      </c>
      <c r="S5635" s="4">
        <f>Table2[[#This Row],[Revenue_Amount]]/Table2[[#This Row],[Num_Nights]]</f>
        <v>100.43</v>
      </c>
    </row>
    <row r="5636" spans="1:19" x14ac:dyDescent="0.3">
      <c r="A5636">
        <v>5635</v>
      </c>
      <c r="B5636" t="s">
        <v>37</v>
      </c>
      <c r="C5636" s="9">
        <v>45047</v>
      </c>
      <c r="D5636" s="9">
        <v>45053</v>
      </c>
      <c r="E5636" s="10">
        <v>45018</v>
      </c>
      <c r="F5636" t="s">
        <v>54</v>
      </c>
      <c r="G5636">
        <v>528.73</v>
      </c>
      <c r="H5636">
        <v>2</v>
      </c>
      <c r="I5636">
        <v>0</v>
      </c>
      <c r="J5636" t="s">
        <v>55</v>
      </c>
      <c r="K5636" t="s">
        <v>99</v>
      </c>
      <c r="L5636" t="s">
        <v>21</v>
      </c>
      <c r="M5636" t="s">
        <v>36</v>
      </c>
      <c r="N5636" t="s">
        <v>41</v>
      </c>
      <c r="O5636">
        <f>Table2[[#This Row],[check_out_date]]-Table2[[#This Row],[check_in_date]]</f>
        <v>6</v>
      </c>
      <c r="P5636">
        <f>Table2[[#This Row],[num_adults]]+Table2[[#This Row],[num_children]]</f>
        <v>2</v>
      </c>
      <c r="Q5636" s="3">
        <f>IF(OR(Table2[[#This Row],[booking_status]]="confirmed",Table2[[#This Row],[booking_status]]="checked-out"),Table2[[#This Row],[room_rate_per_night]]*Table2[[#This Row],[Num_Nights]],0)</f>
        <v>3172.38</v>
      </c>
      <c r="R5636" t="str" cm="1">
        <f t="array" ref="R5636">IFERROR(_xlfn.IFS(Table2[[#This Row],[booking_status]]="confirmed","Expected",Table2[[#This Row],[booking_status]]="checked-out","Actual"),"No Revenue")</f>
        <v>Expected</v>
      </c>
      <c r="S5636" s="4">
        <f>Table2[[#This Row],[Revenue_Amount]]/Table2[[#This Row],[Num_Nights]]</f>
        <v>528.73</v>
      </c>
    </row>
    <row r="5637" spans="1:19" x14ac:dyDescent="0.3">
      <c r="A5637">
        <v>5636</v>
      </c>
      <c r="B5637" t="s">
        <v>50</v>
      </c>
      <c r="C5637" s="9">
        <v>45171</v>
      </c>
      <c r="D5637" s="9">
        <v>45180</v>
      </c>
      <c r="E5637" s="10">
        <v>45120</v>
      </c>
      <c r="F5637" t="s">
        <v>27</v>
      </c>
      <c r="G5637">
        <v>133.97999999999999</v>
      </c>
      <c r="H5637">
        <v>1</v>
      </c>
      <c r="I5637">
        <v>0</v>
      </c>
      <c r="J5637" t="s">
        <v>28</v>
      </c>
      <c r="K5637" t="s">
        <v>66</v>
      </c>
      <c r="L5637" t="s">
        <v>21</v>
      </c>
      <c r="M5637" t="s">
        <v>22</v>
      </c>
      <c r="N5637" t="s">
        <v>95</v>
      </c>
      <c r="O5637">
        <f>Table2[[#This Row],[check_out_date]]-Table2[[#This Row],[check_in_date]]</f>
        <v>9</v>
      </c>
      <c r="P5637">
        <f>Table2[[#This Row],[num_adults]]+Table2[[#This Row],[num_children]]</f>
        <v>1</v>
      </c>
      <c r="Q5637" s="3">
        <f>IF(OR(Table2[[#This Row],[booking_status]]="confirmed",Table2[[#This Row],[booking_status]]="checked-out"),Table2[[#This Row],[room_rate_per_night]]*Table2[[#This Row],[Num_Nights]],0)</f>
        <v>1205.82</v>
      </c>
      <c r="R5637" t="str" cm="1">
        <f t="array" ref="R5637">IFERROR(_xlfn.IFS(Table2[[#This Row],[booking_status]]="confirmed","Expected",Table2[[#This Row],[booking_status]]="checked-out","Actual"),"No Revenue")</f>
        <v>Expected</v>
      </c>
      <c r="S5637" s="4">
        <f>Table2[[#This Row],[Revenue_Amount]]/Table2[[#This Row],[Num_Nights]]</f>
        <v>133.97999999999999</v>
      </c>
    </row>
    <row r="5638" spans="1:19" x14ac:dyDescent="0.3">
      <c r="A5638">
        <v>5637</v>
      </c>
      <c r="B5638" t="s">
        <v>37</v>
      </c>
      <c r="C5638" s="9">
        <v>45152</v>
      </c>
      <c r="D5638" s="9">
        <v>45160</v>
      </c>
      <c r="E5638" s="10">
        <v>45123</v>
      </c>
      <c r="F5638" t="s">
        <v>49</v>
      </c>
      <c r="G5638">
        <v>74.92</v>
      </c>
      <c r="H5638">
        <v>2</v>
      </c>
      <c r="I5638">
        <v>0</v>
      </c>
      <c r="J5638" t="s">
        <v>28</v>
      </c>
      <c r="K5638" t="s">
        <v>66</v>
      </c>
      <c r="L5638" t="s">
        <v>56</v>
      </c>
      <c r="M5638" t="s">
        <v>36</v>
      </c>
      <c r="N5638" t="s">
        <v>23</v>
      </c>
      <c r="O5638">
        <f>Table2[[#This Row],[check_out_date]]-Table2[[#This Row],[check_in_date]]</f>
        <v>8</v>
      </c>
      <c r="P5638">
        <f>Table2[[#This Row],[num_adults]]+Table2[[#This Row],[num_children]]</f>
        <v>2</v>
      </c>
      <c r="Q5638" s="3">
        <f>IF(OR(Table2[[#This Row],[booking_status]]="confirmed",Table2[[#This Row],[booking_status]]="checked-out"),Table2[[#This Row],[room_rate_per_night]]*Table2[[#This Row],[Num_Nights]],0)</f>
        <v>599.36</v>
      </c>
      <c r="R5638" t="str" cm="1">
        <f t="array" ref="R5638">IFERROR(_xlfn.IFS(Table2[[#This Row],[booking_status]]="confirmed","Expected",Table2[[#This Row],[booking_status]]="checked-out","Actual"),"No Revenue")</f>
        <v>Actual</v>
      </c>
      <c r="S5638" s="4">
        <f>Table2[[#This Row],[Revenue_Amount]]/Table2[[#This Row],[Num_Nights]]</f>
        <v>74.92</v>
      </c>
    </row>
    <row r="5639" spans="1:19" x14ac:dyDescent="0.3">
      <c r="A5639">
        <v>5638</v>
      </c>
      <c r="B5639" t="s">
        <v>50</v>
      </c>
      <c r="C5639" s="9">
        <v>44965</v>
      </c>
      <c r="D5639" s="9">
        <v>44972</v>
      </c>
      <c r="E5639" s="10">
        <v>44940</v>
      </c>
      <c r="F5639" t="s">
        <v>49</v>
      </c>
      <c r="G5639">
        <v>126.45</v>
      </c>
      <c r="H5639">
        <v>2</v>
      </c>
      <c r="I5639">
        <v>0</v>
      </c>
      <c r="J5639" t="s">
        <v>55</v>
      </c>
      <c r="K5639" t="s">
        <v>29</v>
      </c>
      <c r="L5639" t="s">
        <v>56</v>
      </c>
      <c r="M5639" t="s">
        <v>36</v>
      </c>
      <c r="N5639" t="s">
        <v>41</v>
      </c>
      <c r="O5639">
        <f>Table2[[#This Row],[check_out_date]]-Table2[[#This Row],[check_in_date]]</f>
        <v>7</v>
      </c>
      <c r="P5639">
        <f>Table2[[#This Row],[num_adults]]+Table2[[#This Row],[num_children]]</f>
        <v>2</v>
      </c>
      <c r="Q5639" s="3">
        <f>IF(OR(Table2[[#This Row],[booking_status]]="confirmed",Table2[[#This Row],[booking_status]]="checked-out"),Table2[[#This Row],[room_rate_per_night]]*Table2[[#This Row],[Num_Nights]],0)</f>
        <v>885.15</v>
      </c>
      <c r="R5639" t="str" cm="1">
        <f t="array" ref="R5639">IFERROR(_xlfn.IFS(Table2[[#This Row],[booking_status]]="confirmed","Expected",Table2[[#This Row],[booking_status]]="checked-out","Actual"),"No Revenue")</f>
        <v>Actual</v>
      </c>
      <c r="S5639" s="4">
        <f>Table2[[#This Row],[Revenue_Amount]]/Table2[[#This Row],[Num_Nights]]</f>
        <v>126.45</v>
      </c>
    </row>
    <row r="5640" spans="1:19" hidden="1" x14ac:dyDescent="0.3">
      <c r="A5640">
        <v>5639</v>
      </c>
      <c r="B5640" t="s">
        <v>50</v>
      </c>
      <c r="C5640" s="9">
        <v>44951</v>
      </c>
      <c r="D5640" s="9">
        <v>44960</v>
      </c>
      <c r="E5640" s="10">
        <v>44921</v>
      </c>
      <c r="F5640" t="s">
        <v>49</v>
      </c>
      <c r="G5640">
        <v>134.01</v>
      </c>
      <c r="H5640">
        <v>3</v>
      </c>
      <c r="I5640">
        <v>0</v>
      </c>
      <c r="J5640" t="s">
        <v>35</v>
      </c>
      <c r="K5640" t="s">
        <v>66</v>
      </c>
      <c r="L5640" t="s">
        <v>21</v>
      </c>
      <c r="M5640" t="s">
        <v>36</v>
      </c>
      <c r="N5640" t="s">
        <v>41</v>
      </c>
      <c r="O5640">
        <f>Table2[[#This Row],[check_out_date]]-Table2[[#This Row],[check_in_date]]</f>
        <v>9</v>
      </c>
      <c r="P5640">
        <f>Table2[[#This Row],[num_adults]]+Table2[[#This Row],[num_children]]</f>
        <v>3</v>
      </c>
      <c r="Q5640" s="3">
        <f>IF(OR(Table2[[#This Row],[booking_status]]="confirmed",Table2[[#This Row],[booking_status]]="checked-out"),Table2[[#This Row],[room_rate_per_night]]*Table2[[#This Row],[Num_Nights]],0)</f>
        <v>1206.0899999999999</v>
      </c>
      <c r="R5640" t="str" cm="1">
        <f t="array" ref="R5640">IFERROR(_xlfn.IFS(Table2[[#This Row],[booking_status]]="confirmed","Expected",Table2[[#This Row],[booking_status]]="checked-out","Actual"),"No Revenue")</f>
        <v>Expected</v>
      </c>
      <c r="S5640" s="4">
        <f>Table2[[#This Row],[Revenue_Amount]]/Table2[[#This Row],[Num_Nights]]</f>
        <v>134.01</v>
      </c>
    </row>
    <row r="5641" spans="1:19" hidden="1" x14ac:dyDescent="0.3">
      <c r="A5641">
        <v>5640</v>
      </c>
      <c r="B5641" t="s">
        <v>37</v>
      </c>
      <c r="C5641" s="9">
        <v>45156</v>
      </c>
      <c r="D5641" s="9">
        <v>45159</v>
      </c>
      <c r="E5641" s="10">
        <v>45088</v>
      </c>
      <c r="F5641" t="s">
        <v>49</v>
      </c>
      <c r="G5641">
        <v>103.29</v>
      </c>
      <c r="H5641">
        <v>4</v>
      </c>
      <c r="I5641">
        <v>3</v>
      </c>
      <c r="J5641" t="s">
        <v>35</v>
      </c>
      <c r="K5641" t="s">
        <v>99</v>
      </c>
      <c r="L5641" t="s">
        <v>21</v>
      </c>
      <c r="M5641" t="s">
        <v>36</v>
      </c>
      <c r="N5641" t="s">
        <v>95</v>
      </c>
      <c r="O5641">
        <f>Table2[[#This Row],[check_out_date]]-Table2[[#This Row],[check_in_date]]</f>
        <v>3</v>
      </c>
      <c r="P5641">
        <f>Table2[[#This Row],[num_adults]]+Table2[[#This Row],[num_children]]</f>
        <v>7</v>
      </c>
      <c r="Q5641" s="3">
        <f>IF(OR(Table2[[#This Row],[booking_status]]="confirmed",Table2[[#This Row],[booking_status]]="checked-out"),Table2[[#This Row],[room_rate_per_night]]*Table2[[#This Row],[Num_Nights]],0)</f>
        <v>309.87</v>
      </c>
      <c r="R5641" t="str" cm="1">
        <f t="array" ref="R5641">IFERROR(_xlfn.IFS(Table2[[#This Row],[booking_status]]="confirmed","Expected",Table2[[#This Row],[booking_status]]="checked-out","Actual"),"No Revenue")</f>
        <v>Expected</v>
      </c>
      <c r="S5641" s="4">
        <f>Table2[[#This Row],[Revenue_Amount]]/Table2[[#This Row],[Num_Nights]]</f>
        <v>103.29</v>
      </c>
    </row>
    <row r="5642" spans="1:19" x14ac:dyDescent="0.3">
      <c r="A5642">
        <v>5641</v>
      </c>
      <c r="B5642" t="s">
        <v>37</v>
      </c>
      <c r="C5642" s="9">
        <v>45233</v>
      </c>
      <c r="D5642" s="9">
        <v>45242</v>
      </c>
      <c r="E5642" s="10">
        <v>45179</v>
      </c>
      <c r="F5642" t="s">
        <v>27</v>
      </c>
      <c r="G5642">
        <v>158.47</v>
      </c>
      <c r="H5642">
        <v>2</v>
      </c>
      <c r="I5642">
        <v>0</v>
      </c>
      <c r="J5642" t="s">
        <v>28</v>
      </c>
      <c r="K5642" t="s">
        <v>20</v>
      </c>
      <c r="L5642" t="s">
        <v>56</v>
      </c>
      <c r="M5642" t="s">
        <v>22</v>
      </c>
      <c r="N5642" t="s">
        <v>41</v>
      </c>
      <c r="O5642">
        <f>Table2[[#This Row],[check_out_date]]-Table2[[#This Row],[check_in_date]]</f>
        <v>9</v>
      </c>
      <c r="P5642">
        <f>Table2[[#This Row],[num_adults]]+Table2[[#This Row],[num_children]]</f>
        <v>2</v>
      </c>
      <c r="Q5642" s="3">
        <f>IF(OR(Table2[[#This Row],[booking_status]]="confirmed",Table2[[#This Row],[booking_status]]="checked-out"),Table2[[#This Row],[room_rate_per_night]]*Table2[[#This Row],[Num_Nights]],0)</f>
        <v>1426.23</v>
      </c>
      <c r="R5642" t="str" cm="1">
        <f t="array" ref="R5642">IFERROR(_xlfn.IFS(Table2[[#This Row],[booking_status]]="confirmed","Expected",Table2[[#This Row],[booking_status]]="checked-out","Actual"),"No Revenue")</f>
        <v>Actual</v>
      </c>
      <c r="S5642" s="4">
        <f>Table2[[#This Row],[Revenue_Amount]]/Table2[[#This Row],[Num_Nights]]</f>
        <v>158.47</v>
      </c>
    </row>
    <row r="5643" spans="1:19" hidden="1" x14ac:dyDescent="0.3">
      <c r="A5643">
        <v>5642</v>
      </c>
      <c r="B5643" t="s">
        <v>31</v>
      </c>
      <c r="C5643" s="9">
        <v>45271</v>
      </c>
      <c r="D5643" s="9">
        <v>45272</v>
      </c>
      <c r="E5643" s="10">
        <v>45257</v>
      </c>
      <c r="F5643" t="s">
        <v>18</v>
      </c>
      <c r="G5643">
        <v>141.63</v>
      </c>
      <c r="H5643">
        <v>2</v>
      </c>
      <c r="I5643">
        <v>1</v>
      </c>
      <c r="J5643" t="s">
        <v>35</v>
      </c>
      <c r="K5643" t="s">
        <v>66</v>
      </c>
      <c r="L5643" t="s">
        <v>21</v>
      </c>
      <c r="M5643" t="s">
        <v>36</v>
      </c>
      <c r="N5643" t="s">
        <v>41</v>
      </c>
      <c r="O5643">
        <f>Table2[[#This Row],[check_out_date]]-Table2[[#This Row],[check_in_date]]</f>
        <v>1</v>
      </c>
      <c r="P5643">
        <f>Table2[[#This Row],[num_adults]]+Table2[[#This Row],[num_children]]</f>
        <v>3</v>
      </c>
      <c r="Q5643" s="3">
        <f>IF(OR(Table2[[#This Row],[booking_status]]="confirmed",Table2[[#This Row],[booking_status]]="checked-out"),Table2[[#This Row],[room_rate_per_night]]*Table2[[#This Row],[Num_Nights]],0)</f>
        <v>141.63</v>
      </c>
      <c r="R5643" t="str" cm="1">
        <f t="array" ref="R5643">IFERROR(_xlfn.IFS(Table2[[#This Row],[booking_status]]="confirmed","Expected",Table2[[#This Row],[booking_status]]="checked-out","Actual"),"No Revenue")</f>
        <v>Expected</v>
      </c>
      <c r="S5643" s="4">
        <f>Table2[[#This Row],[Revenue_Amount]]/Table2[[#This Row],[Num_Nights]]</f>
        <v>141.63</v>
      </c>
    </row>
    <row r="5644" spans="1:19" x14ac:dyDescent="0.3">
      <c r="A5644">
        <v>5643</v>
      </c>
      <c r="B5644" t="s">
        <v>37</v>
      </c>
      <c r="C5644" s="9">
        <v>45226</v>
      </c>
      <c r="D5644" s="9">
        <v>45231</v>
      </c>
      <c r="E5644" s="10">
        <v>45182</v>
      </c>
      <c r="F5644" t="s">
        <v>18</v>
      </c>
      <c r="G5644">
        <v>191.49</v>
      </c>
      <c r="H5644">
        <v>3</v>
      </c>
      <c r="I5644">
        <v>0</v>
      </c>
      <c r="J5644" t="s">
        <v>28</v>
      </c>
      <c r="K5644" t="s">
        <v>99</v>
      </c>
      <c r="L5644" t="s">
        <v>56</v>
      </c>
      <c r="M5644" t="s">
        <v>22</v>
      </c>
      <c r="N5644" t="s">
        <v>41</v>
      </c>
      <c r="O5644">
        <f>Table2[[#This Row],[check_out_date]]-Table2[[#This Row],[check_in_date]]</f>
        <v>5</v>
      </c>
      <c r="P5644">
        <f>Table2[[#This Row],[num_adults]]+Table2[[#This Row],[num_children]]</f>
        <v>3</v>
      </c>
      <c r="Q5644" s="3">
        <f>IF(OR(Table2[[#This Row],[booking_status]]="confirmed",Table2[[#This Row],[booking_status]]="checked-out"),Table2[[#This Row],[room_rate_per_night]]*Table2[[#This Row],[Num_Nights]],0)</f>
        <v>957.45</v>
      </c>
      <c r="R5644" t="str" cm="1">
        <f t="array" ref="R5644">IFERROR(_xlfn.IFS(Table2[[#This Row],[booking_status]]="confirmed","Expected",Table2[[#This Row],[booking_status]]="checked-out","Actual"),"No Revenue")</f>
        <v>Actual</v>
      </c>
      <c r="S5644" s="4">
        <f>Table2[[#This Row],[Revenue_Amount]]/Table2[[#This Row],[Num_Nights]]</f>
        <v>191.49</v>
      </c>
    </row>
    <row r="5645" spans="1:19" x14ac:dyDescent="0.3">
      <c r="A5645">
        <v>5644</v>
      </c>
      <c r="B5645" t="s">
        <v>37</v>
      </c>
      <c r="C5645" s="9">
        <v>45262</v>
      </c>
      <c r="D5645" s="9">
        <v>45265</v>
      </c>
      <c r="E5645" s="10">
        <v>45226</v>
      </c>
      <c r="F5645" t="s">
        <v>54</v>
      </c>
      <c r="G5645">
        <v>499.56</v>
      </c>
      <c r="H5645">
        <v>1</v>
      </c>
      <c r="I5645">
        <v>1</v>
      </c>
      <c r="J5645" t="s">
        <v>55</v>
      </c>
      <c r="K5645" t="s">
        <v>44</v>
      </c>
      <c r="L5645" t="s">
        <v>60</v>
      </c>
      <c r="M5645" t="s">
        <v>36</v>
      </c>
      <c r="N5645" t="s">
        <v>41</v>
      </c>
      <c r="O5645">
        <f>Table2[[#This Row],[check_out_date]]-Table2[[#This Row],[check_in_date]]</f>
        <v>3</v>
      </c>
      <c r="P5645">
        <f>Table2[[#This Row],[num_adults]]+Table2[[#This Row],[num_children]]</f>
        <v>2</v>
      </c>
      <c r="Q5645" s="3">
        <f>IF(OR(Table2[[#This Row],[booking_status]]="confirmed",Table2[[#This Row],[booking_status]]="checked-out"),Table2[[#This Row],[room_rate_per_night]]*Table2[[#This Row],[Num_Nights]],0)</f>
        <v>0</v>
      </c>
      <c r="R5645" t="str" cm="1">
        <f t="array" ref="R5645">IFERROR(_xlfn.IFS(Table2[[#This Row],[booking_status]]="confirmed","Expected",Table2[[#This Row],[booking_status]]="checked-out","Actual"),"No Revenue")</f>
        <v>No Revenue</v>
      </c>
      <c r="S5645" s="4">
        <f>Table2[[#This Row],[Revenue_Amount]]/Table2[[#This Row],[Num_Nights]]</f>
        <v>0</v>
      </c>
    </row>
    <row r="5646" spans="1:19" x14ac:dyDescent="0.3">
      <c r="A5646">
        <v>5645</v>
      </c>
      <c r="B5646" t="s">
        <v>37</v>
      </c>
      <c r="C5646" s="9">
        <v>45070</v>
      </c>
      <c r="D5646" s="9">
        <v>45073</v>
      </c>
      <c r="E5646" s="10">
        <v>45055</v>
      </c>
      <c r="F5646" t="s">
        <v>49</v>
      </c>
      <c r="G5646">
        <v>97.72</v>
      </c>
      <c r="H5646">
        <v>3</v>
      </c>
      <c r="I5646">
        <v>0</v>
      </c>
      <c r="J5646" t="s">
        <v>28</v>
      </c>
      <c r="K5646" t="s">
        <v>29</v>
      </c>
      <c r="L5646" t="s">
        <v>21</v>
      </c>
      <c r="M5646" t="s">
        <v>36</v>
      </c>
      <c r="N5646" t="s">
        <v>23</v>
      </c>
      <c r="O5646">
        <f>Table2[[#This Row],[check_out_date]]-Table2[[#This Row],[check_in_date]]</f>
        <v>3</v>
      </c>
      <c r="P5646">
        <f>Table2[[#This Row],[num_adults]]+Table2[[#This Row],[num_children]]</f>
        <v>3</v>
      </c>
      <c r="Q5646" s="3">
        <f>IF(OR(Table2[[#This Row],[booking_status]]="confirmed",Table2[[#This Row],[booking_status]]="checked-out"),Table2[[#This Row],[room_rate_per_night]]*Table2[[#This Row],[Num_Nights]],0)</f>
        <v>293.15999999999997</v>
      </c>
      <c r="R5646" t="str" cm="1">
        <f t="array" ref="R5646">IFERROR(_xlfn.IFS(Table2[[#This Row],[booking_status]]="confirmed","Expected",Table2[[#This Row],[booking_status]]="checked-out","Actual"),"No Revenue")</f>
        <v>Expected</v>
      </c>
      <c r="S5646" s="4">
        <f>Table2[[#This Row],[Revenue_Amount]]/Table2[[#This Row],[Num_Nights]]</f>
        <v>97.719999999999985</v>
      </c>
    </row>
    <row r="5647" spans="1:19" x14ac:dyDescent="0.3">
      <c r="A5647">
        <v>5646</v>
      </c>
      <c r="B5647" t="s">
        <v>14</v>
      </c>
      <c r="C5647" s="9">
        <v>45039</v>
      </c>
      <c r="D5647" s="9">
        <v>45041</v>
      </c>
      <c r="E5647" s="10">
        <v>45019</v>
      </c>
      <c r="F5647" t="s">
        <v>18</v>
      </c>
      <c r="G5647">
        <v>210.88</v>
      </c>
      <c r="H5647">
        <v>4</v>
      </c>
      <c r="I5647">
        <v>0</v>
      </c>
      <c r="J5647" t="s">
        <v>28</v>
      </c>
      <c r="K5647" t="s">
        <v>20</v>
      </c>
      <c r="L5647" t="s">
        <v>60</v>
      </c>
      <c r="M5647" t="s">
        <v>36</v>
      </c>
      <c r="N5647" t="s">
        <v>41</v>
      </c>
      <c r="O5647">
        <f>Table2[[#This Row],[check_out_date]]-Table2[[#This Row],[check_in_date]]</f>
        <v>2</v>
      </c>
      <c r="P5647">
        <f>Table2[[#This Row],[num_adults]]+Table2[[#This Row],[num_children]]</f>
        <v>4</v>
      </c>
      <c r="Q5647" s="3">
        <f>IF(OR(Table2[[#This Row],[booking_status]]="confirmed",Table2[[#This Row],[booking_status]]="checked-out"),Table2[[#This Row],[room_rate_per_night]]*Table2[[#This Row],[Num_Nights]],0)</f>
        <v>0</v>
      </c>
      <c r="R5647" t="str" cm="1">
        <f t="array" ref="R5647">IFERROR(_xlfn.IFS(Table2[[#This Row],[booking_status]]="confirmed","Expected",Table2[[#This Row],[booking_status]]="checked-out","Actual"),"No Revenue")</f>
        <v>No Revenue</v>
      </c>
      <c r="S5647" s="4">
        <f>Table2[[#This Row],[Revenue_Amount]]/Table2[[#This Row],[Num_Nights]]</f>
        <v>0</v>
      </c>
    </row>
    <row r="5648" spans="1:19" x14ac:dyDescent="0.3">
      <c r="A5648">
        <v>5647</v>
      </c>
      <c r="B5648" t="s">
        <v>37</v>
      </c>
      <c r="C5648" s="9">
        <v>45013</v>
      </c>
      <c r="D5648" s="9">
        <v>45022</v>
      </c>
      <c r="E5648" s="10">
        <v>44996</v>
      </c>
      <c r="F5648" t="s">
        <v>27</v>
      </c>
      <c r="G5648">
        <v>146.94</v>
      </c>
      <c r="H5648">
        <v>1</v>
      </c>
      <c r="I5648">
        <v>0</v>
      </c>
      <c r="J5648" t="s">
        <v>94</v>
      </c>
      <c r="K5648" t="s">
        <v>44</v>
      </c>
      <c r="L5648" t="s">
        <v>21</v>
      </c>
      <c r="M5648" t="s">
        <v>36</v>
      </c>
      <c r="N5648" t="s">
        <v>23</v>
      </c>
      <c r="O5648">
        <f>Table2[[#This Row],[check_out_date]]-Table2[[#This Row],[check_in_date]]</f>
        <v>9</v>
      </c>
      <c r="P5648">
        <f>Table2[[#This Row],[num_adults]]+Table2[[#This Row],[num_children]]</f>
        <v>1</v>
      </c>
      <c r="Q5648" s="3">
        <f>IF(OR(Table2[[#This Row],[booking_status]]="confirmed",Table2[[#This Row],[booking_status]]="checked-out"),Table2[[#This Row],[room_rate_per_night]]*Table2[[#This Row],[Num_Nights]],0)</f>
        <v>1322.46</v>
      </c>
      <c r="R5648" t="str" cm="1">
        <f t="array" ref="R5648">IFERROR(_xlfn.IFS(Table2[[#This Row],[booking_status]]="confirmed","Expected",Table2[[#This Row],[booking_status]]="checked-out","Actual"),"No Revenue")</f>
        <v>Expected</v>
      </c>
      <c r="S5648" s="4">
        <f>Table2[[#This Row],[Revenue_Amount]]/Table2[[#This Row],[Num_Nights]]</f>
        <v>146.94</v>
      </c>
    </row>
    <row r="5649" spans="1:19" hidden="1" x14ac:dyDescent="0.3">
      <c r="A5649">
        <v>5648</v>
      </c>
      <c r="B5649" t="s">
        <v>37</v>
      </c>
      <c r="C5649" s="9">
        <v>45254</v>
      </c>
      <c r="D5649" s="9">
        <v>45256</v>
      </c>
      <c r="E5649" s="10">
        <v>45210</v>
      </c>
      <c r="F5649" t="s">
        <v>27</v>
      </c>
      <c r="G5649">
        <v>163.9</v>
      </c>
      <c r="H5649">
        <v>1</v>
      </c>
      <c r="I5649">
        <v>1</v>
      </c>
      <c r="J5649" t="s">
        <v>35</v>
      </c>
      <c r="K5649" t="s">
        <v>66</v>
      </c>
      <c r="L5649" t="s">
        <v>21</v>
      </c>
      <c r="M5649" t="s">
        <v>22</v>
      </c>
      <c r="N5649" t="s">
        <v>95</v>
      </c>
      <c r="O5649">
        <f>Table2[[#This Row],[check_out_date]]-Table2[[#This Row],[check_in_date]]</f>
        <v>2</v>
      </c>
      <c r="P5649">
        <f>Table2[[#This Row],[num_adults]]+Table2[[#This Row],[num_children]]</f>
        <v>2</v>
      </c>
      <c r="Q5649" s="3">
        <f>IF(OR(Table2[[#This Row],[booking_status]]="confirmed",Table2[[#This Row],[booking_status]]="checked-out"),Table2[[#This Row],[room_rate_per_night]]*Table2[[#This Row],[Num_Nights]],0)</f>
        <v>327.8</v>
      </c>
      <c r="R5649" t="str" cm="1">
        <f t="array" ref="R5649">IFERROR(_xlfn.IFS(Table2[[#This Row],[booking_status]]="confirmed","Expected",Table2[[#This Row],[booking_status]]="checked-out","Actual"),"No Revenue")</f>
        <v>Expected</v>
      </c>
      <c r="S5649" s="4">
        <f>Table2[[#This Row],[Revenue_Amount]]/Table2[[#This Row],[Num_Nights]]</f>
        <v>163.9</v>
      </c>
    </row>
    <row r="5650" spans="1:19" hidden="1" x14ac:dyDescent="0.3">
      <c r="A5650">
        <v>5649</v>
      </c>
      <c r="B5650" t="s">
        <v>37</v>
      </c>
      <c r="C5650" s="9">
        <v>45184</v>
      </c>
      <c r="D5650" s="9">
        <v>45188</v>
      </c>
      <c r="E5650" s="10">
        <v>45176</v>
      </c>
      <c r="F5650" t="s">
        <v>49</v>
      </c>
      <c r="G5650">
        <v>102.63</v>
      </c>
      <c r="H5650">
        <v>2</v>
      </c>
      <c r="I5650">
        <v>0</v>
      </c>
      <c r="J5650" t="s">
        <v>35</v>
      </c>
      <c r="K5650" t="s">
        <v>44</v>
      </c>
      <c r="L5650" t="s">
        <v>21</v>
      </c>
      <c r="M5650" t="s">
        <v>36</v>
      </c>
      <c r="N5650" t="s">
        <v>41</v>
      </c>
      <c r="O5650">
        <f>Table2[[#This Row],[check_out_date]]-Table2[[#This Row],[check_in_date]]</f>
        <v>4</v>
      </c>
      <c r="P5650">
        <f>Table2[[#This Row],[num_adults]]+Table2[[#This Row],[num_children]]</f>
        <v>2</v>
      </c>
      <c r="Q5650" s="3">
        <f>IF(OR(Table2[[#This Row],[booking_status]]="confirmed",Table2[[#This Row],[booking_status]]="checked-out"),Table2[[#This Row],[room_rate_per_night]]*Table2[[#This Row],[Num_Nights]],0)</f>
        <v>410.52</v>
      </c>
      <c r="R5650" t="str" cm="1">
        <f t="array" ref="R5650">IFERROR(_xlfn.IFS(Table2[[#This Row],[booking_status]]="confirmed","Expected",Table2[[#This Row],[booking_status]]="checked-out","Actual"),"No Revenue")</f>
        <v>Expected</v>
      </c>
      <c r="S5650" s="4">
        <f>Table2[[#This Row],[Revenue_Amount]]/Table2[[#This Row],[Num_Nights]]</f>
        <v>102.63</v>
      </c>
    </row>
    <row r="5651" spans="1:19" x14ac:dyDescent="0.3">
      <c r="A5651">
        <v>5650</v>
      </c>
      <c r="B5651" t="s">
        <v>37</v>
      </c>
      <c r="C5651" s="9">
        <v>45020</v>
      </c>
      <c r="D5651" s="9">
        <v>45033</v>
      </c>
      <c r="E5651" s="10">
        <v>44969</v>
      </c>
      <c r="F5651" t="s">
        <v>18</v>
      </c>
      <c r="G5651">
        <v>199.45</v>
      </c>
      <c r="H5651">
        <v>1</v>
      </c>
      <c r="I5651">
        <v>0</v>
      </c>
      <c r="J5651" t="s">
        <v>19</v>
      </c>
      <c r="K5651" t="s">
        <v>99</v>
      </c>
      <c r="L5651" t="s">
        <v>70</v>
      </c>
      <c r="M5651" t="s">
        <v>36</v>
      </c>
      <c r="N5651" t="s">
        <v>41</v>
      </c>
      <c r="O5651">
        <f>Table2[[#This Row],[check_out_date]]-Table2[[#This Row],[check_in_date]]</f>
        <v>13</v>
      </c>
      <c r="P5651">
        <f>Table2[[#This Row],[num_adults]]+Table2[[#This Row],[num_children]]</f>
        <v>1</v>
      </c>
      <c r="Q5651" s="3">
        <f>IF(OR(Table2[[#This Row],[booking_status]]="confirmed",Table2[[#This Row],[booking_status]]="checked-out"),Table2[[#This Row],[room_rate_per_night]]*Table2[[#This Row],[Num_Nights]],0)</f>
        <v>0</v>
      </c>
      <c r="R5651" t="str" cm="1">
        <f t="array" ref="R5651">IFERROR(_xlfn.IFS(Table2[[#This Row],[booking_status]]="confirmed","Expected",Table2[[#This Row],[booking_status]]="checked-out","Actual"),"No Revenue")</f>
        <v>No Revenue</v>
      </c>
      <c r="S5651" s="4">
        <f>Table2[[#This Row],[Revenue_Amount]]/Table2[[#This Row],[Num_Nights]]</f>
        <v>0</v>
      </c>
    </row>
    <row r="5652" spans="1:19" x14ac:dyDescent="0.3">
      <c r="A5652">
        <v>5651</v>
      </c>
      <c r="B5652" t="s">
        <v>37</v>
      </c>
      <c r="C5652" s="9">
        <v>44989</v>
      </c>
      <c r="D5652" s="9">
        <v>44995</v>
      </c>
      <c r="E5652" s="10">
        <v>44961</v>
      </c>
      <c r="F5652" t="s">
        <v>54</v>
      </c>
      <c r="G5652">
        <v>399.94</v>
      </c>
      <c r="H5652">
        <v>4</v>
      </c>
      <c r="I5652">
        <v>0</v>
      </c>
      <c r="J5652" t="s">
        <v>94</v>
      </c>
      <c r="K5652" t="s">
        <v>29</v>
      </c>
      <c r="L5652" t="s">
        <v>21</v>
      </c>
      <c r="M5652" t="s">
        <v>36</v>
      </c>
      <c r="N5652" t="s">
        <v>95</v>
      </c>
      <c r="O5652">
        <f>Table2[[#This Row],[check_out_date]]-Table2[[#This Row],[check_in_date]]</f>
        <v>6</v>
      </c>
      <c r="P5652">
        <f>Table2[[#This Row],[num_adults]]+Table2[[#This Row],[num_children]]</f>
        <v>4</v>
      </c>
      <c r="Q5652" s="3">
        <f>IF(OR(Table2[[#This Row],[booking_status]]="confirmed",Table2[[#This Row],[booking_status]]="checked-out"),Table2[[#This Row],[room_rate_per_night]]*Table2[[#This Row],[Num_Nights]],0)</f>
        <v>2399.64</v>
      </c>
      <c r="R5652" t="str" cm="1">
        <f t="array" ref="R5652">IFERROR(_xlfn.IFS(Table2[[#This Row],[booking_status]]="confirmed","Expected",Table2[[#This Row],[booking_status]]="checked-out","Actual"),"No Revenue")</f>
        <v>Expected</v>
      </c>
      <c r="S5652" s="4">
        <f>Table2[[#This Row],[Revenue_Amount]]/Table2[[#This Row],[Num_Nights]]</f>
        <v>399.94</v>
      </c>
    </row>
    <row r="5653" spans="1:19" x14ac:dyDescent="0.3">
      <c r="A5653">
        <v>5652</v>
      </c>
      <c r="B5653" t="s">
        <v>37</v>
      </c>
      <c r="C5653" s="9">
        <v>45070</v>
      </c>
      <c r="D5653" s="9">
        <v>45073</v>
      </c>
      <c r="E5653" s="10">
        <v>45028</v>
      </c>
      <c r="F5653" t="s">
        <v>27</v>
      </c>
      <c r="G5653">
        <v>178.61</v>
      </c>
      <c r="H5653">
        <v>1</v>
      </c>
      <c r="I5653">
        <v>0</v>
      </c>
      <c r="J5653" t="s">
        <v>28</v>
      </c>
      <c r="K5653" t="s">
        <v>99</v>
      </c>
      <c r="L5653" t="s">
        <v>21</v>
      </c>
      <c r="M5653" t="s">
        <v>22</v>
      </c>
      <c r="N5653" t="s">
        <v>41</v>
      </c>
      <c r="O5653">
        <f>Table2[[#This Row],[check_out_date]]-Table2[[#This Row],[check_in_date]]</f>
        <v>3</v>
      </c>
      <c r="P5653">
        <f>Table2[[#This Row],[num_adults]]+Table2[[#This Row],[num_children]]</f>
        <v>1</v>
      </c>
      <c r="Q5653" s="3">
        <f>IF(OR(Table2[[#This Row],[booking_status]]="confirmed",Table2[[#This Row],[booking_status]]="checked-out"),Table2[[#This Row],[room_rate_per_night]]*Table2[[#This Row],[Num_Nights]],0)</f>
        <v>535.83000000000004</v>
      </c>
      <c r="R5653" t="str" cm="1">
        <f t="array" ref="R5653">IFERROR(_xlfn.IFS(Table2[[#This Row],[booking_status]]="confirmed","Expected",Table2[[#This Row],[booking_status]]="checked-out","Actual"),"No Revenue")</f>
        <v>Expected</v>
      </c>
      <c r="S5653" s="4">
        <f>Table2[[#This Row],[Revenue_Amount]]/Table2[[#This Row],[Num_Nights]]</f>
        <v>178.61</v>
      </c>
    </row>
    <row r="5654" spans="1:19" x14ac:dyDescent="0.3">
      <c r="A5654">
        <v>5653</v>
      </c>
      <c r="B5654" t="s">
        <v>14</v>
      </c>
      <c r="C5654" s="9">
        <v>44941</v>
      </c>
      <c r="D5654" s="9">
        <v>44945</v>
      </c>
      <c r="E5654" s="10">
        <v>44910</v>
      </c>
      <c r="F5654" t="s">
        <v>54</v>
      </c>
      <c r="G5654">
        <v>307.20999999999998</v>
      </c>
      <c r="H5654">
        <v>1</v>
      </c>
      <c r="I5654">
        <v>0</v>
      </c>
      <c r="J5654" t="s">
        <v>28</v>
      </c>
      <c r="K5654" t="s">
        <v>99</v>
      </c>
      <c r="L5654" t="s">
        <v>21</v>
      </c>
      <c r="M5654" t="s">
        <v>22</v>
      </c>
      <c r="N5654" t="s">
        <v>23</v>
      </c>
      <c r="O5654">
        <f>Table2[[#This Row],[check_out_date]]-Table2[[#This Row],[check_in_date]]</f>
        <v>4</v>
      </c>
      <c r="P5654">
        <f>Table2[[#This Row],[num_adults]]+Table2[[#This Row],[num_children]]</f>
        <v>1</v>
      </c>
      <c r="Q5654" s="3">
        <f>IF(OR(Table2[[#This Row],[booking_status]]="confirmed",Table2[[#This Row],[booking_status]]="checked-out"),Table2[[#This Row],[room_rate_per_night]]*Table2[[#This Row],[Num_Nights]],0)</f>
        <v>1228.8399999999999</v>
      </c>
      <c r="R5654" t="str" cm="1">
        <f t="array" ref="R5654">IFERROR(_xlfn.IFS(Table2[[#This Row],[booking_status]]="confirmed","Expected",Table2[[#This Row],[booking_status]]="checked-out","Actual"),"No Revenue")</f>
        <v>Expected</v>
      </c>
      <c r="S5654" s="4">
        <f>Table2[[#This Row],[Revenue_Amount]]/Table2[[#This Row],[Num_Nights]]</f>
        <v>307.20999999999998</v>
      </c>
    </row>
    <row r="5655" spans="1:19" hidden="1" x14ac:dyDescent="0.3">
      <c r="A5655">
        <v>5654</v>
      </c>
      <c r="B5655" t="s">
        <v>50</v>
      </c>
      <c r="C5655" s="9">
        <v>45183</v>
      </c>
      <c r="D5655" s="9">
        <v>45188</v>
      </c>
      <c r="E5655" s="10">
        <v>45117</v>
      </c>
      <c r="F5655" t="s">
        <v>49</v>
      </c>
      <c r="G5655">
        <v>107.83</v>
      </c>
      <c r="H5655">
        <v>4</v>
      </c>
      <c r="I5655">
        <v>1</v>
      </c>
      <c r="J5655" t="s">
        <v>35</v>
      </c>
      <c r="K5655" t="s">
        <v>20</v>
      </c>
      <c r="L5655" t="s">
        <v>60</v>
      </c>
      <c r="M5655" t="s">
        <v>36</v>
      </c>
      <c r="N5655" t="s">
        <v>30</v>
      </c>
      <c r="O5655">
        <f>Table2[[#This Row],[check_out_date]]-Table2[[#This Row],[check_in_date]]</f>
        <v>5</v>
      </c>
      <c r="P5655">
        <f>Table2[[#This Row],[num_adults]]+Table2[[#This Row],[num_children]]</f>
        <v>5</v>
      </c>
      <c r="Q5655" s="3">
        <f>IF(OR(Table2[[#This Row],[booking_status]]="confirmed",Table2[[#This Row],[booking_status]]="checked-out"),Table2[[#This Row],[room_rate_per_night]]*Table2[[#This Row],[Num_Nights]],0)</f>
        <v>0</v>
      </c>
      <c r="R5655" t="str" cm="1">
        <f t="array" ref="R5655">IFERROR(_xlfn.IFS(Table2[[#This Row],[booking_status]]="confirmed","Expected",Table2[[#This Row],[booking_status]]="checked-out","Actual"),"No Revenue")</f>
        <v>No Revenue</v>
      </c>
      <c r="S5655" s="4">
        <f>Table2[[#This Row],[Revenue_Amount]]/Table2[[#This Row],[Num_Nights]]</f>
        <v>0</v>
      </c>
    </row>
    <row r="5656" spans="1:19" x14ac:dyDescent="0.3">
      <c r="A5656">
        <v>5655</v>
      </c>
      <c r="B5656" t="s">
        <v>31</v>
      </c>
      <c r="C5656" s="9">
        <v>45250</v>
      </c>
      <c r="D5656" s="9">
        <v>45254</v>
      </c>
      <c r="E5656" s="10">
        <v>45232</v>
      </c>
      <c r="F5656" t="s">
        <v>27</v>
      </c>
      <c r="G5656">
        <v>167.99</v>
      </c>
      <c r="H5656">
        <v>1</v>
      </c>
      <c r="I5656">
        <v>0</v>
      </c>
      <c r="J5656" t="s">
        <v>28</v>
      </c>
      <c r="K5656" t="s">
        <v>44</v>
      </c>
      <c r="L5656" t="s">
        <v>21</v>
      </c>
      <c r="M5656" t="s">
        <v>36</v>
      </c>
      <c r="N5656" t="s">
        <v>41</v>
      </c>
      <c r="O5656">
        <f>Table2[[#This Row],[check_out_date]]-Table2[[#This Row],[check_in_date]]</f>
        <v>4</v>
      </c>
      <c r="P5656">
        <f>Table2[[#This Row],[num_adults]]+Table2[[#This Row],[num_children]]</f>
        <v>1</v>
      </c>
      <c r="Q5656" s="3">
        <f>IF(OR(Table2[[#This Row],[booking_status]]="confirmed",Table2[[#This Row],[booking_status]]="checked-out"),Table2[[#This Row],[room_rate_per_night]]*Table2[[#This Row],[Num_Nights]],0)</f>
        <v>671.96</v>
      </c>
      <c r="R5656" t="str" cm="1">
        <f t="array" ref="R5656">IFERROR(_xlfn.IFS(Table2[[#This Row],[booking_status]]="confirmed","Expected",Table2[[#This Row],[booking_status]]="checked-out","Actual"),"No Revenue")</f>
        <v>Expected</v>
      </c>
      <c r="S5656" s="4">
        <f>Table2[[#This Row],[Revenue_Amount]]/Table2[[#This Row],[Num_Nights]]</f>
        <v>167.99</v>
      </c>
    </row>
    <row r="5657" spans="1:19" hidden="1" x14ac:dyDescent="0.3">
      <c r="A5657">
        <v>5656</v>
      </c>
      <c r="B5657" t="s">
        <v>50</v>
      </c>
      <c r="C5657" s="9">
        <v>45017</v>
      </c>
      <c r="D5657" s="9">
        <v>45021</v>
      </c>
      <c r="E5657" s="10">
        <v>44980</v>
      </c>
      <c r="F5657" t="s">
        <v>27</v>
      </c>
      <c r="G5657">
        <v>132.69999999999999</v>
      </c>
      <c r="H5657">
        <v>1</v>
      </c>
      <c r="I5657">
        <v>0</v>
      </c>
      <c r="J5657" t="s">
        <v>35</v>
      </c>
      <c r="K5657" t="s">
        <v>44</v>
      </c>
      <c r="L5657" t="s">
        <v>60</v>
      </c>
      <c r="M5657" t="s">
        <v>36</v>
      </c>
      <c r="N5657" t="s">
        <v>23</v>
      </c>
      <c r="O5657">
        <f>Table2[[#This Row],[check_out_date]]-Table2[[#This Row],[check_in_date]]</f>
        <v>4</v>
      </c>
      <c r="P5657">
        <f>Table2[[#This Row],[num_adults]]+Table2[[#This Row],[num_children]]</f>
        <v>1</v>
      </c>
      <c r="Q5657" s="3">
        <f>IF(OR(Table2[[#This Row],[booking_status]]="confirmed",Table2[[#This Row],[booking_status]]="checked-out"),Table2[[#This Row],[room_rate_per_night]]*Table2[[#This Row],[Num_Nights]],0)</f>
        <v>0</v>
      </c>
      <c r="R5657" t="str" cm="1">
        <f t="array" ref="R5657">IFERROR(_xlfn.IFS(Table2[[#This Row],[booking_status]]="confirmed","Expected",Table2[[#This Row],[booking_status]]="checked-out","Actual"),"No Revenue")</f>
        <v>No Revenue</v>
      </c>
      <c r="S5657" s="4">
        <f>Table2[[#This Row],[Revenue_Amount]]/Table2[[#This Row],[Num_Nights]]</f>
        <v>0</v>
      </c>
    </row>
    <row r="5658" spans="1:19" x14ac:dyDescent="0.3">
      <c r="A5658">
        <v>5657</v>
      </c>
      <c r="B5658" t="s">
        <v>14</v>
      </c>
      <c r="C5658" s="9">
        <v>44934</v>
      </c>
      <c r="D5658" s="9">
        <v>44943</v>
      </c>
      <c r="E5658" s="10">
        <v>44892</v>
      </c>
      <c r="F5658" t="s">
        <v>54</v>
      </c>
      <c r="G5658">
        <v>349.17</v>
      </c>
      <c r="H5658">
        <v>1</v>
      </c>
      <c r="I5658">
        <v>2</v>
      </c>
      <c r="J5658" t="s">
        <v>55</v>
      </c>
      <c r="K5658" t="s">
        <v>29</v>
      </c>
      <c r="L5658" t="s">
        <v>21</v>
      </c>
      <c r="M5658" t="s">
        <v>36</v>
      </c>
      <c r="N5658" t="s">
        <v>23</v>
      </c>
      <c r="O5658">
        <f>Table2[[#This Row],[check_out_date]]-Table2[[#This Row],[check_in_date]]</f>
        <v>9</v>
      </c>
      <c r="P5658">
        <f>Table2[[#This Row],[num_adults]]+Table2[[#This Row],[num_children]]</f>
        <v>3</v>
      </c>
      <c r="Q5658" s="3">
        <f>IF(OR(Table2[[#This Row],[booking_status]]="confirmed",Table2[[#This Row],[booking_status]]="checked-out"),Table2[[#This Row],[room_rate_per_night]]*Table2[[#This Row],[Num_Nights]],0)</f>
        <v>3142.53</v>
      </c>
      <c r="R5658" t="str" cm="1">
        <f t="array" ref="R5658">IFERROR(_xlfn.IFS(Table2[[#This Row],[booking_status]]="confirmed","Expected",Table2[[#This Row],[booking_status]]="checked-out","Actual"),"No Revenue")</f>
        <v>Expected</v>
      </c>
      <c r="S5658" s="4">
        <f>Table2[[#This Row],[Revenue_Amount]]/Table2[[#This Row],[Num_Nights]]</f>
        <v>349.17</v>
      </c>
    </row>
    <row r="5659" spans="1:19" x14ac:dyDescent="0.3">
      <c r="A5659">
        <v>5658</v>
      </c>
      <c r="B5659" t="s">
        <v>50</v>
      </c>
      <c r="C5659" s="9">
        <v>45073</v>
      </c>
      <c r="D5659" s="9">
        <v>45077</v>
      </c>
      <c r="E5659" s="10">
        <v>45029</v>
      </c>
      <c r="F5659" t="s">
        <v>49</v>
      </c>
      <c r="G5659">
        <v>111.21</v>
      </c>
      <c r="H5659">
        <v>1</v>
      </c>
      <c r="I5659">
        <v>3</v>
      </c>
      <c r="J5659" t="s">
        <v>28</v>
      </c>
      <c r="K5659" t="s">
        <v>29</v>
      </c>
      <c r="L5659" t="s">
        <v>56</v>
      </c>
      <c r="M5659" t="s">
        <v>36</v>
      </c>
      <c r="N5659" t="s">
        <v>23</v>
      </c>
      <c r="O5659">
        <f>Table2[[#This Row],[check_out_date]]-Table2[[#This Row],[check_in_date]]</f>
        <v>4</v>
      </c>
      <c r="P5659">
        <f>Table2[[#This Row],[num_adults]]+Table2[[#This Row],[num_children]]</f>
        <v>4</v>
      </c>
      <c r="Q5659" s="3">
        <f>IF(OR(Table2[[#This Row],[booking_status]]="confirmed",Table2[[#This Row],[booking_status]]="checked-out"),Table2[[#This Row],[room_rate_per_night]]*Table2[[#This Row],[Num_Nights]],0)</f>
        <v>444.84</v>
      </c>
      <c r="R5659" t="str" cm="1">
        <f t="array" ref="R5659">IFERROR(_xlfn.IFS(Table2[[#This Row],[booking_status]]="confirmed","Expected",Table2[[#This Row],[booking_status]]="checked-out","Actual"),"No Revenue")</f>
        <v>Actual</v>
      </c>
      <c r="S5659" s="4">
        <f>Table2[[#This Row],[Revenue_Amount]]/Table2[[#This Row],[Num_Nights]]</f>
        <v>111.21</v>
      </c>
    </row>
    <row r="5660" spans="1:19" x14ac:dyDescent="0.3">
      <c r="A5660">
        <v>5659</v>
      </c>
      <c r="B5660" t="s">
        <v>31</v>
      </c>
      <c r="C5660" s="9">
        <v>45059</v>
      </c>
      <c r="D5660" s="9">
        <v>45062</v>
      </c>
      <c r="E5660" s="10">
        <v>45039</v>
      </c>
      <c r="F5660" t="s">
        <v>49</v>
      </c>
      <c r="G5660">
        <v>111.16</v>
      </c>
      <c r="H5660">
        <v>4</v>
      </c>
      <c r="I5660">
        <v>0</v>
      </c>
      <c r="J5660" t="s">
        <v>19</v>
      </c>
      <c r="K5660" t="s">
        <v>44</v>
      </c>
      <c r="L5660" t="s">
        <v>21</v>
      </c>
      <c r="M5660" t="s">
        <v>36</v>
      </c>
      <c r="N5660" t="s">
        <v>95</v>
      </c>
      <c r="O5660">
        <f>Table2[[#This Row],[check_out_date]]-Table2[[#This Row],[check_in_date]]</f>
        <v>3</v>
      </c>
      <c r="P5660">
        <f>Table2[[#This Row],[num_adults]]+Table2[[#This Row],[num_children]]</f>
        <v>4</v>
      </c>
      <c r="Q5660" s="3">
        <f>IF(OR(Table2[[#This Row],[booking_status]]="confirmed",Table2[[#This Row],[booking_status]]="checked-out"),Table2[[#This Row],[room_rate_per_night]]*Table2[[#This Row],[Num_Nights]],0)</f>
        <v>333.48</v>
      </c>
      <c r="R5660" t="str" cm="1">
        <f t="array" ref="R5660">IFERROR(_xlfn.IFS(Table2[[#This Row],[booking_status]]="confirmed","Expected",Table2[[#This Row],[booking_status]]="checked-out","Actual"),"No Revenue")</f>
        <v>Expected</v>
      </c>
      <c r="S5660" s="4">
        <f>Table2[[#This Row],[Revenue_Amount]]/Table2[[#This Row],[Num_Nights]]</f>
        <v>111.16000000000001</v>
      </c>
    </row>
    <row r="5661" spans="1:19" hidden="1" x14ac:dyDescent="0.3">
      <c r="A5661">
        <v>5660</v>
      </c>
      <c r="B5661" t="s">
        <v>31</v>
      </c>
      <c r="C5661" s="9">
        <v>45239</v>
      </c>
      <c r="D5661" s="9">
        <v>45243</v>
      </c>
      <c r="E5661" s="10">
        <v>45215</v>
      </c>
      <c r="F5661" t="s">
        <v>18</v>
      </c>
      <c r="G5661">
        <v>150.6</v>
      </c>
      <c r="H5661">
        <v>4</v>
      </c>
      <c r="I5661">
        <v>1</v>
      </c>
      <c r="J5661" t="s">
        <v>35</v>
      </c>
      <c r="K5661" t="s">
        <v>99</v>
      </c>
      <c r="L5661" t="s">
        <v>56</v>
      </c>
      <c r="M5661" t="s">
        <v>36</v>
      </c>
      <c r="N5661" t="s">
        <v>41</v>
      </c>
      <c r="O5661">
        <f>Table2[[#This Row],[check_out_date]]-Table2[[#This Row],[check_in_date]]</f>
        <v>4</v>
      </c>
      <c r="P5661">
        <f>Table2[[#This Row],[num_adults]]+Table2[[#This Row],[num_children]]</f>
        <v>5</v>
      </c>
      <c r="Q5661" s="3">
        <f>IF(OR(Table2[[#This Row],[booking_status]]="confirmed",Table2[[#This Row],[booking_status]]="checked-out"),Table2[[#This Row],[room_rate_per_night]]*Table2[[#This Row],[Num_Nights]],0)</f>
        <v>602.4</v>
      </c>
      <c r="R5661" t="str" cm="1">
        <f t="array" ref="R5661">IFERROR(_xlfn.IFS(Table2[[#This Row],[booking_status]]="confirmed","Expected",Table2[[#This Row],[booking_status]]="checked-out","Actual"),"No Revenue")</f>
        <v>Actual</v>
      </c>
      <c r="S5661" s="4">
        <f>Table2[[#This Row],[Revenue_Amount]]/Table2[[#This Row],[Num_Nights]]</f>
        <v>150.6</v>
      </c>
    </row>
    <row r="5662" spans="1:19" x14ac:dyDescent="0.3">
      <c r="A5662">
        <v>5661</v>
      </c>
      <c r="B5662" t="s">
        <v>37</v>
      </c>
      <c r="C5662" s="9">
        <v>45271</v>
      </c>
      <c r="D5662" s="9">
        <v>45275</v>
      </c>
      <c r="E5662" s="10">
        <v>45259</v>
      </c>
      <c r="F5662" t="s">
        <v>54</v>
      </c>
      <c r="G5662">
        <v>546.4</v>
      </c>
      <c r="H5662">
        <v>4</v>
      </c>
      <c r="I5662">
        <v>1</v>
      </c>
      <c r="J5662" t="s">
        <v>28</v>
      </c>
      <c r="K5662" t="s">
        <v>29</v>
      </c>
      <c r="L5662" t="s">
        <v>56</v>
      </c>
      <c r="M5662" t="s">
        <v>36</v>
      </c>
      <c r="N5662" t="s">
        <v>41</v>
      </c>
      <c r="O5662">
        <f>Table2[[#This Row],[check_out_date]]-Table2[[#This Row],[check_in_date]]</f>
        <v>4</v>
      </c>
      <c r="P5662">
        <f>Table2[[#This Row],[num_adults]]+Table2[[#This Row],[num_children]]</f>
        <v>5</v>
      </c>
      <c r="Q5662" s="3">
        <f>IF(OR(Table2[[#This Row],[booking_status]]="confirmed",Table2[[#This Row],[booking_status]]="checked-out"),Table2[[#This Row],[room_rate_per_night]]*Table2[[#This Row],[Num_Nights]],0)</f>
        <v>2185.6</v>
      </c>
      <c r="R5662" t="str" cm="1">
        <f t="array" ref="R5662">IFERROR(_xlfn.IFS(Table2[[#This Row],[booking_status]]="confirmed","Expected",Table2[[#This Row],[booking_status]]="checked-out","Actual"),"No Revenue")</f>
        <v>Actual</v>
      </c>
      <c r="S5662" s="4">
        <f>Table2[[#This Row],[Revenue_Amount]]/Table2[[#This Row],[Num_Nights]]</f>
        <v>546.4</v>
      </c>
    </row>
    <row r="5663" spans="1:19" hidden="1" x14ac:dyDescent="0.3">
      <c r="A5663">
        <v>5662</v>
      </c>
      <c r="B5663" t="s">
        <v>37</v>
      </c>
      <c r="C5663" s="9">
        <v>45118</v>
      </c>
      <c r="D5663" s="9">
        <v>45123</v>
      </c>
      <c r="E5663" s="10">
        <v>45100</v>
      </c>
      <c r="F5663" t="s">
        <v>18</v>
      </c>
      <c r="G5663">
        <v>175.96</v>
      </c>
      <c r="H5663">
        <v>1</v>
      </c>
      <c r="I5663">
        <v>1</v>
      </c>
      <c r="J5663" t="s">
        <v>35</v>
      </c>
      <c r="K5663" t="s">
        <v>66</v>
      </c>
      <c r="L5663" t="s">
        <v>56</v>
      </c>
      <c r="M5663" t="s">
        <v>36</v>
      </c>
      <c r="N5663" t="s">
        <v>41</v>
      </c>
      <c r="O5663">
        <f>Table2[[#This Row],[check_out_date]]-Table2[[#This Row],[check_in_date]]</f>
        <v>5</v>
      </c>
      <c r="P5663">
        <f>Table2[[#This Row],[num_adults]]+Table2[[#This Row],[num_children]]</f>
        <v>2</v>
      </c>
      <c r="Q5663" s="3">
        <f>IF(OR(Table2[[#This Row],[booking_status]]="confirmed",Table2[[#This Row],[booking_status]]="checked-out"),Table2[[#This Row],[room_rate_per_night]]*Table2[[#This Row],[Num_Nights]],0)</f>
        <v>879.80000000000007</v>
      </c>
      <c r="R5663" t="str" cm="1">
        <f t="array" ref="R5663">IFERROR(_xlfn.IFS(Table2[[#This Row],[booking_status]]="confirmed","Expected",Table2[[#This Row],[booking_status]]="checked-out","Actual"),"No Revenue")</f>
        <v>Actual</v>
      </c>
      <c r="S5663" s="4">
        <f>Table2[[#This Row],[Revenue_Amount]]/Table2[[#This Row],[Num_Nights]]</f>
        <v>175.96</v>
      </c>
    </row>
    <row r="5664" spans="1:19" x14ac:dyDescent="0.3">
      <c r="A5664">
        <v>5663</v>
      </c>
      <c r="B5664" t="s">
        <v>14</v>
      </c>
      <c r="C5664" s="9">
        <v>45064</v>
      </c>
      <c r="D5664" s="9">
        <v>45069</v>
      </c>
      <c r="E5664" s="10">
        <v>45055</v>
      </c>
      <c r="F5664" t="s">
        <v>27</v>
      </c>
      <c r="G5664">
        <v>120.88</v>
      </c>
      <c r="H5664">
        <v>2</v>
      </c>
      <c r="I5664">
        <v>2</v>
      </c>
      <c r="J5664" t="s">
        <v>28</v>
      </c>
      <c r="K5664" t="s">
        <v>66</v>
      </c>
      <c r="L5664" t="s">
        <v>60</v>
      </c>
      <c r="M5664" t="s">
        <v>36</v>
      </c>
      <c r="N5664" t="s">
        <v>41</v>
      </c>
      <c r="O5664">
        <f>Table2[[#This Row],[check_out_date]]-Table2[[#This Row],[check_in_date]]</f>
        <v>5</v>
      </c>
      <c r="P5664">
        <f>Table2[[#This Row],[num_adults]]+Table2[[#This Row],[num_children]]</f>
        <v>4</v>
      </c>
      <c r="Q5664" s="3">
        <f>IF(OR(Table2[[#This Row],[booking_status]]="confirmed",Table2[[#This Row],[booking_status]]="checked-out"),Table2[[#This Row],[room_rate_per_night]]*Table2[[#This Row],[Num_Nights]],0)</f>
        <v>0</v>
      </c>
      <c r="R5664" t="str" cm="1">
        <f t="array" ref="R5664">IFERROR(_xlfn.IFS(Table2[[#This Row],[booking_status]]="confirmed","Expected",Table2[[#This Row],[booking_status]]="checked-out","Actual"),"No Revenue")</f>
        <v>No Revenue</v>
      </c>
      <c r="S5664" s="4">
        <f>Table2[[#This Row],[Revenue_Amount]]/Table2[[#This Row],[Num_Nights]]</f>
        <v>0</v>
      </c>
    </row>
    <row r="5665" spans="1:19" x14ac:dyDescent="0.3">
      <c r="A5665">
        <v>5664</v>
      </c>
      <c r="B5665" t="s">
        <v>14</v>
      </c>
      <c r="C5665" s="9">
        <v>45238</v>
      </c>
      <c r="D5665" s="9">
        <v>45243</v>
      </c>
      <c r="E5665" s="10">
        <v>45225</v>
      </c>
      <c r="F5665" t="s">
        <v>27</v>
      </c>
      <c r="G5665">
        <v>171.82</v>
      </c>
      <c r="H5665">
        <v>2</v>
      </c>
      <c r="I5665">
        <v>0</v>
      </c>
      <c r="J5665" t="s">
        <v>55</v>
      </c>
      <c r="K5665" t="s">
        <v>29</v>
      </c>
      <c r="L5665" t="s">
        <v>21</v>
      </c>
      <c r="M5665" t="s">
        <v>22</v>
      </c>
      <c r="N5665" t="s">
        <v>41</v>
      </c>
      <c r="O5665">
        <f>Table2[[#This Row],[check_out_date]]-Table2[[#This Row],[check_in_date]]</f>
        <v>5</v>
      </c>
      <c r="P5665">
        <f>Table2[[#This Row],[num_adults]]+Table2[[#This Row],[num_children]]</f>
        <v>2</v>
      </c>
      <c r="Q5665" s="3">
        <f>IF(OR(Table2[[#This Row],[booking_status]]="confirmed",Table2[[#This Row],[booking_status]]="checked-out"),Table2[[#This Row],[room_rate_per_night]]*Table2[[#This Row],[Num_Nights]],0)</f>
        <v>859.09999999999991</v>
      </c>
      <c r="R5665" t="str" cm="1">
        <f t="array" ref="R5665">IFERROR(_xlfn.IFS(Table2[[#This Row],[booking_status]]="confirmed","Expected",Table2[[#This Row],[booking_status]]="checked-out","Actual"),"No Revenue")</f>
        <v>Expected</v>
      </c>
      <c r="S5665" s="4">
        <f>Table2[[#This Row],[Revenue_Amount]]/Table2[[#This Row],[Num_Nights]]</f>
        <v>171.82</v>
      </c>
    </row>
    <row r="5666" spans="1:19" hidden="1" x14ac:dyDescent="0.3">
      <c r="A5666">
        <v>5665</v>
      </c>
      <c r="B5666" t="s">
        <v>14</v>
      </c>
      <c r="C5666" s="9">
        <v>45248</v>
      </c>
      <c r="D5666" s="9">
        <v>45252</v>
      </c>
      <c r="E5666" s="10">
        <v>45195</v>
      </c>
      <c r="F5666" t="s">
        <v>27</v>
      </c>
      <c r="G5666">
        <v>122.48</v>
      </c>
      <c r="H5666">
        <v>4</v>
      </c>
      <c r="I5666">
        <v>1</v>
      </c>
      <c r="J5666" t="s">
        <v>35</v>
      </c>
      <c r="K5666" t="s">
        <v>44</v>
      </c>
      <c r="L5666" t="s">
        <v>21</v>
      </c>
      <c r="M5666" t="s">
        <v>36</v>
      </c>
      <c r="N5666" t="s">
        <v>41</v>
      </c>
      <c r="O5666">
        <f>Table2[[#This Row],[check_out_date]]-Table2[[#This Row],[check_in_date]]</f>
        <v>4</v>
      </c>
      <c r="P5666">
        <f>Table2[[#This Row],[num_adults]]+Table2[[#This Row],[num_children]]</f>
        <v>5</v>
      </c>
      <c r="Q5666" s="3">
        <f>IF(OR(Table2[[#This Row],[booking_status]]="confirmed",Table2[[#This Row],[booking_status]]="checked-out"),Table2[[#This Row],[room_rate_per_night]]*Table2[[#This Row],[Num_Nights]],0)</f>
        <v>489.92</v>
      </c>
      <c r="R5666" t="str" cm="1">
        <f t="array" ref="R5666">IFERROR(_xlfn.IFS(Table2[[#This Row],[booking_status]]="confirmed","Expected",Table2[[#This Row],[booking_status]]="checked-out","Actual"),"No Revenue")</f>
        <v>Expected</v>
      </c>
      <c r="S5666" s="4">
        <f>Table2[[#This Row],[Revenue_Amount]]/Table2[[#This Row],[Num_Nights]]</f>
        <v>122.48</v>
      </c>
    </row>
    <row r="5667" spans="1:19" x14ac:dyDescent="0.3">
      <c r="A5667">
        <v>5666</v>
      </c>
      <c r="B5667" t="s">
        <v>37</v>
      </c>
      <c r="C5667" s="9">
        <v>44972</v>
      </c>
      <c r="D5667" s="9">
        <v>44980</v>
      </c>
      <c r="E5667" s="10">
        <v>44963</v>
      </c>
      <c r="F5667" t="s">
        <v>27</v>
      </c>
      <c r="G5667">
        <v>142.61000000000001</v>
      </c>
      <c r="H5667">
        <v>2</v>
      </c>
      <c r="I5667">
        <v>1</v>
      </c>
      <c r="J5667" t="s">
        <v>55</v>
      </c>
      <c r="K5667" t="s">
        <v>99</v>
      </c>
      <c r="L5667" t="s">
        <v>56</v>
      </c>
      <c r="M5667" t="s">
        <v>36</v>
      </c>
      <c r="N5667" t="s">
        <v>95</v>
      </c>
      <c r="O5667">
        <f>Table2[[#This Row],[check_out_date]]-Table2[[#This Row],[check_in_date]]</f>
        <v>8</v>
      </c>
      <c r="P5667">
        <f>Table2[[#This Row],[num_adults]]+Table2[[#This Row],[num_children]]</f>
        <v>3</v>
      </c>
      <c r="Q5667" s="3">
        <f>IF(OR(Table2[[#This Row],[booking_status]]="confirmed",Table2[[#This Row],[booking_status]]="checked-out"),Table2[[#This Row],[room_rate_per_night]]*Table2[[#This Row],[Num_Nights]],0)</f>
        <v>1140.8800000000001</v>
      </c>
      <c r="R5667" t="str" cm="1">
        <f t="array" ref="R5667">IFERROR(_xlfn.IFS(Table2[[#This Row],[booking_status]]="confirmed","Expected",Table2[[#This Row],[booking_status]]="checked-out","Actual"),"No Revenue")</f>
        <v>Actual</v>
      </c>
      <c r="S5667" s="4">
        <f>Table2[[#This Row],[Revenue_Amount]]/Table2[[#This Row],[Num_Nights]]</f>
        <v>142.61000000000001</v>
      </c>
    </row>
    <row r="5668" spans="1:19" hidden="1" x14ac:dyDescent="0.3">
      <c r="A5668">
        <v>5667</v>
      </c>
      <c r="B5668" t="s">
        <v>31</v>
      </c>
      <c r="C5668" s="9">
        <v>45222</v>
      </c>
      <c r="D5668" s="9">
        <v>45228</v>
      </c>
      <c r="E5668" s="10">
        <v>45187</v>
      </c>
      <c r="F5668" t="s">
        <v>18</v>
      </c>
      <c r="G5668">
        <v>246.14</v>
      </c>
      <c r="H5668">
        <v>1</v>
      </c>
      <c r="I5668">
        <v>1</v>
      </c>
      <c r="J5668" t="s">
        <v>35</v>
      </c>
      <c r="K5668" t="s">
        <v>66</v>
      </c>
      <c r="L5668" t="s">
        <v>56</v>
      </c>
      <c r="M5668" t="s">
        <v>36</v>
      </c>
      <c r="N5668" t="s">
        <v>23</v>
      </c>
      <c r="O5668">
        <f>Table2[[#This Row],[check_out_date]]-Table2[[#This Row],[check_in_date]]</f>
        <v>6</v>
      </c>
      <c r="P5668">
        <f>Table2[[#This Row],[num_adults]]+Table2[[#This Row],[num_children]]</f>
        <v>2</v>
      </c>
      <c r="Q5668" s="3">
        <f>IF(OR(Table2[[#This Row],[booking_status]]="confirmed",Table2[[#This Row],[booking_status]]="checked-out"),Table2[[#This Row],[room_rate_per_night]]*Table2[[#This Row],[Num_Nights]],0)</f>
        <v>1476.84</v>
      </c>
      <c r="R5668" t="str" cm="1">
        <f t="array" ref="R5668">IFERROR(_xlfn.IFS(Table2[[#This Row],[booking_status]]="confirmed","Expected",Table2[[#This Row],[booking_status]]="checked-out","Actual"),"No Revenue")</f>
        <v>Actual</v>
      </c>
      <c r="S5668" s="4">
        <f>Table2[[#This Row],[Revenue_Amount]]/Table2[[#This Row],[Num_Nights]]</f>
        <v>246.14</v>
      </c>
    </row>
    <row r="5669" spans="1:19" x14ac:dyDescent="0.3">
      <c r="A5669">
        <v>5668</v>
      </c>
      <c r="B5669" t="s">
        <v>31</v>
      </c>
      <c r="C5669" s="9">
        <v>45157</v>
      </c>
      <c r="D5669" s="9">
        <v>45160</v>
      </c>
      <c r="E5669" s="10">
        <v>45121</v>
      </c>
      <c r="F5669" t="s">
        <v>18</v>
      </c>
      <c r="G5669">
        <v>224.19</v>
      </c>
      <c r="H5669">
        <v>2</v>
      </c>
      <c r="I5669">
        <v>0</v>
      </c>
      <c r="J5669" t="s">
        <v>28</v>
      </c>
      <c r="K5669" t="s">
        <v>20</v>
      </c>
      <c r="L5669" t="s">
        <v>60</v>
      </c>
      <c r="M5669" t="s">
        <v>36</v>
      </c>
      <c r="N5669" t="s">
        <v>95</v>
      </c>
      <c r="O5669">
        <f>Table2[[#This Row],[check_out_date]]-Table2[[#This Row],[check_in_date]]</f>
        <v>3</v>
      </c>
      <c r="P5669">
        <f>Table2[[#This Row],[num_adults]]+Table2[[#This Row],[num_children]]</f>
        <v>2</v>
      </c>
      <c r="Q5669" s="3">
        <f>IF(OR(Table2[[#This Row],[booking_status]]="confirmed",Table2[[#This Row],[booking_status]]="checked-out"),Table2[[#This Row],[room_rate_per_night]]*Table2[[#This Row],[Num_Nights]],0)</f>
        <v>0</v>
      </c>
      <c r="R5669" t="str" cm="1">
        <f t="array" ref="R5669">IFERROR(_xlfn.IFS(Table2[[#This Row],[booking_status]]="confirmed","Expected",Table2[[#This Row],[booking_status]]="checked-out","Actual"),"No Revenue")</f>
        <v>No Revenue</v>
      </c>
      <c r="S5669" s="4">
        <f>Table2[[#This Row],[Revenue_Amount]]/Table2[[#This Row],[Num_Nights]]</f>
        <v>0</v>
      </c>
    </row>
    <row r="5670" spans="1:19" x14ac:dyDescent="0.3">
      <c r="A5670">
        <v>5669</v>
      </c>
      <c r="B5670" t="s">
        <v>31</v>
      </c>
      <c r="C5670" s="9">
        <v>45236</v>
      </c>
      <c r="D5670" s="9">
        <v>45243</v>
      </c>
      <c r="E5670" s="10">
        <v>45214</v>
      </c>
      <c r="F5670" t="s">
        <v>54</v>
      </c>
      <c r="G5670">
        <v>387.6</v>
      </c>
      <c r="H5670">
        <v>2</v>
      </c>
      <c r="I5670">
        <v>0</v>
      </c>
      <c r="J5670" t="s">
        <v>28</v>
      </c>
      <c r="K5670" t="s">
        <v>99</v>
      </c>
      <c r="L5670" t="s">
        <v>56</v>
      </c>
      <c r="M5670" t="s">
        <v>36</v>
      </c>
      <c r="N5670" t="s">
        <v>41</v>
      </c>
      <c r="O5670">
        <f>Table2[[#This Row],[check_out_date]]-Table2[[#This Row],[check_in_date]]</f>
        <v>7</v>
      </c>
      <c r="P5670">
        <f>Table2[[#This Row],[num_adults]]+Table2[[#This Row],[num_children]]</f>
        <v>2</v>
      </c>
      <c r="Q5670" s="3">
        <f>IF(OR(Table2[[#This Row],[booking_status]]="confirmed",Table2[[#This Row],[booking_status]]="checked-out"),Table2[[#This Row],[room_rate_per_night]]*Table2[[#This Row],[Num_Nights]],0)</f>
        <v>2713.2000000000003</v>
      </c>
      <c r="R5670" t="str" cm="1">
        <f t="array" ref="R5670">IFERROR(_xlfn.IFS(Table2[[#This Row],[booking_status]]="confirmed","Expected",Table2[[#This Row],[booking_status]]="checked-out","Actual"),"No Revenue")</f>
        <v>Actual</v>
      </c>
      <c r="S5670" s="4">
        <f>Table2[[#This Row],[Revenue_Amount]]/Table2[[#This Row],[Num_Nights]]</f>
        <v>387.6</v>
      </c>
    </row>
    <row r="5671" spans="1:19" x14ac:dyDescent="0.3">
      <c r="A5671">
        <v>5670</v>
      </c>
      <c r="B5671" t="s">
        <v>37</v>
      </c>
      <c r="C5671" s="9">
        <v>45272</v>
      </c>
      <c r="D5671" s="9">
        <v>45279</v>
      </c>
      <c r="E5671" s="10">
        <v>45223</v>
      </c>
      <c r="F5671" t="s">
        <v>27</v>
      </c>
      <c r="G5671">
        <v>135.72999999999999</v>
      </c>
      <c r="H5671">
        <v>2</v>
      </c>
      <c r="I5671">
        <v>0</v>
      </c>
      <c r="J5671" t="s">
        <v>55</v>
      </c>
      <c r="K5671" t="s">
        <v>29</v>
      </c>
      <c r="L5671" t="s">
        <v>56</v>
      </c>
      <c r="M5671" t="s">
        <v>36</v>
      </c>
      <c r="N5671" t="s">
        <v>45</v>
      </c>
      <c r="O5671">
        <f>Table2[[#This Row],[check_out_date]]-Table2[[#This Row],[check_in_date]]</f>
        <v>7</v>
      </c>
      <c r="P5671">
        <f>Table2[[#This Row],[num_adults]]+Table2[[#This Row],[num_children]]</f>
        <v>2</v>
      </c>
      <c r="Q5671" s="3">
        <f>IF(OR(Table2[[#This Row],[booking_status]]="confirmed",Table2[[#This Row],[booking_status]]="checked-out"),Table2[[#This Row],[room_rate_per_night]]*Table2[[#This Row],[Num_Nights]],0)</f>
        <v>950.1099999999999</v>
      </c>
      <c r="R5671" t="str" cm="1">
        <f t="array" ref="R5671">IFERROR(_xlfn.IFS(Table2[[#This Row],[booking_status]]="confirmed","Expected",Table2[[#This Row],[booking_status]]="checked-out","Actual"),"No Revenue")</f>
        <v>Actual</v>
      </c>
      <c r="S5671" s="4">
        <f>Table2[[#This Row],[Revenue_Amount]]/Table2[[#This Row],[Num_Nights]]</f>
        <v>135.72999999999999</v>
      </c>
    </row>
    <row r="5672" spans="1:19" x14ac:dyDescent="0.3">
      <c r="A5672">
        <v>5671</v>
      </c>
      <c r="B5672" t="s">
        <v>50</v>
      </c>
      <c r="C5672" s="9">
        <v>45011</v>
      </c>
      <c r="D5672" s="9">
        <v>45020</v>
      </c>
      <c r="E5672" s="10">
        <v>44973</v>
      </c>
      <c r="F5672" t="s">
        <v>49</v>
      </c>
      <c r="G5672">
        <v>109.91</v>
      </c>
      <c r="H5672">
        <v>1</v>
      </c>
      <c r="I5672">
        <v>1</v>
      </c>
      <c r="J5672" t="s">
        <v>19</v>
      </c>
      <c r="K5672" t="s">
        <v>29</v>
      </c>
      <c r="L5672" t="s">
        <v>21</v>
      </c>
      <c r="M5672" t="s">
        <v>22</v>
      </c>
      <c r="N5672" t="s">
        <v>41</v>
      </c>
      <c r="O5672">
        <f>Table2[[#This Row],[check_out_date]]-Table2[[#This Row],[check_in_date]]</f>
        <v>9</v>
      </c>
      <c r="P5672">
        <f>Table2[[#This Row],[num_adults]]+Table2[[#This Row],[num_children]]</f>
        <v>2</v>
      </c>
      <c r="Q5672" s="3">
        <f>IF(OR(Table2[[#This Row],[booking_status]]="confirmed",Table2[[#This Row],[booking_status]]="checked-out"),Table2[[#This Row],[room_rate_per_night]]*Table2[[#This Row],[Num_Nights]],0)</f>
        <v>989.18999999999994</v>
      </c>
      <c r="R5672" t="str" cm="1">
        <f t="array" ref="R5672">IFERROR(_xlfn.IFS(Table2[[#This Row],[booking_status]]="confirmed","Expected",Table2[[#This Row],[booking_status]]="checked-out","Actual"),"No Revenue")</f>
        <v>Expected</v>
      </c>
      <c r="S5672" s="4">
        <f>Table2[[#This Row],[Revenue_Amount]]/Table2[[#This Row],[Num_Nights]]</f>
        <v>109.91</v>
      </c>
    </row>
    <row r="5673" spans="1:19" x14ac:dyDescent="0.3">
      <c r="A5673">
        <v>5672</v>
      </c>
      <c r="B5673" t="s">
        <v>37</v>
      </c>
      <c r="C5673" s="9">
        <v>45055</v>
      </c>
      <c r="D5673" s="9">
        <v>45059</v>
      </c>
      <c r="E5673" s="10">
        <v>45009</v>
      </c>
      <c r="F5673" t="s">
        <v>54</v>
      </c>
      <c r="G5673">
        <v>350.76</v>
      </c>
      <c r="H5673">
        <v>1</v>
      </c>
      <c r="I5673">
        <v>2</v>
      </c>
      <c r="J5673" t="s">
        <v>55</v>
      </c>
      <c r="K5673" t="s">
        <v>20</v>
      </c>
      <c r="L5673" t="s">
        <v>56</v>
      </c>
      <c r="M5673" t="s">
        <v>36</v>
      </c>
      <c r="N5673" t="s">
        <v>41</v>
      </c>
      <c r="O5673">
        <f>Table2[[#This Row],[check_out_date]]-Table2[[#This Row],[check_in_date]]</f>
        <v>4</v>
      </c>
      <c r="P5673">
        <f>Table2[[#This Row],[num_adults]]+Table2[[#This Row],[num_children]]</f>
        <v>3</v>
      </c>
      <c r="Q5673" s="3">
        <f>IF(OR(Table2[[#This Row],[booking_status]]="confirmed",Table2[[#This Row],[booking_status]]="checked-out"),Table2[[#This Row],[room_rate_per_night]]*Table2[[#This Row],[Num_Nights]],0)</f>
        <v>1403.04</v>
      </c>
      <c r="R5673" t="str" cm="1">
        <f t="array" ref="R5673">IFERROR(_xlfn.IFS(Table2[[#This Row],[booking_status]]="confirmed","Expected",Table2[[#This Row],[booking_status]]="checked-out","Actual"),"No Revenue")</f>
        <v>Actual</v>
      </c>
      <c r="S5673" s="4">
        <f>Table2[[#This Row],[Revenue_Amount]]/Table2[[#This Row],[Num_Nights]]</f>
        <v>350.76</v>
      </c>
    </row>
    <row r="5674" spans="1:19" hidden="1" x14ac:dyDescent="0.3">
      <c r="A5674">
        <v>5673</v>
      </c>
      <c r="B5674" t="s">
        <v>50</v>
      </c>
      <c r="C5674" s="9">
        <v>45135</v>
      </c>
      <c r="D5674" s="9">
        <v>45139</v>
      </c>
      <c r="E5674" s="10">
        <v>45115</v>
      </c>
      <c r="F5674" t="s">
        <v>49</v>
      </c>
      <c r="G5674">
        <v>158.04</v>
      </c>
      <c r="H5674">
        <v>2</v>
      </c>
      <c r="I5674">
        <v>0</v>
      </c>
      <c r="J5674" t="s">
        <v>35</v>
      </c>
      <c r="K5674" t="s">
        <v>20</v>
      </c>
      <c r="L5674" t="s">
        <v>56</v>
      </c>
      <c r="M5674" t="s">
        <v>22</v>
      </c>
      <c r="N5674" t="s">
        <v>45</v>
      </c>
      <c r="O5674">
        <f>Table2[[#This Row],[check_out_date]]-Table2[[#This Row],[check_in_date]]</f>
        <v>4</v>
      </c>
      <c r="P5674">
        <f>Table2[[#This Row],[num_adults]]+Table2[[#This Row],[num_children]]</f>
        <v>2</v>
      </c>
      <c r="Q5674" s="3">
        <f>IF(OR(Table2[[#This Row],[booking_status]]="confirmed",Table2[[#This Row],[booking_status]]="checked-out"),Table2[[#This Row],[room_rate_per_night]]*Table2[[#This Row],[Num_Nights]],0)</f>
        <v>632.16</v>
      </c>
      <c r="R5674" t="str" cm="1">
        <f t="array" ref="R5674">IFERROR(_xlfn.IFS(Table2[[#This Row],[booking_status]]="confirmed","Expected",Table2[[#This Row],[booking_status]]="checked-out","Actual"),"No Revenue")</f>
        <v>Actual</v>
      </c>
      <c r="S5674" s="4">
        <f>Table2[[#This Row],[Revenue_Amount]]/Table2[[#This Row],[Num_Nights]]</f>
        <v>158.04</v>
      </c>
    </row>
    <row r="5675" spans="1:19" x14ac:dyDescent="0.3">
      <c r="A5675">
        <v>5674</v>
      </c>
      <c r="B5675" t="s">
        <v>31</v>
      </c>
      <c r="C5675" s="9">
        <v>45102</v>
      </c>
      <c r="D5675" s="9">
        <v>45108</v>
      </c>
      <c r="E5675" s="10">
        <v>45092</v>
      </c>
      <c r="F5675" t="s">
        <v>54</v>
      </c>
      <c r="G5675">
        <v>232.82</v>
      </c>
      <c r="H5675">
        <v>1</v>
      </c>
      <c r="I5675">
        <v>2</v>
      </c>
      <c r="J5675" t="s">
        <v>28</v>
      </c>
      <c r="K5675" t="s">
        <v>44</v>
      </c>
      <c r="L5675" t="s">
        <v>21</v>
      </c>
      <c r="M5675" t="s">
        <v>36</v>
      </c>
      <c r="N5675" t="s">
        <v>41</v>
      </c>
      <c r="O5675">
        <f>Table2[[#This Row],[check_out_date]]-Table2[[#This Row],[check_in_date]]</f>
        <v>6</v>
      </c>
      <c r="P5675">
        <f>Table2[[#This Row],[num_adults]]+Table2[[#This Row],[num_children]]</f>
        <v>3</v>
      </c>
      <c r="Q5675" s="3">
        <f>IF(OR(Table2[[#This Row],[booking_status]]="confirmed",Table2[[#This Row],[booking_status]]="checked-out"),Table2[[#This Row],[room_rate_per_night]]*Table2[[#This Row],[Num_Nights]],0)</f>
        <v>1396.92</v>
      </c>
      <c r="R5675" t="str" cm="1">
        <f t="array" ref="R5675">IFERROR(_xlfn.IFS(Table2[[#This Row],[booking_status]]="confirmed","Expected",Table2[[#This Row],[booking_status]]="checked-out","Actual"),"No Revenue")</f>
        <v>Expected</v>
      </c>
      <c r="S5675" s="4">
        <f>Table2[[#This Row],[Revenue_Amount]]/Table2[[#This Row],[Num_Nights]]</f>
        <v>232.82000000000002</v>
      </c>
    </row>
    <row r="5676" spans="1:19" x14ac:dyDescent="0.3">
      <c r="A5676">
        <v>5675</v>
      </c>
      <c r="B5676" t="s">
        <v>14</v>
      </c>
      <c r="C5676" s="9">
        <v>44940</v>
      </c>
      <c r="D5676" s="9">
        <v>44945</v>
      </c>
      <c r="E5676" s="10">
        <v>44900</v>
      </c>
      <c r="F5676" t="s">
        <v>54</v>
      </c>
      <c r="G5676">
        <v>436.34</v>
      </c>
      <c r="H5676">
        <v>2</v>
      </c>
      <c r="I5676">
        <v>2</v>
      </c>
      <c r="J5676" t="s">
        <v>55</v>
      </c>
      <c r="K5676" t="s">
        <v>29</v>
      </c>
      <c r="L5676" t="s">
        <v>60</v>
      </c>
      <c r="M5676" t="s">
        <v>36</v>
      </c>
      <c r="N5676" t="s">
        <v>95</v>
      </c>
      <c r="O5676">
        <f>Table2[[#This Row],[check_out_date]]-Table2[[#This Row],[check_in_date]]</f>
        <v>5</v>
      </c>
      <c r="P5676">
        <f>Table2[[#This Row],[num_adults]]+Table2[[#This Row],[num_children]]</f>
        <v>4</v>
      </c>
      <c r="Q5676" s="3">
        <f>IF(OR(Table2[[#This Row],[booking_status]]="confirmed",Table2[[#This Row],[booking_status]]="checked-out"),Table2[[#This Row],[room_rate_per_night]]*Table2[[#This Row],[Num_Nights]],0)</f>
        <v>0</v>
      </c>
      <c r="R5676" t="str" cm="1">
        <f t="array" ref="R5676">IFERROR(_xlfn.IFS(Table2[[#This Row],[booking_status]]="confirmed","Expected",Table2[[#This Row],[booking_status]]="checked-out","Actual"),"No Revenue")</f>
        <v>No Revenue</v>
      </c>
      <c r="S5676" s="4">
        <f>Table2[[#This Row],[Revenue_Amount]]/Table2[[#This Row],[Num_Nights]]</f>
        <v>0</v>
      </c>
    </row>
    <row r="5677" spans="1:19" x14ac:dyDescent="0.3">
      <c r="A5677">
        <v>5676</v>
      </c>
      <c r="B5677" t="s">
        <v>37</v>
      </c>
      <c r="C5677" s="9">
        <v>44958</v>
      </c>
      <c r="D5677" s="9">
        <v>44959</v>
      </c>
      <c r="E5677" s="10">
        <v>44936</v>
      </c>
      <c r="F5677" t="s">
        <v>18</v>
      </c>
      <c r="G5677">
        <v>261.33</v>
      </c>
      <c r="H5677">
        <v>2</v>
      </c>
      <c r="I5677">
        <v>1</v>
      </c>
      <c r="J5677" t="s">
        <v>19</v>
      </c>
      <c r="K5677" t="s">
        <v>44</v>
      </c>
      <c r="L5677" t="s">
        <v>21</v>
      </c>
      <c r="M5677" t="s">
        <v>22</v>
      </c>
      <c r="N5677" t="s">
        <v>95</v>
      </c>
      <c r="O5677">
        <f>Table2[[#This Row],[check_out_date]]-Table2[[#This Row],[check_in_date]]</f>
        <v>1</v>
      </c>
      <c r="P5677">
        <f>Table2[[#This Row],[num_adults]]+Table2[[#This Row],[num_children]]</f>
        <v>3</v>
      </c>
      <c r="Q5677" s="3">
        <f>IF(OR(Table2[[#This Row],[booking_status]]="confirmed",Table2[[#This Row],[booking_status]]="checked-out"),Table2[[#This Row],[room_rate_per_night]]*Table2[[#This Row],[Num_Nights]],0)</f>
        <v>261.33</v>
      </c>
      <c r="R5677" t="str" cm="1">
        <f t="array" ref="R5677">IFERROR(_xlfn.IFS(Table2[[#This Row],[booking_status]]="confirmed","Expected",Table2[[#This Row],[booking_status]]="checked-out","Actual"),"No Revenue")</f>
        <v>Expected</v>
      </c>
      <c r="S5677" s="4">
        <f>Table2[[#This Row],[Revenue_Amount]]/Table2[[#This Row],[Num_Nights]]</f>
        <v>261.33</v>
      </c>
    </row>
    <row r="5678" spans="1:19" hidden="1" x14ac:dyDescent="0.3">
      <c r="A5678">
        <v>5677</v>
      </c>
      <c r="B5678" t="s">
        <v>14</v>
      </c>
      <c r="C5678" s="9">
        <v>45072</v>
      </c>
      <c r="D5678" s="9">
        <v>45076</v>
      </c>
      <c r="E5678" s="10">
        <v>45019</v>
      </c>
      <c r="F5678" t="s">
        <v>49</v>
      </c>
      <c r="G5678">
        <v>74.84</v>
      </c>
      <c r="H5678">
        <v>2</v>
      </c>
      <c r="I5678">
        <v>0</v>
      </c>
      <c r="J5678" t="s">
        <v>35</v>
      </c>
      <c r="K5678" t="s">
        <v>44</v>
      </c>
      <c r="L5678" t="s">
        <v>21</v>
      </c>
      <c r="M5678" t="s">
        <v>36</v>
      </c>
      <c r="N5678" t="s">
        <v>41</v>
      </c>
      <c r="O5678">
        <f>Table2[[#This Row],[check_out_date]]-Table2[[#This Row],[check_in_date]]</f>
        <v>4</v>
      </c>
      <c r="P5678">
        <f>Table2[[#This Row],[num_adults]]+Table2[[#This Row],[num_children]]</f>
        <v>2</v>
      </c>
      <c r="Q5678" s="3">
        <f>IF(OR(Table2[[#This Row],[booking_status]]="confirmed",Table2[[#This Row],[booking_status]]="checked-out"),Table2[[#This Row],[room_rate_per_night]]*Table2[[#This Row],[Num_Nights]],0)</f>
        <v>299.36</v>
      </c>
      <c r="R5678" t="str" cm="1">
        <f t="array" ref="R5678">IFERROR(_xlfn.IFS(Table2[[#This Row],[booking_status]]="confirmed","Expected",Table2[[#This Row],[booking_status]]="checked-out","Actual"),"No Revenue")</f>
        <v>Expected</v>
      </c>
      <c r="S5678" s="4">
        <f>Table2[[#This Row],[Revenue_Amount]]/Table2[[#This Row],[Num_Nights]]</f>
        <v>74.84</v>
      </c>
    </row>
    <row r="5679" spans="1:19" x14ac:dyDescent="0.3">
      <c r="A5679">
        <v>5678</v>
      </c>
      <c r="B5679" t="s">
        <v>14</v>
      </c>
      <c r="C5679" s="9">
        <v>45121</v>
      </c>
      <c r="D5679" s="9">
        <v>45128</v>
      </c>
      <c r="E5679" s="10">
        <v>45087</v>
      </c>
      <c r="F5679" t="s">
        <v>54</v>
      </c>
      <c r="G5679">
        <v>448.94</v>
      </c>
      <c r="H5679">
        <v>1</v>
      </c>
      <c r="I5679">
        <v>1</v>
      </c>
      <c r="J5679" t="s">
        <v>19</v>
      </c>
      <c r="K5679" t="s">
        <v>29</v>
      </c>
      <c r="L5679" t="s">
        <v>21</v>
      </c>
      <c r="M5679" t="s">
        <v>36</v>
      </c>
      <c r="N5679" t="s">
        <v>23</v>
      </c>
      <c r="O5679">
        <f>Table2[[#This Row],[check_out_date]]-Table2[[#This Row],[check_in_date]]</f>
        <v>7</v>
      </c>
      <c r="P5679">
        <f>Table2[[#This Row],[num_adults]]+Table2[[#This Row],[num_children]]</f>
        <v>2</v>
      </c>
      <c r="Q5679" s="3">
        <f>IF(OR(Table2[[#This Row],[booking_status]]="confirmed",Table2[[#This Row],[booking_status]]="checked-out"),Table2[[#This Row],[room_rate_per_night]]*Table2[[#This Row],[Num_Nights]],0)</f>
        <v>3142.58</v>
      </c>
      <c r="R5679" t="str" cm="1">
        <f t="array" ref="R5679">IFERROR(_xlfn.IFS(Table2[[#This Row],[booking_status]]="confirmed","Expected",Table2[[#This Row],[booking_status]]="checked-out","Actual"),"No Revenue")</f>
        <v>Expected</v>
      </c>
      <c r="S5679" s="4">
        <f>Table2[[#This Row],[Revenue_Amount]]/Table2[[#This Row],[Num_Nights]]</f>
        <v>448.94</v>
      </c>
    </row>
    <row r="5680" spans="1:19" x14ac:dyDescent="0.3">
      <c r="A5680">
        <v>5679</v>
      </c>
      <c r="B5680" t="s">
        <v>37</v>
      </c>
      <c r="C5680" s="9">
        <v>45277</v>
      </c>
      <c r="D5680" s="9">
        <v>45280</v>
      </c>
      <c r="E5680" s="10">
        <v>45255</v>
      </c>
      <c r="F5680" t="s">
        <v>27</v>
      </c>
      <c r="G5680">
        <v>129.33000000000001</v>
      </c>
      <c r="H5680">
        <v>1</v>
      </c>
      <c r="I5680">
        <v>1</v>
      </c>
      <c r="J5680" t="s">
        <v>94</v>
      </c>
      <c r="K5680" t="s">
        <v>20</v>
      </c>
      <c r="L5680" t="s">
        <v>56</v>
      </c>
      <c r="M5680" t="s">
        <v>36</v>
      </c>
      <c r="N5680" t="s">
        <v>41</v>
      </c>
      <c r="O5680">
        <f>Table2[[#This Row],[check_out_date]]-Table2[[#This Row],[check_in_date]]</f>
        <v>3</v>
      </c>
      <c r="P5680">
        <f>Table2[[#This Row],[num_adults]]+Table2[[#This Row],[num_children]]</f>
        <v>2</v>
      </c>
      <c r="Q5680" s="3">
        <f>IF(OR(Table2[[#This Row],[booking_status]]="confirmed",Table2[[#This Row],[booking_status]]="checked-out"),Table2[[#This Row],[room_rate_per_night]]*Table2[[#This Row],[Num_Nights]],0)</f>
        <v>387.99</v>
      </c>
      <c r="R5680" t="str" cm="1">
        <f t="array" ref="R5680">IFERROR(_xlfn.IFS(Table2[[#This Row],[booking_status]]="confirmed","Expected",Table2[[#This Row],[booking_status]]="checked-out","Actual"),"No Revenue")</f>
        <v>Actual</v>
      </c>
      <c r="S5680" s="4">
        <f>Table2[[#This Row],[Revenue_Amount]]/Table2[[#This Row],[Num_Nights]]</f>
        <v>129.33000000000001</v>
      </c>
    </row>
    <row r="5681" spans="1:19" x14ac:dyDescent="0.3">
      <c r="A5681">
        <v>5680</v>
      </c>
      <c r="B5681" t="s">
        <v>50</v>
      </c>
      <c r="C5681" s="9">
        <v>45014</v>
      </c>
      <c r="D5681" s="9">
        <v>45016</v>
      </c>
      <c r="E5681" s="10">
        <v>44995</v>
      </c>
      <c r="F5681" t="s">
        <v>49</v>
      </c>
      <c r="G5681">
        <v>81.05</v>
      </c>
      <c r="H5681">
        <v>1</v>
      </c>
      <c r="I5681">
        <v>0</v>
      </c>
      <c r="J5681" t="s">
        <v>94</v>
      </c>
      <c r="K5681" t="s">
        <v>66</v>
      </c>
      <c r="L5681" t="s">
        <v>56</v>
      </c>
      <c r="M5681" t="s">
        <v>36</v>
      </c>
      <c r="N5681" t="s">
        <v>23</v>
      </c>
      <c r="O5681">
        <f>Table2[[#This Row],[check_out_date]]-Table2[[#This Row],[check_in_date]]</f>
        <v>2</v>
      </c>
      <c r="P5681">
        <f>Table2[[#This Row],[num_adults]]+Table2[[#This Row],[num_children]]</f>
        <v>1</v>
      </c>
      <c r="Q5681" s="3">
        <f>IF(OR(Table2[[#This Row],[booking_status]]="confirmed",Table2[[#This Row],[booking_status]]="checked-out"),Table2[[#This Row],[room_rate_per_night]]*Table2[[#This Row],[Num_Nights]],0)</f>
        <v>162.1</v>
      </c>
      <c r="R5681" t="str" cm="1">
        <f t="array" ref="R5681">IFERROR(_xlfn.IFS(Table2[[#This Row],[booking_status]]="confirmed","Expected",Table2[[#This Row],[booking_status]]="checked-out","Actual"),"No Revenue")</f>
        <v>Actual</v>
      </c>
      <c r="S5681" s="4">
        <f>Table2[[#This Row],[Revenue_Amount]]/Table2[[#This Row],[Num_Nights]]</f>
        <v>81.05</v>
      </c>
    </row>
    <row r="5682" spans="1:19" x14ac:dyDescent="0.3">
      <c r="A5682">
        <v>5681</v>
      </c>
      <c r="B5682" t="s">
        <v>14</v>
      </c>
      <c r="C5682" s="9">
        <v>45018</v>
      </c>
      <c r="D5682" s="9">
        <v>45028</v>
      </c>
      <c r="E5682" s="10">
        <v>44988</v>
      </c>
      <c r="F5682" t="s">
        <v>27</v>
      </c>
      <c r="G5682">
        <v>139.19999999999999</v>
      </c>
      <c r="H5682">
        <v>2</v>
      </c>
      <c r="I5682">
        <v>1</v>
      </c>
      <c r="J5682" t="s">
        <v>19</v>
      </c>
      <c r="K5682" t="s">
        <v>20</v>
      </c>
      <c r="L5682" t="s">
        <v>21</v>
      </c>
      <c r="M5682" t="s">
        <v>36</v>
      </c>
      <c r="N5682" t="s">
        <v>41</v>
      </c>
      <c r="O5682">
        <f>Table2[[#This Row],[check_out_date]]-Table2[[#This Row],[check_in_date]]</f>
        <v>10</v>
      </c>
      <c r="P5682">
        <f>Table2[[#This Row],[num_adults]]+Table2[[#This Row],[num_children]]</f>
        <v>3</v>
      </c>
      <c r="Q5682" s="3">
        <f>IF(OR(Table2[[#This Row],[booking_status]]="confirmed",Table2[[#This Row],[booking_status]]="checked-out"),Table2[[#This Row],[room_rate_per_night]]*Table2[[#This Row],[Num_Nights]],0)</f>
        <v>1392</v>
      </c>
      <c r="R5682" t="str" cm="1">
        <f t="array" ref="R5682">IFERROR(_xlfn.IFS(Table2[[#This Row],[booking_status]]="confirmed","Expected",Table2[[#This Row],[booking_status]]="checked-out","Actual"),"No Revenue")</f>
        <v>Expected</v>
      </c>
      <c r="S5682" s="4">
        <f>Table2[[#This Row],[Revenue_Amount]]/Table2[[#This Row],[Num_Nights]]</f>
        <v>139.19999999999999</v>
      </c>
    </row>
    <row r="5683" spans="1:19" x14ac:dyDescent="0.3">
      <c r="A5683">
        <v>5682</v>
      </c>
      <c r="B5683" t="s">
        <v>37</v>
      </c>
      <c r="C5683" s="9">
        <v>45279</v>
      </c>
      <c r="D5683" s="9">
        <v>45282</v>
      </c>
      <c r="E5683" s="10">
        <v>45255</v>
      </c>
      <c r="F5683" t="s">
        <v>27</v>
      </c>
      <c r="G5683">
        <v>152.32</v>
      </c>
      <c r="H5683">
        <v>2</v>
      </c>
      <c r="I5683">
        <v>0</v>
      </c>
      <c r="J5683" t="s">
        <v>28</v>
      </c>
      <c r="K5683" t="s">
        <v>44</v>
      </c>
      <c r="L5683" t="s">
        <v>21</v>
      </c>
      <c r="M5683" t="s">
        <v>22</v>
      </c>
      <c r="N5683" t="s">
        <v>23</v>
      </c>
      <c r="O5683">
        <f>Table2[[#This Row],[check_out_date]]-Table2[[#This Row],[check_in_date]]</f>
        <v>3</v>
      </c>
      <c r="P5683">
        <f>Table2[[#This Row],[num_adults]]+Table2[[#This Row],[num_children]]</f>
        <v>2</v>
      </c>
      <c r="Q5683" s="3">
        <f>IF(OR(Table2[[#This Row],[booking_status]]="confirmed",Table2[[#This Row],[booking_status]]="checked-out"),Table2[[#This Row],[room_rate_per_night]]*Table2[[#This Row],[Num_Nights]],0)</f>
        <v>456.96</v>
      </c>
      <c r="R5683" t="str" cm="1">
        <f t="array" ref="R5683">IFERROR(_xlfn.IFS(Table2[[#This Row],[booking_status]]="confirmed","Expected",Table2[[#This Row],[booking_status]]="checked-out","Actual"),"No Revenue")</f>
        <v>Expected</v>
      </c>
      <c r="S5683" s="4">
        <f>Table2[[#This Row],[Revenue_Amount]]/Table2[[#This Row],[Num_Nights]]</f>
        <v>152.32</v>
      </c>
    </row>
    <row r="5684" spans="1:19" hidden="1" x14ac:dyDescent="0.3">
      <c r="A5684">
        <v>5683</v>
      </c>
      <c r="B5684" t="s">
        <v>31</v>
      </c>
      <c r="C5684" s="9">
        <v>45088</v>
      </c>
      <c r="D5684" s="9">
        <v>45095</v>
      </c>
      <c r="E5684" s="10">
        <v>45076</v>
      </c>
      <c r="F5684" t="s">
        <v>49</v>
      </c>
      <c r="G5684">
        <v>55.97</v>
      </c>
      <c r="H5684">
        <v>2</v>
      </c>
      <c r="I5684">
        <v>0</v>
      </c>
      <c r="J5684" t="s">
        <v>35</v>
      </c>
      <c r="K5684" t="s">
        <v>20</v>
      </c>
      <c r="L5684" t="s">
        <v>21</v>
      </c>
      <c r="M5684" t="s">
        <v>36</v>
      </c>
      <c r="N5684" t="s">
        <v>45</v>
      </c>
      <c r="O5684">
        <f>Table2[[#This Row],[check_out_date]]-Table2[[#This Row],[check_in_date]]</f>
        <v>7</v>
      </c>
      <c r="P5684">
        <f>Table2[[#This Row],[num_adults]]+Table2[[#This Row],[num_children]]</f>
        <v>2</v>
      </c>
      <c r="Q5684" s="3">
        <f>IF(OR(Table2[[#This Row],[booking_status]]="confirmed",Table2[[#This Row],[booking_status]]="checked-out"),Table2[[#This Row],[room_rate_per_night]]*Table2[[#This Row],[Num_Nights]],0)</f>
        <v>391.78999999999996</v>
      </c>
      <c r="R5684" t="str" cm="1">
        <f t="array" ref="R5684">IFERROR(_xlfn.IFS(Table2[[#This Row],[booking_status]]="confirmed","Expected",Table2[[#This Row],[booking_status]]="checked-out","Actual"),"No Revenue")</f>
        <v>Expected</v>
      </c>
      <c r="S5684" s="4">
        <f>Table2[[#This Row],[Revenue_Amount]]/Table2[[#This Row],[Num_Nights]]</f>
        <v>55.969999999999992</v>
      </c>
    </row>
    <row r="5685" spans="1:19" hidden="1" x14ac:dyDescent="0.3">
      <c r="A5685">
        <v>5684</v>
      </c>
      <c r="B5685" t="s">
        <v>37</v>
      </c>
      <c r="C5685" s="9">
        <v>45112</v>
      </c>
      <c r="D5685" s="9">
        <v>45122</v>
      </c>
      <c r="E5685" s="10">
        <v>45101</v>
      </c>
      <c r="F5685" t="s">
        <v>27</v>
      </c>
      <c r="G5685">
        <v>138.96</v>
      </c>
      <c r="H5685">
        <v>2</v>
      </c>
      <c r="I5685">
        <v>0</v>
      </c>
      <c r="J5685" t="s">
        <v>35</v>
      </c>
      <c r="K5685" t="s">
        <v>44</v>
      </c>
      <c r="L5685" t="s">
        <v>70</v>
      </c>
      <c r="M5685" t="s">
        <v>22</v>
      </c>
      <c r="N5685" t="s">
        <v>41</v>
      </c>
      <c r="O5685">
        <f>Table2[[#This Row],[check_out_date]]-Table2[[#This Row],[check_in_date]]</f>
        <v>10</v>
      </c>
      <c r="P5685">
        <f>Table2[[#This Row],[num_adults]]+Table2[[#This Row],[num_children]]</f>
        <v>2</v>
      </c>
      <c r="Q5685" s="3">
        <f>IF(OR(Table2[[#This Row],[booking_status]]="confirmed",Table2[[#This Row],[booking_status]]="checked-out"),Table2[[#This Row],[room_rate_per_night]]*Table2[[#This Row],[Num_Nights]],0)</f>
        <v>0</v>
      </c>
      <c r="R5685" t="str" cm="1">
        <f t="array" ref="R5685">IFERROR(_xlfn.IFS(Table2[[#This Row],[booking_status]]="confirmed","Expected",Table2[[#This Row],[booking_status]]="checked-out","Actual"),"No Revenue")</f>
        <v>No Revenue</v>
      </c>
      <c r="S5685" s="4">
        <f>Table2[[#This Row],[Revenue_Amount]]/Table2[[#This Row],[Num_Nights]]</f>
        <v>0</v>
      </c>
    </row>
    <row r="5686" spans="1:19" x14ac:dyDescent="0.3">
      <c r="A5686">
        <v>5685</v>
      </c>
      <c r="B5686" t="s">
        <v>37</v>
      </c>
      <c r="C5686" s="9">
        <v>44937</v>
      </c>
      <c r="D5686" s="9">
        <v>44948</v>
      </c>
      <c r="E5686" s="10">
        <v>44901</v>
      </c>
      <c r="F5686" t="s">
        <v>27</v>
      </c>
      <c r="G5686">
        <v>186.53</v>
      </c>
      <c r="H5686">
        <v>2</v>
      </c>
      <c r="I5686">
        <v>1</v>
      </c>
      <c r="J5686" t="s">
        <v>28</v>
      </c>
      <c r="K5686" t="s">
        <v>99</v>
      </c>
      <c r="L5686" t="s">
        <v>21</v>
      </c>
      <c r="M5686" t="s">
        <v>36</v>
      </c>
      <c r="N5686" t="s">
        <v>41</v>
      </c>
      <c r="O5686">
        <f>Table2[[#This Row],[check_out_date]]-Table2[[#This Row],[check_in_date]]</f>
        <v>11</v>
      </c>
      <c r="P5686">
        <f>Table2[[#This Row],[num_adults]]+Table2[[#This Row],[num_children]]</f>
        <v>3</v>
      </c>
      <c r="Q5686" s="3">
        <f>IF(OR(Table2[[#This Row],[booking_status]]="confirmed",Table2[[#This Row],[booking_status]]="checked-out"),Table2[[#This Row],[room_rate_per_night]]*Table2[[#This Row],[Num_Nights]],0)</f>
        <v>2051.83</v>
      </c>
      <c r="R5686" t="str" cm="1">
        <f t="array" ref="R5686">IFERROR(_xlfn.IFS(Table2[[#This Row],[booking_status]]="confirmed","Expected",Table2[[#This Row],[booking_status]]="checked-out","Actual"),"No Revenue")</f>
        <v>Expected</v>
      </c>
      <c r="S5686" s="4">
        <f>Table2[[#This Row],[Revenue_Amount]]/Table2[[#This Row],[Num_Nights]]</f>
        <v>186.53</v>
      </c>
    </row>
    <row r="5687" spans="1:19" hidden="1" x14ac:dyDescent="0.3">
      <c r="A5687">
        <v>5686</v>
      </c>
      <c r="B5687" t="s">
        <v>31</v>
      </c>
      <c r="C5687" s="9">
        <v>45267</v>
      </c>
      <c r="D5687" s="9">
        <v>45270</v>
      </c>
      <c r="E5687" s="10">
        <v>45244</v>
      </c>
      <c r="F5687" t="s">
        <v>49</v>
      </c>
      <c r="G5687">
        <v>65.040000000000006</v>
      </c>
      <c r="H5687">
        <v>2</v>
      </c>
      <c r="I5687">
        <v>0</v>
      </c>
      <c r="J5687" t="s">
        <v>35</v>
      </c>
      <c r="K5687" t="s">
        <v>99</v>
      </c>
      <c r="L5687" t="s">
        <v>56</v>
      </c>
      <c r="M5687" t="s">
        <v>36</v>
      </c>
      <c r="N5687" t="s">
        <v>30</v>
      </c>
      <c r="O5687">
        <f>Table2[[#This Row],[check_out_date]]-Table2[[#This Row],[check_in_date]]</f>
        <v>3</v>
      </c>
      <c r="P5687">
        <f>Table2[[#This Row],[num_adults]]+Table2[[#This Row],[num_children]]</f>
        <v>2</v>
      </c>
      <c r="Q5687" s="3">
        <f>IF(OR(Table2[[#This Row],[booking_status]]="confirmed",Table2[[#This Row],[booking_status]]="checked-out"),Table2[[#This Row],[room_rate_per_night]]*Table2[[#This Row],[Num_Nights]],0)</f>
        <v>195.12</v>
      </c>
      <c r="R5687" t="str" cm="1">
        <f t="array" ref="R5687">IFERROR(_xlfn.IFS(Table2[[#This Row],[booking_status]]="confirmed","Expected",Table2[[#This Row],[booking_status]]="checked-out","Actual"),"No Revenue")</f>
        <v>Actual</v>
      </c>
      <c r="S5687" s="4">
        <f>Table2[[#This Row],[Revenue_Amount]]/Table2[[#This Row],[Num_Nights]]</f>
        <v>65.040000000000006</v>
      </c>
    </row>
    <row r="5688" spans="1:19" x14ac:dyDescent="0.3">
      <c r="A5688">
        <v>5687</v>
      </c>
      <c r="B5688" t="s">
        <v>37</v>
      </c>
      <c r="C5688" s="9">
        <v>45253</v>
      </c>
      <c r="D5688" s="9">
        <v>45255</v>
      </c>
      <c r="E5688" s="10">
        <v>45214</v>
      </c>
      <c r="F5688" t="s">
        <v>49</v>
      </c>
      <c r="G5688">
        <v>110.08</v>
      </c>
      <c r="H5688">
        <v>3</v>
      </c>
      <c r="I5688">
        <v>0</v>
      </c>
      <c r="J5688" t="s">
        <v>55</v>
      </c>
      <c r="K5688" t="s">
        <v>66</v>
      </c>
      <c r="L5688" t="s">
        <v>21</v>
      </c>
      <c r="M5688" t="s">
        <v>36</v>
      </c>
      <c r="N5688" t="s">
        <v>41</v>
      </c>
      <c r="O5688">
        <f>Table2[[#This Row],[check_out_date]]-Table2[[#This Row],[check_in_date]]</f>
        <v>2</v>
      </c>
      <c r="P5688">
        <f>Table2[[#This Row],[num_adults]]+Table2[[#This Row],[num_children]]</f>
        <v>3</v>
      </c>
      <c r="Q5688" s="3">
        <f>IF(OR(Table2[[#This Row],[booking_status]]="confirmed",Table2[[#This Row],[booking_status]]="checked-out"),Table2[[#This Row],[room_rate_per_night]]*Table2[[#This Row],[Num_Nights]],0)</f>
        <v>220.16</v>
      </c>
      <c r="R5688" t="str" cm="1">
        <f t="array" ref="R5688">IFERROR(_xlfn.IFS(Table2[[#This Row],[booking_status]]="confirmed","Expected",Table2[[#This Row],[booking_status]]="checked-out","Actual"),"No Revenue")</f>
        <v>Expected</v>
      </c>
      <c r="S5688" s="4">
        <f>Table2[[#This Row],[Revenue_Amount]]/Table2[[#This Row],[Num_Nights]]</f>
        <v>110.08</v>
      </c>
    </row>
    <row r="5689" spans="1:19" x14ac:dyDescent="0.3">
      <c r="A5689">
        <v>5688</v>
      </c>
      <c r="B5689" t="s">
        <v>37</v>
      </c>
      <c r="C5689" s="9">
        <v>44943</v>
      </c>
      <c r="D5689" s="9">
        <v>44953</v>
      </c>
      <c r="E5689" s="10">
        <v>44929</v>
      </c>
      <c r="F5689" t="s">
        <v>27</v>
      </c>
      <c r="G5689">
        <v>186.77</v>
      </c>
      <c r="H5689">
        <v>3</v>
      </c>
      <c r="I5689">
        <v>1</v>
      </c>
      <c r="J5689" t="s">
        <v>28</v>
      </c>
      <c r="K5689" t="s">
        <v>99</v>
      </c>
      <c r="L5689" t="s">
        <v>21</v>
      </c>
      <c r="M5689" t="s">
        <v>36</v>
      </c>
      <c r="N5689" t="s">
        <v>23</v>
      </c>
      <c r="O5689">
        <f>Table2[[#This Row],[check_out_date]]-Table2[[#This Row],[check_in_date]]</f>
        <v>10</v>
      </c>
      <c r="P5689">
        <f>Table2[[#This Row],[num_adults]]+Table2[[#This Row],[num_children]]</f>
        <v>4</v>
      </c>
      <c r="Q5689" s="3">
        <f>IF(OR(Table2[[#This Row],[booking_status]]="confirmed",Table2[[#This Row],[booking_status]]="checked-out"),Table2[[#This Row],[room_rate_per_night]]*Table2[[#This Row],[Num_Nights]],0)</f>
        <v>1867.7</v>
      </c>
      <c r="R5689" t="str" cm="1">
        <f t="array" ref="R5689">IFERROR(_xlfn.IFS(Table2[[#This Row],[booking_status]]="confirmed","Expected",Table2[[#This Row],[booking_status]]="checked-out","Actual"),"No Revenue")</f>
        <v>Expected</v>
      </c>
      <c r="S5689" s="4">
        <f>Table2[[#This Row],[Revenue_Amount]]/Table2[[#This Row],[Num_Nights]]</f>
        <v>186.77</v>
      </c>
    </row>
    <row r="5690" spans="1:19" hidden="1" x14ac:dyDescent="0.3">
      <c r="A5690">
        <v>5689</v>
      </c>
      <c r="B5690" t="s">
        <v>50</v>
      </c>
      <c r="C5690" s="9">
        <v>44979</v>
      </c>
      <c r="D5690" s="9">
        <v>44984</v>
      </c>
      <c r="E5690" s="10">
        <v>44975</v>
      </c>
      <c r="F5690" t="s">
        <v>18</v>
      </c>
      <c r="G5690">
        <v>332.5</v>
      </c>
      <c r="H5690">
        <v>1</v>
      </c>
      <c r="I5690">
        <v>0</v>
      </c>
      <c r="J5690" t="s">
        <v>35</v>
      </c>
      <c r="K5690" t="s">
        <v>20</v>
      </c>
      <c r="L5690" t="s">
        <v>21</v>
      </c>
      <c r="M5690" t="s">
        <v>36</v>
      </c>
      <c r="N5690" t="s">
        <v>23</v>
      </c>
      <c r="O5690">
        <f>Table2[[#This Row],[check_out_date]]-Table2[[#This Row],[check_in_date]]</f>
        <v>5</v>
      </c>
      <c r="P5690">
        <f>Table2[[#This Row],[num_adults]]+Table2[[#This Row],[num_children]]</f>
        <v>1</v>
      </c>
      <c r="Q5690" s="3">
        <f>IF(OR(Table2[[#This Row],[booking_status]]="confirmed",Table2[[#This Row],[booking_status]]="checked-out"),Table2[[#This Row],[room_rate_per_night]]*Table2[[#This Row],[Num_Nights]],0)</f>
        <v>1662.5</v>
      </c>
      <c r="R5690" t="str" cm="1">
        <f t="array" ref="R5690">IFERROR(_xlfn.IFS(Table2[[#This Row],[booking_status]]="confirmed","Expected",Table2[[#This Row],[booking_status]]="checked-out","Actual"),"No Revenue")</f>
        <v>Expected</v>
      </c>
      <c r="S5690" s="4">
        <f>Table2[[#This Row],[Revenue_Amount]]/Table2[[#This Row],[Num_Nights]]</f>
        <v>332.5</v>
      </c>
    </row>
    <row r="5691" spans="1:19" x14ac:dyDescent="0.3">
      <c r="A5691">
        <v>5690</v>
      </c>
      <c r="B5691" t="s">
        <v>14</v>
      </c>
      <c r="C5691" s="9">
        <v>44959</v>
      </c>
      <c r="D5691" s="9">
        <v>44968</v>
      </c>
      <c r="E5691" s="10">
        <v>44885</v>
      </c>
      <c r="F5691" t="s">
        <v>49</v>
      </c>
      <c r="G5691">
        <v>124.63</v>
      </c>
      <c r="H5691">
        <v>3</v>
      </c>
      <c r="I5691">
        <v>1</v>
      </c>
      <c r="J5691" t="s">
        <v>94</v>
      </c>
      <c r="K5691" t="s">
        <v>66</v>
      </c>
      <c r="L5691" t="s">
        <v>70</v>
      </c>
      <c r="M5691" t="s">
        <v>36</v>
      </c>
      <c r="N5691" t="s">
        <v>45</v>
      </c>
      <c r="O5691">
        <f>Table2[[#This Row],[check_out_date]]-Table2[[#This Row],[check_in_date]]</f>
        <v>9</v>
      </c>
      <c r="P5691">
        <f>Table2[[#This Row],[num_adults]]+Table2[[#This Row],[num_children]]</f>
        <v>4</v>
      </c>
      <c r="Q5691" s="3">
        <f>IF(OR(Table2[[#This Row],[booking_status]]="confirmed",Table2[[#This Row],[booking_status]]="checked-out"),Table2[[#This Row],[room_rate_per_night]]*Table2[[#This Row],[Num_Nights]],0)</f>
        <v>0</v>
      </c>
      <c r="R5691" t="str" cm="1">
        <f t="array" ref="R5691">IFERROR(_xlfn.IFS(Table2[[#This Row],[booking_status]]="confirmed","Expected",Table2[[#This Row],[booking_status]]="checked-out","Actual"),"No Revenue")</f>
        <v>No Revenue</v>
      </c>
      <c r="S5691" s="4">
        <f>Table2[[#This Row],[Revenue_Amount]]/Table2[[#This Row],[Num_Nights]]</f>
        <v>0</v>
      </c>
    </row>
    <row r="5692" spans="1:19" hidden="1" x14ac:dyDescent="0.3">
      <c r="A5692">
        <v>5691</v>
      </c>
      <c r="B5692" t="s">
        <v>14</v>
      </c>
      <c r="C5692" s="9">
        <v>45278</v>
      </c>
      <c r="D5692" s="9">
        <v>45282</v>
      </c>
      <c r="E5692" s="10">
        <v>45239</v>
      </c>
      <c r="F5692" t="s">
        <v>49</v>
      </c>
      <c r="G5692">
        <v>88.67</v>
      </c>
      <c r="H5692">
        <v>2</v>
      </c>
      <c r="I5692">
        <v>0</v>
      </c>
      <c r="J5692" t="s">
        <v>35</v>
      </c>
      <c r="K5692" t="s">
        <v>66</v>
      </c>
      <c r="L5692" t="s">
        <v>56</v>
      </c>
      <c r="M5692" t="s">
        <v>36</v>
      </c>
      <c r="N5692" t="s">
        <v>45</v>
      </c>
      <c r="O5692">
        <f>Table2[[#This Row],[check_out_date]]-Table2[[#This Row],[check_in_date]]</f>
        <v>4</v>
      </c>
      <c r="P5692">
        <f>Table2[[#This Row],[num_adults]]+Table2[[#This Row],[num_children]]</f>
        <v>2</v>
      </c>
      <c r="Q5692" s="3">
        <f>IF(OR(Table2[[#This Row],[booking_status]]="confirmed",Table2[[#This Row],[booking_status]]="checked-out"),Table2[[#This Row],[room_rate_per_night]]*Table2[[#This Row],[Num_Nights]],0)</f>
        <v>354.68</v>
      </c>
      <c r="R5692" t="str" cm="1">
        <f t="array" ref="R5692">IFERROR(_xlfn.IFS(Table2[[#This Row],[booking_status]]="confirmed","Expected",Table2[[#This Row],[booking_status]]="checked-out","Actual"),"No Revenue")</f>
        <v>Actual</v>
      </c>
      <c r="S5692" s="4">
        <f>Table2[[#This Row],[Revenue_Amount]]/Table2[[#This Row],[Num_Nights]]</f>
        <v>88.67</v>
      </c>
    </row>
    <row r="5693" spans="1:19" x14ac:dyDescent="0.3">
      <c r="A5693">
        <v>5692</v>
      </c>
      <c r="B5693" t="s">
        <v>31</v>
      </c>
      <c r="C5693" s="9">
        <v>45060</v>
      </c>
      <c r="D5693" s="9">
        <v>45066</v>
      </c>
      <c r="E5693" s="10">
        <v>45017</v>
      </c>
      <c r="F5693" t="s">
        <v>49</v>
      </c>
      <c r="G5693">
        <v>62.56</v>
      </c>
      <c r="H5693">
        <v>1</v>
      </c>
      <c r="I5693">
        <v>0</v>
      </c>
      <c r="J5693" t="s">
        <v>94</v>
      </c>
      <c r="K5693" t="s">
        <v>99</v>
      </c>
      <c r="L5693" t="s">
        <v>70</v>
      </c>
      <c r="M5693" t="s">
        <v>36</v>
      </c>
      <c r="N5693" t="s">
        <v>41</v>
      </c>
      <c r="O5693">
        <f>Table2[[#This Row],[check_out_date]]-Table2[[#This Row],[check_in_date]]</f>
        <v>6</v>
      </c>
      <c r="P5693">
        <f>Table2[[#This Row],[num_adults]]+Table2[[#This Row],[num_children]]</f>
        <v>1</v>
      </c>
      <c r="Q5693" s="3">
        <f>IF(OR(Table2[[#This Row],[booking_status]]="confirmed",Table2[[#This Row],[booking_status]]="checked-out"),Table2[[#This Row],[room_rate_per_night]]*Table2[[#This Row],[Num_Nights]],0)</f>
        <v>0</v>
      </c>
      <c r="R5693" t="str" cm="1">
        <f t="array" ref="R5693">IFERROR(_xlfn.IFS(Table2[[#This Row],[booking_status]]="confirmed","Expected",Table2[[#This Row],[booking_status]]="checked-out","Actual"),"No Revenue")</f>
        <v>No Revenue</v>
      </c>
      <c r="S5693" s="4">
        <f>Table2[[#This Row],[Revenue_Amount]]/Table2[[#This Row],[Num_Nights]]</f>
        <v>0</v>
      </c>
    </row>
    <row r="5694" spans="1:19" x14ac:dyDescent="0.3">
      <c r="A5694">
        <v>5693</v>
      </c>
      <c r="B5694" t="s">
        <v>37</v>
      </c>
      <c r="C5694" s="9">
        <v>45129</v>
      </c>
      <c r="D5694" s="9">
        <v>45134</v>
      </c>
      <c r="E5694" s="10">
        <v>45096</v>
      </c>
      <c r="F5694" t="s">
        <v>27</v>
      </c>
      <c r="G5694">
        <v>197.19</v>
      </c>
      <c r="H5694">
        <v>2</v>
      </c>
      <c r="I5694">
        <v>0</v>
      </c>
      <c r="J5694" t="s">
        <v>55</v>
      </c>
      <c r="K5694" t="s">
        <v>99</v>
      </c>
      <c r="L5694" t="s">
        <v>60</v>
      </c>
      <c r="M5694" t="s">
        <v>36</v>
      </c>
      <c r="N5694" t="s">
        <v>41</v>
      </c>
      <c r="O5694">
        <f>Table2[[#This Row],[check_out_date]]-Table2[[#This Row],[check_in_date]]</f>
        <v>5</v>
      </c>
      <c r="P5694">
        <f>Table2[[#This Row],[num_adults]]+Table2[[#This Row],[num_children]]</f>
        <v>2</v>
      </c>
      <c r="Q5694" s="3">
        <f>IF(OR(Table2[[#This Row],[booking_status]]="confirmed",Table2[[#This Row],[booking_status]]="checked-out"),Table2[[#This Row],[room_rate_per_night]]*Table2[[#This Row],[Num_Nights]],0)</f>
        <v>0</v>
      </c>
      <c r="R5694" t="str" cm="1">
        <f t="array" ref="R5694">IFERROR(_xlfn.IFS(Table2[[#This Row],[booking_status]]="confirmed","Expected",Table2[[#This Row],[booking_status]]="checked-out","Actual"),"No Revenue")</f>
        <v>No Revenue</v>
      </c>
      <c r="S5694" s="4">
        <f>Table2[[#This Row],[Revenue_Amount]]/Table2[[#This Row],[Num_Nights]]</f>
        <v>0</v>
      </c>
    </row>
    <row r="5695" spans="1:19" x14ac:dyDescent="0.3">
      <c r="A5695">
        <v>5694</v>
      </c>
      <c r="B5695" t="s">
        <v>14</v>
      </c>
      <c r="C5695" s="9">
        <v>45111</v>
      </c>
      <c r="D5695" s="9">
        <v>45122</v>
      </c>
      <c r="E5695" s="10">
        <v>45073</v>
      </c>
      <c r="F5695" t="s">
        <v>49</v>
      </c>
      <c r="G5695">
        <v>129.21</v>
      </c>
      <c r="H5695">
        <v>4</v>
      </c>
      <c r="I5695">
        <v>0</v>
      </c>
      <c r="J5695" t="s">
        <v>94</v>
      </c>
      <c r="K5695" t="s">
        <v>44</v>
      </c>
      <c r="L5695" t="s">
        <v>21</v>
      </c>
      <c r="M5695" t="s">
        <v>22</v>
      </c>
      <c r="N5695" t="s">
        <v>23</v>
      </c>
      <c r="O5695">
        <f>Table2[[#This Row],[check_out_date]]-Table2[[#This Row],[check_in_date]]</f>
        <v>11</v>
      </c>
      <c r="P5695">
        <f>Table2[[#This Row],[num_adults]]+Table2[[#This Row],[num_children]]</f>
        <v>4</v>
      </c>
      <c r="Q5695" s="3">
        <f>IF(OR(Table2[[#This Row],[booking_status]]="confirmed",Table2[[#This Row],[booking_status]]="checked-out"),Table2[[#This Row],[room_rate_per_night]]*Table2[[#This Row],[Num_Nights]],0)</f>
        <v>1421.3100000000002</v>
      </c>
      <c r="R5695" t="str" cm="1">
        <f t="array" ref="R5695">IFERROR(_xlfn.IFS(Table2[[#This Row],[booking_status]]="confirmed","Expected",Table2[[#This Row],[booking_status]]="checked-out","Actual"),"No Revenue")</f>
        <v>Expected</v>
      </c>
      <c r="S5695" s="4">
        <f>Table2[[#This Row],[Revenue_Amount]]/Table2[[#This Row],[Num_Nights]]</f>
        <v>129.21</v>
      </c>
    </row>
    <row r="5696" spans="1:19" x14ac:dyDescent="0.3">
      <c r="A5696">
        <v>5695</v>
      </c>
      <c r="B5696" t="s">
        <v>14</v>
      </c>
      <c r="C5696" s="9">
        <v>45279</v>
      </c>
      <c r="D5696" s="9">
        <v>45288</v>
      </c>
      <c r="E5696" s="10">
        <v>45264</v>
      </c>
      <c r="F5696" t="s">
        <v>49</v>
      </c>
      <c r="G5696">
        <v>129.77000000000001</v>
      </c>
      <c r="H5696">
        <v>2</v>
      </c>
      <c r="I5696">
        <v>0</v>
      </c>
      <c r="J5696" t="s">
        <v>55</v>
      </c>
      <c r="K5696" t="s">
        <v>20</v>
      </c>
      <c r="L5696" t="s">
        <v>21</v>
      </c>
      <c r="M5696" t="s">
        <v>22</v>
      </c>
      <c r="N5696" t="s">
        <v>30</v>
      </c>
      <c r="O5696">
        <f>Table2[[#This Row],[check_out_date]]-Table2[[#This Row],[check_in_date]]</f>
        <v>9</v>
      </c>
      <c r="P5696">
        <f>Table2[[#This Row],[num_adults]]+Table2[[#This Row],[num_children]]</f>
        <v>2</v>
      </c>
      <c r="Q5696" s="3">
        <f>IF(OR(Table2[[#This Row],[booking_status]]="confirmed",Table2[[#This Row],[booking_status]]="checked-out"),Table2[[#This Row],[room_rate_per_night]]*Table2[[#This Row],[Num_Nights]],0)</f>
        <v>1167.93</v>
      </c>
      <c r="R5696" t="str" cm="1">
        <f t="array" ref="R5696">IFERROR(_xlfn.IFS(Table2[[#This Row],[booking_status]]="confirmed","Expected",Table2[[#This Row],[booking_status]]="checked-out","Actual"),"No Revenue")</f>
        <v>Expected</v>
      </c>
      <c r="S5696" s="4">
        <f>Table2[[#This Row],[Revenue_Amount]]/Table2[[#This Row],[Num_Nights]]</f>
        <v>129.77000000000001</v>
      </c>
    </row>
    <row r="5697" spans="1:19" x14ac:dyDescent="0.3">
      <c r="A5697">
        <v>5696</v>
      </c>
      <c r="B5697" t="s">
        <v>37</v>
      </c>
      <c r="C5697" s="9">
        <v>45177</v>
      </c>
      <c r="D5697" s="9">
        <v>45180</v>
      </c>
      <c r="E5697" s="10">
        <v>45167</v>
      </c>
      <c r="F5697" t="s">
        <v>54</v>
      </c>
      <c r="G5697">
        <v>526.05999999999995</v>
      </c>
      <c r="H5697">
        <v>1</v>
      </c>
      <c r="I5697">
        <v>0</v>
      </c>
      <c r="J5697" t="s">
        <v>94</v>
      </c>
      <c r="K5697" t="s">
        <v>44</v>
      </c>
      <c r="L5697" t="s">
        <v>21</v>
      </c>
      <c r="M5697" t="s">
        <v>36</v>
      </c>
      <c r="N5697" t="s">
        <v>41</v>
      </c>
      <c r="O5697">
        <f>Table2[[#This Row],[check_out_date]]-Table2[[#This Row],[check_in_date]]</f>
        <v>3</v>
      </c>
      <c r="P5697">
        <f>Table2[[#This Row],[num_adults]]+Table2[[#This Row],[num_children]]</f>
        <v>1</v>
      </c>
      <c r="Q5697" s="3">
        <f>IF(OR(Table2[[#This Row],[booking_status]]="confirmed",Table2[[#This Row],[booking_status]]="checked-out"),Table2[[#This Row],[room_rate_per_night]]*Table2[[#This Row],[Num_Nights]],0)</f>
        <v>1578.1799999999998</v>
      </c>
      <c r="R5697" t="str" cm="1">
        <f t="array" ref="R5697">IFERROR(_xlfn.IFS(Table2[[#This Row],[booking_status]]="confirmed","Expected",Table2[[#This Row],[booking_status]]="checked-out","Actual"),"No Revenue")</f>
        <v>Expected</v>
      </c>
      <c r="S5697" s="4">
        <f>Table2[[#This Row],[Revenue_Amount]]/Table2[[#This Row],[Num_Nights]]</f>
        <v>526.05999999999995</v>
      </c>
    </row>
    <row r="5698" spans="1:19" x14ac:dyDescent="0.3">
      <c r="A5698">
        <v>5697</v>
      </c>
      <c r="B5698" t="s">
        <v>31</v>
      </c>
      <c r="C5698" s="9">
        <v>45247</v>
      </c>
      <c r="D5698" s="9">
        <v>45255</v>
      </c>
      <c r="E5698" s="10">
        <v>45203</v>
      </c>
      <c r="F5698" t="s">
        <v>27</v>
      </c>
      <c r="G5698">
        <v>148.36000000000001</v>
      </c>
      <c r="H5698">
        <v>4</v>
      </c>
      <c r="I5698">
        <v>0</v>
      </c>
      <c r="J5698" t="s">
        <v>19</v>
      </c>
      <c r="K5698" t="s">
        <v>29</v>
      </c>
      <c r="L5698" t="s">
        <v>60</v>
      </c>
      <c r="M5698" t="s">
        <v>22</v>
      </c>
      <c r="N5698" t="s">
        <v>41</v>
      </c>
      <c r="O5698">
        <f>Table2[[#This Row],[check_out_date]]-Table2[[#This Row],[check_in_date]]</f>
        <v>8</v>
      </c>
      <c r="P5698">
        <f>Table2[[#This Row],[num_adults]]+Table2[[#This Row],[num_children]]</f>
        <v>4</v>
      </c>
      <c r="Q5698" s="3">
        <f>IF(OR(Table2[[#This Row],[booking_status]]="confirmed",Table2[[#This Row],[booking_status]]="checked-out"),Table2[[#This Row],[room_rate_per_night]]*Table2[[#This Row],[Num_Nights]],0)</f>
        <v>0</v>
      </c>
      <c r="R5698" t="str" cm="1">
        <f t="array" ref="R5698">IFERROR(_xlfn.IFS(Table2[[#This Row],[booking_status]]="confirmed","Expected",Table2[[#This Row],[booking_status]]="checked-out","Actual"),"No Revenue")</f>
        <v>No Revenue</v>
      </c>
      <c r="S5698" s="4">
        <f>Table2[[#This Row],[Revenue_Amount]]/Table2[[#This Row],[Num_Nights]]</f>
        <v>0</v>
      </c>
    </row>
    <row r="5699" spans="1:19" x14ac:dyDescent="0.3">
      <c r="A5699">
        <v>5698</v>
      </c>
      <c r="B5699" t="s">
        <v>14</v>
      </c>
      <c r="C5699" s="9">
        <v>45191</v>
      </c>
      <c r="D5699" s="9">
        <v>45197</v>
      </c>
      <c r="E5699" s="10">
        <v>45182</v>
      </c>
      <c r="F5699" t="s">
        <v>27</v>
      </c>
      <c r="G5699">
        <v>171.02</v>
      </c>
      <c r="H5699">
        <v>1</v>
      </c>
      <c r="I5699">
        <v>1</v>
      </c>
      <c r="J5699" t="s">
        <v>55</v>
      </c>
      <c r="K5699" t="s">
        <v>29</v>
      </c>
      <c r="L5699" t="s">
        <v>56</v>
      </c>
      <c r="M5699" t="s">
        <v>36</v>
      </c>
      <c r="N5699" t="s">
        <v>45</v>
      </c>
      <c r="O5699">
        <f>Table2[[#This Row],[check_out_date]]-Table2[[#This Row],[check_in_date]]</f>
        <v>6</v>
      </c>
      <c r="P5699">
        <f>Table2[[#This Row],[num_adults]]+Table2[[#This Row],[num_children]]</f>
        <v>2</v>
      </c>
      <c r="Q5699" s="3">
        <f>IF(OR(Table2[[#This Row],[booking_status]]="confirmed",Table2[[#This Row],[booking_status]]="checked-out"),Table2[[#This Row],[room_rate_per_night]]*Table2[[#This Row],[Num_Nights]],0)</f>
        <v>1026.1200000000001</v>
      </c>
      <c r="R5699" t="str" cm="1">
        <f t="array" ref="R5699">IFERROR(_xlfn.IFS(Table2[[#This Row],[booking_status]]="confirmed","Expected",Table2[[#This Row],[booking_status]]="checked-out","Actual"),"No Revenue")</f>
        <v>Actual</v>
      </c>
      <c r="S5699" s="4">
        <f>Table2[[#This Row],[Revenue_Amount]]/Table2[[#This Row],[Num_Nights]]</f>
        <v>171.02</v>
      </c>
    </row>
    <row r="5700" spans="1:19" x14ac:dyDescent="0.3">
      <c r="A5700">
        <v>5699</v>
      </c>
      <c r="B5700" t="s">
        <v>50</v>
      </c>
      <c r="C5700" s="9">
        <v>44938</v>
      </c>
      <c r="D5700" s="9">
        <v>44946</v>
      </c>
      <c r="E5700" s="10">
        <v>44933</v>
      </c>
      <c r="F5700" t="s">
        <v>49</v>
      </c>
      <c r="G5700">
        <v>153.63999999999999</v>
      </c>
      <c r="H5700">
        <v>2</v>
      </c>
      <c r="I5700">
        <v>0</v>
      </c>
      <c r="J5700" t="s">
        <v>55</v>
      </c>
      <c r="K5700" t="s">
        <v>66</v>
      </c>
      <c r="L5700" t="s">
        <v>21</v>
      </c>
      <c r="M5700" t="s">
        <v>36</v>
      </c>
      <c r="N5700" t="s">
        <v>41</v>
      </c>
      <c r="O5700">
        <f>Table2[[#This Row],[check_out_date]]-Table2[[#This Row],[check_in_date]]</f>
        <v>8</v>
      </c>
      <c r="P5700">
        <f>Table2[[#This Row],[num_adults]]+Table2[[#This Row],[num_children]]</f>
        <v>2</v>
      </c>
      <c r="Q5700" s="3">
        <f>IF(OR(Table2[[#This Row],[booking_status]]="confirmed",Table2[[#This Row],[booking_status]]="checked-out"),Table2[[#This Row],[room_rate_per_night]]*Table2[[#This Row],[Num_Nights]],0)</f>
        <v>1229.1199999999999</v>
      </c>
      <c r="R5700" t="str" cm="1">
        <f t="array" ref="R5700">IFERROR(_xlfn.IFS(Table2[[#This Row],[booking_status]]="confirmed","Expected",Table2[[#This Row],[booking_status]]="checked-out","Actual"),"No Revenue")</f>
        <v>Expected</v>
      </c>
      <c r="S5700" s="4">
        <f>Table2[[#This Row],[Revenue_Amount]]/Table2[[#This Row],[Num_Nights]]</f>
        <v>153.63999999999999</v>
      </c>
    </row>
    <row r="5701" spans="1:19" hidden="1" x14ac:dyDescent="0.3">
      <c r="A5701">
        <v>5700</v>
      </c>
      <c r="B5701" t="s">
        <v>50</v>
      </c>
      <c r="C5701" s="9">
        <v>44945</v>
      </c>
      <c r="D5701" s="9">
        <v>44954</v>
      </c>
      <c r="E5701" s="10">
        <v>44907</v>
      </c>
      <c r="F5701" t="s">
        <v>18</v>
      </c>
      <c r="G5701">
        <v>239.48</v>
      </c>
      <c r="H5701">
        <v>2</v>
      </c>
      <c r="I5701">
        <v>1</v>
      </c>
      <c r="J5701" t="s">
        <v>35</v>
      </c>
      <c r="K5701" t="s">
        <v>66</v>
      </c>
      <c r="L5701" t="s">
        <v>21</v>
      </c>
      <c r="M5701" t="s">
        <v>36</v>
      </c>
      <c r="N5701" t="s">
        <v>41</v>
      </c>
      <c r="O5701">
        <f>Table2[[#This Row],[check_out_date]]-Table2[[#This Row],[check_in_date]]</f>
        <v>9</v>
      </c>
      <c r="P5701">
        <f>Table2[[#This Row],[num_adults]]+Table2[[#This Row],[num_children]]</f>
        <v>3</v>
      </c>
      <c r="Q5701" s="3">
        <f>IF(OR(Table2[[#This Row],[booking_status]]="confirmed",Table2[[#This Row],[booking_status]]="checked-out"),Table2[[#This Row],[room_rate_per_night]]*Table2[[#This Row],[Num_Nights]],0)</f>
        <v>2155.3199999999997</v>
      </c>
      <c r="R5701" t="str" cm="1">
        <f t="array" ref="R5701">IFERROR(_xlfn.IFS(Table2[[#This Row],[booking_status]]="confirmed","Expected",Table2[[#This Row],[booking_status]]="checked-out","Actual"),"No Revenue")</f>
        <v>Expected</v>
      </c>
      <c r="S5701" s="4">
        <f>Table2[[#This Row],[Revenue_Amount]]/Table2[[#This Row],[Num_Nights]]</f>
        <v>239.47999999999996</v>
      </c>
    </row>
    <row r="5702" spans="1:19" hidden="1" x14ac:dyDescent="0.3">
      <c r="A5702">
        <v>5701</v>
      </c>
      <c r="B5702" t="s">
        <v>50</v>
      </c>
      <c r="C5702" s="9">
        <v>45220</v>
      </c>
      <c r="D5702" s="9">
        <v>45222</v>
      </c>
      <c r="E5702" s="10">
        <v>45196</v>
      </c>
      <c r="F5702" t="s">
        <v>49</v>
      </c>
      <c r="G5702">
        <v>110.45</v>
      </c>
      <c r="H5702">
        <v>2</v>
      </c>
      <c r="I5702">
        <v>0</v>
      </c>
      <c r="J5702" t="s">
        <v>35</v>
      </c>
      <c r="K5702" t="s">
        <v>99</v>
      </c>
      <c r="L5702" t="s">
        <v>21</v>
      </c>
      <c r="M5702" t="s">
        <v>36</v>
      </c>
      <c r="N5702" t="s">
        <v>41</v>
      </c>
      <c r="O5702">
        <f>Table2[[#This Row],[check_out_date]]-Table2[[#This Row],[check_in_date]]</f>
        <v>2</v>
      </c>
      <c r="P5702">
        <f>Table2[[#This Row],[num_adults]]+Table2[[#This Row],[num_children]]</f>
        <v>2</v>
      </c>
      <c r="Q5702" s="3">
        <f>IF(OR(Table2[[#This Row],[booking_status]]="confirmed",Table2[[#This Row],[booking_status]]="checked-out"),Table2[[#This Row],[room_rate_per_night]]*Table2[[#This Row],[Num_Nights]],0)</f>
        <v>220.9</v>
      </c>
      <c r="R5702" t="str" cm="1">
        <f t="array" ref="R5702">IFERROR(_xlfn.IFS(Table2[[#This Row],[booking_status]]="confirmed","Expected",Table2[[#This Row],[booking_status]]="checked-out","Actual"),"No Revenue")</f>
        <v>Expected</v>
      </c>
      <c r="S5702" s="4">
        <f>Table2[[#This Row],[Revenue_Amount]]/Table2[[#This Row],[Num_Nights]]</f>
        <v>110.45</v>
      </c>
    </row>
    <row r="5703" spans="1:19" x14ac:dyDescent="0.3">
      <c r="A5703">
        <v>5702</v>
      </c>
      <c r="B5703" t="s">
        <v>31</v>
      </c>
      <c r="C5703" s="9">
        <v>45022</v>
      </c>
      <c r="D5703" s="9">
        <v>45027</v>
      </c>
      <c r="E5703" s="10">
        <v>44982</v>
      </c>
      <c r="F5703" t="s">
        <v>54</v>
      </c>
      <c r="G5703">
        <v>395.86</v>
      </c>
      <c r="H5703">
        <v>3</v>
      </c>
      <c r="I5703">
        <v>0</v>
      </c>
      <c r="J5703" t="s">
        <v>94</v>
      </c>
      <c r="K5703" t="s">
        <v>29</v>
      </c>
      <c r="L5703" t="s">
        <v>21</v>
      </c>
      <c r="M5703" t="s">
        <v>36</v>
      </c>
      <c r="N5703" t="s">
        <v>45</v>
      </c>
      <c r="O5703">
        <f>Table2[[#This Row],[check_out_date]]-Table2[[#This Row],[check_in_date]]</f>
        <v>5</v>
      </c>
      <c r="P5703">
        <f>Table2[[#This Row],[num_adults]]+Table2[[#This Row],[num_children]]</f>
        <v>3</v>
      </c>
      <c r="Q5703" s="3">
        <f>IF(OR(Table2[[#This Row],[booking_status]]="confirmed",Table2[[#This Row],[booking_status]]="checked-out"),Table2[[#This Row],[room_rate_per_night]]*Table2[[#This Row],[Num_Nights]],0)</f>
        <v>1979.3000000000002</v>
      </c>
      <c r="R5703" t="str" cm="1">
        <f t="array" ref="R5703">IFERROR(_xlfn.IFS(Table2[[#This Row],[booking_status]]="confirmed","Expected",Table2[[#This Row],[booking_status]]="checked-out","Actual"),"No Revenue")</f>
        <v>Expected</v>
      </c>
      <c r="S5703" s="4">
        <f>Table2[[#This Row],[Revenue_Amount]]/Table2[[#This Row],[Num_Nights]]</f>
        <v>395.86</v>
      </c>
    </row>
    <row r="5704" spans="1:19" x14ac:dyDescent="0.3">
      <c r="A5704">
        <v>5703</v>
      </c>
      <c r="B5704" t="s">
        <v>14</v>
      </c>
      <c r="C5704" s="9">
        <v>45163</v>
      </c>
      <c r="D5704" s="9">
        <v>45165</v>
      </c>
      <c r="E5704" s="10">
        <v>45158</v>
      </c>
      <c r="F5704" t="s">
        <v>49</v>
      </c>
      <c r="G5704">
        <v>122</v>
      </c>
      <c r="H5704">
        <v>2</v>
      </c>
      <c r="I5704">
        <v>2</v>
      </c>
      <c r="J5704" t="s">
        <v>94</v>
      </c>
      <c r="K5704" t="s">
        <v>44</v>
      </c>
      <c r="L5704" t="s">
        <v>21</v>
      </c>
      <c r="M5704" t="s">
        <v>36</v>
      </c>
      <c r="N5704" t="s">
        <v>41</v>
      </c>
      <c r="O5704">
        <f>Table2[[#This Row],[check_out_date]]-Table2[[#This Row],[check_in_date]]</f>
        <v>2</v>
      </c>
      <c r="P5704">
        <f>Table2[[#This Row],[num_adults]]+Table2[[#This Row],[num_children]]</f>
        <v>4</v>
      </c>
      <c r="Q5704" s="3">
        <f>IF(OR(Table2[[#This Row],[booking_status]]="confirmed",Table2[[#This Row],[booking_status]]="checked-out"),Table2[[#This Row],[room_rate_per_night]]*Table2[[#This Row],[Num_Nights]],0)</f>
        <v>244</v>
      </c>
      <c r="R5704" t="str" cm="1">
        <f t="array" ref="R5704">IFERROR(_xlfn.IFS(Table2[[#This Row],[booking_status]]="confirmed","Expected",Table2[[#This Row],[booking_status]]="checked-out","Actual"),"No Revenue")</f>
        <v>Expected</v>
      </c>
      <c r="S5704" s="4">
        <f>Table2[[#This Row],[Revenue_Amount]]/Table2[[#This Row],[Num_Nights]]</f>
        <v>122</v>
      </c>
    </row>
    <row r="5705" spans="1:19" hidden="1" x14ac:dyDescent="0.3">
      <c r="A5705">
        <v>5704</v>
      </c>
      <c r="B5705" t="s">
        <v>14</v>
      </c>
      <c r="C5705" s="9">
        <v>45024</v>
      </c>
      <c r="D5705" s="9">
        <v>45031</v>
      </c>
      <c r="E5705" s="10">
        <v>44973</v>
      </c>
      <c r="F5705" t="s">
        <v>54</v>
      </c>
      <c r="G5705">
        <v>409.6</v>
      </c>
      <c r="H5705">
        <v>1</v>
      </c>
      <c r="I5705">
        <v>2</v>
      </c>
      <c r="J5705" t="s">
        <v>35</v>
      </c>
      <c r="K5705" t="s">
        <v>66</v>
      </c>
      <c r="L5705" t="s">
        <v>56</v>
      </c>
      <c r="M5705" t="s">
        <v>36</v>
      </c>
      <c r="N5705" t="s">
        <v>95</v>
      </c>
      <c r="O5705">
        <f>Table2[[#This Row],[check_out_date]]-Table2[[#This Row],[check_in_date]]</f>
        <v>7</v>
      </c>
      <c r="P5705">
        <f>Table2[[#This Row],[num_adults]]+Table2[[#This Row],[num_children]]</f>
        <v>3</v>
      </c>
      <c r="Q5705" s="3">
        <f>IF(OR(Table2[[#This Row],[booking_status]]="confirmed",Table2[[#This Row],[booking_status]]="checked-out"),Table2[[#This Row],[room_rate_per_night]]*Table2[[#This Row],[Num_Nights]],0)</f>
        <v>2867.2000000000003</v>
      </c>
      <c r="R5705" t="str" cm="1">
        <f t="array" ref="R5705">IFERROR(_xlfn.IFS(Table2[[#This Row],[booking_status]]="confirmed","Expected",Table2[[#This Row],[booking_status]]="checked-out","Actual"),"No Revenue")</f>
        <v>Actual</v>
      </c>
      <c r="S5705" s="4">
        <f>Table2[[#This Row],[Revenue_Amount]]/Table2[[#This Row],[Num_Nights]]</f>
        <v>409.6</v>
      </c>
    </row>
    <row r="5706" spans="1:19" x14ac:dyDescent="0.3">
      <c r="A5706">
        <v>5705</v>
      </c>
      <c r="B5706" t="s">
        <v>31</v>
      </c>
      <c r="C5706" s="9">
        <v>44968</v>
      </c>
      <c r="D5706" s="9">
        <v>44974</v>
      </c>
      <c r="E5706" s="10">
        <v>44941</v>
      </c>
      <c r="F5706" t="s">
        <v>27</v>
      </c>
      <c r="G5706">
        <v>105.58</v>
      </c>
      <c r="H5706">
        <v>4</v>
      </c>
      <c r="I5706">
        <v>0</v>
      </c>
      <c r="J5706" t="s">
        <v>28</v>
      </c>
      <c r="K5706" t="s">
        <v>20</v>
      </c>
      <c r="L5706" t="s">
        <v>21</v>
      </c>
      <c r="M5706" t="s">
        <v>36</v>
      </c>
      <c r="N5706" t="s">
        <v>41</v>
      </c>
      <c r="O5706">
        <f>Table2[[#This Row],[check_out_date]]-Table2[[#This Row],[check_in_date]]</f>
        <v>6</v>
      </c>
      <c r="P5706">
        <f>Table2[[#This Row],[num_adults]]+Table2[[#This Row],[num_children]]</f>
        <v>4</v>
      </c>
      <c r="Q5706" s="3">
        <f>IF(OR(Table2[[#This Row],[booking_status]]="confirmed",Table2[[#This Row],[booking_status]]="checked-out"),Table2[[#This Row],[room_rate_per_night]]*Table2[[#This Row],[Num_Nights]],0)</f>
        <v>633.48</v>
      </c>
      <c r="R5706" t="str" cm="1">
        <f t="array" ref="R5706">IFERROR(_xlfn.IFS(Table2[[#This Row],[booking_status]]="confirmed","Expected",Table2[[#This Row],[booking_status]]="checked-out","Actual"),"No Revenue")</f>
        <v>Expected</v>
      </c>
      <c r="S5706" s="4">
        <f>Table2[[#This Row],[Revenue_Amount]]/Table2[[#This Row],[Num_Nights]]</f>
        <v>105.58</v>
      </c>
    </row>
    <row r="5707" spans="1:19" x14ac:dyDescent="0.3">
      <c r="A5707">
        <v>5706</v>
      </c>
      <c r="B5707" t="s">
        <v>31</v>
      </c>
      <c r="C5707" s="9">
        <v>45095</v>
      </c>
      <c r="D5707" s="9">
        <v>45100</v>
      </c>
      <c r="E5707" s="10">
        <v>45052</v>
      </c>
      <c r="F5707" t="s">
        <v>54</v>
      </c>
      <c r="G5707">
        <v>417.87</v>
      </c>
      <c r="H5707">
        <v>4</v>
      </c>
      <c r="I5707">
        <v>0</v>
      </c>
      <c r="J5707" t="s">
        <v>28</v>
      </c>
      <c r="K5707" t="s">
        <v>44</v>
      </c>
      <c r="L5707" t="s">
        <v>56</v>
      </c>
      <c r="M5707" t="s">
        <v>36</v>
      </c>
      <c r="N5707" t="s">
        <v>41</v>
      </c>
      <c r="O5707">
        <f>Table2[[#This Row],[check_out_date]]-Table2[[#This Row],[check_in_date]]</f>
        <v>5</v>
      </c>
      <c r="P5707">
        <f>Table2[[#This Row],[num_adults]]+Table2[[#This Row],[num_children]]</f>
        <v>4</v>
      </c>
      <c r="Q5707" s="3">
        <f>IF(OR(Table2[[#This Row],[booking_status]]="confirmed",Table2[[#This Row],[booking_status]]="checked-out"),Table2[[#This Row],[room_rate_per_night]]*Table2[[#This Row],[Num_Nights]],0)</f>
        <v>2089.35</v>
      </c>
      <c r="R5707" t="str" cm="1">
        <f t="array" ref="R5707">IFERROR(_xlfn.IFS(Table2[[#This Row],[booking_status]]="confirmed","Expected",Table2[[#This Row],[booking_status]]="checked-out","Actual"),"No Revenue")</f>
        <v>Actual</v>
      </c>
      <c r="S5707" s="4">
        <f>Table2[[#This Row],[Revenue_Amount]]/Table2[[#This Row],[Num_Nights]]</f>
        <v>417.87</v>
      </c>
    </row>
    <row r="5708" spans="1:19" x14ac:dyDescent="0.3">
      <c r="A5708">
        <v>5707</v>
      </c>
      <c r="B5708" t="s">
        <v>31</v>
      </c>
      <c r="C5708" s="9">
        <v>45053</v>
      </c>
      <c r="D5708" s="9">
        <v>45058</v>
      </c>
      <c r="E5708" s="10">
        <v>44999</v>
      </c>
      <c r="F5708" t="s">
        <v>49</v>
      </c>
      <c r="G5708">
        <v>72.459999999999994</v>
      </c>
      <c r="H5708">
        <v>3</v>
      </c>
      <c r="I5708">
        <v>0</v>
      </c>
      <c r="J5708" t="s">
        <v>94</v>
      </c>
      <c r="K5708" t="s">
        <v>20</v>
      </c>
      <c r="L5708" t="s">
        <v>70</v>
      </c>
      <c r="M5708" t="s">
        <v>36</v>
      </c>
      <c r="N5708" t="s">
        <v>23</v>
      </c>
      <c r="O5708">
        <f>Table2[[#This Row],[check_out_date]]-Table2[[#This Row],[check_in_date]]</f>
        <v>5</v>
      </c>
      <c r="P5708">
        <f>Table2[[#This Row],[num_adults]]+Table2[[#This Row],[num_children]]</f>
        <v>3</v>
      </c>
      <c r="Q5708" s="3">
        <f>IF(OR(Table2[[#This Row],[booking_status]]="confirmed",Table2[[#This Row],[booking_status]]="checked-out"),Table2[[#This Row],[room_rate_per_night]]*Table2[[#This Row],[Num_Nights]],0)</f>
        <v>0</v>
      </c>
      <c r="R5708" t="str" cm="1">
        <f t="array" ref="R5708">IFERROR(_xlfn.IFS(Table2[[#This Row],[booking_status]]="confirmed","Expected",Table2[[#This Row],[booking_status]]="checked-out","Actual"),"No Revenue")</f>
        <v>No Revenue</v>
      </c>
      <c r="S5708" s="4">
        <f>Table2[[#This Row],[Revenue_Amount]]/Table2[[#This Row],[Num_Nights]]</f>
        <v>0</v>
      </c>
    </row>
    <row r="5709" spans="1:19" x14ac:dyDescent="0.3">
      <c r="A5709">
        <v>5708</v>
      </c>
      <c r="B5709" t="s">
        <v>14</v>
      </c>
      <c r="C5709" s="9">
        <v>45096</v>
      </c>
      <c r="D5709" s="9">
        <v>45099</v>
      </c>
      <c r="E5709" s="10">
        <v>45049</v>
      </c>
      <c r="F5709" t="s">
        <v>54</v>
      </c>
      <c r="G5709">
        <v>422.5</v>
      </c>
      <c r="H5709">
        <v>3</v>
      </c>
      <c r="I5709">
        <v>0</v>
      </c>
      <c r="J5709" t="s">
        <v>28</v>
      </c>
      <c r="K5709" t="s">
        <v>99</v>
      </c>
      <c r="L5709" t="s">
        <v>21</v>
      </c>
      <c r="M5709" t="s">
        <v>36</v>
      </c>
      <c r="N5709" t="s">
        <v>41</v>
      </c>
      <c r="O5709">
        <f>Table2[[#This Row],[check_out_date]]-Table2[[#This Row],[check_in_date]]</f>
        <v>3</v>
      </c>
      <c r="P5709">
        <f>Table2[[#This Row],[num_adults]]+Table2[[#This Row],[num_children]]</f>
        <v>3</v>
      </c>
      <c r="Q5709" s="3">
        <f>IF(OR(Table2[[#This Row],[booking_status]]="confirmed",Table2[[#This Row],[booking_status]]="checked-out"),Table2[[#This Row],[room_rate_per_night]]*Table2[[#This Row],[Num_Nights]],0)</f>
        <v>1267.5</v>
      </c>
      <c r="R5709" t="str" cm="1">
        <f t="array" ref="R5709">IFERROR(_xlfn.IFS(Table2[[#This Row],[booking_status]]="confirmed","Expected",Table2[[#This Row],[booking_status]]="checked-out","Actual"),"No Revenue")</f>
        <v>Expected</v>
      </c>
      <c r="S5709" s="4">
        <f>Table2[[#This Row],[Revenue_Amount]]/Table2[[#This Row],[Num_Nights]]</f>
        <v>422.5</v>
      </c>
    </row>
    <row r="5710" spans="1:19" hidden="1" x14ac:dyDescent="0.3">
      <c r="A5710">
        <v>5709</v>
      </c>
      <c r="B5710" t="s">
        <v>37</v>
      </c>
      <c r="C5710" s="9">
        <v>45219</v>
      </c>
      <c r="D5710" s="9">
        <v>45223</v>
      </c>
      <c r="E5710" s="10">
        <v>45172</v>
      </c>
      <c r="F5710" t="s">
        <v>27</v>
      </c>
      <c r="G5710">
        <v>157.68</v>
      </c>
      <c r="H5710">
        <v>2</v>
      </c>
      <c r="I5710">
        <v>0</v>
      </c>
      <c r="J5710" t="s">
        <v>35</v>
      </c>
      <c r="K5710" t="s">
        <v>20</v>
      </c>
      <c r="L5710" t="s">
        <v>21</v>
      </c>
      <c r="M5710" t="s">
        <v>36</v>
      </c>
      <c r="N5710" t="s">
        <v>41</v>
      </c>
      <c r="O5710">
        <f>Table2[[#This Row],[check_out_date]]-Table2[[#This Row],[check_in_date]]</f>
        <v>4</v>
      </c>
      <c r="P5710">
        <f>Table2[[#This Row],[num_adults]]+Table2[[#This Row],[num_children]]</f>
        <v>2</v>
      </c>
      <c r="Q5710" s="3">
        <f>IF(OR(Table2[[#This Row],[booking_status]]="confirmed",Table2[[#This Row],[booking_status]]="checked-out"),Table2[[#This Row],[room_rate_per_night]]*Table2[[#This Row],[Num_Nights]],0)</f>
        <v>630.72</v>
      </c>
      <c r="R5710" t="str" cm="1">
        <f t="array" ref="R5710">IFERROR(_xlfn.IFS(Table2[[#This Row],[booking_status]]="confirmed","Expected",Table2[[#This Row],[booking_status]]="checked-out","Actual"),"No Revenue")</f>
        <v>Expected</v>
      </c>
      <c r="S5710" s="4">
        <f>Table2[[#This Row],[Revenue_Amount]]/Table2[[#This Row],[Num_Nights]]</f>
        <v>157.68</v>
      </c>
    </row>
    <row r="5711" spans="1:19" x14ac:dyDescent="0.3">
      <c r="A5711">
        <v>5710</v>
      </c>
      <c r="B5711" t="s">
        <v>31</v>
      </c>
      <c r="C5711" s="9">
        <v>45096</v>
      </c>
      <c r="D5711" s="9">
        <v>45100</v>
      </c>
      <c r="E5711" s="10">
        <v>45051</v>
      </c>
      <c r="F5711" t="s">
        <v>49</v>
      </c>
      <c r="G5711">
        <v>113.04</v>
      </c>
      <c r="H5711">
        <v>3</v>
      </c>
      <c r="I5711">
        <v>1</v>
      </c>
      <c r="J5711" t="s">
        <v>94</v>
      </c>
      <c r="K5711" t="s">
        <v>66</v>
      </c>
      <c r="L5711" t="s">
        <v>21</v>
      </c>
      <c r="M5711" t="s">
        <v>22</v>
      </c>
      <c r="N5711" t="s">
        <v>41</v>
      </c>
      <c r="O5711">
        <f>Table2[[#This Row],[check_out_date]]-Table2[[#This Row],[check_in_date]]</f>
        <v>4</v>
      </c>
      <c r="P5711">
        <f>Table2[[#This Row],[num_adults]]+Table2[[#This Row],[num_children]]</f>
        <v>4</v>
      </c>
      <c r="Q5711" s="3">
        <f>IF(OR(Table2[[#This Row],[booking_status]]="confirmed",Table2[[#This Row],[booking_status]]="checked-out"),Table2[[#This Row],[room_rate_per_night]]*Table2[[#This Row],[Num_Nights]],0)</f>
        <v>452.16</v>
      </c>
      <c r="R5711" t="str" cm="1">
        <f t="array" ref="R5711">IFERROR(_xlfn.IFS(Table2[[#This Row],[booking_status]]="confirmed","Expected",Table2[[#This Row],[booking_status]]="checked-out","Actual"),"No Revenue")</f>
        <v>Expected</v>
      </c>
      <c r="S5711" s="4">
        <f>Table2[[#This Row],[Revenue_Amount]]/Table2[[#This Row],[Num_Nights]]</f>
        <v>113.04</v>
      </c>
    </row>
    <row r="5712" spans="1:19" x14ac:dyDescent="0.3">
      <c r="A5712">
        <v>5711</v>
      </c>
      <c r="B5712" t="s">
        <v>37</v>
      </c>
      <c r="C5712" s="9">
        <v>45269</v>
      </c>
      <c r="D5712" s="9">
        <v>45272</v>
      </c>
      <c r="E5712" s="10">
        <v>45234</v>
      </c>
      <c r="F5712" t="s">
        <v>49</v>
      </c>
      <c r="G5712">
        <v>98.61</v>
      </c>
      <c r="H5712">
        <v>2</v>
      </c>
      <c r="I5712">
        <v>0</v>
      </c>
      <c r="J5712" t="s">
        <v>28</v>
      </c>
      <c r="K5712" t="s">
        <v>20</v>
      </c>
      <c r="L5712" t="s">
        <v>21</v>
      </c>
      <c r="M5712" t="s">
        <v>36</v>
      </c>
      <c r="N5712" t="s">
        <v>23</v>
      </c>
      <c r="O5712">
        <f>Table2[[#This Row],[check_out_date]]-Table2[[#This Row],[check_in_date]]</f>
        <v>3</v>
      </c>
      <c r="P5712">
        <f>Table2[[#This Row],[num_adults]]+Table2[[#This Row],[num_children]]</f>
        <v>2</v>
      </c>
      <c r="Q5712" s="3">
        <f>IF(OR(Table2[[#This Row],[booking_status]]="confirmed",Table2[[#This Row],[booking_status]]="checked-out"),Table2[[#This Row],[room_rate_per_night]]*Table2[[#This Row],[Num_Nights]],0)</f>
        <v>295.83</v>
      </c>
      <c r="R5712" t="str" cm="1">
        <f t="array" ref="R5712">IFERROR(_xlfn.IFS(Table2[[#This Row],[booking_status]]="confirmed","Expected",Table2[[#This Row],[booking_status]]="checked-out","Actual"),"No Revenue")</f>
        <v>Expected</v>
      </c>
      <c r="S5712" s="4">
        <f>Table2[[#This Row],[Revenue_Amount]]/Table2[[#This Row],[Num_Nights]]</f>
        <v>98.61</v>
      </c>
    </row>
    <row r="5713" spans="1:19" hidden="1" x14ac:dyDescent="0.3">
      <c r="A5713">
        <v>5712</v>
      </c>
      <c r="B5713" t="s">
        <v>14</v>
      </c>
      <c r="C5713" s="9">
        <v>45108</v>
      </c>
      <c r="D5713" s="9">
        <v>45120</v>
      </c>
      <c r="E5713" s="10">
        <v>45075</v>
      </c>
      <c r="F5713" t="s">
        <v>54</v>
      </c>
      <c r="G5713">
        <v>412.19</v>
      </c>
      <c r="H5713">
        <v>2</v>
      </c>
      <c r="I5713">
        <v>0</v>
      </c>
      <c r="J5713" t="s">
        <v>35</v>
      </c>
      <c r="K5713" t="s">
        <v>29</v>
      </c>
      <c r="L5713" t="s">
        <v>21</v>
      </c>
      <c r="M5713" t="s">
        <v>22</v>
      </c>
      <c r="N5713" t="s">
        <v>41</v>
      </c>
      <c r="O5713">
        <f>Table2[[#This Row],[check_out_date]]-Table2[[#This Row],[check_in_date]]</f>
        <v>12</v>
      </c>
      <c r="P5713">
        <f>Table2[[#This Row],[num_adults]]+Table2[[#This Row],[num_children]]</f>
        <v>2</v>
      </c>
      <c r="Q5713" s="3">
        <f>IF(OR(Table2[[#This Row],[booking_status]]="confirmed",Table2[[#This Row],[booking_status]]="checked-out"),Table2[[#This Row],[room_rate_per_night]]*Table2[[#This Row],[Num_Nights]],0)</f>
        <v>4946.28</v>
      </c>
      <c r="R5713" t="str" cm="1">
        <f t="array" ref="R5713">IFERROR(_xlfn.IFS(Table2[[#This Row],[booking_status]]="confirmed","Expected",Table2[[#This Row],[booking_status]]="checked-out","Actual"),"No Revenue")</f>
        <v>Expected</v>
      </c>
      <c r="S5713" s="4">
        <f>Table2[[#This Row],[Revenue_Amount]]/Table2[[#This Row],[Num_Nights]]</f>
        <v>412.19</v>
      </c>
    </row>
    <row r="5714" spans="1:19" hidden="1" x14ac:dyDescent="0.3">
      <c r="A5714">
        <v>5713</v>
      </c>
      <c r="B5714" t="s">
        <v>14</v>
      </c>
      <c r="C5714" s="9">
        <v>45142</v>
      </c>
      <c r="D5714" s="9">
        <v>45154</v>
      </c>
      <c r="E5714" s="10">
        <v>45128</v>
      </c>
      <c r="F5714" t="s">
        <v>27</v>
      </c>
      <c r="G5714">
        <v>143.41999999999999</v>
      </c>
      <c r="H5714">
        <v>2</v>
      </c>
      <c r="I5714">
        <v>0</v>
      </c>
      <c r="J5714" t="s">
        <v>35</v>
      </c>
      <c r="K5714" t="s">
        <v>99</v>
      </c>
      <c r="L5714" t="s">
        <v>21</v>
      </c>
      <c r="M5714" t="s">
        <v>36</v>
      </c>
      <c r="N5714" t="s">
        <v>41</v>
      </c>
      <c r="O5714">
        <f>Table2[[#This Row],[check_out_date]]-Table2[[#This Row],[check_in_date]]</f>
        <v>12</v>
      </c>
      <c r="P5714">
        <f>Table2[[#This Row],[num_adults]]+Table2[[#This Row],[num_children]]</f>
        <v>2</v>
      </c>
      <c r="Q5714" s="3">
        <f>IF(OR(Table2[[#This Row],[booking_status]]="confirmed",Table2[[#This Row],[booking_status]]="checked-out"),Table2[[#This Row],[room_rate_per_night]]*Table2[[#This Row],[Num_Nights]],0)</f>
        <v>1721.04</v>
      </c>
      <c r="R5714" t="str" cm="1">
        <f t="array" ref="R5714">IFERROR(_xlfn.IFS(Table2[[#This Row],[booking_status]]="confirmed","Expected",Table2[[#This Row],[booking_status]]="checked-out","Actual"),"No Revenue")</f>
        <v>Expected</v>
      </c>
      <c r="S5714" s="4">
        <f>Table2[[#This Row],[Revenue_Amount]]/Table2[[#This Row],[Num_Nights]]</f>
        <v>143.41999999999999</v>
      </c>
    </row>
    <row r="5715" spans="1:19" x14ac:dyDescent="0.3">
      <c r="A5715">
        <v>5714</v>
      </c>
      <c r="B5715" t="s">
        <v>50</v>
      </c>
      <c r="C5715" s="9">
        <v>45098</v>
      </c>
      <c r="D5715" s="9">
        <v>45102</v>
      </c>
      <c r="E5715" s="10">
        <v>45085</v>
      </c>
      <c r="F5715" t="s">
        <v>27</v>
      </c>
      <c r="G5715">
        <v>150.91</v>
      </c>
      <c r="H5715">
        <v>3</v>
      </c>
      <c r="I5715">
        <v>0</v>
      </c>
      <c r="J5715" t="s">
        <v>55</v>
      </c>
      <c r="K5715" t="s">
        <v>29</v>
      </c>
      <c r="L5715" t="s">
        <v>21</v>
      </c>
      <c r="M5715" t="s">
        <v>22</v>
      </c>
      <c r="N5715" t="s">
        <v>23</v>
      </c>
      <c r="O5715">
        <f>Table2[[#This Row],[check_out_date]]-Table2[[#This Row],[check_in_date]]</f>
        <v>4</v>
      </c>
      <c r="P5715">
        <f>Table2[[#This Row],[num_adults]]+Table2[[#This Row],[num_children]]</f>
        <v>3</v>
      </c>
      <c r="Q5715" s="3">
        <f>IF(OR(Table2[[#This Row],[booking_status]]="confirmed",Table2[[#This Row],[booking_status]]="checked-out"),Table2[[#This Row],[room_rate_per_night]]*Table2[[#This Row],[Num_Nights]],0)</f>
        <v>603.64</v>
      </c>
      <c r="R5715" t="str" cm="1">
        <f t="array" ref="R5715">IFERROR(_xlfn.IFS(Table2[[#This Row],[booking_status]]="confirmed","Expected",Table2[[#This Row],[booking_status]]="checked-out","Actual"),"No Revenue")</f>
        <v>Expected</v>
      </c>
      <c r="S5715" s="4">
        <f>Table2[[#This Row],[Revenue_Amount]]/Table2[[#This Row],[Num_Nights]]</f>
        <v>150.91</v>
      </c>
    </row>
    <row r="5716" spans="1:19" hidden="1" x14ac:dyDescent="0.3">
      <c r="A5716">
        <v>5715</v>
      </c>
      <c r="B5716" t="s">
        <v>50</v>
      </c>
      <c r="C5716" s="9">
        <v>45282</v>
      </c>
      <c r="D5716" s="9">
        <v>45294</v>
      </c>
      <c r="E5716" s="10">
        <v>45263</v>
      </c>
      <c r="F5716" t="s">
        <v>27</v>
      </c>
      <c r="G5716">
        <v>245.83</v>
      </c>
      <c r="H5716">
        <v>4</v>
      </c>
      <c r="I5716">
        <v>0</v>
      </c>
      <c r="J5716" t="s">
        <v>35</v>
      </c>
      <c r="K5716" t="s">
        <v>44</v>
      </c>
      <c r="L5716" t="s">
        <v>21</v>
      </c>
      <c r="M5716" t="s">
        <v>36</v>
      </c>
      <c r="N5716" t="s">
        <v>23</v>
      </c>
      <c r="O5716">
        <f>Table2[[#This Row],[check_out_date]]-Table2[[#This Row],[check_in_date]]</f>
        <v>12</v>
      </c>
      <c r="P5716">
        <f>Table2[[#This Row],[num_adults]]+Table2[[#This Row],[num_children]]</f>
        <v>4</v>
      </c>
      <c r="Q5716" s="3">
        <f>IF(OR(Table2[[#This Row],[booking_status]]="confirmed",Table2[[#This Row],[booking_status]]="checked-out"),Table2[[#This Row],[room_rate_per_night]]*Table2[[#This Row],[Num_Nights]],0)</f>
        <v>2949.96</v>
      </c>
      <c r="R5716" t="str" cm="1">
        <f t="array" ref="R5716">IFERROR(_xlfn.IFS(Table2[[#This Row],[booking_status]]="confirmed","Expected",Table2[[#This Row],[booking_status]]="checked-out","Actual"),"No Revenue")</f>
        <v>Expected</v>
      </c>
      <c r="S5716" s="4">
        <f>Table2[[#This Row],[Revenue_Amount]]/Table2[[#This Row],[Num_Nights]]</f>
        <v>245.83</v>
      </c>
    </row>
    <row r="5717" spans="1:19" x14ac:dyDescent="0.3">
      <c r="A5717">
        <v>5716</v>
      </c>
      <c r="B5717" t="s">
        <v>31</v>
      </c>
      <c r="C5717" s="9">
        <v>44978</v>
      </c>
      <c r="D5717" s="9">
        <v>44990</v>
      </c>
      <c r="E5717" s="10">
        <v>44970</v>
      </c>
      <c r="F5717" t="s">
        <v>18</v>
      </c>
      <c r="G5717">
        <v>217.63</v>
      </c>
      <c r="H5717">
        <v>2</v>
      </c>
      <c r="I5717">
        <v>0</v>
      </c>
      <c r="J5717" t="s">
        <v>28</v>
      </c>
      <c r="K5717" t="s">
        <v>66</v>
      </c>
      <c r="L5717" t="s">
        <v>21</v>
      </c>
      <c r="M5717" t="s">
        <v>22</v>
      </c>
      <c r="N5717" t="s">
        <v>41</v>
      </c>
      <c r="O5717">
        <f>Table2[[#This Row],[check_out_date]]-Table2[[#This Row],[check_in_date]]</f>
        <v>12</v>
      </c>
      <c r="P5717">
        <f>Table2[[#This Row],[num_adults]]+Table2[[#This Row],[num_children]]</f>
        <v>2</v>
      </c>
      <c r="Q5717" s="3">
        <f>IF(OR(Table2[[#This Row],[booking_status]]="confirmed",Table2[[#This Row],[booking_status]]="checked-out"),Table2[[#This Row],[room_rate_per_night]]*Table2[[#This Row],[Num_Nights]],0)</f>
        <v>2611.56</v>
      </c>
      <c r="R5717" t="str" cm="1">
        <f t="array" ref="R5717">IFERROR(_xlfn.IFS(Table2[[#This Row],[booking_status]]="confirmed","Expected",Table2[[#This Row],[booking_status]]="checked-out","Actual"),"No Revenue")</f>
        <v>Expected</v>
      </c>
      <c r="S5717" s="4">
        <f>Table2[[#This Row],[Revenue_Amount]]/Table2[[#This Row],[Num_Nights]]</f>
        <v>217.63</v>
      </c>
    </row>
    <row r="5718" spans="1:19" x14ac:dyDescent="0.3">
      <c r="A5718">
        <v>5717</v>
      </c>
      <c r="B5718" t="s">
        <v>37</v>
      </c>
      <c r="C5718" s="9">
        <v>45275</v>
      </c>
      <c r="D5718" s="9">
        <v>45279</v>
      </c>
      <c r="E5718" s="10">
        <v>45253</v>
      </c>
      <c r="F5718" t="s">
        <v>18</v>
      </c>
      <c r="G5718">
        <v>185.24</v>
      </c>
      <c r="H5718">
        <v>4</v>
      </c>
      <c r="I5718">
        <v>0</v>
      </c>
      <c r="J5718" t="s">
        <v>19</v>
      </c>
      <c r="K5718" t="s">
        <v>44</v>
      </c>
      <c r="L5718" t="s">
        <v>21</v>
      </c>
      <c r="M5718" t="s">
        <v>36</v>
      </c>
      <c r="N5718" t="s">
        <v>41</v>
      </c>
      <c r="O5718">
        <f>Table2[[#This Row],[check_out_date]]-Table2[[#This Row],[check_in_date]]</f>
        <v>4</v>
      </c>
      <c r="P5718">
        <f>Table2[[#This Row],[num_adults]]+Table2[[#This Row],[num_children]]</f>
        <v>4</v>
      </c>
      <c r="Q5718" s="3">
        <f>IF(OR(Table2[[#This Row],[booking_status]]="confirmed",Table2[[#This Row],[booking_status]]="checked-out"),Table2[[#This Row],[room_rate_per_night]]*Table2[[#This Row],[Num_Nights]],0)</f>
        <v>740.96</v>
      </c>
      <c r="R5718" t="str" cm="1">
        <f t="array" ref="R5718">IFERROR(_xlfn.IFS(Table2[[#This Row],[booking_status]]="confirmed","Expected",Table2[[#This Row],[booking_status]]="checked-out","Actual"),"No Revenue")</f>
        <v>Expected</v>
      </c>
      <c r="S5718" s="4">
        <f>Table2[[#This Row],[Revenue_Amount]]/Table2[[#This Row],[Num_Nights]]</f>
        <v>185.24</v>
      </c>
    </row>
    <row r="5719" spans="1:19" x14ac:dyDescent="0.3">
      <c r="A5719">
        <v>5718</v>
      </c>
      <c r="B5719" t="s">
        <v>31</v>
      </c>
      <c r="C5719" s="9">
        <v>45020</v>
      </c>
      <c r="D5719" s="9">
        <v>45023</v>
      </c>
      <c r="E5719" s="10">
        <v>44990</v>
      </c>
      <c r="F5719" t="s">
        <v>49</v>
      </c>
      <c r="G5719">
        <v>92.55</v>
      </c>
      <c r="H5719">
        <v>2</v>
      </c>
      <c r="I5719">
        <v>2</v>
      </c>
      <c r="J5719" t="s">
        <v>19</v>
      </c>
      <c r="K5719" t="s">
        <v>66</v>
      </c>
      <c r="L5719" t="s">
        <v>21</v>
      </c>
      <c r="M5719" t="s">
        <v>36</v>
      </c>
      <c r="N5719" t="s">
        <v>23</v>
      </c>
      <c r="O5719">
        <f>Table2[[#This Row],[check_out_date]]-Table2[[#This Row],[check_in_date]]</f>
        <v>3</v>
      </c>
      <c r="P5719">
        <f>Table2[[#This Row],[num_adults]]+Table2[[#This Row],[num_children]]</f>
        <v>4</v>
      </c>
      <c r="Q5719" s="3">
        <f>IF(OR(Table2[[#This Row],[booking_status]]="confirmed",Table2[[#This Row],[booking_status]]="checked-out"),Table2[[#This Row],[room_rate_per_night]]*Table2[[#This Row],[Num_Nights]],0)</f>
        <v>277.64999999999998</v>
      </c>
      <c r="R5719" t="str" cm="1">
        <f t="array" ref="R5719">IFERROR(_xlfn.IFS(Table2[[#This Row],[booking_status]]="confirmed","Expected",Table2[[#This Row],[booking_status]]="checked-out","Actual"),"No Revenue")</f>
        <v>Expected</v>
      </c>
      <c r="S5719" s="4">
        <f>Table2[[#This Row],[Revenue_Amount]]/Table2[[#This Row],[Num_Nights]]</f>
        <v>92.55</v>
      </c>
    </row>
    <row r="5720" spans="1:19" x14ac:dyDescent="0.3">
      <c r="A5720">
        <v>5719</v>
      </c>
      <c r="B5720" t="s">
        <v>31</v>
      </c>
      <c r="C5720" s="9">
        <v>45069</v>
      </c>
      <c r="D5720" s="9">
        <v>45076</v>
      </c>
      <c r="E5720" s="10">
        <v>45017</v>
      </c>
      <c r="F5720" t="s">
        <v>27</v>
      </c>
      <c r="G5720">
        <v>158.78</v>
      </c>
      <c r="H5720">
        <v>4</v>
      </c>
      <c r="I5720">
        <v>1</v>
      </c>
      <c r="J5720" t="s">
        <v>28</v>
      </c>
      <c r="K5720" t="s">
        <v>44</v>
      </c>
      <c r="L5720" t="s">
        <v>70</v>
      </c>
      <c r="M5720" t="s">
        <v>36</v>
      </c>
      <c r="N5720" t="s">
        <v>41</v>
      </c>
      <c r="O5720">
        <f>Table2[[#This Row],[check_out_date]]-Table2[[#This Row],[check_in_date]]</f>
        <v>7</v>
      </c>
      <c r="P5720">
        <f>Table2[[#This Row],[num_adults]]+Table2[[#This Row],[num_children]]</f>
        <v>5</v>
      </c>
      <c r="Q5720" s="3">
        <f>IF(OR(Table2[[#This Row],[booking_status]]="confirmed",Table2[[#This Row],[booking_status]]="checked-out"),Table2[[#This Row],[room_rate_per_night]]*Table2[[#This Row],[Num_Nights]],0)</f>
        <v>0</v>
      </c>
      <c r="R5720" t="str" cm="1">
        <f t="array" ref="R5720">IFERROR(_xlfn.IFS(Table2[[#This Row],[booking_status]]="confirmed","Expected",Table2[[#This Row],[booking_status]]="checked-out","Actual"),"No Revenue")</f>
        <v>No Revenue</v>
      </c>
      <c r="S5720" s="4">
        <f>Table2[[#This Row],[Revenue_Amount]]/Table2[[#This Row],[Num_Nights]]</f>
        <v>0</v>
      </c>
    </row>
    <row r="5721" spans="1:19" x14ac:dyDescent="0.3">
      <c r="A5721">
        <v>5720</v>
      </c>
      <c r="B5721" t="s">
        <v>37</v>
      </c>
      <c r="C5721" s="9">
        <v>45102</v>
      </c>
      <c r="D5721" s="9">
        <v>45111</v>
      </c>
      <c r="E5721" s="10">
        <v>45067</v>
      </c>
      <c r="F5721" t="s">
        <v>27</v>
      </c>
      <c r="G5721">
        <v>216.24</v>
      </c>
      <c r="H5721">
        <v>1</v>
      </c>
      <c r="I5721">
        <v>1</v>
      </c>
      <c r="J5721" t="s">
        <v>55</v>
      </c>
      <c r="K5721" t="s">
        <v>44</v>
      </c>
      <c r="L5721" t="s">
        <v>21</v>
      </c>
      <c r="M5721" t="s">
        <v>36</v>
      </c>
      <c r="N5721" t="s">
        <v>41</v>
      </c>
      <c r="O5721">
        <f>Table2[[#This Row],[check_out_date]]-Table2[[#This Row],[check_in_date]]</f>
        <v>9</v>
      </c>
      <c r="P5721">
        <f>Table2[[#This Row],[num_adults]]+Table2[[#This Row],[num_children]]</f>
        <v>2</v>
      </c>
      <c r="Q5721" s="3">
        <f>IF(OR(Table2[[#This Row],[booking_status]]="confirmed",Table2[[#This Row],[booking_status]]="checked-out"),Table2[[#This Row],[room_rate_per_night]]*Table2[[#This Row],[Num_Nights]],0)</f>
        <v>1946.16</v>
      </c>
      <c r="R5721" t="str" cm="1">
        <f t="array" ref="R5721">IFERROR(_xlfn.IFS(Table2[[#This Row],[booking_status]]="confirmed","Expected",Table2[[#This Row],[booking_status]]="checked-out","Actual"),"No Revenue")</f>
        <v>Expected</v>
      </c>
      <c r="S5721" s="4">
        <f>Table2[[#This Row],[Revenue_Amount]]/Table2[[#This Row],[Num_Nights]]</f>
        <v>216.24</v>
      </c>
    </row>
    <row r="5722" spans="1:19" x14ac:dyDescent="0.3">
      <c r="A5722">
        <v>5721</v>
      </c>
      <c r="B5722" t="s">
        <v>37</v>
      </c>
      <c r="C5722" s="9">
        <v>45019</v>
      </c>
      <c r="D5722" s="9">
        <v>45023</v>
      </c>
      <c r="E5722" s="10">
        <v>45006</v>
      </c>
      <c r="F5722" t="s">
        <v>27</v>
      </c>
      <c r="G5722">
        <v>119.68</v>
      </c>
      <c r="H5722">
        <v>2</v>
      </c>
      <c r="I5722">
        <v>0</v>
      </c>
      <c r="J5722" t="s">
        <v>28</v>
      </c>
      <c r="K5722" t="s">
        <v>99</v>
      </c>
      <c r="L5722" t="s">
        <v>56</v>
      </c>
      <c r="M5722" t="s">
        <v>36</v>
      </c>
      <c r="N5722" t="s">
        <v>23</v>
      </c>
      <c r="O5722">
        <f>Table2[[#This Row],[check_out_date]]-Table2[[#This Row],[check_in_date]]</f>
        <v>4</v>
      </c>
      <c r="P5722">
        <f>Table2[[#This Row],[num_adults]]+Table2[[#This Row],[num_children]]</f>
        <v>2</v>
      </c>
      <c r="Q5722" s="3">
        <f>IF(OR(Table2[[#This Row],[booking_status]]="confirmed",Table2[[#This Row],[booking_status]]="checked-out"),Table2[[#This Row],[room_rate_per_night]]*Table2[[#This Row],[Num_Nights]],0)</f>
        <v>478.72</v>
      </c>
      <c r="R5722" t="str" cm="1">
        <f t="array" ref="R5722">IFERROR(_xlfn.IFS(Table2[[#This Row],[booking_status]]="confirmed","Expected",Table2[[#This Row],[booking_status]]="checked-out","Actual"),"No Revenue")</f>
        <v>Actual</v>
      </c>
      <c r="S5722" s="4">
        <f>Table2[[#This Row],[Revenue_Amount]]/Table2[[#This Row],[Num_Nights]]</f>
        <v>119.68</v>
      </c>
    </row>
    <row r="5723" spans="1:19" hidden="1" x14ac:dyDescent="0.3">
      <c r="A5723">
        <v>5722</v>
      </c>
      <c r="B5723" t="s">
        <v>50</v>
      </c>
      <c r="C5723" s="9">
        <v>45223</v>
      </c>
      <c r="D5723" s="9">
        <v>45225</v>
      </c>
      <c r="E5723" s="10">
        <v>45200</v>
      </c>
      <c r="F5723" t="s">
        <v>54</v>
      </c>
      <c r="G5723">
        <v>606.25</v>
      </c>
      <c r="H5723">
        <v>1</v>
      </c>
      <c r="I5723">
        <v>0</v>
      </c>
      <c r="J5723" t="s">
        <v>35</v>
      </c>
      <c r="K5723" t="s">
        <v>20</v>
      </c>
      <c r="L5723" t="s">
        <v>21</v>
      </c>
      <c r="M5723" t="s">
        <v>22</v>
      </c>
      <c r="N5723" t="s">
        <v>23</v>
      </c>
      <c r="O5723">
        <f>Table2[[#This Row],[check_out_date]]-Table2[[#This Row],[check_in_date]]</f>
        <v>2</v>
      </c>
      <c r="P5723">
        <f>Table2[[#This Row],[num_adults]]+Table2[[#This Row],[num_children]]</f>
        <v>1</v>
      </c>
      <c r="Q5723" s="3">
        <f>IF(OR(Table2[[#This Row],[booking_status]]="confirmed",Table2[[#This Row],[booking_status]]="checked-out"),Table2[[#This Row],[room_rate_per_night]]*Table2[[#This Row],[Num_Nights]],0)</f>
        <v>1212.5</v>
      </c>
      <c r="R5723" t="str" cm="1">
        <f t="array" ref="R5723">IFERROR(_xlfn.IFS(Table2[[#This Row],[booking_status]]="confirmed","Expected",Table2[[#This Row],[booking_status]]="checked-out","Actual"),"No Revenue")</f>
        <v>Expected</v>
      </c>
      <c r="S5723" s="4">
        <f>Table2[[#This Row],[Revenue_Amount]]/Table2[[#This Row],[Num_Nights]]</f>
        <v>606.25</v>
      </c>
    </row>
    <row r="5724" spans="1:19" x14ac:dyDescent="0.3">
      <c r="A5724">
        <v>5723</v>
      </c>
      <c r="B5724" t="s">
        <v>14</v>
      </c>
      <c r="C5724" s="9">
        <v>44953</v>
      </c>
      <c r="D5724" s="9">
        <v>44955</v>
      </c>
      <c r="E5724" s="10">
        <v>44944</v>
      </c>
      <c r="F5724" t="s">
        <v>54</v>
      </c>
      <c r="G5724">
        <v>431.93</v>
      </c>
      <c r="H5724">
        <v>2</v>
      </c>
      <c r="I5724">
        <v>1</v>
      </c>
      <c r="J5724" t="s">
        <v>28</v>
      </c>
      <c r="K5724" t="s">
        <v>44</v>
      </c>
      <c r="L5724" t="s">
        <v>21</v>
      </c>
      <c r="M5724" t="s">
        <v>22</v>
      </c>
      <c r="N5724" t="s">
        <v>45</v>
      </c>
      <c r="O5724">
        <f>Table2[[#This Row],[check_out_date]]-Table2[[#This Row],[check_in_date]]</f>
        <v>2</v>
      </c>
      <c r="P5724">
        <f>Table2[[#This Row],[num_adults]]+Table2[[#This Row],[num_children]]</f>
        <v>3</v>
      </c>
      <c r="Q5724" s="3">
        <f>IF(OR(Table2[[#This Row],[booking_status]]="confirmed",Table2[[#This Row],[booking_status]]="checked-out"),Table2[[#This Row],[room_rate_per_night]]*Table2[[#This Row],[Num_Nights]],0)</f>
        <v>863.86</v>
      </c>
      <c r="R5724" t="str" cm="1">
        <f t="array" ref="R5724">IFERROR(_xlfn.IFS(Table2[[#This Row],[booking_status]]="confirmed","Expected",Table2[[#This Row],[booking_status]]="checked-out","Actual"),"No Revenue")</f>
        <v>Expected</v>
      </c>
      <c r="S5724" s="4">
        <f>Table2[[#This Row],[Revenue_Amount]]/Table2[[#This Row],[Num_Nights]]</f>
        <v>431.93</v>
      </c>
    </row>
    <row r="5725" spans="1:19" hidden="1" x14ac:dyDescent="0.3">
      <c r="A5725">
        <v>5724</v>
      </c>
      <c r="B5725" t="s">
        <v>14</v>
      </c>
      <c r="C5725" s="9">
        <v>45169</v>
      </c>
      <c r="D5725" s="9">
        <v>45173</v>
      </c>
      <c r="E5725" s="10">
        <v>45108</v>
      </c>
      <c r="F5725" t="s">
        <v>18</v>
      </c>
      <c r="G5725">
        <v>221.18</v>
      </c>
      <c r="H5725">
        <v>2</v>
      </c>
      <c r="I5725">
        <v>0</v>
      </c>
      <c r="J5725" t="s">
        <v>35</v>
      </c>
      <c r="K5725" t="s">
        <v>66</v>
      </c>
      <c r="L5725" t="s">
        <v>56</v>
      </c>
      <c r="M5725" t="s">
        <v>36</v>
      </c>
      <c r="N5725" t="s">
        <v>41</v>
      </c>
      <c r="O5725">
        <f>Table2[[#This Row],[check_out_date]]-Table2[[#This Row],[check_in_date]]</f>
        <v>4</v>
      </c>
      <c r="P5725">
        <f>Table2[[#This Row],[num_adults]]+Table2[[#This Row],[num_children]]</f>
        <v>2</v>
      </c>
      <c r="Q5725" s="3">
        <f>IF(OR(Table2[[#This Row],[booking_status]]="confirmed",Table2[[#This Row],[booking_status]]="checked-out"),Table2[[#This Row],[room_rate_per_night]]*Table2[[#This Row],[Num_Nights]],0)</f>
        <v>884.72</v>
      </c>
      <c r="R5725" t="str" cm="1">
        <f t="array" ref="R5725">IFERROR(_xlfn.IFS(Table2[[#This Row],[booking_status]]="confirmed","Expected",Table2[[#This Row],[booking_status]]="checked-out","Actual"),"No Revenue")</f>
        <v>Actual</v>
      </c>
      <c r="S5725" s="4">
        <f>Table2[[#This Row],[Revenue_Amount]]/Table2[[#This Row],[Num_Nights]]</f>
        <v>221.18</v>
      </c>
    </row>
    <row r="5726" spans="1:19" x14ac:dyDescent="0.3">
      <c r="A5726">
        <v>5725</v>
      </c>
      <c r="B5726" t="s">
        <v>37</v>
      </c>
      <c r="C5726" s="9">
        <v>44989</v>
      </c>
      <c r="D5726" s="9">
        <v>44992</v>
      </c>
      <c r="E5726" s="10">
        <v>44963</v>
      </c>
      <c r="F5726" t="s">
        <v>27</v>
      </c>
      <c r="G5726">
        <v>189.52</v>
      </c>
      <c r="H5726">
        <v>1</v>
      </c>
      <c r="I5726">
        <v>0</v>
      </c>
      <c r="J5726" t="s">
        <v>94</v>
      </c>
      <c r="K5726" t="s">
        <v>44</v>
      </c>
      <c r="L5726" t="s">
        <v>21</v>
      </c>
      <c r="M5726" t="s">
        <v>36</v>
      </c>
      <c r="N5726" t="s">
        <v>45</v>
      </c>
      <c r="O5726">
        <f>Table2[[#This Row],[check_out_date]]-Table2[[#This Row],[check_in_date]]</f>
        <v>3</v>
      </c>
      <c r="P5726">
        <f>Table2[[#This Row],[num_adults]]+Table2[[#This Row],[num_children]]</f>
        <v>1</v>
      </c>
      <c r="Q5726" s="3">
        <f>IF(OR(Table2[[#This Row],[booking_status]]="confirmed",Table2[[#This Row],[booking_status]]="checked-out"),Table2[[#This Row],[room_rate_per_night]]*Table2[[#This Row],[Num_Nights]],0)</f>
        <v>568.56000000000006</v>
      </c>
      <c r="R5726" t="str" cm="1">
        <f t="array" ref="R5726">IFERROR(_xlfn.IFS(Table2[[#This Row],[booking_status]]="confirmed","Expected",Table2[[#This Row],[booking_status]]="checked-out","Actual"),"No Revenue")</f>
        <v>Expected</v>
      </c>
      <c r="S5726" s="4">
        <f>Table2[[#This Row],[Revenue_Amount]]/Table2[[#This Row],[Num_Nights]]</f>
        <v>189.52</v>
      </c>
    </row>
    <row r="5727" spans="1:19" x14ac:dyDescent="0.3">
      <c r="A5727">
        <v>5726</v>
      </c>
      <c r="B5727" t="s">
        <v>31</v>
      </c>
      <c r="C5727" s="9">
        <v>44954</v>
      </c>
      <c r="D5727" s="9">
        <v>44961</v>
      </c>
      <c r="E5727" s="10">
        <v>44893</v>
      </c>
      <c r="F5727" t="s">
        <v>18</v>
      </c>
      <c r="G5727">
        <v>192.84</v>
      </c>
      <c r="H5727">
        <v>2</v>
      </c>
      <c r="I5727">
        <v>2</v>
      </c>
      <c r="J5727" t="s">
        <v>28</v>
      </c>
      <c r="K5727" t="s">
        <v>99</v>
      </c>
      <c r="L5727" t="s">
        <v>56</v>
      </c>
      <c r="M5727" t="s">
        <v>36</v>
      </c>
      <c r="N5727" t="s">
        <v>23</v>
      </c>
      <c r="O5727">
        <f>Table2[[#This Row],[check_out_date]]-Table2[[#This Row],[check_in_date]]</f>
        <v>7</v>
      </c>
      <c r="P5727">
        <f>Table2[[#This Row],[num_adults]]+Table2[[#This Row],[num_children]]</f>
        <v>4</v>
      </c>
      <c r="Q5727" s="3">
        <f>IF(OR(Table2[[#This Row],[booking_status]]="confirmed",Table2[[#This Row],[booking_status]]="checked-out"),Table2[[#This Row],[room_rate_per_night]]*Table2[[#This Row],[Num_Nights]],0)</f>
        <v>1349.88</v>
      </c>
      <c r="R5727" t="str" cm="1">
        <f t="array" ref="R5727">IFERROR(_xlfn.IFS(Table2[[#This Row],[booking_status]]="confirmed","Expected",Table2[[#This Row],[booking_status]]="checked-out","Actual"),"No Revenue")</f>
        <v>Actual</v>
      </c>
      <c r="S5727" s="4">
        <f>Table2[[#This Row],[Revenue_Amount]]/Table2[[#This Row],[Num_Nights]]</f>
        <v>192.84</v>
      </c>
    </row>
    <row r="5728" spans="1:19" hidden="1" x14ac:dyDescent="0.3">
      <c r="A5728">
        <v>5727</v>
      </c>
      <c r="B5728" t="s">
        <v>14</v>
      </c>
      <c r="C5728" s="9">
        <v>45257</v>
      </c>
      <c r="D5728" s="9">
        <v>45260</v>
      </c>
      <c r="E5728" s="10">
        <v>45250</v>
      </c>
      <c r="F5728" t="s">
        <v>49</v>
      </c>
      <c r="G5728">
        <v>91.29</v>
      </c>
      <c r="H5728">
        <v>3</v>
      </c>
      <c r="I5728">
        <v>0</v>
      </c>
      <c r="J5728" t="s">
        <v>35</v>
      </c>
      <c r="K5728" t="s">
        <v>66</v>
      </c>
      <c r="L5728" t="s">
        <v>21</v>
      </c>
      <c r="M5728" t="s">
        <v>22</v>
      </c>
      <c r="N5728" t="s">
        <v>41</v>
      </c>
      <c r="O5728">
        <f>Table2[[#This Row],[check_out_date]]-Table2[[#This Row],[check_in_date]]</f>
        <v>3</v>
      </c>
      <c r="P5728">
        <f>Table2[[#This Row],[num_adults]]+Table2[[#This Row],[num_children]]</f>
        <v>3</v>
      </c>
      <c r="Q5728" s="3">
        <f>IF(OR(Table2[[#This Row],[booking_status]]="confirmed",Table2[[#This Row],[booking_status]]="checked-out"),Table2[[#This Row],[room_rate_per_night]]*Table2[[#This Row],[Num_Nights]],0)</f>
        <v>273.87</v>
      </c>
      <c r="R5728" t="str" cm="1">
        <f t="array" ref="R5728">IFERROR(_xlfn.IFS(Table2[[#This Row],[booking_status]]="confirmed","Expected",Table2[[#This Row],[booking_status]]="checked-out","Actual"),"No Revenue")</f>
        <v>Expected</v>
      </c>
      <c r="S5728" s="4">
        <f>Table2[[#This Row],[Revenue_Amount]]/Table2[[#This Row],[Num_Nights]]</f>
        <v>91.29</v>
      </c>
    </row>
    <row r="5729" spans="1:19" x14ac:dyDescent="0.3">
      <c r="A5729">
        <v>5728</v>
      </c>
      <c r="B5729" t="s">
        <v>50</v>
      </c>
      <c r="C5729" s="9">
        <v>45220</v>
      </c>
      <c r="D5729" s="9">
        <v>45224</v>
      </c>
      <c r="E5729" s="10">
        <v>45171</v>
      </c>
      <c r="F5729" t="s">
        <v>54</v>
      </c>
      <c r="G5729">
        <v>517.45000000000005</v>
      </c>
      <c r="H5729">
        <v>1</v>
      </c>
      <c r="I5729">
        <v>0</v>
      </c>
      <c r="J5729" t="s">
        <v>28</v>
      </c>
      <c r="K5729" t="s">
        <v>44</v>
      </c>
      <c r="L5729" t="s">
        <v>56</v>
      </c>
      <c r="M5729" t="s">
        <v>22</v>
      </c>
      <c r="N5729" t="s">
        <v>23</v>
      </c>
      <c r="O5729">
        <f>Table2[[#This Row],[check_out_date]]-Table2[[#This Row],[check_in_date]]</f>
        <v>4</v>
      </c>
      <c r="P5729">
        <f>Table2[[#This Row],[num_adults]]+Table2[[#This Row],[num_children]]</f>
        <v>1</v>
      </c>
      <c r="Q5729" s="3">
        <f>IF(OR(Table2[[#This Row],[booking_status]]="confirmed",Table2[[#This Row],[booking_status]]="checked-out"),Table2[[#This Row],[room_rate_per_night]]*Table2[[#This Row],[Num_Nights]],0)</f>
        <v>2069.8000000000002</v>
      </c>
      <c r="R5729" t="str" cm="1">
        <f t="array" ref="R5729">IFERROR(_xlfn.IFS(Table2[[#This Row],[booking_status]]="confirmed","Expected",Table2[[#This Row],[booking_status]]="checked-out","Actual"),"No Revenue")</f>
        <v>Actual</v>
      </c>
      <c r="S5729" s="4">
        <f>Table2[[#This Row],[Revenue_Amount]]/Table2[[#This Row],[Num_Nights]]</f>
        <v>517.45000000000005</v>
      </c>
    </row>
    <row r="5730" spans="1:19" x14ac:dyDescent="0.3">
      <c r="A5730">
        <v>5729</v>
      </c>
      <c r="B5730" t="s">
        <v>14</v>
      </c>
      <c r="C5730" s="9">
        <v>45087</v>
      </c>
      <c r="D5730" s="9">
        <v>45090</v>
      </c>
      <c r="E5730" s="10">
        <v>45075</v>
      </c>
      <c r="F5730" t="s">
        <v>49</v>
      </c>
      <c r="G5730">
        <v>108.83</v>
      </c>
      <c r="H5730">
        <v>1</v>
      </c>
      <c r="I5730">
        <v>1</v>
      </c>
      <c r="J5730" t="s">
        <v>55</v>
      </c>
      <c r="K5730" t="s">
        <v>20</v>
      </c>
      <c r="L5730" t="s">
        <v>21</v>
      </c>
      <c r="M5730" t="s">
        <v>36</v>
      </c>
      <c r="N5730" t="s">
        <v>41</v>
      </c>
      <c r="O5730">
        <f>Table2[[#This Row],[check_out_date]]-Table2[[#This Row],[check_in_date]]</f>
        <v>3</v>
      </c>
      <c r="P5730">
        <f>Table2[[#This Row],[num_adults]]+Table2[[#This Row],[num_children]]</f>
        <v>2</v>
      </c>
      <c r="Q5730" s="3">
        <f>IF(OR(Table2[[#This Row],[booking_status]]="confirmed",Table2[[#This Row],[booking_status]]="checked-out"),Table2[[#This Row],[room_rate_per_night]]*Table2[[#This Row],[Num_Nights]],0)</f>
        <v>326.49</v>
      </c>
      <c r="R5730" t="str" cm="1">
        <f t="array" ref="R5730">IFERROR(_xlfn.IFS(Table2[[#This Row],[booking_status]]="confirmed","Expected",Table2[[#This Row],[booking_status]]="checked-out","Actual"),"No Revenue")</f>
        <v>Expected</v>
      </c>
      <c r="S5730" s="4">
        <f>Table2[[#This Row],[Revenue_Amount]]/Table2[[#This Row],[Num_Nights]]</f>
        <v>108.83</v>
      </c>
    </row>
    <row r="5731" spans="1:19" x14ac:dyDescent="0.3">
      <c r="A5731">
        <v>5730</v>
      </c>
      <c r="B5731" t="s">
        <v>14</v>
      </c>
      <c r="C5731" s="9">
        <v>45289</v>
      </c>
      <c r="D5731" s="9">
        <v>45291</v>
      </c>
      <c r="E5731" s="10">
        <v>45262</v>
      </c>
      <c r="F5731" t="s">
        <v>27</v>
      </c>
      <c r="G5731">
        <v>168.63</v>
      </c>
      <c r="H5731">
        <v>4</v>
      </c>
      <c r="I5731">
        <v>1</v>
      </c>
      <c r="J5731" t="s">
        <v>94</v>
      </c>
      <c r="K5731" t="s">
        <v>44</v>
      </c>
      <c r="L5731" t="s">
        <v>21</v>
      </c>
      <c r="M5731" t="s">
        <v>36</v>
      </c>
      <c r="N5731" t="s">
        <v>41</v>
      </c>
      <c r="O5731">
        <f>Table2[[#This Row],[check_out_date]]-Table2[[#This Row],[check_in_date]]</f>
        <v>2</v>
      </c>
      <c r="P5731">
        <f>Table2[[#This Row],[num_adults]]+Table2[[#This Row],[num_children]]</f>
        <v>5</v>
      </c>
      <c r="Q5731" s="3">
        <f>IF(OR(Table2[[#This Row],[booking_status]]="confirmed",Table2[[#This Row],[booking_status]]="checked-out"),Table2[[#This Row],[room_rate_per_night]]*Table2[[#This Row],[Num_Nights]],0)</f>
        <v>337.26</v>
      </c>
      <c r="R5731" t="str" cm="1">
        <f t="array" ref="R5731">IFERROR(_xlfn.IFS(Table2[[#This Row],[booking_status]]="confirmed","Expected",Table2[[#This Row],[booking_status]]="checked-out","Actual"),"No Revenue")</f>
        <v>Expected</v>
      </c>
      <c r="S5731" s="4">
        <f>Table2[[#This Row],[Revenue_Amount]]/Table2[[#This Row],[Num_Nights]]</f>
        <v>168.63</v>
      </c>
    </row>
    <row r="5732" spans="1:19" hidden="1" x14ac:dyDescent="0.3">
      <c r="A5732">
        <v>5731</v>
      </c>
      <c r="B5732" t="s">
        <v>50</v>
      </c>
      <c r="C5732" s="9">
        <v>45115</v>
      </c>
      <c r="D5732" s="9">
        <v>45119</v>
      </c>
      <c r="E5732" s="10">
        <v>45084</v>
      </c>
      <c r="F5732" t="s">
        <v>27</v>
      </c>
      <c r="G5732">
        <v>141.13999999999999</v>
      </c>
      <c r="H5732">
        <v>2</v>
      </c>
      <c r="I5732">
        <v>0</v>
      </c>
      <c r="J5732" t="s">
        <v>35</v>
      </c>
      <c r="K5732" t="s">
        <v>66</v>
      </c>
      <c r="L5732" t="s">
        <v>60</v>
      </c>
      <c r="M5732" t="s">
        <v>36</v>
      </c>
      <c r="N5732" t="s">
        <v>41</v>
      </c>
      <c r="O5732">
        <f>Table2[[#This Row],[check_out_date]]-Table2[[#This Row],[check_in_date]]</f>
        <v>4</v>
      </c>
      <c r="P5732">
        <f>Table2[[#This Row],[num_adults]]+Table2[[#This Row],[num_children]]</f>
        <v>2</v>
      </c>
      <c r="Q5732" s="3">
        <f>IF(OR(Table2[[#This Row],[booking_status]]="confirmed",Table2[[#This Row],[booking_status]]="checked-out"),Table2[[#This Row],[room_rate_per_night]]*Table2[[#This Row],[Num_Nights]],0)</f>
        <v>0</v>
      </c>
      <c r="R5732" t="str" cm="1">
        <f t="array" ref="R5732">IFERROR(_xlfn.IFS(Table2[[#This Row],[booking_status]]="confirmed","Expected",Table2[[#This Row],[booking_status]]="checked-out","Actual"),"No Revenue")</f>
        <v>No Revenue</v>
      </c>
      <c r="S5732" s="4">
        <f>Table2[[#This Row],[Revenue_Amount]]/Table2[[#This Row],[Num_Nights]]</f>
        <v>0</v>
      </c>
    </row>
    <row r="5733" spans="1:19" x14ac:dyDescent="0.3">
      <c r="A5733">
        <v>5732</v>
      </c>
      <c r="B5733" t="s">
        <v>14</v>
      </c>
      <c r="C5733" s="9">
        <v>44930</v>
      </c>
      <c r="D5733" s="9">
        <v>44932</v>
      </c>
      <c r="E5733" s="10">
        <v>44908</v>
      </c>
      <c r="F5733" t="s">
        <v>49</v>
      </c>
      <c r="G5733">
        <v>65.62</v>
      </c>
      <c r="H5733">
        <v>4</v>
      </c>
      <c r="I5733">
        <v>0</v>
      </c>
      <c r="J5733" t="s">
        <v>55</v>
      </c>
      <c r="K5733" t="s">
        <v>44</v>
      </c>
      <c r="L5733" t="s">
        <v>56</v>
      </c>
      <c r="M5733" t="s">
        <v>22</v>
      </c>
      <c r="N5733" t="s">
        <v>45</v>
      </c>
      <c r="O5733">
        <f>Table2[[#This Row],[check_out_date]]-Table2[[#This Row],[check_in_date]]</f>
        <v>2</v>
      </c>
      <c r="P5733">
        <f>Table2[[#This Row],[num_adults]]+Table2[[#This Row],[num_children]]</f>
        <v>4</v>
      </c>
      <c r="Q5733" s="3">
        <f>IF(OR(Table2[[#This Row],[booking_status]]="confirmed",Table2[[#This Row],[booking_status]]="checked-out"),Table2[[#This Row],[room_rate_per_night]]*Table2[[#This Row],[Num_Nights]],0)</f>
        <v>131.24</v>
      </c>
      <c r="R5733" t="str" cm="1">
        <f t="array" ref="R5733">IFERROR(_xlfn.IFS(Table2[[#This Row],[booking_status]]="confirmed","Expected",Table2[[#This Row],[booking_status]]="checked-out","Actual"),"No Revenue")</f>
        <v>Actual</v>
      </c>
      <c r="S5733" s="4">
        <f>Table2[[#This Row],[Revenue_Amount]]/Table2[[#This Row],[Num_Nights]]</f>
        <v>65.62</v>
      </c>
    </row>
    <row r="5734" spans="1:19" x14ac:dyDescent="0.3">
      <c r="A5734">
        <v>5733</v>
      </c>
      <c r="B5734" t="s">
        <v>14</v>
      </c>
      <c r="C5734" s="9">
        <v>45256</v>
      </c>
      <c r="D5734" s="9">
        <v>45264</v>
      </c>
      <c r="E5734" s="10">
        <v>45241</v>
      </c>
      <c r="F5734" t="s">
        <v>49</v>
      </c>
      <c r="G5734">
        <v>106.42</v>
      </c>
      <c r="H5734">
        <v>1</v>
      </c>
      <c r="I5734">
        <v>0</v>
      </c>
      <c r="J5734" t="s">
        <v>19</v>
      </c>
      <c r="K5734" t="s">
        <v>99</v>
      </c>
      <c r="L5734" t="s">
        <v>56</v>
      </c>
      <c r="M5734" t="s">
        <v>36</v>
      </c>
      <c r="N5734" t="s">
        <v>45</v>
      </c>
      <c r="O5734">
        <f>Table2[[#This Row],[check_out_date]]-Table2[[#This Row],[check_in_date]]</f>
        <v>8</v>
      </c>
      <c r="P5734">
        <f>Table2[[#This Row],[num_adults]]+Table2[[#This Row],[num_children]]</f>
        <v>1</v>
      </c>
      <c r="Q5734" s="3">
        <f>IF(OR(Table2[[#This Row],[booking_status]]="confirmed",Table2[[#This Row],[booking_status]]="checked-out"),Table2[[#This Row],[room_rate_per_night]]*Table2[[#This Row],[Num_Nights]],0)</f>
        <v>851.36</v>
      </c>
      <c r="R5734" t="str" cm="1">
        <f t="array" ref="R5734">IFERROR(_xlfn.IFS(Table2[[#This Row],[booking_status]]="confirmed","Expected",Table2[[#This Row],[booking_status]]="checked-out","Actual"),"No Revenue")</f>
        <v>Actual</v>
      </c>
      <c r="S5734" s="4">
        <f>Table2[[#This Row],[Revenue_Amount]]/Table2[[#This Row],[Num_Nights]]</f>
        <v>106.42</v>
      </c>
    </row>
    <row r="5735" spans="1:19" hidden="1" x14ac:dyDescent="0.3">
      <c r="A5735">
        <v>5734</v>
      </c>
      <c r="B5735" t="s">
        <v>50</v>
      </c>
      <c r="C5735" s="9">
        <v>45065</v>
      </c>
      <c r="D5735" s="9">
        <v>45068</v>
      </c>
      <c r="E5735" s="10">
        <v>45062</v>
      </c>
      <c r="F5735" t="s">
        <v>49</v>
      </c>
      <c r="G5735">
        <v>106.54</v>
      </c>
      <c r="H5735">
        <v>2</v>
      </c>
      <c r="I5735">
        <v>2</v>
      </c>
      <c r="J5735" t="s">
        <v>35</v>
      </c>
      <c r="K5735" t="s">
        <v>20</v>
      </c>
      <c r="L5735" t="s">
        <v>56</v>
      </c>
      <c r="M5735" t="s">
        <v>36</v>
      </c>
      <c r="N5735" t="s">
        <v>30</v>
      </c>
      <c r="O5735">
        <f>Table2[[#This Row],[check_out_date]]-Table2[[#This Row],[check_in_date]]</f>
        <v>3</v>
      </c>
      <c r="P5735">
        <f>Table2[[#This Row],[num_adults]]+Table2[[#This Row],[num_children]]</f>
        <v>4</v>
      </c>
      <c r="Q5735" s="3">
        <f>IF(OR(Table2[[#This Row],[booking_status]]="confirmed",Table2[[#This Row],[booking_status]]="checked-out"),Table2[[#This Row],[room_rate_per_night]]*Table2[[#This Row],[Num_Nights]],0)</f>
        <v>319.62</v>
      </c>
      <c r="R5735" t="str" cm="1">
        <f t="array" ref="R5735">IFERROR(_xlfn.IFS(Table2[[#This Row],[booking_status]]="confirmed","Expected",Table2[[#This Row],[booking_status]]="checked-out","Actual"),"No Revenue")</f>
        <v>Actual</v>
      </c>
      <c r="S5735" s="4">
        <f>Table2[[#This Row],[Revenue_Amount]]/Table2[[#This Row],[Num_Nights]]</f>
        <v>106.54</v>
      </c>
    </row>
    <row r="5736" spans="1:19" x14ac:dyDescent="0.3">
      <c r="A5736">
        <v>5735</v>
      </c>
      <c r="B5736" t="s">
        <v>37</v>
      </c>
      <c r="C5736" s="9">
        <v>45037</v>
      </c>
      <c r="D5736" s="9">
        <v>45038</v>
      </c>
      <c r="E5736" s="10">
        <v>44993</v>
      </c>
      <c r="F5736" t="s">
        <v>49</v>
      </c>
      <c r="G5736">
        <v>107.55</v>
      </c>
      <c r="H5736">
        <v>4</v>
      </c>
      <c r="I5736">
        <v>0</v>
      </c>
      <c r="J5736" t="s">
        <v>28</v>
      </c>
      <c r="K5736" t="s">
        <v>29</v>
      </c>
      <c r="L5736" t="s">
        <v>21</v>
      </c>
      <c r="M5736" t="s">
        <v>22</v>
      </c>
      <c r="N5736" t="s">
        <v>23</v>
      </c>
      <c r="O5736">
        <f>Table2[[#This Row],[check_out_date]]-Table2[[#This Row],[check_in_date]]</f>
        <v>1</v>
      </c>
      <c r="P5736">
        <f>Table2[[#This Row],[num_adults]]+Table2[[#This Row],[num_children]]</f>
        <v>4</v>
      </c>
      <c r="Q5736" s="3">
        <f>IF(OR(Table2[[#This Row],[booking_status]]="confirmed",Table2[[#This Row],[booking_status]]="checked-out"),Table2[[#This Row],[room_rate_per_night]]*Table2[[#This Row],[Num_Nights]],0)</f>
        <v>107.55</v>
      </c>
      <c r="R5736" t="str" cm="1">
        <f t="array" ref="R5736">IFERROR(_xlfn.IFS(Table2[[#This Row],[booking_status]]="confirmed","Expected",Table2[[#This Row],[booking_status]]="checked-out","Actual"),"No Revenue")</f>
        <v>Expected</v>
      </c>
      <c r="S5736" s="4">
        <f>Table2[[#This Row],[Revenue_Amount]]/Table2[[#This Row],[Num_Nights]]</f>
        <v>107.55</v>
      </c>
    </row>
    <row r="5737" spans="1:19" x14ac:dyDescent="0.3">
      <c r="A5737">
        <v>5736</v>
      </c>
      <c r="B5737" t="s">
        <v>31</v>
      </c>
      <c r="C5737" s="9">
        <v>45176</v>
      </c>
      <c r="D5737" s="9">
        <v>45178</v>
      </c>
      <c r="E5737" s="10">
        <v>45160</v>
      </c>
      <c r="F5737" t="s">
        <v>49</v>
      </c>
      <c r="G5737">
        <v>92.85</v>
      </c>
      <c r="H5737">
        <v>4</v>
      </c>
      <c r="I5737">
        <v>0</v>
      </c>
      <c r="J5737" t="s">
        <v>28</v>
      </c>
      <c r="K5737" t="s">
        <v>29</v>
      </c>
      <c r="L5737" t="s">
        <v>21</v>
      </c>
      <c r="M5737" t="s">
        <v>36</v>
      </c>
      <c r="N5737" t="s">
        <v>41</v>
      </c>
      <c r="O5737">
        <f>Table2[[#This Row],[check_out_date]]-Table2[[#This Row],[check_in_date]]</f>
        <v>2</v>
      </c>
      <c r="P5737">
        <f>Table2[[#This Row],[num_adults]]+Table2[[#This Row],[num_children]]</f>
        <v>4</v>
      </c>
      <c r="Q5737" s="3">
        <f>IF(OR(Table2[[#This Row],[booking_status]]="confirmed",Table2[[#This Row],[booking_status]]="checked-out"),Table2[[#This Row],[room_rate_per_night]]*Table2[[#This Row],[Num_Nights]],0)</f>
        <v>185.7</v>
      </c>
      <c r="R5737" t="str" cm="1">
        <f t="array" ref="R5737">IFERROR(_xlfn.IFS(Table2[[#This Row],[booking_status]]="confirmed","Expected",Table2[[#This Row],[booking_status]]="checked-out","Actual"),"No Revenue")</f>
        <v>Expected</v>
      </c>
      <c r="S5737" s="4">
        <f>Table2[[#This Row],[Revenue_Amount]]/Table2[[#This Row],[Num_Nights]]</f>
        <v>92.85</v>
      </c>
    </row>
    <row r="5738" spans="1:19" x14ac:dyDescent="0.3">
      <c r="A5738">
        <v>5737</v>
      </c>
      <c r="B5738" t="s">
        <v>50</v>
      </c>
      <c r="C5738" s="9">
        <v>45102</v>
      </c>
      <c r="D5738" s="9">
        <v>45105</v>
      </c>
      <c r="E5738" s="10">
        <v>45024</v>
      </c>
      <c r="F5738" t="s">
        <v>27</v>
      </c>
      <c r="G5738">
        <v>153.84</v>
      </c>
      <c r="H5738">
        <v>2</v>
      </c>
      <c r="I5738">
        <v>0</v>
      </c>
      <c r="J5738" t="s">
        <v>28</v>
      </c>
      <c r="K5738" t="s">
        <v>29</v>
      </c>
      <c r="L5738" t="s">
        <v>60</v>
      </c>
      <c r="M5738" t="s">
        <v>22</v>
      </c>
      <c r="N5738" t="s">
        <v>41</v>
      </c>
      <c r="O5738">
        <f>Table2[[#This Row],[check_out_date]]-Table2[[#This Row],[check_in_date]]</f>
        <v>3</v>
      </c>
      <c r="P5738">
        <f>Table2[[#This Row],[num_adults]]+Table2[[#This Row],[num_children]]</f>
        <v>2</v>
      </c>
      <c r="Q5738" s="3">
        <f>IF(OR(Table2[[#This Row],[booking_status]]="confirmed",Table2[[#This Row],[booking_status]]="checked-out"),Table2[[#This Row],[room_rate_per_night]]*Table2[[#This Row],[Num_Nights]],0)</f>
        <v>0</v>
      </c>
      <c r="R5738" t="str" cm="1">
        <f t="array" ref="R5738">IFERROR(_xlfn.IFS(Table2[[#This Row],[booking_status]]="confirmed","Expected",Table2[[#This Row],[booking_status]]="checked-out","Actual"),"No Revenue")</f>
        <v>No Revenue</v>
      </c>
      <c r="S5738" s="4">
        <f>Table2[[#This Row],[Revenue_Amount]]/Table2[[#This Row],[Num_Nights]]</f>
        <v>0</v>
      </c>
    </row>
    <row r="5739" spans="1:19" hidden="1" x14ac:dyDescent="0.3">
      <c r="A5739">
        <v>5738</v>
      </c>
      <c r="B5739" t="s">
        <v>31</v>
      </c>
      <c r="C5739" s="9">
        <v>44936</v>
      </c>
      <c r="D5739" s="9">
        <v>44944</v>
      </c>
      <c r="E5739" s="10">
        <v>44917</v>
      </c>
      <c r="F5739" t="s">
        <v>27</v>
      </c>
      <c r="G5739">
        <v>167.96</v>
      </c>
      <c r="H5739">
        <v>1</v>
      </c>
      <c r="I5739">
        <v>0</v>
      </c>
      <c r="J5739" t="s">
        <v>35</v>
      </c>
      <c r="K5739" t="s">
        <v>44</v>
      </c>
      <c r="L5739" t="s">
        <v>56</v>
      </c>
      <c r="M5739" t="s">
        <v>22</v>
      </c>
      <c r="N5739" t="s">
        <v>41</v>
      </c>
      <c r="O5739">
        <f>Table2[[#This Row],[check_out_date]]-Table2[[#This Row],[check_in_date]]</f>
        <v>8</v>
      </c>
      <c r="P5739">
        <f>Table2[[#This Row],[num_adults]]+Table2[[#This Row],[num_children]]</f>
        <v>1</v>
      </c>
      <c r="Q5739" s="3">
        <f>IF(OR(Table2[[#This Row],[booking_status]]="confirmed",Table2[[#This Row],[booking_status]]="checked-out"),Table2[[#This Row],[room_rate_per_night]]*Table2[[#This Row],[Num_Nights]],0)</f>
        <v>1343.68</v>
      </c>
      <c r="R5739" t="str" cm="1">
        <f t="array" ref="R5739">IFERROR(_xlfn.IFS(Table2[[#This Row],[booking_status]]="confirmed","Expected",Table2[[#This Row],[booking_status]]="checked-out","Actual"),"No Revenue")</f>
        <v>Actual</v>
      </c>
      <c r="S5739" s="4">
        <f>Table2[[#This Row],[Revenue_Amount]]/Table2[[#This Row],[Num_Nights]]</f>
        <v>167.96</v>
      </c>
    </row>
    <row r="5740" spans="1:19" x14ac:dyDescent="0.3">
      <c r="A5740">
        <v>5739</v>
      </c>
      <c r="B5740" t="s">
        <v>14</v>
      </c>
      <c r="C5740" s="9">
        <v>45199</v>
      </c>
      <c r="D5740" s="9">
        <v>45203</v>
      </c>
      <c r="E5740" s="10">
        <v>45137</v>
      </c>
      <c r="F5740" t="s">
        <v>49</v>
      </c>
      <c r="G5740">
        <v>71.45</v>
      </c>
      <c r="H5740">
        <v>2</v>
      </c>
      <c r="I5740">
        <v>0</v>
      </c>
      <c r="J5740" t="s">
        <v>55</v>
      </c>
      <c r="K5740" t="s">
        <v>44</v>
      </c>
      <c r="L5740" t="s">
        <v>56</v>
      </c>
      <c r="M5740" t="s">
        <v>22</v>
      </c>
      <c r="N5740" t="s">
        <v>23</v>
      </c>
      <c r="O5740">
        <f>Table2[[#This Row],[check_out_date]]-Table2[[#This Row],[check_in_date]]</f>
        <v>4</v>
      </c>
      <c r="P5740">
        <f>Table2[[#This Row],[num_adults]]+Table2[[#This Row],[num_children]]</f>
        <v>2</v>
      </c>
      <c r="Q5740" s="3">
        <f>IF(OR(Table2[[#This Row],[booking_status]]="confirmed",Table2[[#This Row],[booking_status]]="checked-out"),Table2[[#This Row],[room_rate_per_night]]*Table2[[#This Row],[Num_Nights]],0)</f>
        <v>285.8</v>
      </c>
      <c r="R5740" t="str" cm="1">
        <f t="array" ref="R5740">IFERROR(_xlfn.IFS(Table2[[#This Row],[booking_status]]="confirmed","Expected",Table2[[#This Row],[booking_status]]="checked-out","Actual"),"No Revenue")</f>
        <v>Actual</v>
      </c>
      <c r="S5740" s="4">
        <f>Table2[[#This Row],[Revenue_Amount]]/Table2[[#This Row],[Num_Nights]]</f>
        <v>71.45</v>
      </c>
    </row>
    <row r="5741" spans="1:19" x14ac:dyDescent="0.3">
      <c r="A5741">
        <v>5740</v>
      </c>
      <c r="B5741" t="s">
        <v>14</v>
      </c>
      <c r="C5741" s="9">
        <v>45082</v>
      </c>
      <c r="D5741" s="9">
        <v>45087</v>
      </c>
      <c r="E5741" s="10">
        <v>45066</v>
      </c>
      <c r="F5741" t="s">
        <v>54</v>
      </c>
      <c r="G5741">
        <v>309.10000000000002</v>
      </c>
      <c r="H5741">
        <v>3</v>
      </c>
      <c r="I5741">
        <v>1</v>
      </c>
      <c r="J5741" t="s">
        <v>28</v>
      </c>
      <c r="K5741" t="s">
        <v>29</v>
      </c>
      <c r="L5741" t="s">
        <v>21</v>
      </c>
      <c r="M5741" t="s">
        <v>36</v>
      </c>
      <c r="N5741" t="s">
        <v>30</v>
      </c>
      <c r="O5741">
        <f>Table2[[#This Row],[check_out_date]]-Table2[[#This Row],[check_in_date]]</f>
        <v>5</v>
      </c>
      <c r="P5741">
        <f>Table2[[#This Row],[num_adults]]+Table2[[#This Row],[num_children]]</f>
        <v>4</v>
      </c>
      <c r="Q5741" s="3">
        <f>IF(OR(Table2[[#This Row],[booking_status]]="confirmed",Table2[[#This Row],[booking_status]]="checked-out"),Table2[[#This Row],[room_rate_per_night]]*Table2[[#This Row],[Num_Nights]],0)</f>
        <v>1545.5</v>
      </c>
      <c r="R5741" t="str" cm="1">
        <f t="array" ref="R5741">IFERROR(_xlfn.IFS(Table2[[#This Row],[booking_status]]="confirmed","Expected",Table2[[#This Row],[booking_status]]="checked-out","Actual"),"No Revenue")</f>
        <v>Expected</v>
      </c>
      <c r="S5741" s="4">
        <f>Table2[[#This Row],[Revenue_Amount]]/Table2[[#This Row],[Num_Nights]]</f>
        <v>309.10000000000002</v>
      </c>
    </row>
    <row r="5742" spans="1:19" hidden="1" x14ac:dyDescent="0.3">
      <c r="A5742">
        <v>5741</v>
      </c>
      <c r="B5742" t="s">
        <v>37</v>
      </c>
      <c r="C5742" s="9">
        <v>44991</v>
      </c>
      <c r="D5742" s="9">
        <v>44994</v>
      </c>
      <c r="E5742" s="10">
        <v>44941</v>
      </c>
      <c r="F5742" t="s">
        <v>54</v>
      </c>
      <c r="G5742">
        <v>499.49</v>
      </c>
      <c r="H5742">
        <v>2</v>
      </c>
      <c r="I5742">
        <v>0</v>
      </c>
      <c r="J5742" t="s">
        <v>35</v>
      </c>
      <c r="K5742" t="s">
        <v>66</v>
      </c>
      <c r="L5742" t="s">
        <v>56</v>
      </c>
      <c r="M5742" t="s">
        <v>36</v>
      </c>
      <c r="N5742" t="s">
        <v>41</v>
      </c>
      <c r="O5742">
        <f>Table2[[#This Row],[check_out_date]]-Table2[[#This Row],[check_in_date]]</f>
        <v>3</v>
      </c>
      <c r="P5742">
        <f>Table2[[#This Row],[num_adults]]+Table2[[#This Row],[num_children]]</f>
        <v>2</v>
      </c>
      <c r="Q5742" s="3">
        <f>IF(OR(Table2[[#This Row],[booking_status]]="confirmed",Table2[[#This Row],[booking_status]]="checked-out"),Table2[[#This Row],[room_rate_per_night]]*Table2[[#This Row],[Num_Nights]],0)</f>
        <v>1498.47</v>
      </c>
      <c r="R5742" t="str" cm="1">
        <f t="array" ref="R5742">IFERROR(_xlfn.IFS(Table2[[#This Row],[booking_status]]="confirmed","Expected",Table2[[#This Row],[booking_status]]="checked-out","Actual"),"No Revenue")</f>
        <v>Actual</v>
      </c>
      <c r="S5742" s="4">
        <f>Table2[[#This Row],[Revenue_Amount]]/Table2[[#This Row],[Num_Nights]]</f>
        <v>499.49</v>
      </c>
    </row>
    <row r="5743" spans="1:19" x14ac:dyDescent="0.3">
      <c r="A5743">
        <v>5742</v>
      </c>
      <c r="B5743" t="s">
        <v>14</v>
      </c>
      <c r="C5743" s="9">
        <v>45269</v>
      </c>
      <c r="D5743" s="9">
        <v>45273</v>
      </c>
      <c r="E5743" s="10">
        <v>45262</v>
      </c>
      <c r="F5743" t="s">
        <v>18</v>
      </c>
      <c r="G5743">
        <v>208.23</v>
      </c>
      <c r="H5743">
        <v>1</v>
      </c>
      <c r="I5743">
        <v>0</v>
      </c>
      <c r="J5743" t="s">
        <v>19</v>
      </c>
      <c r="K5743" t="s">
        <v>66</v>
      </c>
      <c r="L5743" t="s">
        <v>21</v>
      </c>
      <c r="M5743" t="s">
        <v>36</v>
      </c>
      <c r="N5743" t="s">
        <v>41</v>
      </c>
      <c r="O5743">
        <f>Table2[[#This Row],[check_out_date]]-Table2[[#This Row],[check_in_date]]</f>
        <v>4</v>
      </c>
      <c r="P5743">
        <f>Table2[[#This Row],[num_adults]]+Table2[[#This Row],[num_children]]</f>
        <v>1</v>
      </c>
      <c r="Q5743" s="3">
        <f>IF(OR(Table2[[#This Row],[booking_status]]="confirmed",Table2[[#This Row],[booking_status]]="checked-out"),Table2[[#This Row],[room_rate_per_night]]*Table2[[#This Row],[Num_Nights]],0)</f>
        <v>832.92</v>
      </c>
      <c r="R5743" t="str" cm="1">
        <f t="array" ref="R5743">IFERROR(_xlfn.IFS(Table2[[#This Row],[booking_status]]="confirmed","Expected",Table2[[#This Row],[booking_status]]="checked-out","Actual"),"No Revenue")</f>
        <v>Expected</v>
      </c>
      <c r="S5743" s="4">
        <f>Table2[[#This Row],[Revenue_Amount]]/Table2[[#This Row],[Num_Nights]]</f>
        <v>208.23</v>
      </c>
    </row>
    <row r="5744" spans="1:19" x14ac:dyDescent="0.3">
      <c r="A5744">
        <v>5743</v>
      </c>
      <c r="B5744" t="s">
        <v>14</v>
      </c>
      <c r="C5744" s="9">
        <v>44941</v>
      </c>
      <c r="D5744" s="9">
        <v>44950</v>
      </c>
      <c r="E5744" s="10">
        <v>44895</v>
      </c>
      <c r="F5744" t="s">
        <v>18</v>
      </c>
      <c r="G5744">
        <v>234.35</v>
      </c>
      <c r="H5744">
        <v>1</v>
      </c>
      <c r="I5744">
        <v>1</v>
      </c>
      <c r="J5744" t="s">
        <v>28</v>
      </c>
      <c r="K5744" t="s">
        <v>44</v>
      </c>
      <c r="L5744" t="s">
        <v>56</v>
      </c>
      <c r="M5744" t="s">
        <v>36</v>
      </c>
      <c r="N5744" t="s">
        <v>41</v>
      </c>
      <c r="O5744">
        <f>Table2[[#This Row],[check_out_date]]-Table2[[#This Row],[check_in_date]]</f>
        <v>9</v>
      </c>
      <c r="P5744">
        <f>Table2[[#This Row],[num_adults]]+Table2[[#This Row],[num_children]]</f>
        <v>2</v>
      </c>
      <c r="Q5744" s="3">
        <f>IF(OR(Table2[[#This Row],[booking_status]]="confirmed",Table2[[#This Row],[booking_status]]="checked-out"),Table2[[#This Row],[room_rate_per_night]]*Table2[[#This Row],[Num_Nights]],0)</f>
        <v>2109.15</v>
      </c>
      <c r="R5744" t="str" cm="1">
        <f t="array" ref="R5744">IFERROR(_xlfn.IFS(Table2[[#This Row],[booking_status]]="confirmed","Expected",Table2[[#This Row],[booking_status]]="checked-out","Actual"),"No Revenue")</f>
        <v>Actual</v>
      </c>
      <c r="S5744" s="4">
        <f>Table2[[#This Row],[Revenue_Amount]]/Table2[[#This Row],[Num_Nights]]</f>
        <v>234.35000000000002</v>
      </c>
    </row>
    <row r="5745" spans="1:19" x14ac:dyDescent="0.3">
      <c r="A5745">
        <v>5744</v>
      </c>
      <c r="B5745" t="s">
        <v>37</v>
      </c>
      <c r="C5745" s="9">
        <v>45012</v>
      </c>
      <c r="D5745" s="9">
        <v>45019</v>
      </c>
      <c r="E5745" s="10">
        <v>44937</v>
      </c>
      <c r="F5745" t="s">
        <v>49</v>
      </c>
      <c r="G5745">
        <v>142.02000000000001</v>
      </c>
      <c r="H5745">
        <v>1</v>
      </c>
      <c r="I5745">
        <v>2</v>
      </c>
      <c r="J5745" t="s">
        <v>28</v>
      </c>
      <c r="K5745" t="s">
        <v>99</v>
      </c>
      <c r="L5745" t="s">
        <v>21</v>
      </c>
      <c r="M5745" t="s">
        <v>36</v>
      </c>
      <c r="N5745" t="s">
        <v>41</v>
      </c>
      <c r="O5745">
        <f>Table2[[#This Row],[check_out_date]]-Table2[[#This Row],[check_in_date]]</f>
        <v>7</v>
      </c>
      <c r="P5745">
        <f>Table2[[#This Row],[num_adults]]+Table2[[#This Row],[num_children]]</f>
        <v>3</v>
      </c>
      <c r="Q5745" s="3">
        <f>IF(OR(Table2[[#This Row],[booking_status]]="confirmed",Table2[[#This Row],[booking_status]]="checked-out"),Table2[[#This Row],[room_rate_per_night]]*Table2[[#This Row],[Num_Nights]],0)</f>
        <v>994.1400000000001</v>
      </c>
      <c r="R5745" t="str" cm="1">
        <f t="array" ref="R5745">IFERROR(_xlfn.IFS(Table2[[#This Row],[booking_status]]="confirmed","Expected",Table2[[#This Row],[booking_status]]="checked-out","Actual"),"No Revenue")</f>
        <v>Expected</v>
      </c>
      <c r="S5745" s="4">
        <f>Table2[[#This Row],[Revenue_Amount]]/Table2[[#This Row],[Num_Nights]]</f>
        <v>142.02000000000001</v>
      </c>
    </row>
    <row r="5746" spans="1:19" x14ac:dyDescent="0.3">
      <c r="A5746">
        <v>5745</v>
      </c>
      <c r="B5746" t="s">
        <v>50</v>
      </c>
      <c r="C5746" s="9">
        <v>45081</v>
      </c>
      <c r="D5746" s="9">
        <v>45089</v>
      </c>
      <c r="E5746" s="10">
        <v>45002</v>
      </c>
      <c r="F5746" t="s">
        <v>49</v>
      </c>
      <c r="G5746">
        <v>136.13</v>
      </c>
      <c r="H5746">
        <v>2</v>
      </c>
      <c r="I5746">
        <v>0</v>
      </c>
      <c r="J5746" t="s">
        <v>55</v>
      </c>
      <c r="K5746" t="s">
        <v>20</v>
      </c>
      <c r="L5746" t="s">
        <v>21</v>
      </c>
      <c r="M5746" t="s">
        <v>36</v>
      </c>
      <c r="N5746" t="s">
        <v>23</v>
      </c>
      <c r="O5746">
        <f>Table2[[#This Row],[check_out_date]]-Table2[[#This Row],[check_in_date]]</f>
        <v>8</v>
      </c>
      <c r="P5746">
        <f>Table2[[#This Row],[num_adults]]+Table2[[#This Row],[num_children]]</f>
        <v>2</v>
      </c>
      <c r="Q5746" s="3">
        <f>IF(OR(Table2[[#This Row],[booking_status]]="confirmed",Table2[[#This Row],[booking_status]]="checked-out"),Table2[[#This Row],[room_rate_per_night]]*Table2[[#This Row],[Num_Nights]],0)</f>
        <v>1089.04</v>
      </c>
      <c r="R5746" t="str" cm="1">
        <f t="array" ref="R5746">IFERROR(_xlfn.IFS(Table2[[#This Row],[booking_status]]="confirmed","Expected",Table2[[#This Row],[booking_status]]="checked-out","Actual"),"No Revenue")</f>
        <v>Expected</v>
      </c>
      <c r="S5746" s="4">
        <f>Table2[[#This Row],[Revenue_Amount]]/Table2[[#This Row],[Num_Nights]]</f>
        <v>136.13</v>
      </c>
    </row>
    <row r="5747" spans="1:19" hidden="1" x14ac:dyDescent="0.3">
      <c r="A5747">
        <v>5746</v>
      </c>
      <c r="B5747" t="s">
        <v>31</v>
      </c>
      <c r="C5747" s="9">
        <v>45268</v>
      </c>
      <c r="D5747" s="9">
        <v>45276</v>
      </c>
      <c r="E5747" s="10">
        <v>45228</v>
      </c>
      <c r="F5747" t="s">
        <v>27</v>
      </c>
      <c r="G5747">
        <v>158.08000000000001</v>
      </c>
      <c r="H5747">
        <v>1</v>
      </c>
      <c r="I5747">
        <v>0</v>
      </c>
      <c r="J5747" t="s">
        <v>35</v>
      </c>
      <c r="K5747" t="s">
        <v>29</v>
      </c>
      <c r="L5747" t="s">
        <v>21</v>
      </c>
      <c r="M5747" t="s">
        <v>36</v>
      </c>
      <c r="N5747" t="s">
        <v>41</v>
      </c>
      <c r="O5747">
        <f>Table2[[#This Row],[check_out_date]]-Table2[[#This Row],[check_in_date]]</f>
        <v>8</v>
      </c>
      <c r="P5747">
        <f>Table2[[#This Row],[num_adults]]+Table2[[#This Row],[num_children]]</f>
        <v>1</v>
      </c>
      <c r="Q5747" s="3">
        <f>IF(OR(Table2[[#This Row],[booking_status]]="confirmed",Table2[[#This Row],[booking_status]]="checked-out"),Table2[[#This Row],[room_rate_per_night]]*Table2[[#This Row],[Num_Nights]],0)</f>
        <v>1264.6400000000001</v>
      </c>
      <c r="R5747" t="str" cm="1">
        <f t="array" ref="R5747">IFERROR(_xlfn.IFS(Table2[[#This Row],[booking_status]]="confirmed","Expected",Table2[[#This Row],[booking_status]]="checked-out","Actual"),"No Revenue")</f>
        <v>Expected</v>
      </c>
      <c r="S5747" s="4">
        <f>Table2[[#This Row],[Revenue_Amount]]/Table2[[#This Row],[Num_Nights]]</f>
        <v>158.08000000000001</v>
      </c>
    </row>
    <row r="5748" spans="1:19" x14ac:dyDescent="0.3">
      <c r="A5748">
        <v>5747</v>
      </c>
      <c r="B5748" t="s">
        <v>14</v>
      </c>
      <c r="C5748" s="9">
        <v>45232</v>
      </c>
      <c r="D5748" s="9">
        <v>45239</v>
      </c>
      <c r="E5748" s="10">
        <v>45177</v>
      </c>
      <c r="F5748" t="s">
        <v>18</v>
      </c>
      <c r="G5748">
        <v>230.18</v>
      </c>
      <c r="H5748">
        <v>4</v>
      </c>
      <c r="I5748">
        <v>1</v>
      </c>
      <c r="J5748" t="s">
        <v>19</v>
      </c>
      <c r="K5748" t="s">
        <v>66</v>
      </c>
      <c r="L5748" t="s">
        <v>21</v>
      </c>
      <c r="M5748" t="s">
        <v>36</v>
      </c>
      <c r="N5748" t="s">
        <v>41</v>
      </c>
      <c r="O5748">
        <f>Table2[[#This Row],[check_out_date]]-Table2[[#This Row],[check_in_date]]</f>
        <v>7</v>
      </c>
      <c r="P5748">
        <f>Table2[[#This Row],[num_adults]]+Table2[[#This Row],[num_children]]</f>
        <v>5</v>
      </c>
      <c r="Q5748" s="3">
        <f>IF(OR(Table2[[#This Row],[booking_status]]="confirmed",Table2[[#This Row],[booking_status]]="checked-out"),Table2[[#This Row],[room_rate_per_night]]*Table2[[#This Row],[Num_Nights]],0)</f>
        <v>1611.26</v>
      </c>
      <c r="R5748" t="str" cm="1">
        <f t="array" ref="R5748">IFERROR(_xlfn.IFS(Table2[[#This Row],[booking_status]]="confirmed","Expected",Table2[[#This Row],[booking_status]]="checked-out","Actual"),"No Revenue")</f>
        <v>Expected</v>
      </c>
      <c r="S5748" s="4">
        <f>Table2[[#This Row],[Revenue_Amount]]/Table2[[#This Row],[Num_Nights]]</f>
        <v>230.18</v>
      </c>
    </row>
    <row r="5749" spans="1:19" x14ac:dyDescent="0.3">
      <c r="A5749">
        <v>5748</v>
      </c>
      <c r="B5749" t="s">
        <v>14</v>
      </c>
      <c r="C5749" s="9">
        <v>45286</v>
      </c>
      <c r="D5749" s="9">
        <v>45292</v>
      </c>
      <c r="E5749" s="10">
        <v>45236</v>
      </c>
      <c r="F5749" t="s">
        <v>27</v>
      </c>
      <c r="G5749">
        <v>103.9</v>
      </c>
      <c r="H5749">
        <v>1</v>
      </c>
      <c r="I5749">
        <v>1</v>
      </c>
      <c r="J5749" t="s">
        <v>28</v>
      </c>
      <c r="K5749" t="s">
        <v>29</v>
      </c>
      <c r="L5749" t="s">
        <v>21</v>
      </c>
      <c r="M5749" t="s">
        <v>36</v>
      </c>
      <c r="N5749" t="s">
        <v>41</v>
      </c>
      <c r="O5749">
        <f>Table2[[#This Row],[check_out_date]]-Table2[[#This Row],[check_in_date]]</f>
        <v>6</v>
      </c>
      <c r="P5749">
        <f>Table2[[#This Row],[num_adults]]+Table2[[#This Row],[num_children]]</f>
        <v>2</v>
      </c>
      <c r="Q5749" s="3">
        <f>IF(OR(Table2[[#This Row],[booking_status]]="confirmed",Table2[[#This Row],[booking_status]]="checked-out"),Table2[[#This Row],[room_rate_per_night]]*Table2[[#This Row],[Num_Nights]],0)</f>
        <v>623.40000000000009</v>
      </c>
      <c r="R5749" t="str" cm="1">
        <f t="array" ref="R5749">IFERROR(_xlfn.IFS(Table2[[#This Row],[booking_status]]="confirmed","Expected",Table2[[#This Row],[booking_status]]="checked-out","Actual"),"No Revenue")</f>
        <v>Expected</v>
      </c>
      <c r="S5749" s="4">
        <f>Table2[[#This Row],[Revenue_Amount]]/Table2[[#This Row],[Num_Nights]]</f>
        <v>103.90000000000002</v>
      </c>
    </row>
    <row r="5750" spans="1:19" x14ac:dyDescent="0.3">
      <c r="A5750">
        <v>5749</v>
      </c>
      <c r="B5750" t="s">
        <v>37</v>
      </c>
      <c r="C5750" s="9">
        <v>44992</v>
      </c>
      <c r="D5750" s="9">
        <v>45001</v>
      </c>
      <c r="E5750" s="10">
        <v>44939</v>
      </c>
      <c r="F5750" t="s">
        <v>27</v>
      </c>
      <c r="G5750">
        <v>150.69</v>
      </c>
      <c r="H5750">
        <v>2</v>
      </c>
      <c r="I5750">
        <v>0</v>
      </c>
      <c r="J5750" t="s">
        <v>28</v>
      </c>
      <c r="K5750" t="s">
        <v>29</v>
      </c>
      <c r="L5750" t="s">
        <v>21</v>
      </c>
      <c r="M5750" t="s">
        <v>36</v>
      </c>
      <c r="N5750" t="s">
        <v>41</v>
      </c>
      <c r="O5750">
        <f>Table2[[#This Row],[check_out_date]]-Table2[[#This Row],[check_in_date]]</f>
        <v>9</v>
      </c>
      <c r="P5750">
        <f>Table2[[#This Row],[num_adults]]+Table2[[#This Row],[num_children]]</f>
        <v>2</v>
      </c>
      <c r="Q5750" s="3">
        <f>IF(OR(Table2[[#This Row],[booking_status]]="confirmed",Table2[[#This Row],[booking_status]]="checked-out"),Table2[[#This Row],[room_rate_per_night]]*Table2[[#This Row],[Num_Nights]],0)</f>
        <v>1356.21</v>
      </c>
      <c r="R5750" t="str" cm="1">
        <f t="array" ref="R5750">IFERROR(_xlfn.IFS(Table2[[#This Row],[booking_status]]="confirmed","Expected",Table2[[#This Row],[booking_status]]="checked-out","Actual"),"No Revenue")</f>
        <v>Expected</v>
      </c>
      <c r="S5750" s="4">
        <f>Table2[[#This Row],[Revenue_Amount]]/Table2[[#This Row],[Num_Nights]]</f>
        <v>150.69</v>
      </c>
    </row>
    <row r="5751" spans="1:19" hidden="1" x14ac:dyDescent="0.3">
      <c r="A5751">
        <v>5750</v>
      </c>
      <c r="B5751" t="s">
        <v>37</v>
      </c>
      <c r="C5751" s="9">
        <v>45228</v>
      </c>
      <c r="D5751" s="9">
        <v>45232</v>
      </c>
      <c r="E5751" s="10">
        <v>45201</v>
      </c>
      <c r="F5751" t="s">
        <v>49</v>
      </c>
      <c r="G5751">
        <v>88.65</v>
      </c>
      <c r="H5751">
        <v>1</v>
      </c>
      <c r="I5751">
        <v>0</v>
      </c>
      <c r="J5751" t="s">
        <v>35</v>
      </c>
      <c r="K5751" t="s">
        <v>99</v>
      </c>
      <c r="L5751" t="s">
        <v>21</v>
      </c>
      <c r="M5751" t="s">
        <v>36</v>
      </c>
      <c r="N5751" t="s">
        <v>41</v>
      </c>
      <c r="O5751">
        <f>Table2[[#This Row],[check_out_date]]-Table2[[#This Row],[check_in_date]]</f>
        <v>4</v>
      </c>
      <c r="P5751">
        <f>Table2[[#This Row],[num_adults]]+Table2[[#This Row],[num_children]]</f>
        <v>1</v>
      </c>
      <c r="Q5751" s="3">
        <f>IF(OR(Table2[[#This Row],[booking_status]]="confirmed",Table2[[#This Row],[booking_status]]="checked-out"),Table2[[#This Row],[room_rate_per_night]]*Table2[[#This Row],[Num_Nights]],0)</f>
        <v>354.6</v>
      </c>
      <c r="R5751" t="str" cm="1">
        <f t="array" ref="R5751">IFERROR(_xlfn.IFS(Table2[[#This Row],[booking_status]]="confirmed","Expected",Table2[[#This Row],[booking_status]]="checked-out","Actual"),"No Revenue")</f>
        <v>Expected</v>
      </c>
      <c r="S5751" s="4">
        <f>Table2[[#This Row],[Revenue_Amount]]/Table2[[#This Row],[Num_Nights]]</f>
        <v>88.65</v>
      </c>
    </row>
    <row r="5752" spans="1:19" x14ac:dyDescent="0.3">
      <c r="A5752">
        <v>5751</v>
      </c>
      <c r="B5752" t="s">
        <v>50</v>
      </c>
      <c r="C5752" s="9">
        <v>45264</v>
      </c>
      <c r="D5752" s="9">
        <v>45275</v>
      </c>
      <c r="E5752" s="10">
        <v>45213</v>
      </c>
      <c r="F5752" t="s">
        <v>49</v>
      </c>
      <c r="G5752">
        <v>102.7</v>
      </c>
      <c r="H5752">
        <v>1</v>
      </c>
      <c r="I5752">
        <v>3</v>
      </c>
      <c r="J5752" t="s">
        <v>28</v>
      </c>
      <c r="K5752" t="s">
        <v>44</v>
      </c>
      <c r="L5752" t="s">
        <v>21</v>
      </c>
      <c r="M5752" t="s">
        <v>36</v>
      </c>
      <c r="N5752" t="s">
        <v>23</v>
      </c>
      <c r="O5752">
        <f>Table2[[#This Row],[check_out_date]]-Table2[[#This Row],[check_in_date]]</f>
        <v>11</v>
      </c>
      <c r="P5752">
        <f>Table2[[#This Row],[num_adults]]+Table2[[#This Row],[num_children]]</f>
        <v>4</v>
      </c>
      <c r="Q5752" s="3">
        <f>IF(OR(Table2[[#This Row],[booking_status]]="confirmed",Table2[[#This Row],[booking_status]]="checked-out"),Table2[[#This Row],[room_rate_per_night]]*Table2[[#This Row],[Num_Nights]],0)</f>
        <v>1129.7</v>
      </c>
      <c r="R5752" t="str" cm="1">
        <f t="array" ref="R5752">IFERROR(_xlfn.IFS(Table2[[#This Row],[booking_status]]="confirmed","Expected",Table2[[#This Row],[booking_status]]="checked-out","Actual"),"No Revenue")</f>
        <v>Expected</v>
      </c>
      <c r="S5752" s="4">
        <f>Table2[[#This Row],[Revenue_Amount]]/Table2[[#This Row],[Num_Nights]]</f>
        <v>102.7</v>
      </c>
    </row>
    <row r="5753" spans="1:19" hidden="1" x14ac:dyDescent="0.3">
      <c r="A5753">
        <v>5752</v>
      </c>
      <c r="B5753" t="s">
        <v>37</v>
      </c>
      <c r="C5753" s="9">
        <v>45194</v>
      </c>
      <c r="D5753" s="9">
        <v>45198</v>
      </c>
      <c r="E5753" s="10">
        <v>45162</v>
      </c>
      <c r="F5753" t="s">
        <v>54</v>
      </c>
      <c r="G5753">
        <v>335.37</v>
      </c>
      <c r="H5753">
        <v>3</v>
      </c>
      <c r="I5753">
        <v>3</v>
      </c>
      <c r="J5753" t="s">
        <v>35</v>
      </c>
      <c r="K5753" t="s">
        <v>20</v>
      </c>
      <c r="L5753" t="s">
        <v>56</v>
      </c>
      <c r="M5753" t="s">
        <v>36</v>
      </c>
      <c r="N5753" t="s">
        <v>41</v>
      </c>
      <c r="O5753">
        <f>Table2[[#This Row],[check_out_date]]-Table2[[#This Row],[check_in_date]]</f>
        <v>4</v>
      </c>
      <c r="P5753">
        <f>Table2[[#This Row],[num_adults]]+Table2[[#This Row],[num_children]]</f>
        <v>6</v>
      </c>
      <c r="Q5753" s="3">
        <f>IF(OR(Table2[[#This Row],[booking_status]]="confirmed",Table2[[#This Row],[booking_status]]="checked-out"),Table2[[#This Row],[room_rate_per_night]]*Table2[[#This Row],[Num_Nights]],0)</f>
        <v>1341.48</v>
      </c>
      <c r="R5753" t="str" cm="1">
        <f t="array" ref="R5753">IFERROR(_xlfn.IFS(Table2[[#This Row],[booking_status]]="confirmed","Expected",Table2[[#This Row],[booking_status]]="checked-out","Actual"),"No Revenue")</f>
        <v>Actual</v>
      </c>
      <c r="S5753" s="4">
        <f>Table2[[#This Row],[Revenue_Amount]]/Table2[[#This Row],[Num_Nights]]</f>
        <v>335.37</v>
      </c>
    </row>
    <row r="5754" spans="1:19" x14ac:dyDescent="0.3">
      <c r="A5754">
        <v>5753</v>
      </c>
      <c r="B5754" t="s">
        <v>50</v>
      </c>
      <c r="C5754" s="9">
        <v>45239</v>
      </c>
      <c r="D5754" s="9">
        <v>45244</v>
      </c>
      <c r="E5754" s="10">
        <v>45209</v>
      </c>
      <c r="F5754" t="s">
        <v>27</v>
      </c>
      <c r="G5754">
        <v>185.01</v>
      </c>
      <c r="H5754">
        <v>1</v>
      </c>
      <c r="I5754">
        <v>0</v>
      </c>
      <c r="J5754" t="s">
        <v>55</v>
      </c>
      <c r="K5754" t="s">
        <v>20</v>
      </c>
      <c r="L5754" t="s">
        <v>60</v>
      </c>
      <c r="M5754" t="s">
        <v>22</v>
      </c>
      <c r="N5754" t="s">
        <v>41</v>
      </c>
      <c r="O5754">
        <f>Table2[[#This Row],[check_out_date]]-Table2[[#This Row],[check_in_date]]</f>
        <v>5</v>
      </c>
      <c r="P5754">
        <f>Table2[[#This Row],[num_adults]]+Table2[[#This Row],[num_children]]</f>
        <v>1</v>
      </c>
      <c r="Q5754" s="3">
        <f>IF(OR(Table2[[#This Row],[booking_status]]="confirmed",Table2[[#This Row],[booking_status]]="checked-out"),Table2[[#This Row],[room_rate_per_night]]*Table2[[#This Row],[Num_Nights]],0)</f>
        <v>0</v>
      </c>
      <c r="R5754" t="str" cm="1">
        <f t="array" ref="R5754">IFERROR(_xlfn.IFS(Table2[[#This Row],[booking_status]]="confirmed","Expected",Table2[[#This Row],[booking_status]]="checked-out","Actual"),"No Revenue")</f>
        <v>No Revenue</v>
      </c>
      <c r="S5754" s="4">
        <f>Table2[[#This Row],[Revenue_Amount]]/Table2[[#This Row],[Num_Nights]]</f>
        <v>0</v>
      </c>
    </row>
    <row r="5755" spans="1:19" x14ac:dyDescent="0.3">
      <c r="A5755">
        <v>5754</v>
      </c>
      <c r="B5755" t="s">
        <v>50</v>
      </c>
      <c r="C5755" s="9">
        <v>45205</v>
      </c>
      <c r="D5755" s="9">
        <v>45215</v>
      </c>
      <c r="E5755" s="10">
        <v>45202</v>
      </c>
      <c r="F5755" t="s">
        <v>54</v>
      </c>
      <c r="G5755">
        <v>433.89</v>
      </c>
      <c r="H5755">
        <v>2</v>
      </c>
      <c r="I5755">
        <v>0</v>
      </c>
      <c r="J5755" t="s">
        <v>55</v>
      </c>
      <c r="K5755" t="s">
        <v>29</v>
      </c>
      <c r="L5755" t="s">
        <v>56</v>
      </c>
      <c r="M5755" t="s">
        <v>22</v>
      </c>
      <c r="N5755" t="s">
        <v>41</v>
      </c>
      <c r="O5755">
        <f>Table2[[#This Row],[check_out_date]]-Table2[[#This Row],[check_in_date]]</f>
        <v>10</v>
      </c>
      <c r="P5755">
        <f>Table2[[#This Row],[num_adults]]+Table2[[#This Row],[num_children]]</f>
        <v>2</v>
      </c>
      <c r="Q5755" s="3">
        <f>IF(OR(Table2[[#This Row],[booking_status]]="confirmed",Table2[[#This Row],[booking_status]]="checked-out"),Table2[[#This Row],[room_rate_per_night]]*Table2[[#This Row],[Num_Nights]],0)</f>
        <v>4338.8999999999996</v>
      </c>
      <c r="R5755" t="str" cm="1">
        <f t="array" ref="R5755">IFERROR(_xlfn.IFS(Table2[[#This Row],[booking_status]]="confirmed","Expected",Table2[[#This Row],[booking_status]]="checked-out","Actual"),"No Revenue")</f>
        <v>Actual</v>
      </c>
      <c r="S5755" s="4">
        <f>Table2[[#This Row],[Revenue_Amount]]/Table2[[#This Row],[Num_Nights]]</f>
        <v>433.89</v>
      </c>
    </row>
    <row r="5756" spans="1:19" x14ac:dyDescent="0.3">
      <c r="A5756">
        <v>5755</v>
      </c>
      <c r="B5756" t="s">
        <v>37</v>
      </c>
      <c r="C5756" s="9">
        <v>45141</v>
      </c>
      <c r="D5756" s="9">
        <v>45154</v>
      </c>
      <c r="E5756" s="10">
        <v>45078</v>
      </c>
      <c r="F5756" t="s">
        <v>27</v>
      </c>
      <c r="G5756">
        <v>182.78</v>
      </c>
      <c r="H5756">
        <v>3</v>
      </c>
      <c r="I5756">
        <v>1</v>
      </c>
      <c r="J5756" t="s">
        <v>28</v>
      </c>
      <c r="K5756" t="s">
        <v>20</v>
      </c>
      <c r="L5756" t="s">
        <v>21</v>
      </c>
      <c r="M5756" t="s">
        <v>36</v>
      </c>
      <c r="N5756" t="s">
        <v>41</v>
      </c>
      <c r="O5756">
        <f>Table2[[#This Row],[check_out_date]]-Table2[[#This Row],[check_in_date]]</f>
        <v>13</v>
      </c>
      <c r="P5756">
        <f>Table2[[#This Row],[num_adults]]+Table2[[#This Row],[num_children]]</f>
        <v>4</v>
      </c>
      <c r="Q5756" s="3">
        <f>IF(OR(Table2[[#This Row],[booking_status]]="confirmed",Table2[[#This Row],[booking_status]]="checked-out"),Table2[[#This Row],[room_rate_per_night]]*Table2[[#This Row],[Num_Nights]],0)</f>
        <v>2376.14</v>
      </c>
      <c r="R5756" t="str" cm="1">
        <f t="array" ref="R5756">IFERROR(_xlfn.IFS(Table2[[#This Row],[booking_status]]="confirmed","Expected",Table2[[#This Row],[booking_status]]="checked-out","Actual"),"No Revenue")</f>
        <v>Expected</v>
      </c>
      <c r="S5756" s="4">
        <f>Table2[[#This Row],[Revenue_Amount]]/Table2[[#This Row],[Num_Nights]]</f>
        <v>182.78</v>
      </c>
    </row>
    <row r="5757" spans="1:19" hidden="1" x14ac:dyDescent="0.3">
      <c r="A5757">
        <v>5756</v>
      </c>
      <c r="B5757" t="s">
        <v>14</v>
      </c>
      <c r="C5757" s="9">
        <v>45230</v>
      </c>
      <c r="D5757" s="9">
        <v>45236</v>
      </c>
      <c r="E5757" s="10">
        <v>45198</v>
      </c>
      <c r="F5757" t="s">
        <v>54</v>
      </c>
      <c r="G5757">
        <v>302.83</v>
      </c>
      <c r="H5757">
        <v>2</v>
      </c>
      <c r="I5757">
        <v>0</v>
      </c>
      <c r="J5757" t="s">
        <v>35</v>
      </c>
      <c r="K5757" t="s">
        <v>29</v>
      </c>
      <c r="L5757" t="s">
        <v>56</v>
      </c>
      <c r="M5757" t="s">
        <v>36</v>
      </c>
      <c r="N5757" t="s">
        <v>95</v>
      </c>
      <c r="O5757">
        <f>Table2[[#This Row],[check_out_date]]-Table2[[#This Row],[check_in_date]]</f>
        <v>6</v>
      </c>
      <c r="P5757">
        <f>Table2[[#This Row],[num_adults]]+Table2[[#This Row],[num_children]]</f>
        <v>2</v>
      </c>
      <c r="Q5757" s="3">
        <f>IF(OR(Table2[[#This Row],[booking_status]]="confirmed",Table2[[#This Row],[booking_status]]="checked-out"),Table2[[#This Row],[room_rate_per_night]]*Table2[[#This Row],[Num_Nights]],0)</f>
        <v>1816.98</v>
      </c>
      <c r="R5757" t="str" cm="1">
        <f t="array" ref="R5757">IFERROR(_xlfn.IFS(Table2[[#This Row],[booking_status]]="confirmed","Expected",Table2[[#This Row],[booking_status]]="checked-out","Actual"),"No Revenue")</f>
        <v>Actual</v>
      </c>
      <c r="S5757" s="4">
        <f>Table2[[#This Row],[Revenue_Amount]]/Table2[[#This Row],[Num_Nights]]</f>
        <v>302.83</v>
      </c>
    </row>
    <row r="5758" spans="1:19" x14ac:dyDescent="0.3">
      <c r="A5758">
        <v>5757</v>
      </c>
      <c r="B5758" t="s">
        <v>14</v>
      </c>
      <c r="C5758" s="9">
        <v>45206</v>
      </c>
      <c r="D5758" s="9">
        <v>45210</v>
      </c>
      <c r="E5758" s="10">
        <v>45199</v>
      </c>
      <c r="F5758" t="s">
        <v>27</v>
      </c>
      <c r="G5758">
        <v>142.52000000000001</v>
      </c>
      <c r="H5758">
        <v>2</v>
      </c>
      <c r="I5758">
        <v>0</v>
      </c>
      <c r="J5758" t="s">
        <v>19</v>
      </c>
      <c r="K5758" t="s">
        <v>66</v>
      </c>
      <c r="L5758" t="s">
        <v>21</v>
      </c>
      <c r="M5758" t="s">
        <v>36</v>
      </c>
      <c r="N5758" t="s">
        <v>41</v>
      </c>
      <c r="O5758">
        <f>Table2[[#This Row],[check_out_date]]-Table2[[#This Row],[check_in_date]]</f>
        <v>4</v>
      </c>
      <c r="P5758">
        <f>Table2[[#This Row],[num_adults]]+Table2[[#This Row],[num_children]]</f>
        <v>2</v>
      </c>
      <c r="Q5758" s="3">
        <f>IF(OR(Table2[[#This Row],[booking_status]]="confirmed",Table2[[#This Row],[booking_status]]="checked-out"),Table2[[#This Row],[room_rate_per_night]]*Table2[[#This Row],[Num_Nights]],0)</f>
        <v>570.08000000000004</v>
      </c>
      <c r="R5758" t="str" cm="1">
        <f t="array" ref="R5758">IFERROR(_xlfn.IFS(Table2[[#This Row],[booking_status]]="confirmed","Expected",Table2[[#This Row],[booking_status]]="checked-out","Actual"),"No Revenue")</f>
        <v>Expected</v>
      </c>
      <c r="S5758" s="4">
        <f>Table2[[#This Row],[Revenue_Amount]]/Table2[[#This Row],[Num_Nights]]</f>
        <v>142.52000000000001</v>
      </c>
    </row>
    <row r="5759" spans="1:19" x14ac:dyDescent="0.3">
      <c r="A5759">
        <v>5758</v>
      </c>
      <c r="B5759" t="s">
        <v>14</v>
      </c>
      <c r="C5759" s="9">
        <v>45001</v>
      </c>
      <c r="D5759" s="9">
        <v>45005</v>
      </c>
      <c r="E5759" s="10">
        <v>44983</v>
      </c>
      <c r="F5759" t="s">
        <v>27</v>
      </c>
      <c r="G5759">
        <v>142.11000000000001</v>
      </c>
      <c r="H5759">
        <v>3</v>
      </c>
      <c r="I5759">
        <v>3</v>
      </c>
      <c r="J5759" t="s">
        <v>28</v>
      </c>
      <c r="K5759" t="s">
        <v>20</v>
      </c>
      <c r="L5759" t="s">
        <v>56</v>
      </c>
      <c r="M5759" t="s">
        <v>22</v>
      </c>
      <c r="N5759" t="s">
        <v>41</v>
      </c>
      <c r="O5759">
        <f>Table2[[#This Row],[check_out_date]]-Table2[[#This Row],[check_in_date]]</f>
        <v>4</v>
      </c>
      <c r="P5759">
        <f>Table2[[#This Row],[num_adults]]+Table2[[#This Row],[num_children]]</f>
        <v>6</v>
      </c>
      <c r="Q5759" s="3">
        <f>IF(OR(Table2[[#This Row],[booking_status]]="confirmed",Table2[[#This Row],[booking_status]]="checked-out"),Table2[[#This Row],[room_rate_per_night]]*Table2[[#This Row],[Num_Nights]],0)</f>
        <v>568.44000000000005</v>
      </c>
      <c r="R5759" t="str" cm="1">
        <f t="array" ref="R5759">IFERROR(_xlfn.IFS(Table2[[#This Row],[booking_status]]="confirmed","Expected",Table2[[#This Row],[booking_status]]="checked-out","Actual"),"No Revenue")</f>
        <v>Actual</v>
      </c>
      <c r="S5759" s="4">
        <f>Table2[[#This Row],[Revenue_Amount]]/Table2[[#This Row],[Num_Nights]]</f>
        <v>142.11000000000001</v>
      </c>
    </row>
    <row r="5760" spans="1:19" x14ac:dyDescent="0.3">
      <c r="A5760">
        <v>5759</v>
      </c>
      <c r="B5760" t="s">
        <v>37</v>
      </c>
      <c r="C5760" s="9">
        <v>45280</v>
      </c>
      <c r="D5760" s="9">
        <v>45288</v>
      </c>
      <c r="E5760" s="10">
        <v>45239</v>
      </c>
      <c r="F5760" t="s">
        <v>27</v>
      </c>
      <c r="G5760">
        <v>158.61000000000001</v>
      </c>
      <c r="H5760">
        <v>3</v>
      </c>
      <c r="I5760">
        <v>2</v>
      </c>
      <c r="J5760" t="s">
        <v>55</v>
      </c>
      <c r="K5760" t="s">
        <v>29</v>
      </c>
      <c r="L5760" t="s">
        <v>21</v>
      </c>
      <c r="M5760" t="s">
        <v>22</v>
      </c>
      <c r="N5760" t="s">
        <v>45</v>
      </c>
      <c r="O5760">
        <f>Table2[[#This Row],[check_out_date]]-Table2[[#This Row],[check_in_date]]</f>
        <v>8</v>
      </c>
      <c r="P5760">
        <f>Table2[[#This Row],[num_adults]]+Table2[[#This Row],[num_children]]</f>
        <v>5</v>
      </c>
      <c r="Q5760" s="3">
        <f>IF(OR(Table2[[#This Row],[booking_status]]="confirmed",Table2[[#This Row],[booking_status]]="checked-out"),Table2[[#This Row],[room_rate_per_night]]*Table2[[#This Row],[Num_Nights]],0)</f>
        <v>1268.8800000000001</v>
      </c>
      <c r="R5760" t="str" cm="1">
        <f t="array" ref="R5760">IFERROR(_xlfn.IFS(Table2[[#This Row],[booking_status]]="confirmed","Expected",Table2[[#This Row],[booking_status]]="checked-out","Actual"),"No Revenue")</f>
        <v>Expected</v>
      </c>
      <c r="S5760" s="4">
        <f>Table2[[#This Row],[Revenue_Amount]]/Table2[[#This Row],[Num_Nights]]</f>
        <v>158.61000000000001</v>
      </c>
    </row>
    <row r="5761" spans="1:19" x14ac:dyDescent="0.3">
      <c r="A5761">
        <v>5760</v>
      </c>
      <c r="B5761" t="s">
        <v>50</v>
      </c>
      <c r="C5761" s="9">
        <v>44997</v>
      </c>
      <c r="D5761" s="9">
        <v>45000</v>
      </c>
      <c r="E5761" s="10">
        <v>44961</v>
      </c>
      <c r="F5761" t="s">
        <v>18</v>
      </c>
      <c r="G5761">
        <v>200.7</v>
      </c>
      <c r="H5761">
        <v>2</v>
      </c>
      <c r="I5761">
        <v>2</v>
      </c>
      <c r="J5761" t="s">
        <v>94</v>
      </c>
      <c r="K5761" t="s">
        <v>99</v>
      </c>
      <c r="L5761" t="s">
        <v>60</v>
      </c>
      <c r="M5761" t="s">
        <v>22</v>
      </c>
      <c r="N5761" t="s">
        <v>45</v>
      </c>
      <c r="O5761">
        <f>Table2[[#This Row],[check_out_date]]-Table2[[#This Row],[check_in_date]]</f>
        <v>3</v>
      </c>
      <c r="P5761">
        <f>Table2[[#This Row],[num_adults]]+Table2[[#This Row],[num_children]]</f>
        <v>4</v>
      </c>
      <c r="Q5761" s="3">
        <f>IF(OR(Table2[[#This Row],[booking_status]]="confirmed",Table2[[#This Row],[booking_status]]="checked-out"),Table2[[#This Row],[room_rate_per_night]]*Table2[[#This Row],[Num_Nights]],0)</f>
        <v>0</v>
      </c>
      <c r="R5761" t="str" cm="1">
        <f t="array" ref="R5761">IFERROR(_xlfn.IFS(Table2[[#This Row],[booking_status]]="confirmed","Expected",Table2[[#This Row],[booking_status]]="checked-out","Actual"),"No Revenue")</f>
        <v>No Revenue</v>
      </c>
      <c r="S5761" s="4">
        <f>Table2[[#This Row],[Revenue_Amount]]/Table2[[#This Row],[Num_Nights]]</f>
        <v>0</v>
      </c>
    </row>
    <row r="5762" spans="1:19" x14ac:dyDescent="0.3">
      <c r="A5762">
        <v>5761</v>
      </c>
      <c r="B5762" t="s">
        <v>31</v>
      </c>
      <c r="C5762" s="9">
        <v>45090</v>
      </c>
      <c r="D5762" s="9">
        <v>45096</v>
      </c>
      <c r="E5762" s="10">
        <v>45018</v>
      </c>
      <c r="F5762" t="s">
        <v>18</v>
      </c>
      <c r="G5762">
        <v>202.97</v>
      </c>
      <c r="H5762">
        <v>1</v>
      </c>
      <c r="I5762">
        <v>0</v>
      </c>
      <c r="J5762" t="s">
        <v>94</v>
      </c>
      <c r="K5762" t="s">
        <v>99</v>
      </c>
      <c r="L5762" t="s">
        <v>56</v>
      </c>
      <c r="M5762" t="s">
        <v>36</v>
      </c>
      <c r="N5762" t="s">
        <v>41</v>
      </c>
      <c r="O5762">
        <f>Table2[[#This Row],[check_out_date]]-Table2[[#This Row],[check_in_date]]</f>
        <v>6</v>
      </c>
      <c r="P5762">
        <f>Table2[[#This Row],[num_adults]]+Table2[[#This Row],[num_children]]</f>
        <v>1</v>
      </c>
      <c r="Q5762" s="3">
        <f>IF(OR(Table2[[#This Row],[booking_status]]="confirmed",Table2[[#This Row],[booking_status]]="checked-out"),Table2[[#This Row],[room_rate_per_night]]*Table2[[#This Row],[Num_Nights]],0)</f>
        <v>1217.82</v>
      </c>
      <c r="R5762" t="str" cm="1">
        <f t="array" ref="R5762">IFERROR(_xlfn.IFS(Table2[[#This Row],[booking_status]]="confirmed","Expected",Table2[[#This Row],[booking_status]]="checked-out","Actual"),"No Revenue")</f>
        <v>Actual</v>
      </c>
      <c r="S5762" s="4">
        <f>Table2[[#This Row],[Revenue_Amount]]/Table2[[#This Row],[Num_Nights]]</f>
        <v>202.97</v>
      </c>
    </row>
    <row r="5763" spans="1:19" x14ac:dyDescent="0.3">
      <c r="A5763">
        <v>5762</v>
      </c>
      <c r="B5763" t="s">
        <v>31</v>
      </c>
      <c r="C5763" s="9">
        <v>44952</v>
      </c>
      <c r="D5763" s="9">
        <v>44962</v>
      </c>
      <c r="E5763" s="10">
        <v>44919</v>
      </c>
      <c r="F5763" t="s">
        <v>27</v>
      </c>
      <c r="G5763">
        <v>106.92</v>
      </c>
      <c r="H5763">
        <v>1</v>
      </c>
      <c r="I5763">
        <v>0</v>
      </c>
      <c r="J5763" t="s">
        <v>28</v>
      </c>
      <c r="K5763" t="s">
        <v>44</v>
      </c>
      <c r="L5763" t="s">
        <v>56</v>
      </c>
      <c r="M5763" t="s">
        <v>36</v>
      </c>
      <c r="N5763" t="s">
        <v>23</v>
      </c>
      <c r="O5763">
        <f>Table2[[#This Row],[check_out_date]]-Table2[[#This Row],[check_in_date]]</f>
        <v>10</v>
      </c>
      <c r="P5763">
        <f>Table2[[#This Row],[num_adults]]+Table2[[#This Row],[num_children]]</f>
        <v>1</v>
      </c>
      <c r="Q5763" s="3">
        <f>IF(OR(Table2[[#This Row],[booking_status]]="confirmed",Table2[[#This Row],[booking_status]]="checked-out"),Table2[[#This Row],[room_rate_per_night]]*Table2[[#This Row],[Num_Nights]],0)</f>
        <v>1069.2</v>
      </c>
      <c r="R5763" t="str" cm="1">
        <f t="array" ref="R5763">IFERROR(_xlfn.IFS(Table2[[#This Row],[booking_status]]="confirmed","Expected",Table2[[#This Row],[booking_status]]="checked-out","Actual"),"No Revenue")</f>
        <v>Actual</v>
      </c>
      <c r="S5763" s="4">
        <f>Table2[[#This Row],[Revenue_Amount]]/Table2[[#This Row],[Num_Nights]]</f>
        <v>106.92</v>
      </c>
    </row>
    <row r="5764" spans="1:19" x14ac:dyDescent="0.3">
      <c r="A5764">
        <v>5763</v>
      </c>
      <c r="B5764" t="s">
        <v>14</v>
      </c>
      <c r="C5764" s="9">
        <v>45195</v>
      </c>
      <c r="D5764" s="9">
        <v>45199</v>
      </c>
      <c r="E5764" s="10">
        <v>45166</v>
      </c>
      <c r="F5764" t="s">
        <v>49</v>
      </c>
      <c r="G5764">
        <v>102.47</v>
      </c>
      <c r="H5764">
        <v>3</v>
      </c>
      <c r="I5764">
        <v>0</v>
      </c>
      <c r="J5764" t="s">
        <v>55</v>
      </c>
      <c r="K5764" t="s">
        <v>44</v>
      </c>
      <c r="L5764" t="s">
        <v>56</v>
      </c>
      <c r="M5764" t="s">
        <v>36</v>
      </c>
      <c r="N5764" t="s">
        <v>45</v>
      </c>
      <c r="O5764">
        <f>Table2[[#This Row],[check_out_date]]-Table2[[#This Row],[check_in_date]]</f>
        <v>4</v>
      </c>
      <c r="P5764">
        <f>Table2[[#This Row],[num_adults]]+Table2[[#This Row],[num_children]]</f>
        <v>3</v>
      </c>
      <c r="Q5764" s="3">
        <f>IF(OR(Table2[[#This Row],[booking_status]]="confirmed",Table2[[#This Row],[booking_status]]="checked-out"),Table2[[#This Row],[room_rate_per_night]]*Table2[[#This Row],[Num_Nights]],0)</f>
        <v>409.88</v>
      </c>
      <c r="R5764" t="str" cm="1">
        <f t="array" ref="R5764">IFERROR(_xlfn.IFS(Table2[[#This Row],[booking_status]]="confirmed","Expected",Table2[[#This Row],[booking_status]]="checked-out","Actual"),"No Revenue")</f>
        <v>Actual</v>
      </c>
      <c r="S5764" s="4">
        <f>Table2[[#This Row],[Revenue_Amount]]/Table2[[#This Row],[Num_Nights]]</f>
        <v>102.47</v>
      </c>
    </row>
    <row r="5765" spans="1:19" x14ac:dyDescent="0.3">
      <c r="A5765">
        <v>5764</v>
      </c>
      <c r="B5765" t="s">
        <v>37</v>
      </c>
      <c r="C5765" s="9">
        <v>45070</v>
      </c>
      <c r="D5765" s="9">
        <v>45075</v>
      </c>
      <c r="E5765" s="10">
        <v>45019</v>
      </c>
      <c r="F5765" t="s">
        <v>54</v>
      </c>
      <c r="G5765">
        <v>485.88</v>
      </c>
      <c r="H5765">
        <v>1</v>
      </c>
      <c r="I5765">
        <v>0</v>
      </c>
      <c r="J5765" t="s">
        <v>55</v>
      </c>
      <c r="K5765" t="s">
        <v>66</v>
      </c>
      <c r="L5765" t="s">
        <v>21</v>
      </c>
      <c r="M5765" t="s">
        <v>22</v>
      </c>
      <c r="N5765" t="s">
        <v>41</v>
      </c>
      <c r="O5765">
        <f>Table2[[#This Row],[check_out_date]]-Table2[[#This Row],[check_in_date]]</f>
        <v>5</v>
      </c>
      <c r="P5765">
        <f>Table2[[#This Row],[num_adults]]+Table2[[#This Row],[num_children]]</f>
        <v>1</v>
      </c>
      <c r="Q5765" s="3">
        <f>IF(OR(Table2[[#This Row],[booking_status]]="confirmed",Table2[[#This Row],[booking_status]]="checked-out"),Table2[[#This Row],[room_rate_per_night]]*Table2[[#This Row],[Num_Nights]],0)</f>
        <v>2429.4</v>
      </c>
      <c r="R5765" t="str" cm="1">
        <f t="array" ref="R5765">IFERROR(_xlfn.IFS(Table2[[#This Row],[booking_status]]="confirmed","Expected",Table2[[#This Row],[booking_status]]="checked-out","Actual"),"No Revenue")</f>
        <v>Expected</v>
      </c>
      <c r="S5765" s="4">
        <f>Table2[[#This Row],[Revenue_Amount]]/Table2[[#This Row],[Num_Nights]]</f>
        <v>485.88</v>
      </c>
    </row>
    <row r="5766" spans="1:19" x14ac:dyDescent="0.3">
      <c r="A5766">
        <v>5765</v>
      </c>
      <c r="B5766" t="s">
        <v>37</v>
      </c>
      <c r="C5766" s="9">
        <v>45148</v>
      </c>
      <c r="D5766" s="9">
        <v>45150</v>
      </c>
      <c r="E5766" s="10">
        <v>45094</v>
      </c>
      <c r="F5766" t="s">
        <v>18</v>
      </c>
      <c r="G5766">
        <v>182.56</v>
      </c>
      <c r="H5766">
        <v>3</v>
      </c>
      <c r="I5766">
        <v>0</v>
      </c>
      <c r="J5766" t="s">
        <v>28</v>
      </c>
      <c r="K5766" t="s">
        <v>66</v>
      </c>
      <c r="L5766" t="s">
        <v>21</v>
      </c>
      <c r="M5766" t="s">
        <v>36</v>
      </c>
      <c r="N5766" t="s">
        <v>23</v>
      </c>
      <c r="O5766">
        <f>Table2[[#This Row],[check_out_date]]-Table2[[#This Row],[check_in_date]]</f>
        <v>2</v>
      </c>
      <c r="P5766">
        <f>Table2[[#This Row],[num_adults]]+Table2[[#This Row],[num_children]]</f>
        <v>3</v>
      </c>
      <c r="Q5766" s="3">
        <f>IF(OR(Table2[[#This Row],[booking_status]]="confirmed",Table2[[#This Row],[booking_status]]="checked-out"),Table2[[#This Row],[room_rate_per_night]]*Table2[[#This Row],[Num_Nights]],0)</f>
        <v>365.12</v>
      </c>
      <c r="R5766" t="str" cm="1">
        <f t="array" ref="R5766">IFERROR(_xlfn.IFS(Table2[[#This Row],[booking_status]]="confirmed","Expected",Table2[[#This Row],[booking_status]]="checked-out","Actual"),"No Revenue")</f>
        <v>Expected</v>
      </c>
      <c r="S5766" s="4">
        <f>Table2[[#This Row],[Revenue_Amount]]/Table2[[#This Row],[Num_Nights]]</f>
        <v>182.56</v>
      </c>
    </row>
    <row r="5767" spans="1:19" x14ac:dyDescent="0.3">
      <c r="A5767">
        <v>5766</v>
      </c>
      <c r="B5767" t="s">
        <v>31</v>
      </c>
      <c r="C5767" s="9">
        <v>45173</v>
      </c>
      <c r="D5767" s="9">
        <v>45180</v>
      </c>
      <c r="E5767" s="10">
        <v>45140</v>
      </c>
      <c r="F5767" t="s">
        <v>49</v>
      </c>
      <c r="G5767">
        <v>77.3</v>
      </c>
      <c r="H5767">
        <v>3</v>
      </c>
      <c r="I5767">
        <v>0</v>
      </c>
      <c r="J5767" t="s">
        <v>28</v>
      </c>
      <c r="K5767" t="s">
        <v>44</v>
      </c>
      <c r="L5767" t="s">
        <v>21</v>
      </c>
      <c r="M5767" t="s">
        <v>36</v>
      </c>
      <c r="N5767" t="s">
        <v>41</v>
      </c>
      <c r="O5767">
        <f>Table2[[#This Row],[check_out_date]]-Table2[[#This Row],[check_in_date]]</f>
        <v>7</v>
      </c>
      <c r="P5767">
        <f>Table2[[#This Row],[num_adults]]+Table2[[#This Row],[num_children]]</f>
        <v>3</v>
      </c>
      <c r="Q5767" s="3">
        <f>IF(OR(Table2[[#This Row],[booking_status]]="confirmed",Table2[[#This Row],[booking_status]]="checked-out"),Table2[[#This Row],[room_rate_per_night]]*Table2[[#This Row],[Num_Nights]],0)</f>
        <v>541.1</v>
      </c>
      <c r="R5767" t="str" cm="1">
        <f t="array" ref="R5767">IFERROR(_xlfn.IFS(Table2[[#This Row],[booking_status]]="confirmed","Expected",Table2[[#This Row],[booking_status]]="checked-out","Actual"),"No Revenue")</f>
        <v>Expected</v>
      </c>
      <c r="S5767" s="4">
        <f>Table2[[#This Row],[Revenue_Amount]]/Table2[[#This Row],[Num_Nights]]</f>
        <v>77.3</v>
      </c>
    </row>
    <row r="5768" spans="1:19" x14ac:dyDescent="0.3">
      <c r="A5768">
        <v>5767</v>
      </c>
      <c r="B5768" t="s">
        <v>31</v>
      </c>
      <c r="C5768" s="9">
        <v>45195</v>
      </c>
      <c r="D5768" s="9">
        <v>45205</v>
      </c>
      <c r="E5768" s="10">
        <v>45135</v>
      </c>
      <c r="F5768" t="s">
        <v>27</v>
      </c>
      <c r="G5768">
        <v>138.05000000000001</v>
      </c>
      <c r="H5768">
        <v>2</v>
      </c>
      <c r="I5768">
        <v>0</v>
      </c>
      <c r="J5768" t="s">
        <v>28</v>
      </c>
      <c r="K5768" t="s">
        <v>66</v>
      </c>
      <c r="L5768" t="s">
        <v>21</v>
      </c>
      <c r="M5768" t="s">
        <v>22</v>
      </c>
      <c r="N5768" t="s">
        <v>23</v>
      </c>
      <c r="O5768">
        <f>Table2[[#This Row],[check_out_date]]-Table2[[#This Row],[check_in_date]]</f>
        <v>10</v>
      </c>
      <c r="P5768">
        <f>Table2[[#This Row],[num_adults]]+Table2[[#This Row],[num_children]]</f>
        <v>2</v>
      </c>
      <c r="Q5768" s="3">
        <f>IF(OR(Table2[[#This Row],[booking_status]]="confirmed",Table2[[#This Row],[booking_status]]="checked-out"),Table2[[#This Row],[room_rate_per_night]]*Table2[[#This Row],[Num_Nights]],0)</f>
        <v>1380.5</v>
      </c>
      <c r="R5768" t="str" cm="1">
        <f t="array" ref="R5768">IFERROR(_xlfn.IFS(Table2[[#This Row],[booking_status]]="confirmed","Expected",Table2[[#This Row],[booking_status]]="checked-out","Actual"),"No Revenue")</f>
        <v>Expected</v>
      </c>
      <c r="S5768" s="4">
        <f>Table2[[#This Row],[Revenue_Amount]]/Table2[[#This Row],[Num_Nights]]</f>
        <v>138.05000000000001</v>
      </c>
    </row>
    <row r="5769" spans="1:19" x14ac:dyDescent="0.3">
      <c r="A5769">
        <v>5768</v>
      </c>
      <c r="B5769" t="s">
        <v>31</v>
      </c>
      <c r="C5769" s="9">
        <v>45085</v>
      </c>
      <c r="D5769" s="9">
        <v>45091</v>
      </c>
      <c r="E5769" s="10">
        <v>45066</v>
      </c>
      <c r="F5769" t="s">
        <v>27</v>
      </c>
      <c r="G5769">
        <v>141.5</v>
      </c>
      <c r="H5769">
        <v>1</v>
      </c>
      <c r="I5769">
        <v>0</v>
      </c>
      <c r="J5769" t="s">
        <v>28</v>
      </c>
      <c r="K5769" t="s">
        <v>44</v>
      </c>
      <c r="L5769" t="s">
        <v>60</v>
      </c>
      <c r="M5769" t="s">
        <v>36</v>
      </c>
      <c r="N5769" t="s">
        <v>41</v>
      </c>
      <c r="O5769">
        <f>Table2[[#This Row],[check_out_date]]-Table2[[#This Row],[check_in_date]]</f>
        <v>6</v>
      </c>
      <c r="P5769">
        <f>Table2[[#This Row],[num_adults]]+Table2[[#This Row],[num_children]]</f>
        <v>1</v>
      </c>
      <c r="Q5769" s="3">
        <f>IF(OR(Table2[[#This Row],[booking_status]]="confirmed",Table2[[#This Row],[booking_status]]="checked-out"),Table2[[#This Row],[room_rate_per_night]]*Table2[[#This Row],[Num_Nights]],0)</f>
        <v>0</v>
      </c>
      <c r="R5769" t="str" cm="1">
        <f t="array" ref="R5769">IFERROR(_xlfn.IFS(Table2[[#This Row],[booking_status]]="confirmed","Expected",Table2[[#This Row],[booking_status]]="checked-out","Actual"),"No Revenue")</f>
        <v>No Revenue</v>
      </c>
      <c r="S5769" s="4">
        <f>Table2[[#This Row],[Revenue_Amount]]/Table2[[#This Row],[Num_Nights]]</f>
        <v>0</v>
      </c>
    </row>
    <row r="5770" spans="1:19" hidden="1" x14ac:dyDescent="0.3">
      <c r="A5770">
        <v>5769</v>
      </c>
      <c r="B5770" t="s">
        <v>37</v>
      </c>
      <c r="C5770" s="9">
        <v>45236</v>
      </c>
      <c r="D5770" s="9">
        <v>45240</v>
      </c>
      <c r="E5770" s="10">
        <v>45229</v>
      </c>
      <c r="F5770" t="s">
        <v>49</v>
      </c>
      <c r="G5770">
        <v>146.4</v>
      </c>
      <c r="H5770">
        <v>2</v>
      </c>
      <c r="I5770">
        <v>0</v>
      </c>
      <c r="J5770" t="s">
        <v>35</v>
      </c>
      <c r="K5770" t="s">
        <v>29</v>
      </c>
      <c r="L5770" t="s">
        <v>60</v>
      </c>
      <c r="M5770" t="s">
        <v>36</v>
      </c>
      <c r="N5770" t="s">
        <v>41</v>
      </c>
      <c r="O5770">
        <f>Table2[[#This Row],[check_out_date]]-Table2[[#This Row],[check_in_date]]</f>
        <v>4</v>
      </c>
      <c r="P5770">
        <f>Table2[[#This Row],[num_adults]]+Table2[[#This Row],[num_children]]</f>
        <v>2</v>
      </c>
      <c r="Q5770" s="3">
        <f>IF(OR(Table2[[#This Row],[booking_status]]="confirmed",Table2[[#This Row],[booking_status]]="checked-out"),Table2[[#This Row],[room_rate_per_night]]*Table2[[#This Row],[Num_Nights]],0)</f>
        <v>0</v>
      </c>
      <c r="R5770" t="str" cm="1">
        <f t="array" ref="R5770">IFERROR(_xlfn.IFS(Table2[[#This Row],[booking_status]]="confirmed","Expected",Table2[[#This Row],[booking_status]]="checked-out","Actual"),"No Revenue")</f>
        <v>No Revenue</v>
      </c>
      <c r="S5770" s="4">
        <f>Table2[[#This Row],[Revenue_Amount]]/Table2[[#This Row],[Num_Nights]]</f>
        <v>0</v>
      </c>
    </row>
    <row r="5771" spans="1:19" x14ac:dyDescent="0.3">
      <c r="A5771">
        <v>5770</v>
      </c>
      <c r="B5771" t="s">
        <v>14</v>
      </c>
      <c r="C5771" s="9">
        <v>45270</v>
      </c>
      <c r="D5771" s="9">
        <v>45278</v>
      </c>
      <c r="E5771" s="10">
        <v>45256</v>
      </c>
      <c r="F5771" t="s">
        <v>49</v>
      </c>
      <c r="G5771">
        <v>67.52</v>
      </c>
      <c r="H5771">
        <v>3</v>
      </c>
      <c r="I5771">
        <v>0</v>
      </c>
      <c r="J5771" t="s">
        <v>28</v>
      </c>
      <c r="K5771" t="s">
        <v>29</v>
      </c>
      <c r="L5771" t="s">
        <v>60</v>
      </c>
      <c r="M5771" t="s">
        <v>36</v>
      </c>
      <c r="N5771" t="s">
        <v>23</v>
      </c>
      <c r="O5771">
        <f>Table2[[#This Row],[check_out_date]]-Table2[[#This Row],[check_in_date]]</f>
        <v>8</v>
      </c>
      <c r="P5771">
        <f>Table2[[#This Row],[num_adults]]+Table2[[#This Row],[num_children]]</f>
        <v>3</v>
      </c>
      <c r="Q5771" s="3">
        <f>IF(OR(Table2[[#This Row],[booking_status]]="confirmed",Table2[[#This Row],[booking_status]]="checked-out"),Table2[[#This Row],[room_rate_per_night]]*Table2[[#This Row],[Num_Nights]],0)</f>
        <v>0</v>
      </c>
      <c r="R5771" t="str" cm="1">
        <f t="array" ref="R5771">IFERROR(_xlfn.IFS(Table2[[#This Row],[booking_status]]="confirmed","Expected",Table2[[#This Row],[booking_status]]="checked-out","Actual"),"No Revenue")</f>
        <v>No Revenue</v>
      </c>
      <c r="S5771" s="4">
        <f>Table2[[#This Row],[Revenue_Amount]]/Table2[[#This Row],[Num_Nights]]</f>
        <v>0</v>
      </c>
    </row>
    <row r="5772" spans="1:19" x14ac:dyDescent="0.3">
      <c r="A5772">
        <v>5771</v>
      </c>
      <c r="B5772" t="s">
        <v>50</v>
      </c>
      <c r="C5772" s="9">
        <v>44942</v>
      </c>
      <c r="D5772" s="9">
        <v>44944</v>
      </c>
      <c r="E5772" s="10">
        <v>44900</v>
      </c>
      <c r="F5772" t="s">
        <v>49</v>
      </c>
      <c r="G5772">
        <v>82.94</v>
      </c>
      <c r="H5772">
        <v>2</v>
      </c>
      <c r="I5772">
        <v>2</v>
      </c>
      <c r="J5772" t="s">
        <v>28</v>
      </c>
      <c r="K5772" t="s">
        <v>99</v>
      </c>
      <c r="L5772" t="s">
        <v>70</v>
      </c>
      <c r="M5772" t="s">
        <v>36</v>
      </c>
      <c r="N5772" t="s">
        <v>41</v>
      </c>
      <c r="O5772">
        <f>Table2[[#This Row],[check_out_date]]-Table2[[#This Row],[check_in_date]]</f>
        <v>2</v>
      </c>
      <c r="P5772">
        <f>Table2[[#This Row],[num_adults]]+Table2[[#This Row],[num_children]]</f>
        <v>4</v>
      </c>
      <c r="Q5772" s="3">
        <f>IF(OR(Table2[[#This Row],[booking_status]]="confirmed",Table2[[#This Row],[booking_status]]="checked-out"),Table2[[#This Row],[room_rate_per_night]]*Table2[[#This Row],[Num_Nights]],0)</f>
        <v>0</v>
      </c>
      <c r="R5772" t="str" cm="1">
        <f t="array" ref="R5772">IFERROR(_xlfn.IFS(Table2[[#This Row],[booking_status]]="confirmed","Expected",Table2[[#This Row],[booking_status]]="checked-out","Actual"),"No Revenue")</f>
        <v>No Revenue</v>
      </c>
      <c r="S5772" s="4">
        <f>Table2[[#This Row],[Revenue_Amount]]/Table2[[#This Row],[Num_Nights]]</f>
        <v>0</v>
      </c>
    </row>
    <row r="5773" spans="1:19" x14ac:dyDescent="0.3">
      <c r="A5773">
        <v>5772</v>
      </c>
      <c r="B5773" t="s">
        <v>31</v>
      </c>
      <c r="C5773" s="9">
        <v>45103</v>
      </c>
      <c r="D5773" s="9">
        <v>45108</v>
      </c>
      <c r="E5773" s="10">
        <v>45075</v>
      </c>
      <c r="F5773" t="s">
        <v>54</v>
      </c>
      <c r="G5773">
        <v>252.44</v>
      </c>
      <c r="H5773">
        <v>1</v>
      </c>
      <c r="I5773">
        <v>1</v>
      </c>
      <c r="J5773" t="s">
        <v>28</v>
      </c>
      <c r="K5773" t="s">
        <v>66</v>
      </c>
      <c r="L5773" t="s">
        <v>60</v>
      </c>
      <c r="M5773" t="s">
        <v>36</v>
      </c>
      <c r="N5773" t="s">
        <v>23</v>
      </c>
      <c r="O5773">
        <f>Table2[[#This Row],[check_out_date]]-Table2[[#This Row],[check_in_date]]</f>
        <v>5</v>
      </c>
      <c r="P5773">
        <f>Table2[[#This Row],[num_adults]]+Table2[[#This Row],[num_children]]</f>
        <v>2</v>
      </c>
      <c r="Q5773" s="3">
        <f>IF(OR(Table2[[#This Row],[booking_status]]="confirmed",Table2[[#This Row],[booking_status]]="checked-out"),Table2[[#This Row],[room_rate_per_night]]*Table2[[#This Row],[Num_Nights]],0)</f>
        <v>0</v>
      </c>
      <c r="R5773" t="str" cm="1">
        <f t="array" ref="R5773">IFERROR(_xlfn.IFS(Table2[[#This Row],[booking_status]]="confirmed","Expected",Table2[[#This Row],[booking_status]]="checked-out","Actual"),"No Revenue")</f>
        <v>No Revenue</v>
      </c>
      <c r="S5773" s="4">
        <f>Table2[[#This Row],[Revenue_Amount]]/Table2[[#This Row],[Num_Nights]]</f>
        <v>0</v>
      </c>
    </row>
    <row r="5774" spans="1:19" x14ac:dyDescent="0.3">
      <c r="A5774">
        <v>5773</v>
      </c>
      <c r="B5774" t="s">
        <v>50</v>
      </c>
      <c r="C5774" s="9">
        <v>44945</v>
      </c>
      <c r="D5774" s="9">
        <v>44954</v>
      </c>
      <c r="E5774" s="10">
        <v>44922</v>
      </c>
      <c r="F5774" t="s">
        <v>49</v>
      </c>
      <c r="G5774">
        <v>122.77</v>
      </c>
      <c r="H5774">
        <v>4</v>
      </c>
      <c r="I5774">
        <v>0</v>
      </c>
      <c r="J5774" t="s">
        <v>28</v>
      </c>
      <c r="K5774" t="s">
        <v>20</v>
      </c>
      <c r="L5774" t="s">
        <v>21</v>
      </c>
      <c r="M5774" t="s">
        <v>36</v>
      </c>
      <c r="N5774" t="s">
        <v>45</v>
      </c>
      <c r="O5774">
        <f>Table2[[#This Row],[check_out_date]]-Table2[[#This Row],[check_in_date]]</f>
        <v>9</v>
      </c>
      <c r="P5774">
        <f>Table2[[#This Row],[num_adults]]+Table2[[#This Row],[num_children]]</f>
        <v>4</v>
      </c>
      <c r="Q5774" s="3">
        <f>IF(OR(Table2[[#This Row],[booking_status]]="confirmed",Table2[[#This Row],[booking_status]]="checked-out"),Table2[[#This Row],[room_rate_per_night]]*Table2[[#This Row],[Num_Nights]],0)</f>
        <v>1104.93</v>
      </c>
      <c r="R5774" t="str" cm="1">
        <f t="array" ref="R5774">IFERROR(_xlfn.IFS(Table2[[#This Row],[booking_status]]="confirmed","Expected",Table2[[#This Row],[booking_status]]="checked-out","Actual"),"No Revenue")</f>
        <v>Expected</v>
      </c>
      <c r="S5774" s="4">
        <f>Table2[[#This Row],[Revenue_Amount]]/Table2[[#This Row],[Num_Nights]]</f>
        <v>122.77000000000001</v>
      </c>
    </row>
    <row r="5775" spans="1:19" hidden="1" x14ac:dyDescent="0.3">
      <c r="A5775">
        <v>5774</v>
      </c>
      <c r="B5775" t="s">
        <v>31</v>
      </c>
      <c r="C5775" s="9">
        <v>45140</v>
      </c>
      <c r="D5775" s="9">
        <v>45144</v>
      </c>
      <c r="E5775" s="10">
        <v>45115</v>
      </c>
      <c r="F5775" t="s">
        <v>27</v>
      </c>
      <c r="G5775">
        <v>117.3</v>
      </c>
      <c r="H5775">
        <v>1</v>
      </c>
      <c r="I5775">
        <v>0</v>
      </c>
      <c r="J5775" t="s">
        <v>35</v>
      </c>
      <c r="K5775" t="s">
        <v>44</v>
      </c>
      <c r="L5775" t="s">
        <v>60</v>
      </c>
      <c r="M5775" t="s">
        <v>36</v>
      </c>
      <c r="N5775" t="s">
        <v>41</v>
      </c>
      <c r="O5775">
        <f>Table2[[#This Row],[check_out_date]]-Table2[[#This Row],[check_in_date]]</f>
        <v>4</v>
      </c>
      <c r="P5775">
        <f>Table2[[#This Row],[num_adults]]+Table2[[#This Row],[num_children]]</f>
        <v>1</v>
      </c>
      <c r="Q5775" s="3">
        <f>IF(OR(Table2[[#This Row],[booking_status]]="confirmed",Table2[[#This Row],[booking_status]]="checked-out"),Table2[[#This Row],[room_rate_per_night]]*Table2[[#This Row],[Num_Nights]],0)</f>
        <v>0</v>
      </c>
      <c r="R5775" t="str" cm="1">
        <f t="array" ref="R5775">IFERROR(_xlfn.IFS(Table2[[#This Row],[booking_status]]="confirmed","Expected",Table2[[#This Row],[booking_status]]="checked-out","Actual"),"No Revenue")</f>
        <v>No Revenue</v>
      </c>
      <c r="S5775" s="4">
        <f>Table2[[#This Row],[Revenue_Amount]]/Table2[[#This Row],[Num_Nights]]</f>
        <v>0</v>
      </c>
    </row>
    <row r="5776" spans="1:19" x14ac:dyDescent="0.3">
      <c r="A5776">
        <v>5775</v>
      </c>
      <c r="B5776" t="s">
        <v>50</v>
      </c>
      <c r="C5776" s="9">
        <v>45085</v>
      </c>
      <c r="D5776" s="9">
        <v>45096</v>
      </c>
      <c r="E5776" s="10">
        <v>45034</v>
      </c>
      <c r="F5776" t="s">
        <v>27</v>
      </c>
      <c r="G5776">
        <v>241.97</v>
      </c>
      <c r="H5776">
        <v>1</v>
      </c>
      <c r="I5776">
        <v>2</v>
      </c>
      <c r="J5776" t="s">
        <v>28</v>
      </c>
      <c r="K5776" t="s">
        <v>20</v>
      </c>
      <c r="L5776" t="s">
        <v>60</v>
      </c>
      <c r="M5776" t="s">
        <v>36</v>
      </c>
      <c r="N5776" t="s">
        <v>41</v>
      </c>
      <c r="O5776">
        <f>Table2[[#This Row],[check_out_date]]-Table2[[#This Row],[check_in_date]]</f>
        <v>11</v>
      </c>
      <c r="P5776">
        <f>Table2[[#This Row],[num_adults]]+Table2[[#This Row],[num_children]]</f>
        <v>3</v>
      </c>
      <c r="Q5776" s="3">
        <f>IF(OR(Table2[[#This Row],[booking_status]]="confirmed",Table2[[#This Row],[booking_status]]="checked-out"),Table2[[#This Row],[room_rate_per_night]]*Table2[[#This Row],[Num_Nights]],0)</f>
        <v>0</v>
      </c>
      <c r="R5776" t="str" cm="1">
        <f t="array" ref="R5776">IFERROR(_xlfn.IFS(Table2[[#This Row],[booking_status]]="confirmed","Expected",Table2[[#This Row],[booking_status]]="checked-out","Actual"),"No Revenue")</f>
        <v>No Revenue</v>
      </c>
      <c r="S5776" s="4">
        <f>Table2[[#This Row],[Revenue_Amount]]/Table2[[#This Row],[Num_Nights]]</f>
        <v>0</v>
      </c>
    </row>
    <row r="5777" spans="1:19" hidden="1" x14ac:dyDescent="0.3">
      <c r="A5777">
        <v>5776</v>
      </c>
      <c r="B5777" t="s">
        <v>50</v>
      </c>
      <c r="C5777" s="9">
        <v>45049</v>
      </c>
      <c r="D5777" s="9">
        <v>45057</v>
      </c>
      <c r="E5777" s="10">
        <v>44991</v>
      </c>
      <c r="F5777" t="s">
        <v>18</v>
      </c>
      <c r="G5777">
        <v>248.76</v>
      </c>
      <c r="H5777">
        <v>2</v>
      </c>
      <c r="I5777">
        <v>0</v>
      </c>
      <c r="J5777" t="s">
        <v>35</v>
      </c>
      <c r="K5777" t="s">
        <v>44</v>
      </c>
      <c r="L5777" t="s">
        <v>21</v>
      </c>
      <c r="M5777" t="s">
        <v>36</v>
      </c>
      <c r="N5777" t="s">
        <v>41</v>
      </c>
      <c r="O5777">
        <f>Table2[[#This Row],[check_out_date]]-Table2[[#This Row],[check_in_date]]</f>
        <v>8</v>
      </c>
      <c r="P5777">
        <f>Table2[[#This Row],[num_adults]]+Table2[[#This Row],[num_children]]</f>
        <v>2</v>
      </c>
      <c r="Q5777" s="3">
        <f>IF(OR(Table2[[#This Row],[booking_status]]="confirmed",Table2[[#This Row],[booking_status]]="checked-out"),Table2[[#This Row],[room_rate_per_night]]*Table2[[#This Row],[Num_Nights]],0)</f>
        <v>1990.08</v>
      </c>
      <c r="R5777" t="str" cm="1">
        <f t="array" ref="R5777">IFERROR(_xlfn.IFS(Table2[[#This Row],[booking_status]]="confirmed","Expected",Table2[[#This Row],[booking_status]]="checked-out","Actual"),"No Revenue")</f>
        <v>Expected</v>
      </c>
      <c r="S5777" s="4">
        <f>Table2[[#This Row],[Revenue_Amount]]/Table2[[#This Row],[Num_Nights]]</f>
        <v>248.76</v>
      </c>
    </row>
    <row r="5778" spans="1:19" hidden="1" x14ac:dyDescent="0.3">
      <c r="A5778">
        <v>5777</v>
      </c>
      <c r="B5778" t="s">
        <v>14</v>
      </c>
      <c r="C5778" s="9">
        <v>45119</v>
      </c>
      <c r="D5778" s="9">
        <v>45123</v>
      </c>
      <c r="E5778" s="10">
        <v>45081</v>
      </c>
      <c r="F5778" t="s">
        <v>18</v>
      </c>
      <c r="G5778">
        <v>196.13</v>
      </c>
      <c r="H5778">
        <v>2</v>
      </c>
      <c r="I5778">
        <v>0</v>
      </c>
      <c r="J5778" t="s">
        <v>35</v>
      </c>
      <c r="K5778" t="s">
        <v>44</v>
      </c>
      <c r="L5778" t="s">
        <v>21</v>
      </c>
      <c r="M5778" t="s">
        <v>36</v>
      </c>
      <c r="N5778" t="s">
        <v>30</v>
      </c>
      <c r="O5778">
        <f>Table2[[#This Row],[check_out_date]]-Table2[[#This Row],[check_in_date]]</f>
        <v>4</v>
      </c>
      <c r="P5778">
        <f>Table2[[#This Row],[num_adults]]+Table2[[#This Row],[num_children]]</f>
        <v>2</v>
      </c>
      <c r="Q5778" s="3">
        <f>IF(OR(Table2[[#This Row],[booking_status]]="confirmed",Table2[[#This Row],[booking_status]]="checked-out"),Table2[[#This Row],[room_rate_per_night]]*Table2[[#This Row],[Num_Nights]],0)</f>
        <v>784.52</v>
      </c>
      <c r="R5778" t="str" cm="1">
        <f t="array" ref="R5778">IFERROR(_xlfn.IFS(Table2[[#This Row],[booking_status]]="confirmed","Expected",Table2[[#This Row],[booking_status]]="checked-out","Actual"),"No Revenue")</f>
        <v>Expected</v>
      </c>
      <c r="S5778" s="4">
        <f>Table2[[#This Row],[Revenue_Amount]]/Table2[[#This Row],[Num_Nights]]</f>
        <v>196.13</v>
      </c>
    </row>
    <row r="5779" spans="1:19" x14ac:dyDescent="0.3">
      <c r="A5779">
        <v>5778</v>
      </c>
      <c r="B5779" t="s">
        <v>31</v>
      </c>
      <c r="C5779" s="9">
        <v>44999</v>
      </c>
      <c r="D5779" s="9">
        <v>45002</v>
      </c>
      <c r="E5779" s="10">
        <v>44950</v>
      </c>
      <c r="F5779" t="s">
        <v>27</v>
      </c>
      <c r="G5779">
        <v>128.65</v>
      </c>
      <c r="H5779">
        <v>4</v>
      </c>
      <c r="I5779">
        <v>1</v>
      </c>
      <c r="J5779" t="s">
        <v>19</v>
      </c>
      <c r="K5779" t="s">
        <v>20</v>
      </c>
      <c r="L5779" t="s">
        <v>60</v>
      </c>
      <c r="M5779" t="s">
        <v>36</v>
      </c>
      <c r="N5779" t="s">
        <v>41</v>
      </c>
      <c r="O5779">
        <f>Table2[[#This Row],[check_out_date]]-Table2[[#This Row],[check_in_date]]</f>
        <v>3</v>
      </c>
      <c r="P5779">
        <f>Table2[[#This Row],[num_adults]]+Table2[[#This Row],[num_children]]</f>
        <v>5</v>
      </c>
      <c r="Q5779" s="3">
        <f>IF(OR(Table2[[#This Row],[booking_status]]="confirmed",Table2[[#This Row],[booking_status]]="checked-out"),Table2[[#This Row],[room_rate_per_night]]*Table2[[#This Row],[Num_Nights]],0)</f>
        <v>0</v>
      </c>
      <c r="R5779" t="str" cm="1">
        <f t="array" ref="R5779">IFERROR(_xlfn.IFS(Table2[[#This Row],[booking_status]]="confirmed","Expected",Table2[[#This Row],[booking_status]]="checked-out","Actual"),"No Revenue")</f>
        <v>No Revenue</v>
      </c>
      <c r="S5779" s="4">
        <f>Table2[[#This Row],[Revenue_Amount]]/Table2[[#This Row],[Num_Nights]]</f>
        <v>0</v>
      </c>
    </row>
    <row r="5780" spans="1:19" hidden="1" x14ac:dyDescent="0.3">
      <c r="A5780">
        <v>5779</v>
      </c>
      <c r="B5780" t="s">
        <v>14</v>
      </c>
      <c r="C5780" s="9">
        <v>45289</v>
      </c>
      <c r="D5780" s="9">
        <v>45293</v>
      </c>
      <c r="E5780" s="10">
        <v>45210</v>
      </c>
      <c r="F5780" t="s">
        <v>27</v>
      </c>
      <c r="G5780">
        <v>186.5</v>
      </c>
      <c r="H5780">
        <v>4</v>
      </c>
      <c r="I5780">
        <v>3</v>
      </c>
      <c r="J5780" t="s">
        <v>35</v>
      </c>
      <c r="K5780" t="s">
        <v>20</v>
      </c>
      <c r="L5780" t="s">
        <v>21</v>
      </c>
      <c r="M5780" t="s">
        <v>36</v>
      </c>
      <c r="N5780" t="s">
        <v>23</v>
      </c>
      <c r="O5780">
        <f>Table2[[#This Row],[check_out_date]]-Table2[[#This Row],[check_in_date]]</f>
        <v>4</v>
      </c>
      <c r="P5780">
        <f>Table2[[#This Row],[num_adults]]+Table2[[#This Row],[num_children]]</f>
        <v>7</v>
      </c>
      <c r="Q5780" s="3">
        <f>IF(OR(Table2[[#This Row],[booking_status]]="confirmed",Table2[[#This Row],[booking_status]]="checked-out"),Table2[[#This Row],[room_rate_per_night]]*Table2[[#This Row],[Num_Nights]],0)</f>
        <v>746</v>
      </c>
      <c r="R5780" t="str" cm="1">
        <f t="array" ref="R5780">IFERROR(_xlfn.IFS(Table2[[#This Row],[booking_status]]="confirmed","Expected",Table2[[#This Row],[booking_status]]="checked-out","Actual"),"No Revenue")</f>
        <v>Expected</v>
      </c>
      <c r="S5780" s="4">
        <f>Table2[[#This Row],[Revenue_Amount]]/Table2[[#This Row],[Num_Nights]]</f>
        <v>186.5</v>
      </c>
    </row>
    <row r="5781" spans="1:19" hidden="1" x14ac:dyDescent="0.3">
      <c r="A5781">
        <v>5780</v>
      </c>
      <c r="B5781" t="s">
        <v>14</v>
      </c>
      <c r="C5781" s="9">
        <v>45105</v>
      </c>
      <c r="D5781" s="9">
        <v>45112</v>
      </c>
      <c r="E5781" s="10">
        <v>45081</v>
      </c>
      <c r="F5781" t="s">
        <v>54</v>
      </c>
      <c r="G5781">
        <v>478.74</v>
      </c>
      <c r="H5781">
        <v>1</v>
      </c>
      <c r="I5781">
        <v>0</v>
      </c>
      <c r="J5781" t="s">
        <v>35</v>
      </c>
      <c r="K5781" t="s">
        <v>99</v>
      </c>
      <c r="L5781" t="s">
        <v>21</v>
      </c>
      <c r="M5781" t="s">
        <v>36</v>
      </c>
      <c r="N5781" t="s">
        <v>23</v>
      </c>
      <c r="O5781">
        <f>Table2[[#This Row],[check_out_date]]-Table2[[#This Row],[check_in_date]]</f>
        <v>7</v>
      </c>
      <c r="P5781">
        <f>Table2[[#This Row],[num_adults]]+Table2[[#This Row],[num_children]]</f>
        <v>1</v>
      </c>
      <c r="Q5781" s="3">
        <f>IF(OR(Table2[[#This Row],[booking_status]]="confirmed",Table2[[#This Row],[booking_status]]="checked-out"),Table2[[#This Row],[room_rate_per_night]]*Table2[[#This Row],[Num_Nights]],0)</f>
        <v>3351.1800000000003</v>
      </c>
      <c r="R5781" t="str" cm="1">
        <f t="array" ref="R5781">IFERROR(_xlfn.IFS(Table2[[#This Row],[booking_status]]="confirmed","Expected",Table2[[#This Row],[booking_status]]="checked-out","Actual"),"No Revenue")</f>
        <v>Expected</v>
      </c>
      <c r="S5781" s="4">
        <f>Table2[[#This Row],[Revenue_Amount]]/Table2[[#This Row],[Num_Nights]]</f>
        <v>478.74000000000007</v>
      </c>
    </row>
    <row r="5782" spans="1:19" x14ac:dyDescent="0.3">
      <c r="A5782">
        <v>5781</v>
      </c>
      <c r="B5782" t="s">
        <v>50</v>
      </c>
      <c r="C5782" s="9">
        <v>45255</v>
      </c>
      <c r="D5782" s="9">
        <v>45257</v>
      </c>
      <c r="E5782" s="10">
        <v>45224</v>
      </c>
      <c r="F5782" t="s">
        <v>18</v>
      </c>
      <c r="G5782">
        <v>274.14</v>
      </c>
      <c r="H5782">
        <v>2</v>
      </c>
      <c r="I5782">
        <v>0</v>
      </c>
      <c r="J5782" t="s">
        <v>55</v>
      </c>
      <c r="K5782" t="s">
        <v>44</v>
      </c>
      <c r="L5782" t="s">
        <v>56</v>
      </c>
      <c r="M5782" t="s">
        <v>36</v>
      </c>
      <c r="N5782" t="s">
        <v>45</v>
      </c>
      <c r="O5782">
        <f>Table2[[#This Row],[check_out_date]]-Table2[[#This Row],[check_in_date]]</f>
        <v>2</v>
      </c>
      <c r="P5782">
        <f>Table2[[#This Row],[num_adults]]+Table2[[#This Row],[num_children]]</f>
        <v>2</v>
      </c>
      <c r="Q5782" s="3">
        <f>IF(OR(Table2[[#This Row],[booking_status]]="confirmed",Table2[[#This Row],[booking_status]]="checked-out"),Table2[[#This Row],[room_rate_per_night]]*Table2[[#This Row],[Num_Nights]],0)</f>
        <v>548.28</v>
      </c>
      <c r="R5782" t="str" cm="1">
        <f t="array" ref="R5782">IFERROR(_xlfn.IFS(Table2[[#This Row],[booking_status]]="confirmed","Expected",Table2[[#This Row],[booking_status]]="checked-out","Actual"),"No Revenue")</f>
        <v>Actual</v>
      </c>
      <c r="S5782" s="4">
        <f>Table2[[#This Row],[Revenue_Amount]]/Table2[[#This Row],[Num_Nights]]</f>
        <v>274.14</v>
      </c>
    </row>
    <row r="5783" spans="1:19" hidden="1" x14ac:dyDescent="0.3">
      <c r="A5783">
        <v>5782</v>
      </c>
      <c r="B5783" t="s">
        <v>14</v>
      </c>
      <c r="C5783" s="9">
        <v>45212</v>
      </c>
      <c r="D5783" s="9">
        <v>45217</v>
      </c>
      <c r="E5783" s="10">
        <v>45187</v>
      </c>
      <c r="F5783" t="s">
        <v>49</v>
      </c>
      <c r="G5783">
        <v>104.6</v>
      </c>
      <c r="H5783">
        <v>1</v>
      </c>
      <c r="I5783">
        <v>1</v>
      </c>
      <c r="J5783" t="s">
        <v>35</v>
      </c>
      <c r="K5783" t="s">
        <v>44</v>
      </c>
      <c r="L5783" t="s">
        <v>21</v>
      </c>
      <c r="M5783" t="s">
        <v>22</v>
      </c>
      <c r="N5783" t="s">
        <v>41</v>
      </c>
      <c r="O5783">
        <f>Table2[[#This Row],[check_out_date]]-Table2[[#This Row],[check_in_date]]</f>
        <v>5</v>
      </c>
      <c r="P5783">
        <f>Table2[[#This Row],[num_adults]]+Table2[[#This Row],[num_children]]</f>
        <v>2</v>
      </c>
      <c r="Q5783" s="3">
        <f>IF(OR(Table2[[#This Row],[booking_status]]="confirmed",Table2[[#This Row],[booking_status]]="checked-out"),Table2[[#This Row],[room_rate_per_night]]*Table2[[#This Row],[Num_Nights]],0)</f>
        <v>523</v>
      </c>
      <c r="R5783" t="str" cm="1">
        <f t="array" ref="R5783">IFERROR(_xlfn.IFS(Table2[[#This Row],[booking_status]]="confirmed","Expected",Table2[[#This Row],[booking_status]]="checked-out","Actual"),"No Revenue")</f>
        <v>Expected</v>
      </c>
      <c r="S5783" s="4">
        <f>Table2[[#This Row],[Revenue_Amount]]/Table2[[#This Row],[Num_Nights]]</f>
        <v>104.6</v>
      </c>
    </row>
    <row r="5784" spans="1:19" hidden="1" x14ac:dyDescent="0.3">
      <c r="A5784">
        <v>5783</v>
      </c>
      <c r="B5784" t="s">
        <v>37</v>
      </c>
      <c r="C5784" s="9">
        <v>45286</v>
      </c>
      <c r="D5784" s="9">
        <v>45289</v>
      </c>
      <c r="E5784" s="10">
        <v>45237</v>
      </c>
      <c r="F5784" t="s">
        <v>49</v>
      </c>
      <c r="G5784">
        <v>130.19</v>
      </c>
      <c r="H5784">
        <v>1</v>
      </c>
      <c r="I5784">
        <v>2</v>
      </c>
      <c r="J5784" t="s">
        <v>35</v>
      </c>
      <c r="K5784" t="s">
        <v>66</v>
      </c>
      <c r="L5784" t="s">
        <v>21</v>
      </c>
      <c r="M5784" t="s">
        <v>36</v>
      </c>
      <c r="N5784" t="s">
        <v>23</v>
      </c>
      <c r="O5784">
        <f>Table2[[#This Row],[check_out_date]]-Table2[[#This Row],[check_in_date]]</f>
        <v>3</v>
      </c>
      <c r="P5784">
        <f>Table2[[#This Row],[num_adults]]+Table2[[#This Row],[num_children]]</f>
        <v>3</v>
      </c>
      <c r="Q5784" s="3">
        <f>IF(OR(Table2[[#This Row],[booking_status]]="confirmed",Table2[[#This Row],[booking_status]]="checked-out"),Table2[[#This Row],[room_rate_per_night]]*Table2[[#This Row],[Num_Nights]],0)</f>
        <v>390.57</v>
      </c>
      <c r="R5784" t="str" cm="1">
        <f t="array" ref="R5784">IFERROR(_xlfn.IFS(Table2[[#This Row],[booking_status]]="confirmed","Expected",Table2[[#This Row],[booking_status]]="checked-out","Actual"),"No Revenue")</f>
        <v>Expected</v>
      </c>
      <c r="S5784" s="4">
        <f>Table2[[#This Row],[Revenue_Amount]]/Table2[[#This Row],[Num_Nights]]</f>
        <v>130.19</v>
      </c>
    </row>
    <row r="5785" spans="1:19" hidden="1" x14ac:dyDescent="0.3">
      <c r="A5785">
        <v>5784</v>
      </c>
      <c r="B5785" t="s">
        <v>14</v>
      </c>
      <c r="C5785" s="9">
        <v>44990</v>
      </c>
      <c r="D5785" s="9">
        <v>44994</v>
      </c>
      <c r="E5785" s="10">
        <v>44930</v>
      </c>
      <c r="F5785" t="s">
        <v>49</v>
      </c>
      <c r="G5785">
        <v>116.96</v>
      </c>
      <c r="H5785">
        <v>1</v>
      </c>
      <c r="I5785">
        <v>0</v>
      </c>
      <c r="J5785" t="s">
        <v>35</v>
      </c>
      <c r="K5785" t="s">
        <v>29</v>
      </c>
      <c r="L5785" t="s">
        <v>56</v>
      </c>
      <c r="M5785" t="s">
        <v>36</v>
      </c>
      <c r="N5785" t="s">
        <v>41</v>
      </c>
      <c r="O5785">
        <f>Table2[[#This Row],[check_out_date]]-Table2[[#This Row],[check_in_date]]</f>
        <v>4</v>
      </c>
      <c r="P5785">
        <f>Table2[[#This Row],[num_adults]]+Table2[[#This Row],[num_children]]</f>
        <v>1</v>
      </c>
      <c r="Q5785" s="3">
        <f>IF(OR(Table2[[#This Row],[booking_status]]="confirmed",Table2[[#This Row],[booking_status]]="checked-out"),Table2[[#This Row],[room_rate_per_night]]*Table2[[#This Row],[Num_Nights]],0)</f>
        <v>467.84</v>
      </c>
      <c r="R5785" t="str" cm="1">
        <f t="array" ref="R5785">IFERROR(_xlfn.IFS(Table2[[#This Row],[booking_status]]="confirmed","Expected",Table2[[#This Row],[booking_status]]="checked-out","Actual"),"No Revenue")</f>
        <v>Actual</v>
      </c>
      <c r="S5785" s="4">
        <f>Table2[[#This Row],[Revenue_Amount]]/Table2[[#This Row],[Num_Nights]]</f>
        <v>116.96</v>
      </c>
    </row>
    <row r="5786" spans="1:19" x14ac:dyDescent="0.3">
      <c r="A5786">
        <v>5785</v>
      </c>
      <c r="B5786" t="s">
        <v>37</v>
      </c>
      <c r="C5786" s="9">
        <v>45140</v>
      </c>
      <c r="D5786" s="9">
        <v>45148</v>
      </c>
      <c r="E5786" s="10">
        <v>45107</v>
      </c>
      <c r="F5786" t="s">
        <v>49</v>
      </c>
      <c r="G5786">
        <v>106.46</v>
      </c>
      <c r="H5786">
        <v>2</v>
      </c>
      <c r="I5786">
        <v>1</v>
      </c>
      <c r="J5786" t="s">
        <v>28</v>
      </c>
      <c r="K5786" t="s">
        <v>99</v>
      </c>
      <c r="L5786" t="s">
        <v>60</v>
      </c>
      <c r="M5786" t="s">
        <v>36</v>
      </c>
      <c r="N5786" t="s">
        <v>41</v>
      </c>
      <c r="O5786">
        <f>Table2[[#This Row],[check_out_date]]-Table2[[#This Row],[check_in_date]]</f>
        <v>8</v>
      </c>
      <c r="P5786">
        <f>Table2[[#This Row],[num_adults]]+Table2[[#This Row],[num_children]]</f>
        <v>3</v>
      </c>
      <c r="Q5786" s="3">
        <f>IF(OR(Table2[[#This Row],[booking_status]]="confirmed",Table2[[#This Row],[booking_status]]="checked-out"),Table2[[#This Row],[room_rate_per_night]]*Table2[[#This Row],[Num_Nights]],0)</f>
        <v>0</v>
      </c>
      <c r="R5786" t="str" cm="1">
        <f t="array" ref="R5786">IFERROR(_xlfn.IFS(Table2[[#This Row],[booking_status]]="confirmed","Expected",Table2[[#This Row],[booking_status]]="checked-out","Actual"),"No Revenue")</f>
        <v>No Revenue</v>
      </c>
      <c r="S5786" s="4">
        <f>Table2[[#This Row],[Revenue_Amount]]/Table2[[#This Row],[Num_Nights]]</f>
        <v>0</v>
      </c>
    </row>
    <row r="5787" spans="1:19" x14ac:dyDescent="0.3">
      <c r="A5787">
        <v>5786</v>
      </c>
      <c r="B5787" t="s">
        <v>37</v>
      </c>
      <c r="C5787" s="9">
        <v>45073</v>
      </c>
      <c r="D5787" s="9">
        <v>45077</v>
      </c>
      <c r="E5787" s="10">
        <v>45061</v>
      </c>
      <c r="F5787" t="s">
        <v>54</v>
      </c>
      <c r="G5787">
        <v>405.83</v>
      </c>
      <c r="H5787">
        <v>2</v>
      </c>
      <c r="I5787">
        <v>1</v>
      </c>
      <c r="J5787" t="s">
        <v>94</v>
      </c>
      <c r="K5787" t="s">
        <v>20</v>
      </c>
      <c r="L5787" t="s">
        <v>56</v>
      </c>
      <c r="M5787" t="s">
        <v>36</v>
      </c>
      <c r="N5787" t="s">
        <v>30</v>
      </c>
      <c r="O5787">
        <f>Table2[[#This Row],[check_out_date]]-Table2[[#This Row],[check_in_date]]</f>
        <v>4</v>
      </c>
      <c r="P5787">
        <f>Table2[[#This Row],[num_adults]]+Table2[[#This Row],[num_children]]</f>
        <v>3</v>
      </c>
      <c r="Q5787" s="3">
        <f>IF(OR(Table2[[#This Row],[booking_status]]="confirmed",Table2[[#This Row],[booking_status]]="checked-out"),Table2[[#This Row],[room_rate_per_night]]*Table2[[#This Row],[Num_Nights]],0)</f>
        <v>1623.32</v>
      </c>
      <c r="R5787" t="str" cm="1">
        <f t="array" ref="R5787">IFERROR(_xlfn.IFS(Table2[[#This Row],[booking_status]]="confirmed","Expected",Table2[[#This Row],[booking_status]]="checked-out","Actual"),"No Revenue")</f>
        <v>Actual</v>
      </c>
      <c r="S5787" s="4">
        <f>Table2[[#This Row],[Revenue_Amount]]/Table2[[#This Row],[Num_Nights]]</f>
        <v>405.83</v>
      </c>
    </row>
    <row r="5788" spans="1:19" x14ac:dyDescent="0.3">
      <c r="A5788">
        <v>5787</v>
      </c>
      <c r="B5788" t="s">
        <v>50</v>
      </c>
      <c r="C5788" s="9">
        <v>44928</v>
      </c>
      <c r="D5788" s="9">
        <v>44938</v>
      </c>
      <c r="E5788" s="10">
        <v>44873</v>
      </c>
      <c r="F5788" t="s">
        <v>27</v>
      </c>
      <c r="G5788">
        <v>236.07</v>
      </c>
      <c r="H5788">
        <v>2</v>
      </c>
      <c r="I5788">
        <v>1</v>
      </c>
      <c r="J5788" t="s">
        <v>19</v>
      </c>
      <c r="K5788" t="s">
        <v>66</v>
      </c>
      <c r="L5788" t="s">
        <v>21</v>
      </c>
      <c r="M5788" t="s">
        <v>36</v>
      </c>
      <c r="N5788" t="s">
        <v>41</v>
      </c>
      <c r="O5788">
        <f>Table2[[#This Row],[check_out_date]]-Table2[[#This Row],[check_in_date]]</f>
        <v>10</v>
      </c>
      <c r="P5788">
        <f>Table2[[#This Row],[num_adults]]+Table2[[#This Row],[num_children]]</f>
        <v>3</v>
      </c>
      <c r="Q5788" s="3">
        <f>IF(OR(Table2[[#This Row],[booking_status]]="confirmed",Table2[[#This Row],[booking_status]]="checked-out"),Table2[[#This Row],[room_rate_per_night]]*Table2[[#This Row],[Num_Nights]],0)</f>
        <v>2360.6999999999998</v>
      </c>
      <c r="R5788" t="str" cm="1">
        <f t="array" ref="R5788">IFERROR(_xlfn.IFS(Table2[[#This Row],[booking_status]]="confirmed","Expected",Table2[[#This Row],[booking_status]]="checked-out","Actual"),"No Revenue")</f>
        <v>Expected</v>
      </c>
      <c r="S5788" s="4">
        <f>Table2[[#This Row],[Revenue_Amount]]/Table2[[#This Row],[Num_Nights]]</f>
        <v>236.07</v>
      </c>
    </row>
    <row r="5789" spans="1:19" x14ac:dyDescent="0.3">
      <c r="A5789">
        <v>5788</v>
      </c>
      <c r="B5789" t="s">
        <v>37</v>
      </c>
      <c r="C5789" s="9">
        <v>44969</v>
      </c>
      <c r="D5789" s="9">
        <v>44978</v>
      </c>
      <c r="E5789" s="10">
        <v>44939</v>
      </c>
      <c r="F5789" t="s">
        <v>54</v>
      </c>
      <c r="G5789">
        <v>490.52</v>
      </c>
      <c r="H5789">
        <v>1</v>
      </c>
      <c r="I5789">
        <v>1</v>
      </c>
      <c r="J5789" t="s">
        <v>94</v>
      </c>
      <c r="K5789" t="s">
        <v>29</v>
      </c>
      <c r="L5789" t="s">
        <v>21</v>
      </c>
      <c r="M5789" t="s">
        <v>36</v>
      </c>
      <c r="N5789" t="s">
        <v>41</v>
      </c>
      <c r="O5789">
        <f>Table2[[#This Row],[check_out_date]]-Table2[[#This Row],[check_in_date]]</f>
        <v>9</v>
      </c>
      <c r="P5789">
        <f>Table2[[#This Row],[num_adults]]+Table2[[#This Row],[num_children]]</f>
        <v>2</v>
      </c>
      <c r="Q5789" s="3">
        <f>IF(OR(Table2[[#This Row],[booking_status]]="confirmed",Table2[[#This Row],[booking_status]]="checked-out"),Table2[[#This Row],[room_rate_per_night]]*Table2[[#This Row],[Num_Nights]],0)</f>
        <v>4414.68</v>
      </c>
      <c r="R5789" t="str" cm="1">
        <f t="array" ref="R5789">IFERROR(_xlfn.IFS(Table2[[#This Row],[booking_status]]="confirmed","Expected",Table2[[#This Row],[booking_status]]="checked-out","Actual"),"No Revenue")</f>
        <v>Expected</v>
      </c>
      <c r="S5789" s="4">
        <f>Table2[[#This Row],[Revenue_Amount]]/Table2[[#This Row],[Num_Nights]]</f>
        <v>490.52000000000004</v>
      </c>
    </row>
    <row r="5790" spans="1:19" x14ac:dyDescent="0.3">
      <c r="A5790">
        <v>5789</v>
      </c>
      <c r="B5790" t="s">
        <v>31</v>
      </c>
      <c r="C5790" s="9">
        <v>44960</v>
      </c>
      <c r="D5790" s="9">
        <v>44964</v>
      </c>
      <c r="E5790" s="10">
        <v>44943</v>
      </c>
      <c r="F5790" t="s">
        <v>49</v>
      </c>
      <c r="G5790">
        <v>116.8</v>
      </c>
      <c r="H5790">
        <v>1</v>
      </c>
      <c r="I5790">
        <v>0</v>
      </c>
      <c r="J5790" t="s">
        <v>28</v>
      </c>
      <c r="K5790" t="s">
        <v>20</v>
      </c>
      <c r="L5790" t="s">
        <v>21</v>
      </c>
      <c r="M5790" t="s">
        <v>36</v>
      </c>
      <c r="N5790" t="s">
        <v>41</v>
      </c>
      <c r="O5790">
        <f>Table2[[#This Row],[check_out_date]]-Table2[[#This Row],[check_in_date]]</f>
        <v>4</v>
      </c>
      <c r="P5790">
        <f>Table2[[#This Row],[num_adults]]+Table2[[#This Row],[num_children]]</f>
        <v>1</v>
      </c>
      <c r="Q5790" s="3">
        <f>IF(OR(Table2[[#This Row],[booking_status]]="confirmed",Table2[[#This Row],[booking_status]]="checked-out"),Table2[[#This Row],[room_rate_per_night]]*Table2[[#This Row],[Num_Nights]],0)</f>
        <v>467.2</v>
      </c>
      <c r="R5790" t="str" cm="1">
        <f t="array" ref="R5790">IFERROR(_xlfn.IFS(Table2[[#This Row],[booking_status]]="confirmed","Expected",Table2[[#This Row],[booking_status]]="checked-out","Actual"),"No Revenue")</f>
        <v>Expected</v>
      </c>
      <c r="S5790" s="4">
        <f>Table2[[#This Row],[Revenue_Amount]]/Table2[[#This Row],[Num_Nights]]</f>
        <v>116.8</v>
      </c>
    </row>
    <row r="5791" spans="1:19" x14ac:dyDescent="0.3">
      <c r="A5791">
        <v>5790</v>
      </c>
      <c r="B5791" t="s">
        <v>50</v>
      </c>
      <c r="C5791" s="9">
        <v>45065</v>
      </c>
      <c r="D5791" s="9">
        <v>45071</v>
      </c>
      <c r="E5791" s="10">
        <v>45038</v>
      </c>
      <c r="F5791" t="s">
        <v>27</v>
      </c>
      <c r="G5791">
        <v>184.78</v>
      </c>
      <c r="H5791">
        <v>2</v>
      </c>
      <c r="I5791">
        <v>2</v>
      </c>
      <c r="J5791" t="s">
        <v>28</v>
      </c>
      <c r="K5791" t="s">
        <v>99</v>
      </c>
      <c r="L5791" t="s">
        <v>56</v>
      </c>
      <c r="M5791" t="s">
        <v>36</v>
      </c>
      <c r="N5791" t="s">
        <v>23</v>
      </c>
      <c r="O5791">
        <f>Table2[[#This Row],[check_out_date]]-Table2[[#This Row],[check_in_date]]</f>
        <v>6</v>
      </c>
      <c r="P5791">
        <f>Table2[[#This Row],[num_adults]]+Table2[[#This Row],[num_children]]</f>
        <v>4</v>
      </c>
      <c r="Q5791" s="3">
        <f>IF(OR(Table2[[#This Row],[booking_status]]="confirmed",Table2[[#This Row],[booking_status]]="checked-out"),Table2[[#This Row],[room_rate_per_night]]*Table2[[#This Row],[Num_Nights]],0)</f>
        <v>1108.68</v>
      </c>
      <c r="R5791" t="str" cm="1">
        <f t="array" ref="R5791">IFERROR(_xlfn.IFS(Table2[[#This Row],[booking_status]]="confirmed","Expected",Table2[[#This Row],[booking_status]]="checked-out","Actual"),"No Revenue")</f>
        <v>Actual</v>
      </c>
      <c r="S5791" s="4">
        <f>Table2[[#This Row],[Revenue_Amount]]/Table2[[#This Row],[Num_Nights]]</f>
        <v>184.78</v>
      </c>
    </row>
    <row r="5792" spans="1:19" x14ac:dyDescent="0.3">
      <c r="A5792">
        <v>5791</v>
      </c>
      <c r="B5792" t="s">
        <v>37</v>
      </c>
      <c r="C5792" s="9">
        <v>45130</v>
      </c>
      <c r="D5792" s="9">
        <v>45137</v>
      </c>
      <c r="E5792" s="10">
        <v>45104</v>
      </c>
      <c r="F5792" t="s">
        <v>27</v>
      </c>
      <c r="G5792">
        <v>213.08</v>
      </c>
      <c r="H5792">
        <v>3</v>
      </c>
      <c r="I5792">
        <v>0</v>
      </c>
      <c r="J5792" t="s">
        <v>19</v>
      </c>
      <c r="K5792" t="s">
        <v>44</v>
      </c>
      <c r="L5792" t="s">
        <v>21</v>
      </c>
      <c r="M5792" t="s">
        <v>22</v>
      </c>
      <c r="N5792" t="s">
        <v>41</v>
      </c>
      <c r="O5792">
        <f>Table2[[#This Row],[check_out_date]]-Table2[[#This Row],[check_in_date]]</f>
        <v>7</v>
      </c>
      <c r="P5792">
        <f>Table2[[#This Row],[num_adults]]+Table2[[#This Row],[num_children]]</f>
        <v>3</v>
      </c>
      <c r="Q5792" s="3">
        <f>IF(OR(Table2[[#This Row],[booking_status]]="confirmed",Table2[[#This Row],[booking_status]]="checked-out"),Table2[[#This Row],[room_rate_per_night]]*Table2[[#This Row],[Num_Nights]],0)</f>
        <v>1491.5600000000002</v>
      </c>
      <c r="R5792" t="str" cm="1">
        <f t="array" ref="R5792">IFERROR(_xlfn.IFS(Table2[[#This Row],[booking_status]]="confirmed","Expected",Table2[[#This Row],[booking_status]]="checked-out","Actual"),"No Revenue")</f>
        <v>Expected</v>
      </c>
      <c r="S5792" s="4">
        <f>Table2[[#This Row],[Revenue_Amount]]/Table2[[#This Row],[Num_Nights]]</f>
        <v>213.08</v>
      </c>
    </row>
    <row r="5793" spans="1:19" x14ac:dyDescent="0.3">
      <c r="A5793">
        <v>5792</v>
      </c>
      <c r="B5793" t="s">
        <v>50</v>
      </c>
      <c r="C5793" s="9">
        <v>45265</v>
      </c>
      <c r="D5793" s="9">
        <v>45272</v>
      </c>
      <c r="E5793" s="10">
        <v>45230</v>
      </c>
      <c r="F5793" t="s">
        <v>27</v>
      </c>
      <c r="G5793">
        <v>133.96</v>
      </c>
      <c r="H5793">
        <v>2</v>
      </c>
      <c r="I5793">
        <v>2</v>
      </c>
      <c r="J5793" t="s">
        <v>28</v>
      </c>
      <c r="K5793" t="s">
        <v>29</v>
      </c>
      <c r="L5793" t="s">
        <v>56</v>
      </c>
      <c r="M5793" t="s">
        <v>36</v>
      </c>
      <c r="N5793" t="s">
        <v>45</v>
      </c>
      <c r="O5793">
        <f>Table2[[#This Row],[check_out_date]]-Table2[[#This Row],[check_in_date]]</f>
        <v>7</v>
      </c>
      <c r="P5793">
        <f>Table2[[#This Row],[num_adults]]+Table2[[#This Row],[num_children]]</f>
        <v>4</v>
      </c>
      <c r="Q5793" s="3">
        <f>IF(OR(Table2[[#This Row],[booking_status]]="confirmed",Table2[[#This Row],[booking_status]]="checked-out"),Table2[[#This Row],[room_rate_per_night]]*Table2[[#This Row],[Num_Nights]],0)</f>
        <v>937.72</v>
      </c>
      <c r="R5793" t="str" cm="1">
        <f t="array" ref="R5793">IFERROR(_xlfn.IFS(Table2[[#This Row],[booking_status]]="confirmed","Expected",Table2[[#This Row],[booking_status]]="checked-out","Actual"),"No Revenue")</f>
        <v>Actual</v>
      </c>
      <c r="S5793" s="4">
        <f>Table2[[#This Row],[Revenue_Amount]]/Table2[[#This Row],[Num_Nights]]</f>
        <v>133.96</v>
      </c>
    </row>
    <row r="5794" spans="1:19" hidden="1" x14ac:dyDescent="0.3">
      <c r="A5794">
        <v>5793</v>
      </c>
      <c r="B5794" t="s">
        <v>14</v>
      </c>
      <c r="C5794" s="9">
        <v>45133</v>
      </c>
      <c r="D5794" s="9">
        <v>45135</v>
      </c>
      <c r="E5794" s="10">
        <v>45088</v>
      </c>
      <c r="F5794" t="s">
        <v>49</v>
      </c>
      <c r="G5794">
        <v>63.23</v>
      </c>
      <c r="H5794">
        <v>2</v>
      </c>
      <c r="I5794">
        <v>2</v>
      </c>
      <c r="J5794" t="s">
        <v>35</v>
      </c>
      <c r="K5794" t="s">
        <v>29</v>
      </c>
      <c r="L5794" t="s">
        <v>56</v>
      </c>
      <c r="M5794" t="s">
        <v>36</v>
      </c>
      <c r="N5794" t="s">
        <v>23</v>
      </c>
      <c r="O5794">
        <f>Table2[[#This Row],[check_out_date]]-Table2[[#This Row],[check_in_date]]</f>
        <v>2</v>
      </c>
      <c r="P5794">
        <f>Table2[[#This Row],[num_adults]]+Table2[[#This Row],[num_children]]</f>
        <v>4</v>
      </c>
      <c r="Q5794" s="3">
        <f>IF(OR(Table2[[#This Row],[booking_status]]="confirmed",Table2[[#This Row],[booking_status]]="checked-out"),Table2[[#This Row],[room_rate_per_night]]*Table2[[#This Row],[Num_Nights]],0)</f>
        <v>126.46</v>
      </c>
      <c r="R5794" t="str" cm="1">
        <f t="array" ref="R5794">IFERROR(_xlfn.IFS(Table2[[#This Row],[booking_status]]="confirmed","Expected",Table2[[#This Row],[booking_status]]="checked-out","Actual"),"No Revenue")</f>
        <v>Actual</v>
      </c>
      <c r="S5794" s="4">
        <f>Table2[[#This Row],[Revenue_Amount]]/Table2[[#This Row],[Num_Nights]]</f>
        <v>63.23</v>
      </c>
    </row>
    <row r="5795" spans="1:19" x14ac:dyDescent="0.3">
      <c r="A5795">
        <v>5794</v>
      </c>
      <c r="B5795" t="s">
        <v>50</v>
      </c>
      <c r="C5795" s="9">
        <v>45030</v>
      </c>
      <c r="D5795" s="9">
        <v>45036</v>
      </c>
      <c r="E5795" s="10">
        <v>44999</v>
      </c>
      <c r="F5795" t="s">
        <v>49</v>
      </c>
      <c r="G5795">
        <v>88.6</v>
      </c>
      <c r="H5795">
        <v>2</v>
      </c>
      <c r="I5795">
        <v>0</v>
      </c>
      <c r="J5795" t="s">
        <v>19</v>
      </c>
      <c r="K5795" t="s">
        <v>99</v>
      </c>
      <c r="L5795" t="s">
        <v>21</v>
      </c>
      <c r="M5795" t="s">
        <v>36</v>
      </c>
      <c r="N5795" t="s">
        <v>41</v>
      </c>
      <c r="O5795">
        <f>Table2[[#This Row],[check_out_date]]-Table2[[#This Row],[check_in_date]]</f>
        <v>6</v>
      </c>
      <c r="P5795">
        <f>Table2[[#This Row],[num_adults]]+Table2[[#This Row],[num_children]]</f>
        <v>2</v>
      </c>
      <c r="Q5795" s="3">
        <f>IF(OR(Table2[[#This Row],[booking_status]]="confirmed",Table2[[#This Row],[booking_status]]="checked-out"),Table2[[#This Row],[room_rate_per_night]]*Table2[[#This Row],[Num_Nights]],0)</f>
        <v>531.59999999999991</v>
      </c>
      <c r="R5795" t="str" cm="1">
        <f t="array" ref="R5795">IFERROR(_xlfn.IFS(Table2[[#This Row],[booking_status]]="confirmed","Expected",Table2[[#This Row],[booking_status]]="checked-out","Actual"),"No Revenue")</f>
        <v>Expected</v>
      </c>
      <c r="S5795" s="4">
        <f>Table2[[#This Row],[Revenue_Amount]]/Table2[[#This Row],[Num_Nights]]</f>
        <v>88.59999999999998</v>
      </c>
    </row>
    <row r="5796" spans="1:19" x14ac:dyDescent="0.3">
      <c r="A5796">
        <v>5795</v>
      </c>
      <c r="B5796" t="s">
        <v>50</v>
      </c>
      <c r="C5796" s="9">
        <v>45266</v>
      </c>
      <c r="D5796" s="9">
        <v>45268</v>
      </c>
      <c r="E5796" s="10">
        <v>45224</v>
      </c>
      <c r="F5796" t="s">
        <v>49</v>
      </c>
      <c r="G5796">
        <v>105.86</v>
      </c>
      <c r="H5796">
        <v>2</v>
      </c>
      <c r="I5796">
        <v>0</v>
      </c>
      <c r="J5796" t="s">
        <v>28</v>
      </c>
      <c r="K5796" t="s">
        <v>44</v>
      </c>
      <c r="L5796" t="s">
        <v>56</v>
      </c>
      <c r="M5796" t="s">
        <v>36</v>
      </c>
      <c r="N5796" t="s">
        <v>23</v>
      </c>
      <c r="O5796">
        <f>Table2[[#This Row],[check_out_date]]-Table2[[#This Row],[check_in_date]]</f>
        <v>2</v>
      </c>
      <c r="P5796">
        <f>Table2[[#This Row],[num_adults]]+Table2[[#This Row],[num_children]]</f>
        <v>2</v>
      </c>
      <c r="Q5796" s="3">
        <f>IF(OR(Table2[[#This Row],[booking_status]]="confirmed",Table2[[#This Row],[booking_status]]="checked-out"),Table2[[#This Row],[room_rate_per_night]]*Table2[[#This Row],[Num_Nights]],0)</f>
        <v>211.72</v>
      </c>
      <c r="R5796" t="str" cm="1">
        <f t="array" ref="R5796">IFERROR(_xlfn.IFS(Table2[[#This Row],[booking_status]]="confirmed","Expected",Table2[[#This Row],[booking_status]]="checked-out","Actual"),"No Revenue")</f>
        <v>Actual</v>
      </c>
      <c r="S5796" s="4">
        <f>Table2[[#This Row],[Revenue_Amount]]/Table2[[#This Row],[Num_Nights]]</f>
        <v>105.86</v>
      </c>
    </row>
    <row r="5797" spans="1:19" x14ac:dyDescent="0.3">
      <c r="A5797">
        <v>5796</v>
      </c>
      <c r="B5797" t="s">
        <v>14</v>
      </c>
      <c r="C5797" s="9">
        <v>45061</v>
      </c>
      <c r="D5797" s="9">
        <v>45071</v>
      </c>
      <c r="E5797" s="10">
        <v>45029</v>
      </c>
      <c r="F5797" t="s">
        <v>54</v>
      </c>
      <c r="G5797">
        <v>435.32</v>
      </c>
      <c r="H5797">
        <v>1</v>
      </c>
      <c r="I5797">
        <v>0</v>
      </c>
      <c r="J5797" t="s">
        <v>19</v>
      </c>
      <c r="K5797" t="s">
        <v>44</v>
      </c>
      <c r="L5797" t="s">
        <v>56</v>
      </c>
      <c r="M5797" t="s">
        <v>36</v>
      </c>
      <c r="N5797" t="s">
        <v>23</v>
      </c>
      <c r="O5797">
        <f>Table2[[#This Row],[check_out_date]]-Table2[[#This Row],[check_in_date]]</f>
        <v>10</v>
      </c>
      <c r="P5797">
        <f>Table2[[#This Row],[num_adults]]+Table2[[#This Row],[num_children]]</f>
        <v>1</v>
      </c>
      <c r="Q5797" s="3">
        <f>IF(OR(Table2[[#This Row],[booking_status]]="confirmed",Table2[[#This Row],[booking_status]]="checked-out"),Table2[[#This Row],[room_rate_per_night]]*Table2[[#This Row],[Num_Nights]],0)</f>
        <v>4353.2</v>
      </c>
      <c r="R5797" t="str" cm="1">
        <f t="array" ref="R5797">IFERROR(_xlfn.IFS(Table2[[#This Row],[booking_status]]="confirmed","Expected",Table2[[#This Row],[booking_status]]="checked-out","Actual"),"No Revenue")</f>
        <v>Actual</v>
      </c>
      <c r="S5797" s="4">
        <f>Table2[[#This Row],[Revenue_Amount]]/Table2[[#This Row],[Num_Nights]]</f>
        <v>435.32</v>
      </c>
    </row>
    <row r="5798" spans="1:19" x14ac:dyDescent="0.3">
      <c r="A5798">
        <v>5797</v>
      </c>
      <c r="B5798" t="s">
        <v>14</v>
      </c>
      <c r="C5798" s="9">
        <v>45194</v>
      </c>
      <c r="D5798" s="9">
        <v>45201</v>
      </c>
      <c r="E5798" s="10">
        <v>45153</v>
      </c>
      <c r="F5798" t="s">
        <v>27</v>
      </c>
      <c r="G5798">
        <v>130.07</v>
      </c>
      <c r="H5798">
        <v>2</v>
      </c>
      <c r="I5798">
        <v>0</v>
      </c>
      <c r="J5798" t="s">
        <v>28</v>
      </c>
      <c r="K5798" t="s">
        <v>66</v>
      </c>
      <c r="L5798" t="s">
        <v>21</v>
      </c>
      <c r="M5798" t="s">
        <v>36</v>
      </c>
      <c r="N5798" t="s">
        <v>41</v>
      </c>
      <c r="O5798">
        <f>Table2[[#This Row],[check_out_date]]-Table2[[#This Row],[check_in_date]]</f>
        <v>7</v>
      </c>
      <c r="P5798">
        <f>Table2[[#This Row],[num_adults]]+Table2[[#This Row],[num_children]]</f>
        <v>2</v>
      </c>
      <c r="Q5798" s="3">
        <f>IF(OR(Table2[[#This Row],[booking_status]]="confirmed",Table2[[#This Row],[booking_status]]="checked-out"),Table2[[#This Row],[room_rate_per_night]]*Table2[[#This Row],[Num_Nights]],0)</f>
        <v>910.49</v>
      </c>
      <c r="R5798" t="str" cm="1">
        <f t="array" ref="R5798">IFERROR(_xlfn.IFS(Table2[[#This Row],[booking_status]]="confirmed","Expected",Table2[[#This Row],[booking_status]]="checked-out","Actual"),"No Revenue")</f>
        <v>Expected</v>
      </c>
      <c r="S5798" s="4">
        <f>Table2[[#This Row],[Revenue_Amount]]/Table2[[#This Row],[Num_Nights]]</f>
        <v>130.07</v>
      </c>
    </row>
    <row r="5799" spans="1:19" x14ac:dyDescent="0.3">
      <c r="A5799">
        <v>5798</v>
      </c>
      <c r="B5799" t="s">
        <v>14</v>
      </c>
      <c r="C5799" s="9">
        <v>45263</v>
      </c>
      <c r="D5799" s="9">
        <v>45267</v>
      </c>
      <c r="E5799" s="10">
        <v>45228</v>
      </c>
      <c r="F5799" t="s">
        <v>49</v>
      </c>
      <c r="G5799">
        <v>103.3</v>
      </c>
      <c r="H5799">
        <v>1</v>
      </c>
      <c r="I5799">
        <v>1</v>
      </c>
      <c r="J5799" t="s">
        <v>19</v>
      </c>
      <c r="K5799" t="s">
        <v>66</v>
      </c>
      <c r="L5799" t="s">
        <v>21</v>
      </c>
      <c r="M5799" t="s">
        <v>36</v>
      </c>
      <c r="N5799" t="s">
        <v>41</v>
      </c>
      <c r="O5799">
        <f>Table2[[#This Row],[check_out_date]]-Table2[[#This Row],[check_in_date]]</f>
        <v>4</v>
      </c>
      <c r="P5799">
        <f>Table2[[#This Row],[num_adults]]+Table2[[#This Row],[num_children]]</f>
        <v>2</v>
      </c>
      <c r="Q5799" s="3">
        <f>IF(OR(Table2[[#This Row],[booking_status]]="confirmed",Table2[[#This Row],[booking_status]]="checked-out"),Table2[[#This Row],[room_rate_per_night]]*Table2[[#This Row],[Num_Nights]],0)</f>
        <v>413.2</v>
      </c>
      <c r="R5799" t="str" cm="1">
        <f t="array" ref="R5799">IFERROR(_xlfn.IFS(Table2[[#This Row],[booking_status]]="confirmed","Expected",Table2[[#This Row],[booking_status]]="checked-out","Actual"),"No Revenue")</f>
        <v>Expected</v>
      </c>
      <c r="S5799" s="4">
        <f>Table2[[#This Row],[Revenue_Amount]]/Table2[[#This Row],[Num_Nights]]</f>
        <v>103.3</v>
      </c>
    </row>
    <row r="5800" spans="1:19" hidden="1" x14ac:dyDescent="0.3">
      <c r="A5800">
        <v>5799</v>
      </c>
      <c r="B5800" t="s">
        <v>50</v>
      </c>
      <c r="C5800" s="9">
        <v>45141</v>
      </c>
      <c r="D5800" s="9">
        <v>45145</v>
      </c>
      <c r="E5800" s="10">
        <v>45080</v>
      </c>
      <c r="F5800" t="s">
        <v>49</v>
      </c>
      <c r="G5800">
        <v>99.24</v>
      </c>
      <c r="H5800">
        <v>1</v>
      </c>
      <c r="I5800">
        <v>3</v>
      </c>
      <c r="J5800" t="s">
        <v>35</v>
      </c>
      <c r="K5800" t="s">
        <v>66</v>
      </c>
      <c r="L5800" t="s">
        <v>21</v>
      </c>
      <c r="M5800" t="s">
        <v>36</v>
      </c>
      <c r="N5800" t="s">
        <v>95</v>
      </c>
      <c r="O5800">
        <f>Table2[[#This Row],[check_out_date]]-Table2[[#This Row],[check_in_date]]</f>
        <v>4</v>
      </c>
      <c r="P5800">
        <f>Table2[[#This Row],[num_adults]]+Table2[[#This Row],[num_children]]</f>
        <v>4</v>
      </c>
      <c r="Q5800" s="3">
        <f>IF(OR(Table2[[#This Row],[booking_status]]="confirmed",Table2[[#This Row],[booking_status]]="checked-out"),Table2[[#This Row],[room_rate_per_night]]*Table2[[#This Row],[Num_Nights]],0)</f>
        <v>396.96</v>
      </c>
      <c r="R5800" t="str" cm="1">
        <f t="array" ref="R5800">IFERROR(_xlfn.IFS(Table2[[#This Row],[booking_status]]="confirmed","Expected",Table2[[#This Row],[booking_status]]="checked-out","Actual"),"No Revenue")</f>
        <v>Expected</v>
      </c>
      <c r="S5800" s="4">
        <f>Table2[[#This Row],[Revenue_Amount]]/Table2[[#This Row],[Num_Nights]]</f>
        <v>99.24</v>
      </c>
    </row>
    <row r="5801" spans="1:19" hidden="1" x14ac:dyDescent="0.3">
      <c r="A5801">
        <v>5800</v>
      </c>
      <c r="B5801" t="s">
        <v>31</v>
      </c>
      <c r="C5801" s="9">
        <v>44934</v>
      </c>
      <c r="D5801" s="9">
        <v>44945</v>
      </c>
      <c r="E5801" s="10">
        <v>44903</v>
      </c>
      <c r="F5801" t="s">
        <v>27</v>
      </c>
      <c r="G5801">
        <v>165.51</v>
      </c>
      <c r="H5801">
        <v>4</v>
      </c>
      <c r="I5801">
        <v>2</v>
      </c>
      <c r="J5801" t="s">
        <v>35</v>
      </c>
      <c r="K5801" t="s">
        <v>29</v>
      </c>
      <c r="L5801" t="s">
        <v>21</v>
      </c>
      <c r="M5801" t="s">
        <v>36</v>
      </c>
      <c r="N5801" t="s">
        <v>41</v>
      </c>
      <c r="O5801">
        <f>Table2[[#This Row],[check_out_date]]-Table2[[#This Row],[check_in_date]]</f>
        <v>11</v>
      </c>
      <c r="P5801">
        <f>Table2[[#This Row],[num_adults]]+Table2[[#This Row],[num_children]]</f>
        <v>6</v>
      </c>
      <c r="Q5801" s="3">
        <f>IF(OR(Table2[[#This Row],[booking_status]]="confirmed",Table2[[#This Row],[booking_status]]="checked-out"),Table2[[#This Row],[room_rate_per_night]]*Table2[[#This Row],[Num_Nights]],0)</f>
        <v>1820.61</v>
      </c>
      <c r="R5801" t="str" cm="1">
        <f t="array" ref="R5801">IFERROR(_xlfn.IFS(Table2[[#This Row],[booking_status]]="confirmed","Expected",Table2[[#This Row],[booking_status]]="checked-out","Actual"),"No Revenue")</f>
        <v>Expected</v>
      </c>
      <c r="S5801" s="4">
        <f>Table2[[#This Row],[Revenue_Amount]]/Table2[[#This Row],[Num_Nights]]</f>
        <v>165.51</v>
      </c>
    </row>
    <row r="5802" spans="1:19" x14ac:dyDescent="0.3">
      <c r="A5802">
        <v>5801</v>
      </c>
      <c r="B5802" t="s">
        <v>14</v>
      </c>
      <c r="C5802" s="9">
        <v>45222</v>
      </c>
      <c r="D5802" s="9">
        <v>45229</v>
      </c>
      <c r="E5802" s="10">
        <v>45192</v>
      </c>
      <c r="F5802" t="s">
        <v>54</v>
      </c>
      <c r="G5802">
        <v>285.45999999999998</v>
      </c>
      <c r="H5802">
        <v>4</v>
      </c>
      <c r="I5802">
        <v>0</v>
      </c>
      <c r="J5802" t="s">
        <v>19</v>
      </c>
      <c r="K5802" t="s">
        <v>99</v>
      </c>
      <c r="L5802" t="s">
        <v>21</v>
      </c>
      <c r="M5802" t="s">
        <v>36</v>
      </c>
      <c r="N5802" t="s">
        <v>41</v>
      </c>
      <c r="O5802">
        <f>Table2[[#This Row],[check_out_date]]-Table2[[#This Row],[check_in_date]]</f>
        <v>7</v>
      </c>
      <c r="P5802">
        <f>Table2[[#This Row],[num_adults]]+Table2[[#This Row],[num_children]]</f>
        <v>4</v>
      </c>
      <c r="Q5802" s="3">
        <f>IF(OR(Table2[[#This Row],[booking_status]]="confirmed",Table2[[#This Row],[booking_status]]="checked-out"),Table2[[#This Row],[room_rate_per_night]]*Table2[[#This Row],[Num_Nights]],0)</f>
        <v>1998.2199999999998</v>
      </c>
      <c r="R5802" t="str" cm="1">
        <f t="array" ref="R5802">IFERROR(_xlfn.IFS(Table2[[#This Row],[booking_status]]="confirmed","Expected",Table2[[#This Row],[booking_status]]="checked-out","Actual"),"No Revenue")</f>
        <v>Expected</v>
      </c>
      <c r="S5802" s="4">
        <f>Table2[[#This Row],[Revenue_Amount]]/Table2[[#This Row],[Num_Nights]]</f>
        <v>285.45999999999998</v>
      </c>
    </row>
    <row r="5803" spans="1:19" hidden="1" x14ac:dyDescent="0.3">
      <c r="A5803">
        <v>5802</v>
      </c>
      <c r="B5803" t="s">
        <v>31</v>
      </c>
      <c r="C5803" s="9">
        <v>45155</v>
      </c>
      <c r="D5803" s="9">
        <v>45159</v>
      </c>
      <c r="E5803" s="10">
        <v>45116</v>
      </c>
      <c r="F5803" t="s">
        <v>27</v>
      </c>
      <c r="G5803">
        <v>96.81</v>
      </c>
      <c r="H5803">
        <v>4</v>
      </c>
      <c r="I5803">
        <v>0</v>
      </c>
      <c r="J5803" t="s">
        <v>35</v>
      </c>
      <c r="K5803" t="s">
        <v>20</v>
      </c>
      <c r="L5803" t="s">
        <v>21</v>
      </c>
      <c r="M5803" t="s">
        <v>36</v>
      </c>
      <c r="N5803" t="s">
        <v>95</v>
      </c>
      <c r="O5803">
        <f>Table2[[#This Row],[check_out_date]]-Table2[[#This Row],[check_in_date]]</f>
        <v>4</v>
      </c>
      <c r="P5803">
        <f>Table2[[#This Row],[num_adults]]+Table2[[#This Row],[num_children]]</f>
        <v>4</v>
      </c>
      <c r="Q5803" s="3">
        <f>IF(OR(Table2[[#This Row],[booking_status]]="confirmed",Table2[[#This Row],[booking_status]]="checked-out"),Table2[[#This Row],[room_rate_per_night]]*Table2[[#This Row],[Num_Nights]],0)</f>
        <v>387.24</v>
      </c>
      <c r="R5803" t="str" cm="1">
        <f t="array" ref="R5803">IFERROR(_xlfn.IFS(Table2[[#This Row],[booking_status]]="confirmed","Expected",Table2[[#This Row],[booking_status]]="checked-out","Actual"),"No Revenue")</f>
        <v>Expected</v>
      </c>
      <c r="S5803" s="4">
        <f>Table2[[#This Row],[Revenue_Amount]]/Table2[[#This Row],[Num_Nights]]</f>
        <v>96.81</v>
      </c>
    </row>
    <row r="5804" spans="1:19" x14ac:dyDescent="0.3">
      <c r="A5804">
        <v>5803</v>
      </c>
      <c r="B5804" t="s">
        <v>37</v>
      </c>
      <c r="C5804" s="9">
        <v>45043</v>
      </c>
      <c r="D5804" s="9">
        <v>45051</v>
      </c>
      <c r="E5804" s="10">
        <v>45037</v>
      </c>
      <c r="F5804" t="s">
        <v>27</v>
      </c>
      <c r="G5804">
        <v>176.83</v>
      </c>
      <c r="H5804">
        <v>2</v>
      </c>
      <c r="I5804">
        <v>2</v>
      </c>
      <c r="J5804" t="s">
        <v>28</v>
      </c>
      <c r="K5804" t="s">
        <v>44</v>
      </c>
      <c r="L5804" t="s">
        <v>21</v>
      </c>
      <c r="M5804" t="s">
        <v>36</v>
      </c>
      <c r="N5804" t="s">
        <v>41</v>
      </c>
      <c r="O5804">
        <f>Table2[[#This Row],[check_out_date]]-Table2[[#This Row],[check_in_date]]</f>
        <v>8</v>
      </c>
      <c r="P5804">
        <f>Table2[[#This Row],[num_adults]]+Table2[[#This Row],[num_children]]</f>
        <v>4</v>
      </c>
      <c r="Q5804" s="3">
        <f>IF(OR(Table2[[#This Row],[booking_status]]="confirmed",Table2[[#This Row],[booking_status]]="checked-out"),Table2[[#This Row],[room_rate_per_night]]*Table2[[#This Row],[Num_Nights]],0)</f>
        <v>1414.64</v>
      </c>
      <c r="R5804" t="str" cm="1">
        <f t="array" ref="R5804">IFERROR(_xlfn.IFS(Table2[[#This Row],[booking_status]]="confirmed","Expected",Table2[[#This Row],[booking_status]]="checked-out","Actual"),"No Revenue")</f>
        <v>Expected</v>
      </c>
      <c r="S5804" s="4">
        <f>Table2[[#This Row],[Revenue_Amount]]/Table2[[#This Row],[Num_Nights]]</f>
        <v>176.83</v>
      </c>
    </row>
    <row r="5805" spans="1:19" hidden="1" x14ac:dyDescent="0.3">
      <c r="A5805">
        <v>5804</v>
      </c>
      <c r="B5805" t="s">
        <v>50</v>
      </c>
      <c r="C5805" s="9">
        <v>45142</v>
      </c>
      <c r="D5805" s="9">
        <v>45144</v>
      </c>
      <c r="E5805" s="10">
        <v>45135</v>
      </c>
      <c r="F5805" t="s">
        <v>18</v>
      </c>
      <c r="G5805">
        <v>320.56</v>
      </c>
      <c r="H5805">
        <v>1</v>
      </c>
      <c r="I5805">
        <v>0</v>
      </c>
      <c r="J5805" t="s">
        <v>35</v>
      </c>
      <c r="K5805" t="s">
        <v>20</v>
      </c>
      <c r="L5805" t="s">
        <v>56</v>
      </c>
      <c r="M5805" t="s">
        <v>36</v>
      </c>
      <c r="N5805" t="s">
        <v>41</v>
      </c>
      <c r="O5805">
        <f>Table2[[#This Row],[check_out_date]]-Table2[[#This Row],[check_in_date]]</f>
        <v>2</v>
      </c>
      <c r="P5805">
        <f>Table2[[#This Row],[num_adults]]+Table2[[#This Row],[num_children]]</f>
        <v>1</v>
      </c>
      <c r="Q5805" s="3">
        <f>IF(OR(Table2[[#This Row],[booking_status]]="confirmed",Table2[[#This Row],[booking_status]]="checked-out"),Table2[[#This Row],[room_rate_per_night]]*Table2[[#This Row],[Num_Nights]],0)</f>
        <v>641.12</v>
      </c>
      <c r="R5805" t="str" cm="1">
        <f t="array" ref="R5805">IFERROR(_xlfn.IFS(Table2[[#This Row],[booking_status]]="confirmed","Expected",Table2[[#This Row],[booking_status]]="checked-out","Actual"),"No Revenue")</f>
        <v>Actual</v>
      </c>
      <c r="S5805" s="4">
        <f>Table2[[#This Row],[Revenue_Amount]]/Table2[[#This Row],[Num_Nights]]</f>
        <v>320.56</v>
      </c>
    </row>
    <row r="5806" spans="1:19" x14ac:dyDescent="0.3">
      <c r="A5806">
        <v>5805</v>
      </c>
      <c r="B5806" t="s">
        <v>14</v>
      </c>
      <c r="C5806" s="9">
        <v>44977</v>
      </c>
      <c r="D5806" s="9">
        <v>44983</v>
      </c>
      <c r="E5806" s="10">
        <v>44933</v>
      </c>
      <c r="F5806" t="s">
        <v>27</v>
      </c>
      <c r="G5806">
        <v>158.97999999999999</v>
      </c>
      <c r="H5806">
        <v>4</v>
      </c>
      <c r="I5806">
        <v>1</v>
      </c>
      <c r="J5806" t="s">
        <v>28</v>
      </c>
      <c r="K5806" t="s">
        <v>44</v>
      </c>
      <c r="L5806" t="s">
        <v>21</v>
      </c>
      <c r="M5806" t="s">
        <v>36</v>
      </c>
      <c r="N5806" t="s">
        <v>45</v>
      </c>
      <c r="O5806">
        <f>Table2[[#This Row],[check_out_date]]-Table2[[#This Row],[check_in_date]]</f>
        <v>6</v>
      </c>
      <c r="P5806">
        <f>Table2[[#This Row],[num_adults]]+Table2[[#This Row],[num_children]]</f>
        <v>5</v>
      </c>
      <c r="Q5806" s="3">
        <f>IF(OR(Table2[[#This Row],[booking_status]]="confirmed",Table2[[#This Row],[booking_status]]="checked-out"),Table2[[#This Row],[room_rate_per_night]]*Table2[[#This Row],[Num_Nights]],0)</f>
        <v>953.87999999999988</v>
      </c>
      <c r="R5806" t="str" cm="1">
        <f t="array" ref="R5806">IFERROR(_xlfn.IFS(Table2[[#This Row],[booking_status]]="confirmed","Expected",Table2[[#This Row],[booking_status]]="checked-out","Actual"),"No Revenue")</f>
        <v>Expected</v>
      </c>
      <c r="S5806" s="4">
        <f>Table2[[#This Row],[Revenue_Amount]]/Table2[[#This Row],[Num_Nights]]</f>
        <v>158.97999999999999</v>
      </c>
    </row>
    <row r="5807" spans="1:19" x14ac:dyDescent="0.3">
      <c r="A5807">
        <v>5806</v>
      </c>
      <c r="B5807" t="s">
        <v>31</v>
      </c>
      <c r="C5807" s="9">
        <v>45280</v>
      </c>
      <c r="D5807" s="9">
        <v>45282</v>
      </c>
      <c r="E5807" s="10">
        <v>45269</v>
      </c>
      <c r="F5807" t="s">
        <v>27</v>
      </c>
      <c r="G5807">
        <v>143.16</v>
      </c>
      <c r="H5807">
        <v>1</v>
      </c>
      <c r="I5807">
        <v>1</v>
      </c>
      <c r="J5807" t="s">
        <v>55</v>
      </c>
      <c r="K5807" t="s">
        <v>29</v>
      </c>
      <c r="L5807" t="s">
        <v>60</v>
      </c>
      <c r="M5807" t="s">
        <v>36</v>
      </c>
      <c r="N5807" t="s">
        <v>41</v>
      </c>
      <c r="O5807">
        <f>Table2[[#This Row],[check_out_date]]-Table2[[#This Row],[check_in_date]]</f>
        <v>2</v>
      </c>
      <c r="P5807">
        <f>Table2[[#This Row],[num_adults]]+Table2[[#This Row],[num_children]]</f>
        <v>2</v>
      </c>
      <c r="Q5807" s="3">
        <f>IF(OR(Table2[[#This Row],[booking_status]]="confirmed",Table2[[#This Row],[booking_status]]="checked-out"),Table2[[#This Row],[room_rate_per_night]]*Table2[[#This Row],[Num_Nights]],0)</f>
        <v>0</v>
      </c>
      <c r="R5807" t="str" cm="1">
        <f t="array" ref="R5807">IFERROR(_xlfn.IFS(Table2[[#This Row],[booking_status]]="confirmed","Expected",Table2[[#This Row],[booking_status]]="checked-out","Actual"),"No Revenue")</f>
        <v>No Revenue</v>
      </c>
      <c r="S5807" s="4">
        <f>Table2[[#This Row],[Revenue_Amount]]/Table2[[#This Row],[Num_Nights]]</f>
        <v>0</v>
      </c>
    </row>
    <row r="5808" spans="1:19" x14ac:dyDescent="0.3">
      <c r="A5808">
        <v>5807</v>
      </c>
      <c r="B5808" t="s">
        <v>14</v>
      </c>
      <c r="C5808" s="9">
        <v>45038</v>
      </c>
      <c r="D5808" s="9">
        <v>45043</v>
      </c>
      <c r="E5808" s="10">
        <v>45031</v>
      </c>
      <c r="F5808" t="s">
        <v>27</v>
      </c>
      <c r="G5808">
        <v>181.5</v>
      </c>
      <c r="H5808">
        <v>2</v>
      </c>
      <c r="I5808">
        <v>2</v>
      </c>
      <c r="J5808" t="s">
        <v>28</v>
      </c>
      <c r="K5808" t="s">
        <v>99</v>
      </c>
      <c r="L5808" t="s">
        <v>60</v>
      </c>
      <c r="M5808" t="s">
        <v>22</v>
      </c>
      <c r="N5808" t="s">
        <v>41</v>
      </c>
      <c r="O5808">
        <f>Table2[[#This Row],[check_out_date]]-Table2[[#This Row],[check_in_date]]</f>
        <v>5</v>
      </c>
      <c r="P5808">
        <f>Table2[[#This Row],[num_adults]]+Table2[[#This Row],[num_children]]</f>
        <v>4</v>
      </c>
      <c r="Q5808" s="3">
        <f>IF(OR(Table2[[#This Row],[booking_status]]="confirmed",Table2[[#This Row],[booking_status]]="checked-out"),Table2[[#This Row],[room_rate_per_night]]*Table2[[#This Row],[Num_Nights]],0)</f>
        <v>0</v>
      </c>
      <c r="R5808" t="str" cm="1">
        <f t="array" ref="R5808">IFERROR(_xlfn.IFS(Table2[[#This Row],[booking_status]]="confirmed","Expected",Table2[[#This Row],[booking_status]]="checked-out","Actual"),"No Revenue")</f>
        <v>No Revenue</v>
      </c>
      <c r="S5808" s="4">
        <f>Table2[[#This Row],[Revenue_Amount]]/Table2[[#This Row],[Num_Nights]]</f>
        <v>0</v>
      </c>
    </row>
    <row r="5809" spans="1:19" x14ac:dyDescent="0.3">
      <c r="A5809">
        <v>5808</v>
      </c>
      <c r="B5809" t="s">
        <v>50</v>
      </c>
      <c r="C5809" s="9">
        <v>45288</v>
      </c>
      <c r="D5809" s="9">
        <v>45293</v>
      </c>
      <c r="E5809" s="10">
        <v>45278</v>
      </c>
      <c r="F5809" t="s">
        <v>27</v>
      </c>
      <c r="G5809">
        <v>172.32</v>
      </c>
      <c r="H5809">
        <v>3</v>
      </c>
      <c r="I5809">
        <v>0</v>
      </c>
      <c r="J5809" t="s">
        <v>55</v>
      </c>
      <c r="K5809" t="s">
        <v>29</v>
      </c>
      <c r="L5809" t="s">
        <v>21</v>
      </c>
      <c r="M5809" t="s">
        <v>36</v>
      </c>
      <c r="N5809" t="s">
        <v>41</v>
      </c>
      <c r="O5809">
        <f>Table2[[#This Row],[check_out_date]]-Table2[[#This Row],[check_in_date]]</f>
        <v>5</v>
      </c>
      <c r="P5809">
        <f>Table2[[#This Row],[num_adults]]+Table2[[#This Row],[num_children]]</f>
        <v>3</v>
      </c>
      <c r="Q5809" s="3">
        <f>IF(OR(Table2[[#This Row],[booking_status]]="confirmed",Table2[[#This Row],[booking_status]]="checked-out"),Table2[[#This Row],[room_rate_per_night]]*Table2[[#This Row],[Num_Nights]],0)</f>
        <v>861.59999999999991</v>
      </c>
      <c r="R5809" t="str" cm="1">
        <f t="array" ref="R5809">IFERROR(_xlfn.IFS(Table2[[#This Row],[booking_status]]="confirmed","Expected",Table2[[#This Row],[booking_status]]="checked-out","Actual"),"No Revenue")</f>
        <v>Expected</v>
      </c>
      <c r="S5809" s="4">
        <f>Table2[[#This Row],[Revenue_Amount]]/Table2[[#This Row],[Num_Nights]]</f>
        <v>172.32</v>
      </c>
    </row>
    <row r="5810" spans="1:19" x14ac:dyDescent="0.3">
      <c r="A5810">
        <v>5809</v>
      </c>
      <c r="B5810" t="s">
        <v>50</v>
      </c>
      <c r="C5810" s="9">
        <v>45077</v>
      </c>
      <c r="D5810" s="9">
        <v>45082</v>
      </c>
      <c r="E5810" s="10">
        <v>45045</v>
      </c>
      <c r="F5810" t="s">
        <v>49</v>
      </c>
      <c r="G5810">
        <v>103.25</v>
      </c>
      <c r="H5810">
        <v>1</v>
      </c>
      <c r="I5810">
        <v>0</v>
      </c>
      <c r="J5810" t="s">
        <v>28</v>
      </c>
      <c r="K5810" t="s">
        <v>29</v>
      </c>
      <c r="L5810" t="s">
        <v>56</v>
      </c>
      <c r="M5810" t="s">
        <v>36</v>
      </c>
      <c r="N5810" t="s">
        <v>41</v>
      </c>
      <c r="O5810">
        <f>Table2[[#This Row],[check_out_date]]-Table2[[#This Row],[check_in_date]]</f>
        <v>5</v>
      </c>
      <c r="P5810">
        <f>Table2[[#This Row],[num_adults]]+Table2[[#This Row],[num_children]]</f>
        <v>1</v>
      </c>
      <c r="Q5810" s="3">
        <f>IF(OR(Table2[[#This Row],[booking_status]]="confirmed",Table2[[#This Row],[booking_status]]="checked-out"),Table2[[#This Row],[room_rate_per_night]]*Table2[[#This Row],[Num_Nights]],0)</f>
        <v>516.25</v>
      </c>
      <c r="R5810" t="str" cm="1">
        <f t="array" ref="R5810">IFERROR(_xlfn.IFS(Table2[[#This Row],[booking_status]]="confirmed","Expected",Table2[[#This Row],[booking_status]]="checked-out","Actual"),"No Revenue")</f>
        <v>Actual</v>
      </c>
      <c r="S5810" s="4">
        <f>Table2[[#This Row],[Revenue_Amount]]/Table2[[#This Row],[Num_Nights]]</f>
        <v>103.25</v>
      </c>
    </row>
    <row r="5811" spans="1:19" x14ac:dyDescent="0.3">
      <c r="A5811">
        <v>5810</v>
      </c>
      <c r="B5811" t="s">
        <v>37</v>
      </c>
      <c r="C5811" s="9">
        <v>45287</v>
      </c>
      <c r="D5811" s="9">
        <v>45291</v>
      </c>
      <c r="E5811" s="10">
        <v>45282</v>
      </c>
      <c r="F5811" t="s">
        <v>49</v>
      </c>
      <c r="G5811">
        <v>84.02</v>
      </c>
      <c r="H5811">
        <v>2</v>
      </c>
      <c r="I5811">
        <v>0</v>
      </c>
      <c r="J5811" t="s">
        <v>19</v>
      </c>
      <c r="K5811" t="s">
        <v>44</v>
      </c>
      <c r="L5811" t="s">
        <v>56</v>
      </c>
      <c r="M5811" t="s">
        <v>36</v>
      </c>
      <c r="N5811" t="s">
        <v>41</v>
      </c>
      <c r="O5811">
        <f>Table2[[#This Row],[check_out_date]]-Table2[[#This Row],[check_in_date]]</f>
        <v>4</v>
      </c>
      <c r="P5811">
        <f>Table2[[#This Row],[num_adults]]+Table2[[#This Row],[num_children]]</f>
        <v>2</v>
      </c>
      <c r="Q5811" s="3">
        <f>IF(OR(Table2[[#This Row],[booking_status]]="confirmed",Table2[[#This Row],[booking_status]]="checked-out"),Table2[[#This Row],[room_rate_per_night]]*Table2[[#This Row],[Num_Nights]],0)</f>
        <v>336.08</v>
      </c>
      <c r="R5811" t="str" cm="1">
        <f t="array" ref="R5811">IFERROR(_xlfn.IFS(Table2[[#This Row],[booking_status]]="confirmed","Expected",Table2[[#This Row],[booking_status]]="checked-out","Actual"),"No Revenue")</f>
        <v>Actual</v>
      </c>
      <c r="S5811" s="4">
        <f>Table2[[#This Row],[Revenue_Amount]]/Table2[[#This Row],[Num_Nights]]</f>
        <v>84.02</v>
      </c>
    </row>
    <row r="5812" spans="1:19" hidden="1" x14ac:dyDescent="0.3">
      <c r="A5812">
        <v>5811</v>
      </c>
      <c r="B5812" t="s">
        <v>50</v>
      </c>
      <c r="C5812" s="9">
        <v>45282</v>
      </c>
      <c r="D5812" s="9">
        <v>45283</v>
      </c>
      <c r="E5812" s="10">
        <v>45228</v>
      </c>
      <c r="F5812" t="s">
        <v>49</v>
      </c>
      <c r="G5812">
        <v>152.1</v>
      </c>
      <c r="H5812">
        <v>1</v>
      </c>
      <c r="I5812">
        <v>0</v>
      </c>
      <c r="J5812" t="s">
        <v>35</v>
      </c>
      <c r="K5812" t="s">
        <v>29</v>
      </c>
      <c r="L5812" t="s">
        <v>60</v>
      </c>
      <c r="M5812" t="s">
        <v>36</v>
      </c>
      <c r="N5812" t="s">
        <v>41</v>
      </c>
      <c r="O5812">
        <f>Table2[[#This Row],[check_out_date]]-Table2[[#This Row],[check_in_date]]</f>
        <v>1</v>
      </c>
      <c r="P5812">
        <f>Table2[[#This Row],[num_adults]]+Table2[[#This Row],[num_children]]</f>
        <v>1</v>
      </c>
      <c r="Q5812" s="3">
        <f>IF(OR(Table2[[#This Row],[booking_status]]="confirmed",Table2[[#This Row],[booking_status]]="checked-out"),Table2[[#This Row],[room_rate_per_night]]*Table2[[#This Row],[Num_Nights]],0)</f>
        <v>0</v>
      </c>
      <c r="R5812" t="str" cm="1">
        <f t="array" ref="R5812">IFERROR(_xlfn.IFS(Table2[[#This Row],[booking_status]]="confirmed","Expected",Table2[[#This Row],[booking_status]]="checked-out","Actual"),"No Revenue")</f>
        <v>No Revenue</v>
      </c>
      <c r="S5812" s="4">
        <f>Table2[[#This Row],[Revenue_Amount]]/Table2[[#This Row],[Num_Nights]]</f>
        <v>0</v>
      </c>
    </row>
    <row r="5813" spans="1:19" x14ac:dyDescent="0.3">
      <c r="A5813">
        <v>5812</v>
      </c>
      <c r="B5813" t="s">
        <v>14</v>
      </c>
      <c r="C5813" s="9">
        <v>45111</v>
      </c>
      <c r="D5813" s="9">
        <v>45119</v>
      </c>
      <c r="E5813" s="10">
        <v>45106</v>
      </c>
      <c r="F5813" t="s">
        <v>18</v>
      </c>
      <c r="G5813">
        <v>279.79000000000002</v>
      </c>
      <c r="H5813">
        <v>2</v>
      </c>
      <c r="I5813">
        <v>2</v>
      </c>
      <c r="J5813" t="s">
        <v>19</v>
      </c>
      <c r="K5813" t="s">
        <v>20</v>
      </c>
      <c r="L5813" t="s">
        <v>21</v>
      </c>
      <c r="M5813" t="s">
        <v>22</v>
      </c>
      <c r="N5813" t="s">
        <v>41</v>
      </c>
      <c r="O5813">
        <f>Table2[[#This Row],[check_out_date]]-Table2[[#This Row],[check_in_date]]</f>
        <v>8</v>
      </c>
      <c r="P5813">
        <f>Table2[[#This Row],[num_adults]]+Table2[[#This Row],[num_children]]</f>
        <v>4</v>
      </c>
      <c r="Q5813" s="3">
        <f>IF(OR(Table2[[#This Row],[booking_status]]="confirmed",Table2[[#This Row],[booking_status]]="checked-out"),Table2[[#This Row],[room_rate_per_night]]*Table2[[#This Row],[Num_Nights]],0)</f>
        <v>2238.3200000000002</v>
      </c>
      <c r="R5813" t="str" cm="1">
        <f t="array" ref="R5813">IFERROR(_xlfn.IFS(Table2[[#This Row],[booking_status]]="confirmed","Expected",Table2[[#This Row],[booking_status]]="checked-out","Actual"),"No Revenue")</f>
        <v>Expected</v>
      </c>
      <c r="S5813" s="4">
        <f>Table2[[#This Row],[Revenue_Amount]]/Table2[[#This Row],[Num_Nights]]</f>
        <v>279.79000000000002</v>
      </c>
    </row>
    <row r="5814" spans="1:19" x14ac:dyDescent="0.3">
      <c r="A5814">
        <v>5813</v>
      </c>
      <c r="B5814" t="s">
        <v>14</v>
      </c>
      <c r="C5814" s="9">
        <v>45082</v>
      </c>
      <c r="D5814" s="9">
        <v>45083</v>
      </c>
      <c r="E5814" s="10">
        <v>45026</v>
      </c>
      <c r="F5814" t="s">
        <v>18</v>
      </c>
      <c r="G5814">
        <v>154.27000000000001</v>
      </c>
      <c r="H5814">
        <v>3</v>
      </c>
      <c r="I5814">
        <v>0</v>
      </c>
      <c r="J5814" t="s">
        <v>19</v>
      </c>
      <c r="K5814" t="s">
        <v>66</v>
      </c>
      <c r="L5814" t="s">
        <v>21</v>
      </c>
      <c r="M5814" t="s">
        <v>36</v>
      </c>
      <c r="N5814" t="s">
        <v>41</v>
      </c>
      <c r="O5814">
        <f>Table2[[#This Row],[check_out_date]]-Table2[[#This Row],[check_in_date]]</f>
        <v>1</v>
      </c>
      <c r="P5814">
        <f>Table2[[#This Row],[num_adults]]+Table2[[#This Row],[num_children]]</f>
        <v>3</v>
      </c>
      <c r="Q5814" s="3">
        <f>IF(OR(Table2[[#This Row],[booking_status]]="confirmed",Table2[[#This Row],[booking_status]]="checked-out"),Table2[[#This Row],[room_rate_per_night]]*Table2[[#This Row],[Num_Nights]],0)</f>
        <v>154.27000000000001</v>
      </c>
      <c r="R5814" t="str" cm="1">
        <f t="array" ref="R5814">IFERROR(_xlfn.IFS(Table2[[#This Row],[booking_status]]="confirmed","Expected",Table2[[#This Row],[booking_status]]="checked-out","Actual"),"No Revenue")</f>
        <v>Expected</v>
      </c>
      <c r="S5814" s="4">
        <f>Table2[[#This Row],[Revenue_Amount]]/Table2[[#This Row],[Num_Nights]]</f>
        <v>154.27000000000001</v>
      </c>
    </row>
    <row r="5815" spans="1:19" x14ac:dyDescent="0.3">
      <c r="A5815">
        <v>5814</v>
      </c>
      <c r="B5815" t="s">
        <v>37</v>
      </c>
      <c r="C5815" s="9">
        <v>45248</v>
      </c>
      <c r="D5815" s="9">
        <v>45250</v>
      </c>
      <c r="E5815" s="10">
        <v>45239</v>
      </c>
      <c r="F5815" t="s">
        <v>49</v>
      </c>
      <c r="G5815">
        <v>101.98</v>
      </c>
      <c r="H5815">
        <v>3</v>
      </c>
      <c r="I5815">
        <v>0</v>
      </c>
      <c r="J5815" t="s">
        <v>28</v>
      </c>
      <c r="K5815" t="s">
        <v>29</v>
      </c>
      <c r="L5815" t="s">
        <v>70</v>
      </c>
      <c r="M5815" t="s">
        <v>36</v>
      </c>
      <c r="N5815" t="s">
        <v>95</v>
      </c>
      <c r="O5815">
        <f>Table2[[#This Row],[check_out_date]]-Table2[[#This Row],[check_in_date]]</f>
        <v>2</v>
      </c>
      <c r="P5815">
        <f>Table2[[#This Row],[num_adults]]+Table2[[#This Row],[num_children]]</f>
        <v>3</v>
      </c>
      <c r="Q5815" s="3">
        <f>IF(OR(Table2[[#This Row],[booking_status]]="confirmed",Table2[[#This Row],[booking_status]]="checked-out"),Table2[[#This Row],[room_rate_per_night]]*Table2[[#This Row],[Num_Nights]],0)</f>
        <v>0</v>
      </c>
      <c r="R5815" t="str" cm="1">
        <f t="array" ref="R5815">IFERROR(_xlfn.IFS(Table2[[#This Row],[booking_status]]="confirmed","Expected",Table2[[#This Row],[booking_status]]="checked-out","Actual"),"No Revenue")</f>
        <v>No Revenue</v>
      </c>
      <c r="S5815" s="4">
        <f>Table2[[#This Row],[Revenue_Amount]]/Table2[[#This Row],[Num_Nights]]</f>
        <v>0</v>
      </c>
    </row>
    <row r="5816" spans="1:19" x14ac:dyDescent="0.3">
      <c r="A5816">
        <v>5815</v>
      </c>
      <c r="B5816" t="s">
        <v>14</v>
      </c>
      <c r="C5816" s="9">
        <v>45063</v>
      </c>
      <c r="D5816" s="9">
        <v>45069</v>
      </c>
      <c r="E5816" s="10">
        <v>45033</v>
      </c>
      <c r="F5816" t="s">
        <v>27</v>
      </c>
      <c r="G5816">
        <v>120.35</v>
      </c>
      <c r="H5816">
        <v>4</v>
      </c>
      <c r="I5816">
        <v>0</v>
      </c>
      <c r="J5816" t="s">
        <v>19</v>
      </c>
      <c r="K5816" t="s">
        <v>66</v>
      </c>
      <c r="L5816" t="s">
        <v>21</v>
      </c>
      <c r="M5816" t="s">
        <v>36</v>
      </c>
      <c r="N5816" t="s">
        <v>23</v>
      </c>
      <c r="O5816">
        <f>Table2[[#This Row],[check_out_date]]-Table2[[#This Row],[check_in_date]]</f>
        <v>6</v>
      </c>
      <c r="P5816">
        <f>Table2[[#This Row],[num_adults]]+Table2[[#This Row],[num_children]]</f>
        <v>4</v>
      </c>
      <c r="Q5816" s="3">
        <f>IF(OR(Table2[[#This Row],[booking_status]]="confirmed",Table2[[#This Row],[booking_status]]="checked-out"),Table2[[#This Row],[room_rate_per_night]]*Table2[[#This Row],[Num_Nights]],0)</f>
        <v>722.09999999999991</v>
      </c>
      <c r="R5816" t="str" cm="1">
        <f t="array" ref="R5816">IFERROR(_xlfn.IFS(Table2[[#This Row],[booking_status]]="confirmed","Expected",Table2[[#This Row],[booking_status]]="checked-out","Actual"),"No Revenue")</f>
        <v>Expected</v>
      </c>
      <c r="S5816" s="4">
        <f>Table2[[#This Row],[Revenue_Amount]]/Table2[[#This Row],[Num_Nights]]</f>
        <v>120.34999999999998</v>
      </c>
    </row>
    <row r="5817" spans="1:19" x14ac:dyDescent="0.3">
      <c r="A5817">
        <v>5816</v>
      </c>
      <c r="B5817" t="s">
        <v>50</v>
      </c>
      <c r="C5817" s="9">
        <v>45126</v>
      </c>
      <c r="D5817" s="9">
        <v>45130</v>
      </c>
      <c r="E5817" s="10">
        <v>45095</v>
      </c>
      <c r="F5817" t="s">
        <v>49</v>
      </c>
      <c r="G5817">
        <v>83.38</v>
      </c>
      <c r="H5817">
        <v>3</v>
      </c>
      <c r="I5817">
        <v>0</v>
      </c>
      <c r="J5817" t="s">
        <v>19</v>
      </c>
      <c r="K5817" t="s">
        <v>99</v>
      </c>
      <c r="L5817" t="s">
        <v>21</v>
      </c>
      <c r="M5817" t="s">
        <v>22</v>
      </c>
      <c r="N5817" t="s">
        <v>41</v>
      </c>
      <c r="O5817">
        <f>Table2[[#This Row],[check_out_date]]-Table2[[#This Row],[check_in_date]]</f>
        <v>4</v>
      </c>
      <c r="P5817">
        <f>Table2[[#This Row],[num_adults]]+Table2[[#This Row],[num_children]]</f>
        <v>3</v>
      </c>
      <c r="Q5817" s="3">
        <f>IF(OR(Table2[[#This Row],[booking_status]]="confirmed",Table2[[#This Row],[booking_status]]="checked-out"),Table2[[#This Row],[room_rate_per_night]]*Table2[[#This Row],[Num_Nights]],0)</f>
        <v>333.52</v>
      </c>
      <c r="R5817" t="str" cm="1">
        <f t="array" ref="R5817">IFERROR(_xlfn.IFS(Table2[[#This Row],[booking_status]]="confirmed","Expected",Table2[[#This Row],[booking_status]]="checked-out","Actual"),"No Revenue")</f>
        <v>Expected</v>
      </c>
      <c r="S5817" s="4">
        <f>Table2[[#This Row],[Revenue_Amount]]/Table2[[#This Row],[Num_Nights]]</f>
        <v>83.38</v>
      </c>
    </row>
    <row r="5818" spans="1:19" x14ac:dyDescent="0.3">
      <c r="A5818">
        <v>5817</v>
      </c>
      <c r="B5818" t="s">
        <v>14</v>
      </c>
      <c r="C5818" s="9">
        <v>44996</v>
      </c>
      <c r="D5818" s="9">
        <v>44999</v>
      </c>
      <c r="E5818" s="10">
        <v>44924</v>
      </c>
      <c r="F5818" t="s">
        <v>27</v>
      </c>
      <c r="G5818">
        <v>153.49</v>
      </c>
      <c r="H5818">
        <v>2</v>
      </c>
      <c r="I5818">
        <v>2</v>
      </c>
      <c r="J5818" t="s">
        <v>55</v>
      </c>
      <c r="K5818" t="s">
        <v>29</v>
      </c>
      <c r="L5818" t="s">
        <v>21</v>
      </c>
      <c r="M5818" t="s">
        <v>36</v>
      </c>
      <c r="N5818" t="s">
        <v>23</v>
      </c>
      <c r="O5818">
        <f>Table2[[#This Row],[check_out_date]]-Table2[[#This Row],[check_in_date]]</f>
        <v>3</v>
      </c>
      <c r="P5818">
        <f>Table2[[#This Row],[num_adults]]+Table2[[#This Row],[num_children]]</f>
        <v>4</v>
      </c>
      <c r="Q5818" s="3">
        <f>IF(OR(Table2[[#This Row],[booking_status]]="confirmed",Table2[[#This Row],[booking_status]]="checked-out"),Table2[[#This Row],[room_rate_per_night]]*Table2[[#This Row],[Num_Nights]],0)</f>
        <v>460.47</v>
      </c>
      <c r="R5818" t="str" cm="1">
        <f t="array" ref="R5818">IFERROR(_xlfn.IFS(Table2[[#This Row],[booking_status]]="confirmed","Expected",Table2[[#This Row],[booking_status]]="checked-out","Actual"),"No Revenue")</f>
        <v>Expected</v>
      </c>
      <c r="S5818" s="4">
        <f>Table2[[#This Row],[Revenue_Amount]]/Table2[[#This Row],[Num_Nights]]</f>
        <v>153.49</v>
      </c>
    </row>
    <row r="5819" spans="1:19" hidden="1" x14ac:dyDescent="0.3">
      <c r="A5819">
        <v>5818</v>
      </c>
      <c r="B5819" t="s">
        <v>14</v>
      </c>
      <c r="C5819" s="9">
        <v>45093</v>
      </c>
      <c r="D5819" s="9">
        <v>45103</v>
      </c>
      <c r="E5819" s="10">
        <v>45043</v>
      </c>
      <c r="F5819" t="s">
        <v>27</v>
      </c>
      <c r="G5819">
        <v>122.92</v>
      </c>
      <c r="H5819">
        <v>4</v>
      </c>
      <c r="I5819">
        <v>0</v>
      </c>
      <c r="J5819" t="s">
        <v>35</v>
      </c>
      <c r="K5819" t="s">
        <v>44</v>
      </c>
      <c r="L5819" t="s">
        <v>56</v>
      </c>
      <c r="M5819" t="s">
        <v>22</v>
      </c>
      <c r="N5819" t="s">
        <v>23</v>
      </c>
      <c r="O5819">
        <f>Table2[[#This Row],[check_out_date]]-Table2[[#This Row],[check_in_date]]</f>
        <v>10</v>
      </c>
      <c r="P5819">
        <f>Table2[[#This Row],[num_adults]]+Table2[[#This Row],[num_children]]</f>
        <v>4</v>
      </c>
      <c r="Q5819" s="3">
        <f>IF(OR(Table2[[#This Row],[booking_status]]="confirmed",Table2[[#This Row],[booking_status]]="checked-out"),Table2[[#This Row],[room_rate_per_night]]*Table2[[#This Row],[Num_Nights]],0)</f>
        <v>1229.2</v>
      </c>
      <c r="R5819" t="str" cm="1">
        <f t="array" ref="R5819">IFERROR(_xlfn.IFS(Table2[[#This Row],[booking_status]]="confirmed","Expected",Table2[[#This Row],[booking_status]]="checked-out","Actual"),"No Revenue")</f>
        <v>Actual</v>
      </c>
      <c r="S5819" s="4">
        <f>Table2[[#This Row],[Revenue_Amount]]/Table2[[#This Row],[Num_Nights]]</f>
        <v>122.92</v>
      </c>
    </row>
    <row r="5820" spans="1:19" x14ac:dyDescent="0.3">
      <c r="A5820">
        <v>5819</v>
      </c>
      <c r="B5820" t="s">
        <v>50</v>
      </c>
      <c r="C5820" s="9">
        <v>45020</v>
      </c>
      <c r="D5820" s="9">
        <v>45022</v>
      </c>
      <c r="E5820" s="10">
        <v>44969</v>
      </c>
      <c r="F5820" t="s">
        <v>54</v>
      </c>
      <c r="G5820">
        <v>507.72</v>
      </c>
      <c r="H5820">
        <v>3</v>
      </c>
      <c r="I5820">
        <v>0</v>
      </c>
      <c r="J5820" t="s">
        <v>28</v>
      </c>
      <c r="K5820" t="s">
        <v>66</v>
      </c>
      <c r="L5820" t="s">
        <v>56</v>
      </c>
      <c r="M5820" t="s">
        <v>36</v>
      </c>
      <c r="N5820" t="s">
        <v>41</v>
      </c>
      <c r="O5820">
        <f>Table2[[#This Row],[check_out_date]]-Table2[[#This Row],[check_in_date]]</f>
        <v>2</v>
      </c>
      <c r="P5820">
        <f>Table2[[#This Row],[num_adults]]+Table2[[#This Row],[num_children]]</f>
        <v>3</v>
      </c>
      <c r="Q5820" s="3">
        <f>IF(OR(Table2[[#This Row],[booking_status]]="confirmed",Table2[[#This Row],[booking_status]]="checked-out"),Table2[[#This Row],[room_rate_per_night]]*Table2[[#This Row],[Num_Nights]],0)</f>
        <v>1015.44</v>
      </c>
      <c r="R5820" t="str" cm="1">
        <f t="array" ref="R5820">IFERROR(_xlfn.IFS(Table2[[#This Row],[booking_status]]="confirmed","Expected",Table2[[#This Row],[booking_status]]="checked-out","Actual"),"No Revenue")</f>
        <v>Actual</v>
      </c>
      <c r="S5820" s="4">
        <f>Table2[[#This Row],[Revenue_Amount]]/Table2[[#This Row],[Num_Nights]]</f>
        <v>507.72</v>
      </c>
    </row>
    <row r="5821" spans="1:19" x14ac:dyDescent="0.3">
      <c r="A5821">
        <v>5820</v>
      </c>
      <c r="B5821" t="s">
        <v>31</v>
      </c>
      <c r="C5821" s="9">
        <v>44955</v>
      </c>
      <c r="D5821" s="9">
        <v>44961</v>
      </c>
      <c r="E5821" s="10">
        <v>44897</v>
      </c>
      <c r="F5821" t="s">
        <v>18</v>
      </c>
      <c r="G5821">
        <v>198.41</v>
      </c>
      <c r="H5821">
        <v>2</v>
      </c>
      <c r="I5821">
        <v>0</v>
      </c>
      <c r="J5821" t="s">
        <v>94</v>
      </c>
      <c r="K5821" t="s">
        <v>66</v>
      </c>
      <c r="L5821" t="s">
        <v>21</v>
      </c>
      <c r="M5821" t="s">
        <v>22</v>
      </c>
      <c r="N5821" t="s">
        <v>95</v>
      </c>
      <c r="O5821">
        <f>Table2[[#This Row],[check_out_date]]-Table2[[#This Row],[check_in_date]]</f>
        <v>6</v>
      </c>
      <c r="P5821">
        <f>Table2[[#This Row],[num_adults]]+Table2[[#This Row],[num_children]]</f>
        <v>2</v>
      </c>
      <c r="Q5821" s="3">
        <f>IF(OR(Table2[[#This Row],[booking_status]]="confirmed",Table2[[#This Row],[booking_status]]="checked-out"),Table2[[#This Row],[room_rate_per_night]]*Table2[[#This Row],[Num_Nights]],0)</f>
        <v>1190.46</v>
      </c>
      <c r="R5821" t="str" cm="1">
        <f t="array" ref="R5821">IFERROR(_xlfn.IFS(Table2[[#This Row],[booking_status]]="confirmed","Expected",Table2[[#This Row],[booking_status]]="checked-out","Actual"),"No Revenue")</f>
        <v>Expected</v>
      </c>
      <c r="S5821" s="4">
        <f>Table2[[#This Row],[Revenue_Amount]]/Table2[[#This Row],[Num_Nights]]</f>
        <v>198.41</v>
      </c>
    </row>
    <row r="5822" spans="1:19" x14ac:dyDescent="0.3">
      <c r="A5822">
        <v>5821</v>
      </c>
      <c r="B5822" t="s">
        <v>37</v>
      </c>
      <c r="C5822" s="9">
        <v>45007</v>
      </c>
      <c r="D5822" s="9">
        <v>45013</v>
      </c>
      <c r="E5822" s="10">
        <v>44930</v>
      </c>
      <c r="F5822" t="s">
        <v>18</v>
      </c>
      <c r="G5822">
        <v>305.44</v>
      </c>
      <c r="H5822">
        <v>1</v>
      </c>
      <c r="I5822">
        <v>2</v>
      </c>
      <c r="J5822" t="s">
        <v>28</v>
      </c>
      <c r="K5822" t="s">
        <v>20</v>
      </c>
      <c r="L5822" t="s">
        <v>21</v>
      </c>
      <c r="M5822" t="s">
        <v>36</v>
      </c>
      <c r="N5822" t="s">
        <v>41</v>
      </c>
      <c r="O5822">
        <f>Table2[[#This Row],[check_out_date]]-Table2[[#This Row],[check_in_date]]</f>
        <v>6</v>
      </c>
      <c r="P5822">
        <f>Table2[[#This Row],[num_adults]]+Table2[[#This Row],[num_children]]</f>
        <v>3</v>
      </c>
      <c r="Q5822" s="3">
        <f>IF(OR(Table2[[#This Row],[booking_status]]="confirmed",Table2[[#This Row],[booking_status]]="checked-out"),Table2[[#This Row],[room_rate_per_night]]*Table2[[#This Row],[Num_Nights]],0)</f>
        <v>1832.6399999999999</v>
      </c>
      <c r="R5822" t="str" cm="1">
        <f t="array" ref="R5822">IFERROR(_xlfn.IFS(Table2[[#This Row],[booking_status]]="confirmed","Expected",Table2[[#This Row],[booking_status]]="checked-out","Actual"),"No Revenue")</f>
        <v>Expected</v>
      </c>
      <c r="S5822" s="4">
        <f>Table2[[#This Row],[Revenue_Amount]]/Table2[[#This Row],[Num_Nights]]</f>
        <v>305.44</v>
      </c>
    </row>
    <row r="5823" spans="1:19" x14ac:dyDescent="0.3">
      <c r="A5823">
        <v>5822</v>
      </c>
      <c r="B5823" t="s">
        <v>14</v>
      </c>
      <c r="C5823" s="9">
        <v>44964</v>
      </c>
      <c r="D5823" s="9">
        <v>44967</v>
      </c>
      <c r="E5823" s="10">
        <v>44908</v>
      </c>
      <c r="F5823" t="s">
        <v>27</v>
      </c>
      <c r="G5823">
        <v>125.52</v>
      </c>
      <c r="H5823">
        <v>1</v>
      </c>
      <c r="I5823">
        <v>1</v>
      </c>
      <c r="J5823" t="s">
        <v>19</v>
      </c>
      <c r="K5823" t="s">
        <v>66</v>
      </c>
      <c r="L5823" t="s">
        <v>21</v>
      </c>
      <c r="M5823" t="s">
        <v>36</v>
      </c>
      <c r="N5823" t="s">
        <v>41</v>
      </c>
      <c r="O5823">
        <f>Table2[[#This Row],[check_out_date]]-Table2[[#This Row],[check_in_date]]</f>
        <v>3</v>
      </c>
      <c r="P5823">
        <f>Table2[[#This Row],[num_adults]]+Table2[[#This Row],[num_children]]</f>
        <v>2</v>
      </c>
      <c r="Q5823" s="3">
        <f>IF(OR(Table2[[#This Row],[booking_status]]="confirmed",Table2[[#This Row],[booking_status]]="checked-out"),Table2[[#This Row],[room_rate_per_night]]*Table2[[#This Row],[Num_Nights]],0)</f>
        <v>376.56</v>
      </c>
      <c r="R5823" t="str" cm="1">
        <f t="array" ref="R5823">IFERROR(_xlfn.IFS(Table2[[#This Row],[booking_status]]="confirmed","Expected",Table2[[#This Row],[booking_status]]="checked-out","Actual"),"No Revenue")</f>
        <v>Expected</v>
      </c>
      <c r="S5823" s="4">
        <f>Table2[[#This Row],[Revenue_Amount]]/Table2[[#This Row],[Num_Nights]]</f>
        <v>125.52</v>
      </c>
    </row>
    <row r="5824" spans="1:19" hidden="1" x14ac:dyDescent="0.3">
      <c r="A5824">
        <v>5823</v>
      </c>
      <c r="B5824" t="s">
        <v>50</v>
      </c>
      <c r="C5824" s="9">
        <v>45141</v>
      </c>
      <c r="D5824" s="9">
        <v>45147</v>
      </c>
      <c r="E5824" s="10">
        <v>45120</v>
      </c>
      <c r="F5824" t="s">
        <v>54</v>
      </c>
      <c r="G5824">
        <v>534.64</v>
      </c>
      <c r="H5824">
        <v>4</v>
      </c>
      <c r="I5824">
        <v>0</v>
      </c>
      <c r="J5824" t="s">
        <v>35</v>
      </c>
      <c r="K5824" t="s">
        <v>20</v>
      </c>
      <c r="L5824" t="s">
        <v>21</v>
      </c>
      <c r="M5824" t="s">
        <v>36</v>
      </c>
      <c r="N5824" t="s">
        <v>45</v>
      </c>
      <c r="O5824">
        <f>Table2[[#This Row],[check_out_date]]-Table2[[#This Row],[check_in_date]]</f>
        <v>6</v>
      </c>
      <c r="P5824">
        <f>Table2[[#This Row],[num_adults]]+Table2[[#This Row],[num_children]]</f>
        <v>4</v>
      </c>
      <c r="Q5824" s="3">
        <f>IF(OR(Table2[[#This Row],[booking_status]]="confirmed",Table2[[#This Row],[booking_status]]="checked-out"),Table2[[#This Row],[room_rate_per_night]]*Table2[[#This Row],[Num_Nights]],0)</f>
        <v>3207.84</v>
      </c>
      <c r="R5824" t="str" cm="1">
        <f t="array" ref="R5824">IFERROR(_xlfn.IFS(Table2[[#This Row],[booking_status]]="confirmed","Expected",Table2[[#This Row],[booking_status]]="checked-out","Actual"),"No Revenue")</f>
        <v>Expected</v>
      </c>
      <c r="S5824" s="4">
        <f>Table2[[#This Row],[Revenue_Amount]]/Table2[[#This Row],[Num_Nights]]</f>
        <v>534.64</v>
      </c>
    </row>
    <row r="5825" spans="1:19" x14ac:dyDescent="0.3">
      <c r="A5825">
        <v>5824</v>
      </c>
      <c r="B5825" t="s">
        <v>31</v>
      </c>
      <c r="C5825" s="9">
        <v>44959</v>
      </c>
      <c r="D5825" s="9">
        <v>44960</v>
      </c>
      <c r="E5825" s="10">
        <v>44921</v>
      </c>
      <c r="F5825" t="s">
        <v>54</v>
      </c>
      <c r="G5825">
        <v>240.82</v>
      </c>
      <c r="H5825">
        <v>1</v>
      </c>
      <c r="I5825">
        <v>0</v>
      </c>
      <c r="J5825" t="s">
        <v>19</v>
      </c>
      <c r="K5825" t="s">
        <v>99</v>
      </c>
      <c r="L5825" t="s">
        <v>21</v>
      </c>
      <c r="M5825" t="s">
        <v>36</v>
      </c>
      <c r="N5825" t="s">
        <v>41</v>
      </c>
      <c r="O5825">
        <f>Table2[[#This Row],[check_out_date]]-Table2[[#This Row],[check_in_date]]</f>
        <v>1</v>
      </c>
      <c r="P5825">
        <f>Table2[[#This Row],[num_adults]]+Table2[[#This Row],[num_children]]</f>
        <v>1</v>
      </c>
      <c r="Q5825" s="3">
        <f>IF(OR(Table2[[#This Row],[booking_status]]="confirmed",Table2[[#This Row],[booking_status]]="checked-out"),Table2[[#This Row],[room_rate_per_night]]*Table2[[#This Row],[Num_Nights]],0)</f>
        <v>240.82</v>
      </c>
      <c r="R5825" t="str" cm="1">
        <f t="array" ref="R5825">IFERROR(_xlfn.IFS(Table2[[#This Row],[booking_status]]="confirmed","Expected",Table2[[#This Row],[booking_status]]="checked-out","Actual"),"No Revenue")</f>
        <v>Expected</v>
      </c>
      <c r="S5825" s="4">
        <f>Table2[[#This Row],[Revenue_Amount]]/Table2[[#This Row],[Num_Nights]]</f>
        <v>240.82</v>
      </c>
    </row>
    <row r="5826" spans="1:19" x14ac:dyDescent="0.3">
      <c r="A5826">
        <v>5825</v>
      </c>
      <c r="B5826" t="s">
        <v>14</v>
      </c>
      <c r="C5826" s="9">
        <v>45246</v>
      </c>
      <c r="D5826" s="9">
        <v>45248</v>
      </c>
      <c r="E5826" s="10">
        <v>45195</v>
      </c>
      <c r="F5826" t="s">
        <v>27</v>
      </c>
      <c r="G5826">
        <v>115.34</v>
      </c>
      <c r="H5826">
        <v>1</v>
      </c>
      <c r="I5826">
        <v>0</v>
      </c>
      <c r="J5826" t="s">
        <v>55</v>
      </c>
      <c r="K5826" t="s">
        <v>66</v>
      </c>
      <c r="L5826" t="s">
        <v>56</v>
      </c>
      <c r="M5826" t="s">
        <v>36</v>
      </c>
      <c r="N5826" t="s">
        <v>41</v>
      </c>
      <c r="O5826">
        <f>Table2[[#This Row],[check_out_date]]-Table2[[#This Row],[check_in_date]]</f>
        <v>2</v>
      </c>
      <c r="P5826">
        <f>Table2[[#This Row],[num_adults]]+Table2[[#This Row],[num_children]]</f>
        <v>1</v>
      </c>
      <c r="Q5826" s="3">
        <f>IF(OR(Table2[[#This Row],[booking_status]]="confirmed",Table2[[#This Row],[booking_status]]="checked-out"),Table2[[#This Row],[room_rate_per_night]]*Table2[[#This Row],[Num_Nights]],0)</f>
        <v>230.68</v>
      </c>
      <c r="R5826" t="str" cm="1">
        <f t="array" ref="R5826">IFERROR(_xlfn.IFS(Table2[[#This Row],[booking_status]]="confirmed","Expected",Table2[[#This Row],[booking_status]]="checked-out","Actual"),"No Revenue")</f>
        <v>Actual</v>
      </c>
      <c r="S5826" s="4">
        <f>Table2[[#This Row],[Revenue_Amount]]/Table2[[#This Row],[Num_Nights]]</f>
        <v>115.34</v>
      </c>
    </row>
    <row r="5827" spans="1:19" x14ac:dyDescent="0.3">
      <c r="A5827">
        <v>5826</v>
      </c>
      <c r="B5827" t="s">
        <v>37</v>
      </c>
      <c r="C5827" s="9">
        <v>45060</v>
      </c>
      <c r="D5827" s="9">
        <v>45067</v>
      </c>
      <c r="E5827" s="10">
        <v>45012</v>
      </c>
      <c r="F5827" t="s">
        <v>18</v>
      </c>
      <c r="G5827">
        <v>260.22000000000003</v>
      </c>
      <c r="H5827">
        <v>1</v>
      </c>
      <c r="I5827">
        <v>0</v>
      </c>
      <c r="J5827" t="s">
        <v>19</v>
      </c>
      <c r="K5827" t="s">
        <v>29</v>
      </c>
      <c r="L5827" t="s">
        <v>21</v>
      </c>
      <c r="M5827" t="s">
        <v>22</v>
      </c>
      <c r="N5827" t="s">
        <v>41</v>
      </c>
      <c r="O5827">
        <f>Table2[[#This Row],[check_out_date]]-Table2[[#This Row],[check_in_date]]</f>
        <v>7</v>
      </c>
      <c r="P5827">
        <f>Table2[[#This Row],[num_adults]]+Table2[[#This Row],[num_children]]</f>
        <v>1</v>
      </c>
      <c r="Q5827" s="3">
        <f>IF(OR(Table2[[#This Row],[booking_status]]="confirmed",Table2[[#This Row],[booking_status]]="checked-out"),Table2[[#This Row],[room_rate_per_night]]*Table2[[#This Row],[Num_Nights]],0)</f>
        <v>1821.5400000000002</v>
      </c>
      <c r="R5827" t="str" cm="1">
        <f t="array" ref="R5827">IFERROR(_xlfn.IFS(Table2[[#This Row],[booking_status]]="confirmed","Expected",Table2[[#This Row],[booking_status]]="checked-out","Actual"),"No Revenue")</f>
        <v>Expected</v>
      </c>
      <c r="S5827" s="4">
        <f>Table2[[#This Row],[Revenue_Amount]]/Table2[[#This Row],[Num_Nights]]</f>
        <v>260.22000000000003</v>
      </c>
    </row>
    <row r="5828" spans="1:19" x14ac:dyDescent="0.3">
      <c r="A5828">
        <v>5827</v>
      </c>
      <c r="B5828" t="s">
        <v>50</v>
      </c>
      <c r="C5828" s="9">
        <v>45260</v>
      </c>
      <c r="D5828" s="9">
        <v>45271</v>
      </c>
      <c r="E5828" s="10">
        <v>45243</v>
      </c>
      <c r="F5828" t="s">
        <v>49</v>
      </c>
      <c r="G5828">
        <v>127.54</v>
      </c>
      <c r="H5828">
        <v>2</v>
      </c>
      <c r="I5828">
        <v>3</v>
      </c>
      <c r="J5828" t="s">
        <v>28</v>
      </c>
      <c r="K5828" t="s">
        <v>44</v>
      </c>
      <c r="L5828" t="s">
        <v>56</v>
      </c>
      <c r="M5828" t="s">
        <v>36</v>
      </c>
      <c r="N5828" t="s">
        <v>45</v>
      </c>
      <c r="O5828">
        <f>Table2[[#This Row],[check_out_date]]-Table2[[#This Row],[check_in_date]]</f>
        <v>11</v>
      </c>
      <c r="P5828">
        <f>Table2[[#This Row],[num_adults]]+Table2[[#This Row],[num_children]]</f>
        <v>5</v>
      </c>
      <c r="Q5828" s="3">
        <f>IF(OR(Table2[[#This Row],[booking_status]]="confirmed",Table2[[#This Row],[booking_status]]="checked-out"),Table2[[#This Row],[room_rate_per_night]]*Table2[[#This Row],[Num_Nights]],0)</f>
        <v>1402.94</v>
      </c>
      <c r="R5828" t="str" cm="1">
        <f t="array" ref="R5828">IFERROR(_xlfn.IFS(Table2[[#This Row],[booking_status]]="confirmed","Expected",Table2[[#This Row],[booking_status]]="checked-out","Actual"),"No Revenue")</f>
        <v>Actual</v>
      </c>
      <c r="S5828" s="4">
        <f>Table2[[#This Row],[Revenue_Amount]]/Table2[[#This Row],[Num_Nights]]</f>
        <v>127.54</v>
      </c>
    </row>
    <row r="5829" spans="1:19" hidden="1" x14ac:dyDescent="0.3">
      <c r="A5829">
        <v>5828</v>
      </c>
      <c r="B5829" t="s">
        <v>37</v>
      </c>
      <c r="C5829" s="9">
        <v>45190</v>
      </c>
      <c r="D5829" s="9">
        <v>45192</v>
      </c>
      <c r="E5829" s="10">
        <v>45182</v>
      </c>
      <c r="F5829" t="s">
        <v>18</v>
      </c>
      <c r="G5829">
        <v>301.72000000000003</v>
      </c>
      <c r="H5829">
        <v>2</v>
      </c>
      <c r="I5829">
        <v>0</v>
      </c>
      <c r="J5829" t="s">
        <v>35</v>
      </c>
      <c r="K5829" t="s">
        <v>29</v>
      </c>
      <c r="L5829" t="s">
        <v>60</v>
      </c>
      <c r="M5829" t="s">
        <v>36</v>
      </c>
      <c r="N5829" t="s">
        <v>41</v>
      </c>
      <c r="O5829">
        <f>Table2[[#This Row],[check_out_date]]-Table2[[#This Row],[check_in_date]]</f>
        <v>2</v>
      </c>
      <c r="P5829">
        <f>Table2[[#This Row],[num_adults]]+Table2[[#This Row],[num_children]]</f>
        <v>2</v>
      </c>
      <c r="Q5829" s="3">
        <f>IF(OR(Table2[[#This Row],[booking_status]]="confirmed",Table2[[#This Row],[booking_status]]="checked-out"),Table2[[#This Row],[room_rate_per_night]]*Table2[[#This Row],[Num_Nights]],0)</f>
        <v>0</v>
      </c>
      <c r="R5829" t="str" cm="1">
        <f t="array" ref="R5829">IFERROR(_xlfn.IFS(Table2[[#This Row],[booking_status]]="confirmed","Expected",Table2[[#This Row],[booking_status]]="checked-out","Actual"),"No Revenue")</f>
        <v>No Revenue</v>
      </c>
      <c r="S5829" s="4">
        <f>Table2[[#This Row],[Revenue_Amount]]/Table2[[#This Row],[Num_Nights]]</f>
        <v>0</v>
      </c>
    </row>
    <row r="5830" spans="1:19" x14ac:dyDescent="0.3">
      <c r="A5830">
        <v>5829</v>
      </c>
      <c r="B5830" t="s">
        <v>14</v>
      </c>
      <c r="C5830" s="9">
        <v>44939</v>
      </c>
      <c r="D5830" s="9">
        <v>44946</v>
      </c>
      <c r="E5830" s="10">
        <v>44931</v>
      </c>
      <c r="F5830" t="s">
        <v>49</v>
      </c>
      <c r="G5830">
        <v>122.36</v>
      </c>
      <c r="H5830">
        <v>2</v>
      </c>
      <c r="I5830">
        <v>0</v>
      </c>
      <c r="J5830" t="s">
        <v>28</v>
      </c>
      <c r="K5830" t="s">
        <v>99</v>
      </c>
      <c r="L5830" t="s">
        <v>21</v>
      </c>
      <c r="M5830" t="s">
        <v>36</v>
      </c>
      <c r="N5830" t="s">
        <v>41</v>
      </c>
      <c r="O5830">
        <f>Table2[[#This Row],[check_out_date]]-Table2[[#This Row],[check_in_date]]</f>
        <v>7</v>
      </c>
      <c r="P5830">
        <f>Table2[[#This Row],[num_adults]]+Table2[[#This Row],[num_children]]</f>
        <v>2</v>
      </c>
      <c r="Q5830" s="3">
        <f>IF(OR(Table2[[#This Row],[booking_status]]="confirmed",Table2[[#This Row],[booking_status]]="checked-out"),Table2[[#This Row],[room_rate_per_night]]*Table2[[#This Row],[Num_Nights]],0)</f>
        <v>856.52</v>
      </c>
      <c r="R5830" t="str" cm="1">
        <f t="array" ref="R5830">IFERROR(_xlfn.IFS(Table2[[#This Row],[booking_status]]="confirmed","Expected",Table2[[#This Row],[booking_status]]="checked-out","Actual"),"No Revenue")</f>
        <v>Expected</v>
      </c>
      <c r="S5830" s="4">
        <f>Table2[[#This Row],[Revenue_Amount]]/Table2[[#This Row],[Num_Nights]]</f>
        <v>122.36</v>
      </c>
    </row>
    <row r="5831" spans="1:19" hidden="1" x14ac:dyDescent="0.3">
      <c r="A5831">
        <v>5830</v>
      </c>
      <c r="B5831" t="s">
        <v>14</v>
      </c>
      <c r="C5831" s="9">
        <v>44940</v>
      </c>
      <c r="D5831" s="9">
        <v>44944</v>
      </c>
      <c r="E5831" s="10">
        <v>44877</v>
      </c>
      <c r="F5831" t="s">
        <v>49</v>
      </c>
      <c r="G5831">
        <v>76.06</v>
      </c>
      <c r="H5831">
        <v>3</v>
      </c>
      <c r="I5831">
        <v>0</v>
      </c>
      <c r="J5831" t="s">
        <v>35</v>
      </c>
      <c r="K5831" t="s">
        <v>29</v>
      </c>
      <c r="L5831" t="s">
        <v>21</v>
      </c>
      <c r="M5831" t="s">
        <v>36</v>
      </c>
      <c r="N5831" t="s">
        <v>41</v>
      </c>
      <c r="O5831">
        <f>Table2[[#This Row],[check_out_date]]-Table2[[#This Row],[check_in_date]]</f>
        <v>4</v>
      </c>
      <c r="P5831">
        <f>Table2[[#This Row],[num_adults]]+Table2[[#This Row],[num_children]]</f>
        <v>3</v>
      </c>
      <c r="Q5831" s="3">
        <f>IF(OR(Table2[[#This Row],[booking_status]]="confirmed",Table2[[#This Row],[booking_status]]="checked-out"),Table2[[#This Row],[room_rate_per_night]]*Table2[[#This Row],[Num_Nights]],0)</f>
        <v>304.24</v>
      </c>
      <c r="R5831" t="str" cm="1">
        <f t="array" ref="R5831">IFERROR(_xlfn.IFS(Table2[[#This Row],[booking_status]]="confirmed","Expected",Table2[[#This Row],[booking_status]]="checked-out","Actual"),"No Revenue")</f>
        <v>Expected</v>
      </c>
      <c r="S5831" s="4">
        <f>Table2[[#This Row],[Revenue_Amount]]/Table2[[#This Row],[Num_Nights]]</f>
        <v>76.06</v>
      </c>
    </row>
    <row r="5832" spans="1:19" x14ac:dyDescent="0.3">
      <c r="A5832">
        <v>5831</v>
      </c>
      <c r="B5832" t="s">
        <v>50</v>
      </c>
      <c r="C5832" s="9">
        <v>45096</v>
      </c>
      <c r="D5832" s="9">
        <v>45102</v>
      </c>
      <c r="E5832" s="10">
        <v>45074</v>
      </c>
      <c r="F5832" t="s">
        <v>54</v>
      </c>
      <c r="G5832">
        <v>351.09</v>
      </c>
      <c r="H5832">
        <v>2</v>
      </c>
      <c r="I5832">
        <v>2</v>
      </c>
      <c r="J5832" t="s">
        <v>55</v>
      </c>
      <c r="K5832" t="s">
        <v>44</v>
      </c>
      <c r="L5832" t="s">
        <v>60</v>
      </c>
      <c r="M5832" t="s">
        <v>36</v>
      </c>
      <c r="N5832" t="s">
        <v>45</v>
      </c>
      <c r="O5832">
        <f>Table2[[#This Row],[check_out_date]]-Table2[[#This Row],[check_in_date]]</f>
        <v>6</v>
      </c>
      <c r="P5832">
        <f>Table2[[#This Row],[num_adults]]+Table2[[#This Row],[num_children]]</f>
        <v>4</v>
      </c>
      <c r="Q5832" s="3">
        <f>IF(OR(Table2[[#This Row],[booking_status]]="confirmed",Table2[[#This Row],[booking_status]]="checked-out"),Table2[[#This Row],[room_rate_per_night]]*Table2[[#This Row],[Num_Nights]],0)</f>
        <v>0</v>
      </c>
      <c r="R5832" t="str" cm="1">
        <f t="array" ref="R5832">IFERROR(_xlfn.IFS(Table2[[#This Row],[booking_status]]="confirmed","Expected",Table2[[#This Row],[booking_status]]="checked-out","Actual"),"No Revenue")</f>
        <v>No Revenue</v>
      </c>
      <c r="S5832" s="4">
        <f>Table2[[#This Row],[Revenue_Amount]]/Table2[[#This Row],[Num_Nights]]</f>
        <v>0</v>
      </c>
    </row>
    <row r="5833" spans="1:19" x14ac:dyDescent="0.3">
      <c r="A5833">
        <v>5832</v>
      </c>
      <c r="B5833" t="s">
        <v>14</v>
      </c>
      <c r="C5833" s="9">
        <v>44944</v>
      </c>
      <c r="D5833" s="9">
        <v>44950</v>
      </c>
      <c r="E5833" s="10">
        <v>44911</v>
      </c>
      <c r="F5833" t="s">
        <v>49</v>
      </c>
      <c r="G5833">
        <v>118.94</v>
      </c>
      <c r="H5833">
        <v>1</v>
      </c>
      <c r="I5833">
        <v>1</v>
      </c>
      <c r="J5833" t="s">
        <v>55</v>
      </c>
      <c r="K5833" t="s">
        <v>99</v>
      </c>
      <c r="L5833" t="s">
        <v>60</v>
      </c>
      <c r="M5833" t="s">
        <v>22</v>
      </c>
      <c r="N5833" t="s">
        <v>30</v>
      </c>
      <c r="O5833">
        <f>Table2[[#This Row],[check_out_date]]-Table2[[#This Row],[check_in_date]]</f>
        <v>6</v>
      </c>
      <c r="P5833">
        <f>Table2[[#This Row],[num_adults]]+Table2[[#This Row],[num_children]]</f>
        <v>2</v>
      </c>
      <c r="Q5833" s="3">
        <f>IF(OR(Table2[[#This Row],[booking_status]]="confirmed",Table2[[#This Row],[booking_status]]="checked-out"),Table2[[#This Row],[room_rate_per_night]]*Table2[[#This Row],[Num_Nights]],0)</f>
        <v>0</v>
      </c>
      <c r="R5833" t="str" cm="1">
        <f t="array" ref="R5833">IFERROR(_xlfn.IFS(Table2[[#This Row],[booking_status]]="confirmed","Expected",Table2[[#This Row],[booking_status]]="checked-out","Actual"),"No Revenue")</f>
        <v>No Revenue</v>
      </c>
      <c r="S5833" s="4">
        <f>Table2[[#This Row],[Revenue_Amount]]/Table2[[#This Row],[Num_Nights]]</f>
        <v>0</v>
      </c>
    </row>
    <row r="5834" spans="1:19" x14ac:dyDescent="0.3">
      <c r="A5834">
        <v>5833</v>
      </c>
      <c r="B5834" t="s">
        <v>50</v>
      </c>
      <c r="C5834" s="9">
        <v>45237</v>
      </c>
      <c r="D5834" s="9">
        <v>45241</v>
      </c>
      <c r="E5834" s="10">
        <v>45197</v>
      </c>
      <c r="F5834" t="s">
        <v>27</v>
      </c>
      <c r="G5834">
        <v>173.76</v>
      </c>
      <c r="H5834">
        <v>2</v>
      </c>
      <c r="I5834">
        <v>0</v>
      </c>
      <c r="J5834" t="s">
        <v>28</v>
      </c>
      <c r="K5834" t="s">
        <v>20</v>
      </c>
      <c r="L5834" t="s">
        <v>60</v>
      </c>
      <c r="M5834" t="s">
        <v>36</v>
      </c>
      <c r="N5834" t="s">
        <v>23</v>
      </c>
      <c r="O5834">
        <f>Table2[[#This Row],[check_out_date]]-Table2[[#This Row],[check_in_date]]</f>
        <v>4</v>
      </c>
      <c r="P5834">
        <f>Table2[[#This Row],[num_adults]]+Table2[[#This Row],[num_children]]</f>
        <v>2</v>
      </c>
      <c r="Q5834" s="3">
        <f>IF(OR(Table2[[#This Row],[booking_status]]="confirmed",Table2[[#This Row],[booking_status]]="checked-out"),Table2[[#This Row],[room_rate_per_night]]*Table2[[#This Row],[Num_Nights]],0)</f>
        <v>0</v>
      </c>
      <c r="R5834" t="str" cm="1">
        <f t="array" ref="R5834">IFERROR(_xlfn.IFS(Table2[[#This Row],[booking_status]]="confirmed","Expected",Table2[[#This Row],[booking_status]]="checked-out","Actual"),"No Revenue")</f>
        <v>No Revenue</v>
      </c>
      <c r="S5834" s="4">
        <f>Table2[[#This Row],[Revenue_Amount]]/Table2[[#This Row],[Num_Nights]]</f>
        <v>0</v>
      </c>
    </row>
    <row r="5835" spans="1:19" x14ac:dyDescent="0.3">
      <c r="A5835">
        <v>5834</v>
      </c>
      <c r="B5835" t="s">
        <v>37</v>
      </c>
      <c r="C5835" s="9">
        <v>45266</v>
      </c>
      <c r="D5835" s="9">
        <v>45275</v>
      </c>
      <c r="E5835" s="10">
        <v>45239</v>
      </c>
      <c r="F5835" t="s">
        <v>54</v>
      </c>
      <c r="G5835">
        <v>367.65</v>
      </c>
      <c r="H5835">
        <v>2</v>
      </c>
      <c r="I5835">
        <v>0</v>
      </c>
      <c r="J5835" t="s">
        <v>94</v>
      </c>
      <c r="K5835" t="s">
        <v>29</v>
      </c>
      <c r="L5835" t="s">
        <v>21</v>
      </c>
      <c r="M5835" t="s">
        <v>22</v>
      </c>
      <c r="N5835" t="s">
        <v>41</v>
      </c>
      <c r="O5835">
        <f>Table2[[#This Row],[check_out_date]]-Table2[[#This Row],[check_in_date]]</f>
        <v>9</v>
      </c>
      <c r="P5835">
        <f>Table2[[#This Row],[num_adults]]+Table2[[#This Row],[num_children]]</f>
        <v>2</v>
      </c>
      <c r="Q5835" s="3">
        <f>IF(OR(Table2[[#This Row],[booking_status]]="confirmed",Table2[[#This Row],[booking_status]]="checked-out"),Table2[[#This Row],[room_rate_per_night]]*Table2[[#This Row],[Num_Nights]],0)</f>
        <v>3308.85</v>
      </c>
      <c r="R5835" t="str" cm="1">
        <f t="array" ref="R5835">IFERROR(_xlfn.IFS(Table2[[#This Row],[booking_status]]="confirmed","Expected",Table2[[#This Row],[booking_status]]="checked-out","Actual"),"No Revenue")</f>
        <v>Expected</v>
      </c>
      <c r="S5835" s="4">
        <f>Table2[[#This Row],[Revenue_Amount]]/Table2[[#This Row],[Num_Nights]]</f>
        <v>367.65</v>
      </c>
    </row>
    <row r="5836" spans="1:19" hidden="1" x14ac:dyDescent="0.3">
      <c r="A5836">
        <v>5835</v>
      </c>
      <c r="B5836" t="s">
        <v>31</v>
      </c>
      <c r="C5836" s="9">
        <v>44977</v>
      </c>
      <c r="D5836" s="9">
        <v>44987</v>
      </c>
      <c r="E5836" s="10">
        <v>44921</v>
      </c>
      <c r="F5836" t="s">
        <v>54</v>
      </c>
      <c r="G5836">
        <v>288</v>
      </c>
      <c r="H5836">
        <v>4</v>
      </c>
      <c r="I5836">
        <v>0</v>
      </c>
      <c r="J5836" t="s">
        <v>35</v>
      </c>
      <c r="K5836" t="s">
        <v>66</v>
      </c>
      <c r="L5836" t="s">
        <v>21</v>
      </c>
      <c r="M5836" t="s">
        <v>36</v>
      </c>
      <c r="N5836" t="s">
        <v>41</v>
      </c>
      <c r="O5836">
        <f>Table2[[#This Row],[check_out_date]]-Table2[[#This Row],[check_in_date]]</f>
        <v>10</v>
      </c>
      <c r="P5836">
        <f>Table2[[#This Row],[num_adults]]+Table2[[#This Row],[num_children]]</f>
        <v>4</v>
      </c>
      <c r="Q5836" s="3">
        <f>IF(OR(Table2[[#This Row],[booking_status]]="confirmed",Table2[[#This Row],[booking_status]]="checked-out"),Table2[[#This Row],[room_rate_per_night]]*Table2[[#This Row],[Num_Nights]],0)</f>
        <v>2880</v>
      </c>
      <c r="R5836" t="str" cm="1">
        <f t="array" ref="R5836">IFERROR(_xlfn.IFS(Table2[[#This Row],[booking_status]]="confirmed","Expected",Table2[[#This Row],[booking_status]]="checked-out","Actual"),"No Revenue")</f>
        <v>Expected</v>
      </c>
      <c r="S5836" s="4">
        <f>Table2[[#This Row],[Revenue_Amount]]/Table2[[#This Row],[Num_Nights]]</f>
        <v>288</v>
      </c>
    </row>
    <row r="5837" spans="1:19" x14ac:dyDescent="0.3">
      <c r="A5837">
        <v>5836</v>
      </c>
      <c r="B5837" t="s">
        <v>50</v>
      </c>
      <c r="C5837" s="9">
        <v>44935</v>
      </c>
      <c r="D5837" s="9">
        <v>44939</v>
      </c>
      <c r="E5837" s="10">
        <v>44917</v>
      </c>
      <c r="F5837" t="s">
        <v>49</v>
      </c>
      <c r="G5837">
        <v>94.5</v>
      </c>
      <c r="H5837">
        <v>3</v>
      </c>
      <c r="I5837">
        <v>0</v>
      </c>
      <c r="J5837" t="s">
        <v>94</v>
      </c>
      <c r="K5837" t="s">
        <v>44</v>
      </c>
      <c r="L5837" t="s">
        <v>60</v>
      </c>
      <c r="M5837" t="s">
        <v>36</v>
      </c>
      <c r="N5837" t="s">
        <v>45</v>
      </c>
      <c r="O5837">
        <f>Table2[[#This Row],[check_out_date]]-Table2[[#This Row],[check_in_date]]</f>
        <v>4</v>
      </c>
      <c r="P5837">
        <f>Table2[[#This Row],[num_adults]]+Table2[[#This Row],[num_children]]</f>
        <v>3</v>
      </c>
      <c r="Q5837" s="3">
        <f>IF(OR(Table2[[#This Row],[booking_status]]="confirmed",Table2[[#This Row],[booking_status]]="checked-out"),Table2[[#This Row],[room_rate_per_night]]*Table2[[#This Row],[Num_Nights]],0)</f>
        <v>0</v>
      </c>
      <c r="R5837" t="str" cm="1">
        <f t="array" ref="R5837">IFERROR(_xlfn.IFS(Table2[[#This Row],[booking_status]]="confirmed","Expected",Table2[[#This Row],[booking_status]]="checked-out","Actual"),"No Revenue")</f>
        <v>No Revenue</v>
      </c>
      <c r="S5837" s="4">
        <f>Table2[[#This Row],[Revenue_Amount]]/Table2[[#This Row],[Num_Nights]]</f>
        <v>0</v>
      </c>
    </row>
    <row r="5838" spans="1:19" hidden="1" x14ac:dyDescent="0.3">
      <c r="A5838">
        <v>5837</v>
      </c>
      <c r="B5838" t="s">
        <v>14</v>
      </c>
      <c r="C5838" s="9">
        <v>44928</v>
      </c>
      <c r="D5838" s="9">
        <v>44933</v>
      </c>
      <c r="E5838" s="10">
        <v>44897</v>
      </c>
      <c r="F5838" t="s">
        <v>49</v>
      </c>
      <c r="G5838">
        <v>117.08</v>
      </c>
      <c r="H5838">
        <v>2</v>
      </c>
      <c r="I5838">
        <v>3</v>
      </c>
      <c r="J5838" t="s">
        <v>35</v>
      </c>
      <c r="K5838" t="s">
        <v>20</v>
      </c>
      <c r="L5838" t="s">
        <v>60</v>
      </c>
      <c r="M5838" t="s">
        <v>22</v>
      </c>
      <c r="N5838" t="s">
        <v>41</v>
      </c>
      <c r="O5838">
        <f>Table2[[#This Row],[check_out_date]]-Table2[[#This Row],[check_in_date]]</f>
        <v>5</v>
      </c>
      <c r="P5838">
        <f>Table2[[#This Row],[num_adults]]+Table2[[#This Row],[num_children]]</f>
        <v>5</v>
      </c>
      <c r="Q5838" s="3">
        <f>IF(OR(Table2[[#This Row],[booking_status]]="confirmed",Table2[[#This Row],[booking_status]]="checked-out"),Table2[[#This Row],[room_rate_per_night]]*Table2[[#This Row],[Num_Nights]],0)</f>
        <v>0</v>
      </c>
      <c r="R5838" t="str" cm="1">
        <f t="array" ref="R5838">IFERROR(_xlfn.IFS(Table2[[#This Row],[booking_status]]="confirmed","Expected",Table2[[#This Row],[booking_status]]="checked-out","Actual"),"No Revenue")</f>
        <v>No Revenue</v>
      </c>
      <c r="S5838" s="4">
        <f>Table2[[#This Row],[Revenue_Amount]]/Table2[[#This Row],[Num_Nights]]</f>
        <v>0</v>
      </c>
    </row>
    <row r="5839" spans="1:19" hidden="1" x14ac:dyDescent="0.3">
      <c r="A5839">
        <v>5838</v>
      </c>
      <c r="B5839" t="s">
        <v>31</v>
      </c>
      <c r="C5839" s="9">
        <v>45175</v>
      </c>
      <c r="D5839" s="9">
        <v>45186</v>
      </c>
      <c r="E5839" s="10">
        <v>45163</v>
      </c>
      <c r="F5839" t="s">
        <v>49</v>
      </c>
      <c r="G5839">
        <v>116.18</v>
      </c>
      <c r="H5839">
        <v>4</v>
      </c>
      <c r="I5839">
        <v>0</v>
      </c>
      <c r="J5839" t="s">
        <v>35</v>
      </c>
      <c r="K5839" t="s">
        <v>20</v>
      </c>
      <c r="L5839" t="s">
        <v>21</v>
      </c>
      <c r="M5839" t="s">
        <v>36</v>
      </c>
      <c r="N5839" t="s">
        <v>41</v>
      </c>
      <c r="O5839">
        <f>Table2[[#This Row],[check_out_date]]-Table2[[#This Row],[check_in_date]]</f>
        <v>11</v>
      </c>
      <c r="P5839">
        <f>Table2[[#This Row],[num_adults]]+Table2[[#This Row],[num_children]]</f>
        <v>4</v>
      </c>
      <c r="Q5839" s="3">
        <f>IF(OR(Table2[[#This Row],[booking_status]]="confirmed",Table2[[#This Row],[booking_status]]="checked-out"),Table2[[#This Row],[room_rate_per_night]]*Table2[[#This Row],[Num_Nights]],0)</f>
        <v>1277.98</v>
      </c>
      <c r="R5839" t="str" cm="1">
        <f t="array" ref="R5839">IFERROR(_xlfn.IFS(Table2[[#This Row],[booking_status]]="confirmed","Expected",Table2[[#This Row],[booking_status]]="checked-out","Actual"),"No Revenue")</f>
        <v>Expected</v>
      </c>
      <c r="S5839" s="4">
        <f>Table2[[#This Row],[Revenue_Amount]]/Table2[[#This Row],[Num_Nights]]</f>
        <v>116.18</v>
      </c>
    </row>
    <row r="5840" spans="1:19" x14ac:dyDescent="0.3">
      <c r="A5840">
        <v>5839</v>
      </c>
      <c r="B5840" t="s">
        <v>37</v>
      </c>
      <c r="C5840" s="9">
        <v>45039</v>
      </c>
      <c r="D5840" s="9">
        <v>45042</v>
      </c>
      <c r="E5840" s="10">
        <v>44988</v>
      </c>
      <c r="F5840" t="s">
        <v>49</v>
      </c>
      <c r="G5840">
        <v>135.77000000000001</v>
      </c>
      <c r="H5840">
        <v>4</v>
      </c>
      <c r="I5840">
        <v>1</v>
      </c>
      <c r="J5840" t="s">
        <v>55</v>
      </c>
      <c r="K5840" t="s">
        <v>20</v>
      </c>
      <c r="L5840" t="s">
        <v>21</v>
      </c>
      <c r="M5840" t="s">
        <v>36</v>
      </c>
      <c r="N5840" t="s">
        <v>95</v>
      </c>
      <c r="O5840">
        <f>Table2[[#This Row],[check_out_date]]-Table2[[#This Row],[check_in_date]]</f>
        <v>3</v>
      </c>
      <c r="P5840">
        <f>Table2[[#This Row],[num_adults]]+Table2[[#This Row],[num_children]]</f>
        <v>5</v>
      </c>
      <c r="Q5840" s="3">
        <f>IF(OR(Table2[[#This Row],[booking_status]]="confirmed",Table2[[#This Row],[booking_status]]="checked-out"),Table2[[#This Row],[room_rate_per_night]]*Table2[[#This Row],[Num_Nights]],0)</f>
        <v>407.31000000000006</v>
      </c>
      <c r="R5840" t="str" cm="1">
        <f t="array" ref="R5840">IFERROR(_xlfn.IFS(Table2[[#This Row],[booking_status]]="confirmed","Expected",Table2[[#This Row],[booking_status]]="checked-out","Actual"),"No Revenue")</f>
        <v>Expected</v>
      </c>
      <c r="S5840" s="4">
        <f>Table2[[#This Row],[Revenue_Amount]]/Table2[[#This Row],[Num_Nights]]</f>
        <v>135.77000000000001</v>
      </c>
    </row>
    <row r="5841" spans="1:19" x14ac:dyDescent="0.3">
      <c r="A5841">
        <v>5840</v>
      </c>
      <c r="B5841" t="s">
        <v>14</v>
      </c>
      <c r="C5841" s="9">
        <v>45007</v>
      </c>
      <c r="D5841" s="9">
        <v>45012</v>
      </c>
      <c r="E5841" s="10">
        <v>44985</v>
      </c>
      <c r="F5841" t="s">
        <v>27</v>
      </c>
      <c r="G5841">
        <v>105.33</v>
      </c>
      <c r="H5841">
        <v>3</v>
      </c>
      <c r="I5841">
        <v>0</v>
      </c>
      <c r="J5841" t="s">
        <v>28</v>
      </c>
      <c r="K5841" t="s">
        <v>66</v>
      </c>
      <c r="L5841" t="s">
        <v>60</v>
      </c>
      <c r="M5841" t="s">
        <v>22</v>
      </c>
      <c r="N5841" t="s">
        <v>41</v>
      </c>
      <c r="O5841">
        <f>Table2[[#This Row],[check_out_date]]-Table2[[#This Row],[check_in_date]]</f>
        <v>5</v>
      </c>
      <c r="P5841">
        <f>Table2[[#This Row],[num_adults]]+Table2[[#This Row],[num_children]]</f>
        <v>3</v>
      </c>
      <c r="Q5841" s="3">
        <f>IF(OR(Table2[[#This Row],[booking_status]]="confirmed",Table2[[#This Row],[booking_status]]="checked-out"),Table2[[#This Row],[room_rate_per_night]]*Table2[[#This Row],[Num_Nights]],0)</f>
        <v>0</v>
      </c>
      <c r="R5841" t="str" cm="1">
        <f t="array" ref="R5841">IFERROR(_xlfn.IFS(Table2[[#This Row],[booking_status]]="confirmed","Expected",Table2[[#This Row],[booking_status]]="checked-out","Actual"),"No Revenue")</f>
        <v>No Revenue</v>
      </c>
      <c r="S5841" s="4">
        <f>Table2[[#This Row],[Revenue_Amount]]/Table2[[#This Row],[Num_Nights]]</f>
        <v>0</v>
      </c>
    </row>
    <row r="5842" spans="1:19" x14ac:dyDescent="0.3">
      <c r="A5842">
        <v>5841</v>
      </c>
      <c r="B5842" t="s">
        <v>50</v>
      </c>
      <c r="C5842" s="9">
        <v>45072</v>
      </c>
      <c r="D5842" s="9">
        <v>45084</v>
      </c>
      <c r="E5842" s="10">
        <v>45037</v>
      </c>
      <c r="F5842" t="s">
        <v>49</v>
      </c>
      <c r="G5842">
        <v>122.94</v>
      </c>
      <c r="H5842">
        <v>4</v>
      </c>
      <c r="I5842">
        <v>2</v>
      </c>
      <c r="J5842" t="s">
        <v>94</v>
      </c>
      <c r="K5842" t="s">
        <v>44</v>
      </c>
      <c r="L5842" t="s">
        <v>21</v>
      </c>
      <c r="M5842" t="s">
        <v>22</v>
      </c>
      <c r="N5842" t="s">
        <v>41</v>
      </c>
      <c r="O5842">
        <f>Table2[[#This Row],[check_out_date]]-Table2[[#This Row],[check_in_date]]</f>
        <v>12</v>
      </c>
      <c r="P5842">
        <f>Table2[[#This Row],[num_adults]]+Table2[[#This Row],[num_children]]</f>
        <v>6</v>
      </c>
      <c r="Q5842" s="3">
        <f>IF(OR(Table2[[#This Row],[booking_status]]="confirmed",Table2[[#This Row],[booking_status]]="checked-out"),Table2[[#This Row],[room_rate_per_night]]*Table2[[#This Row],[Num_Nights]],0)</f>
        <v>1475.28</v>
      </c>
      <c r="R5842" t="str" cm="1">
        <f t="array" ref="R5842">IFERROR(_xlfn.IFS(Table2[[#This Row],[booking_status]]="confirmed","Expected",Table2[[#This Row],[booking_status]]="checked-out","Actual"),"No Revenue")</f>
        <v>Expected</v>
      </c>
      <c r="S5842" s="4">
        <f>Table2[[#This Row],[Revenue_Amount]]/Table2[[#This Row],[Num_Nights]]</f>
        <v>122.94</v>
      </c>
    </row>
    <row r="5843" spans="1:19" x14ac:dyDescent="0.3">
      <c r="A5843">
        <v>5842</v>
      </c>
      <c r="B5843" t="s">
        <v>31</v>
      </c>
      <c r="C5843" s="9">
        <v>45169</v>
      </c>
      <c r="D5843" s="9">
        <v>45178</v>
      </c>
      <c r="E5843" s="10">
        <v>45139</v>
      </c>
      <c r="F5843" t="s">
        <v>27</v>
      </c>
      <c r="G5843">
        <v>135.6</v>
      </c>
      <c r="H5843">
        <v>2</v>
      </c>
      <c r="I5843">
        <v>3</v>
      </c>
      <c r="J5843" t="s">
        <v>19</v>
      </c>
      <c r="K5843" t="s">
        <v>66</v>
      </c>
      <c r="L5843" t="s">
        <v>21</v>
      </c>
      <c r="M5843" t="s">
        <v>36</v>
      </c>
      <c r="N5843" t="s">
        <v>23</v>
      </c>
      <c r="O5843">
        <f>Table2[[#This Row],[check_out_date]]-Table2[[#This Row],[check_in_date]]</f>
        <v>9</v>
      </c>
      <c r="P5843">
        <f>Table2[[#This Row],[num_adults]]+Table2[[#This Row],[num_children]]</f>
        <v>5</v>
      </c>
      <c r="Q5843" s="3">
        <f>IF(OR(Table2[[#This Row],[booking_status]]="confirmed",Table2[[#This Row],[booking_status]]="checked-out"),Table2[[#This Row],[room_rate_per_night]]*Table2[[#This Row],[Num_Nights]],0)</f>
        <v>1220.3999999999999</v>
      </c>
      <c r="R5843" t="str" cm="1">
        <f t="array" ref="R5843">IFERROR(_xlfn.IFS(Table2[[#This Row],[booking_status]]="confirmed","Expected",Table2[[#This Row],[booking_status]]="checked-out","Actual"),"No Revenue")</f>
        <v>Expected</v>
      </c>
      <c r="S5843" s="4">
        <f>Table2[[#This Row],[Revenue_Amount]]/Table2[[#This Row],[Num_Nights]]</f>
        <v>135.6</v>
      </c>
    </row>
    <row r="5844" spans="1:19" x14ac:dyDescent="0.3">
      <c r="A5844">
        <v>5843</v>
      </c>
      <c r="B5844" t="s">
        <v>50</v>
      </c>
      <c r="C5844" s="9">
        <v>45054</v>
      </c>
      <c r="D5844" s="9">
        <v>45057</v>
      </c>
      <c r="E5844" s="10">
        <v>45049</v>
      </c>
      <c r="F5844" t="s">
        <v>18</v>
      </c>
      <c r="G5844">
        <v>270.95</v>
      </c>
      <c r="H5844">
        <v>1</v>
      </c>
      <c r="I5844">
        <v>2</v>
      </c>
      <c r="J5844" t="s">
        <v>28</v>
      </c>
      <c r="K5844" t="s">
        <v>20</v>
      </c>
      <c r="L5844" t="s">
        <v>21</v>
      </c>
      <c r="M5844" t="s">
        <v>36</v>
      </c>
      <c r="N5844" t="s">
        <v>41</v>
      </c>
      <c r="O5844">
        <f>Table2[[#This Row],[check_out_date]]-Table2[[#This Row],[check_in_date]]</f>
        <v>3</v>
      </c>
      <c r="P5844">
        <f>Table2[[#This Row],[num_adults]]+Table2[[#This Row],[num_children]]</f>
        <v>3</v>
      </c>
      <c r="Q5844" s="3">
        <f>IF(OR(Table2[[#This Row],[booking_status]]="confirmed",Table2[[#This Row],[booking_status]]="checked-out"),Table2[[#This Row],[room_rate_per_night]]*Table2[[#This Row],[Num_Nights]],0)</f>
        <v>812.84999999999991</v>
      </c>
      <c r="R5844" t="str" cm="1">
        <f t="array" ref="R5844">IFERROR(_xlfn.IFS(Table2[[#This Row],[booking_status]]="confirmed","Expected",Table2[[#This Row],[booking_status]]="checked-out","Actual"),"No Revenue")</f>
        <v>Expected</v>
      </c>
      <c r="S5844" s="4">
        <f>Table2[[#This Row],[Revenue_Amount]]/Table2[[#This Row],[Num_Nights]]</f>
        <v>270.95</v>
      </c>
    </row>
    <row r="5845" spans="1:19" x14ac:dyDescent="0.3">
      <c r="A5845">
        <v>5844</v>
      </c>
      <c r="B5845" t="s">
        <v>14</v>
      </c>
      <c r="C5845" s="9">
        <v>45244</v>
      </c>
      <c r="D5845" s="9">
        <v>45249</v>
      </c>
      <c r="E5845" s="10">
        <v>45216</v>
      </c>
      <c r="F5845" t="s">
        <v>27</v>
      </c>
      <c r="G5845">
        <v>169.52</v>
      </c>
      <c r="H5845">
        <v>2</v>
      </c>
      <c r="I5845">
        <v>0</v>
      </c>
      <c r="J5845" t="s">
        <v>94</v>
      </c>
      <c r="K5845" t="s">
        <v>99</v>
      </c>
      <c r="L5845" t="s">
        <v>56</v>
      </c>
      <c r="M5845" t="s">
        <v>36</v>
      </c>
      <c r="N5845" t="s">
        <v>41</v>
      </c>
      <c r="O5845">
        <f>Table2[[#This Row],[check_out_date]]-Table2[[#This Row],[check_in_date]]</f>
        <v>5</v>
      </c>
      <c r="P5845">
        <f>Table2[[#This Row],[num_adults]]+Table2[[#This Row],[num_children]]</f>
        <v>2</v>
      </c>
      <c r="Q5845" s="3">
        <f>IF(OR(Table2[[#This Row],[booking_status]]="confirmed",Table2[[#This Row],[booking_status]]="checked-out"),Table2[[#This Row],[room_rate_per_night]]*Table2[[#This Row],[Num_Nights]],0)</f>
        <v>847.6</v>
      </c>
      <c r="R5845" t="str" cm="1">
        <f t="array" ref="R5845">IFERROR(_xlfn.IFS(Table2[[#This Row],[booking_status]]="confirmed","Expected",Table2[[#This Row],[booking_status]]="checked-out","Actual"),"No Revenue")</f>
        <v>Actual</v>
      </c>
      <c r="S5845" s="4">
        <f>Table2[[#This Row],[Revenue_Amount]]/Table2[[#This Row],[Num_Nights]]</f>
        <v>169.52</v>
      </c>
    </row>
    <row r="5846" spans="1:19" x14ac:dyDescent="0.3">
      <c r="A5846">
        <v>5845</v>
      </c>
      <c r="B5846" t="s">
        <v>14</v>
      </c>
      <c r="C5846" s="9">
        <v>45026</v>
      </c>
      <c r="D5846" s="9">
        <v>45029</v>
      </c>
      <c r="E5846" s="10">
        <v>45016</v>
      </c>
      <c r="F5846" t="s">
        <v>27</v>
      </c>
      <c r="G5846">
        <v>181.96</v>
      </c>
      <c r="H5846">
        <v>4</v>
      </c>
      <c r="I5846">
        <v>2</v>
      </c>
      <c r="J5846" t="s">
        <v>55</v>
      </c>
      <c r="K5846" t="s">
        <v>44</v>
      </c>
      <c r="L5846" t="s">
        <v>21</v>
      </c>
      <c r="M5846" t="s">
        <v>36</v>
      </c>
      <c r="N5846" t="s">
        <v>30</v>
      </c>
      <c r="O5846">
        <f>Table2[[#This Row],[check_out_date]]-Table2[[#This Row],[check_in_date]]</f>
        <v>3</v>
      </c>
      <c r="P5846">
        <f>Table2[[#This Row],[num_adults]]+Table2[[#This Row],[num_children]]</f>
        <v>6</v>
      </c>
      <c r="Q5846" s="3">
        <f>IF(OR(Table2[[#This Row],[booking_status]]="confirmed",Table2[[#This Row],[booking_status]]="checked-out"),Table2[[#This Row],[room_rate_per_night]]*Table2[[#This Row],[Num_Nights]],0)</f>
        <v>545.88</v>
      </c>
      <c r="R5846" t="str" cm="1">
        <f t="array" ref="R5846">IFERROR(_xlfn.IFS(Table2[[#This Row],[booking_status]]="confirmed","Expected",Table2[[#This Row],[booking_status]]="checked-out","Actual"),"No Revenue")</f>
        <v>Expected</v>
      </c>
      <c r="S5846" s="4">
        <f>Table2[[#This Row],[Revenue_Amount]]/Table2[[#This Row],[Num_Nights]]</f>
        <v>181.96</v>
      </c>
    </row>
    <row r="5847" spans="1:19" x14ac:dyDescent="0.3">
      <c r="A5847">
        <v>5846</v>
      </c>
      <c r="B5847" t="s">
        <v>31</v>
      </c>
      <c r="C5847" s="9">
        <v>45276</v>
      </c>
      <c r="D5847" s="9">
        <v>45281</v>
      </c>
      <c r="E5847" s="10">
        <v>45245</v>
      </c>
      <c r="F5847" t="s">
        <v>27</v>
      </c>
      <c r="G5847">
        <v>111.91</v>
      </c>
      <c r="H5847">
        <v>3</v>
      </c>
      <c r="I5847">
        <v>0</v>
      </c>
      <c r="J5847" t="s">
        <v>28</v>
      </c>
      <c r="K5847" t="s">
        <v>66</v>
      </c>
      <c r="L5847" t="s">
        <v>21</v>
      </c>
      <c r="M5847" t="s">
        <v>36</v>
      </c>
      <c r="N5847" t="s">
        <v>95</v>
      </c>
      <c r="O5847">
        <f>Table2[[#This Row],[check_out_date]]-Table2[[#This Row],[check_in_date]]</f>
        <v>5</v>
      </c>
      <c r="P5847">
        <f>Table2[[#This Row],[num_adults]]+Table2[[#This Row],[num_children]]</f>
        <v>3</v>
      </c>
      <c r="Q5847" s="3">
        <f>IF(OR(Table2[[#This Row],[booking_status]]="confirmed",Table2[[#This Row],[booking_status]]="checked-out"),Table2[[#This Row],[room_rate_per_night]]*Table2[[#This Row],[Num_Nights]],0)</f>
        <v>559.54999999999995</v>
      </c>
      <c r="R5847" t="str" cm="1">
        <f t="array" ref="R5847">IFERROR(_xlfn.IFS(Table2[[#This Row],[booking_status]]="confirmed","Expected",Table2[[#This Row],[booking_status]]="checked-out","Actual"),"No Revenue")</f>
        <v>Expected</v>
      </c>
      <c r="S5847" s="4">
        <f>Table2[[#This Row],[Revenue_Amount]]/Table2[[#This Row],[Num_Nights]]</f>
        <v>111.91</v>
      </c>
    </row>
    <row r="5848" spans="1:19" x14ac:dyDescent="0.3">
      <c r="A5848">
        <v>5847</v>
      </c>
      <c r="B5848" t="s">
        <v>37</v>
      </c>
      <c r="C5848" s="9">
        <v>45056</v>
      </c>
      <c r="D5848" s="9">
        <v>45060</v>
      </c>
      <c r="E5848" s="10">
        <v>45006</v>
      </c>
      <c r="F5848" t="s">
        <v>54</v>
      </c>
      <c r="G5848">
        <v>523.75</v>
      </c>
      <c r="H5848">
        <v>1</v>
      </c>
      <c r="I5848">
        <v>0</v>
      </c>
      <c r="J5848" t="s">
        <v>28</v>
      </c>
      <c r="K5848" t="s">
        <v>44</v>
      </c>
      <c r="L5848" t="s">
        <v>60</v>
      </c>
      <c r="M5848" t="s">
        <v>36</v>
      </c>
      <c r="N5848" t="s">
        <v>41</v>
      </c>
      <c r="O5848">
        <f>Table2[[#This Row],[check_out_date]]-Table2[[#This Row],[check_in_date]]</f>
        <v>4</v>
      </c>
      <c r="P5848">
        <f>Table2[[#This Row],[num_adults]]+Table2[[#This Row],[num_children]]</f>
        <v>1</v>
      </c>
      <c r="Q5848" s="3">
        <f>IF(OR(Table2[[#This Row],[booking_status]]="confirmed",Table2[[#This Row],[booking_status]]="checked-out"),Table2[[#This Row],[room_rate_per_night]]*Table2[[#This Row],[Num_Nights]],0)</f>
        <v>0</v>
      </c>
      <c r="R5848" t="str" cm="1">
        <f t="array" ref="R5848">IFERROR(_xlfn.IFS(Table2[[#This Row],[booking_status]]="confirmed","Expected",Table2[[#This Row],[booking_status]]="checked-out","Actual"),"No Revenue")</f>
        <v>No Revenue</v>
      </c>
      <c r="S5848" s="4">
        <f>Table2[[#This Row],[Revenue_Amount]]/Table2[[#This Row],[Num_Nights]]</f>
        <v>0</v>
      </c>
    </row>
    <row r="5849" spans="1:19" x14ac:dyDescent="0.3">
      <c r="A5849">
        <v>5848</v>
      </c>
      <c r="B5849" t="s">
        <v>50</v>
      </c>
      <c r="C5849" s="9">
        <v>45109</v>
      </c>
      <c r="D5849" s="9">
        <v>45121</v>
      </c>
      <c r="E5849" s="10">
        <v>45061</v>
      </c>
      <c r="F5849" t="s">
        <v>18</v>
      </c>
      <c r="G5849">
        <v>293.33</v>
      </c>
      <c r="H5849">
        <v>3</v>
      </c>
      <c r="I5849">
        <v>2</v>
      </c>
      <c r="J5849" t="s">
        <v>19</v>
      </c>
      <c r="K5849" t="s">
        <v>29</v>
      </c>
      <c r="L5849" t="s">
        <v>60</v>
      </c>
      <c r="M5849" t="s">
        <v>36</v>
      </c>
      <c r="N5849" t="s">
        <v>41</v>
      </c>
      <c r="O5849">
        <f>Table2[[#This Row],[check_out_date]]-Table2[[#This Row],[check_in_date]]</f>
        <v>12</v>
      </c>
      <c r="P5849">
        <f>Table2[[#This Row],[num_adults]]+Table2[[#This Row],[num_children]]</f>
        <v>5</v>
      </c>
      <c r="Q5849" s="3">
        <f>IF(OR(Table2[[#This Row],[booking_status]]="confirmed",Table2[[#This Row],[booking_status]]="checked-out"),Table2[[#This Row],[room_rate_per_night]]*Table2[[#This Row],[Num_Nights]],0)</f>
        <v>0</v>
      </c>
      <c r="R5849" t="str" cm="1">
        <f t="array" ref="R5849">IFERROR(_xlfn.IFS(Table2[[#This Row],[booking_status]]="confirmed","Expected",Table2[[#This Row],[booking_status]]="checked-out","Actual"),"No Revenue")</f>
        <v>No Revenue</v>
      </c>
      <c r="S5849" s="4">
        <f>Table2[[#This Row],[Revenue_Amount]]/Table2[[#This Row],[Num_Nights]]</f>
        <v>0</v>
      </c>
    </row>
    <row r="5850" spans="1:19" hidden="1" x14ac:dyDescent="0.3">
      <c r="A5850">
        <v>5849</v>
      </c>
      <c r="B5850" t="s">
        <v>50</v>
      </c>
      <c r="C5850" s="9">
        <v>45067</v>
      </c>
      <c r="D5850" s="9">
        <v>45068</v>
      </c>
      <c r="E5850" s="10">
        <v>45053</v>
      </c>
      <c r="F5850" t="s">
        <v>54</v>
      </c>
      <c r="G5850">
        <v>434.19</v>
      </c>
      <c r="H5850">
        <v>1</v>
      </c>
      <c r="I5850">
        <v>1</v>
      </c>
      <c r="J5850" t="s">
        <v>35</v>
      </c>
      <c r="K5850" t="s">
        <v>29</v>
      </c>
      <c r="L5850" t="s">
        <v>21</v>
      </c>
      <c r="M5850" t="s">
        <v>36</v>
      </c>
      <c r="N5850" t="s">
        <v>41</v>
      </c>
      <c r="O5850">
        <f>Table2[[#This Row],[check_out_date]]-Table2[[#This Row],[check_in_date]]</f>
        <v>1</v>
      </c>
      <c r="P5850">
        <f>Table2[[#This Row],[num_adults]]+Table2[[#This Row],[num_children]]</f>
        <v>2</v>
      </c>
      <c r="Q5850" s="3">
        <f>IF(OR(Table2[[#This Row],[booking_status]]="confirmed",Table2[[#This Row],[booking_status]]="checked-out"),Table2[[#This Row],[room_rate_per_night]]*Table2[[#This Row],[Num_Nights]],0)</f>
        <v>434.19</v>
      </c>
      <c r="R5850" t="str" cm="1">
        <f t="array" ref="R5850">IFERROR(_xlfn.IFS(Table2[[#This Row],[booking_status]]="confirmed","Expected",Table2[[#This Row],[booking_status]]="checked-out","Actual"),"No Revenue")</f>
        <v>Expected</v>
      </c>
      <c r="S5850" s="4">
        <f>Table2[[#This Row],[Revenue_Amount]]/Table2[[#This Row],[Num_Nights]]</f>
        <v>434.19</v>
      </c>
    </row>
    <row r="5851" spans="1:19" x14ac:dyDescent="0.3">
      <c r="A5851">
        <v>5850</v>
      </c>
      <c r="B5851" t="s">
        <v>37</v>
      </c>
      <c r="C5851" s="9">
        <v>45132</v>
      </c>
      <c r="D5851" s="9">
        <v>45140</v>
      </c>
      <c r="E5851" s="10">
        <v>45127</v>
      </c>
      <c r="F5851" t="s">
        <v>49</v>
      </c>
      <c r="G5851">
        <v>85.73</v>
      </c>
      <c r="H5851">
        <v>3</v>
      </c>
      <c r="I5851">
        <v>0</v>
      </c>
      <c r="J5851" t="s">
        <v>19</v>
      </c>
      <c r="K5851" t="s">
        <v>29</v>
      </c>
      <c r="L5851" t="s">
        <v>56</v>
      </c>
      <c r="M5851" t="s">
        <v>36</v>
      </c>
      <c r="N5851" t="s">
        <v>30</v>
      </c>
      <c r="O5851">
        <f>Table2[[#This Row],[check_out_date]]-Table2[[#This Row],[check_in_date]]</f>
        <v>8</v>
      </c>
      <c r="P5851">
        <f>Table2[[#This Row],[num_adults]]+Table2[[#This Row],[num_children]]</f>
        <v>3</v>
      </c>
      <c r="Q5851" s="3">
        <f>IF(OR(Table2[[#This Row],[booking_status]]="confirmed",Table2[[#This Row],[booking_status]]="checked-out"),Table2[[#This Row],[room_rate_per_night]]*Table2[[#This Row],[Num_Nights]],0)</f>
        <v>685.84</v>
      </c>
      <c r="R5851" t="str" cm="1">
        <f t="array" ref="R5851">IFERROR(_xlfn.IFS(Table2[[#This Row],[booking_status]]="confirmed","Expected",Table2[[#This Row],[booking_status]]="checked-out","Actual"),"No Revenue")</f>
        <v>Actual</v>
      </c>
      <c r="S5851" s="4">
        <f>Table2[[#This Row],[Revenue_Amount]]/Table2[[#This Row],[Num_Nights]]</f>
        <v>85.73</v>
      </c>
    </row>
    <row r="5852" spans="1:19" x14ac:dyDescent="0.3">
      <c r="A5852">
        <v>5851</v>
      </c>
      <c r="B5852" t="s">
        <v>14</v>
      </c>
      <c r="C5852" s="9">
        <v>45271</v>
      </c>
      <c r="D5852" s="9">
        <v>45276</v>
      </c>
      <c r="E5852" s="10">
        <v>45238</v>
      </c>
      <c r="F5852" t="s">
        <v>54</v>
      </c>
      <c r="G5852">
        <v>460.42</v>
      </c>
      <c r="H5852">
        <v>1</v>
      </c>
      <c r="I5852">
        <v>3</v>
      </c>
      <c r="J5852" t="s">
        <v>28</v>
      </c>
      <c r="K5852" t="s">
        <v>20</v>
      </c>
      <c r="L5852" t="s">
        <v>21</v>
      </c>
      <c r="M5852" t="s">
        <v>36</v>
      </c>
      <c r="N5852" t="s">
        <v>30</v>
      </c>
      <c r="O5852">
        <f>Table2[[#This Row],[check_out_date]]-Table2[[#This Row],[check_in_date]]</f>
        <v>5</v>
      </c>
      <c r="P5852">
        <f>Table2[[#This Row],[num_adults]]+Table2[[#This Row],[num_children]]</f>
        <v>4</v>
      </c>
      <c r="Q5852" s="3">
        <f>IF(OR(Table2[[#This Row],[booking_status]]="confirmed",Table2[[#This Row],[booking_status]]="checked-out"),Table2[[#This Row],[room_rate_per_night]]*Table2[[#This Row],[Num_Nights]],0)</f>
        <v>2302.1</v>
      </c>
      <c r="R5852" t="str" cm="1">
        <f t="array" ref="R5852">IFERROR(_xlfn.IFS(Table2[[#This Row],[booking_status]]="confirmed","Expected",Table2[[#This Row],[booking_status]]="checked-out","Actual"),"No Revenue")</f>
        <v>Expected</v>
      </c>
      <c r="S5852" s="4">
        <f>Table2[[#This Row],[Revenue_Amount]]/Table2[[#This Row],[Num_Nights]]</f>
        <v>460.41999999999996</v>
      </c>
    </row>
    <row r="5853" spans="1:19" hidden="1" x14ac:dyDescent="0.3">
      <c r="A5853">
        <v>5852</v>
      </c>
      <c r="B5853" t="s">
        <v>50</v>
      </c>
      <c r="C5853" s="9">
        <v>45053</v>
      </c>
      <c r="D5853" s="9">
        <v>45057</v>
      </c>
      <c r="E5853" s="10">
        <v>44992</v>
      </c>
      <c r="F5853" t="s">
        <v>27</v>
      </c>
      <c r="G5853">
        <v>197.63</v>
      </c>
      <c r="H5853">
        <v>1</v>
      </c>
      <c r="I5853">
        <v>0</v>
      </c>
      <c r="J5853" t="s">
        <v>35</v>
      </c>
      <c r="K5853" t="s">
        <v>66</v>
      </c>
      <c r="L5853" t="s">
        <v>56</v>
      </c>
      <c r="M5853" t="s">
        <v>22</v>
      </c>
      <c r="N5853" t="s">
        <v>45</v>
      </c>
      <c r="O5853">
        <f>Table2[[#This Row],[check_out_date]]-Table2[[#This Row],[check_in_date]]</f>
        <v>4</v>
      </c>
      <c r="P5853">
        <f>Table2[[#This Row],[num_adults]]+Table2[[#This Row],[num_children]]</f>
        <v>1</v>
      </c>
      <c r="Q5853" s="3">
        <f>IF(OR(Table2[[#This Row],[booking_status]]="confirmed",Table2[[#This Row],[booking_status]]="checked-out"),Table2[[#This Row],[room_rate_per_night]]*Table2[[#This Row],[Num_Nights]],0)</f>
        <v>790.52</v>
      </c>
      <c r="R5853" t="str" cm="1">
        <f t="array" ref="R5853">IFERROR(_xlfn.IFS(Table2[[#This Row],[booking_status]]="confirmed","Expected",Table2[[#This Row],[booking_status]]="checked-out","Actual"),"No Revenue")</f>
        <v>Actual</v>
      </c>
      <c r="S5853" s="4">
        <f>Table2[[#This Row],[Revenue_Amount]]/Table2[[#This Row],[Num_Nights]]</f>
        <v>197.63</v>
      </c>
    </row>
    <row r="5854" spans="1:19" hidden="1" x14ac:dyDescent="0.3">
      <c r="A5854">
        <v>5853</v>
      </c>
      <c r="B5854" t="s">
        <v>37</v>
      </c>
      <c r="C5854" s="9">
        <v>45232</v>
      </c>
      <c r="D5854" s="9">
        <v>45234</v>
      </c>
      <c r="E5854" s="10">
        <v>45173</v>
      </c>
      <c r="F5854" t="s">
        <v>27</v>
      </c>
      <c r="G5854">
        <v>133.06</v>
      </c>
      <c r="H5854">
        <v>3</v>
      </c>
      <c r="I5854">
        <v>0</v>
      </c>
      <c r="J5854" t="s">
        <v>35</v>
      </c>
      <c r="K5854" t="s">
        <v>99</v>
      </c>
      <c r="L5854" t="s">
        <v>21</v>
      </c>
      <c r="M5854" t="s">
        <v>36</v>
      </c>
      <c r="N5854" t="s">
        <v>23</v>
      </c>
      <c r="O5854">
        <f>Table2[[#This Row],[check_out_date]]-Table2[[#This Row],[check_in_date]]</f>
        <v>2</v>
      </c>
      <c r="P5854">
        <f>Table2[[#This Row],[num_adults]]+Table2[[#This Row],[num_children]]</f>
        <v>3</v>
      </c>
      <c r="Q5854" s="3">
        <f>IF(OR(Table2[[#This Row],[booking_status]]="confirmed",Table2[[#This Row],[booking_status]]="checked-out"),Table2[[#This Row],[room_rate_per_night]]*Table2[[#This Row],[Num_Nights]],0)</f>
        <v>266.12</v>
      </c>
      <c r="R5854" t="str" cm="1">
        <f t="array" ref="R5854">IFERROR(_xlfn.IFS(Table2[[#This Row],[booking_status]]="confirmed","Expected",Table2[[#This Row],[booking_status]]="checked-out","Actual"),"No Revenue")</f>
        <v>Expected</v>
      </c>
      <c r="S5854" s="4">
        <f>Table2[[#This Row],[Revenue_Amount]]/Table2[[#This Row],[Num_Nights]]</f>
        <v>133.06</v>
      </c>
    </row>
    <row r="5855" spans="1:19" hidden="1" x14ac:dyDescent="0.3">
      <c r="A5855">
        <v>5854</v>
      </c>
      <c r="B5855" t="s">
        <v>37</v>
      </c>
      <c r="C5855" s="9">
        <v>45185</v>
      </c>
      <c r="D5855" s="9">
        <v>45197</v>
      </c>
      <c r="E5855" s="10">
        <v>45141</v>
      </c>
      <c r="F5855" t="s">
        <v>18</v>
      </c>
      <c r="G5855">
        <v>250.89</v>
      </c>
      <c r="H5855">
        <v>2</v>
      </c>
      <c r="I5855">
        <v>0</v>
      </c>
      <c r="J5855" t="s">
        <v>35</v>
      </c>
      <c r="K5855" t="s">
        <v>29</v>
      </c>
      <c r="L5855" t="s">
        <v>60</v>
      </c>
      <c r="M5855" t="s">
        <v>36</v>
      </c>
      <c r="N5855" t="s">
        <v>23</v>
      </c>
      <c r="O5855">
        <f>Table2[[#This Row],[check_out_date]]-Table2[[#This Row],[check_in_date]]</f>
        <v>12</v>
      </c>
      <c r="P5855">
        <f>Table2[[#This Row],[num_adults]]+Table2[[#This Row],[num_children]]</f>
        <v>2</v>
      </c>
      <c r="Q5855" s="3">
        <f>IF(OR(Table2[[#This Row],[booking_status]]="confirmed",Table2[[#This Row],[booking_status]]="checked-out"),Table2[[#This Row],[room_rate_per_night]]*Table2[[#This Row],[Num_Nights]],0)</f>
        <v>0</v>
      </c>
      <c r="R5855" t="str" cm="1">
        <f t="array" ref="R5855">IFERROR(_xlfn.IFS(Table2[[#This Row],[booking_status]]="confirmed","Expected",Table2[[#This Row],[booking_status]]="checked-out","Actual"),"No Revenue")</f>
        <v>No Revenue</v>
      </c>
      <c r="S5855" s="4">
        <f>Table2[[#This Row],[Revenue_Amount]]/Table2[[#This Row],[Num_Nights]]</f>
        <v>0</v>
      </c>
    </row>
    <row r="5856" spans="1:19" hidden="1" x14ac:dyDescent="0.3">
      <c r="A5856">
        <v>5855</v>
      </c>
      <c r="B5856" t="s">
        <v>50</v>
      </c>
      <c r="C5856" s="9">
        <v>44944</v>
      </c>
      <c r="D5856" s="9">
        <v>44946</v>
      </c>
      <c r="E5856" s="10">
        <v>44931</v>
      </c>
      <c r="F5856" t="s">
        <v>54</v>
      </c>
      <c r="G5856">
        <v>487.53</v>
      </c>
      <c r="H5856">
        <v>2</v>
      </c>
      <c r="I5856">
        <v>0</v>
      </c>
      <c r="J5856" t="s">
        <v>35</v>
      </c>
      <c r="K5856" t="s">
        <v>99</v>
      </c>
      <c r="L5856" t="s">
        <v>21</v>
      </c>
      <c r="M5856" t="s">
        <v>36</v>
      </c>
      <c r="N5856" t="s">
        <v>95</v>
      </c>
      <c r="O5856">
        <f>Table2[[#This Row],[check_out_date]]-Table2[[#This Row],[check_in_date]]</f>
        <v>2</v>
      </c>
      <c r="P5856">
        <f>Table2[[#This Row],[num_adults]]+Table2[[#This Row],[num_children]]</f>
        <v>2</v>
      </c>
      <c r="Q5856" s="3">
        <f>IF(OR(Table2[[#This Row],[booking_status]]="confirmed",Table2[[#This Row],[booking_status]]="checked-out"),Table2[[#This Row],[room_rate_per_night]]*Table2[[#This Row],[Num_Nights]],0)</f>
        <v>975.06</v>
      </c>
      <c r="R5856" t="str" cm="1">
        <f t="array" ref="R5856">IFERROR(_xlfn.IFS(Table2[[#This Row],[booking_status]]="confirmed","Expected",Table2[[#This Row],[booking_status]]="checked-out","Actual"),"No Revenue")</f>
        <v>Expected</v>
      </c>
      <c r="S5856" s="4">
        <f>Table2[[#This Row],[Revenue_Amount]]/Table2[[#This Row],[Num_Nights]]</f>
        <v>487.53</v>
      </c>
    </row>
    <row r="5857" spans="1:19" x14ac:dyDescent="0.3">
      <c r="A5857">
        <v>5856</v>
      </c>
      <c r="B5857" t="s">
        <v>31</v>
      </c>
      <c r="C5857" s="9">
        <v>45128</v>
      </c>
      <c r="D5857" s="9">
        <v>45134</v>
      </c>
      <c r="E5857" s="10">
        <v>45115</v>
      </c>
      <c r="F5857" t="s">
        <v>49</v>
      </c>
      <c r="G5857">
        <v>64.790000000000006</v>
      </c>
      <c r="H5857">
        <v>3</v>
      </c>
      <c r="I5857">
        <v>0</v>
      </c>
      <c r="J5857" t="s">
        <v>55</v>
      </c>
      <c r="K5857" t="s">
        <v>44</v>
      </c>
      <c r="L5857" t="s">
        <v>21</v>
      </c>
      <c r="M5857" t="s">
        <v>36</v>
      </c>
      <c r="N5857" t="s">
        <v>41</v>
      </c>
      <c r="O5857">
        <f>Table2[[#This Row],[check_out_date]]-Table2[[#This Row],[check_in_date]]</f>
        <v>6</v>
      </c>
      <c r="P5857">
        <f>Table2[[#This Row],[num_adults]]+Table2[[#This Row],[num_children]]</f>
        <v>3</v>
      </c>
      <c r="Q5857" s="3">
        <f>IF(OR(Table2[[#This Row],[booking_status]]="confirmed",Table2[[#This Row],[booking_status]]="checked-out"),Table2[[#This Row],[room_rate_per_night]]*Table2[[#This Row],[Num_Nights]],0)</f>
        <v>388.74</v>
      </c>
      <c r="R5857" t="str" cm="1">
        <f t="array" ref="R5857">IFERROR(_xlfn.IFS(Table2[[#This Row],[booking_status]]="confirmed","Expected",Table2[[#This Row],[booking_status]]="checked-out","Actual"),"No Revenue")</f>
        <v>Expected</v>
      </c>
      <c r="S5857" s="4">
        <f>Table2[[#This Row],[Revenue_Amount]]/Table2[[#This Row],[Num_Nights]]</f>
        <v>64.790000000000006</v>
      </c>
    </row>
    <row r="5858" spans="1:19" x14ac:dyDescent="0.3">
      <c r="A5858">
        <v>5857</v>
      </c>
      <c r="B5858" t="s">
        <v>37</v>
      </c>
      <c r="C5858" s="9">
        <v>45263</v>
      </c>
      <c r="D5858" s="9">
        <v>45266</v>
      </c>
      <c r="E5858" s="10">
        <v>45240</v>
      </c>
      <c r="F5858" t="s">
        <v>49</v>
      </c>
      <c r="G5858">
        <v>123.62</v>
      </c>
      <c r="H5858">
        <v>3</v>
      </c>
      <c r="I5858">
        <v>0</v>
      </c>
      <c r="J5858" t="s">
        <v>28</v>
      </c>
      <c r="K5858" t="s">
        <v>29</v>
      </c>
      <c r="L5858" t="s">
        <v>21</v>
      </c>
      <c r="M5858" t="s">
        <v>36</v>
      </c>
      <c r="N5858" t="s">
        <v>45</v>
      </c>
      <c r="O5858">
        <f>Table2[[#This Row],[check_out_date]]-Table2[[#This Row],[check_in_date]]</f>
        <v>3</v>
      </c>
      <c r="P5858">
        <f>Table2[[#This Row],[num_adults]]+Table2[[#This Row],[num_children]]</f>
        <v>3</v>
      </c>
      <c r="Q5858" s="3">
        <f>IF(OR(Table2[[#This Row],[booking_status]]="confirmed",Table2[[#This Row],[booking_status]]="checked-out"),Table2[[#This Row],[room_rate_per_night]]*Table2[[#This Row],[Num_Nights]],0)</f>
        <v>370.86</v>
      </c>
      <c r="R5858" t="str" cm="1">
        <f t="array" ref="R5858">IFERROR(_xlfn.IFS(Table2[[#This Row],[booking_status]]="confirmed","Expected",Table2[[#This Row],[booking_status]]="checked-out","Actual"),"No Revenue")</f>
        <v>Expected</v>
      </c>
      <c r="S5858" s="4">
        <f>Table2[[#This Row],[Revenue_Amount]]/Table2[[#This Row],[Num_Nights]]</f>
        <v>123.62</v>
      </c>
    </row>
    <row r="5859" spans="1:19" x14ac:dyDescent="0.3">
      <c r="A5859">
        <v>5858</v>
      </c>
      <c r="B5859" t="s">
        <v>14</v>
      </c>
      <c r="C5859" s="9">
        <v>45247</v>
      </c>
      <c r="D5859" s="9">
        <v>45254</v>
      </c>
      <c r="E5859" s="10">
        <v>45231</v>
      </c>
      <c r="F5859" t="s">
        <v>27</v>
      </c>
      <c r="G5859">
        <v>163.38</v>
      </c>
      <c r="H5859">
        <v>1</v>
      </c>
      <c r="I5859">
        <v>2</v>
      </c>
      <c r="J5859" t="s">
        <v>94</v>
      </c>
      <c r="K5859" t="s">
        <v>44</v>
      </c>
      <c r="L5859" t="s">
        <v>60</v>
      </c>
      <c r="M5859" t="s">
        <v>22</v>
      </c>
      <c r="N5859" t="s">
        <v>45</v>
      </c>
      <c r="O5859">
        <f>Table2[[#This Row],[check_out_date]]-Table2[[#This Row],[check_in_date]]</f>
        <v>7</v>
      </c>
      <c r="P5859">
        <f>Table2[[#This Row],[num_adults]]+Table2[[#This Row],[num_children]]</f>
        <v>3</v>
      </c>
      <c r="Q5859" s="3">
        <f>IF(OR(Table2[[#This Row],[booking_status]]="confirmed",Table2[[#This Row],[booking_status]]="checked-out"),Table2[[#This Row],[room_rate_per_night]]*Table2[[#This Row],[Num_Nights]],0)</f>
        <v>0</v>
      </c>
      <c r="R5859" t="str" cm="1">
        <f t="array" ref="R5859">IFERROR(_xlfn.IFS(Table2[[#This Row],[booking_status]]="confirmed","Expected",Table2[[#This Row],[booking_status]]="checked-out","Actual"),"No Revenue")</f>
        <v>No Revenue</v>
      </c>
      <c r="S5859" s="4">
        <f>Table2[[#This Row],[Revenue_Amount]]/Table2[[#This Row],[Num_Nights]]</f>
        <v>0</v>
      </c>
    </row>
    <row r="5860" spans="1:19" x14ac:dyDescent="0.3">
      <c r="A5860">
        <v>5859</v>
      </c>
      <c r="B5860" t="s">
        <v>31</v>
      </c>
      <c r="C5860" s="9">
        <v>45184</v>
      </c>
      <c r="D5860" s="9">
        <v>45189</v>
      </c>
      <c r="E5860" s="10">
        <v>45110</v>
      </c>
      <c r="F5860" t="s">
        <v>49</v>
      </c>
      <c r="G5860">
        <v>116.81</v>
      </c>
      <c r="H5860">
        <v>2</v>
      </c>
      <c r="I5860">
        <v>0</v>
      </c>
      <c r="J5860" t="s">
        <v>94</v>
      </c>
      <c r="K5860" t="s">
        <v>44</v>
      </c>
      <c r="L5860" t="s">
        <v>21</v>
      </c>
      <c r="M5860" t="s">
        <v>36</v>
      </c>
      <c r="N5860" t="s">
        <v>41</v>
      </c>
      <c r="O5860">
        <f>Table2[[#This Row],[check_out_date]]-Table2[[#This Row],[check_in_date]]</f>
        <v>5</v>
      </c>
      <c r="P5860">
        <f>Table2[[#This Row],[num_adults]]+Table2[[#This Row],[num_children]]</f>
        <v>2</v>
      </c>
      <c r="Q5860" s="3">
        <f>IF(OR(Table2[[#This Row],[booking_status]]="confirmed",Table2[[#This Row],[booking_status]]="checked-out"),Table2[[#This Row],[room_rate_per_night]]*Table2[[#This Row],[Num_Nights]],0)</f>
        <v>584.04999999999995</v>
      </c>
      <c r="R5860" t="str" cm="1">
        <f t="array" ref="R5860">IFERROR(_xlfn.IFS(Table2[[#This Row],[booking_status]]="confirmed","Expected",Table2[[#This Row],[booking_status]]="checked-out","Actual"),"No Revenue")</f>
        <v>Expected</v>
      </c>
      <c r="S5860" s="4">
        <f>Table2[[#This Row],[Revenue_Amount]]/Table2[[#This Row],[Num_Nights]]</f>
        <v>116.80999999999999</v>
      </c>
    </row>
    <row r="5861" spans="1:19" x14ac:dyDescent="0.3">
      <c r="A5861">
        <v>5860</v>
      </c>
      <c r="B5861" t="s">
        <v>50</v>
      </c>
      <c r="C5861" s="9">
        <v>45057</v>
      </c>
      <c r="D5861" s="9">
        <v>45063</v>
      </c>
      <c r="E5861" s="10">
        <v>45014</v>
      </c>
      <c r="F5861" t="s">
        <v>27</v>
      </c>
      <c r="G5861">
        <v>217.93</v>
      </c>
      <c r="H5861">
        <v>1</v>
      </c>
      <c r="I5861">
        <v>0</v>
      </c>
      <c r="J5861" t="s">
        <v>19</v>
      </c>
      <c r="K5861" t="s">
        <v>20</v>
      </c>
      <c r="L5861" t="s">
        <v>60</v>
      </c>
      <c r="M5861" t="s">
        <v>36</v>
      </c>
      <c r="N5861" t="s">
        <v>41</v>
      </c>
      <c r="O5861">
        <f>Table2[[#This Row],[check_out_date]]-Table2[[#This Row],[check_in_date]]</f>
        <v>6</v>
      </c>
      <c r="P5861">
        <f>Table2[[#This Row],[num_adults]]+Table2[[#This Row],[num_children]]</f>
        <v>1</v>
      </c>
      <c r="Q5861" s="3">
        <f>IF(OR(Table2[[#This Row],[booking_status]]="confirmed",Table2[[#This Row],[booking_status]]="checked-out"),Table2[[#This Row],[room_rate_per_night]]*Table2[[#This Row],[Num_Nights]],0)</f>
        <v>0</v>
      </c>
      <c r="R5861" t="str" cm="1">
        <f t="array" ref="R5861">IFERROR(_xlfn.IFS(Table2[[#This Row],[booking_status]]="confirmed","Expected",Table2[[#This Row],[booking_status]]="checked-out","Actual"),"No Revenue")</f>
        <v>No Revenue</v>
      </c>
      <c r="S5861" s="4">
        <f>Table2[[#This Row],[Revenue_Amount]]/Table2[[#This Row],[Num_Nights]]</f>
        <v>0</v>
      </c>
    </row>
    <row r="5862" spans="1:19" x14ac:dyDescent="0.3">
      <c r="A5862">
        <v>5861</v>
      </c>
      <c r="B5862" t="s">
        <v>14</v>
      </c>
      <c r="C5862" s="9">
        <v>45080</v>
      </c>
      <c r="D5862" s="9">
        <v>45087</v>
      </c>
      <c r="E5862" s="10">
        <v>45073</v>
      </c>
      <c r="F5862" t="s">
        <v>49</v>
      </c>
      <c r="G5862">
        <v>93.98</v>
      </c>
      <c r="H5862">
        <v>2</v>
      </c>
      <c r="I5862">
        <v>0</v>
      </c>
      <c r="J5862" t="s">
        <v>28</v>
      </c>
      <c r="K5862" t="s">
        <v>44</v>
      </c>
      <c r="L5862" t="s">
        <v>60</v>
      </c>
      <c r="M5862" t="s">
        <v>36</v>
      </c>
      <c r="N5862" t="s">
        <v>41</v>
      </c>
      <c r="O5862">
        <f>Table2[[#This Row],[check_out_date]]-Table2[[#This Row],[check_in_date]]</f>
        <v>7</v>
      </c>
      <c r="P5862">
        <f>Table2[[#This Row],[num_adults]]+Table2[[#This Row],[num_children]]</f>
        <v>2</v>
      </c>
      <c r="Q5862" s="3">
        <f>IF(OR(Table2[[#This Row],[booking_status]]="confirmed",Table2[[#This Row],[booking_status]]="checked-out"),Table2[[#This Row],[room_rate_per_night]]*Table2[[#This Row],[Num_Nights]],0)</f>
        <v>0</v>
      </c>
      <c r="R5862" t="str" cm="1">
        <f t="array" ref="R5862">IFERROR(_xlfn.IFS(Table2[[#This Row],[booking_status]]="confirmed","Expected",Table2[[#This Row],[booking_status]]="checked-out","Actual"),"No Revenue")</f>
        <v>No Revenue</v>
      </c>
      <c r="S5862" s="4">
        <f>Table2[[#This Row],[Revenue_Amount]]/Table2[[#This Row],[Num_Nights]]</f>
        <v>0</v>
      </c>
    </row>
    <row r="5863" spans="1:19" x14ac:dyDescent="0.3">
      <c r="A5863">
        <v>5862</v>
      </c>
      <c r="B5863" t="s">
        <v>31</v>
      </c>
      <c r="C5863" s="9">
        <v>45096</v>
      </c>
      <c r="D5863" s="9">
        <v>45101</v>
      </c>
      <c r="E5863" s="10">
        <v>45082</v>
      </c>
      <c r="F5863" t="s">
        <v>27</v>
      </c>
      <c r="G5863">
        <v>168.08</v>
      </c>
      <c r="H5863">
        <v>2</v>
      </c>
      <c r="I5863">
        <v>0</v>
      </c>
      <c r="J5863" t="s">
        <v>28</v>
      </c>
      <c r="K5863" t="s">
        <v>29</v>
      </c>
      <c r="L5863" t="s">
        <v>60</v>
      </c>
      <c r="M5863" t="s">
        <v>36</v>
      </c>
      <c r="N5863" t="s">
        <v>23</v>
      </c>
      <c r="O5863">
        <f>Table2[[#This Row],[check_out_date]]-Table2[[#This Row],[check_in_date]]</f>
        <v>5</v>
      </c>
      <c r="P5863">
        <f>Table2[[#This Row],[num_adults]]+Table2[[#This Row],[num_children]]</f>
        <v>2</v>
      </c>
      <c r="Q5863" s="3">
        <f>IF(OR(Table2[[#This Row],[booking_status]]="confirmed",Table2[[#This Row],[booking_status]]="checked-out"),Table2[[#This Row],[room_rate_per_night]]*Table2[[#This Row],[Num_Nights]],0)</f>
        <v>0</v>
      </c>
      <c r="R5863" t="str" cm="1">
        <f t="array" ref="R5863">IFERROR(_xlfn.IFS(Table2[[#This Row],[booking_status]]="confirmed","Expected",Table2[[#This Row],[booking_status]]="checked-out","Actual"),"No Revenue")</f>
        <v>No Revenue</v>
      </c>
      <c r="S5863" s="4">
        <f>Table2[[#This Row],[Revenue_Amount]]/Table2[[#This Row],[Num_Nights]]</f>
        <v>0</v>
      </c>
    </row>
    <row r="5864" spans="1:19" x14ac:dyDescent="0.3">
      <c r="A5864">
        <v>5863</v>
      </c>
      <c r="B5864" t="s">
        <v>14</v>
      </c>
      <c r="C5864" s="9">
        <v>45132</v>
      </c>
      <c r="D5864" s="9">
        <v>45141</v>
      </c>
      <c r="E5864" s="10">
        <v>45111</v>
      </c>
      <c r="F5864" t="s">
        <v>49</v>
      </c>
      <c r="G5864">
        <v>93.94</v>
      </c>
      <c r="H5864">
        <v>2</v>
      </c>
      <c r="I5864">
        <v>0</v>
      </c>
      <c r="J5864" t="s">
        <v>28</v>
      </c>
      <c r="K5864" t="s">
        <v>99</v>
      </c>
      <c r="L5864" t="s">
        <v>56</v>
      </c>
      <c r="M5864" t="s">
        <v>36</v>
      </c>
      <c r="N5864" t="s">
        <v>41</v>
      </c>
      <c r="O5864">
        <f>Table2[[#This Row],[check_out_date]]-Table2[[#This Row],[check_in_date]]</f>
        <v>9</v>
      </c>
      <c r="P5864">
        <f>Table2[[#This Row],[num_adults]]+Table2[[#This Row],[num_children]]</f>
        <v>2</v>
      </c>
      <c r="Q5864" s="3">
        <f>IF(OR(Table2[[#This Row],[booking_status]]="confirmed",Table2[[#This Row],[booking_status]]="checked-out"),Table2[[#This Row],[room_rate_per_night]]*Table2[[#This Row],[Num_Nights]],0)</f>
        <v>845.46</v>
      </c>
      <c r="R5864" t="str" cm="1">
        <f t="array" ref="R5864">IFERROR(_xlfn.IFS(Table2[[#This Row],[booking_status]]="confirmed","Expected",Table2[[#This Row],[booking_status]]="checked-out","Actual"),"No Revenue")</f>
        <v>Actual</v>
      </c>
      <c r="S5864" s="4">
        <f>Table2[[#This Row],[Revenue_Amount]]/Table2[[#This Row],[Num_Nights]]</f>
        <v>93.94</v>
      </c>
    </row>
    <row r="5865" spans="1:19" x14ac:dyDescent="0.3">
      <c r="A5865">
        <v>5864</v>
      </c>
      <c r="B5865" t="s">
        <v>50</v>
      </c>
      <c r="C5865" s="9">
        <v>45139</v>
      </c>
      <c r="D5865" s="9">
        <v>45142</v>
      </c>
      <c r="E5865" s="10">
        <v>45122</v>
      </c>
      <c r="F5865" t="s">
        <v>27</v>
      </c>
      <c r="G5865">
        <v>216.61</v>
      </c>
      <c r="H5865">
        <v>1</v>
      </c>
      <c r="I5865">
        <v>2</v>
      </c>
      <c r="J5865" t="s">
        <v>28</v>
      </c>
      <c r="K5865" t="s">
        <v>66</v>
      </c>
      <c r="L5865" t="s">
        <v>60</v>
      </c>
      <c r="M5865" t="s">
        <v>36</v>
      </c>
      <c r="N5865" t="s">
        <v>41</v>
      </c>
      <c r="O5865">
        <f>Table2[[#This Row],[check_out_date]]-Table2[[#This Row],[check_in_date]]</f>
        <v>3</v>
      </c>
      <c r="P5865">
        <f>Table2[[#This Row],[num_adults]]+Table2[[#This Row],[num_children]]</f>
        <v>3</v>
      </c>
      <c r="Q5865" s="3">
        <f>IF(OR(Table2[[#This Row],[booking_status]]="confirmed",Table2[[#This Row],[booking_status]]="checked-out"),Table2[[#This Row],[room_rate_per_night]]*Table2[[#This Row],[Num_Nights]],0)</f>
        <v>0</v>
      </c>
      <c r="R5865" t="str" cm="1">
        <f t="array" ref="R5865">IFERROR(_xlfn.IFS(Table2[[#This Row],[booking_status]]="confirmed","Expected",Table2[[#This Row],[booking_status]]="checked-out","Actual"),"No Revenue")</f>
        <v>No Revenue</v>
      </c>
      <c r="S5865" s="4">
        <f>Table2[[#This Row],[Revenue_Amount]]/Table2[[#This Row],[Num_Nights]]</f>
        <v>0</v>
      </c>
    </row>
    <row r="5866" spans="1:19" x14ac:dyDescent="0.3">
      <c r="A5866">
        <v>5865</v>
      </c>
      <c r="B5866" t="s">
        <v>14</v>
      </c>
      <c r="C5866" s="9">
        <v>45283</v>
      </c>
      <c r="D5866" s="9">
        <v>45285</v>
      </c>
      <c r="E5866" s="10">
        <v>45265</v>
      </c>
      <c r="F5866" t="s">
        <v>18</v>
      </c>
      <c r="G5866">
        <v>194.01</v>
      </c>
      <c r="H5866">
        <v>2</v>
      </c>
      <c r="I5866">
        <v>3</v>
      </c>
      <c r="J5866" t="s">
        <v>28</v>
      </c>
      <c r="K5866" t="s">
        <v>20</v>
      </c>
      <c r="L5866" t="s">
        <v>21</v>
      </c>
      <c r="M5866" t="s">
        <v>36</v>
      </c>
      <c r="N5866" t="s">
        <v>23</v>
      </c>
      <c r="O5866">
        <f>Table2[[#This Row],[check_out_date]]-Table2[[#This Row],[check_in_date]]</f>
        <v>2</v>
      </c>
      <c r="P5866">
        <f>Table2[[#This Row],[num_adults]]+Table2[[#This Row],[num_children]]</f>
        <v>5</v>
      </c>
      <c r="Q5866" s="3">
        <f>IF(OR(Table2[[#This Row],[booking_status]]="confirmed",Table2[[#This Row],[booking_status]]="checked-out"),Table2[[#This Row],[room_rate_per_night]]*Table2[[#This Row],[Num_Nights]],0)</f>
        <v>388.02</v>
      </c>
      <c r="R5866" t="str" cm="1">
        <f t="array" ref="R5866">IFERROR(_xlfn.IFS(Table2[[#This Row],[booking_status]]="confirmed","Expected",Table2[[#This Row],[booking_status]]="checked-out","Actual"),"No Revenue")</f>
        <v>Expected</v>
      </c>
      <c r="S5866" s="4">
        <f>Table2[[#This Row],[Revenue_Amount]]/Table2[[#This Row],[Num_Nights]]</f>
        <v>194.01</v>
      </c>
    </row>
    <row r="5867" spans="1:19" x14ac:dyDescent="0.3">
      <c r="A5867">
        <v>5866</v>
      </c>
      <c r="B5867" t="s">
        <v>37</v>
      </c>
      <c r="C5867" s="9">
        <v>45254</v>
      </c>
      <c r="D5867" s="9">
        <v>45266</v>
      </c>
      <c r="E5867" s="10">
        <v>45225</v>
      </c>
      <c r="F5867" t="s">
        <v>18</v>
      </c>
      <c r="G5867">
        <v>299.52999999999997</v>
      </c>
      <c r="H5867">
        <v>2</v>
      </c>
      <c r="I5867">
        <v>1</v>
      </c>
      <c r="J5867" t="s">
        <v>55</v>
      </c>
      <c r="K5867" t="s">
        <v>99</v>
      </c>
      <c r="L5867" t="s">
        <v>56</v>
      </c>
      <c r="M5867" t="s">
        <v>36</v>
      </c>
      <c r="N5867" t="s">
        <v>23</v>
      </c>
      <c r="O5867">
        <f>Table2[[#This Row],[check_out_date]]-Table2[[#This Row],[check_in_date]]</f>
        <v>12</v>
      </c>
      <c r="P5867">
        <f>Table2[[#This Row],[num_adults]]+Table2[[#This Row],[num_children]]</f>
        <v>3</v>
      </c>
      <c r="Q5867" s="3">
        <f>IF(OR(Table2[[#This Row],[booking_status]]="confirmed",Table2[[#This Row],[booking_status]]="checked-out"),Table2[[#This Row],[room_rate_per_night]]*Table2[[#This Row],[Num_Nights]],0)</f>
        <v>3594.3599999999997</v>
      </c>
      <c r="R5867" t="str" cm="1">
        <f t="array" ref="R5867">IFERROR(_xlfn.IFS(Table2[[#This Row],[booking_status]]="confirmed","Expected",Table2[[#This Row],[booking_status]]="checked-out","Actual"),"No Revenue")</f>
        <v>Actual</v>
      </c>
      <c r="S5867" s="4">
        <f>Table2[[#This Row],[Revenue_Amount]]/Table2[[#This Row],[Num_Nights]]</f>
        <v>299.52999999999997</v>
      </c>
    </row>
    <row r="5868" spans="1:19" x14ac:dyDescent="0.3">
      <c r="A5868">
        <v>5867</v>
      </c>
      <c r="B5868" t="s">
        <v>50</v>
      </c>
      <c r="C5868" s="9">
        <v>45018</v>
      </c>
      <c r="D5868" s="9">
        <v>45024</v>
      </c>
      <c r="E5868" s="10">
        <v>44962</v>
      </c>
      <c r="F5868" t="s">
        <v>54</v>
      </c>
      <c r="G5868">
        <v>344.55</v>
      </c>
      <c r="H5868">
        <v>4</v>
      </c>
      <c r="I5868">
        <v>0</v>
      </c>
      <c r="J5868" t="s">
        <v>28</v>
      </c>
      <c r="K5868" t="s">
        <v>44</v>
      </c>
      <c r="L5868" t="s">
        <v>21</v>
      </c>
      <c r="M5868" t="s">
        <v>22</v>
      </c>
      <c r="N5868" t="s">
        <v>41</v>
      </c>
      <c r="O5868">
        <f>Table2[[#This Row],[check_out_date]]-Table2[[#This Row],[check_in_date]]</f>
        <v>6</v>
      </c>
      <c r="P5868">
        <f>Table2[[#This Row],[num_adults]]+Table2[[#This Row],[num_children]]</f>
        <v>4</v>
      </c>
      <c r="Q5868" s="3">
        <f>IF(OR(Table2[[#This Row],[booking_status]]="confirmed",Table2[[#This Row],[booking_status]]="checked-out"),Table2[[#This Row],[room_rate_per_night]]*Table2[[#This Row],[Num_Nights]],0)</f>
        <v>2067.3000000000002</v>
      </c>
      <c r="R5868" t="str" cm="1">
        <f t="array" ref="R5868">IFERROR(_xlfn.IFS(Table2[[#This Row],[booking_status]]="confirmed","Expected",Table2[[#This Row],[booking_status]]="checked-out","Actual"),"No Revenue")</f>
        <v>Expected</v>
      </c>
      <c r="S5868" s="4">
        <f>Table2[[#This Row],[Revenue_Amount]]/Table2[[#This Row],[Num_Nights]]</f>
        <v>344.55</v>
      </c>
    </row>
    <row r="5869" spans="1:19" x14ac:dyDescent="0.3">
      <c r="A5869">
        <v>5868</v>
      </c>
      <c r="B5869" t="s">
        <v>50</v>
      </c>
      <c r="C5869" s="9">
        <v>45281</v>
      </c>
      <c r="D5869" s="9">
        <v>45286</v>
      </c>
      <c r="E5869" s="10">
        <v>45207</v>
      </c>
      <c r="F5869" t="s">
        <v>27</v>
      </c>
      <c r="G5869">
        <v>186.36</v>
      </c>
      <c r="H5869">
        <v>2</v>
      </c>
      <c r="I5869">
        <v>0</v>
      </c>
      <c r="J5869" t="s">
        <v>28</v>
      </c>
      <c r="K5869" t="s">
        <v>66</v>
      </c>
      <c r="L5869" t="s">
        <v>21</v>
      </c>
      <c r="M5869" t="s">
        <v>36</v>
      </c>
      <c r="N5869" t="s">
        <v>41</v>
      </c>
      <c r="O5869">
        <f>Table2[[#This Row],[check_out_date]]-Table2[[#This Row],[check_in_date]]</f>
        <v>5</v>
      </c>
      <c r="P5869">
        <f>Table2[[#This Row],[num_adults]]+Table2[[#This Row],[num_children]]</f>
        <v>2</v>
      </c>
      <c r="Q5869" s="3">
        <f>IF(OR(Table2[[#This Row],[booking_status]]="confirmed",Table2[[#This Row],[booking_status]]="checked-out"),Table2[[#This Row],[room_rate_per_night]]*Table2[[#This Row],[Num_Nights]],0)</f>
        <v>931.80000000000007</v>
      </c>
      <c r="R5869" t="str" cm="1">
        <f t="array" ref="R5869">IFERROR(_xlfn.IFS(Table2[[#This Row],[booking_status]]="confirmed","Expected",Table2[[#This Row],[booking_status]]="checked-out","Actual"),"No Revenue")</f>
        <v>Expected</v>
      </c>
      <c r="S5869" s="4">
        <f>Table2[[#This Row],[Revenue_Amount]]/Table2[[#This Row],[Num_Nights]]</f>
        <v>186.36</v>
      </c>
    </row>
    <row r="5870" spans="1:19" hidden="1" x14ac:dyDescent="0.3">
      <c r="A5870">
        <v>5869</v>
      </c>
      <c r="B5870" t="s">
        <v>50</v>
      </c>
      <c r="C5870" s="9">
        <v>45161</v>
      </c>
      <c r="D5870" s="9">
        <v>45166</v>
      </c>
      <c r="E5870" s="10">
        <v>45109</v>
      </c>
      <c r="F5870" t="s">
        <v>54</v>
      </c>
      <c r="G5870">
        <v>362.88</v>
      </c>
      <c r="H5870">
        <v>2</v>
      </c>
      <c r="I5870">
        <v>0</v>
      </c>
      <c r="J5870" t="s">
        <v>35</v>
      </c>
      <c r="K5870" t="s">
        <v>99</v>
      </c>
      <c r="L5870" t="s">
        <v>70</v>
      </c>
      <c r="M5870" t="s">
        <v>22</v>
      </c>
      <c r="N5870" t="s">
        <v>23</v>
      </c>
      <c r="O5870">
        <f>Table2[[#This Row],[check_out_date]]-Table2[[#This Row],[check_in_date]]</f>
        <v>5</v>
      </c>
      <c r="P5870">
        <f>Table2[[#This Row],[num_adults]]+Table2[[#This Row],[num_children]]</f>
        <v>2</v>
      </c>
      <c r="Q5870" s="3">
        <f>IF(OR(Table2[[#This Row],[booking_status]]="confirmed",Table2[[#This Row],[booking_status]]="checked-out"),Table2[[#This Row],[room_rate_per_night]]*Table2[[#This Row],[Num_Nights]],0)</f>
        <v>0</v>
      </c>
      <c r="R5870" t="str" cm="1">
        <f t="array" ref="R5870">IFERROR(_xlfn.IFS(Table2[[#This Row],[booking_status]]="confirmed","Expected",Table2[[#This Row],[booking_status]]="checked-out","Actual"),"No Revenue")</f>
        <v>No Revenue</v>
      </c>
      <c r="S5870" s="4">
        <f>Table2[[#This Row],[Revenue_Amount]]/Table2[[#This Row],[Num_Nights]]</f>
        <v>0</v>
      </c>
    </row>
    <row r="5871" spans="1:19" hidden="1" x14ac:dyDescent="0.3">
      <c r="A5871">
        <v>5870</v>
      </c>
      <c r="B5871" t="s">
        <v>50</v>
      </c>
      <c r="C5871" s="9">
        <v>45186</v>
      </c>
      <c r="D5871" s="9">
        <v>45196</v>
      </c>
      <c r="E5871" s="10">
        <v>45144</v>
      </c>
      <c r="F5871" t="s">
        <v>49</v>
      </c>
      <c r="G5871">
        <v>152.86000000000001</v>
      </c>
      <c r="H5871">
        <v>2</v>
      </c>
      <c r="I5871">
        <v>2</v>
      </c>
      <c r="J5871" t="s">
        <v>35</v>
      </c>
      <c r="K5871" t="s">
        <v>20</v>
      </c>
      <c r="L5871" t="s">
        <v>21</v>
      </c>
      <c r="M5871" t="s">
        <v>22</v>
      </c>
      <c r="N5871" t="s">
        <v>41</v>
      </c>
      <c r="O5871">
        <f>Table2[[#This Row],[check_out_date]]-Table2[[#This Row],[check_in_date]]</f>
        <v>10</v>
      </c>
      <c r="P5871">
        <f>Table2[[#This Row],[num_adults]]+Table2[[#This Row],[num_children]]</f>
        <v>4</v>
      </c>
      <c r="Q5871" s="3">
        <f>IF(OR(Table2[[#This Row],[booking_status]]="confirmed",Table2[[#This Row],[booking_status]]="checked-out"),Table2[[#This Row],[room_rate_per_night]]*Table2[[#This Row],[Num_Nights]],0)</f>
        <v>1528.6000000000001</v>
      </c>
      <c r="R5871" t="str" cm="1">
        <f t="array" ref="R5871">IFERROR(_xlfn.IFS(Table2[[#This Row],[booking_status]]="confirmed","Expected",Table2[[#This Row],[booking_status]]="checked-out","Actual"),"No Revenue")</f>
        <v>Expected</v>
      </c>
      <c r="S5871" s="4">
        <f>Table2[[#This Row],[Revenue_Amount]]/Table2[[#This Row],[Num_Nights]]</f>
        <v>152.86000000000001</v>
      </c>
    </row>
    <row r="5872" spans="1:19" x14ac:dyDescent="0.3">
      <c r="A5872">
        <v>5871</v>
      </c>
      <c r="B5872" t="s">
        <v>37</v>
      </c>
      <c r="C5872" s="9">
        <v>45134</v>
      </c>
      <c r="D5872" s="9">
        <v>45145</v>
      </c>
      <c r="E5872" s="10">
        <v>45119</v>
      </c>
      <c r="F5872" t="s">
        <v>54</v>
      </c>
      <c r="G5872">
        <v>542.48</v>
      </c>
      <c r="H5872">
        <v>3</v>
      </c>
      <c r="I5872">
        <v>0</v>
      </c>
      <c r="J5872" t="s">
        <v>28</v>
      </c>
      <c r="K5872" t="s">
        <v>20</v>
      </c>
      <c r="L5872" t="s">
        <v>21</v>
      </c>
      <c r="M5872" t="s">
        <v>22</v>
      </c>
      <c r="N5872" t="s">
        <v>23</v>
      </c>
      <c r="O5872">
        <f>Table2[[#This Row],[check_out_date]]-Table2[[#This Row],[check_in_date]]</f>
        <v>11</v>
      </c>
      <c r="P5872">
        <f>Table2[[#This Row],[num_adults]]+Table2[[#This Row],[num_children]]</f>
        <v>3</v>
      </c>
      <c r="Q5872" s="3">
        <f>IF(OR(Table2[[#This Row],[booking_status]]="confirmed",Table2[[#This Row],[booking_status]]="checked-out"),Table2[[#This Row],[room_rate_per_night]]*Table2[[#This Row],[Num_Nights]],0)</f>
        <v>5967.2800000000007</v>
      </c>
      <c r="R5872" t="str" cm="1">
        <f t="array" ref="R5872">IFERROR(_xlfn.IFS(Table2[[#This Row],[booking_status]]="confirmed","Expected",Table2[[#This Row],[booking_status]]="checked-out","Actual"),"No Revenue")</f>
        <v>Expected</v>
      </c>
      <c r="S5872" s="4">
        <f>Table2[[#This Row],[Revenue_Amount]]/Table2[[#This Row],[Num_Nights]]</f>
        <v>542.48</v>
      </c>
    </row>
    <row r="5873" spans="1:19" x14ac:dyDescent="0.3">
      <c r="A5873">
        <v>5872</v>
      </c>
      <c r="B5873" t="s">
        <v>50</v>
      </c>
      <c r="C5873" s="9">
        <v>45044</v>
      </c>
      <c r="D5873" s="9">
        <v>45050</v>
      </c>
      <c r="E5873" s="10">
        <v>44991</v>
      </c>
      <c r="F5873" t="s">
        <v>18</v>
      </c>
      <c r="G5873">
        <v>334.59</v>
      </c>
      <c r="H5873">
        <v>1</v>
      </c>
      <c r="I5873">
        <v>0</v>
      </c>
      <c r="J5873" t="s">
        <v>55</v>
      </c>
      <c r="K5873" t="s">
        <v>29</v>
      </c>
      <c r="L5873" t="s">
        <v>21</v>
      </c>
      <c r="M5873" t="s">
        <v>22</v>
      </c>
      <c r="N5873" t="s">
        <v>41</v>
      </c>
      <c r="O5873">
        <f>Table2[[#This Row],[check_out_date]]-Table2[[#This Row],[check_in_date]]</f>
        <v>6</v>
      </c>
      <c r="P5873">
        <f>Table2[[#This Row],[num_adults]]+Table2[[#This Row],[num_children]]</f>
        <v>1</v>
      </c>
      <c r="Q5873" s="3">
        <f>IF(OR(Table2[[#This Row],[booking_status]]="confirmed",Table2[[#This Row],[booking_status]]="checked-out"),Table2[[#This Row],[room_rate_per_night]]*Table2[[#This Row],[Num_Nights]],0)</f>
        <v>2007.54</v>
      </c>
      <c r="R5873" t="str" cm="1">
        <f t="array" ref="R5873">IFERROR(_xlfn.IFS(Table2[[#This Row],[booking_status]]="confirmed","Expected",Table2[[#This Row],[booking_status]]="checked-out","Actual"),"No Revenue")</f>
        <v>Expected</v>
      </c>
      <c r="S5873" s="4">
        <f>Table2[[#This Row],[Revenue_Amount]]/Table2[[#This Row],[Num_Nights]]</f>
        <v>334.59</v>
      </c>
    </row>
    <row r="5874" spans="1:19" hidden="1" x14ac:dyDescent="0.3">
      <c r="A5874">
        <v>5873</v>
      </c>
      <c r="B5874" t="s">
        <v>50</v>
      </c>
      <c r="C5874" s="9">
        <v>45235</v>
      </c>
      <c r="D5874" s="9">
        <v>45245</v>
      </c>
      <c r="E5874" s="10">
        <v>45222</v>
      </c>
      <c r="F5874" t="s">
        <v>27</v>
      </c>
      <c r="G5874">
        <v>149.63999999999999</v>
      </c>
      <c r="H5874">
        <v>4</v>
      </c>
      <c r="I5874">
        <v>0</v>
      </c>
      <c r="J5874" t="s">
        <v>35</v>
      </c>
      <c r="K5874" t="s">
        <v>99</v>
      </c>
      <c r="L5874" t="s">
        <v>21</v>
      </c>
      <c r="M5874" t="s">
        <v>22</v>
      </c>
      <c r="N5874" t="s">
        <v>41</v>
      </c>
      <c r="O5874">
        <f>Table2[[#This Row],[check_out_date]]-Table2[[#This Row],[check_in_date]]</f>
        <v>10</v>
      </c>
      <c r="P5874">
        <f>Table2[[#This Row],[num_adults]]+Table2[[#This Row],[num_children]]</f>
        <v>4</v>
      </c>
      <c r="Q5874" s="3">
        <f>IF(OR(Table2[[#This Row],[booking_status]]="confirmed",Table2[[#This Row],[booking_status]]="checked-out"),Table2[[#This Row],[room_rate_per_night]]*Table2[[#This Row],[Num_Nights]],0)</f>
        <v>1496.3999999999999</v>
      </c>
      <c r="R5874" t="str" cm="1">
        <f t="array" ref="R5874">IFERROR(_xlfn.IFS(Table2[[#This Row],[booking_status]]="confirmed","Expected",Table2[[#This Row],[booking_status]]="checked-out","Actual"),"No Revenue")</f>
        <v>Expected</v>
      </c>
      <c r="S5874" s="4">
        <f>Table2[[#This Row],[Revenue_Amount]]/Table2[[#This Row],[Num_Nights]]</f>
        <v>149.63999999999999</v>
      </c>
    </row>
    <row r="5875" spans="1:19" x14ac:dyDescent="0.3">
      <c r="A5875">
        <v>5874</v>
      </c>
      <c r="B5875" t="s">
        <v>37</v>
      </c>
      <c r="C5875" s="9">
        <v>45032</v>
      </c>
      <c r="D5875" s="9">
        <v>45042</v>
      </c>
      <c r="E5875" s="10">
        <v>44945</v>
      </c>
      <c r="F5875" t="s">
        <v>49</v>
      </c>
      <c r="G5875">
        <v>87.08</v>
      </c>
      <c r="H5875">
        <v>1</v>
      </c>
      <c r="I5875">
        <v>2</v>
      </c>
      <c r="J5875" t="s">
        <v>28</v>
      </c>
      <c r="K5875" t="s">
        <v>20</v>
      </c>
      <c r="L5875" t="s">
        <v>21</v>
      </c>
      <c r="M5875" t="s">
        <v>36</v>
      </c>
      <c r="N5875" t="s">
        <v>95</v>
      </c>
      <c r="O5875">
        <f>Table2[[#This Row],[check_out_date]]-Table2[[#This Row],[check_in_date]]</f>
        <v>10</v>
      </c>
      <c r="P5875">
        <f>Table2[[#This Row],[num_adults]]+Table2[[#This Row],[num_children]]</f>
        <v>3</v>
      </c>
      <c r="Q5875" s="3">
        <f>IF(OR(Table2[[#This Row],[booking_status]]="confirmed",Table2[[#This Row],[booking_status]]="checked-out"),Table2[[#This Row],[room_rate_per_night]]*Table2[[#This Row],[Num_Nights]],0)</f>
        <v>870.8</v>
      </c>
      <c r="R5875" t="str" cm="1">
        <f t="array" ref="R5875">IFERROR(_xlfn.IFS(Table2[[#This Row],[booking_status]]="confirmed","Expected",Table2[[#This Row],[booking_status]]="checked-out","Actual"),"No Revenue")</f>
        <v>Expected</v>
      </c>
      <c r="S5875" s="4">
        <f>Table2[[#This Row],[Revenue_Amount]]/Table2[[#This Row],[Num_Nights]]</f>
        <v>87.08</v>
      </c>
    </row>
    <row r="5876" spans="1:19" hidden="1" x14ac:dyDescent="0.3">
      <c r="A5876">
        <v>5875</v>
      </c>
      <c r="B5876" t="s">
        <v>50</v>
      </c>
      <c r="C5876" s="9">
        <v>45086</v>
      </c>
      <c r="D5876" s="9">
        <v>45090</v>
      </c>
      <c r="E5876" s="10">
        <v>45031</v>
      </c>
      <c r="F5876" t="s">
        <v>18</v>
      </c>
      <c r="G5876">
        <v>302.52</v>
      </c>
      <c r="H5876">
        <v>2</v>
      </c>
      <c r="I5876">
        <v>1</v>
      </c>
      <c r="J5876" t="s">
        <v>35</v>
      </c>
      <c r="K5876" t="s">
        <v>99</v>
      </c>
      <c r="L5876" t="s">
        <v>60</v>
      </c>
      <c r="M5876" t="s">
        <v>36</v>
      </c>
      <c r="N5876" t="s">
        <v>41</v>
      </c>
      <c r="O5876">
        <f>Table2[[#This Row],[check_out_date]]-Table2[[#This Row],[check_in_date]]</f>
        <v>4</v>
      </c>
      <c r="P5876">
        <f>Table2[[#This Row],[num_adults]]+Table2[[#This Row],[num_children]]</f>
        <v>3</v>
      </c>
      <c r="Q5876" s="3">
        <f>IF(OR(Table2[[#This Row],[booking_status]]="confirmed",Table2[[#This Row],[booking_status]]="checked-out"),Table2[[#This Row],[room_rate_per_night]]*Table2[[#This Row],[Num_Nights]],0)</f>
        <v>0</v>
      </c>
      <c r="R5876" t="str" cm="1">
        <f t="array" ref="R5876">IFERROR(_xlfn.IFS(Table2[[#This Row],[booking_status]]="confirmed","Expected",Table2[[#This Row],[booking_status]]="checked-out","Actual"),"No Revenue")</f>
        <v>No Revenue</v>
      </c>
      <c r="S5876" s="4">
        <f>Table2[[#This Row],[Revenue_Amount]]/Table2[[#This Row],[Num_Nights]]</f>
        <v>0</v>
      </c>
    </row>
    <row r="5877" spans="1:19" x14ac:dyDescent="0.3">
      <c r="A5877">
        <v>5876</v>
      </c>
      <c r="B5877" t="s">
        <v>14</v>
      </c>
      <c r="C5877" s="9">
        <v>44999</v>
      </c>
      <c r="D5877" s="9">
        <v>45004</v>
      </c>
      <c r="E5877" s="10">
        <v>44975</v>
      </c>
      <c r="F5877" t="s">
        <v>49</v>
      </c>
      <c r="G5877">
        <v>62.6</v>
      </c>
      <c r="H5877">
        <v>4</v>
      </c>
      <c r="I5877">
        <v>0</v>
      </c>
      <c r="J5877" t="s">
        <v>28</v>
      </c>
      <c r="K5877" t="s">
        <v>99</v>
      </c>
      <c r="L5877" t="s">
        <v>60</v>
      </c>
      <c r="M5877" t="s">
        <v>36</v>
      </c>
      <c r="N5877" t="s">
        <v>23</v>
      </c>
      <c r="O5877">
        <f>Table2[[#This Row],[check_out_date]]-Table2[[#This Row],[check_in_date]]</f>
        <v>5</v>
      </c>
      <c r="P5877">
        <f>Table2[[#This Row],[num_adults]]+Table2[[#This Row],[num_children]]</f>
        <v>4</v>
      </c>
      <c r="Q5877" s="3">
        <f>IF(OR(Table2[[#This Row],[booking_status]]="confirmed",Table2[[#This Row],[booking_status]]="checked-out"),Table2[[#This Row],[room_rate_per_night]]*Table2[[#This Row],[Num_Nights]],0)</f>
        <v>0</v>
      </c>
      <c r="R5877" t="str" cm="1">
        <f t="array" ref="R5877">IFERROR(_xlfn.IFS(Table2[[#This Row],[booking_status]]="confirmed","Expected",Table2[[#This Row],[booking_status]]="checked-out","Actual"),"No Revenue")</f>
        <v>No Revenue</v>
      </c>
      <c r="S5877" s="4">
        <f>Table2[[#This Row],[Revenue_Amount]]/Table2[[#This Row],[Num_Nights]]</f>
        <v>0</v>
      </c>
    </row>
    <row r="5878" spans="1:19" x14ac:dyDescent="0.3">
      <c r="A5878">
        <v>5877</v>
      </c>
      <c r="B5878" t="s">
        <v>50</v>
      </c>
      <c r="C5878" s="9">
        <v>45043</v>
      </c>
      <c r="D5878" s="9">
        <v>45049</v>
      </c>
      <c r="E5878" s="10">
        <v>45028</v>
      </c>
      <c r="F5878" t="s">
        <v>18</v>
      </c>
      <c r="G5878">
        <v>326.72000000000003</v>
      </c>
      <c r="H5878">
        <v>1</v>
      </c>
      <c r="I5878">
        <v>1</v>
      </c>
      <c r="J5878" t="s">
        <v>94</v>
      </c>
      <c r="K5878" t="s">
        <v>44</v>
      </c>
      <c r="L5878" t="s">
        <v>21</v>
      </c>
      <c r="M5878" t="s">
        <v>22</v>
      </c>
      <c r="N5878" t="s">
        <v>23</v>
      </c>
      <c r="O5878">
        <f>Table2[[#This Row],[check_out_date]]-Table2[[#This Row],[check_in_date]]</f>
        <v>6</v>
      </c>
      <c r="P5878">
        <f>Table2[[#This Row],[num_adults]]+Table2[[#This Row],[num_children]]</f>
        <v>2</v>
      </c>
      <c r="Q5878" s="3">
        <f>IF(OR(Table2[[#This Row],[booking_status]]="confirmed",Table2[[#This Row],[booking_status]]="checked-out"),Table2[[#This Row],[room_rate_per_night]]*Table2[[#This Row],[Num_Nights]],0)</f>
        <v>1960.3200000000002</v>
      </c>
      <c r="R5878" t="str" cm="1">
        <f t="array" ref="R5878">IFERROR(_xlfn.IFS(Table2[[#This Row],[booking_status]]="confirmed","Expected",Table2[[#This Row],[booking_status]]="checked-out","Actual"),"No Revenue")</f>
        <v>Expected</v>
      </c>
      <c r="S5878" s="4">
        <f>Table2[[#This Row],[Revenue_Amount]]/Table2[[#This Row],[Num_Nights]]</f>
        <v>326.72000000000003</v>
      </c>
    </row>
    <row r="5879" spans="1:19" x14ac:dyDescent="0.3">
      <c r="A5879">
        <v>5878</v>
      </c>
      <c r="B5879" t="s">
        <v>50</v>
      </c>
      <c r="C5879" s="9">
        <v>45043</v>
      </c>
      <c r="D5879" s="9">
        <v>45045</v>
      </c>
      <c r="E5879" s="10">
        <v>45002</v>
      </c>
      <c r="F5879" t="s">
        <v>49</v>
      </c>
      <c r="G5879">
        <v>129.26</v>
      </c>
      <c r="H5879">
        <v>4</v>
      </c>
      <c r="I5879">
        <v>2</v>
      </c>
      <c r="J5879" t="s">
        <v>28</v>
      </c>
      <c r="K5879" t="s">
        <v>44</v>
      </c>
      <c r="L5879" t="s">
        <v>56</v>
      </c>
      <c r="M5879" t="s">
        <v>36</v>
      </c>
      <c r="N5879" t="s">
        <v>95</v>
      </c>
      <c r="O5879">
        <f>Table2[[#This Row],[check_out_date]]-Table2[[#This Row],[check_in_date]]</f>
        <v>2</v>
      </c>
      <c r="P5879">
        <f>Table2[[#This Row],[num_adults]]+Table2[[#This Row],[num_children]]</f>
        <v>6</v>
      </c>
      <c r="Q5879" s="3">
        <f>IF(OR(Table2[[#This Row],[booking_status]]="confirmed",Table2[[#This Row],[booking_status]]="checked-out"),Table2[[#This Row],[room_rate_per_night]]*Table2[[#This Row],[Num_Nights]],0)</f>
        <v>258.52</v>
      </c>
      <c r="R5879" t="str" cm="1">
        <f t="array" ref="R5879">IFERROR(_xlfn.IFS(Table2[[#This Row],[booking_status]]="confirmed","Expected",Table2[[#This Row],[booking_status]]="checked-out","Actual"),"No Revenue")</f>
        <v>Actual</v>
      </c>
      <c r="S5879" s="4">
        <f>Table2[[#This Row],[Revenue_Amount]]/Table2[[#This Row],[Num_Nights]]</f>
        <v>129.26</v>
      </c>
    </row>
    <row r="5880" spans="1:19" x14ac:dyDescent="0.3">
      <c r="A5880">
        <v>5879</v>
      </c>
      <c r="B5880" t="s">
        <v>14</v>
      </c>
      <c r="C5880" s="9">
        <v>45284</v>
      </c>
      <c r="D5880" s="9">
        <v>45289</v>
      </c>
      <c r="E5880" s="10">
        <v>45247</v>
      </c>
      <c r="F5880" t="s">
        <v>27</v>
      </c>
      <c r="G5880">
        <v>128.02000000000001</v>
      </c>
      <c r="H5880">
        <v>4</v>
      </c>
      <c r="I5880">
        <v>0</v>
      </c>
      <c r="J5880" t="s">
        <v>55</v>
      </c>
      <c r="K5880" t="s">
        <v>29</v>
      </c>
      <c r="L5880" t="s">
        <v>21</v>
      </c>
      <c r="M5880" t="s">
        <v>36</v>
      </c>
      <c r="N5880" t="s">
        <v>45</v>
      </c>
      <c r="O5880">
        <f>Table2[[#This Row],[check_out_date]]-Table2[[#This Row],[check_in_date]]</f>
        <v>5</v>
      </c>
      <c r="P5880">
        <f>Table2[[#This Row],[num_adults]]+Table2[[#This Row],[num_children]]</f>
        <v>4</v>
      </c>
      <c r="Q5880" s="3">
        <f>IF(OR(Table2[[#This Row],[booking_status]]="confirmed",Table2[[#This Row],[booking_status]]="checked-out"),Table2[[#This Row],[room_rate_per_night]]*Table2[[#This Row],[Num_Nights]],0)</f>
        <v>640.1</v>
      </c>
      <c r="R5880" t="str" cm="1">
        <f t="array" ref="R5880">IFERROR(_xlfn.IFS(Table2[[#This Row],[booking_status]]="confirmed","Expected",Table2[[#This Row],[booking_status]]="checked-out","Actual"),"No Revenue")</f>
        <v>Expected</v>
      </c>
      <c r="S5880" s="4">
        <f>Table2[[#This Row],[Revenue_Amount]]/Table2[[#This Row],[Num_Nights]]</f>
        <v>128.02000000000001</v>
      </c>
    </row>
    <row r="5881" spans="1:19" x14ac:dyDescent="0.3">
      <c r="A5881">
        <v>5880</v>
      </c>
      <c r="B5881" t="s">
        <v>31</v>
      </c>
      <c r="C5881" s="9">
        <v>45182</v>
      </c>
      <c r="D5881" s="9">
        <v>45191</v>
      </c>
      <c r="E5881" s="10">
        <v>45167</v>
      </c>
      <c r="F5881" t="s">
        <v>49</v>
      </c>
      <c r="G5881">
        <v>108.59</v>
      </c>
      <c r="H5881">
        <v>2</v>
      </c>
      <c r="I5881">
        <v>0</v>
      </c>
      <c r="J5881" t="s">
        <v>19</v>
      </c>
      <c r="K5881" t="s">
        <v>44</v>
      </c>
      <c r="L5881" t="s">
        <v>21</v>
      </c>
      <c r="M5881" t="s">
        <v>22</v>
      </c>
      <c r="N5881" t="s">
        <v>41</v>
      </c>
      <c r="O5881">
        <f>Table2[[#This Row],[check_out_date]]-Table2[[#This Row],[check_in_date]]</f>
        <v>9</v>
      </c>
      <c r="P5881">
        <f>Table2[[#This Row],[num_adults]]+Table2[[#This Row],[num_children]]</f>
        <v>2</v>
      </c>
      <c r="Q5881" s="3">
        <f>IF(OR(Table2[[#This Row],[booking_status]]="confirmed",Table2[[#This Row],[booking_status]]="checked-out"),Table2[[#This Row],[room_rate_per_night]]*Table2[[#This Row],[Num_Nights]],0)</f>
        <v>977.31000000000006</v>
      </c>
      <c r="R5881" t="str" cm="1">
        <f t="array" ref="R5881">IFERROR(_xlfn.IFS(Table2[[#This Row],[booking_status]]="confirmed","Expected",Table2[[#This Row],[booking_status]]="checked-out","Actual"),"No Revenue")</f>
        <v>Expected</v>
      </c>
      <c r="S5881" s="4">
        <f>Table2[[#This Row],[Revenue_Amount]]/Table2[[#This Row],[Num_Nights]]</f>
        <v>108.59</v>
      </c>
    </row>
    <row r="5882" spans="1:19" hidden="1" x14ac:dyDescent="0.3">
      <c r="A5882">
        <v>5881</v>
      </c>
      <c r="B5882" t="s">
        <v>31</v>
      </c>
      <c r="C5882" s="9">
        <v>45021</v>
      </c>
      <c r="D5882" s="9">
        <v>45026</v>
      </c>
      <c r="E5882" s="10">
        <v>44966</v>
      </c>
      <c r="F5882" t="s">
        <v>49</v>
      </c>
      <c r="G5882">
        <v>95.87</v>
      </c>
      <c r="H5882">
        <v>3</v>
      </c>
      <c r="I5882">
        <v>0</v>
      </c>
      <c r="J5882" t="s">
        <v>35</v>
      </c>
      <c r="K5882" t="s">
        <v>20</v>
      </c>
      <c r="L5882" t="s">
        <v>60</v>
      </c>
      <c r="M5882" t="s">
        <v>36</v>
      </c>
      <c r="N5882" t="s">
        <v>41</v>
      </c>
      <c r="O5882">
        <f>Table2[[#This Row],[check_out_date]]-Table2[[#This Row],[check_in_date]]</f>
        <v>5</v>
      </c>
      <c r="P5882">
        <f>Table2[[#This Row],[num_adults]]+Table2[[#This Row],[num_children]]</f>
        <v>3</v>
      </c>
      <c r="Q5882" s="3">
        <f>IF(OR(Table2[[#This Row],[booking_status]]="confirmed",Table2[[#This Row],[booking_status]]="checked-out"),Table2[[#This Row],[room_rate_per_night]]*Table2[[#This Row],[Num_Nights]],0)</f>
        <v>0</v>
      </c>
      <c r="R5882" t="str" cm="1">
        <f t="array" ref="R5882">IFERROR(_xlfn.IFS(Table2[[#This Row],[booking_status]]="confirmed","Expected",Table2[[#This Row],[booking_status]]="checked-out","Actual"),"No Revenue")</f>
        <v>No Revenue</v>
      </c>
      <c r="S5882" s="4">
        <f>Table2[[#This Row],[Revenue_Amount]]/Table2[[#This Row],[Num_Nights]]</f>
        <v>0</v>
      </c>
    </row>
    <row r="5883" spans="1:19" x14ac:dyDescent="0.3">
      <c r="A5883">
        <v>5882</v>
      </c>
      <c r="B5883" t="s">
        <v>31</v>
      </c>
      <c r="C5883" s="9">
        <v>45007</v>
      </c>
      <c r="D5883" s="9">
        <v>45014</v>
      </c>
      <c r="E5883" s="10">
        <v>44957</v>
      </c>
      <c r="F5883" t="s">
        <v>54</v>
      </c>
      <c r="G5883">
        <v>310.73</v>
      </c>
      <c r="H5883">
        <v>4</v>
      </c>
      <c r="I5883">
        <v>0</v>
      </c>
      <c r="J5883" t="s">
        <v>55</v>
      </c>
      <c r="K5883" t="s">
        <v>99</v>
      </c>
      <c r="L5883" t="s">
        <v>60</v>
      </c>
      <c r="M5883" t="s">
        <v>36</v>
      </c>
      <c r="N5883" t="s">
        <v>23</v>
      </c>
      <c r="O5883">
        <f>Table2[[#This Row],[check_out_date]]-Table2[[#This Row],[check_in_date]]</f>
        <v>7</v>
      </c>
      <c r="P5883">
        <f>Table2[[#This Row],[num_adults]]+Table2[[#This Row],[num_children]]</f>
        <v>4</v>
      </c>
      <c r="Q5883" s="3">
        <f>IF(OR(Table2[[#This Row],[booking_status]]="confirmed",Table2[[#This Row],[booking_status]]="checked-out"),Table2[[#This Row],[room_rate_per_night]]*Table2[[#This Row],[Num_Nights]],0)</f>
        <v>0</v>
      </c>
      <c r="R5883" t="str" cm="1">
        <f t="array" ref="R5883">IFERROR(_xlfn.IFS(Table2[[#This Row],[booking_status]]="confirmed","Expected",Table2[[#This Row],[booking_status]]="checked-out","Actual"),"No Revenue")</f>
        <v>No Revenue</v>
      </c>
      <c r="S5883" s="4">
        <f>Table2[[#This Row],[Revenue_Amount]]/Table2[[#This Row],[Num_Nights]]</f>
        <v>0</v>
      </c>
    </row>
    <row r="5884" spans="1:19" x14ac:dyDescent="0.3">
      <c r="A5884">
        <v>5883</v>
      </c>
      <c r="B5884" t="s">
        <v>31</v>
      </c>
      <c r="C5884" s="9">
        <v>45088</v>
      </c>
      <c r="D5884" s="9">
        <v>45091</v>
      </c>
      <c r="E5884" s="10">
        <v>45054</v>
      </c>
      <c r="F5884" t="s">
        <v>54</v>
      </c>
      <c r="G5884">
        <v>225.45</v>
      </c>
      <c r="H5884">
        <v>4</v>
      </c>
      <c r="I5884">
        <v>1</v>
      </c>
      <c r="J5884" t="s">
        <v>19</v>
      </c>
      <c r="K5884" t="s">
        <v>29</v>
      </c>
      <c r="L5884" t="s">
        <v>21</v>
      </c>
      <c r="M5884" t="s">
        <v>36</v>
      </c>
      <c r="N5884" t="s">
        <v>30</v>
      </c>
      <c r="O5884">
        <f>Table2[[#This Row],[check_out_date]]-Table2[[#This Row],[check_in_date]]</f>
        <v>3</v>
      </c>
      <c r="P5884">
        <f>Table2[[#This Row],[num_adults]]+Table2[[#This Row],[num_children]]</f>
        <v>5</v>
      </c>
      <c r="Q5884" s="3">
        <f>IF(OR(Table2[[#This Row],[booking_status]]="confirmed",Table2[[#This Row],[booking_status]]="checked-out"),Table2[[#This Row],[room_rate_per_night]]*Table2[[#This Row],[Num_Nights]],0)</f>
        <v>676.34999999999991</v>
      </c>
      <c r="R5884" t="str" cm="1">
        <f t="array" ref="R5884">IFERROR(_xlfn.IFS(Table2[[#This Row],[booking_status]]="confirmed","Expected",Table2[[#This Row],[booking_status]]="checked-out","Actual"),"No Revenue")</f>
        <v>Expected</v>
      </c>
      <c r="S5884" s="4">
        <f>Table2[[#This Row],[Revenue_Amount]]/Table2[[#This Row],[Num_Nights]]</f>
        <v>225.44999999999996</v>
      </c>
    </row>
    <row r="5885" spans="1:19" hidden="1" x14ac:dyDescent="0.3">
      <c r="A5885">
        <v>5884</v>
      </c>
      <c r="B5885" t="s">
        <v>50</v>
      </c>
      <c r="C5885" s="9">
        <v>45136</v>
      </c>
      <c r="D5885" s="9">
        <v>45143</v>
      </c>
      <c r="E5885" s="10">
        <v>45060</v>
      </c>
      <c r="F5885" t="s">
        <v>49</v>
      </c>
      <c r="G5885">
        <v>149.38999999999999</v>
      </c>
      <c r="H5885">
        <v>2</v>
      </c>
      <c r="I5885">
        <v>0</v>
      </c>
      <c r="J5885" t="s">
        <v>35</v>
      </c>
      <c r="K5885" t="s">
        <v>29</v>
      </c>
      <c r="L5885" t="s">
        <v>21</v>
      </c>
      <c r="M5885" t="s">
        <v>36</v>
      </c>
      <c r="N5885" t="s">
        <v>41</v>
      </c>
      <c r="O5885">
        <f>Table2[[#This Row],[check_out_date]]-Table2[[#This Row],[check_in_date]]</f>
        <v>7</v>
      </c>
      <c r="P5885">
        <f>Table2[[#This Row],[num_adults]]+Table2[[#This Row],[num_children]]</f>
        <v>2</v>
      </c>
      <c r="Q5885" s="3">
        <f>IF(OR(Table2[[#This Row],[booking_status]]="confirmed",Table2[[#This Row],[booking_status]]="checked-out"),Table2[[#This Row],[room_rate_per_night]]*Table2[[#This Row],[Num_Nights]],0)</f>
        <v>1045.73</v>
      </c>
      <c r="R5885" t="str" cm="1">
        <f t="array" ref="R5885">IFERROR(_xlfn.IFS(Table2[[#This Row],[booking_status]]="confirmed","Expected",Table2[[#This Row],[booking_status]]="checked-out","Actual"),"No Revenue")</f>
        <v>Expected</v>
      </c>
      <c r="S5885" s="4">
        <f>Table2[[#This Row],[Revenue_Amount]]/Table2[[#This Row],[Num_Nights]]</f>
        <v>149.39000000000001</v>
      </c>
    </row>
    <row r="5886" spans="1:19" x14ac:dyDescent="0.3">
      <c r="A5886">
        <v>5885</v>
      </c>
      <c r="B5886" t="s">
        <v>37</v>
      </c>
      <c r="C5886" s="9">
        <v>45068</v>
      </c>
      <c r="D5886" s="9">
        <v>45074</v>
      </c>
      <c r="E5886" s="10">
        <v>45067</v>
      </c>
      <c r="F5886" t="s">
        <v>49</v>
      </c>
      <c r="G5886">
        <v>121.94</v>
      </c>
      <c r="H5886">
        <v>2</v>
      </c>
      <c r="I5886">
        <v>2</v>
      </c>
      <c r="J5886" t="s">
        <v>28</v>
      </c>
      <c r="K5886" t="s">
        <v>20</v>
      </c>
      <c r="L5886" t="s">
        <v>21</v>
      </c>
      <c r="M5886" t="s">
        <v>36</v>
      </c>
      <c r="N5886" t="s">
        <v>23</v>
      </c>
      <c r="O5886">
        <f>Table2[[#This Row],[check_out_date]]-Table2[[#This Row],[check_in_date]]</f>
        <v>6</v>
      </c>
      <c r="P5886">
        <f>Table2[[#This Row],[num_adults]]+Table2[[#This Row],[num_children]]</f>
        <v>4</v>
      </c>
      <c r="Q5886" s="3">
        <f>IF(OR(Table2[[#This Row],[booking_status]]="confirmed",Table2[[#This Row],[booking_status]]="checked-out"),Table2[[#This Row],[room_rate_per_night]]*Table2[[#This Row],[Num_Nights]],0)</f>
        <v>731.64</v>
      </c>
      <c r="R5886" t="str" cm="1">
        <f t="array" ref="R5886">IFERROR(_xlfn.IFS(Table2[[#This Row],[booking_status]]="confirmed","Expected",Table2[[#This Row],[booking_status]]="checked-out","Actual"),"No Revenue")</f>
        <v>Expected</v>
      </c>
      <c r="S5886" s="4">
        <f>Table2[[#This Row],[Revenue_Amount]]/Table2[[#This Row],[Num_Nights]]</f>
        <v>121.94</v>
      </c>
    </row>
    <row r="5887" spans="1:19" x14ac:dyDescent="0.3">
      <c r="A5887">
        <v>5886</v>
      </c>
      <c r="B5887" t="s">
        <v>14</v>
      </c>
      <c r="C5887" s="9">
        <v>45029</v>
      </c>
      <c r="D5887" s="9">
        <v>45030</v>
      </c>
      <c r="E5887" s="10">
        <v>45006</v>
      </c>
      <c r="F5887" t="s">
        <v>49</v>
      </c>
      <c r="G5887">
        <v>66.66</v>
      </c>
      <c r="H5887">
        <v>4</v>
      </c>
      <c r="I5887">
        <v>1</v>
      </c>
      <c r="J5887" t="s">
        <v>55</v>
      </c>
      <c r="K5887" t="s">
        <v>99</v>
      </c>
      <c r="L5887" t="s">
        <v>56</v>
      </c>
      <c r="M5887" t="s">
        <v>36</v>
      </c>
      <c r="N5887" t="s">
        <v>41</v>
      </c>
      <c r="O5887">
        <f>Table2[[#This Row],[check_out_date]]-Table2[[#This Row],[check_in_date]]</f>
        <v>1</v>
      </c>
      <c r="P5887">
        <f>Table2[[#This Row],[num_adults]]+Table2[[#This Row],[num_children]]</f>
        <v>5</v>
      </c>
      <c r="Q5887" s="3">
        <f>IF(OR(Table2[[#This Row],[booking_status]]="confirmed",Table2[[#This Row],[booking_status]]="checked-out"),Table2[[#This Row],[room_rate_per_night]]*Table2[[#This Row],[Num_Nights]],0)</f>
        <v>66.66</v>
      </c>
      <c r="R5887" t="str" cm="1">
        <f t="array" ref="R5887">IFERROR(_xlfn.IFS(Table2[[#This Row],[booking_status]]="confirmed","Expected",Table2[[#This Row],[booking_status]]="checked-out","Actual"),"No Revenue")</f>
        <v>Actual</v>
      </c>
      <c r="S5887" s="4">
        <f>Table2[[#This Row],[Revenue_Amount]]/Table2[[#This Row],[Num_Nights]]</f>
        <v>66.66</v>
      </c>
    </row>
    <row r="5888" spans="1:19" hidden="1" x14ac:dyDescent="0.3">
      <c r="A5888">
        <v>5887</v>
      </c>
      <c r="B5888" t="s">
        <v>37</v>
      </c>
      <c r="C5888" s="9">
        <v>45174</v>
      </c>
      <c r="D5888" s="9">
        <v>45178</v>
      </c>
      <c r="E5888" s="10">
        <v>45141</v>
      </c>
      <c r="F5888" t="s">
        <v>54</v>
      </c>
      <c r="G5888">
        <v>321.77999999999997</v>
      </c>
      <c r="H5888">
        <v>2</v>
      </c>
      <c r="I5888">
        <v>0</v>
      </c>
      <c r="J5888" t="s">
        <v>35</v>
      </c>
      <c r="K5888" t="s">
        <v>66</v>
      </c>
      <c r="L5888" t="s">
        <v>70</v>
      </c>
      <c r="M5888" t="s">
        <v>36</v>
      </c>
      <c r="N5888" t="s">
        <v>41</v>
      </c>
      <c r="O5888">
        <f>Table2[[#This Row],[check_out_date]]-Table2[[#This Row],[check_in_date]]</f>
        <v>4</v>
      </c>
      <c r="P5888">
        <f>Table2[[#This Row],[num_adults]]+Table2[[#This Row],[num_children]]</f>
        <v>2</v>
      </c>
      <c r="Q5888" s="3">
        <f>IF(OR(Table2[[#This Row],[booking_status]]="confirmed",Table2[[#This Row],[booking_status]]="checked-out"),Table2[[#This Row],[room_rate_per_night]]*Table2[[#This Row],[Num_Nights]],0)</f>
        <v>0</v>
      </c>
      <c r="R5888" t="str" cm="1">
        <f t="array" ref="R5888">IFERROR(_xlfn.IFS(Table2[[#This Row],[booking_status]]="confirmed","Expected",Table2[[#This Row],[booking_status]]="checked-out","Actual"),"No Revenue")</f>
        <v>No Revenue</v>
      </c>
      <c r="S5888" s="4">
        <f>Table2[[#This Row],[Revenue_Amount]]/Table2[[#This Row],[Num_Nights]]</f>
        <v>0</v>
      </c>
    </row>
    <row r="5889" spans="1:19" x14ac:dyDescent="0.3">
      <c r="A5889">
        <v>5888</v>
      </c>
      <c r="B5889" t="s">
        <v>50</v>
      </c>
      <c r="C5889" s="9">
        <v>45112</v>
      </c>
      <c r="D5889" s="9">
        <v>45116</v>
      </c>
      <c r="E5889" s="10">
        <v>45080</v>
      </c>
      <c r="F5889" t="s">
        <v>27</v>
      </c>
      <c r="G5889">
        <v>179.17</v>
      </c>
      <c r="H5889">
        <v>2</v>
      </c>
      <c r="I5889">
        <v>1</v>
      </c>
      <c r="J5889" t="s">
        <v>94</v>
      </c>
      <c r="K5889" t="s">
        <v>99</v>
      </c>
      <c r="L5889" t="s">
        <v>56</v>
      </c>
      <c r="M5889" t="s">
        <v>36</v>
      </c>
      <c r="N5889" t="s">
        <v>41</v>
      </c>
      <c r="O5889">
        <f>Table2[[#This Row],[check_out_date]]-Table2[[#This Row],[check_in_date]]</f>
        <v>4</v>
      </c>
      <c r="P5889">
        <f>Table2[[#This Row],[num_adults]]+Table2[[#This Row],[num_children]]</f>
        <v>3</v>
      </c>
      <c r="Q5889" s="3">
        <f>IF(OR(Table2[[#This Row],[booking_status]]="confirmed",Table2[[#This Row],[booking_status]]="checked-out"),Table2[[#This Row],[room_rate_per_night]]*Table2[[#This Row],[Num_Nights]],0)</f>
        <v>716.68</v>
      </c>
      <c r="R5889" t="str" cm="1">
        <f t="array" ref="R5889">IFERROR(_xlfn.IFS(Table2[[#This Row],[booking_status]]="confirmed","Expected",Table2[[#This Row],[booking_status]]="checked-out","Actual"),"No Revenue")</f>
        <v>Actual</v>
      </c>
      <c r="S5889" s="4">
        <f>Table2[[#This Row],[Revenue_Amount]]/Table2[[#This Row],[Num_Nights]]</f>
        <v>179.17</v>
      </c>
    </row>
    <row r="5890" spans="1:19" x14ac:dyDescent="0.3">
      <c r="A5890">
        <v>5889</v>
      </c>
      <c r="B5890" t="s">
        <v>37</v>
      </c>
      <c r="C5890" s="9">
        <v>45124</v>
      </c>
      <c r="D5890" s="9">
        <v>45128</v>
      </c>
      <c r="E5890" s="10">
        <v>45083</v>
      </c>
      <c r="F5890" t="s">
        <v>49</v>
      </c>
      <c r="G5890">
        <v>70.55</v>
      </c>
      <c r="H5890">
        <v>2</v>
      </c>
      <c r="I5890">
        <v>2</v>
      </c>
      <c r="J5890" t="s">
        <v>28</v>
      </c>
      <c r="K5890" t="s">
        <v>99</v>
      </c>
      <c r="L5890" t="s">
        <v>56</v>
      </c>
      <c r="M5890" t="s">
        <v>36</v>
      </c>
      <c r="N5890" t="s">
        <v>41</v>
      </c>
      <c r="O5890">
        <f>Table2[[#This Row],[check_out_date]]-Table2[[#This Row],[check_in_date]]</f>
        <v>4</v>
      </c>
      <c r="P5890">
        <f>Table2[[#This Row],[num_adults]]+Table2[[#This Row],[num_children]]</f>
        <v>4</v>
      </c>
      <c r="Q5890" s="3">
        <f>IF(OR(Table2[[#This Row],[booking_status]]="confirmed",Table2[[#This Row],[booking_status]]="checked-out"),Table2[[#This Row],[room_rate_per_night]]*Table2[[#This Row],[Num_Nights]],0)</f>
        <v>282.2</v>
      </c>
      <c r="R5890" t="str" cm="1">
        <f t="array" ref="R5890">IFERROR(_xlfn.IFS(Table2[[#This Row],[booking_status]]="confirmed","Expected",Table2[[#This Row],[booking_status]]="checked-out","Actual"),"No Revenue")</f>
        <v>Actual</v>
      </c>
      <c r="S5890" s="4">
        <f>Table2[[#This Row],[Revenue_Amount]]/Table2[[#This Row],[Num_Nights]]</f>
        <v>70.55</v>
      </c>
    </row>
    <row r="5891" spans="1:19" x14ac:dyDescent="0.3">
      <c r="A5891">
        <v>5890</v>
      </c>
      <c r="B5891" t="s">
        <v>14</v>
      </c>
      <c r="C5891" s="9">
        <v>45061</v>
      </c>
      <c r="D5891" s="9">
        <v>45064</v>
      </c>
      <c r="E5891" s="10">
        <v>45036</v>
      </c>
      <c r="F5891" t="s">
        <v>18</v>
      </c>
      <c r="G5891">
        <v>191.14</v>
      </c>
      <c r="H5891">
        <v>1</v>
      </c>
      <c r="I5891">
        <v>0</v>
      </c>
      <c r="J5891" t="s">
        <v>28</v>
      </c>
      <c r="K5891" t="s">
        <v>66</v>
      </c>
      <c r="L5891" t="s">
        <v>21</v>
      </c>
      <c r="M5891" t="s">
        <v>22</v>
      </c>
      <c r="N5891" t="s">
        <v>41</v>
      </c>
      <c r="O5891">
        <f>Table2[[#This Row],[check_out_date]]-Table2[[#This Row],[check_in_date]]</f>
        <v>3</v>
      </c>
      <c r="P5891">
        <f>Table2[[#This Row],[num_adults]]+Table2[[#This Row],[num_children]]</f>
        <v>1</v>
      </c>
      <c r="Q5891" s="3">
        <f>IF(OR(Table2[[#This Row],[booking_status]]="confirmed",Table2[[#This Row],[booking_status]]="checked-out"),Table2[[#This Row],[room_rate_per_night]]*Table2[[#This Row],[Num_Nights]],0)</f>
        <v>573.41999999999996</v>
      </c>
      <c r="R5891" t="str" cm="1">
        <f t="array" ref="R5891">IFERROR(_xlfn.IFS(Table2[[#This Row],[booking_status]]="confirmed","Expected",Table2[[#This Row],[booking_status]]="checked-out","Actual"),"No Revenue")</f>
        <v>Expected</v>
      </c>
      <c r="S5891" s="4">
        <f>Table2[[#This Row],[Revenue_Amount]]/Table2[[#This Row],[Num_Nights]]</f>
        <v>191.14</v>
      </c>
    </row>
    <row r="5892" spans="1:19" x14ac:dyDescent="0.3">
      <c r="A5892">
        <v>5891</v>
      </c>
      <c r="B5892" t="s">
        <v>37</v>
      </c>
      <c r="C5892" s="9">
        <v>45182</v>
      </c>
      <c r="D5892" s="9">
        <v>45186</v>
      </c>
      <c r="E5892" s="10">
        <v>45127</v>
      </c>
      <c r="F5892" t="s">
        <v>27</v>
      </c>
      <c r="G5892">
        <v>161.38999999999999</v>
      </c>
      <c r="H5892">
        <v>4</v>
      </c>
      <c r="I5892">
        <v>0</v>
      </c>
      <c r="J5892" t="s">
        <v>28</v>
      </c>
      <c r="K5892" t="s">
        <v>29</v>
      </c>
      <c r="L5892" t="s">
        <v>21</v>
      </c>
      <c r="M5892" t="s">
        <v>36</v>
      </c>
      <c r="N5892" t="s">
        <v>41</v>
      </c>
      <c r="O5892">
        <f>Table2[[#This Row],[check_out_date]]-Table2[[#This Row],[check_in_date]]</f>
        <v>4</v>
      </c>
      <c r="P5892">
        <f>Table2[[#This Row],[num_adults]]+Table2[[#This Row],[num_children]]</f>
        <v>4</v>
      </c>
      <c r="Q5892" s="3">
        <f>IF(OR(Table2[[#This Row],[booking_status]]="confirmed",Table2[[#This Row],[booking_status]]="checked-out"),Table2[[#This Row],[room_rate_per_night]]*Table2[[#This Row],[Num_Nights]],0)</f>
        <v>645.55999999999995</v>
      </c>
      <c r="R5892" t="str" cm="1">
        <f t="array" ref="R5892">IFERROR(_xlfn.IFS(Table2[[#This Row],[booking_status]]="confirmed","Expected",Table2[[#This Row],[booking_status]]="checked-out","Actual"),"No Revenue")</f>
        <v>Expected</v>
      </c>
      <c r="S5892" s="4">
        <f>Table2[[#This Row],[Revenue_Amount]]/Table2[[#This Row],[Num_Nights]]</f>
        <v>161.38999999999999</v>
      </c>
    </row>
    <row r="5893" spans="1:19" hidden="1" x14ac:dyDescent="0.3">
      <c r="A5893">
        <v>5892</v>
      </c>
      <c r="B5893" t="s">
        <v>50</v>
      </c>
      <c r="C5893" s="9">
        <v>45132</v>
      </c>
      <c r="D5893" s="9">
        <v>45140</v>
      </c>
      <c r="E5893" s="10">
        <v>45107</v>
      </c>
      <c r="F5893" t="s">
        <v>49</v>
      </c>
      <c r="G5893">
        <v>102.21</v>
      </c>
      <c r="H5893">
        <v>2</v>
      </c>
      <c r="I5893">
        <v>0</v>
      </c>
      <c r="J5893" t="s">
        <v>35</v>
      </c>
      <c r="K5893" t="s">
        <v>29</v>
      </c>
      <c r="L5893" t="s">
        <v>21</v>
      </c>
      <c r="M5893" t="s">
        <v>36</v>
      </c>
      <c r="N5893" t="s">
        <v>45</v>
      </c>
      <c r="O5893">
        <f>Table2[[#This Row],[check_out_date]]-Table2[[#This Row],[check_in_date]]</f>
        <v>8</v>
      </c>
      <c r="P5893">
        <f>Table2[[#This Row],[num_adults]]+Table2[[#This Row],[num_children]]</f>
        <v>2</v>
      </c>
      <c r="Q5893" s="3">
        <f>IF(OR(Table2[[#This Row],[booking_status]]="confirmed",Table2[[#This Row],[booking_status]]="checked-out"),Table2[[#This Row],[room_rate_per_night]]*Table2[[#This Row],[Num_Nights]],0)</f>
        <v>817.68</v>
      </c>
      <c r="R5893" t="str" cm="1">
        <f t="array" ref="R5893">IFERROR(_xlfn.IFS(Table2[[#This Row],[booking_status]]="confirmed","Expected",Table2[[#This Row],[booking_status]]="checked-out","Actual"),"No Revenue")</f>
        <v>Expected</v>
      </c>
      <c r="S5893" s="4">
        <f>Table2[[#This Row],[Revenue_Amount]]/Table2[[#This Row],[Num_Nights]]</f>
        <v>102.21</v>
      </c>
    </row>
    <row r="5894" spans="1:19" x14ac:dyDescent="0.3">
      <c r="A5894">
        <v>5893</v>
      </c>
      <c r="B5894" t="s">
        <v>14</v>
      </c>
      <c r="C5894" s="9">
        <v>44967</v>
      </c>
      <c r="D5894" s="9">
        <v>44975</v>
      </c>
      <c r="E5894" s="10">
        <v>44940</v>
      </c>
      <c r="F5894" t="s">
        <v>49</v>
      </c>
      <c r="G5894">
        <v>111.2</v>
      </c>
      <c r="H5894">
        <v>1</v>
      </c>
      <c r="I5894">
        <v>0</v>
      </c>
      <c r="J5894" t="s">
        <v>55</v>
      </c>
      <c r="K5894" t="s">
        <v>20</v>
      </c>
      <c r="L5894" t="s">
        <v>56</v>
      </c>
      <c r="M5894" t="s">
        <v>36</v>
      </c>
      <c r="N5894" t="s">
        <v>23</v>
      </c>
      <c r="O5894">
        <f>Table2[[#This Row],[check_out_date]]-Table2[[#This Row],[check_in_date]]</f>
        <v>8</v>
      </c>
      <c r="P5894">
        <f>Table2[[#This Row],[num_adults]]+Table2[[#This Row],[num_children]]</f>
        <v>1</v>
      </c>
      <c r="Q5894" s="3">
        <f>IF(OR(Table2[[#This Row],[booking_status]]="confirmed",Table2[[#This Row],[booking_status]]="checked-out"),Table2[[#This Row],[room_rate_per_night]]*Table2[[#This Row],[Num_Nights]],0)</f>
        <v>889.6</v>
      </c>
      <c r="R5894" t="str" cm="1">
        <f t="array" ref="R5894">IFERROR(_xlfn.IFS(Table2[[#This Row],[booking_status]]="confirmed","Expected",Table2[[#This Row],[booking_status]]="checked-out","Actual"),"No Revenue")</f>
        <v>Actual</v>
      </c>
      <c r="S5894" s="4">
        <f>Table2[[#This Row],[Revenue_Amount]]/Table2[[#This Row],[Num_Nights]]</f>
        <v>111.2</v>
      </c>
    </row>
    <row r="5895" spans="1:19" x14ac:dyDescent="0.3">
      <c r="A5895">
        <v>5894</v>
      </c>
      <c r="B5895" t="s">
        <v>31</v>
      </c>
      <c r="C5895" s="9">
        <v>45112</v>
      </c>
      <c r="D5895" s="9">
        <v>45113</v>
      </c>
      <c r="E5895" s="10">
        <v>45053</v>
      </c>
      <c r="F5895" t="s">
        <v>18</v>
      </c>
      <c r="G5895">
        <v>241.95</v>
      </c>
      <c r="H5895">
        <v>2</v>
      </c>
      <c r="I5895">
        <v>2</v>
      </c>
      <c r="J5895" t="s">
        <v>28</v>
      </c>
      <c r="K5895" t="s">
        <v>20</v>
      </c>
      <c r="L5895" t="s">
        <v>21</v>
      </c>
      <c r="M5895" t="s">
        <v>22</v>
      </c>
      <c r="N5895" t="s">
        <v>45</v>
      </c>
      <c r="O5895">
        <f>Table2[[#This Row],[check_out_date]]-Table2[[#This Row],[check_in_date]]</f>
        <v>1</v>
      </c>
      <c r="P5895">
        <f>Table2[[#This Row],[num_adults]]+Table2[[#This Row],[num_children]]</f>
        <v>4</v>
      </c>
      <c r="Q5895" s="3">
        <f>IF(OR(Table2[[#This Row],[booking_status]]="confirmed",Table2[[#This Row],[booking_status]]="checked-out"),Table2[[#This Row],[room_rate_per_night]]*Table2[[#This Row],[Num_Nights]],0)</f>
        <v>241.95</v>
      </c>
      <c r="R5895" t="str" cm="1">
        <f t="array" ref="R5895">IFERROR(_xlfn.IFS(Table2[[#This Row],[booking_status]]="confirmed","Expected",Table2[[#This Row],[booking_status]]="checked-out","Actual"),"No Revenue")</f>
        <v>Expected</v>
      </c>
      <c r="S5895" s="4">
        <f>Table2[[#This Row],[Revenue_Amount]]/Table2[[#This Row],[Num_Nights]]</f>
        <v>241.95</v>
      </c>
    </row>
    <row r="5896" spans="1:19" hidden="1" x14ac:dyDescent="0.3">
      <c r="A5896">
        <v>5895</v>
      </c>
      <c r="B5896" t="s">
        <v>37</v>
      </c>
      <c r="C5896" s="9">
        <v>45280</v>
      </c>
      <c r="D5896" s="9">
        <v>45288</v>
      </c>
      <c r="E5896" s="10">
        <v>45269</v>
      </c>
      <c r="F5896" t="s">
        <v>49</v>
      </c>
      <c r="G5896">
        <v>136.16</v>
      </c>
      <c r="H5896">
        <v>1</v>
      </c>
      <c r="I5896">
        <v>0</v>
      </c>
      <c r="J5896" t="s">
        <v>35</v>
      </c>
      <c r="K5896" t="s">
        <v>44</v>
      </c>
      <c r="L5896" t="s">
        <v>21</v>
      </c>
      <c r="M5896" t="s">
        <v>36</v>
      </c>
      <c r="N5896" t="s">
        <v>23</v>
      </c>
      <c r="O5896">
        <f>Table2[[#This Row],[check_out_date]]-Table2[[#This Row],[check_in_date]]</f>
        <v>8</v>
      </c>
      <c r="P5896">
        <f>Table2[[#This Row],[num_adults]]+Table2[[#This Row],[num_children]]</f>
        <v>1</v>
      </c>
      <c r="Q5896" s="3">
        <f>IF(OR(Table2[[#This Row],[booking_status]]="confirmed",Table2[[#This Row],[booking_status]]="checked-out"),Table2[[#This Row],[room_rate_per_night]]*Table2[[#This Row],[Num_Nights]],0)</f>
        <v>1089.28</v>
      </c>
      <c r="R5896" t="str" cm="1">
        <f t="array" ref="R5896">IFERROR(_xlfn.IFS(Table2[[#This Row],[booking_status]]="confirmed","Expected",Table2[[#This Row],[booking_status]]="checked-out","Actual"),"No Revenue")</f>
        <v>Expected</v>
      </c>
      <c r="S5896" s="4">
        <f>Table2[[#This Row],[Revenue_Amount]]/Table2[[#This Row],[Num_Nights]]</f>
        <v>136.16</v>
      </c>
    </row>
    <row r="5897" spans="1:19" x14ac:dyDescent="0.3">
      <c r="A5897">
        <v>5896</v>
      </c>
      <c r="B5897" t="s">
        <v>14</v>
      </c>
      <c r="C5897" s="9">
        <v>45092</v>
      </c>
      <c r="D5897" s="9">
        <v>45095</v>
      </c>
      <c r="E5897" s="10">
        <v>45074</v>
      </c>
      <c r="F5897" t="s">
        <v>18</v>
      </c>
      <c r="G5897">
        <v>152.05000000000001</v>
      </c>
      <c r="H5897">
        <v>1</v>
      </c>
      <c r="I5897">
        <v>0</v>
      </c>
      <c r="J5897" t="s">
        <v>94</v>
      </c>
      <c r="K5897" t="s">
        <v>44</v>
      </c>
      <c r="L5897" t="s">
        <v>70</v>
      </c>
      <c r="M5897" t="s">
        <v>36</v>
      </c>
      <c r="N5897" t="s">
        <v>41</v>
      </c>
      <c r="O5897">
        <f>Table2[[#This Row],[check_out_date]]-Table2[[#This Row],[check_in_date]]</f>
        <v>3</v>
      </c>
      <c r="P5897">
        <f>Table2[[#This Row],[num_adults]]+Table2[[#This Row],[num_children]]</f>
        <v>1</v>
      </c>
      <c r="Q5897" s="3">
        <f>IF(OR(Table2[[#This Row],[booking_status]]="confirmed",Table2[[#This Row],[booking_status]]="checked-out"),Table2[[#This Row],[room_rate_per_night]]*Table2[[#This Row],[Num_Nights]],0)</f>
        <v>0</v>
      </c>
      <c r="R5897" t="str" cm="1">
        <f t="array" ref="R5897">IFERROR(_xlfn.IFS(Table2[[#This Row],[booking_status]]="confirmed","Expected",Table2[[#This Row],[booking_status]]="checked-out","Actual"),"No Revenue")</f>
        <v>No Revenue</v>
      </c>
      <c r="S5897" s="4">
        <f>Table2[[#This Row],[Revenue_Amount]]/Table2[[#This Row],[Num_Nights]]</f>
        <v>0</v>
      </c>
    </row>
    <row r="5898" spans="1:19" x14ac:dyDescent="0.3">
      <c r="A5898">
        <v>5897</v>
      </c>
      <c r="B5898" t="s">
        <v>37</v>
      </c>
      <c r="C5898" s="9">
        <v>44997</v>
      </c>
      <c r="D5898" s="9">
        <v>45004</v>
      </c>
      <c r="E5898" s="10">
        <v>44950</v>
      </c>
      <c r="F5898" t="s">
        <v>49</v>
      </c>
      <c r="G5898">
        <v>112.68</v>
      </c>
      <c r="H5898">
        <v>3</v>
      </c>
      <c r="I5898">
        <v>0</v>
      </c>
      <c r="J5898" t="s">
        <v>28</v>
      </c>
      <c r="K5898" t="s">
        <v>66</v>
      </c>
      <c r="L5898" t="s">
        <v>60</v>
      </c>
      <c r="M5898" t="s">
        <v>36</v>
      </c>
      <c r="N5898" t="s">
        <v>95</v>
      </c>
      <c r="O5898">
        <f>Table2[[#This Row],[check_out_date]]-Table2[[#This Row],[check_in_date]]</f>
        <v>7</v>
      </c>
      <c r="P5898">
        <f>Table2[[#This Row],[num_adults]]+Table2[[#This Row],[num_children]]</f>
        <v>3</v>
      </c>
      <c r="Q5898" s="3">
        <f>IF(OR(Table2[[#This Row],[booking_status]]="confirmed",Table2[[#This Row],[booking_status]]="checked-out"),Table2[[#This Row],[room_rate_per_night]]*Table2[[#This Row],[Num_Nights]],0)</f>
        <v>0</v>
      </c>
      <c r="R5898" t="str" cm="1">
        <f t="array" ref="R5898">IFERROR(_xlfn.IFS(Table2[[#This Row],[booking_status]]="confirmed","Expected",Table2[[#This Row],[booking_status]]="checked-out","Actual"),"No Revenue")</f>
        <v>No Revenue</v>
      </c>
      <c r="S5898" s="4">
        <f>Table2[[#This Row],[Revenue_Amount]]/Table2[[#This Row],[Num_Nights]]</f>
        <v>0</v>
      </c>
    </row>
    <row r="5899" spans="1:19" x14ac:dyDescent="0.3">
      <c r="A5899">
        <v>5898</v>
      </c>
      <c r="B5899" t="s">
        <v>31</v>
      </c>
      <c r="C5899" s="9">
        <v>44969</v>
      </c>
      <c r="D5899" s="9">
        <v>44972</v>
      </c>
      <c r="E5899" s="10">
        <v>44936</v>
      </c>
      <c r="F5899" t="s">
        <v>49</v>
      </c>
      <c r="G5899">
        <v>104.51</v>
      </c>
      <c r="H5899">
        <v>2</v>
      </c>
      <c r="I5899">
        <v>0</v>
      </c>
      <c r="J5899" t="s">
        <v>28</v>
      </c>
      <c r="K5899" t="s">
        <v>20</v>
      </c>
      <c r="L5899" t="s">
        <v>60</v>
      </c>
      <c r="M5899" t="s">
        <v>36</v>
      </c>
      <c r="N5899" t="s">
        <v>41</v>
      </c>
      <c r="O5899">
        <f>Table2[[#This Row],[check_out_date]]-Table2[[#This Row],[check_in_date]]</f>
        <v>3</v>
      </c>
      <c r="P5899">
        <f>Table2[[#This Row],[num_adults]]+Table2[[#This Row],[num_children]]</f>
        <v>2</v>
      </c>
      <c r="Q5899" s="3">
        <f>IF(OR(Table2[[#This Row],[booking_status]]="confirmed",Table2[[#This Row],[booking_status]]="checked-out"),Table2[[#This Row],[room_rate_per_night]]*Table2[[#This Row],[Num_Nights]],0)</f>
        <v>0</v>
      </c>
      <c r="R5899" t="str" cm="1">
        <f t="array" ref="R5899">IFERROR(_xlfn.IFS(Table2[[#This Row],[booking_status]]="confirmed","Expected",Table2[[#This Row],[booking_status]]="checked-out","Actual"),"No Revenue")</f>
        <v>No Revenue</v>
      </c>
      <c r="S5899" s="4">
        <f>Table2[[#This Row],[Revenue_Amount]]/Table2[[#This Row],[Num_Nights]]</f>
        <v>0</v>
      </c>
    </row>
    <row r="5900" spans="1:19" x14ac:dyDescent="0.3">
      <c r="A5900">
        <v>5899</v>
      </c>
      <c r="B5900" t="s">
        <v>14</v>
      </c>
      <c r="C5900" s="9">
        <v>45233</v>
      </c>
      <c r="D5900" s="9">
        <v>45235</v>
      </c>
      <c r="E5900" s="10">
        <v>45204</v>
      </c>
      <c r="F5900" t="s">
        <v>54</v>
      </c>
      <c r="G5900">
        <v>337.86</v>
      </c>
      <c r="H5900">
        <v>3</v>
      </c>
      <c r="I5900">
        <v>3</v>
      </c>
      <c r="J5900" t="s">
        <v>94</v>
      </c>
      <c r="K5900" t="s">
        <v>44</v>
      </c>
      <c r="L5900" t="s">
        <v>60</v>
      </c>
      <c r="M5900" t="s">
        <v>36</v>
      </c>
      <c r="N5900" t="s">
        <v>23</v>
      </c>
      <c r="O5900">
        <f>Table2[[#This Row],[check_out_date]]-Table2[[#This Row],[check_in_date]]</f>
        <v>2</v>
      </c>
      <c r="P5900">
        <f>Table2[[#This Row],[num_adults]]+Table2[[#This Row],[num_children]]</f>
        <v>6</v>
      </c>
      <c r="Q5900" s="3">
        <f>IF(OR(Table2[[#This Row],[booking_status]]="confirmed",Table2[[#This Row],[booking_status]]="checked-out"),Table2[[#This Row],[room_rate_per_night]]*Table2[[#This Row],[Num_Nights]],0)</f>
        <v>0</v>
      </c>
      <c r="R5900" t="str" cm="1">
        <f t="array" ref="R5900">IFERROR(_xlfn.IFS(Table2[[#This Row],[booking_status]]="confirmed","Expected",Table2[[#This Row],[booking_status]]="checked-out","Actual"),"No Revenue")</f>
        <v>No Revenue</v>
      </c>
      <c r="S5900" s="4">
        <f>Table2[[#This Row],[Revenue_Amount]]/Table2[[#This Row],[Num_Nights]]</f>
        <v>0</v>
      </c>
    </row>
    <row r="5901" spans="1:19" x14ac:dyDescent="0.3">
      <c r="A5901">
        <v>5900</v>
      </c>
      <c r="B5901" t="s">
        <v>50</v>
      </c>
      <c r="C5901" s="9">
        <v>45192</v>
      </c>
      <c r="D5901" s="9">
        <v>45197</v>
      </c>
      <c r="E5901" s="10">
        <v>45154</v>
      </c>
      <c r="F5901" t="s">
        <v>49</v>
      </c>
      <c r="G5901">
        <v>122.75</v>
      </c>
      <c r="H5901">
        <v>2</v>
      </c>
      <c r="I5901">
        <v>0</v>
      </c>
      <c r="J5901" t="s">
        <v>19</v>
      </c>
      <c r="K5901" t="s">
        <v>99</v>
      </c>
      <c r="L5901" t="s">
        <v>21</v>
      </c>
      <c r="M5901" t="s">
        <v>36</v>
      </c>
      <c r="N5901" t="s">
        <v>41</v>
      </c>
      <c r="O5901">
        <f>Table2[[#This Row],[check_out_date]]-Table2[[#This Row],[check_in_date]]</f>
        <v>5</v>
      </c>
      <c r="P5901">
        <f>Table2[[#This Row],[num_adults]]+Table2[[#This Row],[num_children]]</f>
        <v>2</v>
      </c>
      <c r="Q5901" s="3">
        <f>IF(OR(Table2[[#This Row],[booking_status]]="confirmed",Table2[[#This Row],[booking_status]]="checked-out"),Table2[[#This Row],[room_rate_per_night]]*Table2[[#This Row],[Num_Nights]],0)</f>
        <v>613.75</v>
      </c>
      <c r="R5901" t="str" cm="1">
        <f t="array" ref="R5901">IFERROR(_xlfn.IFS(Table2[[#This Row],[booking_status]]="confirmed","Expected",Table2[[#This Row],[booking_status]]="checked-out","Actual"),"No Revenue")</f>
        <v>Expected</v>
      </c>
      <c r="S5901" s="4">
        <f>Table2[[#This Row],[Revenue_Amount]]/Table2[[#This Row],[Num_Nights]]</f>
        <v>122.75</v>
      </c>
    </row>
    <row r="5902" spans="1:19" x14ac:dyDescent="0.3">
      <c r="A5902">
        <v>5901</v>
      </c>
      <c r="B5902" t="s">
        <v>37</v>
      </c>
      <c r="C5902" s="9">
        <v>45087</v>
      </c>
      <c r="D5902" s="9">
        <v>45099</v>
      </c>
      <c r="E5902" s="10">
        <v>45019</v>
      </c>
      <c r="F5902" t="s">
        <v>49</v>
      </c>
      <c r="G5902">
        <v>77.36</v>
      </c>
      <c r="H5902">
        <v>1</v>
      </c>
      <c r="I5902">
        <v>0</v>
      </c>
      <c r="J5902" t="s">
        <v>19</v>
      </c>
      <c r="K5902" t="s">
        <v>99</v>
      </c>
      <c r="L5902" t="s">
        <v>21</v>
      </c>
      <c r="M5902" t="s">
        <v>36</v>
      </c>
      <c r="N5902" t="s">
        <v>95</v>
      </c>
      <c r="O5902">
        <f>Table2[[#This Row],[check_out_date]]-Table2[[#This Row],[check_in_date]]</f>
        <v>12</v>
      </c>
      <c r="P5902">
        <f>Table2[[#This Row],[num_adults]]+Table2[[#This Row],[num_children]]</f>
        <v>1</v>
      </c>
      <c r="Q5902" s="3">
        <f>IF(OR(Table2[[#This Row],[booking_status]]="confirmed",Table2[[#This Row],[booking_status]]="checked-out"),Table2[[#This Row],[room_rate_per_night]]*Table2[[#This Row],[Num_Nights]],0)</f>
        <v>928.31999999999994</v>
      </c>
      <c r="R5902" t="str" cm="1">
        <f t="array" ref="R5902">IFERROR(_xlfn.IFS(Table2[[#This Row],[booking_status]]="confirmed","Expected",Table2[[#This Row],[booking_status]]="checked-out","Actual"),"No Revenue")</f>
        <v>Expected</v>
      </c>
      <c r="S5902" s="4">
        <f>Table2[[#This Row],[Revenue_Amount]]/Table2[[#This Row],[Num_Nights]]</f>
        <v>77.36</v>
      </c>
    </row>
    <row r="5903" spans="1:19" x14ac:dyDescent="0.3">
      <c r="A5903">
        <v>5902</v>
      </c>
      <c r="B5903" t="s">
        <v>31</v>
      </c>
      <c r="C5903" s="9">
        <v>45138</v>
      </c>
      <c r="D5903" s="9">
        <v>45143</v>
      </c>
      <c r="E5903" s="10">
        <v>45067</v>
      </c>
      <c r="F5903" t="s">
        <v>27</v>
      </c>
      <c r="G5903">
        <v>165.1</v>
      </c>
      <c r="H5903">
        <v>2</v>
      </c>
      <c r="I5903">
        <v>0</v>
      </c>
      <c r="J5903" t="s">
        <v>94</v>
      </c>
      <c r="K5903" t="s">
        <v>29</v>
      </c>
      <c r="L5903" t="s">
        <v>21</v>
      </c>
      <c r="M5903" t="s">
        <v>22</v>
      </c>
      <c r="N5903" t="s">
        <v>41</v>
      </c>
      <c r="O5903">
        <f>Table2[[#This Row],[check_out_date]]-Table2[[#This Row],[check_in_date]]</f>
        <v>5</v>
      </c>
      <c r="P5903">
        <f>Table2[[#This Row],[num_adults]]+Table2[[#This Row],[num_children]]</f>
        <v>2</v>
      </c>
      <c r="Q5903" s="3">
        <f>IF(OR(Table2[[#This Row],[booking_status]]="confirmed",Table2[[#This Row],[booking_status]]="checked-out"),Table2[[#This Row],[room_rate_per_night]]*Table2[[#This Row],[Num_Nights]],0)</f>
        <v>825.5</v>
      </c>
      <c r="R5903" t="str" cm="1">
        <f t="array" ref="R5903">IFERROR(_xlfn.IFS(Table2[[#This Row],[booking_status]]="confirmed","Expected",Table2[[#This Row],[booking_status]]="checked-out","Actual"),"No Revenue")</f>
        <v>Expected</v>
      </c>
      <c r="S5903" s="4">
        <f>Table2[[#This Row],[Revenue_Amount]]/Table2[[#This Row],[Num_Nights]]</f>
        <v>165.1</v>
      </c>
    </row>
    <row r="5904" spans="1:19" hidden="1" x14ac:dyDescent="0.3">
      <c r="A5904">
        <v>5903</v>
      </c>
      <c r="B5904" t="s">
        <v>14</v>
      </c>
      <c r="C5904" s="9">
        <v>44945</v>
      </c>
      <c r="D5904" s="9">
        <v>44951</v>
      </c>
      <c r="E5904" s="10">
        <v>44921</v>
      </c>
      <c r="F5904" t="s">
        <v>27</v>
      </c>
      <c r="G5904">
        <v>121.07</v>
      </c>
      <c r="H5904">
        <v>1</v>
      </c>
      <c r="I5904">
        <v>0</v>
      </c>
      <c r="J5904" t="s">
        <v>35</v>
      </c>
      <c r="K5904" t="s">
        <v>29</v>
      </c>
      <c r="L5904" t="s">
        <v>56</v>
      </c>
      <c r="M5904" t="s">
        <v>36</v>
      </c>
      <c r="N5904" t="s">
        <v>23</v>
      </c>
      <c r="O5904">
        <f>Table2[[#This Row],[check_out_date]]-Table2[[#This Row],[check_in_date]]</f>
        <v>6</v>
      </c>
      <c r="P5904">
        <f>Table2[[#This Row],[num_adults]]+Table2[[#This Row],[num_children]]</f>
        <v>1</v>
      </c>
      <c r="Q5904" s="3">
        <f>IF(OR(Table2[[#This Row],[booking_status]]="confirmed",Table2[[#This Row],[booking_status]]="checked-out"),Table2[[#This Row],[room_rate_per_night]]*Table2[[#This Row],[Num_Nights]],0)</f>
        <v>726.42</v>
      </c>
      <c r="R5904" t="str" cm="1">
        <f t="array" ref="R5904">IFERROR(_xlfn.IFS(Table2[[#This Row],[booking_status]]="confirmed","Expected",Table2[[#This Row],[booking_status]]="checked-out","Actual"),"No Revenue")</f>
        <v>Actual</v>
      </c>
      <c r="S5904" s="4">
        <f>Table2[[#This Row],[Revenue_Amount]]/Table2[[#This Row],[Num_Nights]]</f>
        <v>121.07</v>
      </c>
    </row>
    <row r="5905" spans="1:19" x14ac:dyDescent="0.3">
      <c r="A5905">
        <v>5904</v>
      </c>
      <c r="B5905" t="s">
        <v>31</v>
      </c>
      <c r="C5905" s="9">
        <v>45238</v>
      </c>
      <c r="D5905" s="9">
        <v>45245</v>
      </c>
      <c r="E5905" s="10">
        <v>45224</v>
      </c>
      <c r="F5905" t="s">
        <v>27</v>
      </c>
      <c r="G5905">
        <v>97.03</v>
      </c>
      <c r="H5905">
        <v>2</v>
      </c>
      <c r="I5905">
        <v>0</v>
      </c>
      <c r="J5905" t="s">
        <v>94</v>
      </c>
      <c r="K5905" t="s">
        <v>66</v>
      </c>
      <c r="L5905" t="s">
        <v>21</v>
      </c>
      <c r="M5905" t="s">
        <v>36</v>
      </c>
      <c r="N5905" t="s">
        <v>23</v>
      </c>
      <c r="O5905">
        <f>Table2[[#This Row],[check_out_date]]-Table2[[#This Row],[check_in_date]]</f>
        <v>7</v>
      </c>
      <c r="P5905">
        <f>Table2[[#This Row],[num_adults]]+Table2[[#This Row],[num_children]]</f>
        <v>2</v>
      </c>
      <c r="Q5905" s="3">
        <f>IF(OR(Table2[[#This Row],[booking_status]]="confirmed",Table2[[#This Row],[booking_status]]="checked-out"),Table2[[#This Row],[room_rate_per_night]]*Table2[[#This Row],[Num_Nights]],0)</f>
        <v>679.21</v>
      </c>
      <c r="R5905" t="str" cm="1">
        <f t="array" ref="R5905">IFERROR(_xlfn.IFS(Table2[[#This Row],[booking_status]]="confirmed","Expected",Table2[[#This Row],[booking_status]]="checked-out","Actual"),"No Revenue")</f>
        <v>Expected</v>
      </c>
      <c r="S5905" s="4">
        <f>Table2[[#This Row],[Revenue_Amount]]/Table2[[#This Row],[Num_Nights]]</f>
        <v>97.03</v>
      </c>
    </row>
    <row r="5906" spans="1:19" x14ac:dyDescent="0.3">
      <c r="A5906">
        <v>5905</v>
      </c>
      <c r="B5906" t="s">
        <v>50</v>
      </c>
      <c r="C5906" s="9">
        <v>45140</v>
      </c>
      <c r="D5906" s="9">
        <v>45145</v>
      </c>
      <c r="E5906" s="10">
        <v>45117</v>
      </c>
      <c r="F5906" t="s">
        <v>27</v>
      </c>
      <c r="G5906">
        <v>136.24</v>
      </c>
      <c r="H5906">
        <v>3</v>
      </c>
      <c r="I5906">
        <v>1</v>
      </c>
      <c r="J5906" t="s">
        <v>55</v>
      </c>
      <c r="K5906" t="s">
        <v>66</v>
      </c>
      <c r="L5906" t="s">
        <v>56</v>
      </c>
      <c r="M5906" t="s">
        <v>22</v>
      </c>
      <c r="N5906" t="s">
        <v>41</v>
      </c>
      <c r="O5906">
        <f>Table2[[#This Row],[check_out_date]]-Table2[[#This Row],[check_in_date]]</f>
        <v>5</v>
      </c>
      <c r="P5906">
        <f>Table2[[#This Row],[num_adults]]+Table2[[#This Row],[num_children]]</f>
        <v>4</v>
      </c>
      <c r="Q5906" s="3">
        <f>IF(OR(Table2[[#This Row],[booking_status]]="confirmed",Table2[[#This Row],[booking_status]]="checked-out"),Table2[[#This Row],[room_rate_per_night]]*Table2[[#This Row],[Num_Nights]],0)</f>
        <v>681.2</v>
      </c>
      <c r="R5906" t="str" cm="1">
        <f t="array" ref="R5906">IFERROR(_xlfn.IFS(Table2[[#This Row],[booking_status]]="confirmed","Expected",Table2[[#This Row],[booking_status]]="checked-out","Actual"),"No Revenue")</f>
        <v>Actual</v>
      </c>
      <c r="S5906" s="4">
        <f>Table2[[#This Row],[Revenue_Amount]]/Table2[[#This Row],[Num_Nights]]</f>
        <v>136.24</v>
      </c>
    </row>
    <row r="5907" spans="1:19" hidden="1" x14ac:dyDescent="0.3">
      <c r="A5907">
        <v>5906</v>
      </c>
      <c r="B5907" t="s">
        <v>14</v>
      </c>
      <c r="C5907" s="9">
        <v>45274</v>
      </c>
      <c r="D5907" s="9">
        <v>45278</v>
      </c>
      <c r="E5907" s="10">
        <v>45260</v>
      </c>
      <c r="F5907" t="s">
        <v>49</v>
      </c>
      <c r="G5907">
        <v>97.39</v>
      </c>
      <c r="H5907">
        <v>1</v>
      </c>
      <c r="I5907">
        <v>1</v>
      </c>
      <c r="J5907" t="s">
        <v>35</v>
      </c>
      <c r="K5907" t="s">
        <v>20</v>
      </c>
      <c r="L5907" t="s">
        <v>70</v>
      </c>
      <c r="M5907" t="s">
        <v>36</v>
      </c>
      <c r="N5907" t="s">
        <v>41</v>
      </c>
      <c r="O5907">
        <f>Table2[[#This Row],[check_out_date]]-Table2[[#This Row],[check_in_date]]</f>
        <v>4</v>
      </c>
      <c r="P5907">
        <f>Table2[[#This Row],[num_adults]]+Table2[[#This Row],[num_children]]</f>
        <v>2</v>
      </c>
      <c r="Q5907" s="3">
        <f>IF(OR(Table2[[#This Row],[booking_status]]="confirmed",Table2[[#This Row],[booking_status]]="checked-out"),Table2[[#This Row],[room_rate_per_night]]*Table2[[#This Row],[Num_Nights]],0)</f>
        <v>0</v>
      </c>
      <c r="R5907" t="str" cm="1">
        <f t="array" ref="R5907">IFERROR(_xlfn.IFS(Table2[[#This Row],[booking_status]]="confirmed","Expected",Table2[[#This Row],[booking_status]]="checked-out","Actual"),"No Revenue")</f>
        <v>No Revenue</v>
      </c>
      <c r="S5907" s="4">
        <f>Table2[[#This Row],[Revenue_Amount]]/Table2[[#This Row],[Num_Nights]]</f>
        <v>0</v>
      </c>
    </row>
    <row r="5908" spans="1:19" x14ac:dyDescent="0.3">
      <c r="A5908">
        <v>5907</v>
      </c>
      <c r="B5908" t="s">
        <v>31</v>
      </c>
      <c r="C5908" s="9">
        <v>45253</v>
      </c>
      <c r="D5908" s="9">
        <v>45263</v>
      </c>
      <c r="E5908" s="10">
        <v>45236</v>
      </c>
      <c r="F5908" t="s">
        <v>27</v>
      </c>
      <c r="G5908">
        <v>123.89</v>
      </c>
      <c r="H5908">
        <v>1</v>
      </c>
      <c r="I5908">
        <v>0</v>
      </c>
      <c r="J5908" t="s">
        <v>28</v>
      </c>
      <c r="K5908" t="s">
        <v>99</v>
      </c>
      <c r="L5908" t="s">
        <v>60</v>
      </c>
      <c r="M5908" t="s">
        <v>22</v>
      </c>
      <c r="N5908" t="s">
        <v>41</v>
      </c>
      <c r="O5908">
        <f>Table2[[#This Row],[check_out_date]]-Table2[[#This Row],[check_in_date]]</f>
        <v>10</v>
      </c>
      <c r="P5908">
        <f>Table2[[#This Row],[num_adults]]+Table2[[#This Row],[num_children]]</f>
        <v>1</v>
      </c>
      <c r="Q5908" s="3">
        <f>IF(OR(Table2[[#This Row],[booking_status]]="confirmed",Table2[[#This Row],[booking_status]]="checked-out"),Table2[[#This Row],[room_rate_per_night]]*Table2[[#This Row],[Num_Nights]],0)</f>
        <v>0</v>
      </c>
      <c r="R5908" t="str" cm="1">
        <f t="array" ref="R5908">IFERROR(_xlfn.IFS(Table2[[#This Row],[booking_status]]="confirmed","Expected",Table2[[#This Row],[booking_status]]="checked-out","Actual"),"No Revenue")</f>
        <v>No Revenue</v>
      </c>
      <c r="S5908" s="4">
        <f>Table2[[#This Row],[Revenue_Amount]]/Table2[[#This Row],[Num_Nights]]</f>
        <v>0</v>
      </c>
    </row>
    <row r="5909" spans="1:19" hidden="1" x14ac:dyDescent="0.3">
      <c r="A5909">
        <v>5908</v>
      </c>
      <c r="B5909" t="s">
        <v>31</v>
      </c>
      <c r="C5909" s="9">
        <v>45062</v>
      </c>
      <c r="D5909" s="9">
        <v>45064</v>
      </c>
      <c r="E5909" s="10">
        <v>44991</v>
      </c>
      <c r="F5909" t="s">
        <v>54</v>
      </c>
      <c r="G5909">
        <v>264.98</v>
      </c>
      <c r="H5909">
        <v>2</v>
      </c>
      <c r="I5909">
        <v>0</v>
      </c>
      <c r="J5909" t="s">
        <v>35</v>
      </c>
      <c r="K5909" t="s">
        <v>29</v>
      </c>
      <c r="L5909" t="s">
        <v>21</v>
      </c>
      <c r="M5909" t="s">
        <v>36</v>
      </c>
      <c r="N5909" t="s">
        <v>41</v>
      </c>
      <c r="O5909">
        <f>Table2[[#This Row],[check_out_date]]-Table2[[#This Row],[check_in_date]]</f>
        <v>2</v>
      </c>
      <c r="P5909">
        <f>Table2[[#This Row],[num_adults]]+Table2[[#This Row],[num_children]]</f>
        <v>2</v>
      </c>
      <c r="Q5909" s="3">
        <f>IF(OR(Table2[[#This Row],[booking_status]]="confirmed",Table2[[#This Row],[booking_status]]="checked-out"),Table2[[#This Row],[room_rate_per_night]]*Table2[[#This Row],[Num_Nights]],0)</f>
        <v>529.96</v>
      </c>
      <c r="R5909" t="str" cm="1">
        <f t="array" ref="R5909">IFERROR(_xlfn.IFS(Table2[[#This Row],[booking_status]]="confirmed","Expected",Table2[[#This Row],[booking_status]]="checked-out","Actual"),"No Revenue")</f>
        <v>Expected</v>
      </c>
      <c r="S5909" s="4">
        <f>Table2[[#This Row],[Revenue_Amount]]/Table2[[#This Row],[Num_Nights]]</f>
        <v>264.98</v>
      </c>
    </row>
    <row r="5910" spans="1:19" x14ac:dyDescent="0.3">
      <c r="A5910">
        <v>5909</v>
      </c>
      <c r="B5910" t="s">
        <v>50</v>
      </c>
      <c r="C5910" s="9">
        <v>44964</v>
      </c>
      <c r="D5910" s="9">
        <v>44975</v>
      </c>
      <c r="E5910" s="10">
        <v>44936</v>
      </c>
      <c r="F5910" t="s">
        <v>54</v>
      </c>
      <c r="G5910">
        <v>600.78</v>
      </c>
      <c r="H5910">
        <v>2</v>
      </c>
      <c r="I5910">
        <v>0</v>
      </c>
      <c r="J5910" t="s">
        <v>28</v>
      </c>
      <c r="K5910" t="s">
        <v>66</v>
      </c>
      <c r="L5910" t="s">
        <v>21</v>
      </c>
      <c r="M5910" t="s">
        <v>36</v>
      </c>
      <c r="N5910" t="s">
        <v>41</v>
      </c>
      <c r="O5910">
        <f>Table2[[#This Row],[check_out_date]]-Table2[[#This Row],[check_in_date]]</f>
        <v>11</v>
      </c>
      <c r="P5910">
        <f>Table2[[#This Row],[num_adults]]+Table2[[#This Row],[num_children]]</f>
        <v>2</v>
      </c>
      <c r="Q5910" s="3">
        <f>IF(OR(Table2[[#This Row],[booking_status]]="confirmed",Table2[[#This Row],[booking_status]]="checked-out"),Table2[[#This Row],[room_rate_per_night]]*Table2[[#This Row],[Num_Nights]],0)</f>
        <v>6608.58</v>
      </c>
      <c r="R5910" t="str" cm="1">
        <f t="array" ref="R5910">IFERROR(_xlfn.IFS(Table2[[#This Row],[booking_status]]="confirmed","Expected",Table2[[#This Row],[booking_status]]="checked-out","Actual"),"No Revenue")</f>
        <v>Expected</v>
      </c>
      <c r="S5910" s="4">
        <f>Table2[[#This Row],[Revenue_Amount]]/Table2[[#This Row],[Num_Nights]]</f>
        <v>600.78</v>
      </c>
    </row>
    <row r="5911" spans="1:19" x14ac:dyDescent="0.3">
      <c r="A5911">
        <v>5910</v>
      </c>
      <c r="B5911" t="s">
        <v>50</v>
      </c>
      <c r="C5911" s="9">
        <v>45224</v>
      </c>
      <c r="D5911" s="9">
        <v>45233</v>
      </c>
      <c r="E5911" s="10">
        <v>45205</v>
      </c>
      <c r="F5911" t="s">
        <v>54</v>
      </c>
      <c r="G5911">
        <v>519.57000000000005</v>
      </c>
      <c r="H5911">
        <v>1</v>
      </c>
      <c r="I5911">
        <v>0</v>
      </c>
      <c r="J5911" t="s">
        <v>55</v>
      </c>
      <c r="K5911" t="s">
        <v>44</v>
      </c>
      <c r="L5911" t="s">
        <v>60</v>
      </c>
      <c r="M5911" t="s">
        <v>36</v>
      </c>
      <c r="N5911" t="s">
        <v>41</v>
      </c>
      <c r="O5911">
        <f>Table2[[#This Row],[check_out_date]]-Table2[[#This Row],[check_in_date]]</f>
        <v>9</v>
      </c>
      <c r="P5911">
        <f>Table2[[#This Row],[num_adults]]+Table2[[#This Row],[num_children]]</f>
        <v>1</v>
      </c>
      <c r="Q5911" s="3">
        <f>IF(OR(Table2[[#This Row],[booking_status]]="confirmed",Table2[[#This Row],[booking_status]]="checked-out"),Table2[[#This Row],[room_rate_per_night]]*Table2[[#This Row],[Num_Nights]],0)</f>
        <v>0</v>
      </c>
      <c r="R5911" t="str" cm="1">
        <f t="array" ref="R5911">IFERROR(_xlfn.IFS(Table2[[#This Row],[booking_status]]="confirmed","Expected",Table2[[#This Row],[booking_status]]="checked-out","Actual"),"No Revenue")</f>
        <v>No Revenue</v>
      </c>
      <c r="S5911" s="4">
        <f>Table2[[#This Row],[Revenue_Amount]]/Table2[[#This Row],[Num_Nights]]</f>
        <v>0</v>
      </c>
    </row>
    <row r="5912" spans="1:19" hidden="1" x14ac:dyDescent="0.3">
      <c r="A5912">
        <v>5911</v>
      </c>
      <c r="B5912" t="s">
        <v>14</v>
      </c>
      <c r="C5912" s="9">
        <v>45109</v>
      </c>
      <c r="D5912" s="9">
        <v>45118</v>
      </c>
      <c r="E5912" s="10">
        <v>45059</v>
      </c>
      <c r="F5912" t="s">
        <v>18</v>
      </c>
      <c r="G5912">
        <v>246.14</v>
      </c>
      <c r="H5912">
        <v>1</v>
      </c>
      <c r="I5912">
        <v>0</v>
      </c>
      <c r="J5912" t="s">
        <v>35</v>
      </c>
      <c r="K5912" t="s">
        <v>20</v>
      </c>
      <c r="L5912" t="s">
        <v>56</v>
      </c>
      <c r="M5912" t="s">
        <v>36</v>
      </c>
      <c r="N5912" t="s">
        <v>41</v>
      </c>
      <c r="O5912">
        <f>Table2[[#This Row],[check_out_date]]-Table2[[#This Row],[check_in_date]]</f>
        <v>9</v>
      </c>
      <c r="P5912">
        <f>Table2[[#This Row],[num_adults]]+Table2[[#This Row],[num_children]]</f>
        <v>1</v>
      </c>
      <c r="Q5912" s="3">
        <f>IF(OR(Table2[[#This Row],[booking_status]]="confirmed",Table2[[#This Row],[booking_status]]="checked-out"),Table2[[#This Row],[room_rate_per_night]]*Table2[[#This Row],[Num_Nights]],0)</f>
        <v>2215.2599999999998</v>
      </c>
      <c r="R5912" t="str" cm="1">
        <f t="array" ref="R5912">IFERROR(_xlfn.IFS(Table2[[#This Row],[booking_status]]="confirmed","Expected",Table2[[#This Row],[booking_status]]="checked-out","Actual"),"No Revenue")</f>
        <v>Actual</v>
      </c>
      <c r="S5912" s="4">
        <f>Table2[[#This Row],[Revenue_Amount]]/Table2[[#This Row],[Num_Nights]]</f>
        <v>246.14</v>
      </c>
    </row>
    <row r="5913" spans="1:19" hidden="1" x14ac:dyDescent="0.3">
      <c r="A5913">
        <v>5912</v>
      </c>
      <c r="B5913" t="s">
        <v>50</v>
      </c>
      <c r="C5913" s="9">
        <v>45119</v>
      </c>
      <c r="D5913" s="9">
        <v>45123</v>
      </c>
      <c r="E5913" s="10">
        <v>45114</v>
      </c>
      <c r="F5913" t="s">
        <v>27</v>
      </c>
      <c r="G5913">
        <v>179.86</v>
      </c>
      <c r="H5913">
        <v>1</v>
      </c>
      <c r="I5913">
        <v>2</v>
      </c>
      <c r="J5913" t="s">
        <v>35</v>
      </c>
      <c r="K5913" t="s">
        <v>20</v>
      </c>
      <c r="L5913" t="s">
        <v>21</v>
      </c>
      <c r="M5913" t="s">
        <v>22</v>
      </c>
      <c r="N5913" t="s">
        <v>45</v>
      </c>
      <c r="O5913">
        <f>Table2[[#This Row],[check_out_date]]-Table2[[#This Row],[check_in_date]]</f>
        <v>4</v>
      </c>
      <c r="P5913">
        <f>Table2[[#This Row],[num_adults]]+Table2[[#This Row],[num_children]]</f>
        <v>3</v>
      </c>
      <c r="Q5913" s="3">
        <f>IF(OR(Table2[[#This Row],[booking_status]]="confirmed",Table2[[#This Row],[booking_status]]="checked-out"),Table2[[#This Row],[room_rate_per_night]]*Table2[[#This Row],[Num_Nights]],0)</f>
        <v>719.44</v>
      </c>
      <c r="R5913" t="str" cm="1">
        <f t="array" ref="R5913">IFERROR(_xlfn.IFS(Table2[[#This Row],[booking_status]]="confirmed","Expected",Table2[[#This Row],[booking_status]]="checked-out","Actual"),"No Revenue")</f>
        <v>Expected</v>
      </c>
      <c r="S5913" s="4">
        <f>Table2[[#This Row],[Revenue_Amount]]/Table2[[#This Row],[Num_Nights]]</f>
        <v>179.86</v>
      </c>
    </row>
    <row r="5914" spans="1:19" x14ac:dyDescent="0.3">
      <c r="A5914">
        <v>5913</v>
      </c>
      <c r="B5914" t="s">
        <v>14</v>
      </c>
      <c r="C5914" s="9">
        <v>45248</v>
      </c>
      <c r="D5914" s="9">
        <v>45253</v>
      </c>
      <c r="E5914" s="10">
        <v>45235</v>
      </c>
      <c r="F5914" t="s">
        <v>18</v>
      </c>
      <c r="G5914">
        <v>171.37</v>
      </c>
      <c r="H5914">
        <v>3</v>
      </c>
      <c r="I5914">
        <v>0</v>
      </c>
      <c r="J5914" t="s">
        <v>28</v>
      </c>
      <c r="K5914" t="s">
        <v>20</v>
      </c>
      <c r="L5914" t="s">
        <v>60</v>
      </c>
      <c r="M5914" t="s">
        <v>36</v>
      </c>
      <c r="N5914" t="s">
        <v>23</v>
      </c>
      <c r="O5914">
        <f>Table2[[#This Row],[check_out_date]]-Table2[[#This Row],[check_in_date]]</f>
        <v>5</v>
      </c>
      <c r="P5914">
        <f>Table2[[#This Row],[num_adults]]+Table2[[#This Row],[num_children]]</f>
        <v>3</v>
      </c>
      <c r="Q5914" s="3">
        <f>IF(OR(Table2[[#This Row],[booking_status]]="confirmed",Table2[[#This Row],[booking_status]]="checked-out"),Table2[[#This Row],[room_rate_per_night]]*Table2[[#This Row],[Num_Nights]],0)</f>
        <v>0</v>
      </c>
      <c r="R5914" t="str" cm="1">
        <f t="array" ref="R5914">IFERROR(_xlfn.IFS(Table2[[#This Row],[booking_status]]="confirmed","Expected",Table2[[#This Row],[booking_status]]="checked-out","Actual"),"No Revenue")</f>
        <v>No Revenue</v>
      </c>
      <c r="S5914" s="4">
        <f>Table2[[#This Row],[Revenue_Amount]]/Table2[[#This Row],[Num_Nights]]</f>
        <v>0</v>
      </c>
    </row>
    <row r="5915" spans="1:19" hidden="1" x14ac:dyDescent="0.3">
      <c r="A5915">
        <v>5914</v>
      </c>
      <c r="B5915" t="s">
        <v>14</v>
      </c>
      <c r="C5915" s="9">
        <v>45153</v>
      </c>
      <c r="D5915" s="9">
        <v>45156</v>
      </c>
      <c r="E5915" s="10">
        <v>45084</v>
      </c>
      <c r="F5915" t="s">
        <v>18</v>
      </c>
      <c r="G5915">
        <v>256.08999999999997</v>
      </c>
      <c r="H5915">
        <v>3</v>
      </c>
      <c r="I5915">
        <v>1</v>
      </c>
      <c r="J5915" t="s">
        <v>35</v>
      </c>
      <c r="K5915" t="s">
        <v>44</v>
      </c>
      <c r="L5915" t="s">
        <v>21</v>
      </c>
      <c r="M5915" t="s">
        <v>36</v>
      </c>
      <c r="N5915" t="s">
        <v>45</v>
      </c>
      <c r="O5915">
        <f>Table2[[#This Row],[check_out_date]]-Table2[[#This Row],[check_in_date]]</f>
        <v>3</v>
      </c>
      <c r="P5915">
        <f>Table2[[#This Row],[num_adults]]+Table2[[#This Row],[num_children]]</f>
        <v>4</v>
      </c>
      <c r="Q5915" s="3">
        <f>IF(OR(Table2[[#This Row],[booking_status]]="confirmed",Table2[[#This Row],[booking_status]]="checked-out"),Table2[[#This Row],[room_rate_per_night]]*Table2[[#This Row],[Num_Nights]],0)</f>
        <v>768.27</v>
      </c>
      <c r="R5915" t="str" cm="1">
        <f t="array" ref="R5915">IFERROR(_xlfn.IFS(Table2[[#This Row],[booking_status]]="confirmed","Expected",Table2[[#This Row],[booking_status]]="checked-out","Actual"),"No Revenue")</f>
        <v>Expected</v>
      </c>
      <c r="S5915" s="4">
        <f>Table2[[#This Row],[Revenue_Amount]]/Table2[[#This Row],[Num_Nights]]</f>
        <v>256.08999999999997</v>
      </c>
    </row>
    <row r="5916" spans="1:19" x14ac:dyDescent="0.3">
      <c r="A5916">
        <v>5915</v>
      </c>
      <c r="B5916" t="s">
        <v>31</v>
      </c>
      <c r="C5916" s="9">
        <v>45284</v>
      </c>
      <c r="D5916" s="9">
        <v>45288</v>
      </c>
      <c r="E5916" s="10">
        <v>45223</v>
      </c>
      <c r="F5916" t="s">
        <v>54</v>
      </c>
      <c r="G5916">
        <v>258.56</v>
      </c>
      <c r="H5916">
        <v>2</v>
      </c>
      <c r="I5916">
        <v>0</v>
      </c>
      <c r="J5916" t="s">
        <v>28</v>
      </c>
      <c r="K5916" t="s">
        <v>66</v>
      </c>
      <c r="L5916" t="s">
        <v>60</v>
      </c>
      <c r="M5916" t="s">
        <v>22</v>
      </c>
      <c r="N5916" t="s">
        <v>45</v>
      </c>
      <c r="O5916">
        <f>Table2[[#This Row],[check_out_date]]-Table2[[#This Row],[check_in_date]]</f>
        <v>4</v>
      </c>
      <c r="P5916">
        <f>Table2[[#This Row],[num_adults]]+Table2[[#This Row],[num_children]]</f>
        <v>2</v>
      </c>
      <c r="Q5916" s="3">
        <f>IF(OR(Table2[[#This Row],[booking_status]]="confirmed",Table2[[#This Row],[booking_status]]="checked-out"),Table2[[#This Row],[room_rate_per_night]]*Table2[[#This Row],[Num_Nights]],0)</f>
        <v>0</v>
      </c>
      <c r="R5916" t="str" cm="1">
        <f t="array" ref="R5916">IFERROR(_xlfn.IFS(Table2[[#This Row],[booking_status]]="confirmed","Expected",Table2[[#This Row],[booking_status]]="checked-out","Actual"),"No Revenue")</f>
        <v>No Revenue</v>
      </c>
      <c r="S5916" s="4">
        <f>Table2[[#This Row],[Revenue_Amount]]/Table2[[#This Row],[Num_Nights]]</f>
        <v>0</v>
      </c>
    </row>
    <row r="5917" spans="1:19" x14ac:dyDescent="0.3">
      <c r="A5917">
        <v>5916</v>
      </c>
      <c r="B5917" t="s">
        <v>50</v>
      </c>
      <c r="C5917" s="9">
        <v>45000</v>
      </c>
      <c r="D5917" s="9">
        <v>45005</v>
      </c>
      <c r="E5917" s="10">
        <v>44991</v>
      </c>
      <c r="F5917" t="s">
        <v>49</v>
      </c>
      <c r="G5917">
        <v>159.57</v>
      </c>
      <c r="H5917">
        <v>2</v>
      </c>
      <c r="I5917">
        <v>0</v>
      </c>
      <c r="J5917" t="s">
        <v>28</v>
      </c>
      <c r="K5917" t="s">
        <v>44</v>
      </c>
      <c r="L5917" t="s">
        <v>21</v>
      </c>
      <c r="M5917" t="s">
        <v>36</v>
      </c>
      <c r="N5917" t="s">
        <v>45</v>
      </c>
      <c r="O5917">
        <f>Table2[[#This Row],[check_out_date]]-Table2[[#This Row],[check_in_date]]</f>
        <v>5</v>
      </c>
      <c r="P5917">
        <f>Table2[[#This Row],[num_adults]]+Table2[[#This Row],[num_children]]</f>
        <v>2</v>
      </c>
      <c r="Q5917" s="3">
        <f>IF(OR(Table2[[#This Row],[booking_status]]="confirmed",Table2[[#This Row],[booking_status]]="checked-out"),Table2[[#This Row],[room_rate_per_night]]*Table2[[#This Row],[Num_Nights]],0)</f>
        <v>797.84999999999991</v>
      </c>
      <c r="R5917" t="str" cm="1">
        <f t="array" ref="R5917">IFERROR(_xlfn.IFS(Table2[[#This Row],[booking_status]]="confirmed","Expected",Table2[[#This Row],[booking_status]]="checked-out","Actual"),"No Revenue")</f>
        <v>Expected</v>
      </c>
      <c r="S5917" s="4">
        <f>Table2[[#This Row],[Revenue_Amount]]/Table2[[#This Row],[Num_Nights]]</f>
        <v>159.57</v>
      </c>
    </row>
    <row r="5918" spans="1:19" x14ac:dyDescent="0.3">
      <c r="A5918">
        <v>5917</v>
      </c>
      <c r="B5918" t="s">
        <v>50</v>
      </c>
      <c r="C5918" s="9">
        <v>45036</v>
      </c>
      <c r="D5918" s="9">
        <v>45040</v>
      </c>
      <c r="E5918" s="10">
        <v>44997</v>
      </c>
      <c r="F5918" t="s">
        <v>49</v>
      </c>
      <c r="G5918">
        <v>107.78</v>
      </c>
      <c r="H5918">
        <v>1</v>
      </c>
      <c r="I5918">
        <v>1</v>
      </c>
      <c r="J5918" t="s">
        <v>19</v>
      </c>
      <c r="K5918" t="s">
        <v>44</v>
      </c>
      <c r="L5918" t="s">
        <v>21</v>
      </c>
      <c r="M5918" t="s">
        <v>36</v>
      </c>
      <c r="N5918" t="s">
        <v>41</v>
      </c>
      <c r="O5918">
        <f>Table2[[#This Row],[check_out_date]]-Table2[[#This Row],[check_in_date]]</f>
        <v>4</v>
      </c>
      <c r="P5918">
        <f>Table2[[#This Row],[num_adults]]+Table2[[#This Row],[num_children]]</f>
        <v>2</v>
      </c>
      <c r="Q5918" s="3">
        <f>IF(OR(Table2[[#This Row],[booking_status]]="confirmed",Table2[[#This Row],[booking_status]]="checked-out"),Table2[[#This Row],[room_rate_per_night]]*Table2[[#This Row],[Num_Nights]],0)</f>
        <v>431.12</v>
      </c>
      <c r="R5918" t="str" cm="1">
        <f t="array" ref="R5918">IFERROR(_xlfn.IFS(Table2[[#This Row],[booking_status]]="confirmed","Expected",Table2[[#This Row],[booking_status]]="checked-out","Actual"),"No Revenue")</f>
        <v>Expected</v>
      </c>
      <c r="S5918" s="4">
        <f>Table2[[#This Row],[Revenue_Amount]]/Table2[[#This Row],[Num_Nights]]</f>
        <v>107.78</v>
      </c>
    </row>
    <row r="5919" spans="1:19" hidden="1" x14ac:dyDescent="0.3">
      <c r="A5919">
        <v>5918</v>
      </c>
      <c r="B5919" t="s">
        <v>37</v>
      </c>
      <c r="C5919" s="9">
        <v>45274</v>
      </c>
      <c r="D5919" s="9">
        <v>45277</v>
      </c>
      <c r="E5919" s="10">
        <v>45263</v>
      </c>
      <c r="F5919" t="s">
        <v>27</v>
      </c>
      <c r="G5919">
        <v>125.15</v>
      </c>
      <c r="H5919">
        <v>2</v>
      </c>
      <c r="I5919">
        <v>1</v>
      </c>
      <c r="J5919" t="s">
        <v>35</v>
      </c>
      <c r="K5919" t="s">
        <v>20</v>
      </c>
      <c r="L5919" t="s">
        <v>56</v>
      </c>
      <c r="M5919" t="s">
        <v>36</v>
      </c>
      <c r="N5919" t="s">
        <v>41</v>
      </c>
      <c r="O5919">
        <f>Table2[[#This Row],[check_out_date]]-Table2[[#This Row],[check_in_date]]</f>
        <v>3</v>
      </c>
      <c r="P5919">
        <f>Table2[[#This Row],[num_adults]]+Table2[[#This Row],[num_children]]</f>
        <v>3</v>
      </c>
      <c r="Q5919" s="3">
        <f>IF(OR(Table2[[#This Row],[booking_status]]="confirmed",Table2[[#This Row],[booking_status]]="checked-out"),Table2[[#This Row],[room_rate_per_night]]*Table2[[#This Row],[Num_Nights]],0)</f>
        <v>375.45000000000005</v>
      </c>
      <c r="R5919" t="str" cm="1">
        <f t="array" ref="R5919">IFERROR(_xlfn.IFS(Table2[[#This Row],[booking_status]]="confirmed","Expected",Table2[[#This Row],[booking_status]]="checked-out","Actual"),"No Revenue")</f>
        <v>Actual</v>
      </c>
      <c r="S5919" s="4">
        <f>Table2[[#This Row],[Revenue_Amount]]/Table2[[#This Row],[Num_Nights]]</f>
        <v>125.15000000000002</v>
      </c>
    </row>
    <row r="5920" spans="1:19" x14ac:dyDescent="0.3">
      <c r="A5920">
        <v>5919</v>
      </c>
      <c r="B5920" t="s">
        <v>50</v>
      </c>
      <c r="C5920" s="9">
        <v>45193</v>
      </c>
      <c r="D5920" s="9">
        <v>45197</v>
      </c>
      <c r="E5920" s="10">
        <v>45165</v>
      </c>
      <c r="F5920" t="s">
        <v>49</v>
      </c>
      <c r="G5920">
        <v>91.15</v>
      </c>
      <c r="H5920">
        <v>4</v>
      </c>
      <c r="I5920">
        <v>1</v>
      </c>
      <c r="J5920" t="s">
        <v>19</v>
      </c>
      <c r="K5920" t="s">
        <v>99</v>
      </c>
      <c r="L5920" t="s">
        <v>21</v>
      </c>
      <c r="M5920" t="s">
        <v>36</v>
      </c>
      <c r="N5920" t="s">
        <v>41</v>
      </c>
      <c r="O5920">
        <f>Table2[[#This Row],[check_out_date]]-Table2[[#This Row],[check_in_date]]</f>
        <v>4</v>
      </c>
      <c r="P5920">
        <f>Table2[[#This Row],[num_adults]]+Table2[[#This Row],[num_children]]</f>
        <v>5</v>
      </c>
      <c r="Q5920" s="3">
        <f>IF(OR(Table2[[#This Row],[booking_status]]="confirmed",Table2[[#This Row],[booking_status]]="checked-out"),Table2[[#This Row],[room_rate_per_night]]*Table2[[#This Row],[Num_Nights]],0)</f>
        <v>364.6</v>
      </c>
      <c r="R5920" t="str" cm="1">
        <f t="array" ref="R5920">IFERROR(_xlfn.IFS(Table2[[#This Row],[booking_status]]="confirmed","Expected",Table2[[#This Row],[booking_status]]="checked-out","Actual"),"No Revenue")</f>
        <v>Expected</v>
      </c>
      <c r="S5920" s="4">
        <f>Table2[[#This Row],[Revenue_Amount]]/Table2[[#This Row],[Num_Nights]]</f>
        <v>91.15</v>
      </c>
    </row>
    <row r="5921" spans="1:19" x14ac:dyDescent="0.3">
      <c r="A5921">
        <v>5920</v>
      </c>
      <c r="B5921" t="s">
        <v>50</v>
      </c>
      <c r="C5921" s="9">
        <v>45045</v>
      </c>
      <c r="D5921" s="9">
        <v>45048</v>
      </c>
      <c r="E5921" s="10">
        <v>45024</v>
      </c>
      <c r="F5921" t="s">
        <v>49</v>
      </c>
      <c r="G5921">
        <v>85.99</v>
      </c>
      <c r="H5921">
        <v>1</v>
      </c>
      <c r="I5921">
        <v>0</v>
      </c>
      <c r="J5921" t="s">
        <v>28</v>
      </c>
      <c r="K5921" t="s">
        <v>44</v>
      </c>
      <c r="L5921" t="s">
        <v>21</v>
      </c>
      <c r="M5921" t="s">
        <v>36</v>
      </c>
      <c r="N5921" t="s">
        <v>41</v>
      </c>
      <c r="O5921">
        <f>Table2[[#This Row],[check_out_date]]-Table2[[#This Row],[check_in_date]]</f>
        <v>3</v>
      </c>
      <c r="P5921">
        <f>Table2[[#This Row],[num_adults]]+Table2[[#This Row],[num_children]]</f>
        <v>1</v>
      </c>
      <c r="Q5921" s="3">
        <f>IF(OR(Table2[[#This Row],[booking_status]]="confirmed",Table2[[#This Row],[booking_status]]="checked-out"),Table2[[#This Row],[room_rate_per_night]]*Table2[[#This Row],[Num_Nights]],0)</f>
        <v>257.96999999999997</v>
      </c>
      <c r="R5921" t="str" cm="1">
        <f t="array" ref="R5921">IFERROR(_xlfn.IFS(Table2[[#This Row],[booking_status]]="confirmed","Expected",Table2[[#This Row],[booking_status]]="checked-out","Actual"),"No Revenue")</f>
        <v>Expected</v>
      </c>
      <c r="S5921" s="4">
        <f>Table2[[#This Row],[Revenue_Amount]]/Table2[[#This Row],[Num_Nights]]</f>
        <v>85.99</v>
      </c>
    </row>
    <row r="5922" spans="1:19" x14ac:dyDescent="0.3">
      <c r="A5922">
        <v>5921</v>
      </c>
      <c r="B5922" t="s">
        <v>37</v>
      </c>
      <c r="C5922" s="9">
        <v>45084</v>
      </c>
      <c r="D5922" s="9">
        <v>45090</v>
      </c>
      <c r="E5922" s="10">
        <v>45078</v>
      </c>
      <c r="F5922" t="s">
        <v>18</v>
      </c>
      <c r="G5922">
        <v>320.66000000000003</v>
      </c>
      <c r="H5922">
        <v>2</v>
      </c>
      <c r="I5922">
        <v>0</v>
      </c>
      <c r="J5922" t="s">
        <v>28</v>
      </c>
      <c r="K5922" t="s">
        <v>29</v>
      </c>
      <c r="L5922" t="s">
        <v>21</v>
      </c>
      <c r="M5922" t="s">
        <v>36</v>
      </c>
      <c r="N5922" t="s">
        <v>41</v>
      </c>
      <c r="O5922">
        <f>Table2[[#This Row],[check_out_date]]-Table2[[#This Row],[check_in_date]]</f>
        <v>6</v>
      </c>
      <c r="P5922">
        <f>Table2[[#This Row],[num_adults]]+Table2[[#This Row],[num_children]]</f>
        <v>2</v>
      </c>
      <c r="Q5922" s="3">
        <f>IF(OR(Table2[[#This Row],[booking_status]]="confirmed",Table2[[#This Row],[booking_status]]="checked-out"),Table2[[#This Row],[room_rate_per_night]]*Table2[[#This Row],[Num_Nights]],0)</f>
        <v>1923.96</v>
      </c>
      <c r="R5922" t="str" cm="1">
        <f t="array" ref="R5922">IFERROR(_xlfn.IFS(Table2[[#This Row],[booking_status]]="confirmed","Expected",Table2[[#This Row],[booking_status]]="checked-out","Actual"),"No Revenue")</f>
        <v>Expected</v>
      </c>
      <c r="S5922" s="4">
        <f>Table2[[#This Row],[Revenue_Amount]]/Table2[[#This Row],[Num_Nights]]</f>
        <v>320.66000000000003</v>
      </c>
    </row>
    <row r="5923" spans="1:19" x14ac:dyDescent="0.3">
      <c r="A5923">
        <v>5922</v>
      </c>
      <c r="B5923" t="s">
        <v>14</v>
      </c>
      <c r="C5923" s="9">
        <v>45215</v>
      </c>
      <c r="D5923" s="9">
        <v>45218</v>
      </c>
      <c r="E5923" s="10">
        <v>45204</v>
      </c>
      <c r="F5923" t="s">
        <v>54</v>
      </c>
      <c r="G5923">
        <v>283.83999999999997</v>
      </c>
      <c r="H5923">
        <v>2</v>
      </c>
      <c r="I5923">
        <v>0</v>
      </c>
      <c r="J5923" t="s">
        <v>19</v>
      </c>
      <c r="K5923" t="s">
        <v>44</v>
      </c>
      <c r="L5923" t="s">
        <v>21</v>
      </c>
      <c r="M5923" t="s">
        <v>36</v>
      </c>
      <c r="N5923" t="s">
        <v>95</v>
      </c>
      <c r="O5923">
        <f>Table2[[#This Row],[check_out_date]]-Table2[[#This Row],[check_in_date]]</f>
        <v>3</v>
      </c>
      <c r="P5923">
        <f>Table2[[#This Row],[num_adults]]+Table2[[#This Row],[num_children]]</f>
        <v>2</v>
      </c>
      <c r="Q5923" s="3">
        <f>IF(OR(Table2[[#This Row],[booking_status]]="confirmed",Table2[[#This Row],[booking_status]]="checked-out"),Table2[[#This Row],[room_rate_per_night]]*Table2[[#This Row],[Num_Nights]],0)</f>
        <v>851.52</v>
      </c>
      <c r="R5923" t="str" cm="1">
        <f t="array" ref="R5923">IFERROR(_xlfn.IFS(Table2[[#This Row],[booking_status]]="confirmed","Expected",Table2[[#This Row],[booking_status]]="checked-out","Actual"),"No Revenue")</f>
        <v>Expected</v>
      </c>
      <c r="S5923" s="4">
        <f>Table2[[#This Row],[Revenue_Amount]]/Table2[[#This Row],[Num_Nights]]</f>
        <v>283.83999999999997</v>
      </c>
    </row>
    <row r="5924" spans="1:19" x14ac:dyDescent="0.3">
      <c r="A5924">
        <v>5923</v>
      </c>
      <c r="B5924" t="s">
        <v>14</v>
      </c>
      <c r="C5924" s="9">
        <v>45206</v>
      </c>
      <c r="D5924" s="9">
        <v>45210</v>
      </c>
      <c r="E5924" s="10">
        <v>45178</v>
      </c>
      <c r="F5924" t="s">
        <v>27</v>
      </c>
      <c r="G5924">
        <v>124.61</v>
      </c>
      <c r="H5924">
        <v>4</v>
      </c>
      <c r="I5924">
        <v>1</v>
      </c>
      <c r="J5924" t="s">
        <v>55</v>
      </c>
      <c r="K5924" t="s">
        <v>66</v>
      </c>
      <c r="L5924" t="s">
        <v>56</v>
      </c>
      <c r="M5924" t="s">
        <v>36</v>
      </c>
      <c r="N5924" t="s">
        <v>41</v>
      </c>
      <c r="O5924">
        <f>Table2[[#This Row],[check_out_date]]-Table2[[#This Row],[check_in_date]]</f>
        <v>4</v>
      </c>
      <c r="P5924">
        <f>Table2[[#This Row],[num_adults]]+Table2[[#This Row],[num_children]]</f>
        <v>5</v>
      </c>
      <c r="Q5924" s="3">
        <f>IF(OR(Table2[[#This Row],[booking_status]]="confirmed",Table2[[#This Row],[booking_status]]="checked-out"),Table2[[#This Row],[room_rate_per_night]]*Table2[[#This Row],[Num_Nights]],0)</f>
        <v>498.44</v>
      </c>
      <c r="R5924" t="str" cm="1">
        <f t="array" ref="R5924">IFERROR(_xlfn.IFS(Table2[[#This Row],[booking_status]]="confirmed","Expected",Table2[[#This Row],[booking_status]]="checked-out","Actual"),"No Revenue")</f>
        <v>Actual</v>
      </c>
      <c r="S5924" s="4">
        <f>Table2[[#This Row],[Revenue_Amount]]/Table2[[#This Row],[Num_Nights]]</f>
        <v>124.61</v>
      </c>
    </row>
    <row r="5925" spans="1:19" hidden="1" x14ac:dyDescent="0.3">
      <c r="A5925">
        <v>5924</v>
      </c>
      <c r="B5925" t="s">
        <v>37</v>
      </c>
      <c r="C5925" s="9">
        <v>45028</v>
      </c>
      <c r="D5925" s="9">
        <v>45030</v>
      </c>
      <c r="E5925" s="10">
        <v>44994</v>
      </c>
      <c r="F5925" t="s">
        <v>49</v>
      </c>
      <c r="G5925">
        <v>147.35</v>
      </c>
      <c r="H5925">
        <v>4</v>
      </c>
      <c r="I5925">
        <v>2</v>
      </c>
      <c r="J5925" t="s">
        <v>35</v>
      </c>
      <c r="K5925" t="s">
        <v>44</v>
      </c>
      <c r="L5925" t="s">
        <v>60</v>
      </c>
      <c r="M5925" t="s">
        <v>36</v>
      </c>
      <c r="N5925" t="s">
        <v>23</v>
      </c>
      <c r="O5925">
        <f>Table2[[#This Row],[check_out_date]]-Table2[[#This Row],[check_in_date]]</f>
        <v>2</v>
      </c>
      <c r="P5925">
        <f>Table2[[#This Row],[num_adults]]+Table2[[#This Row],[num_children]]</f>
        <v>6</v>
      </c>
      <c r="Q5925" s="3">
        <f>IF(OR(Table2[[#This Row],[booking_status]]="confirmed",Table2[[#This Row],[booking_status]]="checked-out"),Table2[[#This Row],[room_rate_per_night]]*Table2[[#This Row],[Num_Nights]],0)</f>
        <v>0</v>
      </c>
      <c r="R5925" t="str" cm="1">
        <f t="array" ref="R5925">IFERROR(_xlfn.IFS(Table2[[#This Row],[booking_status]]="confirmed","Expected",Table2[[#This Row],[booking_status]]="checked-out","Actual"),"No Revenue")</f>
        <v>No Revenue</v>
      </c>
      <c r="S5925" s="4">
        <f>Table2[[#This Row],[Revenue_Amount]]/Table2[[#This Row],[Num_Nights]]</f>
        <v>0</v>
      </c>
    </row>
    <row r="5926" spans="1:19" x14ac:dyDescent="0.3">
      <c r="A5926">
        <v>5925</v>
      </c>
      <c r="B5926" t="s">
        <v>50</v>
      </c>
      <c r="C5926" s="9">
        <v>45030</v>
      </c>
      <c r="D5926" s="9">
        <v>45036</v>
      </c>
      <c r="E5926" s="10">
        <v>44992</v>
      </c>
      <c r="F5926" t="s">
        <v>49</v>
      </c>
      <c r="G5926">
        <v>120.37</v>
      </c>
      <c r="H5926">
        <v>1</v>
      </c>
      <c r="I5926">
        <v>0</v>
      </c>
      <c r="J5926" t="s">
        <v>28</v>
      </c>
      <c r="K5926" t="s">
        <v>44</v>
      </c>
      <c r="L5926" t="s">
        <v>21</v>
      </c>
      <c r="M5926" t="s">
        <v>22</v>
      </c>
      <c r="N5926" t="s">
        <v>30</v>
      </c>
      <c r="O5926">
        <f>Table2[[#This Row],[check_out_date]]-Table2[[#This Row],[check_in_date]]</f>
        <v>6</v>
      </c>
      <c r="P5926">
        <f>Table2[[#This Row],[num_adults]]+Table2[[#This Row],[num_children]]</f>
        <v>1</v>
      </c>
      <c r="Q5926" s="3">
        <f>IF(OR(Table2[[#This Row],[booking_status]]="confirmed",Table2[[#This Row],[booking_status]]="checked-out"),Table2[[#This Row],[room_rate_per_night]]*Table2[[#This Row],[Num_Nights]],0)</f>
        <v>722.22</v>
      </c>
      <c r="R5926" t="str" cm="1">
        <f t="array" ref="R5926">IFERROR(_xlfn.IFS(Table2[[#This Row],[booking_status]]="confirmed","Expected",Table2[[#This Row],[booking_status]]="checked-out","Actual"),"No Revenue")</f>
        <v>Expected</v>
      </c>
      <c r="S5926" s="4">
        <f>Table2[[#This Row],[Revenue_Amount]]/Table2[[#This Row],[Num_Nights]]</f>
        <v>120.37</v>
      </c>
    </row>
    <row r="5927" spans="1:19" hidden="1" x14ac:dyDescent="0.3">
      <c r="A5927">
        <v>5926</v>
      </c>
      <c r="B5927" t="s">
        <v>50</v>
      </c>
      <c r="C5927" s="9">
        <v>45249</v>
      </c>
      <c r="D5927" s="9">
        <v>45252</v>
      </c>
      <c r="E5927" s="10">
        <v>45169</v>
      </c>
      <c r="F5927" t="s">
        <v>27</v>
      </c>
      <c r="G5927">
        <v>242.27</v>
      </c>
      <c r="H5927">
        <v>3</v>
      </c>
      <c r="I5927">
        <v>0</v>
      </c>
      <c r="J5927" t="s">
        <v>35</v>
      </c>
      <c r="K5927" t="s">
        <v>66</v>
      </c>
      <c r="L5927" t="s">
        <v>21</v>
      </c>
      <c r="M5927" t="s">
        <v>36</v>
      </c>
      <c r="N5927" t="s">
        <v>30</v>
      </c>
      <c r="O5927">
        <f>Table2[[#This Row],[check_out_date]]-Table2[[#This Row],[check_in_date]]</f>
        <v>3</v>
      </c>
      <c r="P5927">
        <f>Table2[[#This Row],[num_adults]]+Table2[[#This Row],[num_children]]</f>
        <v>3</v>
      </c>
      <c r="Q5927" s="3">
        <f>IF(OR(Table2[[#This Row],[booking_status]]="confirmed",Table2[[#This Row],[booking_status]]="checked-out"),Table2[[#This Row],[room_rate_per_night]]*Table2[[#This Row],[Num_Nights]],0)</f>
        <v>726.81000000000006</v>
      </c>
      <c r="R5927" t="str" cm="1">
        <f t="array" ref="R5927">IFERROR(_xlfn.IFS(Table2[[#This Row],[booking_status]]="confirmed","Expected",Table2[[#This Row],[booking_status]]="checked-out","Actual"),"No Revenue")</f>
        <v>Expected</v>
      </c>
      <c r="S5927" s="4">
        <f>Table2[[#This Row],[Revenue_Amount]]/Table2[[#This Row],[Num_Nights]]</f>
        <v>242.27</v>
      </c>
    </row>
    <row r="5928" spans="1:19" hidden="1" x14ac:dyDescent="0.3">
      <c r="A5928">
        <v>5927</v>
      </c>
      <c r="B5928" t="s">
        <v>14</v>
      </c>
      <c r="C5928" s="9">
        <v>45211</v>
      </c>
      <c r="D5928" s="9">
        <v>45220</v>
      </c>
      <c r="E5928" s="10">
        <v>45197</v>
      </c>
      <c r="F5928" t="s">
        <v>49</v>
      </c>
      <c r="G5928">
        <v>102.74</v>
      </c>
      <c r="H5928">
        <v>2</v>
      </c>
      <c r="I5928">
        <v>1</v>
      </c>
      <c r="J5928" t="s">
        <v>35</v>
      </c>
      <c r="K5928" t="s">
        <v>20</v>
      </c>
      <c r="L5928" t="s">
        <v>70</v>
      </c>
      <c r="M5928" t="s">
        <v>36</v>
      </c>
      <c r="N5928" t="s">
        <v>23</v>
      </c>
      <c r="O5928">
        <f>Table2[[#This Row],[check_out_date]]-Table2[[#This Row],[check_in_date]]</f>
        <v>9</v>
      </c>
      <c r="P5928">
        <f>Table2[[#This Row],[num_adults]]+Table2[[#This Row],[num_children]]</f>
        <v>3</v>
      </c>
      <c r="Q5928" s="3">
        <f>IF(OR(Table2[[#This Row],[booking_status]]="confirmed",Table2[[#This Row],[booking_status]]="checked-out"),Table2[[#This Row],[room_rate_per_night]]*Table2[[#This Row],[Num_Nights]],0)</f>
        <v>0</v>
      </c>
      <c r="R5928" t="str" cm="1">
        <f t="array" ref="R5928">IFERROR(_xlfn.IFS(Table2[[#This Row],[booking_status]]="confirmed","Expected",Table2[[#This Row],[booking_status]]="checked-out","Actual"),"No Revenue")</f>
        <v>No Revenue</v>
      </c>
      <c r="S5928" s="4">
        <f>Table2[[#This Row],[Revenue_Amount]]/Table2[[#This Row],[Num_Nights]]</f>
        <v>0</v>
      </c>
    </row>
    <row r="5929" spans="1:19" x14ac:dyDescent="0.3">
      <c r="A5929">
        <v>5928</v>
      </c>
      <c r="B5929" t="s">
        <v>14</v>
      </c>
      <c r="C5929" s="9">
        <v>45214</v>
      </c>
      <c r="D5929" s="9">
        <v>45217</v>
      </c>
      <c r="E5929" s="10">
        <v>45210</v>
      </c>
      <c r="F5929" t="s">
        <v>54</v>
      </c>
      <c r="G5929">
        <v>448.65</v>
      </c>
      <c r="H5929">
        <v>2</v>
      </c>
      <c r="I5929">
        <v>0</v>
      </c>
      <c r="J5929" t="s">
        <v>94</v>
      </c>
      <c r="K5929" t="s">
        <v>44</v>
      </c>
      <c r="L5929" t="s">
        <v>56</v>
      </c>
      <c r="M5929" t="s">
        <v>36</v>
      </c>
      <c r="N5929" t="s">
        <v>41</v>
      </c>
      <c r="O5929">
        <f>Table2[[#This Row],[check_out_date]]-Table2[[#This Row],[check_in_date]]</f>
        <v>3</v>
      </c>
      <c r="P5929">
        <f>Table2[[#This Row],[num_adults]]+Table2[[#This Row],[num_children]]</f>
        <v>2</v>
      </c>
      <c r="Q5929" s="3">
        <f>IF(OR(Table2[[#This Row],[booking_status]]="confirmed",Table2[[#This Row],[booking_status]]="checked-out"),Table2[[#This Row],[room_rate_per_night]]*Table2[[#This Row],[Num_Nights]],0)</f>
        <v>1345.9499999999998</v>
      </c>
      <c r="R5929" t="str" cm="1">
        <f t="array" ref="R5929">IFERROR(_xlfn.IFS(Table2[[#This Row],[booking_status]]="confirmed","Expected",Table2[[#This Row],[booking_status]]="checked-out","Actual"),"No Revenue")</f>
        <v>Actual</v>
      </c>
      <c r="S5929" s="4">
        <f>Table2[[#This Row],[Revenue_Amount]]/Table2[[#This Row],[Num_Nights]]</f>
        <v>448.64999999999992</v>
      </c>
    </row>
    <row r="5930" spans="1:19" x14ac:dyDescent="0.3">
      <c r="A5930">
        <v>5929</v>
      </c>
      <c r="B5930" t="s">
        <v>37</v>
      </c>
      <c r="C5930" s="9">
        <v>45226</v>
      </c>
      <c r="D5930" s="9">
        <v>45231</v>
      </c>
      <c r="E5930" s="10">
        <v>45153</v>
      </c>
      <c r="F5930" t="s">
        <v>27</v>
      </c>
      <c r="G5930">
        <v>195.82</v>
      </c>
      <c r="H5930">
        <v>2</v>
      </c>
      <c r="I5930">
        <v>0</v>
      </c>
      <c r="J5930" t="s">
        <v>55</v>
      </c>
      <c r="K5930" t="s">
        <v>29</v>
      </c>
      <c r="L5930" t="s">
        <v>21</v>
      </c>
      <c r="M5930" t="s">
        <v>36</v>
      </c>
      <c r="N5930" t="s">
        <v>41</v>
      </c>
      <c r="O5930">
        <f>Table2[[#This Row],[check_out_date]]-Table2[[#This Row],[check_in_date]]</f>
        <v>5</v>
      </c>
      <c r="P5930">
        <f>Table2[[#This Row],[num_adults]]+Table2[[#This Row],[num_children]]</f>
        <v>2</v>
      </c>
      <c r="Q5930" s="3">
        <f>IF(OR(Table2[[#This Row],[booking_status]]="confirmed",Table2[[#This Row],[booking_status]]="checked-out"),Table2[[#This Row],[room_rate_per_night]]*Table2[[#This Row],[Num_Nights]],0)</f>
        <v>979.09999999999991</v>
      </c>
      <c r="R5930" t="str" cm="1">
        <f t="array" ref="R5930">IFERROR(_xlfn.IFS(Table2[[#This Row],[booking_status]]="confirmed","Expected",Table2[[#This Row],[booking_status]]="checked-out","Actual"),"No Revenue")</f>
        <v>Expected</v>
      </c>
      <c r="S5930" s="4">
        <f>Table2[[#This Row],[Revenue_Amount]]/Table2[[#This Row],[Num_Nights]]</f>
        <v>195.82</v>
      </c>
    </row>
    <row r="5931" spans="1:19" x14ac:dyDescent="0.3">
      <c r="A5931">
        <v>5930</v>
      </c>
      <c r="B5931" t="s">
        <v>50</v>
      </c>
      <c r="C5931" s="9">
        <v>44931</v>
      </c>
      <c r="D5931" s="9">
        <v>44935</v>
      </c>
      <c r="E5931" s="10">
        <v>44922</v>
      </c>
      <c r="F5931" t="s">
        <v>49</v>
      </c>
      <c r="G5931">
        <v>157.66999999999999</v>
      </c>
      <c r="H5931">
        <v>3</v>
      </c>
      <c r="I5931">
        <v>0</v>
      </c>
      <c r="J5931" t="s">
        <v>28</v>
      </c>
      <c r="K5931" t="s">
        <v>44</v>
      </c>
      <c r="L5931" t="s">
        <v>21</v>
      </c>
      <c r="M5931" t="s">
        <v>22</v>
      </c>
      <c r="N5931" t="s">
        <v>41</v>
      </c>
      <c r="O5931">
        <f>Table2[[#This Row],[check_out_date]]-Table2[[#This Row],[check_in_date]]</f>
        <v>4</v>
      </c>
      <c r="P5931">
        <f>Table2[[#This Row],[num_adults]]+Table2[[#This Row],[num_children]]</f>
        <v>3</v>
      </c>
      <c r="Q5931" s="3">
        <f>IF(OR(Table2[[#This Row],[booking_status]]="confirmed",Table2[[#This Row],[booking_status]]="checked-out"),Table2[[#This Row],[room_rate_per_night]]*Table2[[#This Row],[Num_Nights]],0)</f>
        <v>630.67999999999995</v>
      </c>
      <c r="R5931" t="str" cm="1">
        <f t="array" ref="R5931">IFERROR(_xlfn.IFS(Table2[[#This Row],[booking_status]]="confirmed","Expected",Table2[[#This Row],[booking_status]]="checked-out","Actual"),"No Revenue")</f>
        <v>Expected</v>
      </c>
      <c r="S5931" s="4">
        <f>Table2[[#This Row],[Revenue_Amount]]/Table2[[#This Row],[Num_Nights]]</f>
        <v>157.66999999999999</v>
      </c>
    </row>
    <row r="5932" spans="1:19" x14ac:dyDescent="0.3">
      <c r="A5932">
        <v>5931</v>
      </c>
      <c r="B5932" t="s">
        <v>31</v>
      </c>
      <c r="C5932" s="9">
        <v>45280</v>
      </c>
      <c r="D5932" s="9">
        <v>45286</v>
      </c>
      <c r="E5932" s="10">
        <v>45207</v>
      </c>
      <c r="F5932" t="s">
        <v>49</v>
      </c>
      <c r="G5932">
        <v>101.14</v>
      </c>
      <c r="H5932">
        <v>1</v>
      </c>
      <c r="I5932">
        <v>3</v>
      </c>
      <c r="J5932" t="s">
        <v>19</v>
      </c>
      <c r="K5932" t="s">
        <v>66</v>
      </c>
      <c r="L5932" t="s">
        <v>21</v>
      </c>
      <c r="M5932" t="s">
        <v>22</v>
      </c>
      <c r="N5932" t="s">
        <v>41</v>
      </c>
      <c r="O5932">
        <f>Table2[[#This Row],[check_out_date]]-Table2[[#This Row],[check_in_date]]</f>
        <v>6</v>
      </c>
      <c r="P5932">
        <f>Table2[[#This Row],[num_adults]]+Table2[[#This Row],[num_children]]</f>
        <v>4</v>
      </c>
      <c r="Q5932" s="3">
        <f>IF(OR(Table2[[#This Row],[booking_status]]="confirmed",Table2[[#This Row],[booking_status]]="checked-out"),Table2[[#This Row],[room_rate_per_night]]*Table2[[#This Row],[Num_Nights]],0)</f>
        <v>606.84</v>
      </c>
      <c r="R5932" t="str" cm="1">
        <f t="array" ref="R5932">IFERROR(_xlfn.IFS(Table2[[#This Row],[booking_status]]="confirmed","Expected",Table2[[#This Row],[booking_status]]="checked-out","Actual"),"No Revenue")</f>
        <v>Expected</v>
      </c>
      <c r="S5932" s="4">
        <f>Table2[[#This Row],[Revenue_Amount]]/Table2[[#This Row],[Num_Nights]]</f>
        <v>101.14</v>
      </c>
    </row>
    <row r="5933" spans="1:19" x14ac:dyDescent="0.3">
      <c r="A5933">
        <v>5932</v>
      </c>
      <c r="B5933" t="s">
        <v>37</v>
      </c>
      <c r="C5933" s="9">
        <v>45178</v>
      </c>
      <c r="D5933" s="9">
        <v>45181</v>
      </c>
      <c r="E5933" s="10">
        <v>45149</v>
      </c>
      <c r="F5933" t="s">
        <v>27</v>
      </c>
      <c r="G5933">
        <v>136.19999999999999</v>
      </c>
      <c r="H5933">
        <v>3</v>
      </c>
      <c r="I5933">
        <v>1</v>
      </c>
      <c r="J5933" t="s">
        <v>94</v>
      </c>
      <c r="K5933" t="s">
        <v>66</v>
      </c>
      <c r="L5933" t="s">
        <v>21</v>
      </c>
      <c r="M5933" t="s">
        <v>36</v>
      </c>
      <c r="N5933" t="s">
        <v>45</v>
      </c>
      <c r="O5933">
        <f>Table2[[#This Row],[check_out_date]]-Table2[[#This Row],[check_in_date]]</f>
        <v>3</v>
      </c>
      <c r="P5933">
        <f>Table2[[#This Row],[num_adults]]+Table2[[#This Row],[num_children]]</f>
        <v>4</v>
      </c>
      <c r="Q5933" s="3">
        <f>IF(OR(Table2[[#This Row],[booking_status]]="confirmed",Table2[[#This Row],[booking_status]]="checked-out"),Table2[[#This Row],[room_rate_per_night]]*Table2[[#This Row],[Num_Nights]],0)</f>
        <v>408.59999999999997</v>
      </c>
      <c r="R5933" t="str" cm="1">
        <f t="array" ref="R5933">IFERROR(_xlfn.IFS(Table2[[#This Row],[booking_status]]="confirmed","Expected",Table2[[#This Row],[booking_status]]="checked-out","Actual"),"No Revenue")</f>
        <v>Expected</v>
      </c>
      <c r="S5933" s="4">
        <f>Table2[[#This Row],[Revenue_Amount]]/Table2[[#This Row],[Num_Nights]]</f>
        <v>136.19999999999999</v>
      </c>
    </row>
    <row r="5934" spans="1:19" x14ac:dyDescent="0.3">
      <c r="A5934">
        <v>5933</v>
      </c>
      <c r="B5934" t="s">
        <v>37</v>
      </c>
      <c r="C5934" s="9">
        <v>44936</v>
      </c>
      <c r="D5934" s="9">
        <v>44944</v>
      </c>
      <c r="E5934" s="10">
        <v>44851</v>
      </c>
      <c r="F5934" t="s">
        <v>54</v>
      </c>
      <c r="G5934">
        <v>407.74</v>
      </c>
      <c r="H5934">
        <v>2</v>
      </c>
      <c r="I5934">
        <v>2</v>
      </c>
      <c r="J5934" t="s">
        <v>55</v>
      </c>
      <c r="K5934" t="s">
        <v>44</v>
      </c>
      <c r="L5934" t="s">
        <v>21</v>
      </c>
      <c r="M5934" t="s">
        <v>22</v>
      </c>
      <c r="N5934" t="s">
        <v>41</v>
      </c>
      <c r="O5934">
        <f>Table2[[#This Row],[check_out_date]]-Table2[[#This Row],[check_in_date]]</f>
        <v>8</v>
      </c>
      <c r="P5934">
        <f>Table2[[#This Row],[num_adults]]+Table2[[#This Row],[num_children]]</f>
        <v>4</v>
      </c>
      <c r="Q5934" s="3">
        <f>IF(OR(Table2[[#This Row],[booking_status]]="confirmed",Table2[[#This Row],[booking_status]]="checked-out"),Table2[[#This Row],[room_rate_per_night]]*Table2[[#This Row],[Num_Nights]],0)</f>
        <v>3261.92</v>
      </c>
      <c r="R5934" t="str" cm="1">
        <f t="array" ref="R5934">IFERROR(_xlfn.IFS(Table2[[#This Row],[booking_status]]="confirmed","Expected",Table2[[#This Row],[booking_status]]="checked-out","Actual"),"No Revenue")</f>
        <v>Expected</v>
      </c>
      <c r="S5934" s="4">
        <f>Table2[[#This Row],[Revenue_Amount]]/Table2[[#This Row],[Num_Nights]]</f>
        <v>407.74</v>
      </c>
    </row>
    <row r="5935" spans="1:19" x14ac:dyDescent="0.3">
      <c r="A5935">
        <v>5934</v>
      </c>
      <c r="B5935" t="s">
        <v>14</v>
      </c>
      <c r="C5935" s="9">
        <v>45128</v>
      </c>
      <c r="D5935" s="9">
        <v>45135</v>
      </c>
      <c r="E5935" s="10">
        <v>45085</v>
      </c>
      <c r="F5935" t="s">
        <v>18</v>
      </c>
      <c r="G5935">
        <v>229.15</v>
      </c>
      <c r="H5935">
        <v>2</v>
      </c>
      <c r="I5935">
        <v>1</v>
      </c>
      <c r="J5935" t="s">
        <v>55</v>
      </c>
      <c r="K5935" t="s">
        <v>99</v>
      </c>
      <c r="L5935" t="s">
        <v>21</v>
      </c>
      <c r="M5935" t="s">
        <v>36</v>
      </c>
      <c r="N5935" t="s">
        <v>41</v>
      </c>
      <c r="O5935">
        <f>Table2[[#This Row],[check_out_date]]-Table2[[#This Row],[check_in_date]]</f>
        <v>7</v>
      </c>
      <c r="P5935">
        <f>Table2[[#This Row],[num_adults]]+Table2[[#This Row],[num_children]]</f>
        <v>3</v>
      </c>
      <c r="Q5935" s="3">
        <f>IF(OR(Table2[[#This Row],[booking_status]]="confirmed",Table2[[#This Row],[booking_status]]="checked-out"),Table2[[#This Row],[room_rate_per_night]]*Table2[[#This Row],[Num_Nights]],0)</f>
        <v>1604.05</v>
      </c>
      <c r="R5935" t="str" cm="1">
        <f t="array" ref="R5935">IFERROR(_xlfn.IFS(Table2[[#This Row],[booking_status]]="confirmed","Expected",Table2[[#This Row],[booking_status]]="checked-out","Actual"),"No Revenue")</f>
        <v>Expected</v>
      </c>
      <c r="S5935" s="4">
        <f>Table2[[#This Row],[Revenue_Amount]]/Table2[[#This Row],[Num_Nights]]</f>
        <v>229.15</v>
      </c>
    </row>
    <row r="5936" spans="1:19" hidden="1" x14ac:dyDescent="0.3">
      <c r="A5936">
        <v>5935</v>
      </c>
      <c r="B5936" t="s">
        <v>37</v>
      </c>
      <c r="C5936" s="9">
        <v>44928</v>
      </c>
      <c r="D5936" s="9">
        <v>44936</v>
      </c>
      <c r="E5936" s="10">
        <v>44884</v>
      </c>
      <c r="F5936" t="s">
        <v>54</v>
      </c>
      <c r="G5936">
        <v>407.85</v>
      </c>
      <c r="H5936">
        <v>2</v>
      </c>
      <c r="I5936">
        <v>0</v>
      </c>
      <c r="J5936" t="s">
        <v>35</v>
      </c>
      <c r="K5936" t="s">
        <v>66</v>
      </c>
      <c r="L5936" t="s">
        <v>21</v>
      </c>
      <c r="M5936" t="s">
        <v>22</v>
      </c>
      <c r="N5936" t="s">
        <v>41</v>
      </c>
      <c r="O5936">
        <f>Table2[[#This Row],[check_out_date]]-Table2[[#This Row],[check_in_date]]</f>
        <v>8</v>
      </c>
      <c r="P5936">
        <f>Table2[[#This Row],[num_adults]]+Table2[[#This Row],[num_children]]</f>
        <v>2</v>
      </c>
      <c r="Q5936" s="3">
        <f>IF(OR(Table2[[#This Row],[booking_status]]="confirmed",Table2[[#This Row],[booking_status]]="checked-out"),Table2[[#This Row],[room_rate_per_night]]*Table2[[#This Row],[Num_Nights]],0)</f>
        <v>3262.8</v>
      </c>
      <c r="R5936" t="str" cm="1">
        <f t="array" ref="R5936">IFERROR(_xlfn.IFS(Table2[[#This Row],[booking_status]]="confirmed","Expected",Table2[[#This Row],[booking_status]]="checked-out","Actual"),"No Revenue")</f>
        <v>Expected</v>
      </c>
      <c r="S5936" s="4">
        <f>Table2[[#This Row],[Revenue_Amount]]/Table2[[#This Row],[Num_Nights]]</f>
        <v>407.85</v>
      </c>
    </row>
    <row r="5937" spans="1:19" x14ac:dyDescent="0.3">
      <c r="A5937">
        <v>5936</v>
      </c>
      <c r="B5937" t="s">
        <v>37</v>
      </c>
      <c r="C5937" s="9">
        <v>45249</v>
      </c>
      <c r="D5937" s="9">
        <v>45256</v>
      </c>
      <c r="E5937" s="10">
        <v>45248</v>
      </c>
      <c r="F5937" t="s">
        <v>54</v>
      </c>
      <c r="G5937">
        <v>319.94</v>
      </c>
      <c r="H5937">
        <v>2</v>
      </c>
      <c r="I5937">
        <v>0</v>
      </c>
      <c r="J5937" t="s">
        <v>28</v>
      </c>
      <c r="K5937" t="s">
        <v>44</v>
      </c>
      <c r="L5937" t="s">
        <v>21</v>
      </c>
      <c r="M5937" t="s">
        <v>36</v>
      </c>
      <c r="N5937" t="s">
        <v>95</v>
      </c>
      <c r="O5937">
        <f>Table2[[#This Row],[check_out_date]]-Table2[[#This Row],[check_in_date]]</f>
        <v>7</v>
      </c>
      <c r="P5937">
        <f>Table2[[#This Row],[num_adults]]+Table2[[#This Row],[num_children]]</f>
        <v>2</v>
      </c>
      <c r="Q5937" s="3">
        <f>IF(OR(Table2[[#This Row],[booking_status]]="confirmed",Table2[[#This Row],[booking_status]]="checked-out"),Table2[[#This Row],[room_rate_per_night]]*Table2[[#This Row],[Num_Nights]],0)</f>
        <v>2239.58</v>
      </c>
      <c r="R5937" t="str" cm="1">
        <f t="array" ref="R5937">IFERROR(_xlfn.IFS(Table2[[#This Row],[booking_status]]="confirmed","Expected",Table2[[#This Row],[booking_status]]="checked-out","Actual"),"No Revenue")</f>
        <v>Expected</v>
      </c>
      <c r="S5937" s="4">
        <f>Table2[[#This Row],[Revenue_Amount]]/Table2[[#This Row],[Num_Nights]]</f>
        <v>319.94</v>
      </c>
    </row>
    <row r="5938" spans="1:19" x14ac:dyDescent="0.3">
      <c r="A5938">
        <v>5937</v>
      </c>
      <c r="B5938" t="s">
        <v>31</v>
      </c>
      <c r="C5938" s="9">
        <v>45264</v>
      </c>
      <c r="D5938" s="9">
        <v>45268</v>
      </c>
      <c r="E5938" s="10">
        <v>45233</v>
      </c>
      <c r="F5938" t="s">
        <v>49</v>
      </c>
      <c r="G5938">
        <v>115.6</v>
      </c>
      <c r="H5938">
        <v>3</v>
      </c>
      <c r="I5938">
        <v>1</v>
      </c>
      <c r="J5938" t="s">
        <v>28</v>
      </c>
      <c r="K5938" t="s">
        <v>20</v>
      </c>
      <c r="L5938" t="s">
        <v>21</v>
      </c>
      <c r="M5938" t="s">
        <v>36</v>
      </c>
      <c r="N5938" t="s">
        <v>23</v>
      </c>
      <c r="O5938">
        <f>Table2[[#This Row],[check_out_date]]-Table2[[#This Row],[check_in_date]]</f>
        <v>4</v>
      </c>
      <c r="P5938">
        <f>Table2[[#This Row],[num_adults]]+Table2[[#This Row],[num_children]]</f>
        <v>4</v>
      </c>
      <c r="Q5938" s="3">
        <f>IF(OR(Table2[[#This Row],[booking_status]]="confirmed",Table2[[#This Row],[booking_status]]="checked-out"),Table2[[#This Row],[room_rate_per_night]]*Table2[[#This Row],[Num_Nights]],0)</f>
        <v>462.4</v>
      </c>
      <c r="R5938" t="str" cm="1">
        <f t="array" ref="R5938">IFERROR(_xlfn.IFS(Table2[[#This Row],[booking_status]]="confirmed","Expected",Table2[[#This Row],[booking_status]]="checked-out","Actual"),"No Revenue")</f>
        <v>Expected</v>
      </c>
      <c r="S5938" s="4">
        <f>Table2[[#This Row],[Revenue_Amount]]/Table2[[#This Row],[Num_Nights]]</f>
        <v>115.6</v>
      </c>
    </row>
    <row r="5939" spans="1:19" x14ac:dyDescent="0.3">
      <c r="A5939">
        <v>5938</v>
      </c>
      <c r="B5939" t="s">
        <v>31</v>
      </c>
      <c r="C5939" s="9">
        <v>45144</v>
      </c>
      <c r="D5939" s="9">
        <v>45153</v>
      </c>
      <c r="E5939" s="10">
        <v>45091</v>
      </c>
      <c r="F5939" t="s">
        <v>27</v>
      </c>
      <c r="G5939">
        <v>116</v>
      </c>
      <c r="H5939">
        <v>1</v>
      </c>
      <c r="I5939">
        <v>0</v>
      </c>
      <c r="J5939" t="s">
        <v>94</v>
      </c>
      <c r="K5939" t="s">
        <v>66</v>
      </c>
      <c r="L5939" t="s">
        <v>21</v>
      </c>
      <c r="M5939" t="s">
        <v>22</v>
      </c>
      <c r="N5939" t="s">
        <v>41</v>
      </c>
      <c r="O5939">
        <f>Table2[[#This Row],[check_out_date]]-Table2[[#This Row],[check_in_date]]</f>
        <v>9</v>
      </c>
      <c r="P5939">
        <f>Table2[[#This Row],[num_adults]]+Table2[[#This Row],[num_children]]</f>
        <v>1</v>
      </c>
      <c r="Q5939" s="3">
        <f>IF(OR(Table2[[#This Row],[booking_status]]="confirmed",Table2[[#This Row],[booking_status]]="checked-out"),Table2[[#This Row],[room_rate_per_night]]*Table2[[#This Row],[Num_Nights]],0)</f>
        <v>1044</v>
      </c>
      <c r="R5939" t="str" cm="1">
        <f t="array" ref="R5939">IFERROR(_xlfn.IFS(Table2[[#This Row],[booking_status]]="confirmed","Expected",Table2[[#This Row],[booking_status]]="checked-out","Actual"),"No Revenue")</f>
        <v>Expected</v>
      </c>
      <c r="S5939" s="4">
        <f>Table2[[#This Row],[Revenue_Amount]]/Table2[[#This Row],[Num_Nights]]</f>
        <v>116</v>
      </c>
    </row>
    <row r="5940" spans="1:19" x14ac:dyDescent="0.3">
      <c r="A5940">
        <v>5939</v>
      </c>
      <c r="B5940" t="s">
        <v>37</v>
      </c>
      <c r="C5940" s="9">
        <v>45113</v>
      </c>
      <c r="D5940" s="9">
        <v>45119</v>
      </c>
      <c r="E5940" s="10">
        <v>45071</v>
      </c>
      <c r="F5940" t="s">
        <v>49</v>
      </c>
      <c r="G5940">
        <v>99.62</v>
      </c>
      <c r="H5940">
        <v>1</v>
      </c>
      <c r="I5940">
        <v>1</v>
      </c>
      <c r="J5940" t="s">
        <v>55</v>
      </c>
      <c r="K5940" t="s">
        <v>44</v>
      </c>
      <c r="L5940" t="s">
        <v>21</v>
      </c>
      <c r="M5940" t="s">
        <v>36</v>
      </c>
      <c r="N5940" t="s">
        <v>23</v>
      </c>
      <c r="O5940">
        <f>Table2[[#This Row],[check_out_date]]-Table2[[#This Row],[check_in_date]]</f>
        <v>6</v>
      </c>
      <c r="P5940">
        <f>Table2[[#This Row],[num_adults]]+Table2[[#This Row],[num_children]]</f>
        <v>2</v>
      </c>
      <c r="Q5940" s="3">
        <f>IF(OR(Table2[[#This Row],[booking_status]]="confirmed",Table2[[#This Row],[booking_status]]="checked-out"),Table2[[#This Row],[room_rate_per_night]]*Table2[[#This Row],[Num_Nights]],0)</f>
        <v>597.72</v>
      </c>
      <c r="R5940" t="str" cm="1">
        <f t="array" ref="R5940">IFERROR(_xlfn.IFS(Table2[[#This Row],[booking_status]]="confirmed","Expected",Table2[[#This Row],[booking_status]]="checked-out","Actual"),"No Revenue")</f>
        <v>Expected</v>
      </c>
      <c r="S5940" s="4">
        <f>Table2[[#This Row],[Revenue_Amount]]/Table2[[#This Row],[Num_Nights]]</f>
        <v>99.62</v>
      </c>
    </row>
    <row r="5941" spans="1:19" x14ac:dyDescent="0.3">
      <c r="A5941">
        <v>5940</v>
      </c>
      <c r="B5941" t="s">
        <v>31</v>
      </c>
      <c r="C5941" s="9">
        <v>44989</v>
      </c>
      <c r="D5941" s="9">
        <v>44991</v>
      </c>
      <c r="E5941" s="10">
        <v>44950</v>
      </c>
      <c r="F5941" t="s">
        <v>18</v>
      </c>
      <c r="G5941">
        <v>245.73</v>
      </c>
      <c r="H5941">
        <v>2</v>
      </c>
      <c r="I5941">
        <v>0</v>
      </c>
      <c r="J5941" t="s">
        <v>28</v>
      </c>
      <c r="K5941" t="s">
        <v>66</v>
      </c>
      <c r="L5941" t="s">
        <v>60</v>
      </c>
      <c r="M5941" t="s">
        <v>22</v>
      </c>
      <c r="N5941" t="s">
        <v>23</v>
      </c>
      <c r="O5941">
        <f>Table2[[#This Row],[check_out_date]]-Table2[[#This Row],[check_in_date]]</f>
        <v>2</v>
      </c>
      <c r="P5941">
        <f>Table2[[#This Row],[num_adults]]+Table2[[#This Row],[num_children]]</f>
        <v>2</v>
      </c>
      <c r="Q5941" s="3">
        <f>IF(OR(Table2[[#This Row],[booking_status]]="confirmed",Table2[[#This Row],[booking_status]]="checked-out"),Table2[[#This Row],[room_rate_per_night]]*Table2[[#This Row],[Num_Nights]],0)</f>
        <v>0</v>
      </c>
      <c r="R5941" t="str" cm="1">
        <f t="array" ref="R5941">IFERROR(_xlfn.IFS(Table2[[#This Row],[booking_status]]="confirmed","Expected",Table2[[#This Row],[booking_status]]="checked-out","Actual"),"No Revenue")</f>
        <v>No Revenue</v>
      </c>
      <c r="S5941" s="4">
        <f>Table2[[#This Row],[Revenue_Amount]]/Table2[[#This Row],[Num_Nights]]</f>
        <v>0</v>
      </c>
    </row>
    <row r="5942" spans="1:19" x14ac:dyDescent="0.3">
      <c r="A5942">
        <v>5941</v>
      </c>
      <c r="B5942" t="s">
        <v>31</v>
      </c>
      <c r="C5942" s="9">
        <v>45214</v>
      </c>
      <c r="D5942" s="9">
        <v>45219</v>
      </c>
      <c r="E5942" s="10">
        <v>45175</v>
      </c>
      <c r="F5942" t="s">
        <v>27</v>
      </c>
      <c r="G5942">
        <v>161.9</v>
      </c>
      <c r="H5942">
        <v>2</v>
      </c>
      <c r="I5942">
        <v>0</v>
      </c>
      <c r="J5942" t="s">
        <v>28</v>
      </c>
      <c r="K5942" t="s">
        <v>44</v>
      </c>
      <c r="L5942" t="s">
        <v>60</v>
      </c>
      <c r="M5942" t="s">
        <v>36</v>
      </c>
      <c r="N5942" t="s">
        <v>95</v>
      </c>
      <c r="O5942">
        <f>Table2[[#This Row],[check_out_date]]-Table2[[#This Row],[check_in_date]]</f>
        <v>5</v>
      </c>
      <c r="P5942">
        <f>Table2[[#This Row],[num_adults]]+Table2[[#This Row],[num_children]]</f>
        <v>2</v>
      </c>
      <c r="Q5942" s="3">
        <f>IF(OR(Table2[[#This Row],[booking_status]]="confirmed",Table2[[#This Row],[booking_status]]="checked-out"),Table2[[#This Row],[room_rate_per_night]]*Table2[[#This Row],[Num_Nights]],0)</f>
        <v>0</v>
      </c>
      <c r="R5942" t="str" cm="1">
        <f t="array" ref="R5942">IFERROR(_xlfn.IFS(Table2[[#This Row],[booking_status]]="confirmed","Expected",Table2[[#This Row],[booking_status]]="checked-out","Actual"),"No Revenue")</f>
        <v>No Revenue</v>
      </c>
      <c r="S5942" s="4">
        <f>Table2[[#This Row],[Revenue_Amount]]/Table2[[#This Row],[Num_Nights]]</f>
        <v>0</v>
      </c>
    </row>
    <row r="5943" spans="1:19" x14ac:dyDescent="0.3">
      <c r="A5943">
        <v>5942</v>
      </c>
      <c r="B5943" t="s">
        <v>31</v>
      </c>
      <c r="C5943" s="9">
        <v>44972</v>
      </c>
      <c r="D5943" s="9">
        <v>44983</v>
      </c>
      <c r="E5943" s="10">
        <v>44962</v>
      </c>
      <c r="F5943" t="s">
        <v>18</v>
      </c>
      <c r="G5943">
        <v>212.84</v>
      </c>
      <c r="H5943">
        <v>4</v>
      </c>
      <c r="I5943">
        <v>1</v>
      </c>
      <c r="J5943" t="s">
        <v>28</v>
      </c>
      <c r="K5943" t="s">
        <v>99</v>
      </c>
      <c r="L5943" t="s">
        <v>56</v>
      </c>
      <c r="M5943" t="s">
        <v>36</v>
      </c>
      <c r="N5943" t="s">
        <v>41</v>
      </c>
      <c r="O5943">
        <f>Table2[[#This Row],[check_out_date]]-Table2[[#This Row],[check_in_date]]</f>
        <v>11</v>
      </c>
      <c r="P5943">
        <f>Table2[[#This Row],[num_adults]]+Table2[[#This Row],[num_children]]</f>
        <v>5</v>
      </c>
      <c r="Q5943" s="3">
        <f>IF(OR(Table2[[#This Row],[booking_status]]="confirmed",Table2[[#This Row],[booking_status]]="checked-out"),Table2[[#This Row],[room_rate_per_night]]*Table2[[#This Row],[Num_Nights]],0)</f>
        <v>2341.2400000000002</v>
      </c>
      <c r="R5943" t="str" cm="1">
        <f t="array" ref="R5943">IFERROR(_xlfn.IFS(Table2[[#This Row],[booking_status]]="confirmed","Expected",Table2[[#This Row],[booking_status]]="checked-out","Actual"),"No Revenue")</f>
        <v>Actual</v>
      </c>
      <c r="S5943" s="4">
        <f>Table2[[#This Row],[Revenue_Amount]]/Table2[[#This Row],[Num_Nights]]</f>
        <v>212.84000000000003</v>
      </c>
    </row>
    <row r="5944" spans="1:19" x14ac:dyDescent="0.3">
      <c r="A5944">
        <v>5943</v>
      </c>
      <c r="B5944" t="s">
        <v>37</v>
      </c>
      <c r="C5944" s="9">
        <v>45108</v>
      </c>
      <c r="D5944" s="9">
        <v>45113</v>
      </c>
      <c r="E5944" s="10">
        <v>45086</v>
      </c>
      <c r="F5944" t="s">
        <v>27</v>
      </c>
      <c r="G5944">
        <v>139.66</v>
      </c>
      <c r="H5944">
        <v>2</v>
      </c>
      <c r="I5944">
        <v>0</v>
      </c>
      <c r="J5944" t="s">
        <v>55</v>
      </c>
      <c r="K5944" t="s">
        <v>44</v>
      </c>
      <c r="L5944" t="s">
        <v>21</v>
      </c>
      <c r="M5944" t="s">
        <v>36</v>
      </c>
      <c r="N5944" t="s">
        <v>41</v>
      </c>
      <c r="O5944">
        <f>Table2[[#This Row],[check_out_date]]-Table2[[#This Row],[check_in_date]]</f>
        <v>5</v>
      </c>
      <c r="P5944">
        <f>Table2[[#This Row],[num_adults]]+Table2[[#This Row],[num_children]]</f>
        <v>2</v>
      </c>
      <c r="Q5944" s="3">
        <f>IF(OR(Table2[[#This Row],[booking_status]]="confirmed",Table2[[#This Row],[booking_status]]="checked-out"),Table2[[#This Row],[room_rate_per_night]]*Table2[[#This Row],[Num_Nights]],0)</f>
        <v>698.3</v>
      </c>
      <c r="R5944" t="str" cm="1">
        <f t="array" ref="R5944">IFERROR(_xlfn.IFS(Table2[[#This Row],[booking_status]]="confirmed","Expected",Table2[[#This Row],[booking_status]]="checked-out","Actual"),"No Revenue")</f>
        <v>Expected</v>
      </c>
      <c r="S5944" s="4">
        <f>Table2[[#This Row],[Revenue_Amount]]/Table2[[#This Row],[Num_Nights]]</f>
        <v>139.66</v>
      </c>
    </row>
    <row r="5945" spans="1:19" x14ac:dyDescent="0.3">
      <c r="A5945">
        <v>5944</v>
      </c>
      <c r="B5945" t="s">
        <v>37</v>
      </c>
      <c r="C5945" s="9">
        <v>45055</v>
      </c>
      <c r="D5945" s="9">
        <v>45060</v>
      </c>
      <c r="E5945" s="10">
        <v>45011</v>
      </c>
      <c r="F5945" t="s">
        <v>49</v>
      </c>
      <c r="G5945">
        <v>109.7</v>
      </c>
      <c r="H5945">
        <v>2</v>
      </c>
      <c r="I5945">
        <v>1</v>
      </c>
      <c r="J5945" t="s">
        <v>94</v>
      </c>
      <c r="K5945" t="s">
        <v>29</v>
      </c>
      <c r="L5945" t="s">
        <v>21</v>
      </c>
      <c r="M5945" t="s">
        <v>22</v>
      </c>
      <c r="N5945" t="s">
        <v>41</v>
      </c>
      <c r="O5945">
        <f>Table2[[#This Row],[check_out_date]]-Table2[[#This Row],[check_in_date]]</f>
        <v>5</v>
      </c>
      <c r="P5945">
        <f>Table2[[#This Row],[num_adults]]+Table2[[#This Row],[num_children]]</f>
        <v>3</v>
      </c>
      <c r="Q5945" s="3">
        <f>IF(OR(Table2[[#This Row],[booking_status]]="confirmed",Table2[[#This Row],[booking_status]]="checked-out"),Table2[[#This Row],[room_rate_per_night]]*Table2[[#This Row],[Num_Nights]],0)</f>
        <v>548.5</v>
      </c>
      <c r="R5945" t="str" cm="1">
        <f t="array" ref="R5945">IFERROR(_xlfn.IFS(Table2[[#This Row],[booking_status]]="confirmed","Expected",Table2[[#This Row],[booking_status]]="checked-out","Actual"),"No Revenue")</f>
        <v>Expected</v>
      </c>
      <c r="S5945" s="4">
        <f>Table2[[#This Row],[Revenue_Amount]]/Table2[[#This Row],[Num_Nights]]</f>
        <v>109.7</v>
      </c>
    </row>
    <row r="5946" spans="1:19" hidden="1" x14ac:dyDescent="0.3">
      <c r="A5946">
        <v>5945</v>
      </c>
      <c r="B5946" t="s">
        <v>31</v>
      </c>
      <c r="C5946" s="9">
        <v>45168</v>
      </c>
      <c r="D5946" s="9">
        <v>45174</v>
      </c>
      <c r="E5946" s="10">
        <v>45145</v>
      </c>
      <c r="F5946" t="s">
        <v>18</v>
      </c>
      <c r="G5946">
        <v>174.74</v>
      </c>
      <c r="H5946">
        <v>2</v>
      </c>
      <c r="I5946">
        <v>0</v>
      </c>
      <c r="J5946" t="s">
        <v>35</v>
      </c>
      <c r="K5946" t="s">
        <v>99</v>
      </c>
      <c r="L5946" t="s">
        <v>21</v>
      </c>
      <c r="M5946" t="s">
        <v>36</v>
      </c>
      <c r="N5946" t="s">
        <v>41</v>
      </c>
      <c r="O5946">
        <f>Table2[[#This Row],[check_out_date]]-Table2[[#This Row],[check_in_date]]</f>
        <v>6</v>
      </c>
      <c r="P5946">
        <f>Table2[[#This Row],[num_adults]]+Table2[[#This Row],[num_children]]</f>
        <v>2</v>
      </c>
      <c r="Q5946" s="3">
        <f>IF(OR(Table2[[#This Row],[booking_status]]="confirmed",Table2[[#This Row],[booking_status]]="checked-out"),Table2[[#This Row],[room_rate_per_night]]*Table2[[#This Row],[Num_Nights]],0)</f>
        <v>1048.44</v>
      </c>
      <c r="R5946" t="str" cm="1">
        <f t="array" ref="R5946">IFERROR(_xlfn.IFS(Table2[[#This Row],[booking_status]]="confirmed","Expected",Table2[[#This Row],[booking_status]]="checked-out","Actual"),"No Revenue")</f>
        <v>Expected</v>
      </c>
      <c r="S5946" s="4">
        <f>Table2[[#This Row],[Revenue_Amount]]/Table2[[#This Row],[Num_Nights]]</f>
        <v>174.74</v>
      </c>
    </row>
    <row r="5947" spans="1:19" hidden="1" x14ac:dyDescent="0.3">
      <c r="A5947">
        <v>5946</v>
      </c>
      <c r="B5947" t="s">
        <v>14</v>
      </c>
      <c r="C5947" s="9">
        <v>45139</v>
      </c>
      <c r="D5947" s="9">
        <v>45149</v>
      </c>
      <c r="E5947" s="10">
        <v>45115</v>
      </c>
      <c r="F5947" t="s">
        <v>54</v>
      </c>
      <c r="G5947">
        <v>413.61</v>
      </c>
      <c r="H5947">
        <v>1</v>
      </c>
      <c r="I5947">
        <v>0</v>
      </c>
      <c r="J5947" t="s">
        <v>35</v>
      </c>
      <c r="K5947" t="s">
        <v>20</v>
      </c>
      <c r="L5947" t="s">
        <v>56</v>
      </c>
      <c r="M5947" t="s">
        <v>22</v>
      </c>
      <c r="N5947" t="s">
        <v>41</v>
      </c>
      <c r="O5947">
        <f>Table2[[#This Row],[check_out_date]]-Table2[[#This Row],[check_in_date]]</f>
        <v>10</v>
      </c>
      <c r="P5947">
        <f>Table2[[#This Row],[num_adults]]+Table2[[#This Row],[num_children]]</f>
        <v>1</v>
      </c>
      <c r="Q5947" s="3">
        <f>IF(OR(Table2[[#This Row],[booking_status]]="confirmed",Table2[[#This Row],[booking_status]]="checked-out"),Table2[[#This Row],[room_rate_per_night]]*Table2[[#This Row],[Num_Nights]],0)</f>
        <v>4136.1000000000004</v>
      </c>
      <c r="R5947" t="str" cm="1">
        <f t="array" ref="R5947">IFERROR(_xlfn.IFS(Table2[[#This Row],[booking_status]]="confirmed","Expected",Table2[[#This Row],[booking_status]]="checked-out","Actual"),"No Revenue")</f>
        <v>Actual</v>
      </c>
      <c r="S5947" s="4">
        <f>Table2[[#This Row],[Revenue_Amount]]/Table2[[#This Row],[Num_Nights]]</f>
        <v>413.61</v>
      </c>
    </row>
    <row r="5948" spans="1:19" x14ac:dyDescent="0.3">
      <c r="A5948">
        <v>5947</v>
      </c>
      <c r="B5948" t="s">
        <v>31</v>
      </c>
      <c r="C5948" s="9">
        <v>45253</v>
      </c>
      <c r="D5948" s="9">
        <v>45259</v>
      </c>
      <c r="E5948" s="10">
        <v>45224</v>
      </c>
      <c r="F5948" t="s">
        <v>27</v>
      </c>
      <c r="G5948">
        <v>94.7</v>
      </c>
      <c r="H5948">
        <v>2</v>
      </c>
      <c r="I5948">
        <v>0</v>
      </c>
      <c r="J5948" t="s">
        <v>94</v>
      </c>
      <c r="K5948" t="s">
        <v>44</v>
      </c>
      <c r="L5948" t="s">
        <v>21</v>
      </c>
      <c r="M5948" t="s">
        <v>36</v>
      </c>
      <c r="N5948" t="s">
        <v>41</v>
      </c>
      <c r="O5948">
        <f>Table2[[#This Row],[check_out_date]]-Table2[[#This Row],[check_in_date]]</f>
        <v>6</v>
      </c>
      <c r="P5948">
        <f>Table2[[#This Row],[num_adults]]+Table2[[#This Row],[num_children]]</f>
        <v>2</v>
      </c>
      <c r="Q5948" s="3">
        <f>IF(OR(Table2[[#This Row],[booking_status]]="confirmed",Table2[[#This Row],[booking_status]]="checked-out"),Table2[[#This Row],[room_rate_per_night]]*Table2[[#This Row],[Num_Nights]],0)</f>
        <v>568.20000000000005</v>
      </c>
      <c r="R5948" t="str" cm="1">
        <f t="array" ref="R5948">IFERROR(_xlfn.IFS(Table2[[#This Row],[booking_status]]="confirmed","Expected",Table2[[#This Row],[booking_status]]="checked-out","Actual"),"No Revenue")</f>
        <v>Expected</v>
      </c>
      <c r="S5948" s="4">
        <f>Table2[[#This Row],[Revenue_Amount]]/Table2[[#This Row],[Num_Nights]]</f>
        <v>94.7</v>
      </c>
    </row>
    <row r="5949" spans="1:19" x14ac:dyDescent="0.3">
      <c r="A5949">
        <v>5948</v>
      </c>
      <c r="B5949" t="s">
        <v>50</v>
      </c>
      <c r="C5949" s="9">
        <v>45162</v>
      </c>
      <c r="D5949" s="9">
        <v>45167</v>
      </c>
      <c r="E5949" s="10">
        <v>45111</v>
      </c>
      <c r="F5949" t="s">
        <v>54</v>
      </c>
      <c r="G5949">
        <v>599.92999999999995</v>
      </c>
      <c r="H5949">
        <v>2</v>
      </c>
      <c r="I5949">
        <v>0</v>
      </c>
      <c r="J5949" t="s">
        <v>28</v>
      </c>
      <c r="K5949" t="s">
        <v>44</v>
      </c>
      <c r="L5949" t="s">
        <v>21</v>
      </c>
      <c r="M5949" t="s">
        <v>36</v>
      </c>
      <c r="N5949" t="s">
        <v>41</v>
      </c>
      <c r="O5949">
        <f>Table2[[#This Row],[check_out_date]]-Table2[[#This Row],[check_in_date]]</f>
        <v>5</v>
      </c>
      <c r="P5949">
        <f>Table2[[#This Row],[num_adults]]+Table2[[#This Row],[num_children]]</f>
        <v>2</v>
      </c>
      <c r="Q5949" s="3">
        <f>IF(OR(Table2[[#This Row],[booking_status]]="confirmed",Table2[[#This Row],[booking_status]]="checked-out"),Table2[[#This Row],[room_rate_per_night]]*Table2[[#This Row],[Num_Nights]],0)</f>
        <v>2999.6499999999996</v>
      </c>
      <c r="R5949" t="str" cm="1">
        <f t="array" ref="R5949">IFERROR(_xlfn.IFS(Table2[[#This Row],[booking_status]]="confirmed","Expected",Table2[[#This Row],[booking_status]]="checked-out","Actual"),"No Revenue")</f>
        <v>Expected</v>
      </c>
      <c r="S5949" s="4">
        <f>Table2[[#This Row],[Revenue_Amount]]/Table2[[#This Row],[Num_Nights]]</f>
        <v>599.92999999999995</v>
      </c>
    </row>
    <row r="5950" spans="1:19" hidden="1" x14ac:dyDescent="0.3">
      <c r="A5950">
        <v>5949</v>
      </c>
      <c r="B5950" t="s">
        <v>37</v>
      </c>
      <c r="C5950" s="9">
        <v>45102</v>
      </c>
      <c r="D5950" s="9">
        <v>45111</v>
      </c>
      <c r="E5950" s="10">
        <v>45051</v>
      </c>
      <c r="F5950" t="s">
        <v>49</v>
      </c>
      <c r="G5950">
        <v>120.8</v>
      </c>
      <c r="H5950">
        <v>2</v>
      </c>
      <c r="I5950">
        <v>1</v>
      </c>
      <c r="J5950" t="s">
        <v>35</v>
      </c>
      <c r="K5950" t="s">
        <v>99</v>
      </c>
      <c r="L5950" t="s">
        <v>70</v>
      </c>
      <c r="M5950" t="s">
        <v>36</v>
      </c>
      <c r="N5950" t="s">
        <v>45</v>
      </c>
      <c r="O5950">
        <f>Table2[[#This Row],[check_out_date]]-Table2[[#This Row],[check_in_date]]</f>
        <v>9</v>
      </c>
      <c r="P5950">
        <f>Table2[[#This Row],[num_adults]]+Table2[[#This Row],[num_children]]</f>
        <v>3</v>
      </c>
      <c r="Q5950" s="3">
        <f>IF(OR(Table2[[#This Row],[booking_status]]="confirmed",Table2[[#This Row],[booking_status]]="checked-out"),Table2[[#This Row],[room_rate_per_night]]*Table2[[#This Row],[Num_Nights]],0)</f>
        <v>0</v>
      </c>
      <c r="R5950" t="str" cm="1">
        <f t="array" ref="R5950">IFERROR(_xlfn.IFS(Table2[[#This Row],[booking_status]]="confirmed","Expected",Table2[[#This Row],[booking_status]]="checked-out","Actual"),"No Revenue")</f>
        <v>No Revenue</v>
      </c>
      <c r="S5950" s="4">
        <f>Table2[[#This Row],[Revenue_Amount]]/Table2[[#This Row],[Num_Nights]]</f>
        <v>0</v>
      </c>
    </row>
    <row r="5951" spans="1:19" x14ac:dyDescent="0.3">
      <c r="A5951">
        <v>5950</v>
      </c>
      <c r="B5951" t="s">
        <v>37</v>
      </c>
      <c r="C5951" s="9">
        <v>44983</v>
      </c>
      <c r="D5951" s="9">
        <v>44993</v>
      </c>
      <c r="E5951" s="10">
        <v>44975</v>
      </c>
      <c r="F5951" t="s">
        <v>18</v>
      </c>
      <c r="G5951">
        <v>272.33</v>
      </c>
      <c r="H5951">
        <v>2</v>
      </c>
      <c r="I5951">
        <v>0</v>
      </c>
      <c r="J5951" t="s">
        <v>55</v>
      </c>
      <c r="K5951" t="s">
        <v>66</v>
      </c>
      <c r="L5951" t="s">
        <v>56</v>
      </c>
      <c r="M5951" t="s">
        <v>36</v>
      </c>
      <c r="N5951" t="s">
        <v>45</v>
      </c>
      <c r="O5951">
        <f>Table2[[#This Row],[check_out_date]]-Table2[[#This Row],[check_in_date]]</f>
        <v>10</v>
      </c>
      <c r="P5951">
        <f>Table2[[#This Row],[num_adults]]+Table2[[#This Row],[num_children]]</f>
        <v>2</v>
      </c>
      <c r="Q5951" s="3">
        <f>IF(OR(Table2[[#This Row],[booking_status]]="confirmed",Table2[[#This Row],[booking_status]]="checked-out"),Table2[[#This Row],[room_rate_per_night]]*Table2[[#This Row],[Num_Nights]],0)</f>
        <v>2723.2999999999997</v>
      </c>
      <c r="R5951" t="str" cm="1">
        <f t="array" ref="R5951">IFERROR(_xlfn.IFS(Table2[[#This Row],[booking_status]]="confirmed","Expected",Table2[[#This Row],[booking_status]]="checked-out","Actual"),"No Revenue")</f>
        <v>Actual</v>
      </c>
      <c r="S5951" s="4">
        <f>Table2[[#This Row],[Revenue_Amount]]/Table2[[#This Row],[Num_Nights]]</f>
        <v>272.33</v>
      </c>
    </row>
    <row r="5952" spans="1:19" hidden="1" x14ac:dyDescent="0.3">
      <c r="A5952">
        <v>5951</v>
      </c>
      <c r="B5952" t="s">
        <v>50</v>
      </c>
      <c r="C5952" s="9">
        <v>45271</v>
      </c>
      <c r="D5952" s="9">
        <v>45272</v>
      </c>
      <c r="E5952" s="10">
        <v>45251</v>
      </c>
      <c r="F5952" t="s">
        <v>18</v>
      </c>
      <c r="G5952">
        <v>267.52</v>
      </c>
      <c r="H5952">
        <v>4</v>
      </c>
      <c r="I5952">
        <v>3</v>
      </c>
      <c r="J5952" t="s">
        <v>35</v>
      </c>
      <c r="K5952" t="s">
        <v>66</v>
      </c>
      <c r="L5952" t="s">
        <v>21</v>
      </c>
      <c r="M5952" t="s">
        <v>36</v>
      </c>
      <c r="N5952" t="s">
        <v>41</v>
      </c>
      <c r="O5952">
        <f>Table2[[#This Row],[check_out_date]]-Table2[[#This Row],[check_in_date]]</f>
        <v>1</v>
      </c>
      <c r="P5952">
        <f>Table2[[#This Row],[num_adults]]+Table2[[#This Row],[num_children]]</f>
        <v>7</v>
      </c>
      <c r="Q5952" s="3">
        <f>IF(OR(Table2[[#This Row],[booking_status]]="confirmed",Table2[[#This Row],[booking_status]]="checked-out"),Table2[[#This Row],[room_rate_per_night]]*Table2[[#This Row],[Num_Nights]],0)</f>
        <v>267.52</v>
      </c>
      <c r="R5952" t="str" cm="1">
        <f t="array" ref="R5952">IFERROR(_xlfn.IFS(Table2[[#This Row],[booking_status]]="confirmed","Expected",Table2[[#This Row],[booking_status]]="checked-out","Actual"),"No Revenue")</f>
        <v>Expected</v>
      </c>
      <c r="S5952" s="4">
        <f>Table2[[#This Row],[Revenue_Amount]]/Table2[[#This Row],[Num_Nights]]</f>
        <v>267.52</v>
      </c>
    </row>
    <row r="5953" spans="1:19" x14ac:dyDescent="0.3">
      <c r="A5953">
        <v>5952</v>
      </c>
      <c r="B5953" t="s">
        <v>37</v>
      </c>
      <c r="C5953" s="9">
        <v>44982</v>
      </c>
      <c r="D5953" s="9">
        <v>44987</v>
      </c>
      <c r="E5953" s="10">
        <v>44942</v>
      </c>
      <c r="F5953" t="s">
        <v>49</v>
      </c>
      <c r="G5953">
        <v>119.55</v>
      </c>
      <c r="H5953">
        <v>1</v>
      </c>
      <c r="I5953">
        <v>3</v>
      </c>
      <c r="J5953" t="s">
        <v>28</v>
      </c>
      <c r="K5953" t="s">
        <v>99</v>
      </c>
      <c r="L5953" t="s">
        <v>56</v>
      </c>
      <c r="M5953" t="s">
        <v>36</v>
      </c>
      <c r="N5953" t="s">
        <v>23</v>
      </c>
      <c r="O5953">
        <f>Table2[[#This Row],[check_out_date]]-Table2[[#This Row],[check_in_date]]</f>
        <v>5</v>
      </c>
      <c r="P5953">
        <f>Table2[[#This Row],[num_adults]]+Table2[[#This Row],[num_children]]</f>
        <v>4</v>
      </c>
      <c r="Q5953" s="3">
        <f>IF(OR(Table2[[#This Row],[booking_status]]="confirmed",Table2[[#This Row],[booking_status]]="checked-out"),Table2[[#This Row],[room_rate_per_night]]*Table2[[#This Row],[Num_Nights]],0)</f>
        <v>597.75</v>
      </c>
      <c r="R5953" t="str" cm="1">
        <f t="array" ref="R5953">IFERROR(_xlfn.IFS(Table2[[#This Row],[booking_status]]="confirmed","Expected",Table2[[#This Row],[booking_status]]="checked-out","Actual"),"No Revenue")</f>
        <v>Actual</v>
      </c>
      <c r="S5953" s="4">
        <f>Table2[[#This Row],[Revenue_Amount]]/Table2[[#This Row],[Num_Nights]]</f>
        <v>119.55</v>
      </c>
    </row>
    <row r="5954" spans="1:19" hidden="1" x14ac:dyDescent="0.3">
      <c r="A5954">
        <v>5953</v>
      </c>
      <c r="B5954" t="s">
        <v>14</v>
      </c>
      <c r="C5954" s="9">
        <v>45241</v>
      </c>
      <c r="D5954" s="9">
        <v>45251</v>
      </c>
      <c r="E5954" s="10">
        <v>45177</v>
      </c>
      <c r="F5954" t="s">
        <v>27</v>
      </c>
      <c r="G5954">
        <v>141.47</v>
      </c>
      <c r="H5954">
        <v>1</v>
      </c>
      <c r="I5954">
        <v>1</v>
      </c>
      <c r="J5954" t="s">
        <v>35</v>
      </c>
      <c r="K5954" t="s">
        <v>29</v>
      </c>
      <c r="L5954" t="s">
        <v>21</v>
      </c>
      <c r="M5954" t="s">
        <v>36</v>
      </c>
      <c r="N5954" t="s">
        <v>45</v>
      </c>
      <c r="O5954">
        <f>Table2[[#This Row],[check_out_date]]-Table2[[#This Row],[check_in_date]]</f>
        <v>10</v>
      </c>
      <c r="P5954">
        <f>Table2[[#This Row],[num_adults]]+Table2[[#This Row],[num_children]]</f>
        <v>2</v>
      </c>
      <c r="Q5954" s="3">
        <f>IF(OR(Table2[[#This Row],[booking_status]]="confirmed",Table2[[#This Row],[booking_status]]="checked-out"),Table2[[#This Row],[room_rate_per_night]]*Table2[[#This Row],[Num_Nights]],0)</f>
        <v>1414.7</v>
      </c>
      <c r="R5954" t="str" cm="1">
        <f t="array" ref="R5954">IFERROR(_xlfn.IFS(Table2[[#This Row],[booking_status]]="confirmed","Expected",Table2[[#This Row],[booking_status]]="checked-out","Actual"),"No Revenue")</f>
        <v>Expected</v>
      </c>
      <c r="S5954" s="4">
        <f>Table2[[#This Row],[Revenue_Amount]]/Table2[[#This Row],[Num_Nights]]</f>
        <v>141.47</v>
      </c>
    </row>
    <row r="5955" spans="1:19" x14ac:dyDescent="0.3">
      <c r="A5955">
        <v>5954</v>
      </c>
      <c r="B5955" t="s">
        <v>14</v>
      </c>
      <c r="C5955" s="9">
        <v>45057</v>
      </c>
      <c r="D5955" s="9">
        <v>45065</v>
      </c>
      <c r="E5955" s="10">
        <v>45045</v>
      </c>
      <c r="F5955" t="s">
        <v>49</v>
      </c>
      <c r="G5955">
        <v>60.14</v>
      </c>
      <c r="H5955">
        <v>2</v>
      </c>
      <c r="I5955">
        <v>2</v>
      </c>
      <c r="J5955" t="s">
        <v>28</v>
      </c>
      <c r="K5955" t="s">
        <v>29</v>
      </c>
      <c r="L5955" t="s">
        <v>21</v>
      </c>
      <c r="M5955" t="s">
        <v>36</v>
      </c>
      <c r="N5955" t="s">
        <v>23</v>
      </c>
      <c r="O5955">
        <f>Table2[[#This Row],[check_out_date]]-Table2[[#This Row],[check_in_date]]</f>
        <v>8</v>
      </c>
      <c r="P5955">
        <f>Table2[[#This Row],[num_adults]]+Table2[[#This Row],[num_children]]</f>
        <v>4</v>
      </c>
      <c r="Q5955" s="3">
        <f>IF(OR(Table2[[#This Row],[booking_status]]="confirmed",Table2[[#This Row],[booking_status]]="checked-out"),Table2[[#This Row],[room_rate_per_night]]*Table2[[#This Row],[Num_Nights]],0)</f>
        <v>481.12</v>
      </c>
      <c r="R5955" t="str" cm="1">
        <f t="array" ref="R5955">IFERROR(_xlfn.IFS(Table2[[#This Row],[booking_status]]="confirmed","Expected",Table2[[#This Row],[booking_status]]="checked-out","Actual"),"No Revenue")</f>
        <v>Expected</v>
      </c>
      <c r="S5955" s="4">
        <f>Table2[[#This Row],[Revenue_Amount]]/Table2[[#This Row],[Num_Nights]]</f>
        <v>60.14</v>
      </c>
    </row>
    <row r="5956" spans="1:19" x14ac:dyDescent="0.3">
      <c r="A5956">
        <v>5955</v>
      </c>
      <c r="B5956" t="s">
        <v>37</v>
      </c>
      <c r="C5956" s="9">
        <v>45022</v>
      </c>
      <c r="D5956" s="9">
        <v>45031</v>
      </c>
      <c r="E5956" s="10">
        <v>44975</v>
      </c>
      <c r="F5956" t="s">
        <v>49</v>
      </c>
      <c r="G5956">
        <v>136.15</v>
      </c>
      <c r="H5956">
        <v>2</v>
      </c>
      <c r="I5956">
        <v>3</v>
      </c>
      <c r="J5956" t="s">
        <v>55</v>
      </c>
      <c r="K5956" t="s">
        <v>20</v>
      </c>
      <c r="L5956" t="s">
        <v>21</v>
      </c>
      <c r="M5956" t="s">
        <v>36</v>
      </c>
      <c r="N5956" t="s">
        <v>41</v>
      </c>
      <c r="O5956">
        <f>Table2[[#This Row],[check_out_date]]-Table2[[#This Row],[check_in_date]]</f>
        <v>9</v>
      </c>
      <c r="P5956">
        <f>Table2[[#This Row],[num_adults]]+Table2[[#This Row],[num_children]]</f>
        <v>5</v>
      </c>
      <c r="Q5956" s="3">
        <f>IF(OR(Table2[[#This Row],[booking_status]]="confirmed",Table2[[#This Row],[booking_status]]="checked-out"),Table2[[#This Row],[room_rate_per_night]]*Table2[[#This Row],[Num_Nights]],0)</f>
        <v>1225.3500000000001</v>
      </c>
      <c r="R5956" t="str" cm="1">
        <f t="array" ref="R5956">IFERROR(_xlfn.IFS(Table2[[#This Row],[booking_status]]="confirmed","Expected",Table2[[#This Row],[booking_status]]="checked-out","Actual"),"No Revenue")</f>
        <v>Expected</v>
      </c>
      <c r="S5956" s="4">
        <f>Table2[[#This Row],[Revenue_Amount]]/Table2[[#This Row],[Num_Nights]]</f>
        <v>136.15</v>
      </c>
    </row>
    <row r="5957" spans="1:19" x14ac:dyDescent="0.3">
      <c r="A5957">
        <v>5956</v>
      </c>
      <c r="B5957" t="s">
        <v>14</v>
      </c>
      <c r="C5957" s="9">
        <v>45134</v>
      </c>
      <c r="D5957" s="9">
        <v>45141</v>
      </c>
      <c r="E5957" s="10">
        <v>45058</v>
      </c>
      <c r="F5957" t="s">
        <v>54</v>
      </c>
      <c r="G5957">
        <v>275.69</v>
      </c>
      <c r="H5957">
        <v>3</v>
      </c>
      <c r="I5957">
        <v>0</v>
      </c>
      <c r="J5957" t="s">
        <v>28</v>
      </c>
      <c r="K5957" t="s">
        <v>29</v>
      </c>
      <c r="L5957" t="s">
        <v>21</v>
      </c>
      <c r="M5957" t="s">
        <v>36</v>
      </c>
      <c r="N5957" t="s">
        <v>41</v>
      </c>
      <c r="O5957">
        <f>Table2[[#This Row],[check_out_date]]-Table2[[#This Row],[check_in_date]]</f>
        <v>7</v>
      </c>
      <c r="P5957">
        <f>Table2[[#This Row],[num_adults]]+Table2[[#This Row],[num_children]]</f>
        <v>3</v>
      </c>
      <c r="Q5957" s="3">
        <f>IF(OR(Table2[[#This Row],[booking_status]]="confirmed",Table2[[#This Row],[booking_status]]="checked-out"),Table2[[#This Row],[room_rate_per_night]]*Table2[[#This Row],[Num_Nights]],0)</f>
        <v>1929.83</v>
      </c>
      <c r="R5957" t="str" cm="1">
        <f t="array" ref="R5957">IFERROR(_xlfn.IFS(Table2[[#This Row],[booking_status]]="confirmed","Expected",Table2[[#This Row],[booking_status]]="checked-out","Actual"),"No Revenue")</f>
        <v>Expected</v>
      </c>
      <c r="S5957" s="4">
        <f>Table2[[#This Row],[Revenue_Amount]]/Table2[[#This Row],[Num_Nights]]</f>
        <v>275.69</v>
      </c>
    </row>
    <row r="5958" spans="1:19" x14ac:dyDescent="0.3">
      <c r="A5958">
        <v>5957</v>
      </c>
      <c r="B5958" t="s">
        <v>14</v>
      </c>
      <c r="C5958" s="9">
        <v>45211</v>
      </c>
      <c r="D5958" s="9">
        <v>45214</v>
      </c>
      <c r="E5958" s="10">
        <v>45199</v>
      </c>
      <c r="F5958" t="s">
        <v>27</v>
      </c>
      <c r="G5958">
        <v>144.47</v>
      </c>
      <c r="H5958">
        <v>1</v>
      </c>
      <c r="I5958">
        <v>1</v>
      </c>
      <c r="J5958" t="s">
        <v>28</v>
      </c>
      <c r="K5958" t="s">
        <v>99</v>
      </c>
      <c r="L5958" t="s">
        <v>60</v>
      </c>
      <c r="M5958" t="s">
        <v>36</v>
      </c>
      <c r="N5958" t="s">
        <v>23</v>
      </c>
      <c r="O5958">
        <f>Table2[[#This Row],[check_out_date]]-Table2[[#This Row],[check_in_date]]</f>
        <v>3</v>
      </c>
      <c r="P5958">
        <f>Table2[[#This Row],[num_adults]]+Table2[[#This Row],[num_children]]</f>
        <v>2</v>
      </c>
      <c r="Q5958" s="3">
        <f>IF(OR(Table2[[#This Row],[booking_status]]="confirmed",Table2[[#This Row],[booking_status]]="checked-out"),Table2[[#This Row],[room_rate_per_night]]*Table2[[#This Row],[Num_Nights]],0)</f>
        <v>0</v>
      </c>
      <c r="R5958" t="str" cm="1">
        <f t="array" ref="R5958">IFERROR(_xlfn.IFS(Table2[[#This Row],[booking_status]]="confirmed","Expected",Table2[[#This Row],[booking_status]]="checked-out","Actual"),"No Revenue")</f>
        <v>No Revenue</v>
      </c>
      <c r="S5958" s="4">
        <f>Table2[[#This Row],[Revenue_Amount]]/Table2[[#This Row],[Num_Nights]]</f>
        <v>0</v>
      </c>
    </row>
    <row r="5959" spans="1:19" x14ac:dyDescent="0.3">
      <c r="A5959">
        <v>5958</v>
      </c>
      <c r="B5959" t="s">
        <v>37</v>
      </c>
      <c r="C5959" s="9">
        <v>45286</v>
      </c>
      <c r="D5959" s="9">
        <v>45288</v>
      </c>
      <c r="E5959" s="10">
        <v>45265</v>
      </c>
      <c r="F5959" t="s">
        <v>49</v>
      </c>
      <c r="G5959">
        <v>71.33</v>
      </c>
      <c r="H5959">
        <v>2</v>
      </c>
      <c r="I5959">
        <v>0</v>
      </c>
      <c r="J5959" t="s">
        <v>55</v>
      </c>
      <c r="K5959" t="s">
        <v>99</v>
      </c>
      <c r="L5959" t="s">
        <v>56</v>
      </c>
      <c r="M5959" t="s">
        <v>22</v>
      </c>
      <c r="N5959" t="s">
        <v>41</v>
      </c>
      <c r="O5959">
        <f>Table2[[#This Row],[check_out_date]]-Table2[[#This Row],[check_in_date]]</f>
        <v>2</v>
      </c>
      <c r="P5959">
        <f>Table2[[#This Row],[num_adults]]+Table2[[#This Row],[num_children]]</f>
        <v>2</v>
      </c>
      <c r="Q5959" s="3">
        <f>IF(OR(Table2[[#This Row],[booking_status]]="confirmed",Table2[[#This Row],[booking_status]]="checked-out"),Table2[[#This Row],[room_rate_per_night]]*Table2[[#This Row],[Num_Nights]],0)</f>
        <v>142.66</v>
      </c>
      <c r="R5959" t="str" cm="1">
        <f t="array" ref="R5959">IFERROR(_xlfn.IFS(Table2[[#This Row],[booking_status]]="confirmed","Expected",Table2[[#This Row],[booking_status]]="checked-out","Actual"),"No Revenue")</f>
        <v>Actual</v>
      </c>
      <c r="S5959" s="4">
        <f>Table2[[#This Row],[Revenue_Amount]]/Table2[[#This Row],[Num_Nights]]</f>
        <v>71.33</v>
      </c>
    </row>
    <row r="5960" spans="1:19" x14ac:dyDescent="0.3">
      <c r="A5960">
        <v>5959</v>
      </c>
      <c r="B5960" t="s">
        <v>50</v>
      </c>
      <c r="C5960" s="9">
        <v>45022</v>
      </c>
      <c r="D5960" s="9">
        <v>45031</v>
      </c>
      <c r="E5960" s="10">
        <v>45018</v>
      </c>
      <c r="F5960" t="s">
        <v>18</v>
      </c>
      <c r="G5960">
        <v>206.97</v>
      </c>
      <c r="H5960">
        <v>2</v>
      </c>
      <c r="I5960">
        <v>0</v>
      </c>
      <c r="J5960" t="s">
        <v>28</v>
      </c>
      <c r="K5960" t="s">
        <v>66</v>
      </c>
      <c r="L5960" t="s">
        <v>21</v>
      </c>
      <c r="M5960" t="s">
        <v>36</v>
      </c>
      <c r="N5960" t="s">
        <v>41</v>
      </c>
      <c r="O5960">
        <f>Table2[[#This Row],[check_out_date]]-Table2[[#This Row],[check_in_date]]</f>
        <v>9</v>
      </c>
      <c r="P5960">
        <f>Table2[[#This Row],[num_adults]]+Table2[[#This Row],[num_children]]</f>
        <v>2</v>
      </c>
      <c r="Q5960" s="3">
        <f>IF(OR(Table2[[#This Row],[booking_status]]="confirmed",Table2[[#This Row],[booking_status]]="checked-out"),Table2[[#This Row],[room_rate_per_night]]*Table2[[#This Row],[Num_Nights]],0)</f>
        <v>1862.73</v>
      </c>
      <c r="R5960" t="str" cm="1">
        <f t="array" ref="R5960">IFERROR(_xlfn.IFS(Table2[[#This Row],[booking_status]]="confirmed","Expected",Table2[[#This Row],[booking_status]]="checked-out","Actual"),"No Revenue")</f>
        <v>Expected</v>
      </c>
      <c r="S5960" s="4">
        <f>Table2[[#This Row],[Revenue_Amount]]/Table2[[#This Row],[Num_Nights]]</f>
        <v>206.97</v>
      </c>
    </row>
    <row r="5961" spans="1:19" hidden="1" x14ac:dyDescent="0.3">
      <c r="A5961">
        <v>5960</v>
      </c>
      <c r="B5961" t="s">
        <v>14</v>
      </c>
      <c r="C5961" s="9">
        <v>44989</v>
      </c>
      <c r="D5961" s="9">
        <v>44992</v>
      </c>
      <c r="E5961" s="10">
        <v>44960</v>
      </c>
      <c r="F5961" t="s">
        <v>54</v>
      </c>
      <c r="G5961">
        <v>430.74</v>
      </c>
      <c r="H5961">
        <v>2</v>
      </c>
      <c r="I5961">
        <v>1</v>
      </c>
      <c r="J5961" t="s">
        <v>35</v>
      </c>
      <c r="K5961" t="s">
        <v>66</v>
      </c>
      <c r="L5961" t="s">
        <v>21</v>
      </c>
      <c r="M5961" t="s">
        <v>36</v>
      </c>
      <c r="N5961" t="s">
        <v>41</v>
      </c>
      <c r="O5961">
        <f>Table2[[#This Row],[check_out_date]]-Table2[[#This Row],[check_in_date]]</f>
        <v>3</v>
      </c>
      <c r="P5961">
        <f>Table2[[#This Row],[num_adults]]+Table2[[#This Row],[num_children]]</f>
        <v>3</v>
      </c>
      <c r="Q5961" s="3">
        <f>IF(OR(Table2[[#This Row],[booking_status]]="confirmed",Table2[[#This Row],[booking_status]]="checked-out"),Table2[[#This Row],[room_rate_per_night]]*Table2[[#This Row],[Num_Nights]],0)</f>
        <v>1292.22</v>
      </c>
      <c r="R5961" t="str" cm="1">
        <f t="array" ref="R5961">IFERROR(_xlfn.IFS(Table2[[#This Row],[booking_status]]="confirmed","Expected",Table2[[#This Row],[booking_status]]="checked-out","Actual"),"No Revenue")</f>
        <v>Expected</v>
      </c>
      <c r="S5961" s="4">
        <f>Table2[[#This Row],[Revenue_Amount]]/Table2[[#This Row],[Num_Nights]]</f>
        <v>430.74</v>
      </c>
    </row>
    <row r="5962" spans="1:19" x14ac:dyDescent="0.3">
      <c r="A5962">
        <v>5961</v>
      </c>
      <c r="B5962" t="s">
        <v>31</v>
      </c>
      <c r="C5962" s="9">
        <v>45290</v>
      </c>
      <c r="D5962" s="9">
        <v>45293</v>
      </c>
      <c r="E5962" s="10">
        <v>45287</v>
      </c>
      <c r="F5962" t="s">
        <v>54</v>
      </c>
      <c r="G5962">
        <v>248.58</v>
      </c>
      <c r="H5962">
        <v>1</v>
      </c>
      <c r="I5962">
        <v>1</v>
      </c>
      <c r="J5962" t="s">
        <v>28</v>
      </c>
      <c r="K5962" t="s">
        <v>99</v>
      </c>
      <c r="L5962" t="s">
        <v>56</v>
      </c>
      <c r="M5962" t="s">
        <v>36</v>
      </c>
      <c r="N5962" t="s">
        <v>41</v>
      </c>
      <c r="O5962">
        <f>Table2[[#This Row],[check_out_date]]-Table2[[#This Row],[check_in_date]]</f>
        <v>3</v>
      </c>
      <c r="P5962">
        <f>Table2[[#This Row],[num_adults]]+Table2[[#This Row],[num_children]]</f>
        <v>2</v>
      </c>
      <c r="Q5962" s="3">
        <f>IF(OR(Table2[[#This Row],[booking_status]]="confirmed",Table2[[#This Row],[booking_status]]="checked-out"),Table2[[#This Row],[room_rate_per_night]]*Table2[[#This Row],[Num_Nights]],0)</f>
        <v>745.74</v>
      </c>
      <c r="R5962" t="str" cm="1">
        <f t="array" ref="R5962">IFERROR(_xlfn.IFS(Table2[[#This Row],[booking_status]]="confirmed","Expected",Table2[[#This Row],[booking_status]]="checked-out","Actual"),"No Revenue")</f>
        <v>Actual</v>
      </c>
      <c r="S5962" s="4">
        <f>Table2[[#This Row],[Revenue_Amount]]/Table2[[#This Row],[Num_Nights]]</f>
        <v>248.58</v>
      </c>
    </row>
    <row r="5963" spans="1:19" x14ac:dyDescent="0.3">
      <c r="A5963">
        <v>5962</v>
      </c>
      <c r="B5963" t="s">
        <v>14</v>
      </c>
      <c r="C5963" s="9">
        <v>44949</v>
      </c>
      <c r="D5963" s="9">
        <v>44951</v>
      </c>
      <c r="E5963" s="10">
        <v>44917</v>
      </c>
      <c r="F5963" t="s">
        <v>49</v>
      </c>
      <c r="G5963">
        <v>99.49</v>
      </c>
      <c r="H5963">
        <v>3</v>
      </c>
      <c r="I5963">
        <v>1</v>
      </c>
      <c r="J5963" t="s">
        <v>94</v>
      </c>
      <c r="K5963" t="s">
        <v>29</v>
      </c>
      <c r="L5963" t="s">
        <v>56</v>
      </c>
      <c r="M5963" t="s">
        <v>36</v>
      </c>
      <c r="N5963" t="s">
        <v>23</v>
      </c>
      <c r="O5963">
        <f>Table2[[#This Row],[check_out_date]]-Table2[[#This Row],[check_in_date]]</f>
        <v>2</v>
      </c>
      <c r="P5963">
        <f>Table2[[#This Row],[num_adults]]+Table2[[#This Row],[num_children]]</f>
        <v>4</v>
      </c>
      <c r="Q5963" s="3">
        <f>IF(OR(Table2[[#This Row],[booking_status]]="confirmed",Table2[[#This Row],[booking_status]]="checked-out"),Table2[[#This Row],[room_rate_per_night]]*Table2[[#This Row],[Num_Nights]],0)</f>
        <v>198.98</v>
      </c>
      <c r="R5963" t="str" cm="1">
        <f t="array" ref="R5963">IFERROR(_xlfn.IFS(Table2[[#This Row],[booking_status]]="confirmed","Expected",Table2[[#This Row],[booking_status]]="checked-out","Actual"),"No Revenue")</f>
        <v>Actual</v>
      </c>
      <c r="S5963" s="4">
        <f>Table2[[#This Row],[Revenue_Amount]]/Table2[[#This Row],[Num_Nights]]</f>
        <v>99.49</v>
      </c>
    </row>
    <row r="5964" spans="1:19" x14ac:dyDescent="0.3">
      <c r="A5964">
        <v>5963</v>
      </c>
      <c r="B5964" t="s">
        <v>37</v>
      </c>
      <c r="C5964" s="9">
        <v>44954</v>
      </c>
      <c r="D5964" s="9">
        <v>44963</v>
      </c>
      <c r="E5964" s="10">
        <v>44920</v>
      </c>
      <c r="F5964" t="s">
        <v>54</v>
      </c>
      <c r="G5964">
        <v>336.87</v>
      </c>
      <c r="H5964">
        <v>4</v>
      </c>
      <c r="I5964">
        <v>0</v>
      </c>
      <c r="J5964" t="s">
        <v>28</v>
      </c>
      <c r="K5964" t="s">
        <v>29</v>
      </c>
      <c r="L5964" t="s">
        <v>21</v>
      </c>
      <c r="M5964" t="s">
        <v>36</v>
      </c>
      <c r="N5964" t="s">
        <v>41</v>
      </c>
      <c r="O5964">
        <f>Table2[[#This Row],[check_out_date]]-Table2[[#This Row],[check_in_date]]</f>
        <v>9</v>
      </c>
      <c r="P5964">
        <f>Table2[[#This Row],[num_adults]]+Table2[[#This Row],[num_children]]</f>
        <v>4</v>
      </c>
      <c r="Q5964" s="3">
        <f>IF(OR(Table2[[#This Row],[booking_status]]="confirmed",Table2[[#This Row],[booking_status]]="checked-out"),Table2[[#This Row],[room_rate_per_night]]*Table2[[#This Row],[Num_Nights]],0)</f>
        <v>3031.83</v>
      </c>
      <c r="R5964" t="str" cm="1">
        <f t="array" ref="R5964">IFERROR(_xlfn.IFS(Table2[[#This Row],[booking_status]]="confirmed","Expected",Table2[[#This Row],[booking_status]]="checked-out","Actual"),"No Revenue")</f>
        <v>Expected</v>
      </c>
      <c r="S5964" s="4">
        <f>Table2[[#This Row],[Revenue_Amount]]/Table2[[#This Row],[Num_Nights]]</f>
        <v>336.87</v>
      </c>
    </row>
    <row r="5965" spans="1:19" x14ac:dyDescent="0.3">
      <c r="A5965">
        <v>5964</v>
      </c>
      <c r="B5965" t="s">
        <v>50</v>
      </c>
      <c r="C5965" s="9">
        <v>45086</v>
      </c>
      <c r="D5965" s="9">
        <v>45094</v>
      </c>
      <c r="E5965" s="10">
        <v>45055</v>
      </c>
      <c r="F5965" t="s">
        <v>27</v>
      </c>
      <c r="G5965">
        <v>163.55000000000001</v>
      </c>
      <c r="H5965">
        <v>4</v>
      </c>
      <c r="I5965">
        <v>1</v>
      </c>
      <c r="J5965" t="s">
        <v>19</v>
      </c>
      <c r="K5965" t="s">
        <v>99</v>
      </c>
      <c r="L5965" t="s">
        <v>60</v>
      </c>
      <c r="M5965" t="s">
        <v>36</v>
      </c>
      <c r="N5965" t="s">
        <v>41</v>
      </c>
      <c r="O5965">
        <f>Table2[[#This Row],[check_out_date]]-Table2[[#This Row],[check_in_date]]</f>
        <v>8</v>
      </c>
      <c r="P5965">
        <f>Table2[[#This Row],[num_adults]]+Table2[[#This Row],[num_children]]</f>
        <v>5</v>
      </c>
      <c r="Q5965" s="3">
        <f>IF(OR(Table2[[#This Row],[booking_status]]="confirmed",Table2[[#This Row],[booking_status]]="checked-out"),Table2[[#This Row],[room_rate_per_night]]*Table2[[#This Row],[Num_Nights]],0)</f>
        <v>0</v>
      </c>
      <c r="R5965" t="str" cm="1">
        <f t="array" ref="R5965">IFERROR(_xlfn.IFS(Table2[[#This Row],[booking_status]]="confirmed","Expected",Table2[[#This Row],[booking_status]]="checked-out","Actual"),"No Revenue")</f>
        <v>No Revenue</v>
      </c>
      <c r="S5965" s="4">
        <f>Table2[[#This Row],[Revenue_Amount]]/Table2[[#This Row],[Num_Nights]]</f>
        <v>0</v>
      </c>
    </row>
    <row r="5966" spans="1:19" x14ac:dyDescent="0.3">
      <c r="A5966">
        <v>5965</v>
      </c>
      <c r="B5966" t="s">
        <v>37</v>
      </c>
      <c r="C5966" s="9">
        <v>45175</v>
      </c>
      <c r="D5966" s="9">
        <v>45181</v>
      </c>
      <c r="E5966" s="10">
        <v>45171</v>
      </c>
      <c r="F5966" t="s">
        <v>27</v>
      </c>
      <c r="G5966">
        <v>129.16</v>
      </c>
      <c r="H5966">
        <v>2</v>
      </c>
      <c r="I5966">
        <v>0</v>
      </c>
      <c r="J5966" t="s">
        <v>55</v>
      </c>
      <c r="K5966" t="s">
        <v>20</v>
      </c>
      <c r="L5966" t="s">
        <v>21</v>
      </c>
      <c r="M5966" t="s">
        <v>36</v>
      </c>
      <c r="N5966" t="s">
        <v>23</v>
      </c>
      <c r="O5966">
        <f>Table2[[#This Row],[check_out_date]]-Table2[[#This Row],[check_in_date]]</f>
        <v>6</v>
      </c>
      <c r="P5966">
        <f>Table2[[#This Row],[num_adults]]+Table2[[#This Row],[num_children]]</f>
        <v>2</v>
      </c>
      <c r="Q5966" s="3">
        <f>IF(OR(Table2[[#This Row],[booking_status]]="confirmed",Table2[[#This Row],[booking_status]]="checked-out"),Table2[[#This Row],[room_rate_per_night]]*Table2[[#This Row],[Num_Nights]],0)</f>
        <v>774.96</v>
      </c>
      <c r="R5966" t="str" cm="1">
        <f t="array" ref="R5966">IFERROR(_xlfn.IFS(Table2[[#This Row],[booking_status]]="confirmed","Expected",Table2[[#This Row],[booking_status]]="checked-out","Actual"),"No Revenue")</f>
        <v>Expected</v>
      </c>
      <c r="S5966" s="4">
        <f>Table2[[#This Row],[Revenue_Amount]]/Table2[[#This Row],[Num_Nights]]</f>
        <v>129.16</v>
      </c>
    </row>
    <row r="5967" spans="1:19" x14ac:dyDescent="0.3">
      <c r="A5967">
        <v>5966</v>
      </c>
      <c r="B5967" t="s">
        <v>37</v>
      </c>
      <c r="C5967" s="9">
        <v>45207</v>
      </c>
      <c r="D5967" s="9">
        <v>45212</v>
      </c>
      <c r="E5967" s="10">
        <v>45193</v>
      </c>
      <c r="F5967" t="s">
        <v>27</v>
      </c>
      <c r="G5967">
        <v>149.35</v>
      </c>
      <c r="H5967">
        <v>2</v>
      </c>
      <c r="I5967">
        <v>1</v>
      </c>
      <c r="J5967" t="s">
        <v>28</v>
      </c>
      <c r="K5967" t="s">
        <v>66</v>
      </c>
      <c r="L5967" t="s">
        <v>70</v>
      </c>
      <c r="M5967" t="s">
        <v>36</v>
      </c>
      <c r="N5967" t="s">
        <v>41</v>
      </c>
      <c r="O5967">
        <f>Table2[[#This Row],[check_out_date]]-Table2[[#This Row],[check_in_date]]</f>
        <v>5</v>
      </c>
      <c r="P5967">
        <f>Table2[[#This Row],[num_adults]]+Table2[[#This Row],[num_children]]</f>
        <v>3</v>
      </c>
      <c r="Q5967" s="3">
        <f>IF(OR(Table2[[#This Row],[booking_status]]="confirmed",Table2[[#This Row],[booking_status]]="checked-out"),Table2[[#This Row],[room_rate_per_night]]*Table2[[#This Row],[Num_Nights]],0)</f>
        <v>0</v>
      </c>
      <c r="R5967" t="str" cm="1">
        <f t="array" ref="R5967">IFERROR(_xlfn.IFS(Table2[[#This Row],[booking_status]]="confirmed","Expected",Table2[[#This Row],[booking_status]]="checked-out","Actual"),"No Revenue")</f>
        <v>No Revenue</v>
      </c>
      <c r="S5967" s="4">
        <f>Table2[[#This Row],[Revenue_Amount]]/Table2[[#This Row],[Num_Nights]]</f>
        <v>0</v>
      </c>
    </row>
    <row r="5968" spans="1:19" x14ac:dyDescent="0.3">
      <c r="A5968">
        <v>5967</v>
      </c>
      <c r="B5968" t="s">
        <v>50</v>
      </c>
      <c r="C5968" s="9">
        <v>45057</v>
      </c>
      <c r="D5968" s="9">
        <v>45065</v>
      </c>
      <c r="E5968" s="10">
        <v>45050</v>
      </c>
      <c r="F5968" t="s">
        <v>49</v>
      </c>
      <c r="G5968">
        <v>100.05</v>
      </c>
      <c r="H5968">
        <v>1</v>
      </c>
      <c r="I5968">
        <v>0</v>
      </c>
      <c r="J5968" t="s">
        <v>19</v>
      </c>
      <c r="K5968" t="s">
        <v>66</v>
      </c>
      <c r="L5968" t="s">
        <v>21</v>
      </c>
      <c r="M5968" t="s">
        <v>36</v>
      </c>
      <c r="N5968" t="s">
        <v>23</v>
      </c>
      <c r="O5968">
        <f>Table2[[#This Row],[check_out_date]]-Table2[[#This Row],[check_in_date]]</f>
        <v>8</v>
      </c>
      <c r="P5968">
        <f>Table2[[#This Row],[num_adults]]+Table2[[#This Row],[num_children]]</f>
        <v>1</v>
      </c>
      <c r="Q5968" s="3">
        <f>IF(OR(Table2[[#This Row],[booking_status]]="confirmed",Table2[[#This Row],[booking_status]]="checked-out"),Table2[[#This Row],[room_rate_per_night]]*Table2[[#This Row],[Num_Nights]],0)</f>
        <v>800.4</v>
      </c>
      <c r="R5968" t="str" cm="1">
        <f t="array" ref="R5968">IFERROR(_xlfn.IFS(Table2[[#This Row],[booking_status]]="confirmed","Expected",Table2[[#This Row],[booking_status]]="checked-out","Actual"),"No Revenue")</f>
        <v>Expected</v>
      </c>
      <c r="S5968" s="4">
        <f>Table2[[#This Row],[Revenue_Amount]]/Table2[[#This Row],[Num_Nights]]</f>
        <v>100.05</v>
      </c>
    </row>
    <row r="5969" spans="1:19" hidden="1" x14ac:dyDescent="0.3">
      <c r="A5969">
        <v>5968</v>
      </c>
      <c r="B5969" t="s">
        <v>14</v>
      </c>
      <c r="C5969" s="9">
        <v>44960</v>
      </c>
      <c r="D5969" s="9">
        <v>44967</v>
      </c>
      <c r="E5969" s="10">
        <v>44953</v>
      </c>
      <c r="F5969" t="s">
        <v>27</v>
      </c>
      <c r="G5969">
        <v>105.61</v>
      </c>
      <c r="H5969">
        <v>2</v>
      </c>
      <c r="I5969">
        <v>0</v>
      </c>
      <c r="J5969" t="s">
        <v>35</v>
      </c>
      <c r="K5969" t="s">
        <v>44</v>
      </c>
      <c r="L5969" t="s">
        <v>21</v>
      </c>
      <c r="M5969" t="s">
        <v>36</v>
      </c>
      <c r="N5969" t="s">
        <v>23</v>
      </c>
      <c r="O5969">
        <f>Table2[[#This Row],[check_out_date]]-Table2[[#This Row],[check_in_date]]</f>
        <v>7</v>
      </c>
      <c r="P5969">
        <f>Table2[[#This Row],[num_adults]]+Table2[[#This Row],[num_children]]</f>
        <v>2</v>
      </c>
      <c r="Q5969" s="3">
        <f>IF(OR(Table2[[#This Row],[booking_status]]="confirmed",Table2[[#This Row],[booking_status]]="checked-out"),Table2[[#This Row],[room_rate_per_night]]*Table2[[#This Row],[Num_Nights]],0)</f>
        <v>739.27</v>
      </c>
      <c r="R5969" t="str" cm="1">
        <f t="array" ref="R5969">IFERROR(_xlfn.IFS(Table2[[#This Row],[booking_status]]="confirmed","Expected",Table2[[#This Row],[booking_status]]="checked-out","Actual"),"No Revenue")</f>
        <v>Expected</v>
      </c>
      <c r="S5969" s="4">
        <f>Table2[[#This Row],[Revenue_Amount]]/Table2[[#This Row],[Num_Nights]]</f>
        <v>105.61</v>
      </c>
    </row>
    <row r="5970" spans="1:19" x14ac:dyDescent="0.3">
      <c r="A5970">
        <v>5969</v>
      </c>
      <c r="B5970" t="s">
        <v>31</v>
      </c>
      <c r="C5970" s="9">
        <v>45119</v>
      </c>
      <c r="D5970" s="9">
        <v>45122</v>
      </c>
      <c r="E5970" s="10">
        <v>45094</v>
      </c>
      <c r="F5970" t="s">
        <v>18</v>
      </c>
      <c r="G5970">
        <v>233.6</v>
      </c>
      <c r="H5970">
        <v>1</v>
      </c>
      <c r="I5970">
        <v>1</v>
      </c>
      <c r="J5970" t="s">
        <v>55</v>
      </c>
      <c r="K5970" t="s">
        <v>20</v>
      </c>
      <c r="L5970" t="s">
        <v>56</v>
      </c>
      <c r="M5970" t="s">
        <v>36</v>
      </c>
      <c r="N5970" t="s">
        <v>23</v>
      </c>
      <c r="O5970">
        <f>Table2[[#This Row],[check_out_date]]-Table2[[#This Row],[check_in_date]]</f>
        <v>3</v>
      </c>
      <c r="P5970">
        <f>Table2[[#This Row],[num_adults]]+Table2[[#This Row],[num_children]]</f>
        <v>2</v>
      </c>
      <c r="Q5970" s="3">
        <f>IF(OR(Table2[[#This Row],[booking_status]]="confirmed",Table2[[#This Row],[booking_status]]="checked-out"),Table2[[#This Row],[room_rate_per_night]]*Table2[[#This Row],[Num_Nights]],0)</f>
        <v>700.8</v>
      </c>
      <c r="R5970" t="str" cm="1">
        <f t="array" ref="R5970">IFERROR(_xlfn.IFS(Table2[[#This Row],[booking_status]]="confirmed","Expected",Table2[[#This Row],[booking_status]]="checked-out","Actual"),"No Revenue")</f>
        <v>Actual</v>
      </c>
      <c r="S5970" s="4">
        <f>Table2[[#This Row],[Revenue_Amount]]/Table2[[#This Row],[Num_Nights]]</f>
        <v>233.6</v>
      </c>
    </row>
    <row r="5971" spans="1:19" hidden="1" x14ac:dyDescent="0.3">
      <c r="A5971">
        <v>5970</v>
      </c>
      <c r="B5971" t="s">
        <v>31</v>
      </c>
      <c r="C5971" s="9">
        <v>45054</v>
      </c>
      <c r="D5971" s="9">
        <v>45065</v>
      </c>
      <c r="E5971" s="10">
        <v>45017</v>
      </c>
      <c r="F5971" t="s">
        <v>54</v>
      </c>
      <c r="G5971">
        <v>270.11</v>
      </c>
      <c r="H5971">
        <v>3</v>
      </c>
      <c r="I5971">
        <v>2</v>
      </c>
      <c r="J5971" t="s">
        <v>35</v>
      </c>
      <c r="K5971" t="s">
        <v>44</v>
      </c>
      <c r="L5971" t="s">
        <v>56</v>
      </c>
      <c r="M5971" t="s">
        <v>22</v>
      </c>
      <c r="N5971" t="s">
        <v>41</v>
      </c>
      <c r="O5971">
        <f>Table2[[#This Row],[check_out_date]]-Table2[[#This Row],[check_in_date]]</f>
        <v>11</v>
      </c>
      <c r="P5971">
        <f>Table2[[#This Row],[num_adults]]+Table2[[#This Row],[num_children]]</f>
        <v>5</v>
      </c>
      <c r="Q5971" s="3">
        <f>IF(OR(Table2[[#This Row],[booking_status]]="confirmed",Table2[[#This Row],[booking_status]]="checked-out"),Table2[[#This Row],[room_rate_per_night]]*Table2[[#This Row],[Num_Nights]],0)</f>
        <v>2971.21</v>
      </c>
      <c r="R5971" t="str" cm="1">
        <f t="array" ref="R5971">IFERROR(_xlfn.IFS(Table2[[#This Row],[booking_status]]="confirmed","Expected",Table2[[#This Row],[booking_status]]="checked-out","Actual"),"No Revenue")</f>
        <v>Actual</v>
      </c>
      <c r="S5971" s="4">
        <f>Table2[[#This Row],[Revenue_Amount]]/Table2[[#This Row],[Num_Nights]]</f>
        <v>270.11</v>
      </c>
    </row>
    <row r="5972" spans="1:19" hidden="1" x14ac:dyDescent="0.3">
      <c r="A5972">
        <v>5971</v>
      </c>
      <c r="B5972" t="s">
        <v>31</v>
      </c>
      <c r="C5972" s="9">
        <v>45200</v>
      </c>
      <c r="D5972" s="9">
        <v>45202</v>
      </c>
      <c r="E5972" s="10">
        <v>45158</v>
      </c>
      <c r="F5972" t="s">
        <v>54</v>
      </c>
      <c r="G5972">
        <v>372.09</v>
      </c>
      <c r="H5972">
        <v>1</v>
      </c>
      <c r="I5972">
        <v>2</v>
      </c>
      <c r="J5972" t="s">
        <v>35</v>
      </c>
      <c r="K5972" t="s">
        <v>44</v>
      </c>
      <c r="L5972" t="s">
        <v>56</v>
      </c>
      <c r="M5972" t="s">
        <v>36</v>
      </c>
      <c r="N5972" t="s">
        <v>30</v>
      </c>
      <c r="O5972">
        <f>Table2[[#This Row],[check_out_date]]-Table2[[#This Row],[check_in_date]]</f>
        <v>2</v>
      </c>
      <c r="P5972">
        <f>Table2[[#This Row],[num_adults]]+Table2[[#This Row],[num_children]]</f>
        <v>3</v>
      </c>
      <c r="Q5972" s="3">
        <f>IF(OR(Table2[[#This Row],[booking_status]]="confirmed",Table2[[#This Row],[booking_status]]="checked-out"),Table2[[#This Row],[room_rate_per_night]]*Table2[[#This Row],[Num_Nights]],0)</f>
        <v>744.18</v>
      </c>
      <c r="R5972" t="str" cm="1">
        <f t="array" ref="R5972">IFERROR(_xlfn.IFS(Table2[[#This Row],[booking_status]]="confirmed","Expected",Table2[[#This Row],[booking_status]]="checked-out","Actual"),"No Revenue")</f>
        <v>Actual</v>
      </c>
      <c r="S5972" s="4">
        <f>Table2[[#This Row],[Revenue_Amount]]/Table2[[#This Row],[Num_Nights]]</f>
        <v>372.09</v>
      </c>
    </row>
    <row r="5973" spans="1:19" x14ac:dyDescent="0.3">
      <c r="A5973">
        <v>5972</v>
      </c>
      <c r="B5973" t="s">
        <v>37</v>
      </c>
      <c r="C5973" s="9">
        <v>45063</v>
      </c>
      <c r="D5973" s="9">
        <v>45071</v>
      </c>
      <c r="E5973" s="10">
        <v>45003</v>
      </c>
      <c r="F5973" t="s">
        <v>49</v>
      </c>
      <c r="G5973">
        <v>140.18</v>
      </c>
      <c r="H5973">
        <v>2</v>
      </c>
      <c r="I5973">
        <v>0</v>
      </c>
      <c r="J5973" t="s">
        <v>28</v>
      </c>
      <c r="K5973" t="s">
        <v>20</v>
      </c>
      <c r="L5973" t="s">
        <v>21</v>
      </c>
      <c r="M5973" t="s">
        <v>36</v>
      </c>
      <c r="N5973" t="s">
        <v>41</v>
      </c>
      <c r="O5973">
        <f>Table2[[#This Row],[check_out_date]]-Table2[[#This Row],[check_in_date]]</f>
        <v>8</v>
      </c>
      <c r="P5973">
        <f>Table2[[#This Row],[num_adults]]+Table2[[#This Row],[num_children]]</f>
        <v>2</v>
      </c>
      <c r="Q5973" s="3">
        <f>IF(OR(Table2[[#This Row],[booking_status]]="confirmed",Table2[[#This Row],[booking_status]]="checked-out"),Table2[[#This Row],[room_rate_per_night]]*Table2[[#This Row],[Num_Nights]],0)</f>
        <v>1121.44</v>
      </c>
      <c r="R5973" t="str" cm="1">
        <f t="array" ref="R5973">IFERROR(_xlfn.IFS(Table2[[#This Row],[booking_status]]="confirmed","Expected",Table2[[#This Row],[booking_status]]="checked-out","Actual"),"No Revenue")</f>
        <v>Expected</v>
      </c>
      <c r="S5973" s="4">
        <f>Table2[[#This Row],[Revenue_Amount]]/Table2[[#This Row],[Num_Nights]]</f>
        <v>140.18</v>
      </c>
    </row>
    <row r="5974" spans="1:19" x14ac:dyDescent="0.3">
      <c r="A5974">
        <v>5973</v>
      </c>
      <c r="B5974" t="s">
        <v>31</v>
      </c>
      <c r="C5974" s="9">
        <v>45145</v>
      </c>
      <c r="D5974" s="9">
        <v>45151</v>
      </c>
      <c r="E5974" s="10">
        <v>45128</v>
      </c>
      <c r="F5974" t="s">
        <v>18</v>
      </c>
      <c r="G5974">
        <v>213.3</v>
      </c>
      <c r="H5974">
        <v>2</v>
      </c>
      <c r="I5974">
        <v>0</v>
      </c>
      <c r="J5974" t="s">
        <v>28</v>
      </c>
      <c r="K5974" t="s">
        <v>66</v>
      </c>
      <c r="L5974" t="s">
        <v>60</v>
      </c>
      <c r="M5974" t="s">
        <v>36</v>
      </c>
      <c r="N5974" t="s">
        <v>41</v>
      </c>
      <c r="O5974">
        <f>Table2[[#This Row],[check_out_date]]-Table2[[#This Row],[check_in_date]]</f>
        <v>6</v>
      </c>
      <c r="P5974">
        <f>Table2[[#This Row],[num_adults]]+Table2[[#This Row],[num_children]]</f>
        <v>2</v>
      </c>
      <c r="Q5974" s="3">
        <f>IF(OR(Table2[[#This Row],[booking_status]]="confirmed",Table2[[#This Row],[booking_status]]="checked-out"),Table2[[#This Row],[room_rate_per_night]]*Table2[[#This Row],[Num_Nights]],0)</f>
        <v>0</v>
      </c>
      <c r="R5974" t="str" cm="1">
        <f t="array" ref="R5974">IFERROR(_xlfn.IFS(Table2[[#This Row],[booking_status]]="confirmed","Expected",Table2[[#This Row],[booking_status]]="checked-out","Actual"),"No Revenue")</f>
        <v>No Revenue</v>
      </c>
      <c r="S5974" s="4">
        <f>Table2[[#This Row],[Revenue_Amount]]/Table2[[#This Row],[Num_Nights]]</f>
        <v>0</v>
      </c>
    </row>
    <row r="5975" spans="1:19" x14ac:dyDescent="0.3">
      <c r="A5975">
        <v>5974</v>
      </c>
      <c r="B5975" t="s">
        <v>14</v>
      </c>
      <c r="C5975" s="9">
        <v>45266</v>
      </c>
      <c r="D5975" s="9">
        <v>45273</v>
      </c>
      <c r="E5975" s="10">
        <v>45214</v>
      </c>
      <c r="F5975" t="s">
        <v>49</v>
      </c>
      <c r="G5975">
        <v>119.98</v>
      </c>
      <c r="H5975">
        <v>4</v>
      </c>
      <c r="I5975">
        <v>0</v>
      </c>
      <c r="J5975" t="s">
        <v>55</v>
      </c>
      <c r="K5975" t="s">
        <v>20</v>
      </c>
      <c r="L5975" t="s">
        <v>21</v>
      </c>
      <c r="M5975" t="s">
        <v>36</v>
      </c>
      <c r="N5975" t="s">
        <v>23</v>
      </c>
      <c r="O5975">
        <f>Table2[[#This Row],[check_out_date]]-Table2[[#This Row],[check_in_date]]</f>
        <v>7</v>
      </c>
      <c r="P5975">
        <f>Table2[[#This Row],[num_adults]]+Table2[[#This Row],[num_children]]</f>
        <v>4</v>
      </c>
      <c r="Q5975" s="3">
        <f>IF(OR(Table2[[#This Row],[booking_status]]="confirmed",Table2[[#This Row],[booking_status]]="checked-out"),Table2[[#This Row],[room_rate_per_night]]*Table2[[#This Row],[Num_Nights]],0)</f>
        <v>839.86</v>
      </c>
      <c r="R5975" t="str" cm="1">
        <f t="array" ref="R5975">IFERROR(_xlfn.IFS(Table2[[#This Row],[booking_status]]="confirmed","Expected",Table2[[#This Row],[booking_status]]="checked-out","Actual"),"No Revenue")</f>
        <v>Expected</v>
      </c>
      <c r="S5975" s="4">
        <f>Table2[[#This Row],[Revenue_Amount]]/Table2[[#This Row],[Num_Nights]]</f>
        <v>119.98</v>
      </c>
    </row>
    <row r="5976" spans="1:19" x14ac:dyDescent="0.3">
      <c r="A5976">
        <v>5975</v>
      </c>
      <c r="B5976" t="s">
        <v>37</v>
      </c>
      <c r="C5976" s="9">
        <v>45174</v>
      </c>
      <c r="D5976" s="9">
        <v>45178</v>
      </c>
      <c r="E5976" s="10">
        <v>45121</v>
      </c>
      <c r="F5976" t="s">
        <v>54</v>
      </c>
      <c r="G5976">
        <v>365.72</v>
      </c>
      <c r="H5976">
        <v>2</v>
      </c>
      <c r="I5976">
        <v>0</v>
      </c>
      <c r="J5976" t="s">
        <v>28</v>
      </c>
      <c r="K5976" t="s">
        <v>29</v>
      </c>
      <c r="L5976" t="s">
        <v>70</v>
      </c>
      <c r="M5976" t="s">
        <v>36</v>
      </c>
      <c r="N5976" t="s">
        <v>41</v>
      </c>
      <c r="O5976">
        <f>Table2[[#This Row],[check_out_date]]-Table2[[#This Row],[check_in_date]]</f>
        <v>4</v>
      </c>
      <c r="P5976">
        <f>Table2[[#This Row],[num_adults]]+Table2[[#This Row],[num_children]]</f>
        <v>2</v>
      </c>
      <c r="Q5976" s="3">
        <f>IF(OR(Table2[[#This Row],[booking_status]]="confirmed",Table2[[#This Row],[booking_status]]="checked-out"),Table2[[#This Row],[room_rate_per_night]]*Table2[[#This Row],[Num_Nights]],0)</f>
        <v>0</v>
      </c>
      <c r="R5976" t="str" cm="1">
        <f t="array" ref="R5976">IFERROR(_xlfn.IFS(Table2[[#This Row],[booking_status]]="confirmed","Expected",Table2[[#This Row],[booking_status]]="checked-out","Actual"),"No Revenue")</f>
        <v>No Revenue</v>
      </c>
      <c r="S5976" s="4">
        <f>Table2[[#This Row],[Revenue_Amount]]/Table2[[#This Row],[Num_Nights]]</f>
        <v>0</v>
      </c>
    </row>
    <row r="5977" spans="1:19" hidden="1" x14ac:dyDescent="0.3">
      <c r="A5977">
        <v>5976</v>
      </c>
      <c r="B5977" t="s">
        <v>31</v>
      </c>
      <c r="C5977" s="9">
        <v>45065</v>
      </c>
      <c r="D5977" s="9">
        <v>45070</v>
      </c>
      <c r="E5977" s="10">
        <v>45038</v>
      </c>
      <c r="F5977" t="s">
        <v>49</v>
      </c>
      <c r="G5977">
        <v>102.81</v>
      </c>
      <c r="H5977">
        <v>1</v>
      </c>
      <c r="I5977">
        <v>0</v>
      </c>
      <c r="J5977" t="s">
        <v>35</v>
      </c>
      <c r="K5977" t="s">
        <v>20</v>
      </c>
      <c r="L5977" t="s">
        <v>21</v>
      </c>
      <c r="M5977" t="s">
        <v>36</v>
      </c>
      <c r="N5977" t="s">
        <v>41</v>
      </c>
      <c r="O5977">
        <f>Table2[[#This Row],[check_out_date]]-Table2[[#This Row],[check_in_date]]</f>
        <v>5</v>
      </c>
      <c r="P5977">
        <f>Table2[[#This Row],[num_adults]]+Table2[[#This Row],[num_children]]</f>
        <v>1</v>
      </c>
      <c r="Q5977" s="3">
        <f>IF(OR(Table2[[#This Row],[booking_status]]="confirmed",Table2[[#This Row],[booking_status]]="checked-out"),Table2[[#This Row],[room_rate_per_night]]*Table2[[#This Row],[Num_Nights]],0)</f>
        <v>514.04999999999995</v>
      </c>
      <c r="R5977" t="str" cm="1">
        <f t="array" ref="R5977">IFERROR(_xlfn.IFS(Table2[[#This Row],[booking_status]]="confirmed","Expected",Table2[[#This Row],[booking_status]]="checked-out","Actual"),"No Revenue")</f>
        <v>Expected</v>
      </c>
      <c r="S5977" s="4">
        <f>Table2[[#This Row],[Revenue_Amount]]/Table2[[#This Row],[Num_Nights]]</f>
        <v>102.80999999999999</v>
      </c>
    </row>
    <row r="5978" spans="1:19" x14ac:dyDescent="0.3">
      <c r="A5978">
        <v>5977</v>
      </c>
      <c r="B5978" t="s">
        <v>50</v>
      </c>
      <c r="C5978" s="9">
        <v>45217</v>
      </c>
      <c r="D5978" s="9">
        <v>45220</v>
      </c>
      <c r="E5978" s="10">
        <v>45210</v>
      </c>
      <c r="F5978" t="s">
        <v>49</v>
      </c>
      <c r="G5978">
        <v>158.77000000000001</v>
      </c>
      <c r="H5978">
        <v>3</v>
      </c>
      <c r="I5978">
        <v>0</v>
      </c>
      <c r="J5978" t="s">
        <v>94</v>
      </c>
      <c r="K5978" t="s">
        <v>99</v>
      </c>
      <c r="L5978" t="s">
        <v>56</v>
      </c>
      <c r="M5978" t="s">
        <v>36</v>
      </c>
      <c r="N5978" t="s">
        <v>41</v>
      </c>
      <c r="O5978">
        <f>Table2[[#This Row],[check_out_date]]-Table2[[#This Row],[check_in_date]]</f>
        <v>3</v>
      </c>
      <c r="P5978">
        <f>Table2[[#This Row],[num_adults]]+Table2[[#This Row],[num_children]]</f>
        <v>3</v>
      </c>
      <c r="Q5978" s="3">
        <f>IF(OR(Table2[[#This Row],[booking_status]]="confirmed",Table2[[#This Row],[booking_status]]="checked-out"),Table2[[#This Row],[room_rate_per_night]]*Table2[[#This Row],[Num_Nights]],0)</f>
        <v>476.31000000000006</v>
      </c>
      <c r="R5978" t="str" cm="1">
        <f t="array" ref="R5978">IFERROR(_xlfn.IFS(Table2[[#This Row],[booking_status]]="confirmed","Expected",Table2[[#This Row],[booking_status]]="checked-out","Actual"),"No Revenue")</f>
        <v>Actual</v>
      </c>
      <c r="S5978" s="4">
        <f>Table2[[#This Row],[Revenue_Amount]]/Table2[[#This Row],[Num_Nights]]</f>
        <v>158.77000000000001</v>
      </c>
    </row>
    <row r="5979" spans="1:19" hidden="1" x14ac:dyDescent="0.3">
      <c r="A5979">
        <v>5978</v>
      </c>
      <c r="B5979" t="s">
        <v>37</v>
      </c>
      <c r="C5979" s="9">
        <v>45227</v>
      </c>
      <c r="D5979" s="9">
        <v>45232</v>
      </c>
      <c r="E5979" s="10">
        <v>45176</v>
      </c>
      <c r="F5979" t="s">
        <v>49</v>
      </c>
      <c r="G5979">
        <v>101.52</v>
      </c>
      <c r="H5979">
        <v>2</v>
      </c>
      <c r="I5979">
        <v>1</v>
      </c>
      <c r="J5979" t="s">
        <v>35</v>
      </c>
      <c r="K5979" t="s">
        <v>29</v>
      </c>
      <c r="L5979" t="s">
        <v>56</v>
      </c>
      <c r="M5979" t="s">
        <v>36</v>
      </c>
      <c r="N5979" t="s">
        <v>23</v>
      </c>
      <c r="O5979">
        <f>Table2[[#This Row],[check_out_date]]-Table2[[#This Row],[check_in_date]]</f>
        <v>5</v>
      </c>
      <c r="P5979">
        <f>Table2[[#This Row],[num_adults]]+Table2[[#This Row],[num_children]]</f>
        <v>3</v>
      </c>
      <c r="Q5979" s="3">
        <f>IF(OR(Table2[[#This Row],[booking_status]]="confirmed",Table2[[#This Row],[booking_status]]="checked-out"),Table2[[#This Row],[room_rate_per_night]]*Table2[[#This Row],[Num_Nights]],0)</f>
        <v>507.59999999999997</v>
      </c>
      <c r="R5979" t="str" cm="1">
        <f t="array" ref="R5979">IFERROR(_xlfn.IFS(Table2[[#This Row],[booking_status]]="confirmed","Expected",Table2[[#This Row],[booking_status]]="checked-out","Actual"),"No Revenue")</f>
        <v>Actual</v>
      </c>
      <c r="S5979" s="4">
        <f>Table2[[#This Row],[Revenue_Amount]]/Table2[[#This Row],[Num_Nights]]</f>
        <v>101.52</v>
      </c>
    </row>
    <row r="5980" spans="1:19" x14ac:dyDescent="0.3">
      <c r="A5980">
        <v>5979</v>
      </c>
      <c r="B5980" t="s">
        <v>37</v>
      </c>
      <c r="C5980" s="9">
        <v>45162</v>
      </c>
      <c r="D5980" s="9">
        <v>45167</v>
      </c>
      <c r="E5980" s="10">
        <v>45136</v>
      </c>
      <c r="F5980" t="s">
        <v>49</v>
      </c>
      <c r="G5980">
        <v>140.38999999999999</v>
      </c>
      <c r="H5980">
        <v>2</v>
      </c>
      <c r="I5980">
        <v>0</v>
      </c>
      <c r="J5980" t="s">
        <v>55</v>
      </c>
      <c r="K5980" t="s">
        <v>44</v>
      </c>
      <c r="L5980" t="s">
        <v>21</v>
      </c>
      <c r="M5980" t="s">
        <v>22</v>
      </c>
      <c r="N5980" t="s">
        <v>41</v>
      </c>
      <c r="O5980">
        <f>Table2[[#This Row],[check_out_date]]-Table2[[#This Row],[check_in_date]]</f>
        <v>5</v>
      </c>
      <c r="P5980">
        <f>Table2[[#This Row],[num_adults]]+Table2[[#This Row],[num_children]]</f>
        <v>2</v>
      </c>
      <c r="Q5980" s="3">
        <f>IF(OR(Table2[[#This Row],[booking_status]]="confirmed",Table2[[#This Row],[booking_status]]="checked-out"),Table2[[#This Row],[room_rate_per_night]]*Table2[[#This Row],[Num_Nights]],0)</f>
        <v>701.94999999999993</v>
      </c>
      <c r="R5980" t="str" cm="1">
        <f t="array" ref="R5980">IFERROR(_xlfn.IFS(Table2[[#This Row],[booking_status]]="confirmed","Expected",Table2[[#This Row],[booking_status]]="checked-out","Actual"),"No Revenue")</f>
        <v>Expected</v>
      </c>
      <c r="S5980" s="4">
        <f>Table2[[#This Row],[Revenue_Amount]]/Table2[[#This Row],[Num_Nights]]</f>
        <v>140.38999999999999</v>
      </c>
    </row>
    <row r="5981" spans="1:19" x14ac:dyDescent="0.3">
      <c r="A5981">
        <v>5980</v>
      </c>
      <c r="B5981" t="s">
        <v>14</v>
      </c>
      <c r="C5981" s="9">
        <v>45087</v>
      </c>
      <c r="D5981" s="9">
        <v>45092</v>
      </c>
      <c r="E5981" s="10">
        <v>45087</v>
      </c>
      <c r="F5981" t="s">
        <v>49</v>
      </c>
      <c r="G5981">
        <v>88.21</v>
      </c>
      <c r="H5981">
        <v>1</v>
      </c>
      <c r="I5981">
        <v>0</v>
      </c>
      <c r="J5981" t="s">
        <v>19</v>
      </c>
      <c r="K5981" t="s">
        <v>44</v>
      </c>
      <c r="L5981" t="s">
        <v>21</v>
      </c>
      <c r="M5981" t="s">
        <v>36</v>
      </c>
      <c r="N5981" t="s">
        <v>41</v>
      </c>
      <c r="O5981">
        <f>Table2[[#This Row],[check_out_date]]-Table2[[#This Row],[check_in_date]]</f>
        <v>5</v>
      </c>
      <c r="P5981">
        <f>Table2[[#This Row],[num_adults]]+Table2[[#This Row],[num_children]]</f>
        <v>1</v>
      </c>
      <c r="Q5981" s="3">
        <f>IF(OR(Table2[[#This Row],[booking_status]]="confirmed",Table2[[#This Row],[booking_status]]="checked-out"),Table2[[#This Row],[room_rate_per_night]]*Table2[[#This Row],[Num_Nights]],0)</f>
        <v>441.04999999999995</v>
      </c>
      <c r="R5981" t="str" cm="1">
        <f t="array" ref="R5981">IFERROR(_xlfn.IFS(Table2[[#This Row],[booking_status]]="confirmed","Expected",Table2[[#This Row],[booking_status]]="checked-out","Actual"),"No Revenue")</f>
        <v>Expected</v>
      </c>
      <c r="S5981" s="4">
        <f>Table2[[#This Row],[Revenue_Amount]]/Table2[[#This Row],[Num_Nights]]</f>
        <v>88.21</v>
      </c>
    </row>
    <row r="5982" spans="1:19" x14ac:dyDescent="0.3">
      <c r="A5982">
        <v>5981</v>
      </c>
      <c r="B5982" t="s">
        <v>31</v>
      </c>
      <c r="C5982" s="9">
        <v>45266</v>
      </c>
      <c r="D5982" s="9">
        <v>45272</v>
      </c>
      <c r="E5982" s="10">
        <v>45196</v>
      </c>
      <c r="F5982" t="s">
        <v>49</v>
      </c>
      <c r="G5982">
        <v>65.47</v>
      </c>
      <c r="H5982">
        <v>3</v>
      </c>
      <c r="I5982">
        <v>0</v>
      </c>
      <c r="J5982" t="s">
        <v>28</v>
      </c>
      <c r="K5982" t="s">
        <v>20</v>
      </c>
      <c r="L5982" t="s">
        <v>56</v>
      </c>
      <c r="M5982" t="s">
        <v>36</v>
      </c>
      <c r="N5982" t="s">
        <v>23</v>
      </c>
      <c r="O5982">
        <f>Table2[[#This Row],[check_out_date]]-Table2[[#This Row],[check_in_date]]</f>
        <v>6</v>
      </c>
      <c r="P5982">
        <f>Table2[[#This Row],[num_adults]]+Table2[[#This Row],[num_children]]</f>
        <v>3</v>
      </c>
      <c r="Q5982" s="3">
        <f>IF(OR(Table2[[#This Row],[booking_status]]="confirmed",Table2[[#This Row],[booking_status]]="checked-out"),Table2[[#This Row],[room_rate_per_night]]*Table2[[#This Row],[Num_Nights]],0)</f>
        <v>392.82</v>
      </c>
      <c r="R5982" t="str" cm="1">
        <f t="array" ref="R5982">IFERROR(_xlfn.IFS(Table2[[#This Row],[booking_status]]="confirmed","Expected",Table2[[#This Row],[booking_status]]="checked-out","Actual"),"No Revenue")</f>
        <v>Actual</v>
      </c>
      <c r="S5982" s="4">
        <f>Table2[[#This Row],[Revenue_Amount]]/Table2[[#This Row],[Num_Nights]]</f>
        <v>65.47</v>
      </c>
    </row>
    <row r="5983" spans="1:19" x14ac:dyDescent="0.3">
      <c r="A5983">
        <v>5982</v>
      </c>
      <c r="B5983" t="s">
        <v>31</v>
      </c>
      <c r="C5983" s="9">
        <v>45097</v>
      </c>
      <c r="D5983" s="9">
        <v>45106</v>
      </c>
      <c r="E5983" s="10">
        <v>45076</v>
      </c>
      <c r="F5983" t="s">
        <v>27</v>
      </c>
      <c r="G5983">
        <v>146.1</v>
      </c>
      <c r="H5983">
        <v>2</v>
      </c>
      <c r="I5983">
        <v>0</v>
      </c>
      <c r="J5983" t="s">
        <v>28</v>
      </c>
      <c r="K5983" t="s">
        <v>66</v>
      </c>
      <c r="L5983" t="s">
        <v>21</v>
      </c>
      <c r="M5983" t="s">
        <v>36</v>
      </c>
      <c r="N5983" t="s">
        <v>45</v>
      </c>
      <c r="O5983">
        <f>Table2[[#This Row],[check_out_date]]-Table2[[#This Row],[check_in_date]]</f>
        <v>9</v>
      </c>
      <c r="P5983">
        <f>Table2[[#This Row],[num_adults]]+Table2[[#This Row],[num_children]]</f>
        <v>2</v>
      </c>
      <c r="Q5983" s="3">
        <f>IF(OR(Table2[[#This Row],[booking_status]]="confirmed",Table2[[#This Row],[booking_status]]="checked-out"),Table2[[#This Row],[room_rate_per_night]]*Table2[[#This Row],[Num_Nights]],0)</f>
        <v>1314.8999999999999</v>
      </c>
      <c r="R5983" t="str" cm="1">
        <f t="array" ref="R5983">IFERROR(_xlfn.IFS(Table2[[#This Row],[booking_status]]="confirmed","Expected",Table2[[#This Row],[booking_status]]="checked-out","Actual"),"No Revenue")</f>
        <v>Expected</v>
      </c>
      <c r="S5983" s="4">
        <f>Table2[[#This Row],[Revenue_Amount]]/Table2[[#This Row],[Num_Nights]]</f>
        <v>146.1</v>
      </c>
    </row>
    <row r="5984" spans="1:19" x14ac:dyDescent="0.3">
      <c r="A5984">
        <v>5983</v>
      </c>
      <c r="B5984" t="s">
        <v>31</v>
      </c>
      <c r="C5984" s="9">
        <v>45252</v>
      </c>
      <c r="D5984" s="9">
        <v>45253</v>
      </c>
      <c r="E5984" s="10">
        <v>45203</v>
      </c>
      <c r="F5984" t="s">
        <v>54</v>
      </c>
      <c r="G5984">
        <v>295.24</v>
      </c>
      <c r="H5984">
        <v>3</v>
      </c>
      <c r="I5984">
        <v>0</v>
      </c>
      <c r="J5984" t="s">
        <v>28</v>
      </c>
      <c r="K5984" t="s">
        <v>44</v>
      </c>
      <c r="L5984" t="s">
        <v>21</v>
      </c>
      <c r="M5984" t="s">
        <v>36</v>
      </c>
      <c r="N5984" t="s">
        <v>41</v>
      </c>
      <c r="O5984">
        <f>Table2[[#This Row],[check_out_date]]-Table2[[#This Row],[check_in_date]]</f>
        <v>1</v>
      </c>
      <c r="P5984">
        <f>Table2[[#This Row],[num_adults]]+Table2[[#This Row],[num_children]]</f>
        <v>3</v>
      </c>
      <c r="Q5984" s="3">
        <f>IF(OR(Table2[[#This Row],[booking_status]]="confirmed",Table2[[#This Row],[booking_status]]="checked-out"),Table2[[#This Row],[room_rate_per_night]]*Table2[[#This Row],[Num_Nights]],0)</f>
        <v>295.24</v>
      </c>
      <c r="R5984" t="str" cm="1">
        <f t="array" ref="R5984">IFERROR(_xlfn.IFS(Table2[[#This Row],[booking_status]]="confirmed","Expected",Table2[[#This Row],[booking_status]]="checked-out","Actual"),"No Revenue")</f>
        <v>Expected</v>
      </c>
      <c r="S5984" s="4">
        <f>Table2[[#This Row],[Revenue_Amount]]/Table2[[#This Row],[Num_Nights]]</f>
        <v>295.24</v>
      </c>
    </row>
    <row r="5985" spans="1:19" x14ac:dyDescent="0.3">
      <c r="A5985">
        <v>5984</v>
      </c>
      <c r="B5985" t="s">
        <v>37</v>
      </c>
      <c r="C5985" s="9">
        <v>45072</v>
      </c>
      <c r="D5985" s="9">
        <v>45079</v>
      </c>
      <c r="E5985" s="10">
        <v>45067</v>
      </c>
      <c r="F5985" t="s">
        <v>54</v>
      </c>
      <c r="G5985">
        <v>546.41999999999996</v>
      </c>
      <c r="H5985">
        <v>4</v>
      </c>
      <c r="I5985">
        <v>0</v>
      </c>
      <c r="J5985" t="s">
        <v>28</v>
      </c>
      <c r="K5985" t="s">
        <v>66</v>
      </c>
      <c r="L5985" t="s">
        <v>21</v>
      </c>
      <c r="M5985" t="s">
        <v>36</v>
      </c>
      <c r="N5985" t="s">
        <v>23</v>
      </c>
      <c r="O5985">
        <f>Table2[[#This Row],[check_out_date]]-Table2[[#This Row],[check_in_date]]</f>
        <v>7</v>
      </c>
      <c r="P5985">
        <f>Table2[[#This Row],[num_adults]]+Table2[[#This Row],[num_children]]</f>
        <v>4</v>
      </c>
      <c r="Q5985" s="3">
        <f>IF(OR(Table2[[#This Row],[booking_status]]="confirmed",Table2[[#This Row],[booking_status]]="checked-out"),Table2[[#This Row],[room_rate_per_night]]*Table2[[#This Row],[Num_Nights]],0)</f>
        <v>3824.9399999999996</v>
      </c>
      <c r="R5985" t="str" cm="1">
        <f t="array" ref="R5985">IFERROR(_xlfn.IFS(Table2[[#This Row],[booking_status]]="confirmed","Expected",Table2[[#This Row],[booking_status]]="checked-out","Actual"),"No Revenue")</f>
        <v>Expected</v>
      </c>
      <c r="S5985" s="4">
        <f>Table2[[#This Row],[Revenue_Amount]]/Table2[[#This Row],[Num_Nights]]</f>
        <v>546.41999999999996</v>
      </c>
    </row>
    <row r="5986" spans="1:19" x14ac:dyDescent="0.3">
      <c r="A5986">
        <v>5985</v>
      </c>
      <c r="B5986" t="s">
        <v>37</v>
      </c>
      <c r="C5986" s="9">
        <v>45097</v>
      </c>
      <c r="D5986" s="9">
        <v>45107</v>
      </c>
      <c r="E5986" s="10">
        <v>45051</v>
      </c>
      <c r="F5986" t="s">
        <v>49</v>
      </c>
      <c r="G5986">
        <v>138.9</v>
      </c>
      <c r="H5986">
        <v>1</v>
      </c>
      <c r="I5986">
        <v>0</v>
      </c>
      <c r="J5986" t="s">
        <v>28</v>
      </c>
      <c r="K5986" t="s">
        <v>20</v>
      </c>
      <c r="L5986" t="s">
        <v>56</v>
      </c>
      <c r="M5986" t="s">
        <v>36</v>
      </c>
      <c r="N5986" t="s">
        <v>41</v>
      </c>
      <c r="O5986">
        <f>Table2[[#This Row],[check_out_date]]-Table2[[#This Row],[check_in_date]]</f>
        <v>10</v>
      </c>
      <c r="P5986">
        <f>Table2[[#This Row],[num_adults]]+Table2[[#This Row],[num_children]]</f>
        <v>1</v>
      </c>
      <c r="Q5986" s="3">
        <f>IF(OR(Table2[[#This Row],[booking_status]]="confirmed",Table2[[#This Row],[booking_status]]="checked-out"),Table2[[#This Row],[room_rate_per_night]]*Table2[[#This Row],[Num_Nights]],0)</f>
        <v>1389</v>
      </c>
      <c r="R5986" t="str" cm="1">
        <f t="array" ref="R5986">IFERROR(_xlfn.IFS(Table2[[#This Row],[booking_status]]="confirmed","Expected",Table2[[#This Row],[booking_status]]="checked-out","Actual"),"No Revenue")</f>
        <v>Actual</v>
      </c>
      <c r="S5986" s="4">
        <f>Table2[[#This Row],[Revenue_Amount]]/Table2[[#This Row],[Num_Nights]]</f>
        <v>138.9</v>
      </c>
    </row>
    <row r="5987" spans="1:19" hidden="1" x14ac:dyDescent="0.3">
      <c r="A5987">
        <v>5986</v>
      </c>
      <c r="B5987" t="s">
        <v>31</v>
      </c>
      <c r="C5987" s="9">
        <v>45046</v>
      </c>
      <c r="D5987" s="9">
        <v>45047</v>
      </c>
      <c r="E5987" s="10">
        <v>45026</v>
      </c>
      <c r="F5987" t="s">
        <v>27</v>
      </c>
      <c r="G5987">
        <v>161.27000000000001</v>
      </c>
      <c r="H5987">
        <v>3</v>
      </c>
      <c r="I5987">
        <v>2</v>
      </c>
      <c r="J5987" t="s">
        <v>35</v>
      </c>
      <c r="K5987" t="s">
        <v>66</v>
      </c>
      <c r="L5987" t="s">
        <v>21</v>
      </c>
      <c r="M5987" t="s">
        <v>22</v>
      </c>
      <c r="N5987" t="s">
        <v>23</v>
      </c>
      <c r="O5987">
        <f>Table2[[#This Row],[check_out_date]]-Table2[[#This Row],[check_in_date]]</f>
        <v>1</v>
      </c>
      <c r="P5987">
        <f>Table2[[#This Row],[num_adults]]+Table2[[#This Row],[num_children]]</f>
        <v>5</v>
      </c>
      <c r="Q5987" s="3">
        <f>IF(OR(Table2[[#This Row],[booking_status]]="confirmed",Table2[[#This Row],[booking_status]]="checked-out"),Table2[[#This Row],[room_rate_per_night]]*Table2[[#This Row],[Num_Nights]],0)</f>
        <v>161.27000000000001</v>
      </c>
      <c r="R5987" t="str" cm="1">
        <f t="array" ref="R5987">IFERROR(_xlfn.IFS(Table2[[#This Row],[booking_status]]="confirmed","Expected",Table2[[#This Row],[booking_status]]="checked-out","Actual"),"No Revenue")</f>
        <v>Expected</v>
      </c>
      <c r="S5987" s="4">
        <f>Table2[[#This Row],[Revenue_Amount]]/Table2[[#This Row],[Num_Nights]]</f>
        <v>161.27000000000001</v>
      </c>
    </row>
    <row r="5988" spans="1:19" hidden="1" x14ac:dyDescent="0.3">
      <c r="A5988">
        <v>5987</v>
      </c>
      <c r="B5988" t="s">
        <v>14</v>
      </c>
      <c r="C5988" s="9">
        <v>45267</v>
      </c>
      <c r="D5988" s="9">
        <v>45271</v>
      </c>
      <c r="E5988" s="10">
        <v>45259</v>
      </c>
      <c r="F5988" t="s">
        <v>54</v>
      </c>
      <c r="G5988">
        <v>392</v>
      </c>
      <c r="H5988">
        <v>1</v>
      </c>
      <c r="I5988">
        <v>0</v>
      </c>
      <c r="J5988" t="s">
        <v>35</v>
      </c>
      <c r="K5988" t="s">
        <v>29</v>
      </c>
      <c r="L5988" t="s">
        <v>21</v>
      </c>
      <c r="M5988" t="s">
        <v>36</v>
      </c>
      <c r="N5988" t="s">
        <v>41</v>
      </c>
      <c r="O5988">
        <f>Table2[[#This Row],[check_out_date]]-Table2[[#This Row],[check_in_date]]</f>
        <v>4</v>
      </c>
      <c r="P5988">
        <f>Table2[[#This Row],[num_adults]]+Table2[[#This Row],[num_children]]</f>
        <v>1</v>
      </c>
      <c r="Q5988" s="3">
        <f>IF(OR(Table2[[#This Row],[booking_status]]="confirmed",Table2[[#This Row],[booking_status]]="checked-out"),Table2[[#This Row],[room_rate_per_night]]*Table2[[#This Row],[Num_Nights]],0)</f>
        <v>1568</v>
      </c>
      <c r="R5988" t="str" cm="1">
        <f t="array" ref="R5988">IFERROR(_xlfn.IFS(Table2[[#This Row],[booking_status]]="confirmed","Expected",Table2[[#This Row],[booking_status]]="checked-out","Actual"),"No Revenue")</f>
        <v>Expected</v>
      </c>
      <c r="S5988" s="4">
        <f>Table2[[#This Row],[Revenue_Amount]]/Table2[[#This Row],[Num_Nights]]</f>
        <v>392</v>
      </c>
    </row>
    <row r="5989" spans="1:19" x14ac:dyDescent="0.3">
      <c r="A5989">
        <v>5988</v>
      </c>
      <c r="B5989" t="s">
        <v>50</v>
      </c>
      <c r="C5989" s="9">
        <v>44999</v>
      </c>
      <c r="D5989" s="9">
        <v>45003</v>
      </c>
      <c r="E5989" s="10">
        <v>44984</v>
      </c>
      <c r="F5989" t="s">
        <v>49</v>
      </c>
      <c r="G5989">
        <v>131.47</v>
      </c>
      <c r="H5989">
        <v>1</v>
      </c>
      <c r="I5989">
        <v>0</v>
      </c>
      <c r="J5989" t="s">
        <v>28</v>
      </c>
      <c r="K5989" t="s">
        <v>66</v>
      </c>
      <c r="L5989" t="s">
        <v>21</v>
      </c>
      <c r="M5989" t="s">
        <v>36</v>
      </c>
      <c r="N5989" t="s">
        <v>41</v>
      </c>
      <c r="O5989">
        <f>Table2[[#This Row],[check_out_date]]-Table2[[#This Row],[check_in_date]]</f>
        <v>4</v>
      </c>
      <c r="P5989">
        <f>Table2[[#This Row],[num_adults]]+Table2[[#This Row],[num_children]]</f>
        <v>1</v>
      </c>
      <c r="Q5989" s="3">
        <f>IF(OR(Table2[[#This Row],[booking_status]]="confirmed",Table2[[#This Row],[booking_status]]="checked-out"),Table2[[#This Row],[room_rate_per_night]]*Table2[[#This Row],[Num_Nights]],0)</f>
        <v>525.88</v>
      </c>
      <c r="R5989" t="str" cm="1">
        <f t="array" ref="R5989">IFERROR(_xlfn.IFS(Table2[[#This Row],[booking_status]]="confirmed","Expected",Table2[[#This Row],[booking_status]]="checked-out","Actual"),"No Revenue")</f>
        <v>Expected</v>
      </c>
      <c r="S5989" s="4">
        <f>Table2[[#This Row],[Revenue_Amount]]/Table2[[#This Row],[Num_Nights]]</f>
        <v>131.47</v>
      </c>
    </row>
    <row r="5990" spans="1:19" x14ac:dyDescent="0.3">
      <c r="A5990">
        <v>5989</v>
      </c>
      <c r="B5990" t="s">
        <v>50</v>
      </c>
      <c r="C5990" s="9">
        <v>45153</v>
      </c>
      <c r="D5990" s="9">
        <v>45156</v>
      </c>
      <c r="E5990" s="10">
        <v>45141</v>
      </c>
      <c r="F5990" t="s">
        <v>27</v>
      </c>
      <c r="G5990">
        <v>145.46</v>
      </c>
      <c r="H5990">
        <v>4</v>
      </c>
      <c r="I5990">
        <v>0</v>
      </c>
      <c r="J5990" t="s">
        <v>28</v>
      </c>
      <c r="K5990" t="s">
        <v>66</v>
      </c>
      <c r="L5990" t="s">
        <v>21</v>
      </c>
      <c r="M5990" t="s">
        <v>36</v>
      </c>
      <c r="N5990" t="s">
        <v>23</v>
      </c>
      <c r="O5990">
        <f>Table2[[#This Row],[check_out_date]]-Table2[[#This Row],[check_in_date]]</f>
        <v>3</v>
      </c>
      <c r="P5990">
        <f>Table2[[#This Row],[num_adults]]+Table2[[#This Row],[num_children]]</f>
        <v>4</v>
      </c>
      <c r="Q5990" s="3">
        <f>IF(OR(Table2[[#This Row],[booking_status]]="confirmed",Table2[[#This Row],[booking_status]]="checked-out"),Table2[[#This Row],[room_rate_per_night]]*Table2[[#This Row],[Num_Nights]],0)</f>
        <v>436.38</v>
      </c>
      <c r="R5990" t="str" cm="1">
        <f t="array" ref="R5990">IFERROR(_xlfn.IFS(Table2[[#This Row],[booking_status]]="confirmed","Expected",Table2[[#This Row],[booking_status]]="checked-out","Actual"),"No Revenue")</f>
        <v>Expected</v>
      </c>
      <c r="S5990" s="4">
        <f>Table2[[#This Row],[Revenue_Amount]]/Table2[[#This Row],[Num_Nights]]</f>
        <v>145.46</v>
      </c>
    </row>
    <row r="5991" spans="1:19" x14ac:dyDescent="0.3">
      <c r="A5991">
        <v>5990</v>
      </c>
      <c r="B5991" t="s">
        <v>14</v>
      </c>
      <c r="C5991" s="9">
        <v>45271</v>
      </c>
      <c r="D5991" s="9">
        <v>45282</v>
      </c>
      <c r="E5991" s="10">
        <v>45202</v>
      </c>
      <c r="F5991" t="s">
        <v>18</v>
      </c>
      <c r="G5991">
        <v>262.12</v>
      </c>
      <c r="H5991">
        <v>2</v>
      </c>
      <c r="I5991">
        <v>0</v>
      </c>
      <c r="J5991" t="s">
        <v>28</v>
      </c>
      <c r="K5991" t="s">
        <v>20</v>
      </c>
      <c r="L5991" t="s">
        <v>60</v>
      </c>
      <c r="M5991" t="s">
        <v>36</v>
      </c>
      <c r="N5991" t="s">
        <v>23</v>
      </c>
      <c r="O5991">
        <f>Table2[[#This Row],[check_out_date]]-Table2[[#This Row],[check_in_date]]</f>
        <v>11</v>
      </c>
      <c r="P5991">
        <f>Table2[[#This Row],[num_adults]]+Table2[[#This Row],[num_children]]</f>
        <v>2</v>
      </c>
      <c r="Q5991" s="3">
        <f>IF(OR(Table2[[#This Row],[booking_status]]="confirmed",Table2[[#This Row],[booking_status]]="checked-out"),Table2[[#This Row],[room_rate_per_night]]*Table2[[#This Row],[Num_Nights]],0)</f>
        <v>0</v>
      </c>
      <c r="R5991" t="str" cm="1">
        <f t="array" ref="R5991">IFERROR(_xlfn.IFS(Table2[[#This Row],[booking_status]]="confirmed","Expected",Table2[[#This Row],[booking_status]]="checked-out","Actual"),"No Revenue")</f>
        <v>No Revenue</v>
      </c>
      <c r="S5991" s="4">
        <f>Table2[[#This Row],[Revenue_Amount]]/Table2[[#This Row],[Num_Nights]]</f>
        <v>0</v>
      </c>
    </row>
    <row r="5992" spans="1:19" x14ac:dyDescent="0.3">
      <c r="A5992">
        <v>5991</v>
      </c>
      <c r="B5992" t="s">
        <v>31</v>
      </c>
      <c r="C5992" s="9">
        <v>45152</v>
      </c>
      <c r="D5992" s="9">
        <v>45159</v>
      </c>
      <c r="E5992" s="10">
        <v>45114</v>
      </c>
      <c r="F5992" t="s">
        <v>49</v>
      </c>
      <c r="G5992">
        <v>54.37</v>
      </c>
      <c r="H5992">
        <v>4</v>
      </c>
      <c r="I5992">
        <v>0</v>
      </c>
      <c r="J5992" t="s">
        <v>94</v>
      </c>
      <c r="K5992" t="s">
        <v>29</v>
      </c>
      <c r="L5992" t="s">
        <v>21</v>
      </c>
      <c r="M5992" t="s">
        <v>36</v>
      </c>
      <c r="N5992" t="s">
        <v>41</v>
      </c>
      <c r="O5992">
        <f>Table2[[#This Row],[check_out_date]]-Table2[[#This Row],[check_in_date]]</f>
        <v>7</v>
      </c>
      <c r="P5992">
        <f>Table2[[#This Row],[num_adults]]+Table2[[#This Row],[num_children]]</f>
        <v>4</v>
      </c>
      <c r="Q5992" s="3">
        <f>IF(OR(Table2[[#This Row],[booking_status]]="confirmed",Table2[[#This Row],[booking_status]]="checked-out"),Table2[[#This Row],[room_rate_per_night]]*Table2[[#This Row],[Num_Nights]],0)</f>
        <v>380.59</v>
      </c>
      <c r="R5992" t="str" cm="1">
        <f t="array" ref="R5992">IFERROR(_xlfn.IFS(Table2[[#This Row],[booking_status]]="confirmed","Expected",Table2[[#This Row],[booking_status]]="checked-out","Actual"),"No Revenue")</f>
        <v>Expected</v>
      </c>
      <c r="S5992" s="4">
        <f>Table2[[#This Row],[Revenue_Amount]]/Table2[[#This Row],[Num_Nights]]</f>
        <v>54.37</v>
      </c>
    </row>
    <row r="5993" spans="1:19" x14ac:dyDescent="0.3">
      <c r="A5993">
        <v>5992</v>
      </c>
      <c r="B5993" t="s">
        <v>50</v>
      </c>
      <c r="C5993" s="9">
        <v>45069</v>
      </c>
      <c r="D5993" s="9">
        <v>45072</v>
      </c>
      <c r="E5993" s="10">
        <v>45027</v>
      </c>
      <c r="F5993" t="s">
        <v>27</v>
      </c>
      <c r="G5993">
        <v>154.1</v>
      </c>
      <c r="H5993">
        <v>2</v>
      </c>
      <c r="I5993">
        <v>3</v>
      </c>
      <c r="J5993" t="s">
        <v>19</v>
      </c>
      <c r="K5993" t="s">
        <v>20</v>
      </c>
      <c r="L5993" t="s">
        <v>21</v>
      </c>
      <c r="M5993" t="s">
        <v>36</v>
      </c>
      <c r="N5993" t="s">
        <v>41</v>
      </c>
      <c r="O5993">
        <f>Table2[[#This Row],[check_out_date]]-Table2[[#This Row],[check_in_date]]</f>
        <v>3</v>
      </c>
      <c r="P5993">
        <f>Table2[[#This Row],[num_adults]]+Table2[[#This Row],[num_children]]</f>
        <v>5</v>
      </c>
      <c r="Q5993" s="3">
        <f>IF(OR(Table2[[#This Row],[booking_status]]="confirmed",Table2[[#This Row],[booking_status]]="checked-out"),Table2[[#This Row],[room_rate_per_night]]*Table2[[#This Row],[Num_Nights]],0)</f>
        <v>462.29999999999995</v>
      </c>
      <c r="R5993" t="str" cm="1">
        <f t="array" ref="R5993">IFERROR(_xlfn.IFS(Table2[[#This Row],[booking_status]]="confirmed","Expected",Table2[[#This Row],[booking_status]]="checked-out","Actual"),"No Revenue")</f>
        <v>Expected</v>
      </c>
      <c r="S5993" s="4">
        <f>Table2[[#This Row],[Revenue_Amount]]/Table2[[#This Row],[Num_Nights]]</f>
        <v>154.1</v>
      </c>
    </row>
    <row r="5994" spans="1:19" x14ac:dyDescent="0.3">
      <c r="A5994">
        <v>5993</v>
      </c>
      <c r="B5994" t="s">
        <v>50</v>
      </c>
      <c r="C5994" s="9">
        <v>45167</v>
      </c>
      <c r="D5994" s="9">
        <v>45177</v>
      </c>
      <c r="E5994" s="10">
        <v>45143</v>
      </c>
      <c r="F5994" t="s">
        <v>49</v>
      </c>
      <c r="G5994">
        <v>133.28</v>
      </c>
      <c r="H5994">
        <v>2</v>
      </c>
      <c r="I5994">
        <v>0</v>
      </c>
      <c r="J5994" t="s">
        <v>28</v>
      </c>
      <c r="K5994" t="s">
        <v>99</v>
      </c>
      <c r="L5994" t="s">
        <v>56</v>
      </c>
      <c r="M5994" t="s">
        <v>22</v>
      </c>
      <c r="N5994" t="s">
        <v>41</v>
      </c>
      <c r="O5994">
        <f>Table2[[#This Row],[check_out_date]]-Table2[[#This Row],[check_in_date]]</f>
        <v>10</v>
      </c>
      <c r="P5994">
        <f>Table2[[#This Row],[num_adults]]+Table2[[#This Row],[num_children]]</f>
        <v>2</v>
      </c>
      <c r="Q5994" s="3">
        <f>IF(OR(Table2[[#This Row],[booking_status]]="confirmed",Table2[[#This Row],[booking_status]]="checked-out"),Table2[[#This Row],[room_rate_per_night]]*Table2[[#This Row],[Num_Nights]],0)</f>
        <v>1332.8</v>
      </c>
      <c r="R5994" t="str" cm="1">
        <f t="array" ref="R5994">IFERROR(_xlfn.IFS(Table2[[#This Row],[booking_status]]="confirmed","Expected",Table2[[#This Row],[booking_status]]="checked-out","Actual"),"No Revenue")</f>
        <v>Actual</v>
      </c>
      <c r="S5994" s="4">
        <f>Table2[[#This Row],[Revenue_Amount]]/Table2[[#This Row],[Num_Nights]]</f>
        <v>133.28</v>
      </c>
    </row>
    <row r="5995" spans="1:19" x14ac:dyDescent="0.3">
      <c r="A5995">
        <v>5994</v>
      </c>
      <c r="B5995" t="s">
        <v>37</v>
      </c>
      <c r="C5995" s="9">
        <v>45109</v>
      </c>
      <c r="D5995" s="9">
        <v>45112</v>
      </c>
      <c r="E5995" s="10">
        <v>45056</v>
      </c>
      <c r="F5995" t="s">
        <v>27</v>
      </c>
      <c r="G5995">
        <v>129.72</v>
      </c>
      <c r="H5995">
        <v>2</v>
      </c>
      <c r="I5995">
        <v>0</v>
      </c>
      <c r="J5995" t="s">
        <v>28</v>
      </c>
      <c r="K5995" t="s">
        <v>66</v>
      </c>
      <c r="L5995" t="s">
        <v>21</v>
      </c>
      <c r="M5995" t="s">
        <v>36</v>
      </c>
      <c r="N5995" t="s">
        <v>41</v>
      </c>
      <c r="O5995">
        <f>Table2[[#This Row],[check_out_date]]-Table2[[#This Row],[check_in_date]]</f>
        <v>3</v>
      </c>
      <c r="P5995">
        <f>Table2[[#This Row],[num_adults]]+Table2[[#This Row],[num_children]]</f>
        <v>2</v>
      </c>
      <c r="Q5995" s="3">
        <f>IF(OR(Table2[[#This Row],[booking_status]]="confirmed",Table2[[#This Row],[booking_status]]="checked-out"),Table2[[#This Row],[room_rate_per_night]]*Table2[[#This Row],[Num_Nights]],0)</f>
        <v>389.15999999999997</v>
      </c>
      <c r="R5995" t="str" cm="1">
        <f t="array" ref="R5995">IFERROR(_xlfn.IFS(Table2[[#This Row],[booking_status]]="confirmed","Expected",Table2[[#This Row],[booking_status]]="checked-out","Actual"),"No Revenue")</f>
        <v>Expected</v>
      </c>
      <c r="S5995" s="4">
        <f>Table2[[#This Row],[Revenue_Amount]]/Table2[[#This Row],[Num_Nights]]</f>
        <v>129.72</v>
      </c>
    </row>
    <row r="5996" spans="1:19" hidden="1" x14ac:dyDescent="0.3">
      <c r="A5996">
        <v>5995</v>
      </c>
      <c r="B5996" t="s">
        <v>37</v>
      </c>
      <c r="C5996" s="9">
        <v>45187</v>
      </c>
      <c r="D5996" s="9">
        <v>45190</v>
      </c>
      <c r="E5996" s="10">
        <v>45154</v>
      </c>
      <c r="F5996" t="s">
        <v>27</v>
      </c>
      <c r="G5996">
        <v>195.89</v>
      </c>
      <c r="H5996">
        <v>1</v>
      </c>
      <c r="I5996">
        <v>0</v>
      </c>
      <c r="J5996" t="s">
        <v>35</v>
      </c>
      <c r="K5996" t="s">
        <v>29</v>
      </c>
      <c r="L5996" t="s">
        <v>21</v>
      </c>
      <c r="M5996" t="s">
        <v>36</v>
      </c>
      <c r="N5996" t="s">
        <v>30</v>
      </c>
      <c r="O5996">
        <f>Table2[[#This Row],[check_out_date]]-Table2[[#This Row],[check_in_date]]</f>
        <v>3</v>
      </c>
      <c r="P5996">
        <f>Table2[[#This Row],[num_adults]]+Table2[[#This Row],[num_children]]</f>
        <v>1</v>
      </c>
      <c r="Q5996" s="3">
        <f>IF(OR(Table2[[#This Row],[booking_status]]="confirmed",Table2[[#This Row],[booking_status]]="checked-out"),Table2[[#This Row],[room_rate_per_night]]*Table2[[#This Row],[Num_Nights]],0)</f>
        <v>587.66999999999996</v>
      </c>
      <c r="R5996" t="str" cm="1">
        <f t="array" ref="R5996">IFERROR(_xlfn.IFS(Table2[[#This Row],[booking_status]]="confirmed","Expected",Table2[[#This Row],[booking_status]]="checked-out","Actual"),"No Revenue")</f>
        <v>Expected</v>
      </c>
      <c r="S5996" s="4">
        <f>Table2[[#This Row],[Revenue_Amount]]/Table2[[#This Row],[Num_Nights]]</f>
        <v>195.89</v>
      </c>
    </row>
    <row r="5997" spans="1:19" x14ac:dyDescent="0.3">
      <c r="A5997">
        <v>5996</v>
      </c>
      <c r="B5997" t="s">
        <v>37</v>
      </c>
      <c r="C5997" s="9">
        <v>45098</v>
      </c>
      <c r="D5997" s="9">
        <v>45104</v>
      </c>
      <c r="E5997" s="10">
        <v>45082</v>
      </c>
      <c r="F5997" t="s">
        <v>27</v>
      </c>
      <c r="G5997">
        <v>132.21</v>
      </c>
      <c r="H5997">
        <v>1</v>
      </c>
      <c r="I5997">
        <v>1</v>
      </c>
      <c r="J5997" t="s">
        <v>19</v>
      </c>
      <c r="K5997" t="s">
        <v>20</v>
      </c>
      <c r="L5997" t="s">
        <v>60</v>
      </c>
      <c r="M5997" t="s">
        <v>36</v>
      </c>
      <c r="N5997" t="s">
        <v>23</v>
      </c>
      <c r="O5997">
        <f>Table2[[#This Row],[check_out_date]]-Table2[[#This Row],[check_in_date]]</f>
        <v>6</v>
      </c>
      <c r="P5997">
        <f>Table2[[#This Row],[num_adults]]+Table2[[#This Row],[num_children]]</f>
        <v>2</v>
      </c>
      <c r="Q5997" s="3">
        <f>IF(OR(Table2[[#This Row],[booking_status]]="confirmed",Table2[[#This Row],[booking_status]]="checked-out"),Table2[[#This Row],[room_rate_per_night]]*Table2[[#This Row],[Num_Nights]],0)</f>
        <v>0</v>
      </c>
      <c r="R5997" t="str" cm="1">
        <f t="array" ref="R5997">IFERROR(_xlfn.IFS(Table2[[#This Row],[booking_status]]="confirmed","Expected",Table2[[#This Row],[booking_status]]="checked-out","Actual"),"No Revenue")</f>
        <v>No Revenue</v>
      </c>
      <c r="S5997" s="4">
        <f>Table2[[#This Row],[Revenue_Amount]]/Table2[[#This Row],[Num_Nights]]</f>
        <v>0</v>
      </c>
    </row>
    <row r="5998" spans="1:19" x14ac:dyDescent="0.3">
      <c r="A5998">
        <v>5997</v>
      </c>
      <c r="B5998" t="s">
        <v>50</v>
      </c>
      <c r="C5998" s="9">
        <v>44978</v>
      </c>
      <c r="D5998" s="9">
        <v>44988</v>
      </c>
      <c r="E5998" s="10">
        <v>44926</v>
      </c>
      <c r="F5998" t="s">
        <v>49</v>
      </c>
      <c r="G5998">
        <v>158.88999999999999</v>
      </c>
      <c r="H5998">
        <v>2</v>
      </c>
      <c r="I5998">
        <v>0</v>
      </c>
      <c r="J5998" t="s">
        <v>55</v>
      </c>
      <c r="K5998" t="s">
        <v>44</v>
      </c>
      <c r="L5998" t="s">
        <v>60</v>
      </c>
      <c r="M5998" t="s">
        <v>36</v>
      </c>
      <c r="N5998" t="s">
        <v>41</v>
      </c>
      <c r="O5998">
        <f>Table2[[#This Row],[check_out_date]]-Table2[[#This Row],[check_in_date]]</f>
        <v>10</v>
      </c>
      <c r="P5998">
        <f>Table2[[#This Row],[num_adults]]+Table2[[#This Row],[num_children]]</f>
        <v>2</v>
      </c>
      <c r="Q5998" s="3">
        <f>IF(OR(Table2[[#This Row],[booking_status]]="confirmed",Table2[[#This Row],[booking_status]]="checked-out"),Table2[[#This Row],[room_rate_per_night]]*Table2[[#This Row],[Num_Nights]],0)</f>
        <v>0</v>
      </c>
      <c r="R5998" t="str" cm="1">
        <f t="array" ref="R5998">IFERROR(_xlfn.IFS(Table2[[#This Row],[booking_status]]="confirmed","Expected",Table2[[#This Row],[booking_status]]="checked-out","Actual"),"No Revenue")</f>
        <v>No Revenue</v>
      </c>
      <c r="S5998" s="4">
        <f>Table2[[#This Row],[Revenue_Amount]]/Table2[[#This Row],[Num_Nights]]</f>
        <v>0</v>
      </c>
    </row>
    <row r="5999" spans="1:19" x14ac:dyDescent="0.3">
      <c r="A5999">
        <v>5998</v>
      </c>
      <c r="B5999" t="s">
        <v>50</v>
      </c>
      <c r="C5999" s="9">
        <v>45286</v>
      </c>
      <c r="D5999" s="9">
        <v>45288</v>
      </c>
      <c r="E5999" s="10">
        <v>45235</v>
      </c>
      <c r="F5999" t="s">
        <v>54</v>
      </c>
      <c r="G5999">
        <v>601.75</v>
      </c>
      <c r="H5999">
        <v>2</v>
      </c>
      <c r="I5999">
        <v>0</v>
      </c>
      <c r="J5999" t="s">
        <v>19</v>
      </c>
      <c r="K5999" t="s">
        <v>29</v>
      </c>
      <c r="L5999" t="s">
        <v>56</v>
      </c>
      <c r="M5999" t="s">
        <v>36</v>
      </c>
      <c r="N5999" t="s">
        <v>41</v>
      </c>
      <c r="O5999">
        <f>Table2[[#This Row],[check_out_date]]-Table2[[#This Row],[check_in_date]]</f>
        <v>2</v>
      </c>
      <c r="P5999">
        <f>Table2[[#This Row],[num_adults]]+Table2[[#This Row],[num_children]]</f>
        <v>2</v>
      </c>
      <c r="Q5999" s="3">
        <f>IF(OR(Table2[[#This Row],[booking_status]]="confirmed",Table2[[#This Row],[booking_status]]="checked-out"),Table2[[#This Row],[room_rate_per_night]]*Table2[[#This Row],[Num_Nights]],0)</f>
        <v>1203.5</v>
      </c>
      <c r="R5999" t="str" cm="1">
        <f t="array" ref="R5999">IFERROR(_xlfn.IFS(Table2[[#This Row],[booking_status]]="confirmed","Expected",Table2[[#This Row],[booking_status]]="checked-out","Actual"),"No Revenue")</f>
        <v>Actual</v>
      </c>
      <c r="S5999" s="4">
        <f>Table2[[#This Row],[Revenue_Amount]]/Table2[[#This Row],[Num_Nights]]</f>
        <v>601.75</v>
      </c>
    </row>
    <row r="6000" spans="1:19" x14ac:dyDescent="0.3">
      <c r="A6000">
        <v>5999</v>
      </c>
      <c r="B6000" t="s">
        <v>31</v>
      </c>
      <c r="C6000" s="9">
        <v>45229</v>
      </c>
      <c r="D6000" s="9">
        <v>45231</v>
      </c>
      <c r="E6000" s="10">
        <v>45184</v>
      </c>
      <c r="F6000" t="s">
        <v>18</v>
      </c>
      <c r="G6000">
        <v>193.36</v>
      </c>
      <c r="H6000">
        <v>1</v>
      </c>
      <c r="I6000">
        <v>0</v>
      </c>
      <c r="J6000" t="s">
        <v>28</v>
      </c>
      <c r="K6000" t="s">
        <v>66</v>
      </c>
      <c r="L6000" t="s">
        <v>60</v>
      </c>
      <c r="M6000" t="s">
        <v>36</v>
      </c>
      <c r="N6000" t="s">
        <v>41</v>
      </c>
      <c r="O6000">
        <f>Table2[[#This Row],[check_out_date]]-Table2[[#This Row],[check_in_date]]</f>
        <v>2</v>
      </c>
      <c r="P6000">
        <f>Table2[[#This Row],[num_adults]]+Table2[[#This Row],[num_children]]</f>
        <v>1</v>
      </c>
      <c r="Q6000" s="3">
        <f>IF(OR(Table2[[#This Row],[booking_status]]="confirmed",Table2[[#This Row],[booking_status]]="checked-out"),Table2[[#This Row],[room_rate_per_night]]*Table2[[#This Row],[Num_Nights]],0)</f>
        <v>0</v>
      </c>
      <c r="R6000" t="str" cm="1">
        <f t="array" ref="R6000">IFERROR(_xlfn.IFS(Table2[[#This Row],[booking_status]]="confirmed","Expected",Table2[[#This Row],[booking_status]]="checked-out","Actual"),"No Revenue")</f>
        <v>No Revenue</v>
      </c>
      <c r="S6000" s="4">
        <f>Table2[[#This Row],[Revenue_Amount]]/Table2[[#This Row],[Num_Nights]]</f>
        <v>0</v>
      </c>
    </row>
    <row r="6001" spans="1:19" x14ac:dyDescent="0.3">
      <c r="A6001">
        <v>6000</v>
      </c>
      <c r="B6001" t="s">
        <v>37</v>
      </c>
      <c r="C6001" s="9">
        <v>45185</v>
      </c>
      <c r="D6001" s="9">
        <v>45193</v>
      </c>
      <c r="E6001" s="10">
        <v>45134</v>
      </c>
      <c r="F6001" t="s">
        <v>49</v>
      </c>
      <c r="G6001">
        <v>143.38</v>
      </c>
      <c r="H6001">
        <v>2</v>
      </c>
      <c r="I6001">
        <v>2</v>
      </c>
      <c r="J6001" t="s">
        <v>55</v>
      </c>
      <c r="K6001" t="s">
        <v>20</v>
      </c>
      <c r="L6001" t="s">
        <v>60</v>
      </c>
      <c r="M6001" t="s">
        <v>22</v>
      </c>
      <c r="N6001" t="s">
        <v>45</v>
      </c>
      <c r="O6001">
        <f>Table2[[#This Row],[check_out_date]]-Table2[[#This Row],[check_in_date]]</f>
        <v>8</v>
      </c>
      <c r="P6001">
        <f>Table2[[#This Row],[num_adults]]+Table2[[#This Row],[num_children]]</f>
        <v>4</v>
      </c>
      <c r="Q6001" s="3">
        <f>IF(OR(Table2[[#This Row],[booking_status]]="confirmed",Table2[[#This Row],[booking_status]]="checked-out"),Table2[[#This Row],[room_rate_per_night]]*Table2[[#This Row],[Num_Nights]],0)</f>
        <v>0</v>
      </c>
      <c r="R6001" t="str" cm="1">
        <f t="array" ref="R6001">IFERROR(_xlfn.IFS(Table2[[#This Row],[booking_status]]="confirmed","Expected",Table2[[#This Row],[booking_status]]="checked-out","Actual"),"No Revenue")</f>
        <v>No Revenue</v>
      </c>
      <c r="S6001" s="4">
        <f>Table2[[#This Row],[Revenue_Amount]]/Table2[[#This Row],[Num_Nights]]</f>
        <v>0</v>
      </c>
    </row>
    <row r="6002" spans="1:19" x14ac:dyDescent="0.3">
      <c r="A6002">
        <v>6001</v>
      </c>
      <c r="B6002" t="s">
        <v>37</v>
      </c>
      <c r="C6002" s="9">
        <v>45255</v>
      </c>
      <c r="D6002" s="9">
        <v>45258</v>
      </c>
      <c r="E6002" s="10">
        <v>45233</v>
      </c>
      <c r="F6002" t="s">
        <v>49</v>
      </c>
      <c r="G6002">
        <v>80.92</v>
      </c>
      <c r="H6002">
        <v>4</v>
      </c>
      <c r="I6002">
        <v>0</v>
      </c>
      <c r="J6002" t="s">
        <v>28</v>
      </c>
      <c r="K6002" t="s">
        <v>99</v>
      </c>
      <c r="L6002" t="s">
        <v>56</v>
      </c>
      <c r="M6002" t="s">
        <v>36</v>
      </c>
      <c r="N6002" t="s">
        <v>95</v>
      </c>
      <c r="O6002">
        <f>Table2[[#This Row],[check_out_date]]-Table2[[#This Row],[check_in_date]]</f>
        <v>3</v>
      </c>
      <c r="P6002">
        <f>Table2[[#This Row],[num_adults]]+Table2[[#This Row],[num_children]]</f>
        <v>4</v>
      </c>
      <c r="Q6002" s="3">
        <f>IF(OR(Table2[[#This Row],[booking_status]]="confirmed",Table2[[#This Row],[booking_status]]="checked-out"),Table2[[#This Row],[room_rate_per_night]]*Table2[[#This Row],[Num_Nights]],0)</f>
        <v>242.76</v>
      </c>
      <c r="R6002" t="str" cm="1">
        <f t="array" ref="R6002">IFERROR(_xlfn.IFS(Table2[[#This Row],[booking_status]]="confirmed","Expected",Table2[[#This Row],[booking_status]]="checked-out","Actual"),"No Revenue")</f>
        <v>Actual</v>
      </c>
      <c r="S6002" s="4">
        <f>Table2[[#This Row],[Revenue_Amount]]/Table2[[#This Row],[Num_Nights]]</f>
        <v>80.92</v>
      </c>
    </row>
    <row r="6003" spans="1:19" x14ac:dyDescent="0.3">
      <c r="A6003">
        <v>6002</v>
      </c>
      <c r="B6003" t="s">
        <v>50</v>
      </c>
      <c r="C6003" s="9">
        <v>45091</v>
      </c>
      <c r="D6003" s="9">
        <v>45100</v>
      </c>
      <c r="E6003" s="10">
        <v>45035</v>
      </c>
      <c r="F6003" t="s">
        <v>49</v>
      </c>
      <c r="G6003">
        <v>151.47999999999999</v>
      </c>
      <c r="H6003">
        <v>1</v>
      </c>
      <c r="I6003">
        <v>2</v>
      </c>
      <c r="J6003" t="s">
        <v>55</v>
      </c>
      <c r="K6003" t="s">
        <v>29</v>
      </c>
      <c r="L6003" t="s">
        <v>21</v>
      </c>
      <c r="M6003" t="s">
        <v>36</v>
      </c>
      <c r="N6003" t="s">
        <v>30</v>
      </c>
      <c r="O6003">
        <f>Table2[[#This Row],[check_out_date]]-Table2[[#This Row],[check_in_date]]</f>
        <v>9</v>
      </c>
      <c r="P6003">
        <f>Table2[[#This Row],[num_adults]]+Table2[[#This Row],[num_children]]</f>
        <v>3</v>
      </c>
      <c r="Q6003" s="3">
        <f>IF(OR(Table2[[#This Row],[booking_status]]="confirmed",Table2[[#This Row],[booking_status]]="checked-out"),Table2[[#This Row],[room_rate_per_night]]*Table2[[#This Row],[Num_Nights]],0)</f>
        <v>1363.32</v>
      </c>
      <c r="R6003" t="str" cm="1">
        <f t="array" ref="R6003">IFERROR(_xlfn.IFS(Table2[[#This Row],[booking_status]]="confirmed","Expected",Table2[[#This Row],[booking_status]]="checked-out","Actual"),"No Revenue")</f>
        <v>Expected</v>
      </c>
      <c r="S6003" s="4">
        <f>Table2[[#This Row],[Revenue_Amount]]/Table2[[#This Row],[Num_Nights]]</f>
        <v>151.47999999999999</v>
      </c>
    </row>
    <row r="6004" spans="1:19" x14ac:dyDescent="0.3">
      <c r="A6004">
        <v>6003</v>
      </c>
      <c r="B6004" t="s">
        <v>37</v>
      </c>
      <c r="C6004" s="9">
        <v>44928</v>
      </c>
      <c r="D6004" s="9">
        <v>44930</v>
      </c>
      <c r="E6004" s="10">
        <v>44899</v>
      </c>
      <c r="F6004" t="s">
        <v>49</v>
      </c>
      <c r="G6004">
        <v>127.04</v>
      </c>
      <c r="H6004">
        <v>1</v>
      </c>
      <c r="I6004">
        <v>0</v>
      </c>
      <c r="J6004" t="s">
        <v>94</v>
      </c>
      <c r="K6004" t="s">
        <v>44</v>
      </c>
      <c r="L6004" t="s">
        <v>56</v>
      </c>
      <c r="M6004" t="s">
        <v>36</v>
      </c>
      <c r="N6004" t="s">
        <v>23</v>
      </c>
      <c r="O6004">
        <f>Table2[[#This Row],[check_out_date]]-Table2[[#This Row],[check_in_date]]</f>
        <v>2</v>
      </c>
      <c r="P6004">
        <f>Table2[[#This Row],[num_adults]]+Table2[[#This Row],[num_children]]</f>
        <v>1</v>
      </c>
      <c r="Q6004" s="3">
        <f>IF(OR(Table2[[#This Row],[booking_status]]="confirmed",Table2[[#This Row],[booking_status]]="checked-out"),Table2[[#This Row],[room_rate_per_night]]*Table2[[#This Row],[Num_Nights]],0)</f>
        <v>254.08</v>
      </c>
      <c r="R6004" t="str" cm="1">
        <f t="array" ref="R6004">IFERROR(_xlfn.IFS(Table2[[#This Row],[booking_status]]="confirmed","Expected",Table2[[#This Row],[booking_status]]="checked-out","Actual"),"No Revenue")</f>
        <v>Actual</v>
      </c>
      <c r="S6004" s="4">
        <f>Table2[[#This Row],[Revenue_Amount]]/Table2[[#This Row],[Num_Nights]]</f>
        <v>127.04</v>
      </c>
    </row>
    <row r="6005" spans="1:19" x14ac:dyDescent="0.3">
      <c r="A6005">
        <v>6004</v>
      </c>
      <c r="B6005" t="s">
        <v>50</v>
      </c>
      <c r="C6005" s="9">
        <v>45056</v>
      </c>
      <c r="D6005" s="9">
        <v>45060</v>
      </c>
      <c r="E6005" s="10">
        <v>45003</v>
      </c>
      <c r="F6005" t="s">
        <v>18</v>
      </c>
      <c r="G6005">
        <v>299.49</v>
      </c>
      <c r="H6005">
        <v>1</v>
      </c>
      <c r="I6005">
        <v>0</v>
      </c>
      <c r="J6005" t="s">
        <v>55</v>
      </c>
      <c r="K6005" t="s">
        <v>99</v>
      </c>
      <c r="L6005" t="s">
        <v>21</v>
      </c>
      <c r="M6005" t="s">
        <v>36</v>
      </c>
      <c r="N6005" t="s">
        <v>41</v>
      </c>
      <c r="O6005">
        <f>Table2[[#This Row],[check_out_date]]-Table2[[#This Row],[check_in_date]]</f>
        <v>4</v>
      </c>
      <c r="P6005">
        <f>Table2[[#This Row],[num_adults]]+Table2[[#This Row],[num_children]]</f>
        <v>1</v>
      </c>
      <c r="Q6005" s="3">
        <f>IF(OR(Table2[[#This Row],[booking_status]]="confirmed",Table2[[#This Row],[booking_status]]="checked-out"),Table2[[#This Row],[room_rate_per_night]]*Table2[[#This Row],[Num_Nights]],0)</f>
        <v>1197.96</v>
      </c>
      <c r="R6005" t="str" cm="1">
        <f t="array" ref="R6005">IFERROR(_xlfn.IFS(Table2[[#This Row],[booking_status]]="confirmed","Expected",Table2[[#This Row],[booking_status]]="checked-out","Actual"),"No Revenue")</f>
        <v>Expected</v>
      </c>
      <c r="S6005" s="4">
        <f>Table2[[#This Row],[Revenue_Amount]]/Table2[[#This Row],[Num_Nights]]</f>
        <v>299.49</v>
      </c>
    </row>
    <row r="6006" spans="1:19" x14ac:dyDescent="0.3">
      <c r="A6006">
        <v>6005</v>
      </c>
      <c r="B6006" t="s">
        <v>37</v>
      </c>
      <c r="C6006" s="9">
        <v>45279</v>
      </c>
      <c r="D6006" s="9">
        <v>45286</v>
      </c>
      <c r="E6006" s="10">
        <v>45240</v>
      </c>
      <c r="F6006" t="s">
        <v>18</v>
      </c>
      <c r="G6006">
        <v>222.46</v>
      </c>
      <c r="H6006">
        <v>3</v>
      </c>
      <c r="I6006">
        <v>2</v>
      </c>
      <c r="J6006" t="s">
        <v>28</v>
      </c>
      <c r="K6006" t="s">
        <v>99</v>
      </c>
      <c r="L6006" t="s">
        <v>60</v>
      </c>
      <c r="M6006" t="s">
        <v>36</v>
      </c>
      <c r="N6006" t="s">
        <v>95</v>
      </c>
      <c r="O6006">
        <f>Table2[[#This Row],[check_out_date]]-Table2[[#This Row],[check_in_date]]</f>
        <v>7</v>
      </c>
      <c r="P6006">
        <f>Table2[[#This Row],[num_adults]]+Table2[[#This Row],[num_children]]</f>
        <v>5</v>
      </c>
      <c r="Q6006" s="3">
        <f>IF(OR(Table2[[#This Row],[booking_status]]="confirmed",Table2[[#This Row],[booking_status]]="checked-out"),Table2[[#This Row],[room_rate_per_night]]*Table2[[#This Row],[Num_Nights]],0)</f>
        <v>0</v>
      </c>
      <c r="R6006" t="str" cm="1">
        <f t="array" ref="R6006">IFERROR(_xlfn.IFS(Table2[[#This Row],[booking_status]]="confirmed","Expected",Table2[[#This Row],[booking_status]]="checked-out","Actual"),"No Revenue")</f>
        <v>No Revenue</v>
      </c>
      <c r="S6006" s="4">
        <f>Table2[[#This Row],[Revenue_Amount]]/Table2[[#This Row],[Num_Nights]]</f>
        <v>0</v>
      </c>
    </row>
    <row r="6007" spans="1:19" x14ac:dyDescent="0.3">
      <c r="A6007">
        <v>6006</v>
      </c>
      <c r="B6007" t="s">
        <v>37</v>
      </c>
      <c r="C6007" s="9">
        <v>45007</v>
      </c>
      <c r="D6007" s="9">
        <v>45015</v>
      </c>
      <c r="E6007" s="10">
        <v>44979</v>
      </c>
      <c r="F6007" t="s">
        <v>49</v>
      </c>
      <c r="G6007">
        <v>140.63999999999999</v>
      </c>
      <c r="H6007">
        <v>1</v>
      </c>
      <c r="I6007">
        <v>3</v>
      </c>
      <c r="J6007" t="s">
        <v>94</v>
      </c>
      <c r="K6007" t="s">
        <v>29</v>
      </c>
      <c r="L6007" t="s">
        <v>56</v>
      </c>
      <c r="M6007" t="s">
        <v>36</v>
      </c>
      <c r="N6007" t="s">
        <v>30</v>
      </c>
      <c r="O6007">
        <f>Table2[[#This Row],[check_out_date]]-Table2[[#This Row],[check_in_date]]</f>
        <v>8</v>
      </c>
      <c r="P6007">
        <f>Table2[[#This Row],[num_adults]]+Table2[[#This Row],[num_children]]</f>
        <v>4</v>
      </c>
      <c r="Q6007" s="3">
        <f>IF(OR(Table2[[#This Row],[booking_status]]="confirmed",Table2[[#This Row],[booking_status]]="checked-out"),Table2[[#This Row],[room_rate_per_night]]*Table2[[#This Row],[Num_Nights]],0)</f>
        <v>1125.1199999999999</v>
      </c>
      <c r="R6007" t="str" cm="1">
        <f t="array" ref="R6007">IFERROR(_xlfn.IFS(Table2[[#This Row],[booking_status]]="confirmed","Expected",Table2[[#This Row],[booking_status]]="checked-out","Actual"),"No Revenue")</f>
        <v>Actual</v>
      </c>
      <c r="S6007" s="4">
        <f>Table2[[#This Row],[Revenue_Amount]]/Table2[[#This Row],[Num_Nights]]</f>
        <v>140.63999999999999</v>
      </c>
    </row>
    <row r="6008" spans="1:19" x14ac:dyDescent="0.3">
      <c r="A6008">
        <v>6007</v>
      </c>
      <c r="B6008" t="s">
        <v>37</v>
      </c>
      <c r="C6008" s="9">
        <v>45092</v>
      </c>
      <c r="D6008" s="9">
        <v>45101</v>
      </c>
      <c r="E6008" s="10">
        <v>45057</v>
      </c>
      <c r="F6008" t="s">
        <v>27</v>
      </c>
      <c r="G6008">
        <v>211.65</v>
      </c>
      <c r="H6008">
        <v>2</v>
      </c>
      <c r="I6008">
        <v>3</v>
      </c>
      <c r="J6008" t="s">
        <v>28</v>
      </c>
      <c r="K6008" t="s">
        <v>20</v>
      </c>
      <c r="L6008" t="s">
        <v>60</v>
      </c>
      <c r="M6008" t="s">
        <v>36</v>
      </c>
      <c r="N6008" t="s">
        <v>41</v>
      </c>
      <c r="O6008">
        <f>Table2[[#This Row],[check_out_date]]-Table2[[#This Row],[check_in_date]]</f>
        <v>9</v>
      </c>
      <c r="P6008">
        <f>Table2[[#This Row],[num_adults]]+Table2[[#This Row],[num_children]]</f>
        <v>5</v>
      </c>
      <c r="Q6008" s="3">
        <f>IF(OR(Table2[[#This Row],[booking_status]]="confirmed",Table2[[#This Row],[booking_status]]="checked-out"),Table2[[#This Row],[room_rate_per_night]]*Table2[[#This Row],[Num_Nights]],0)</f>
        <v>0</v>
      </c>
      <c r="R6008" t="str" cm="1">
        <f t="array" ref="R6008">IFERROR(_xlfn.IFS(Table2[[#This Row],[booking_status]]="confirmed","Expected",Table2[[#This Row],[booking_status]]="checked-out","Actual"),"No Revenue")</f>
        <v>No Revenue</v>
      </c>
      <c r="S6008" s="4">
        <f>Table2[[#This Row],[Revenue_Amount]]/Table2[[#This Row],[Num_Nights]]</f>
        <v>0</v>
      </c>
    </row>
    <row r="6009" spans="1:19" x14ac:dyDescent="0.3">
      <c r="A6009">
        <v>6008</v>
      </c>
      <c r="B6009" t="s">
        <v>50</v>
      </c>
      <c r="C6009" s="9">
        <v>45205</v>
      </c>
      <c r="D6009" s="9">
        <v>45209</v>
      </c>
      <c r="E6009" s="10">
        <v>45146</v>
      </c>
      <c r="F6009" t="s">
        <v>18</v>
      </c>
      <c r="G6009">
        <v>300.05</v>
      </c>
      <c r="H6009">
        <v>1</v>
      </c>
      <c r="I6009">
        <v>0</v>
      </c>
      <c r="J6009" t="s">
        <v>55</v>
      </c>
      <c r="K6009" t="s">
        <v>99</v>
      </c>
      <c r="L6009" t="s">
        <v>21</v>
      </c>
      <c r="M6009" t="s">
        <v>36</v>
      </c>
      <c r="N6009" t="s">
        <v>41</v>
      </c>
      <c r="O6009">
        <f>Table2[[#This Row],[check_out_date]]-Table2[[#This Row],[check_in_date]]</f>
        <v>4</v>
      </c>
      <c r="P6009">
        <f>Table2[[#This Row],[num_adults]]+Table2[[#This Row],[num_children]]</f>
        <v>1</v>
      </c>
      <c r="Q6009" s="3">
        <f>IF(OR(Table2[[#This Row],[booking_status]]="confirmed",Table2[[#This Row],[booking_status]]="checked-out"),Table2[[#This Row],[room_rate_per_night]]*Table2[[#This Row],[Num_Nights]],0)</f>
        <v>1200.2</v>
      </c>
      <c r="R6009" t="str" cm="1">
        <f t="array" ref="R6009">IFERROR(_xlfn.IFS(Table2[[#This Row],[booking_status]]="confirmed","Expected",Table2[[#This Row],[booking_status]]="checked-out","Actual"),"No Revenue")</f>
        <v>Expected</v>
      </c>
      <c r="S6009" s="4">
        <f>Table2[[#This Row],[Revenue_Amount]]/Table2[[#This Row],[Num_Nights]]</f>
        <v>300.05</v>
      </c>
    </row>
    <row r="6010" spans="1:19" x14ac:dyDescent="0.3">
      <c r="A6010">
        <v>6009</v>
      </c>
      <c r="B6010" t="s">
        <v>37</v>
      </c>
      <c r="C6010" s="9">
        <v>45070</v>
      </c>
      <c r="D6010" s="9">
        <v>45077</v>
      </c>
      <c r="E6010" s="10">
        <v>44998</v>
      </c>
      <c r="F6010" t="s">
        <v>54</v>
      </c>
      <c r="G6010">
        <v>370.63</v>
      </c>
      <c r="H6010">
        <v>1</v>
      </c>
      <c r="I6010">
        <v>0</v>
      </c>
      <c r="J6010" t="s">
        <v>28</v>
      </c>
      <c r="K6010" t="s">
        <v>29</v>
      </c>
      <c r="L6010" t="s">
        <v>21</v>
      </c>
      <c r="M6010" t="s">
        <v>36</v>
      </c>
      <c r="N6010" t="s">
        <v>41</v>
      </c>
      <c r="O6010">
        <f>Table2[[#This Row],[check_out_date]]-Table2[[#This Row],[check_in_date]]</f>
        <v>7</v>
      </c>
      <c r="P6010">
        <f>Table2[[#This Row],[num_adults]]+Table2[[#This Row],[num_children]]</f>
        <v>1</v>
      </c>
      <c r="Q6010" s="3">
        <f>IF(OR(Table2[[#This Row],[booking_status]]="confirmed",Table2[[#This Row],[booking_status]]="checked-out"),Table2[[#This Row],[room_rate_per_night]]*Table2[[#This Row],[Num_Nights]],0)</f>
        <v>2594.41</v>
      </c>
      <c r="R6010" t="str" cm="1">
        <f t="array" ref="R6010">IFERROR(_xlfn.IFS(Table2[[#This Row],[booking_status]]="confirmed","Expected",Table2[[#This Row],[booking_status]]="checked-out","Actual"),"No Revenue")</f>
        <v>Expected</v>
      </c>
      <c r="S6010" s="4">
        <f>Table2[[#This Row],[Revenue_Amount]]/Table2[[#This Row],[Num_Nights]]</f>
        <v>370.63</v>
      </c>
    </row>
    <row r="6011" spans="1:19" x14ac:dyDescent="0.3">
      <c r="A6011">
        <v>6010</v>
      </c>
      <c r="B6011" t="s">
        <v>14</v>
      </c>
      <c r="C6011" s="9">
        <v>45255</v>
      </c>
      <c r="D6011" s="9">
        <v>45264</v>
      </c>
      <c r="E6011" s="10">
        <v>45247</v>
      </c>
      <c r="F6011" t="s">
        <v>18</v>
      </c>
      <c r="G6011">
        <v>219.4</v>
      </c>
      <c r="H6011">
        <v>2</v>
      </c>
      <c r="I6011">
        <v>2</v>
      </c>
      <c r="J6011" t="s">
        <v>94</v>
      </c>
      <c r="K6011" t="s">
        <v>99</v>
      </c>
      <c r="L6011" t="s">
        <v>21</v>
      </c>
      <c r="M6011" t="s">
        <v>22</v>
      </c>
      <c r="N6011" t="s">
        <v>45</v>
      </c>
      <c r="O6011">
        <f>Table2[[#This Row],[check_out_date]]-Table2[[#This Row],[check_in_date]]</f>
        <v>9</v>
      </c>
      <c r="P6011">
        <f>Table2[[#This Row],[num_adults]]+Table2[[#This Row],[num_children]]</f>
        <v>4</v>
      </c>
      <c r="Q6011" s="3">
        <f>IF(OR(Table2[[#This Row],[booking_status]]="confirmed",Table2[[#This Row],[booking_status]]="checked-out"),Table2[[#This Row],[room_rate_per_night]]*Table2[[#This Row],[Num_Nights]],0)</f>
        <v>1974.6000000000001</v>
      </c>
      <c r="R6011" t="str" cm="1">
        <f t="array" ref="R6011">IFERROR(_xlfn.IFS(Table2[[#This Row],[booking_status]]="confirmed","Expected",Table2[[#This Row],[booking_status]]="checked-out","Actual"),"No Revenue")</f>
        <v>Expected</v>
      </c>
      <c r="S6011" s="4">
        <f>Table2[[#This Row],[Revenue_Amount]]/Table2[[#This Row],[Num_Nights]]</f>
        <v>219.4</v>
      </c>
    </row>
    <row r="6012" spans="1:19" x14ac:dyDescent="0.3">
      <c r="A6012">
        <v>6011</v>
      </c>
      <c r="B6012" t="s">
        <v>14</v>
      </c>
      <c r="C6012" s="9">
        <v>45219</v>
      </c>
      <c r="D6012" s="9">
        <v>45225</v>
      </c>
      <c r="E6012" s="10">
        <v>45150</v>
      </c>
      <c r="F6012" t="s">
        <v>18</v>
      </c>
      <c r="G6012">
        <v>157.56</v>
      </c>
      <c r="H6012">
        <v>4</v>
      </c>
      <c r="I6012">
        <v>2</v>
      </c>
      <c r="J6012" t="s">
        <v>19</v>
      </c>
      <c r="K6012" t="s">
        <v>44</v>
      </c>
      <c r="L6012" t="s">
        <v>56</v>
      </c>
      <c r="M6012" t="s">
        <v>36</v>
      </c>
      <c r="N6012" t="s">
        <v>45</v>
      </c>
      <c r="O6012">
        <f>Table2[[#This Row],[check_out_date]]-Table2[[#This Row],[check_in_date]]</f>
        <v>6</v>
      </c>
      <c r="P6012">
        <f>Table2[[#This Row],[num_adults]]+Table2[[#This Row],[num_children]]</f>
        <v>6</v>
      </c>
      <c r="Q6012" s="3">
        <f>IF(OR(Table2[[#This Row],[booking_status]]="confirmed",Table2[[#This Row],[booking_status]]="checked-out"),Table2[[#This Row],[room_rate_per_night]]*Table2[[#This Row],[Num_Nights]],0)</f>
        <v>945.36</v>
      </c>
      <c r="R6012" t="str" cm="1">
        <f t="array" ref="R6012">IFERROR(_xlfn.IFS(Table2[[#This Row],[booking_status]]="confirmed","Expected",Table2[[#This Row],[booking_status]]="checked-out","Actual"),"No Revenue")</f>
        <v>Actual</v>
      </c>
      <c r="S6012" s="4">
        <f>Table2[[#This Row],[Revenue_Amount]]/Table2[[#This Row],[Num_Nights]]</f>
        <v>157.56</v>
      </c>
    </row>
    <row r="6013" spans="1:19" x14ac:dyDescent="0.3">
      <c r="A6013">
        <v>6012</v>
      </c>
      <c r="B6013" t="s">
        <v>37</v>
      </c>
      <c r="C6013" s="9">
        <v>45030</v>
      </c>
      <c r="D6013" s="9">
        <v>45032</v>
      </c>
      <c r="E6013" s="10">
        <v>45014</v>
      </c>
      <c r="F6013" t="s">
        <v>27</v>
      </c>
      <c r="G6013">
        <v>209.8</v>
      </c>
      <c r="H6013">
        <v>2</v>
      </c>
      <c r="I6013">
        <v>1</v>
      </c>
      <c r="J6013" t="s">
        <v>28</v>
      </c>
      <c r="K6013" t="s">
        <v>66</v>
      </c>
      <c r="L6013" t="s">
        <v>60</v>
      </c>
      <c r="M6013" t="s">
        <v>36</v>
      </c>
      <c r="N6013" t="s">
        <v>41</v>
      </c>
      <c r="O6013">
        <f>Table2[[#This Row],[check_out_date]]-Table2[[#This Row],[check_in_date]]</f>
        <v>2</v>
      </c>
      <c r="P6013">
        <f>Table2[[#This Row],[num_adults]]+Table2[[#This Row],[num_children]]</f>
        <v>3</v>
      </c>
      <c r="Q6013" s="3">
        <f>IF(OR(Table2[[#This Row],[booking_status]]="confirmed",Table2[[#This Row],[booking_status]]="checked-out"),Table2[[#This Row],[room_rate_per_night]]*Table2[[#This Row],[Num_Nights]],0)</f>
        <v>0</v>
      </c>
      <c r="R6013" t="str" cm="1">
        <f t="array" ref="R6013">IFERROR(_xlfn.IFS(Table2[[#This Row],[booking_status]]="confirmed","Expected",Table2[[#This Row],[booking_status]]="checked-out","Actual"),"No Revenue")</f>
        <v>No Revenue</v>
      </c>
      <c r="S6013" s="4">
        <f>Table2[[#This Row],[Revenue_Amount]]/Table2[[#This Row],[Num_Nights]]</f>
        <v>0</v>
      </c>
    </row>
    <row r="6014" spans="1:19" hidden="1" x14ac:dyDescent="0.3">
      <c r="A6014">
        <v>6013</v>
      </c>
      <c r="B6014" t="s">
        <v>31</v>
      </c>
      <c r="C6014" s="9">
        <v>45217</v>
      </c>
      <c r="D6014" s="9">
        <v>45224</v>
      </c>
      <c r="E6014" s="10">
        <v>45191</v>
      </c>
      <c r="F6014" t="s">
        <v>18</v>
      </c>
      <c r="G6014">
        <v>145.25</v>
      </c>
      <c r="H6014">
        <v>2</v>
      </c>
      <c r="I6014">
        <v>0</v>
      </c>
      <c r="J6014" t="s">
        <v>35</v>
      </c>
      <c r="K6014" t="s">
        <v>44</v>
      </c>
      <c r="L6014" t="s">
        <v>21</v>
      </c>
      <c r="M6014" t="s">
        <v>36</v>
      </c>
      <c r="N6014" t="s">
        <v>41</v>
      </c>
      <c r="O6014">
        <f>Table2[[#This Row],[check_out_date]]-Table2[[#This Row],[check_in_date]]</f>
        <v>7</v>
      </c>
      <c r="P6014">
        <f>Table2[[#This Row],[num_adults]]+Table2[[#This Row],[num_children]]</f>
        <v>2</v>
      </c>
      <c r="Q6014" s="3">
        <f>IF(OR(Table2[[#This Row],[booking_status]]="confirmed",Table2[[#This Row],[booking_status]]="checked-out"),Table2[[#This Row],[room_rate_per_night]]*Table2[[#This Row],[Num_Nights]],0)</f>
        <v>1016.75</v>
      </c>
      <c r="R6014" t="str" cm="1">
        <f t="array" ref="R6014">IFERROR(_xlfn.IFS(Table2[[#This Row],[booking_status]]="confirmed","Expected",Table2[[#This Row],[booking_status]]="checked-out","Actual"),"No Revenue")</f>
        <v>Expected</v>
      </c>
      <c r="S6014" s="4">
        <f>Table2[[#This Row],[Revenue_Amount]]/Table2[[#This Row],[Num_Nights]]</f>
        <v>145.25</v>
      </c>
    </row>
    <row r="6015" spans="1:19" x14ac:dyDescent="0.3">
      <c r="A6015">
        <v>6014</v>
      </c>
      <c r="B6015" t="s">
        <v>37</v>
      </c>
      <c r="C6015" s="9">
        <v>45046</v>
      </c>
      <c r="D6015" s="9">
        <v>45049</v>
      </c>
      <c r="E6015" s="10">
        <v>45012</v>
      </c>
      <c r="F6015" t="s">
        <v>27</v>
      </c>
      <c r="G6015">
        <v>207.34</v>
      </c>
      <c r="H6015">
        <v>1</v>
      </c>
      <c r="I6015">
        <v>0</v>
      </c>
      <c r="J6015" t="s">
        <v>19</v>
      </c>
      <c r="K6015" t="s">
        <v>20</v>
      </c>
      <c r="L6015" t="s">
        <v>56</v>
      </c>
      <c r="M6015" t="s">
        <v>22</v>
      </c>
      <c r="N6015" t="s">
        <v>41</v>
      </c>
      <c r="O6015">
        <f>Table2[[#This Row],[check_out_date]]-Table2[[#This Row],[check_in_date]]</f>
        <v>3</v>
      </c>
      <c r="P6015">
        <f>Table2[[#This Row],[num_adults]]+Table2[[#This Row],[num_children]]</f>
        <v>1</v>
      </c>
      <c r="Q6015" s="3">
        <f>IF(OR(Table2[[#This Row],[booking_status]]="confirmed",Table2[[#This Row],[booking_status]]="checked-out"),Table2[[#This Row],[room_rate_per_night]]*Table2[[#This Row],[Num_Nights]],0)</f>
        <v>622.02</v>
      </c>
      <c r="R6015" t="str" cm="1">
        <f t="array" ref="R6015">IFERROR(_xlfn.IFS(Table2[[#This Row],[booking_status]]="confirmed","Expected",Table2[[#This Row],[booking_status]]="checked-out","Actual"),"No Revenue")</f>
        <v>Actual</v>
      </c>
      <c r="S6015" s="4">
        <f>Table2[[#This Row],[Revenue_Amount]]/Table2[[#This Row],[Num_Nights]]</f>
        <v>207.34</v>
      </c>
    </row>
    <row r="6016" spans="1:19" hidden="1" x14ac:dyDescent="0.3">
      <c r="A6016">
        <v>6015</v>
      </c>
      <c r="B6016" t="s">
        <v>31</v>
      </c>
      <c r="C6016" s="9">
        <v>45206</v>
      </c>
      <c r="D6016" s="9">
        <v>45217</v>
      </c>
      <c r="E6016" s="10">
        <v>45199</v>
      </c>
      <c r="F6016" t="s">
        <v>27</v>
      </c>
      <c r="G6016">
        <v>109.28</v>
      </c>
      <c r="H6016">
        <v>2</v>
      </c>
      <c r="I6016">
        <v>1</v>
      </c>
      <c r="J6016" t="s">
        <v>35</v>
      </c>
      <c r="K6016" t="s">
        <v>44</v>
      </c>
      <c r="L6016" t="s">
        <v>56</v>
      </c>
      <c r="M6016" t="s">
        <v>22</v>
      </c>
      <c r="N6016" t="s">
        <v>41</v>
      </c>
      <c r="O6016">
        <f>Table2[[#This Row],[check_out_date]]-Table2[[#This Row],[check_in_date]]</f>
        <v>11</v>
      </c>
      <c r="P6016">
        <f>Table2[[#This Row],[num_adults]]+Table2[[#This Row],[num_children]]</f>
        <v>3</v>
      </c>
      <c r="Q6016" s="3">
        <f>IF(OR(Table2[[#This Row],[booking_status]]="confirmed",Table2[[#This Row],[booking_status]]="checked-out"),Table2[[#This Row],[room_rate_per_night]]*Table2[[#This Row],[Num_Nights]],0)</f>
        <v>1202.08</v>
      </c>
      <c r="R6016" t="str" cm="1">
        <f t="array" ref="R6016">IFERROR(_xlfn.IFS(Table2[[#This Row],[booking_status]]="confirmed","Expected",Table2[[#This Row],[booking_status]]="checked-out","Actual"),"No Revenue")</f>
        <v>Actual</v>
      </c>
      <c r="S6016" s="4">
        <f>Table2[[#This Row],[Revenue_Amount]]/Table2[[#This Row],[Num_Nights]]</f>
        <v>109.27999999999999</v>
      </c>
    </row>
    <row r="6017" spans="1:19" x14ac:dyDescent="0.3">
      <c r="A6017">
        <v>6016</v>
      </c>
      <c r="B6017" t="s">
        <v>14</v>
      </c>
      <c r="C6017" s="9">
        <v>45071</v>
      </c>
      <c r="D6017" s="9">
        <v>45078</v>
      </c>
      <c r="E6017" s="10">
        <v>45011</v>
      </c>
      <c r="F6017" t="s">
        <v>18</v>
      </c>
      <c r="G6017">
        <v>244.4</v>
      </c>
      <c r="H6017">
        <v>4</v>
      </c>
      <c r="I6017">
        <v>0</v>
      </c>
      <c r="J6017" t="s">
        <v>19</v>
      </c>
      <c r="K6017" t="s">
        <v>44</v>
      </c>
      <c r="L6017" t="s">
        <v>56</v>
      </c>
      <c r="M6017" t="s">
        <v>22</v>
      </c>
      <c r="N6017" t="s">
        <v>95</v>
      </c>
      <c r="O6017">
        <f>Table2[[#This Row],[check_out_date]]-Table2[[#This Row],[check_in_date]]</f>
        <v>7</v>
      </c>
      <c r="P6017">
        <f>Table2[[#This Row],[num_adults]]+Table2[[#This Row],[num_children]]</f>
        <v>4</v>
      </c>
      <c r="Q6017" s="3">
        <f>IF(OR(Table2[[#This Row],[booking_status]]="confirmed",Table2[[#This Row],[booking_status]]="checked-out"),Table2[[#This Row],[room_rate_per_night]]*Table2[[#This Row],[Num_Nights]],0)</f>
        <v>1710.8</v>
      </c>
      <c r="R6017" t="str" cm="1">
        <f t="array" ref="R6017">IFERROR(_xlfn.IFS(Table2[[#This Row],[booking_status]]="confirmed","Expected",Table2[[#This Row],[booking_status]]="checked-out","Actual"),"No Revenue")</f>
        <v>Actual</v>
      </c>
      <c r="S6017" s="4">
        <f>Table2[[#This Row],[Revenue_Amount]]/Table2[[#This Row],[Num_Nights]]</f>
        <v>244.4</v>
      </c>
    </row>
    <row r="6018" spans="1:19" x14ac:dyDescent="0.3">
      <c r="A6018">
        <v>6017</v>
      </c>
      <c r="B6018" t="s">
        <v>50</v>
      </c>
      <c r="C6018" s="9">
        <v>45065</v>
      </c>
      <c r="D6018" s="9">
        <v>45076</v>
      </c>
      <c r="E6018" s="10">
        <v>45034</v>
      </c>
      <c r="F6018" t="s">
        <v>27</v>
      </c>
      <c r="G6018">
        <v>165.43</v>
      </c>
      <c r="H6018">
        <v>1</v>
      </c>
      <c r="I6018">
        <v>0</v>
      </c>
      <c r="J6018" t="s">
        <v>28</v>
      </c>
      <c r="K6018" t="s">
        <v>66</v>
      </c>
      <c r="L6018" t="s">
        <v>21</v>
      </c>
      <c r="M6018" t="s">
        <v>36</v>
      </c>
      <c r="N6018" t="s">
        <v>41</v>
      </c>
      <c r="O6018">
        <f>Table2[[#This Row],[check_out_date]]-Table2[[#This Row],[check_in_date]]</f>
        <v>11</v>
      </c>
      <c r="P6018">
        <f>Table2[[#This Row],[num_adults]]+Table2[[#This Row],[num_children]]</f>
        <v>1</v>
      </c>
      <c r="Q6018" s="3">
        <f>IF(OR(Table2[[#This Row],[booking_status]]="confirmed",Table2[[#This Row],[booking_status]]="checked-out"),Table2[[#This Row],[room_rate_per_night]]*Table2[[#This Row],[Num_Nights]],0)</f>
        <v>1819.73</v>
      </c>
      <c r="R6018" t="str" cm="1">
        <f t="array" ref="R6018">IFERROR(_xlfn.IFS(Table2[[#This Row],[booking_status]]="confirmed","Expected",Table2[[#This Row],[booking_status]]="checked-out","Actual"),"No Revenue")</f>
        <v>Expected</v>
      </c>
      <c r="S6018" s="4">
        <f>Table2[[#This Row],[Revenue_Amount]]/Table2[[#This Row],[Num_Nights]]</f>
        <v>165.43</v>
      </c>
    </row>
    <row r="6019" spans="1:19" x14ac:dyDescent="0.3">
      <c r="A6019">
        <v>6018</v>
      </c>
      <c r="B6019" t="s">
        <v>50</v>
      </c>
      <c r="C6019" s="9">
        <v>44941</v>
      </c>
      <c r="D6019" s="9">
        <v>44948</v>
      </c>
      <c r="E6019" s="10">
        <v>44904</v>
      </c>
      <c r="F6019" t="s">
        <v>49</v>
      </c>
      <c r="G6019">
        <v>103.82</v>
      </c>
      <c r="H6019">
        <v>1</v>
      </c>
      <c r="I6019">
        <v>1</v>
      </c>
      <c r="J6019" t="s">
        <v>55</v>
      </c>
      <c r="K6019" t="s">
        <v>20</v>
      </c>
      <c r="L6019" t="s">
        <v>56</v>
      </c>
      <c r="M6019" t="s">
        <v>36</v>
      </c>
      <c r="N6019" t="s">
        <v>41</v>
      </c>
      <c r="O6019">
        <f>Table2[[#This Row],[check_out_date]]-Table2[[#This Row],[check_in_date]]</f>
        <v>7</v>
      </c>
      <c r="P6019">
        <f>Table2[[#This Row],[num_adults]]+Table2[[#This Row],[num_children]]</f>
        <v>2</v>
      </c>
      <c r="Q6019" s="3">
        <f>IF(OR(Table2[[#This Row],[booking_status]]="confirmed",Table2[[#This Row],[booking_status]]="checked-out"),Table2[[#This Row],[room_rate_per_night]]*Table2[[#This Row],[Num_Nights]],0)</f>
        <v>726.74</v>
      </c>
      <c r="R6019" t="str" cm="1">
        <f t="array" ref="R6019">IFERROR(_xlfn.IFS(Table2[[#This Row],[booking_status]]="confirmed","Expected",Table2[[#This Row],[booking_status]]="checked-out","Actual"),"No Revenue")</f>
        <v>Actual</v>
      </c>
      <c r="S6019" s="4">
        <f>Table2[[#This Row],[Revenue_Amount]]/Table2[[#This Row],[Num_Nights]]</f>
        <v>103.82000000000001</v>
      </c>
    </row>
    <row r="6020" spans="1:19" hidden="1" x14ac:dyDescent="0.3">
      <c r="A6020">
        <v>6019</v>
      </c>
      <c r="B6020" t="s">
        <v>50</v>
      </c>
      <c r="C6020" s="9">
        <v>44952</v>
      </c>
      <c r="D6020" s="9">
        <v>44956</v>
      </c>
      <c r="E6020" s="10">
        <v>44920</v>
      </c>
      <c r="F6020" t="s">
        <v>49</v>
      </c>
      <c r="G6020">
        <v>167.55</v>
      </c>
      <c r="H6020">
        <v>2</v>
      </c>
      <c r="I6020">
        <v>0</v>
      </c>
      <c r="J6020" t="s">
        <v>35</v>
      </c>
      <c r="K6020" t="s">
        <v>99</v>
      </c>
      <c r="L6020" t="s">
        <v>56</v>
      </c>
      <c r="M6020" t="s">
        <v>36</v>
      </c>
      <c r="N6020" t="s">
        <v>23</v>
      </c>
      <c r="O6020">
        <f>Table2[[#This Row],[check_out_date]]-Table2[[#This Row],[check_in_date]]</f>
        <v>4</v>
      </c>
      <c r="P6020">
        <f>Table2[[#This Row],[num_adults]]+Table2[[#This Row],[num_children]]</f>
        <v>2</v>
      </c>
      <c r="Q6020" s="3">
        <f>IF(OR(Table2[[#This Row],[booking_status]]="confirmed",Table2[[#This Row],[booking_status]]="checked-out"),Table2[[#This Row],[room_rate_per_night]]*Table2[[#This Row],[Num_Nights]],0)</f>
        <v>670.2</v>
      </c>
      <c r="R6020" t="str" cm="1">
        <f t="array" ref="R6020">IFERROR(_xlfn.IFS(Table2[[#This Row],[booking_status]]="confirmed","Expected",Table2[[#This Row],[booking_status]]="checked-out","Actual"),"No Revenue")</f>
        <v>Actual</v>
      </c>
      <c r="S6020" s="4">
        <f>Table2[[#This Row],[Revenue_Amount]]/Table2[[#This Row],[Num_Nights]]</f>
        <v>167.55</v>
      </c>
    </row>
    <row r="6021" spans="1:19" hidden="1" x14ac:dyDescent="0.3">
      <c r="A6021">
        <v>6020</v>
      </c>
      <c r="B6021" t="s">
        <v>14</v>
      </c>
      <c r="C6021" s="9">
        <v>45196</v>
      </c>
      <c r="D6021" s="9">
        <v>45201</v>
      </c>
      <c r="E6021" s="10">
        <v>45182</v>
      </c>
      <c r="F6021" t="s">
        <v>54</v>
      </c>
      <c r="G6021">
        <v>371.65</v>
      </c>
      <c r="H6021">
        <v>1</v>
      </c>
      <c r="I6021">
        <v>0</v>
      </c>
      <c r="J6021" t="s">
        <v>35</v>
      </c>
      <c r="K6021" t="s">
        <v>29</v>
      </c>
      <c r="L6021" t="s">
        <v>21</v>
      </c>
      <c r="M6021" t="s">
        <v>36</v>
      </c>
      <c r="N6021" t="s">
        <v>41</v>
      </c>
      <c r="O6021">
        <f>Table2[[#This Row],[check_out_date]]-Table2[[#This Row],[check_in_date]]</f>
        <v>5</v>
      </c>
      <c r="P6021">
        <f>Table2[[#This Row],[num_adults]]+Table2[[#This Row],[num_children]]</f>
        <v>1</v>
      </c>
      <c r="Q6021" s="3">
        <f>IF(OR(Table2[[#This Row],[booking_status]]="confirmed",Table2[[#This Row],[booking_status]]="checked-out"),Table2[[#This Row],[room_rate_per_night]]*Table2[[#This Row],[Num_Nights]],0)</f>
        <v>1858.25</v>
      </c>
      <c r="R6021" t="str" cm="1">
        <f t="array" ref="R6021">IFERROR(_xlfn.IFS(Table2[[#This Row],[booking_status]]="confirmed","Expected",Table2[[#This Row],[booking_status]]="checked-out","Actual"),"No Revenue")</f>
        <v>Expected</v>
      </c>
      <c r="S6021" s="4">
        <f>Table2[[#This Row],[Revenue_Amount]]/Table2[[#This Row],[Num_Nights]]</f>
        <v>371.65</v>
      </c>
    </row>
    <row r="6022" spans="1:19" x14ac:dyDescent="0.3">
      <c r="A6022">
        <v>6021</v>
      </c>
      <c r="B6022" t="s">
        <v>50</v>
      </c>
      <c r="C6022" s="9">
        <v>45117</v>
      </c>
      <c r="D6022" s="9">
        <v>45122</v>
      </c>
      <c r="E6022" s="10">
        <v>45040</v>
      </c>
      <c r="F6022" t="s">
        <v>27</v>
      </c>
      <c r="G6022">
        <v>226.32</v>
      </c>
      <c r="H6022">
        <v>4</v>
      </c>
      <c r="I6022">
        <v>1</v>
      </c>
      <c r="J6022" t="s">
        <v>19</v>
      </c>
      <c r="K6022" t="s">
        <v>99</v>
      </c>
      <c r="L6022" t="s">
        <v>21</v>
      </c>
      <c r="M6022" t="s">
        <v>36</v>
      </c>
      <c r="N6022" t="s">
        <v>23</v>
      </c>
      <c r="O6022">
        <f>Table2[[#This Row],[check_out_date]]-Table2[[#This Row],[check_in_date]]</f>
        <v>5</v>
      </c>
      <c r="P6022">
        <f>Table2[[#This Row],[num_adults]]+Table2[[#This Row],[num_children]]</f>
        <v>5</v>
      </c>
      <c r="Q6022" s="3">
        <f>IF(OR(Table2[[#This Row],[booking_status]]="confirmed",Table2[[#This Row],[booking_status]]="checked-out"),Table2[[#This Row],[room_rate_per_night]]*Table2[[#This Row],[Num_Nights]],0)</f>
        <v>1131.5999999999999</v>
      </c>
      <c r="R6022" t="str" cm="1">
        <f t="array" ref="R6022">IFERROR(_xlfn.IFS(Table2[[#This Row],[booking_status]]="confirmed","Expected",Table2[[#This Row],[booking_status]]="checked-out","Actual"),"No Revenue")</f>
        <v>Expected</v>
      </c>
      <c r="S6022" s="4">
        <f>Table2[[#This Row],[Revenue_Amount]]/Table2[[#This Row],[Num_Nights]]</f>
        <v>226.32</v>
      </c>
    </row>
    <row r="6023" spans="1:19" hidden="1" x14ac:dyDescent="0.3">
      <c r="A6023">
        <v>6022</v>
      </c>
      <c r="B6023" t="s">
        <v>37</v>
      </c>
      <c r="C6023" s="9">
        <v>45075</v>
      </c>
      <c r="D6023" s="9">
        <v>45079</v>
      </c>
      <c r="E6023" s="10">
        <v>45046</v>
      </c>
      <c r="F6023" t="s">
        <v>27</v>
      </c>
      <c r="G6023">
        <v>129.04</v>
      </c>
      <c r="H6023">
        <v>2</v>
      </c>
      <c r="I6023">
        <v>3</v>
      </c>
      <c r="J6023" t="s">
        <v>35</v>
      </c>
      <c r="K6023" t="s">
        <v>29</v>
      </c>
      <c r="L6023" t="s">
        <v>60</v>
      </c>
      <c r="M6023" t="s">
        <v>22</v>
      </c>
      <c r="N6023" t="s">
        <v>41</v>
      </c>
      <c r="O6023">
        <f>Table2[[#This Row],[check_out_date]]-Table2[[#This Row],[check_in_date]]</f>
        <v>4</v>
      </c>
      <c r="P6023">
        <f>Table2[[#This Row],[num_adults]]+Table2[[#This Row],[num_children]]</f>
        <v>5</v>
      </c>
      <c r="Q6023" s="3">
        <f>IF(OR(Table2[[#This Row],[booking_status]]="confirmed",Table2[[#This Row],[booking_status]]="checked-out"),Table2[[#This Row],[room_rate_per_night]]*Table2[[#This Row],[Num_Nights]],0)</f>
        <v>0</v>
      </c>
      <c r="R6023" t="str" cm="1">
        <f t="array" ref="R6023">IFERROR(_xlfn.IFS(Table2[[#This Row],[booking_status]]="confirmed","Expected",Table2[[#This Row],[booking_status]]="checked-out","Actual"),"No Revenue")</f>
        <v>No Revenue</v>
      </c>
      <c r="S6023" s="4">
        <f>Table2[[#This Row],[Revenue_Amount]]/Table2[[#This Row],[Num_Nights]]</f>
        <v>0</v>
      </c>
    </row>
    <row r="6024" spans="1:19" hidden="1" x14ac:dyDescent="0.3">
      <c r="A6024">
        <v>6023</v>
      </c>
      <c r="B6024" t="s">
        <v>31</v>
      </c>
      <c r="C6024" s="9">
        <v>45163</v>
      </c>
      <c r="D6024" s="9">
        <v>45168</v>
      </c>
      <c r="E6024" s="10">
        <v>45131</v>
      </c>
      <c r="F6024" t="s">
        <v>54</v>
      </c>
      <c r="G6024">
        <v>241.71</v>
      </c>
      <c r="H6024">
        <v>1</v>
      </c>
      <c r="I6024">
        <v>0</v>
      </c>
      <c r="J6024" t="s">
        <v>35</v>
      </c>
      <c r="K6024" t="s">
        <v>20</v>
      </c>
      <c r="L6024" t="s">
        <v>21</v>
      </c>
      <c r="M6024" t="s">
        <v>22</v>
      </c>
      <c r="N6024" t="s">
        <v>23</v>
      </c>
      <c r="O6024">
        <f>Table2[[#This Row],[check_out_date]]-Table2[[#This Row],[check_in_date]]</f>
        <v>5</v>
      </c>
      <c r="P6024">
        <f>Table2[[#This Row],[num_adults]]+Table2[[#This Row],[num_children]]</f>
        <v>1</v>
      </c>
      <c r="Q6024" s="3">
        <f>IF(OR(Table2[[#This Row],[booking_status]]="confirmed",Table2[[#This Row],[booking_status]]="checked-out"),Table2[[#This Row],[room_rate_per_night]]*Table2[[#This Row],[Num_Nights]],0)</f>
        <v>1208.55</v>
      </c>
      <c r="R6024" t="str" cm="1">
        <f t="array" ref="R6024">IFERROR(_xlfn.IFS(Table2[[#This Row],[booking_status]]="confirmed","Expected",Table2[[#This Row],[booking_status]]="checked-out","Actual"),"No Revenue")</f>
        <v>Expected</v>
      </c>
      <c r="S6024" s="4">
        <f>Table2[[#This Row],[Revenue_Amount]]/Table2[[#This Row],[Num_Nights]]</f>
        <v>241.70999999999998</v>
      </c>
    </row>
    <row r="6025" spans="1:19" hidden="1" x14ac:dyDescent="0.3">
      <c r="A6025">
        <v>6024</v>
      </c>
      <c r="B6025" t="s">
        <v>14</v>
      </c>
      <c r="C6025" s="9">
        <v>45276</v>
      </c>
      <c r="D6025" s="9">
        <v>45281</v>
      </c>
      <c r="E6025" s="10">
        <v>45234</v>
      </c>
      <c r="F6025" t="s">
        <v>54</v>
      </c>
      <c r="G6025">
        <v>287.02</v>
      </c>
      <c r="H6025">
        <v>1</v>
      </c>
      <c r="I6025">
        <v>0</v>
      </c>
      <c r="J6025" t="s">
        <v>35</v>
      </c>
      <c r="K6025" t="s">
        <v>29</v>
      </c>
      <c r="L6025" t="s">
        <v>56</v>
      </c>
      <c r="M6025" t="s">
        <v>22</v>
      </c>
      <c r="N6025" t="s">
        <v>41</v>
      </c>
      <c r="O6025">
        <f>Table2[[#This Row],[check_out_date]]-Table2[[#This Row],[check_in_date]]</f>
        <v>5</v>
      </c>
      <c r="P6025">
        <f>Table2[[#This Row],[num_adults]]+Table2[[#This Row],[num_children]]</f>
        <v>1</v>
      </c>
      <c r="Q6025" s="3">
        <f>IF(OR(Table2[[#This Row],[booking_status]]="confirmed",Table2[[#This Row],[booking_status]]="checked-out"),Table2[[#This Row],[room_rate_per_night]]*Table2[[#This Row],[Num_Nights]],0)</f>
        <v>1435.1</v>
      </c>
      <c r="R6025" t="str" cm="1">
        <f t="array" ref="R6025">IFERROR(_xlfn.IFS(Table2[[#This Row],[booking_status]]="confirmed","Expected",Table2[[#This Row],[booking_status]]="checked-out","Actual"),"No Revenue")</f>
        <v>Actual</v>
      </c>
      <c r="S6025" s="4">
        <f>Table2[[#This Row],[Revenue_Amount]]/Table2[[#This Row],[Num_Nights]]</f>
        <v>287.02</v>
      </c>
    </row>
    <row r="6026" spans="1:19" x14ac:dyDescent="0.3">
      <c r="A6026">
        <v>6025</v>
      </c>
      <c r="B6026" t="s">
        <v>14</v>
      </c>
      <c r="C6026" s="9">
        <v>45215</v>
      </c>
      <c r="D6026" s="9">
        <v>45217</v>
      </c>
      <c r="E6026" s="10">
        <v>45177</v>
      </c>
      <c r="F6026" t="s">
        <v>18</v>
      </c>
      <c r="G6026">
        <v>167.26</v>
      </c>
      <c r="H6026">
        <v>2</v>
      </c>
      <c r="I6026">
        <v>0</v>
      </c>
      <c r="J6026" t="s">
        <v>28</v>
      </c>
      <c r="K6026" t="s">
        <v>99</v>
      </c>
      <c r="L6026" t="s">
        <v>56</v>
      </c>
      <c r="M6026" t="s">
        <v>22</v>
      </c>
      <c r="N6026" t="s">
        <v>95</v>
      </c>
      <c r="O6026">
        <f>Table2[[#This Row],[check_out_date]]-Table2[[#This Row],[check_in_date]]</f>
        <v>2</v>
      </c>
      <c r="P6026">
        <f>Table2[[#This Row],[num_adults]]+Table2[[#This Row],[num_children]]</f>
        <v>2</v>
      </c>
      <c r="Q6026" s="3">
        <f>IF(OR(Table2[[#This Row],[booking_status]]="confirmed",Table2[[#This Row],[booking_status]]="checked-out"),Table2[[#This Row],[room_rate_per_night]]*Table2[[#This Row],[Num_Nights]],0)</f>
        <v>334.52</v>
      </c>
      <c r="R6026" t="str" cm="1">
        <f t="array" ref="R6026">IFERROR(_xlfn.IFS(Table2[[#This Row],[booking_status]]="confirmed","Expected",Table2[[#This Row],[booking_status]]="checked-out","Actual"),"No Revenue")</f>
        <v>Actual</v>
      </c>
      <c r="S6026" s="4">
        <f>Table2[[#This Row],[Revenue_Amount]]/Table2[[#This Row],[Num_Nights]]</f>
        <v>167.26</v>
      </c>
    </row>
    <row r="6027" spans="1:19" x14ac:dyDescent="0.3">
      <c r="A6027">
        <v>6026</v>
      </c>
      <c r="B6027" t="s">
        <v>31</v>
      </c>
      <c r="C6027" s="9">
        <v>45227</v>
      </c>
      <c r="D6027" s="9">
        <v>45231</v>
      </c>
      <c r="E6027" s="10">
        <v>45215</v>
      </c>
      <c r="F6027" t="s">
        <v>54</v>
      </c>
      <c r="G6027">
        <v>373.27</v>
      </c>
      <c r="H6027">
        <v>2</v>
      </c>
      <c r="I6027">
        <v>2</v>
      </c>
      <c r="J6027" t="s">
        <v>28</v>
      </c>
      <c r="K6027" t="s">
        <v>99</v>
      </c>
      <c r="L6027" t="s">
        <v>56</v>
      </c>
      <c r="M6027" t="s">
        <v>36</v>
      </c>
      <c r="N6027" t="s">
        <v>30</v>
      </c>
      <c r="O6027">
        <f>Table2[[#This Row],[check_out_date]]-Table2[[#This Row],[check_in_date]]</f>
        <v>4</v>
      </c>
      <c r="P6027">
        <f>Table2[[#This Row],[num_adults]]+Table2[[#This Row],[num_children]]</f>
        <v>4</v>
      </c>
      <c r="Q6027" s="3">
        <f>IF(OR(Table2[[#This Row],[booking_status]]="confirmed",Table2[[#This Row],[booking_status]]="checked-out"),Table2[[#This Row],[room_rate_per_night]]*Table2[[#This Row],[Num_Nights]],0)</f>
        <v>1493.08</v>
      </c>
      <c r="R6027" t="str" cm="1">
        <f t="array" ref="R6027">IFERROR(_xlfn.IFS(Table2[[#This Row],[booking_status]]="confirmed","Expected",Table2[[#This Row],[booking_status]]="checked-out","Actual"),"No Revenue")</f>
        <v>Actual</v>
      </c>
      <c r="S6027" s="4">
        <f>Table2[[#This Row],[Revenue_Amount]]/Table2[[#This Row],[Num_Nights]]</f>
        <v>373.27</v>
      </c>
    </row>
    <row r="6028" spans="1:19" hidden="1" x14ac:dyDescent="0.3">
      <c r="A6028">
        <v>6027</v>
      </c>
      <c r="B6028" t="s">
        <v>50</v>
      </c>
      <c r="C6028" s="9">
        <v>45282</v>
      </c>
      <c r="D6028" s="9">
        <v>45292</v>
      </c>
      <c r="E6028" s="10">
        <v>45261</v>
      </c>
      <c r="F6028" t="s">
        <v>54</v>
      </c>
      <c r="G6028">
        <v>462.77</v>
      </c>
      <c r="H6028">
        <v>2</v>
      </c>
      <c r="I6028">
        <v>0</v>
      </c>
      <c r="J6028" t="s">
        <v>35</v>
      </c>
      <c r="K6028" t="s">
        <v>44</v>
      </c>
      <c r="L6028" t="s">
        <v>21</v>
      </c>
      <c r="M6028" t="s">
        <v>22</v>
      </c>
      <c r="N6028" t="s">
        <v>41</v>
      </c>
      <c r="O6028">
        <f>Table2[[#This Row],[check_out_date]]-Table2[[#This Row],[check_in_date]]</f>
        <v>10</v>
      </c>
      <c r="P6028">
        <f>Table2[[#This Row],[num_adults]]+Table2[[#This Row],[num_children]]</f>
        <v>2</v>
      </c>
      <c r="Q6028" s="3">
        <f>IF(OR(Table2[[#This Row],[booking_status]]="confirmed",Table2[[#This Row],[booking_status]]="checked-out"),Table2[[#This Row],[room_rate_per_night]]*Table2[[#This Row],[Num_Nights]],0)</f>
        <v>4627.7</v>
      </c>
      <c r="R6028" t="str" cm="1">
        <f t="array" ref="R6028">IFERROR(_xlfn.IFS(Table2[[#This Row],[booking_status]]="confirmed","Expected",Table2[[#This Row],[booking_status]]="checked-out","Actual"),"No Revenue")</f>
        <v>Expected</v>
      </c>
      <c r="S6028" s="4">
        <f>Table2[[#This Row],[Revenue_Amount]]/Table2[[#This Row],[Num_Nights]]</f>
        <v>462.77</v>
      </c>
    </row>
    <row r="6029" spans="1:19" hidden="1" x14ac:dyDescent="0.3">
      <c r="A6029">
        <v>6028</v>
      </c>
      <c r="B6029" t="s">
        <v>37</v>
      </c>
      <c r="C6029" s="9">
        <v>44985</v>
      </c>
      <c r="D6029" s="9">
        <v>44991</v>
      </c>
      <c r="E6029" s="10">
        <v>44954</v>
      </c>
      <c r="F6029" t="s">
        <v>27</v>
      </c>
      <c r="G6029">
        <v>211.56</v>
      </c>
      <c r="H6029">
        <v>1</v>
      </c>
      <c r="I6029">
        <v>1</v>
      </c>
      <c r="J6029" t="s">
        <v>35</v>
      </c>
      <c r="K6029" t="s">
        <v>29</v>
      </c>
      <c r="L6029" t="s">
        <v>21</v>
      </c>
      <c r="M6029" t="s">
        <v>36</v>
      </c>
      <c r="N6029" t="s">
        <v>41</v>
      </c>
      <c r="O6029">
        <f>Table2[[#This Row],[check_out_date]]-Table2[[#This Row],[check_in_date]]</f>
        <v>6</v>
      </c>
      <c r="P6029">
        <f>Table2[[#This Row],[num_adults]]+Table2[[#This Row],[num_children]]</f>
        <v>2</v>
      </c>
      <c r="Q6029" s="3">
        <f>IF(OR(Table2[[#This Row],[booking_status]]="confirmed",Table2[[#This Row],[booking_status]]="checked-out"),Table2[[#This Row],[room_rate_per_night]]*Table2[[#This Row],[Num_Nights]],0)</f>
        <v>1269.3600000000001</v>
      </c>
      <c r="R6029" t="str" cm="1">
        <f t="array" ref="R6029">IFERROR(_xlfn.IFS(Table2[[#This Row],[booking_status]]="confirmed","Expected",Table2[[#This Row],[booking_status]]="checked-out","Actual"),"No Revenue")</f>
        <v>Expected</v>
      </c>
      <c r="S6029" s="4">
        <f>Table2[[#This Row],[Revenue_Amount]]/Table2[[#This Row],[Num_Nights]]</f>
        <v>211.56000000000003</v>
      </c>
    </row>
    <row r="6030" spans="1:19" x14ac:dyDescent="0.3">
      <c r="A6030">
        <v>6029</v>
      </c>
      <c r="B6030" t="s">
        <v>37</v>
      </c>
      <c r="C6030" s="9">
        <v>45100</v>
      </c>
      <c r="D6030" s="9">
        <v>45102</v>
      </c>
      <c r="E6030" s="10">
        <v>45077</v>
      </c>
      <c r="F6030" t="s">
        <v>18</v>
      </c>
      <c r="G6030">
        <v>242.47</v>
      </c>
      <c r="H6030">
        <v>2</v>
      </c>
      <c r="I6030">
        <v>0</v>
      </c>
      <c r="J6030" t="s">
        <v>28</v>
      </c>
      <c r="K6030" t="s">
        <v>66</v>
      </c>
      <c r="L6030" t="s">
        <v>56</v>
      </c>
      <c r="M6030" t="s">
        <v>36</v>
      </c>
      <c r="N6030" t="s">
        <v>23</v>
      </c>
      <c r="O6030">
        <f>Table2[[#This Row],[check_out_date]]-Table2[[#This Row],[check_in_date]]</f>
        <v>2</v>
      </c>
      <c r="P6030">
        <f>Table2[[#This Row],[num_adults]]+Table2[[#This Row],[num_children]]</f>
        <v>2</v>
      </c>
      <c r="Q6030" s="3">
        <f>IF(OR(Table2[[#This Row],[booking_status]]="confirmed",Table2[[#This Row],[booking_status]]="checked-out"),Table2[[#This Row],[room_rate_per_night]]*Table2[[#This Row],[Num_Nights]],0)</f>
        <v>484.94</v>
      </c>
      <c r="R6030" t="str" cm="1">
        <f t="array" ref="R6030">IFERROR(_xlfn.IFS(Table2[[#This Row],[booking_status]]="confirmed","Expected",Table2[[#This Row],[booking_status]]="checked-out","Actual"),"No Revenue")</f>
        <v>Actual</v>
      </c>
      <c r="S6030" s="4">
        <f>Table2[[#This Row],[Revenue_Amount]]/Table2[[#This Row],[Num_Nights]]</f>
        <v>242.47</v>
      </c>
    </row>
    <row r="6031" spans="1:19" x14ac:dyDescent="0.3">
      <c r="A6031">
        <v>6030</v>
      </c>
      <c r="B6031" t="s">
        <v>50</v>
      </c>
      <c r="C6031" s="9">
        <v>44955</v>
      </c>
      <c r="D6031" s="9">
        <v>44957</v>
      </c>
      <c r="E6031" s="10">
        <v>44921</v>
      </c>
      <c r="F6031" t="s">
        <v>49</v>
      </c>
      <c r="G6031">
        <v>96.29</v>
      </c>
      <c r="H6031">
        <v>2</v>
      </c>
      <c r="I6031">
        <v>0</v>
      </c>
      <c r="J6031" t="s">
        <v>19</v>
      </c>
      <c r="K6031" t="s">
        <v>99</v>
      </c>
      <c r="L6031" t="s">
        <v>60</v>
      </c>
      <c r="M6031" t="s">
        <v>36</v>
      </c>
      <c r="N6031" t="s">
        <v>95</v>
      </c>
      <c r="O6031">
        <f>Table2[[#This Row],[check_out_date]]-Table2[[#This Row],[check_in_date]]</f>
        <v>2</v>
      </c>
      <c r="P6031">
        <f>Table2[[#This Row],[num_adults]]+Table2[[#This Row],[num_children]]</f>
        <v>2</v>
      </c>
      <c r="Q6031" s="3">
        <f>IF(OR(Table2[[#This Row],[booking_status]]="confirmed",Table2[[#This Row],[booking_status]]="checked-out"),Table2[[#This Row],[room_rate_per_night]]*Table2[[#This Row],[Num_Nights]],0)</f>
        <v>0</v>
      </c>
      <c r="R6031" t="str" cm="1">
        <f t="array" ref="R6031">IFERROR(_xlfn.IFS(Table2[[#This Row],[booking_status]]="confirmed","Expected",Table2[[#This Row],[booking_status]]="checked-out","Actual"),"No Revenue")</f>
        <v>No Revenue</v>
      </c>
      <c r="S6031" s="4">
        <f>Table2[[#This Row],[Revenue_Amount]]/Table2[[#This Row],[Num_Nights]]</f>
        <v>0</v>
      </c>
    </row>
    <row r="6032" spans="1:19" hidden="1" x14ac:dyDescent="0.3">
      <c r="A6032">
        <v>6031</v>
      </c>
      <c r="B6032" t="s">
        <v>14</v>
      </c>
      <c r="C6032" s="9">
        <v>45040</v>
      </c>
      <c r="D6032" s="9">
        <v>45051</v>
      </c>
      <c r="E6032" s="10">
        <v>45020</v>
      </c>
      <c r="F6032" t="s">
        <v>54</v>
      </c>
      <c r="G6032">
        <v>445.86</v>
      </c>
      <c r="H6032">
        <v>1</v>
      </c>
      <c r="I6032">
        <v>0</v>
      </c>
      <c r="J6032" t="s">
        <v>35</v>
      </c>
      <c r="K6032" t="s">
        <v>20</v>
      </c>
      <c r="L6032" t="s">
        <v>56</v>
      </c>
      <c r="M6032" t="s">
        <v>36</v>
      </c>
      <c r="N6032" t="s">
        <v>41</v>
      </c>
      <c r="O6032">
        <f>Table2[[#This Row],[check_out_date]]-Table2[[#This Row],[check_in_date]]</f>
        <v>11</v>
      </c>
      <c r="P6032">
        <f>Table2[[#This Row],[num_adults]]+Table2[[#This Row],[num_children]]</f>
        <v>1</v>
      </c>
      <c r="Q6032" s="3">
        <f>IF(OR(Table2[[#This Row],[booking_status]]="confirmed",Table2[[#This Row],[booking_status]]="checked-out"),Table2[[#This Row],[room_rate_per_night]]*Table2[[#This Row],[Num_Nights]],0)</f>
        <v>4904.46</v>
      </c>
      <c r="R6032" t="str" cm="1">
        <f t="array" ref="R6032">IFERROR(_xlfn.IFS(Table2[[#This Row],[booking_status]]="confirmed","Expected",Table2[[#This Row],[booking_status]]="checked-out","Actual"),"No Revenue")</f>
        <v>Actual</v>
      </c>
      <c r="S6032" s="4">
        <f>Table2[[#This Row],[Revenue_Amount]]/Table2[[#This Row],[Num_Nights]]</f>
        <v>445.86</v>
      </c>
    </row>
    <row r="6033" spans="1:19" x14ac:dyDescent="0.3">
      <c r="A6033">
        <v>6032</v>
      </c>
      <c r="B6033" t="s">
        <v>50</v>
      </c>
      <c r="C6033" s="9">
        <v>45060</v>
      </c>
      <c r="D6033" s="9">
        <v>45065</v>
      </c>
      <c r="E6033" s="10">
        <v>45028</v>
      </c>
      <c r="F6033" t="s">
        <v>49</v>
      </c>
      <c r="G6033">
        <v>83.79</v>
      </c>
      <c r="H6033">
        <v>2</v>
      </c>
      <c r="I6033">
        <v>0</v>
      </c>
      <c r="J6033" t="s">
        <v>19</v>
      </c>
      <c r="K6033" t="s">
        <v>66</v>
      </c>
      <c r="L6033" t="s">
        <v>56</v>
      </c>
      <c r="M6033" t="s">
        <v>36</v>
      </c>
      <c r="N6033" t="s">
        <v>23</v>
      </c>
      <c r="O6033">
        <f>Table2[[#This Row],[check_out_date]]-Table2[[#This Row],[check_in_date]]</f>
        <v>5</v>
      </c>
      <c r="P6033">
        <f>Table2[[#This Row],[num_adults]]+Table2[[#This Row],[num_children]]</f>
        <v>2</v>
      </c>
      <c r="Q6033" s="3">
        <f>IF(OR(Table2[[#This Row],[booking_status]]="confirmed",Table2[[#This Row],[booking_status]]="checked-out"),Table2[[#This Row],[room_rate_per_night]]*Table2[[#This Row],[Num_Nights]],0)</f>
        <v>418.95000000000005</v>
      </c>
      <c r="R6033" t="str" cm="1">
        <f t="array" ref="R6033">IFERROR(_xlfn.IFS(Table2[[#This Row],[booking_status]]="confirmed","Expected",Table2[[#This Row],[booking_status]]="checked-out","Actual"),"No Revenue")</f>
        <v>Actual</v>
      </c>
      <c r="S6033" s="4">
        <f>Table2[[#This Row],[Revenue_Amount]]/Table2[[#This Row],[Num_Nights]]</f>
        <v>83.79</v>
      </c>
    </row>
    <row r="6034" spans="1:19" x14ac:dyDescent="0.3">
      <c r="A6034">
        <v>6033</v>
      </c>
      <c r="B6034" t="s">
        <v>37</v>
      </c>
      <c r="C6034" s="9">
        <v>44998</v>
      </c>
      <c r="D6034" s="9">
        <v>45002</v>
      </c>
      <c r="E6034" s="10">
        <v>44972</v>
      </c>
      <c r="F6034" t="s">
        <v>49</v>
      </c>
      <c r="G6034">
        <v>91.91</v>
      </c>
      <c r="H6034">
        <v>1</v>
      </c>
      <c r="I6034">
        <v>0</v>
      </c>
      <c r="J6034" t="s">
        <v>28</v>
      </c>
      <c r="K6034" t="s">
        <v>99</v>
      </c>
      <c r="L6034" t="s">
        <v>21</v>
      </c>
      <c r="M6034" t="s">
        <v>22</v>
      </c>
      <c r="N6034" t="s">
        <v>95</v>
      </c>
      <c r="O6034">
        <f>Table2[[#This Row],[check_out_date]]-Table2[[#This Row],[check_in_date]]</f>
        <v>4</v>
      </c>
      <c r="P6034">
        <f>Table2[[#This Row],[num_adults]]+Table2[[#This Row],[num_children]]</f>
        <v>1</v>
      </c>
      <c r="Q6034" s="3">
        <f>IF(OR(Table2[[#This Row],[booking_status]]="confirmed",Table2[[#This Row],[booking_status]]="checked-out"),Table2[[#This Row],[room_rate_per_night]]*Table2[[#This Row],[Num_Nights]],0)</f>
        <v>367.64</v>
      </c>
      <c r="R6034" t="str" cm="1">
        <f t="array" ref="R6034">IFERROR(_xlfn.IFS(Table2[[#This Row],[booking_status]]="confirmed","Expected",Table2[[#This Row],[booking_status]]="checked-out","Actual"),"No Revenue")</f>
        <v>Expected</v>
      </c>
      <c r="S6034" s="4">
        <f>Table2[[#This Row],[Revenue_Amount]]/Table2[[#This Row],[Num_Nights]]</f>
        <v>91.91</v>
      </c>
    </row>
    <row r="6035" spans="1:19" x14ac:dyDescent="0.3">
      <c r="A6035">
        <v>6034</v>
      </c>
      <c r="B6035" t="s">
        <v>37</v>
      </c>
      <c r="C6035" s="9">
        <v>45273</v>
      </c>
      <c r="D6035" s="9">
        <v>45275</v>
      </c>
      <c r="E6035" s="10">
        <v>45207</v>
      </c>
      <c r="F6035" t="s">
        <v>54</v>
      </c>
      <c r="G6035">
        <v>490.81</v>
      </c>
      <c r="H6035">
        <v>1</v>
      </c>
      <c r="I6035">
        <v>2</v>
      </c>
      <c r="J6035" t="s">
        <v>28</v>
      </c>
      <c r="K6035" t="s">
        <v>20</v>
      </c>
      <c r="L6035" t="s">
        <v>56</v>
      </c>
      <c r="M6035" t="s">
        <v>22</v>
      </c>
      <c r="N6035" t="s">
        <v>41</v>
      </c>
      <c r="O6035">
        <f>Table2[[#This Row],[check_out_date]]-Table2[[#This Row],[check_in_date]]</f>
        <v>2</v>
      </c>
      <c r="P6035">
        <f>Table2[[#This Row],[num_adults]]+Table2[[#This Row],[num_children]]</f>
        <v>3</v>
      </c>
      <c r="Q6035" s="3">
        <f>IF(OR(Table2[[#This Row],[booking_status]]="confirmed",Table2[[#This Row],[booking_status]]="checked-out"),Table2[[#This Row],[room_rate_per_night]]*Table2[[#This Row],[Num_Nights]],0)</f>
        <v>981.62</v>
      </c>
      <c r="R6035" t="str" cm="1">
        <f t="array" ref="R6035">IFERROR(_xlfn.IFS(Table2[[#This Row],[booking_status]]="confirmed","Expected",Table2[[#This Row],[booking_status]]="checked-out","Actual"),"No Revenue")</f>
        <v>Actual</v>
      </c>
      <c r="S6035" s="4">
        <f>Table2[[#This Row],[Revenue_Amount]]/Table2[[#This Row],[Num_Nights]]</f>
        <v>490.81</v>
      </c>
    </row>
    <row r="6036" spans="1:19" hidden="1" x14ac:dyDescent="0.3">
      <c r="A6036">
        <v>6035</v>
      </c>
      <c r="B6036" t="s">
        <v>31</v>
      </c>
      <c r="C6036" s="9">
        <v>44933</v>
      </c>
      <c r="D6036" s="9">
        <v>44935</v>
      </c>
      <c r="E6036" s="10">
        <v>44908</v>
      </c>
      <c r="F6036" t="s">
        <v>27</v>
      </c>
      <c r="G6036">
        <v>144.66</v>
      </c>
      <c r="H6036">
        <v>3</v>
      </c>
      <c r="I6036">
        <v>1</v>
      </c>
      <c r="J6036" t="s">
        <v>35</v>
      </c>
      <c r="K6036" t="s">
        <v>99</v>
      </c>
      <c r="L6036" t="s">
        <v>60</v>
      </c>
      <c r="M6036" t="s">
        <v>36</v>
      </c>
      <c r="N6036" t="s">
        <v>23</v>
      </c>
      <c r="O6036">
        <f>Table2[[#This Row],[check_out_date]]-Table2[[#This Row],[check_in_date]]</f>
        <v>2</v>
      </c>
      <c r="P6036">
        <f>Table2[[#This Row],[num_adults]]+Table2[[#This Row],[num_children]]</f>
        <v>4</v>
      </c>
      <c r="Q6036" s="3">
        <f>IF(OR(Table2[[#This Row],[booking_status]]="confirmed",Table2[[#This Row],[booking_status]]="checked-out"),Table2[[#This Row],[room_rate_per_night]]*Table2[[#This Row],[Num_Nights]],0)</f>
        <v>0</v>
      </c>
      <c r="R6036" t="str" cm="1">
        <f t="array" ref="R6036">IFERROR(_xlfn.IFS(Table2[[#This Row],[booking_status]]="confirmed","Expected",Table2[[#This Row],[booking_status]]="checked-out","Actual"),"No Revenue")</f>
        <v>No Revenue</v>
      </c>
      <c r="S6036" s="4">
        <f>Table2[[#This Row],[Revenue_Amount]]/Table2[[#This Row],[Num_Nights]]</f>
        <v>0</v>
      </c>
    </row>
    <row r="6037" spans="1:19" x14ac:dyDescent="0.3">
      <c r="A6037">
        <v>6036</v>
      </c>
      <c r="B6037" t="s">
        <v>14</v>
      </c>
      <c r="C6037" s="9">
        <v>45018</v>
      </c>
      <c r="D6037" s="9">
        <v>45026</v>
      </c>
      <c r="E6037" s="10">
        <v>44970</v>
      </c>
      <c r="F6037" t="s">
        <v>49</v>
      </c>
      <c r="G6037">
        <v>76.92</v>
      </c>
      <c r="H6037">
        <v>1</v>
      </c>
      <c r="I6037">
        <v>2</v>
      </c>
      <c r="J6037" t="s">
        <v>28</v>
      </c>
      <c r="K6037" t="s">
        <v>66</v>
      </c>
      <c r="L6037" t="s">
        <v>60</v>
      </c>
      <c r="M6037" t="s">
        <v>22</v>
      </c>
      <c r="N6037" t="s">
        <v>45</v>
      </c>
      <c r="O6037">
        <f>Table2[[#This Row],[check_out_date]]-Table2[[#This Row],[check_in_date]]</f>
        <v>8</v>
      </c>
      <c r="P6037">
        <f>Table2[[#This Row],[num_adults]]+Table2[[#This Row],[num_children]]</f>
        <v>3</v>
      </c>
      <c r="Q6037" s="3">
        <f>IF(OR(Table2[[#This Row],[booking_status]]="confirmed",Table2[[#This Row],[booking_status]]="checked-out"),Table2[[#This Row],[room_rate_per_night]]*Table2[[#This Row],[Num_Nights]],0)</f>
        <v>0</v>
      </c>
      <c r="R6037" t="str" cm="1">
        <f t="array" ref="R6037">IFERROR(_xlfn.IFS(Table2[[#This Row],[booking_status]]="confirmed","Expected",Table2[[#This Row],[booking_status]]="checked-out","Actual"),"No Revenue")</f>
        <v>No Revenue</v>
      </c>
      <c r="S6037" s="4">
        <f>Table2[[#This Row],[Revenue_Amount]]/Table2[[#This Row],[Num_Nights]]</f>
        <v>0</v>
      </c>
    </row>
    <row r="6038" spans="1:19" hidden="1" x14ac:dyDescent="0.3">
      <c r="A6038">
        <v>6037</v>
      </c>
      <c r="B6038" t="s">
        <v>37</v>
      </c>
      <c r="C6038" s="9">
        <v>44955</v>
      </c>
      <c r="D6038" s="9">
        <v>44957</v>
      </c>
      <c r="E6038" s="10">
        <v>44923</v>
      </c>
      <c r="F6038" t="s">
        <v>49</v>
      </c>
      <c r="G6038">
        <v>107.05</v>
      </c>
      <c r="H6038">
        <v>2</v>
      </c>
      <c r="I6038">
        <v>0</v>
      </c>
      <c r="J6038" t="s">
        <v>35</v>
      </c>
      <c r="K6038" t="s">
        <v>99</v>
      </c>
      <c r="L6038" t="s">
        <v>56</v>
      </c>
      <c r="M6038" t="s">
        <v>36</v>
      </c>
      <c r="N6038" t="s">
        <v>23</v>
      </c>
      <c r="O6038">
        <f>Table2[[#This Row],[check_out_date]]-Table2[[#This Row],[check_in_date]]</f>
        <v>2</v>
      </c>
      <c r="P6038">
        <f>Table2[[#This Row],[num_adults]]+Table2[[#This Row],[num_children]]</f>
        <v>2</v>
      </c>
      <c r="Q6038" s="3">
        <f>IF(OR(Table2[[#This Row],[booking_status]]="confirmed",Table2[[#This Row],[booking_status]]="checked-out"),Table2[[#This Row],[room_rate_per_night]]*Table2[[#This Row],[Num_Nights]],0)</f>
        <v>214.1</v>
      </c>
      <c r="R6038" t="str" cm="1">
        <f t="array" ref="R6038">IFERROR(_xlfn.IFS(Table2[[#This Row],[booking_status]]="confirmed","Expected",Table2[[#This Row],[booking_status]]="checked-out","Actual"),"No Revenue")</f>
        <v>Actual</v>
      </c>
      <c r="S6038" s="4">
        <f>Table2[[#This Row],[Revenue_Amount]]/Table2[[#This Row],[Num_Nights]]</f>
        <v>107.05</v>
      </c>
    </row>
    <row r="6039" spans="1:19" x14ac:dyDescent="0.3">
      <c r="A6039">
        <v>6038</v>
      </c>
      <c r="B6039" t="s">
        <v>14</v>
      </c>
      <c r="C6039" s="9">
        <v>45289</v>
      </c>
      <c r="D6039" s="9">
        <v>45292</v>
      </c>
      <c r="E6039" s="10">
        <v>45263</v>
      </c>
      <c r="F6039" t="s">
        <v>18</v>
      </c>
      <c r="G6039">
        <v>203.83</v>
      </c>
      <c r="H6039">
        <v>3</v>
      </c>
      <c r="I6039">
        <v>0</v>
      </c>
      <c r="J6039" t="s">
        <v>55</v>
      </c>
      <c r="K6039" t="s">
        <v>66</v>
      </c>
      <c r="L6039" t="s">
        <v>21</v>
      </c>
      <c r="M6039" t="s">
        <v>22</v>
      </c>
      <c r="N6039" t="s">
        <v>41</v>
      </c>
      <c r="O6039">
        <f>Table2[[#This Row],[check_out_date]]-Table2[[#This Row],[check_in_date]]</f>
        <v>3</v>
      </c>
      <c r="P6039">
        <f>Table2[[#This Row],[num_adults]]+Table2[[#This Row],[num_children]]</f>
        <v>3</v>
      </c>
      <c r="Q6039" s="3">
        <f>IF(OR(Table2[[#This Row],[booking_status]]="confirmed",Table2[[#This Row],[booking_status]]="checked-out"),Table2[[#This Row],[room_rate_per_night]]*Table2[[#This Row],[Num_Nights]],0)</f>
        <v>611.49</v>
      </c>
      <c r="R6039" t="str" cm="1">
        <f t="array" ref="R6039">IFERROR(_xlfn.IFS(Table2[[#This Row],[booking_status]]="confirmed","Expected",Table2[[#This Row],[booking_status]]="checked-out","Actual"),"No Revenue")</f>
        <v>Expected</v>
      </c>
      <c r="S6039" s="4">
        <f>Table2[[#This Row],[Revenue_Amount]]/Table2[[#This Row],[Num_Nights]]</f>
        <v>203.83</v>
      </c>
    </row>
    <row r="6040" spans="1:19" x14ac:dyDescent="0.3">
      <c r="A6040">
        <v>6039</v>
      </c>
      <c r="B6040" t="s">
        <v>14</v>
      </c>
      <c r="C6040" s="9">
        <v>44982</v>
      </c>
      <c r="D6040" s="9">
        <v>44984</v>
      </c>
      <c r="E6040" s="10">
        <v>44943</v>
      </c>
      <c r="F6040" t="s">
        <v>18</v>
      </c>
      <c r="G6040">
        <v>184.96</v>
      </c>
      <c r="H6040">
        <v>1</v>
      </c>
      <c r="I6040">
        <v>0</v>
      </c>
      <c r="J6040" t="s">
        <v>28</v>
      </c>
      <c r="K6040" t="s">
        <v>99</v>
      </c>
      <c r="L6040" t="s">
        <v>21</v>
      </c>
      <c r="M6040" t="s">
        <v>36</v>
      </c>
      <c r="N6040" t="s">
        <v>41</v>
      </c>
      <c r="O6040">
        <f>Table2[[#This Row],[check_out_date]]-Table2[[#This Row],[check_in_date]]</f>
        <v>2</v>
      </c>
      <c r="P6040">
        <f>Table2[[#This Row],[num_adults]]+Table2[[#This Row],[num_children]]</f>
        <v>1</v>
      </c>
      <c r="Q6040" s="3">
        <f>IF(OR(Table2[[#This Row],[booking_status]]="confirmed",Table2[[#This Row],[booking_status]]="checked-out"),Table2[[#This Row],[room_rate_per_night]]*Table2[[#This Row],[Num_Nights]],0)</f>
        <v>369.92</v>
      </c>
      <c r="R6040" t="str" cm="1">
        <f t="array" ref="R6040">IFERROR(_xlfn.IFS(Table2[[#This Row],[booking_status]]="confirmed","Expected",Table2[[#This Row],[booking_status]]="checked-out","Actual"),"No Revenue")</f>
        <v>Expected</v>
      </c>
      <c r="S6040" s="4">
        <f>Table2[[#This Row],[Revenue_Amount]]/Table2[[#This Row],[Num_Nights]]</f>
        <v>184.96</v>
      </c>
    </row>
    <row r="6041" spans="1:19" x14ac:dyDescent="0.3">
      <c r="A6041">
        <v>6040</v>
      </c>
      <c r="B6041" t="s">
        <v>31</v>
      </c>
      <c r="C6041" s="9">
        <v>44973</v>
      </c>
      <c r="D6041" s="9">
        <v>44976</v>
      </c>
      <c r="E6041" s="10">
        <v>44954</v>
      </c>
      <c r="F6041" t="s">
        <v>27</v>
      </c>
      <c r="G6041">
        <v>115.95</v>
      </c>
      <c r="H6041">
        <v>2</v>
      </c>
      <c r="I6041">
        <v>3</v>
      </c>
      <c r="J6041" t="s">
        <v>94</v>
      </c>
      <c r="K6041" t="s">
        <v>44</v>
      </c>
      <c r="L6041" t="s">
        <v>56</v>
      </c>
      <c r="M6041" t="s">
        <v>36</v>
      </c>
      <c r="N6041" t="s">
        <v>41</v>
      </c>
      <c r="O6041">
        <f>Table2[[#This Row],[check_out_date]]-Table2[[#This Row],[check_in_date]]</f>
        <v>3</v>
      </c>
      <c r="P6041">
        <f>Table2[[#This Row],[num_adults]]+Table2[[#This Row],[num_children]]</f>
        <v>5</v>
      </c>
      <c r="Q6041" s="3">
        <f>IF(OR(Table2[[#This Row],[booking_status]]="confirmed",Table2[[#This Row],[booking_status]]="checked-out"),Table2[[#This Row],[room_rate_per_night]]*Table2[[#This Row],[Num_Nights]],0)</f>
        <v>347.85</v>
      </c>
      <c r="R6041" t="str" cm="1">
        <f t="array" ref="R6041">IFERROR(_xlfn.IFS(Table2[[#This Row],[booking_status]]="confirmed","Expected",Table2[[#This Row],[booking_status]]="checked-out","Actual"),"No Revenue")</f>
        <v>Actual</v>
      </c>
      <c r="S6041" s="4">
        <f>Table2[[#This Row],[Revenue_Amount]]/Table2[[#This Row],[Num_Nights]]</f>
        <v>115.95</v>
      </c>
    </row>
    <row r="6042" spans="1:19" hidden="1" x14ac:dyDescent="0.3">
      <c r="A6042">
        <v>6041</v>
      </c>
      <c r="B6042" t="s">
        <v>14</v>
      </c>
      <c r="C6042" s="9">
        <v>45188</v>
      </c>
      <c r="D6042" s="9">
        <v>45191</v>
      </c>
      <c r="E6042" s="10">
        <v>45153</v>
      </c>
      <c r="F6042" t="s">
        <v>27</v>
      </c>
      <c r="G6042">
        <v>139.36000000000001</v>
      </c>
      <c r="H6042">
        <v>3</v>
      </c>
      <c r="I6042">
        <v>0</v>
      </c>
      <c r="J6042" t="s">
        <v>35</v>
      </c>
      <c r="K6042" t="s">
        <v>66</v>
      </c>
      <c r="L6042" t="s">
        <v>60</v>
      </c>
      <c r="M6042" t="s">
        <v>36</v>
      </c>
      <c r="N6042" t="s">
        <v>41</v>
      </c>
      <c r="O6042">
        <f>Table2[[#This Row],[check_out_date]]-Table2[[#This Row],[check_in_date]]</f>
        <v>3</v>
      </c>
      <c r="P6042">
        <f>Table2[[#This Row],[num_adults]]+Table2[[#This Row],[num_children]]</f>
        <v>3</v>
      </c>
      <c r="Q6042" s="3">
        <f>IF(OR(Table2[[#This Row],[booking_status]]="confirmed",Table2[[#This Row],[booking_status]]="checked-out"),Table2[[#This Row],[room_rate_per_night]]*Table2[[#This Row],[Num_Nights]],0)</f>
        <v>0</v>
      </c>
      <c r="R6042" t="str" cm="1">
        <f t="array" ref="R6042">IFERROR(_xlfn.IFS(Table2[[#This Row],[booking_status]]="confirmed","Expected",Table2[[#This Row],[booking_status]]="checked-out","Actual"),"No Revenue")</f>
        <v>No Revenue</v>
      </c>
      <c r="S6042" s="4">
        <f>Table2[[#This Row],[Revenue_Amount]]/Table2[[#This Row],[Num_Nights]]</f>
        <v>0</v>
      </c>
    </row>
    <row r="6043" spans="1:19" hidden="1" x14ac:dyDescent="0.3">
      <c r="A6043">
        <v>6042</v>
      </c>
      <c r="B6043" t="s">
        <v>14</v>
      </c>
      <c r="C6043" s="9">
        <v>44955</v>
      </c>
      <c r="D6043" s="9">
        <v>44967</v>
      </c>
      <c r="E6043" s="10">
        <v>44910</v>
      </c>
      <c r="F6043" t="s">
        <v>54</v>
      </c>
      <c r="G6043">
        <v>422.36</v>
      </c>
      <c r="H6043">
        <v>3</v>
      </c>
      <c r="I6043">
        <v>0</v>
      </c>
      <c r="J6043" t="s">
        <v>35</v>
      </c>
      <c r="K6043" t="s">
        <v>29</v>
      </c>
      <c r="L6043" t="s">
        <v>56</v>
      </c>
      <c r="M6043" t="s">
        <v>36</v>
      </c>
      <c r="N6043" t="s">
        <v>41</v>
      </c>
      <c r="O6043">
        <f>Table2[[#This Row],[check_out_date]]-Table2[[#This Row],[check_in_date]]</f>
        <v>12</v>
      </c>
      <c r="P6043">
        <f>Table2[[#This Row],[num_adults]]+Table2[[#This Row],[num_children]]</f>
        <v>3</v>
      </c>
      <c r="Q6043" s="3">
        <f>IF(OR(Table2[[#This Row],[booking_status]]="confirmed",Table2[[#This Row],[booking_status]]="checked-out"),Table2[[#This Row],[room_rate_per_night]]*Table2[[#This Row],[Num_Nights]],0)</f>
        <v>5068.32</v>
      </c>
      <c r="R6043" t="str" cm="1">
        <f t="array" ref="R6043">IFERROR(_xlfn.IFS(Table2[[#This Row],[booking_status]]="confirmed","Expected",Table2[[#This Row],[booking_status]]="checked-out","Actual"),"No Revenue")</f>
        <v>Actual</v>
      </c>
      <c r="S6043" s="4">
        <f>Table2[[#This Row],[Revenue_Amount]]/Table2[[#This Row],[Num_Nights]]</f>
        <v>422.35999999999996</v>
      </c>
    </row>
    <row r="6044" spans="1:19" x14ac:dyDescent="0.3">
      <c r="A6044">
        <v>6043</v>
      </c>
      <c r="B6044" t="s">
        <v>14</v>
      </c>
      <c r="C6044" s="9">
        <v>45265</v>
      </c>
      <c r="D6044" s="9">
        <v>45273</v>
      </c>
      <c r="E6044" s="10">
        <v>45208</v>
      </c>
      <c r="F6044" t="s">
        <v>54</v>
      </c>
      <c r="G6044">
        <v>361.57</v>
      </c>
      <c r="H6044">
        <v>2</v>
      </c>
      <c r="I6044">
        <v>0</v>
      </c>
      <c r="J6044" t="s">
        <v>28</v>
      </c>
      <c r="K6044" t="s">
        <v>29</v>
      </c>
      <c r="L6044" t="s">
        <v>56</v>
      </c>
      <c r="M6044" t="s">
        <v>36</v>
      </c>
      <c r="N6044" t="s">
        <v>41</v>
      </c>
      <c r="O6044">
        <f>Table2[[#This Row],[check_out_date]]-Table2[[#This Row],[check_in_date]]</f>
        <v>8</v>
      </c>
      <c r="P6044">
        <f>Table2[[#This Row],[num_adults]]+Table2[[#This Row],[num_children]]</f>
        <v>2</v>
      </c>
      <c r="Q6044" s="3">
        <f>IF(OR(Table2[[#This Row],[booking_status]]="confirmed",Table2[[#This Row],[booking_status]]="checked-out"),Table2[[#This Row],[room_rate_per_night]]*Table2[[#This Row],[Num_Nights]],0)</f>
        <v>2892.56</v>
      </c>
      <c r="R6044" t="str" cm="1">
        <f t="array" ref="R6044">IFERROR(_xlfn.IFS(Table2[[#This Row],[booking_status]]="confirmed","Expected",Table2[[#This Row],[booking_status]]="checked-out","Actual"),"No Revenue")</f>
        <v>Actual</v>
      </c>
      <c r="S6044" s="4">
        <f>Table2[[#This Row],[Revenue_Amount]]/Table2[[#This Row],[Num_Nights]]</f>
        <v>361.57</v>
      </c>
    </row>
    <row r="6045" spans="1:19" hidden="1" x14ac:dyDescent="0.3">
      <c r="A6045">
        <v>6044</v>
      </c>
      <c r="B6045" t="s">
        <v>37</v>
      </c>
      <c r="C6045" s="9">
        <v>45089</v>
      </c>
      <c r="D6045" s="9">
        <v>45098</v>
      </c>
      <c r="E6045" s="10">
        <v>45065</v>
      </c>
      <c r="F6045" t="s">
        <v>54</v>
      </c>
      <c r="G6045">
        <v>411.58</v>
      </c>
      <c r="H6045">
        <v>2</v>
      </c>
      <c r="I6045">
        <v>0</v>
      </c>
      <c r="J6045" t="s">
        <v>35</v>
      </c>
      <c r="K6045" t="s">
        <v>66</v>
      </c>
      <c r="L6045" t="s">
        <v>21</v>
      </c>
      <c r="M6045" t="s">
        <v>36</v>
      </c>
      <c r="N6045" t="s">
        <v>45</v>
      </c>
      <c r="O6045">
        <f>Table2[[#This Row],[check_out_date]]-Table2[[#This Row],[check_in_date]]</f>
        <v>9</v>
      </c>
      <c r="P6045">
        <f>Table2[[#This Row],[num_adults]]+Table2[[#This Row],[num_children]]</f>
        <v>2</v>
      </c>
      <c r="Q6045" s="3">
        <f>IF(OR(Table2[[#This Row],[booking_status]]="confirmed",Table2[[#This Row],[booking_status]]="checked-out"),Table2[[#This Row],[room_rate_per_night]]*Table2[[#This Row],[Num_Nights]],0)</f>
        <v>3704.22</v>
      </c>
      <c r="R6045" t="str" cm="1">
        <f t="array" ref="R6045">IFERROR(_xlfn.IFS(Table2[[#This Row],[booking_status]]="confirmed","Expected",Table2[[#This Row],[booking_status]]="checked-out","Actual"),"No Revenue")</f>
        <v>Expected</v>
      </c>
      <c r="S6045" s="4">
        <f>Table2[[#This Row],[Revenue_Amount]]/Table2[[#This Row],[Num_Nights]]</f>
        <v>411.58</v>
      </c>
    </row>
    <row r="6046" spans="1:19" x14ac:dyDescent="0.3">
      <c r="A6046">
        <v>6045</v>
      </c>
      <c r="B6046" t="s">
        <v>31</v>
      </c>
      <c r="C6046" s="9">
        <v>45257</v>
      </c>
      <c r="D6046" s="9">
        <v>45259</v>
      </c>
      <c r="E6046" s="10">
        <v>45252</v>
      </c>
      <c r="F6046" t="s">
        <v>18</v>
      </c>
      <c r="G6046">
        <v>209.24</v>
      </c>
      <c r="H6046">
        <v>1</v>
      </c>
      <c r="I6046">
        <v>2</v>
      </c>
      <c r="J6046" t="s">
        <v>94</v>
      </c>
      <c r="K6046" t="s">
        <v>44</v>
      </c>
      <c r="L6046" t="s">
        <v>60</v>
      </c>
      <c r="M6046" t="s">
        <v>22</v>
      </c>
      <c r="N6046" t="s">
        <v>41</v>
      </c>
      <c r="O6046">
        <f>Table2[[#This Row],[check_out_date]]-Table2[[#This Row],[check_in_date]]</f>
        <v>2</v>
      </c>
      <c r="P6046">
        <f>Table2[[#This Row],[num_adults]]+Table2[[#This Row],[num_children]]</f>
        <v>3</v>
      </c>
      <c r="Q6046" s="3">
        <f>IF(OR(Table2[[#This Row],[booking_status]]="confirmed",Table2[[#This Row],[booking_status]]="checked-out"),Table2[[#This Row],[room_rate_per_night]]*Table2[[#This Row],[Num_Nights]],0)</f>
        <v>0</v>
      </c>
      <c r="R6046" t="str" cm="1">
        <f t="array" ref="R6046">IFERROR(_xlfn.IFS(Table2[[#This Row],[booking_status]]="confirmed","Expected",Table2[[#This Row],[booking_status]]="checked-out","Actual"),"No Revenue")</f>
        <v>No Revenue</v>
      </c>
      <c r="S6046" s="4">
        <f>Table2[[#This Row],[Revenue_Amount]]/Table2[[#This Row],[Num_Nights]]</f>
        <v>0</v>
      </c>
    </row>
    <row r="6047" spans="1:19" hidden="1" x14ac:dyDescent="0.3">
      <c r="A6047">
        <v>6046</v>
      </c>
      <c r="B6047" t="s">
        <v>37</v>
      </c>
      <c r="C6047" s="9">
        <v>45069</v>
      </c>
      <c r="D6047" s="9">
        <v>45072</v>
      </c>
      <c r="E6047" s="10">
        <v>45043</v>
      </c>
      <c r="F6047" t="s">
        <v>27</v>
      </c>
      <c r="G6047">
        <v>213.01</v>
      </c>
      <c r="H6047">
        <v>2</v>
      </c>
      <c r="I6047">
        <v>0</v>
      </c>
      <c r="J6047" t="s">
        <v>35</v>
      </c>
      <c r="K6047" t="s">
        <v>29</v>
      </c>
      <c r="L6047" t="s">
        <v>56</v>
      </c>
      <c r="M6047" t="s">
        <v>36</v>
      </c>
      <c r="N6047" t="s">
        <v>41</v>
      </c>
      <c r="O6047">
        <f>Table2[[#This Row],[check_out_date]]-Table2[[#This Row],[check_in_date]]</f>
        <v>3</v>
      </c>
      <c r="P6047">
        <f>Table2[[#This Row],[num_adults]]+Table2[[#This Row],[num_children]]</f>
        <v>2</v>
      </c>
      <c r="Q6047" s="3">
        <f>IF(OR(Table2[[#This Row],[booking_status]]="confirmed",Table2[[#This Row],[booking_status]]="checked-out"),Table2[[#This Row],[room_rate_per_night]]*Table2[[#This Row],[Num_Nights]],0)</f>
        <v>639.03</v>
      </c>
      <c r="R6047" t="str" cm="1">
        <f t="array" ref="R6047">IFERROR(_xlfn.IFS(Table2[[#This Row],[booking_status]]="confirmed","Expected",Table2[[#This Row],[booking_status]]="checked-out","Actual"),"No Revenue")</f>
        <v>Actual</v>
      </c>
      <c r="S6047" s="4">
        <f>Table2[[#This Row],[Revenue_Amount]]/Table2[[#This Row],[Num_Nights]]</f>
        <v>213.01</v>
      </c>
    </row>
    <row r="6048" spans="1:19" x14ac:dyDescent="0.3">
      <c r="A6048">
        <v>6047</v>
      </c>
      <c r="B6048" t="s">
        <v>50</v>
      </c>
      <c r="C6048" s="9">
        <v>45060</v>
      </c>
      <c r="D6048" s="9">
        <v>45072</v>
      </c>
      <c r="E6048" s="10">
        <v>45029</v>
      </c>
      <c r="F6048" t="s">
        <v>27</v>
      </c>
      <c r="G6048">
        <v>214.24</v>
      </c>
      <c r="H6048">
        <v>3</v>
      </c>
      <c r="I6048">
        <v>1</v>
      </c>
      <c r="J6048" t="s">
        <v>19</v>
      </c>
      <c r="K6048" t="s">
        <v>20</v>
      </c>
      <c r="L6048" t="s">
        <v>21</v>
      </c>
      <c r="M6048" t="s">
        <v>36</v>
      </c>
      <c r="N6048" t="s">
        <v>45</v>
      </c>
      <c r="O6048">
        <f>Table2[[#This Row],[check_out_date]]-Table2[[#This Row],[check_in_date]]</f>
        <v>12</v>
      </c>
      <c r="P6048">
        <f>Table2[[#This Row],[num_adults]]+Table2[[#This Row],[num_children]]</f>
        <v>4</v>
      </c>
      <c r="Q6048" s="3">
        <f>IF(OR(Table2[[#This Row],[booking_status]]="confirmed",Table2[[#This Row],[booking_status]]="checked-out"),Table2[[#This Row],[room_rate_per_night]]*Table2[[#This Row],[Num_Nights]],0)</f>
        <v>2570.88</v>
      </c>
      <c r="R6048" t="str" cm="1">
        <f t="array" ref="R6048">IFERROR(_xlfn.IFS(Table2[[#This Row],[booking_status]]="confirmed","Expected",Table2[[#This Row],[booking_status]]="checked-out","Actual"),"No Revenue")</f>
        <v>Expected</v>
      </c>
      <c r="S6048" s="4">
        <f>Table2[[#This Row],[Revenue_Amount]]/Table2[[#This Row],[Num_Nights]]</f>
        <v>214.24</v>
      </c>
    </row>
    <row r="6049" spans="1:19" x14ac:dyDescent="0.3">
      <c r="A6049">
        <v>6048</v>
      </c>
      <c r="B6049" t="s">
        <v>37</v>
      </c>
      <c r="C6049" s="9">
        <v>45281</v>
      </c>
      <c r="D6049" s="9">
        <v>45290</v>
      </c>
      <c r="E6049" s="10">
        <v>45244</v>
      </c>
      <c r="F6049" t="s">
        <v>27</v>
      </c>
      <c r="G6049">
        <v>137.85</v>
      </c>
      <c r="H6049">
        <v>2</v>
      </c>
      <c r="I6049">
        <v>2</v>
      </c>
      <c r="J6049" t="s">
        <v>19</v>
      </c>
      <c r="K6049" t="s">
        <v>20</v>
      </c>
      <c r="L6049" t="s">
        <v>21</v>
      </c>
      <c r="M6049" t="s">
        <v>36</v>
      </c>
      <c r="N6049" t="s">
        <v>23</v>
      </c>
      <c r="O6049">
        <f>Table2[[#This Row],[check_out_date]]-Table2[[#This Row],[check_in_date]]</f>
        <v>9</v>
      </c>
      <c r="P6049">
        <f>Table2[[#This Row],[num_adults]]+Table2[[#This Row],[num_children]]</f>
        <v>4</v>
      </c>
      <c r="Q6049" s="3">
        <f>IF(OR(Table2[[#This Row],[booking_status]]="confirmed",Table2[[#This Row],[booking_status]]="checked-out"),Table2[[#This Row],[room_rate_per_night]]*Table2[[#This Row],[Num_Nights]],0)</f>
        <v>1240.6499999999999</v>
      </c>
      <c r="R6049" t="str" cm="1">
        <f t="array" ref="R6049">IFERROR(_xlfn.IFS(Table2[[#This Row],[booking_status]]="confirmed","Expected",Table2[[#This Row],[booking_status]]="checked-out","Actual"),"No Revenue")</f>
        <v>Expected</v>
      </c>
      <c r="S6049" s="4">
        <f>Table2[[#This Row],[Revenue_Amount]]/Table2[[#This Row],[Num_Nights]]</f>
        <v>137.85</v>
      </c>
    </row>
    <row r="6050" spans="1:19" hidden="1" x14ac:dyDescent="0.3">
      <c r="A6050">
        <v>6049</v>
      </c>
      <c r="B6050" t="s">
        <v>50</v>
      </c>
      <c r="C6050" s="9">
        <v>44963</v>
      </c>
      <c r="D6050" s="9">
        <v>44972</v>
      </c>
      <c r="E6050" s="10">
        <v>44947</v>
      </c>
      <c r="F6050" t="s">
        <v>18</v>
      </c>
      <c r="G6050">
        <v>268.49</v>
      </c>
      <c r="H6050">
        <v>2</v>
      </c>
      <c r="I6050">
        <v>1</v>
      </c>
      <c r="J6050" t="s">
        <v>35</v>
      </c>
      <c r="K6050" t="s">
        <v>29</v>
      </c>
      <c r="L6050" t="s">
        <v>21</v>
      </c>
      <c r="M6050" t="s">
        <v>36</v>
      </c>
      <c r="N6050" t="s">
        <v>41</v>
      </c>
      <c r="O6050">
        <f>Table2[[#This Row],[check_out_date]]-Table2[[#This Row],[check_in_date]]</f>
        <v>9</v>
      </c>
      <c r="P6050">
        <f>Table2[[#This Row],[num_adults]]+Table2[[#This Row],[num_children]]</f>
        <v>3</v>
      </c>
      <c r="Q6050" s="3">
        <f>IF(OR(Table2[[#This Row],[booking_status]]="confirmed",Table2[[#This Row],[booking_status]]="checked-out"),Table2[[#This Row],[room_rate_per_night]]*Table2[[#This Row],[Num_Nights]],0)</f>
        <v>2416.41</v>
      </c>
      <c r="R6050" t="str" cm="1">
        <f t="array" ref="R6050">IFERROR(_xlfn.IFS(Table2[[#This Row],[booking_status]]="confirmed","Expected",Table2[[#This Row],[booking_status]]="checked-out","Actual"),"No Revenue")</f>
        <v>Expected</v>
      </c>
      <c r="S6050" s="4">
        <f>Table2[[#This Row],[Revenue_Amount]]/Table2[[#This Row],[Num_Nights]]</f>
        <v>268.49</v>
      </c>
    </row>
    <row r="6051" spans="1:19" x14ac:dyDescent="0.3">
      <c r="A6051">
        <v>6050</v>
      </c>
      <c r="B6051" t="s">
        <v>50</v>
      </c>
      <c r="C6051" s="9">
        <v>44974</v>
      </c>
      <c r="D6051" s="9">
        <v>44982</v>
      </c>
      <c r="E6051" s="10">
        <v>44941</v>
      </c>
      <c r="F6051" t="s">
        <v>27</v>
      </c>
      <c r="G6051">
        <v>190.37</v>
      </c>
      <c r="H6051">
        <v>1</v>
      </c>
      <c r="I6051">
        <v>0</v>
      </c>
      <c r="J6051" t="s">
        <v>28</v>
      </c>
      <c r="K6051" t="s">
        <v>29</v>
      </c>
      <c r="L6051" t="s">
        <v>21</v>
      </c>
      <c r="M6051" t="s">
        <v>36</v>
      </c>
      <c r="N6051" t="s">
        <v>41</v>
      </c>
      <c r="O6051">
        <f>Table2[[#This Row],[check_out_date]]-Table2[[#This Row],[check_in_date]]</f>
        <v>8</v>
      </c>
      <c r="P6051">
        <f>Table2[[#This Row],[num_adults]]+Table2[[#This Row],[num_children]]</f>
        <v>1</v>
      </c>
      <c r="Q6051" s="3">
        <f>IF(OR(Table2[[#This Row],[booking_status]]="confirmed",Table2[[#This Row],[booking_status]]="checked-out"),Table2[[#This Row],[room_rate_per_night]]*Table2[[#This Row],[Num_Nights]],0)</f>
        <v>1522.96</v>
      </c>
      <c r="R6051" t="str" cm="1">
        <f t="array" ref="R6051">IFERROR(_xlfn.IFS(Table2[[#This Row],[booking_status]]="confirmed","Expected",Table2[[#This Row],[booking_status]]="checked-out","Actual"),"No Revenue")</f>
        <v>Expected</v>
      </c>
      <c r="S6051" s="4">
        <f>Table2[[#This Row],[Revenue_Amount]]/Table2[[#This Row],[Num_Nights]]</f>
        <v>190.37</v>
      </c>
    </row>
    <row r="6052" spans="1:19" x14ac:dyDescent="0.3">
      <c r="A6052">
        <v>6051</v>
      </c>
      <c r="B6052" t="s">
        <v>14</v>
      </c>
      <c r="C6052" s="9">
        <v>45090</v>
      </c>
      <c r="D6052" s="9">
        <v>45097</v>
      </c>
      <c r="E6052" s="10">
        <v>45064</v>
      </c>
      <c r="F6052" t="s">
        <v>54</v>
      </c>
      <c r="G6052">
        <v>297.07</v>
      </c>
      <c r="H6052">
        <v>2</v>
      </c>
      <c r="I6052">
        <v>0</v>
      </c>
      <c r="J6052" t="s">
        <v>55</v>
      </c>
      <c r="K6052" t="s">
        <v>44</v>
      </c>
      <c r="L6052" t="s">
        <v>21</v>
      </c>
      <c r="M6052" t="s">
        <v>36</v>
      </c>
      <c r="N6052" t="s">
        <v>23</v>
      </c>
      <c r="O6052">
        <f>Table2[[#This Row],[check_out_date]]-Table2[[#This Row],[check_in_date]]</f>
        <v>7</v>
      </c>
      <c r="P6052">
        <f>Table2[[#This Row],[num_adults]]+Table2[[#This Row],[num_children]]</f>
        <v>2</v>
      </c>
      <c r="Q6052" s="3">
        <f>IF(OR(Table2[[#This Row],[booking_status]]="confirmed",Table2[[#This Row],[booking_status]]="checked-out"),Table2[[#This Row],[room_rate_per_night]]*Table2[[#This Row],[Num_Nights]],0)</f>
        <v>2079.4899999999998</v>
      </c>
      <c r="R6052" t="str" cm="1">
        <f t="array" ref="R6052">IFERROR(_xlfn.IFS(Table2[[#This Row],[booking_status]]="confirmed","Expected",Table2[[#This Row],[booking_status]]="checked-out","Actual"),"No Revenue")</f>
        <v>Expected</v>
      </c>
      <c r="S6052" s="4">
        <f>Table2[[#This Row],[Revenue_Amount]]/Table2[[#This Row],[Num_Nights]]</f>
        <v>297.07</v>
      </c>
    </row>
    <row r="6053" spans="1:19" x14ac:dyDescent="0.3">
      <c r="A6053">
        <v>6052</v>
      </c>
      <c r="B6053" t="s">
        <v>50</v>
      </c>
      <c r="C6053" s="9">
        <v>45277</v>
      </c>
      <c r="D6053" s="9">
        <v>45283</v>
      </c>
      <c r="E6053" s="10">
        <v>45236</v>
      </c>
      <c r="F6053" t="s">
        <v>54</v>
      </c>
      <c r="G6053">
        <v>586.58000000000004</v>
      </c>
      <c r="H6053">
        <v>1</v>
      </c>
      <c r="I6053">
        <v>0</v>
      </c>
      <c r="J6053" t="s">
        <v>19</v>
      </c>
      <c r="K6053" t="s">
        <v>66</v>
      </c>
      <c r="L6053" t="s">
        <v>21</v>
      </c>
      <c r="M6053" t="s">
        <v>22</v>
      </c>
      <c r="N6053" t="s">
        <v>41</v>
      </c>
      <c r="O6053">
        <f>Table2[[#This Row],[check_out_date]]-Table2[[#This Row],[check_in_date]]</f>
        <v>6</v>
      </c>
      <c r="P6053">
        <f>Table2[[#This Row],[num_adults]]+Table2[[#This Row],[num_children]]</f>
        <v>1</v>
      </c>
      <c r="Q6053" s="3">
        <f>IF(OR(Table2[[#This Row],[booking_status]]="confirmed",Table2[[#This Row],[booking_status]]="checked-out"),Table2[[#This Row],[room_rate_per_night]]*Table2[[#This Row],[Num_Nights]],0)</f>
        <v>3519.4800000000005</v>
      </c>
      <c r="R6053" t="str" cm="1">
        <f t="array" ref="R6053">IFERROR(_xlfn.IFS(Table2[[#This Row],[booking_status]]="confirmed","Expected",Table2[[#This Row],[booking_status]]="checked-out","Actual"),"No Revenue")</f>
        <v>Expected</v>
      </c>
      <c r="S6053" s="4">
        <f>Table2[[#This Row],[Revenue_Amount]]/Table2[[#This Row],[Num_Nights]]</f>
        <v>586.58000000000004</v>
      </c>
    </row>
    <row r="6054" spans="1:19" hidden="1" x14ac:dyDescent="0.3">
      <c r="A6054">
        <v>6053</v>
      </c>
      <c r="B6054" t="s">
        <v>14</v>
      </c>
      <c r="C6054" s="9">
        <v>45141</v>
      </c>
      <c r="D6054" s="9">
        <v>45153</v>
      </c>
      <c r="E6054" s="10">
        <v>45117</v>
      </c>
      <c r="F6054" t="s">
        <v>49</v>
      </c>
      <c r="G6054">
        <v>129.02000000000001</v>
      </c>
      <c r="H6054">
        <v>2</v>
      </c>
      <c r="I6054">
        <v>0</v>
      </c>
      <c r="J6054" t="s">
        <v>35</v>
      </c>
      <c r="K6054" t="s">
        <v>44</v>
      </c>
      <c r="L6054" t="s">
        <v>56</v>
      </c>
      <c r="M6054" t="s">
        <v>22</v>
      </c>
      <c r="N6054" t="s">
        <v>45</v>
      </c>
      <c r="O6054">
        <f>Table2[[#This Row],[check_out_date]]-Table2[[#This Row],[check_in_date]]</f>
        <v>12</v>
      </c>
      <c r="P6054">
        <f>Table2[[#This Row],[num_adults]]+Table2[[#This Row],[num_children]]</f>
        <v>2</v>
      </c>
      <c r="Q6054" s="3">
        <f>IF(OR(Table2[[#This Row],[booking_status]]="confirmed",Table2[[#This Row],[booking_status]]="checked-out"),Table2[[#This Row],[room_rate_per_night]]*Table2[[#This Row],[Num_Nights]],0)</f>
        <v>1548.2400000000002</v>
      </c>
      <c r="R6054" t="str" cm="1">
        <f t="array" ref="R6054">IFERROR(_xlfn.IFS(Table2[[#This Row],[booking_status]]="confirmed","Expected",Table2[[#This Row],[booking_status]]="checked-out","Actual"),"No Revenue")</f>
        <v>Actual</v>
      </c>
      <c r="S6054" s="4">
        <f>Table2[[#This Row],[Revenue_Amount]]/Table2[[#This Row],[Num_Nights]]</f>
        <v>129.02000000000001</v>
      </c>
    </row>
    <row r="6055" spans="1:19" x14ac:dyDescent="0.3">
      <c r="A6055">
        <v>6054</v>
      </c>
      <c r="B6055" t="s">
        <v>14</v>
      </c>
      <c r="C6055" s="9">
        <v>45247</v>
      </c>
      <c r="D6055" s="9">
        <v>45252</v>
      </c>
      <c r="E6055" s="10">
        <v>45223</v>
      </c>
      <c r="F6055" t="s">
        <v>18</v>
      </c>
      <c r="G6055">
        <v>219.35</v>
      </c>
      <c r="H6055">
        <v>4</v>
      </c>
      <c r="I6055">
        <v>1</v>
      </c>
      <c r="J6055" t="s">
        <v>19</v>
      </c>
      <c r="K6055" t="s">
        <v>66</v>
      </c>
      <c r="L6055" t="s">
        <v>21</v>
      </c>
      <c r="M6055" t="s">
        <v>22</v>
      </c>
      <c r="N6055" t="s">
        <v>23</v>
      </c>
      <c r="O6055">
        <f>Table2[[#This Row],[check_out_date]]-Table2[[#This Row],[check_in_date]]</f>
        <v>5</v>
      </c>
      <c r="P6055">
        <f>Table2[[#This Row],[num_adults]]+Table2[[#This Row],[num_children]]</f>
        <v>5</v>
      </c>
      <c r="Q6055" s="3">
        <f>IF(OR(Table2[[#This Row],[booking_status]]="confirmed",Table2[[#This Row],[booking_status]]="checked-out"),Table2[[#This Row],[room_rate_per_night]]*Table2[[#This Row],[Num_Nights]],0)</f>
        <v>1096.75</v>
      </c>
      <c r="R6055" t="str" cm="1">
        <f t="array" ref="R6055">IFERROR(_xlfn.IFS(Table2[[#This Row],[booking_status]]="confirmed","Expected",Table2[[#This Row],[booking_status]]="checked-out","Actual"),"No Revenue")</f>
        <v>Expected</v>
      </c>
      <c r="S6055" s="4">
        <f>Table2[[#This Row],[Revenue_Amount]]/Table2[[#This Row],[Num_Nights]]</f>
        <v>219.35</v>
      </c>
    </row>
    <row r="6056" spans="1:19" hidden="1" x14ac:dyDescent="0.3">
      <c r="A6056">
        <v>6055</v>
      </c>
      <c r="B6056" t="s">
        <v>31</v>
      </c>
      <c r="C6056" s="9">
        <v>45053</v>
      </c>
      <c r="D6056" s="9">
        <v>45064</v>
      </c>
      <c r="E6056" s="10">
        <v>45032</v>
      </c>
      <c r="F6056" t="s">
        <v>49</v>
      </c>
      <c r="G6056">
        <v>85.61</v>
      </c>
      <c r="H6056">
        <v>1</v>
      </c>
      <c r="I6056">
        <v>2</v>
      </c>
      <c r="J6056" t="s">
        <v>35</v>
      </c>
      <c r="K6056" t="s">
        <v>29</v>
      </c>
      <c r="L6056" t="s">
        <v>21</v>
      </c>
      <c r="M6056" t="s">
        <v>36</v>
      </c>
      <c r="N6056" t="s">
        <v>45</v>
      </c>
      <c r="O6056">
        <f>Table2[[#This Row],[check_out_date]]-Table2[[#This Row],[check_in_date]]</f>
        <v>11</v>
      </c>
      <c r="P6056">
        <f>Table2[[#This Row],[num_adults]]+Table2[[#This Row],[num_children]]</f>
        <v>3</v>
      </c>
      <c r="Q6056" s="3">
        <f>IF(OR(Table2[[#This Row],[booking_status]]="confirmed",Table2[[#This Row],[booking_status]]="checked-out"),Table2[[#This Row],[room_rate_per_night]]*Table2[[#This Row],[Num_Nights]],0)</f>
        <v>941.71</v>
      </c>
      <c r="R6056" t="str" cm="1">
        <f t="array" ref="R6056">IFERROR(_xlfn.IFS(Table2[[#This Row],[booking_status]]="confirmed","Expected",Table2[[#This Row],[booking_status]]="checked-out","Actual"),"No Revenue")</f>
        <v>Expected</v>
      </c>
      <c r="S6056" s="4">
        <f>Table2[[#This Row],[Revenue_Amount]]/Table2[[#This Row],[Num_Nights]]</f>
        <v>85.61</v>
      </c>
    </row>
    <row r="6057" spans="1:19" x14ac:dyDescent="0.3">
      <c r="A6057">
        <v>6056</v>
      </c>
      <c r="B6057" t="s">
        <v>14</v>
      </c>
      <c r="C6057" s="9">
        <v>44944</v>
      </c>
      <c r="D6057" s="9">
        <v>44948</v>
      </c>
      <c r="E6057" s="10">
        <v>44899</v>
      </c>
      <c r="F6057" t="s">
        <v>18</v>
      </c>
      <c r="G6057">
        <v>269.99</v>
      </c>
      <c r="H6057">
        <v>2</v>
      </c>
      <c r="I6057">
        <v>3</v>
      </c>
      <c r="J6057" t="s">
        <v>55</v>
      </c>
      <c r="K6057" t="s">
        <v>29</v>
      </c>
      <c r="L6057" t="s">
        <v>21</v>
      </c>
      <c r="M6057" t="s">
        <v>36</v>
      </c>
      <c r="N6057" t="s">
        <v>41</v>
      </c>
      <c r="O6057">
        <f>Table2[[#This Row],[check_out_date]]-Table2[[#This Row],[check_in_date]]</f>
        <v>4</v>
      </c>
      <c r="P6057">
        <f>Table2[[#This Row],[num_adults]]+Table2[[#This Row],[num_children]]</f>
        <v>5</v>
      </c>
      <c r="Q6057" s="3">
        <f>IF(OR(Table2[[#This Row],[booking_status]]="confirmed",Table2[[#This Row],[booking_status]]="checked-out"),Table2[[#This Row],[room_rate_per_night]]*Table2[[#This Row],[Num_Nights]],0)</f>
        <v>1079.96</v>
      </c>
      <c r="R6057" t="str" cm="1">
        <f t="array" ref="R6057">IFERROR(_xlfn.IFS(Table2[[#This Row],[booking_status]]="confirmed","Expected",Table2[[#This Row],[booking_status]]="checked-out","Actual"),"No Revenue")</f>
        <v>Expected</v>
      </c>
      <c r="S6057" s="4">
        <f>Table2[[#This Row],[Revenue_Amount]]/Table2[[#This Row],[Num_Nights]]</f>
        <v>269.99</v>
      </c>
    </row>
    <row r="6058" spans="1:19" x14ac:dyDescent="0.3">
      <c r="A6058">
        <v>6057</v>
      </c>
      <c r="B6058" t="s">
        <v>37</v>
      </c>
      <c r="C6058" s="9">
        <v>44933</v>
      </c>
      <c r="D6058" s="9">
        <v>44934</v>
      </c>
      <c r="E6058" s="10">
        <v>44902</v>
      </c>
      <c r="F6058" t="s">
        <v>18</v>
      </c>
      <c r="G6058">
        <v>222.6</v>
      </c>
      <c r="H6058">
        <v>3</v>
      </c>
      <c r="I6058">
        <v>0</v>
      </c>
      <c r="J6058" t="s">
        <v>28</v>
      </c>
      <c r="K6058" t="s">
        <v>44</v>
      </c>
      <c r="L6058" t="s">
        <v>21</v>
      </c>
      <c r="M6058" t="s">
        <v>36</v>
      </c>
      <c r="N6058" t="s">
        <v>41</v>
      </c>
      <c r="O6058">
        <f>Table2[[#This Row],[check_out_date]]-Table2[[#This Row],[check_in_date]]</f>
        <v>1</v>
      </c>
      <c r="P6058">
        <f>Table2[[#This Row],[num_adults]]+Table2[[#This Row],[num_children]]</f>
        <v>3</v>
      </c>
      <c r="Q6058" s="3">
        <f>IF(OR(Table2[[#This Row],[booking_status]]="confirmed",Table2[[#This Row],[booking_status]]="checked-out"),Table2[[#This Row],[room_rate_per_night]]*Table2[[#This Row],[Num_Nights]],0)</f>
        <v>222.6</v>
      </c>
      <c r="R6058" t="str" cm="1">
        <f t="array" ref="R6058">IFERROR(_xlfn.IFS(Table2[[#This Row],[booking_status]]="confirmed","Expected",Table2[[#This Row],[booking_status]]="checked-out","Actual"),"No Revenue")</f>
        <v>Expected</v>
      </c>
      <c r="S6058" s="4">
        <f>Table2[[#This Row],[Revenue_Amount]]/Table2[[#This Row],[Num_Nights]]</f>
        <v>222.6</v>
      </c>
    </row>
    <row r="6059" spans="1:19" x14ac:dyDescent="0.3">
      <c r="A6059">
        <v>6058</v>
      </c>
      <c r="B6059" t="s">
        <v>31</v>
      </c>
      <c r="C6059" s="9">
        <v>44984</v>
      </c>
      <c r="D6059" s="9">
        <v>44987</v>
      </c>
      <c r="E6059" s="10">
        <v>44951</v>
      </c>
      <c r="F6059" t="s">
        <v>27</v>
      </c>
      <c r="G6059">
        <v>102.31</v>
      </c>
      <c r="H6059">
        <v>4</v>
      </c>
      <c r="I6059">
        <v>0</v>
      </c>
      <c r="J6059" t="s">
        <v>28</v>
      </c>
      <c r="K6059" t="s">
        <v>66</v>
      </c>
      <c r="L6059" t="s">
        <v>56</v>
      </c>
      <c r="M6059" t="s">
        <v>36</v>
      </c>
      <c r="N6059" t="s">
        <v>41</v>
      </c>
      <c r="O6059">
        <f>Table2[[#This Row],[check_out_date]]-Table2[[#This Row],[check_in_date]]</f>
        <v>3</v>
      </c>
      <c r="P6059">
        <f>Table2[[#This Row],[num_adults]]+Table2[[#This Row],[num_children]]</f>
        <v>4</v>
      </c>
      <c r="Q6059" s="3">
        <f>IF(OR(Table2[[#This Row],[booking_status]]="confirmed",Table2[[#This Row],[booking_status]]="checked-out"),Table2[[#This Row],[room_rate_per_night]]*Table2[[#This Row],[Num_Nights]],0)</f>
        <v>306.93</v>
      </c>
      <c r="R6059" t="str" cm="1">
        <f t="array" ref="R6059">IFERROR(_xlfn.IFS(Table2[[#This Row],[booking_status]]="confirmed","Expected",Table2[[#This Row],[booking_status]]="checked-out","Actual"),"No Revenue")</f>
        <v>Actual</v>
      </c>
      <c r="S6059" s="4">
        <f>Table2[[#This Row],[Revenue_Amount]]/Table2[[#This Row],[Num_Nights]]</f>
        <v>102.31</v>
      </c>
    </row>
    <row r="6060" spans="1:19" hidden="1" x14ac:dyDescent="0.3">
      <c r="A6060">
        <v>6059</v>
      </c>
      <c r="B6060" t="s">
        <v>31</v>
      </c>
      <c r="C6060" s="9">
        <v>45155</v>
      </c>
      <c r="D6060" s="9">
        <v>45158</v>
      </c>
      <c r="E6060" s="10">
        <v>45096</v>
      </c>
      <c r="F6060" t="s">
        <v>27</v>
      </c>
      <c r="G6060">
        <v>125.65</v>
      </c>
      <c r="H6060">
        <v>1</v>
      </c>
      <c r="I6060">
        <v>1</v>
      </c>
      <c r="J6060" t="s">
        <v>35</v>
      </c>
      <c r="K6060" t="s">
        <v>29</v>
      </c>
      <c r="L6060" t="s">
        <v>60</v>
      </c>
      <c r="M6060" t="s">
        <v>36</v>
      </c>
      <c r="N6060" t="s">
        <v>45</v>
      </c>
      <c r="O6060">
        <f>Table2[[#This Row],[check_out_date]]-Table2[[#This Row],[check_in_date]]</f>
        <v>3</v>
      </c>
      <c r="P6060">
        <f>Table2[[#This Row],[num_adults]]+Table2[[#This Row],[num_children]]</f>
        <v>2</v>
      </c>
      <c r="Q6060" s="3">
        <f>IF(OR(Table2[[#This Row],[booking_status]]="confirmed",Table2[[#This Row],[booking_status]]="checked-out"),Table2[[#This Row],[room_rate_per_night]]*Table2[[#This Row],[Num_Nights]],0)</f>
        <v>0</v>
      </c>
      <c r="R6060" t="str" cm="1">
        <f t="array" ref="R6060">IFERROR(_xlfn.IFS(Table2[[#This Row],[booking_status]]="confirmed","Expected",Table2[[#This Row],[booking_status]]="checked-out","Actual"),"No Revenue")</f>
        <v>No Revenue</v>
      </c>
      <c r="S6060" s="4">
        <f>Table2[[#This Row],[Revenue_Amount]]/Table2[[#This Row],[Num_Nights]]</f>
        <v>0</v>
      </c>
    </row>
    <row r="6061" spans="1:19" x14ac:dyDescent="0.3">
      <c r="A6061">
        <v>6060</v>
      </c>
      <c r="B6061" t="s">
        <v>37</v>
      </c>
      <c r="C6061" s="9">
        <v>44965</v>
      </c>
      <c r="D6061" s="9">
        <v>44970</v>
      </c>
      <c r="E6061" s="10">
        <v>44934</v>
      </c>
      <c r="F6061" t="s">
        <v>27</v>
      </c>
      <c r="G6061">
        <v>181.82</v>
      </c>
      <c r="H6061">
        <v>4</v>
      </c>
      <c r="I6061">
        <v>1</v>
      </c>
      <c r="J6061" t="s">
        <v>94</v>
      </c>
      <c r="K6061" t="s">
        <v>99</v>
      </c>
      <c r="L6061" t="s">
        <v>60</v>
      </c>
      <c r="M6061" t="s">
        <v>36</v>
      </c>
      <c r="N6061" t="s">
        <v>41</v>
      </c>
      <c r="O6061">
        <f>Table2[[#This Row],[check_out_date]]-Table2[[#This Row],[check_in_date]]</f>
        <v>5</v>
      </c>
      <c r="P6061">
        <f>Table2[[#This Row],[num_adults]]+Table2[[#This Row],[num_children]]</f>
        <v>5</v>
      </c>
      <c r="Q6061" s="3">
        <f>IF(OR(Table2[[#This Row],[booking_status]]="confirmed",Table2[[#This Row],[booking_status]]="checked-out"),Table2[[#This Row],[room_rate_per_night]]*Table2[[#This Row],[Num_Nights]],0)</f>
        <v>0</v>
      </c>
      <c r="R6061" t="str" cm="1">
        <f t="array" ref="R6061">IFERROR(_xlfn.IFS(Table2[[#This Row],[booking_status]]="confirmed","Expected",Table2[[#This Row],[booking_status]]="checked-out","Actual"),"No Revenue")</f>
        <v>No Revenue</v>
      </c>
      <c r="S6061" s="4">
        <f>Table2[[#This Row],[Revenue_Amount]]/Table2[[#This Row],[Num_Nights]]</f>
        <v>0</v>
      </c>
    </row>
    <row r="6062" spans="1:19" x14ac:dyDescent="0.3">
      <c r="A6062">
        <v>6061</v>
      </c>
      <c r="B6062" t="s">
        <v>14</v>
      </c>
      <c r="C6062" s="9">
        <v>45070</v>
      </c>
      <c r="D6062" s="9">
        <v>45077</v>
      </c>
      <c r="E6062" s="10">
        <v>45041</v>
      </c>
      <c r="F6062" t="s">
        <v>27</v>
      </c>
      <c r="G6062">
        <v>186.49</v>
      </c>
      <c r="H6062">
        <v>3</v>
      </c>
      <c r="I6062">
        <v>0</v>
      </c>
      <c r="J6062" t="s">
        <v>28</v>
      </c>
      <c r="K6062" t="s">
        <v>44</v>
      </c>
      <c r="L6062" t="s">
        <v>56</v>
      </c>
      <c r="M6062" t="s">
        <v>36</v>
      </c>
      <c r="N6062" t="s">
        <v>41</v>
      </c>
      <c r="O6062">
        <f>Table2[[#This Row],[check_out_date]]-Table2[[#This Row],[check_in_date]]</f>
        <v>7</v>
      </c>
      <c r="P6062">
        <f>Table2[[#This Row],[num_adults]]+Table2[[#This Row],[num_children]]</f>
        <v>3</v>
      </c>
      <c r="Q6062" s="3">
        <f>IF(OR(Table2[[#This Row],[booking_status]]="confirmed",Table2[[#This Row],[booking_status]]="checked-out"),Table2[[#This Row],[room_rate_per_night]]*Table2[[#This Row],[Num_Nights]],0)</f>
        <v>1305.43</v>
      </c>
      <c r="R6062" t="str" cm="1">
        <f t="array" ref="R6062">IFERROR(_xlfn.IFS(Table2[[#This Row],[booking_status]]="confirmed","Expected",Table2[[#This Row],[booking_status]]="checked-out","Actual"),"No Revenue")</f>
        <v>Actual</v>
      </c>
      <c r="S6062" s="4">
        <f>Table2[[#This Row],[Revenue_Amount]]/Table2[[#This Row],[Num_Nights]]</f>
        <v>186.49</v>
      </c>
    </row>
    <row r="6063" spans="1:19" x14ac:dyDescent="0.3">
      <c r="A6063">
        <v>6062</v>
      </c>
      <c r="B6063" t="s">
        <v>14</v>
      </c>
      <c r="C6063" s="9">
        <v>45142</v>
      </c>
      <c r="D6063" s="9">
        <v>45146</v>
      </c>
      <c r="E6063" s="10">
        <v>45117</v>
      </c>
      <c r="F6063" t="s">
        <v>49</v>
      </c>
      <c r="G6063">
        <v>93.16</v>
      </c>
      <c r="H6063">
        <v>1</v>
      </c>
      <c r="I6063">
        <v>0</v>
      </c>
      <c r="J6063" t="s">
        <v>55</v>
      </c>
      <c r="K6063" t="s">
        <v>29</v>
      </c>
      <c r="L6063" t="s">
        <v>21</v>
      </c>
      <c r="M6063" t="s">
        <v>36</v>
      </c>
      <c r="N6063" t="s">
        <v>23</v>
      </c>
      <c r="O6063">
        <f>Table2[[#This Row],[check_out_date]]-Table2[[#This Row],[check_in_date]]</f>
        <v>4</v>
      </c>
      <c r="P6063">
        <f>Table2[[#This Row],[num_adults]]+Table2[[#This Row],[num_children]]</f>
        <v>1</v>
      </c>
      <c r="Q6063" s="3">
        <f>IF(OR(Table2[[#This Row],[booking_status]]="confirmed",Table2[[#This Row],[booking_status]]="checked-out"),Table2[[#This Row],[room_rate_per_night]]*Table2[[#This Row],[Num_Nights]],0)</f>
        <v>372.64</v>
      </c>
      <c r="R6063" t="str" cm="1">
        <f t="array" ref="R6063">IFERROR(_xlfn.IFS(Table2[[#This Row],[booking_status]]="confirmed","Expected",Table2[[#This Row],[booking_status]]="checked-out","Actual"),"No Revenue")</f>
        <v>Expected</v>
      </c>
      <c r="S6063" s="4">
        <f>Table2[[#This Row],[Revenue_Amount]]/Table2[[#This Row],[Num_Nights]]</f>
        <v>93.16</v>
      </c>
    </row>
    <row r="6064" spans="1:19" x14ac:dyDescent="0.3">
      <c r="A6064">
        <v>6063</v>
      </c>
      <c r="B6064" t="s">
        <v>37</v>
      </c>
      <c r="C6064" s="9">
        <v>44950</v>
      </c>
      <c r="D6064" s="9">
        <v>44952</v>
      </c>
      <c r="E6064" s="10">
        <v>44935</v>
      </c>
      <c r="F6064" t="s">
        <v>49</v>
      </c>
      <c r="G6064">
        <v>140.9</v>
      </c>
      <c r="H6064">
        <v>4</v>
      </c>
      <c r="I6064">
        <v>2</v>
      </c>
      <c r="J6064" t="s">
        <v>19</v>
      </c>
      <c r="K6064" t="s">
        <v>99</v>
      </c>
      <c r="L6064" t="s">
        <v>21</v>
      </c>
      <c r="M6064" t="s">
        <v>36</v>
      </c>
      <c r="N6064" t="s">
        <v>41</v>
      </c>
      <c r="O6064">
        <f>Table2[[#This Row],[check_out_date]]-Table2[[#This Row],[check_in_date]]</f>
        <v>2</v>
      </c>
      <c r="P6064">
        <f>Table2[[#This Row],[num_adults]]+Table2[[#This Row],[num_children]]</f>
        <v>6</v>
      </c>
      <c r="Q6064" s="3">
        <f>IF(OR(Table2[[#This Row],[booking_status]]="confirmed",Table2[[#This Row],[booking_status]]="checked-out"),Table2[[#This Row],[room_rate_per_night]]*Table2[[#This Row],[Num_Nights]],0)</f>
        <v>281.8</v>
      </c>
      <c r="R6064" t="str" cm="1">
        <f t="array" ref="R6064">IFERROR(_xlfn.IFS(Table2[[#This Row],[booking_status]]="confirmed","Expected",Table2[[#This Row],[booking_status]]="checked-out","Actual"),"No Revenue")</f>
        <v>Expected</v>
      </c>
      <c r="S6064" s="4">
        <f>Table2[[#This Row],[Revenue_Amount]]/Table2[[#This Row],[Num_Nights]]</f>
        <v>140.9</v>
      </c>
    </row>
    <row r="6065" spans="1:19" x14ac:dyDescent="0.3">
      <c r="A6065">
        <v>6064</v>
      </c>
      <c r="B6065" t="s">
        <v>31</v>
      </c>
      <c r="C6065" s="9">
        <v>44987</v>
      </c>
      <c r="D6065" s="9">
        <v>44989</v>
      </c>
      <c r="E6065" s="10">
        <v>44942</v>
      </c>
      <c r="F6065" t="s">
        <v>54</v>
      </c>
      <c r="G6065">
        <v>240.44</v>
      </c>
      <c r="H6065">
        <v>2</v>
      </c>
      <c r="I6065">
        <v>3</v>
      </c>
      <c r="J6065" t="s">
        <v>28</v>
      </c>
      <c r="K6065" t="s">
        <v>44</v>
      </c>
      <c r="L6065" t="s">
        <v>60</v>
      </c>
      <c r="M6065" t="s">
        <v>22</v>
      </c>
      <c r="N6065" t="s">
        <v>41</v>
      </c>
      <c r="O6065">
        <f>Table2[[#This Row],[check_out_date]]-Table2[[#This Row],[check_in_date]]</f>
        <v>2</v>
      </c>
      <c r="P6065">
        <f>Table2[[#This Row],[num_adults]]+Table2[[#This Row],[num_children]]</f>
        <v>5</v>
      </c>
      <c r="Q6065" s="3">
        <f>IF(OR(Table2[[#This Row],[booking_status]]="confirmed",Table2[[#This Row],[booking_status]]="checked-out"),Table2[[#This Row],[room_rate_per_night]]*Table2[[#This Row],[Num_Nights]],0)</f>
        <v>0</v>
      </c>
      <c r="R6065" t="str" cm="1">
        <f t="array" ref="R6065">IFERROR(_xlfn.IFS(Table2[[#This Row],[booking_status]]="confirmed","Expected",Table2[[#This Row],[booking_status]]="checked-out","Actual"),"No Revenue")</f>
        <v>No Revenue</v>
      </c>
      <c r="S6065" s="4">
        <f>Table2[[#This Row],[Revenue_Amount]]/Table2[[#This Row],[Num_Nights]]</f>
        <v>0</v>
      </c>
    </row>
    <row r="6066" spans="1:19" hidden="1" x14ac:dyDescent="0.3">
      <c r="A6066">
        <v>6065</v>
      </c>
      <c r="B6066" t="s">
        <v>50</v>
      </c>
      <c r="C6066" s="9">
        <v>45166</v>
      </c>
      <c r="D6066" s="9">
        <v>45171</v>
      </c>
      <c r="E6066" s="10">
        <v>45083</v>
      </c>
      <c r="F6066" t="s">
        <v>49</v>
      </c>
      <c r="G6066">
        <v>151.13999999999999</v>
      </c>
      <c r="H6066">
        <v>2</v>
      </c>
      <c r="I6066">
        <v>0</v>
      </c>
      <c r="J6066" t="s">
        <v>35</v>
      </c>
      <c r="K6066" t="s">
        <v>99</v>
      </c>
      <c r="L6066" t="s">
        <v>56</v>
      </c>
      <c r="M6066" t="s">
        <v>22</v>
      </c>
      <c r="N6066" t="s">
        <v>41</v>
      </c>
      <c r="O6066">
        <f>Table2[[#This Row],[check_out_date]]-Table2[[#This Row],[check_in_date]]</f>
        <v>5</v>
      </c>
      <c r="P6066">
        <f>Table2[[#This Row],[num_adults]]+Table2[[#This Row],[num_children]]</f>
        <v>2</v>
      </c>
      <c r="Q6066" s="3">
        <f>IF(OR(Table2[[#This Row],[booking_status]]="confirmed",Table2[[#This Row],[booking_status]]="checked-out"),Table2[[#This Row],[room_rate_per_night]]*Table2[[#This Row],[Num_Nights]],0)</f>
        <v>755.69999999999993</v>
      </c>
      <c r="R6066" t="str" cm="1">
        <f t="array" ref="R6066">IFERROR(_xlfn.IFS(Table2[[#This Row],[booking_status]]="confirmed","Expected",Table2[[#This Row],[booking_status]]="checked-out","Actual"),"No Revenue")</f>
        <v>Actual</v>
      </c>
      <c r="S6066" s="4">
        <f>Table2[[#This Row],[Revenue_Amount]]/Table2[[#This Row],[Num_Nights]]</f>
        <v>151.13999999999999</v>
      </c>
    </row>
    <row r="6067" spans="1:19" x14ac:dyDescent="0.3">
      <c r="A6067">
        <v>6066</v>
      </c>
      <c r="B6067" t="s">
        <v>31</v>
      </c>
      <c r="C6067" s="9">
        <v>44957</v>
      </c>
      <c r="D6067" s="9">
        <v>44964</v>
      </c>
      <c r="E6067" s="10">
        <v>44933</v>
      </c>
      <c r="F6067" t="s">
        <v>49</v>
      </c>
      <c r="G6067">
        <v>86.02</v>
      </c>
      <c r="H6067">
        <v>1</v>
      </c>
      <c r="I6067">
        <v>3</v>
      </c>
      <c r="J6067" t="s">
        <v>28</v>
      </c>
      <c r="K6067" t="s">
        <v>99</v>
      </c>
      <c r="L6067" t="s">
        <v>21</v>
      </c>
      <c r="M6067" t="s">
        <v>36</v>
      </c>
      <c r="N6067" t="s">
        <v>41</v>
      </c>
      <c r="O6067">
        <f>Table2[[#This Row],[check_out_date]]-Table2[[#This Row],[check_in_date]]</f>
        <v>7</v>
      </c>
      <c r="P6067">
        <f>Table2[[#This Row],[num_adults]]+Table2[[#This Row],[num_children]]</f>
        <v>4</v>
      </c>
      <c r="Q6067" s="3">
        <f>IF(OR(Table2[[#This Row],[booking_status]]="confirmed",Table2[[#This Row],[booking_status]]="checked-out"),Table2[[#This Row],[room_rate_per_night]]*Table2[[#This Row],[Num_Nights]],0)</f>
        <v>602.14</v>
      </c>
      <c r="R6067" t="str" cm="1">
        <f t="array" ref="R6067">IFERROR(_xlfn.IFS(Table2[[#This Row],[booking_status]]="confirmed","Expected",Table2[[#This Row],[booking_status]]="checked-out","Actual"),"No Revenue")</f>
        <v>Expected</v>
      </c>
      <c r="S6067" s="4">
        <f>Table2[[#This Row],[Revenue_Amount]]/Table2[[#This Row],[Num_Nights]]</f>
        <v>86.02</v>
      </c>
    </row>
    <row r="6068" spans="1:19" hidden="1" x14ac:dyDescent="0.3">
      <c r="A6068">
        <v>6067</v>
      </c>
      <c r="B6068" t="s">
        <v>14</v>
      </c>
      <c r="C6068" s="9">
        <v>45006</v>
      </c>
      <c r="D6068" s="9">
        <v>45013</v>
      </c>
      <c r="E6068" s="10">
        <v>44931</v>
      </c>
      <c r="F6068" t="s">
        <v>49</v>
      </c>
      <c r="G6068">
        <v>128.04</v>
      </c>
      <c r="H6068">
        <v>2</v>
      </c>
      <c r="I6068">
        <v>0</v>
      </c>
      <c r="J6068" t="s">
        <v>35</v>
      </c>
      <c r="K6068" t="s">
        <v>99</v>
      </c>
      <c r="L6068" t="s">
        <v>56</v>
      </c>
      <c r="M6068" t="s">
        <v>36</v>
      </c>
      <c r="N6068" t="s">
        <v>23</v>
      </c>
      <c r="O6068">
        <f>Table2[[#This Row],[check_out_date]]-Table2[[#This Row],[check_in_date]]</f>
        <v>7</v>
      </c>
      <c r="P6068">
        <f>Table2[[#This Row],[num_adults]]+Table2[[#This Row],[num_children]]</f>
        <v>2</v>
      </c>
      <c r="Q6068" s="3">
        <f>IF(OR(Table2[[#This Row],[booking_status]]="confirmed",Table2[[#This Row],[booking_status]]="checked-out"),Table2[[#This Row],[room_rate_per_night]]*Table2[[#This Row],[Num_Nights]],0)</f>
        <v>896.28</v>
      </c>
      <c r="R6068" t="str" cm="1">
        <f t="array" ref="R6068">IFERROR(_xlfn.IFS(Table2[[#This Row],[booking_status]]="confirmed","Expected",Table2[[#This Row],[booking_status]]="checked-out","Actual"),"No Revenue")</f>
        <v>Actual</v>
      </c>
      <c r="S6068" s="4">
        <f>Table2[[#This Row],[Revenue_Amount]]/Table2[[#This Row],[Num_Nights]]</f>
        <v>128.04</v>
      </c>
    </row>
    <row r="6069" spans="1:19" x14ac:dyDescent="0.3">
      <c r="A6069">
        <v>6068</v>
      </c>
      <c r="B6069" t="s">
        <v>14</v>
      </c>
      <c r="C6069" s="9">
        <v>45237</v>
      </c>
      <c r="D6069" s="9">
        <v>45239</v>
      </c>
      <c r="E6069" s="10">
        <v>45217</v>
      </c>
      <c r="F6069" t="s">
        <v>27</v>
      </c>
      <c r="G6069">
        <v>141.22</v>
      </c>
      <c r="H6069">
        <v>3</v>
      </c>
      <c r="I6069">
        <v>2</v>
      </c>
      <c r="J6069" t="s">
        <v>19</v>
      </c>
      <c r="K6069" t="s">
        <v>29</v>
      </c>
      <c r="L6069" t="s">
        <v>21</v>
      </c>
      <c r="M6069" t="s">
        <v>36</v>
      </c>
      <c r="N6069" t="s">
        <v>30</v>
      </c>
      <c r="O6069">
        <f>Table2[[#This Row],[check_out_date]]-Table2[[#This Row],[check_in_date]]</f>
        <v>2</v>
      </c>
      <c r="P6069">
        <f>Table2[[#This Row],[num_adults]]+Table2[[#This Row],[num_children]]</f>
        <v>5</v>
      </c>
      <c r="Q6069" s="3">
        <f>IF(OR(Table2[[#This Row],[booking_status]]="confirmed",Table2[[#This Row],[booking_status]]="checked-out"),Table2[[#This Row],[room_rate_per_night]]*Table2[[#This Row],[Num_Nights]],0)</f>
        <v>282.44</v>
      </c>
      <c r="R6069" t="str" cm="1">
        <f t="array" ref="R6069">IFERROR(_xlfn.IFS(Table2[[#This Row],[booking_status]]="confirmed","Expected",Table2[[#This Row],[booking_status]]="checked-out","Actual"),"No Revenue")</f>
        <v>Expected</v>
      </c>
      <c r="S6069" s="4">
        <f>Table2[[#This Row],[Revenue_Amount]]/Table2[[#This Row],[Num_Nights]]</f>
        <v>141.22</v>
      </c>
    </row>
    <row r="6070" spans="1:19" x14ac:dyDescent="0.3">
      <c r="A6070">
        <v>6069</v>
      </c>
      <c r="B6070" t="s">
        <v>31</v>
      </c>
      <c r="C6070" s="9">
        <v>45285</v>
      </c>
      <c r="D6070" s="9">
        <v>45293</v>
      </c>
      <c r="E6070" s="10">
        <v>45225</v>
      </c>
      <c r="F6070" t="s">
        <v>54</v>
      </c>
      <c r="G6070">
        <v>298.48</v>
      </c>
      <c r="H6070">
        <v>2</v>
      </c>
      <c r="I6070">
        <v>2</v>
      </c>
      <c r="J6070" t="s">
        <v>55</v>
      </c>
      <c r="K6070" t="s">
        <v>66</v>
      </c>
      <c r="L6070" t="s">
        <v>21</v>
      </c>
      <c r="M6070" t="s">
        <v>36</v>
      </c>
      <c r="N6070" t="s">
        <v>23</v>
      </c>
      <c r="O6070">
        <f>Table2[[#This Row],[check_out_date]]-Table2[[#This Row],[check_in_date]]</f>
        <v>8</v>
      </c>
      <c r="P6070">
        <f>Table2[[#This Row],[num_adults]]+Table2[[#This Row],[num_children]]</f>
        <v>4</v>
      </c>
      <c r="Q6070" s="3">
        <f>IF(OR(Table2[[#This Row],[booking_status]]="confirmed",Table2[[#This Row],[booking_status]]="checked-out"),Table2[[#This Row],[room_rate_per_night]]*Table2[[#This Row],[Num_Nights]],0)</f>
        <v>2387.84</v>
      </c>
      <c r="R6070" t="str" cm="1">
        <f t="array" ref="R6070">IFERROR(_xlfn.IFS(Table2[[#This Row],[booking_status]]="confirmed","Expected",Table2[[#This Row],[booking_status]]="checked-out","Actual"),"No Revenue")</f>
        <v>Expected</v>
      </c>
      <c r="S6070" s="4">
        <f>Table2[[#This Row],[Revenue_Amount]]/Table2[[#This Row],[Num_Nights]]</f>
        <v>298.48</v>
      </c>
    </row>
    <row r="6071" spans="1:19" x14ac:dyDescent="0.3">
      <c r="A6071">
        <v>6070</v>
      </c>
      <c r="B6071" t="s">
        <v>14</v>
      </c>
      <c r="C6071" s="9">
        <v>44940</v>
      </c>
      <c r="D6071" s="9">
        <v>44951</v>
      </c>
      <c r="E6071" s="10">
        <v>44922</v>
      </c>
      <c r="F6071" t="s">
        <v>49</v>
      </c>
      <c r="G6071">
        <v>76.790000000000006</v>
      </c>
      <c r="H6071">
        <v>1</v>
      </c>
      <c r="I6071">
        <v>2</v>
      </c>
      <c r="J6071" t="s">
        <v>55</v>
      </c>
      <c r="K6071" t="s">
        <v>29</v>
      </c>
      <c r="L6071" t="s">
        <v>21</v>
      </c>
      <c r="M6071" t="s">
        <v>22</v>
      </c>
      <c r="N6071" t="s">
        <v>41</v>
      </c>
      <c r="O6071">
        <f>Table2[[#This Row],[check_out_date]]-Table2[[#This Row],[check_in_date]]</f>
        <v>11</v>
      </c>
      <c r="P6071">
        <f>Table2[[#This Row],[num_adults]]+Table2[[#This Row],[num_children]]</f>
        <v>3</v>
      </c>
      <c r="Q6071" s="3">
        <f>IF(OR(Table2[[#This Row],[booking_status]]="confirmed",Table2[[#This Row],[booking_status]]="checked-out"),Table2[[#This Row],[room_rate_per_night]]*Table2[[#This Row],[Num_Nights]],0)</f>
        <v>844.69</v>
      </c>
      <c r="R6071" t="str" cm="1">
        <f t="array" ref="R6071">IFERROR(_xlfn.IFS(Table2[[#This Row],[booking_status]]="confirmed","Expected",Table2[[#This Row],[booking_status]]="checked-out","Actual"),"No Revenue")</f>
        <v>Expected</v>
      </c>
      <c r="S6071" s="4">
        <f>Table2[[#This Row],[Revenue_Amount]]/Table2[[#This Row],[Num_Nights]]</f>
        <v>76.790000000000006</v>
      </c>
    </row>
    <row r="6072" spans="1:19" x14ac:dyDescent="0.3">
      <c r="A6072">
        <v>6071</v>
      </c>
      <c r="B6072" t="s">
        <v>14</v>
      </c>
      <c r="C6072" s="9">
        <v>45280</v>
      </c>
      <c r="D6072" s="9">
        <v>45285</v>
      </c>
      <c r="E6072" s="10">
        <v>45264</v>
      </c>
      <c r="F6072" t="s">
        <v>54</v>
      </c>
      <c r="G6072">
        <v>464.56</v>
      </c>
      <c r="H6072">
        <v>4</v>
      </c>
      <c r="I6072">
        <v>1</v>
      </c>
      <c r="J6072" t="s">
        <v>55</v>
      </c>
      <c r="K6072" t="s">
        <v>20</v>
      </c>
      <c r="L6072" t="s">
        <v>56</v>
      </c>
      <c r="M6072" t="s">
        <v>36</v>
      </c>
      <c r="N6072" t="s">
        <v>41</v>
      </c>
      <c r="O6072">
        <f>Table2[[#This Row],[check_out_date]]-Table2[[#This Row],[check_in_date]]</f>
        <v>5</v>
      </c>
      <c r="P6072">
        <f>Table2[[#This Row],[num_adults]]+Table2[[#This Row],[num_children]]</f>
        <v>5</v>
      </c>
      <c r="Q6072" s="3">
        <f>IF(OR(Table2[[#This Row],[booking_status]]="confirmed",Table2[[#This Row],[booking_status]]="checked-out"),Table2[[#This Row],[room_rate_per_night]]*Table2[[#This Row],[Num_Nights]],0)</f>
        <v>2322.8000000000002</v>
      </c>
      <c r="R6072" t="str" cm="1">
        <f t="array" ref="R6072">IFERROR(_xlfn.IFS(Table2[[#This Row],[booking_status]]="confirmed","Expected",Table2[[#This Row],[booking_status]]="checked-out","Actual"),"No Revenue")</f>
        <v>Actual</v>
      </c>
      <c r="S6072" s="4">
        <f>Table2[[#This Row],[Revenue_Amount]]/Table2[[#This Row],[Num_Nights]]</f>
        <v>464.56000000000006</v>
      </c>
    </row>
    <row r="6073" spans="1:19" x14ac:dyDescent="0.3">
      <c r="A6073">
        <v>6072</v>
      </c>
      <c r="B6073" t="s">
        <v>31</v>
      </c>
      <c r="C6073" s="9">
        <v>45009</v>
      </c>
      <c r="D6073" s="9">
        <v>45012</v>
      </c>
      <c r="E6073" s="10">
        <v>44972</v>
      </c>
      <c r="F6073" t="s">
        <v>27</v>
      </c>
      <c r="G6073">
        <v>94.42</v>
      </c>
      <c r="H6073">
        <v>3</v>
      </c>
      <c r="I6073">
        <v>0</v>
      </c>
      <c r="J6073" t="s">
        <v>28</v>
      </c>
      <c r="K6073" t="s">
        <v>29</v>
      </c>
      <c r="L6073" t="s">
        <v>21</v>
      </c>
      <c r="M6073" t="s">
        <v>36</v>
      </c>
      <c r="N6073" t="s">
        <v>95</v>
      </c>
      <c r="O6073">
        <f>Table2[[#This Row],[check_out_date]]-Table2[[#This Row],[check_in_date]]</f>
        <v>3</v>
      </c>
      <c r="P6073">
        <f>Table2[[#This Row],[num_adults]]+Table2[[#This Row],[num_children]]</f>
        <v>3</v>
      </c>
      <c r="Q6073" s="3">
        <f>IF(OR(Table2[[#This Row],[booking_status]]="confirmed",Table2[[#This Row],[booking_status]]="checked-out"),Table2[[#This Row],[room_rate_per_night]]*Table2[[#This Row],[Num_Nights]],0)</f>
        <v>283.26</v>
      </c>
      <c r="R6073" t="str" cm="1">
        <f t="array" ref="R6073">IFERROR(_xlfn.IFS(Table2[[#This Row],[booking_status]]="confirmed","Expected",Table2[[#This Row],[booking_status]]="checked-out","Actual"),"No Revenue")</f>
        <v>Expected</v>
      </c>
      <c r="S6073" s="4">
        <f>Table2[[#This Row],[Revenue_Amount]]/Table2[[#This Row],[Num_Nights]]</f>
        <v>94.42</v>
      </c>
    </row>
    <row r="6074" spans="1:19" x14ac:dyDescent="0.3">
      <c r="A6074">
        <v>6073</v>
      </c>
      <c r="B6074" t="s">
        <v>14</v>
      </c>
      <c r="C6074" s="9">
        <v>45277</v>
      </c>
      <c r="D6074" s="9">
        <v>45284</v>
      </c>
      <c r="E6074" s="10">
        <v>45214</v>
      </c>
      <c r="F6074" t="s">
        <v>27</v>
      </c>
      <c r="G6074">
        <v>132.46</v>
      </c>
      <c r="H6074">
        <v>2</v>
      </c>
      <c r="I6074">
        <v>0</v>
      </c>
      <c r="J6074" t="s">
        <v>28</v>
      </c>
      <c r="K6074" t="s">
        <v>44</v>
      </c>
      <c r="L6074" t="s">
        <v>21</v>
      </c>
      <c r="M6074" t="s">
        <v>22</v>
      </c>
      <c r="N6074" t="s">
        <v>41</v>
      </c>
      <c r="O6074">
        <f>Table2[[#This Row],[check_out_date]]-Table2[[#This Row],[check_in_date]]</f>
        <v>7</v>
      </c>
      <c r="P6074">
        <f>Table2[[#This Row],[num_adults]]+Table2[[#This Row],[num_children]]</f>
        <v>2</v>
      </c>
      <c r="Q6074" s="3">
        <f>IF(OR(Table2[[#This Row],[booking_status]]="confirmed",Table2[[#This Row],[booking_status]]="checked-out"),Table2[[#This Row],[room_rate_per_night]]*Table2[[#This Row],[Num_Nights]],0)</f>
        <v>927.22</v>
      </c>
      <c r="R6074" t="str" cm="1">
        <f t="array" ref="R6074">IFERROR(_xlfn.IFS(Table2[[#This Row],[booking_status]]="confirmed","Expected",Table2[[#This Row],[booking_status]]="checked-out","Actual"),"No Revenue")</f>
        <v>Expected</v>
      </c>
      <c r="S6074" s="4">
        <f>Table2[[#This Row],[Revenue_Amount]]/Table2[[#This Row],[Num_Nights]]</f>
        <v>132.46</v>
      </c>
    </row>
    <row r="6075" spans="1:19" x14ac:dyDescent="0.3">
      <c r="A6075">
        <v>6074</v>
      </c>
      <c r="B6075" t="s">
        <v>37</v>
      </c>
      <c r="C6075" s="9">
        <v>45167</v>
      </c>
      <c r="D6075" s="9">
        <v>45172</v>
      </c>
      <c r="E6075" s="10">
        <v>45135</v>
      </c>
      <c r="F6075" t="s">
        <v>18</v>
      </c>
      <c r="G6075">
        <v>248.88</v>
      </c>
      <c r="H6075">
        <v>4</v>
      </c>
      <c r="I6075">
        <v>0</v>
      </c>
      <c r="J6075" t="s">
        <v>28</v>
      </c>
      <c r="K6075" t="s">
        <v>20</v>
      </c>
      <c r="L6075" t="s">
        <v>21</v>
      </c>
      <c r="M6075" t="s">
        <v>36</v>
      </c>
      <c r="N6075" t="s">
        <v>41</v>
      </c>
      <c r="O6075">
        <f>Table2[[#This Row],[check_out_date]]-Table2[[#This Row],[check_in_date]]</f>
        <v>5</v>
      </c>
      <c r="P6075">
        <f>Table2[[#This Row],[num_adults]]+Table2[[#This Row],[num_children]]</f>
        <v>4</v>
      </c>
      <c r="Q6075" s="3">
        <f>IF(OR(Table2[[#This Row],[booking_status]]="confirmed",Table2[[#This Row],[booking_status]]="checked-out"),Table2[[#This Row],[room_rate_per_night]]*Table2[[#This Row],[Num_Nights]],0)</f>
        <v>1244.4000000000001</v>
      </c>
      <c r="R6075" t="str" cm="1">
        <f t="array" ref="R6075">IFERROR(_xlfn.IFS(Table2[[#This Row],[booking_status]]="confirmed","Expected",Table2[[#This Row],[booking_status]]="checked-out","Actual"),"No Revenue")</f>
        <v>Expected</v>
      </c>
      <c r="S6075" s="4">
        <f>Table2[[#This Row],[Revenue_Amount]]/Table2[[#This Row],[Num_Nights]]</f>
        <v>248.88000000000002</v>
      </c>
    </row>
    <row r="6076" spans="1:19" x14ac:dyDescent="0.3">
      <c r="A6076">
        <v>6075</v>
      </c>
      <c r="B6076" t="s">
        <v>37</v>
      </c>
      <c r="C6076" s="9">
        <v>45192</v>
      </c>
      <c r="D6076" s="9">
        <v>45197</v>
      </c>
      <c r="E6076" s="10">
        <v>45186</v>
      </c>
      <c r="F6076" t="s">
        <v>54</v>
      </c>
      <c r="G6076">
        <v>462.69</v>
      </c>
      <c r="H6076">
        <v>1</v>
      </c>
      <c r="I6076">
        <v>1</v>
      </c>
      <c r="J6076" t="s">
        <v>55</v>
      </c>
      <c r="K6076" t="s">
        <v>99</v>
      </c>
      <c r="L6076" t="s">
        <v>60</v>
      </c>
      <c r="M6076" t="s">
        <v>36</v>
      </c>
      <c r="N6076" t="s">
        <v>23</v>
      </c>
      <c r="O6076">
        <f>Table2[[#This Row],[check_out_date]]-Table2[[#This Row],[check_in_date]]</f>
        <v>5</v>
      </c>
      <c r="P6076">
        <f>Table2[[#This Row],[num_adults]]+Table2[[#This Row],[num_children]]</f>
        <v>2</v>
      </c>
      <c r="Q6076" s="3">
        <f>IF(OR(Table2[[#This Row],[booking_status]]="confirmed",Table2[[#This Row],[booking_status]]="checked-out"),Table2[[#This Row],[room_rate_per_night]]*Table2[[#This Row],[Num_Nights]],0)</f>
        <v>0</v>
      </c>
      <c r="R6076" t="str" cm="1">
        <f t="array" ref="R6076">IFERROR(_xlfn.IFS(Table2[[#This Row],[booking_status]]="confirmed","Expected",Table2[[#This Row],[booking_status]]="checked-out","Actual"),"No Revenue")</f>
        <v>No Revenue</v>
      </c>
      <c r="S6076" s="4">
        <f>Table2[[#This Row],[Revenue_Amount]]/Table2[[#This Row],[Num_Nights]]</f>
        <v>0</v>
      </c>
    </row>
    <row r="6077" spans="1:19" x14ac:dyDescent="0.3">
      <c r="A6077">
        <v>6076</v>
      </c>
      <c r="B6077" t="s">
        <v>31</v>
      </c>
      <c r="C6077" s="9">
        <v>44951</v>
      </c>
      <c r="D6077" s="9">
        <v>44959</v>
      </c>
      <c r="E6077" s="10">
        <v>44914</v>
      </c>
      <c r="F6077" t="s">
        <v>49</v>
      </c>
      <c r="G6077">
        <v>82.85</v>
      </c>
      <c r="H6077">
        <v>2</v>
      </c>
      <c r="I6077">
        <v>2</v>
      </c>
      <c r="J6077" t="s">
        <v>55</v>
      </c>
      <c r="K6077" t="s">
        <v>20</v>
      </c>
      <c r="L6077" t="s">
        <v>21</v>
      </c>
      <c r="M6077" t="s">
        <v>36</v>
      </c>
      <c r="N6077" t="s">
        <v>23</v>
      </c>
      <c r="O6077">
        <f>Table2[[#This Row],[check_out_date]]-Table2[[#This Row],[check_in_date]]</f>
        <v>8</v>
      </c>
      <c r="P6077">
        <f>Table2[[#This Row],[num_adults]]+Table2[[#This Row],[num_children]]</f>
        <v>4</v>
      </c>
      <c r="Q6077" s="3">
        <f>IF(OR(Table2[[#This Row],[booking_status]]="confirmed",Table2[[#This Row],[booking_status]]="checked-out"),Table2[[#This Row],[room_rate_per_night]]*Table2[[#This Row],[Num_Nights]],0)</f>
        <v>662.8</v>
      </c>
      <c r="R6077" t="str" cm="1">
        <f t="array" ref="R6077">IFERROR(_xlfn.IFS(Table2[[#This Row],[booking_status]]="confirmed","Expected",Table2[[#This Row],[booking_status]]="checked-out","Actual"),"No Revenue")</f>
        <v>Expected</v>
      </c>
      <c r="S6077" s="4">
        <f>Table2[[#This Row],[Revenue_Amount]]/Table2[[#This Row],[Num_Nights]]</f>
        <v>82.85</v>
      </c>
    </row>
    <row r="6078" spans="1:19" x14ac:dyDescent="0.3">
      <c r="A6078">
        <v>6077</v>
      </c>
      <c r="B6078" t="s">
        <v>14</v>
      </c>
      <c r="C6078" s="9">
        <v>45232</v>
      </c>
      <c r="D6078" s="9">
        <v>45237</v>
      </c>
      <c r="E6078" s="10">
        <v>45188</v>
      </c>
      <c r="F6078" t="s">
        <v>27</v>
      </c>
      <c r="G6078">
        <v>176.99</v>
      </c>
      <c r="H6078">
        <v>2</v>
      </c>
      <c r="I6078">
        <v>2</v>
      </c>
      <c r="J6078" t="s">
        <v>19</v>
      </c>
      <c r="K6078" t="s">
        <v>20</v>
      </c>
      <c r="L6078" t="s">
        <v>56</v>
      </c>
      <c r="M6078" t="s">
        <v>36</v>
      </c>
      <c r="N6078" t="s">
        <v>41</v>
      </c>
      <c r="O6078">
        <f>Table2[[#This Row],[check_out_date]]-Table2[[#This Row],[check_in_date]]</f>
        <v>5</v>
      </c>
      <c r="P6078">
        <f>Table2[[#This Row],[num_adults]]+Table2[[#This Row],[num_children]]</f>
        <v>4</v>
      </c>
      <c r="Q6078" s="3">
        <f>IF(OR(Table2[[#This Row],[booking_status]]="confirmed",Table2[[#This Row],[booking_status]]="checked-out"),Table2[[#This Row],[room_rate_per_night]]*Table2[[#This Row],[Num_Nights]],0)</f>
        <v>884.95</v>
      </c>
      <c r="R6078" t="str" cm="1">
        <f t="array" ref="R6078">IFERROR(_xlfn.IFS(Table2[[#This Row],[booking_status]]="confirmed","Expected",Table2[[#This Row],[booking_status]]="checked-out","Actual"),"No Revenue")</f>
        <v>Actual</v>
      </c>
      <c r="S6078" s="4">
        <f>Table2[[#This Row],[Revenue_Amount]]/Table2[[#This Row],[Num_Nights]]</f>
        <v>176.99</v>
      </c>
    </row>
    <row r="6079" spans="1:19" x14ac:dyDescent="0.3">
      <c r="A6079">
        <v>6078</v>
      </c>
      <c r="B6079" t="s">
        <v>37</v>
      </c>
      <c r="C6079" s="9">
        <v>45063</v>
      </c>
      <c r="D6079" s="9">
        <v>45069</v>
      </c>
      <c r="E6079" s="10">
        <v>45033</v>
      </c>
      <c r="F6079" t="s">
        <v>18</v>
      </c>
      <c r="G6079">
        <v>224.84</v>
      </c>
      <c r="H6079">
        <v>1</v>
      </c>
      <c r="I6079">
        <v>0</v>
      </c>
      <c r="J6079" t="s">
        <v>55</v>
      </c>
      <c r="K6079" t="s">
        <v>99</v>
      </c>
      <c r="L6079" t="s">
        <v>60</v>
      </c>
      <c r="M6079" t="s">
        <v>36</v>
      </c>
      <c r="N6079" t="s">
        <v>41</v>
      </c>
      <c r="O6079">
        <f>Table2[[#This Row],[check_out_date]]-Table2[[#This Row],[check_in_date]]</f>
        <v>6</v>
      </c>
      <c r="P6079">
        <f>Table2[[#This Row],[num_adults]]+Table2[[#This Row],[num_children]]</f>
        <v>1</v>
      </c>
      <c r="Q6079" s="3">
        <f>IF(OR(Table2[[#This Row],[booking_status]]="confirmed",Table2[[#This Row],[booking_status]]="checked-out"),Table2[[#This Row],[room_rate_per_night]]*Table2[[#This Row],[Num_Nights]],0)</f>
        <v>0</v>
      </c>
      <c r="R6079" t="str" cm="1">
        <f t="array" ref="R6079">IFERROR(_xlfn.IFS(Table2[[#This Row],[booking_status]]="confirmed","Expected",Table2[[#This Row],[booking_status]]="checked-out","Actual"),"No Revenue")</f>
        <v>No Revenue</v>
      </c>
      <c r="S6079" s="4">
        <f>Table2[[#This Row],[Revenue_Amount]]/Table2[[#This Row],[Num_Nights]]</f>
        <v>0</v>
      </c>
    </row>
    <row r="6080" spans="1:19" x14ac:dyDescent="0.3">
      <c r="A6080">
        <v>6079</v>
      </c>
      <c r="B6080" t="s">
        <v>37</v>
      </c>
      <c r="C6080" s="9">
        <v>45200</v>
      </c>
      <c r="D6080" s="9">
        <v>45208</v>
      </c>
      <c r="E6080" s="10">
        <v>45121</v>
      </c>
      <c r="F6080" t="s">
        <v>27</v>
      </c>
      <c r="G6080">
        <v>144.94999999999999</v>
      </c>
      <c r="H6080">
        <v>2</v>
      </c>
      <c r="I6080">
        <v>1</v>
      </c>
      <c r="J6080" t="s">
        <v>55</v>
      </c>
      <c r="K6080" t="s">
        <v>99</v>
      </c>
      <c r="L6080" t="s">
        <v>21</v>
      </c>
      <c r="M6080" t="s">
        <v>22</v>
      </c>
      <c r="N6080" t="s">
        <v>45</v>
      </c>
      <c r="O6080">
        <f>Table2[[#This Row],[check_out_date]]-Table2[[#This Row],[check_in_date]]</f>
        <v>8</v>
      </c>
      <c r="P6080">
        <f>Table2[[#This Row],[num_adults]]+Table2[[#This Row],[num_children]]</f>
        <v>3</v>
      </c>
      <c r="Q6080" s="3">
        <f>IF(OR(Table2[[#This Row],[booking_status]]="confirmed",Table2[[#This Row],[booking_status]]="checked-out"),Table2[[#This Row],[room_rate_per_night]]*Table2[[#This Row],[Num_Nights]],0)</f>
        <v>1159.5999999999999</v>
      </c>
      <c r="R6080" t="str" cm="1">
        <f t="array" ref="R6080">IFERROR(_xlfn.IFS(Table2[[#This Row],[booking_status]]="confirmed","Expected",Table2[[#This Row],[booking_status]]="checked-out","Actual"),"No Revenue")</f>
        <v>Expected</v>
      </c>
      <c r="S6080" s="4">
        <f>Table2[[#This Row],[Revenue_Amount]]/Table2[[#This Row],[Num_Nights]]</f>
        <v>144.94999999999999</v>
      </c>
    </row>
    <row r="6081" spans="1:19" x14ac:dyDescent="0.3">
      <c r="A6081">
        <v>6080</v>
      </c>
      <c r="B6081" t="s">
        <v>50</v>
      </c>
      <c r="C6081" s="9">
        <v>45089</v>
      </c>
      <c r="D6081" s="9">
        <v>45094</v>
      </c>
      <c r="E6081" s="10">
        <v>45078</v>
      </c>
      <c r="F6081" t="s">
        <v>27</v>
      </c>
      <c r="G6081">
        <v>245.46</v>
      </c>
      <c r="H6081">
        <v>3</v>
      </c>
      <c r="I6081">
        <v>3</v>
      </c>
      <c r="J6081" t="s">
        <v>19</v>
      </c>
      <c r="K6081" t="s">
        <v>20</v>
      </c>
      <c r="L6081" t="s">
        <v>56</v>
      </c>
      <c r="M6081" t="s">
        <v>36</v>
      </c>
      <c r="N6081" t="s">
        <v>41</v>
      </c>
      <c r="O6081">
        <f>Table2[[#This Row],[check_out_date]]-Table2[[#This Row],[check_in_date]]</f>
        <v>5</v>
      </c>
      <c r="P6081">
        <f>Table2[[#This Row],[num_adults]]+Table2[[#This Row],[num_children]]</f>
        <v>6</v>
      </c>
      <c r="Q6081" s="3">
        <f>IF(OR(Table2[[#This Row],[booking_status]]="confirmed",Table2[[#This Row],[booking_status]]="checked-out"),Table2[[#This Row],[room_rate_per_night]]*Table2[[#This Row],[Num_Nights]],0)</f>
        <v>1227.3</v>
      </c>
      <c r="R6081" t="str" cm="1">
        <f t="array" ref="R6081">IFERROR(_xlfn.IFS(Table2[[#This Row],[booking_status]]="confirmed","Expected",Table2[[#This Row],[booking_status]]="checked-out","Actual"),"No Revenue")</f>
        <v>Actual</v>
      </c>
      <c r="S6081" s="4">
        <f>Table2[[#This Row],[Revenue_Amount]]/Table2[[#This Row],[Num_Nights]]</f>
        <v>245.45999999999998</v>
      </c>
    </row>
    <row r="6082" spans="1:19" x14ac:dyDescent="0.3">
      <c r="A6082">
        <v>6081</v>
      </c>
      <c r="B6082" t="s">
        <v>37</v>
      </c>
      <c r="C6082" s="9">
        <v>45095</v>
      </c>
      <c r="D6082" s="9">
        <v>45100</v>
      </c>
      <c r="E6082" s="10">
        <v>45086</v>
      </c>
      <c r="F6082" t="s">
        <v>49</v>
      </c>
      <c r="G6082">
        <v>98.9</v>
      </c>
      <c r="H6082">
        <v>1</v>
      </c>
      <c r="I6082">
        <v>2</v>
      </c>
      <c r="J6082" t="s">
        <v>28</v>
      </c>
      <c r="K6082" t="s">
        <v>20</v>
      </c>
      <c r="L6082" t="s">
        <v>21</v>
      </c>
      <c r="M6082" t="s">
        <v>36</v>
      </c>
      <c r="N6082" t="s">
        <v>23</v>
      </c>
      <c r="O6082">
        <f>Table2[[#This Row],[check_out_date]]-Table2[[#This Row],[check_in_date]]</f>
        <v>5</v>
      </c>
      <c r="P6082">
        <f>Table2[[#This Row],[num_adults]]+Table2[[#This Row],[num_children]]</f>
        <v>3</v>
      </c>
      <c r="Q6082" s="3">
        <f>IF(OR(Table2[[#This Row],[booking_status]]="confirmed",Table2[[#This Row],[booking_status]]="checked-out"),Table2[[#This Row],[room_rate_per_night]]*Table2[[#This Row],[Num_Nights]],0)</f>
        <v>494.5</v>
      </c>
      <c r="R6082" t="str" cm="1">
        <f t="array" ref="R6082">IFERROR(_xlfn.IFS(Table2[[#This Row],[booking_status]]="confirmed","Expected",Table2[[#This Row],[booking_status]]="checked-out","Actual"),"No Revenue")</f>
        <v>Expected</v>
      </c>
      <c r="S6082" s="4">
        <f>Table2[[#This Row],[Revenue_Amount]]/Table2[[#This Row],[Num_Nights]]</f>
        <v>98.9</v>
      </c>
    </row>
    <row r="6083" spans="1:19" x14ac:dyDescent="0.3">
      <c r="A6083">
        <v>6082</v>
      </c>
      <c r="B6083" t="s">
        <v>14</v>
      </c>
      <c r="C6083" s="9">
        <v>45265</v>
      </c>
      <c r="D6083" s="9">
        <v>45272</v>
      </c>
      <c r="E6083" s="10">
        <v>45257</v>
      </c>
      <c r="F6083" t="s">
        <v>27</v>
      </c>
      <c r="G6083">
        <v>117.71</v>
      </c>
      <c r="H6083">
        <v>3</v>
      </c>
      <c r="I6083">
        <v>0</v>
      </c>
      <c r="J6083" t="s">
        <v>28</v>
      </c>
      <c r="K6083" t="s">
        <v>99</v>
      </c>
      <c r="L6083" t="s">
        <v>60</v>
      </c>
      <c r="M6083" t="s">
        <v>22</v>
      </c>
      <c r="N6083" t="s">
        <v>23</v>
      </c>
      <c r="O6083">
        <f>Table2[[#This Row],[check_out_date]]-Table2[[#This Row],[check_in_date]]</f>
        <v>7</v>
      </c>
      <c r="P6083">
        <f>Table2[[#This Row],[num_adults]]+Table2[[#This Row],[num_children]]</f>
        <v>3</v>
      </c>
      <c r="Q6083" s="3">
        <f>IF(OR(Table2[[#This Row],[booking_status]]="confirmed",Table2[[#This Row],[booking_status]]="checked-out"),Table2[[#This Row],[room_rate_per_night]]*Table2[[#This Row],[Num_Nights]],0)</f>
        <v>0</v>
      </c>
      <c r="R6083" t="str" cm="1">
        <f t="array" ref="R6083">IFERROR(_xlfn.IFS(Table2[[#This Row],[booking_status]]="confirmed","Expected",Table2[[#This Row],[booking_status]]="checked-out","Actual"),"No Revenue")</f>
        <v>No Revenue</v>
      </c>
      <c r="S6083" s="4">
        <f>Table2[[#This Row],[Revenue_Amount]]/Table2[[#This Row],[Num_Nights]]</f>
        <v>0</v>
      </c>
    </row>
    <row r="6084" spans="1:19" x14ac:dyDescent="0.3">
      <c r="A6084">
        <v>6083</v>
      </c>
      <c r="B6084" t="s">
        <v>31</v>
      </c>
      <c r="C6084" s="9">
        <v>45291</v>
      </c>
      <c r="D6084" s="9">
        <v>45297</v>
      </c>
      <c r="E6084" s="10">
        <v>45279</v>
      </c>
      <c r="F6084" t="s">
        <v>54</v>
      </c>
      <c r="G6084">
        <v>313.11</v>
      </c>
      <c r="H6084">
        <v>1</v>
      </c>
      <c r="I6084">
        <v>0</v>
      </c>
      <c r="J6084" t="s">
        <v>28</v>
      </c>
      <c r="K6084" t="s">
        <v>66</v>
      </c>
      <c r="L6084" t="s">
        <v>21</v>
      </c>
      <c r="M6084" t="s">
        <v>36</v>
      </c>
      <c r="N6084" t="s">
        <v>23</v>
      </c>
      <c r="O6084">
        <f>Table2[[#This Row],[check_out_date]]-Table2[[#This Row],[check_in_date]]</f>
        <v>6</v>
      </c>
      <c r="P6084">
        <f>Table2[[#This Row],[num_adults]]+Table2[[#This Row],[num_children]]</f>
        <v>1</v>
      </c>
      <c r="Q6084" s="3">
        <f>IF(OR(Table2[[#This Row],[booking_status]]="confirmed",Table2[[#This Row],[booking_status]]="checked-out"),Table2[[#This Row],[room_rate_per_night]]*Table2[[#This Row],[Num_Nights]],0)</f>
        <v>1878.66</v>
      </c>
      <c r="R6084" t="str" cm="1">
        <f t="array" ref="R6084">IFERROR(_xlfn.IFS(Table2[[#This Row],[booking_status]]="confirmed","Expected",Table2[[#This Row],[booking_status]]="checked-out","Actual"),"No Revenue")</f>
        <v>Expected</v>
      </c>
      <c r="S6084" s="4">
        <f>Table2[[#This Row],[Revenue_Amount]]/Table2[[#This Row],[Num_Nights]]</f>
        <v>313.11</v>
      </c>
    </row>
    <row r="6085" spans="1:19" x14ac:dyDescent="0.3">
      <c r="A6085">
        <v>6084</v>
      </c>
      <c r="B6085" t="s">
        <v>37</v>
      </c>
      <c r="C6085" s="9">
        <v>45158</v>
      </c>
      <c r="D6085" s="9">
        <v>45166</v>
      </c>
      <c r="E6085" s="10">
        <v>45093</v>
      </c>
      <c r="F6085" t="s">
        <v>27</v>
      </c>
      <c r="G6085">
        <v>135.93</v>
      </c>
      <c r="H6085">
        <v>4</v>
      </c>
      <c r="I6085">
        <v>0</v>
      </c>
      <c r="J6085" t="s">
        <v>55</v>
      </c>
      <c r="K6085" t="s">
        <v>99</v>
      </c>
      <c r="L6085" t="s">
        <v>56</v>
      </c>
      <c r="M6085" t="s">
        <v>36</v>
      </c>
      <c r="N6085" t="s">
        <v>41</v>
      </c>
      <c r="O6085">
        <f>Table2[[#This Row],[check_out_date]]-Table2[[#This Row],[check_in_date]]</f>
        <v>8</v>
      </c>
      <c r="P6085">
        <f>Table2[[#This Row],[num_adults]]+Table2[[#This Row],[num_children]]</f>
        <v>4</v>
      </c>
      <c r="Q6085" s="3">
        <f>IF(OR(Table2[[#This Row],[booking_status]]="confirmed",Table2[[#This Row],[booking_status]]="checked-out"),Table2[[#This Row],[room_rate_per_night]]*Table2[[#This Row],[Num_Nights]],0)</f>
        <v>1087.44</v>
      </c>
      <c r="R6085" t="str" cm="1">
        <f t="array" ref="R6085">IFERROR(_xlfn.IFS(Table2[[#This Row],[booking_status]]="confirmed","Expected",Table2[[#This Row],[booking_status]]="checked-out","Actual"),"No Revenue")</f>
        <v>Actual</v>
      </c>
      <c r="S6085" s="4">
        <f>Table2[[#This Row],[Revenue_Amount]]/Table2[[#This Row],[Num_Nights]]</f>
        <v>135.93</v>
      </c>
    </row>
    <row r="6086" spans="1:19" hidden="1" x14ac:dyDescent="0.3">
      <c r="A6086">
        <v>6085</v>
      </c>
      <c r="B6086" t="s">
        <v>31</v>
      </c>
      <c r="C6086" s="9">
        <v>44982</v>
      </c>
      <c r="D6086" s="9">
        <v>44990</v>
      </c>
      <c r="E6086" s="10">
        <v>44932</v>
      </c>
      <c r="F6086" t="s">
        <v>49</v>
      </c>
      <c r="G6086">
        <v>60.2</v>
      </c>
      <c r="H6086">
        <v>2</v>
      </c>
      <c r="I6086">
        <v>0</v>
      </c>
      <c r="J6086" t="s">
        <v>35</v>
      </c>
      <c r="K6086" t="s">
        <v>44</v>
      </c>
      <c r="L6086" t="s">
        <v>56</v>
      </c>
      <c r="M6086" t="s">
        <v>36</v>
      </c>
      <c r="N6086" t="s">
        <v>23</v>
      </c>
      <c r="O6086">
        <f>Table2[[#This Row],[check_out_date]]-Table2[[#This Row],[check_in_date]]</f>
        <v>8</v>
      </c>
      <c r="P6086">
        <f>Table2[[#This Row],[num_adults]]+Table2[[#This Row],[num_children]]</f>
        <v>2</v>
      </c>
      <c r="Q6086" s="3">
        <f>IF(OR(Table2[[#This Row],[booking_status]]="confirmed",Table2[[#This Row],[booking_status]]="checked-out"),Table2[[#This Row],[room_rate_per_night]]*Table2[[#This Row],[Num_Nights]],0)</f>
        <v>481.6</v>
      </c>
      <c r="R6086" t="str" cm="1">
        <f t="array" ref="R6086">IFERROR(_xlfn.IFS(Table2[[#This Row],[booking_status]]="confirmed","Expected",Table2[[#This Row],[booking_status]]="checked-out","Actual"),"No Revenue")</f>
        <v>Actual</v>
      </c>
      <c r="S6086" s="4">
        <f>Table2[[#This Row],[Revenue_Amount]]/Table2[[#This Row],[Num_Nights]]</f>
        <v>60.2</v>
      </c>
    </row>
    <row r="6087" spans="1:19" x14ac:dyDescent="0.3">
      <c r="A6087">
        <v>6086</v>
      </c>
      <c r="B6087" t="s">
        <v>50</v>
      </c>
      <c r="C6087" s="9">
        <v>44941</v>
      </c>
      <c r="D6087" s="9">
        <v>44950</v>
      </c>
      <c r="E6087" s="10">
        <v>44922</v>
      </c>
      <c r="F6087" t="s">
        <v>54</v>
      </c>
      <c r="G6087">
        <v>342.73</v>
      </c>
      <c r="H6087">
        <v>2</v>
      </c>
      <c r="I6087">
        <v>1</v>
      </c>
      <c r="J6087" t="s">
        <v>28</v>
      </c>
      <c r="K6087" t="s">
        <v>66</v>
      </c>
      <c r="L6087" t="s">
        <v>21</v>
      </c>
      <c r="M6087" t="s">
        <v>36</v>
      </c>
      <c r="N6087" t="s">
        <v>41</v>
      </c>
      <c r="O6087">
        <f>Table2[[#This Row],[check_out_date]]-Table2[[#This Row],[check_in_date]]</f>
        <v>9</v>
      </c>
      <c r="P6087">
        <f>Table2[[#This Row],[num_adults]]+Table2[[#This Row],[num_children]]</f>
        <v>3</v>
      </c>
      <c r="Q6087" s="3">
        <f>IF(OR(Table2[[#This Row],[booking_status]]="confirmed",Table2[[#This Row],[booking_status]]="checked-out"),Table2[[#This Row],[room_rate_per_night]]*Table2[[#This Row],[Num_Nights]],0)</f>
        <v>3084.57</v>
      </c>
      <c r="R6087" t="str" cm="1">
        <f t="array" ref="R6087">IFERROR(_xlfn.IFS(Table2[[#This Row],[booking_status]]="confirmed","Expected",Table2[[#This Row],[booking_status]]="checked-out","Actual"),"No Revenue")</f>
        <v>Expected</v>
      </c>
      <c r="S6087" s="4">
        <f>Table2[[#This Row],[Revenue_Amount]]/Table2[[#This Row],[Num_Nights]]</f>
        <v>342.73</v>
      </c>
    </row>
    <row r="6088" spans="1:19" x14ac:dyDescent="0.3">
      <c r="A6088">
        <v>6087</v>
      </c>
      <c r="B6088" t="s">
        <v>14</v>
      </c>
      <c r="C6088" s="9">
        <v>45165</v>
      </c>
      <c r="D6088" s="9">
        <v>45176</v>
      </c>
      <c r="E6088" s="10">
        <v>45158</v>
      </c>
      <c r="F6088" t="s">
        <v>49</v>
      </c>
      <c r="G6088">
        <v>104.76</v>
      </c>
      <c r="H6088">
        <v>1</v>
      </c>
      <c r="I6088">
        <v>0</v>
      </c>
      <c r="J6088" t="s">
        <v>28</v>
      </c>
      <c r="K6088" t="s">
        <v>44</v>
      </c>
      <c r="L6088" t="s">
        <v>70</v>
      </c>
      <c r="M6088" t="s">
        <v>36</v>
      </c>
      <c r="N6088" t="s">
        <v>95</v>
      </c>
      <c r="O6088">
        <f>Table2[[#This Row],[check_out_date]]-Table2[[#This Row],[check_in_date]]</f>
        <v>11</v>
      </c>
      <c r="P6088">
        <f>Table2[[#This Row],[num_adults]]+Table2[[#This Row],[num_children]]</f>
        <v>1</v>
      </c>
      <c r="Q6088" s="3">
        <f>IF(OR(Table2[[#This Row],[booking_status]]="confirmed",Table2[[#This Row],[booking_status]]="checked-out"),Table2[[#This Row],[room_rate_per_night]]*Table2[[#This Row],[Num_Nights]],0)</f>
        <v>0</v>
      </c>
      <c r="R6088" t="str" cm="1">
        <f t="array" ref="R6088">IFERROR(_xlfn.IFS(Table2[[#This Row],[booking_status]]="confirmed","Expected",Table2[[#This Row],[booking_status]]="checked-out","Actual"),"No Revenue")</f>
        <v>No Revenue</v>
      </c>
      <c r="S6088" s="4">
        <f>Table2[[#This Row],[Revenue_Amount]]/Table2[[#This Row],[Num_Nights]]</f>
        <v>0</v>
      </c>
    </row>
    <row r="6089" spans="1:19" hidden="1" x14ac:dyDescent="0.3">
      <c r="A6089">
        <v>6088</v>
      </c>
      <c r="B6089" t="s">
        <v>37</v>
      </c>
      <c r="C6089" s="9">
        <v>45037</v>
      </c>
      <c r="D6089" s="9">
        <v>45041</v>
      </c>
      <c r="E6089" s="10">
        <v>44978</v>
      </c>
      <c r="F6089" t="s">
        <v>27</v>
      </c>
      <c r="G6089">
        <v>145.74</v>
      </c>
      <c r="H6089">
        <v>2</v>
      </c>
      <c r="I6089">
        <v>0</v>
      </c>
      <c r="J6089" t="s">
        <v>35</v>
      </c>
      <c r="K6089" t="s">
        <v>66</v>
      </c>
      <c r="L6089" t="s">
        <v>21</v>
      </c>
      <c r="M6089" t="s">
        <v>36</v>
      </c>
      <c r="N6089" t="s">
        <v>95</v>
      </c>
      <c r="O6089">
        <f>Table2[[#This Row],[check_out_date]]-Table2[[#This Row],[check_in_date]]</f>
        <v>4</v>
      </c>
      <c r="P6089">
        <f>Table2[[#This Row],[num_adults]]+Table2[[#This Row],[num_children]]</f>
        <v>2</v>
      </c>
      <c r="Q6089" s="3">
        <f>IF(OR(Table2[[#This Row],[booking_status]]="confirmed",Table2[[#This Row],[booking_status]]="checked-out"),Table2[[#This Row],[room_rate_per_night]]*Table2[[#This Row],[Num_Nights]],0)</f>
        <v>582.96</v>
      </c>
      <c r="R6089" t="str" cm="1">
        <f t="array" ref="R6089">IFERROR(_xlfn.IFS(Table2[[#This Row],[booking_status]]="confirmed","Expected",Table2[[#This Row],[booking_status]]="checked-out","Actual"),"No Revenue")</f>
        <v>Expected</v>
      </c>
      <c r="S6089" s="4">
        <f>Table2[[#This Row],[Revenue_Amount]]/Table2[[#This Row],[Num_Nights]]</f>
        <v>145.74</v>
      </c>
    </row>
    <row r="6090" spans="1:19" x14ac:dyDescent="0.3">
      <c r="A6090">
        <v>6089</v>
      </c>
      <c r="B6090" t="s">
        <v>50</v>
      </c>
      <c r="C6090" s="9">
        <v>45043</v>
      </c>
      <c r="D6090" s="9">
        <v>45052</v>
      </c>
      <c r="E6090" s="10">
        <v>44992</v>
      </c>
      <c r="F6090" t="s">
        <v>49</v>
      </c>
      <c r="G6090">
        <v>100.01</v>
      </c>
      <c r="H6090">
        <v>1</v>
      </c>
      <c r="I6090">
        <v>2</v>
      </c>
      <c r="J6090" t="s">
        <v>55</v>
      </c>
      <c r="K6090" t="s">
        <v>66</v>
      </c>
      <c r="L6090" t="s">
        <v>21</v>
      </c>
      <c r="M6090" t="s">
        <v>36</v>
      </c>
      <c r="N6090" t="s">
        <v>41</v>
      </c>
      <c r="O6090">
        <f>Table2[[#This Row],[check_out_date]]-Table2[[#This Row],[check_in_date]]</f>
        <v>9</v>
      </c>
      <c r="P6090">
        <f>Table2[[#This Row],[num_adults]]+Table2[[#This Row],[num_children]]</f>
        <v>3</v>
      </c>
      <c r="Q6090" s="3">
        <f>IF(OR(Table2[[#This Row],[booking_status]]="confirmed",Table2[[#This Row],[booking_status]]="checked-out"),Table2[[#This Row],[room_rate_per_night]]*Table2[[#This Row],[Num_Nights]],0)</f>
        <v>900.09</v>
      </c>
      <c r="R6090" t="str" cm="1">
        <f t="array" ref="R6090">IFERROR(_xlfn.IFS(Table2[[#This Row],[booking_status]]="confirmed","Expected",Table2[[#This Row],[booking_status]]="checked-out","Actual"),"No Revenue")</f>
        <v>Expected</v>
      </c>
      <c r="S6090" s="4">
        <f>Table2[[#This Row],[Revenue_Amount]]/Table2[[#This Row],[Num_Nights]]</f>
        <v>100.01</v>
      </c>
    </row>
    <row r="6091" spans="1:19" hidden="1" x14ac:dyDescent="0.3">
      <c r="A6091">
        <v>6090</v>
      </c>
      <c r="B6091" t="s">
        <v>31</v>
      </c>
      <c r="C6091" s="9">
        <v>45256</v>
      </c>
      <c r="D6091" s="9">
        <v>45260</v>
      </c>
      <c r="E6091" s="10">
        <v>45201</v>
      </c>
      <c r="F6091" t="s">
        <v>27</v>
      </c>
      <c r="G6091">
        <v>135.59</v>
      </c>
      <c r="H6091">
        <v>2</v>
      </c>
      <c r="I6091">
        <v>0</v>
      </c>
      <c r="J6091" t="s">
        <v>35</v>
      </c>
      <c r="K6091" t="s">
        <v>20</v>
      </c>
      <c r="L6091" t="s">
        <v>60</v>
      </c>
      <c r="M6091" t="s">
        <v>36</v>
      </c>
      <c r="N6091" t="s">
        <v>30</v>
      </c>
      <c r="O6091">
        <f>Table2[[#This Row],[check_out_date]]-Table2[[#This Row],[check_in_date]]</f>
        <v>4</v>
      </c>
      <c r="P6091">
        <f>Table2[[#This Row],[num_adults]]+Table2[[#This Row],[num_children]]</f>
        <v>2</v>
      </c>
      <c r="Q6091" s="3">
        <f>IF(OR(Table2[[#This Row],[booking_status]]="confirmed",Table2[[#This Row],[booking_status]]="checked-out"),Table2[[#This Row],[room_rate_per_night]]*Table2[[#This Row],[Num_Nights]],0)</f>
        <v>0</v>
      </c>
      <c r="R6091" t="str" cm="1">
        <f t="array" ref="R6091">IFERROR(_xlfn.IFS(Table2[[#This Row],[booking_status]]="confirmed","Expected",Table2[[#This Row],[booking_status]]="checked-out","Actual"),"No Revenue")</f>
        <v>No Revenue</v>
      </c>
      <c r="S6091" s="4">
        <f>Table2[[#This Row],[Revenue_Amount]]/Table2[[#This Row],[Num_Nights]]</f>
        <v>0</v>
      </c>
    </row>
    <row r="6092" spans="1:19" x14ac:dyDescent="0.3">
      <c r="A6092">
        <v>6091</v>
      </c>
      <c r="B6092" t="s">
        <v>31</v>
      </c>
      <c r="C6092" s="9">
        <v>45242</v>
      </c>
      <c r="D6092" s="9">
        <v>45253</v>
      </c>
      <c r="E6092" s="10">
        <v>45226</v>
      </c>
      <c r="F6092" t="s">
        <v>18</v>
      </c>
      <c r="G6092">
        <v>158.41</v>
      </c>
      <c r="H6092">
        <v>3</v>
      </c>
      <c r="I6092">
        <v>2</v>
      </c>
      <c r="J6092" t="s">
        <v>28</v>
      </c>
      <c r="K6092" t="s">
        <v>29</v>
      </c>
      <c r="L6092" t="s">
        <v>56</v>
      </c>
      <c r="M6092" t="s">
        <v>22</v>
      </c>
      <c r="N6092" t="s">
        <v>41</v>
      </c>
      <c r="O6092">
        <f>Table2[[#This Row],[check_out_date]]-Table2[[#This Row],[check_in_date]]</f>
        <v>11</v>
      </c>
      <c r="P6092">
        <f>Table2[[#This Row],[num_adults]]+Table2[[#This Row],[num_children]]</f>
        <v>5</v>
      </c>
      <c r="Q6092" s="3">
        <f>IF(OR(Table2[[#This Row],[booking_status]]="confirmed",Table2[[#This Row],[booking_status]]="checked-out"),Table2[[#This Row],[room_rate_per_night]]*Table2[[#This Row],[Num_Nights]],0)</f>
        <v>1742.51</v>
      </c>
      <c r="R6092" t="str" cm="1">
        <f t="array" ref="R6092">IFERROR(_xlfn.IFS(Table2[[#This Row],[booking_status]]="confirmed","Expected",Table2[[#This Row],[booking_status]]="checked-out","Actual"),"No Revenue")</f>
        <v>Actual</v>
      </c>
      <c r="S6092" s="4">
        <f>Table2[[#This Row],[Revenue_Amount]]/Table2[[#This Row],[Num_Nights]]</f>
        <v>158.41</v>
      </c>
    </row>
    <row r="6093" spans="1:19" hidden="1" x14ac:dyDescent="0.3">
      <c r="A6093">
        <v>6092</v>
      </c>
      <c r="B6093" t="s">
        <v>14</v>
      </c>
      <c r="C6093" s="9">
        <v>45237</v>
      </c>
      <c r="D6093" s="9">
        <v>45241</v>
      </c>
      <c r="E6093" s="10">
        <v>45170</v>
      </c>
      <c r="F6093" t="s">
        <v>18</v>
      </c>
      <c r="G6093">
        <v>161.01</v>
      </c>
      <c r="H6093">
        <v>2</v>
      </c>
      <c r="I6093">
        <v>0</v>
      </c>
      <c r="J6093" t="s">
        <v>35</v>
      </c>
      <c r="K6093" t="s">
        <v>29</v>
      </c>
      <c r="L6093" t="s">
        <v>60</v>
      </c>
      <c r="M6093" t="s">
        <v>36</v>
      </c>
      <c r="N6093" t="s">
        <v>30</v>
      </c>
      <c r="O6093">
        <f>Table2[[#This Row],[check_out_date]]-Table2[[#This Row],[check_in_date]]</f>
        <v>4</v>
      </c>
      <c r="P6093">
        <f>Table2[[#This Row],[num_adults]]+Table2[[#This Row],[num_children]]</f>
        <v>2</v>
      </c>
      <c r="Q6093" s="3">
        <f>IF(OR(Table2[[#This Row],[booking_status]]="confirmed",Table2[[#This Row],[booking_status]]="checked-out"),Table2[[#This Row],[room_rate_per_night]]*Table2[[#This Row],[Num_Nights]],0)</f>
        <v>0</v>
      </c>
      <c r="R6093" t="str" cm="1">
        <f t="array" ref="R6093">IFERROR(_xlfn.IFS(Table2[[#This Row],[booking_status]]="confirmed","Expected",Table2[[#This Row],[booking_status]]="checked-out","Actual"),"No Revenue")</f>
        <v>No Revenue</v>
      </c>
      <c r="S6093" s="4">
        <f>Table2[[#This Row],[Revenue_Amount]]/Table2[[#This Row],[Num_Nights]]</f>
        <v>0</v>
      </c>
    </row>
    <row r="6094" spans="1:19" x14ac:dyDescent="0.3">
      <c r="A6094">
        <v>6093</v>
      </c>
      <c r="B6094" t="s">
        <v>31</v>
      </c>
      <c r="C6094" s="9">
        <v>44948</v>
      </c>
      <c r="D6094" s="9">
        <v>44951</v>
      </c>
      <c r="E6094" s="10">
        <v>44926</v>
      </c>
      <c r="F6094" t="s">
        <v>27</v>
      </c>
      <c r="G6094">
        <v>94.84</v>
      </c>
      <c r="H6094">
        <v>2</v>
      </c>
      <c r="I6094">
        <v>0</v>
      </c>
      <c r="J6094" t="s">
        <v>94</v>
      </c>
      <c r="K6094" t="s">
        <v>20</v>
      </c>
      <c r="L6094" t="s">
        <v>21</v>
      </c>
      <c r="M6094" t="s">
        <v>22</v>
      </c>
      <c r="N6094" t="s">
        <v>41</v>
      </c>
      <c r="O6094">
        <f>Table2[[#This Row],[check_out_date]]-Table2[[#This Row],[check_in_date]]</f>
        <v>3</v>
      </c>
      <c r="P6094">
        <f>Table2[[#This Row],[num_adults]]+Table2[[#This Row],[num_children]]</f>
        <v>2</v>
      </c>
      <c r="Q6094" s="3">
        <f>IF(OR(Table2[[#This Row],[booking_status]]="confirmed",Table2[[#This Row],[booking_status]]="checked-out"),Table2[[#This Row],[room_rate_per_night]]*Table2[[#This Row],[Num_Nights]],0)</f>
        <v>284.52</v>
      </c>
      <c r="R6094" t="str" cm="1">
        <f t="array" ref="R6094">IFERROR(_xlfn.IFS(Table2[[#This Row],[booking_status]]="confirmed","Expected",Table2[[#This Row],[booking_status]]="checked-out","Actual"),"No Revenue")</f>
        <v>Expected</v>
      </c>
      <c r="S6094" s="4">
        <f>Table2[[#This Row],[Revenue_Amount]]/Table2[[#This Row],[Num_Nights]]</f>
        <v>94.839999999999989</v>
      </c>
    </row>
    <row r="6095" spans="1:19" x14ac:dyDescent="0.3">
      <c r="A6095">
        <v>6094</v>
      </c>
      <c r="B6095" t="s">
        <v>37</v>
      </c>
      <c r="C6095" s="9">
        <v>45050</v>
      </c>
      <c r="D6095" s="9">
        <v>45056</v>
      </c>
      <c r="E6095" s="10">
        <v>45009</v>
      </c>
      <c r="F6095" t="s">
        <v>18</v>
      </c>
      <c r="G6095">
        <v>222.3</v>
      </c>
      <c r="H6095">
        <v>2</v>
      </c>
      <c r="I6095">
        <v>1</v>
      </c>
      <c r="J6095" t="s">
        <v>28</v>
      </c>
      <c r="K6095" t="s">
        <v>44</v>
      </c>
      <c r="L6095" t="s">
        <v>21</v>
      </c>
      <c r="M6095" t="s">
        <v>36</v>
      </c>
      <c r="N6095" t="s">
        <v>23</v>
      </c>
      <c r="O6095">
        <f>Table2[[#This Row],[check_out_date]]-Table2[[#This Row],[check_in_date]]</f>
        <v>6</v>
      </c>
      <c r="P6095">
        <f>Table2[[#This Row],[num_adults]]+Table2[[#This Row],[num_children]]</f>
        <v>3</v>
      </c>
      <c r="Q6095" s="3">
        <f>IF(OR(Table2[[#This Row],[booking_status]]="confirmed",Table2[[#This Row],[booking_status]]="checked-out"),Table2[[#This Row],[room_rate_per_night]]*Table2[[#This Row],[Num_Nights]],0)</f>
        <v>1333.8000000000002</v>
      </c>
      <c r="R6095" t="str" cm="1">
        <f t="array" ref="R6095">IFERROR(_xlfn.IFS(Table2[[#This Row],[booking_status]]="confirmed","Expected",Table2[[#This Row],[booking_status]]="checked-out","Actual"),"No Revenue")</f>
        <v>Expected</v>
      </c>
      <c r="S6095" s="4">
        <f>Table2[[#This Row],[Revenue_Amount]]/Table2[[#This Row],[Num_Nights]]</f>
        <v>222.30000000000004</v>
      </c>
    </row>
    <row r="6096" spans="1:19" x14ac:dyDescent="0.3">
      <c r="A6096">
        <v>6095</v>
      </c>
      <c r="B6096" t="s">
        <v>31</v>
      </c>
      <c r="C6096" s="9">
        <v>45122</v>
      </c>
      <c r="D6096" s="9">
        <v>45124</v>
      </c>
      <c r="E6096" s="10">
        <v>45102</v>
      </c>
      <c r="F6096" t="s">
        <v>49</v>
      </c>
      <c r="G6096">
        <v>108.36</v>
      </c>
      <c r="H6096">
        <v>2</v>
      </c>
      <c r="I6096">
        <v>2</v>
      </c>
      <c r="J6096" t="s">
        <v>55</v>
      </c>
      <c r="K6096" t="s">
        <v>66</v>
      </c>
      <c r="L6096" t="s">
        <v>56</v>
      </c>
      <c r="M6096" t="s">
        <v>36</v>
      </c>
      <c r="N6096" t="s">
        <v>23</v>
      </c>
      <c r="O6096">
        <f>Table2[[#This Row],[check_out_date]]-Table2[[#This Row],[check_in_date]]</f>
        <v>2</v>
      </c>
      <c r="P6096">
        <f>Table2[[#This Row],[num_adults]]+Table2[[#This Row],[num_children]]</f>
        <v>4</v>
      </c>
      <c r="Q6096" s="3">
        <f>IF(OR(Table2[[#This Row],[booking_status]]="confirmed",Table2[[#This Row],[booking_status]]="checked-out"),Table2[[#This Row],[room_rate_per_night]]*Table2[[#This Row],[Num_Nights]],0)</f>
        <v>216.72</v>
      </c>
      <c r="R6096" t="str" cm="1">
        <f t="array" ref="R6096">IFERROR(_xlfn.IFS(Table2[[#This Row],[booking_status]]="confirmed","Expected",Table2[[#This Row],[booking_status]]="checked-out","Actual"),"No Revenue")</f>
        <v>Actual</v>
      </c>
      <c r="S6096" s="4">
        <f>Table2[[#This Row],[Revenue_Amount]]/Table2[[#This Row],[Num_Nights]]</f>
        <v>108.36</v>
      </c>
    </row>
    <row r="6097" spans="1:19" hidden="1" x14ac:dyDescent="0.3">
      <c r="A6097">
        <v>6096</v>
      </c>
      <c r="B6097" t="s">
        <v>37</v>
      </c>
      <c r="C6097" s="9">
        <v>45212</v>
      </c>
      <c r="D6097" s="9">
        <v>45214</v>
      </c>
      <c r="E6097" s="10">
        <v>45200</v>
      </c>
      <c r="F6097" t="s">
        <v>27</v>
      </c>
      <c r="G6097">
        <v>202.31</v>
      </c>
      <c r="H6097">
        <v>3</v>
      </c>
      <c r="I6097">
        <v>1</v>
      </c>
      <c r="J6097" t="s">
        <v>35</v>
      </c>
      <c r="K6097" t="s">
        <v>44</v>
      </c>
      <c r="L6097" t="s">
        <v>70</v>
      </c>
      <c r="M6097" t="s">
        <v>36</v>
      </c>
      <c r="N6097" t="s">
        <v>23</v>
      </c>
      <c r="O6097">
        <f>Table2[[#This Row],[check_out_date]]-Table2[[#This Row],[check_in_date]]</f>
        <v>2</v>
      </c>
      <c r="P6097">
        <f>Table2[[#This Row],[num_adults]]+Table2[[#This Row],[num_children]]</f>
        <v>4</v>
      </c>
      <c r="Q6097" s="3">
        <f>IF(OR(Table2[[#This Row],[booking_status]]="confirmed",Table2[[#This Row],[booking_status]]="checked-out"),Table2[[#This Row],[room_rate_per_night]]*Table2[[#This Row],[Num_Nights]],0)</f>
        <v>0</v>
      </c>
      <c r="R6097" t="str" cm="1">
        <f t="array" ref="R6097">IFERROR(_xlfn.IFS(Table2[[#This Row],[booking_status]]="confirmed","Expected",Table2[[#This Row],[booking_status]]="checked-out","Actual"),"No Revenue")</f>
        <v>No Revenue</v>
      </c>
      <c r="S6097" s="4">
        <f>Table2[[#This Row],[Revenue_Amount]]/Table2[[#This Row],[Num_Nights]]</f>
        <v>0</v>
      </c>
    </row>
    <row r="6098" spans="1:19" x14ac:dyDescent="0.3">
      <c r="A6098">
        <v>6097</v>
      </c>
      <c r="B6098" t="s">
        <v>31</v>
      </c>
      <c r="C6098" s="9">
        <v>45198</v>
      </c>
      <c r="D6098" s="9">
        <v>45200</v>
      </c>
      <c r="E6098" s="10">
        <v>45124</v>
      </c>
      <c r="F6098" t="s">
        <v>54</v>
      </c>
      <c r="G6098">
        <v>393.59</v>
      </c>
      <c r="H6098">
        <v>3</v>
      </c>
      <c r="I6098">
        <v>1</v>
      </c>
      <c r="J6098" t="s">
        <v>28</v>
      </c>
      <c r="K6098" t="s">
        <v>44</v>
      </c>
      <c r="L6098" t="s">
        <v>56</v>
      </c>
      <c r="M6098" t="s">
        <v>36</v>
      </c>
      <c r="N6098" t="s">
        <v>23</v>
      </c>
      <c r="O6098">
        <f>Table2[[#This Row],[check_out_date]]-Table2[[#This Row],[check_in_date]]</f>
        <v>2</v>
      </c>
      <c r="P6098">
        <f>Table2[[#This Row],[num_adults]]+Table2[[#This Row],[num_children]]</f>
        <v>4</v>
      </c>
      <c r="Q6098" s="3">
        <f>IF(OR(Table2[[#This Row],[booking_status]]="confirmed",Table2[[#This Row],[booking_status]]="checked-out"),Table2[[#This Row],[room_rate_per_night]]*Table2[[#This Row],[Num_Nights]],0)</f>
        <v>787.18</v>
      </c>
      <c r="R6098" t="str" cm="1">
        <f t="array" ref="R6098">IFERROR(_xlfn.IFS(Table2[[#This Row],[booking_status]]="confirmed","Expected",Table2[[#This Row],[booking_status]]="checked-out","Actual"),"No Revenue")</f>
        <v>Actual</v>
      </c>
      <c r="S6098" s="4">
        <f>Table2[[#This Row],[Revenue_Amount]]/Table2[[#This Row],[Num_Nights]]</f>
        <v>393.59</v>
      </c>
    </row>
    <row r="6099" spans="1:19" x14ac:dyDescent="0.3">
      <c r="A6099">
        <v>6098</v>
      </c>
      <c r="B6099" t="s">
        <v>37</v>
      </c>
      <c r="C6099" s="9">
        <v>44946</v>
      </c>
      <c r="D6099" s="9">
        <v>44951</v>
      </c>
      <c r="E6099" s="10">
        <v>44943</v>
      </c>
      <c r="F6099" t="s">
        <v>27</v>
      </c>
      <c r="G6099">
        <v>187.33</v>
      </c>
      <c r="H6099">
        <v>1</v>
      </c>
      <c r="I6099">
        <v>0</v>
      </c>
      <c r="J6099" t="s">
        <v>94</v>
      </c>
      <c r="K6099" t="s">
        <v>29</v>
      </c>
      <c r="L6099" t="s">
        <v>21</v>
      </c>
      <c r="M6099" t="s">
        <v>22</v>
      </c>
      <c r="N6099" t="s">
        <v>23</v>
      </c>
      <c r="O6099">
        <f>Table2[[#This Row],[check_out_date]]-Table2[[#This Row],[check_in_date]]</f>
        <v>5</v>
      </c>
      <c r="P6099">
        <f>Table2[[#This Row],[num_adults]]+Table2[[#This Row],[num_children]]</f>
        <v>1</v>
      </c>
      <c r="Q6099" s="3">
        <f>IF(OR(Table2[[#This Row],[booking_status]]="confirmed",Table2[[#This Row],[booking_status]]="checked-out"),Table2[[#This Row],[room_rate_per_night]]*Table2[[#This Row],[Num_Nights]],0)</f>
        <v>936.65000000000009</v>
      </c>
      <c r="R6099" t="str" cm="1">
        <f t="array" ref="R6099">IFERROR(_xlfn.IFS(Table2[[#This Row],[booking_status]]="confirmed","Expected",Table2[[#This Row],[booking_status]]="checked-out","Actual"),"No Revenue")</f>
        <v>Expected</v>
      </c>
      <c r="S6099" s="4">
        <f>Table2[[#This Row],[Revenue_Amount]]/Table2[[#This Row],[Num_Nights]]</f>
        <v>187.33</v>
      </c>
    </row>
    <row r="6100" spans="1:19" x14ac:dyDescent="0.3">
      <c r="A6100">
        <v>6099</v>
      </c>
      <c r="B6100" t="s">
        <v>31</v>
      </c>
      <c r="C6100" s="9">
        <v>44988</v>
      </c>
      <c r="D6100" s="9">
        <v>44990</v>
      </c>
      <c r="E6100" s="10">
        <v>44919</v>
      </c>
      <c r="F6100" t="s">
        <v>18</v>
      </c>
      <c r="G6100">
        <v>144.75</v>
      </c>
      <c r="H6100">
        <v>1</v>
      </c>
      <c r="I6100">
        <v>1</v>
      </c>
      <c r="J6100" t="s">
        <v>19</v>
      </c>
      <c r="K6100" t="s">
        <v>99</v>
      </c>
      <c r="L6100" t="s">
        <v>60</v>
      </c>
      <c r="M6100" t="s">
        <v>36</v>
      </c>
      <c r="N6100" t="s">
        <v>41</v>
      </c>
      <c r="O6100">
        <f>Table2[[#This Row],[check_out_date]]-Table2[[#This Row],[check_in_date]]</f>
        <v>2</v>
      </c>
      <c r="P6100">
        <f>Table2[[#This Row],[num_adults]]+Table2[[#This Row],[num_children]]</f>
        <v>2</v>
      </c>
      <c r="Q6100" s="3">
        <f>IF(OR(Table2[[#This Row],[booking_status]]="confirmed",Table2[[#This Row],[booking_status]]="checked-out"),Table2[[#This Row],[room_rate_per_night]]*Table2[[#This Row],[Num_Nights]],0)</f>
        <v>0</v>
      </c>
      <c r="R6100" t="str" cm="1">
        <f t="array" ref="R6100">IFERROR(_xlfn.IFS(Table2[[#This Row],[booking_status]]="confirmed","Expected",Table2[[#This Row],[booking_status]]="checked-out","Actual"),"No Revenue")</f>
        <v>No Revenue</v>
      </c>
      <c r="S6100" s="4">
        <f>Table2[[#This Row],[Revenue_Amount]]/Table2[[#This Row],[Num_Nights]]</f>
        <v>0</v>
      </c>
    </row>
    <row r="6101" spans="1:19" x14ac:dyDescent="0.3">
      <c r="A6101">
        <v>6100</v>
      </c>
      <c r="B6101" t="s">
        <v>31</v>
      </c>
      <c r="C6101" s="9">
        <v>45070</v>
      </c>
      <c r="D6101" s="9">
        <v>45079</v>
      </c>
      <c r="E6101" s="10">
        <v>45008</v>
      </c>
      <c r="F6101" t="s">
        <v>49</v>
      </c>
      <c r="G6101">
        <v>91.16</v>
      </c>
      <c r="H6101">
        <v>1</v>
      </c>
      <c r="I6101">
        <v>0</v>
      </c>
      <c r="J6101" t="s">
        <v>28</v>
      </c>
      <c r="K6101" t="s">
        <v>29</v>
      </c>
      <c r="L6101" t="s">
        <v>21</v>
      </c>
      <c r="M6101" t="s">
        <v>36</v>
      </c>
      <c r="N6101" t="s">
        <v>45</v>
      </c>
      <c r="O6101">
        <f>Table2[[#This Row],[check_out_date]]-Table2[[#This Row],[check_in_date]]</f>
        <v>9</v>
      </c>
      <c r="P6101">
        <f>Table2[[#This Row],[num_adults]]+Table2[[#This Row],[num_children]]</f>
        <v>1</v>
      </c>
      <c r="Q6101" s="3">
        <f>IF(OR(Table2[[#This Row],[booking_status]]="confirmed",Table2[[#This Row],[booking_status]]="checked-out"),Table2[[#This Row],[room_rate_per_night]]*Table2[[#This Row],[Num_Nights]],0)</f>
        <v>820.43999999999994</v>
      </c>
      <c r="R6101" t="str" cm="1">
        <f t="array" ref="R6101">IFERROR(_xlfn.IFS(Table2[[#This Row],[booking_status]]="confirmed","Expected",Table2[[#This Row],[booking_status]]="checked-out","Actual"),"No Revenue")</f>
        <v>Expected</v>
      </c>
      <c r="S6101" s="4">
        <f>Table2[[#This Row],[Revenue_Amount]]/Table2[[#This Row],[Num_Nights]]</f>
        <v>91.16</v>
      </c>
    </row>
    <row r="6102" spans="1:19" x14ac:dyDescent="0.3">
      <c r="A6102">
        <v>6101</v>
      </c>
      <c r="B6102" t="s">
        <v>50</v>
      </c>
      <c r="C6102" s="9">
        <v>45005</v>
      </c>
      <c r="D6102" s="9">
        <v>45011</v>
      </c>
      <c r="E6102" s="10">
        <v>44977</v>
      </c>
      <c r="F6102" t="s">
        <v>49</v>
      </c>
      <c r="G6102">
        <v>119</v>
      </c>
      <c r="H6102">
        <v>1</v>
      </c>
      <c r="I6102">
        <v>0</v>
      </c>
      <c r="J6102" t="s">
        <v>19</v>
      </c>
      <c r="K6102" t="s">
        <v>99</v>
      </c>
      <c r="L6102" t="s">
        <v>21</v>
      </c>
      <c r="M6102" t="s">
        <v>36</v>
      </c>
      <c r="N6102" t="s">
        <v>45</v>
      </c>
      <c r="O6102">
        <f>Table2[[#This Row],[check_out_date]]-Table2[[#This Row],[check_in_date]]</f>
        <v>6</v>
      </c>
      <c r="P6102">
        <f>Table2[[#This Row],[num_adults]]+Table2[[#This Row],[num_children]]</f>
        <v>1</v>
      </c>
      <c r="Q6102" s="3">
        <f>IF(OR(Table2[[#This Row],[booking_status]]="confirmed",Table2[[#This Row],[booking_status]]="checked-out"),Table2[[#This Row],[room_rate_per_night]]*Table2[[#This Row],[Num_Nights]],0)</f>
        <v>714</v>
      </c>
      <c r="R6102" t="str" cm="1">
        <f t="array" ref="R6102">IFERROR(_xlfn.IFS(Table2[[#This Row],[booking_status]]="confirmed","Expected",Table2[[#This Row],[booking_status]]="checked-out","Actual"),"No Revenue")</f>
        <v>Expected</v>
      </c>
      <c r="S6102" s="4">
        <f>Table2[[#This Row],[Revenue_Amount]]/Table2[[#This Row],[Num_Nights]]</f>
        <v>119</v>
      </c>
    </row>
    <row r="6103" spans="1:19" hidden="1" x14ac:dyDescent="0.3">
      <c r="A6103">
        <v>6102</v>
      </c>
      <c r="B6103" t="s">
        <v>50</v>
      </c>
      <c r="C6103" s="9">
        <v>45170</v>
      </c>
      <c r="D6103" s="9">
        <v>45173</v>
      </c>
      <c r="E6103" s="10">
        <v>45093</v>
      </c>
      <c r="F6103" t="s">
        <v>49</v>
      </c>
      <c r="G6103">
        <v>86.25</v>
      </c>
      <c r="H6103">
        <v>2</v>
      </c>
      <c r="I6103">
        <v>2</v>
      </c>
      <c r="J6103" t="s">
        <v>35</v>
      </c>
      <c r="K6103" t="s">
        <v>29</v>
      </c>
      <c r="L6103" t="s">
        <v>56</v>
      </c>
      <c r="M6103" t="s">
        <v>36</v>
      </c>
      <c r="N6103" t="s">
        <v>23</v>
      </c>
      <c r="O6103">
        <f>Table2[[#This Row],[check_out_date]]-Table2[[#This Row],[check_in_date]]</f>
        <v>3</v>
      </c>
      <c r="P6103">
        <f>Table2[[#This Row],[num_adults]]+Table2[[#This Row],[num_children]]</f>
        <v>4</v>
      </c>
      <c r="Q6103" s="3">
        <f>IF(OR(Table2[[#This Row],[booking_status]]="confirmed",Table2[[#This Row],[booking_status]]="checked-out"),Table2[[#This Row],[room_rate_per_night]]*Table2[[#This Row],[Num_Nights]],0)</f>
        <v>258.75</v>
      </c>
      <c r="R6103" t="str" cm="1">
        <f t="array" ref="R6103">IFERROR(_xlfn.IFS(Table2[[#This Row],[booking_status]]="confirmed","Expected",Table2[[#This Row],[booking_status]]="checked-out","Actual"),"No Revenue")</f>
        <v>Actual</v>
      </c>
      <c r="S6103" s="4">
        <f>Table2[[#This Row],[Revenue_Amount]]/Table2[[#This Row],[Num_Nights]]</f>
        <v>86.25</v>
      </c>
    </row>
    <row r="6104" spans="1:19" x14ac:dyDescent="0.3">
      <c r="A6104">
        <v>6103</v>
      </c>
      <c r="B6104" t="s">
        <v>14</v>
      </c>
      <c r="C6104" s="9">
        <v>45061</v>
      </c>
      <c r="D6104" s="9">
        <v>45067</v>
      </c>
      <c r="E6104" s="10">
        <v>45013</v>
      </c>
      <c r="F6104" t="s">
        <v>27</v>
      </c>
      <c r="G6104">
        <v>120.88</v>
      </c>
      <c r="H6104">
        <v>2</v>
      </c>
      <c r="I6104">
        <v>2</v>
      </c>
      <c r="J6104" t="s">
        <v>55</v>
      </c>
      <c r="K6104" t="s">
        <v>44</v>
      </c>
      <c r="L6104" t="s">
        <v>56</v>
      </c>
      <c r="M6104" t="s">
        <v>36</v>
      </c>
      <c r="N6104" t="s">
        <v>23</v>
      </c>
      <c r="O6104">
        <f>Table2[[#This Row],[check_out_date]]-Table2[[#This Row],[check_in_date]]</f>
        <v>6</v>
      </c>
      <c r="P6104">
        <f>Table2[[#This Row],[num_adults]]+Table2[[#This Row],[num_children]]</f>
        <v>4</v>
      </c>
      <c r="Q6104" s="3">
        <f>IF(OR(Table2[[#This Row],[booking_status]]="confirmed",Table2[[#This Row],[booking_status]]="checked-out"),Table2[[#This Row],[room_rate_per_night]]*Table2[[#This Row],[Num_Nights]],0)</f>
        <v>725.28</v>
      </c>
      <c r="R6104" t="str" cm="1">
        <f t="array" ref="R6104">IFERROR(_xlfn.IFS(Table2[[#This Row],[booking_status]]="confirmed","Expected",Table2[[#This Row],[booking_status]]="checked-out","Actual"),"No Revenue")</f>
        <v>Actual</v>
      </c>
      <c r="S6104" s="4">
        <f>Table2[[#This Row],[Revenue_Amount]]/Table2[[#This Row],[Num_Nights]]</f>
        <v>120.88</v>
      </c>
    </row>
    <row r="6105" spans="1:19" x14ac:dyDescent="0.3">
      <c r="A6105">
        <v>6104</v>
      </c>
      <c r="B6105" t="s">
        <v>50</v>
      </c>
      <c r="C6105" s="9">
        <v>44955</v>
      </c>
      <c r="D6105" s="9">
        <v>44958</v>
      </c>
      <c r="E6105" s="10">
        <v>44942</v>
      </c>
      <c r="F6105" t="s">
        <v>49</v>
      </c>
      <c r="G6105">
        <v>112.07</v>
      </c>
      <c r="H6105">
        <v>3</v>
      </c>
      <c r="I6105">
        <v>2</v>
      </c>
      <c r="J6105" t="s">
        <v>28</v>
      </c>
      <c r="K6105" t="s">
        <v>66</v>
      </c>
      <c r="L6105" t="s">
        <v>21</v>
      </c>
      <c r="M6105" t="s">
        <v>36</v>
      </c>
      <c r="N6105" t="s">
        <v>95</v>
      </c>
      <c r="O6105">
        <f>Table2[[#This Row],[check_out_date]]-Table2[[#This Row],[check_in_date]]</f>
        <v>3</v>
      </c>
      <c r="P6105">
        <f>Table2[[#This Row],[num_adults]]+Table2[[#This Row],[num_children]]</f>
        <v>5</v>
      </c>
      <c r="Q6105" s="3">
        <f>IF(OR(Table2[[#This Row],[booking_status]]="confirmed",Table2[[#This Row],[booking_status]]="checked-out"),Table2[[#This Row],[room_rate_per_night]]*Table2[[#This Row],[Num_Nights]],0)</f>
        <v>336.21</v>
      </c>
      <c r="R6105" t="str" cm="1">
        <f t="array" ref="R6105">IFERROR(_xlfn.IFS(Table2[[#This Row],[booking_status]]="confirmed","Expected",Table2[[#This Row],[booking_status]]="checked-out","Actual"),"No Revenue")</f>
        <v>Expected</v>
      </c>
      <c r="S6105" s="4">
        <f>Table2[[#This Row],[Revenue_Amount]]/Table2[[#This Row],[Num_Nights]]</f>
        <v>112.07</v>
      </c>
    </row>
    <row r="6106" spans="1:19" x14ac:dyDescent="0.3">
      <c r="A6106">
        <v>6105</v>
      </c>
      <c r="B6106" t="s">
        <v>37</v>
      </c>
      <c r="C6106" s="9">
        <v>45261</v>
      </c>
      <c r="D6106" s="9">
        <v>45263</v>
      </c>
      <c r="E6106" s="10">
        <v>45198</v>
      </c>
      <c r="F6106" t="s">
        <v>49</v>
      </c>
      <c r="G6106">
        <v>120.01</v>
      </c>
      <c r="H6106">
        <v>1</v>
      </c>
      <c r="I6106">
        <v>0</v>
      </c>
      <c r="J6106" t="s">
        <v>19</v>
      </c>
      <c r="K6106" t="s">
        <v>66</v>
      </c>
      <c r="L6106" t="s">
        <v>21</v>
      </c>
      <c r="M6106" t="s">
        <v>36</v>
      </c>
      <c r="N6106" t="s">
        <v>41</v>
      </c>
      <c r="O6106">
        <f>Table2[[#This Row],[check_out_date]]-Table2[[#This Row],[check_in_date]]</f>
        <v>2</v>
      </c>
      <c r="P6106">
        <f>Table2[[#This Row],[num_adults]]+Table2[[#This Row],[num_children]]</f>
        <v>1</v>
      </c>
      <c r="Q6106" s="3">
        <f>IF(OR(Table2[[#This Row],[booking_status]]="confirmed",Table2[[#This Row],[booking_status]]="checked-out"),Table2[[#This Row],[room_rate_per_night]]*Table2[[#This Row],[Num_Nights]],0)</f>
        <v>240.02</v>
      </c>
      <c r="R6106" t="str" cm="1">
        <f t="array" ref="R6106">IFERROR(_xlfn.IFS(Table2[[#This Row],[booking_status]]="confirmed","Expected",Table2[[#This Row],[booking_status]]="checked-out","Actual"),"No Revenue")</f>
        <v>Expected</v>
      </c>
      <c r="S6106" s="4">
        <f>Table2[[#This Row],[Revenue_Amount]]/Table2[[#This Row],[Num_Nights]]</f>
        <v>120.01</v>
      </c>
    </row>
    <row r="6107" spans="1:19" x14ac:dyDescent="0.3">
      <c r="A6107">
        <v>6106</v>
      </c>
      <c r="B6107" t="s">
        <v>31</v>
      </c>
      <c r="C6107" s="9">
        <v>45066</v>
      </c>
      <c r="D6107" s="9">
        <v>45069</v>
      </c>
      <c r="E6107" s="10">
        <v>45026</v>
      </c>
      <c r="F6107" t="s">
        <v>27</v>
      </c>
      <c r="G6107">
        <v>151.38</v>
      </c>
      <c r="H6107">
        <v>1</v>
      </c>
      <c r="I6107">
        <v>0</v>
      </c>
      <c r="J6107" t="s">
        <v>28</v>
      </c>
      <c r="K6107" t="s">
        <v>44</v>
      </c>
      <c r="L6107" t="s">
        <v>56</v>
      </c>
      <c r="M6107" t="s">
        <v>36</v>
      </c>
      <c r="N6107" t="s">
        <v>23</v>
      </c>
      <c r="O6107">
        <f>Table2[[#This Row],[check_out_date]]-Table2[[#This Row],[check_in_date]]</f>
        <v>3</v>
      </c>
      <c r="P6107">
        <f>Table2[[#This Row],[num_adults]]+Table2[[#This Row],[num_children]]</f>
        <v>1</v>
      </c>
      <c r="Q6107" s="3">
        <f>IF(OR(Table2[[#This Row],[booking_status]]="confirmed",Table2[[#This Row],[booking_status]]="checked-out"),Table2[[#This Row],[room_rate_per_night]]*Table2[[#This Row],[Num_Nights]],0)</f>
        <v>454.14</v>
      </c>
      <c r="R6107" t="str" cm="1">
        <f t="array" ref="R6107">IFERROR(_xlfn.IFS(Table2[[#This Row],[booking_status]]="confirmed","Expected",Table2[[#This Row],[booking_status]]="checked-out","Actual"),"No Revenue")</f>
        <v>Actual</v>
      </c>
      <c r="S6107" s="4">
        <f>Table2[[#This Row],[Revenue_Amount]]/Table2[[#This Row],[Num_Nights]]</f>
        <v>151.38</v>
      </c>
    </row>
    <row r="6108" spans="1:19" x14ac:dyDescent="0.3">
      <c r="A6108">
        <v>6107</v>
      </c>
      <c r="B6108" t="s">
        <v>50</v>
      </c>
      <c r="C6108" s="9">
        <v>45041</v>
      </c>
      <c r="D6108" s="9">
        <v>45053</v>
      </c>
      <c r="E6108" s="10">
        <v>45031</v>
      </c>
      <c r="F6108" t="s">
        <v>49</v>
      </c>
      <c r="G6108">
        <v>145.35</v>
      </c>
      <c r="H6108">
        <v>2</v>
      </c>
      <c r="I6108">
        <v>2</v>
      </c>
      <c r="J6108" t="s">
        <v>55</v>
      </c>
      <c r="K6108" t="s">
        <v>20</v>
      </c>
      <c r="L6108" t="s">
        <v>21</v>
      </c>
      <c r="M6108" t="s">
        <v>36</v>
      </c>
      <c r="N6108" t="s">
        <v>23</v>
      </c>
      <c r="O6108">
        <f>Table2[[#This Row],[check_out_date]]-Table2[[#This Row],[check_in_date]]</f>
        <v>12</v>
      </c>
      <c r="P6108">
        <f>Table2[[#This Row],[num_adults]]+Table2[[#This Row],[num_children]]</f>
        <v>4</v>
      </c>
      <c r="Q6108" s="3">
        <f>IF(OR(Table2[[#This Row],[booking_status]]="confirmed",Table2[[#This Row],[booking_status]]="checked-out"),Table2[[#This Row],[room_rate_per_night]]*Table2[[#This Row],[Num_Nights]],0)</f>
        <v>1744.1999999999998</v>
      </c>
      <c r="R6108" t="str" cm="1">
        <f t="array" ref="R6108">IFERROR(_xlfn.IFS(Table2[[#This Row],[booking_status]]="confirmed","Expected",Table2[[#This Row],[booking_status]]="checked-out","Actual"),"No Revenue")</f>
        <v>Expected</v>
      </c>
      <c r="S6108" s="4">
        <f>Table2[[#This Row],[Revenue_Amount]]/Table2[[#This Row],[Num_Nights]]</f>
        <v>145.35</v>
      </c>
    </row>
    <row r="6109" spans="1:19" x14ac:dyDescent="0.3">
      <c r="A6109">
        <v>6108</v>
      </c>
      <c r="B6109" t="s">
        <v>14</v>
      </c>
      <c r="C6109" s="9">
        <v>44981</v>
      </c>
      <c r="D6109" s="9">
        <v>44985</v>
      </c>
      <c r="E6109" s="10">
        <v>44966</v>
      </c>
      <c r="F6109" t="s">
        <v>54</v>
      </c>
      <c r="G6109">
        <v>385.96</v>
      </c>
      <c r="H6109">
        <v>1</v>
      </c>
      <c r="I6109">
        <v>0</v>
      </c>
      <c r="J6109" t="s">
        <v>28</v>
      </c>
      <c r="K6109" t="s">
        <v>99</v>
      </c>
      <c r="L6109" t="s">
        <v>56</v>
      </c>
      <c r="M6109" t="s">
        <v>36</v>
      </c>
      <c r="N6109" t="s">
        <v>45</v>
      </c>
      <c r="O6109">
        <f>Table2[[#This Row],[check_out_date]]-Table2[[#This Row],[check_in_date]]</f>
        <v>4</v>
      </c>
      <c r="P6109">
        <f>Table2[[#This Row],[num_adults]]+Table2[[#This Row],[num_children]]</f>
        <v>1</v>
      </c>
      <c r="Q6109" s="3">
        <f>IF(OR(Table2[[#This Row],[booking_status]]="confirmed",Table2[[#This Row],[booking_status]]="checked-out"),Table2[[#This Row],[room_rate_per_night]]*Table2[[#This Row],[Num_Nights]],0)</f>
        <v>1543.84</v>
      </c>
      <c r="R6109" t="str" cm="1">
        <f t="array" ref="R6109">IFERROR(_xlfn.IFS(Table2[[#This Row],[booking_status]]="confirmed","Expected",Table2[[#This Row],[booking_status]]="checked-out","Actual"),"No Revenue")</f>
        <v>Actual</v>
      </c>
      <c r="S6109" s="4">
        <f>Table2[[#This Row],[Revenue_Amount]]/Table2[[#This Row],[Num_Nights]]</f>
        <v>385.96</v>
      </c>
    </row>
    <row r="6110" spans="1:19" x14ac:dyDescent="0.3">
      <c r="A6110">
        <v>6109</v>
      </c>
      <c r="B6110" t="s">
        <v>50</v>
      </c>
      <c r="C6110" s="9">
        <v>45233</v>
      </c>
      <c r="D6110" s="9">
        <v>45237</v>
      </c>
      <c r="E6110" s="10">
        <v>45158</v>
      </c>
      <c r="F6110" t="s">
        <v>54</v>
      </c>
      <c r="G6110">
        <v>384.21</v>
      </c>
      <c r="H6110">
        <v>2</v>
      </c>
      <c r="I6110">
        <v>1</v>
      </c>
      <c r="J6110" t="s">
        <v>19</v>
      </c>
      <c r="K6110" t="s">
        <v>20</v>
      </c>
      <c r="L6110" t="s">
        <v>21</v>
      </c>
      <c r="M6110" t="s">
        <v>22</v>
      </c>
      <c r="N6110" t="s">
        <v>30</v>
      </c>
      <c r="O6110">
        <f>Table2[[#This Row],[check_out_date]]-Table2[[#This Row],[check_in_date]]</f>
        <v>4</v>
      </c>
      <c r="P6110">
        <f>Table2[[#This Row],[num_adults]]+Table2[[#This Row],[num_children]]</f>
        <v>3</v>
      </c>
      <c r="Q6110" s="3">
        <f>IF(OR(Table2[[#This Row],[booking_status]]="confirmed",Table2[[#This Row],[booking_status]]="checked-out"),Table2[[#This Row],[room_rate_per_night]]*Table2[[#This Row],[Num_Nights]],0)</f>
        <v>1536.84</v>
      </c>
      <c r="R6110" t="str" cm="1">
        <f t="array" ref="R6110">IFERROR(_xlfn.IFS(Table2[[#This Row],[booking_status]]="confirmed","Expected",Table2[[#This Row],[booking_status]]="checked-out","Actual"),"No Revenue")</f>
        <v>Expected</v>
      </c>
      <c r="S6110" s="4">
        <f>Table2[[#This Row],[Revenue_Amount]]/Table2[[#This Row],[Num_Nights]]</f>
        <v>384.21</v>
      </c>
    </row>
    <row r="6111" spans="1:19" x14ac:dyDescent="0.3">
      <c r="A6111">
        <v>6110</v>
      </c>
      <c r="B6111" t="s">
        <v>14</v>
      </c>
      <c r="C6111" s="9">
        <v>44972</v>
      </c>
      <c r="D6111" s="9">
        <v>44976</v>
      </c>
      <c r="E6111" s="10">
        <v>44930</v>
      </c>
      <c r="F6111" t="s">
        <v>27</v>
      </c>
      <c r="G6111">
        <v>189.07</v>
      </c>
      <c r="H6111">
        <v>1</v>
      </c>
      <c r="I6111">
        <v>1</v>
      </c>
      <c r="J6111" t="s">
        <v>28</v>
      </c>
      <c r="K6111" t="s">
        <v>99</v>
      </c>
      <c r="L6111" t="s">
        <v>21</v>
      </c>
      <c r="M6111" t="s">
        <v>36</v>
      </c>
      <c r="N6111" t="s">
        <v>41</v>
      </c>
      <c r="O6111">
        <f>Table2[[#This Row],[check_out_date]]-Table2[[#This Row],[check_in_date]]</f>
        <v>4</v>
      </c>
      <c r="P6111">
        <f>Table2[[#This Row],[num_adults]]+Table2[[#This Row],[num_children]]</f>
        <v>2</v>
      </c>
      <c r="Q6111" s="3">
        <f>IF(OR(Table2[[#This Row],[booking_status]]="confirmed",Table2[[#This Row],[booking_status]]="checked-out"),Table2[[#This Row],[room_rate_per_night]]*Table2[[#This Row],[Num_Nights]],0)</f>
        <v>756.28</v>
      </c>
      <c r="R6111" t="str" cm="1">
        <f t="array" ref="R6111">IFERROR(_xlfn.IFS(Table2[[#This Row],[booking_status]]="confirmed","Expected",Table2[[#This Row],[booking_status]]="checked-out","Actual"),"No Revenue")</f>
        <v>Expected</v>
      </c>
      <c r="S6111" s="4">
        <f>Table2[[#This Row],[Revenue_Amount]]/Table2[[#This Row],[Num_Nights]]</f>
        <v>189.07</v>
      </c>
    </row>
    <row r="6112" spans="1:19" x14ac:dyDescent="0.3">
      <c r="A6112">
        <v>6111</v>
      </c>
      <c r="B6112" t="s">
        <v>14</v>
      </c>
      <c r="C6112" s="9">
        <v>45090</v>
      </c>
      <c r="D6112" s="9">
        <v>45101</v>
      </c>
      <c r="E6112" s="10">
        <v>45035</v>
      </c>
      <c r="F6112" t="s">
        <v>18</v>
      </c>
      <c r="G6112">
        <v>224.83</v>
      </c>
      <c r="H6112">
        <v>2</v>
      </c>
      <c r="I6112">
        <v>3</v>
      </c>
      <c r="J6112" t="s">
        <v>28</v>
      </c>
      <c r="K6112" t="s">
        <v>20</v>
      </c>
      <c r="L6112" t="s">
        <v>60</v>
      </c>
      <c r="M6112" t="s">
        <v>36</v>
      </c>
      <c r="N6112" t="s">
        <v>23</v>
      </c>
      <c r="O6112">
        <f>Table2[[#This Row],[check_out_date]]-Table2[[#This Row],[check_in_date]]</f>
        <v>11</v>
      </c>
      <c r="P6112">
        <f>Table2[[#This Row],[num_adults]]+Table2[[#This Row],[num_children]]</f>
        <v>5</v>
      </c>
      <c r="Q6112" s="3">
        <f>IF(OR(Table2[[#This Row],[booking_status]]="confirmed",Table2[[#This Row],[booking_status]]="checked-out"),Table2[[#This Row],[room_rate_per_night]]*Table2[[#This Row],[Num_Nights]],0)</f>
        <v>0</v>
      </c>
      <c r="R6112" t="str" cm="1">
        <f t="array" ref="R6112">IFERROR(_xlfn.IFS(Table2[[#This Row],[booking_status]]="confirmed","Expected",Table2[[#This Row],[booking_status]]="checked-out","Actual"),"No Revenue")</f>
        <v>No Revenue</v>
      </c>
      <c r="S6112" s="4">
        <f>Table2[[#This Row],[Revenue_Amount]]/Table2[[#This Row],[Num_Nights]]</f>
        <v>0</v>
      </c>
    </row>
    <row r="6113" spans="1:19" x14ac:dyDescent="0.3">
      <c r="A6113">
        <v>6112</v>
      </c>
      <c r="B6113" t="s">
        <v>31</v>
      </c>
      <c r="C6113" s="9">
        <v>45015</v>
      </c>
      <c r="D6113" s="9">
        <v>45019</v>
      </c>
      <c r="E6113" s="10">
        <v>44998</v>
      </c>
      <c r="F6113" t="s">
        <v>18</v>
      </c>
      <c r="G6113">
        <v>179.18</v>
      </c>
      <c r="H6113">
        <v>3</v>
      </c>
      <c r="I6113">
        <v>0</v>
      </c>
      <c r="J6113" t="s">
        <v>28</v>
      </c>
      <c r="K6113" t="s">
        <v>99</v>
      </c>
      <c r="L6113" t="s">
        <v>21</v>
      </c>
      <c r="M6113" t="s">
        <v>22</v>
      </c>
      <c r="N6113" t="s">
        <v>41</v>
      </c>
      <c r="O6113">
        <f>Table2[[#This Row],[check_out_date]]-Table2[[#This Row],[check_in_date]]</f>
        <v>4</v>
      </c>
      <c r="P6113">
        <f>Table2[[#This Row],[num_adults]]+Table2[[#This Row],[num_children]]</f>
        <v>3</v>
      </c>
      <c r="Q6113" s="3">
        <f>IF(OR(Table2[[#This Row],[booking_status]]="confirmed",Table2[[#This Row],[booking_status]]="checked-out"),Table2[[#This Row],[room_rate_per_night]]*Table2[[#This Row],[Num_Nights]],0)</f>
        <v>716.72</v>
      </c>
      <c r="R6113" t="str" cm="1">
        <f t="array" ref="R6113">IFERROR(_xlfn.IFS(Table2[[#This Row],[booking_status]]="confirmed","Expected",Table2[[#This Row],[booking_status]]="checked-out","Actual"),"No Revenue")</f>
        <v>Expected</v>
      </c>
      <c r="S6113" s="4">
        <f>Table2[[#This Row],[Revenue_Amount]]/Table2[[#This Row],[Num_Nights]]</f>
        <v>179.18</v>
      </c>
    </row>
    <row r="6114" spans="1:19" x14ac:dyDescent="0.3">
      <c r="A6114">
        <v>6113</v>
      </c>
      <c r="B6114" t="s">
        <v>37</v>
      </c>
      <c r="C6114" s="9">
        <v>45053</v>
      </c>
      <c r="D6114" s="9">
        <v>45056</v>
      </c>
      <c r="E6114" s="10">
        <v>44986</v>
      </c>
      <c r="F6114" t="s">
        <v>49</v>
      </c>
      <c r="G6114">
        <v>95.89</v>
      </c>
      <c r="H6114">
        <v>2</v>
      </c>
      <c r="I6114">
        <v>0</v>
      </c>
      <c r="J6114" t="s">
        <v>28</v>
      </c>
      <c r="K6114" t="s">
        <v>44</v>
      </c>
      <c r="L6114" t="s">
        <v>60</v>
      </c>
      <c r="M6114" t="s">
        <v>36</v>
      </c>
      <c r="N6114" t="s">
        <v>95</v>
      </c>
      <c r="O6114">
        <f>Table2[[#This Row],[check_out_date]]-Table2[[#This Row],[check_in_date]]</f>
        <v>3</v>
      </c>
      <c r="P6114">
        <f>Table2[[#This Row],[num_adults]]+Table2[[#This Row],[num_children]]</f>
        <v>2</v>
      </c>
      <c r="Q6114" s="3">
        <f>IF(OR(Table2[[#This Row],[booking_status]]="confirmed",Table2[[#This Row],[booking_status]]="checked-out"),Table2[[#This Row],[room_rate_per_night]]*Table2[[#This Row],[Num_Nights]],0)</f>
        <v>0</v>
      </c>
      <c r="R6114" t="str" cm="1">
        <f t="array" ref="R6114">IFERROR(_xlfn.IFS(Table2[[#This Row],[booking_status]]="confirmed","Expected",Table2[[#This Row],[booking_status]]="checked-out","Actual"),"No Revenue")</f>
        <v>No Revenue</v>
      </c>
      <c r="S6114" s="4">
        <f>Table2[[#This Row],[Revenue_Amount]]/Table2[[#This Row],[Num_Nights]]</f>
        <v>0</v>
      </c>
    </row>
    <row r="6115" spans="1:19" x14ac:dyDescent="0.3">
      <c r="A6115">
        <v>6114</v>
      </c>
      <c r="B6115" t="s">
        <v>14</v>
      </c>
      <c r="C6115" s="9">
        <v>45279</v>
      </c>
      <c r="D6115" s="9">
        <v>45286</v>
      </c>
      <c r="E6115" s="10">
        <v>45259</v>
      </c>
      <c r="F6115" t="s">
        <v>27</v>
      </c>
      <c r="G6115">
        <v>146.47999999999999</v>
      </c>
      <c r="H6115">
        <v>3</v>
      </c>
      <c r="I6115">
        <v>0</v>
      </c>
      <c r="J6115" t="s">
        <v>28</v>
      </c>
      <c r="K6115" t="s">
        <v>66</v>
      </c>
      <c r="L6115" t="s">
        <v>56</v>
      </c>
      <c r="M6115" t="s">
        <v>36</v>
      </c>
      <c r="N6115" t="s">
        <v>41</v>
      </c>
      <c r="O6115">
        <f>Table2[[#This Row],[check_out_date]]-Table2[[#This Row],[check_in_date]]</f>
        <v>7</v>
      </c>
      <c r="P6115">
        <f>Table2[[#This Row],[num_adults]]+Table2[[#This Row],[num_children]]</f>
        <v>3</v>
      </c>
      <c r="Q6115" s="3">
        <f>IF(OR(Table2[[#This Row],[booking_status]]="confirmed",Table2[[#This Row],[booking_status]]="checked-out"),Table2[[#This Row],[room_rate_per_night]]*Table2[[#This Row],[Num_Nights]],0)</f>
        <v>1025.3599999999999</v>
      </c>
      <c r="R6115" t="str" cm="1">
        <f t="array" ref="R6115">IFERROR(_xlfn.IFS(Table2[[#This Row],[booking_status]]="confirmed","Expected",Table2[[#This Row],[booking_status]]="checked-out","Actual"),"No Revenue")</f>
        <v>Actual</v>
      </c>
      <c r="S6115" s="4">
        <f>Table2[[#This Row],[Revenue_Amount]]/Table2[[#This Row],[Num_Nights]]</f>
        <v>146.47999999999999</v>
      </c>
    </row>
    <row r="6116" spans="1:19" x14ac:dyDescent="0.3">
      <c r="A6116">
        <v>6115</v>
      </c>
      <c r="B6116" t="s">
        <v>14</v>
      </c>
      <c r="C6116" s="9">
        <v>44954</v>
      </c>
      <c r="D6116" s="9">
        <v>44965</v>
      </c>
      <c r="E6116" s="10">
        <v>44928</v>
      </c>
      <c r="F6116" t="s">
        <v>27</v>
      </c>
      <c r="G6116">
        <v>163.19999999999999</v>
      </c>
      <c r="H6116">
        <v>1</v>
      </c>
      <c r="I6116">
        <v>0</v>
      </c>
      <c r="J6116" t="s">
        <v>19</v>
      </c>
      <c r="K6116" t="s">
        <v>20</v>
      </c>
      <c r="L6116" t="s">
        <v>21</v>
      </c>
      <c r="M6116" t="s">
        <v>36</v>
      </c>
      <c r="N6116" t="s">
        <v>23</v>
      </c>
      <c r="O6116">
        <f>Table2[[#This Row],[check_out_date]]-Table2[[#This Row],[check_in_date]]</f>
        <v>11</v>
      </c>
      <c r="P6116">
        <f>Table2[[#This Row],[num_adults]]+Table2[[#This Row],[num_children]]</f>
        <v>1</v>
      </c>
      <c r="Q6116" s="3">
        <f>IF(OR(Table2[[#This Row],[booking_status]]="confirmed",Table2[[#This Row],[booking_status]]="checked-out"),Table2[[#This Row],[room_rate_per_night]]*Table2[[#This Row],[Num_Nights]],0)</f>
        <v>1795.1999999999998</v>
      </c>
      <c r="R6116" t="str" cm="1">
        <f t="array" ref="R6116">IFERROR(_xlfn.IFS(Table2[[#This Row],[booking_status]]="confirmed","Expected",Table2[[#This Row],[booking_status]]="checked-out","Actual"),"No Revenue")</f>
        <v>Expected</v>
      </c>
      <c r="S6116" s="4">
        <f>Table2[[#This Row],[Revenue_Amount]]/Table2[[#This Row],[Num_Nights]]</f>
        <v>163.19999999999999</v>
      </c>
    </row>
    <row r="6117" spans="1:19" x14ac:dyDescent="0.3">
      <c r="A6117">
        <v>6116</v>
      </c>
      <c r="B6117" t="s">
        <v>50</v>
      </c>
      <c r="C6117" s="9">
        <v>45067</v>
      </c>
      <c r="D6117" s="9">
        <v>45075</v>
      </c>
      <c r="E6117" s="10">
        <v>45038</v>
      </c>
      <c r="F6117" t="s">
        <v>27</v>
      </c>
      <c r="G6117">
        <v>163.69999999999999</v>
      </c>
      <c r="H6117">
        <v>4</v>
      </c>
      <c r="I6117">
        <v>0</v>
      </c>
      <c r="J6117" t="s">
        <v>94</v>
      </c>
      <c r="K6117" t="s">
        <v>20</v>
      </c>
      <c r="L6117" t="s">
        <v>56</v>
      </c>
      <c r="M6117" t="s">
        <v>36</v>
      </c>
      <c r="N6117" t="s">
        <v>23</v>
      </c>
      <c r="O6117">
        <f>Table2[[#This Row],[check_out_date]]-Table2[[#This Row],[check_in_date]]</f>
        <v>8</v>
      </c>
      <c r="P6117">
        <f>Table2[[#This Row],[num_adults]]+Table2[[#This Row],[num_children]]</f>
        <v>4</v>
      </c>
      <c r="Q6117" s="3">
        <f>IF(OR(Table2[[#This Row],[booking_status]]="confirmed",Table2[[#This Row],[booking_status]]="checked-out"),Table2[[#This Row],[room_rate_per_night]]*Table2[[#This Row],[Num_Nights]],0)</f>
        <v>1309.5999999999999</v>
      </c>
      <c r="R6117" t="str" cm="1">
        <f t="array" ref="R6117">IFERROR(_xlfn.IFS(Table2[[#This Row],[booking_status]]="confirmed","Expected",Table2[[#This Row],[booking_status]]="checked-out","Actual"),"No Revenue")</f>
        <v>Actual</v>
      </c>
      <c r="S6117" s="4">
        <f>Table2[[#This Row],[Revenue_Amount]]/Table2[[#This Row],[Num_Nights]]</f>
        <v>163.69999999999999</v>
      </c>
    </row>
    <row r="6118" spans="1:19" hidden="1" x14ac:dyDescent="0.3">
      <c r="A6118">
        <v>6117</v>
      </c>
      <c r="B6118" t="s">
        <v>50</v>
      </c>
      <c r="C6118" s="9">
        <v>44935</v>
      </c>
      <c r="D6118" s="9">
        <v>44939</v>
      </c>
      <c r="E6118" s="10">
        <v>44918</v>
      </c>
      <c r="F6118" t="s">
        <v>27</v>
      </c>
      <c r="G6118">
        <v>173.28</v>
      </c>
      <c r="H6118">
        <v>1</v>
      </c>
      <c r="I6118">
        <v>0</v>
      </c>
      <c r="J6118" t="s">
        <v>35</v>
      </c>
      <c r="K6118" t="s">
        <v>29</v>
      </c>
      <c r="L6118" t="s">
        <v>60</v>
      </c>
      <c r="M6118" t="s">
        <v>36</v>
      </c>
      <c r="N6118" t="s">
        <v>41</v>
      </c>
      <c r="O6118">
        <f>Table2[[#This Row],[check_out_date]]-Table2[[#This Row],[check_in_date]]</f>
        <v>4</v>
      </c>
      <c r="P6118">
        <f>Table2[[#This Row],[num_adults]]+Table2[[#This Row],[num_children]]</f>
        <v>1</v>
      </c>
      <c r="Q6118" s="3">
        <f>IF(OR(Table2[[#This Row],[booking_status]]="confirmed",Table2[[#This Row],[booking_status]]="checked-out"),Table2[[#This Row],[room_rate_per_night]]*Table2[[#This Row],[Num_Nights]],0)</f>
        <v>0</v>
      </c>
      <c r="R6118" t="str" cm="1">
        <f t="array" ref="R6118">IFERROR(_xlfn.IFS(Table2[[#This Row],[booking_status]]="confirmed","Expected",Table2[[#This Row],[booking_status]]="checked-out","Actual"),"No Revenue")</f>
        <v>No Revenue</v>
      </c>
      <c r="S6118" s="4">
        <f>Table2[[#This Row],[Revenue_Amount]]/Table2[[#This Row],[Num_Nights]]</f>
        <v>0</v>
      </c>
    </row>
    <row r="6119" spans="1:19" x14ac:dyDescent="0.3">
      <c r="A6119">
        <v>6118</v>
      </c>
      <c r="B6119" t="s">
        <v>50</v>
      </c>
      <c r="C6119" s="9">
        <v>45063</v>
      </c>
      <c r="D6119" s="9">
        <v>45069</v>
      </c>
      <c r="E6119" s="10">
        <v>44993</v>
      </c>
      <c r="F6119" t="s">
        <v>49</v>
      </c>
      <c r="G6119">
        <v>112.21</v>
      </c>
      <c r="H6119">
        <v>2</v>
      </c>
      <c r="I6119">
        <v>0</v>
      </c>
      <c r="J6119" t="s">
        <v>55</v>
      </c>
      <c r="K6119" t="s">
        <v>44</v>
      </c>
      <c r="L6119" t="s">
        <v>56</v>
      </c>
      <c r="M6119" t="s">
        <v>36</v>
      </c>
      <c r="N6119" t="s">
        <v>95</v>
      </c>
      <c r="O6119">
        <f>Table2[[#This Row],[check_out_date]]-Table2[[#This Row],[check_in_date]]</f>
        <v>6</v>
      </c>
      <c r="P6119">
        <f>Table2[[#This Row],[num_adults]]+Table2[[#This Row],[num_children]]</f>
        <v>2</v>
      </c>
      <c r="Q6119" s="3">
        <f>IF(OR(Table2[[#This Row],[booking_status]]="confirmed",Table2[[#This Row],[booking_status]]="checked-out"),Table2[[#This Row],[room_rate_per_night]]*Table2[[#This Row],[Num_Nights]],0)</f>
        <v>673.26</v>
      </c>
      <c r="R6119" t="str" cm="1">
        <f t="array" ref="R6119">IFERROR(_xlfn.IFS(Table2[[#This Row],[booking_status]]="confirmed","Expected",Table2[[#This Row],[booking_status]]="checked-out","Actual"),"No Revenue")</f>
        <v>Actual</v>
      </c>
      <c r="S6119" s="4">
        <f>Table2[[#This Row],[Revenue_Amount]]/Table2[[#This Row],[Num_Nights]]</f>
        <v>112.21</v>
      </c>
    </row>
    <row r="6120" spans="1:19" hidden="1" x14ac:dyDescent="0.3">
      <c r="A6120">
        <v>6119</v>
      </c>
      <c r="B6120" t="s">
        <v>37</v>
      </c>
      <c r="C6120" s="9">
        <v>44960</v>
      </c>
      <c r="D6120" s="9">
        <v>44965</v>
      </c>
      <c r="E6120" s="10">
        <v>44959</v>
      </c>
      <c r="F6120" t="s">
        <v>27</v>
      </c>
      <c r="G6120">
        <v>156.07</v>
      </c>
      <c r="H6120">
        <v>2</v>
      </c>
      <c r="I6120">
        <v>2</v>
      </c>
      <c r="J6120" t="s">
        <v>35</v>
      </c>
      <c r="K6120" t="s">
        <v>29</v>
      </c>
      <c r="L6120" t="s">
        <v>56</v>
      </c>
      <c r="M6120" t="s">
        <v>36</v>
      </c>
      <c r="N6120" t="s">
        <v>41</v>
      </c>
      <c r="O6120">
        <f>Table2[[#This Row],[check_out_date]]-Table2[[#This Row],[check_in_date]]</f>
        <v>5</v>
      </c>
      <c r="P6120">
        <f>Table2[[#This Row],[num_adults]]+Table2[[#This Row],[num_children]]</f>
        <v>4</v>
      </c>
      <c r="Q6120" s="3">
        <f>IF(OR(Table2[[#This Row],[booking_status]]="confirmed",Table2[[#This Row],[booking_status]]="checked-out"),Table2[[#This Row],[room_rate_per_night]]*Table2[[#This Row],[Num_Nights]],0)</f>
        <v>780.34999999999991</v>
      </c>
      <c r="R6120" t="str" cm="1">
        <f t="array" ref="R6120">IFERROR(_xlfn.IFS(Table2[[#This Row],[booking_status]]="confirmed","Expected",Table2[[#This Row],[booking_status]]="checked-out","Actual"),"No Revenue")</f>
        <v>Actual</v>
      </c>
      <c r="S6120" s="4">
        <f>Table2[[#This Row],[Revenue_Amount]]/Table2[[#This Row],[Num_Nights]]</f>
        <v>156.07</v>
      </c>
    </row>
    <row r="6121" spans="1:19" x14ac:dyDescent="0.3">
      <c r="A6121">
        <v>6120</v>
      </c>
      <c r="B6121" t="s">
        <v>31</v>
      </c>
      <c r="C6121" s="9">
        <v>45113</v>
      </c>
      <c r="D6121" s="9">
        <v>45117</v>
      </c>
      <c r="E6121" s="10">
        <v>45101</v>
      </c>
      <c r="F6121" t="s">
        <v>27</v>
      </c>
      <c r="G6121">
        <v>98.58</v>
      </c>
      <c r="H6121">
        <v>4</v>
      </c>
      <c r="I6121">
        <v>1</v>
      </c>
      <c r="J6121" t="s">
        <v>94</v>
      </c>
      <c r="K6121" t="s">
        <v>99</v>
      </c>
      <c r="L6121" t="s">
        <v>21</v>
      </c>
      <c r="M6121" t="s">
        <v>22</v>
      </c>
      <c r="N6121" t="s">
        <v>41</v>
      </c>
      <c r="O6121">
        <f>Table2[[#This Row],[check_out_date]]-Table2[[#This Row],[check_in_date]]</f>
        <v>4</v>
      </c>
      <c r="P6121">
        <f>Table2[[#This Row],[num_adults]]+Table2[[#This Row],[num_children]]</f>
        <v>5</v>
      </c>
      <c r="Q6121" s="3">
        <f>IF(OR(Table2[[#This Row],[booking_status]]="confirmed",Table2[[#This Row],[booking_status]]="checked-out"),Table2[[#This Row],[room_rate_per_night]]*Table2[[#This Row],[Num_Nights]],0)</f>
        <v>394.32</v>
      </c>
      <c r="R6121" t="str" cm="1">
        <f t="array" ref="R6121">IFERROR(_xlfn.IFS(Table2[[#This Row],[booking_status]]="confirmed","Expected",Table2[[#This Row],[booking_status]]="checked-out","Actual"),"No Revenue")</f>
        <v>Expected</v>
      </c>
      <c r="S6121" s="4">
        <f>Table2[[#This Row],[Revenue_Amount]]/Table2[[#This Row],[Num_Nights]]</f>
        <v>98.58</v>
      </c>
    </row>
    <row r="6122" spans="1:19" x14ac:dyDescent="0.3">
      <c r="A6122">
        <v>6121</v>
      </c>
      <c r="B6122" t="s">
        <v>14</v>
      </c>
      <c r="C6122" s="9">
        <v>45107</v>
      </c>
      <c r="D6122" s="9">
        <v>45108</v>
      </c>
      <c r="E6122" s="10">
        <v>45053</v>
      </c>
      <c r="F6122" t="s">
        <v>27</v>
      </c>
      <c r="G6122">
        <v>142.83000000000001</v>
      </c>
      <c r="H6122">
        <v>3</v>
      </c>
      <c r="I6122">
        <v>0</v>
      </c>
      <c r="J6122" t="s">
        <v>28</v>
      </c>
      <c r="K6122" t="s">
        <v>29</v>
      </c>
      <c r="L6122" t="s">
        <v>21</v>
      </c>
      <c r="M6122" t="s">
        <v>36</v>
      </c>
      <c r="N6122" t="s">
        <v>41</v>
      </c>
      <c r="O6122">
        <f>Table2[[#This Row],[check_out_date]]-Table2[[#This Row],[check_in_date]]</f>
        <v>1</v>
      </c>
      <c r="P6122">
        <f>Table2[[#This Row],[num_adults]]+Table2[[#This Row],[num_children]]</f>
        <v>3</v>
      </c>
      <c r="Q6122" s="3">
        <f>IF(OR(Table2[[#This Row],[booking_status]]="confirmed",Table2[[#This Row],[booking_status]]="checked-out"),Table2[[#This Row],[room_rate_per_night]]*Table2[[#This Row],[Num_Nights]],0)</f>
        <v>142.83000000000001</v>
      </c>
      <c r="R6122" t="str" cm="1">
        <f t="array" ref="R6122">IFERROR(_xlfn.IFS(Table2[[#This Row],[booking_status]]="confirmed","Expected",Table2[[#This Row],[booking_status]]="checked-out","Actual"),"No Revenue")</f>
        <v>Expected</v>
      </c>
      <c r="S6122" s="4">
        <f>Table2[[#This Row],[Revenue_Amount]]/Table2[[#This Row],[Num_Nights]]</f>
        <v>142.83000000000001</v>
      </c>
    </row>
    <row r="6123" spans="1:19" hidden="1" x14ac:dyDescent="0.3">
      <c r="A6123">
        <v>6122</v>
      </c>
      <c r="B6123" t="s">
        <v>31</v>
      </c>
      <c r="C6123" s="9">
        <v>44938</v>
      </c>
      <c r="D6123" s="9">
        <v>44942</v>
      </c>
      <c r="E6123" s="10">
        <v>44936</v>
      </c>
      <c r="F6123" t="s">
        <v>27</v>
      </c>
      <c r="G6123">
        <v>90.42</v>
      </c>
      <c r="H6123">
        <v>2</v>
      </c>
      <c r="I6123">
        <v>0</v>
      </c>
      <c r="J6123" t="s">
        <v>35</v>
      </c>
      <c r="K6123" t="s">
        <v>29</v>
      </c>
      <c r="L6123" t="s">
        <v>56</v>
      </c>
      <c r="M6123" t="s">
        <v>36</v>
      </c>
      <c r="N6123" t="s">
        <v>41</v>
      </c>
      <c r="O6123">
        <f>Table2[[#This Row],[check_out_date]]-Table2[[#This Row],[check_in_date]]</f>
        <v>4</v>
      </c>
      <c r="P6123">
        <f>Table2[[#This Row],[num_adults]]+Table2[[#This Row],[num_children]]</f>
        <v>2</v>
      </c>
      <c r="Q6123" s="3">
        <f>IF(OR(Table2[[#This Row],[booking_status]]="confirmed",Table2[[#This Row],[booking_status]]="checked-out"),Table2[[#This Row],[room_rate_per_night]]*Table2[[#This Row],[Num_Nights]],0)</f>
        <v>361.68</v>
      </c>
      <c r="R6123" t="str" cm="1">
        <f t="array" ref="R6123">IFERROR(_xlfn.IFS(Table2[[#This Row],[booking_status]]="confirmed","Expected",Table2[[#This Row],[booking_status]]="checked-out","Actual"),"No Revenue")</f>
        <v>Actual</v>
      </c>
      <c r="S6123" s="4">
        <f>Table2[[#This Row],[Revenue_Amount]]/Table2[[#This Row],[Num_Nights]]</f>
        <v>90.42</v>
      </c>
    </row>
    <row r="6124" spans="1:19" hidden="1" x14ac:dyDescent="0.3">
      <c r="A6124">
        <v>6123</v>
      </c>
      <c r="B6124" t="s">
        <v>37</v>
      </c>
      <c r="C6124" s="9">
        <v>45008</v>
      </c>
      <c r="D6124" s="9">
        <v>45012</v>
      </c>
      <c r="E6124" s="10">
        <v>44982</v>
      </c>
      <c r="F6124" t="s">
        <v>49</v>
      </c>
      <c r="G6124">
        <v>144.57</v>
      </c>
      <c r="H6124">
        <v>2</v>
      </c>
      <c r="I6124">
        <v>0</v>
      </c>
      <c r="J6124" t="s">
        <v>35</v>
      </c>
      <c r="K6124" t="s">
        <v>44</v>
      </c>
      <c r="L6124" t="s">
        <v>21</v>
      </c>
      <c r="M6124" t="s">
        <v>22</v>
      </c>
      <c r="N6124" t="s">
        <v>30</v>
      </c>
      <c r="O6124">
        <f>Table2[[#This Row],[check_out_date]]-Table2[[#This Row],[check_in_date]]</f>
        <v>4</v>
      </c>
      <c r="P6124">
        <f>Table2[[#This Row],[num_adults]]+Table2[[#This Row],[num_children]]</f>
        <v>2</v>
      </c>
      <c r="Q6124" s="3">
        <f>IF(OR(Table2[[#This Row],[booking_status]]="confirmed",Table2[[#This Row],[booking_status]]="checked-out"),Table2[[#This Row],[room_rate_per_night]]*Table2[[#This Row],[Num_Nights]],0)</f>
        <v>578.28</v>
      </c>
      <c r="R6124" t="str" cm="1">
        <f t="array" ref="R6124">IFERROR(_xlfn.IFS(Table2[[#This Row],[booking_status]]="confirmed","Expected",Table2[[#This Row],[booking_status]]="checked-out","Actual"),"No Revenue")</f>
        <v>Expected</v>
      </c>
      <c r="S6124" s="4">
        <f>Table2[[#This Row],[Revenue_Amount]]/Table2[[#This Row],[Num_Nights]]</f>
        <v>144.57</v>
      </c>
    </row>
    <row r="6125" spans="1:19" x14ac:dyDescent="0.3">
      <c r="A6125">
        <v>6124</v>
      </c>
      <c r="B6125" t="s">
        <v>37</v>
      </c>
      <c r="C6125" s="9">
        <v>45248</v>
      </c>
      <c r="D6125" s="9">
        <v>45252</v>
      </c>
      <c r="E6125" s="10">
        <v>45201</v>
      </c>
      <c r="F6125" t="s">
        <v>27</v>
      </c>
      <c r="G6125">
        <v>211.15</v>
      </c>
      <c r="H6125">
        <v>4</v>
      </c>
      <c r="I6125">
        <v>2</v>
      </c>
      <c r="J6125" t="s">
        <v>55</v>
      </c>
      <c r="K6125" t="s">
        <v>20</v>
      </c>
      <c r="L6125" t="s">
        <v>56</v>
      </c>
      <c r="M6125" t="s">
        <v>36</v>
      </c>
      <c r="N6125" t="s">
        <v>41</v>
      </c>
      <c r="O6125">
        <f>Table2[[#This Row],[check_out_date]]-Table2[[#This Row],[check_in_date]]</f>
        <v>4</v>
      </c>
      <c r="P6125">
        <f>Table2[[#This Row],[num_adults]]+Table2[[#This Row],[num_children]]</f>
        <v>6</v>
      </c>
      <c r="Q6125" s="3">
        <f>IF(OR(Table2[[#This Row],[booking_status]]="confirmed",Table2[[#This Row],[booking_status]]="checked-out"),Table2[[#This Row],[room_rate_per_night]]*Table2[[#This Row],[Num_Nights]],0)</f>
        <v>844.6</v>
      </c>
      <c r="R6125" t="str" cm="1">
        <f t="array" ref="R6125">IFERROR(_xlfn.IFS(Table2[[#This Row],[booking_status]]="confirmed","Expected",Table2[[#This Row],[booking_status]]="checked-out","Actual"),"No Revenue")</f>
        <v>Actual</v>
      </c>
      <c r="S6125" s="4">
        <f>Table2[[#This Row],[Revenue_Amount]]/Table2[[#This Row],[Num_Nights]]</f>
        <v>211.15</v>
      </c>
    </row>
    <row r="6126" spans="1:19" x14ac:dyDescent="0.3">
      <c r="A6126">
        <v>6125</v>
      </c>
      <c r="B6126" t="s">
        <v>14</v>
      </c>
      <c r="C6126" s="9">
        <v>44927</v>
      </c>
      <c r="D6126" s="9">
        <v>44931</v>
      </c>
      <c r="E6126" s="10">
        <v>44892</v>
      </c>
      <c r="F6126" t="s">
        <v>18</v>
      </c>
      <c r="G6126">
        <v>261.83999999999997</v>
      </c>
      <c r="H6126">
        <v>2</v>
      </c>
      <c r="I6126">
        <v>2</v>
      </c>
      <c r="J6126" t="s">
        <v>94</v>
      </c>
      <c r="K6126" t="s">
        <v>99</v>
      </c>
      <c r="L6126" t="s">
        <v>21</v>
      </c>
      <c r="M6126" t="s">
        <v>22</v>
      </c>
      <c r="N6126" t="s">
        <v>41</v>
      </c>
      <c r="O6126">
        <f>Table2[[#This Row],[check_out_date]]-Table2[[#This Row],[check_in_date]]</f>
        <v>4</v>
      </c>
      <c r="P6126">
        <f>Table2[[#This Row],[num_adults]]+Table2[[#This Row],[num_children]]</f>
        <v>4</v>
      </c>
      <c r="Q6126" s="3">
        <f>IF(OR(Table2[[#This Row],[booking_status]]="confirmed",Table2[[#This Row],[booking_status]]="checked-out"),Table2[[#This Row],[room_rate_per_night]]*Table2[[#This Row],[Num_Nights]],0)</f>
        <v>1047.3599999999999</v>
      </c>
      <c r="R6126" t="str" cm="1">
        <f t="array" ref="R6126">IFERROR(_xlfn.IFS(Table2[[#This Row],[booking_status]]="confirmed","Expected",Table2[[#This Row],[booking_status]]="checked-out","Actual"),"No Revenue")</f>
        <v>Expected</v>
      </c>
      <c r="S6126" s="4">
        <f>Table2[[#This Row],[Revenue_Amount]]/Table2[[#This Row],[Num_Nights]]</f>
        <v>261.83999999999997</v>
      </c>
    </row>
    <row r="6127" spans="1:19" hidden="1" x14ac:dyDescent="0.3">
      <c r="A6127">
        <v>6126</v>
      </c>
      <c r="B6127" t="s">
        <v>31</v>
      </c>
      <c r="C6127" s="9">
        <v>45099</v>
      </c>
      <c r="D6127" s="9">
        <v>45108</v>
      </c>
      <c r="E6127" s="10">
        <v>45068</v>
      </c>
      <c r="F6127" t="s">
        <v>49</v>
      </c>
      <c r="G6127">
        <v>113.24</v>
      </c>
      <c r="H6127">
        <v>2</v>
      </c>
      <c r="I6127">
        <v>2</v>
      </c>
      <c r="J6127" t="s">
        <v>35</v>
      </c>
      <c r="K6127" t="s">
        <v>29</v>
      </c>
      <c r="L6127" t="s">
        <v>56</v>
      </c>
      <c r="M6127" t="s">
        <v>36</v>
      </c>
      <c r="N6127" t="s">
        <v>41</v>
      </c>
      <c r="O6127">
        <f>Table2[[#This Row],[check_out_date]]-Table2[[#This Row],[check_in_date]]</f>
        <v>9</v>
      </c>
      <c r="P6127">
        <f>Table2[[#This Row],[num_adults]]+Table2[[#This Row],[num_children]]</f>
        <v>4</v>
      </c>
      <c r="Q6127" s="3">
        <f>IF(OR(Table2[[#This Row],[booking_status]]="confirmed",Table2[[#This Row],[booking_status]]="checked-out"),Table2[[#This Row],[room_rate_per_night]]*Table2[[#This Row],[Num_Nights]],0)</f>
        <v>1019.16</v>
      </c>
      <c r="R6127" t="str" cm="1">
        <f t="array" ref="R6127">IFERROR(_xlfn.IFS(Table2[[#This Row],[booking_status]]="confirmed","Expected",Table2[[#This Row],[booking_status]]="checked-out","Actual"),"No Revenue")</f>
        <v>Actual</v>
      </c>
      <c r="S6127" s="4">
        <f>Table2[[#This Row],[Revenue_Amount]]/Table2[[#This Row],[Num_Nights]]</f>
        <v>113.24</v>
      </c>
    </row>
    <row r="6128" spans="1:19" hidden="1" x14ac:dyDescent="0.3">
      <c r="A6128">
        <v>6127</v>
      </c>
      <c r="B6128" t="s">
        <v>31</v>
      </c>
      <c r="C6128" s="9">
        <v>45013</v>
      </c>
      <c r="D6128" s="9">
        <v>45016</v>
      </c>
      <c r="E6128" s="10">
        <v>45005</v>
      </c>
      <c r="F6128" t="s">
        <v>49</v>
      </c>
      <c r="G6128">
        <v>95.38</v>
      </c>
      <c r="H6128">
        <v>3</v>
      </c>
      <c r="I6128">
        <v>1</v>
      </c>
      <c r="J6128" t="s">
        <v>35</v>
      </c>
      <c r="K6128" t="s">
        <v>44</v>
      </c>
      <c r="L6128" t="s">
        <v>56</v>
      </c>
      <c r="M6128" t="s">
        <v>36</v>
      </c>
      <c r="N6128" t="s">
        <v>41</v>
      </c>
      <c r="O6128">
        <f>Table2[[#This Row],[check_out_date]]-Table2[[#This Row],[check_in_date]]</f>
        <v>3</v>
      </c>
      <c r="P6128">
        <f>Table2[[#This Row],[num_adults]]+Table2[[#This Row],[num_children]]</f>
        <v>4</v>
      </c>
      <c r="Q6128" s="3">
        <f>IF(OR(Table2[[#This Row],[booking_status]]="confirmed",Table2[[#This Row],[booking_status]]="checked-out"),Table2[[#This Row],[room_rate_per_night]]*Table2[[#This Row],[Num_Nights]],0)</f>
        <v>286.14</v>
      </c>
      <c r="R6128" t="str" cm="1">
        <f t="array" ref="R6128">IFERROR(_xlfn.IFS(Table2[[#This Row],[booking_status]]="confirmed","Expected",Table2[[#This Row],[booking_status]]="checked-out","Actual"),"No Revenue")</f>
        <v>Actual</v>
      </c>
      <c r="S6128" s="4">
        <f>Table2[[#This Row],[Revenue_Amount]]/Table2[[#This Row],[Num_Nights]]</f>
        <v>95.38</v>
      </c>
    </row>
    <row r="6129" spans="1:19" x14ac:dyDescent="0.3">
      <c r="A6129">
        <v>6128</v>
      </c>
      <c r="B6129" t="s">
        <v>14</v>
      </c>
      <c r="C6129" s="9">
        <v>45168</v>
      </c>
      <c r="D6129" s="9">
        <v>45178</v>
      </c>
      <c r="E6129" s="10">
        <v>45111</v>
      </c>
      <c r="F6129" t="s">
        <v>27</v>
      </c>
      <c r="G6129">
        <v>111.3</v>
      </c>
      <c r="H6129">
        <v>2</v>
      </c>
      <c r="I6129">
        <v>0</v>
      </c>
      <c r="J6129" t="s">
        <v>28</v>
      </c>
      <c r="K6129" t="s">
        <v>99</v>
      </c>
      <c r="L6129" t="s">
        <v>21</v>
      </c>
      <c r="M6129" t="s">
        <v>36</v>
      </c>
      <c r="N6129" t="s">
        <v>41</v>
      </c>
      <c r="O6129">
        <f>Table2[[#This Row],[check_out_date]]-Table2[[#This Row],[check_in_date]]</f>
        <v>10</v>
      </c>
      <c r="P6129">
        <f>Table2[[#This Row],[num_adults]]+Table2[[#This Row],[num_children]]</f>
        <v>2</v>
      </c>
      <c r="Q6129" s="3">
        <f>IF(OR(Table2[[#This Row],[booking_status]]="confirmed",Table2[[#This Row],[booking_status]]="checked-out"),Table2[[#This Row],[room_rate_per_night]]*Table2[[#This Row],[Num_Nights]],0)</f>
        <v>1113</v>
      </c>
      <c r="R6129" t="str" cm="1">
        <f t="array" ref="R6129">IFERROR(_xlfn.IFS(Table2[[#This Row],[booking_status]]="confirmed","Expected",Table2[[#This Row],[booking_status]]="checked-out","Actual"),"No Revenue")</f>
        <v>Expected</v>
      </c>
      <c r="S6129" s="4">
        <f>Table2[[#This Row],[Revenue_Amount]]/Table2[[#This Row],[Num_Nights]]</f>
        <v>111.3</v>
      </c>
    </row>
    <row r="6130" spans="1:19" x14ac:dyDescent="0.3">
      <c r="A6130">
        <v>6129</v>
      </c>
      <c r="B6130" t="s">
        <v>50</v>
      </c>
      <c r="C6130" s="9">
        <v>45121</v>
      </c>
      <c r="D6130" s="9">
        <v>45127</v>
      </c>
      <c r="E6130" s="10">
        <v>45047</v>
      </c>
      <c r="F6130" t="s">
        <v>18</v>
      </c>
      <c r="G6130">
        <v>254.1</v>
      </c>
      <c r="H6130">
        <v>1</v>
      </c>
      <c r="I6130">
        <v>0</v>
      </c>
      <c r="J6130" t="s">
        <v>28</v>
      </c>
      <c r="K6130" t="s">
        <v>29</v>
      </c>
      <c r="L6130" t="s">
        <v>21</v>
      </c>
      <c r="M6130" t="s">
        <v>36</v>
      </c>
      <c r="N6130" t="s">
        <v>41</v>
      </c>
      <c r="O6130">
        <f>Table2[[#This Row],[check_out_date]]-Table2[[#This Row],[check_in_date]]</f>
        <v>6</v>
      </c>
      <c r="P6130">
        <f>Table2[[#This Row],[num_adults]]+Table2[[#This Row],[num_children]]</f>
        <v>1</v>
      </c>
      <c r="Q6130" s="3">
        <f>IF(OR(Table2[[#This Row],[booking_status]]="confirmed",Table2[[#This Row],[booking_status]]="checked-out"),Table2[[#This Row],[room_rate_per_night]]*Table2[[#This Row],[Num_Nights]],0)</f>
        <v>1524.6</v>
      </c>
      <c r="R6130" t="str" cm="1">
        <f t="array" ref="R6130">IFERROR(_xlfn.IFS(Table2[[#This Row],[booking_status]]="confirmed","Expected",Table2[[#This Row],[booking_status]]="checked-out","Actual"),"No Revenue")</f>
        <v>Expected</v>
      </c>
      <c r="S6130" s="4">
        <f>Table2[[#This Row],[Revenue_Amount]]/Table2[[#This Row],[Num_Nights]]</f>
        <v>254.1</v>
      </c>
    </row>
    <row r="6131" spans="1:19" x14ac:dyDescent="0.3">
      <c r="A6131">
        <v>6130</v>
      </c>
      <c r="B6131" t="s">
        <v>31</v>
      </c>
      <c r="C6131" s="9">
        <v>44927</v>
      </c>
      <c r="D6131" s="9">
        <v>44929</v>
      </c>
      <c r="E6131" s="10">
        <v>44924</v>
      </c>
      <c r="F6131" t="s">
        <v>27</v>
      </c>
      <c r="G6131">
        <v>152.31</v>
      </c>
      <c r="H6131">
        <v>1</v>
      </c>
      <c r="I6131">
        <v>2</v>
      </c>
      <c r="J6131" t="s">
        <v>19</v>
      </c>
      <c r="K6131" t="s">
        <v>20</v>
      </c>
      <c r="L6131" t="s">
        <v>21</v>
      </c>
      <c r="M6131" t="s">
        <v>36</v>
      </c>
      <c r="N6131" t="s">
        <v>41</v>
      </c>
      <c r="O6131">
        <f>Table2[[#This Row],[check_out_date]]-Table2[[#This Row],[check_in_date]]</f>
        <v>2</v>
      </c>
      <c r="P6131">
        <f>Table2[[#This Row],[num_adults]]+Table2[[#This Row],[num_children]]</f>
        <v>3</v>
      </c>
      <c r="Q6131" s="3">
        <f>IF(OR(Table2[[#This Row],[booking_status]]="confirmed",Table2[[#This Row],[booking_status]]="checked-out"),Table2[[#This Row],[room_rate_per_night]]*Table2[[#This Row],[Num_Nights]],0)</f>
        <v>304.62</v>
      </c>
      <c r="R6131" t="str" cm="1">
        <f t="array" ref="R6131">IFERROR(_xlfn.IFS(Table2[[#This Row],[booking_status]]="confirmed","Expected",Table2[[#This Row],[booking_status]]="checked-out","Actual"),"No Revenue")</f>
        <v>Expected</v>
      </c>
      <c r="S6131" s="4">
        <f>Table2[[#This Row],[Revenue_Amount]]/Table2[[#This Row],[Num_Nights]]</f>
        <v>152.31</v>
      </c>
    </row>
    <row r="6132" spans="1:19" x14ac:dyDescent="0.3">
      <c r="A6132">
        <v>6131</v>
      </c>
      <c r="B6132" t="s">
        <v>37</v>
      </c>
      <c r="C6132" s="9">
        <v>44947</v>
      </c>
      <c r="D6132" s="9">
        <v>44955</v>
      </c>
      <c r="E6132" s="10">
        <v>44923</v>
      </c>
      <c r="F6132" t="s">
        <v>49</v>
      </c>
      <c r="G6132">
        <v>115.17</v>
      </c>
      <c r="H6132">
        <v>2</v>
      </c>
      <c r="I6132">
        <v>2</v>
      </c>
      <c r="J6132" t="s">
        <v>19</v>
      </c>
      <c r="K6132" t="s">
        <v>29</v>
      </c>
      <c r="L6132" t="s">
        <v>21</v>
      </c>
      <c r="M6132" t="s">
        <v>36</v>
      </c>
      <c r="N6132" t="s">
        <v>41</v>
      </c>
      <c r="O6132">
        <f>Table2[[#This Row],[check_out_date]]-Table2[[#This Row],[check_in_date]]</f>
        <v>8</v>
      </c>
      <c r="P6132">
        <f>Table2[[#This Row],[num_adults]]+Table2[[#This Row],[num_children]]</f>
        <v>4</v>
      </c>
      <c r="Q6132" s="3">
        <f>IF(OR(Table2[[#This Row],[booking_status]]="confirmed",Table2[[#This Row],[booking_status]]="checked-out"),Table2[[#This Row],[room_rate_per_night]]*Table2[[#This Row],[Num_Nights]],0)</f>
        <v>921.36</v>
      </c>
      <c r="R6132" t="str" cm="1">
        <f t="array" ref="R6132">IFERROR(_xlfn.IFS(Table2[[#This Row],[booking_status]]="confirmed","Expected",Table2[[#This Row],[booking_status]]="checked-out","Actual"),"No Revenue")</f>
        <v>Expected</v>
      </c>
      <c r="S6132" s="4">
        <f>Table2[[#This Row],[Revenue_Amount]]/Table2[[#This Row],[Num_Nights]]</f>
        <v>115.17</v>
      </c>
    </row>
    <row r="6133" spans="1:19" x14ac:dyDescent="0.3">
      <c r="A6133">
        <v>6132</v>
      </c>
      <c r="B6133" t="s">
        <v>50</v>
      </c>
      <c r="C6133" s="9">
        <v>45197</v>
      </c>
      <c r="D6133" s="9">
        <v>45204</v>
      </c>
      <c r="E6133" s="10">
        <v>45141</v>
      </c>
      <c r="F6133" t="s">
        <v>49</v>
      </c>
      <c r="G6133">
        <v>147.51</v>
      </c>
      <c r="H6133">
        <v>3</v>
      </c>
      <c r="I6133">
        <v>0</v>
      </c>
      <c r="J6133" t="s">
        <v>28</v>
      </c>
      <c r="K6133" t="s">
        <v>44</v>
      </c>
      <c r="L6133" t="s">
        <v>21</v>
      </c>
      <c r="M6133" t="s">
        <v>36</v>
      </c>
      <c r="N6133" t="s">
        <v>41</v>
      </c>
      <c r="O6133">
        <f>Table2[[#This Row],[check_out_date]]-Table2[[#This Row],[check_in_date]]</f>
        <v>7</v>
      </c>
      <c r="P6133">
        <f>Table2[[#This Row],[num_adults]]+Table2[[#This Row],[num_children]]</f>
        <v>3</v>
      </c>
      <c r="Q6133" s="3">
        <f>IF(OR(Table2[[#This Row],[booking_status]]="confirmed",Table2[[#This Row],[booking_status]]="checked-out"),Table2[[#This Row],[room_rate_per_night]]*Table2[[#This Row],[Num_Nights]],0)</f>
        <v>1032.57</v>
      </c>
      <c r="R6133" t="str" cm="1">
        <f t="array" ref="R6133">IFERROR(_xlfn.IFS(Table2[[#This Row],[booking_status]]="confirmed","Expected",Table2[[#This Row],[booking_status]]="checked-out","Actual"),"No Revenue")</f>
        <v>Expected</v>
      </c>
      <c r="S6133" s="4">
        <f>Table2[[#This Row],[Revenue_Amount]]/Table2[[#This Row],[Num_Nights]]</f>
        <v>147.51</v>
      </c>
    </row>
    <row r="6134" spans="1:19" x14ac:dyDescent="0.3">
      <c r="A6134">
        <v>6133</v>
      </c>
      <c r="B6134" t="s">
        <v>50</v>
      </c>
      <c r="C6134" s="9">
        <v>45236</v>
      </c>
      <c r="D6134" s="9">
        <v>45239</v>
      </c>
      <c r="E6134" s="10">
        <v>45230</v>
      </c>
      <c r="F6134" t="s">
        <v>27</v>
      </c>
      <c r="G6134">
        <v>222.48</v>
      </c>
      <c r="H6134">
        <v>3</v>
      </c>
      <c r="I6134">
        <v>2</v>
      </c>
      <c r="J6134" t="s">
        <v>55</v>
      </c>
      <c r="K6134" t="s">
        <v>66</v>
      </c>
      <c r="L6134" t="s">
        <v>21</v>
      </c>
      <c r="M6134" t="s">
        <v>22</v>
      </c>
      <c r="N6134" t="s">
        <v>23</v>
      </c>
      <c r="O6134">
        <f>Table2[[#This Row],[check_out_date]]-Table2[[#This Row],[check_in_date]]</f>
        <v>3</v>
      </c>
      <c r="P6134">
        <f>Table2[[#This Row],[num_adults]]+Table2[[#This Row],[num_children]]</f>
        <v>5</v>
      </c>
      <c r="Q6134" s="3">
        <f>IF(OR(Table2[[#This Row],[booking_status]]="confirmed",Table2[[#This Row],[booking_status]]="checked-out"),Table2[[#This Row],[room_rate_per_night]]*Table2[[#This Row],[Num_Nights]],0)</f>
        <v>667.43999999999994</v>
      </c>
      <c r="R6134" t="str" cm="1">
        <f t="array" ref="R6134">IFERROR(_xlfn.IFS(Table2[[#This Row],[booking_status]]="confirmed","Expected",Table2[[#This Row],[booking_status]]="checked-out","Actual"),"No Revenue")</f>
        <v>Expected</v>
      </c>
      <c r="S6134" s="4">
        <f>Table2[[#This Row],[Revenue_Amount]]/Table2[[#This Row],[Num_Nights]]</f>
        <v>222.48</v>
      </c>
    </row>
    <row r="6135" spans="1:19" x14ac:dyDescent="0.3">
      <c r="A6135">
        <v>6134</v>
      </c>
      <c r="B6135" t="s">
        <v>31</v>
      </c>
      <c r="C6135" s="9">
        <v>44998</v>
      </c>
      <c r="D6135" s="9">
        <v>45000</v>
      </c>
      <c r="E6135" s="10">
        <v>44951</v>
      </c>
      <c r="F6135" t="s">
        <v>27</v>
      </c>
      <c r="G6135">
        <v>143.25</v>
      </c>
      <c r="H6135">
        <v>2</v>
      </c>
      <c r="I6135">
        <v>0</v>
      </c>
      <c r="J6135" t="s">
        <v>19</v>
      </c>
      <c r="K6135" t="s">
        <v>99</v>
      </c>
      <c r="L6135" t="s">
        <v>21</v>
      </c>
      <c r="M6135" t="s">
        <v>36</v>
      </c>
      <c r="N6135" t="s">
        <v>41</v>
      </c>
      <c r="O6135">
        <f>Table2[[#This Row],[check_out_date]]-Table2[[#This Row],[check_in_date]]</f>
        <v>2</v>
      </c>
      <c r="P6135">
        <f>Table2[[#This Row],[num_adults]]+Table2[[#This Row],[num_children]]</f>
        <v>2</v>
      </c>
      <c r="Q6135" s="3">
        <f>IF(OR(Table2[[#This Row],[booking_status]]="confirmed",Table2[[#This Row],[booking_status]]="checked-out"),Table2[[#This Row],[room_rate_per_night]]*Table2[[#This Row],[Num_Nights]],0)</f>
        <v>286.5</v>
      </c>
      <c r="R6135" t="str" cm="1">
        <f t="array" ref="R6135">IFERROR(_xlfn.IFS(Table2[[#This Row],[booking_status]]="confirmed","Expected",Table2[[#This Row],[booking_status]]="checked-out","Actual"),"No Revenue")</f>
        <v>Expected</v>
      </c>
      <c r="S6135" s="4">
        <f>Table2[[#This Row],[Revenue_Amount]]/Table2[[#This Row],[Num_Nights]]</f>
        <v>143.25</v>
      </c>
    </row>
    <row r="6136" spans="1:19" hidden="1" x14ac:dyDescent="0.3">
      <c r="A6136">
        <v>6135</v>
      </c>
      <c r="B6136" t="s">
        <v>31</v>
      </c>
      <c r="C6136" s="9">
        <v>45247</v>
      </c>
      <c r="D6136" s="9">
        <v>45253</v>
      </c>
      <c r="E6136" s="10">
        <v>45205</v>
      </c>
      <c r="F6136" t="s">
        <v>27</v>
      </c>
      <c r="G6136">
        <v>107.15</v>
      </c>
      <c r="H6136">
        <v>1</v>
      </c>
      <c r="I6136">
        <v>2</v>
      </c>
      <c r="J6136" t="s">
        <v>35</v>
      </c>
      <c r="K6136" t="s">
        <v>20</v>
      </c>
      <c r="L6136" t="s">
        <v>21</v>
      </c>
      <c r="M6136" t="s">
        <v>36</v>
      </c>
      <c r="N6136" t="s">
        <v>45</v>
      </c>
      <c r="O6136">
        <f>Table2[[#This Row],[check_out_date]]-Table2[[#This Row],[check_in_date]]</f>
        <v>6</v>
      </c>
      <c r="P6136">
        <f>Table2[[#This Row],[num_adults]]+Table2[[#This Row],[num_children]]</f>
        <v>3</v>
      </c>
      <c r="Q6136" s="3">
        <f>IF(OR(Table2[[#This Row],[booking_status]]="confirmed",Table2[[#This Row],[booking_status]]="checked-out"),Table2[[#This Row],[room_rate_per_night]]*Table2[[#This Row],[Num_Nights]],0)</f>
        <v>642.90000000000009</v>
      </c>
      <c r="R6136" t="str" cm="1">
        <f t="array" ref="R6136">IFERROR(_xlfn.IFS(Table2[[#This Row],[booking_status]]="confirmed","Expected",Table2[[#This Row],[booking_status]]="checked-out","Actual"),"No Revenue")</f>
        <v>Expected</v>
      </c>
      <c r="S6136" s="4">
        <f>Table2[[#This Row],[Revenue_Amount]]/Table2[[#This Row],[Num_Nights]]</f>
        <v>107.15000000000002</v>
      </c>
    </row>
    <row r="6137" spans="1:19" hidden="1" x14ac:dyDescent="0.3">
      <c r="A6137">
        <v>6136</v>
      </c>
      <c r="B6137" t="s">
        <v>31</v>
      </c>
      <c r="C6137" s="9">
        <v>45101</v>
      </c>
      <c r="D6137" s="9">
        <v>45107</v>
      </c>
      <c r="E6137" s="10">
        <v>45087</v>
      </c>
      <c r="F6137" t="s">
        <v>27</v>
      </c>
      <c r="G6137">
        <v>113.24</v>
      </c>
      <c r="H6137">
        <v>1</v>
      </c>
      <c r="I6137">
        <v>0</v>
      </c>
      <c r="J6137" t="s">
        <v>35</v>
      </c>
      <c r="K6137" t="s">
        <v>99</v>
      </c>
      <c r="L6137" t="s">
        <v>21</v>
      </c>
      <c r="M6137" t="s">
        <v>36</v>
      </c>
      <c r="N6137" t="s">
        <v>41</v>
      </c>
      <c r="O6137">
        <f>Table2[[#This Row],[check_out_date]]-Table2[[#This Row],[check_in_date]]</f>
        <v>6</v>
      </c>
      <c r="P6137">
        <f>Table2[[#This Row],[num_adults]]+Table2[[#This Row],[num_children]]</f>
        <v>1</v>
      </c>
      <c r="Q6137" s="3">
        <f>IF(OR(Table2[[#This Row],[booking_status]]="confirmed",Table2[[#This Row],[booking_status]]="checked-out"),Table2[[#This Row],[room_rate_per_night]]*Table2[[#This Row],[Num_Nights]],0)</f>
        <v>679.43999999999994</v>
      </c>
      <c r="R6137" t="str" cm="1">
        <f t="array" ref="R6137">IFERROR(_xlfn.IFS(Table2[[#This Row],[booking_status]]="confirmed","Expected",Table2[[#This Row],[booking_status]]="checked-out","Actual"),"No Revenue")</f>
        <v>Expected</v>
      </c>
      <c r="S6137" s="4">
        <f>Table2[[#This Row],[Revenue_Amount]]/Table2[[#This Row],[Num_Nights]]</f>
        <v>113.24</v>
      </c>
    </row>
    <row r="6138" spans="1:19" x14ac:dyDescent="0.3">
      <c r="A6138">
        <v>6137</v>
      </c>
      <c r="B6138" t="s">
        <v>37</v>
      </c>
      <c r="C6138" s="9">
        <v>45289</v>
      </c>
      <c r="D6138" s="9">
        <v>45291</v>
      </c>
      <c r="E6138" s="10">
        <v>45254</v>
      </c>
      <c r="F6138" t="s">
        <v>18</v>
      </c>
      <c r="G6138">
        <v>314.3</v>
      </c>
      <c r="H6138">
        <v>3</v>
      </c>
      <c r="I6138">
        <v>0</v>
      </c>
      <c r="J6138" t="s">
        <v>28</v>
      </c>
      <c r="K6138" t="s">
        <v>29</v>
      </c>
      <c r="L6138" t="s">
        <v>21</v>
      </c>
      <c r="M6138" t="s">
        <v>36</v>
      </c>
      <c r="N6138" t="s">
        <v>41</v>
      </c>
      <c r="O6138">
        <f>Table2[[#This Row],[check_out_date]]-Table2[[#This Row],[check_in_date]]</f>
        <v>2</v>
      </c>
      <c r="P6138">
        <f>Table2[[#This Row],[num_adults]]+Table2[[#This Row],[num_children]]</f>
        <v>3</v>
      </c>
      <c r="Q6138" s="3">
        <f>IF(OR(Table2[[#This Row],[booking_status]]="confirmed",Table2[[#This Row],[booking_status]]="checked-out"),Table2[[#This Row],[room_rate_per_night]]*Table2[[#This Row],[Num_Nights]],0)</f>
        <v>628.6</v>
      </c>
      <c r="R6138" t="str" cm="1">
        <f t="array" ref="R6138">IFERROR(_xlfn.IFS(Table2[[#This Row],[booking_status]]="confirmed","Expected",Table2[[#This Row],[booking_status]]="checked-out","Actual"),"No Revenue")</f>
        <v>Expected</v>
      </c>
      <c r="S6138" s="4">
        <f>Table2[[#This Row],[Revenue_Amount]]/Table2[[#This Row],[Num_Nights]]</f>
        <v>314.3</v>
      </c>
    </row>
    <row r="6139" spans="1:19" x14ac:dyDescent="0.3">
      <c r="A6139">
        <v>6138</v>
      </c>
      <c r="B6139" t="s">
        <v>31</v>
      </c>
      <c r="C6139" s="9">
        <v>45189</v>
      </c>
      <c r="D6139" s="9">
        <v>45197</v>
      </c>
      <c r="E6139" s="10">
        <v>45120</v>
      </c>
      <c r="F6139" t="s">
        <v>49</v>
      </c>
      <c r="G6139">
        <v>54.34</v>
      </c>
      <c r="H6139">
        <v>3</v>
      </c>
      <c r="I6139">
        <v>0</v>
      </c>
      <c r="J6139" t="s">
        <v>55</v>
      </c>
      <c r="K6139" t="s">
        <v>66</v>
      </c>
      <c r="L6139" t="s">
        <v>21</v>
      </c>
      <c r="M6139" t="s">
        <v>36</v>
      </c>
      <c r="N6139" t="s">
        <v>41</v>
      </c>
      <c r="O6139">
        <f>Table2[[#This Row],[check_out_date]]-Table2[[#This Row],[check_in_date]]</f>
        <v>8</v>
      </c>
      <c r="P6139">
        <f>Table2[[#This Row],[num_adults]]+Table2[[#This Row],[num_children]]</f>
        <v>3</v>
      </c>
      <c r="Q6139" s="3">
        <f>IF(OR(Table2[[#This Row],[booking_status]]="confirmed",Table2[[#This Row],[booking_status]]="checked-out"),Table2[[#This Row],[room_rate_per_night]]*Table2[[#This Row],[Num_Nights]],0)</f>
        <v>434.72</v>
      </c>
      <c r="R6139" t="str" cm="1">
        <f t="array" ref="R6139">IFERROR(_xlfn.IFS(Table2[[#This Row],[booking_status]]="confirmed","Expected",Table2[[#This Row],[booking_status]]="checked-out","Actual"),"No Revenue")</f>
        <v>Expected</v>
      </c>
      <c r="S6139" s="4">
        <f>Table2[[#This Row],[Revenue_Amount]]/Table2[[#This Row],[Num_Nights]]</f>
        <v>54.34</v>
      </c>
    </row>
    <row r="6140" spans="1:19" x14ac:dyDescent="0.3">
      <c r="A6140">
        <v>6139</v>
      </c>
      <c r="B6140" t="s">
        <v>37</v>
      </c>
      <c r="C6140" s="9">
        <v>45159</v>
      </c>
      <c r="D6140" s="9">
        <v>45161</v>
      </c>
      <c r="E6140" s="10">
        <v>45144</v>
      </c>
      <c r="F6140" t="s">
        <v>27</v>
      </c>
      <c r="G6140">
        <v>186.86</v>
      </c>
      <c r="H6140">
        <v>3</v>
      </c>
      <c r="I6140">
        <v>2</v>
      </c>
      <c r="J6140" t="s">
        <v>55</v>
      </c>
      <c r="K6140" t="s">
        <v>20</v>
      </c>
      <c r="L6140" t="s">
        <v>21</v>
      </c>
      <c r="M6140" t="s">
        <v>22</v>
      </c>
      <c r="N6140" t="s">
        <v>41</v>
      </c>
      <c r="O6140">
        <f>Table2[[#This Row],[check_out_date]]-Table2[[#This Row],[check_in_date]]</f>
        <v>2</v>
      </c>
      <c r="P6140">
        <f>Table2[[#This Row],[num_adults]]+Table2[[#This Row],[num_children]]</f>
        <v>5</v>
      </c>
      <c r="Q6140" s="3">
        <f>IF(OR(Table2[[#This Row],[booking_status]]="confirmed",Table2[[#This Row],[booking_status]]="checked-out"),Table2[[#This Row],[room_rate_per_night]]*Table2[[#This Row],[Num_Nights]],0)</f>
        <v>373.72</v>
      </c>
      <c r="R6140" t="str" cm="1">
        <f t="array" ref="R6140">IFERROR(_xlfn.IFS(Table2[[#This Row],[booking_status]]="confirmed","Expected",Table2[[#This Row],[booking_status]]="checked-out","Actual"),"No Revenue")</f>
        <v>Expected</v>
      </c>
      <c r="S6140" s="4">
        <f>Table2[[#This Row],[Revenue_Amount]]/Table2[[#This Row],[Num_Nights]]</f>
        <v>186.86</v>
      </c>
    </row>
    <row r="6141" spans="1:19" hidden="1" x14ac:dyDescent="0.3">
      <c r="A6141">
        <v>6140</v>
      </c>
      <c r="B6141" t="s">
        <v>50</v>
      </c>
      <c r="C6141" s="9">
        <v>45283</v>
      </c>
      <c r="D6141" s="9">
        <v>45294</v>
      </c>
      <c r="E6141" s="10">
        <v>45251</v>
      </c>
      <c r="F6141" t="s">
        <v>54</v>
      </c>
      <c r="G6141">
        <v>370.56</v>
      </c>
      <c r="H6141">
        <v>1</v>
      </c>
      <c r="I6141">
        <v>0</v>
      </c>
      <c r="J6141" t="s">
        <v>35</v>
      </c>
      <c r="K6141" t="s">
        <v>29</v>
      </c>
      <c r="L6141" t="s">
        <v>21</v>
      </c>
      <c r="M6141" t="s">
        <v>36</v>
      </c>
      <c r="N6141" t="s">
        <v>23</v>
      </c>
      <c r="O6141">
        <f>Table2[[#This Row],[check_out_date]]-Table2[[#This Row],[check_in_date]]</f>
        <v>11</v>
      </c>
      <c r="P6141">
        <f>Table2[[#This Row],[num_adults]]+Table2[[#This Row],[num_children]]</f>
        <v>1</v>
      </c>
      <c r="Q6141" s="3">
        <f>IF(OR(Table2[[#This Row],[booking_status]]="confirmed",Table2[[#This Row],[booking_status]]="checked-out"),Table2[[#This Row],[room_rate_per_night]]*Table2[[#This Row],[Num_Nights]],0)</f>
        <v>4076.16</v>
      </c>
      <c r="R6141" t="str" cm="1">
        <f t="array" ref="R6141">IFERROR(_xlfn.IFS(Table2[[#This Row],[booking_status]]="confirmed","Expected",Table2[[#This Row],[booking_status]]="checked-out","Actual"),"No Revenue")</f>
        <v>Expected</v>
      </c>
      <c r="S6141" s="4">
        <f>Table2[[#This Row],[Revenue_Amount]]/Table2[[#This Row],[Num_Nights]]</f>
        <v>370.56</v>
      </c>
    </row>
    <row r="6142" spans="1:19" x14ac:dyDescent="0.3">
      <c r="A6142">
        <v>6141</v>
      </c>
      <c r="B6142" t="s">
        <v>37</v>
      </c>
      <c r="C6142" s="9">
        <v>45244</v>
      </c>
      <c r="D6142" s="9">
        <v>45249</v>
      </c>
      <c r="E6142" s="10">
        <v>45212</v>
      </c>
      <c r="F6142" t="s">
        <v>49</v>
      </c>
      <c r="G6142">
        <v>127.5</v>
      </c>
      <c r="H6142">
        <v>4</v>
      </c>
      <c r="I6142">
        <v>0</v>
      </c>
      <c r="J6142" t="s">
        <v>55</v>
      </c>
      <c r="K6142" t="s">
        <v>44</v>
      </c>
      <c r="L6142" t="s">
        <v>21</v>
      </c>
      <c r="M6142" t="s">
        <v>22</v>
      </c>
      <c r="N6142" t="s">
        <v>41</v>
      </c>
      <c r="O6142">
        <f>Table2[[#This Row],[check_out_date]]-Table2[[#This Row],[check_in_date]]</f>
        <v>5</v>
      </c>
      <c r="P6142">
        <f>Table2[[#This Row],[num_adults]]+Table2[[#This Row],[num_children]]</f>
        <v>4</v>
      </c>
      <c r="Q6142" s="3">
        <f>IF(OR(Table2[[#This Row],[booking_status]]="confirmed",Table2[[#This Row],[booking_status]]="checked-out"),Table2[[#This Row],[room_rate_per_night]]*Table2[[#This Row],[Num_Nights]],0)</f>
        <v>637.5</v>
      </c>
      <c r="R6142" t="str" cm="1">
        <f t="array" ref="R6142">IFERROR(_xlfn.IFS(Table2[[#This Row],[booking_status]]="confirmed","Expected",Table2[[#This Row],[booking_status]]="checked-out","Actual"),"No Revenue")</f>
        <v>Expected</v>
      </c>
      <c r="S6142" s="4">
        <f>Table2[[#This Row],[Revenue_Amount]]/Table2[[#This Row],[Num_Nights]]</f>
        <v>127.5</v>
      </c>
    </row>
    <row r="6143" spans="1:19" x14ac:dyDescent="0.3">
      <c r="A6143">
        <v>6142</v>
      </c>
      <c r="B6143" t="s">
        <v>50</v>
      </c>
      <c r="C6143" s="9">
        <v>45222</v>
      </c>
      <c r="D6143" s="9">
        <v>45229</v>
      </c>
      <c r="E6143" s="10">
        <v>45183</v>
      </c>
      <c r="F6143" t="s">
        <v>27</v>
      </c>
      <c r="G6143">
        <v>154.24</v>
      </c>
      <c r="H6143">
        <v>2</v>
      </c>
      <c r="I6143">
        <v>0</v>
      </c>
      <c r="J6143" t="s">
        <v>55</v>
      </c>
      <c r="K6143" t="s">
        <v>99</v>
      </c>
      <c r="L6143" t="s">
        <v>21</v>
      </c>
      <c r="M6143" t="s">
        <v>22</v>
      </c>
      <c r="N6143" t="s">
        <v>23</v>
      </c>
      <c r="O6143">
        <f>Table2[[#This Row],[check_out_date]]-Table2[[#This Row],[check_in_date]]</f>
        <v>7</v>
      </c>
      <c r="P6143">
        <f>Table2[[#This Row],[num_adults]]+Table2[[#This Row],[num_children]]</f>
        <v>2</v>
      </c>
      <c r="Q6143" s="3">
        <f>IF(OR(Table2[[#This Row],[booking_status]]="confirmed",Table2[[#This Row],[booking_status]]="checked-out"),Table2[[#This Row],[room_rate_per_night]]*Table2[[#This Row],[Num_Nights]],0)</f>
        <v>1079.68</v>
      </c>
      <c r="R6143" t="str" cm="1">
        <f t="array" ref="R6143">IFERROR(_xlfn.IFS(Table2[[#This Row],[booking_status]]="confirmed","Expected",Table2[[#This Row],[booking_status]]="checked-out","Actual"),"No Revenue")</f>
        <v>Expected</v>
      </c>
      <c r="S6143" s="4">
        <f>Table2[[#This Row],[Revenue_Amount]]/Table2[[#This Row],[Num_Nights]]</f>
        <v>154.24</v>
      </c>
    </row>
    <row r="6144" spans="1:19" x14ac:dyDescent="0.3">
      <c r="A6144">
        <v>6143</v>
      </c>
      <c r="B6144" t="s">
        <v>31</v>
      </c>
      <c r="C6144" s="9">
        <v>45280</v>
      </c>
      <c r="D6144" s="9">
        <v>45288</v>
      </c>
      <c r="E6144" s="10">
        <v>45264</v>
      </c>
      <c r="F6144" t="s">
        <v>49</v>
      </c>
      <c r="G6144">
        <v>68.75</v>
      </c>
      <c r="H6144">
        <v>2</v>
      </c>
      <c r="I6144">
        <v>0</v>
      </c>
      <c r="J6144" t="s">
        <v>28</v>
      </c>
      <c r="K6144" t="s">
        <v>99</v>
      </c>
      <c r="L6144" t="s">
        <v>21</v>
      </c>
      <c r="M6144" t="s">
        <v>36</v>
      </c>
      <c r="N6144" t="s">
        <v>45</v>
      </c>
      <c r="O6144">
        <f>Table2[[#This Row],[check_out_date]]-Table2[[#This Row],[check_in_date]]</f>
        <v>8</v>
      </c>
      <c r="P6144">
        <f>Table2[[#This Row],[num_adults]]+Table2[[#This Row],[num_children]]</f>
        <v>2</v>
      </c>
      <c r="Q6144" s="3">
        <f>IF(OR(Table2[[#This Row],[booking_status]]="confirmed",Table2[[#This Row],[booking_status]]="checked-out"),Table2[[#This Row],[room_rate_per_night]]*Table2[[#This Row],[Num_Nights]],0)</f>
        <v>550</v>
      </c>
      <c r="R6144" t="str" cm="1">
        <f t="array" ref="R6144">IFERROR(_xlfn.IFS(Table2[[#This Row],[booking_status]]="confirmed","Expected",Table2[[#This Row],[booking_status]]="checked-out","Actual"),"No Revenue")</f>
        <v>Expected</v>
      </c>
      <c r="S6144" s="4">
        <f>Table2[[#This Row],[Revenue_Amount]]/Table2[[#This Row],[Num_Nights]]</f>
        <v>68.75</v>
      </c>
    </row>
    <row r="6145" spans="1:19" hidden="1" x14ac:dyDescent="0.3">
      <c r="A6145">
        <v>6144</v>
      </c>
      <c r="B6145" t="s">
        <v>14</v>
      </c>
      <c r="C6145" s="9">
        <v>44937</v>
      </c>
      <c r="D6145" s="9">
        <v>44942</v>
      </c>
      <c r="E6145" s="10">
        <v>44866</v>
      </c>
      <c r="F6145" t="s">
        <v>27</v>
      </c>
      <c r="G6145">
        <v>104.13</v>
      </c>
      <c r="H6145">
        <v>3</v>
      </c>
      <c r="I6145">
        <v>0</v>
      </c>
      <c r="J6145" t="s">
        <v>35</v>
      </c>
      <c r="K6145" t="s">
        <v>99</v>
      </c>
      <c r="L6145" t="s">
        <v>56</v>
      </c>
      <c r="M6145" t="s">
        <v>36</v>
      </c>
      <c r="N6145" t="s">
        <v>41</v>
      </c>
      <c r="O6145">
        <f>Table2[[#This Row],[check_out_date]]-Table2[[#This Row],[check_in_date]]</f>
        <v>5</v>
      </c>
      <c r="P6145">
        <f>Table2[[#This Row],[num_adults]]+Table2[[#This Row],[num_children]]</f>
        <v>3</v>
      </c>
      <c r="Q6145" s="3">
        <f>IF(OR(Table2[[#This Row],[booking_status]]="confirmed",Table2[[#This Row],[booking_status]]="checked-out"),Table2[[#This Row],[room_rate_per_night]]*Table2[[#This Row],[Num_Nights]],0)</f>
        <v>520.65</v>
      </c>
      <c r="R6145" t="str" cm="1">
        <f t="array" ref="R6145">IFERROR(_xlfn.IFS(Table2[[#This Row],[booking_status]]="confirmed","Expected",Table2[[#This Row],[booking_status]]="checked-out","Actual"),"No Revenue")</f>
        <v>Actual</v>
      </c>
      <c r="S6145" s="4">
        <f>Table2[[#This Row],[Revenue_Amount]]/Table2[[#This Row],[Num_Nights]]</f>
        <v>104.13</v>
      </c>
    </row>
    <row r="6146" spans="1:19" x14ac:dyDescent="0.3">
      <c r="A6146">
        <v>6145</v>
      </c>
      <c r="B6146" t="s">
        <v>31</v>
      </c>
      <c r="C6146" s="9">
        <v>44964</v>
      </c>
      <c r="D6146" s="9">
        <v>44971</v>
      </c>
      <c r="E6146" s="10">
        <v>44923</v>
      </c>
      <c r="F6146" t="s">
        <v>49</v>
      </c>
      <c r="G6146">
        <v>112.38</v>
      </c>
      <c r="H6146">
        <v>3</v>
      </c>
      <c r="I6146">
        <v>1</v>
      </c>
      <c r="J6146" t="s">
        <v>94</v>
      </c>
      <c r="K6146" t="s">
        <v>44</v>
      </c>
      <c r="L6146" t="s">
        <v>21</v>
      </c>
      <c r="M6146" t="s">
        <v>36</v>
      </c>
      <c r="N6146" t="s">
        <v>23</v>
      </c>
      <c r="O6146">
        <f>Table2[[#This Row],[check_out_date]]-Table2[[#This Row],[check_in_date]]</f>
        <v>7</v>
      </c>
      <c r="P6146">
        <f>Table2[[#This Row],[num_adults]]+Table2[[#This Row],[num_children]]</f>
        <v>4</v>
      </c>
      <c r="Q6146" s="3">
        <f>IF(OR(Table2[[#This Row],[booking_status]]="confirmed",Table2[[#This Row],[booking_status]]="checked-out"),Table2[[#This Row],[room_rate_per_night]]*Table2[[#This Row],[Num_Nights]],0)</f>
        <v>786.66</v>
      </c>
      <c r="R6146" t="str" cm="1">
        <f t="array" ref="R6146">IFERROR(_xlfn.IFS(Table2[[#This Row],[booking_status]]="confirmed","Expected",Table2[[#This Row],[booking_status]]="checked-out","Actual"),"No Revenue")</f>
        <v>Expected</v>
      </c>
      <c r="S6146" s="4">
        <f>Table2[[#This Row],[Revenue_Amount]]/Table2[[#This Row],[Num_Nights]]</f>
        <v>112.38</v>
      </c>
    </row>
    <row r="6147" spans="1:19" x14ac:dyDescent="0.3">
      <c r="A6147">
        <v>6146</v>
      </c>
      <c r="B6147" t="s">
        <v>14</v>
      </c>
      <c r="C6147" s="9">
        <v>45288</v>
      </c>
      <c r="D6147" s="9">
        <v>45295</v>
      </c>
      <c r="E6147" s="10">
        <v>45277</v>
      </c>
      <c r="F6147" t="s">
        <v>27</v>
      </c>
      <c r="G6147">
        <v>125.48</v>
      </c>
      <c r="H6147">
        <v>1</v>
      </c>
      <c r="I6147">
        <v>1</v>
      </c>
      <c r="J6147" t="s">
        <v>28</v>
      </c>
      <c r="K6147" t="s">
        <v>99</v>
      </c>
      <c r="L6147" t="s">
        <v>21</v>
      </c>
      <c r="M6147" t="s">
        <v>22</v>
      </c>
      <c r="N6147" t="s">
        <v>23</v>
      </c>
      <c r="O6147">
        <f>Table2[[#This Row],[check_out_date]]-Table2[[#This Row],[check_in_date]]</f>
        <v>7</v>
      </c>
      <c r="P6147">
        <f>Table2[[#This Row],[num_adults]]+Table2[[#This Row],[num_children]]</f>
        <v>2</v>
      </c>
      <c r="Q6147" s="3">
        <f>IF(OR(Table2[[#This Row],[booking_status]]="confirmed",Table2[[#This Row],[booking_status]]="checked-out"),Table2[[#This Row],[room_rate_per_night]]*Table2[[#This Row],[Num_Nights]],0)</f>
        <v>878.36</v>
      </c>
      <c r="R6147" t="str" cm="1">
        <f t="array" ref="R6147">IFERROR(_xlfn.IFS(Table2[[#This Row],[booking_status]]="confirmed","Expected",Table2[[#This Row],[booking_status]]="checked-out","Actual"),"No Revenue")</f>
        <v>Expected</v>
      </c>
      <c r="S6147" s="4">
        <f>Table2[[#This Row],[Revenue_Amount]]/Table2[[#This Row],[Num_Nights]]</f>
        <v>125.48</v>
      </c>
    </row>
    <row r="6148" spans="1:19" hidden="1" x14ac:dyDescent="0.3">
      <c r="A6148">
        <v>6147</v>
      </c>
      <c r="B6148" t="s">
        <v>37</v>
      </c>
      <c r="C6148" s="9">
        <v>45115</v>
      </c>
      <c r="D6148" s="9">
        <v>45123</v>
      </c>
      <c r="E6148" s="10">
        <v>45080</v>
      </c>
      <c r="F6148" t="s">
        <v>49</v>
      </c>
      <c r="G6148">
        <v>120.96</v>
      </c>
      <c r="H6148">
        <v>4</v>
      </c>
      <c r="I6148">
        <v>0</v>
      </c>
      <c r="J6148" t="s">
        <v>35</v>
      </c>
      <c r="K6148" t="s">
        <v>44</v>
      </c>
      <c r="L6148" t="s">
        <v>56</v>
      </c>
      <c r="M6148" t="s">
        <v>36</v>
      </c>
      <c r="N6148" t="s">
        <v>45</v>
      </c>
      <c r="O6148">
        <f>Table2[[#This Row],[check_out_date]]-Table2[[#This Row],[check_in_date]]</f>
        <v>8</v>
      </c>
      <c r="P6148">
        <f>Table2[[#This Row],[num_adults]]+Table2[[#This Row],[num_children]]</f>
        <v>4</v>
      </c>
      <c r="Q6148" s="3">
        <f>IF(OR(Table2[[#This Row],[booking_status]]="confirmed",Table2[[#This Row],[booking_status]]="checked-out"),Table2[[#This Row],[room_rate_per_night]]*Table2[[#This Row],[Num_Nights]],0)</f>
        <v>967.68</v>
      </c>
      <c r="R6148" t="str" cm="1">
        <f t="array" ref="R6148">IFERROR(_xlfn.IFS(Table2[[#This Row],[booking_status]]="confirmed","Expected",Table2[[#This Row],[booking_status]]="checked-out","Actual"),"No Revenue")</f>
        <v>Actual</v>
      </c>
      <c r="S6148" s="4">
        <f>Table2[[#This Row],[Revenue_Amount]]/Table2[[#This Row],[Num_Nights]]</f>
        <v>120.96</v>
      </c>
    </row>
    <row r="6149" spans="1:19" x14ac:dyDescent="0.3">
      <c r="A6149">
        <v>6148</v>
      </c>
      <c r="B6149" t="s">
        <v>50</v>
      </c>
      <c r="C6149" s="9">
        <v>44935</v>
      </c>
      <c r="D6149" s="9">
        <v>44946</v>
      </c>
      <c r="E6149" s="10">
        <v>44916</v>
      </c>
      <c r="F6149" t="s">
        <v>27</v>
      </c>
      <c r="G6149">
        <v>203.47</v>
      </c>
      <c r="H6149">
        <v>4</v>
      </c>
      <c r="I6149">
        <v>0</v>
      </c>
      <c r="J6149" t="s">
        <v>19</v>
      </c>
      <c r="K6149" t="s">
        <v>66</v>
      </c>
      <c r="L6149" t="s">
        <v>70</v>
      </c>
      <c r="M6149" t="s">
        <v>36</v>
      </c>
      <c r="N6149" t="s">
        <v>23</v>
      </c>
      <c r="O6149">
        <f>Table2[[#This Row],[check_out_date]]-Table2[[#This Row],[check_in_date]]</f>
        <v>11</v>
      </c>
      <c r="P6149">
        <f>Table2[[#This Row],[num_adults]]+Table2[[#This Row],[num_children]]</f>
        <v>4</v>
      </c>
      <c r="Q6149" s="3">
        <f>IF(OR(Table2[[#This Row],[booking_status]]="confirmed",Table2[[#This Row],[booking_status]]="checked-out"),Table2[[#This Row],[room_rate_per_night]]*Table2[[#This Row],[Num_Nights]],0)</f>
        <v>0</v>
      </c>
      <c r="R6149" t="str" cm="1">
        <f t="array" ref="R6149">IFERROR(_xlfn.IFS(Table2[[#This Row],[booking_status]]="confirmed","Expected",Table2[[#This Row],[booking_status]]="checked-out","Actual"),"No Revenue")</f>
        <v>No Revenue</v>
      </c>
      <c r="S6149" s="4">
        <f>Table2[[#This Row],[Revenue_Amount]]/Table2[[#This Row],[Num_Nights]]</f>
        <v>0</v>
      </c>
    </row>
    <row r="6150" spans="1:19" x14ac:dyDescent="0.3">
      <c r="A6150">
        <v>6149</v>
      </c>
      <c r="B6150" t="s">
        <v>14</v>
      </c>
      <c r="C6150" s="9">
        <v>44938</v>
      </c>
      <c r="D6150" s="9">
        <v>44943</v>
      </c>
      <c r="E6150" s="10">
        <v>44896</v>
      </c>
      <c r="F6150" t="s">
        <v>54</v>
      </c>
      <c r="G6150">
        <v>318.92</v>
      </c>
      <c r="H6150">
        <v>1</v>
      </c>
      <c r="I6150">
        <v>1</v>
      </c>
      <c r="J6150" t="s">
        <v>28</v>
      </c>
      <c r="K6150" t="s">
        <v>66</v>
      </c>
      <c r="L6150" t="s">
        <v>21</v>
      </c>
      <c r="M6150" t="s">
        <v>36</v>
      </c>
      <c r="N6150" t="s">
        <v>41</v>
      </c>
      <c r="O6150">
        <f>Table2[[#This Row],[check_out_date]]-Table2[[#This Row],[check_in_date]]</f>
        <v>5</v>
      </c>
      <c r="P6150">
        <f>Table2[[#This Row],[num_adults]]+Table2[[#This Row],[num_children]]</f>
        <v>2</v>
      </c>
      <c r="Q6150" s="3">
        <f>IF(OR(Table2[[#This Row],[booking_status]]="confirmed",Table2[[#This Row],[booking_status]]="checked-out"),Table2[[#This Row],[room_rate_per_night]]*Table2[[#This Row],[Num_Nights]],0)</f>
        <v>1594.6000000000001</v>
      </c>
      <c r="R6150" t="str" cm="1">
        <f t="array" ref="R6150">IFERROR(_xlfn.IFS(Table2[[#This Row],[booking_status]]="confirmed","Expected",Table2[[#This Row],[booking_status]]="checked-out","Actual"),"No Revenue")</f>
        <v>Expected</v>
      </c>
      <c r="S6150" s="4">
        <f>Table2[[#This Row],[Revenue_Amount]]/Table2[[#This Row],[Num_Nights]]</f>
        <v>318.92</v>
      </c>
    </row>
    <row r="6151" spans="1:19" hidden="1" x14ac:dyDescent="0.3">
      <c r="A6151">
        <v>6150</v>
      </c>
      <c r="B6151" t="s">
        <v>31</v>
      </c>
      <c r="C6151" s="9">
        <v>44946</v>
      </c>
      <c r="D6151" s="9">
        <v>44948</v>
      </c>
      <c r="E6151" s="10">
        <v>44928</v>
      </c>
      <c r="F6151" t="s">
        <v>54</v>
      </c>
      <c r="G6151">
        <v>276.51</v>
      </c>
      <c r="H6151">
        <v>2</v>
      </c>
      <c r="I6151">
        <v>0</v>
      </c>
      <c r="J6151" t="s">
        <v>35</v>
      </c>
      <c r="K6151" t="s">
        <v>44</v>
      </c>
      <c r="L6151" t="s">
        <v>21</v>
      </c>
      <c r="M6151" t="s">
        <v>36</v>
      </c>
      <c r="N6151" t="s">
        <v>45</v>
      </c>
      <c r="O6151">
        <f>Table2[[#This Row],[check_out_date]]-Table2[[#This Row],[check_in_date]]</f>
        <v>2</v>
      </c>
      <c r="P6151">
        <f>Table2[[#This Row],[num_adults]]+Table2[[#This Row],[num_children]]</f>
        <v>2</v>
      </c>
      <c r="Q6151" s="3">
        <f>IF(OR(Table2[[#This Row],[booking_status]]="confirmed",Table2[[#This Row],[booking_status]]="checked-out"),Table2[[#This Row],[room_rate_per_night]]*Table2[[#This Row],[Num_Nights]],0)</f>
        <v>553.02</v>
      </c>
      <c r="R6151" t="str" cm="1">
        <f t="array" ref="R6151">IFERROR(_xlfn.IFS(Table2[[#This Row],[booking_status]]="confirmed","Expected",Table2[[#This Row],[booking_status]]="checked-out","Actual"),"No Revenue")</f>
        <v>Expected</v>
      </c>
      <c r="S6151" s="4">
        <f>Table2[[#This Row],[Revenue_Amount]]/Table2[[#This Row],[Num_Nights]]</f>
        <v>276.51</v>
      </c>
    </row>
    <row r="6152" spans="1:19" hidden="1" x14ac:dyDescent="0.3">
      <c r="A6152">
        <v>6151</v>
      </c>
      <c r="B6152" t="s">
        <v>14</v>
      </c>
      <c r="C6152" s="9">
        <v>45113</v>
      </c>
      <c r="D6152" s="9">
        <v>45117</v>
      </c>
      <c r="E6152" s="10">
        <v>45058</v>
      </c>
      <c r="F6152" t="s">
        <v>49</v>
      </c>
      <c r="G6152">
        <v>105.44</v>
      </c>
      <c r="H6152">
        <v>1</v>
      </c>
      <c r="I6152">
        <v>0</v>
      </c>
      <c r="J6152" t="s">
        <v>35</v>
      </c>
      <c r="K6152" t="s">
        <v>99</v>
      </c>
      <c r="L6152" t="s">
        <v>21</v>
      </c>
      <c r="M6152" t="s">
        <v>36</v>
      </c>
      <c r="N6152" t="s">
        <v>23</v>
      </c>
      <c r="O6152">
        <f>Table2[[#This Row],[check_out_date]]-Table2[[#This Row],[check_in_date]]</f>
        <v>4</v>
      </c>
      <c r="P6152">
        <f>Table2[[#This Row],[num_adults]]+Table2[[#This Row],[num_children]]</f>
        <v>1</v>
      </c>
      <c r="Q6152" s="3">
        <f>IF(OR(Table2[[#This Row],[booking_status]]="confirmed",Table2[[#This Row],[booking_status]]="checked-out"),Table2[[#This Row],[room_rate_per_night]]*Table2[[#This Row],[Num_Nights]],0)</f>
        <v>421.76</v>
      </c>
      <c r="R6152" t="str" cm="1">
        <f t="array" ref="R6152">IFERROR(_xlfn.IFS(Table2[[#This Row],[booking_status]]="confirmed","Expected",Table2[[#This Row],[booking_status]]="checked-out","Actual"),"No Revenue")</f>
        <v>Expected</v>
      </c>
      <c r="S6152" s="4">
        <f>Table2[[#This Row],[Revenue_Amount]]/Table2[[#This Row],[Num_Nights]]</f>
        <v>105.44</v>
      </c>
    </row>
    <row r="6153" spans="1:19" x14ac:dyDescent="0.3">
      <c r="A6153">
        <v>6152</v>
      </c>
      <c r="B6153" t="s">
        <v>50</v>
      </c>
      <c r="C6153" s="9">
        <v>45052</v>
      </c>
      <c r="D6153" s="9">
        <v>45058</v>
      </c>
      <c r="E6153" s="10">
        <v>45044</v>
      </c>
      <c r="F6153" t="s">
        <v>18</v>
      </c>
      <c r="G6153">
        <v>322.42</v>
      </c>
      <c r="H6153">
        <v>1</v>
      </c>
      <c r="I6153">
        <v>2</v>
      </c>
      <c r="J6153" t="s">
        <v>19</v>
      </c>
      <c r="K6153" t="s">
        <v>20</v>
      </c>
      <c r="L6153" t="s">
        <v>56</v>
      </c>
      <c r="M6153" t="s">
        <v>36</v>
      </c>
      <c r="N6153" t="s">
        <v>45</v>
      </c>
      <c r="O6153">
        <f>Table2[[#This Row],[check_out_date]]-Table2[[#This Row],[check_in_date]]</f>
        <v>6</v>
      </c>
      <c r="P6153">
        <f>Table2[[#This Row],[num_adults]]+Table2[[#This Row],[num_children]]</f>
        <v>3</v>
      </c>
      <c r="Q6153" s="3">
        <f>IF(OR(Table2[[#This Row],[booking_status]]="confirmed",Table2[[#This Row],[booking_status]]="checked-out"),Table2[[#This Row],[room_rate_per_night]]*Table2[[#This Row],[Num_Nights]],0)</f>
        <v>1934.52</v>
      </c>
      <c r="R6153" t="str" cm="1">
        <f t="array" ref="R6153">IFERROR(_xlfn.IFS(Table2[[#This Row],[booking_status]]="confirmed","Expected",Table2[[#This Row],[booking_status]]="checked-out","Actual"),"No Revenue")</f>
        <v>Actual</v>
      </c>
      <c r="S6153" s="4">
        <f>Table2[[#This Row],[Revenue_Amount]]/Table2[[#This Row],[Num_Nights]]</f>
        <v>322.42</v>
      </c>
    </row>
    <row r="6154" spans="1:19" x14ac:dyDescent="0.3">
      <c r="A6154">
        <v>6153</v>
      </c>
      <c r="B6154" t="s">
        <v>31</v>
      </c>
      <c r="C6154" s="9">
        <v>45044</v>
      </c>
      <c r="D6154" s="9">
        <v>45046</v>
      </c>
      <c r="E6154" s="10">
        <v>44959</v>
      </c>
      <c r="F6154" t="s">
        <v>49</v>
      </c>
      <c r="G6154">
        <v>101.82</v>
      </c>
      <c r="H6154">
        <v>1</v>
      </c>
      <c r="I6154">
        <v>3</v>
      </c>
      <c r="J6154" t="s">
        <v>55</v>
      </c>
      <c r="K6154" t="s">
        <v>20</v>
      </c>
      <c r="L6154" t="s">
        <v>56</v>
      </c>
      <c r="M6154" t="s">
        <v>36</v>
      </c>
      <c r="N6154" t="s">
        <v>41</v>
      </c>
      <c r="O6154">
        <f>Table2[[#This Row],[check_out_date]]-Table2[[#This Row],[check_in_date]]</f>
        <v>2</v>
      </c>
      <c r="P6154">
        <f>Table2[[#This Row],[num_adults]]+Table2[[#This Row],[num_children]]</f>
        <v>4</v>
      </c>
      <c r="Q6154" s="3">
        <f>IF(OR(Table2[[#This Row],[booking_status]]="confirmed",Table2[[#This Row],[booking_status]]="checked-out"),Table2[[#This Row],[room_rate_per_night]]*Table2[[#This Row],[Num_Nights]],0)</f>
        <v>203.64</v>
      </c>
      <c r="R6154" t="str" cm="1">
        <f t="array" ref="R6154">IFERROR(_xlfn.IFS(Table2[[#This Row],[booking_status]]="confirmed","Expected",Table2[[#This Row],[booking_status]]="checked-out","Actual"),"No Revenue")</f>
        <v>Actual</v>
      </c>
      <c r="S6154" s="4">
        <f>Table2[[#This Row],[Revenue_Amount]]/Table2[[#This Row],[Num_Nights]]</f>
        <v>101.82</v>
      </c>
    </row>
    <row r="6155" spans="1:19" x14ac:dyDescent="0.3">
      <c r="A6155">
        <v>6154</v>
      </c>
      <c r="B6155" t="s">
        <v>50</v>
      </c>
      <c r="C6155" s="9">
        <v>45276</v>
      </c>
      <c r="D6155" s="9">
        <v>45281</v>
      </c>
      <c r="E6155" s="10">
        <v>45224</v>
      </c>
      <c r="F6155" t="s">
        <v>27</v>
      </c>
      <c r="G6155">
        <v>164.76</v>
      </c>
      <c r="H6155">
        <v>2</v>
      </c>
      <c r="I6155">
        <v>2</v>
      </c>
      <c r="J6155" t="s">
        <v>28</v>
      </c>
      <c r="K6155" t="s">
        <v>29</v>
      </c>
      <c r="L6155" t="s">
        <v>60</v>
      </c>
      <c r="M6155" t="s">
        <v>36</v>
      </c>
      <c r="N6155" t="s">
        <v>23</v>
      </c>
      <c r="O6155">
        <f>Table2[[#This Row],[check_out_date]]-Table2[[#This Row],[check_in_date]]</f>
        <v>5</v>
      </c>
      <c r="P6155">
        <f>Table2[[#This Row],[num_adults]]+Table2[[#This Row],[num_children]]</f>
        <v>4</v>
      </c>
      <c r="Q6155" s="3">
        <f>IF(OR(Table2[[#This Row],[booking_status]]="confirmed",Table2[[#This Row],[booking_status]]="checked-out"),Table2[[#This Row],[room_rate_per_night]]*Table2[[#This Row],[Num_Nights]],0)</f>
        <v>0</v>
      </c>
      <c r="R6155" t="str" cm="1">
        <f t="array" ref="R6155">IFERROR(_xlfn.IFS(Table2[[#This Row],[booking_status]]="confirmed","Expected",Table2[[#This Row],[booking_status]]="checked-out","Actual"),"No Revenue")</f>
        <v>No Revenue</v>
      </c>
      <c r="S6155" s="4">
        <f>Table2[[#This Row],[Revenue_Amount]]/Table2[[#This Row],[Num_Nights]]</f>
        <v>0</v>
      </c>
    </row>
    <row r="6156" spans="1:19" x14ac:dyDescent="0.3">
      <c r="A6156">
        <v>6155</v>
      </c>
      <c r="B6156" t="s">
        <v>50</v>
      </c>
      <c r="C6156" s="9">
        <v>45291</v>
      </c>
      <c r="D6156" s="9">
        <v>45293</v>
      </c>
      <c r="E6156" s="10">
        <v>45246</v>
      </c>
      <c r="F6156" t="s">
        <v>49</v>
      </c>
      <c r="G6156">
        <v>108.21</v>
      </c>
      <c r="H6156">
        <v>1</v>
      </c>
      <c r="I6156">
        <v>0</v>
      </c>
      <c r="J6156" t="s">
        <v>19</v>
      </c>
      <c r="K6156" t="s">
        <v>66</v>
      </c>
      <c r="L6156" t="s">
        <v>21</v>
      </c>
      <c r="M6156" t="s">
        <v>22</v>
      </c>
      <c r="N6156" t="s">
        <v>23</v>
      </c>
      <c r="O6156">
        <f>Table2[[#This Row],[check_out_date]]-Table2[[#This Row],[check_in_date]]</f>
        <v>2</v>
      </c>
      <c r="P6156">
        <f>Table2[[#This Row],[num_adults]]+Table2[[#This Row],[num_children]]</f>
        <v>1</v>
      </c>
      <c r="Q6156" s="3">
        <f>IF(OR(Table2[[#This Row],[booking_status]]="confirmed",Table2[[#This Row],[booking_status]]="checked-out"),Table2[[#This Row],[room_rate_per_night]]*Table2[[#This Row],[Num_Nights]],0)</f>
        <v>216.42</v>
      </c>
      <c r="R6156" t="str" cm="1">
        <f t="array" ref="R6156">IFERROR(_xlfn.IFS(Table2[[#This Row],[booking_status]]="confirmed","Expected",Table2[[#This Row],[booking_status]]="checked-out","Actual"),"No Revenue")</f>
        <v>Expected</v>
      </c>
      <c r="S6156" s="4">
        <f>Table2[[#This Row],[Revenue_Amount]]/Table2[[#This Row],[Num_Nights]]</f>
        <v>108.21</v>
      </c>
    </row>
    <row r="6157" spans="1:19" x14ac:dyDescent="0.3">
      <c r="A6157">
        <v>6156</v>
      </c>
      <c r="B6157" t="s">
        <v>14</v>
      </c>
      <c r="C6157" s="9">
        <v>45004</v>
      </c>
      <c r="D6157" s="9">
        <v>45009</v>
      </c>
      <c r="E6157" s="10">
        <v>44992</v>
      </c>
      <c r="F6157" t="s">
        <v>54</v>
      </c>
      <c r="G6157">
        <v>396.69</v>
      </c>
      <c r="H6157">
        <v>2</v>
      </c>
      <c r="I6157">
        <v>1</v>
      </c>
      <c r="J6157" t="s">
        <v>28</v>
      </c>
      <c r="K6157" t="s">
        <v>99</v>
      </c>
      <c r="L6157" t="s">
        <v>21</v>
      </c>
      <c r="M6157" t="s">
        <v>36</v>
      </c>
      <c r="N6157" t="s">
        <v>41</v>
      </c>
      <c r="O6157">
        <f>Table2[[#This Row],[check_out_date]]-Table2[[#This Row],[check_in_date]]</f>
        <v>5</v>
      </c>
      <c r="P6157">
        <f>Table2[[#This Row],[num_adults]]+Table2[[#This Row],[num_children]]</f>
        <v>3</v>
      </c>
      <c r="Q6157" s="3">
        <f>IF(OR(Table2[[#This Row],[booking_status]]="confirmed",Table2[[#This Row],[booking_status]]="checked-out"),Table2[[#This Row],[room_rate_per_night]]*Table2[[#This Row],[Num_Nights]],0)</f>
        <v>1983.45</v>
      </c>
      <c r="R6157" t="str" cm="1">
        <f t="array" ref="R6157">IFERROR(_xlfn.IFS(Table2[[#This Row],[booking_status]]="confirmed","Expected",Table2[[#This Row],[booking_status]]="checked-out","Actual"),"No Revenue")</f>
        <v>Expected</v>
      </c>
      <c r="S6157" s="4">
        <f>Table2[[#This Row],[Revenue_Amount]]/Table2[[#This Row],[Num_Nights]]</f>
        <v>396.69</v>
      </c>
    </row>
    <row r="6158" spans="1:19" x14ac:dyDescent="0.3">
      <c r="A6158">
        <v>6157</v>
      </c>
      <c r="B6158" t="s">
        <v>31</v>
      </c>
      <c r="C6158" s="9">
        <v>44974</v>
      </c>
      <c r="D6158" s="9">
        <v>44980</v>
      </c>
      <c r="E6158" s="10">
        <v>44941</v>
      </c>
      <c r="F6158" t="s">
        <v>49</v>
      </c>
      <c r="G6158">
        <v>89.96</v>
      </c>
      <c r="H6158">
        <v>1</v>
      </c>
      <c r="I6158">
        <v>0</v>
      </c>
      <c r="J6158" t="s">
        <v>19</v>
      </c>
      <c r="K6158" t="s">
        <v>20</v>
      </c>
      <c r="L6158" t="s">
        <v>56</v>
      </c>
      <c r="M6158" t="s">
        <v>22</v>
      </c>
      <c r="N6158" t="s">
        <v>41</v>
      </c>
      <c r="O6158">
        <f>Table2[[#This Row],[check_out_date]]-Table2[[#This Row],[check_in_date]]</f>
        <v>6</v>
      </c>
      <c r="P6158">
        <f>Table2[[#This Row],[num_adults]]+Table2[[#This Row],[num_children]]</f>
        <v>1</v>
      </c>
      <c r="Q6158" s="3">
        <f>IF(OR(Table2[[#This Row],[booking_status]]="confirmed",Table2[[#This Row],[booking_status]]="checked-out"),Table2[[#This Row],[room_rate_per_night]]*Table2[[#This Row],[Num_Nights]],0)</f>
        <v>539.76</v>
      </c>
      <c r="R6158" t="str" cm="1">
        <f t="array" ref="R6158">IFERROR(_xlfn.IFS(Table2[[#This Row],[booking_status]]="confirmed","Expected",Table2[[#This Row],[booking_status]]="checked-out","Actual"),"No Revenue")</f>
        <v>Actual</v>
      </c>
      <c r="S6158" s="4">
        <f>Table2[[#This Row],[Revenue_Amount]]/Table2[[#This Row],[Num_Nights]]</f>
        <v>89.96</v>
      </c>
    </row>
    <row r="6159" spans="1:19" hidden="1" x14ac:dyDescent="0.3">
      <c r="A6159">
        <v>6158</v>
      </c>
      <c r="B6159" t="s">
        <v>37</v>
      </c>
      <c r="C6159" s="9">
        <v>45291</v>
      </c>
      <c r="D6159" s="9">
        <v>45297</v>
      </c>
      <c r="E6159" s="10">
        <v>45282</v>
      </c>
      <c r="F6159" t="s">
        <v>49</v>
      </c>
      <c r="G6159">
        <v>107.15</v>
      </c>
      <c r="H6159">
        <v>2</v>
      </c>
      <c r="I6159">
        <v>2</v>
      </c>
      <c r="J6159" t="s">
        <v>35</v>
      </c>
      <c r="K6159" t="s">
        <v>29</v>
      </c>
      <c r="L6159" t="s">
        <v>21</v>
      </c>
      <c r="M6159" t="s">
        <v>36</v>
      </c>
      <c r="N6159" t="s">
        <v>45</v>
      </c>
      <c r="O6159">
        <f>Table2[[#This Row],[check_out_date]]-Table2[[#This Row],[check_in_date]]</f>
        <v>6</v>
      </c>
      <c r="P6159">
        <f>Table2[[#This Row],[num_adults]]+Table2[[#This Row],[num_children]]</f>
        <v>4</v>
      </c>
      <c r="Q6159" s="3">
        <f>IF(OR(Table2[[#This Row],[booking_status]]="confirmed",Table2[[#This Row],[booking_status]]="checked-out"),Table2[[#This Row],[room_rate_per_night]]*Table2[[#This Row],[Num_Nights]],0)</f>
        <v>642.90000000000009</v>
      </c>
      <c r="R6159" t="str" cm="1">
        <f t="array" ref="R6159">IFERROR(_xlfn.IFS(Table2[[#This Row],[booking_status]]="confirmed","Expected",Table2[[#This Row],[booking_status]]="checked-out","Actual"),"No Revenue")</f>
        <v>Expected</v>
      </c>
      <c r="S6159" s="4">
        <f>Table2[[#This Row],[Revenue_Amount]]/Table2[[#This Row],[Num_Nights]]</f>
        <v>107.15000000000002</v>
      </c>
    </row>
    <row r="6160" spans="1:19" x14ac:dyDescent="0.3">
      <c r="A6160">
        <v>6159</v>
      </c>
      <c r="B6160" t="s">
        <v>31</v>
      </c>
      <c r="C6160" s="9">
        <v>45140</v>
      </c>
      <c r="D6160" s="9">
        <v>45144</v>
      </c>
      <c r="E6160" s="10">
        <v>45128</v>
      </c>
      <c r="F6160" t="s">
        <v>49</v>
      </c>
      <c r="G6160">
        <v>87.47</v>
      </c>
      <c r="H6160">
        <v>2</v>
      </c>
      <c r="I6160">
        <v>3</v>
      </c>
      <c r="J6160" t="s">
        <v>28</v>
      </c>
      <c r="K6160" t="s">
        <v>29</v>
      </c>
      <c r="L6160" t="s">
        <v>21</v>
      </c>
      <c r="M6160" t="s">
        <v>36</v>
      </c>
      <c r="N6160" t="s">
        <v>41</v>
      </c>
      <c r="O6160">
        <f>Table2[[#This Row],[check_out_date]]-Table2[[#This Row],[check_in_date]]</f>
        <v>4</v>
      </c>
      <c r="P6160">
        <f>Table2[[#This Row],[num_adults]]+Table2[[#This Row],[num_children]]</f>
        <v>5</v>
      </c>
      <c r="Q6160" s="3">
        <f>IF(OR(Table2[[#This Row],[booking_status]]="confirmed",Table2[[#This Row],[booking_status]]="checked-out"),Table2[[#This Row],[room_rate_per_night]]*Table2[[#This Row],[Num_Nights]],0)</f>
        <v>349.88</v>
      </c>
      <c r="R6160" t="str" cm="1">
        <f t="array" ref="R6160">IFERROR(_xlfn.IFS(Table2[[#This Row],[booking_status]]="confirmed","Expected",Table2[[#This Row],[booking_status]]="checked-out","Actual"),"No Revenue")</f>
        <v>Expected</v>
      </c>
      <c r="S6160" s="4">
        <f>Table2[[#This Row],[Revenue_Amount]]/Table2[[#This Row],[Num_Nights]]</f>
        <v>87.47</v>
      </c>
    </row>
    <row r="6161" spans="1:19" x14ac:dyDescent="0.3">
      <c r="A6161">
        <v>6160</v>
      </c>
      <c r="B6161" t="s">
        <v>37</v>
      </c>
      <c r="C6161" s="9">
        <v>45021</v>
      </c>
      <c r="D6161" s="9">
        <v>45027</v>
      </c>
      <c r="E6161" s="10">
        <v>44982</v>
      </c>
      <c r="F6161" t="s">
        <v>27</v>
      </c>
      <c r="G6161">
        <v>128.11000000000001</v>
      </c>
      <c r="H6161">
        <v>2</v>
      </c>
      <c r="I6161">
        <v>1</v>
      </c>
      <c r="J6161" t="s">
        <v>28</v>
      </c>
      <c r="K6161" t="s">
        <v>29</v>
      </c>
      <c r="L6161" t="s">
        <v>21</v>
      </c>
      <c r="M6161" t="s">
        <v>36</v>
      </c>
      <c r="N6161" t="s">
        <v>23</v>
      </c>
      <c r="O6161">
        <f>Table2[[#This Row],[check_out_date]]-Table2[[#This Row],[check_in_date]]</f>
        <v>6</v>
      </c>
      <c r="P6161">
        <f>Table2[[#This Row],[num_adults]]+Table2[[#This Row],[num_children]]</f>
        <v>3</v>
      </c>
      <c r="Q6161" s="3">
        <f>IF(OR(Table2[[#This Row],[booking_status]]="confirmed",Table2[[#This Row],[booking_status]]="checked-out"),Table2[[#This Row],[room_rate_per_night]]*Table2[[#This Row],[Num_Nights]],0)</f>
        <v>768.66000000000008</v>
      </c>
      <c r="R6161" t="str" cm="1">
        <f t="array" ref="R6161">IFERROR(_xlfn.IFS(Table2[[#This Row],[booking_status]]="confirmed","Expected",Table2[[#This Row],[booking_status]]="checked-out","Actual"),"No Revenue")</f>
        <v>Expected</v>
      </c>
      <c r="S6161" s="4">
        <f>Table2[[#This Row],[Revenue_Amount]]/Table2[[#This Row],[Num_Nights]]</f>
        <v>128.11000000000001</v>
      </c>
    </row>
    <row r="6162" spans="1:19" x14ac:dyDescent="0.3">
      <c r="A6162">
        <v>6161</v>
      </c>
      <c r="B6162" t="s">
        <v>14</v>
      </c>
      <c r="C6162" s="9">
        <v>45190</v>
      </c>
      <c r="D6162" s="9">
        <v>45192</v>
      </c>
      <c r="E6162" s="10">
        <v>45129</v>
      </c>
      <c r="F6162" t="s">
        <v>49</v>
      </c>
      <c r="G6162">
        <v>84.72</v>
      </c>
      <c r="H6162">
        <v>2</v>
      </c>
      <c r="I6162">
        <v>1</v>
      </c>
      <c r="J6162" t="s">
        <v>94</v>
      </c>
      <c r="K6162" t="s">
        <v>99</v>
      </c>
      <c r="L6162" t="s">
        <v>21</v>
      </c>
      <c r="M6162" t="s">
        <v>36</v>
      </c>
      <c r="N6162" t="s">
        <v>41</v>
      </c>
      <c r="O6162">
        <f>Table2[[#This Row],[check_out_date]]-Table2[[#This Row],[check_in_date]]</f>
        <v>2</v>
      </c>
      <c r="P6162">
        <f>Table2[[#This Row],[num_adults]]+Table2[[#This Row],[num_children]]</f>
        <v>3</v>
      </c>
      <c r="Q6162" s="3">
        <f>IF(OR(Table2[[#This Row],[booking_status]]="confirmed",Table2[[#This Row],[booking_status]]="checked-out"),Table2[[#This Row],[room_rate_per_night]]*Table2[[#This Row],[Num_Nights]],0)</f>
        <v>169.44</v>
      </c>
      <c r="R6162" t="str" cm="1">
        <f t="array" ref="R6162">IFERROR(_xlfn.IFS(Table2[[#This Row],[booking_status]]="confirmed","Expected",Table2[[#This Row],[booking_status]]="checked-out","Actual"),"No Revenue")</f>
        <v>Expected</v>
      </c>
      <c r="S6162" s="4">
        <f>Table2[[#This Row],[Revenue_Amount]]/Table2[[#This Row],[Num_Nights]]</f>
        <v>84.72</v>
      </c>
    </row>
    <row r="6163" spans="1:19" x14ac:dyDescent="0.3">
      <c r="A6163">
        <v>6162</v>
      </c>
      <c r="B6163" t="s">
        <v>50</v>
      </c>
      <c r="C6163" s="9">
        <v>44945</v>
      </c>
      <c r="D6163" s="9">
        <v>44955</v>
      </c>
      <c r="E6163" s="10">
        <v>44892</v>
      </c>
      <c r="F6163" t="s">
        <v>49</v>
      </c>
      <c r="G6163">
        <v>86.18</v>
      </c>
      <c r="H6163">
        <v>1</v>
      </c>
      <c r="I6163">
        <v>2</v>
      </c>
      <c r="J6163" t="s">
        <v>19</v>
      </c>
      <c r="K6163" t="s">
        <v>44</v>
      </c>
      <c r="L6163" t="s">
        <v>21</v>
      </c>
      <c r="M6163" t="s">
        <v>36</v>
      </c>
      <c r="N6163" t="s">
        <v>23</v>
      </c>
      <c r="O6163">
        <f>Table2[[#This Row],[check_out_date]]-Table2[[#This Row],[check_in_date]]</f>
        <v>10</v>
      </c>
      <c r="P6163">
        <f>Table2[[#This Row],[num_adults]]+Table2[[#This Row],[num_children]]</f>
        <v>3</v>
      </c>
      <c r="Q6163" s="3">
        <f>IF(OR(Table2[[#This Row],[booking_status]]="confirmed",Table2[[#This Row],[booking_status]]="checked-out"),Table2[[#This Row],[room_rate_per_night]]*Table2[[#This Row],[Num_Nights]],0)</f>
        <v>861.80000000000007</v>
      </c>
      <c r="R6163" t="str" cm="1">
        <f t="array" ref="R6163">IFERROR(_xlfn.IFS(Table2[[#This Row],[booking_status]]="confirmed","Expected",Table2[[#This Row],[booking_status]]="checked-out","Actual"),"No Revenue")</f>
        <v>Expected</v>
      </c>
      <c r="S6163" s="4">
        <f>Table2[[#This Row],[Revenue_Amount]]/Table2[[#This Row],[Num_Nights]]</f>
        <v>86.18</v>
      </c>
    </row>
    <row r="6164" spans="1:19" x14ac:dyDescent="0.3">
      <c r="A6164">
        <v>6163</v>
      </c>
      <c r="B6164" t="s">
        <v>50</v>
      </c>
      <c r="C6164" s="9">
        <v>44930</v>
      </c>
      <c r="D6164" s="9">
        <v>44936</v>
      </c>
      <c r="E6164" s="10">
        <v>44880</v>
      </c>
      <c r="F6164" t="s">
        <v>18</v>
      </c>
      <c r="G6164">
        <v>240.03</v>
      </c>
      <c r="H6164">
        <v>1</v>
      </c>
      <c r="I6164">
        <v>1</v>
      </c>
      <c r="J6164" t="s">
        <v>28</v>
      </c>
      <c r="K6164" t="s">
        <v>20</v>
      </c>
      <c r="L6164" t="s">
        <v>56</v>
      </c>
      <c r="M6164" t="s">
        <v>22</v>
      </c>
      <c r="N6164" t="s">
        <v>23</v>
      </c>
      <c r="O6164">
        <f>Table2[[#This Row],[check_out_date]]-Table2[[#This Row],[check_in_date]]</f>
        <v>6</v>
      </c>
      <c r="P6164">
        <f>Table2[[#This Row],[num_adults]]+Table2[[#This Row],[num_children]]</f>
        <v>2</v>
      </c>
      <c r="Q6164" s="3">
        <f>IF(OR(Table2[[#This Row],[booking_status]]="confirmed",Table2[[#This Row],[booking_status]]="checked-out"),Table2[[#This Row],[room_rate_per_night]]*Table2[[#This Row],[Num_Nights]],0)</f>
        <v>1440.18</v>
      </c>
      <c r="R6164" t="str" cm="1">
        <f t="array" ref="R6164">IFERROR(_xlfn.IFS(Table2[[#This Row],[booking_status]]="confirmed","Expected",Table2[[#This Row],[booking_status]]="checked-out","Actual"),"No Revenue")</f>
        <v>Actual</v>
      </c>
      <c r="S6164" s="4">
        <f>Table2[[#This Row],[Revenue_Amount]]/Table2[[#This Row],[Num_Nights]]</f>
        <v>240.03</v>
      </c>
    </row>
    <row r="6165" spans="1:19" x14ac:dyDescent="0.3">
      <c r="A6165">
        <v>6164</v>
      </c>
      <c r="B6165" t="s">
        <v>14</v>
      </c>
      <c r="C6165" s="9">
        <v>44994</v>
      </c>
      <c r="D6165" s="9">
        <v>44998</v>
      </c>
      <c r="E6165" s="10">
        <v>44954</v>
      </c>
      <c r="F6165" t="s">
        <v>27</v>
      </c>
      <c r="G6165">
        <v>151.13</v>
      </c>
      <c r="H6165">
        <v>1</v>
      </c>
      <c r="I6165">
        <v>2</v>
      </c>
      <c r="J6165" t="s">
        <v>19</v>
      </c>
      <c r="K6165" t="s">
        <v>44</v>
      </c>
      <c r="L6165" t="s">
        <v>70</v>
      </c>
      <c r="M6165" t="s">
        <v>22</v>
      </c>
      <c r="N6165" t="s">
        <v>41</v>
      </c>
      <c r="O6165">
        <f>Table2[[#This Row],[check_out_date]]-Table2[[#This Row],[check_in_date]]</f>
        <v>4</v>
      </c>
      <c r="P6165">
        <f>Table2[[#This Row],[num_adults]]+Table2[[#This Row],[num_children]]</f>
        <v>3</v>
      </c>
      <c r="Q6165" s="3">
        <f>IF(OR(Table2[[#This Row],[booking_status]]="confirmed",Table2[[#This Row],[booking_status]]="checked-out"),Table2[[#This Row],[room_rate_per_night]]*Table2[[#This Row],[Num_Nights]],0)</f>
        <v>0</v>
      </c>
      <c r="R6165" t="str" cm="1">
        <f t="array" ref="R6165">IFERROR(_xlfn.IFS(Table2[[#This Row],[booking_status]]="confirmed","Expected",Table2[[#This Row],[booking_status]]="checked-out","Actual"),"No Revenue")</f>
        <v>No Revenue</v>
      </c>
      <c r="S6165" s="4">
        <f>Table2[[#This Row],[Revenue_Amount]]/Table2[[#This Row],[Num_Nights]]</f>
        <v>0</v>
      </c>
    </row>
    <row r="6166" spans="1:19" x14ac:dyDescent="0.3">
      <c r="A6166">
        <v>6165</v>
      </c>
      <c r="B6166" t="s">
        <v>31</v>
      </c>
      <c r="C6166" s="9">
        <v>45084</v>
      </c>
      <c r="D6166" s="9">
        <v>45087</v>
      </c>
      <c r="E6166" s="10">
        <v>45032</v>
      </c>
      <c r="F6166" t="s">
        <v>27</v>
      </c>
      <c r="G6166">
        <v>102.38</v>
      </c>
      <c r="H6166">
        <v>3</v>
      </c>
      <c r="I6166">
        <v>0</v>
      </c>
      <c r="J6166" t="s">
        <v>28</v>
      </c>
      <c r="K6166" t="s">
        <v>99</v>
      </c>
      <c r="L6166" t="s">
        <v>56</v>
      </c>
      <c r="M6166" t="s">
        <v>36</v>
      </c>
      <c r="N6166" t="s">
        <v>45</v>
      </c>
      <c r="O6166">
        <f>Table2[[#This Row],[check_out_date]]-Table2[[#This Row],[check_in_date]]</f>
        <v>3</v>
      </c>
      <c r="P6166">
        <f>Table2[[#This Row],[num_adults]]+Table2[[#This Row],[num_children]]</f>
        <v>3</v>
      </c>
      <c r="Q6166" s="3">
        <f>IF(OR(Table2[[#This Row],[booking_status]]="confirmed",Table2[[#This Row],[booking_status]]="checked-out"),Table2[[#This Row],[room_rate_per_night]]*Table2[[#This Row],[Num_Nights]],0)</f>
        <v>307.14</v>
      </c>
      <c r="R6166" t="str" cm="1">
        <f t="array" ref="R6166">IFERROR(_xlfn.IFS(Table2[[#This Row],[booking_status]]="confirmed","Expected",Table2[[#This Row],[booking_status]]="checked-out","Actual"),"No Revenue")</f>
        <v>Actual</v>
      </c>
      <c r="S6166" s="4">
        <f>Table2[[#This Row],[Revenue_Amount]]/Table2[[#This Row],[Num_Nights]]</f>
        <v>102.38</v>
      </c>
    </row>
    <row r="6167" spans="1:19" hidden="1" x14ac:dyDescent="0.3">
      <c r="A6167">
        <v>6166</v>
      </c>
      <c r="B6167" t="s">
        <v>50</v>
      </c>
      <c r="C6167" s="9">
        <v>44954</v>
      </c>
      <c r="D6167" s="9">
        <v>44959</v>
      </c>
      <c r="E6167" s="10">
        <v>44874</v>
      </c>
      <c r="F6167" t="s">
        <v>49</v>
      </c>
      <c r="G6167">
        <v>163.22</v>
      </c>
      <c r="H6167">
        <v>2</v>
      </c>
      <c r="I6167">
        <v>0</v>
      </c>
      <c r="J6167" t="s">
        <v>35</v>
      </c>
      <c r="K6167" t="s">
        <v>44</v>
      </c>
      <c r="L6167" t="s">
        <v>56</v>
      </c>
      <c r="M6167" t="s">
        <v>22</v>
      </c>
      <c r="N6167" t="s">
        <v>95</v>
      </c>
      <c r="O6167">
        <f>Table2[[#This Row],[check_out_date]]-Table2[[#This Row],[check_in_date]]</f>
        <v>5</v>
      </c>
      <c r="P6167">
        <f>Table2[[#This Row],[num_adults]]+Table2[[#This Row],[num_children]]</f>
        <v>2</v>
      </c>
      <c r="Q6167" s="3">
        <f>IF(OR(Table2[[#This Row],[booking_status]]="confirmed",Table2[[#This Row],[booking_status]]="checked-out"),Table2[[#This Row],[room_rate_per_night]]*Table2[[#This Row],[Num_Nights]],0)</f>
        <v>816.1</v>
      </c>
      <c r="R6167" t="str" cm="1">
        <f t="array" ref="R6167">IFERROR(_xlfn.IFS(Table2[[#This Row],[booking_status]]="confirmed","Expected",Table2[[#This Row],[booking_status]]="checked-out","Actual"),"No Revenue")</f>
        <v>Actual</v>
      </c>
      <c r="S6167" s="4">
        <f>Table2[[#This Row],[Revenue_Amount]]/Table2[[#This Row],[Num_Nights]]</f>
        <v>163.22</v>
      </c>
    </row>
    <row r="6168" spans="1:19" x14ac:dyDescent="0.3">
      <c r="A6168">
        <v>6167</v>
      </c>
      <c r="B6168" t="s">
        <v>50</v>
      </c>
      <c r="C6168" s="9">
        <v>45175</v>
      </c>
      <c r="D6168" s="9">
        <v>45177</v>
      </c>
      <c r="E6168" s="10">
        <v>45170</v>
      </c>
      <c r="F6168" t="s">
        <v>18</v>
      </c>
      <c r="G6168">
        <v>326.01</v>
      </c>
      <c r="H6168">
        <v>2</v>
      </c>
      <c r="I6168">
        <v>2</v>
      </c>
      <c r="J6168" t="s">
        <v>55</v>
      </c>
      <c r="K6168" t="s">
        <v>20</v>
      </c>
      <c r="L6168" t="s">
        <v>56</v>
      </c>
      <c r="M6168" t="s">
        <v>22</v>
      </c>
      <c r="N6168" t="s">
        <v>41</v>
      </c>
      <c r="O6168">
        <f>Table2[[#This Row],[check_out_date]]-Table2[[#This Row],[check_in_date]]</f>
        <v>2</v>
      </c>
      <c r="P6168">
        <f>Table2[[#This Row],[num_adults]]+Table2[[#This Row],[num_children]]</f>
        <v>4</v>
      </c>
      <c r="Q6168" s="3">
        <f>IF(OR(Table2[[#This Row],[booking_status]]="confirmed",Table2[[#This Row],[booking_status]]="checked-out"),Table2[[#This Row],[room_rate_per_night]]*Table2[[#This Row],[Num_Nights]],0)</f>
        <v>652.02</v>
      </c>
      <c r="R6168" t="str" cm="1">
        <f t="array" ref="R6168">IFERROR(_xlfn.IFS(Table2[[#This Row],[booking_status]]="confirmed","Expected",Table2[[#This Row],[booking_status]]="checked-out","Actual"),"No Revenue")</f>
        <v>Actual</v>
      </c>
      <c r="S6168" s="4">
        <f>Table2[[#This Row],[Revenue_Amount]]/Table2[[#This Row],[Num_Nights]]</f>
        <v>326.01</v>
      </c>
    </row>
    <row r="6169" spans="1:19" x14ac:dyDescent="0.3">
      <c r="A6169">
        <v>6168</v>
      </c>
      <c r="B6169" t="s">
        <v>37</v>
      </c>
      <c r="C6169" s="9">
        <v>44943</v>
      </c>
      <c r="D6169" s="9">
        <v>44949</v>
      </c>
      <c r="E6169" s="10">
        <v>44890</v>
      </c>
      <c r="F6169" t="s">
        <v>27</v>
      </c>
      <c r="G6169">
        <v>176.19</v>
      </c>
      <c r="H6169">
        <v>1</v>
      </c>
      <c r="I6169">
        <v>0</v>
      </c>
      <c r="J6169" t="s">
        <v>19</v>
      </c>
      <c r="K6169" t="s">
        <v>29</v>
      </c>
      <c r="L6169" t="s">
        <v>21</v>
      </c>
      <c r="M6169" t="s">
        <v>36</v>
      </c>
      <c r="N6169" t="s">
        <v>41</v>
      </c>
      <c r="O6169">
        <f>Table2[[#This Row],[check_out_date]]-Table2[[#This Row],[check_in_date]]</f>
        <v>6</v>
      </c>
      <c r="P6169">
        <f>Table2[[#This Row],[num_adults]]+Table2[[#This Row],[num_children]]</f>
        <v>1</v>
      </c>
      <c r="Q6169" s="3">
        <f>IF(OR(Table2[[#This Row],[booking_status]]="confirmed",Table2[[#This Row],[booking_status]]="checked-out"),Table2[[#This Row],[room_rate_per_night]]*Table2[[#This Row],[Num_Nights]],0)</f>
        <v>1057.1399999999999</v>
      </c>
      <c r="R6169" t="str" cm="1">
        <f t="array" ref="R6169">IFERROR(_xlfn.IFS(Table2[[#This Row],[booking_status]]="confirmed","Expected",Table2[[#This Row],[booking_status]]="checked-out","Actual"),"No Revenue")</f>
        <v>Expected</v>
      </c>
      <c r="S6169" s="4">
        <f>Table2[[#This Row],[Revenue_Amount]]/Table2[[#This Row],[Num_Nights]]</f>
        <v>176.18999999999997</v>
      </c>
    </row>
    <row r="6170" spans="1:19" x14ac:dyDescent="0.3">
      <c r="A6170">
        <v>6169</v>
      </c>
      <c r="B6170" t="s">
        <v>14</v>
      </c>
      <c r="C6170" s="9">
        <v>45247</v>
      </c>
      <c r="D6170" s="9">
        <v>45253</v>
      </c>
      <c r="E6170" s="10">
        <v>45193</v>
      </c>
      <c r="F6170" t="s">
        <v>49</v>
      </c>
      <c r="G6170">
        <v>68.08</v>
      </c>
      <c r="H6170">
        <v>2</v>
      </c>
      <c r="I6170">
        <v>2</v>
      </c>
      <c r="J6170" t="s">
        <v>55</v>
      </c>
      <c r="K6170" t="s">
        <v>44</v>
      </c>
      <c r="L6170" t="s">
        <v>60</v>
      </c>
      <c r="M6170" t="s">
        <v>36</v>
      </c>
      <c r="N6170" t="s">
        <v>95</v>
      </c>
      <c r="O6170">
        <f>Table2[[#This Row],[check_out_date]]-Table2[[#This Row],[check_in_date]]</f>
        <v>6</v>
      </c>
      <c r="P6170">
        <f>Table2[[#This Row],[num_adults]]+Table2[[#This Row],[num_children]]</f>
        <v>4</v>
      </c>
      <c r="Q6170" s="3">
        <f>IF(OR(Table2[[#This Row],[booking_status]]="confirmed",Table2[[#This Row],[booking_status]]="checked-out"),Table2[[#This Row],[room_rate_per_night]]*Table2[[#This Row],[Num_Nights]],0)</f>
        <v>0</v>
      </c>
      <c r="R6170" t="str" cm="1">
        <f t="array" ref="R6170">IFERROR(_xlfn.IFS(Table2[[#This Row],[booking_status]]="confirmed","Expected",Table2[[#This Row],[booking_status]]="checked-out","Actual"),"No Revenue")</f>
        <v>No Revenue</v>
      </c>
      <c r="S6170" s="4">
        <f>Table2[[#This Row],[Revenue_Amount]]/Table2[[#This Row],[Num_Nights]]</f>
        <v>0</v>
      </c>
    </row>
    <row r="6171" spans="1:19" x14ac:dyDescent="0.3">
      <c r="A6171">
        <v>6170</v>
      </c>
      <c r="B6171" t="s">
        <v>31</v>
      </c>
      <c r="C6171" s="9">
        <v>45106</v>
      </c>
      <c r="D6171" s="9">
        <v>45108</v>
      </c>
      <c r="E6171" s="10">
        <v>45061</v>
      </c>
      <c r="F6171" t="s">
        <v>27</v>
      </c>
      <c r="G6171">
        <v>101.53</v>
      </c>
      <c r="H6171">
        <v>1</v>
      </c>
      <c r="I6171">
        <v>0</v>
      </c>
      <c r="J6171" t="s">
        <v>28</v>
      </c>
      <c r="K6171" t="s">
        <v>20</v>
      </c>
      <c r="L6171" t="s">
        <v>60</v>
      </c>
      <c r="M6171" t="s">
        <v>36</v>
      </c>
      <c r="N6171" t="s">
        <v>41</v>
      </c>
      <c r="O6171">
        <f>Table2[[#This Row],[check_out_date]]-Table2[[#This Row],[check_in_date]]</f>
        <v>2</v>
      </c>
      <c r="P6171">
        <f>Table2[[#This Row],[num_adults]]+Table2[[#This Row],[num_children]]</f>
        <v>1</v>
      </c>
      <c r="Q6171" s="3">
        <f>IF(OR(Table2[[#This Row],[booking_status]]="confirmed",Table2[[#This Row],[booking_status]]="checked-out"),Table2[[#This Row],[room_rate_per_night]]*Table2[[#This Row],[Num_Nights]],0)</f>
        <v>0</v>
      </c>
      <c r="R6171" t="str" cm="1">
        <f t="array" ref="R6171">IFERROR(_xlfn.IFS(Table2[[#This Row],[booking_status]]="confirmed","Expected",Table2[[#This Row],[booking_status]]="checked-out","Actual"),"No Revenue")</f>
        <v>No Revenue</v>
      </c>
      <c r="S6171" s="4">
        <f>Table2[[#This Row],[Revenue_Amount]]/Table2[[#This Row],[Num_Nights]]</f>
        <v>0</v>
      </c>
    </row>
    <row r="6172" spans="1:19" x14ac:dyDescent="0.3">
      <c r="A6172">
        <v>6171</v>
      </c>
      <c r="B6172" t="s">
        <v>31</v>
      </c>
      <c r="C6172" s="9">
        <v>45124</v>
      </c>
      <c r="D6172" s="9">
        <v>45128</v>
      </c>
      <c r="E6172" s="10">
        <v>45102</v>
      </c>
      <c r="F6172" t="s">
        <v>49</v>
      </c>
      <c r="G6172">
        <v>69.39</v>
      </c>
      <c r="H6172">
        <v>2</v>
      </c>
      <c r="I6172">
        <v>3</v>
      </c>
      <c r="J6172" t="s">
        <v>55</v>
      </c>
      <c r="K6172" t="s">
        <v>99</v>
      </c>
      <c r="L6172" t="s">
        <v>21</v>
      </c>
      <c r="M6172" t="s">
        <v>36</v>
      </c>
      <c r="N6172" t="s">
        <v>45</v>
      </c>
      <c r="O6172">
        <f>Table2[[#This Row],[check_out_date]]-Table2[[#This Row],[check_in_date]]</f>
        <v>4</v>
      </c>
      <c r="P6172">
        <f>Table2[[#This Row],[num_adults]]+Table2[[#This Row],[num_children]]</f>
        <v>5</v>
      </c>
      <c r="Q6172" s="3">
        <f>IF(OR(Table2[[#This Row],[booking_status]]="confirmed",Table2[[#This Row],[booking_status]]="checked-out"),Table2[[#This Row],[room_rate_per_night]]*Table2[[#This Row],[Num_Nights]],0)</f>
        <v>277.56</v>
      </c>
      <c r="R6172" t="str" cm="1">
        <f t="array" ref="R6172">IFERROR(_xlfn.IFS(Table2[[#This Row],[booking_status]]="confirmed","Expected",Table2[[#This Row],[booking_status]]="checked-out","Actual"),"No Revenue")</f>
        <v>Expected</v>
      </c>
      <c r="S6172" s="4">
        <f>Table2[[#This Row],[Revenue_Amount]]/Table2[[#This Row],[Num_Nights]]</f>
        <v>69.39</v>
      </c>
    </row>
    <row r="6173" spans="1:19" x14ac:dyDescent="0.3">
      <c r="A6173">
        <v>6172</v>
      </c>
      <c r="B6173" t="s">
        <v>14</v>
      </c>
      <c r="C6173" s="9">
        <v>45110</v>
      </c>
      <c r="D6173" s="9">
        <v>45111</v>
      </c>
      <c r="E6173" s="10">
        <v>45092</v>
      </c>
      <c r="F6173" t="s">
        <v>49</v>
      </c>
      <c r="G6173">
        <v>129.02000000000001</v>
      </c>
      <c r="H6173">
        <v>2</v>
      </c>
      <c r="I6173">
        <v>0</v>
      </c>
      <c r="J6173" t="s">
        <v>55</v>
      </c>
      <c r="K6173" t="s">
        <v>44</v>
      </c>
      <c r="L6173" t="s">
        <v>60</v>
      </c>
      <c r="M6173" t="s">
        <v>36</v>
      </c>
      <c r="N6173" t="s">
        <v>41</v>
      </c>
      <c r="O6173">
        <f>Table2[[#This Row],[check_out_date]]-Table2[[#This Row],[check_in_date]]</f>
        <v>1</v>
      </c>
      <c r="P6173">
        <f>Table2[[#This Row],[num_adults]]+Table2[[#This Row],[num_children]]</f>
        <v>2</v>
      </c>
      <c r="Q6173" s="3">
        <f>IF(OR(Table2[[#This Row],[booking_status]]="confirmed",Table2[[#This Row],[booking_status]]="checked-out"),Table2[[#This Row],[room_rate_per_night]]*Table2[[#This Row],[Num_Nights]],0)</f>
        <v>0</v>
      </c>
      <c r="R6173" t="str" cm="1">
        <f t="array" ref="R6173">IFERROR(_xlfn.IFS(Table2[[#This Row],[booking_status]]="confirmed","Expected",Table2[[#This Row],[booking_status]]="checked-out","Actual"),"No Revenue")</f>
        <v>No Revenue</v>
      </c>
      <c r="S6173" s="4">
        <f>Table2[[#This Row],[Revenue_Amount]]/Table2[[#This Row],[Num_Nights]]</f>
        <v>0</v>
      </c>
    </row>
    <row r="6174" spans="1:19" hidden="1" x14ac:dyDescent="0.3">
      <c r="A6174">
        <v>6173</v>
      </c>
      <c r="B6174" t="s">
        <v>14</v>
      </c>
      <c r="C6174" s="9">
        <v>45212</v>
      </c>
      <c r="D6174" s="9">
        <v>45219</v>
      </c>
      <c r="E6174" s="10">
        <v>45172</v>
      </c>
      <c r="F6174" t="s">
        <v>18</v>
      </c>
      <c r="G6174">
        <v>203.21</v>
      </c>
      <c r="H6174">
        <v>2</v>
      </c>
      <c r="I6174">
        <v>0</v>
      </c>
      <c r="J6174" t="s">
        <v>35</v>
      </c>
      <c r="K6174" t="s">
        <v>66</v>
      </c>
      <c r="L6174" t="s">
        <v>56</v>
      </c>
      <c r="M6174" t="s">
        <v>36</v>
      </c>
      <c r="N6174" t="s">
        <v>41</v>
      </c>
      <c r="O6174">
        <f>Table2[[#This Row],[check_out_date]]-Table2[[#This Row],[check_in_date]]</f>
        <v>7</v>
      </c>
      <c r="P6174">
        <f>Table2[[#This Row],[num_adults]]+Table2[[#This Row],[num_children]]</f>
        <v>2</v>
      </c>
      <c r="Q6174" s="3">
        <f>IF(OR(Table2[[#This Row],[booking_status]]="confirmed",Table2[[#This Row],[booking_status]]="checked-out"),Table2[[#This Row],[room_rate_per_night]]*Table2[[#This Row],[Num_Nights]],0)</f>
        <v>1422.47</v>
      </c>
      <c r="R6174" t="str" cm="1">
        <f t="array" ref="R6174">IFERROR(_xlfn.IFS(Table2[[#This Row],[booking_status]]="confirmed","Expected",Table2[[#This Row],[booking_status]]="checked-out","Actual"),"No Revenue")</f>
        <v>Actual</v>
      </c>
      <c r="S6174" s="4">
        <f>Table2[[#This Row],[Revenue_Amount]]/Table2[[#This Row],[Num_Nights]]</f>
        <v>203.21</v>
      </c>
    </row>
    <row r="6175" spans="1:19" x14ac:dyDescent="0.3">
      <c r="A6175">
        <v>6174</v>
      </c>
      <c r="B6175" t="s">
        <v>50</v>
      </c>
      <c r="C6175" s="9">
        <v>45095</v>
      </c>
      <c r="D6175" s="9">
        <v>45097</v>
      </c>
      <c r="E6175" s="10">
        <v>45033</v>
      </c>
      <c r="F6175" t="s">
        <v>49</v>
      </c>
      <c r="G6175">
        <v>133.15</v>
      </c>
      <c r="H6175">
        <v>1</v>
      </c>
      <c r="I6175">
        <v>0</v>
      </c>
      <c r="J6175" t="s">
        <v>28</v>
      </c>
      <c r="K6175" t="s">
        <v>44</v>
      </c>
      <c r="L6175" t="s">
        <v>21</v>
      </c>
      <c r="M6175" t="s">
        <v>36</v>
      </c>
      <c r="N6175" t="s">
        <v>30</v>
      </c>
      <c r="O6175">
        <f>Table2[[#This Row],[check_out_date]]-Table2[[#This Row],[check_in_date]]</f>
        <v>2</v>
      </c>
      <c r="P6175">
        <f>Table2[[#This Row],[num_adults]]+Table2[[#This Row],[num_children]]</f>
        <v>1</v>
      </c>
      <c r="Q6175" s="3">
        <f>IF(OR(Table2[[#This Row],[booking_status]]="confirmed",Table2[[#This Row],[booking_status]]="checked-out"),Table2[[#This Row],[room_rate_per_night]]*Table2[[#This Row],[Num_Nights]],0)</f>
        <v>266.3</v>
      </c>
      <c r="R6175" t="str" cm="1">
        <f t="array" ref="R6175">IFERROR(_xlfn.IFS(Table2[[#This Row],[booking_status]]="confirmed","Expected",Table2[[#This Row],[booking_status]]="checked-out","Actual"),"No Revenue")</f>
        <v>Expected</v>
      </c>
      <c r="S6175" s="4">
        <f>Table2[[#This Row],[Revenue_Amount]]/Table2[[#This Row],[Num_Nights]]</f>
        <v>133.15</v>
      </c>
    </row>
    <row r="6176" spans="1:19" x14ac:dyDescent="0.3">
      <c r="A6176">
        <v>6175</v>
      </c>
      <c r="B6176" t="s">
        <v>37</v>
      </c>
      <c r="C6176" s="9">
        <v>45072</v>
      </c>
      <c r="D6176" s="9">
        <v>45080</v>
      </c>
      <c r="E6176" s="10">
        <v>45040</v>
      </c>
      <c r="F6176" t="s">
        <v>27</v>
      </c>
      <c r="G6176">
        <v>201.97</v>
      </c>
      <c r="H6176">
        <v>4</v>
      </c>
      <c r="I6176">
        <v>2</v>
      </c>
      <c r="J6176" t="s">
        <v>28</v>
      </c>
      <c r="K6176" t="s">
        <v>44</v>
      </c>
      <c r="L6176" t="s">
        <v>21</v>
      </c>
      <c r="M6176" t="s">
        <v>22</v>
      </c>
      <c r="N6176" t="s">
        <v>41</v>
      </c>
      <c r="O6176">
        <f>Table2[[#This Row],[check_out_date]]-Table2[[#This Row],[check_in_date]]</f>
        <v>8</v>
      </c>
      <c r="P6176">
        <f>Table2[[#This Row],[num_adults]]+Table2[[#This Row],[num_children]]</f>
        <v>6</v>
      </c>
      <c r="Q6176" s="3">
        <f>IF(OR(Table2[[#This Row],[booking_status]]="confirmed",Table2[[#This Row],[booking_status]]="checked-out"),Table2[[#This Row],[room_rate_per_night]]*Table2[[#This Row],[Num_Nights]],0)</f>
        <v>1615.76</v>
      </c>
      <c r="R6176" t="str" cm="1">
        <f t="array" ref="R6176">IFERROR(_xlfn.IFS(Table2[[#This Row],[booking_status]]="confirmed","Expected",Table2[[#This Row],[booking_status]]="checked-out","Actual"),"No Revenue")</f>
        <v>Expected</v>
      </c>
      <c r="S6176" s="4">
        <f>Table2[[#This Row],[Revenue_Amount]]/Table2[[#This Row],[Num_Nights]]</f>
        <v>201.97</v>
      </c>
    </row>
    <row r="6177" spans="1:19" x14ac:dyDescent="0.3">
      <c r="A6177">
        <v>6176</v>
      </c>
      <c r="B6177" t="s">
        <v>50</v>
      </c>
      <c r="C6177" s="9">
        <v>45128</v>
      </c>
      <c r="D6177" s="9">
        <v>45133</v>
      </c>
      <c r="E6177" s="10">
        <v>45118</v>
      </c>
      <c r="F6177" t="s">
        <v>27</v>
      </c>
      <c r="G6177">
        <v>191.91</v>
      </c>
      <c r="H6177">
        <v>4</v>
      </c>
      <c r="I6177">
        <v>1</v>
      </c>
      <c r="J6177" t="s">
        <v>28</v>
      </c>
      <c r="K6177" t="s">
        <v>66</v>
      </c>
      <c r="L6177" t="s">
        <v>21</v>
      </c>
      <c r="M6177" t="s">
        <v>36</v>
      </c>
      <c r="N6177" t="s">
        <v>23</v>
      </c>
      <c r="O6177">
        <f>Table2[[#This Row],[check_out_date]]-Table2[[#This Row],[check_in_date]]</f>
        <v>5</v>
      </c>
      <c r="P6177">
        <f>Table2[[#This Row],[num_adults]]+Table2[[#This Row],[num_children]]</f>
        <v>5</v>
      </c>
      <c r="Q6177" s="3">
        <f>IF(OR(Table2[[#This Row],[booking_status]]="confirmed",Table2[[#This Row],[booking_status]]="checked-out"),Table2[[#This Row],[room_rate_per_night]]*Table2[[#This Row],[Num_Nights]],0)</f>
        <v>959.55</v>
      </c>
      <c r="R6177" t="str" cm="1">
        <f t="array" ref="R6177">IFERROR(_xlfn.IFS(Table2[[#This Row],[booking_status]]="confirmed","Expected",Table2[[#This Row],[booking_status]]="checked-out","Actual"),"No Revenue")</f>
        <v>Expected</v>
      </c>
      <c r="S6177" s="4">
        <f>Table2[[#This Row],[Revenue_Amount]]/Table2[[#This Row],[Num_Nights]]</f>
        <v>191.91</v>
      </c>
    </row>
    <row r="6178" spans="1:19" x14ac:dyDescent="0.3">
      <c r="A6178">
        <v>6177</v>
      </c>
      <c r="B6178" t="s">
        <v>31</v>
      </c>
      <c r="C6178" s="9">
        <v>45211</v>
      </c>
      <c r="D6178" s="9">
        <v>45221</v>
      </c>
      <c r="E6178" s="10">
        <v>45181</v>
      </c>
      <c r="F6178" t="s">
        <v>54</v>
      </c>
      <c r="G6178">
        <v>228.45</v>
      </c>
      <c r="H6178">
        <v>4</v>
      </c>
      <c r="I6178">
        <v>0</v>
      </c>
      <c r="J6178" t="s">
        <v>28</v>
      </c>
      <c r="K6178" t="s">
        <v>29</v>
      </c>
      <c r="L6178" t="s">
        <v>60</v>
      </c>
      <c r="M6178" t="s">
        <v>36</v>
      </c>
      <c r="N6178" t="s">
        <v>41</v>
      </c>
      <c r="O6178">
        <f>Table2[[#This Row],[check_out_date]]-Table2[[#This Row],[check_in_date]]</f>
        <v>10</v>
      </c>
      <c r="P6178">
        <f>Table2[[#This Row],[num_adults]]+Table2[[#This Row],[num_children]]</f>
        <v>4</v>
      </c>
      <c r="Q6178" s="3">
        <f>IF(OR(Table2[[#This Row],[booking_status]]="confirmed",Table2[[#This Row],[booking_status]]="checked-out"),Table2[[#This Row],[room_rate_per_night]]*Table2[[#This Row],[Num_Nights]],0)</f>
        <v>0</v>
      </c>
      <c r="R6178" t="str" cm="1">
        <f t="array" ref="R6178">IFERROR(_xlfn.IFS(Table2[[#This Row],[booking_status]]="confirmed","Expected",Table2[[#This Row],[booking_status]]="checked-out","Actual"),"No Revenue")</f>
        <v>No Revenue</v>
      </c>
      <c r="S6178" s="4">
        <f>Table2[[#This Row],[Revenue_Amount]]/Table2[[#This Row],[Num_Nights]]</f>
        <v>0</v>
      </c>
    </row>
    <row r="6179" spans="1:19" x14ac:dyDescent="0.3">
      <c r="A6179">
        <v>6178</v>
      </c>
      <c r="B6179" t="s">
        <v>37</v>
      </c>
      <c r="C6179" s="9">
        <v>45057</v>
      </c>
      <c r="D6179" s="9">
        <v>45060</v>
      </c>
      <c r="E6179" s="10">
        <v>45029</v>
      </c>
      <c r="F6179" t="s">
        <v>54</v>
      </c>
      <c r="G6179">
        <v>318.10000000000002</v>
      </c>
      <c r="H6179">
        <v>4</v>
      </c>
      <c r="I6179">
        <v>0</v>
      </c>
      <c r="J6179" t="s">
        <v>55</v>
      </c>
      <c r="K6179" t="s">
        <v>44</v>
      </c>
      <c r="L6179" t="s">
        <v>21</v>
      </c>
      <c r="M6179" t="s">
        <v>22</v>
      </c>
      <c r="N6179" t="s">
        <v>23</v>
      </c>
      <c r="O6179">
        <f>Table2[[#This Row],[check_out_date]]-Table2[[#This Row],[check_in_date]]</f>
        <v>3</v>
      </c>
      <c r="P6179">
        <f>Table2[[#This Row],[num_adults]]+Table2[[#This Row],[num_children]]</f>
        <v>4</v>
      </c>
      <c r="Q6179" s="3">
        <f>IF(OR(Table2[[#This Row],[booking_status]]="confirmed",Table2[[#This Row],[booking_status]]="checked-out"),Table2[[#This Row],[room_rate_per_night]]*Table2[[#This Row],[Num_Nights]],0)</f>
        <v>954.30000000000007</v>
      </c>
      <c r="R6179" t="str" cm="1">
        <f t="array" ref="R6179">IFERROR(_xlfn.IFS(Table2[[#This Row],[booking_status]]="confirmed","Expected",Table2[[#This Row],[booking_status]]="checked-out","Actual"),"No Revenue")</f>
        <v>Expected</v>
      </c>
      <c r="S6179" s="4">
        <f>Table2[[#This Row],[Revenue_Amount]]/Table2[[#This Row],[Num_Nights]]</f>
        <v>318.10000000000002</v>
      </c>
    </row>
    <row r="6180" spans="1:19" hidden="1" x14ac:dyDescent="0.3">
      <c r="A6180">
        <v>6179</v>
      </c>
      <c r="B6180" t="s">
        <v>37</v>
      </c>
      <c r="C6180" s="9">
        <v>44928</v>
      </c>
      <c r="D6180" s="9">
        <v>44935</v>
      </c>
      <c r="E6180" s="10">
        <v>44912</v>
      </c>
      <c r="F6180" t="s">
        <v>54</v>
      </c>
      <c r="G6180">
        <v>513.16999999999996</v>
      </c>
      <c r="H6180">
        <v>2</v>
      </c>
      <c r="I6180">
        <v>1</v>
      </c>
      <c r="J6180" t="s">
        <v>35</v>
      </c>
      <c r="K6180" t="s">
        <v>99</v>
      </c>
      <c r="L6180" t="s">
        <v>60</v>
      </c>
      <c r="M6180" t="s">
        <v>36</v>
      </c>
      <c r="N6180" t="s">
        <v>95</v>
      </c>
      <c r="O6180">
        <f>Table2[[#This Row],[check_out_date]]-Table2[[#This Row],[check_in_date]]</f>
        <v>7</v>
      </c>
      <c r="P6180">
        <f>Table2[[#This Row],[num_adults]]+Table2[[#This Row],[num_children]]</f>
        <v>3</v>
      </c>
      <c r="Q6180" s="3">
        <f>IF(OR(Table2[[#This Row],[booking_status]]="confirmed",Table2[[#This Row],[booking_status]]="checked-out"),Table2[[#This Row],[room_rate_per_night]]*Table2[[#This Row],[Num_Nights]],0)</f>
        <v>0</v>
      </c>
      <c r="R6180" t="str" cm="1">
        <f t="array" ref="R6180">IFERROR(_xlfn.IFS(Table2[[#This Row],[booking_status]]="confirmed","Expected",Table2[[#This Row],[booking_status]]="checked-out","Actual"),"No Revenue")</f>
        <v>No Revenue</v>
      </c>
      <c r="S6180" s="4">
        <f>Table2[[#This Row],[Revenue_Amount]]/Table2[[#This Row],[Num_Nights]]</f>
        <v>0</v>
      </c>
    </row>
    <row r="6181" spans="1:19" x14ac:dyDescent="0.3">
      <c r="A6181">
        <v>6180</v>
      </c>
      <c r="B6181" t="s">
        <v>31</v>
      </c>
      <c r="C6181" s="9">
        <v>45056</v>
      </c>
      <c r="D6181" s="9">
        <v>45067</v>
      </c>
      <c r="E6181" s="10">
        <v>44994</v>
      </c>
      <c r="F6181" t="s">
        <v>49</v>
      </c>
      <c r="G6181">
        <v>102.65</v>
      </c>
      <c r="H6181">
        <v>1</v>
      </c>
      <c r="I6181">
        <v>0</v>
      </c>
      <c r="J6181" t="s">
        <v>19</v>
      </c>
      <c r="K6181" t="s">
        <v>99</v>
      </c>
      <c r="L6181" t="s">
        <v>21</v>
      </c>
      <c r="M6181" t="s">
        <v>36</v>
      </c>
      <c r="N6181" t="s">
        <v>23</v>
      </c>
      <c r="O6181">
        <f>Table2[[#This Row],[check_out_date]]-Table2[[#This Row],[check_in_date]]</f>
        <v>11</v>
      </c>
      <c r="P6181">
        <f>Table2[[#This Row],[num_adults]]+Table2[[#This Row],[num_children]]</f>
        <v>1</v>
      </c>
      <c r="Q6181" s="3">
        <f>IF(OR(Table2[[#This Row],[booking_status]]="confirmed",Table2[[#This Row],[booking_status]]="checked-out"),Table2[[#This Row],[room_rate_per_night]]*Table2[[#This Row],[Num_Nights]],0)</f>
        <v>1129.1500000000001</v>
      </c>
      <c r="R6181" t="str" cm="1">
        <f t="array" ref="R6181">IFERROR(_xlfn.IFS(Table2[[#This Row],[booking_status]]="confirmed","Expected",Table2[[#This Row],[booking_status]]="checked-out","Actual"),"No Revenue")</f>
        <v>Expected</v>
      </c>
      <c r="S6181" s="4">
        <f>Table2[[#This Row],[Revenue_Amount]]/Table2[[#This Row],[Num_Nights]]</f>
        <v>102.65</v>
      </c>
    </row>
    <row r="6182" spans="1:19" x14ac:dyDescent="0.3">
      <c r="A6182">
        <v>6181</v>
      </c>
      <c r="B6182" t="s">
        <v>14</v>
      </c>
      <c r="C6182" s="9">
        <v>45095</v>
      </c>
      <c r="D6182" s="9">
        <v>45098</v>
      </c>
      <c r="E6182" s="10">
        <v>45069</v>
      </c>
      <c r="F6182" t="s">
        <v>27</v>
      </c>
      <c r="G6182">
        <v>133.19</v>
      </c>
      <c r="H6182">
        <v>3</v>
      </c>
      <c r="I6182">
        <v>1</v>
      </c>
      <c r="J6182" t="s">
        <v>28</v>
      </c>
      <c r="K6182" t="s">
        <v>29</v>
      </c>
      <c r="L6182" t="s">
        <v>21</v>
      </c>
      <c r="M6182" t="s">
        <v>36</v>
      </c>
      <c r="N6182" t="s">
        <v>41</v>
      </c>
      <c r="O6182">
        <f>Table2[[#This Row],[check_out_date]]-Table2[[#This Row],[check_in_date]]</f>
        <v>3</v>
      </c>
      <c r="P6182">
        <f>Table2[[#This Row],[num_adults]]+Table2[[#This Row],[num_children]]</f>
        <v>4</v>
      </c>
      <c r="Q6182" s="3">
        <f>IF(OR(Table2[[#This Row],[booking_status]]="confirmed",Table2[[#This Row],[booking_status]]="checked-out"),Table2[[#This Row],[room_rate_per_night]]*Table2[[#This Row],[Num_Nights]],0)</f>
        <v>399.57</v>
      </c>
      <c r="R6182" t="str" cm="1">
        <f t="array" ref="R6182">IFERROR(_xlfn.IFS(Table2[[#This Row],[booking_status]]="confirmed","Expected",Table2[[#This Row],[booking_status]]="checked-out","Actual"),"No Revenue")</f>
        <v>Expected</v>
      </c>
      <c r="S6182" s="4">
        <f>Table2[[#This Row],[Revenue_Amount]]/Table2[[#This Row],[Num_Nights]]</f>
        <v>133.19</v>
      </c>
    </row>
    <row r="6183" spans="1:19" x14ac:dyDescent="0.3">
      <c r="A6183">
        <v>6182</v>
      </c>
      <c r="B6183" t="s">
        <v>14</v>
      </c>
      <c r="C6183" s="9">
        <v>44962</v>
      </c>
      <c r="D6183" s="9">
        <v>44968</v>
      </c>
      <c r="E6183" s="10">
        <v>44919</v>
      </c>
      <c r="F6183" t="s">
        <v>54</v>
      </c>
      <c r="G6183">
        <v>425.69</v>
      </c>
      <c r="H6183">
        <v>3</v>
      </c>
      <c r="I6183">
        <v>0</v>
      </c>
      <c r="J6183" t="s">
        <v>28</v>
      </c>
      <c r="K6183" t="s">
        <v>20</v>
      </c>
      <c r="L6183" t="s">
        <v>60</v>
      </c>
      <c r="M6183" t="s">
        <v>36</v>
      </c>
      <c r="N6183" t="s">
        <v>23</v>
      </c>
      <c r="O6183">
        <f>Table2[[#This Row],[check_out_date]]-Table2[[#This Row],[check_in_date]]</f>
        <v>6</v>
      </c>
      <c r="P6183">
        <f>Table2[[#This Row],[num_adults]]+Table2[[#This Row],[num_children]]</f>
        <v>3</v>
      </c>
      <c r="Q6183" s="3">
        <f>IF(OR(Table2[[#This Row],[booking_status]]="confirmed",Table2[[#This Row],[booking_status]]="checked-out"),Table2[[#This Row],[room_rate_per_night]]*Table2[[#This Row],[Num_Nights]],0)</f>
        <v>0</v>
      </c>
      <c r="R6183" t="str" cm="1">
        <f t="array" ref="R6183">IFERROR(_xlfn.IFS(Table2[[#This Row],[booking_status]]="confirmed","Expected",Table2[[#This Row],[booking_status]]="checked-out","Actual"),"No Revenue")</f>
        <v>No Revenue</v>
      </c>
      <c r="S6183" s="4">
        <f>Table2[[#This Row],[Revenue_Amount]]/Table2[[#This Row],[Num_Nights]]</f>
        <v>0</v>
      </c>
    </row>
    <row r="6184" spans="1:19" x14ac:dyDescent="0.3">
      <c r="A6184">
        <v>6183</v>
      </c>
      <c r="B6184" t="s">
        <v>31</v>
      </c>
      <c r="C6184" s="9">
        <v>45244</v>
      </c>
      <c r="D6184" s="9">
        <v>45248</v>
      </c>
      <c r="E6184" s="10">
        <v>45211</v>
      </c>
      <c r="F6184" t="s">
        <v>49</v>
      </c>
      <c r="G6184">
        <v>80.19</v>
      </c>
      <c r="H6184">
        <v>4</v>
      </c>
      <c r="I6184">
        <v>1</v>
      </c>
      <c r="J6184" t="s">
        <v>28</v>
      </c>
      <c r="K6184" t="s">
        <v>29</v>
      </c>
      <c r="L6184" t="s">
        <v>56</v>
      </c>
      <c r="M6184" t="s">
        <v>36</v>
      </c>
      <c r="N6184" t="s">
        <v>23</v>
      </c>
      <c r="O6184">
        <f>Table2[[#This Row],[check_out_date]]-Table2[[#This Row],[check_in_date]]</f>
        <v>4</v>
      </c>
      <c r="P6184">
        <f>Table2[[#This Row],[num_adults]]+Table2[[#This Row],[num_children]]</f>
        <v>5</v>
      </c>
      <c r="Q6184" s="3">
        <f>IF(OR(Table2[[#This Row],[booking_status]]="confirmed",Table2[[#This Row],[booking_status]]="checked-out"),Table2[[#This Row],[room_rate_per_night]]*Table2[[#This Row],[Num_Nights]],0)</f>
        <v>320.76</v>
      </c>
      <c r="R6184" t="str" cm="1">
        <f t="array" ref="R6184">IFERROR(_xlfn.IFS(Table2[[#This Row],[booking_status]]="confirmed","Expected",Table2[[#This Row],[booking_status]]="checked-out","Actual"),"No Revenue")</f>
        <v>Actual</v>
      </c>
      <c r="S6184" s="4">
        <f>Table2[[#This Row],[Revenue_Amount]]/Table2[[#This Row],[Num_Nights]]</f>
        <v>80.19</v>
      </c>
    </row>
    <row r="6185" spans="1:19" x14ac:dyDescent="0.3">
      <c r="A6185">
        <v>6184</v>
      </c>
      <c r="B6185" t="s">
        <v>14</v>
      </c>
      <c r="C6185" s="9">
        <v>45158</v>
      </c>
      <c r="D6185" s="9">
        <v>45164</v>
      </c>
      <c r="E6185" s="10">
        <v>45144</v>
      </c>
      <c r="F6185" t="s">
        <v>54</v>
      </c>
      <c r="G6185">
        <v>302.07</v>
      </c>
      <c r="H6185">
        <v>3</v>
      </c>
      <c r="I6185">
        <v>1</v>
      </c>
      <c r="J6185" t="s">
        <v>55</v>
      </c>
      <c r="K6185" t="s">
        <v>44</v>
      </c>
      <c r="L6185" t="s">
        <v>60</v>
      </c>
      <c r="M6185" t="s">
        <v>36</v>
      </c>
      <c r="N6185" t="s">
        <v>41</v>
      </c>
      <c r="O6185">
        <f>Table2[[#This Row],[check_out_date]]-Table2[[#This Row],[check_in_date]]</f>
        <v>6</v>
      </c>
      <c r="P6185">
        <f>Table2[[#This Row],[num_adults]]+Table2[[#This Row],[num_children]]</f>
        <v>4</v>
      </c>
      <c r="Q6185" s="3">
        <f>IF(OR(Table2[[#This Row],[booking_status]]="confirmed",Table2[[#This Row],[booking_status]]="checked-out"),Table2[[#This Row],[room_rate_per_night]]*Table2[[#This Row],[Num_Nights]],0)</f>
        <v>0</v>
      </c>
      <c r="R6185" t="str" cm="1">
        <f t="array" ref="R6185">IFERROR(_xlfn.IFS(Table2[[#This Row],[booking_status]]="confirmed","Expected",Table2[[#This Row],[booking_status]]="checked-out","Actual"),"No Revenue")</f>
        <v>No Revenue</v>
      </c>
      <c r="S6185" s="4">
        <f>Table2[[#This Row],[Revenue_Amount]]/Table2[[#This Row],[Num_Nights]]</f>
        <v>0</v>
      </c>
    </row>
    <row r="6186" spans="1:19" x14ac:dyDescent="0.3">
      <c r="A6186">
        <v>6185</v>
      </c>
      <c r="B6186" t="s">
        <v>37</v>
      </c>
      <c r="C6186" s="9">
        <v>45179</v>
      </c>
      <c r="D6186" s="9">
        <v>45183</v>
      </c>
      <c r="E6186" s="10">
        <v>45126</v>
      </c>
      <c r="F6186" t="s">
        <v>27</v>
      </c>
      <c r="G6186">
        <v>150.41999999999999</v>
      </c>
      <c r="H6186">
        <v>2</v>
      </c>
      <c r="I6186">
        <v>0</v>
      </c>
      <c r="J6186" t="s">
        <v>19</v>
      </c>
      <c r="K6186" t="s">
        <v>44</v>
      </c>
      <c r="L6186" t="s">
        <v>56</v>
      </c>
      <c r="M6186" t="s">
        <v>36</v>
      </c>
      <c r="N6186" t="s">
        <v>41</v>
      </c>
      <c r="O6186">
        <f>Table2[[#This Row],[check_out_date]]-Table2[[#This Row],[check_in_date]]</f>
        <v>4</v>
      </c>
      <c r="P6186">
        <f>Table2[[#This Row],[num_adults]]+Table2[[#This Row],[num_children]]</f>
        <v>2</v>
      </c>
      <c r="Q6186" s="3">
        <f>IF(OR(Table2[[#This Row],[booking_status]]="confirmed",Table2[[#This Row],[booking_status]]="checked-out"),Table2[[#This Row],[room_rate_per_night]]*Table2[[#This Row],[Num_Nights]],0)</f>
        <v>601.67999999999995</v>
      </c>
      <c r="R6186" t="str" cm="1">
        <f t="array" ref="R6186">IFERROR(_xlfn.IFS(Table2[[#This Row],[booking_status]]="confirmed","Expected",Table2[[#This Row],[booking_status]]="checked-out","Actual"),"No Revenue")</f>
        <v>Actual</v>
      </c>
      <c r="S6186" s="4">
        <f>Table2[[#This Row],[Revenue_Amount]]/Table2[[#This Row],[Num_Nights]]</f>
        <v>150.41999999999999</v>
      </c>
    </row>
    <row r="6187" spans="1:19" x14ac:dyDescent="0.3">
      <c r="A6187">
        <v>6186</v>
      </c>
      <c r="B6187" t="s">
        <v>37</v>
      </c>
      <c r="C6187" s="9">
        <v>45062</v>
      </c>
      <c r="D6187" s="9">
        <v>45068</v>
      </c>
      <c r="E6187" s="10">
        <v>45043</v>
      </c>
      <c r="F6187" t="s">
        <v>49</v>
      </c>
      <c r="G6187">
        <v>147.96</v>
      </c>
      <c r="H6187">
        <v>2</v>
      </c>
      <c r="I6187">
        <v>0</v>
      </c>
      <c r="J6187" t="s">
        <v>19</v>
      </c>
      <c r="K6187" t="s">
        <v>66</v>
      </c>
      <c r="L6187" t="s">
        <v>56</v>
      </c>
      <c r="M6187" t="s">
        <v>36</v>
      </c>
      <c r="N6187" t="s">
        <v>45</v>
      </c>
      <c r="O6187">
        <f>Table2[[#This Row],[check_out_date]]-Table2[[#This Row],[check_in_date]]</f>
        <v>6</v>
      </c>
      <c r="P6187">
        <f>Table2[[#This Row],[num_adults]]+Table2[[#This Row],[num_children]]</f>
        <v>2</v>
      </c>
      <c r="Q6187" s="3">
        <f>IF(OR(Table2[[#This Row],[booking_status]]="confirmed",Table2[[#This Row],[booking_status]]="checked-out"),Table2[[#This Row],[room_rate_per_night]]*Table2[[#This Row],[Num_Nights]],0)</f>
        <v>887.76</v>
      </c>
      <c r="R6187" t="str" cm="1">
        <f t="array" ref="R6187">IFERROR(_xlfn.IFS(Table2[[#This Row],[booking_status]]="confirmed","Expected",Table2[[#This Row],[booking_status]]="checked-out","Actual"),"No Revenue")</f>
        <v>Actual</v>
      </c>
      <c r="S6187" s="4">
        <f>Table2[[#This Row],[Revenue_Amount]]/Table2[[#This Row],[Num_Nights]]</f>
        <v>147.96</v>
      </c>
    </row>
    <row r="6188" spans="1:19" x14ac:dyDescent="0.3">
      <c r="A6188">
        <v>6187</v>
      </c>
      <c r="B6188" t="s">
        <v>14</v>
      </c>
      <c r="C6188" s="9">
        <v>45270</v>
      </c>
      <c r="D6188" s="9">
        <v>45273</v>
      </c>
      <c r="E6188" s="10">
        <v>45250</v>
      </c>
      <c r="F6188" t="s">
        <v>54</v>
      </c>
      <c r="G6188">
        <v>449.37</v>
      </c>
      <c r="H6188">
        <v>1</v>
      </c>
      <c r="I6188">
        <v>2</v>
      </c>
      <c r="J6188" t="s">
        <v>28</v>
      </c>
      <c r="K6188" t="s">
        <v>99</v>
      </c>
      <c r="L6188" t="s">
        <v>21</v>
      </c>
      <c r="M6188" t="s">
        <v>22</v>
      </c>
      <c r="N6188" t="s">
        <v>41</v>
      </c>
      <c r="O6188">
        <f>Table2[[#This Row],[check_out_date]]-Table2[[#This Row],[check_in_date]]</f>
        <v>3</v>
      </c>
      <c r="P6188">
        <f>Table2[[#This Row],[num_adults]]+Table2[[#This Row],[num_children]]</f>
        <v>3</v>
      </c>
      <c r="Q6188" s="3">
        <f>IF(OR(Table2[[#This Row],[booking_status]]="confirmed",Table2[[#This Row],[booking_status]]="checked-out"),Table2[[#This Row],[room_rate_per_night]]*Table2[[#This Row],[Num_Nights]],0)</f>
        <v>1348.1100000000001</v>
      </c>
      <c r="R6188" t="str" cm="1">
        <f t="array" ref="R6188">IFERROR(_xlfn.IFS(Table2[[#This Row],[booking_status]]="confirmed","Expected",Table2[[#This Row],[booking_status]]="checked-out","Actual"),"No Revenue")</f>
        <v>Expected</v>
      </c>
      <c r="S6188" s="4">
        <f>Table2[[#This Row],[Revenue_Amount]]/Table2[[#This Row],[Num_Nights]]</f>
        <v>449.37000000000006</v>
      </c>
    </row>
    <row r="6189" spans="1:19" x14ac:dyDescent="0.3">
      <c r="A6189">
        <v>6188</v>
      </c>
      <c r="B6189" t="s">
        <v>50</v>
      </c>
      <c r="C6189" s="9">
        <v>45002</v>
      </c>
      <c r="D6189" s="9">
        <v>45007</v>
      </c>
      <c r="E6189" s="10">
        <v>44995</v>
      </c>
      <c r="F6189" t="s">
        <v>18</v>
      </c>
      <c r="G6189">
        <v>249.67</v>
      </c>
      <c r="H6189">
        <v>2</v>
      </c>
      <c r="I6189">
        <v>0</v>
      </c>
      <c r="J6189" t="s">
        <v>28</v>
      </c>
      <c r="K6189" t="s">
        <v>99</v>
      </c>
      <c r="L6189" t="s">
        <v>56</v>
      </c>
      <c r="M6189" t="s">
        <v>36</v>
      </c>
      <c r="N6189" t="s">
        <v>41</v>
      </c>
      <c r="O6189">
        <f>Table2[[#This Row],[check_out_date]]-Table2[[#This Row],[check_in_date]]</f>
        <v>5</v>
      </c>
      <c r="P6189">
        <f>Table2[[#This Row],[num_adults]]+Table2[[#This Row],[num_children]]</f>
        <v>2</v>
      </c>
      <c r="Q6189" s="3">
        <f>IF(OR(Table2[[#This Row],[booking_status]]="confirmed",Table2[[#This Row],[booking_status]]="checked-out"),Table2[[#This Row],[room_rate_per_night]]*Table2[[#This Row],[Num_Nights]],0)</f>
        <v>1248.3499999999999</v>
      </c>
      <c r="R6189" t="str" cm="1">
        <f t="array" ref="R6189">IFERROR(_xlfn.IFS(Table2[[#This Row],[booking_status]]="confirmed","Expected",Table2[[#This Row],[booking_status]]="checked-out","Actual"),"No Revenue")</f>
        <v>Actual</v>
      </c>
      <c r="S6189" s="4">
        <f>Table2[[#This Row],[Revenue_Amount]]/Table2[[#This Row],[Num_Nights]]</f>
        <v>249.67</v>
      </c>
    </row>
    <row r="6190" spans="1:19" x14ac:dyDescent="0.3">
      <c r="A6190">
        <v>6189</v>
      </c>
      <c r="B6190" t="s">
        <v>50</v>
      </c>
      <c r="C6190" s="9">
        <v>45033</v>
      </c>
      <c r="D6190" s="9">
        <v>45037</v>
      </c>
      <c r="E6190" s="10">
        <v>45004</v>
      </c>
      <c r="F6190" t="s">
        <v>27</v>
      </c>
      <c r="G6190">
        <v>229.17</v>
      </c>
      <c r="H6190">
        <v>2</v>
      </c>
      <c r="I6190">
        <v>0</v>
      </c>
      <c r="J6190" t="s">
        <v>28</v>
      </c>
      <c r="K6190" t="s">
        <v>99</v>
      </c>
      <c r="L6190" t="s">
        <v>21</v>
      </c>
      <c r="M6190" t="s">
        <v>22</v>
      </c>
      <c r="N6190" t="s">
        <v>41</v>
      </c>
      <c r="O6190">
        <f>Table2[[#This Row],[check_out_date]]-Table2[[#This Row],[check_in_date]]</f>
        <v>4</v>
      </c>
      <c r="P6190">
        <f>Table2[[#This Row],[num_adults]]+Table2[[#This Row],[num_children]]</f>
        <v>2</v>
      </c>
      <c r="Q6190" s="3">
        <f>IF(OR(Table2[[#This Row],[booking_status]]="confirmed",Table2[[#This Row],[booking_status]]="checked-out"),Table2[[#This Row],[room_rate_per_night]]*Table2[[#This Row],[Num_Nights]],0)</f>
        <v>916.68</v>
      </c>
      <c r="R6190" t="str" cm="1">
        <f t="array" ref="R6190">IFERROR(_xlfn.IFS(Table2[[#This Row],[booking_status]]="confirmed","Expected",Table2[[#This Row],[booking_status]]="checked-out","Actual"),"No Revenue")</f>
        <v>Expected</v>
      </c>
      <c r="S6190" s="4">
        <f>Table2[[#This Row],[Revenue_Amount]]/Table2[[#This Row],[Num_Nights]]</f>
        <v>229.17</v>
      </c>
    </row>
    <row r="6191" spans="1:19" x14ac:dyDescent="0.3">
      <c r="A6191">
        <v>6190</v>
      </c>
      <c r="B6191" t="s">
        <v>14</v>
      </c>
      <c r="C6191" s="9">
        <v>45120</v>
      </c>
      <c r="D6191" s="9">
        <v>45122</v>
      </c>
      <c r="E6191" s="10">
        <v>45049</v>
      </c>
      <c r="F6191" t="s">
        <v>18</v>
      </c>
      <c r="G6191">
        <v>263.07</v>
      </c>
      <c r="H6191">
        <v>3</v>
      </c>
      <c r="I6191">
        <v>0</v>
      </c>
      <c r="J6191" t="s">
        <v>94</v>
      </c>
      <c r="K6191" t="s">
        <v>99</v>
      </c>
      <c r="L6191" t="s">
        <v>60</v>
      </c>
      <c r="M6191" t="s">
        <v>36</v>
      </c>
      <c r="N6191" t="s">
        <v>23</v>
      </c>
      <c r="O6191">
        <f>Table2[[#This Row],[check_out_date]]-Table2[[#This Row],[check_in_date]]</f>
        <v>2</v>
      </c>
      <c r="P6191">
        <f>Table2[[#This Row],[num_adults]]+Table2[[#This Row],[num_children]]</f>
        <v>3</v>
      </c>
      <c r="Q6191" s="3">
        <f>IF(OR(Table2[[#This Row],[booking_status]]="confirmed",Table2[[#This Row],[booking_status]]="checked-out"),Table2[[#This Row],[room_rate_per_night]]*Table2[[#This Row],[Num_Nights]],0)</f>
        <v>0</v>
      </c>
      <c r="R6191" t="str" cm="1">
        <f t="array" ref="R6191">IFERROR(_xlfn.IFS(Table2[[#This Row],[booking_status]]="confirmed","Expected",Table2[[#This Row],[booking_status]]="checked-out","Actual"),"No Revenue")</f>
        <v>No Revenue</v>
      </c>
      <c r="S6191" s="4">
        <f>Table2[[#This Row],[Revenue_Amount]]/Table2[[#This Row],[Num_Nights]]</f>
        <v>0</v>
      </c>
    </row>
    <row r="6192" spans="1:19" x14ac:dyDescent="0.3">
      <c r="A6192">
        <v>6191</v>
      </c>
      <c r="B6192" t="s">
        <v>37</v>
      </c>
      <c r="C6192" s="9">
        <v>45109</v>
      </c>
      <c r="D6192" s="9">
        <v>45114</v>
      </c>
      <c r="E6192" s="10">
        <v>45072</v>
      </c>
      <c r="F6192" t="s">
        <v>49</v>
      </c>
      <c r="G6192">
        <v>88.13</v>
      </c>
      <c r="H6192">
        <v>1</v>
      </c>
      <c r="I6192">
        <v>0</v>
      </c>
      <c r="J6192" t="s">
        <v>55</v>
      </c>
      <c r="K6192" t="s">
        <v>44</v>
      </c>
      <c r="L6192" t="s">
        <v>60</v>
      </c>
      <c r="M6192" t="s">
        <v>36</v>
      </c>
      <c r="N6192" t="s">
        <v>23</v>
      </c>
      <c r="O6192">
        <f>Table2[[#This Row],[check_out_date]]-Table2[[#This Row],[check_in_date]]</f>
        <v>5</v>
      </c>
      <c r="P6192">
        <f>Table2[[#This Row],[num_adults]]+Table2[[#This Row],[num_children]]</f>
        <v>1</v>
      </c>
      <c r="Q6192" s="3">
        <f>IF(OR(Table2[[#This Row],[booking_status]]="confirmed",Table2[[#This Row],[booking_status]]="checked-out"),Table2[[#This Row],[room_rate_per_night]]*Table2[[#This Row],[Num_Nights]],0)</f>
        <v>0</v>
      </c>
      <c r="R6192" t="str" cm="1">
        <f t="array" ref="R6192">IFERROR(_xlfn.IFS(Table2[[#This Row],[booking_status]]="confirmed","Expected",Table2[[#This Row],[booking_status]]="checked-out","Actual"),"No Revenue")</f>
        <v>No Revenue</v>
      </c>
      <c r="S6192" s="4">
        <f>Table2[[#This Row],[Revenue_Amount]]/Table2[[#This Row],[Num_Nights]]</f>
        <v>0</v>
      </c>
    </row>
    <row r="6193" spans="1:19" x14ac:dyDescent="0.3">
      <c r="A6193">
        <v>6192</v>
      </c>
      <c r="B6193" t="s">
        <v>37</v>
      </c>
      <c r="C6193" s="9">
        <v>45200</v>
      </c>
      <c r="D6193" s="9">
        <v>45202</v>
      </c>
      <c r="E6193" s="10">
        <v>45183</v>
      </c>
      <c r="F6193" t="s">
        <v>49</v>
      </c>
      <c r="G6193">
        <v>89.12</v>
      </c>
      <c r="H6193">
        <v>1</v>
      </c>
      <c r="I6193">
        <v>2</v>
      </c>
      <c r="J6193" t="s">
        <v>55</v>
      </c>
      <c r="K6193" t="s">
        <v>99</v>
      </c>
      <c r="L6193" t="s">
        <v>21</v>
      </c>
      <c r="M6193" t="s">
        <v>36</v>
      </c>
      <c r="N6193" t="s">
        <v>41</v>
      </c>
      <c r="O6193">
        <f>Table2[[#This Row],[check_out_date]]-Table2[[#This Row],[check_in_date]]</f>
        <v>2</v>
      </c>
      <c r="P6193">
        <f>Table2[[#This Row],[num_adults]]+Table2[[#This Row],[num_children]]</f>
        <v>3</v>
      </c>
      <c r="Q6193" s="3">
        <f>IF(OR(Table2[[#This Row],[booking_status]]="confirmed",Table2[[#This Row],[booking_status]]="checked-out"),Table2[[#This Row],[room_rate_per_night]]*Table2[[#This Row],[Num_Nights]],0)</f>
        <v>178.24</v>
      </c>
      <c r="R6193" t="str" cm="1">
        <f t="array" ref="R6193">IFERROR(_xlfn.IFS(Table2[[#This Row],[booking_status]]="confirmed","Expected",Table2[[#This Row],[booking_status]]="checked-out","Actual"),"No Revenue")</f>
        <v>Expected</v>
      </c>
      <c r="S6193" s="4">
        <f>Table2[[#This Row],[Revenue_Amount]]/Table2[[#This Row],[Num_Nights]]</f>
        <v>89.12</v>
      </c>
    </row>
    <row r="6194" spans="1:19" x14ac:dyDescent="0.3">
      <c r="A6194">
        <v>6193</v>
      </c>
      <c r="B6194" t="s">
        <v>31</v>
      </c>
      <c r="C6194" s="9">
        <v>45183</v>
      </c>
      <c r="D6194" s="9">
        <v>45194</v>
      </c>
      <c r="E6194" s="10">
        <v>45137</v>
      </c>
      <c r="F6194" t="s">
        <v>49</v>
      </c>
      <c r="G6194">
        <v>108.95</v>
      </c>
      <c r="H6194">
        <v>2</v>
      </c>
      <c r="I6194">
        <v>0</v>
      </c>
      <c r="J6194" t="s">
        <v>94</v>
      </c>
      <c r="K6194" t="s">
        <v>66</v>
      </c>
      <c r="L6194" t="s">
        <v>56</v>
      </c>
      <c r="M6194" t="s">
        <v>36</v>
      </c>
      <c r="N6194" t="s">
        <v>41</v>
      </c>
      <c r="O6194">
        <f>Table2[[#This Row],[check_out_date]]-Table2[[#This Row],[check_in_date]]</f>
        <v>11</v>
      </c>
      <c r="P6194">
        <f>Table2[[#This Row],[num_adults]]+Table2[[#This Row],[num_children]]</f>
        <v>2</v>
      </c>
      <c r="Q6194" s="3">
        <f>IF(OR(Table2[[#This Row],[booking_status]]="confirmed",Table2[[#This Row],[booking_status]]="checked-out"),Table2[[#This Row],[room_rate_per_night]]*Table2[[#This Row],[Num_Nights]],0)</f>
        <v>1198.45</v>
      </c>
      <c r="R6194" t="str" cm="1">
        <f t="array" ref="R6194">IFERROR(_xlfn.IFS(Table2[[#This Row],[booking_status]]="confirmed","Expected",Table2[[#This Row],[booking_status]]="checked-out","Actual"),"No Revenue")</f>
        <v>Actual</v>
      </c>
      <c r="S6194" s="4">
        <f>Table2[[#This Row],[Revenue_Amount]]/Table2[[#This Row],[Num_Nights]]</f>
        <v>108.95</v>
      </c>
    </row>
    <row r="6195" spans="1:19" x14ac:dyDescent="0.3">
      <c r="A6195">
        <v>6194</v>
      </c>
      <c r="B6195" t="s">
        <v>50</v>
      </c>
      <c r="C6195" s="9">
        <v>45085</v>
      </c>
      <c r="D6195" s="9">
        <v>45096</v>
      </c>
      <c r="E6195" s="10">
        <v>45033</v>
      </c>
      <c r="F6195" t="s">
        <v>18</v>
      </c>
      <c r="G6195">
        <v>223.76</v>
      </c>
      <c r="H6195">
        <v>4</v>
      </c>
      <c r="I6195">
        <v>0</v>
      </c>
      <c r="J6195" t="s">
        <v>28</v>
      </c>
      <c r="K6195" t="s">
        <v>20</v>
      </c>
      <c r="L6195" t="s">
        <v>60</v>
      </c>
      <c r="M6195" t="s">
        <v>22</v>
      </c>
      <c r="N6195" t="s">
        <v>41</v>
      </c>
      <c r="O6195">
        <f>Table2[[#This Row],[check_out_date]]-Table2[[#This Row],[check_in_date]]</f>
        <v>11</v>
      </c>
      <c r="P6195">
        <f>Table2[[#This Row],[num_adults]]+Table2[[#This Row],[num_children]]</f>
        <v>4</v>
      </c>
      <c r="Q6195" s="3">
        <f>IF(OR(Table2[[#This Row],[booking_status]]="confirmed",Table2[[#This Row],[booking_status]]="checked-out"),Table2[[#This Row],[room_rate_per_night]]*Table2[[#This Row],[Num_Nights]],0)</f>
        <v>0</v>
      </c>
      <c r="R6195" t="str" cm="1">
        <f t="array" ref="R6195">IFERROR(_xlfn.IFS(Table2[[#This Row],[booking_status]]="confirmed","Expected",Table2[[#This Row],[booking_status]]="checked-out","Actual"),"No Revenue")</f>
        <v>No Revenue</v>
      </c>
      <c r="S6195" s="4">
        <f>Table2[[#This Row],[Revenue_Amount]]/Table2[[#This Row],[Num_Nights]]</f>
        <v>0</v>
      </c>
    </row>
    <row r="6196" spans="1:19" x14ac:dyDescent="0.3">
      <c r="A6196">
        <v>6195</v>
      </c>
      <c r="B6196" t="s">
        <v>50</v>
      </c>
      <c r="C6196" s="9">
        <v>45042</v>
      </c>
      <c r="D6196" s="9">
        <v>45044</v>
      </c>
      <c r="E6196" s="10">
        <v>45026</v>
      </c>
      <c r="F6196" t="s">
        <v>27</v>
      </c>
      <c r="G6196">
        <v>179.84</v>
      </c>
      <c r="H6196">
        <v>2</v>
      </c>
      <c r="I6196">
        <v>2</v>
      </c>
      <c r="J6196" t="s">
        <v>28</v>
      </c>
      <c r="K6196" t="s">
        <v>29</v>
      </c>
      <c r="L6196" t="s">
        <v>21</v>
      </c>
      <c r="M6196" t="s">
        <v>22</v>
      </c>
      <c r="N6196" t="s">
        <v>95</v>
      </c>
      <c r="O6196">
        <f>Table2[[#This Row],[check_out_date]]-Table2[[#This Row],[check_in_date]]</f>
        <v>2</v>
      </c>
      <c r="P6196">
        <f>Table2[[#This Row],[num_adults]]+Table2[[#This Row],[num_children]]</f>
        <v>4</v>
      </c>
      <c r="Q6196" s="3">
        <f>IF(OR(Table2[[#This Row],[booking_status]]="confirmed",Table2[[#This Row],[booking_status]]="checked-out"),Table2[[#This Row],[room_rate_per_night]]*Table2[[#This Row],[Num_Nights]],0)</f>
        <v>359.68</v>
      </c>
      <c r="R6196" t="str" cm="1">
        <f t="array" ref="R6196">IFERROR(_xlfn.IFS(Table2[[#This Row],[booking_status]]="confirmed","Expected",Table2[[#This Row],[booking_status]]="checked-out","Actual"),"No Revenue")</f>
        <v>Expected</v>
      </c>
      <c r="S6196" s="4">
        <f>Table2[[#This Row],[Revenue_Amount]]/Table2[[#This Row],[Num_Nights]]</f>
        <v>179.84</v>
      </c>
    </row>
    <row r="6197" spans="1:19" x14ac:dyDescent="0.3">
      <c r="A6197">
        <v>6196</v>
      </c>
      <c r="B6197" t="s">
        <v>31</v>
      </c>
      <c r="C6197" s="9">
        <v>45065</v>
      </c>
      <c r="D6197" s="9">
        <v>45067</v>
      </c>
      <c r="E6197" s="10">
        <v>45044</v>
      </c>
      <c r="F6197" t="s">
        <v>54</v>
      </c>
      <c r="G6197">
        <v>415.94</v>
      </c>
      <c r="H6197">
        <v>2</v>
      </c>
      <c r="I6197">
        <v>3</v>
      </c>
      <c r="J6197" t="s">
        <v>55</v>
      </c>
      <c r="K6197" t="s">
        <v>99</v>
      </c>
      <c r="L6197" t="s">
        <v>21</v>
      </c>
      <c r="M6197" t="s">
        <v>36</v>
      </c>
      <c r="N6197" t="s">
        <v>41</v>
      </c>
      <c r="O6197">
        <f>Table2[[#This Row],[check_out_date]]-Table2[[#This Row],[check_in_date]]</f>
        <v>2</v>
      </c>
      <c r="P6197">
        <f>Table2[[#This Row],[num_adults]]+Table2[[#This Row],[num_children]]</f>
        <v>5</v>
      </c>
      <c r="Q6197" s="3">
        <f>IF(OR(Table2[[#This Row],[booking_status]]="confirmed",Table2[[#This Row],[booking_status]]="checked-out"),Table2[[#This Row],[room_rate_per_night]]*Table2[[#This Row],[Num_Nights]],0)</f>
        <v>831.88</v>
      </c>
      <c r="R6197" t="str" cm="1">
        <f t="array" ref="R6197">IFERROR(_xlfn.IFS(Table2[[#This Row],[booking_status]]="confirmed","Expected",Table2[[#This Row],[booking_status]]="checked-out","Actual"),"No Revenue")</f>
        <v>Expected</v>
      </c>
      <c r="S6197" s="4">
        <f>Table2[[#This Row],[Revenue_Amount]]/Table2[[#This Row],[Num_Nights]]</f>
        <v>415.94</v>
      </c>
    </row>
    <row r="6198" spans="1:19" x14ac:dyDescent="0.3">
      <c r="A6198">
        <v>6197</v>
      </c>
      <c r="B6198" t="s">
        <v>50</v>
      </c>
      <c r="C6198" s="9">
        <v>45154</v>
      </c>
      <c r="D6198" s="9">
        <v>45162</v>
      </c>
      <c r="E6198" s="10">
        <v>45114</v>
      </c>
      <c r="F6198" t="s">
        <v>18</v>
      </c>
      <c r="G6198">
        <v>296.55</v>
      </c>
      <c r="H6198">
        <v>3</v>
      </c>
      <c r="I6198">
        <v>0</v>
      </c>
      <c r="J6198" t="s">
        <v>28</v>
      </c>
      <c r="K6198" t="s">
        <v>20</v>
      </c>
      <c r="L6198" t="s">
        <v>21</v>
      </c>
      <c r="M6198" t="s">
        <v>36</v>
      </c>
      <c r="N6198" t="s">
        <v>41</v>
      </c>
      <c r="O6198">
        <f>Table2[[#This Row],[check_out_date]]-Table2[[#This Row],[check_in_date]]</f>
        <v>8</v>
      </c>
      <c r="P6198">
        <f>Table2[[#This Row],[num_adults]]+Table2[[#This Row],[num_children]]</f>
        <v>3</v>
      </c>
      <c r="Q6198" s="3">
        <f>IF(OR(Table2[[#This Row],[booking_status]]="confirmed",Table2[[#This Row],[booking_status]]="checked-out"),Table2[[#This Row],[room_rate_per_night]]*Table2[[#This Row],[Num_Nights]],0)</f>
        <v>2372.4</v>
      </c>
      <c r="R6198" t="str" cm="1">
        <f t="array" ref="R6198">IFERROR(_xlfn.IFS(Table2[[#This Row],[booking_status]]="confirmed","Expected",Table2[[#This Row],[booking_status]]="checked-out","Actual"),"No Revenue")</f>
        <v>Expected</v>
      </c>
      <c r="S6198" s="4">
        <f>Table2[[#This Row],[Revenue_Amount]]/Table2[[#This Row],[Num_Nights]]</f>
        <v>296.55</v>
      </c>
    </row>
    <row r="6199" spans="1:19" x14ac:dyDescent="0.3">
      <c r="A6199">
        <v>6198</v>
      </c>
      <c r="B6199" t="s">
        <v>50</v>
      </c>
      <c r="C6199" s="9">
        <v>45109</v>
      </c>
      <c r="D6199" s="9">
        <v>45112</v>
      </c>
      <c r="E6199" s="10">
        <v>45097</v>
      </c>
      <c r="F6199" t="s">
        <v>18</v>
      </c>
      <c r="G6199">
        <v>314.54000000000002</v>
      </c>
      <c r="H6199">
        <v>1</v>
      </c>
      <c r="I6199">
        <v>2</v>
      </c>
      <c r="J6199" t="s">
        <v>28</v>
      </c>
      <c r="K6199" t="s">
        <v>66</v>
      </c>
      <c r="L6199" t="s">
        <v>70</v>
      </c>
      <c r="M6199" t="s">
        <v>36</v>
      </c>
      <c r="N6199" t="s">
        <v>45</v>
      </c>
      <c r="O6199">
        <f>Table2[[#This Row],[check_out_date]]-Table2[[#This Row],[check_in_date]]</f>
        <v>3</v>
      </c>
      <c r="P6199">
        <f>Table2[[#This Row],[num_adults]]+Table2[[#This Row],[num_children]]</f>
        <v>3</v>
      </c>
      <c r="Q6199" s="3">
        <f>IF(OR(Table2[[#This Row],[booking_status]]="confirmed",Table2[[#This Row],[booking_status]]="checked-out"),Table2[[#This Row],[room_rate_per_night]]*Table2[[#This Row],[Num_Nights]],0)</f>
        <v>0</v>
      </c>
      <c r="R6199" t="str" cm="1">
        <f t="array" ref="R6199">IFERROR(_xlfn.IFS(Table2[[#This Row],[booking_status]]="confirmed","Expected",Table2[[#This Row],[booking_status]]="checked-out","Actual"),"No Revenue")</f>
        <v>No Revenue</v>
      </c>
      <c r="S6199" s="4">
        <f>Table2[[#This Row],[Revenue_Amount]]/Table2[[#This Row],[Num_Nights]]</f>
        <v>0</v>
      </c>
    </row>
    <row r="6200" spans="1:19" x14ac:dyDescent="0.3">
      <c r="A6200">
        <v>6199</v>
      </c>
      <c r="B6200" t="s">
        <v>14</v>
      </c>
      <c r="C6200" s="9">
        <v>45095</v>
      </c>
      <c r="D6200" s="9">
        <v>45099</v>
      </c>
      <c r="E6200" s="10">
        <v>45066</v>
      </c>
      <c r="F6200" t="s">
        <v>54</v>
      </c>
      <c r="G6200">
        <v>370.59</v>
      </c>
      <c r="H6200">
        <v>2</v>
      </c>
      <c r="I6200">
        <v>2</v>
      </c>
      <c r="J6200" t="s">
        <v>19</v>
      </c>
      <c r="K6200" t="s">
        <v>29</v>
      </c>
      <c r="L6200" t="s">
        <v>21</v>
      </c>
      <c r="M6200" t="s">
        <v>36</v>
      </c>
      <c r="N6200" t="s">
        <v>41</v>
      </c>
      <c r="O6200">
        <f>Table2[[#This Row],[check_out_date]]-Table2[[#This Row],[check_in_date]]</f>
        <v>4</v>
      </c>
      <c r="P6200">
        <f>Table2[[#This Row],[num_adults]]+Table2[[#This Row],[num_children]]</f>
        <v>4</v>
      </c>
      <c r="Q6200" s="3">
        <f>IF(OR(Table2[[#This Row],[booking_status]]="confirmed",Table2[[#This Row],[booking_status]]="checked-out"),Table2[[#This Row],[room_rate_per_night]]*Table2[[#This Row],[Num_Nights]],0)</f>
        <v>1482.36</v>
      </c>
      <c r="R6200" t="str" cm="1">
        <f t="array" ref="R6200">IFERROR(_xlfn.IFS(Table2[[#This Row],[booking_status]]="confirmed","Expected",Table2[[#This Row],[booking_status]]="checked-out","Actual"),"No Revenue")</f>
        <v>Expected</v>
      </c>
      <c r="S6200" s="4">
        <f>Table2[[#This Row],[Revenue_Amount]]/Table2[[#This Row],[Num_Nights]]</f>
        <v>370.59</v>
      </c>
    </row>
    <row r="6201" spans="1:19" x14ac:dyDescent="0.3">
      <c r="A6201">
        <v>6200</v>
      </c>
      <c r="B6201" t="s">
        <v>37</v>
      </c>
      <c r="C6201" s="9">
        <v>45136</v>
      </c>
      <c r="D6201" s="9">
        <v>45140</v>
      </c>
      <c r="E6201" s="10">
        <v>45110</v>
      </c>
      <c r="F6201" t="s">
        <v>49</v>
      </c>
      <c r="G6201">
        <v>121.73</v>
      </c>
      <c r="H6201">
        <v>2</v>
      </c>
      <c r="I6201">
        <v>0</v>
      </c>
      <c r="J6201" t="s">
        <v>28</v>
      </c>
      <c r="K6201" t="s">
        <v>20</v>
      </c>
      <c r="L6201" t="s">
        <v>60</v>
      </c>
      <c r="M6201" t="s">
        <v>36</v>
      </c>
      <c r="N6201" t="s">
        <v>45</v>
      </c>
      <c r="O6201">
        <f>Table2[[#This Row],[check_out_date]]-Table2[[#This Row],[check_in_date]]</f>
        <v>4</v>
      </c>
      <c r="P6201">
        <f>Table2[[#This Row],[num_adults]]+Table2[[#This Row],[num_children]]</f>
        <v>2</v>
      </c>
      <c r="Q6201" s="3">
        <f>IF(OR(Table2[[#This Row],[booking_status]]="confirmed",Table2[[#This Row],[booking_status]]="checked-out"),Table2[[#This Row],[room_rate_per_night]]*Table2[[#This Row],[Num_Nights]],0)</f>
        <v>0</v>
      </c>
      <c r="R6201" t="str" cm="1">
        <f t="array" ref="R6201">IFERROR(_xlfn.IFS(Table2[[#This Row],[booking_status]]="confirmed","Expected",Table2[[#This Row],[booking_status]]="checked-out","Actual"),"No Revenue")</f>
        <v>No Revenue</v>
      </c>
      <c r="S6201" s="4">
        <f>Table2[[#This Row],[Revenue_Amount]]/Table2[[#This Row],[Num_Nights]]</f>
        <v>0</v>
      </c>
    </row>
    <row r="6202" spans="1:19" x14ac:dyDescent="0.3">
      <c r="A6202">
        <v>6201</v>
      </c>
      <c r="B6202" t="s">
        <v>31</v>
      </c>
      <c r="C6202" s="9">
        <v>45265</v>
      </c>
      <c r="D6202" s="9">
        <v>45268</v>
      </c>
      <c r="E6202" s="10">
        <v>45243</v>
      </c>
      <c r="F6202" t="s">
        <v>49</v>
      </c>
      <c r="G6202">
        <v>107.14</v>
      </c>
      <c r="H6202">
        <v>2</v>
      </c>
      <c r="I6202">
        <v>0</v>
      </c>
      <c r="J6202" t="s">
        <v>55</v>
      </c>
      <c r="K6202" t="s">
        <v>20</v>
      </c>
      <c r="L6202" t="s">
        <v>60</v>
      </c>
      <c r="M6202" t="s">
        <v>36</v>
      </c>
      <c r="N6202" t="s">
        <v>41</v>
      </c>
      <c r="O6202">
        <f>Table2[[#This Row],[check_out_date]]-Table2[[#This Row],[check_in_date]]</f>
        <v>3</v>
      </c>
      <c r="P6202">
        <f>Table2[[#This Row],[num_adults]]+Table2[[#This Row],[num_children]]</f>
        <v>2</v>
      </c>
      <c r="Q6202" s="3">
        <f>IF(OR(Table2[[#This Row],[booking_status]]="confirmed",Table2[[#This Row],[booking_status]]="checked-out"),Table2[[#This Row],[room_rate_per_night]]*Table2[[#This Row],[Num_Nights]],0)</f>
        <v>0</v>
      </c>
      <c r="R6202" t="str" cm="1">
        <f t="array" ref="R6202">IFERROR(_xlfn.IFS(Table2[[#This Row],[booking_status]]="confirmed","Expected",Table2[[#This Row],[booking_status]]="checked-out","Actual"),"No Revenue")</f>
        <v>No Revenue</v>
      </c>
      <c r="S6202" s="4">
        <f>Table2[[#This Row],[Revenue_Amount]]/Table2[[#This Row],[Num_Nights]]</f>
        <v>0</v>
      </c>
    </row>
    <row r="6203" spans="1:19" hidden="1" x14ac:dyDescent="0.3">
      <c r="A6203">
        <v>6202</v>
      </c>
      <c r="B6203" t="s">
        <v>14</v>
      </c>
      <c r="C6203" s="9">
        <v>45076</v>
      </c>
      <c r="D6203" s="9">
        <v>45086</v>
      </c>
      <c r="E6203" s="10">
        <v>45067</v>
      </c>
      <c r="F6203" t="s">
        <v>18</v>
      </c>
      <c r="G6203">
        <v>229.02</v>
      </c>
      <c r="H6203">
        <v>3</v>
      </c>
      <c r="I6203">
        <v>3</v>
      </c>
      <c r="J6203" t="s">
        <v>35</v>
      </c>
      <c r="K6203" t="s">
        <v>20</v>
      </c>
      <c r="L6203" t="s">
        <v>56</v>
      </c>
      <c r="M6203" t="s">
        <v>36</v>
      </c>
      <c r="N6203" t="s">
        <v>45</v>
      </c>
      <c r="O6203">
        <f>Table2[[#This Row],[check_out_date]]-Table2[[#This Row],[check_in_date]]</f>
        <v>10</v>
      </c>
      <c r="P6203">
        <f>Table2[[#This Row],[num_adults]]+Table2[[#This Row],[num_children]]</f>
        <v>6</v>
      </c>
      <c r="Q6203" s="3">
        <f>IF(OR(Table2[[#This Row],[booking_status]]="confirmed",Table2[[#This Row],[booking_status]]="checked-out"),Table2[[#This Row],[room_rate_per_night]]*Table2[[#This Row],[Num_Nights]],0)</f>
        <v>2290.2000000000003</v>
      </c>
      <c r="R6203" t="str" cm="1">
        <f t="array" ref="R6203">IFERROR(_xlfn.IFS(Table2[[#This Row],[booking_status]]="confirmed","Expected",Table2[[#This Row],[booking_status]]="checked-out","Actual"),"No Revenue")</f>
        <v>Actual</v>
      </c>
      <c r="S6203" s="4">
        <f>Table2[[#This Row],[Revenue_Amount]]/Table2[[#This Row],[Num_Nights]]</f>
        <v>229.02000000000004</v>
      </c>
    </row>
    <row r="6204" spans="1:19" hidden="1" x14ac:dyDescent="0.3">
      <c r="A6204">
        <v>6203</v>
      </c>
      <c r="B6204" t="s">
        <v>37</v>
      </c>
      <c r="C6204" s="9">
        <v>45075</v>
      </c>
      <c r="D6204" s="9">
        <v>45085</v>
      </c>
      <c r="E6204" s="10">
        <v>45050</v>
      </c>
      <c r="F6204" t="s">
        <v>49</v>
      </c>
      <c r="G6204">
        <v>79.48</v>
      </c>
      <c r="H6204">
        <v>1</v>
      </c>
      <c r="I6204">
        <v>0</v>
      </c>
      <c r="J6204" t="s">
        <v>35</v>
      </c>
      <c r="K6204" t="s">
        <v>66</v>
      </c>
      <c r="L6204" t="s">
        <v>56</v>
      </c>
      <c r="M6204" t="s">
        <v>36</v>
      </c>
      <c r="N6204" t="s">
        <v>45</v>
      </c>
      <c r="O6204">
        <f>Table2[[#This Row],[check_out_date]]-Table2[[#This Row],[check_in_date]]</f>
        <v>10</v>
      </c>
      <c r="P6204">
        <f>Table2[[#This Row],[num_adults]]+Table2[[#This Row],[num_children]]</f>
        <v>1</v>
      </c>
      <c r="Q6204" s="3">
        <f>IF(OR(Table2[[#This Row],[booking_status]]="confirmed",Table2[[#This Row],[booking_status]]="checked-out"),Table2[[#This Row],[room_rate_per_night]]*Table2[[#This Row],[Num_Nights]],0)</f>
        <v>794.80000000000007</v>
      </c>
      <c r="R6204" t="str" cm="1">
        <f t="array" ref="R6204">IFERROR(_xlfn.IFS(Table2[[#This Row],[booking_status]]="confirmed","Expected",Table2[[#This Row],[booking_status]]="checked-out","Actual"),"No Revenue")</f>
        <v>Actual</v>
      </c>
      <c r="S6204" s="4">
        <f>Table2[[#This Row],[Revenue_Amount]]/Table2[[#This Row],[Num_Nights]]</f>
        <v>79.48</v>
      </c>
    </row>
    <row r="6205" spans="1:19" x14ac:dyDescent="0.3">
      <c r="A6205">
        <v>6204</v>
      </c>
      <c r="B6205" t="s">
        <v>14</v>
      </c>
      <c r="C6205" s="9">
        <v>45073</v>
      </c>
      <c r="D6205" s="9">
        <v>45084</v>
      </c>
      <c r="E6205" s="10">
        <v>45047</v>
      </c>
      <c r="F6205" t="s">
        <v>27</v>
      </c>
      <c r="G6205">
        <v>158.82</v>
      </c>
      <c r="H6205">
        <v>2</v>
      </c>
      <c r="I6205">
        <v>0</v>
      </c>
      <c r="J6205" t="s">
        <v>28</v>
      </c>
      <c r="K6205" t="s">
        <v>44</v>
      </c>
      <c r="L6205" t="s">
        <v>21</v>
      </c>
      <c r="M6205" t="s">
        <v>22</v>
      </c>
      <c r="N6205" t="s">
        <v>41</v>
      </c>
      <c r="O6205">
        <f>Table2[[#This Row],[check_out_date]]-Table2[[#This Row],[check_in_date]]</f>
        <v>11</v>
      </c>
      <c r="P6205">
        <f>Table2[[#This Row],[num_adults]]+Table2[[#This Row],[num_children]]</f>
        <v>2</v>
      </c>
      <c r="Q6205" s="3">
        <f>IF(OR(Table2[[#This Row],[booking_status]]="confirmed",Table2[[#This Row],[booking_status]]="checked-out"),Table2[[#This Row],[room_rate_per_night]]*Table2[[#This Row],[Num_Nights]],0)</f>
        <v>1747.02</v>
      </c>
      <c r="R6205" t="str" cm="1">
        <f t="array" ref="R6205">IFERROR(_xlfn.IFS(Table2[[#This Row],[booking_status]]="confirmed","Expected",Table2[[#This Row],[booking_status]]="checked-out","Actual"),"No Revenue")</f>
        <v>Expected</v>
      </c>
      <c r="S6205" s="4">
        <f>Table2[[#This Row],[Revenue_Amount]]/Table2[[#This Row],[Num_Nights]]</f>
        <v>158.82</v>
      </c>
    </row>
    <row r="6206" spans="1:19" x14ac:dyDescent="0.3">
      <c r="A6206">
        <v>6205</v>
      </c>
      <c r="B6206" t="s">
        <v>50</v>
      </c>
      <c r="C6206" s="9">
        <v>45048</v>
      </c>
      <c r="D6206" s="9">
        <v>45054</v>
      </c>
      <c r="E6206" s="10">
        <v>45030</v>
      </c>
      <c r="F6206" t="s">
        <v>18</v>
      </c>
      <c r="G6206">
        <v>314.02999999999997</v>
      </c>
      <c r="H6206">
        <v>1</v>
      </c>
      <c r="I6206">
        <v>1</v>
      </c>
      <c r="J6206" t="s">
        <v>28</v>
      </c>
      <c r="K6206" t="s">
        <v>20</v>
      </c>
      <c r="L6206" t="s">
        <v>21</v>
      </c>
      <c r="M6206" t="s">
        <v>36</v>
      </c>
      <c r="N6206" t="s">
        <v>41</v>
      </c>
      <c r="O6206">
        <f>Table2[[#This Row],[check_out_date]]-Table2[[#This Row],[check_in_date]]</f>
        <v>6</v>
      </c>
      <c r="P6206">
        <f>Table2[[#This Row],[num_adults]]+Table2[[#This Row],[num_children]]</f>
        <v>2</v>
      </c>
      <c r="Q6206" s="3">
        <f>IF(OR(Table2[[#This Row],[booking_status]]="confirmed",Table2[[#This Row],[booking_status]]="checked-out"),Table2[[#This Row],[room_rate_per_night]]*Table2[[#This Row],[Num_Nights]],0)</f>
        <v>1884.1799999999998</v>
      </c>
      <c r="R6206" t="str" cm="1">
        <f t="array" ref="R6206">IFERROR(_xlfn.IFS(Table2[[#This Row],[booking_status]]="confirmed","Expected",Table2[[#This Row],[booking_status]]="checked-out","Actual"),"No Revenue")</f>
        <v>Expected</v>
      </c>
      <c r="S6206" s="4">
        <f>Table2[[#This Row],[Revenue_Amount]]/Table2[[#This Row],[Num_Nights]]</f>
        <v>314.02999999999997</v>
      </c>
    </row>
    <row r="6207" spans="1:19" hidden="1" x14ac:dyDescent="0.3">
      <c r="A6207">
        <v>6206</v>
      </c>
      <c r="B6207" t="s">
        <v>50</v>
      </c>
      <c r="C6207" s="9">
        <v>45107</v>
      </c>
      <c r="D6207" s="9">
        <v>45115</v>
      </c>
      <c r="E6207" s="10">
        <v>45084</v>
      </c>
      <c r="F6207" t="s">
        <v>27</v>
      </c>
      <c r="G6207">
        <v>237.55</v>
      </c>
      <c r="H6207">
        <v>1</v>
      </c>
      <c r="I6207">
        <v>2</v>
      </c>
      <c r="J6207" t="s">
        <v>35</v>
      </c>
      <c r="K6207" t="s">
        <v>20</v>
      </c>
      <c r="L6207" t="s">
        <v>56</v>
      </c>
      <c r="M6207" t="s">
        <v>22</v>
      </c>
      <c r="N6207" t="s">
        <v>41</v>
      </c>
      <c r="O6207">
        <f>Table2[[#This Row],[check_out_date]]-Table2[[#This Row],[check_in_date]]</f>
        <v>8</v>
      </c>
      <c r="P6207">
        <f>Table2[[#This Row],[num_adults]]+Table2[[#This Row],[num_children]]</f>
        <v>3</v>
      </c>
      <c r="Q6207" s="3">
        <f>IF(OR(Table2[[#This Row],[booking_status]]="confirmed",Table2[[#This Row],[booking_status]]="checked-out"),Table2[[#This Row],[room_rate_per_night]]*Table2[[#This Row],[Num_Nights]],0)</f>
        <v>1900.4</v>
      </c>
      <c r="R6207" t="str" cm="1">
        <f t="array" ref="R6207">IFERROR(_xlfn.IFS(Table2[[#This Row],[booking_status]]="confirmed","Expected",Table2[[#This Row],[booking_status]]="checked-out","Actual"),"No Revenue")</f>
        <v>Actual</v>
      </c>
      <c r="S6207" s="4">
        <f>Table2[[#This Row],[Revenue_Amount]]/Table2[[#This Row],[Num_Nights]]</f>
        <v>237.55</v>
      </c>
    </row>
    <row r="6208" spans="1:19" x14ac:dyDescent="0.3">
      <c r="A6208">
        <v>6207</v>
      </c>
      <c r="B6208" t="s">
        <v>31</v>
      </c>
      <c r="C6208" s="9">
        <v>45095</v>
      </c>
      <c r="D6208" s="9">
        <v>45104</v>
      </c>
      <c r="E6208" s="10">
        <v>45056</v>
      </c>
      <c r="F6208" t="s">
        <v>49</v>
      </c>
      <c r="G6208">
        <v>109.2</v>
      </c>
      <c r="H6208">
        <v>1</v>
      </c>
      <c r="I6208">
        <v>2</v>
      </c>
      <c r="J6208" t="s">
        <v>55</v>
      </c>
      <c r="K6208" t="s">
        <v>20</v>
      </c>
      <c r="L6208" t="s">
        <v>21</v>
      </c>
      <c r="M6208" t="s">
        <v>22</v>
      </c>
      <c r="N6208" t="s">
        <v>23</v>
      </c>
      <c r="O6208">
        <f>Table2[[#This Row],[check_out_date]]-Table2[[#This Row],[check_in_date]]</f>
        <v>9</v>
      </c>
      <c r="P6208">
        <f>Table2[[#This Row],[num_adults]]+Table2[[#This Row],[num_children]]</f>
        <v>3</v>
      </c>
      <c r="Q6208" s="3">
        <f>IF(OR(Table2[[#This Row],[booking_status]]="confirmed",Table2[[#This Row],[booking_status]]="checked-out"),Table2[[#This Row],[room_rate_per_night]]*Table2[[#This Row],[Num_Nights]],0)</f>
        <v>982.80000000000007</v>
      </c>
      <c r="R6208" t="str" cm="1">
        <f t="array" ref="R6208">IFERROR(_xlfn.IFS(Table2[[#This Row],[booking_status]]="confirmed","Expected",Table2[[#This Row],[booking_status]]="checked-out","Actual"),"No Revenue")</f>
        <v>Expected</v>
      </c>
      <c r="S6208" s="4">
        <f>Table2[[#This Row],[Revenue_Amount]]/Table2[[#This Row],[Num_Nights]]</f>
        <v>109.2</v>
      </c>
    </row>
    <row r="6209" spans="1:19" x14ac:dyDescent="0.3">
      <c r="A6209">
        <v>6208</v>
      </c>
      <c r="B6209" t="s">
        <v>37</v>
      </c>
      <c r="C6209" s="9">
        <v>45085</v>
      </c>
      <c r="D6209" s="9">
        <v>45088</v>
      </c>
      <c r="E6209" s="10">
        <v>45008</v>
      </c>
      <c r="F6209" t="s">
        <v>49</v>
      </c>
      <c r="G6209">
        <v>113.68</v>
      </c>
      <c r="H6209">
        <v>1</v>
      </c>
      <c r="I6209">
        <v>2</v>
      </c>
      <c r="J6209" t="s">
        <v>28</v>
      </c>
      <c r="K6209" t="s">
        <v>99</v>
      </c>
      <c r="L6209" t="s">
        <v>56</v>
      </c>
      <c r="M6209" t="s">
        <v>22</v>
      </c>
      <c r="N6209" t="s">
        <v>30</v>
      </c>
      <c r="O6209">
        <f>Table2[[#This Row],[check_out_date]]-Table2[[#This Row],[check_in_date]]</f>
        <v>3</v>
      </c>
      <c r="P6209">
        <f>Table2[[#This Row],[num_adults]]+Table2[[#This Row],[num_children]]</f>
        <v>3</v>
      </c>
      <c r="Q6209" s="3">
        <f>IF(OR(Table2[[#This Row],[booking_status]]="confirmed",Table2[[#This Row],[booking_status]]="checked-out"),Table2[[#This Row],[room_rate_per_night]]*Table2[[#This Row],[Num_Nights]],0)</f>
        <v>341.04</v>
      </c>
      <c r="R6209" t="str" cm="1">
        <f t="array" ref="R6209">IFERROR(_xlfn.IFS(Table2[[#This Row],[booking_status]]="confirmed","Expected",Table2[[#This Row],[booking_status]]="checked-out","Actual"),"No Revenue")</f>
        <v>Actual</v>
      </c>
      <c r="S6209" s="4">
        <f>Table2[[#This Row],[Revenue_Amount]]/Table2[[#This Row],[Num_Nights]]</f>
        <v>113.68</v>
      </c>
    </row>
    <row r="6210" spans="1:19" x14ac:dyDescent="0.3">
      <c r="A6210">
        <v>6209</v>
      </c>
      <c r="B6210" t="s">
        <v>50</v>
      </c>
      <c r="C6210" s="9">
        <v>45087</v>
      </c>
      <c r="D6210" s="9">
        <v>45089</v>
      </c>
      <c r="E6210" s="10">
        <v>45074</v>
      </c>
      <c r="F6210" t="s">
        <v>49</v>
      </c>
      <c r="G6210">
        <v>131.12</v>
      </c>
      <c r="H6210">
        <v>2</v>
      </c>
      <c r="I6210">
        <v>0</v>
      </c>
      <c r="J6210" t="s">
        <v>28</v>
      </c>
      <c r="K6210" t="s">
        <v>20</v>
      </c>
      <c r="L6210" t="s">
        <v>21</v>
      </c>
      <c r="M6210" t="s">
        <v>36</v>
      </c>
      <c r="N6210" t="s">
        <v>95</v>
      </c>
      <c r="O6210">
        <f>Table2[[#This Row],[check_out_date]]-Table2[[#This Row],[check_in_date]]</f>
        <v>2</v>
      </c>
      <c r="P6210">
        <f>Table2[[#This Row],[num_adults]]+Table2[[#This Row],[num_children]]</f>
        <v>2</v>
      </c>
      <c r="Q6210" s="3">
        <f>IF(OR(Table2[[#This Row],[booking_status]]="confirmed",Table2[[#This Row],[booking_status]]="checked-out"),Table2[[#This Row],[room_rate_per_night]]*Table2[[#This Row],[Num_Nights]],0)</f>
        <v>262.24</v>
      </c>
      <c r="R6210" t="str" cm="1">
        <f t="array" ref="R6210">IFERROR(_xlfn.IFS(Table2[[#This Row],[booking_status]]="confirmed","Expected",Table2[[#This Row],[booking_status]]="checked-out","Actual"),"No Revenue")</f>
        <v>Expected</v>
      </c>
      <c r="S6210" s="4">
        <f>Table2[[#This Row],[Revenue_Amount]]/Table2[[#This Row],[Num_Nights]]</f>
        <v>131.12</v>
      </c>
    </row>
    <row r="6211" spans="1:19" x14ac:dyDescent="0.3">
      <c r="A6211">
        <v>6210</v>
      </c>
      <c r="B6211" t="s">
        <v>37</v>
      </c>
      <c r="C6211" s="9">
        <v>44927</v>
      </c>
      <c r="D6211" s="9">
        <v>44934</v>
      </c>
      <c r="E6211" s="10">
        <v>44908</v>
      </c>
      <c r="F6211" t="s">
        <v>27</v>
      </c>
      <c r="G6211">
        <v>142.81</v>
      </c>
      <c r="H6211">
        <v>2</v>
      </c>
      <c r="I6211">
        <v>0</v>
      </c>
      <c r="J6211" t="s">
        <v>28</v>
      </c>
      <c r="K6211" t="s">
        <v>29</v>
      </c>
      <c r="L6211" t="s">
        <v>21</v>
      </c>
      <c r="M6211" t="s">
        <v>36</v>
      </c>
      <c r="N6211" t="s">
        <v>23</v>
      </c>
      <c r="O6211">
        <f>Table2[[#This Row],[check_out_date]]-Table2[[#This Row],[check_in_date]]</f>
        <v>7</v>
      </c>
      <c r="P6211">
        <f>Table2[[#This Row],[num_adults]]+Table2[[#This Row],[num_children]]</f>
        <v>2</v>
      </c>
      <c r="Q6211" s="3">
        <f>IF(OR(Table2[[#This Row],[booking_status]]="confirmed",Table2[[#This Row],[booking_status]]="checked-out"),Table2[[#This Row],[room_rate_per_night]]*Table2[[#This Row],[Num_Nights]],0)</f>
        <v>999.67000000000007</v>
      </c>
      <c r="R6211" t="str" cm="1">
        <f t="array" ref="R6211">IFERROR(_xlfn.IFS(Table2[[#This Row],[booking_status]]="confirmed","Expected",Table2[[#This Row],[booking_status]]="checked-out","Actual"),"No Revenue")</f>
        <v>Expected</v>
      </c>
      <c r="S6211" s="4">
        <f>Table2[[#This Row],[Revenue_Amount]]/Table2[[#This Row],[Num_Nights]]</f>
        <v>142.81</v>
      </c>
    </row>
    <row r="6212" spans="1:19" hidden="1" x14ac:dyDescent="0.3">
      <c r="A6212">
        <v>6211</v>
      </c>
      <c r="B6212" t="s">
        <v>14</v>
      </c>
      <c r="C6212" s="9">
        <v>45083</v>
      </c>
      <c r="D6212" s="9">
        <v>45091</v>
      </c>
      <c r="E6212" s="10">
        <v>45022</v>
      </c>
      <c r="F6212" t="s">
        <v>18</v>
      </c>
      <c r="G6212">
        <v>153.79</v>
      </c>
      <c r="H6212">
        <v>2</v>
      </c>
      <c r="I6212">
        <v>1</v>
      </c>
      <c r="J6212" t="s">
        <v>35</v>
      </c>
      <c r="K6212" t="s">
        <v>66</v>
      </c>
      <c r="L6212" t="s">
        <v>21</v>
      </c>
      <c r="M6212" t="s">
        <v>36</v>
      </c>
      <c r="N6212" t="s">
        <v>30</v>
      </c>
      <c r="O6212">
        <f>Table2[[#This Row],[check_out_date]]-Table2[[#This Row],[check_in_date]]</f>
        <v>8</v>
      </c>
      <c r="P6212">
        <f>Table2[[#This Row],[num_adults]]+Table2[[#This Row],[num_children]]</f>
        <v>3</v>
      </c>
      <c r="Q6212" s="3">
        <f>IF(OR(Table2[[#This Row],[booking_status]]="confirmed",Table2[[#This Row],[booking_status]]="checked-out"),Table2[[#This Row],[room_rate_per_night]]*Table2[[#This Row],[Num_Nights]],0)</f>
        <v>1230.32</v>
      </c>
      <c r="R6212" t="str" cm="1">
        <f t="array" ref="R6212">IFERROR(_xlfn.IFS(Table2[[#This Row],[booking_status]]="confirmed","Expected",Table2[[#This Row],[booking_status]]="checked-out","Actual"),"No Revenue")</f>
        <v>Expected</v>
      </c>
      <c r="S6212" s="4">
        <f>Table2[[#This Row],[Revenue_Amount]]/Table2[[#This Row],[Num_Nights]]</f>
        <v>153.79</v>
      </c>
    </row>
    <row r="6213" spans="1:19" x14ac:dyDescent="0.3">
      <c r="A6213">
        <v>6212</v>
      </c>
      <c r="B6213" t="s">
        <v>37</v>
      </c>
      <c r="C6213" s="9">
        <v>45022</v>
      </c>
      <c r="D6213" s="9">
        <v>45033</v>
      </c>
      <c r="E6213" s="10">
        <v>44949</v>
      </c>
      <c r="F6213" t="s">
        <v>49</v>
      </c>
      <c r="G6213">
        <v>146.80000000000001</v>
      </c>
      <c r="H6213">
        <v>1</v>
      </c>
      <c r="I6213">
        <v>0</v>
      </c>
      <c r="J6213" t="s">
        <v>94</v>
      </c>
      <c r="K6213" t="s">
        <v>29</v>
      </c>
      <c r="L6213" t="s">
        <v>21</v>
      </c>
      <c r="M6213" t="s">
        <v>36</v>
      </c>
      <c r="N6213" t="s">
        <v>41</v>
      </c>
      <c r="O6213">
        <f>Table2[[#This Row],[check_out_date]]-Table2[[#This Row],[check_in_date]]</f>
        <v>11</v>
      </c>
      <c r="P6213">
        <f>Table2[[#This Row],[num_adults]]+Table2[[#This Row],[num_children]]</f>
        <v>1</v>
      </c>
      <c r="Q6213" s="3">
        <f>IF(OR(Table2[[#This Row],[booking_status]]="confirmed",Table2[[#This Row],[booking_status]]="checked-out"),Table2[[#This Row],[room_rate_per_night]]*Table2[[#This Row],[Num_Nights]],0)</f>
        <v>1614.8000000000002</v>
      </c>
      <c r="R6213" t="str" cm="1">
        <f t="array" ref="R6213">IFERROR(_xlfn.IFS(Table2[[#This Row],[booking_status]]="confirmed","Expected",Table2[[#This Row],[booking_status]]="checked-out","Actual"),"No Revenue")</f>
        <v>Expected</v>
      </c>
      <c r="S6213" s="4">
        <f>Table2[[#This Row],[Revenue_Amount]]/Table2[[#This Row],[Num_Nights]]</f>
        <v>146.80000000000001</v>
      </c>
    </row>
    <row r="6214" spans="1:19" hidden="1" x14ac:dyDescent="0.3">
      <c r="A6214">
        <v>6213</v>
      </c>
      <c r="B6214" t="s">
        <v>31</v>
      </c>
      <c r="C6214" s="9">
        <v>45281</v>
      </c>
      <c r="D6214" s="9">
        <v>45288</v>
      </c>
      <c r="E6214" s="10">
        <v>45246</v>
      </c>
      <c r="F6214" t="s">
        <v>27</v>
      </c>
      <c r="G6214">
        <v>136.6</v>
      </c>
      <c r="H6214">
        <v>1</v>
      </c>
      <c r="I6214">
        <v>0</v>
      </c>
      <c r="J6214" t="s">
        <v>35</v>
      </c>
      <c r="K6214" t="s">
        <v>29</v>
      </c>
      <c r="L6214" t="s">
        <v>21</v>
      </c>
      <c r="M6214" t="s">
        <v>22</v>
      </c>
      <c r="N6214" t="s">
        <v>45</v>
      </c>
      <c r="O6214">
        <f>Table2[[#This Row],[check_out_date]]-Table2[[#This Row],[check_in_date]]</f>
        <v>7</v>
      </c>
      <c r="P6214">
        <f>Table2[[#This Row],[num_adults]]+Table2[[#This Row],[num_children]]</f>
        <v>1</v>
      </c>
      <c r="Q6214" s="3">
        <f>IF(OR(Table2[[#This Row],[booking_status]]="confirmed",Table2[[#This Row],[booking_status]]="checked-out"),Table2[[#This Row],[room_rate_per_night]]*Table2[[#This Row],[Num_Nights]],0)</f>
        <v>956.19999999999993</v>
      </c>
      <c r="R6214" t="str" cm="1">
        <f t="array" ref="R6214">IFERROR(_xlfn.IFS(Table2[[#This Row],[booking_status]]="confirmed","Expected",Table2[[#This Row],[booking_status]]="checked-out","Actual"),"No Revenue")</f>
        <v>Expected</v>
      </c>
      <c r="S6214" s="4">
        <f>Table2[[#This Row],[Revenue_Amount]]/Table2[[#This Row],[Num_Nights]]</f>
        <v>136.6</v>
      </c>
    </row>
    <row r="6215" spans="1:19" x14ac:dyDescent="0.3">
      <c r="A6215">
        <v>6214</v>
      </c>
      <c r="B6215" t="s">
        <v>50</v>
      </c>
      <c r="C6215" s="9">
        <v>45208</v>
      </c>
      <c r="D6215" s="9">
        <v>45209</v>
      </c>
      <c r="E6215" s="10">
        <v>45169</v>
      </c>
      <c r="F6215" t="s">
        <v>54</v>
      </c>
      <c r="G6215">
        <v>331.15</v>
      </c>
      <c r="H6215">
        <v>4</v>
      </c>
      <c r="I6215">
        <v>0</v>
      </c>
      <c r="J6215" t="s">
        <v>55</v>
      </c>
      <c r="K6215" t="s">
        <v>44</v>
      </c>
      <c r="L6215" t="s">
        <v>56</v>
      </c>
      <c r="M6215" t="s">
        <v>36</v>
      </c>
      <c r="N6215" t="s">
        <v>41</v>
      </c>
      <c r="O6215">
        <f>Table2[[#This Row],[check_out_date]]-Table2[[#This Row],[check_in_date]]</f>
        <v>1</v>
      </c>
      <c r="P6215">
        <f>Table2[[#This Row],[num_adults]]+Table2[[#This Row],[num_children]]</f>
        <v>4</v>
      </c>
      <c r="Q6215" s="3">
        <f>IF(OR(Table2[[#This Row],[booking_status]]="confirmed",Table2[[#This Row],[booking_status]]="checked-out"),Table2[[#This Row],[room_rate_per_night]]*Table2[[#This Row],[Num_Nights]],0)</f>
        <v>331.15</v>
      </c>
      <c r="R6215" t="str" cm="1">
        <f t="array" ref="R6215">IFERROR(_xlfn.IFS(Table2[[#This Row],[booking_status]]="confirmed","Expected",Table2[[#This Row],[booking_status]]="checked-out","Actual"),"No Revenue")</f>
        <v>Actual</v>
      </c>
      <c r="S6215" s="4">
        <f>Table2[[#This Row],[Revenue_Amount]]/Table2[[#This Row],[Num_Nights]]</f>
        <v>331.15</v>
      </c>
    </row>
    <row r="6216" spans="1:19" x14ac:dyDescent="0.3">
      <c r="A6216">
        <v>6215</v>
      </c>
      <c r="B6216" t="s">
        <v>14</v>
      </c>
      <c r="C6216" s="9">
        <v>45120</v>
      </c>
      <c r="D6216" s="9">
        <v>45125</v>
      </c>
      <c r="E6216" s="10">
        <v>45044</v>
      </c>
      <c r="F6216" t="s">
        <v>49</v>
      </c>
      <c r="G6216">
        <v>89.25</v>
      </c>
      <c r="H6216">
        <v>4</v>
      </c>
      <c r="I6216">
        <v>0</v>
      </c>
      <c r="J6216" t="s">
        <v>28</v>
      </c>
      <c r="K6216" t="s">
        <v>29</v>
      </c>
      <c r="L6216" t="s">
        <v>21</v>
      </c>
      <c r="M6216" t="s">
        <v>36</v>
      </c>
      <c r="N6216" t="s">
        <v>41</v>
      </c>
      <c r="O6216">
        <f>Table2[[#This Row],[check_out_date]]-Table2[[#This Row],[check_in_date]]</f>
        <v>5</v>
      </c>
      <c r="P6216">
        <f>Table2[[#This Row],[num_adults]]+Table2[[#This Row],[num_children]]</f>
        <v>4</v>
      </c>
      <c r="Q6216" s="3">
        <f>IF(OR(Table2[[#This Row],[booking_status]]="confirmed",Table2[[#This Row],[booking_status]]="checked-out"),Table2[[#This Row],[room_rate_per_night]]*Table2[[#This Row],[Num_Nights]],0)</f>
        <v>446.25</v>
      </c>
      <c r="R6216" t="str" cm="1">
        <f t="array" ref="R6216">IFERROR(_xlfn.IFS(Table2[[#This Row],[booking_status]]="confirmed","Expected",Table2[[#This Row],[booking_status]]="checked-out","Actual"),"No Revenue")</f>
        <v>Expected</v>
      </c>
      <c r="S6216" s="4">
        <f>Table2[[#This Row],[Revenue_Amount]]/Table2[[#This Row],[Num_Nights]]</f>
        <v>89.25</v>
      </c>
    </row>
    <row r="6217" spans="1:19" x14ac:dyDescent="0.3">
      <c r="A6217">
        <v>6216</v>
      </c>
      <c r="B6217" t="s">
        <v>50</v>
      </c>
      <c r="C6217" s="9">
        <v>45114</v>
      </c>
      <c r="D6217" s="9">
        <v>45116</v>
      </c>
      <c r="E6217" s="10">
        <v>45076</v>
      </c>
      <c r="F6217" t="s">
        <v>49</v>
      </c>
      <c r="G6217">
        <v>135.30000000000001</v>
      </c>
      <c r="H6217">
        <v>1</v>
      </c>
      <c r="I6217">
        <v>0</v>
      </c>
      <c r="J6217" t="s">
        <v>28</v>
      </c>
      <c r="K6217" t="s">
        <v>29</v>
      </c>
      <c r="L6217" t="s">
        <v>21</v>
      </c>
      <c r="M6217" t="s">
        <v>22</v>
      </c>
      <c r="N6217" t="s">
        <v>41</v>
      </c>
      <c r="O6217">
        <f>Table2[[#This Row],[check_out_date]]-Table2[[#This Row],[check_in_date]]</f>
        <v>2</v>
      </c>
      <c r="P6217">
        <f>Table2[[#This Row],[num_adults]]+Table2[[#This Row],[num_children]]</f>
        <v>1</v>
      </c>
      <c r="Q6217" s="3">
        <f>IF(OR(Table2[[#This Row],[booking_status]]="confirmed",Table2[[#This Row],[booking_status]]="checked-out"),Table2[[#This Row],[room_rate_per_night]]*Table2[[#This Row],[Num_Nights]],0)</f>
        <v>270.60000000000002</v>
      </c>
      <c r="R6217" t="str" cm="1">
        <f t="array" ref="R6217">IFERROR(_xlfn.IFS(Table2[[#This Row],[booking_status]]="confirmed","Expected",Table2[[#This Row],[booking_status]]="checked-out","Actual"),"No Revenue")</f>
        <v>Expected</v>
      </c>
      <c r="S6217" s="4">
        <f>Table2[[#This Row],[Revenue_Amount]]/Table2[[#This Row],[Num_Nights]]</f>
        <v>135.30000000000001</v>
      </c>
    </row>
    <row r="6218" spans="1:19" x14ac:dyDescent="0.3">
      <c r="A6218">
        <v>6217</v>
      </c>
      <c r="B6218" t="s">
        <v>31</v>
      </c>
      <c r="C6218" s="9">
        <v>45228</v>
      </c>
      <c r="D6218" s="9">
        <v>45234</v>
      </c>
      <c r="E6218" s="10">
        <v>45217</v>
      </c>
      <c r="F6218" t="s">
        <v>27</v>
      </c>
      <c r="G6218">
        <v>107.73</v>
      </c>
      <c r="H6218">
        <v>2</v>
      </c>
      <c r="I6218">
        <v>3</v>
      </c>
      <c r="J6218" t="s">
        <v>94</v>
      </c>
      <c r="K6218" t="s">
        <v>66</v>
      </c>
      <c r="L6218" t="s">
        <v>21</v>
      </c>
      <c r="M6218" t="s">
        <v>36</v>
      </c>
      <c r="N6218" t="s">
        <v>45</v>
      </c>
      <c r="O6218">
        <f>Table2[[#This Row],[check_out_date]]-Table2[[#This Row],[check_in_date]]</f>
        <v>6</v>
      </c>
      <c r="P6218">
        <f>Table2[[#This Row],[num_adults]]+Table2[[#This Row],[num_children]]</f>
        <v>5</v>
      </c>
      <c r="Q6218" s="3">
        <f>IF(OR(Table2[[#This Row],[booking_status]]="confirmed",Table2[[#This Row],[booking_status]]="checked-out"),Table2[[#This Row],[room_rate_per_night]]*Table2[[#This Row],[Num_Nights]],0)</f>
        <v>646.38</v>
      </c>
      <c r="R6218" t="str" cm="1">
        <f t="array" ref="R6218">IFERROR(_xlfn.IFS(Table2[[#This Row],[booking_status]]="confirmed","Expected",Table2[[#This Row],[booking_status]]="checked-out","Actual"),"No Revenue")</f>
        <v>Expected</v>
      </c>
      <c r="S6218" s="4">
        <f>Table2[[#This Row],[Revenue_Amount]]/Table2[[#This Row],[Num_Nights]]</f>
        <v>107.73</v>
      </c>
    </row>
    <row r="6219" spans="1:19" hidden="1" x14ac:dyDescent="0.3">
      <c r="A6219">
        <v>6218</v>
      </c>
      <c r="B6219" t="s">
        <v>50</v>
      </c>
      <c r="C6219" s="9">
        <v>44980</v>
      </c>
      <c r="D6219" s="9">
        <v>44982</v>
      </c>
      <c r="E6219" s="10">
        <v>44978</v>
      </c>
      <c r="F6219" t="s">
        <v>27</v>
      </c>
      <c r="G6219">
        <v>193.92</v>
      </c>
      <c r="H6219">
        <v>2</v>
      </c>
      <c r="I6219">
        <v>2</v>
      </c>
      <c r="J6219" t="s">
        <v>35</v>
      </c>
      <c r="K6219" t="s">
        <v>99</v>
      </c>
      <c r="L6219" t="s">
        <v>56</v>
      </c>
      <c r="M6219" t="s">
        <v>22</v>
      </c>
      <c r="N6219" t="s">
        <v>41</v>
      </c>
      <c r="O6219">
        <f>Table2[[#This Row],[check_out_date]]-Table2[[#This Row],[check_in_date]]</f>
        <v>2</v>
      </c>
      <c r="P6219">
        <f>Table2[[#This Row],[num_adults]]+Table2[[#This Row],[num_children]]</f>
        <v>4</v>
      </c>
      <c r="Q6219" s="3">
        <f>IF(OR(Table2[[#This Row],[booking_status]]="confirmed",Table2[[#This Row],[booking_status]]="checked-out"),Table2[[#This Row],[room_rate_per_night]]*Table2[[#This Row],[Num_Nights]],0)</f>
        <v>387.84</v>
      </c>
      <c r="R6219" t="str" cm="1">
        <f t="array" ref="R6219">IFERROR(_xlfn.IFS(Table2[[#This Row],[booking_status]]="confirmed","Expected",Table2[[#This Row],[booking_status]]="checked-out","Actual"),"No Revenue")</f>
        <v>Actual</v>
      </c>
      <c r="S6219" s="4">
        <f>Table2[[#This Row],[Revenue_Amount]]/Table2[[#This Row],[Num_Nights]]</f>
        <v>193.92</v>
      </c>
    </row>
    <row r="6220" spans="1:19" hidden="1" x14ac:dyDescent="0.3">
      <c r="A6220">
        <v>6219</v>
      </c>
      <c r="B6220" t="s">
        <v>14</v>
      </c>
      <c r="C6220" s="9">
        <v>45171</v>
      </c>
      <c r="D6220" s="9">
        <v>45179</v>
      </c>
      <c r="E6220" s="10">
        <v>45162</v>
      </c>
      <c r="F6220" t="s">
        <v>27</v>
      </c>
      <c r="G6220">
        <v>122.07</v>
      </c>
      <c r="H6220">
        <v>1</v>
      </c>
      <c r="I6220">
        <v>2</v>
      </c>
      <c r="J6220" t="s">
        <v>35</v>
      </c>
      <c r="K6220" t="s">
        <v>29</v>
      </c>
      <c r="L6220" t="s">
        <v>21</v>
      </c>
      <c r="M6220" t="s">
        <v>22</v>
      </c>
      <c r="N6220" t="s">
        <v>95</v>
      </c>
      <c r="O6220">
        <f>Table2[[#This Row],[check_out_date]]-Table2[[#This Row],[check_in_date]]</f>
        <v>8</v>
      </c>
      <c r="P6220">
        <f>Table2[[#This Row],[num_adults]]+Table2[[#This Row],[num_children]]</f>
        <v>3</v>
      </c>
      <c r="Q6220" s="3">
        <f>IF(OR(Table2[[#This Row],[booking_status]]="confirmed",Table2[[#This Row],[booking_status]]="checked-out"),Table2[[#This Row],[room_rate_per_night]]*Table2[[#This Row],[Num_Nights]],0)</f>
        <v>976.56</v>
      </c>
      <c r="R6220" t="str" cm="1">
        <f t="array" ref="R6220">IFERROR(_xlfn.IFS(Table2[[#This Row],[booking_status]]="confirmed","Expected",Table2[[#This Row],[booking_status]]="checked-out","Actual"),"No Revenue")</f>
        <v>Expected</v>
      </c>
      <c r="S6220" s="4">
        <f>Table2[[#This Row],[Revenue_Amount]]/Table2[[#This Row],[Num_Nights]]</f>
        <v>122.07</v>
      </c>
    </row>
    <row r="6221" spans="1:19" x14ac:dyDescent="0.3">
      <c r="A6221">
        <v>6220</v>
      </c>
      <c r="B6221" t="s">
        <v>31</v>
      </c>
      <c r="C6221" s="9">
        <v>45266</v>
      </c>
      <c r="D6221" s="9">
        <v>45270</v>
      </c>
      <c r="E6221" s="10">
        <v>45250</v>
      </c>
      <c r="F6221" t="s">
        <v>27</v>
      </c>
      <c r="G6221">
        <v>143.38999999999999</v>
      </c>
      <c r="H6221">
        <v>1</v>
      </c>
      <c r="I6221">
        <v>0</v>
      </c>
      <c r="J6221" t="s">
        <v>94</v>
      </c>
      <c r="K6221" t="s">
        <v>20</v>
      </c>
      <c r="L6221" t="s">
        <v>21</v>
      </c>
      <c r="M6221" t="s">
        <v>22</v>
      </c>
      <c r="N6221" t="s">
        <v>23</v>
      </c>
      <c r="O6221">
        <f>Table2[[#This Row],[check_out_date]]-Table2[[#This Row],[check_in_date]]</f>
        <v>4</v>
      </c>
      <c r="P6221">
        <f>Table2[[#This Row],[num_adults]]+Table2[[#This Row],[num_children]]</f>
        <v>1</v>
      </c>
      <c r="Q6221" s="3">
        <f>IF(OR(Table2[[#This Row],[booking_status]]="confirmed",Table2[[#This Row],[booking_status]]="checked-out"),Table2[[#This Row],[room_rate_per_night]]*Table2[[#This Row],[Num_Nights]],0)</f>
        <v>573.55999999999995</v>
      </c>
      <c r="R6221" t="str" cm="1">
        <f t="array" ref="R6221">IFERROR(_xlfn.IFS(Table2[[#This Row],[booking_status]]="confirmed","Expected",Table2[[#This Row],[booking_status]]="checked-out","Actual"),"No Revenue")</f>
        <v>Expected</v>
      </c>
      <c r="S6221" s="4">
        <f>Table2[[#This Row],[Revenue_Amount]]/Table2[[#This Row],[Num_Nights]]</f>
        <v>143.38999999999999</v>
      </c>
    </row>
    <row r="6222" spans="1:19" hidden="1" x14ac:dyDescent="0.3">
      <c r="A6222">
        <v>6221</v>
      </c>
      <c r="B6222" t="s">
        <v>37</v>
      </c>
      <c r="C6222" s="9">
        <v>45270</v>
      </c>
      <c r="D6222" s="9">
        <v>45274</v>
      </c>
      <c r="E6222" s="10">
        <v>45256</v>
      </c>
      <c r="F6222" t="s">
        <v>18</v>
      </c>
      <c r="G6222">
        <v>205.45</v>
      </c>
      <c r="H6222">
        <v>2</v>
      </c>
      <c r="I6222">
        <v>2</v>
      </c>
      <c r="J6222" t="s">
        <v>35</v>
      </c>
      <c r="K6222" t="s">
        <v>44</v>
      </c>
      <c r="L6222" t="s">
        <v>21</v>
      </c>
      <c r="M6222" t="s">
        <v>36</v>
      </c>
      <c r="N6222" t="s">
        <v>41</v>
      </c>
      <c r="O6222">
        <f>Table2[[#This Row],[check_out_date]]-Table2[[#This Row],[check_in_date]]</f>
        <v>4</v>
      </c>
      <c r="P6222">
        <f>Table2[[#This Row],[num_adults]]+Table2[[#This Row],[num_children]]</f>
        <v>4</v>
      </c>
      <c r="Q6222" s="3">
        <f>IF(OR(Table2[[#This Row],[booking_status]]="confirmed",Table2[[#This Row],[booking_status]]="checked-out"),Table2[[#This Row],[room_rate_per_night]]*Table2[[#This Row],[Num_Nights]],0)</f>
        <v>821.8</v>
      </c>
      <c r="R6222" t="str" cm="1">
        <f t="array" ref="R6222">IFERROR(_xlfn.IFS(Table2[[#This Row],[booking_status]]="confirmed","Expected",Table2[[#This Row],[booking_status]]="checked-out","Actual"),"No Revenue")</f>
        <v>Expected</v>
      </c>
      <c r="S6222" s="4">
        <f>Table2[[#This Row],[Revenue_Amount]]/Table2[[#This Row],[Num_Nights]]</f>
        <v>205.45</v>
      </c>
    </row>
    <row r="6223" spans="1:19" hidden="1" x14ac:dyDescent="0.3">
      <c r="A6223">
        <v>6222</v>
      </c>
      <c r="B6223" t="s">
        <v>37</v>
      </c>
      <c r="C6223" s="9">
        <v>44947</v>
      </c>
      <c r="D6223" s="9">
        <v>44950</v>
      </c>
      <c r="E6223" s="10">
        <v>44936</v>
      </c>
      <c r="F6223" t="s">
        <v>49</v>
      </c>
      <c r="G6223">
        <v>109.49</v>
      </c>
      <c r="H6223">
        <v>2</v>
      </c>
      <c r="I6223">
        <v>0</v>
      </c>
      <c r="J6223" t="s">
        <v>35</v>
      </c>
      <c r="K6223" t="s">
        <v>99</v>
      </c>
      <c r="L6223" t="s">
        <v>56</v>
      </c>
      <c r="M6223" t="s">
        <v>36</v>
      </c>
      <c r="N6223" t="s">
        <v>30</v>
      </c>
      <c r="O6223">
        <f>Table2[[#This Row],[check_out_date]]-Table2[[#This Row],[check_in_date]]</f>
        <v>3</v>
      </c>
      <c r="P6223">
        <f>Table2[[#This Row],[num_adults]]+Table2[[#This Row],[num_children]]</f>
        <v>2</v>
      </c>
      <c r="Q6223" s="3">
        <f>IF(OR(Table2[[#This Row],[booking_status]]="confirmed",Table2[[#This Row],[booking_status]]="checked-out"),Table2[[#This Row],[room_rate_per_night]]*Table2[[#This Row],[Num_Nights]],0)</f>
        <v>328.46999999999997</v>
      </c>
      <c r="R6223" t="str" cm="1">
        <f t="array" ref="R6223">IFERROR(_xlfn.IFS(Table2[[#This Row],[booking_status]]="confirmed","Expected",Table2[[#This Row],[booking_status]]="checked-out","Actual"),"No Revenue")</f>
        <v>Actual</v>
      </c>
      <c r="S6223" s="4">
        <f>Table2[[#This Row],[Revenue_Amount]]/Table2[[#This Row],[Num_Nights]]</f>
        <v>109.49</v>
      </c>
    </row>
    <row r="6224" spans="1:19" x14ac:dyDescent="0.3">
      <c r="A6224">
        <v>6223</v>
      </c>
      <c r="B6224" t="s">
        <v>37</v>
      </c>
      <c r="C6224" s="9">
        <v>45291</v>
      </c>
      <c r="D6224" s="9">
        <v>45295</v>
      </c>
      <c r="E6224" s="10">
        <v>45247</v>
      </c>
      <c r="F6224" t="s">
        <v>54</v>
      </c>
      <c r="G6224">
        <v>307.49</v>
      </c>
      <c r="H6224">
        <v>2</v>
      </c>
      <c r="I6224">
        <v>0</v>
      </c>
      <c r="J6224" t="s">
        <v>94</v>
      </c>
      <c r="K6224" t="s">
        <v>44</v>
      </c>
      <c r="L6224" t="s">
        <v>60</v>
      </c>
      <c r="M6224" t="s">
        <v>36</v>
      </c>
      <c r="N6224" t="s">
        <v>95</v>
      </c>
      <c r="O6224">
        <f>Table2[[#This Row],[check_out_date]]-Table2[[#This Row],[check_in_date]]</f>
        <v>4</v>
      </c>
      <c r="P6224">
        <f>Table2[[#This Row],[num_adults]]+Table2[[#This Row],[num_children]]</f>
        <v>2</v>
      </c>
      <c r="Q6224" s="3">
        <f>IF(OR(Table2[[#This Row],[booking_status]]="confirmed",Table2[[#This Row],[booking_status]]="checked-out"),Table2[[#This Row],[room_rate_per_night]]*Table2[[#This Row],[Num_Nights]],0)</f>
        <v>0</v>
      </c>
      <c r="R6224" t="str" cm="1">
        <f t="array" ref="R6224">IFERROR(_xlfn.IFS(Table2[[#This Row],[booking_status]]="confirmed","Expected",Table2[[#This Row],[booking_status]]="checked-out","Actual"),"No Revenue")</f>
        <v>No Revenue</v>
      </c>
      <c r="S6224" s="4">
        <f>Table2[[#This Row],[Revenue_Amount]]/Table2[[#This Row],[Num_Nights]]</f>
        <v>0</v>
      </c>
    </row>
    <row r="6225" spans="1:19" hidden="1" x14ac:dyDescent="0.3">
      <c r="A6225">
        <v>6224</v>
      </c>
      <c r="B6225" t="s">
        <v>50</v>
      </c>
      <c r="C6225" s="9">
        <v>45149</v>
      </c>
      <c r="D6225" s="9">
        <v>45152</v>
      </c>
      <c r="E6225" s="10">
        <v>45145</v>
      </c>
      <c r="F6225" t="s">
        <v>18</v>
      </c>
      <c r="G6225">
        <v>307.95999999999998</v>
      </c>
      <c r="H6225">
        <v>3</v>
      </c>
      <c r="I6225">
        <v>1</v>
      </c>
      <c r="J6225" t="s">
        <v>35</v>
      </c>
      <c r="K6225" t="s">
        <v>44</v>
      </c>
      <c r="L6225" t="s">
        <v>21</v>
      </c>
      <c r="M6225" t="s">
        <v>36</v>
      </c>
      <c r="N6225" t="s">
        <v>41</v>
      </c>
      <c r="O6225">
        <f>Table2[[#This Row],[check_out_date]]-Table2[[#This Row],[check_in_date]]</f>
        <v>3</v>
      </c>
      <c r="P6225">
        <f>Table2[[#This Row],[num_adults]]+Table2[[#This Row],[num_children]]</f>
        <v>4</v>
      </c>
      <c r="Q6225" s="3">
        <f>IF(OR(Table2[[#This Row],[booking_status]]="confirmed",Table2[[#This Row],[booking_status]]="checked-out"),Table2[[#This Row],[room_rate_per_night]]*Table2[[#This Row],[Num_Nights]],0)</f>
        <v>923.87999999999988</v>
      </c>
      <c r="R6225" t="str" cm="1">
        <f t="array" ref="R6225">IFERROR(_xlfn.IFS(Table2[[#This Row],[booking_status]]="confirmed","Expected",Table2[[#This Row],[booking_status]]="checked-out","Actual"),"No Revenue")</f>
        <v>Expected</v>
      </c>
      <c r="S6225" s="4">
        <f>Table2[[#This Row],[Revenue_Amount]]/Table2[[#This Row],[Num_Nights]]</f>
        <v>307.95999999999998</v>
      </c>
    </row>
    <row r="6226" spans="1:19" x14ac:dyDescent="0.3">
      <c r="A6226">
        <v>6225</v>
      </c>
      <c r="B6226" t="s">
        <v>31</v>
      </c>
      <c r="C6226" s="9">
        <v>44930</v>
      </c>
      <c r="D6226" s="9">
        <v>44939</v>
      </c>
      <c r="E6226" s="10">
        <v>44896</v>
      </c>
      <c r="F6226" t="s">
        <v>49</v>
      </c>
      <c r="G6226">
        <v>75.14</v>
      </c>
      <c r="H6226">
        <v>2</v>
      </c>
      <c r="I6226">
        <v>0</v>
      </c>
      <c r="J6226" t="s">
        <v>94</v>
      </c>
      <c r="K6226" t="s">
        <v>20</v>
      </c>
      <c r="L6226" t="s">
        <v>21</v>
      </c>
      <c r="M6226" t="s">
        <v>22</v>
      </c>
      <c r="N6226" t="s">
        <v>41</v>
      </c>
      <c r="O6226">
        <f>Table2[[#This Row],[check_out_date]]-Table2[[#This Row],[check_in_date]]</f>
        <v>9</v>
      </c>
      <c r="P6226">
        <f>Table2[[#This Row],[num_adults]]+Table2[[#This Row],[num_children]]</f>
        <v>2</v>
      </c>
      <c r="Q6226" s="3">
        <f>IF(OR(Table2[[#This Row],[booking_status]]="confirmed",Table2[[#This Row],[booking_status]]="checked-out"),Table2[[#This Row],[room_rate_per_night]]*Table2[[#This Row],[Num_Nights]],0)</f>
        <v>676.26</v>
      </c>
      <c r="R6226" t="str" cm="1">
        <f t="array" ref="R6226">IFERROR(_xlfn.IFS(Table2[[#This Row],[booking_status]]="confirmed","Expected",Table2[[#This Row],[booking_status]]="checked-out","Actual"),"No Revenue")</f>
        <v>Expected</v>
      </c>
      <c r="S6226" s="4">
        <f>Table2[[#This Row],[Revenue_Amount]]/Table2[[#This Row],[Num_Nights]]</f>
        <v>75.14</v>
      </c>
    </row>
    <row r="6227" spans="1:19" x14ac:dyDescent="0.3">
      <c r="A6227">
        <v>6226</v>
      </c>
      <c r="B6227" t="s">
        <v>50</v>
      </c>
      <c r="C6227" s="9">
        <v>44928</v>
      </c>
      <c r="D6227" s="9">
        <v>44933</v>
      </c>
      <c r="E6227" s="10">
        <v>44898</v>
      </c>
      <c r="F6227" t="s">
        <v>27</v>
      </c>
      <c r="G6227">
        <v>194.71</v>
      </c>
      <c r="H6227">
        <v>1</v>
      </c>
      <c r="I6227">
        <v>3</v>
      </c>
      <c r="J6227" t="s">
        <v>28</v>
      </c>
      <c r="K6227" t="s">
        <v>29</v>
      </c>
      <c r="L6227" t="s">
        <v>21</v>
      </c>
      <c r="M6227" t="s">
        <v>36</v>
      </c>
      <c r="N6227" t="s">
        <v>23</v>
      </c>
      <c r="O6227">
        <f>Table2[[#This Row],[check_out_date]]-Table2[[#This Row],[check_in_date]]</f>
        <v>5</v>
      </c>
      <c r="P6227">
        <f>Table2[[#This Row],[num_adults]]+Table2[[#This Row],[num_children]]</f>
        <v>4</v>
      </c>
      <c r="Q6227" s="3">
        <f>IF(OR(Table2[[#This Row],[booking_status]]="confirmed",Table2[[#This Row],[booking_status]]="checked-out"),Table2[[#This Row],[room_rate_per_night]]*Table2[[#This Row],[Num_Nights]],0)</f>
        <v>973.55000000000007</v>
      </c>
      <c r="R6227" t="str" cm="1">
        <f t="array" ref="R6227">IFERROR(_xlfn.IFS(Table2[[#This Row],[booking_status]]="confirmed","Expected",Table2[[#This Row],[booking_status]]="checked-out","Actual"),"No Revenue")</f>
        <v>Expected</v>
      </c>
      <c r="S6227" s="4">
        <f>Table2[[#This Row],[Revenue_Amount]]/Table2[[#This Row],[Num_Nights]]</f>
        <v>194.71</v>
      </c>
    </row>
    <row r="6228" spans="1:19" x14ac:dyDescent="0.3">
      <c r="A6228">
        <v>6227</v>
      </c>
      <c r="B6228" t="s">
        <v>37</v>
      </c>
      <c r="C6228" s="9">
        <v>44991</v>
      </c>
      <c r="D6228" s="9">
        <v>44996</v>
      </c>
      <c r="E6228" s="10">
        <v>44945</v>
      </c>
      <c r="F6228" t="s">
        <v>49</v>
      </c>
      <c r="G6228">
        <v>85.92</v>
      </c>
      <c r="H6228">
        <v>1</v>
      </c>
      <c r="I6228">
        <v>0</v>
      </c>
      <c r="J6228" t="s">
        <v>55</v>
      </c>
      <c r="K6228" t="s">
        <v>20</v>
      </c>
      <c r="L6228" t="s">
        <v>21</v>
      </c>
      <c r="M6228" t="s">
        <v>22</v>
      </c>
      <c r="N6228" t="s">
        <v>41</v>
      </c>
      <c r="O6228">
        <f>Table2[[#This Row],[check_out_date]]-Table2[[#This Row],[check_in_date]]</f>
        <v>5</v>
      </c>
      <c r="P6228">
        <f>Table2[[#This Row],[num_adults]]+Table2[[#This Row],[num_children]]</f>
        <v>1</v>
      </c>
      <c r="Q6228" s="3">
        <f>IF(OR(Table2[[#This Row],[booking_status]]="confirmed",Table2[[#This Row],[booking_status]]="checked-out"),Table2[[#This Row],[room_rate_per_night]]*Table2[[#This Row],[Num_Nights]],0)</f>
        <v>429.6</v>
      </c>
      <c r="R6228" t="str" cm="1">
        <f t="array" ref="R6228">IFERROR(_xlfn.IFS(Table2[[#This Row],[booking_status]]="confirmed","Expected",Table2[[#This Row],[booking_status]]="checked-out","Actual"),"No Revenue")</f>
        <v>Expected</v>
      </c>
      <c r="S6228" s="4">
        <f>Table2[[#This Row],[Revenue_Amount]]/Table2[[#This Row],[Num_Nights]]</f>
        <v>85.92</v>
      </c>
    </row>
    <row r="6229" spans="1:19" hidden="1" x14ac:dyDescent="0.3">
      <c r="A6229">
        <v>6228</v>
      </c>
      <c r="B6229" t="s">
        <v>50</v>
      </c>
      <c r="C6229" s="9">
        <v>45221</v>
      </c>
      <c r="D6229" s="9">
        <v>45229</v>
      </c>
      <c r="E6229" s="10">
        <v>45210</v>
      </c>
      <c r="F6229" t="s">
        <v>27</v>
      </c>
      <c r="G6229">
        <v>244.88</v>
      </c>
      <c r="H6229">
        <v>1</v>
      </c>
      <c r="I6229">
        <v>0</v>
      </c>
      <c r="J6229" t="s">
        <v>35</v>
      </c>
      <c r="K6229" t="s">
        <v>20</v>
      </c>
      <c r="L6229" t="s">
        <v>56</v>
      </c>
      <c r="M6229" t="s">
        <v>36</v>
      </c>
      <c r="N6229" t="s">
        <v>45</v>
      </c>
      <c r="O6229">
        <f>Table2[[#This Row],[check_out_date]]-Table2[[#This Row],[check_in_date]]</f>
        <v>8</v>
      </c>
      <c r="P6229">
        <f>Table2[[#This Row],[num_adults]]+Table2[[#This Row],[num_children]]</f>
        <v>1</v>
      </c>
      <c r="Q6229" s="3">
        <f>IF(OR(Table2[[#This Row],[booking_status]]="confirmed",Table2[[#This Row],[booking_status]]="checked-out"),Table2[[#This Row],[room_rate_per_night]]*Table2[[#This Row],[Num_Nights]],0)</f>
        <v>1959.04</v>
      </c>
      <c r="R6229" t="str" cm="1">
        <f t="array" ref="R6229">IFERROR(_xlfn.IFS(Table2[[#This Row],[booking_status]]="confirmed","Expected",Table2[[#This Row],[booking_status]]="checked-out","Actual"),"No Revenue")</f>
        <v>Actual</v>
      </c>
      <c r="S6229" s="4">
        <f>Table2[[#This Row],[Revenue_Amount]]/Table2[[#This Row],[Num_Nights]]</f>
        <v>244.88</v>
      </c>
    </row>
    <row r="6230" spans="1:19" x14ac:dyDescent="0.3">
      <c r="A6230">
        <v>6229</v>
      </c>
      <c r="B6230" t="s">
        <v>31</v>
      </c>
      <c r="C6230" s="9">
        <v>44948</v>
      </c>
      <c r="D6230" s="9">
        <v>44951</v>
      </c>
      <c r="E6230" s="10">
        <v>44915</v>
      </c>
      <c r="F6230" t="s">
        <v>18</v>
      </c>
      <c r="G6230">
        <v>145.6</v>
      </c>
      <c r="H6230">
        <v>1</v>
      </c>
      <c r="I6230">
        <v>1</v>
      </c>
      <c r="J6230" t="s">
        <v>55</v>
      </c>
      <c r="K6230" t="s">
        <v>20</v>
      </c>
      <c r="L6230" t="s">
        <v>21</v>
      </c>
      <c r="M6230" t="s">
        <v>22</v>
      </c>
      <c r="N6230" t="s">
        <v>95</v>
      </c>
      <c r="O6230">
        <f>Table2[[#This Row],[check_out_date]]-Table2[[#This Row],[check_in_date]]</f>
        <v>3</v>
      </c>
      <c r="P6230">
        <f>Table2[[#This Row],[num_adults]]+Table2[[#This Row],[num_children]]</f>
        <v>2</v>
      </c>
      <c r="Q6230" s="3">
        <f>IF(OR(Table2[[#This Row],[booking_status]]="confirmed",Table2[[#This Row],[booking_status]]="checked-out"),Table2[[#This Row],[room_rate_per_night]]*Table2[[#This Row],[Num_Nights]],0)</f>
        <v>436.79999999999995</v>
      </c>
      <c r="R6230" t="str" cm="1">
        <f t="array" ref="R6230">IFERROR(_xlfn.IFS(Table2[[#This Row],[booking_status]]="confirmed","Expected",Table2[[#This Row],[booking_status]]="checked-out","Actual"),"No Revenue")</f>
        <v>Expected</v>
      </c>
      <c r="S6230" s="4">
        <f>Table2[[#This Row],[Revenue_Amount]]/Table2[[#This Row],[Num_Nights]]</f>
        <v>145.6</v>
      </c>
    </row>
    <row r="6231" spans="1:19" hidden="1" x14ac:dyDescent="0.3">
      <c r="A6231">
        <v>6230</v>
      </c>
      <c r="B6231" t="s">
        <v>31</v>
      </c>
      <c r="C6231" s="9">
        <v>44995</v>
      </c>
      <c r="D6231" s="9">
        <v>44998</v>
      </c>
      <c r="E6231" s="10">
        <v>44969</v>
      </c>
      <c r="F6231" t="s">
        <v>49</v>
      </c>
      <c r="G6231">
        <v>54.67</v>
      </c>
      <c r="H6231">
        <v>1</v>
      </c>
      <c r="I6231">
        <v>1</v>
      </c>
      <c r="J6231" t="s">
        <v>35</v>
      </c>
      <c r="K6231" t="s">
        <v>66</v>
      </c>
      <c r="L6231" t="s">
        <v>56</v>
      </c>
      <c r="M6231" t="s">
        <v>36</v>
      </c>
      <c r="N6231" t="s">
        <v>41</v>
      </c>
      <c r="O6231">
        <f>Table2[[#This Row],[check_out_date]]-Table2[[#This Row],[check_in_date]]</f>
        <v>3</v>
      </c>
      <c r="P6231">
        <f>Table2[[#This Row],[num_adults]]+Table2[[#This Row],[num_children]]</f>
        <v>2</v>
      </c>
      <c r="Q6231" s="3">
        <f>IF(OR(Table2[[#This Row],[booking_status]]="confirmed",Table2[[#This Row],[booking_status]]="checked-out"),Table2[[#This Row],[room_rate_per_night]]*Table2[[#This Row],[Num_Nights]],0)</f>
        <v>164.01</v>
      </c>
      <c r="R6231" t="str" cm="1">
        <f t="array" ref="R6231">IFERROR(_xlfn.IFS(Table2[[#This Row],[booking_status]]="confirmed","Expected",Table2[[#This Row],[booking_status]]="checked-out","Actual"),"No Revenue")</f>
        <v>Actual</v>
      </c>
      <c r="S6231" s="4">
        <f>Table2[[#This Row],[Revenue_Amount]]/Table2[[#This Row],[Num_Nights]]</f>
        <v>54.669999999999995</v>
      </c>
    </row>
    <row r="6232" spans="1:19" x14ac:dyDescent="0.3">
      <c r="A6232">
        <v>6231</v>
      </c>
      <c r="B6232" t="s">
        <v>14</v>
      </c>
      <c r="C6232" s="9">
        <v>45185</v>
      </c>
      <c r="D6232" s="9">
        <v>45188</v>
      </c>
      <c r="E6232" s="10">
        <v>45170</v>
      </c>
      <c r="F6232" t="s">
        <v>54</v>
      </c>
      <c r="G6232">
        <v>298.86</v>
      </c>
      <c r="H6232">
        <v>2</v>
      </c>
      <c r="I6232">
        <v>0</v>
      </c>
      <c r="J6232" t="s">
        <v>19</v>
      </c>
      <c r="K6232" t="s">
        <v>44</v>
      </c>
      <c r="L6232" t="s">
        <v>21</v>
      </c>
      <c r="M6232" t="s">
        <v>36</v>
      </c>
      <c r="N6232" t="s">
        <v>30</v>
      </c>
      <c r="O6232">
        <f>Table2[[#This Row],[check_out_date]]-Table2[[#This Row],[check_in_date]]</f>
        <v>3</v>
      </c>
      <c r="P6232">
        <f>Table2[[#This Row],[num_adults]]+Table2[[#This Row],[num_children]]</f>
        <v>2</v>
      </c>
      <c r="Q6232" s="3">
        <f>IF(OR(Table2[[#This Row],[booking_status]]="confirmed",Table2[[#This Row],[booking_status]]="checked-out"),Table2[[#This Row],[room_rate_per_night]]*Table2[[#This Row],[Num_Nights]],0)</f>
        <v>896.58</v>
      </c>
      <c r="R6232" t="str" cm="1">
        <f t="array" ref="R6232">IFERROR(_xlfn.IFS(Table2[[#This Row],[booking_status]]="confirmed","Expected",Table2[[#This Row],[booking_status]]="checked-out","Actual"),"No Revenue")</f>
        <v>Expected</v>
      </c>
      <c r="S6232" s="4">
        <f>Table2[[#This Row],[Revenue_Amount]]/Table2[[#This Row],[Num_Nights]]</f>
        <v>298.86</v>
      </c>
    </row>
    <row r="6233" spans="1:19" x14ac:dyDescent="0.3">
      <c r="A6233">
        <v>6232</v>
      </c>
      <c r="B6233" t="s">
        <v>14</v>
      </c>
      <c r="C6233" s="9">
        <v>45181</v>
      </c>
      <c r="D6233" s="9">
        <v>45182</v>
      </c>
      <c r="E6233" s="10">
        <v>45130</v>
      </c>
      <c r="F6233" t="s">
        <v>54</v>
      </c>
      <c r="G6233">
        <v>321.12</v>
      </c>
      <c r="H6233">
        <v>2</v>
      </c>
      <c r="I6233">
        <v>0</v>
      </c>
      <c r="J6233" t="s">
        <v>55</v>
      </c>
      <c r="K6233" t="s">
        <v>29</v>
      </c>
      <c r="L6233" t="s">
        <v>56</v>
      </c>
      <c r="M6233" t="s">
        <v>36</v>
      </c>
      <c r="N6233" t="s">
        <v>45</v>
      </c>
      <c r="O6233">
        <f>Table2[[#This Row],[check_out_date]]-Table2[[#This Row],[check_in_date]]</f>
        <v>1</v>
      </c>
      <c r="P6233">
        <f>Table2[[#This Row],[num_adults]]+Table2[[#This Row],[num_children]]</f>
        <v>2</v>
      </c>
      <c r="Q6233" s="3">
        <f>IF(OR(Table2[[#This Row],[booking_status]]="confirmed",Table2[[#This Row],[booking_status]]="checked-out"),Table2[[#This Row],[room_rate_per_night]]*Table2[[#This Row],[Num_Nights]],0)</f>
        <v>321.12</v>
      </c>
      <c r="R6233" t="str" cm="1">
        <f t="array" ref="R6233">IFERROR(_xlfn.IFS(Table2[[#This Row],[booking_status]]="confirmed","Expected",Table2[[#This Row],[booking_status]]="checked-out","Actual"),"No Revenue")</f>
        <v>Actual</v>
      </c>
      <c r="S6233" s="4">
        <f>Table2[[#This Row],[Revenue_Amount]]/Table2[[#This Row],[Num_Nights]]</f>
        <v>321.12</v>
      </c>
    </row>
    <row r="6234" spans="1:19" x14ac:dyDescent="0.3">
      <c r="A6234">
        <v>6233</v>
      </c>
      <c r="B6234" t="s">
        <v>50</v>
      </c>
      <c r="C6234" s="9">
        <v>44928</v>
      </c>
      <c r="D6234" s="9">
        <v>44932</v>
      </c>
      <c r="E6234" s="10">
        <v>44917</v>
      </c>
      <c r="F6234" t="s">
        <v>27</v>
      </c>
      <c r="G6234">
        <v>192.72</v>
      </c>
      <c r="H6234">
        <v>2</v>
      </c>
      <c r="I6234">
        <v>0</v>
      </c>
      <c r="J6234" t="s">
        <v>94</v>
      </c>
      <c r="K6234" t="s">
        <v>44</v>
      </c>
      <c r="L6234" t="s">
        <v>21</v>
      </c>
      <c r="M6234" t="s">
        <v>36</v>
      </c>
      <c r="N6234" t="s">
        <v>41</v>
      </c>
      <c r="O6234">
        <f>Table2[[#This Row],[check_out_date]]-Table2[[#This Row],[check_in_date]]</f>
        <v>4</v>
      </c>
      <c r="P6234">
        <f>Table2[[#This Row],[num_adults]]+Table2[[#This Row],[num_children]]</f>
        <v>2</v>
      </c>
      <c r="Q6234" s="3">
        <f>IF(OR(Table2[[#This Row],[booking_status]]="confirmed",Table2[[#This Row],[booking_status]]="checked-out"),Table2[[#This Row],[room_rate_per_night]]*Table2[[#This Row],[Num_Nights]],0)</f>
        <v>770.88</v>
      </c>
      <c r="R6234" t="str" cm="1">
        <f t="array" ref="R6234">IFERROR(_xlfn.IFS(Table2[[#This Row],[booking_status]]="confirmed","Expected",Table2[[#This Row],[booking_status]]="checked-out","Actual"),"No Revenue")</f>
        <v>Expected</v>
      </c>
      <c r="S6234" s="4">
        <f>Table2[[#This Row],[Revenue_Amount]]/Table2[[#This Row],[Num_Nights]]</f>
        <v>192.72</v>
      </c>
    </row>
    <row r="6235" spans="1:19" x14ac:dyDescent="0.3">
      <c r="A6235">
        <v>6234</v>
      </c>
      <c r="B6235" t="s">
        <v>14</v>
      </c>
      <c r="C6235" s="9">
        <v>45143</v>
      </c>
      <c r="D6235" s="9">
        <v>45147</v>
      </c>
      <c r="E6235" s="10">
        <v>45071</v>
      </c>
      <c r="F6235" t="s">
        <v>18</v>
      </c>
      <c r="G6235">
        <v>269.66000000000003</v>
      </c>
      <c r="H6235">
        <v>2</v>
      </c>
      <c r="I6235">
        <v>0</v>
      </c>
      <c r="J6235" t="s">
        <v>28</v>
      </c>
      <c r="K6235" t="s">
        <v>29</v>
      </c>
      <c r="L6235" t="s">
        <v>56</v>
      </c>
      <c r="M6235" t="s">
        <v>36</v>
      </c>
      <c r="N6235" t="s">
        <v>30</v>
      </c>
      <c r="O6235">
        <f>Table2[[#This Row],[check_out_date]]-Table2[[#This Row],[check_in_date]]</f>
        <v>4</v>
      </c>
      <c r="P6235">
        <f>Table2[[#This Row],[num_adults]]+Table2[[#This Row],[num_children]]</f>
        <v>2</v>
      </c>
      <c r="Q6235" s="3">
        <f>IF(OR(Table2[[#This Row],[booking_status]]="confirmed",Table2[[#This Row],[booking_status]]="checked-out"),Table2[[#This Row],[room_rate_per_night]]*Table2[[#This Row],[Num_Nights]],0)</f>
        <v>1078.6400000000001</v>
      </c>
      <c r="R6235" t="str" cm="1">
        <f t="array" ref="R6235">IFERROR(_xlfn.IFS(Table2[[#This Row],[booking_status]]="confirmed","Expected",Table2[[#This Row],[booking_status]]="checked-out","Actual"),"No Revenue")</f>
        <v>Actual</v>
      </c>
      <c r="S6235" s="4">
        <f>Table2[[#This Row],[Revenue_Amount]]/Table2[[#This Row],[Num_Nights]]</f>
        <v>269.66000000000003</v>
      </c>
    </row>
    <row r="6236" spans="1:19" x14ac:dyDescent="0.3">
      <c r="A6236">
        <v>6235</v>
      </c>
      <c r="B6236" t="s">
        <v>50</v>
      </c>
      <c r="C6236" s="9">
        <v>45237</v>
      </c>
      <c r="D6236" s="9">
        <v>45240</v>
      </c>
      <c r="E6236" s="10">
        <v>45231</v>
      </c>
      <c r="F6236" t="s">
        <v>49</v>
      </c>
      <c r="G6236">
        <v>146.88</v>
      </c>
      <c r="H6236">
        <v>2</v>
      </c>
      <c r="I6236">
        <v>0</v>
      </c>
      <c r="J6236" t="s">
        <v>28</v>
      </c>
      <c r="K6236" t="s">
        <v>44</v>
      </c>
      <c r="L6236" t="s">
        <v>56</v>
      </c>
      <c r="M6236" t="s">
        <v>36</v>
      </c>
      <c r="N6236" t="s">
        <v>23</v>
      </c>
      <c r="O6236">
        <f>Table2[[#This Row],[check_out_date]]-Table2[[#This Row],[check_in_date]]</f>
        <v>3</v>
      </c>
      <c r="P6236">
        <f>Table2[[#This Row],[num_adults]]+Table2[[#This Row],[num_children]]</f>
        <v>2</v>
      </c>
      <c r="Q6236" s="3">
        <f>IF(OR(Table2[[#This Row],[booking_status]]="confirmed",Table2[[#This Row],[booking_status]]="checked-out"),Table2[[#This Row],[room_rate_per_night]]*Table2[[#This Row],[Num_Nights]],0)</f>
        <v>440.64</v>
      </c>
      <c r="R6236" t="str" cm="1">
        <f t="array" ref="R6236">IFERROR(_xlfn.IFS(Table2[[#This Row],[booking_status]]="confirmed","Expected",Table2[[#This Row],[booking_status]]="checked-out","Actual"),"No Revenue")</f>
        <v>Actual</v>
      </c>
      <c r="S6236" s="4">
        <f>Table2[[#This Row],[Revenue_Amount]]/Table2[[#This Row],[Num_Nights]]</f>
        <v>146.88</v>
      </c>
    </row>
    <row r="6237" spans="1:19" x14ac:dyDescent="0.3">
      <c r="A6237">
        <v>6236</v>
      </c>
      <c r="B6237" t="s">
        <v>50</v>
      </c>
      <c r="C6237" s="9">
        <v>45237</v>
      </c>
      <c r="D6237" s="9">
        <v>45240</v>
      </c>
      <c r="E6237" s="10">
        <v>45229</v>
      </c>
      <c r="F6237" t="s">
        <v>18</v>
      </c>
      <c r="G6237">
        <v>270.89999999999998</v>
      </c>
      <c r="H6237">
        <v>1</v>
      </c>
      <c r="I6237">
        <v>2</v>
      </c>
      <c r="J6237" t="s">
        <v>28</v>
      </c>
      <c r="K6237" t="s">
        <v>29</v>
      </c>
      <c r="L6237" t="s">
        <v>70</v>
      </c>
      <c r="M6237" t="s">
        <v>36</v>
      </c>
      <c r="N6237" t="s">
        <v>30</v>
      </c>
      <c r="O6237">
        <f>Table2[[#This Row],[check_out_date]]-Table2[[#This Row],[check_in_date]]</f>
        <v>3</v>
      </c>
      <c r="P6237">
        <f>Table2[[#This Row],[num_adults]]+Table2[[#This Row],[num_children]]</f>
        <v>3</v>
      </c>
      <c r="Q6237" s="3">
        <f>IF(OR(Table2[[#This Row],[booking_status]]="confirmed",Table2[[#This Row],[booking_status]]="checked-out"),Table2[[#This Row],[room_rate_per_night]]*Table2[[#This Row],[Num_Nights]],0)</f>
        <v>0</v>
      </c>
      <c r="R6237" t="str" cm="1">
        <f t="array" ref="R6237">IFERROR(_xlfn.IFS(Table2[[#This Row],[booking_status]]="confirmed","Expected",Table2[[#This Row],[booking_status]]="checked-out","Actual"),"No Revenue")</f>
        <v>No Revenue</v>
      </c>
      <c r="S6237" s="4">
        <f>Table2[[#This Row],[Revenue_Amount]]/Table2[[#This Row],[Num_Nights]]</f>
        <v>0</v>
      </c>
    </row>
    <row r="6238" spans="1:19" x14ac:dyDescent="0.3">
      <c r="A6238">
        <v>6237</v>
      </c>
      <c r="B6238" t="s">
        <v>50</v>
      </c>
      <c r="C6238" s="9">
        <v>44963</v>
      </c>
      <c r="D6238" s="9">
        <v>44966</v>
      </c>
      <c r="E6238" s="10">
        <v>44952</v>
      </c>
      <c r="F6238" t="s">
        <v>54</v>
      </c>
      <c r="G6238">
        <v>519.41</v>
      </c>
      <c r="H6238">
        <v>1</v>
      </c>
      <c r="I6238">
        <v>0</v>
      </c>
      <c r="J6238" t="s">
        <v>94</v>
      </c>
      <c r="K6238" t="s">
        <v>44</v>
      </c>
      <c r="L6238" t="s">
        <v>60</v>
      </c>
      <c r="M6238" t="s">
        <v>36</v>
      </c>
      <c r="N6238" t="s">
        <v>23</v>
      </c>
      <c r="O6238">
        <f>Table2[[#This Row],[check_out_date]]-Table2[[#This Row],[check_in_date]]</f>
        <v>3</v>
      </c>
      <c r="P6238">
        <f>Table2[[#This Row],[num_adults]]+Table2[[#This Row],[num_children]]</f>
        <v>1</v>
      </c>
      <c r="Q6238" s="3">
        <f>IF(OR(Table2[[#This Row],[booking_status]]="confirmed",Table2[[#This Row],[booking_status]]="checked-out"),Table2[[#This Row],[room_rate_per_night]]*Table2[[#This Row],[Num_Nights]],0)</f>
        <v>0</v>
      </c>
      <c r="R6238" t="str" cm="1">
        <f t="array" ref="R6238">IFERROR(_xlfn.IFS(Table2[[#This Row],[booking_status]]="confirmed","Expected",Table2[[#This Row],[booking_status]]="checked-out","Actual"),"No Revenue")</f>
        <v>No Revenue</v>
      </c>
      <c r="S6238" s="4">
        <f>Table2[[#This Row],[Revenue_Amount]]/Table2[[#This Row],[Num_Nights]]</f>
        <v>0</v>
      </c>
    </row>
    <row r="6239" spans="1:19" x14ac:dyDescent="0.3">
      <c r="A6239">
        <v>6238</v>
      </c>
      <c r="B6239" t="s">
        <v>14</v>
      </c>
      <c r="C6239" s="9">
        <v>45151</v>
      </c>
      <c r="D6239" s="9">
        <v>45155</v>
      </c>
      <c r="E6239" s="10">
        <v>45092</v>
      </c>
      <c r="F6239" t="s">
        <v>49</v>
      </c>
      <c r="G6239">
        <v>116.37</v>
      </c>
      <c r="H6239">
        <v>4</v>
      </c>
      <c r="I6239">
        <v>0</v>
      </c>
      <c r="J6239" t="s">
        <v>94</v>
      </c>
      <c r="K6239" t="s">
        <v>44</v>
      </c>
      <c r="L6239" t="s">
        <v>21</v>
      </c>
      <c r="M6239" t="s">
        <v>36</v>
      </c>
      <c r="N6239" t="s">
        <v>41</v>
      </c>
      <c r="O6239">
        <f>Table2[[#This Row],[check_out_date]]-Table2[[#This Row],[check_in_date]]</f>
        <v>4</v>
      </c>
      <c r="P6239">
        <f>Table2[[#This Row],[num_adults]]+Table2[[#This Row],[num_children]]</f>
        <v>4</v>
      </c>
      <c r="Q6239" s="3">
        <f>IF(OR(Table2[[#This Row],[booking_status]]="confirmed",Table2[[#This Row],[booking_status]]="checked-out"),Table2[[#This Row],[room_rate_per_night]]*Table2[[#This Row],[Num_Nights]],0)</f>
        <v>465.48</v>
      </c>
      <c r="R6239" t="str" cm="1">
        <f t="array" ref="R6239">IFERROR(_xlfn.IFS(Table2[[#This Row],[booking_status]]="confirmed","Expected",Table2[[#This Row],[booking_status]]="checked-out","Actual"),"No Revenue")</f>
        <v>Expected</v>
      </c>
      <c r="S6239" s="4">
        <f>Table2[[#This Row],[Revenue_Amount]]/Table2[[#This Row],[Num_Nights]]</f>
        <v>116.37</v>
      </c>
    </row>
    <row r="6240" spans="1:19" x14ac:dyDescent="0.3">
      <c r="A6240">
        <v>6239</v>
      </c>
      <c r="B6240" t="s">
        <v>31</v>
      </c>
      <c r="C6240" s="9">
        <v>45178</v>
      </c>
      <c r="D6240" s="9">
        <v>45186</v>
      </c>
      <c r="E6240" s="10">
        <v>45146</v>
      </c>
      <c r="F6240" t="s">
        <v>27</v>
      </c>
      <c r="G6240">
        <v>162.19</v>
      </c>
      <c r="H6240">
        <v>3</v>
      </c>
      <c r="I6240">
        <v>0</v>
      </c>
      <c r="J6240" t="s">
        <v>94</v>
      </c>
      <c r="K6240" t="s">
        <v>44</v>
      </c>
      <c r="L6240" t="s">
        <v>60</v>
      </c>
      <c r="M6240" t="s">
        <v>36</v>
      </c>
      <c r="N6240" t="s">
        <v>41</v>
      </c>
      <c r="O6240">
        <f>Table2[[#This Row],[check_out_date]]-Table2[[#This Row],[check_in_date]]</f>
        <v>8</v>
      </c>
      <c r="P6240">
        <f>Table2[[#This Row],[num_adults]]+Table2[[#This Row],[num_children]]</f>
        <v>3</v>
      </c>
      <c r="Q6240" s="3">
        <f>IF(OR(Table2[[#This Row],[booking_status]]="confirmed",Table2[[#This Row],[booking_status]]="checked-out"),Table2[[#This Row],[room_rate_per_night]]*Table2[[#This Row],[Num_Nights]],0)</f>
        <v>0</v>
      </c>
      <c r="R6240" t="str" cm="1">
        <f t="array" ref="R6240">IFERROR(_xlfn.IFS(Table2[[#This Row],[booking_status]]="confirmed","Expected",Table2[[#This Row],[booking_status]]="checked-out","Actual"),"No Revenue")</f>
        <v>No Revenue</v>
      </c>
      <c r="S6240" s="4">
        <f>Table2[[#This Row],[Revenue_Amount]]/Table2[[#This Row],[Num_Nights]]</f>
        <v>0</v>
      </c>
    </row>
    <row r="6241" spans="1:19" x14ac:dyDescent="0.3">
      <c r="A6241">
        <v>6240</v>
      </c>
      <c r="B6241" t="s">
        <v>37</v>
      </c>
      <c r="C6241" s="9">
        <v>45098</v>
      </c>
      <c r="D6241" s="9">
        <v>45101</v>
      </c>
      <c r="E6241" s="10">
        <v>45021</v>
      </c>
      <c r="F6241" t="s">
        <v>27</v>
      </c>
      <c r="G6241">
        <v>167.46</v>
      </c>
      <c r="H6241">
        <v>2</v>
      </c>
      <c r="I6241">
        <v>0</v>
      </c>
      <c r="J6241" t="s">
        <v>28</v>
      </c>
      <c r="K6241" t="s">
        <v>66</v>
      </c>
      <c r="L6241" t="s">
        <v>21</v>
      </c>
      <c r="M6241" t="s">
        <v>36</v>
      </c>
      <c r="N6241" t="s">
        <v>41</v>
      </c>
      <c r="O6241">
        <f>Table2[[#This Row],[check_out_date]]-Table2[[#This Row],[check_in_date]]</f>
        <v>3</v>
      </c>
      <c r="P6241">
        <f>Table2[[#This Row],[num_adults]]+Table2[[#This Row],[num_children]]</f>
        <v>2</v>
      </c>
      <c r="Q6241" s="3">
        <f>IF(OR(Table2[[#This Row],[booking_status]]="confirmed",Table2[[#This Row],[booking_status]]="checked-out"),Table2[[#This Row],[room_rate_per_night]]*Table2[[#This Row],[Num_Nights]],0)</f>
        <v>502.38</v>
      </c>
      <c r="R6241" t="str" cm="1">
        <f t="array" ref="R6241">IFERROR(_xlfn.IFS(Table2[[#This Row],[booking_status]]="confirmed","Expected",Table2[[#This Row],[booking_status]]="checked-out","Actual"),"No Revenue")</f>
        <v>Expected</v>
      </c>
      <c r="S6241" s="4">
        <f>Table2[[#This Row],[Revenue_Amount]]/Table2[[#This Row],[Num_Nights]]</f>
        <v>167.46</v>
      </c>
    </row>
    <row r="6242" spans="1:19" x14ac:dyDescent="0.3">
      <c r="A6242">
        <v>6241</v>
      </c>
      <c r="B6242" t="s">
        <v>50</v>
      </c>
      <c r="C6242" s="9">
        <v>45237</v>
      </c>
      <c r="D6242" s="9">
        <v>45246</v>
      </c>
      <c r="E6242" s="10">
        <v>45197</v>
      </c>
      <c r="F6242" t="s">
        <v>18</v>
      </c>
      <c r="G6242">
        <v>267.27</v>
      </c>
      <c r="H6242">
        <v>4</v>
      </c>
      <c r="I6242">
        <v>0</v>
      </c>
      <c r="J6242" t="s">
        <v>55</v>
      </c>
      <c r="K6242" t="s">
        <v>44</v>
      </c>
      <c r="L6242" t="s">
        <v>21</v>
      </c>
      <c r="M6242" t="s">
        <v>36</v>
      </c>
      <c r="N6242" t="s">
        <v>41</v>
      </c>
      <c r="O6242">
        <f>Table2[[#This Row],[check_out_date]]-Table2[[#This Row],[check_in_date]]</f>
        <v>9</v>
      </c>
      <c r="P6242">
        <f>Table2[[#This Row],[num_adults]]+Table2[[#This Row],[num_children]]</f>
        <v>4</v>
      </c>
      <c r="Q6242" s="3">
        <f>IF(OR(Table2[[#This Row],[booking_status]]="confirmed",Table2[[#This Row],[booking_status]]="checked-out"),Table2[[#This Row],[room_rate_per_night]]*Table2[[#This Row],[Num_Nights]],0)</f>
        <v>2405.4299999999998</v>
      </c>
      <c r="R6242" t="str" cm="1">
        <f t="array" ref="R6242">IFERROR(_xlfn.IFS(Table2[[#This Row],[booking_status]]="confirmed","Expected",Table2[[#This Row],[booking_status]]="checked-out","Actual"),"No Revenue")</f>
        <v>Expected</v>
      </c>
      <c r="S6242" s="4">
        <f>Table2[[#This Row],[Revenue_Amount]]/Table2[[#This Row],[Num_Nights]]</f>
        <v>267.27</v>
      </c>
    </row>
    <row r="6243" spans="1:19" x14ac:dyDescent="0.3">
      <c r="A6243">
        <v>6242</v>
      </c>
      <c r="B6243" t="s">
        <v>31</v>
      </c>
      <c r="C6243" s="9">
        <v>45263</v>
      </c>
      <c r="D6243" s="9">
        <v>45271</v>
      </c>
      <c r="E6243" s="10">
        <v>45245</v>
      </c>
      <c r="F6243" t="s">
        <v>27</v>
      </c>
      <c r="G6243">
        <v>169.88</v>
      </c>
      <c r="H6243">
        <v>2</v>
      </c>
      <c r="I6243">
        <v>0</v>
      </c>
      <c r="J6243" t="s">
        <v>19</v>
      </c>
      <c r="K6243" t="s">
        <v>20</v>
      </c>
      <c r="L6243" t="s">
        <v>56</v>
      </c>
      <c r="M6243" t="s">
        <v>36</v>
      </c>
      <c r="N6243" t="s">
        <v>45</v>
      </c>
      <c r="O6243">
        <f>Table2[[#This Row],[check_out_date]]-Table2[[#This Row],[check_in_date]]</f>
        <v>8</v>
      </c>
      <c r="P6243">
        <f>Table2[[#This Row],[num_adults]]+Table2[[#This Row],[num_children]]</f>
        <v>2</v>
      </c>
      <c r="Q6243" s="3">
        <f>IF(OR(Table2[[#This Row],[booking_status]]="confirmed",Table2[[#This Row],[booking_status]]="checked-out"),Table2[[#This Row],[room_rate_per_night]]*Table2[[#This Row],[Num_Nights]],0)</f>
        <v>1359.04</v>
      </c>
      <c r="R6243" t="str" cm="1">
        <f t="array" ref="R6243">IFERROR(_xlfn.IFS(Table2[[#This Row],[booking_status]]="confirmed","Expected",Table2[[#This Row],[booking_status]]="checked-out","Actual"),"No Revenue")</f>
        <v>Actual</v>
      </c>
      <c r="S6243" s="4">
        <f>Table2[[#This Row],[Revenue_Amount]]/Table2[[#This Row],[Num_Nights]]</f>
        <v>169.88</v>
      </c>
    </row>
    <row r="6244" spans="1:19" x14ac:dyDescent="0.3">
      <c r="A6244">
        <v>6243</v>
      </c>
      <c r="B6244" t="s">
        <v>50</v>
      </c>
      <c r="C6244" s="9">
        <v>44931</v>
      </c>
      <c r="D6244" s="9">
        <v>44933</v>
      </c>
      <c r="E6244" s="10">
        <v>44908</v>
      </c>
      <c r="F6244" t="s">
        <v>27</v>
      </c>
      <c r="G6244">
        <v>183.61</v>
      </c>
      <c r="H6244">
        <v>2</v>
      </c>
      <c r="I6244">
        <v>2</v>
      </c>
      <c r="J6244" t="s">
        <v>55</v>
      </c>
      <c r="K6244" t="s">
        <v>29</v>
      </c>
      <c r="L6244" t="s">
        <v>21</v>
      </c>
      <c r="M6244" t="s">
        <v>36</v>
      </c>
      <c r="N6244" t="s">
        <v>45</v>
      </c>
      <c r="O6244">
        <f>Table2[[#This Row],[check_out_date]]-Table2[[#This Row],[check_in_date]]</f>
        <v>2</v>
      </c>
      <c r="P6244">
        <f>Table2[[#This Row],[num_adults]]+Table2[[#This Row],[num_children]]</f>
        <v>4</v>
      </c>
      <c r="Q6244" s="3">
        <f>IF(OR(Table2[[#This Row],[booking_status]]="confirmed",Table2[[#This Row],[booking_status]]="checked-out"),Table2[[#This Row],[room_rate_per_night]]*Table2[[#This Row],[Num_Nights]],0)</f>
        <v>367.22</v>
      </c>
      <c r="R6244" t="str" cm="1">
        <f t="array" ref="R6244">IFERROR(_xlfn.IFS(Table2[[#This Row],[booking_status]]="confirmed","Expected",Table2[[#This Row],[booking_status]]="checked-out","Actual"),"No Revenue")</f>
        <v>Expected</v>
      </c>
      <c r="S6244" s="4">
        <f>Table2[[#This Row],[Revenue_Amount]]/Table2[[#This Row],[Num_Nights]]</f>
        <v>183.61</v>
      </c>
    </row>
    <row r="6245" spans="1:19" x14ac:dyDescent="0.3">
      <c r="A6245">
        <v>6244</v>
      </c>
      <c r="B6245" t="s">
        <v>50</v>
      </c>
      <c r="C6245" s="9">
        <v>44975</v>
      </c>
      <c r="D6245" s="9">
        <v>44978</v>
      </c>
      <c r="E6245" s="10">
        <v>44966</v>
      </c>
      <c r="F6245" t="s">
        <v>54</v>
      </c>
      <c r="G6245">
        <v>572.04999999999995</v>
      </c>
      <c r="H6245">
        <v>2</v>
      </c>
      <c r="I6245">
        <v>2</v>
      </c>
      <c r="J6245" t="s">
        <v>28</v>
      </c>
      <c r="K6245" t="s">
        <v>20</v>
      </c>
      <c r="L6245" t="s">
        <v>60</v>
      </c>
      <c r="M6245" t="s">
        <v>36</v>
      </c>
      <c r="N6245" t="s">
        <v>41</v>
      </c>
      <c r="O6245">
        <f>Table2[[#This Row],[check_out_date]]-Table2[[#This Row],[check_in_date]]</f>
        <v>3</v>
      </c>
      <c r="P6245">
        <f>Table2[[#This Row],[num_adults]]+Table2[[#This Row],[num_children]]</f>
        <v>4</v>
      </c>
      <c r="Q6245" s="3">
        <f>IF(OR(Table2[[#This Row],[booking_status]]="confirmed",Table2[[#This Row],[booking_status]]="checked-out"),Table2[[#This Row],[room_rate_per_night]]*Table2[[#This Row],[Num_Nights]],0)</f>
        <v>0</v>
      </c>
      <c r="R6245" t="str" cm="1">
        <f t="array" ref="R6245">IFERROR(_xlfn.IFS(Table2[[#This Row],[booking_status]]="confirmed","Expected",Table2[[#This Row],[booking_status]]="checked-out","Actual"),"No Revenue")</f>
        <v>No Revenue</v>
      </c>
      <c r="S6245" s="4">
        <f>Table2[[#This Row],[Revenue_Amount]]/Table2[[#This Row],[Num_Nights]]</f>
        <v>0</v>
      </c>
    </row>
    <row r="6246" spans="1:19" x14ac:dyDescent="0.3">
      <c r="A6246">
        <v>6245</v>
      </c>
      <c r="B6246" t="s">
        <v>37</v>
      </c>
      <c r="C6246" s="9">
        <v>45057</v>
      </c>
      <c r="D6246" s="9">
        <v>45059</v>
      </c>
      <c r="E6246" s="10">
        <v>45030</v>
      </c>
      <c r="F6246" t="s">
        <v>49</v>
      </c>
      <c r="G6246">
        <v>121.07</v>
      </c>
      <c r="H6246">
        <v>1</v>
      </c>
      <c r="I6246">
        <v>2</v>
      </c>
      <c r="J6246" t="s">
        <v>55</v>
      </c>
      <c r="K6246" t="s">
        <v>20</v>
      </c>
      <c r="L6246" t="s">
        <v>21</v>
      </c>
      <c r="M6246" t="s">
        <v>36</v>
      </c>
      <c r="N6246" t="s">
        <v>41</v>
      </c>
      <c r="O6246">
        <f>Table2[[#This Row],[check_out_date]]-Table2[[#This Row],[check_in_date]]</f>
        <v>2</v>
      </c>
      <c r="P6246">
        <f>Table2[[#This Row],[num_adults]]+Table2[[#This Row],[num_children]]</f>
        <v>3</v>
      </c>
      <c r="Q6246" s="3">
        <f>IF(OR(Table2[[#This Row],[booking_status]]="confirmed",Table2[[#This Row],[booking_status]]="checked-out"),Table2[[#This Row],[room_rate_per_night]]*Table2[[#This Row],[Num_Nights]],0)</f>
        <v>242.14</v>
      </c>
      <c r="R6246" t="str" cm="1">
        <f t="array" ref="R6246">IFERROR(_xlfn.IFS(Table2[[#This Row],[booking_status]]="confirmed","Expected",Table2[[#This Row],[booking_status]]="checked-out","Actual"),"No Revenue")</f>
        <v>Expected</v>
      </c>
      <c r="S6246" s="4">
        <f>Table2[[#This Row],[Revenue_Amount]]/Table2[[#This Row],[Num_Nights]]</f>
        <v>121.07</v>
      </c>
    </row>
    <row r="6247" spans="1:19" x14ac:dyDescent="0.3">
      <c r="A6247">
        <v>6246</v>
      </c>
      <c r="B6247" t="s">
        <v>50</v>
      </c>
      <c r="C6247" s="9">
        <v>45120</v>
      </c>
      <c r="D6247" s="9">
        <v>45124</v>
      </c>
      <c r="E6247" s="10">
        <v>45104</v>
      </c>
      <c r="F6247" t="s">
        <v>27</v>
      </c>
      <c r="G6247">
        <v>172.41</v>
      </c>
      <c r="H6247">
        <v>1</v>
      </c>
      <c r="I6247">
        <v>0</v>
      </c>
      <c r="J6247" t="s">
        <v>19</v>
      </c>
      <c r="K6247" t="s">
        <v>29</v>
      </c>
      <c r="L6247" t="s">
        <v>21</v>
      </c>
      <c r="M6247" t="s">
        <v>36</v>
      </c>
      <c r="N6247" t="s">
        <v>41</v>
      </c>
      <c r="O6247">
        <f>Table2[[#This Row],[check_out_date]]-Table2[[#This Row],[check_in_date]]</f>
        <v>4</v>
      </c>
      <c r="P6247">
        <f>Table2[[#This Row],[num_adults]]+Table2[[#This Row],[num_children]]</f>
        <v>1</v>
      </c>
      <c r="Q6247" s="3">
        <f>IF(OR(Table2[[#This Row],[booking_status]]="confirmed",Table2[[#This Row],[booking_status]]="checked-out"),Table2[[#This Row],[room_rate_per_night]]*Table2[[#This Row],[Num_Nights]],0)</f>
        <v>689.64</v>
      </c>
      <c r="R6247" t="str" cm="1">
        <f t="array" ref="R6247">IFERROR(_xlfn.IFS(Table2[[#This Row],[booking_status]]="confirmed","Expected",Table2[[#This Row],[booking_status]]="checked-out","Actual"),"No Revenue")</f>
        <v>Expected</v>
      </c>
      <c r="S6247" s="4">
        <f>Table2[[#This Row],[Revenue_Amount]]/Table2[[#This Row],[Num_Nights]]</f>
        <v>172.41</v>
      </c>
    </row>
    <row r="6248" spans="1:19" x14ac:dyDescent="0.3">
      <c r="A6248">
        <v>6247</v>
      </c>
      <c r="B6248" t="s">
        <v>37</v>
      </c>
      <c r="C6248" s="9">
        <v>45259</v>
      </c>
      <c r="D6248" s="9">
        <v>45267</v>
      </c>
      <c r="E6248" s="10">
        <v>45253</v>
      </c>
      <c r="F6248" t="s">
        <v>27</v>
      </c>
      <c r="G6248">
        <v>196.32</v>
      </c>
      <c r="H6248">
        <v>2</v>
      </c>
      <c r="I6248">
        <v>2</v>
      </c>
      <c r="J6248" t="s">
        <v>94</v>
      </c>
      <c r="K6248" t="s">
        <v>20</v>
      </c>
      <c r="L6248" t="s">
        <v>70</v>
      </c>
      <c r="M6248" t="s">
        <v>36</v>
      </c>
      <c r="N6248" t="s">
        <v>41</v>
      </c>
      <c r="O6248">
        <f>Table2[[#This Row],[check_out_date]]-Table2[[#This Row],[check_in_date]]</f>
        <v>8</v>
      </c>
      <c r="P6248">
        <f>Table2[[#This Row],[num_adults]]+Table2[[#This Row],[num_children]]</f>
        <v>4</v>
      </c>
      <c r="Q6248" s="3">
        <f>IF(OR(Table2[[#This Row],[booking_status]]="confirmed",Table2[[#This Row],[booking_status]]="checked-out"),Table2[[#This Row],[room_rate_per_night]]*Table2[[#This Row],[Num_Nights]],0)</f>
        <v>0</v>
      </c>
      <c r="R6248" t="str" cm="1">
        <f t="array" ref="R6248">IFERROR(_xlfn.IFS(Table2[[#This Row],[booking_status]]="confirmed","Expected",Table2[[#This Row],[booking_status]]="checked-out","Actual"),"No Revenue")</f>
        <v>No Revenue</v>
      </c>
      <c r="S6248" s="4">
        <f>Table2[[#This Row],[Revenue_Amount]]/Table2[[#This Row],[Num_Nights]]</f>
        <v>0</v>
      </c>
    </row>
    <row r="6249" spans="1:19" x14ac:dyDescent="0.3">
      <c r="A6249">
        <v>6248</v>
      </c>
      <c r="B6249" t="s">
        <v>50</v>
      </c>
      <c r="C6249" s="9">
        <v>45222</v>
      </c>
      <c r="D6249" s="9">
        <v>45227</v>
      </c>
      <c r="E6249" s="10">
        <v>45187</v>
      </c>
      <c r="F6249" t="s">
        <v>27</v>
      </c>
      <c r="G6249">
        <v>146.30000000000001</v>
      </c>
      <c r="H6249">
        <v>2</v>
      </c>
      <c r="I6249">
        <v>1</v>
      </c>
      <c r="J6249" t="s">
        <v>28</v>
      </c>
      <c r="K6249" t="s">
        <v>20</v>
      </c>
      <c r="L6249" t="s">
        <v>21</v>
      </c>
      <c r="M6249" t="s">
        <v>36</v>
      </c>
      <c r="N6249" t="s">
        <v>45</v>
      </c>
      <c r="O6249">
        <f>Table2[[#This Row],[check_out_date]]-Table2[[#This Row],[check_in_date]]</f>
        <v>5</v>
      </c>
      <c r="P6249">
        <f>Table2[[#This Row],[num_adults]]+Table2[[#This Row],[num_children]]</f>
        <v>3</v>
      </c>
      <c r="Q6249" s="3">
        <f>IF(OR(Table2[[#This Row],[booking_status]]="confirmed",Table2[[#This Row],[booking_status]]="checked-out"),Table2[[#This Row],[room_rate_per_night]]*Table2[[#This Row],[Num_Nights]],0)</f>
        <v>731.5</v>
      </c>
      <c r="R6249" t="str" cm="1">
        <f t="array" ref="R6249">IFERROR(_xlfn.IFS(Table2[[#This Row],[booking_status]]="confirmed","Expected",Table2[[#This Row],[booking_status]]="checked-out","Actual"),"No Revenue")</f>
        <v>Expected</v>
      </c>
      <c r="S6249" s="4">
        <f>Table2[[#This Row],[Revenue_Amount]]/Table2[[#This Row],[Num_Nights]]</f>
        <v>146.30000000000001</v>
      </c>
    </row>
    <row r="6250" spans="1:19" x14ac:dyDescent="0.3">
      <c r="A6250">
        <v>6249</v>
      </c>
      <c r="B6250" t="s">
        <v>14</v>
      </c>
      <c r="C6250" s="9">
        <v>45070</v>
      </c>
      <c r="D6250" s="9">
        <v>45072</v>
      </c>
      <c r="E6250" s="10">
        <v>45038</v>
      </c>
      <c r="F6250" t="s">
        <v>18</v>
      </c>
      <c r="G6250">
        <v>172.6</v>
      </c>
      <c r="H6250">
        <v>3</v>
      </c>
      <c r="I6250">
        <v>0</v>
      </c>
      <c r="J6250" t="s">
        <v>28</v>
      </c>
      <c r="K6250" t="s">
        <v>99</v>
      </c>
      <c r="L6250" t="s">
        <v>60</v>
      </c>
      <c r="M6250" t="s">
        <v>36</v>
      </c>
      <c r="N6250" t="s">
        <v>41</v>
      </c>
      <c r="O6250">
        <f>Table2[[#This Row],[check_out_date]]-Table2[[#This Row],[check_in_date]]</f>
        <v>2</v>
      </c>
      <c r="P6250">
        <f>Table2[[#This Row],[num_adults]]+Table2[[#This Row],[num_children]]</f>
        <v>3</v>
      </c>
      <c r="Q6250" s="3">
        <f>IF(OR(Table2[[#This Row],[booking_status]]="confirmed",Table2[[#This Row],[booking_status]]="checked-out"),Table2[[#This Row],[room_rate_per_night]]*Table2[[#This Row],[Num_Nights]],0)</f>
        <v>0</v>
      </c>
      <c r="R6250" t="str" cm="1">
        <f t="array" ref="R6250">IFERROR(_xlfn.IFS(Table2[[#This Row],[booking_status]]="confirmed","Expected",Table2[[#This Row],[booking_status]]="checked-out","Actual"),"No Revenue")</f>
        <v>No Revenue</v>
      </c>
      <c r="S6250" s="4">
        <f>Table2[[#This Row],[Revenue_Amount]]/Table2[[#This Row],[Num_Nights]]</f>
        <v>0</v>
      </c>
    </row>
    <row r="6251" spans="1:19" x14ac:dyDescent="0.3">
      <c r="A6251">
        <v>6250</v>
      </c>
      <c r="B6251" t="s">
        <v>14</v>
      </c>
      <c r="C6251" s="9">
        <v>45061</v>
      </c>
      <c r="D6251" s="9">
        <v>45070</v>
      </c>
      <c r="E6251" s="10">
        <v>45042</v>
      </c>
      <c r="F6251" t="s">
        <v>27</v>
      </c>
      <c r="G6251">
        <v>126.93</v>
      </c>
      <c r="H6251">
        <v>1</v>
      </c>
      <c r="I6251">
        <v>0</v>
      </c>
      <c r="J6251" t="s">
        <v>28</v>
      </c>
      <c r="K6251" t="s">
        <v>44</v>
      </c>
      <c r="L6251" t="s">
        <v>21</v>
      </c>
      <c r="M6251" t="s">
        <v>22</v>
      </c>
      <c r="N6251" t="s">
        <v>95</v>
      </c>
      <c r="O6251">
        <f>Table2[[#This Row],[check_out_date]]-Table2[[#This Row],[check_in_date]]</f>
        <v>9</v>
      </c>
      <c r="P6251">
        <f>Table2[[#This Row],[num_adults]]+Table2[[#This Row],[num_children]]</f>
        <v>1</v>
      </c>
      <c r="Q6251" s="3">
        <f>IF(OR(Table2[[#This Row],[booking_status]]="confirmed",Table2[[#This Row],[booking_status]]="checked-out"),Table2[[#This Row],[room_rate_per_night]]*Table2[[#This Row],[Num_Nights]],0)</f>
        <v>1142.3700000000001</v>
      </c>
      <c r="R6251" t="str" cm="1">
        <f t="array" ref="R6251">IFERROR(_xlfn.IFS(Table2[[#This Row],[booking_status]]="confirmed","Expected",Table2[[#This Row],[booking_status]]="checked-out","Actual"),"No Revenue")</f>
        <v>Expected</v>
      </c>
      <c r="S6251" s="4">
        <f>Table2[[#This Row],[Revenue_Amount]]/Table2[[#This Row],[Num_Nights]]</f>
        <v>126.93</v>
      </c>
    </row>
    <row r="6252" spans="1:19" x14ac:dyDescent="0.3">
      <c r="A6252">
        <v>6251</v>
      </c>
      <c r="B6252" t="s">
        <v>31</v>
      </c>
      <c r="C6252" s="9">
        <v>45256</v>
      </c>
      <c r="D6252" s="9">
        <v>45262</v>
      </c>
      <c r="E6252" s="10">
        <v>45250</v>
      </c>
      <c r="F6252" t="s">
        <v>18</v>
      </c>
      <c r="G6252">
        <v>191.56</v>
      </c>
      <c r="H6252">
        <v>2</v>
      </c>
      <c r="I6252">
        <v>0</v>
      </c>
      <c r="J6252" t="s">
        <v>28</v>
      </c>
      <c r="K6252" t="s">
        <v>20</v>
      </c>
      <c r="L6252" t="s">
        <v>56</v>
      </c>
      <c r="M6252" t="s">
        <v>36</v>
      </c>
      <c r="N6252" t="s">
        <v>95</v>
      </c>
      <c r="O6252">
        <f>Table2[[#This Row],[check_out_date]]-Table2[[#This Row],[check_in_date]]</f>
        <v>6</v>
      </c>
      <c r="P6252">
        <f>Table2[[#This Row],[num_adults]]+Table2[[#This Row],[num_children]]</f>
        <v>2</v>
      </c>
      <c r="Q6252" s="3">
        <f>IF(OR(Table2[[#This Row],[booking_status]]="confirmed",Table2[[#This Row],[booking_status]]="checked-out"),Table2[[#This Row],[room_rate_per_night]]*Table2[[#This Row],[Num_Nights]],0)</f>
        <v>1149.3600000000001</v>
      </c>
      <c r="R6252" t="str" cm="1">
        <f t="array" ref="R6252">IFERROR(_xlfn.IFS(Table2[[#This Row],[booking_status]]="confirmed","Expected",Table2[[#This Row],[booking_status]]="checked-out","Actual"),"No Revenue")</f>
        <v>Actual</v>
      </c>
      <c r="S6252" s="4">
        <f>Table2[[#This Row],[Revenue_Amount]]/Table2[[#This Row],[Num_Nights]]</f>
        <v>191.56000000000003</v>
      </c>
    </row>
    <row r="6253" spans="1:19" x14ac:dyDescent="0.3">
      <c r="A6253">
        <v>6252</v>
      </c>
      <c r="B6253" t="s">
        <v>31</v>
      </c>
      <c r="C6253" s="9">
        <v>45147</v>
      </c>
      <c r="D6253" s="9">
        <v>45149</v>
      </c>
      <c r="E6253" s="10">
        <v>45071</v>
      </c>
      <c r="F6253" t="s">
        <v>54</v>
      </c>
      <c r="G6253">
        <v>397.7</v>
      </c>
      <c r="H6253">
        <v>2</v>
      </c>
      <c r="I6253">
        <v>2</v>
      </c>
      <c r="J6253" t="s">
        <v>55</v>
      </c>
      <c r="K6253" t="s">
        <v>44</v>
      </c>
      <c r="L6253" t="s">
        <v>21</v>
      </c>
      <c r="M6253" t="s">
        <v>36</v>
      </c>
      <c r="N6253" t="s">
        <v>41</v>
      </c>
      <c r="O6253">
        <f>Table2[[#This Row],[check_out_date]]-Table2[[#This Row],[check_in_date]]</f>
        <v>2</v>
      </c>
      <c r="P6253">
        <f>Table2[[#This Row],[num_adults]]+Table2[[#This Row],[num_children]]</f>
        <v>4</v>
      </c>
      <c r="Q6253" s="3">
        <f>IF(OR(Table2[[#This Row],[booking_status]]="confirmed",Table2[[#This Row],[booking_status]]="checked-out"),Table2[[#This Row],[room_rate_per_night]]*Table2[[#This Row],[Num_Nights]],0)</f>
        <v>795.4</v>
      </c>
      <c r="R6253" t="str" cm="1">
        <f t="array" ref="R6253">IFERROR(_xlfn.IFS(Table2[[#This Row],[booking_status]]="confirmed","Expected",Table2[[#This Row],[booking_status]]="checked-out","Actual"),"No Revenue")</f>
        <v>Expected</v>
      </c>
      <c r="S6253" s="4">
        <f>Table2[[#This Row],[Revenue_Amount]]/Table2[[#This Row],[Num_Nights]]</f>
        <v>397.7</v>
      </c>
    </row>
    <row r="6254" spans="1:19" x14ac:dyDescent="0.3">
      <c r="A6254">
        <v>6253</v>
      </c>
      <c r="B6254" t="s">
        <v>14</v>
      </c>
      <c r="C6254" s="9">
        <v>45246</v>
      </c>
      <c r="D6254" s="9">
        <v>45255</v>
      </c>
      <c r="E6254" s="10">
        <v>45230</v>
      </c>
      <c r="F6254" t="s">
        <v>54</v>
      </c>
      <c r="G6254">
        <v>465.69</v>
      </c>
      <c r="H6254">
        <v>4</v>
      </c>
      <c r="I6254">
        <v>0</v>
      </c>
      <c r="J6254" t="s">
        <v>55</v>
      </c>
      <c r="K6254" t="s">
        <v>29</v>
      </c>
      <c r="L6254" t="s">
        <v>21</v>
      </c>
      <c r="M6254" t="s">
        <v>36</v>
      </c>
      <c r="N6254" t="s">
        <v>30</v>
      </c>
      <c r="O6254">
        <f>Table2[[#This Row],[check_out_date]]-Table2[[#This Row],[check_in_date]]</f>
        <v>9</v>
      </c>
      <c r="P6254">
        <f>Table2[[#This Row],[num_adults]]+Table2[[#This Row],[num_children]]</f>
        <v>4</v>
      </c>
      <c r="Q6254" s="3">
        <f>IF(OR(Table2[[#This Row],[booking_status]]="confirmed",Table2[[#This Row],[booking_status]]="checked-out"),Table2[[#This Row],[room_rate_per_night]]*Table2[[#This Row],[Num_Nights]],0)</f>
        <v>4191.21</v>
      </c>
      <c r="R6254" t="str" cm="1">
        <f t="array" ref="R6254">IFERROR(_xlfn.IFS(Table2[[#This Row],[booking_status]]="confirmed","Expected",Table2[[#This Row],[booking_status]]="checked-out","Actual"),"No Revenue")</f>
        <v>Expected</v>
      </c>
      <c r="S6254" s="4">
        <f>Table2[[#This Row],[Revenue_Amount]]/Table2[[#This Row],[Num_Nights]]</f>
        <v>465.69</v>
      </c>
    </row>
    <row r="6255" spans="1:19" x14ac:dyDescent="0.3">
      <c r="A6255">
        <v>6254</v>
      </c>
      <c r="B6255" t="s">
        <v>50</v>
      </c>
      <c r="C6255" s="9">
        <v>45158</v>
      </c>
      <c r="D6255" s="9">
        <v>45160</v>
      </c>
      <c r="E6255" s="10">
        <v>45157</v>
      </c>
      <c r="F6255" t="s">
        <v>49</v>
      </c>
      <c r="G6255">
        <v>131.78</v>
      </c>
      <c r="H6255">
        <v>2</v>
      </c>
      <c r="I6255">
        <v>0</v>
      </c>
      <c r="J6255" t="s">
        <v>55</v>
      </c>
      <c r="K6255" t="s">
        <v>29</v>
      </c>
      <c r="L6255" t="s">
        <v>56</v>
      </c>
      <c r="M6255" t="s">
        <v>36</v>
      </c>
      <c r="N6255" t="s">
        <v>41</v>
      </c>
      <c r="O6255">
        <f>Table2[[#This Row],[check_out_date]]-Table2[[#This Row],[check_in_date]]</f>
        <v>2</v>
      </c>
      <c r="P6255">
        <f>Table2[[#This Row],[num_adults]]+Table2[[#This Row],[num_children]]</f>
        <v>2</v>
      </c>
      <c r="Q6255" s="3">
        <f>IF(OR(Table2[[#This Row],[booking_status]]="confirmed",Table2[[#This Row],[booking_status]]="checked-out"),Table2[[#This Row],[room_rate_per_night]]*Table2[[#This Row],[Num_Nights]],0)</f>
        <v>263.56</v>
      </c>
      <c r="R6255" t="str" cm="1">
        <f t="array" ref="R6255">IFERROR(_xlfn.IFS(Table2[[#This Row],[booking_status]]="confirmed","Expected",Table2[[#This Row],[booking_status]]="checked-out","Actual"),"No Revenue")</f>
        <v>Actual</v>
      </c>
      <c r="S6255" s="4">
        <f>Table2[[#This Row],[Revenue_Amount]]/Table2[[#This Row],[Num_Nights]]</f>
        <v>131.78</v>
      </c>
    </row>
    <row r="6256" spans="1:19" x14ac:dyDescent="0.3">
      <c r="A6256">
        <v>6255</v>
      </c>
      <c r="B6256" t="s">
        <v>31</v>
      </c>
      <c r="C6256" s="9">
        <v>44988</v>
      </c>
      <c r="D6256" s="9">
        <v>44996</v>
      </c>
      <c r="E6256" s="10">
        <v>44965</v>
      </c>
      <c r="F6256" t="s">
        <v>49</v>
      </c>
      <c r="G6256">
        <v>110.86</v>
      </c>
      <c r="H6256">
        <v>4</v>
      </c>
      <c r="I6256">
        <v>2</v>
      </c>
      <c r="J6256" t="s">
        <v>55</v>
      </c>
      <c r="K6256" t="s">
        <v>29</v>
      </c>
      <c r="L6256" t="s">
        <v>21</v>
      </c>
      <c r="M6256" t="s">
        <v>36</v>
      </c>
      <c r="N6256" t="s">
        <v>45</v>
      </c>
      <c r="O6256">
        <f>Table2[[#This Row],[check_out_date]]-Table2[[#This Row],[check_in_date]]</f>
        <v>8</v>
      </c>
      <c r="P6256">
        <f>Table2[[#This Row],[num_adults]]+Table2[[#This Row],[num_children]]</f>
        <v>6</v>
      </c>
      <c r="Q6256" s="3">
        <f>IF(OR(Table2[[#This Row],[booking_status]]="confirmed",Table2[[#This Row],[booking_status]]="checked-out"),Table2[[#This Row],[room_rate_per_night]]*Table2[[#This Row],[Num_Nights]],0)</f>
        <v>886.88</v>
      </c>
      <c r="R6256" t="str" cm="1">
        <f t="array" ref="R6256">IFERROR(_xlfn.IFS(Table2[[#This Row],[booking_status]]="confirmed","Expected",Table2[[#This Row],[booking_status]]="checked-out","Actual"),"No Revenue")</f>
        <v>Expected</v>
      </c>
      <c r="S6256" s="4">
        <f>Table2[[#This Row],[Revenue_Amount]]/Table2[[#This Row],[Num_Nights]]</f>
        <v>110.86</v>
      </c>
    </row>
    <row r="6257" spans="1:19" hidden="1" x14ac:dyDescent="0.3">
      <c r="A6257">
        <v>6256</v>
      </c>
      <c r="B6257" t="s">
        <v>14</v>
      </c>
      <c r="C6257" s="9">
        <v>45153</v>
      </c>
      <c r="D6257" s="9">
        <v>45155</v>
      </c>
      <c r="E6257" s="10">
        <v>45101</v>
      </c>
      <c r="F6257" t="s">
        <v>49</v>
      </c>
      <c r="G6257">
        <v>72.84</v>
      </c>
      <c r="H6257">
        <v>1</v>
      </c>
      <c r="I6257">
        <v>3</v>
      </c>
      <c r="J6257" t="s">
        <v>35</v>
      </c>
      <c r="K6257" t="s">
        <v>44</v>
      </c>
      <c r="L6257" t="s">
        <v>56</v>
      </c>
      <c r="M6257" t="s">
        <v>36</v>
      </c>
      <c r="N6257" t="s">
        <v>45</v>
      </c>
      <c r="O6257">
        <f>Table2[[#This Row],[check_out_date]]-Table2[[#This Row],[check_in_date]]</f>
        <v>2</v>
      </c>
      <c r="P6257">
        <f>Table2[[#This Row],[num_adults]]+Table2[[#This Row],[num_children]]</f>
        <v>4</v>
      </c>
      <c r="Q6257" s="3">
        <f>IF(OR(Table2[[#This Row],[booking_status]]="confirmed",Table2[[#This Row],[booking_status]]="checked-out"),Table2[[#This Row],[room_rate_per_night]]*Table2[[#This Row],[Num_Nights]],0)</f>
        <v>145.68</v>
      </c>
      <c r="R6257" t="str" cm="1">
        <f t="array" ref="R6257">IFERROR(_xlfn.IFS(Table2[[#This Row],[booking_status]]="confirmed","Expected",Table2[[#This Row],[booking_status]]="checked-out","Actual"),"No Revenue")</f>
        <v>Actual</v>
      </c>
      <c r="S6257" s="4">
        <f>Table2[[#This Row],[Revenue_Amount]]/Table2[[#This Row],[Num_Nights]]</f>
        <v>72.84</v>
      </c>
    </row>
    <row r="6258" spans="1:19" x14ac:dyDescent="0.3">
      <c r="A6258">
        <v>6257</v>
      </c>
      <c r="B6258" t="s">
        <v>50</v>
      </c>
      <c r="C6258" s="9">
        <v>44949</v>
      </c>
      <c r="D6258" s="9">
        <v>44951</v>
      </c>
      <c r="E6258" s="10">
        <v>44890</v>
      </c>
      <c r="F6258" t="s">
        <v>49</v>
      </c>
      <c r="G6258">
        <v>144.05000000000001</v>
      </c>
      <c r="H6258">
        <v>2</v>
      </c>
      <c r="I6258">
        <v>0</v>
      </c>
      <c r="J6258" t="s">
        <v>28</v>
      </c>
      <c r="K6258" t="s">
        <v>29</v>
      </c>
      <c r="L6258" t="s">
        <v>56</v>
      </c>
      <c r="M6258" t="s">
        <v>36</v>
      </c>
      <c r="N6258" t="s">
        <v>41</v>
      </c>
      <c r="O6258">
        <f>Table2[[#This Row],[check_out_date]]-Table2[[#This Row],[check_in_date]]</f>
        <v>2</v>
      </c>
      <c r="P6258">
        <f>Table2[[#This Row],[num_adults]]+Table2[[#This Row],[num_children]]</f>
        <v>2</v>
      </c>
      <c r="Q6258" s="3">
        <f>IF(OR(Table2[[#This Row],[booking_status]]="confirmed",Table2[[#This Row],[booking_status]]="checked-out"),Table2[[#This Row],[room_rate_per_night]]*Table2[[#This Row],[Num_Nights]],0)</f>
        <v>288.10000000000002</v>
      </c>
      <c r="R6258" t="str" cm="1">
        <f t="array" ref="R6258">IFERROR(_xlfn.IFS(Table2[[#This Row],[booking_status]]="confirmed","Expected",Table2[[#This Row],[booking_status]]="checked-out","Actual"),"No Revenue")</f>
        <v>Actual</v>
      </c>
      <c r="S6258" s="4">
        <f>Table2[[#This Row],[Revenue_Amount]]/Table2[[#This Row],[Num_Nights]]</f>
        <v>144.05000000000001</v>
      </c>
    </row>
    <row r="6259" spans="1:19" x14ac:dyDescent="0.3">
      <c r="A6259">
        <v>6258</v>
      </c>
      <c r="B6259" t="s">
        <v>14</v>
      </c>
      <c r="C6259" s="9">
        <v>44996</v>
      </c>
      <c r="D6259" s="9">
        <v>45007</v>
      </c>
      <c r="E6259" s="10">
        <v>44935</v>
      </c>
      <c r="F6259" t="s">
        <v>27</v>
      </c>
      <c r="G6259">
        <v>103.37</v>
      </c>
      <c r="H6259">
        <v>4</v>
      </c>
      <c r="I6259">
        <v>0</v>
      </c>
      <c r="J6259" t="s">
        <v>55</v>
      </c>
      <c r="K6259" t="s">
        <v>44</v>
      </c>
      <c r="L6259" t="s">
        <v>56</v>
      </c>
      <c r="M6259" t="s">
        <v>22</v>
      </c>
      <c r="N6259" t="s">
        <v>41</v>
      </c>
      <c r="O6259">
        <f>Table2[[#This Row],[check_out_date]]-Table2[[#This Row],[check_in_date]]</f>
        <v>11</v>
      </c>
      <c r="P6259">
        <f>Table2[[#This Row],[num_adults]]+Table2[[#This Row],[num_children]]</f>
        <v>4</v>
      </c>
      <c r="Q6259" s="3">
        <f>IF(OR(Table2[[#This Row],[booking_status]]="confirmed",Table2[[#This Row],[booking_status]]="checked-out"),Table2[[#This Row],[room_rate_per_night]]*Table2[[#This Row],[Num_Nights]],0)</f>
        <v>1137.0700000000002</v>
      </c>
      <c r="R6259" t="str" cm="1">
        <f t="array" ref="R6259">IFERROR(_xlfn.IFS(Table2[[#This Row],[booking_status]]="confirmed","Expected",Table2[[#This Row],[booking_status]]="checked-out","Actual"),"No Revenue")</f>
        <v>Actual</v>
      </c>
      <c r="S6259" s="4">
        <f>Table2[[#This Row],[Revenue_Amount]]/Table2[[#This Row],[Num_Nights]]</f>
        <v>103.37000000000002</v>
      </c>
    </row>
    <row r="6260" spans="1:19" x14ac:dyDescent="0.3">
      <c r="A6260">
        <v>6259</v>
      </c>
      <c r="B6260" t="s">
        <v>37</v>
      </c>
      <c r="C6260" s="9">
        <v>45254</v>
      </c>
      <c r="D6260" s="9">
        <v>45258</v>
      </c>
      <c r="E6260" s="10">
        <v>45196</v>
      </c>
      <c r="F6260" t="s">
        <v>49</v>
      </c>
      <c r="G6260">
        <v>134.68</v>
      </c>
      <c r="H6260">
        <v>2</v>
      </c>
      <c r="I6260">
        <v>0</v>
      </c>
      <c r="J6260" t="s">
        <v>55</v>
      </c>
      <c r="K6260" t="s">
        <v>20</v>
      </c>
      <c r="L6260" t="s">
        <v>60</v>
      </c>
      <c r="M6260" t="s">
        <v>22</v>
      </c>
      <c r="N6260" t="s">
        <v>95</v>
      </c>
      <c r="O6260">
        <f>Table2[[#This Row],[check_out_date]]-Table2[[#This Row],[check_in_date]]</f>
        <v>4</v>
      </c>
      <c r="P6260">
        <f>Table2[[#This Row],[num_adults]]+Table2[[#This Row],[num_children]]</f>
        <v>2</v>
      </c>
      <c r="Q6260" s="3">
        <f>IF(OR(Table2[[#This Row],[booking_status]]="confirmed",Table2[[#This Row],[booking_status]]="checked-out"),Table2[[#This Row],[room_rate_per_night]]*Table2[[#This Row],[Num_Nights]],0)</f>
        <v>0</v>
      </c>
      <c r="R6260" t="str" cm="1">
        <f t="array" ref="R6260">IFERROR(_xlfn.IFS(Table2[[#This Row],[booking_status]]="confirmed","Expected",Table2[[#This Row],[booking_status]]="checked-out","Actual"),"No Revenue")</f>
        <v>No Revenue</v>
      </c>
      <c r="S6260" s="4">
        <f>Table2[[#This Row],[Revenue_Amount]]/Table2[[#This Row],[Num_Nights]]</f>
        <v>0</v>
      </c>
    </row>
    <row r="6261" spans="1:19" x14ac:dyDescent="0.3">
      <c r="A6261">
        <v>6260</v>
      </c>
      <c r="B6261" t="s">
        <v>37</v>
      </c>
      <c r="C6261" s="9">
        <v>44994</v>
      </c>
      <c r="D6261" s="9">
        <v>44999</v>
      </c>
      <c r="E6261" s="10">
        <v>44980</v>
      </c>
      <c r="F6261" t="s">
        <v>49</v>
      </c>
      <c r="G6261">
        <v>110.28</v>
      </c>
      <c r="H6261">
        <v>2</v>
      </c>
      <c r="I6261">
        <v>1</v>
      </c>
      <c r="J6261" t="s">
        <v>94</v>
      </c>
      <c r="K6261" t="s">
        <v>66</v>
      </c>
      <c r="L6261" t="s">
        <v>21</v>
      </c>
      <c r="M6261" t="s">
        <v>36</v>
      </c>
      <c r="N6261" t="s">
        <v>41</v>
      </c>
      <c r="O6261">
        <f>Table2[[#This Row],[check_out_date]]-Table2[[#This Row],[check_in_date]]</f>
        <v>5</v>
      </c>
      <c r="P6261">
        <f>Table2[[#This Row],[num_adults]]+Table2[[#This Row],[num_children]]</f>
        <v>3</v>
      </c>
      <c r="Q6261" s="3">
        <f>IF(OR(Table2[[#This Row],[booking_status]]="confirmed",Table2[[#This Row],[booking_status]]="checked-out"),Table2[[#This Row],[room_rate_per_night]]*Table2[[#This Row],[Num_Nights]],0)</f>
        <v>551.4</v>
      </c>
      <c r="R6261" t="str" cm="1">
        <f t="array" ref="R6261">IFERROR(_xlfn.IFS(Table2[[#This Row],[booking_status]]="confirmed","Expected",Table2[[#This Row],[booking_status]]="checked-out","Actual"),"No Revenue")</f>
        <v>Expected</v>
      </c>
      <c r="S6261" s="4">
        <f>Table2[[#This Row],[Revenue_Amount]]/Table2[[#This Row],[Num_Nights]]</f>
        <v>110.28</v>
      </c>
    </row>
    <row r="6262" spans="1:19" x14ac:dyDescent="0.3">
      <c r="A6262">
        <v>6261</v>
      </c>
      <c r="B6262" t="s">
        <v>50</v>
      </c>
      <c r="C6262" s="9">
        <v>44954</v>
      </c>
      <c r="D6262" s="9">
        <v>44956</v>
      </c>
      <c r="E6262" s="10">
        <v>44946</v>
      </c>
      <c r="F6262" t="s">
        <v>18</v>
      </c>
      <c r="G6262">
        <v>296.66000000000003</v>
      </c>
      <c r="H6262">
        <v>2</v>
      </c>
      <c r="I6262">
        <v>0</v>
      </c>
      <c r="J6262" t="s">
        <v>19</v>
      </c>
      <c r="K6262" t="s">
        <v>20</v>
      </c>
      <c r="L6262" t="s">
        <v>21</v>
      </c>
      <c r="M6262" t="s">
        <v>36</v>
      </c>
      <c r="N6262" t="s">
        <v>95</v>
      </c>
      <c r="O6262">
        <f>Table2[[#This Row],[check_out_date]]-Table2[[#This Row],[check_in_date]]</f>
        <v>2</v>
      </c>
      <c r="P6262">
        <f>Table2[[#This Row],[num_adults]]+Table2[[#This Row],[num_children]]</f>
        <v>2</v>
      </c>
      <c r="Q6262" s="3">
        <f>IF(OR(Table2[[#This Row],[booking_status]]="confirmed",Table2[[#This Row],[booking_status]]="checked-out"),Table2[[#This Row],[room_rate_per_night]]*Table2[[#This Row],[Num_Nights]],0)</f>
        <v>593.32000000000005</v>
      </c>
      <c r="R6262" t="str" cm="1">
        <f t="array" ref="R6262">IFERROR(_xlfn.IFS(Table2[[#This Row],[booking_status]]="confirmed","Expected",Table2[[#This Row],[booking_status]]="checked-out","Actual"),"No Revenue")</f>
        <v>Expected</v>
      </c>
      <c r="S6262" s="4">
        <f>Table2[[#This Row],[Revenue_Amount]]/Table2[[#This Row],[Num_Nights]]</f>
        <v>296.66000000000003</v>
      </c>
    </row>
    <row r="6263" spans="1:19" x14ac:dyDescent="0.3">
      <c r="A6263">
        <v>6262</v>
      </c>
      <c r="B6263" t="s">
        <v>14</v>
      </c>
      <c r="C6263" s="9">
        <v>45280</v>
      </c>
      <c r="D6263" s="9">
        <v>45283</v>
      </c>
      <c r="E6263" s="10">
        <v>45252</v>
      </c>
      <c r="F6263" t="s">
        <v>18</v>
      </c>
      <c r="G6263">
        <v>193.06</v>
      </c>
      <c r="H6263">
        <v>2</v>
      </c>
      <c r="I6263">
        <v>0</v>
      </c>
      <c r="J6263" t="s">
        <v>28</v>
      </c>
      <c r="K6263" t="s">
        <v>66</v>
      </c>
      <c r="L6263" t="s">
        <v>21</v>
      </c>
      <c r="M6263" t="s">
        <v>22</v>
      </c>
      <c r="N6263" t="s">
        <v>41</v>
      </c>
      <c r="O6263">
        <f>Table2[[#This Row],[check_out_date]]-Table2[[#This Row],[check_in_date]]</f>
        <v>3</v>
      </c>
      <c r="P6263">
        <f>Table2[[#This Row],[num_adults]]+Table2[[#This Row],[num_children]]</f>
        <v>2</v>
      </c>
      <c r="Q6263" s="3">
        <f>IF(OR(Table2[[#This Row],[booking_status]]="confirmed",Table2[[#This Row],[booking_status]]="checked-out"),Table2[[#This Row],[room_rate_per_night]]*Table2[[#This Row],[Num_Nights]],0)</f>
        <v>579.18000000000006</v>
      </c>
      <c r="R6263" t="str" cm="1">
        <f t="array" ref="R6263">IFERROR(_xlfn.IFS(Table2[[#This Row],[booking_status]]="confirmed","Expected",Table2[[#This Row],[booking_status]]="checked-out","Actual"),"No Revenue")</f>
        <v>Expected</v>
      </c>
      <c r="S6263" s="4">
        <f>Table2[[#This Row],[Revenue_Amount]]/Table2[[#This Row],[Num_Nights]]</f>
        <v>193.06000000000003</v>
      </c>
    </row>
    <row r="6264" spans="1:19" hidden="1" x14ac:dyDescent="0.3">
      <c r="A6264">
        <v>6263</v>
      </c>
      <c r="B6264" t="s">
        <v>31</v>
      </c>
      <c r="C6264" s="9">
        <v>45287</v>
      </c>
      <c r="D6264" s="9">
        <v>45294</v>
      </c>
      <c r="E6264" s="10">
        <v>45227</v>
      </c>
      <c r="F6264" t="s">
        <v>49</v>
      </c>
      <c r="G6264">
        <v>114.01</v>
      </c>
      <c r="H6264">
        <v>2</v>
      </c>
      <c r="I6264">
        <v>1</v>
      </c>
      <c r="J6264" t="s">
        <v>35</v>
      </c>
      <c r="K6264" t="s">
        <v>99</v>
      </c>
      <c r="L6264" t="s">
        <v>21</v>
      </c>
      <c r="M6264" t="s">
        <v>36</v>
      </c>
      <c r="N6264" t="s">
        <v>41</v>
      </c>
      <c r="O6264">
        <f>Table2[[#This Row],[check_out_date]]-Table2[[#This Row],[check_in_date]]</f>
        <v>7</v>
      </c>
      <c r="P6264">
        <f>Table2[[#This Row],[num_adults]]+Table2[[#This Row],[num_children]]</f>
        <v>3</v>
      </c>
      <c r="Q6264" s="3">
        <f>IF(OR(Table2[[#This Row],[booking_status]]="confirmed",Table2[[#This Row],[booking_status]]="checked-out"),Table2[[#This Row],[room_rate_per_night]]*Table2[[#This Row],[Num_Nights]],0)</f>
        <v>798.07</v>
      </c>
      <c r="R6264" t="str" cm="1">
        <f t="array" ref="R6264">IFERROR(_xlfn.IFS(Table2[[#This Row],[booking_status]]="confirmed","Expected",Table2[[#This Row],[booking_status]]="checked-out","Actual"),"No Revenue")</f>
        <v>Expected</v>
      </c>
      <c r="S6264" s="4">
        <f>Table2[[#This Row],[Revenue_Amount]]/Table2[[#This Row],[Num_Nights]]</f>
        <v>114.01</v>
      </c>
    </row>
    <row r="6265" spans="1:19" x14ac:dyDescent="0.3">
      <c r="A6265">
        <v>6264</v>
      </c>
      <c r="B6265" t="s">
        <v>37</v>
      </c>
      <c r="C6265" s="9">
        <v>44999</v>
      </c>
      <c r="D6265" s="9">
        <v>45006</v>
      </c>
      <c r="E6265" s="10">
        <v>44964</v>
      </c>
      <c r="F6265" t="s">
        <v>27</v>
      </c>
      <c r="G6265">
        <v>200.45</v>
      </c>
      <c r="H6265">
        <v>1</v>
      </c>
      <c r="I6265">
        <v>2</v>
      </c>
      <c r="J6265" t="s">
        <v>55</v>
      </c>
      <c r="K6265" t="s">
        <v>44</v>
      </c>
      <c r="L6265" t="s">
        <v>21</v>
      </c>
      <c r="M6265" t="s">
        <v>22</v>
      </c>
      <c r="N6265" t="s">
        <v>95</v>
      </c>
      <c r="O6265">
        <f>Table2[[#This Row],[check_out_date]]-Table2[[#This Row],[check_in_date]]</f>
        <v>7</v>
      </c>
      <c r="P6265">
        <f>Table2[[#This Row],[num_adults]]+Table2[[#This Row],[num_children]]</f>
        <v>3</v>
      </c>
      <c r="Q6265" s="3">
        <f>IF(OR(Table2[[#This Row],[booking_status]]="confirmed",Table2[[#This Row],[booking_status]]="checked-out"),Table2[[#This Row],[room_rate_per_night]]*Table2[[#This Row],[Num_Nights]],0)</f>
        <v>1403.1499999999999</v>
      </c>
      <c r="R6265" t="str" cm="1">
        <f t="array" ref="R6265">IFERROR(_xlfn.IFS(Table2[[#This Row],[booking_status]]="confirmed","Expected",Table2[[#This Row],[booking_status]]="checked-out","Actual"),"No Revenue")</f>
        <v>Expected</v>
      </c>
      <c r="S6265" s="4">
        <f>Table2[[#This Row],[Revenue_Amount]]/Table2[[#This Row],[Num_Nights]]</f>
        <v>200.45</v>
      </c>
    </row>
    <row r="6266" spans="1:19" x14ac:dyDescent="0.3">
      <c r="A6266">
        <v>6265</v>
      </c>
      <c r="B6266" t="s">
        <v>50</v>
      </c>
      <c r="C6266" s="9">
        <v>45006</v>
      </c>
      <c r="D6266" s="9">
        <v>45010</v>
      </c>
      <c r="E6266" s="10">
        <v>44998</v>
      </c>
      <c r="F6266" t="s">
        <v>18</v>
      </c>
      <c r="G6266">
        <v>205.08</v>
      </c>
      <c r="H6266">
        <v>2</v>
      </c>
      <c r="I6266">
        <v>1</v>
      </c>
      <c r="J6266" t="s">
        <v>55</v>
      </c>
      <c r="K6266" t="s">
        <v>66</v>
      </c>
      <c r="L6266" t="s">
        <v>56</v>
      </c>
      <c r="M6266" t="s">
        <v>36</v>
      </c>
      <c r="N6266" t="s">
        <v>23</v>
      </c>
      <c r="O6266">
        <f>Table2[[#This Row],[check_out_date]]-Table2[[#This Row],[check_in_date]]</f>
        <v>4</v>
      </c>
      <c r="P6266">
        <f>Table2[[#This Row],[num_adults]]+Table2[[#This Row],[num_children]]</f>
        <v>3</v>
      </c>
      <c r="Q6266" s="3">
        <f>IF(OR(Table2[[#This Row],[booking_status]]="confirmed",Table2[[#This Row],[booking_status]]="checked-out"),Table2[[#This Row],[room_rate_per_night]]*Table2[[#This Row],[Num_Nights]],0)</f>
        <v>820.32</v>
      </c>
      <c r="R6266" t="str" cm="1">
        <f t="array" ref="R6266">IFERROR(_xlfn.IFS(Table2[[#This Row],[booking_status]]="confirmed","Expected",Table2[[#This Row],[booking_status]]="checked-out","Actual"),"No Revenue")</f>
        <v>Actual</v>
      </c>
      <c r="S6266" s="4">
        <f>Table2[[#This Row],[Revenue_Amount]]/Table2[[#This Row],[Num_Nights]]</f>
        <v>205.08</v>
      </c>
    </row>
    <row r="6267" spans="1:19" hidden="1" x14ac:dyDescent="0.3">
      <c r="A6267">
        <v>6266</v>
      </c>
      <c r="B6267" t="s">
        <v>50</v>
      </c>
      <c r="C6267" s="9">
        <v>44964</v>
      </c>
      <c r="D6267" s="9">
        <v>44967</v>
      </c>
      <c r="E6267" s="10">
        <v>44908</v>
      </c>
      <c r="F6267" t="s">
        <v>27</v>
      </c>
      <c r="G6267">
        <v>236.76</v>
      </c>
      <c r="H6267">
        <v>1</v>
      </c>
      <c r="I6267">
        <v>0</v>
      </c>
      <c r="J6267" t="s">
        <v>35</v>
      </c>
      <c r="K6267" t="s">
        <v>99</v>
      </c>
      <c r="L6267" t="s">
        <v>56</v>
      </c>
      <c r="M6267" t="s">
        <v>36</v>
      </c>
      <c r="N6267" t="s">
        <v>23</v>
      </c>
      <c r="O6267">
        <f>Table2[[#This Row],[check_out_date]]-Table2[[#This Row],[check_in_date]]</f>
        <v>3</v>
      </c>
      <c r="P6267">
        <f>Table2[[#This Row],[num_adults]]+Table2[[#This Row],[num_children]]</f>
        <v>1</v>
      </c>
      <c r="Q6267" s="3">
        <f>IF(OR(Table2[[#This Row],[booking_status]]="confirmed",Table2[[#This Row],[booking_status]]="checked-out"),Table2[[#This Row],[room_rate_per_night]]*Table2[[#This Row],[Num_Nights]],0)</f>
        <v>710.28</v>
      </c>
      <c r="R6267" t="str" cm="1">
        <f t="array" ref="R6267">IFERROR(_xlfn.IFS(Table2[[#This Row],[booking_status]]="confirmed","Expected",Table2[[#This Row],[booking_status]]="checked-out","Actual"),"No Revenue")</f>
        <v>Actual</v>
      </c>
      <c r="S6267" s="4">
        <f>Table2[[#This Row],[Revenue_Amount]]/Table2[[#This Row],[Num_Nights]]</f>
        <v>236.76</v>
      </c>
    </row>
    <row r="6268" spans="1:19" x14ac:dyDescent="0.3">
      <c r="A6268">
        <v>6267</v>
      </c>
      <c r="B6268" t="s">
        <v>14</v>
      </c>
      <c r="C6268" s="9">
        <v>45064</v>
      </c>
      <c r="D6268" s="9">
        <v>45066</v>
      </c>
      <c r="E6268" s="10">
        <v>45039</v>
      </c>
      <c r="F6268" t="s">
        <v>54</v>
      </c>
      <c r="G6268">
        <v>328.08</v>
      </c>
      <c r="H6268">
        <v>2</v>
      </c>
      <c r="I6268">
        <v>2</v>
      </c>
      <c r="J6268" t="s">
        <v>55</v>
      </c>
      <c r="K6268" t="s">
        <v>44</v>
      </c>
      <c r="L6268" t="s">
        <v>60</v>
      </c>
      <c r="M6268" t="s">
        <v>36</v>
      </c>
      <c r="N6268" t="s">
        <v>41</v>
      </c>
      <c r="O6268">
        <f>Table2[[#This Row],[check_out_date]]-Table2[[#This Row],[check_in_date]]</f>
        <v>2</v>
      </c>
      <c r="P6268">
        <f>Table2[[#This Row],[num_adults]]+Table2[[#This Row],[num_children]]</f>
        <v>4</v>
      </c>
      <c r="Q6268" s="3">
        <f>IF(OR(Table2[[#This Row],[booking_status]]="confirmed",Table2[[#This Row],[booking_status]]="checked-out"),Table2[[#This Row],[room_rate_per_night]]*Table2[[#This Row],[Num_Nights]],0)</f>
        <v>0</v>
      </c>
      <c r="R6268" t="str" cm="1">
        <f t="array" ref="R6268">IFERROR(_xlfn.IFS(Table2[[#This Row],[booking_status]]="confirmed","Expected",Table2[[#This Row],[booking_status]]="checked-out","Actual"),"No Revenue")</f>
        <v>No Revenue</v>
      </c>
      <c r="S6268" s="4">
        <f>Table2[[#This Row],[Revenue_Amount]]/Table2[[#This Row],[Num_Nights]]</f>
        <v>0</v>
      </c>
    </row>
    <row r="6269" spans="1:19" hidden="1" x14ac:dyDescent="0.3">
      <c r="A6269">
        <v>6268</v>
      </c>
      <c r="B6269" t="s">
        <v>31</v>
      </c>
      <c r="C6269" s="9">
        <v>45280</v>
      </c>
      <c r="D6269" s="9">
        <v>45288</v>
      </c>
      <c r="E6269" s="10">
        <v>45224</v>
      </c>
      <c r="F6269" t="s">
        <v>27</v>
      </c>
      <c r="G6269">
        <v>162.02000000000001</v>
      </c>
      <c r="H6269">
        <v>2</v>
      </c>
      <c r="I6269">
        <v>0</v>
      </c>
      <c r="J6269" t="s">
        <v>35</v>
      </c>
      <c r="K6269" t="s">
        <v>99</v>
      </c>
      <c r="L6269" t="s">
        <v>70</v>
      </c>
      <c r="M6269" t="s">
        <v>36</v>
      </c>
      <c r="N6269" t="s">
        <v>41</v>
      </c>
      <c r="O6269">
        <f>Table2[[#This Row],[check_out_date]]-Table2[[#This Row],[check_in_date]]</f>
        <v>8</v>
      </c>
      <c r="P6269">
        <f>Table2[[#This Row],[num_adults]]+Table2[[#This Row],[num_children]]</f>
        <v>2</v>
      </c>
      <c r="Q6269" s="3">
        <f>IF(OR(Table2[[#This Row],[booking_status]]="confirmed",Table2[[#This Row],[booking_status]]="checked-out"),Table2[[#This Row],[room_rate_per_night]]*Table2[[#This Row],[Num_Nights]],0)</f>
        <v>0</v>
      </c>
      <c r="R6269" t="str" cm="1">
        <f t="array" ref="R6269">IFERROR(_xlfn.IFS(Table2[[#This Row],[booking_status]]="confirmed","Expected",Table2[[#This Row],[booking_status]]="checked-out","Actual"),"No Revenue")</f>
        <v>No Revenue</v>
      </c>
      <c r="S6269" s="4">
        <f>Table2[[#This Row],[Revenue_Amount]]/Table2[[#This Row],[Num_Nights]]</f>
        <v>0</v>
      </c>
    </row>
    <row r="6270" spans="1:19" x14ac:dyDescent="0.3">
      <c r="A6270">
        <v>6269</v>
      </c>
      <c r="B6270" t="s">
        <v>31</v>
      </c>
      <c r="C6270" s="9">
        <v>45291</v>
      </c>
      <c r="D6270" s="9">
        <v>45295</v>
      </c>
      <c r="E6270" s="10">
        <v>45288</v>
      </c>
      <c r="F6270" t="s">
        <v>54</v>
      </c>
      <c r="G6270">
        <v>430.36</v>
      </c>
      <c r="H6270">
        <v>2</v>
      </c>
      <c r="I6270">
        <v>0</v>
      </c>
      <c r="J6270" t="s">
        <v>28</v>
      </c>
      <c r="K6270" t="s">
        <v>44</v>
      </c>
      <c r="L6270" t="s">
        <v>21</v>
      </c>
      <c r="M6270" t="s">
        <v>22</v>
      </c>
      <c r="N6270" t="s">
        <v>45</v>
      </c>
      <c r="O6270">
        <f>Table2[[#This Row],[check_out_date]]-Table2[[#This Row],[check_in_date]]</f>
        <v>4</v>
      </c>
      <c r="P6270">
        <f>Table2[[#This Row],[num_adults]]+Table2[[#This Row],[num_children]]</f>
        <v>2</v>
      </c>
      <c r="Q6270" s="3">
        <f>IF(OR(Table2[[#This Row],[booking_status]]="confirmed",Table2[[#This Row],[booking_status]]="checked-out"),Table2[[#This Row],[room_rate_per_night]]*Table2[[#This Row],[Num_Nights]],0)</f>
        <v>1721.44</v>
      </c>
      <c r="R6270" t="str" cm="1">
        <f t="array" ref="R6270">IFERROR(_xlfn.IFS(Table2[[#This Row],[booking_status]]="confirmed","Expected",Table2[[#This Row],[booking_status]]="checked-out","Actual"),"No Revenue")</f>
        <v>Expected</v>
      </c>
      <c r="S6270" s="4">
        <f>Table2[[#This Row],[Revenue_Amount]]/Table2[[#This Row],[Num_Nights]]</f>
        <v>430.36</v>
      </c>
    </row>
    <row r="6271" spans="1:19" x14ac:dyDescent="0.3">
      <c r="A6271">
        <v>6270</v>
      </c>
      <c r="B6271" t="s">
        <v>31</v>
      </c>
      <c r="C6271" s="9">
        <v>45127</v>
      </c>
      <c r="D6271" s="9">
        <v>45130</v>
      </c>
      <c r="E6271" s="10">
        <v>45107</v>
      </c>
      <c r="F6271" t="s">
        <v>27</v>
      </c>
      <c r="G6271">
        <v>157.33000000000001</v>
      </c>
      <c r="H6271">
        <v>2</v>
      </c>
      <c r="I6271">
        <v>0</v>
      </c>
      <c r="J6271" t="s">
        <v>28</v>
      </c>
      <c r="K6271" t="s">
        <v>99</v>
      </c>
      <c r="L6271" t="s">
        <v>70</v>
      </c>
      <c r="M6271" t="s">
        <v>36</v>
      </c>
      <c r="N6271" t="s">
        <v>41</v>
      </c>
      <c r="O6271">
        <f>Table2[[#This Row],[check_out_date]]-Table2[[#This Row],[check_in_date]]</f>
        <v>3</v>
      </c>
      <c r="P6271">
        <f>Table2[[#This Row],[num_adults]]+Table2[[#This Row],[num_children]]</f>
        <v>2</v>
      </c>
      <c r="Q6271" s="3">
        <f>IF(OR(Table2[[#This Row],[booking_status]]="confirmed",Table2[[#This Row],[booking_status]]="checked-out"),Table2[[#This Row],[room_rate_per_night]]*Table2[[#This Row],[Num_Nights]],0)</f>
        <v>0</v>
      </c>
      <c r="R6271" t="str" cm="1">
        <f t="array" ref="R6271">IFERROR(_xlfn.IFS(Table2[[#This Row],[booking_status]]="confirmed","Expected",Table2[[#This Row],[booking_status]]="checked-out","Actual"),"No Revenue")</f>
        <v>No Revenue</v>
      </c>
      <c r="S6271" s="4">
        <f>Table2[[#This Row],[Revenue_Amount]]/Table2[[#This Row],[Num_Nights]]</f>
        <v>0</v>
      </c>
    </row>
    <row r="6272" spans="1:19" hidden="1" x14ac:dyDescent="0.3">
      <c r="A6272">
        <v>6271</v>
      </c>
      <c r="B6272" t="s">
        <v>37</v>
      </c>
      <c r="C6272" s="9">
        <v>45291</v>
      </c>
      <c r="D6272" s="9">
        <v>45298</v>
      </c>
      <c r="E6272" s="10">
        <v>45281</v>
      </c>
      <c r="F6272" t="s">
        <v>18</v>
      </c>
      <c r="G6272">
        <v>219.91</v>
      </c>
      <c r="H6272">
        <v>3</v>
      </c>
      <c r="I6272">
        <v>0</v>
      </c>
      <c r="J6272" t="s">
        <v>35</v>
      </c>
      <c r="K6272" t="s">
        <v>44</v>
      </c>
      <c r="L6272" t="s">
        <v>60</v>
      </c>
      <c r="M6272" t="s">
        <v>36</v>
      </c>
      <c r="N6272" t="s">
        <v>30</v>
      </c>
      <c r="O6272">
        <f>Table2[[#This Row],[check_out_date]]-Table2[[#This Row],[check_in_date]]</f>
        <v>7</v>
      </c>
      <c r="P6272">
        <f>Table2[[#This Row],[num_adults]]+Table2[[#This Row],[num_children]]</f>
        <v>3</v>
      </c>
      <c r="Q6272" s="3">
        <f>IF(OR(Table2[[#This Row],[booking_status]]="confirmed",Table2[[#This Row],[booking_status]]="checked-out"),Table2[[#This Row],[room_rate_per_night]]*Table2[[#This Row],[Num_Nights]],0)</f>
        <v>0</v>
      </c>
      <c r="R6272" t="str" cm="1">
        <f t="array" ref="R6272">IFERROR(_xlfn.IFS(Table2[[#This Row],[booking_status]]="confirmed","Expected",Table2[[#This Row],[booking_status]]="checked-out","Actual"),"No Revenue")</f>
        <v>No Revenue</v>
      </c>
      <c r="S6272" s="4">
        <f>Table2[[#This Row],[Revenue_Amount]]/Table2[[#This Row],[Num_Nights]]</f>
        <v>0</v>
      </c>
    </row>
    <row r="6273" spans="1:19" x14ac:dyDescent="0.3">
      <c r="A6273">
        <v>6272</v>
      </c>
      <c r="B6273" t="s">
        <v>50</v>
      </c>
      <c r="C6273" s="9">
        <v>44977</v>
      </c>
      <c r="D6273" s="9">
        <v>44984</v>
      </c>
      <c r="E6273" s="10">
        <v>44955</v>
      </c>
      <c r="F6273" t="s">
        <v>18</v>
      </c>
      <c r="G6273">
        <v>253.61</v>
      </c>
      <c r="H6273">
        <v>1</v>
      </c>
      <c r="I6273">
        <v>2</v>
      </c>
      <c r="J6273" t="s">
        <v>28</v>
      </c>
      <c r="K6273" t="s">
        <v>99</v>
      </c>
      <c r="L6273" t="s">
        <v>21</v>
      </c>
      <c r="M6273" t="s">
        <v>36</v>
      </c>
      <c r="N6273" t="s">
        <v>41</v>
      </c>
      <c r="O6273">
        <f>Table2[[#This Row],[check_out_date]]-Table2[[#This Row],[check_in_date]]</f>
        <v>7</v>
      </c>
      <c r="P6273">
        <f>Table2[[#This Row],[num_adults]]+Table2[[#This Row],[num_children]]</f>
        <v>3</v>
      </c>
      <c r="Q6273" s="3">
        <f>IF(OR(Table2[[#This Row],[booking_status]]="confirmed",Table2[[#This Row],[booking_status]]="checked-out"),Table2[[#This Row],[room_rate_per_night]]*Table2[[#This Row],[Num_Nights]],0)</f>
        <v>1775.27</v>
      </c>
      <c r="R6273" t="str" cm="1">
        <f t="array" ref="R6273">IFERROR(_xlfn.IFS(Table2[[#This Row],[booking_status]]="confirmed","Expected",Table2[[#This Row],[booking_status]]="checked-out","Actual"),"No Revenue")</f>
        <v>Expected</v>
      </c>
      <c r="S6273" s="4">
        <f>Table2[[#This Row],[Revenue_Amount]]/Table2[[#This Row],[Num_Nights]]</f>
        <v>253.60999999999999</v>
      </c>
    </row>
    <row r="6274" spans="1:19" x14ac:dyDescent="0.3">
      <c r="A6274">
        <v>6273</v>
      </c>
      <c r="B6274" t="s">
        <v>14</v>
      </c>
      <c r="C6274" s="9">
        <v>45231</v>
      </c>
      <c r="D6274" s="9">
        <v>45232</v>
      </c>
      <c r="E6274" s="10">
        <v>45225</v>
      </c>
      <c r="F6274" t="s">
        <v>18</v>
      </c>
      <c r="G6274">
        <v>277.47000000000003</v>
      </c>
      <c r="H6274">
        <v>1</v>
      </c>
      <c r="I6274">
        <v>2</v>
      </c>
      <c r="J6274" t="s">
        <v>28</v>
      </c>
      <c r="K6274" t="s">
        <v>20</v>
      </c>
      <c r="L6274" t="s">
        <v>21</v>
      </c>
      <c r="M6274" t="s">
        <v>36</v>
      </c>
      <c r="N6274" t="s">
        <v>41</v>
      </c>
      <c r="O6274">
        <f>Table2[[#This Row],[check_out_date]]-Table2[[#This Row],[check_in_date]]</f>
        <v>1</v>
      </c>
      <c r="P6274">
        <f>Table2[[#This Row],[num_adults]]+Table2[[#This Row],[num_children]]</f>
        <v>3</v>
      </c>
      <c r="Q6274" s="3">
        <f>IF(OR(Table2[[#This Row],[booking_status]]="confirmed",Table2[[#This Row],[booking_status]]="checked-out"),Table2[[#This Row],[room_rate_per_night]]*Table2[[#This Row],[Num_Nights]],0)</f>
        <v>277.47000000000003</v>
      </c>
      <c r="R6274" t="str" cm="1">
        <f t="array" ref="R6274">IFERROR(_xlfn.IFS(Table2[[#This Row],[booking_status]]="confirmed","Expected",Table2[[#This Row],[booking_status]]="checked-out","Actual"),"No Revenue")</f>
        <v>Expected</v>
      </c>
      <c r="S6274" s="4">
        <f>Table2[[#This Row],[Revenue_Amount]]/Table2[[#This Row],[Num_Nights]]</f>
        <v>277.47000000000003</v>
      </c>
    </row>
    <row r="6275" spans="1:19" x14ac:dyDescent="0.3">
      <c r="A6275">
        <v>6274</v>
      </c>
      <c r="B6275" t="s">
        <v>37</v>
      </c>
      <c r="C6275" s="9">
        <v>45233</v>
      </c>
      <c r="D6275" s="9">
        <v>45235</v>
      </c>
      <c r="E6275" s="10">
        <v>45227</v>
      </c>
      <c r="F6275" t="s">
        <v>27</v>
      </c>
      <c r="G6275">
        <v>179.86</v>
      </c>
      <c r="H6275">
        <v>2</v>
      </c>
      <c r="I6275">
        <v>2</v>
      </c>
      <c r="J6275" t="s">
        <v>94</v>
      </c>
      <c r="K6275" t="s">
        <v>66</v>
      </c>
      <c r="L6275" t="s">
        <v>56</v>
      </c>
      <c r="M6275" t="s">
        <v>36</v>
      </c>
      <c r="N6275" t="s">
        <v>45</v>
      </c>
      <c r="O6275">
        <f>Table2[[#This Row],[check_out_date]]-Table2[[#This Row],[check_in_date]]</f>
        <v>2</v>
      </c>
      <c r="P6275">
        <f>Table2[[#This Row],[num_adults]]+Table2[[#This Row],[num_children]]</f>
        <v>4</v>
      </c>
      <c r="Q6275" s="3">
        <f>IF(OR(Table2[[#This Row],[booking_status]]="confirmed",Table2[[#This Row],[booking_status]]="checked-out"),Table2[[#This Row],[room_rate_per_night]]*Table2[[#This Row],[Num_Nights]],0)</f>
        <v>359.72</v>
      </c>
      <c r="R6275" t="str" cm="1">
        <f t="array" ref="R6275">IFERROR(_xlfn.IFS(Table2[[#This Row],[booking_status]]="confirmed","Expected",Table2[[#This Row],[booking_status]]="checked-out","Actual"),"No Revenue")</f>
        <v>Actual</v>
      </c>
      <c r="S6275" s="4">
        <f>Table2[[#This Row],[Revenue_Amount]]/Table2[[#This Row],[Num_Nights]]</f>
        <v>179.86</v>
      </c>
    </row>
    <row r="6276" spans="1:19" x14ac:dyDescent="0.3">
      <c r="A6276">
        <v>6275</v>
      </c>
      <c r="B6276" t="s">
        <v>50</v>
      </c>
      <c r="C6276" s="9">
        <v>45041</v>
      </c>
      <c r="D6276" s="9">
        <v>45044</v>
      </c>
      <c r="E6276" s="10">
        <v>45029</v>
      </c>
      <c r="F6276" t="s">
        <v>49</v>
      </c>
      <c r="G6276">
        <v>123.36</v>
      </c>
      <c r="H6276">
        <v>1</v>
      </c>
      <c r="I6276">
        <v>0</v>
      </c>
      <c r="J6276" t="s">
        <v>28</v>
      </c>
      <c r="K6276" t="s">
        <v>20</v>
      </c>
      <c r="L6276" t="s">
        <v>21</v>
      </c>
      <c r="M6276" t="s">
        <v>36</v>
      </c>
      <c r="N6276" t="s">
        <v>41</v>
      </c>
      <c r="O6276">
        <f>Table2[[#This Row],[check_out_date]]-Table2[[#This Row],[check_in_date]]</f>
        <v>3</v>
      </c>
      <c r="P6276">
        <f>Table2[[#This Row],[num_adults]]+Table2[[#This Row],[num_children]]</f>
        <v>1</v>
      </c>
      <c r="Q6276" s="3">
        <f>IF(OR(Table2[[#This Row],[booking_status]]="confirmed",Table2[[#This Row],[booking_status]]="checked-out"),Table2[[#This Row],[room_rate_per_night]]*Table2[[#This Row],[Num_Nights]],0)</f>
        <v>370.08</v>
      </c>
      <c r="R6276" t="str" cm="1">
        <f t="array" ref="R6276">IFERROR(_xlfn.IFS(Table2[[#This Row],[booking_status]]="confirmed","Expected",Table2[[#This Row],[booking_status]]="checked-out","Actual"),"No Revenue")</f>
        <v>Expected</v>
      </c>
      <c r="S6276" s="4">
        <f>Table2[[#This Row],[Revenue_Amount]]/Table2[[#This Row],[Num_Nights]]</f>
        <v>123.36</v>
      </c>
    </row>
    <row r="6277" spans="1:19" x14ac:dyDescent="0.3">
      <c r="A6277">
        <v>6276</v>
      </c>
      <c r="B6277" t="s">
        <v>37</v>
      </c>
      <c r="C6277" s="9">
        <v>45180</v>
      </c>
      <c r="D6277" s="9">
        <v>45188</v>
      </c>
      <c r="E6277" s="10">
        <v>45131</v>
      </c>
      <c r="F6277" t="s">
        <v>27</v>
      </c>
      <c r="G6277">
        <v>118.62</v>
      </c>
      <c r="H6277">
        <v>2</v>
      </c>
      <c r="I6277">
        <v>0</v>
      </c>
      <c r="J6277" t="s">
        <v>28</v>
      </c>
      <c r="K6277" t="s">
        <v>29</v>
      </c>
      <c r="L6277" t="s">
        <v>21</v>
      </c>
      <c r="M6277" t="s">
        <v>22</v>
      </c>
      <c r="N6277" t="s">
        <v>95</v>
      </c>
      <c r="O6277">
        <f>Table2[[#This Row],[check_out_date]]-Table2[[#This Row],[check_in_date]]</f>
        <v>8</v>
      </c>
      <c r="P6277">
        <f>Table2[[#This Row],[num_adults]]+Table2[[#This Row],[num_children]]</f>
        <v>2</v>
      </c>
      <c r="Q6277" s="3">
        <f>IF(OR(Table2[[#This Row],[booking_status]]="confirmed",Table2[[#This Row],[booking_status]]="checked-out"),Table2[[#This Row],[room_rate_per_night]]*Table2[[#This Row],[Num_Nights]],0)</f>
        <v>948.96</v>
      </c>
      <c r="R6277" t="str" cm="1">
        <f t="array" ref="R6277">IFERROR(_xlfn.IFS(Table2[[#This Row],[booking_status]]="confirmed","Expected",Table2[[#This Row],[booking_status]]="checked-out","Actual"),"No Revenue")</f>
        <v>Expected</v>
      </c>
      <c r="S6277" s="4">
        <f>Table2[[#This Row],[Revenue_Amount]]/Table2[[#This Row],[Num_Nights]]</f>
        <v>118.62</v>
      </c>
    </row>
    <row r="6278" spans="1:19" hidden="1" x14ac:dyDescent="0.3">
      <c r="A6278">
        <v>6277</v>
      </c>
      <c r="B6278" t="s">
        <v>37</v>
      </c>
      <c r="C6278" s="9">
        <v>45163</v>
      </c>
      <c r="D6278" s="9">
        <v>45169</v>
      </c>
      <c r="E6278" s="10">
        <v>45096</v>
      </c>
      <c r="F6278" t="s">
        <v>49</v>
      </c>
      <c r="G6278">
        <v>126.31</v>
      </c>
      <c r="H6278">
        <v>1</v>
      </c>
      <c r="I6278">
        <v>2</v>
      </c>
      <c r="J6278" t="s">
        <v>35</v>
      </c>
      <c r="K6278" t="s">
        <v>44</v>
      </c>
      <c r="L6278" t="s">
        <v>21</v>
      </c>
      <c r="M6278" t="s">
        <v>22</v>
      </c>
      <c r="N6278" t="s">
        <v>41</v>
      </c>
      <c r="O6278">
        <f>Table2[[#This Row],[check_out_date]]-Table2[[#This Row],[check_in_date]]</f>
        <v>6</v>
      </c>
      <c r="P6278">
        <f>Table2[[#This Row],[num_adults]]+Table2[[#This Row],[num_children]]</f>
        <v>3</v>
      </c>
      <c r="Q6278" s="3">
        <f>IF(OR(Table2[[#This Row],[booking_status]]="confirmed",Table2[[#This Row],[booking_status]]="checked-out"),Table2[[#This Row],[room_rate_per_night]]*Table2[[#This Row],[Num_Nights]],0)</f>
        <v>757.86</v>
      </c>
      <c r="R6278" t="str" cm="1">
        <f t="array" ref="R6278">IFERROR(_xlfn.IFS(Table2[[#This Row],[booking_status]]="confirmed","Expected",Table2[[#This Row],[booking_status]]="checked-out","Actual"),"No Revenue")</f>
        <v>Expected</v>
      </c>
      <c r="S6278" s="4">
        <f>Table2[[#This Row],[Revenue_Amount]]/Table2[[#This Row],[Num_Nights]]</f>
        <v>126.31</v>
      </c>
    </row>
    <row r="6279" spans="1:19" x14ac:dyDescent="0.3">
      <c r="A6279">
        <v>6278</v>
      </c>
      <c r="B6279" t="s">
        <v>31</v>
      </c>
      <c r="C6279" s="9">
        <v>44955</v>
      </c>
      <c r="D6279" s="9">
        <v>44958</v>
      </c>
      <c r="E6279" s="10">
        <v>44940</v>
      </c>
      <c r="F6279" t="s">
        <v>49</v>
      </c>
      <c r="G6279">
        <v>115.63</v>
      </c>
      <c r="H6279">
        <v>1</v>
      </c>
      <c r="I6279">
        <v>1</v>
      </c>
      <c r="J6279" t="s">
        <v>28</v>
      </c>
      <c r="K6279" t="s">
        <v>99</v>
      </c>
      <c r="L6279" t="s">
        <v>21</v>
      </c>
      <c r="M6279" t="s">
        <v>36</v>
      </c>
      <c r="N6279" t="s">
        <v>23</v>
      </c>
      <c r="O6279">
        <f>Table2[[#This Row],[check_out_date]]-Table2[[#This Row],[check_in_date]]</f>
        <v>3</v>
      </c>
      <c r="P6279">
        <f>Table2[[#This Row],[num_adults]]+Table2[[#This Row],[num_children]]</f>
        <v>2</v>
      </c>
      <c r="Q6279" s="3">
        <f>IF(OR(Table2[[#This Row],[booking_status]]="confirmed",Table2[[#This Row],[booking_status]]="checked-out"),Table2[[#This Row],[room_rate_per_night]]*Table2[[#This Row],[Num_Nights]],0)</f>
        <v>346.89</v>
      </c>
      <c r="R6279" t="str" cm="1">
        <f t="array" ref="R6279">IFERROR(_xlfn.IFS(Table2[[#This Row],[booking_status]]="confirmed","Expected",Table2[[#This Row],[booking_status]]="checked-out","Actual"),"No Revenue")</f>
        <v>Expected</v>
      </c>
      <c r="S6279" s="4">
        <f>Table2[[#This Row],[Revenue_Amount]]/Table2[[#This Row],[Num_Nights]]</f>
        <v>115.63</v>
      </c>
    </row>
    <row r="6280" spans="1:19" hidden="1" x14ac:dyDescent="0.3">
      <c r="A6280">
        <v>6279</v>
      </c>
      <c r="B6280" t="s">
        <v>31</v>
      </c>
      <c r="C6280" s="9">
        <v>45001</v>
      </c>
      <c r="D6280" s="9">
        <v>45009</v>
      </c>
      <c r="E6280" s="10">
        <v>44937</v>
      </c>
      <c r="F6280" t="s">
        <v>27</v>
      </c>
      <c r="G6280">
        <v>109.54</v>
      </c>
      <c r="H6280">
        <v>1</v>
      </c>
      <c r="I6280">
        <v>1</v>
      </c>
      <c r="J6280" t="s">
        <v>35</v>
      </c>
      <c r="K6280" t="s">
        <v>20</v>
      </c>
      <c r="L6280" t="s">
        <v>56</v>
      </c>
      <c r="M6280" t="s">
        <v>22</v>
      </c>
      <c r="N6280" t="s">
        <v>41</v>
      </c>
      <c r="O6280">
        <f>Table2[[#This Row],[check_out_date]]-Table2[[#This Row],[check_in_date]]</f>
        <v>8</v>
      </c>
      <c r="P6280">
        <f>Table2[[#This Row],[num_adults]]+Table2[[#This Row],[num_children]]</f>
        <v>2</v>
      </c>
      <c r="Q6280" s="3">
        <f>IF(OR(Table2[[#This Row],[booking_status]]="confirmed",Table2[[#This Row],[booking_status]]="checked-out"),Table2[[#This Row],[room_rate_per_night]]*Table2[[#This Row],[Num_Nights]],0)</f>
        <v>876.32</v>
      </c>
      <c r="R6280" t="str" cm="1">
        <f t="array" ref="R6280">IFERROR(_xlfn.IFS(Table2[[#This Row],[booking_status]]="confirmed","Expected",Table2[[#This Row],[booking_status]]="checked-out","Actual"),"No Revenue")</f>
        <v>Actual</v>
      </c>
      <c r="S6280" s="4">
        <f>Table2[[#This Row],[Revenue_Amount]]/Table2[[#This Row],[Num_Nights]]</f>
        <v>109.54</v>
      </c>
    </row>
    <row r="6281" spans="1:19" x14ac:dyDescent="0.3">
      <c r="A6281">
        <v>6280</v>
      </c>
      <c r="B6281" t="s">
        <v>14</v>
      </c>
      <c r="C6281" s="9">
        <v>44930</v>
      </c>
      <c r="D6281" s="9">
        <v>44935</v>
      </c>
      <c r="E6281" s="10">
        <v>44877</v>
      </c>
      <c r="F6281" t="s">
        <v>49</v>
      </c>
      <c r="G6281">
        <v>109.25</v>
      </c>
      <c r="H6281">
        <v>2</v>
      </c>
      <c r="I6281">
        <v>0</v>
      </c>
      <c r="J6281" t="s">
        <v>55</v>
      </c>
      <c r="K6281" t="s">
        <v>44</v>
      </c>
      <c r="L6281" t="s">
        <v>60</v>
      </c>
      <c r="M6281" t="s">
        <v>22</v>
      </c>
      <c r="N6281" t="s">
        <v>41</v>
      </c>
      <c r="O6281">
        <f>Table2[[#This Row],[check_out_date]]-Table2[[#This Row],[check_in_date]]</f>
        <v>5</v>
      </c>
      <c r="P6281">
        <f>Table2[[#This Row],[num_adults]]+Table2[[#This Row],[num_children]]</f>
        <v>2</v>
      </c>
      <c r="Q6281" s="3">
        <f>IF(OR(Table2[[#This Row],[booking_status]]="confirmed",Table2[[#This Row],[booking_status]]="checked-out"),Table2[[#This Row],[room_rate_per_night]]*Table2[[#This Row],[Num_Nights]],0)</f>
        <v>0</v>
      </c>
      <c r="R6281" t="str" cm="1">
        <f t="array" ref="R6281">IFERROR(_xlfn.IFS(Table2[[#This Row],[booking_status]]="confirmed","Expected",Table2[[#This Row],[booking_status]]="checked-out","Actual"),"No Revenue")</f>
        <v>No Revenue</v>
      </c>
      <c r="S6281" s="4">
        <f>Table2[[#This Row],[Revenue_Amount]]/Table2[[#This Row],[Num_Nights]]</f>
        <v>0</v>
      </c>
    </row>
    <row r="6282" spans="1:19" hidden="1" x14ac:dyDescent="0.3">
      <c r="A6282">
        <v>6281</v>
      </c>
      <c r="B6282" t="s">
        <v>14</v>
      </c>
      <c r="C6282" s="9">
        <v>45249</v>
      </c>
      <c r="D6282" s="9">
        <v>45259</v>
      </c>
      <c r="E6282" s="10">
        <v>45180</v>
      </c>
      <c r="F6282" t="s">
        <v>54</v>
      </c>
      <c r="G6282">
        <v>342.81</v>
      </c>
      <c r="H6282">
        <v>4</v>
      </c>
      <c r="I6282">
        <v>0</v>
      </c>
      <c r="J6282" t="s">
        <v>35</v>
      </c>
      <c r="K6282" t="s">
        <v>66</v>
      </c>
      <c r="L6282" t="s">
        <v>21</v>
      </c>
      <c r="M6282" t="s">
        <v>36</v>
      </c>
      <c r="N6282" t="s">
        <v>23</v>
      </c>
      <c r="O6282">
        <f>Table2[[#This Row],[check_out_date]]-Table2[[#This Row],[check_in_date]]</f>
        <v>10</v>
      </c>
      <c r="P6282">
        <f>Table2[[#This Row],[num_adults]]+Table2[[#This Row],[num_children]]</f>
        <v>4</v>
      </c>
      <c r="Q6282" s="3">
        <f>IF(OR(Table2[[#This Row],[booking_status]]="confirmed",Table2[[#This Row],[booking_status]]="checked-out"),Table2[[#This Row],[room_rate_per_night]]*Table2[[#This Row],[Num_Nights]],0)</f>
        <v>3428.1</v>
      </c>
      <c r="R6282" t="str" cm="1">
        <f t="array" ref="R6282">IFERROR(_xlfn.IFS(Table2[[#This Row],[booking_status]]="confirmed","Expected",Table2[[#This Row],[booking_status]]="checked-out","Actual"),"No Revenue")</f>
        <v>Expected</v>
      </c>
      <c r="S6282" s="4">
        <f>Table2[[#This Row],[Revenue_Amount]]/Table2[[#This Row],[Num_Nights]]</f>
        <v>342.81</v>
      </c>
    </row>
    <row r="6283" spans="1:19" hidden="1" x14ac:dyDescent="0.3">
      <c r="A6283">
        <v>6282</v>
      </c>
      <c r="B6283" t="s">
        <v>31</v>
      </c>
      <c r="C6283" s="9">
        <v>45127</v>
      </c>
      <c r="D6283" s="9">
        <v>45132</v>
      </c>
      <c r="E6283" s="10">
        <v>45062</v>
      </c>
      <c r="F6283" t="s">
        <v>27</v>
      </c>
      <c r="G6283">
        <v>146.07</v>
      </c>
      <c r="H6283">
        <v>1</v>
      </c>
      <c r="I6283">
        <v>0</v>
      </c>
      <c r="J6283" t="s">
        <v>35</v>
      </c>
      <c r="K6283" t="s">
        <v>29</v>
      </c>
      <c r="L6283" t="s">
        <v>70</v>
      </c>
      <c r="M6283" t="s">
        <v>22</v>
      </c>
      <c r="N6283" t="s">
        <v>41</v>
      </c>
      <c r="O6283">
        <f>Table2[[#This Row],[check_out_date]]-Table2[[#This Row],[check_in_date]]</f>
        <v>5</v>
      </c>
      <c r="P6283">
        <f>Table2[[#This Row],[num_adults]]+Table2[[#This Row],[num_children]]</f>
        <v>1</v>
      </c>
      <c r="Q6283" s="3">
        <f>IF(OR(Table2[[#This Row],[booking_status]]="confirmed",Table2[[#This Row],[booking_status]]="checked-out"),Table2[[#This Row],[room_rate_per_night]]*Table2[[#This Row],[Num_Nights]],0)</f>
        <v>0</v>
      </c>
      <c r="R6283" t="str" cm="1">
        <f t="array" ref="R6283">IFERROR(_xlfn.IFS(Table2[[#This Row],[booking_status]]="confirmed","Expected",Table2[[#This Row],[booking_status]]="checked-out","Actual"),"No Revenue")</f>
        <v>No Revenue</v>
      </c>
      <c r="S6283" s="4">
        <f>Table2[[#This Row],[Revenue_Amount]]/Table2[[#This Row],[Num_Nights]]</f>
        <v>0</v>
      </c>
    </row>
    <row r="6284" spans="1:19" hidden="1" x14ac:dyDescent="0.3">
      <c r="A6284">
        <v>6283</v>
      </c>
      <c r="B6284" t="s">
        <v>50</v>
      </c>
      <c r="C6284" s="9">
        <v>45272</v>
      </c>
      <c r="D6284" s="9">
        <v>45282</v>
      </c>
      <c r="E6284" s="10">
        <v>45236</v>
      </c>
      <c r="F6284" t="s">
        <v>27</v>
      </c>
      <c r="G6284">
        <v>221.2</v>
      </c>
      <c r="H6284">
        <v>1</v>
      </c>
      <c r="I6284">
        <v>0</v>
      </c>
      <c r="J6284" t="s">
        <v>35</v>
      </c>
      <c r="K6284" t="s">
        <v>66</v>
      </c>
      <c r="L6284" t="s">
        <v>70</v>
      </c>
      <c r="M6284" t="s">
        <v>36</v>
      </c>
      <c r="N6284" t="s">
        <v>41</v>
      </c>
      <c r="O6284">
        <f>Table2[[#This Row],[check_out_date]]-Table2[[#This Row],[check_in_date]]</f>
        <v>10</v>
      </c>
      <c r="P6284">
        <f>Table2[[#This Row],[num_adults]]+Table2[[#This Row],[num_children]]</f>
        <v>1</v>
      </c>
      <c r="Q6284" s="3">
        <f>IF(OR(Table2[[#This Row],[booking_status]]="confirmed",Table2[[#This Row],[booking_status]]="checked-out"),Table2[[#This Row],[room_rate_per_night]]*Table2[[#This Row],[Num_Nights]],0)</f>
        <v>0</v>
      </c>
      <c r="R6284" t="str" cm="1">
        <f t="array" ref="R6284">IFERROR(_xlfn.IFS(Table2[[#This Row],[booking_status]]="confirmed","Expected",Table2[[#This Row],[booking_status]]="checked-out","Actual"),"No Revenue")</f>
        <v>No Revenue</v>
      </c>
      <c r="S6284" s="4">
        <f>Table2[[#This Row],[Revenue_Amount]]/Table2[[#This Row],[Num_Nights]]</f>
        <v>0</v>
      </c>
    </row>
    <row r="6285" spans="1:19" x14ac:dyDescent="0.3">
      <c r="A6285">
        <v>6284</v>
      </c>
      <c r="B6285" t="s">
        <v>14</v>
      </c>
      <c r="C6285" s="9">
        <v>45233</v>
      </c>
      <c r="D6285" s="9">
        <v>45243</v>
      </c>
      <c r="E6285" s="10">
        <v>45179</v>
      </c>
      <c r="F6285" t="s">
        <v>27</v>
      </c>
      <c r="G6285">
        <v>150.93</v>
      </c>
      <c r="H6285">
        <v>1</v>
      </c>
      <c r="I6285">
        <v>0</v>
      </c>
      <c r="J6285" t="s">
        <v>19</v>
      </c>
      <c r="K6285" t="s">
        <v>66</v>
      </c>
      <c r="L6285" t="s">
        <v>60</v>
      </c>
      <c r="M6285" t="s">
        <v>36</v>
      </c>
      <c r="N6285" t="s">
        <v>23</v>
      </c>
      <c r="O6285">
        <f>Table2[[#This Row],[check_out_date]]-Table2[[#This Row],[check_in_date]]</f>
        <v>10</v>
      </c>
      <c r="P6285">
        <f>Table2[[#This Row],[num_adults]]+Table2[[#This Row],[num_children]]</f>
        <v>1</v>
      </c>
      <c r="Q6285" s="3">
        <f>IF(OR(Table2[[#This Row],[booking_status]]="confirmed",Table2[[#This Row],[booking_status]]="checked-out"),Table2[[#This Row],[room_rate_per_night]]*Table2[[#This Row],[Num_Nights]],0)</f>
        <v>0</v>
      </c>
      <c r="R6285" t="str" cm="1">
        <f t="array" ref="R6285">IFERROR(_xlfn.IFS(Table2[[#This Row],[booking_status]]="confirmed","Expected",Table2[[#This Row],[booking_status]]="checked-out","Actual"),"No Revenue")</f>
        <v>No Revenue</v>
      </c>
      <c r="S6285" s="4">
        <f>Table2[[#This Row],[Revenue_Amount]]/Table2[[#This Row],[Num_Nights]]</f>
        <v>0</v>
      </c>
    </row>
    <row r="6286" spans="1:19" x14ac:dyDescent="0.3">
      <c r="A6286">
        <v>6285</v>
      </c>
      <c r="B6286" t="s">
        <v>14</v>
      </c>
      <c r="C6286" s="9">
        <v>44935</v>
      </c>
      <c r="D6286" s="9">
        <v>44939</v>
      </c>
      <c r="E6286" s="10">
        <v>44918</v>
      </c>
      <c r="F6286" t="s">
        <v>27</v>
      </c>
      <c r="G6286">
        <v>181.26</v>
      </c>
      <c r="H6286">
        <v>2</v>
      </c>
      <c r="I6286">
        <v>0</v>
      </c>
      <c r="J6286" t="s">
        <v>94</v>
      </c>
      <c r="K6286" t="s">
        <v>99</v>
      </c>
      <c r="L6286" t="s">
        <v>56</v>
      </c>
      <c r="M6286" t="s">
        <v>36</v>
      </c>
      <c r="N6286" t="s">
        <v>41</v>
      </c>
      <c r="O6286">
        <f>Table2[[#This Row],[check_out_date]]-Table2[[#This Row],[check_in_date]]</f>
        <v>4</v>
      </c>
      <c r="P6286">
        <f>Table2[[#This Row],[num_adults]]+Table2[[#This Row],[num_children]]</f>
        <v>2</v>
      </c>
      <c r="Q6286" s="3">
        <f>IF(OR(Table2[[#This Row],[booking_status]]="confirmed",Table2[[#This Row],[booking_status]]="checked-out"),Table2[[#This Row],[room_rate_per_night]]*Table2[[#This Row],[Num_Nights]],0)</f>
        <v>725.04</v>
      </c>
      <c r="R6286" t="str" cm="1">
        <f t="array" ref="R6286">IFERROR(_xlfn.IFS(Table2[[#This Row],[booking_status]]="confirmed","Expected",Table2[[#This Row],[booking_status]]="checked-out","Actual"),"No Revenue")</f>
        <v>Actual</v>
      </c>
      <c r="S6286" s="4">
        <f>Table2[[#This Row],[Revenue_Amount]]/Table2[[#This Row],[Num_Nights]]</f>
        <v>181.26</v>
      </c>
    </row>
    <row r="6287" spans="1:19" hidden="1" x14ac:dyDescent="0.3">
      <c r="A6287">
        <v>6286</v>
      </c>
      <c r="B6287" t="s">
        <v>37</v>
      </c>
      <c r="C6287" s="9">
        <v>45204</v>
      </c>
      <c r="D6287" s="9">
        <v>45212</v>
      </c>
      <c r="E6287" s="10">
        <v>45161</v>
      </c>
      <c r="F6287" t="s">
        <v>49</v>
      </c>
      <c r="G6287">
        <v>122.4</v>
      </c>
      <c r="H6287">
        <v>1</v>
      </c>
      <c r="I6287">
        <v>3</v>
      </c>
      <c r="J6287" t="s">
        <v>35</v>
      </c>
      <c r="K6287" t="s">
        <v>99</v>
      </c>
      <c r="L6287" t="s">
        <v>21</v>
      </c>
      <c r="M6287" t="s">
        <v>36</v>
      </c>
      <c r="N6287" t="s">
        <v>41</v>
      </c>
      <c r="O6287">
        <f>Table2[[#This Row],[check_out_date]]-Table2[[#This Row],[check_in_date]]</f>
        <v>8</v>
      </c>
      <c r="P6287">
        <f>Table2[[#This Row],[num_adults]]+Table2[[#This Row],[num_children]]</f>
        <v>4</v>
      </c>
      <c r="Q6287" s="3">
        <f>IF(OR(Table2[[#This Row],[booking_status]]="confirmed",Table2[[#This Row],[booking_status]]="checked-out"),Table2[[#This Row],[room_rate_per_night]]*Table2[[#This Row],[Num_Nights]],0)</f>
        <v>979.2</v>
      </c>
      <c r="R6287" t="str" cm="1">
        <f t="array" ref="R6287">IFERROR(_xlfn.IFS(Table2[[#This Row],[booking_status]]="confirmed","Expected",Table2[[#This Row],[booking_status]]="checked-out","Actual"),"No Revenue")</f>
        <v>Expected</v>
      </c>
      <c r="S6287" s="4">
        <f>Table2[[#This Row],[Revenue_Amount]]/Table2[[#This Row],[Num_Nights]]</f>
        <v>122.4</v>
      </c>
    </row>
    <row r="6288" spans="1:19" hidden="1" x14ac:dyDescent="0.3">
      <c r="A6288">
        <v>6287</v>
      </c>
      <c r="B6288" t="s">
        <v>50</v>
      </c>
      <c r="C6288" s="9">
        <v>45185</v>
      </c>
      <c r="D6288" s="9">
        <v>45186</v>
      </c>
      <c r="E6288" s="10">
        <v>45127</v>
      </c>
      <c r="F6288" t="s">
        <v>49</v>
      </c>
      <c r="G6288">
        <v>103.05</v>
      </c>
      <c r="H6288">
        <v>1</v>
      </c>
      <c r="I6288">
        <v>3</v>
      </c>
      <c r="J6288" t="s">
        <v>35</v>
      </c>
      <c r="K6288" t="s">
        <v>99</v>
      </c>
      <c r="L6288" t="s">
        <v>21</v>
      </c>
      <c r="M6288" t="s">
        <v>36</v>
      </c>
      <c r="N6288" t="s">
        <v>41</v>
      </c>
      <c r="O6288">
        <f>Table2[[#This Row],[check_out_date]]-Table2[[#This Row],[check_in_date]]</f>
        <v>1</v>
      </c>
      <c r="P6288">
        <f>Table2[[#This Row],[num_adults]]+Table2[[#This Row],[num_children]]</f>
        <v>4</v>
      </c>
      <c r="Q6288" s="3">
        <f>IF(OR(Table2[[#This Row],[booking_status]]="confirmed",Table2[[#This Row],[booking_status]]="checked-out"),Table2[[#This Row],[room_rate_per_night]]*Table2[[#This Row],[Num_Nights]],0)</f>
        <v>103.05</v>
      </c>
      <c r="R6288" t="str" cm="1">
        <f t="array" ref="R6288">IFERROR(_xlfn.IFS(Table2[[#This Row],[booking_status]]="confirmed","Expected",Table2[[#This Row],[booking_status]]="checked-out","Actual"),"No Revenue")</f>
        <v>Expected</v>
      </c>
      <c r="S6288" s="4">
        <f>Table2[[#This Row],[Revenue_Amount]]/Table2[[#This Row],[Num_Nights]]</f>
        <v>103.05</v>
      </c>
    </row>
    <row r="6289" spans="1:19" x14ac:dyDescent="0.3">
      <c r="A6289">
        <v>6288</v>
      </c>
      <c r="B6289" t="s">
        <v>14</v>
      </c>
      <c r="C6289" s="9">
        <v>45254</v>
      </c>
      <c r="D6289" s="9">
        <v>45258</v>
      </c>
      <c r="E6289" s="10">
        <v>45203</v>
      </c>
      <c r="F6289" t="s">
        <v>49</v>
      </c>
      <c r="G6289">
        <v>60.58</v>
      </c>
      <c r="H6289">
        <v>2</v>
      </c>
      <c r="I6289">
        <v>0</v>
      </c>
      <c r="J6289" t="s">
        <v>19</v>
      </c>
      <c r="K6289" t="s">
        <v>44</v>
      </c>
      <c r="L6289" t="s">
        <v>56</v>
      </c>
      <c r="M6289" t="s">
        <v>22</v>
      </c>
      <c r="N6289" t="s">
        <v>41</v>
      </c>
      <c r="O6289">
        <f>Table2[[#This Row],[check_out_date]]-Table2[[#This Row],[check_in_date]]</f>
        <v>4</v>
      </c>
      <c r="P6289">
        <f>Table2[[#This Row],[num_adults]]+Table2[[#This Row],[num_children]]</f>
        <v>2</v>
      </c>
      <c r="Q6289" s="3">
        <f>IF(OR(Table2[[#This Row],[booking_status]]="confirmed",Table2[[#This Row],[booking_status]]="checked-out"),Table2[[#This Row],[room_rate_per_night]]*Table2[[#This Row],[Num_Nights]],0)</f>
        <v>242.32</v>
      </c>
      <c r="R6289" t="str" cm="1">
        <f t="array" ref="R6289">IFERROR(_xlfn.IFS(Table2[[#This Row],[booking_status]]="confirmed","Expected",Table2[[#This Row],[booking_status]]="checked-out","Actual"),"No Revenue")</f>
        <v>Actual</v>
      </c>
      <c r="S6289" s="4">
        <f>Table2[[#This Row],[Revenue_Amount]]/Table2[[#This Row],[Num_Nights]]</f>
        <v>60.58</v>
      </c>
    </row>
    <row r="6290" spans="1:19" hidden="1" x14ac:dyDescent="0.3">
      <c r="A6290">
        <v>6289</v>
      </c>
      <c r="B6290" t="s">
        <v>31</v>
      </c>
      <c r="C6290" s="9">
        <v>45269</v>
      </c>
      <c r="D6290" s="9">
        <v>45272</v>
      </c>
      <c r="E6290" s="10">
        <v>45219</v>
      </c>
      <c r="F6290" t="s">
        <v>27</v>
      </c>
      <c r="G6290">
        <v>130.83000000000001</v>
      </c>
      <c r="H6290">
        <v>2</v>
      </c>
      <c r="I6290">
        <v>3</v>
      </c>
      <c r="J6290" t="s">
        <v>35</v>
      </c>
      <c r="K6290" t="s">
        <v>20</v>
      </c>
      <c r="L6290" t="s">
        <v>56</v>
      </c>
      <c r="M6290" t="s">
        <v>36</v>
      </c>
      <c r="N6290" t="s">
        <v>41</v>
      </c>
      <c r="O6290">
        <f>Table2[[#This Row],[check_out_date]]-Table2[[#This Row],[check_in_date]]</f>
        <v>3</v>
      </c>
      <c r="P6290">
        <f>Table2[[#This Row],[num_adults]]+Table2[[#This Row],[num_children]]</f>
        <v>5</v>
      </c>
      <c r="Q6290" s="3">
        <f>IF(OR(Table2[[#This Row],[booking_status]]="confirmed",Table2[[#This Row],[booking_status]]="checked-out"),Table2[[#This Row],[room_rate_per_night]]*Table2[[#This Row],[Num_Nights]],0)</f>
        <v>392.49</v>
      </c>
      <c r="R6290" t="str" cm="1">
        <f t="array" ref="R6290">IFERROR(_xlfn.IFS(Table2[[#This Row],[booking_status]]="confirmed","Expected",Table2[[#This Row],[booking_status]]="checked-out","Actual"),"No Revenue")</f>
        <v>Actual</v>
      </c>
      <c r="S6290" s="4">
        <f>Table2[[#This Row],[Revenue_Amount]]/Table2[[#This Row],[Num_Nights]]</f>
        <v>130.83000000000001</v>
      </c>
    </row>
    <row r="6291" spans="1:19" x14ac:dyDescent="0.3">
      <c r="A6291">
        <v>6290</v>
      </c>
      <c r="B6291" t="s">
        <v>31</v>
      </c>
      <c r="C6291" s="9">
        <v>45078</v>
      </c>
      <c r="D6291" s="9">
        <v>45086</v>
      </c>
      <c r="E6291" s="10">
        <v>45068</v>
      </c>
      <c r="F6291" t="s">
        <v>49</v>
      </c>
      <c r="G6291">
        <v>62.62</v>
      </c>
      <c r="H6291">
        <v>1</v>
      </c>
      <c r="I6291">
        <v>1</v>
      </c>
      <c r="J6291" t="s">
        <v>28</v>
      </c>
      <c r="K6291" t="s">
        <v>66</v>
      </c>
      <c r="L6291" t="s">
        <v>21</v>
      </c>
      <c r="M6291" t="s">
        <v>36</v>
      </c>
      <c r="N6291" t="s">
        <v>41</v>
      </c>
      <c r="O6291">
        <f>Table2[[#This Row],[check_out_date]]-Table2[[#This Row],[check_in_date]]</f>
        <v>8</v>
      </c>
      <c r="P6291">
        <f>Table2[[#This Row],[num_adults]]+Table2[[#This Row],[num_children]]</f>
        <v>2</v>
      </c>
      <c r="Q6291" s="3">
        <f>IF(OR(Table2[[#This Row],[booking_status]]="confirmed",Table2[[#This Row],[booking_status]]="checked-out"),Table2[[#This Row],[room_rate_per_night]]*Table2[[#This Row],[Num_Nights]],0)</f>
        <v>500.96</v>
      </c>
      <c r="R6291" t="str" cm="1">
        <f t="array" ref="R6291">IFERROR(_xlfn.IFS(Table2[[#This Row],[booking_status]]="confirmed","Expected",Table2[[#This Row],[booking_status]]="checked-out","Actual"),"No Revenue")</f>
        <v>Expected</v>
      </c>
      <c r="S6291" s="4">
        <f>Table2[[#This Row],[Revenue_Amount]]/Table2[[#This Row],[Num_Nights]]</f>
        <v>62.62</v>
      </c>
    </row>
    <row r="6292" spans="1:19" x14ac:dyDescent="0.3">
      <c r="A6292">
        <v>6291</v>
      </c>
      <c r="B6292" t="s">
        <v>50</v>
      </c>
      <c r="C6292" s="9">
        <v>45224</v>
      </c>
      <c r="D6292" s="9">
        <v>45235</v>
      </c>
      <c r="E6292" s="10">
        <v>45203</v>
      </c>
      <c r="F6292" t="s">
        <v>27</v>
      </c>
      <c r="G6292">
        <v>168.44</v>
      </c>
      <c r="H6292">
        <v>4</v>
      </c>
      <c r="I6292">
        <v>0</v>
      </c>
      <c r="J6292" t="s">
        <v>19</v>
      </c>
      <c r="K6292" t="s">
        <v>99</v>
      </c>
      <c r="L6292" t="s">
        <v>21</v>
      </c>
      <c r="M6292" t="s">
        <v>36</v>
      </c>
      <c r="N6292" t="s">
        <v>95</v>
      </c>
      <c r="O6292">
        <f>Table2[[#This Row],[check_out_date]]-Table2[[#This Row],[check_in_date]]</f>
        <v>11</v>
      </c>
      <c r="P6292">
        <f>Table2[[#This Row],[num_adults]]+Table2[[#This Row],[num_children]]</f>
        <v>4</v>
      </c>
      <c r="Q6292" s="3">
        <f>IF(OR(Table2[[#This Row],[booking_status]]="confirmed",Table2[[#This Row],[booking_status]]="checked-out"),Table2[[#This Row],[room_rate_per_night]]*Table2[[#This Row],[Num_Nights]],0)</f>
        <v>1852.84</v>
      </c>
      <c r="R6292" t="str" cm="1">
        <f t="array" ref="R6292">IFERROR(_xlfn.IFS(Table2[[#This Row],[booking_status]]="confirmed","Expected",Table2[[#This Row],[booking_status]]="checked-out","Actual"),"No Revenue")</f>
        <v>Expected</v>
      </c>
      <c r="S6292" s="4">
        <f>Table2[[#This Row],[Revenue_Amount]]/Table2[[#This Row],[Num_Nights]]</f>
        <v>168.44</v>
      </c>
    </row>
    <row r="6293" spans="1:19" hidden="1" x14ac:dyDescent="0.3">
      <c r="A6293">
        <v>6292</v>
      </c>
      <c r="B6293" t="s">
        <v>50</v>
      </c>
      <c r="C6293" s="9">
        <v>45196</v>
      </c>
      <c r="D6293" s="9">
        <v>45200</v>
      </c>
      <c r="E6293" s="10">
        <v>45169</v>
      </c>
      <c r="F6293" t="s">
        <v>27</v>
      </c>
      <c r="G6293">
        <v>234.03</v>
      </c>
      <c r="H6293">
        <v>1</v>
      </c>
      <c r="I6293">
        <v>2</v>
      </c>
      <c r="J6293" t="s">
        <v>35</v>
      </c>
      <c r="K6293" t="s">
        <v>99</v>
      </c>
      <c r="L6293" t="s">
        <v>56</v>
      </c>
      <c r="M6293" t="s">
        <v>22</v>
      </c>
      <c r="N6293" t="s">
        <v>45</v>
      </c>
      <c r="O6293">
        <f>Table2[[#This Row],[check_out_date]]-Table2[[#This Row],[check_in_date]]</f>
        <v>4</v>
      </c>
      <c r="P6293">
        <f>Table2[[#This Row],[num_adults]]+Table2[[#This Row],[num_children]]</f>
        <v>3</v>
      </c>
      <c r="Q6293" s="3">
        <f>IF(OR(Table2[[#This Row],[booking_status]]="confirmed",Table2[[#This Row],[booking_status]]="checked-out"),Table2[[#This Row],[room_rate_per_night]]*Table2[[#This Row],[Num_Nights]],0)</f>
        <v>936.12</v>
      </c>
      <c r="R6293" t="str" cm="1">
        <f t="array" ref="R6293">IFERROR(_xlfn.IFS(Table2[[#This Row],[booking_status]]="confirmed","Expected",Table2[[#This Row],[booking_status]]="checked-out","Actual"),"No Revenue")</f>
        <v>Actual</v>
      </c>
      <c r="S6293" s="4">
        <f>Table2[[#This Row],[Revenue_Amount]]/Table2[[#This Row],[Num_Nights]]</f>
        <v>234.03</v>
      </c>
    </row>
    <row r="6294" spans="1:19" x14ac:dyDescent="0.3">
      <c r="A6294">
        <v>6293</v>
      </c>
      <c r="B6294" t="s">
        <v>37</v>
      </c>
      <c r="C6294" s="9">
        <v>44964</v>
      </c>
      <c r="D6294" s="9">
        <v>44969</v>
      </c>
      <c r="E6294" s="10">
        <v>44938</v>
      </c>
      <c r="F6294" t="s">
        <v>54</v>
      </c>
      <c r="G6294">
        <v>303.58999999999997</v>
      </c>
      <c r="H6294">
        <v>2</v>
      </c>
      <c r="I6294">
        <v>0</v>
      </c>
      <c r="J6294" t="s">
        <v>94</v>
      </c>
      <c r="K6294" t="s">
        <v>20</v>
      </c>
      <c r="L6294" t="s">
        <v>60</v>
      </c>
      <c r="M6294" t="s">
        <v>36</v>
      </c>
      <c r="N6294" t="s">
        <v>41</v>
      </c>
      <c r="O6294">
        <f>Table2[[#This Row],[check_out_date]]-Table2[[#This Row],[check_in_date]]</f>
        <v>5</v>
      </c>
      <c r="P6294">
        <f>Table2[[#This Row],[num_adults]]+Table2[[#This Row],[num_children]]</f>
        <v>2</v>
      </c>
      <c r="Q6294" s="3">
        <f>IF(OR(Table2[[#This Row],[booking_status]]="confirmed",Table2[[#This Row],[booking_status]]="checked-out"),Table2[[#This Row],[room_rate_per_night]]*Table2[[#This Row],[Num_Nights]],0)</f>
        <v>0</v>
      </c>
      <c r="R6294" t="str" cm="1">
        <f t="array" ref="R6294">IFERROR(_xlfn.IFS(Table2[[#This Row],[booking_status]]="confirmed","Expected",Table2[[#This Row],[booking_status]]="checked-out","Actual"),"No Revenue")</f>
        <v>No Revenue</v>
      </c>
      <c r="S6294" s="4">
        <f>Table2[[#This Row],[Revenue_Amount]]/Table2[[#This Row],[Num_Nights]]</f>
        <v>0</v>
      </c>
    </row>
    <row r="6295" spans="1:19" x14ac:dyDescent="0.3">
      <c r="A6295">
        <v>6294</v>
      </c>
      <c r="B6295" t="s">
        <v>14</v>
      </c>
      <c r="C6295" s="9">
        <v>45138</v>
      </c>
      <c r="D6295" s="9">
        <v>45143</v>
      </c>
      <c r="E6295" s="10">
        <v>45102</v>
      </c>
      <c r="F6295" t="s">
        <v>49</v>
      </c>
      <c r="G6295">
        <v>110.27</v>
      </c>
      <c r="H6295">
        <v>1</v>
      </c>
      <c r="I6295">
        <v>0</v>
      </c>
      <c r="J6295" t="s">
        <v>28</v>
      </c>
      <c r="K6295" t="s">
        <v>66</v>
      </c>
      <c r="L6295" t="s">
        <v>21</v>
      </c>
      <c r="M6295" t="s">
        <v>36</v>
      </c>
      <c r="N6295" t="s">
        <v>45</v>
      </c>
      <c r="O6295">
        <f>Table2[[#This Row],[check_out_date]]-Table2[[#This Row],[check_in_date]]</f>
        <v>5</v>
      </c>
      <c r="P6295">
        <f>Table2[[#This Row],[num_adults]]+Table2[[#This Row],[num_children]]</f>
        <v>1</v>
      </c>
      <c r="Q6295" s="3">
        <f>IF(OR(Table2[[#This Row],[booking_status]]="confirmed",Table2[[#This Row],[booking_status]]="checked-out"),Table2[[#This Row],[room_rate_per_night]]*Table2[[#This Row],[Num_Nights]],0)</f>
        <v>551.35</v>
      </c>
      <c r="R6295" t="str" cm="1">
        <f t="array" ref="R6295">IFERROR(_xlfn.IFS(Table2[[#This Row],[booking_status]]="confirmed","Expected",Table2[[#This Row],[booking_status]]="checked-out","Actual"),"No Revenue")</f>
        <v>Expected</v>
      </c>
      <c r="S6295" s="4">
        <f>Table2[[#This Row],[Revenue_Amount]]/Table2[[#This Row],[Num_Nights]]</f>
        <v>110.27000000000001</v>
      </c>
    </row>
    <row r="6296" spans="1:19" x14ac:dyDescent="0.3">
      <c r="A6296">
        <v>6295</v>
      </c>
      <c r="B6296" t="s">
        <v>37</v>
      </c>
      <c r="C6296" s="9">
        <v>44957</v>
      </c>
      <c r="D6296" s="9">
        <v>44958</v>
      </c>
      <c r="E6296" s="10">
        <v>44902</v>
      </c>
      <c r="F6296" t="s">
        <v>49</v>
      </c>
      <c r="G6296">
        <v>143.58000000000001</v>
      </c>
      <c r="H6296">
        <v>2</v>
      </c>
      <c r="I6296">
        <v>0</v>
      </c>
      <c r="J6296" t="s">
        <v>28</v>
      </c>
      <c r="K6296" t="s">
        <v>29</v>
      </c>
      <c r="L6296" t="s">
        <v>21</v>
      </c>
      <c r="M6296" t="s">
        <v>22</v>
      </c>
      <c r="N6296" t="s">
        <v>23</v>
      </c>
      <c r="O6296">
        <f>Table2[[#This Row],[check_out_date]]-Table2[[#This Row],[check_in_date]]</f>
        <v>1</v>
      </c>
      <c r="P6296">
        <f>Table2[[#This Row],[num_adults]]+Table2[[#This Row],[num_children]]</f>
        <v>2</v>
      </c>
      <c r="Q6296" s="3">
        <f>IF(OR(Table2[[#This Row],[booking_status]]="confirmed",Table2[[#This Row],[booking_status]]="checked-out"),Table2[[#This Row],[room_rate_per_night]]*Table2[[#This Row],[Num_Nights]],0)</f>
        <v>143.58000000000001</v>
      </c>
      <c r="R6296" t="str" cm="1">
        <f t="array" ref="R6296">IFERROR(_xlfn.IFS(Table2[[#This Row],[booking_status]]="confirmed","Expected",Table2[[#This Row],[booking_status]]="checked-out","Actual"),"No Revenue")</f>
        <v>Expected</v>
      </c>
      <c r="S6296" s="4">
        <f>Table2[[#This Row],[Revenue_Amount]]/Table2[[#This Row],[Num_Nights]]</f>
        <v>143.58000000000001</v>
      </c>
    </row>
    <row r="6297" spans="1:19" x14ac:dyDescent="0.3">
      <c r="A6297">
        <v>6296</v>
      </c>
      <c r="B6297" t="s">
        <v>37</v>
      </c>
      <c r="C6297" s="9">
        <v>45083</v>
      </c>
      <c r="D6297" s="9">
        <v>45085</v>
      </c>
      <c r="E6297" s="10">
        <v>45066</v>
      </c>
      <c r="F6297" t="s">
        <v>27</v>
      </c>
      <c r="G6297">
        <v>193.98</v>
      </c>
      <c r="H6297">
        <v>4</v>
      </c>
      <c r="I6297">
        <v>0</v>
      </c>
      <c r="J6297" t="s">
        <v>28</v>
      </c>
      <c r="K6297" t="s">
        <v>99</v>
      </c>
      <c r="L6297" t="s">
        <v>56</v>
      </c>
      <c r="M6297" t="s">
        <v>22</v>
      </c>
      <c r="N6297" t="s">
        <v>41</v>
      </c>
      <c r="O6297">
        <f>Table2[[#This Row],[check_out_date]]-Table2[[#This Row],[check_in_date]]</f>
        <v>2</v>
      </c>
      <c r="P6297">
        <f>Table2[[#This Row],[num_adults]]+Table2[[#This Row],[num_children]]</f>
        <v>4</v>
      </c>
      <c r="Q6297" s="3">
        <f>IF(OR(Table2[[#This Row],[booking_status]]="confirmed",Table2[[#This Row],[booking_status]]="checked-out"),Table2[[#This Row],[room_rate_per_night]]*Table2[[#This Row],[Num_Nights]],0)</f>
        <v>387.96</v>
      </c>
      <c r="R6297" t="str" cm="1">
        <f t="array" ref="R6297">IFERROR(_xlfn.IFS(Table2[[#This Row],[booking_status]]="confirmed","Expected",Table2[[#This Row],[booking_status]]="checked-out","Actual"),"No Revenue")</f>
        <v>Actual</v>
      </c>
      <c r="S6297" s="4">
        <f>Table2[[#This Row],[Revenue_Amount]]/Table2[[#This Row],[Num_Nights]]</f>
        <v>193.98</v>
      </c>
    </row>
    <row r="6298" spans="1:19" x14ac:dyDescent="0.3">
      <c r="A6298">
        <v>6297</v>
      </c>
      <c r="B6298" t="s">
        <v>37</v>
      </c>
      <c r="C6298" s="9">
        <v>45256</v>
      </c>
      <c r="D6298" s="9">
        <v>45264</v>
      </c>
      <c r="E6298" s="10">
        <v>45222</v>
      </c>
      <c r="F6298" t="s">
        <v>18</v>
      </c>
      <c r="G6298">
        <v>282.43</v>
      </c>
      <c r="H6298">
        <v>2</v>
      </c>
      <c r="I6298">
        <v>0</v>
      </c>
      <c r="J6298" t="s">
        <v>94</v>
      </c>
      <c r="K6298" t="s">
        <v>20</v>
      </c>
      <c r="L6298" t="s">
        <v>21</v>
      </c>
      <c r="M6298" t="s">
        <v>36</v>
      </c>
      <c r="N6298" t="s">
        <v>95</v>
      </c>
      <c r="O6298">
        <f>Table2[[#This Row],[check_out_date]]-Table2[[#This Row],[check_in_date]]</f>
        <v>8</v>
      </c>
      <c r="P6298">
        <f>Table2[[#This Row],[num_adults]]+Table2[[#This Row],[num_children]]</f>
        <v>2</v>
      </c>
      <c r="Q6298" s="3">
        <f>IF(OR(Table2[[#This Row],[booking_status]]="confirmed",Table2[[#This Row],[booking_status]]="checked-out"),Table2[[#This Row],[room_rate_per_night]]*Table2[[#This Row],[Num_Nights]],0)</f>
        <v>2259.44</v>
      </c>
      <c r="R6298" t="str" cm="1">
        <f t="array" ref="R6298">IFERROR(_xlfn.IFS(Table2[[#This Row],[booking_status]]="confirmed","Expected",Table2[[#This Row],[booking_status]]="checked-out","Actual"),"No Revenue")</f>
        <v>Expected</v>
      </c>
      <c r="S6298" s="4">
        <f>Table2[[#This Row],[Revenue_Amount]]/Table2[[#This Row],[Num_Nights]]</f>
        <v>282.43</v>
      </c>
    </row>
    <row r="6299" spans="1:19" hidden="1" x14ac:dyDescent="0.3">
      <c r="A6299">
        <v>6298</v>
      </c>
      <c r="B6299" t="s">
        <v>14</v>
      </c>
      <c r="C6299" s="9">
        <v>45042</v>
      </c>
      <c r="D6299" s="9">
        <v>45054</v>
      </c>
      <c r="E6299" s="10">
        <v>44972</v>
      </c>
      <c r="F6299" t="s">
        <v>27</v>
      </c>
      <c r="G6299">
        <v>118.61</v>
      </c>
      <c r="H6299">
        <v>1</v>
      </c>
      <c r="I6299">
        <v>0</v>
      </c>
      <c r="J6299" t="s">
        <v>35</v>
      </c>
      <c r="K6299" t="s">
        <v>99</v>
      </c>
      <c r="L6299" t="s">
        <v>60</v>
      </c>
      <c r="M6299" t="s">
        <v>36</v>
      </c>
      <c r="N6299" t="s">
        <v>41</v>
      </c>
      <c r="O6299">
        <f>Table2[[#This Row],[check_out_date]]-Table2[[#This Row],[check_in_date]]</f>
        <v>12</v>
      </c>
      <c r="P6299">
        <f>Table2[[#This Row],[num_adults]]+Table2[[#This Row],[num_children]]</f>
        <v>1</v>
      </c>
      <c r="Q6299" s="3">
        <f>IF(OR(Table2[[#This Row],[booking_status]]="confirmed",Table2[[#This Row],[booking_status]]="checked-out"),Table2[[#This Row],[room_rate_per_night]]*Table2[[#This Row],[Num_Nights]],0)</f>
        <v>0</v>
      </c>
      <c r="R6299" t="str" cm="1">
        <f t="array" ref="R6299">IFERROR(_xlfn.IFS(Table2[[#This Row],[booking_status]]="confirmed","Expected",Table2[[#This Row],[booking_status]]="checked-out","Actual"),"No Revenue")</f>
        <v>No Revenue</v>
      </c>
      <c r="S6299" s="4">
        <f>Table2[[#This Row],[Revenue_Amount]]/Table2[[#This Row],[Num_Nights]]</f>
        <v>0</v>
      </c>
    </row>
    <row r="6300" spans="1:19" x14ac:dyDescent="0.3">
      <c r="A6300">
        <v>6299</v>
      </c>
      <c r="B6300" t="s">
        <v>31</v>
      </c>
      <c r="C6300" s="9">
        <v>45015</v>
      </c>
      <c r="D6300" s="9">
        <v>45026</v>
      </c>
      <c r="E6300" s="10">
        <v>44995</v>
      </c>
      <c r="F6300" t="s">
        <v>49</v>
      </c>
      <c r="G6300">
        <v>72.72</v>
      </c>
      <c r="H6300">
        <v>1</v>
      </c>
      <c r="I6300">
        <v>2</v>
      </c>
      <c r="J6300" t="s">
        <v>28</v>
      </c>
      <c r="K6300" t="s">
        <v>44</v>
      </c>
      <c r="L6300" t="s">
        <v>21</v>
      </c>
      <c r="M6300" t="s">
        <v>22</v>
      </c>
      <c r="N6300" t="s">
        <v>23</v>
      </c>
      <c r="O6300">
        <f>Table2[[#This Row],[check_out_date]]-Table2[[#This Row],[check_in_date]]</f>
        <v>11</v>
      </c>
      <c r="P6300">
        <f>Table2[[#This Row],[num_adults]]+Table2[[#This Row],[num_children]]</f>
        <v>3</v>
      </c>
      <c r="Q6300" s="3">
        <f>IF(OR(Table2[[#This Row],[booking_status]]="confirmed",Table2[[#This Row],[booking_status]]="checked-out"),Table2[[#This Row],[room_rate_per_night]]*Table2[[#This Row],[Num_Nights]],0)</f>
        <v>799.92</v>
      </c>
      <c r="R6300" t="str" cm="1">
        <f t="array" ref="R6300">IFERROR(_xlfn.IFS(Table2[[#This Row],[booking_status]]="confirmed","Expected",Table2[[#This Row],[booking_status]]="checked-out","Actual"),"No Revenue")</f>
        <v>Expected</v>
      </c>
      <c r="S6300" s="4">
        <f>Table2[[#This Row],[Revenue_Amount]]/Table2[[#This Row],[Num_Nights]]</f>
        <v>72.72</v>
      </c>
    </row>
    <row r="6301" spans="1:19" x14ac:dyDescent="0.3">
      <c r="A6301">
        <v>6300</v>
      </c>
      <c r="B6301" t="s">
        <v>31</v>
      </c>
      <c r="C6301" s="9">
        <v>44939</v>
      </c>
      <c r="D6301" s="9">
        <v>44943</v>
      </c>
      <c r="E6301" s="10">
        <v>44915</v>
      </c>
      <c r="F6301" t="s">
        <v>18</v>
      </c>
      <c r="G6301">
        <v>160.26</v>
      </c>
      <c r="H6301">
        <v>3</v>
      </c>
      <c r="I6301">
        <v>0</v>
      </c>
      <c r="J6301" t="s">
        <v>94</v>
      </c>
      <c r="K6301" t="s">
        <v>20</v>
      </c>
      <c r="L6301" t="s">
        <v>60</v>
      </c>
      <c r="M6301" t="s">
        <v>36</v>
      </c>
      <c r="N6301" t="s">
        <v>41</v>
      </c>
      <c r="O6301">
        <f>Table2[[#This Row],[check_out_date]]-Table2[[#This Row],[check_in_date]]</f>
        <v>4</v>
      </c>
      <c r="P6301">
        <f>Table2[[#This Row],[num_adults]]+Table2[[#This Row],[num_children]]</f>
        <v>3</v>
      </c>
      <c r="Q6301" s="3">
        <f>IF(OR(Table2[[#This Row],[booking_status]]="confirmed",Table2[[#This Row],[booking_status]]="checked-out"),Table2[[#This Row],[room_rate_per_night]]*Table2[[#This Row],[Num_Nights]],0)</f>
        <v>0</v>
      </c>
      <c r="R6301" t="str" cm="1">
        <f t="array" ref="R6301">IFERROR(_xlfn.IFS(Table2[[#This Row],[booking_status]]="confirmed","Expected",Table2[[#This Row],[booking_status]]="checked-out","Actual"),"No Revenue")</f>
        <v>No Revenue</v>
      </c>
      <c r="S6301" s="4">
        <f>Table2[[#This Row],[Revenue_Amount]]/Table2[[#This Row],[Num_Nights]]</f>
        <v>0</v>
      </c>
    </row>
    <row r="6302" spans="1:19" x14ac:dyDescent="0.3">
      <c r="A6302">
        <v>6301</v>
      </c>
      <c r="B6302" t="s">
        <v>37</v>
      </c>
      <c r="C6302" s="9">
        <v>45041</v>
      </c>
      <c r="D6302" s="9">
        <v>45050</v>
      </c>
      <c r="E6302" s="10">
        <v>45000</v>
      </c>
      <c r="F6302" t="s">
        <v>27</v>
      </c>
      <c r="G6302">
        <v>142.34</v>
      </c>
      <c r="H6302">
        <v>4</v>
      </c>
      <c r="I6302">
        <v>0</v>
      </c>
      <c r="J6302" t="s">
        <v>28</v>
      </c>
      <c r="K6302" t="s">
        <v>20</v>
      </c>
      <c r="L6302" t="s">
        <v>21</v>
      </c>
      <c r="M6302" t="s">
        <v>22</v>
      </c>
      <c r="N6302" t="s">
        <v>23</v>
      </c>
      <c r="O6302">
        <f>Table2[[#This Row],[check_out_date]]-Table2[[#This Row],[check_in_date]]</f>
        <v>9</v>
      </c>
      <c r="P6302">
        <f>Table2[[#This Row],[num_adults]]+Table2[[#This Row],[num_children]]</f>
        <v>4</v>
      </c>
      <c r="Q6302" s="3">
        <f>IF(OR(Table2[[#This Row],[booking_status]]="confirmed",Table2[[#This Row],[booking_status]]="checked-out"),Table2[[#This Row],[room_rate_per_night]]*Table2[[#This Row],[Num_Nights]],0)</f>
        <v>1281.06</v>
      </c>
      <c r="R6302" t="str" cm="1">
        <f t="array" ref="R6302">IFERROR(_xlfn.IFS(Table2[[#This Row],[booking_status]]="confirmed","Expected",Table2[[#This Row],[booking_status]]="checked-out","Actual"),"No Revenue")</f>
        <v>Expected</v>
      </c>
      <c r="S6302" s="4">
        <f>Table2[[#This Row],[Revenue_Amount]]/Table2[[#This Row],[Num_Nights]]</f>
        <v>142.34</v>
      </c>
    </row>
    <row r="6303" spans="1:19" x14ac:dyDescent="0.3">
      <c r="A6303">
        <v>6302</v>
      </c>
      <c r="B6303" t="s">
        <v>31</v>
      </c>
      <c r="C6303" s="9">
        <v>45151</v>
      </c>
      <c r="D6303" s="9">
        <v>45154</v>
      </c>
      <c r="E6303" s="10">
        <v>45090</v>
      </c>
      <c r="F6303" t="s">
        <v>49</v>
      </c>
      <c r="G6303">
        <v>70.98</v>
      </c>
      <c r="H6303">
        <v>2</v>
      </c>
      <c r="I6303">
        <v>0</v>
      </c>
      <c r="J6303" t="s">
        <v>19</v>
      </c>
      <c r="K6303" t="s">
        <v>99</v>
      </c>
      <c r="L6303" t="s">
        <v>21</v>
      </c>
      <c r="M6303" t="s">
        <v>36</v>
      </c>
      <c r="N6303" t="s">
        <v>23</v>
      </c>
      <c r="O6303">
        <f>Table2[[#This Row],[check_out_date]]-Table2[[#This Row],[check_in_date]]</f>
        <v>3</v>
      </c>
      <c r="P6303">
        <f>Table2[[#This Row],[num_adults]]+Table2[[#This Row],[num_children]]</f>
        <v>2</v>
      </c>
      <c r="Q6303" s="3">
        <f>IF(OR(Table2[[#This Row],[booking_status]]="confirmed",Table2[[#This Row],[booking_status]]="checked-out"),Table2[[#This Row],[room_rate_per_night]]*Table2[[#This Row],[Num_Nights]],0)</f>
        <v>212.94</v>
      </c>
      <c r="R6303" t="str" cm="1">
        <f t="array" ref="R6303">IFERROR(_xlfn.IFS(Table2[[#This Row],[booking_status]]="confirmed","Expected",Table2[[#This Row],[booking_status]]="checked-out","Actual"),"No Revenue")</f>
        <v>Expected</v>
      </c>
      <c r="S6303" s="4">
        <f>Table2[[#This Row],[Revenue_Amount]]/Table2[[#This Row],[Num_Nights]]</f>
        <v>70.98</v>
      </c>
    </row>
    <row r="6304" spans="1:19" x14ac:dyDescent="0.3">
      <c r="A6304">
        <v>6303</v>
      </c>
      <c r="B6304" t="s">
        <v>31</v>
      </c>
      <c r="C6304" s="9">
        <v>45254</v>
      </c>
      <c r="D6304" s="9">
        <v>45258</v>
      </c>
      <c r="E6304" s="10">
        <v>45216</v>
      </c>
      <c r="F6304" t="s">
        <v>49</v>
      </c>
      <c r="G6304">
        <v>81.260000000000005</v>
      </c>
      <c r="H6304">
        <v>2</v>
      </c>
      <c r="I6304">
        <v>1</v>
      </c>
      <c r="J6304" t="s">
        <v>55</v>
      </c>
      <c r="K6304" t="s">
        <v>44</v>
      </c>
      <c r="L6304" t="s">
        <v>21</v>
      </c>
      <c r="M6304" t="s">
        <v>36</v>
      </c>
      <c r="N6304" t="s">
        <v>41</v>
      </c>
      <c r="O6304">
        <f>Table2[[#This Row],[check_out_date]]-Table2[[#This Row],[check_in_date]]</f>
        <v>4</v>
      </c>
      <c r="P6304">
        <f>Table2[[#This Row],[num_adults]]+Table2[[#This Row],[num_children]]</f>
        <v>3</v>
      </c>
      <c r="Q6304" s="3">
        <f>IF(OR(Table2[[#This Row],[booking_status]]="confirmed",Table2[[#This Row],[booking_status]]="checked-out"),Table2[[#This Row],[room_rate_per_night]]*Table2[[#This Row],[Num_Nights]],0)</f>
        <v>325.04000000000002</v>
      </c>
      <c r="R6304" t="str" cm="1">
        <f t="array" ref="R6304">IFERROR(_xlfn.IFS(Table2[[#This Row],[booking_status]]="confirmed","Expected",Table2[[#This Row],[booking_status]]="checked-out","Actual"),"No Revenue")</f>
        <v>Expected</v>
      </c>
      <c r="S6304" s="4">
        <f>Table2[[#This Row],[Revenue_Amount]]/Table2[[#This Row],[Num_Nights]]</f>
        <v>81.260000000000005</v>
      </c>
    </row>
    <row r="6305" spans="1:19" x14ac:dyDescent="0.3">
      <c r="A6305">
        <v>6304</v>
      </c>
      <c r="B6305" t="s">
        <v>14</v>
      </c>
      <c r="C6305" s="9">
        <v>45219</v>
      </c>
      <c r="D6305" s="9">
        <v>45224</v>
      </c>
      <c r="E6305" s="10">
        <v>45183</v>
      </c>
      <c r="F6305" t="s">
        <v>27</v>
      </c>
      <c r="G6305">
        <v>138.78</v>
      </c>
      <c r="H6305">
        <v>1</v>
      </c>
      <c r="I6305">
        <v>0</v>
      </c>
      <c r="J6305" t="s">
        <v>55</v>
      </c>
      <c r="K6305" t="s">
        <v>29</v>
      </c>
      <c r="L6305" t="s">
        <v>21</v>
      </c>
      <c r="M6305" t="s">
        <v>36</v>
      </c>
      <c r="N6305" t="s">
        <v>41</v>
      </c>
      <c r="O6305">
        <f>Table2[[#This Row],[check_out_date]]-Table2[[#This Row],[check_in_date]]</f>
        <v>5</v>
      </c>
      <c r="P6305">
        <f>Table2[[#This Row],[num_adults]]+Table2[[#This Row],[num_children]]</f>
        <v>1</v>
      </c>
      <c r="Q6305" s="3">
        <f>IF(OR(Table2[[#This Row],[booking_status]]="confirmed",Table2[[#This Row],[booking_status]]="checked-out"),Table2[[#This Row],[room_rate_per_night]]*Table2[[#This Row],[Num_Nights]],0)</f>
        <v>693.9</v>
      </c>
      <c r="R6305" t="str" cm="1">
        <f t="array" ref="R6305">IFERROR(_xlfn.IFS(Table2[[#This Row],[booking_status]]="confirmed","Expected",Table2[[#This Row],[booking_status]]="checked-out","Actual"),"No Revenue")</f>
        <v>Expected</v>
      </c>
      <c r="S6305" s="4">
        <f>Table2[[#This Row],[Revenue_Amount]]/Table2[[#This Row],[Num_Nights]]</f>
        <v>138.78</v>
      </c>
    </row>
    <row r="6306" spans="1:19" x14ac:dyDescent="0.3">
      <c r="A6306">
        <v>6305</v>
      </c>
      <c r="B6306" t="s">
        <v>14</v>
      </c>
      <c r="C6306" s="9">
        <v>45045</v>
      </c>
      <c r="D6306" s="9">
        <v>45053</v>
      </c>
      <c r="E6306" s="10">
        <v>45035</v>
      </c>
      <c r="F6306" t="s">
        <v>27</v>
      </c>
      <c r="G6306">
        <v>182.23</v>
      </c>
      <c r="H6306">
        <v>4</v>
      </c>
      <c r="I6306">
        <v>0</v>
      </c>
      <c r="J6306" t="s">
        <v>19</v>
      </c>
      <c r="K6306" t="s">
        <v>66</v>
      </c>
      <c r="L6306" t="s">
        <v>21</v>
      </c>
      <c r="M6306" t="s">
        <v>36</v>
      </c>
      <c r="N6306" t="s">
        <v>41</v>
      </c>
      <c r="O6306">
        <f>Table2[[#This Row],[check_out_date]]-Table2[[#This Row],[check_in_date]]</f>
        <v>8</v>
      </c>
      <c r="P6306">
        <f>Table2[[#This Row],[num_adults]]+Table2[[#This Row],[num_children]]</f>
        <v>4</v>
      </c>
      <c r="Q6306" s="3">
        <f>IF(OR(Table2[[#This Row],[booking_status]]="confirmed",Table2[[#This Row],[booking_status]]="checked-out"),Table2[[#This Row],[room_rate_per_night]]*Table2[[#This Row],[Num_Nights]],0)</f>
        <v>1457.84</v>
      </c>
      <c r="R6306" t="str" cm="1">
        <f t="array" ref="R6306">IFERROR(_xlfn.IFS(Table2[[#This Row],[booking_status]]="confirmed","Expected",Table2[[#This Row],[booking_status]]="checked-out","Actual"),"No Revenue")</f>
        <v>Expected</v>
      </c>
      <c r="S6306" s="4">
        <f>Table2[[#This Row],[Revenue_Amount]]/Table2[[#This Row],[Num_Nights]]</f>
        <v>182.23</v>
      </c>
    </row>
    <row r="6307" spans="1:19" x14ac:dyDescent="0.3">
      <c r="A6307">
        <v>6306</v>
      </c>
      <c r="B6307" t="s">
        <v>31</v>
      </c>
      <c r="C6307" s="9">
        <v>44938</v>
      </c>
      <c r="D6307" s="9">
        <v>44948</v>
      </c>
      <c r="E6307" s="10">
        <v>44930</v>
      </c>
      <c r="F6307" t="s">
        <v>18</v>
      </c>
      <c r="G6307">
        <v>184.8</v>
      </c>
      <c r="H6307">
        <v>2</v>
      </c>
      <c r="I6307">
        <v>0</v>
      </c>
      <c r="J6307" t="s">
        <v>19</v>
      </c>
      <c r="K6307" t="s">
        <v>44</v>
      </c>
      <c r="L6307" t="s">
        <v>21</v>
      </c>
      <c r="M6307" t="s">
        <v>36</v>
      </c>
      <c r="N6307" t="s">
        <v>41</v>
      </c>
      <c r="O6307">
        <f>Table2[[#This Row],[check_out_date]]-Table2[[#This Row],[check_in_date]]</f>
        <v>10</v>
      </c>
      <c r="P6307">
        <f>Table2[[#This Row],[num_adults]]+Table2[[#This Row],[num_children]]</f>
        <v>2</v>
      </c>
      <c r="Q6307" s="3">
        <f>IF(OR(Table2[[#This Row],[booking_status]]="confirmed",Table2[[#This Row],[booking_status]]="checked-out"),Table2[[#This Row],[room_rate_per_night]]*Table2[[#This Row],[Num_Nights]],0)</f>
        <v>1848</v>
      </c>
      <c r="R6307" t="str" cm="1">
        <f t="array" ref="R6307">IFERROR(_xlfn.IFS(Table2[[#This Row],[booking_status]]="confirmed","Expected",Table2[[#This Row],[booking_status]]="checked-out","Actual"),"No Revenue")</f>
        <v>Expected</v>
      </c>
      <c r="S6307" s="4">
        <f>Table2[[#This Row],[Revenue_Amount]]/Table2[[#This Row],[Num_Nights]]</f>
        <v>184.8</v>
      </c>
    </row>
    <row r="6308" spans="1:19" x14ac:dyDescent="0.3">
      <c r="A6308">
        <v>6307</v>
      </c>
      <c r="B6308" t="s">
        <v>31</v>
      </c>
      <c r="C6308" s="9">
        <v>45198</v>
      </c>
      <c r="D6308" s="9">
        <v>45207</v>
      </c>
      <c r="E6308" s="10">
        <v>45191</v>
      </c>
      <c r="F6308" t="s">
        <v>27</v>
      </c>
      <c r="G6308">
        <v>106.01</v>
      </c>
      <c r="H6308">
        <v>1</v>
      </c>
      <c r="I6308">
        <v>0</v>
      </c>
      <c r="J6308" t="s">
        <v>19</v>
      </c>
      <c r="K6308" t="s">
        <v>66</v>
      </c>
      <c r="L6308" t="s">
        <v>60</v>
      </c>
      <c r="M6308" t="s">
        <v>36</v>
      </c>
      <c r="N6308" t="s">
        <v>95</v>
      </c>
      <c r="O6308">
        <f>Table2[[#This Row],[check_out_date]]-Table2[[#This Row],[check_in_date]]</f>
        <v>9</v>
      </c>
      <c r="P6308">
        <f>Table2[[#This Row],[num_adults]]+Table2[[#This Row],[num_children]]</f>
        <v>1</v>
      </c>
      <c r="Q6308" s="3">
        <f>IF(OR(Table2[[#This Row],[booking_status]]="confirmed",Table2[[#This Row],[booking_status]]="checked-out"),Table2[[#This Row],[room_rate_per_night]]*Table2[[#This Row],[Num_Nights]],0)</f>
        <v>0</v>
      </c>
      <c r="R6308" t="str" cm="1">
        <f t="array" ref="R6308">IFERROR(_xlfn.IFS(Table2[[#This Row],[booking_status]]="confirmed","Expected",Table2[[#This Row],[booking_status]]="checked-out","Actual"),"No Revenue")</f>
        <v>No Revenue</v>
      </c>
      <c r="S6308" s="4">
        <f>Table2[[#This Row],[Revenue_Amount]]/Table2[[#This Row],[Num_Nights]]</f>
        <v>0</v>
      </c>
    </row>
    <row r="6309" spans="1:19" x14ac:dyDescent="0.3">
      <c r="A6309">
        <v>6308</v>
      </c>
      <c r="B6309" t="s">
        <v>14</v>
      </c>
      <c r="C6309" s="9">
        <v>45142</v>
      </c>
      <c r="D6309" s="9">
        <v>45148</v>
      </c>
      <c r="E6309" s="10">
        <v>45075</v>
      </c>
      <c r="F6309" t="s">
        <v>27</v>
      </c>
      <c r="G6309">
        <v>134.05000000000001</v>
      </c>
      <c r="H6309">
        <v>2</v>
      </c>
      <c r="I6309">
        <v>2</v>
      </c>
      <c r="J6309" t="s">
        <v>28</v>
      </c>
      <c r="K6309" t="s">
        <v>29</v>
      </c>
      <c r="L6309" t="s">
        <v>56</v>
      </c>
      <c r="M6309" t="s">
        <v>36</v>
      </c>
      <c r="N6309" t="s">
        <v>23</v>
      </c>
      <c r="O6309">
        <f>Table2[[#This Row],[check_out_date]]-Table2[[#This Row],[check_in_date]]</f>
        <v>6</v>
      </c>
      <c r="P6309">
        <f>Table2[[#This Row],[num_adults]]+Table2[[#This Row],[num_children]]</f>
        <v>4</v>
      </c>
      <c r="Q6309" s="3">
        <f>IF(OR(Table2[[#This Row],[booking_status]]="confirmed",Table2[[#This Row],[booking_status]]="checked-out"),Table2[[#This Row],[room_rate_per_night]]*Table2[[#This Row],[Num_Nights]],0)</f>
        <v>804.30000000000007</v>
      </c>
      <c r="R6309" t="str" cm="1">
        <f t="array" ref="R6309">IFERROR(_xlfn.IFS(Table2[[#This Row],[booking_status]]="confirmed","Expected",Table2[[#This Row],[booking_status]]="checked-out","Actual"),"No Revenue")</f>
        <v>Actual</v>
      </c>
      <c r="S6309" s="4">
        <f>Table2[[#This Row],[Revenue_Amount]]/Table2[[#This Row],[Num_Nights]]</f>
        <v>134.05000000000001</v>
      </c>
    </row>
    <row r="6310" spans="1:19" hidden="1" x14ac:dyDescent="0.3">
      <c r="A6310">
        <v>6309</v>
      </c>
      <c r="B6310" t="s">
        <v>50</v>
      </c>
      <c r="C6310" s="9">
        <v>45125</v>
      </c>
      <c r="D6310" s="9">
        <v>45135</v>
      </c>
      <c r="E6310" s="10">
        <v>45076</v>
      </c>
      <c r="F6310" t="s">
        <v>54</v>
      </c>
      <c r="G6310">
        <v>376.54</v>
      </c>
      <c r="H6310">
        <v>1</v>
      </c>
      <c r="I6310">
        <v>0</v>
      </c>
      <c r="J6310" t="s">
        <v>35</v>
      </c>
      <c r="K6310" t="s">
        <v>20</v>
      </c>
      <c r="L6310" t="s">
        <v>70</v>
      </c>
      <c r="M6310" t="s">
        <v>36</v>
      </c>
      <c r="N6310" t="s">
        <v>41</v>
      </c>
      <c r="O6310">
        <f>Table2[[#This Row],[check_out_date]]-Table2[[#This Row],[check_in_date]]</f>
        <v>10</v>
      </c>
      <c r="P6310">
        <f>Table2[[#This Row],[num_adults]]+Table2[[#This Row],[num_children]]</f>
        <v>1</v>
      </c>
      <c r="Q6310" s="3">
        <f>IF(OR(Table2[[#This Row],[booking_status]]="confirmed",Table2[[#This Row],[booking_status]]="checked-out"),Table2[[#This Row],[room_rate_per_night]]*Table2[[#This Row],[Num_Nights]],0)</f>
        <v>0</v>
      </c>
      <c r="R6310" t="str" cm="1">
        <f t="array" ref="R6310">IFERROR(_xlfn.IFS(Table2[[#This Row],[booking_status]]="confirmed","Expected",Table2[[#This Row],[booking_status]]="checked-out","Actual"),"No Revenue")</f>
        <v>No Revenue</v>
      </c>
      <c r="S6310" s="4">
        <f>Table2[[#This Row],[Revenue_Amount]]/Table2[[#This Row],[Num_Nights]]</f>
        <v>0</v>
      </c>
    </row>
    <row r="6311" spans="1:19" hidden="1" x14ac:dyDescent="0.3">
      <c r="A6311">
        <v>6310</v>
      </c>
      <c r="B6311" t="s">
        <v>31</v>
      </c>
      <c r="C6311" s="9">
        <v>45055</v>
      </c>
      <c r="D6311" s="9">
        <v>45058</v>
      </c>
      <c r="E6311" s="10">
        <v>44994</v>
      </c>
      <c r="F6311" t="s">
        <v>49</v>
      </c>
      <c r="G6311">
        <v>72.489999999999995</v>
      </c>
      <c r="H6311">
        <v>3</v>
      </c>
      <c r="I6311">
        <v>2</v>
      </c>
      <c r="J6311" t="s">
        <v>35</v>
      </c>
      <c r="K6311" t="s">
        <v>20</v>
      </c>
      <c r="L6311" t="s">
        <v>56</v>
      </c>
      <c r="M6311" t="s">
        <v>36</v>
      </c>
      <c r="N6311" t="s">
        <v>30</v>
      </c>
      <c r="O6311">
        <f>Table2[[#This Row],[check_out_date]]-Table2[[#This Row],[check_in_date]]</f>
        <v>3</v>
      </c>
      <c r="P6311">
        <f>Table2[[#This Row],[num_adults]]+Table2[[#This Row],[num_children]]</f>
        <v>5</v>
      </c>
      <c r="Q6311" s="3">
        <f>IF(OR(Table2[[#This Row],[booking_status]]="confirmed",Table2[[#This Row],[booking_status]]="checked-out"),Table2[[#This Row],[room_rate_per_night]]*Table2[[#This Row],[Num_Nights]],0)</f>
        <v>217.46999999999997</v>
      </c>
      <c r="R6311" t="str" cm="1">
        <f t="array" ref="R6311">IFERROR(_xlfn.IFS(Table2[[#This Row],[booking_status]]="confirmed","Expected",Table2[[#This Row],[booking_status]]="checked-out","Actual"),"No Revenue")</f>
        <v>Actual</v>
      </c>
      <c r="S6311" s="4">
        <f>Table2[[#This Row],[Revenue_Amount]]/Table2[[#This Row],[Num_Nights]]</f>
        <v>72.489999999999995</v>
      </c>
    </row>
    <row r="6312" spans="1:19" x14ac:dyDescent="0.3">
      <c r="A6312">
        <v>6311</v>
      </c>
      <c r="B6312" t="s">
        <v>50</v>
      </c>
      <c r="C6312" s="9">
        <v>45059</v>
      </c>
      <c r="D6312" s="9">
        <v>45063</v>
      </c>
      <c r="E6312" s="10">
        <v>44997</v>
      </c>
      <c r="F6312" t="s">
        <v>54</v>
      </c>
      <c r="G6312">
        <v>557.49</v>
      </c>
      <c r="H6312">
        <v>2</v>
      </c>
      <c r="I6312">
        <v>0</v>
      </c>
      <c r="J6312" t="s">
        <v>28</v>
      </c>
      <c r="K6312" t="s">
        <v>99</v>
      </c>
      <c r="L6312" t="s">
        <v>56</v>
      </c>
      <c r="M6312" t="s">
        <v>22</v>
      </c>
      <c r="N6312" t="s">
        <v>41</v>
      </c>
      <c r="O6312">
        <f>Table2[[#This Row],[check_out_date]]-Table2[[#This Row],[check_in_date]]</f>
        <v>4</v>
      </c>
      <c r="P6312">
        <f>Table2[[#This Row],[num_adults]]+Table2[[#This Row],[num_children]]</f>
        <v>2</v>
      </c>
      <c r="Q6312" s="3">
        <f>IF(OR(Table2[[#This Row],[booking_status]]="confirmed",Table2[[#This Row],[booking_status]]="checked-out"),Table2[[#This Row],[room_rate_per_night]]*Table2[[#This Row],[Num_Nights]],0)</f>
        <v>2229.96</v>
      </c>
      <c r="R6312" t="str" cm="1">
        <f t="array" ref="R6312">IFERROR(_xlfn.IFS(Table2[[#This Row],[booking_status]]="confirmed","Expected",Table2[[#This Row],[booking_status]]="checked-out","Actual"),"No Revenue")</f>
        <v>Actual</v>
      </c>
      <c r="S6312" s="4">
        <f>Table2[[#This Row],[Revenue_Amount]]/Table2[[#This Row],[Num_Nights]]</f>
        <v>557.49</v>
      </c>
    </row>
    <row r="6313" spans="1:19" x14ac:dyDescent="0.3">
      <c r="A6313">
        <v>6312</v>
      </c>
      <c r="B6313" t="s">
        <v>31</v>
      </c>
      <c r="C6313" s="9">
        <v>44998</v>
      </c>
      <c r="D6313" s="9">
        <v>45001</v>
      </c>
      <c r="E6313" s="10">
        <v>44933</v>
      </c>
      <c r="F6313" t="s">
        <v>27</v>
      </c>
      <c r="G6313">
        <v>166.05</v>
      </c>
      <c r="H6313">
        <v>2</v>
      </c>
      <c r="I6313">
        <v>0</v>
      </c>
      <c r="J6313" t="s">
        <v>55</v>
      </c>
      <c r="K6313" t="s">
        <v>29</v>
      </c>
      <c r="L6313" t="s">
        <v>56</v>
      </c>
      <c r="M6313" t="s">
        <v>36</v>
      </c>
      <c r="N6313" t="s">
        <v>95</v>
      </c>
      <c r="O6313">
        <f>Table2[[#This Row],[check_out_date]]-Table2[[#This Row],[check_in_date]]</f>
        <v>3</v>
      </c>
      <c r="P6313">
        <f>Table2[[#This Row],[num_adults]]+Table2[[#This Row],[num_children]]</f>
        <v>2</v>
      </c>
      <c r="Q6313" s="3">
        <f>IF(OR(Table2[[#This Row],[booking_status]]="confirmed",Table2[[#This Row],[booking_status]]="checked-out"),Table2[[#This Row],[room_rate_per_night]]*Table2[[#This Row],[Num_Nights]],0)</f>
        <v>498.15000000000003</v>
      </c>
      <c r="R6313" t="str" cm="1">
        <f t="array" ref="R6313">IFERROR(_xlfn.IFS(Table2[[#This Row],[booking_status]]="confirmed","Expected",Table2[[#This Row],[booking_status]]="checked-out","Actual"),"No Revenue")</f>
        <v>Actual</v>
      </c>
      <c r="S6313" s="4">
        <f>Table2[[#This Row],[Revenue_Amount]]/Table2[[#This Row],[Num_Nights]]</f>
        <v>166.05</v>
      </c>
    </row>
    <row r="6314" spans="1:19" x14ac:dyDescent="0.3">
      <c r="A6314">
        <v>6313</v>
      </c>
      <c r="B6314" t="s">
        <v>31</v>
      </c>
      <c r="C6314" s="9">
        <v>44941</v>
      </c>
      <c r="D6314" s="9">
        <v>44949</v>
      </c>
      <c r="E6314" s="10">
        <v>44886</v>
      </c>
      <c r="F6314" t="s">
        <v>49</v>
      </c>
      <c r="G6314">
        <v>102.65</v>
      </c>
      <c r="H6314">
        <v>2</v>
      </c>
      <c r="I6314">
        <v>0</v>
      </c>
      <c r="J6314" t="s">
        <v>94</v>
      </c>
      <c r="K6314" t="s">
        <v>20</v>
      </c>
      <c r="L6314" t="s">
        <v>21</v>
      </c>
      <c r="M6314" t="s">
        <v>36</v>
      </c>
      <c r="N6314" t="s">
        <v>41</v>
      </c>
      <c r="O6314">
        <f>Table2[[#This Row],[check_out_date]]-Table2[[#This Row],[check_in_date]]</f>
        <v>8</v>
      </c>
      <c r="P6314">
        <f>Table2[[#This Row],[num_adults]]+Table2[[#This Row],[num_children]]</f>
        <v>2</v>
      </c>
      <c r="Q6314" s="3">
        <f>IF(OR(Table2[[#This Row],[booking_status]]="confirmed",Table2[[#This Row],[booking_status]]="checked-out"),Table2[[#This Row],[room_rate_per_night]]*Table2[[#This Row],[Num_Nights]],0)</f>
        <v>821.2</v>
      </c>
      <c r="R6314" t="str" cm="1">
        <f t="array" ref="R6314">IFERROR(_xlfn.IFS(Table2[[#This Row],[booking_status]]="confirmed","Expected",Table2[[#This Row],[booking_status]]="checked-out","Actual"),"No Revenue")</f>
        <v>Expected</v>
      </c>
      <c r="S6314" s="4">
        <f>Table2[[#This Row],[Revenue_Amount]]/Table2[[#This Row],[Num_Nights]]</f>
        <v>102.65</v>
      </c>
    </row>
    <row r="6315" spans="1:19" x14ac:dyDescent="0.3">
      <c r="A6315">
        <v>6314</v>
      </c>
      <c r="B6315" t="s">
        <v>37</v>
      </c>
      <c r="C6315" s="9">
        <v>44953</v>
      </c>
      <c r="D6315" s="9">
        <v>44958</v>
      </c>
      <c r="E6315" s="10">
        <v>44936</v>
      </c>
      <c r="F6315" t="s">
        <v>18</v>
      </c>
      <c r="G6315">
        <v>208.52</v>
      </c>
      <c r="H6315">
        <v>2</v>
      </c>
      <c r="I6315">
        <v>0</v>
      </c>
      <c r="J6315" t="s">
        <v>19</v>
      </c>
      <c r="K6315" t="s">
        <v>29</v>
      </c>
      <c r="L6315" t="s">
        <v>21</v>
      </c>
      <c r="M6315" t="s">
        <v>36</v>
      </c>
      <c r="N6315" t="s">
        <v>45</v>
      </c>
      <c r="O6315">
        <f>Table2[[#This Row],[check_out_date]]-Table2[[#This Row],[check_in_date]]</f>
        <v>5</v>
      </c>
      <c r="P6315">
        <f>Table2[[#This Row],[num_adults]]+Table2[[#This Row],[num_children]]</f>
        <v>2</v>
      </c>
      <c r="Q6315" s="3">
        <f>IF(OR(Table2[[#This Row],[booking_status]]="confirmed",Table2[[#This Row],[booking_status]]="checked-out"),Table2[[#This Row],[room_rate_per_night]]*Table2[[#This Row],[Num_Nights]],0)</f>
        <v>1042.6000000000001</v>
      </c>
      <c r="R6315" t="str" cm="1">
        <f t="array" ref="R6315">IFERROR(_xlfn.IFS(Table2[[#This Row],[booking_status]]="confirmed","Expected",Table2[[#This Row],[booking_status]]="checked-out","Actual"),"No Revenue")</f>
        <v>Expected</v>
      </c>
      <c r="S6315" s="4">
        <f>Table2[[#This Row],[Revenue_Amount]]/Table2[[#This Row],[Num_Nights]]</f>
        <v>208.52000000000004</v>
      </c>
    </row>
    <row r="6316" spans="1:19" x14ac:dyDescent="0.3">
      <c r="A6316">
        <v>6315</v>
      </c>
      <c r="B6316" t="s">
        <v>14</v>
      </c>
      <c r="C6316" s="9">
        <v>44949</v>
      </c>
      <c r="D6316" s="9">
        <v>44953</v>
      </c>
      <c r="E6316" s="10">
        <v>44922</v>
      </c>
      <c r="F6316" t="s">
        <v>49</v>
      </c>
      <c r="G6316">
        <v>92.09</v>
      </c>
      <c r="H6316">
        <v>1</v>
      </c>
      <c r="I6316">
        <v>0</v>
      </c>
      <c r="J6316" t="s">
        <v>94</v>
      </c>
      <c r="K6316" t="s">
        <v>29</v>
      </c>
      <c r="L6316" t="s">
        <v>21</v>
      </c>
      <c r="M6316" t="s">
        <v>22</v>
      </c>
      <c r="N6316" t="s">
        <v>23</v>
      </c>
      <c r="O6316">
        <f>Table2[[#This Row],[check_out_date]]-Table2[[#This Row],[check_in_date]]</f>
        <v>4</v>
      </c>
      <c r="P6316">
        <f>Table2[[#This Row],[num_adults]]+Table2[[#This Row],[num_children]]</f>
        <v>1</v>
      </c>
      <c r="Q6316" s="3">
        <f>IF(OR(Table2[[#This Row],[booking_status]]="confirmed",Table2[[#This Row],[booking_status]]="checked-out"),Table2[[#This Row],[room_rate_per_night]]*Table2[[#This Row],[Num_Nights]],0)</f>
        <v>368.36</v>
      </c>
      <c r="R6316" t="str" cm="1">
        <f t="array" ref="R6316">IFERROR(_xlfn.IFS(Table2[[#This Row],[booking_status]]="confirmed","Expected",Table2[[#This Row],[booking_status]]="checked-out","Actual"),"No Revenue")</f>
        <v>Expected</v>
      </c>
      <c r="S6316" s="4">
        <f>Table2[[#This Row],[Revenue_Amount]]/Table2[[#This Row],[Num_Nights]]</f>
        <v>92.09</v>
      </c>
    </row>
    <row r="6317" spans="1:19" x14ac:dyDescent="0.3">
      <c r="A6317">
        <v>6316</v>
      </c>
      <c r="B6317" t="s">
        <v>50</v>
      </c>
      <c r="C6317" s="9">
        <v>45126</v>
      </c>
      <c r="D6317" s="9">
        <v>45131</v>
      </c>
      <c r="E6317" s="10">
        <v>45098</v>
      </c>
      <c r="F6317" t="s">
        <v>49</v>
      </c>
      <c r="G6317">
        <v>154.33000000000001</v>
      </c>
      <c r="H6317">
        <v>1</v>
      </c>
      <c r="I6317">
        <v>0</v>
      </c>
      <c r="J6317" t="s">
        <v>55</v>
      </c>
      <c r="K6317" t="s">
        <v>20</v>
      </c>
      <c r="L6317" t="s">
        <v>21</v>
      </c>
      <c r="M6317" t="s">
        <v>36</v>
      </c>
      <c r="N6317" t="s">
        <v>23</v>
      </c>
      <c r="O6317">
        <f>Table2[[#This Row],[check_out_date]]-Table2[[#This Row],[check_in_date]]</f>
        <v>5</v>
      </c>
      <c r="P6317">
        <f>Table2[[#This Row],[num_adults]]+Table2[[#This Row],[num_children]]</f>
        <v>1</v>
      </c>
      <c r="Q6317" s="3">
        <f>IF(OR(Table2[[#This Row],[booking_status]]="confirmed",Table2[[#This Row],[booking_status]]="checked-out"),Table2[[#This Row],[room_rate_per_night]]*Table2[[#This Row],[Num_Nights]],0)</f>
        <v>771.65000000000009</v>
      </c>
      <c r="R6317" t="str" cm="1">
        <f t="array" ref="R6317">IFERROR(_xlfn.IFS(Table2[[#This Row],[booking_status]]="confirmed","Expected",Table2[[#This Row],[booking_status]]="checked-out","Actual"),"No Revenue")</f>
        <v>Expected</v>
      </c>
      <c r="S6317" s="4">
        <f>Table2[[#This Row],[Revenue_Amount]]/Table2[[#This Row],[Num_Nights]]</f>
        <v>154.33000000000001</v>
      </c>
    </row>
    <row r="6318" spans="1:19" hidden="1" x14ac:dyDescent="0.3">
      <c r="A6318">
        <v>6317</v>
      </c>
      <c r="B6318" t="s">
        <v>31</v>
      </c>
      <c r="C6318" s="9">
        <v>44962</v>
      </c>
      <c r="D6318" s="9">
        <v>44974</v>
      </c>
      <c r="E6318" s="10">
        <v>44937</v>
      </c>
      <c r="F6318" t="s">
        <v>49</v>
      </c>
      <c r="G6318">
        <v>110.23</v>
      </c>
      <c r="H6318">
        <v>1</v>
      </c>
      <c r="I6318">
        <v>0</v>
      </c>
      <c r="J6318" t="s">
        <v>35</v>
      </c>
      <c r="K6318" t="s">
        <v>20</v>
      </c>
      <c r="L6318" t="s">
        <v>56</v>
      </c>
      <c r="M6318" t="s">
        <v>36</v>
      </c>
      <c r="N6318" t="s">
        <v>41</v>
      </c>
      <c r="O6318">
        <f>Table2[[#This Row],[check_out_date]]-Table2[[#This Row],[check_in_date]]</f>
        <v>12</v>
      </c>
      <c r="P6318">
        <f>Table2[[#This Row],[num_adults]]+Table2[[#This Row],[num_children]]</f>
        <v>1</v>
      </c>
      <c r="Q6318" s="3">
        <f>IF(OR(Table2[[#This Row],[booking_status]]="confirmed",Table2[[#This Row],[booking_status]]="checked-out"),Table2[[#This Row],[room_rate_per_night]]*Table2[[#This Row],[Num_Nights]],0)</f>
        <v>1322.76</v>
      </c>
      <c r="R6318" t="str" cm="1">
        <f t="array" ref="R6318">IFERROR(_xlfn.IFS(Table2[[#This Row],[booking_status]]="confirmed","Expected",Table2[[#This Row],[booking_status]]="checked-out","Actual"),"No Revenue")</f>
        <v>Actual</v>
      </c>
      <c r="S6318" s="4">
        <f>Table2[[#This Row],[Revenue_Amount]]/Table2[[#This Row],[Num_Nights]]</f>
        <v>110.23</v>
      </c>
    </row>
    <row r="6319" spans="1:19" x14ac:dyDescent="0.3">
      <c r="A6319">
        <v>6318</v>
      </c>
      <c r="B6319" t="s">
        <v>31</v>
      </c>
      <c r="C6319" s="9">
        <v>45270</v>
      </c>
      <c r="D6319" s="9">
        <v>45277</v>
      </c>
      <c r="E6319" s="10">
        <v>45234</v>
      </c>
      <c r="F6319" t="s">
        <v>49</v>
      </c>
      <c r="G6319">
        <v>104.86</v>
      </c>
      <c r="H6319">
        <v>3</v>
      </c>
      <c r="I6319">
        <v>0</v>
      </c>
      <c r="J6319" t="s">
        <v>28</v>
      </c>
      <c r="K6319" t="s">
        <v>99</v>
      </c>
      <c r="L6319" t="s">
        <v>21</v>
      </c>
      <c r="M6319" t="s">
        <v>22</v>
      </c>
      <c r="N6319" t="s">
        <v>41</v>
      </c>
      <c r="O6319">
        <f>Table2[[#This Row],[check_out_date]]-Table2[[#This Row],[check_in_date]]</f>
        <v>7</v>
      </c>
      <c r="P6319">
        <f>Table2[[#This Row],[num_adults]]+Table2[[#This Row],[num_children]]</f>
        <v>3</v>
      </c>
      <c r="Q6319" s="3">
        <f>IF(OR(Table2[[#This Row],[booking_status]]="confirmed",Table2[[#This Row],[booking_status]]="checked-out"),Table2[[#This Row],[room_rate_per_night]]*Table2[[#This Row],[Num_Nights]],0)</f>
        <v>734.02</v>
      </c>
      <c r="R6319" t="str" cm="1">
        <f t="array" ref="R6319">IFERROR(_xlfn.IFS(Table2[[#This Row],[booking_status]]="confirmed","Expected",Table2[[#This Row],[booking_status]]="checked-out","Actual"),"No Revenue")</f>
        <v>Expected</v>
      </c>
      <c r="S6319" s="4">
        <f>Table2[[#This Row],[Revenue_Amount]]/Table2[[#This Row],[Num_Nights]]</f>
        <v>104.86</v>
      </c>
    </row>
    <row r="6320" spans="1:19" hidden="1" x14ac:dyDescent="0.3">
      <c r="A6320">
        <v>6319</v>
      </c>
      <c r="B6320" t="s">
        <v>14</v>
      </c>
      <c r="C6320" s="9">
        <v>45242</v>
      </c>
      <c r="D6320" s="9">
        <v>45244</v>
      </c>
      <c r="E6320" s="10">
        <v>45198</v>
      </c>
      <c r="F6320" t="s">
        <v>18</v>
      </c>
      <c r="G6320">
        <v>190.2</v>
      </c>
      <c r="H6320">
        <v>3</v>
      </c>
      <c r="I6320">
        <v>0</v>
      </c>
      <c r="J6320" t="s">
        <v>35</v>
      </c>
      <c r="K6320" t="s">
        <v>66</v>
      </c>
      <c r="L6320" t="s">
        <v>56</v>
      </c>
      <c r="M6320" t="s">
        <v>36</v>
      </c>
      <c r="N6320" t="s">
        <v>41</v>
      </c>
      <c r="O6320">
        <f>Table2[[#This Row],[check_out_date]]-Table2[[#This Row],[check_in_date]]</f>
        <v>2</v>
      </c>
      <c r="P6320">
        <f>Table2[[#This Row],[num_adults]]+Table2[[#This Row],[num_children]]</f>
        <v>3</v>
      </c>
      <c r="Q6320" s="3">
        <f>IF(OR(Table2[[#This Row],[booking_status]]="confirmed",Table2[[#This Row],[booking_status]]="checked-out"),Table2[[#This Row],[room_rate_per_night]]*Table2[[#This Row],[Num_Nights]],0)</f>
        <v>380.4</v>
      </c>
      <c r="R6320" t="str" cm="1">
        <f t="array" ref="R6320">IFERROR(_xlfn.IFS(Table2[[#This Row],[booking_status]]="confirmed","Expected",Table2[[#This Row],[booking_status]]="checked-out","Actual"),"No Revenue")</f>
        <v>Actual</v>
      </c>
      <c r="S6320" s="4">
        <f>Table2[[#This Row],[Revenue_Amount]]/Table2[[#This Row],[Num_Nights]]</f>
        <v>190.2</v>
      </c>
    </row>
    <row r="6321" spans="1:19" x14ac:dyDescent="0.3">
      <c r="A6321">
        <v>6320</v>
      </c>
      <c r="B6321" t="s">
        <v>37</v>
      </c>
      <c r="C6321" s="9">
        <v>45098</v>
      </c>
      <c r="D6321" s="9">
        <v>45106</v>
      </c>
      <c r="E6321" s="10">
        <v>45082</v>
      </c>
      <c r="F6321" t="s">
        <v>49</v>
      </c>
      <c r="G6321">
        <v>110.26</v>
      </c>
      <c r="H6321">
        <v>4</v>
      </c>
      <c r="I6321">
        <v>0</v>
      </c>
      <c r="J6321" t="s">
        <v>94</v>
      </c>
      <c r="K6321" t="s">
        <v>66</v>
      </c>
      <c r="L6321" t="s">
        <v>21</v>
      </c>
      <c r="M6321" t="s">
        <v>36</v>
      </c>
      <c r="N6321" t="s">
        <v>23</v>
      </c>
      <c r="O6321">
        <f>Table2[[#This Row],[check_out_date]]-Table2[[#This Row],[check_in_date]]</f>
        <v>8</v>
      </c>
      <c r="P6321">
        <f>Table2[[#This Row],[num_adults]]+Table2[[#This Row],[num_children]]</f>
        <v>4</v>
      </c>
      <c r="Q6321" s="3">
        <f>IF(OR(Table2[[#This Row],[booking_status]]="confirmed",Table2[[#This Row],[booking_status]]="checked-out"),Table2[[#This Row],[room_rate_per_night]]*Table2[[#This Row],[Num_Nights]],0)</f>
        <v>882.08</v>
      </c>
      <c r="R6321" t="str" cm="1">
        <f t="array" ref="R6321">IFERROR(_xlfn.IFS(Table2[[#This Row],[booking_status]]="confirmed","Expected",Table2[[#This Row],[booking_status]]="checked-out","Actual"),"No Revenue")</f>
        <v>Expected</v>
      </c>
      <c r="S6321" s="4">
        <f>Table2[[#This Row],[Revenue_Amount]]/Table2[[#This Row],[Num_Nights]]</f>
        <v>110.26</v>
      </c>
    </row>
    <row r="6322" spans="1:19" x14ac:dyDescent="0.3">
      <c r="A6322">
        <v>6321</v>
      </c>
      <c r="B6322" t="s">
        <v>31</v>
      </c>
      <c r="C6322" s="9">
        <v>45052</v>
      </c>
      <c r="D6322" s="9">
        <v>45055</v>
      </c>
      <c r="E6322" s="10">
        <v>45048</v>
      </c>
      <c r="F6322" t="s">
        <v>27</v>
      </c>
      <c r="G6322">
        <v>152.85</v>
      </c>
      <c r="H6322">
        <v>2</v>
      </c>
      <c r="I6322">
        <v>1</v>
      </c>
      <c r="J6322" t="s">
        <v>19</v>
      </c>
      <c r="K6322" t="s">
        <v>44</v>
      </c>
      <c r="L6322" t="s">
        <v>21</v>
      </c>
      <c r="M6322" t="s">
        <v>36</v>
      </c>
      <c r="N6322" t="s">
        <v>41</v>
      </c>
      <c r="O6322">
        <f>Table2[[#This Row],[check_out_date]]-Table2[[#This Row],[check_in_date]]</f>
        <v>3</v>
      </c>
      <c r="P6322">
        <f>Table2[[#This Row],[num_adults]]+Table2[[#This Row],[num_children]]</f>
        <v>3</v>
      </c>
      <c r="Q6322" s="3">
        <f>IF(OR(Table2[[#This Row],[booking_status]]="confirmed",Table2[[#This Row],[booking_status]]="checked-out"),Table2[[#This Row],[room_rate_per_night]]*Table2[[#This Row],[Num_Nights]],0)</f>
        <v>458.54999999999995</v>
      </c>
      <c r="R6322" t="str" cm="1">
        <f t="array" ref="R6322">IFERROR(_xlfn.IFS(Table2[[#This Row],[booking_status]]="confirmed","Expected",Table2[[#This Row],[booking_status]]="checked-out","Actual"),"No Revenue")</f>
        <v>Expected</v>
      </c>
      <c r="S6322" s="4">
        <f>Table2[[#This Row],[Revenue_Amount]]/Table2[[#This Row],[Num_Nights]]</f>
        <v>152.85</v>
      </c>
    </row>
    <row r="6323" spans="1:19" x14ac:dyDescent="0.3">
      <c r="A6323">
        <v>6322</v>
      </c>
      <c r="B6323" t="s">
        <v>14</v>
      </c>
      <c r="C6323" s="9">
        <v>45014</v>
      </c>
      <c r="D6323" s="9">
        <v>45021</v>
      </c>
      <c r="E6323" s="10">
        <v>44948</v>
      </c>
      <c r="F6323" t="s">
        <v>49</v>
      </c>
      <c r="G6323">
        <v>107.76</v>
      </c>
      <c r="H6323">
        <v>1</v>
      </c>
      <c r="I6323">
        <v>0</v>
      </c>
      <c r="J6323" t="s">
        <v>55</v>
      </c>
      <c r="K6323" t="s">
        <v>20</v>
      </c>
      <c r="L6323" t="s">
        <v>56</v>
      </c>
      <c r="M6323" t="s">
        <v>36</v>
      </c>
      <c r="N6323" t="s">
        <v>41</v>
      </c>
      <c r="O6323">
        <f>Table2[[#This Row],[check_out_date]]-Table2[[#This Row],[check_in_date]]</f>
        <v>7</v>
      </c>
      <c r="P6323">
        <f>Table2[[#This Row],[num_adults]]+Table2[[#This Row],[num_children]]</f>
        <v>1</v>
      </c>
      <c r="Q6323" s="3">
        <f>IF(OR(Table2[[#This Row],[booking_status]]="confirmed",Table2[[#This Row],[booking_status]]="checked-out"),Table2[[#This Row],[room_rate_per_night]]*Table2[[#This Row],[Num_Nights]],0)</f>
        <v>754.32</v>
      </c>
      <c r="R6323" t="str" cm="1">
        <f t="array" ref="R6323">IFERROR(_xlfn.IFS(Table2[[#This Row],[booking_status]]="confirmed","Expected",Table2[[#This Row],[booking_status]]="checked-out","Actual"),"No Revenue")</f>
        <v>Actual</v>
      </c>
      <c r="S6323" s="4">
        <f>Table2[[#This Row],[Revenue_Amount]]/Table2[[#This Row],[Num_Nights]]</f>
        <v>107.76</v>
      </c>
    </row>
    <row r="6324" spans="1:19" x14ac:dyDescent="0.3">
      <c r="A6324">
        <v>6323</v>
      </c>
      <c r="B6324" t="s">
        <v>50</v>
      </c>
      <c r="C6324" s="9">
        <v>45283</v>
      </c>
      <c r="D6324" s="9">
        <v>45292</v>
      </c>
      <c r="E6324" s="10">
        <v>45268</v>
      </c>
      <c r="F6324" t="s">
        <v>18</v>
      </c>
      <c r="G6324">
        <v>340.73</v>
      </c>
      <c r="H6324">
        <v>1</v>
      </c>
      <c r="I6324">
        <v>0</v>
      </c>
      <c r="J6324" t="s">
        <v>28</v>
      </c>
      <c r="K6324" t="s">
        <v>66</v>
      </c>
      <c r="L6324" t="s">
        <v>21</v>
      </c>
      <c r="M6324" t="s">
        <v>36</v>
      </c>
      <c r="N6324" t="s">
        <v>41</v>
      </c>
      <c r="O6324">
        <f>Table2[[#This Row],[check_out_date]]-Table2[[#This Row],[check_in_date]]</f>
        <v>9</v>
      </c>
      <c r="P6324">
        <f>Table2[[#This Row],[num_adults]]+Table2[[#This Row],[num_children]]</f>
        <v>1</v>
      </c>
      <c r="Q6324" s="3">
        <f>IF(OR(Table2[[#This Row],[booking_status]]="confirmed",Table2[[#This Row],[booking_status]]="checked-out"),Table2[[#This Row],[room_rate_per_night]]*Table2[[#This Row],[Num_Nights]],0)</f>
        <v>3066.57</v>
      </c>
      <c r="R6324" t="str" cm="1">
        <f t="array" ref="R6324">IFERROR(_xlfn.IFS(Table2[[#This Row],[booking_status]]="confirmed","Expected",Table2[[#This Row],[booking_status]]="checked-out","Actual"),"No Revenue")</f>
        <v>Expected</v>
      </c>
      <c r="S6324" s="4">
        <f>Table2[[#This Row],[Revenue_Amount]]/Table2[[#This Row],[Num_Nights]]</f>
        <v>340.73</v>
      </c>
    </row>
    <row r="6325" spans="1:19" x14ac:dyDescent="0.3">
      <c r="A6325">
        <v>6324</v>
      </c>
      <c r="B6325" t="s">
        <v>50</v>
      </c>
      <c r="C6325" s="9">
        <v>45027</v>
      </c>
      <c r="D6325" s="9">
        <v>45030</v>
      </c>
      <c r="E6325" s="10">
        <v>45013</v>
      </c>
      <c r="F6325" t="s">
        <v>27</v>
      </c>
      <c r="G6325">
        <v>144.75</v>
      </c>
      <c r="H6325">
        <v>2</v>
      </c>
      <c r="I6325">
        <v>2</v>
      </c>
      <c r="J6325" t="s">
        <v>19</v>
      </c>
      <c r="K6325" t="s">
        <v>44</v>
      </c>
      <c r="L6325" t="s">
        <v>21</v>
      </c>
      <c r="M6325" t="s">
        <v>36</v>
      </c>
      <c r="N6325" t="s">
        <v>41</v>
      </c>
      <c r="O6325">
        <f>Table2[[#This Row],[check_out_date]]-Table2[[#This Row],[check_in_date]]</f>
        <v>3</v>
      </c>
      <c r="P6325">
        <f>Table2[[#This Row],[num_adults]]+Table2[[#This Row],[num_children]]</f>
        <v>4</v>
      </c>
      <c r="Q6325" s="3">
        <f>IF(OR(Table2[[#This Row],[booking_status]]="confirmed",Table2[[#This Row],[booking_status]]="checked-out"),Table2[[#This Row],[room_rate_per_night]]*Table2[[#This Row],[Num_Nights]],0)</f>
        <v>434.25</v>
      </c>
      <c r="R6325" t="str" cm="1">
        <f t="array" ref="R6325">IFERROR(_xlfn.IFS(Table2[[#This Row],[booking_status]]="confirmed","Expected",Table2[[#This Row],[booking_status]]="checked-out","Actual"),"No Revenue")</f>
        <v>Expected</v>
      </c>
      <c r="S6325" s="4">
        <f>Table2[[#This Row],[Revenue_Amount]]/Table2[[#This Row],[Num_Nights]]</f>
        <v>144.75</v>
      </c>
    </row>
    <row r="6326" spans="1:19" hidden="1" x14ac:dyDescent="0.3">
      <c r="A6326">
        <v>6325</v>
      </c>
      <c r="B6326" t="s">
        <v>37</v>
      </c>
      <c r="C6326" s="9">
        <v>45001</v>
      </c>
      <c r="D6326" s="9">
        <v>45003</v>
      </c>
      <c r="E6326" s="10">
        <v>44961</v>
      </c>
      <c r="F6326" t="s">
        <v>27</v>
      </c>
      <c r="G6326">
        <v>217.66</v>
      </c>
      <c r="H6326">
        <v>3</v>
      </c>
      <c r="I6326">
        <v>0</v>
      </c>
      <c r="J6326" t="s">
        <v>35</v>
      </c>
      <c r="K6326" t="s">
        <v>99</v>
      </c>
      <c r="L6326" t="s">
        <v>21</v>
      </c>
      <c r="M6326" t="s">
        <v>36</v>
      </c>
      <c r="N6326" t="s">
        <v>41</v>
      </c>
      <c r="O6326">
        <f>Table2[[#This Row],[check_out_date]]-Table2[[#This Row],[check_in_date]]</f>
        <v>2</v>
      </c>
      <c r="P6326">
        <f>Table2[[#This Row],[num_adults]]+Table2[[#This Row],[num_children]]</f>
        <v>3</v>
      </c>
      <c r="Q6326" s="3">
        <f>IF(OR(Table2[[#This Row],[booking_status]]="confirmed",Table2[[#This Row],[booking_status]]="checked-out"),Table2[[#This Row],[room_rate_per_night]]*Table2[[#This Row],[Num_Nights]],0)</f>
        <v>435.32</v>
      </c>
      <c r="R6326" t="str" cm="1">
        <f t="array" ref="R6326">IFERROR(_xlfn.IFS(Table2[[#This Row],[booking_status]]="confirmed","Expected",Table2[[#This Row],[booking_status]]="checked-out","Actual"),"No Revenue")</f>
        <v>Expected</v>
      </c>
      <c r="S6326" s="4">
        <f>Table2[[#This Row],[Revenue_Amount]]/Table2[[#This Row],[Num_Nights]]</f>
        <v>217.66</v>
      </c>
    </row>
    <row r="6327" spans="1:19" x14ac:dyDescent="0.3">
      <c r="A6327">
        <v>6326</v>
      </c>
      <c r="B6327" t="s">
        <v>37</v>
      </c>
      <c r="C6327" s="9">
        <v>44989</v>
      </c>
      <c r="D6327" s="9">
        <v>44990</v>
      </c>
      <c r="E6327" s="10">
        <v>44970</v>
      </c>
      <c r="F6327" t="s">
        <v>49</v>
      </c>
      <c r="G6327">
        <v>107.87</v>
      </c>
      <c r="H6327">
        <v>4</v>
      </c>
      <c r="I6327">
        <v>1</v>
      </c>
      <c r="J6327" t="s">
        <v>94</v>
      </c>
      <c r="K6327" t="s">
        <v>99</v>
      </c>
      <c r="L6327" t="s">
        <v>21</v>
      </c>
      <c r="M6327" t="s">
        <v>36</v>
      </c>
      <c r="N6327" t="s">
        <v>41</v>
      </c>
      <c r="O6327">
        <f>Table2[[#This Row],[check_out_date]]-Table2[[#This Row],[check_in_date]]</f>
        <v>1</v>
      </c>
      <c r="P6327">
        <f>Table2[[#This Row],[num_adults]]+Table2[[#This Row],[num_children]]</f>
        <v>5</v>
      </c>
      <c r="Q6327" s="3">
        <f>IF(OR(Table2[[#This Row],[booking_status]]="confirmed",Table2[[#This Row],[booking_status]]="checked-out"),Table2[[#This Row],[room_rate_per_night]]*Table2[[#This Row],[Num_Nights]],0)</f>
        <v>107.87</v>
      </c>
      <c r="R6327" t="str" cm="1">
        <f t="array" ref="R6327">IFERROR(_xlfn.IFS(Table2[[#This Row],[booking_status]]="confirmed","Expected",Table2[[#This Row],[booking_status]]="checked-out","Actual"),"No Revenue")</f>
        <v>Expected</v>
      </c>
      <c r="S6327" s="4">
        <f>Table2[[#This Row],[Revenue_Amount]]/Table2[[#This Row],[Num_Nights]]</f>
        <v>107.87</v>
      </c>
    </row>
    <row r="6328" spans="1:19" x14ac:dyDescent="0.3">
      <c r="A6328">
        <v>6327</v>
      </c>
      <c r="B6328" t="s">
        <v>31</v>
      </c>
      <c r="C6328" s="9">
        <v>44969</v>
      </c>
      <c r="D6328" s="9">
        <v>44976</v>
      </c>
      <c r="E6328" s="10">
        <v>44958</v>
      </c>
      <c r="F6328" t="s">
        <v>49</v>
      </c>
      <c r="G6328">
        <v>67.97</v>
      </c>
      <c r="H6328">
        <v>2</v>
      </c>
      <c r="I6328">
        <v>0</v>
      </c>
      <c r="J6328" t="s">
        <v>28</v>
      </c>
      <c r="K6328" t="s">
        <v>99</v>
      </c>
      <c r="L6328" t="s">
        <v>56</v>
      </c>
      <c r="M6328" t="s">
        <v>22</v>
      </c>
      <c r="N6328" t="s">
        <v>41</v>
      </c>
      <c r="O6328">
        <f>Table2[[#This Row],[check_out_date]]-Table2[[#This Row],[check_in_date]]</f>
        <v>7</v>
      </c>
      <c r="P6328">
        <f>Table2[[#This Row],[num_adults]]+Table2[[#This Row],[num_children]]</f>
        <v>2</v>
      </c>
      <c r="Q6328" s="3">
        <f>IF(OR(Table2[[#This Row],[booking_status]]="confirmed",Table2[[#This Row],[booking_status]]="checked-out"),Table2[[#This Row],[room_rate_per_night]]*Table2[[#This Row],[Num_Nights]],0)</f>
        <v>475.78999999999996</v>
      </c>
      <c r="R6328" t="str" cm="1">
        <f t="array" ref="R6328">IFERROR(_xlfn.IFS(Table2[[#This Row],[booking_status]]="confirmed","Expected",Table2[[#This Row],[booking_status]]="checked-out","Actual"),"No Revenue")</f>
        <v>Actual</v>
      </c>
      <c r="S6328" s="4">
        <f>Table2[[#This Row],[Revenue_Amount]]/Table2[[#This Row],[Num_Nights]]</f>
        <v>67.97</v>
      </c>
    </row>
    <row r="6329" spans="1:19" x14ac:dyDescent="0.3">
      <c r="A6329">
        <v>6328</v>
      </c>
      <c r="B6329" t="s">
        <v>37</v>
      </c>
      <c r="C6329" s="9">
        <v>45170</v>
      </c>
      <c r="D6329" s="9">
        <v>45176</v>
      </c>
      <c r="E6329" s="10">
        <v>45141</v>
      </c>
      <c r="F6329" t="s">
        <v>27</v>
      </c>
      <c r="G6329">
        <v>182.56</v>
      </c>
      <c r="H6329">
        <v>1</v>
      </c>
      <c r="I6329">
        <v>0</v>
      </c>
      <c r="J6329" t="s">
        <v>28</v>
      </c>
      <c r="K6329" t="s">
        <v>20</v>
      </c>
      <c r="L6329" t="s">
        <v>56</v>
      </c>
      <c r="M6329" t="s">
        <v>22</v>
      </c>
      <c r="N6329" t="s">
        <v>95</v>
      </c>
      <c r="O6329">
        <f>Table2[[#This Row],[check_out_date]]-Table2[[#This Row],[check_in_date]]</f>
        <v>6</v>
      </c>
      <c r="P6329">
        <f>Table2[[#This Row],[num_adults]]+Table2[[#This Row],[num_children]]</f>
        <v>1</v>
      </c>
      <c r="Q6329" s="3">
        <f>IF(OR(Table2[[#This Row],[booking_status]]="confirmed",Table2[[#This Row],[booking_status]]="checked-out"),Table2[[#This Row],[room_rate_per_night]]*Table2[[#This Row],[Num_Nights]],0)</f>
        <v>1095.3600000000001</v>
      </c>
      <c r="R6329" t="str" cm="1">
        <f t="array" ref="R6329">IFERROR(_xlfn.IFS(Table2[[#This Row],[booking_status]]="confirmed","Expected",Table2[[#This Row],[booking_status]]="checked-out","Actual"),"No Revenue")</f>
        <v>Actual</v>
      </c>
      <c r="S6329" s="4">
        <f>Table2[[#This Row],[Revenue_Amount]]/Table2[[#This Row],[Num_Nights]]</f>
        <v>182.56000000000003</v>
      </c>
    </row>
    <row r="6330" spans="1:19" x14ac:dyDescent="0.3">
      <c r="A6330">
        <v>6329</v>
      </c>
      <c r="B6330" t="s">
        <v>50</v>
      </c>
      <c r="C6330" s="9">
        <v>45194</v>
      </c>
      <c r="D6330" s="9">
        <v>45196</v>
      </c>
      <c r="E6330" s="10">
        <v>45181</v>
      </c>
      <c r="F6330" t="s">
        <v>49</v>
      </c>
      <c r="G6330">
        <v>90.83</v>
      </c>
      <c r="H6330">
        <v>2</v>
      </c>
      <c r="I6330">
        <v>0</v>
      </c>
      <c r="J6330" t="s">
        <v>94</v>
      </c>
      <c r="K6330" t="s">
        <v>66</v>
      </c>
      <c r="L6330" t="s">
        <v>60</v>
      </c>
      <c r="M6330" t="s">
        <v>36</v>
      </c>
      <c r="N6330" t="s">
        <v>23</v>
      </c>
      <c r="O6330">
        <f>Table2[[#This Row],[check_out_date]]-Table2[[#This Row],[check_in_date]]</f>
        <v>2</v>
      </c>
      <c r="P6330">
        <f>Table2[[#This Row],[num_adults]]+Table2[[#This Row],[num_children]]</f>
        <v>2</v>
      </c>
      <c r="Q6330" s="3">
        <f>IF(OR(Table2[[#This Row],[booking_status]]="confirmed",Table2[[#This Row],[booking_status]]="checked-out"),Table2[[#This Row],[room_rate_per_night]]*Table2[[#This Row],[Num_Nights]],0)</f>
        <v>0</v>
      </c>
      <c r="R6330" t="str" cm="1">
        <f t="array" ref="R6330">IFERROR(_xlfn.IFS(Table2[[#This Row],[booking_status]]="confirmed","Expected",Table2[[#This Row],[booking_status]]="checked-out","Actual"),"No Revenue")</f>
        <v>No Revenue</v>
      </c>
      <c r="S6330" s="4">
        <f>Table2[[#This Row],[Revenue_Amount]]/Table2[[#This Row],[Num_Nights]]</f>
        <v>0</v>
      </c>
    </row>
    <row r="6331" spans="1:19" x14ac:dyDescent="0.3">
      <c r="A6331">
        <v>6330</v>
      </c>
      <c r="B6331" t="s">
        <v>14</v>
      </c>
      <c r="C6331" s="9">
        <v>45058</v>
      </c>
      <c r="D6331" s="9">
        <v>45066</v>
      </c>
      <c r="E6331" s="10">
        <v>45007</v>
      </c>
      <c r="F6331" t="s">
        <v>27</v>
      </c>
      <c r="G6331">
        <v>106.24</v>
      </c>
      <c r="H6331">
        <v>1</v>
      </c>
      <c r="I6331">
        <v>2</v>
      </c>
      <c r="J6331" t="s">
        <v>55</v>
      </c>
      <c r="K6331" t="s">
        <v>20</v>
      </c>
      <c r="L6331" t="s">
        <v>60</v>
      </c>
      <c r="M6331" t="s">
        <v>36</v>
      </c>
      <c r="N6331" t="s">
        <v>41</v>
      </c>
      <c r="O6331">
        <f>Table2[[#This Row],[check_out_date]]-Table2[[#This Row],[check_in_date]]</f>
        <v>8</v>
      </c>
      <c r="P6331">
        <f>Table2[[#This Row],[num_adults]]+Table2[[#This Row],[num_children]]</f>
        <v>3</v>
      </c>
      <c r="Q6331" s="3">
        <f>IF(OR(Table2[[#This Row],[booking_status]]="confirmed",Table2[[#This Row],[booking_status]]="checked-out"),Table2[[#This Row],[room_rate_per_night]]*Table2[[#This Row],[Num_Nights]],0)</f>
        <v>0</v>
      </c>
      <c r="R6331" t="str" cm="1">
        <f t="array" ref="R6331">IFERROR(_xlfn.IFS(Table2[[#This Row],[booking_status]]="confirmed","Expected",Table2[[#This Row],[booking_status]]="checked-out","Actual"),"No Revenue")</f>
        <v>No Revenue</v>
      </c>
      <c r="S6331" s="4">
        <f>Table2[[#This Row],[Revenue_Amount]]/Table2[[#This Row],[Num_Nights]]</f>
        <v>0</v>
      </c>
    </row>
    <row r="6332" spans="1:19" x14ac:dyDescent="0.3">
      <c r="A6332">
        <v>6331</v>
      </c>
      <c r="B6332" t="s">
        <v>14</v>
      </c>
      <c r="C6332" s="9">
        <v>45058</v>
      </c>
      <c r="D6332" s="9">
        <v>45061</v>
      </c>
      <c r="E6332" s="10">
        <v>45036</v>
      </c>
      <c r="F6332" t="s">
        <v>49</v>
      </c>
      <c r="G6332">
        <v>127.74</v>
      </c>
      <c r="H6332">
        <v>2</v>
      </c>
      <c r="I6332">
        <v>0</v>
      </c>
      <c r="J6332" t="s">
        <v>19</v>
      </c>
      <c r="K6332" t="s">
        <v>66</v>
      </c>
      <c r="L6332" t="s">
        <v>21</v>
      </c>
      <c r="M6332" t="s">
        <v>36</v>
      </c>
      <c r="N6332" t="s">
        <v>41</v>
      </c>
      <c r="O6332">
        <f>Table2[[#This Row],[check_out_date]]-Table2[[#This Row],[check_in_date]]</f>
        <v>3</v>
      </c>
      <c r="P6332">
        <f>Table2[[#This Row],[num_adults]]+Table2[[#This Row],[num_children]]</f>
        <v>2</v>
      </c>
      <c r="Q6332" s="3">
        <f>IF(OR(Table2[[#This Row],[booking_status]]="confirmed",Table2[[#This Row],[booking_status]]="checked-out"),Table2[[#This Row],[room_rate_per_night]]*Table2[[#This Row],[Num_Nights]],0)</f>
        <v>383.21999999999997</v>
      </c>
      <c r="R6332" t="str" cm="1">
        <f t="array" ref="R6332">IFERROR(_xlfn.IFS(Table2[[#This Row],[booking_status]]="confirmed","Expected",Table2[[#This Row],[booking_status]]="checked-out","Actual"),"No Revenue")</f>
        <v>Expected</v>
      </c>
      <c r="S6332" s="4">
        <f>Table2[[#This Row],[Revenue_Amount]]/Table2[[#This Row],[Num_Nights]]</f>
        <v>127.74</v>
      </c>
    </row>
    <row r="6333" spans="1:19" x14ac:dyDescent="0.3">
      <c r="A6333">
        <v>6332</v>
      </c>
      <c r="B6333" t="s">
        <v>50</v>
      </c>
      <c r="C6333" s="9">
        <v>45228</v>
      </c>
      <c r="D6333" s="9">
        <v>45231</v>
      </c>
      <c r="E6333" s="10">
        <v>45210</v>
      </c>
      <c r="F6333" t="s">
        <v>18</v>
      </c>
      <c r="G6333">
        <v>212.92</v>
      </c>
      <c r="H6333">
        <v>1</v>
      </c>
      <c r="I6333">
        <v>1</v>
      </c>
      <c r="J6333" t="s">
        <v>28</v>
      </c>
      <c r="K6333" t="s">
        <v>20</v>
      </c>
      <c r="L6333" t="s">
        <v>21</v>
      </c>
      <c r="M6333" t="s">
        <v>36</v>
      </c>
      <c r="N6333" t="s">
        <v>45</v>
      </c>
      <c r="O6333">
        <f>Table2[[#This Row],[check_out_date]]-Table2[[#This Row],[check_in_date]]</f>
        <v>3</v>
      </c>
      <c r="P6333">
        <f>Table2[[#This Row],[num_adults]]+Table2[[#This Row],[num_children]]</f>
        <v>2</v>
      </c>
      <c r="Q6333" s="3">
        <f>IF(OR(Table2[[#This Row],[booking_status]]="confirmed",Table2[[#This Row],[booking_status]]="checked-out"),Table2[[#This Row],[room_rate_per_night]]*Table2[[#This Row],[Num_Nights]],0)</f>
        <v>638.76</v>
      </c>
      <c r="R6333" t="str" cm="1">
        <f t="array" ref="R6333">IFERROR(_xlfn.IFS(Table2[[#This Row],[booking_status]]="confirmed","Expected",Table2[[#This Row],[booking_status]]="checked-out","Actual"),"No Revenue")</f>
        <v>Expected</v>
      </c>
      <c r="S6333" s="4">
        <f>Table2[[#This Row],[Revenue_Amount]]/Table2[[#This Row],[Num_Nights]]</f>
        <v>212.92</v>
      </c>
    </row>
    <row r="6334" spans="1:19" x14ac:dyDescent="0.3">
      <c r="A6334">
        <v>6333</v>
      </c>
      <c r="B6334" t="s">
        <v>14</v>
      </c>
      <c r="C6334" s="9">
        <v>44945</v>
      </c>
      <c r="D6334" s="9">
        <v>44951</v>
      </c>
      <c r="E6334" s="10">
        <v>44905</v>
      </c>
      <c r="F6334" t="s">
        <v>54</v>
      </c>
      <c r="G6334">
        <v>339.06</v>
      </c>
      <c r="H6334">
        <v>2</v>
      </c>
      <c r="I6334">
        <v>0</v>
      </c>
      <c r="J6334" t="s">
        <v>28</v>
      </c>
      <c r="K6334" t="s">
        <v>99</v>
      </c>
      <c r="L6334" t="s">
        <v>21</v>
      </c>
      <c r="M6334" t="s">
        <v>36</v>
      </c>
      <c r="N6334" t="s">
        <v>41</v>
      </c>
      <c r="O6334">
        <f>Table2[[#This Row],[check_out_date]]-Table2[[#This Row],[check_in_date]]</f>
        <v>6</v>
      </c>
      <c r="P6334">
        <f>Table2[[#This Row],[num_adults]]+Table2[[#This Row],[num_children]]</f>
        <v>2</v>
      </c>
      <c r="Q6334" s="3">
        <f>IF(OR(Table2[[#This Row],[booking_status]]="confirmed",Table2[[#This Row],[booking_status]]="checked-out"),Table2[[#This Row],[room_rate_per_night]]*Table2[[#This Row],[Num_Nights]],0)</f>
        <v>2034.3600000000001</v>
      </c>
      <c r="R6334" t="str" cm="1">
        <f t="array" ref="R6334">IFERROR(_xlfn.IFS(Table2[[#This Row],[booking_status]]="confirmed","Expected",Table2[[#This Row],[booking_status]]="checked-out","Actual"),"No Revenue")</f>
        <v>Expected</v>
      </c>
      <c r="S6334" s="4">
        <f>Table2[[#This Row],[Revenue_Amount]]/Table2[[#This Row],[Num_Nights]]</f>
        <v>339.06</v>
      </c>
    </row>
    <row r="6335" spans="1:19" x14ac:dyDescent="0.3">
      <c r="A6335">
        <v>6334</v>
      </c>
      <c r="B6335" t="s">
        <v>37</v>
      </c>
      <c r="C6335" s="9">
        <v>45289</v>
      </c>
      <c r="D6335" s="9">
        <v>45293</v>
      </c>
      <c r="E6335" s="10">
        <v>45278</v>
      </c>
      <c r="F6335" t="s">
        <v>49</v>
      </c>
      <c r="G6335">
        <v>71.89</v>
      </c>
      <c r="H6335">
        <v>1</v>
      </c>
      <c r="I6335">
        <v>0</v>
      </c>
      <c r="J6335" t="s">
        <v>55</v>
      </c>
      <c r="K6335" t="s">
        <v>44</v>
      </c>
      <c r="L6335" t="s">
        <v>60</v>
      </c>
      <c r="M6335" t="s">
        <v>36</v>
      </c>
      <c r="N6335" t="s">
        <v>23</v>
      </c>
      <c r="O6335">
        <f>Table2[[#This Row],[check_out_date]]-Table2[[#This Row],[check_in_date]]</f>
        <v>4</v>
      </c>
      <c r="P6335">
        <f>Table2[[#This Row],[num_adults]]+Table2[[#This Row],[num_children]]</f>
        <v>1</v>
      </c>
      <c r="Q6335" s="3">
        <f>IF(OR(Table2[[#This Row],[booking_status]]="confirmed",Table2[[#This Row],[booking_status]]="checked-out"),Table2[[#This Row],[room_rate_per_night]]*Table2[[#This Row],[Num_Nights]],0)</f>
        <v>0</v>
      </c>
      <c r="R6335" t="str" cm="1">
        <f t="array" ref="R6335">IFERROR(_xlfn.IFS(Table2[[#This Row],[booking_status]]="confirmed","Expected",Table2[[#This Row],[booking_status]]="checked-out","Actual"),"No Revenue")</f>
        <v>No Revenue</v>
      </c>
      <c r="S6335" s="4">
        <f>Table2[[#This Row],[Revenue_Amount]]/Table2[[#This Row],[Num_Nights]]</f>
        <v>0</v>
      </c>
    </row>
    <row r="6336" spans="1:19" x14ac:dyDescent="0.3">
      <c r="A6336">
        <v>6335</v>
      </c>
      <c r="B6336" t="s">
        <v>37</v>
      </c>
      <c r="C6336" s="9">
        <v>45173</v>
      </c>
      <c r="D6336" s="9">
        <v>45182</v>
      </c>
      <c r="E6336" s="10">
        <v>45108</v>
      </c>
      <c r="F6336" t="s">
        <v>18</v>
      </c>
      <c r="G6336">
        <v>220.42</v>
      </c>
      <c r="H6336">
        <v>1</v>
      </c>
      <c r="I6336">
        <v>0</v>
      </c>
      <c r="J6336" t="s">
        <v>55</v>
      </c>
      <c r="K6336" t="s">
        <v>66</v>
      </c>
      <c r="L6336" t="s">
        <v>21</v>
      </c>
      <c r="M6336" t="s">
        <v>36</v>
      </c>
      <c r="N6336" t="s">
        <v>23</v>
      </c>
      <c r="O6336">
        <f>Table2[[#This Row],[check_out_date]]-Table2[[#This Row],[check_in_date]]</f>
        <v>9</v>
      </c>
      <c r="P6336">
        <f>Table2[[#This Row],[num_adults]]+Table2[[#This Row],[num_children]]</f>
        <v>1</v>
      </c>
      <c r="Q6336" s="3">
        <f>IF(OR(Table2[[#This Row],[booking_status]]="confirmed",Table2[[#This Row],[booking_status]]="checked-out"),Table2[[#This Row],[room_rate_per_night]]*Table2[[#This Row],[Num_Nights]],0)</f>
        <v>1983.78</v>
      </c>
      <c r="R6336" t="str" cm="1">
        <f t="array" ref="R6336">IFERROR(_xlfn.IFS(Table2[[#This Row],[booking_status]]="confirmed","Expected",Table2[[#This Row],[booking_status]]="checked-out","Actual"),"No Revenue")</f>
        <v>Expected</v>
      </c>
      <c r="S6336" s="4">
        <f>Table2[[#This Row],[Revenue_Amount]]/Table2[[#This Row],[Num_Nights]]</f>
        <v>220.42</v>
      </c>
    </row>
    <row r="6337" spans="1:19" hidden="1" x14ac:dyDescent="0.3">
      <c r="A6337">
        <v>6336</v>
      </c>
      <c r="B6337" t="s">
        <v>31</v>
      </c>
      <c r="C6337" s="9">
        <v>45236</v>
      </c>
      <c r="D6337" s="9">
        <v>45248</v>
      </c>
      <c r="E6337" s="10">
        <v>45209</v>
      </c>
      <c r="F6337" t="s">
        <v>18</v>
      </c>
      <c r="G6337">
        <v>177.02</v>
      </c>
      <c r="H6337">
        <v>2</v>
      </c>
      <c r="I6337">
        <v>0</v>
      </c>
      <c r="J6337" t="s">
        <v>35</v>
      </c>
      <c r="K6337" t="s">
        <v>99</v>
      </c>
      <c r="L6337" t="s">
        <v>56</v>
      </c>
      <c r="M6337" t="s">
        <v>36</v>
      </c>
      <c r="N6337" t="s">
        <v>30</v>
      </c>
      <c r="O6337">
        <f>Table2[[#This Row],[check_out_date]]-Table2[[#This Row],[check_in_date]]</f>
        <v>12</v>
      </c>
      <c r="P6337">
        <f>Table2[[#This Row],[num_adults]]+Table2[[#This Row],[num_children]]</f>
        <v>2</v>
      </c>
      <c r="Q6337" s="3">
        <f>IF(OR(Table2[[#This Row],[booking_status]]="confirmed",Table2[[#This Row],[booking_status]]="checked-out"),Table2[[#This Row],[room_rate_per_night]]*Table2[[#This Row],[Num_Nights]],0)</f>
        <v>2124.2400000000002</v>
      </c>
      <c r="R6337" t="str" cm="1">
        <f t="array" ref="R6337">IFERROR(_xlfn.IFS(Table2[[#This Row],[booking_status]]="confirmed","Expected",Table2[[#This Row],[booking_status]]="checked-out","Actual"),"No Revenue")</f>
        <v>Actual</v>
      </c>
      <c r="S6337" s="4">
        <f>Table2[[#This Row],[Revenue_Amount]]/Table2[[#This Row],[Num_Nights]]</f>
        <v>177.02</v>
      </c>
    </row>
    <row r="6338" spans="1:19" x14ac:dyDescent="0.3">
      <c r="A6338">
        <v>6337</v>
      </c>
      <c r="B6338" t="s">
        <v>50</v>
      </c>
      <c r="C6338" s="9">
        <v>44985</v>
      </c>
      <c r="D6338" s="9">
        <v>44992</v>
      </c>
      <c r="E6338" s="10">
        <v>44932</v>
      </c>
      <c r="F6338" t="s">
        <v>27</v>
      </c>
      <c r="G6338">
        <v>167.84</v>
      </c>
      <c r="H6338">
        <v>2</v>
      </c>
      <c r="I6338">
        <v>0</v>
      </c>
      <c r="J6338" t="s">
        <v>55</v>
      </c>
      <c r="K6338" t="s">
        <v>44</v>
      </c>
      <c r="L6338" t="s">
        <v>56</v>
      </c>
      <c r="M6338" t="s">
        <v>36</v>
      </c>
      <c r="N6338" t="s">
        <v>41</v>
      </c>
      <c r="O6338">
        <f>Table2[[#This Row],[check_out_date]]-Table2[[#This Row],[check_in_date]]</f>
        <v>7</v>
      </c>
      <c r="P6338">
        <f>Table2[[#This Row],[num_adults]]+Table2[[#This Row],[num_children]]</f>
        <v>2</v>
      </c>
      <c r="Q6338" s="3">
        <f>IF(OR(Table2[[#This Row],[booking_status]]="confirmed",Table2[[#This Row],[booking_status]]="checked-out"),Table2[[#This Row],[room_rate_per_night]]*Table2[[#This Row],[Num_Nights]],0)</f>
        <v>1174.8800000000001</v>
      </c>
      <c r="R6338" t="str" cm="1">
        <f t="array" ref="R6338">IFERROR(_xlfn.IFS(Table2[[#This Row],[booking_status]]="confirmed","Expected",Table2[[#This Row],[booking_status]]="checked-out","Actual"),"No Revenue")</f>
        <v>Actual</v>
      </c>
      <c r="S6338" s="4">
        <f>Table2[[#This Row],[Revenue_Amount]]/Table2[[#This Row],[Num_Nights]]</f>
        <v>167.84</v>
      </c>
    </row>
    <row r="6339" spans="1:19" x14ac:dyDescent="0.3">
      <c r="A6339">
        <v>6338</v>
      </c>
      <c r="B6339" t="s">
        <v>14</v>
      </c>
      <c r="C6339" s="9">
        <v>44956</v>
      </c>
      <c r="D6339" s="9">
        <v>44959</v>
      </c>
      <c r="E6339" s="10">
        <v>44929</v>
      </c>
      <c r="F6339" t="s">
        <v>27</v>
      </c>
      <c r="G6339">
        <v>140.07</v>
      </c>
      <c r="H6339">
        <v>1</v>
      </c>
      <c r="I6339">
        <v>0</v>
      </c>
      <c r="J6339" t="s">
        <v>28</v>
      </c>
      <c r="K6339" t="s">
        <v>44</v>
      </c>
      <c r="L6339" t="s">
        <v>21</v>
      </c>
      <c r="M6339" t="s">
        <v>22</v>
      </c>
      <c r="N6339" t="s">
        <v>41</v>
      </c>
      <c r="O6339">
        <f>Table2[[#This Row],[check_out_date]]-Table2[[#This Row],[check_in_date]]</f>
        <v>3</v>
      </c>
      <c r="P6339">
        <f>Table2[[#This Row],[num_adults]]+Table2[[#This Row],[num_children]]</f>
        <v>1</v>
      </c>
      <c r="Q6339" s="3">
        <f>IF(OR(Table2[[#This Row],[booking_status]]="confirmed",Table2[[#This Row],[booking_status]]="checked-out"),Table2[[#This Row],[room_rate_per_night]]*Table2[[#This Row],[Num_Nights]],0)</f>
        <v>420.21</v>
      </c>
      <c r="R6339" t="str" cm="1">
        <f t="array" ref="R6339">IFERROR(_xlfn.IFS(Table2[[#This Row],[booking_status]]="confirmed","Expected",Table2[[#This Row],[booking_status]]="checked-out","Actual"),"No Revenue")</f>
        <v>Expected</v>
      </c>
      <c r="S6339" s="4">
        <f>Table2[[#This Row],[Revenue_Amount]]/Table2[[#This Row],[Num_Nights]]</f>
        <v>140.07</v>
      </c>
    </row>
    <row r="6340" spans="1:19" x14ac:dyDescent="0.3">
      <c r="A6340">
        <v>6339</v>
      </c>
      <c r="B6340" t="s">
        <v>37</v>
      </c>
      <c r="C6340" s="9">
        <v>45172</v>
      </c>
      <c r="D6340" s="9">
        <v>45177</v>
      </c>
      <c r="E6340" s="10">
        <v>45146</v>
      </c>
      <c r="F6340" t="s">
        <v>27</v>
      </c>
      <c r="G6340">
        <v>189.8</v>
      </c>
      <c r="H6340">
        <v>2</v>
      </c>
      <c r="I6340">
        <v>0</v>
      </c>
      <c r="J6340" t="s">
        <v>94</v>
      </c>
      <c r="K6340" t="s">
        <v>29</v>
      </c>
      <c r="L6340" t="s">
        <v>21</v>
      </c>
      <c r="M6340" t="s">
        <v>22</v>
      </c>
      <c r="N6340" t="s">
        <v>41</v>
      </c>
      <c r="O6340">
        <f>Table2[[#This Row],[check_out_date]]-Table2[[#This Row],[check_in_date]]</f>
        <v>5</v>
      </c>
      <c r="P6340">
        <f>Table2[[#This Row],[num_adults]]+Table2[[#This Row],[num_children]]</f>
        <v>2</v>
      </c>
      <c r="Q6340" s="3">
        <f>IF(OR(Table2[[#This Row],[booking_status]]="confirmed",Table2[[#This Row],[booking_status]]="checked-out"),Table2[[#This Row],[room_rate_per_night]]*Table2[[#This Row],[Num_Nights]],0)</f>
        <v>949</v>
      </c>
      <c r="R6340" t="str" cm="1">
        <f t="array" ref="R6340">IFERROR(_xlfn.IFS(Table2[[#This Row],[booking_status]]="confirmed","Expected",Table2[[#This Row],[booking_status]]="checked-out","Actual"),"No Revenue")</f>
        <v>Expected</v>
      </c>
      <c r="S6340" s="4">
        <f>Table2[[#This Row],[Revenue_Amount]]/Table2[[#This Row],[Num_Nights]]</f>
        <v>189.8</v>
      </c>
    </row>
    <row r="6341" spans="1:19" x14ac:dyDescent="0.3">
      <c r="A6341">
        <v>6340</v>
      </c>
      <c r="B6341" t="s">
        <v>37</v>
      </c>
      <c r="C6341" s="9">
        <v>45274</v>
      </c>
      <c r="D6341" s="9">
        <v>45283</v>
      </c>
      <c r="E6341" s="10">
        <v>45222</v>
      </c>
      <c r="F6341" t="s">
        <v>27</v>
      </c>
      <c r="G6341">
        <v>116.31</v>
      </c>
      <c r="H6341">
        <v>2</v>
      </c>
      <c r="I6341">
        <v>2</v>
      </c>
      <c r="J6341" t="s">
        <v>55</v>
      </c>
      <c r="K6341" t="s">
        <v>66</v>
      </c>
      <c r="L6341" t="s">
        <v>21</v>
      </c>
      <c r="M6341" t="s">
        <v>36</v>
      </c>
      <c r="N6341" t="s">
        <v>45</v>
      </c>
      <c r="O6341">
        <f>Table2[[#This Row],[check_out_date]]-Table2[[#This Row],[check_in_date]]</f>
        <v>9</v>
      </c>
      <c r="P6341">
        <f>Table2[[#This Row],[num_adults]]+Table2[[#This Row],[num_children]]</f>
        <v>4</v>
      </c>
      <c r="Q6341" s="3">
        <f>IF(OR(Table2[[#This Row],[booking_status]]="confirmed",Table2[[#This Row],[booking_status]]="checked-out"),Table2[[#This Row],[room_rate_per_night]]*Table2[[#This Row],[Num_Nights]],0)</f>
        <v>1046.79</v>
      </c>
      <c r="R6341" t="str" cm="1">
        <f t="array" ref="R6341">IFERROR(_xlfn.IFS(Table2[[#This Row],[booking_status]]="confirmed","Expected",Table2[[#This Row],[booking_status]]="checked-out","Actual"),"No Revenue")</f>
        <v>Expected</v>
      </c>
      <c r="S6341" s="4">
        <f>Table2[[#This Row],[Revenue_Amount]]/Table2[[#This Row],[Num_Nights]]</f>
        <v>116.31</v>
      </c>
    </row>
    <row r="6342" spans="1:19" x14ac:dyDescent="0.3">
      <c r="A6342">
        <v>6341</v>
      </c>
      <c r="B6342" t="s">
        <v>31</v>
      </c>
      <c r="C6342" s="9">
        <v>45068</v>
      </c>
      <c r="D6342" s="9">
        <v>45073</v>
      </c>
      <c r="E6342" s="10">
        <v>45057</v>
      </c>
      <c r="F6342" t="s">
        <v>27</v>
      </c>
      <c r="G6342">
        <v>108.5</v>
      </c>
      <c r="H6342">
        <v>1</v>
      </c>
      <c r="I6342">
        <v>0</v>
      </c>
      <c r="J6342" t="s">
        <v>55</v>
      </c>
      <c r="K6342" t="s">
        <v>29</v>
      </c>
      <c r="L6342" t="s">
        <v>21</v>
      </c>
      <c r="M6342" t="s">
        <v>36</v>
      </c>
      <c r="N6342" t="s">
        <v>41</v>
      </c>
      <c r="O6342">
        <f>Table2[[#This Row],[check_out_date]]-Table2[[#This Row],[check_in_date]]</f>
        <v>5</v>
      </c>
      <c r="P6342">
        <f>Table2[[#This Row],[num_adults]]+Table2[[#This Row],[num_children]]</f>
        <v>1</v>
      </c>
      <c r="Q6342" s="3">
        <f>IF(OR(Table2[[#This Row],[booking_status]]="confirmed",Table2[[#This Row],[booking_status]]="checked-out"),Table2[[#This Row],[room_rate_per_night]]*Table2[[#This Row],[Num_Nights]],0)</f>
        <v>542.5</v>
      </c>
      <c r="R6342" t="str" cm="1">
        <f t="array" ref="R6342">IFERROR(_xlfn.IFS(Table2[[#This Row],[booking_status]]="confirmed","Expected",Table2[[#This Row],[booking_status]]="checked-out","Actual"),"No Revenue")</f>
        <v>Expected</v>
      </c>
      <c r="S6342" s="4">
        <f>Table2[[#This Row],[Revenue_Amount]]/Table2[[#This Row],[Num_Nights]]</f>
        <v>108.5</v>
      </c>
    </row>
    <row r="6343" spans="1:19" x14ac:dyDescent="0.3">
      <c r="A6343">
        <v>6342</v>
      </c>
      <c r="B6343" t="s">
        <v>31</v>
      </c>
      <c r="C6343" s="9">
        <v>45223</v>
      </c>
      <c r="D6343" s="9">
        <v>45225</v>
      </c>
      <c r="E6343" s="10">
        <v>45173</v>
      </c>
      <c r="F6343" t="s">
        <v>27</v>
      </c>
      <c r="G6343">
        <v>149.21</v>
      </c>
      <c r="H6343">
        <v>4</v>
      </c>
      <c r="I6343">
        <v>0</v>
      </c>
      <c r="J6343" t="s">
        <v>55</v>
      </c>
      <c r="K6343" t="s">
        <v>29</v>
      </c>
      <c r="L6343" t="s">
        <v>60</v>
      </c>
      <c r="M6343" t="s">
        <v>36</v>
      </c>
      <c r="N6343" t="s">
        <v>45</v>
      </c>
      <c r="O6343">
        <f>Table2[[#This Row],[check_out_date]]-Table2[[#This Row],[check_in_date]]</f>
        <v>2</v>
      </c>
      <c r="P6343">
        <f>Table2[[#This Row],[num_adults]]+Table2[[#This Row],[num_children]]</f>
        <v>4</v>
      </c>
      <c r="Q6343" s="3">
        <f>IF(OR(Table2[[#This Row],[booking_status]]="confirmed",Table2[[#This Row],[booking_status]]="checked-out"),Table2[[#This Row],[room_rate_per_night]]*Table2[[#This Row],[Num_Nights]],0)</f>
        <v>0</v>
      </c>
      <c r="R6343" t="str" cm="1">
        <f t="array" ref="R6343">IFERROR(_xlfn.IFS(Table2[[#This Row],[booking_status]]="confirmed","Expected",Table2[[#This Row],[booking_status]]="checked-out","Actual"),"No Revenue")</f>
        <v>No Revenue</v>
      </c>
      <c r="S6343" s="4">
        <f>Table2[[#This Row],[Revenue_Amount]]/Table2[[#This Row],[Num_Nights]]</f>
        <v>0</v>
      </c>
    </row>
    <row r="6344" spans="1:19" x14ac:dyDescent="0.3">
      <c r="A6344">
        <v>6343</v>
      </c>
      <c r="B6344" t="s">
        <v>31</v>
      </c>
      <c r="C6344" s="9">
        <v>44995</v>
      </c>
      <c r="D6344" s="9">
        <v>44998</v>
      </c>
      <c r="E6344" s="10">
        <v>44968</v>
      </c>
      <c r="F6344" t="s">
        <v>27</v>
      </c>
      <c r="G6344">
        <v>103.88</v>
      </c>
      <c r="H6344">
        <v>2</v>
      </c>
      <c r="I6344">
        <v>0</v>
      </c>
      <c r="J6344" t="s">
        <v>28</v>
      </c>
      <c r="K6344" t="s">
        <v>99</v>
      </c>
      <c r="L6344" t="s">
        <v>21</v>
      </c>
      <c r="M6344" t="s">
        <v>36</v>
      </c>
      <c r="N6344" t="s">
        <v>45</v>
      </c>
      <c r="O6344">
        <f>Table2[[#This Row],[check_out_date]]-Table2[[#This Row],[check_in_date]]</f>
        <v>3</v>
      </c>
      <c r="P6344">
        <f>Table2[[#This Row],[num_adults]]+Table2[[#This Row],[num_children]]</f>
        <v>2</v>
      </c>
      <c r="Q6344" s="3">
        <f>IF(OR(Table2[[#This Row],[booking_status]]="confirmed",Table2[[#This Row],[booking_status]]="checked-out"),Table2[[#This Row],[room_rate_per_night]]*Table2[[#This Row],[Num_Nights]],0)</f>
        <v>311.64</v>
      </c>
      <c r="R6344" t="str" cm="1">
        <f t="array" ref="R6344">IFERROR(_xlfn.IFS(Table2[[#This Row],[booking_status]]="confirmed","Expected",Table2[[#This Row],[booking_status]]="checked-out","Actual"),"No Revenue")</f>
        <v>Expected</v>
      </c>
      <c r="S6344" s="4">
        <f>Table2[[#This Row],[Revenue_Amount]]/Table2[[#This Row],[Num_Nights]]</f>
        <v>103.88</v>
      </c>
    </row>
    <row r="6345" spans="1:19" x14ac:dyDescent="0.3">
      <c r="A6345">
        <v>6344</v>
      </c>
      <c r="B6345" t="s">
        <v>50</v>
      </c>
      <c r="C6345" s="9">
        <v>44968</v>
      </c>
      <c r="D6345" s="9">
        <v>44974</v>
      </c>
      <c r="E6345" s="10">
        <v>44922</v>
      </c>
      <c r="F6345" t="s">
        <v>27</v>
      </c>
      <c r="G6345">
        <v>211.56</v>
      </c>
      <c r="H6345">
        <v>3</v>
      </c>
      <c r="I6345">
        <v>1</v>
      </c>
      <c r="J6345" t="s">
        <v>55</v>
      </c>
      <c r="K6345" t="s">
        <v>29</v>
      </c>
      <c r="L6345" t="s">
        <v>21</v>
      </c>
      <c r="M6345" t="s">
        <v>36</v>
      </c>
      <c r="N6345" t="s">
        <v>30</v>
      </c>
      <c r="O6345">
        <f>Table2[[#This Row],[check_out_date]]-Table2[[#This Row],[check_in_date]]</f>
        <v>6</v>
      </c>
      <c r="P6345">
        <f>Table2[[#This Row],[num_adults]]+Table2[[#This Row],[num_children]]</f>
        <v>4</v>
      </c>
      <c r="Q6345" s="3">
        <f>IF(OR(Table2[[#This Row],[booking_status]]="confirmed",Table2[[#This Row],[booking_status]]="checked-out"),Table2[[#This Row],[room_rate_per_night]]*Table2[[#This Row],[Num_Nights]],0)</f>
        <v>1269.3600000000001</v>
      </c>
      <c r="R6345" t="str" cm="1">
        <f t="array" ref="R6345">IFERROR(_xlfn.IFS(Table2[[#This Row],[booking_status]]="confirmed","Expected",Table2[[#This Row],[booking_status]]="checked-out","Actual"),"No Revenue")</f>
        <v>Expected</v>
      </c>
      <c r="S6345" s="4">
        <f>Table2[[#This Row],[Revenue_Amount]]/Table2[[#This Row],[Num_Nights]]</f>
        <v>211.56000000000003</v>
      </c>
    </row>
    <row r="6346" spans="1:19" x14ac:dyDescent="0.3">
      <c r="A6346">
        <v>6345</v>
      </c>
      <c r="B6346" t="s">
        <v>37</v>
      </c>
      <c r="C6346" s="9">
        <v>45083</v>
      </c>
      <c r="D6346" s="9">
        <v>45089</v>
      </c>
      <c r="E6346" s="10">
        <v>45019</v>
      </c>
      <c r="F6346" t="s">
        <v>54</v>
      </c>
      <c r="G6346">
        <v>290.61</v>
      </c>
      <c r="H6346">
        <v>2</v>
      </c>
      <c r="I6346">
        <v>1</v>
      </c>
      <c r="J6346" t="s">
        <v>19</v>
      </c>
      <c r="K6346" t="s">
        <v>66</v>
      </c>
      <c r="L6346" t="s">
        <v>60</v>
      </c>
      <c r="M6346" t="s">
        <v>22</v>
      </c>
      <c r="N6346" t="s">
        <v>41</v>
      </c>
      <c r="O6346">
        <f>Table2[[#This Row],[check_out_date]]-Table2[[#This Row],[check_in_date]]</f>
        <v>6</v>
      </c>
      <c r="P6346">
        <f>Table2[[#This Row],[num_adults]]+Table2[[#This Row],[num_children]]</f>
        <v>3</v>
      </c>
      <c r="Q6346" s="3">
        <f>IF(OR(Table2[[#This Row],[booking_status]]="confirmed",Table2[[#This Row],[booking_status]]="checked-out"),Table2[[#This Row],[room_rate_per_night]]*Table2[[#This Row],[Num_Nights]],0)</f>
        <v>0</v>
      </c>
      <c r="R6346" t="str" cm="1">
        <f t="array" ref="R6346">IFERROR(_xlfn.IFS(Table2[[#This Row],[booking_status]]="confirmed","Expected",Table2[[#This Row],[booking_status]]="checked-out","Actual"),"No Revenue")</f>
        <v>No Revenue</v>
      </c>
      <c r="S6346" s="4">
        <f>Table2[[#This Row],[Revenue_Amount]]/Table2[[#This Row],[Num_Nights]]</f>
        <v>0</v>
      </c>
    </row>
    <row r="6347" spans="1:19" x14ac:dyDescent="0.3">
      <c r="A6347">
        <v>6346</v>
      </c>
      <c r="B6347" t="s">
        <v>37</v>
      </c>
      <c r="C6347" s="9">
        <v>45266</v>
      </c>
      <c r="D6347" s="9">
        <v>45276</v>
      </c>
      <c r="E6347" s="10">
        <v>45208</v>
      </c>
      <c r="F6347" t="s">
        <v>27</v>
      </c>
      <c r="G6347">
        <v>136.36000000000001</v>
      </c>
      <c r="H6347">
        <v>3</v>
      </c>
      <c r="I6347">
        <v>2</v>
      </c>
      <c r="J6347" t="s">
        <v>94</v>
      </c>
      <c r="K6347" t="s">
        <v>66</v>
      </c>
      <c r="L6347" t="s">
        <v>56</v>
      </c>
      <c r="M6347" t="s">
        <v>36</v>
      </c>
      <c r="N6347" t="s">
        <v>23</v>
      </c>
      <c r="O6347">
        <f>Table2[[#This Row],[check_out_date]]-Table2[[#This Row],[check_in_date]]</f>
        <v>10</v>
      </c>
      <c r="P6347">
        <f>Table2[[#This Row],[num_adults]]+Table2[[#This Row],[num_children]]</f>
        <v>5</v>
      </c>
      <c r="Q6347" s="3">
        <f>IF(OR(Table2[[#This Row],[booking_status]]="confirmed",Table2[[#This Row],[booking_status]]="checked-out"),Table2[[#This Row],[room_rate_per_night]]*Table2[[#This Row],[Num_Nights]],0)</f>
        <v>1363.6000000000001</v>
      </c>
      <c r="R6347" t="str" cm="1">
        <f t="array" ref="R6347">IFERROR(_xlfn.IFS(Table2[[#This Row],[booking_status]]="confirmed","Expected",Table2[[#This Row],[booking_status]]="checked-out","Actual"),"No Revenue")</f>
        <v>Actual</v>
      </c>
      <c r="S6347" s="4">
        <f>Table2[[#This Row],[Revenue_Amount]]/Table2[[#This Row],[Num_Nights]]</f>
        <v>136.36000000000001</v>
      </c>
    </row>
    <row r="6348" spans="1:19" x14ac:dyDescent="0.3">
      <c r="A6348">
        <v>6347</v>
      </c>
      <c r="B6348" t="s">
        <v>14</v>
      </c>
      <c r="C6348" s="9">
        <v>45250</v>
      </c>
      <c r="D6348" s="9">
        <v>45258</v>
      </c>
      <c r="E6348" s="10">
        <v>45243</v>
      </c>
      <c r="F6348" t="s">
        <v>27</v>
      </c>
      <c r="G6348">
        <v>131.32</v>
      </c>
      <c r="H6348">
        <v>1</v>
      </c>
      <c r="I6348">
        <v>0</v>
      </c>
      <c r="J6348" t="s">
        <v>28</v>
      </c>
      <c r="K6348" t="s">
        <v>99</v>
      </c>
      <c r="L6348" t="s">
        <v>21</v>
      </c>
      <c r="M6348" t="s">
        <v>36</v>
      </c>
      <c r="N6348" t="s">
        <v>45</v>
      </c>
      <c r="O6348">
        <f>Table2[[#This Row],[check_out_date]]-Table2[[#This Row],[check_in_date]]</f>
        <v>8</v>
      </c>
      <c r="P6348">
        <f>Table2[[#This Row],[num_adults]]+Table2[[#This Row],[num_children]]</f>
        <v>1</v>
      </c>
      <c r="Q6348" s="3">
        <f>IF(OR(Table2[[#This Row],[booking_status]]="confirmed",Table2[[#This Row],[booking_status]]="checked-out"),Table2[[#This Row],[room_rate_per_night]]*Table2[[#This Row],[Num_Nights]],0)</f>
        <v>1050.56</v>
      </c>
      <c r="R6348" t="str" cm="1">
        <f t="array" ref="R6348">IFERROR(_xlfn.IFS(Table2[[#This Row],[booking_status]]="confirmed","Expected",Table2[[#This Row],[booking_status]]="checked-out","Actual"),"No Revenue")</f>
        <v>Expected</v>
      </c>
      <c r="S6348" s="4">
        <f>Table2[[#This Row],[Revenue_Amount]]/Table2[[#This Row],[Num_Nights]]</f>
        <v>131.32</v>
      </c>
    </row>
    <row r="6349" spans="1:19" x14ac:dyDescent="0.3">
      <c r="A6349">
        <v>6348</v>
      </c>
      <c r="B6349" t="s">
        <v>14</v>
      </c>
      <c r="C6349" s="9">
        <v>45261</v>
      </c>
      <c r="D6349" s="9">
        <v>45262</v>
      </c>
      <c r="E6349" s="10">
        <v>45233</v>
      </c>
      <c r="F6349" t="s">
        <v>49</v>
      </c>
      <c r="G6349">
        <v>95.04</v>
      </c>
      <c r="H6349">
        <v>2</v>
      </c>
      <c r="I6349">
        <v>1</v>
      </c>
      <c r="J6349" t="s">
        <v>94</v>
      </c>
      <c r="K6349" t="s">
        <v>99</v>
      </c>
      <c r="L6349" t="s">
        <v>21</v>
      </c>
      <c r="M6349" t="s">
        <v>36</v>
      </c>
      <c r="N6349" t="s">
        <v>23</v>
      </c>
      <c r="O6349">
        <f>Table2[[#This Row],[check_out_date]]-Table2[[#This Row],[check_in_date]]</f>
        <v>1</v>
      </c>
      <c r="P6349">
        <f>Table2[[#This Row],[num_adults]]+Table2[[#This Row],[num_children]]</f>
        <v>3</v>
      </c>
      <c r="Q6349" s="3">
        <f>IF(OR(Table2[[#This Row],[booking_status]]="confirmed",Table2[[#This Row],[booking_status]]="checked-out"),Table2[[#This Row],[room_rate_per_night]]*Table2[[#This Row],[Num_Nights]],0)</f>
        <v>95.04</v>
      </c>
      <c r="R6349" t="str" cm="1">
        <f t="array" ref="R6349">IFERROR(_xlfn.IFS(Table2[[#This Row],[booking_status]]="confirmed","Expected",Table2[[#This Row],[booking_status]]="checked-out","Actual"),"No Revenue")</f>
        <v>Expected</v>
      </c>
      <c r="S6349" s="4">
        <f>Table2[[#This Row],[Revenue_Amount]]/Table2[[#This Row],[Num_Nights]]</f>
        <v>95.04</v>
      </c>
    </row>
    <row r="6350" spans="1:19" x14ac:dyDescent="0.3">
      <c r="A6350">
        <v>6349</v>
      </c>
      <c r="B6350" t="s">
        <v>50</v>
      </c>
      <c r="C6350" s="9">
        <v>45219</v>
      </c>
      <c r="D6350" s="9">
        <v>45227</v>
      </c>
      <c r="E6350" s="10">
        <v>45188</v>
      </c>
      <c r="F6350" t="s">
        <v>18</v>
      </c>
      <c r="G6350">
        <v>234.98</v>
      </c>
      <c r="H6350">
        <v>2</v>
      </c>
      <c r="I6350">
        <v>1</v>
      </c>
      <c r="J6350" t="s">
        <v>28</v>
      </c>
      <c r="K6350" t="s">
        <v>44</v>
      </c>
      <c r="L6350" t="s">
        <v>56</v>
      </c>
      <c r="M6350" t="s">
        <v>36</v>
      </c>
      <c r="N6350" t="s">
        <v>23</v>
      </c>
      <c r="O6350">
        <f>Table2[[#This Row],[check_out_date]]-Table2[[#This Row],[check_in_date]]</f>
        <v>8</v>
      </c>
      <c r="P6350">
        <f>Table2[[#This Row],[num_adults]]+Table2[[#This Row],[num_children]]</f>
        <v>3</v>
      </c>
      <c r="Q6350" s="3">
        <f>IF(OR(Table2[[#This Row],[booking_status]]="confirmed",Table2[[#This Row],[booking_status]]="checked-out"),Table2[[#This Row],[room_rate_per_night]]*Table2[[#This Row],[Num_Nights]],0)</f>
        <v>1879.84</v>
      </c>
      <c r="R6350" t="str" cm="1">
        <f t="array" ref="R6350">IFERROR(_xlfn.IFS(Table2[[#This Row],[booking_status]]="confirmed","Expected",Table2[[#This Row],[booking_status]]="checked-out","Actual"),"No Revenue")</f>
        <v>Actual</v>
      </c>
      <c r="S6350" s="4">
        <f>Table2[[#This Row],[Revenue_Amount]]/Table2[[#This Row],[Num_Nights]]</f>
        <v>234.98</v>
      </c>
    </row>
    <row r="6351" spans="1:19" x14ac:dyDescent="0.3">
      <c r="A6351">
        <v>6350</v>
      </c>
      <c r="B6351" t="s">
        <v>50</v>
      </c>
      <c r="C6351" s="9">
        <v>45007</v>
      </c>
      <c r="D6351" s="9">
        <v>45011</v>
      </c>
      <c r="E6351" s="10">
        <v>44959</v>
      </c>
      <c r="F6351" t="s">
        <v>27</v>
      </c>
      <c r="G6351">
        <v>178.38</v>
      </c>
      <c r="H6351">
        <v>1</v>
      </c>
      <c r="I6351">
        <v>1</v>
      </c>
      <c r="J6351" t="s">
        <v>55</v>
      </c>
      <c r="K6351" t="s">
        <v>44</v>
      </c>
      <c r="L6351" t="s">
        <v>21</v>
      </c>
      <c r="M6351" t="s">
        <v>22</v>
      </c>
      <c r="N6351" t="s">
        <v>95</v>
      </c>
      <c r="O6351">
        <f>Table2[[#This Row],[check_out_date]]-Table2[[#This Row],[check_in_date]]</f>
        <v>4</v>
      </c>
      <c r="P6351">
        <f>Table2[[#This Row],[num_adults]]+Table2[[#This Row],[num_children]]</f>
        <v>2</v>
      </c>
      <c r="Q6351" s="3">
        <f>IF(OR(Table2[[#This Row],[booking_status]]="confirmed",Table2[[#This Row],[booking_status]]="checked-out"),Table2[[#This Row],[room_rate_per_night]]*Table2[[#This Row],[Num_Nights]],0)</f>
        <v>713.52</v>
      </c>
      <c r="R6351" t="str" cm="1">
        <f t="array" ref="R6351">IFERROR(_xlfn.IFS(Table2[[#This Row],[booking_status]]="confirmed","Expected",Table2[[#This Row],[booking_status]]="checked-out","Actual"),"No Revenue")</f>
        <v>Expected</v>
      </c>
      <c r="S6351" s="4">
        <f>Table2[[#This Row],[Revenue_Amount]]/Table2[[#This Row],[Num_Nights]]</f>
        <v>178.38</v>
      </c>
    </row>
    <row r="6352" spans="1:19" hidden="1" x14ac:dyDescent="0.3">
      <c r="A6352">
        <v>6351</v>
      </c>
      <c r="B6352" t="s">
        <v>14</v>
      </c>
      <c r="C6352" s="9">
        <v>45262</v>
      </c>
      <c r="D6352" s="9">
        <v>45266</v>
      </c>
      <c r="E6352" s="10">
        <v>45206</v>
      </c>
      <c r="F6352" t="s">
        <v>27</v>
      </c>
      <c r="G6352">
        <v>144.77000000000001</v>
      </c>
      <c r="H6352">
        <v>1</v>
      </c>
      <c r="I6352">
        <v>0</v>
      </c>
      <c r="J6352" t="s">
        <v>35</v>
      </c>
      <c r="K6352" t="s">
        <v>99</v>
      </c>
      <c r="L6352" t="s">
        <v>21</v>
      </c>
      <c r="M6352" t="s">
        <v>22</v>
      </c>
      <c r="N6352" t="s">
        <v>23</v>
      </c>
      <c r="O6352">
        <f>Table2[[#This Row],[check_out_date]]-Table2[[#This Row],[check_in_date]]</f>
        <v>4</v>
      </c>
      <c r="P6352">
        <f>Table2[[#This Row],[num_adults]]+Table2[[#This Row],[num_children]]</f>
        <v>1</v>
      </c>
      <c r="Q6352" s="3">
        <f>IF(OR(Table2[[#This Row],[booking_status]]="confirmed",Table2[[#This Row],[booking_status]]="checked-out"),Table2[[#This Row],[room_rate_per_night]]*Table2[[#This Row],[Num_Nights]],0)</f>
        <v>579.08000000000004</v>
      </c>
      <c r="R6352" t="str" cm="1">
        <f t="array" ref="R6352">IFERROR(_xlfn.IFS(Table2[[#This Row],[booking_status]]="confirmed","Expected",Table2[[#This Row],[booking_status]]="checked-out","Actual"),"No Revenue")</f>
        <v>Expected</v>
      </c>
      <c r="S6352" s="4">
        <f>Table2[[#This Row],[Revenue_Amount]]/Table2[[#This Row],[Num_Nights]]</f>
        <v>144.77000000000001</v>
      </c>
    </row>
    <row r="6353" spans="1:19" x14ac:dyDescent="0.3">
      <c r="A6353">
        <v>6352</v>
      </c>
      <c r="B6353" t="s">
        <v>31</v>
      </c>
      <c r="C6353" s="9">
        <v>45287</v>
      </c>
      <c r="D6353" s="9">
        <v>45292</v>
      </c>
      <c r="E6353" s="10">
        <v>45243</v>
      </c>
      <c r="F6353" t="s">
        <v>49</v>
      </c>
      <c r="G6353">
        <v>94.76</v>
      </c>
      <c r="H6353">
        <v>1</v>
      </c>
      <c r="I6353">
        <v>3</v>
      </c>
      <c r="J6353" t="s">
        <v>55</v>
      </c>
      <c r="K6353" t="s">
        <v>20</v>
      </c>
      <c r="L6353" t="s">
        <v>56</v>
      </c>
      <c r="M6353" t="s">
        <v>36</v>
      </c>
      <c r="N6353" t="s">
        <v>45</v>
      </c>
      <c r="O6353">
        <f>Table2[[#This Row],[check_out_date]]-Table2[[#This Row],[check_in_date]]</f>
        <v>5</v>
      </c>
      <c r="P6353">
        <f>Table2[[#This Row],[num_adults]]+Table2[[#This Row],[num_children]]</f>
        <v>4</v>
      </c>
      <c r="Q6353" s="3">
        <f>IF(OR(Table2[[#This Row],[booking_status]]="confirmed",Table2[[#This Row],[booking_status]]="checked-out"),Table2[[#This Row],[room_rate_per_night]]*Table2[[#This Row],[Num_Nights]],0)</f>
        <v>473.8</v>
      </c>
      <c r="R6353" t="str" cm="1">
        <f t="array" ref="R6353">IFERROR(_xlfn.IFS(Table2[[#This Row],[booking_status]]="confirmed","Expected",Table2[[#This Row],[booking_status]]="checked-out","Actual"),"No Revenue")</f>
        <v>Actual</v>
      </c>
      <c r="S6353" s="4">
        <f>Table2[[#This Row],[Revenue_Amount]]/Table2[[#This Row],[Num_Nights]]</f>
        <v>94.76</v>
      </c>
    </row>
    <row r="6354" spans="1:19" x14ac:dyDescent="0.3">
      <c r="A6354">
        <v>6353</v>
      </c>
      <c r="B6354" t="s">
        <v>31</v>
      </c>
      <c r="C6354" s="9">
        <v>45231</v>
      </c>
      <c r="D6354" s="9">
        <v>45236</v>
      </c>
      <c r="E6354" s="10">
        <v>45221</v>
      </c>
      <c r="F6354" t="s">
        <v>54</v>
      </c>
      <c r="G6354">
        <v>299.2</v>
      </c>
      <c r="H6354">
        <v>1</v>
      </c>
      <c r="I6354">
        <v>0</v>
      </c>
      <c r="J6354" t="s">
        <v>28</v>
      </c>
      <c r="K6354" t="s">
        <v>99</v>
      </c>
      <c r="L6354" t="s">
        <v>21</v>
      </c>
      <c r="M6354" t="s">
        <v>36</v>
      </c>
      <c r="N6354" t="s">
        <v>23</v>
      </c>
      <c r="O6354">
        <f>Table2[[#This Row],[check_out_date]]-Table2[[#This Row],[check_in_date]]</f>
        <v>5</v>
      </c>
      <c r="P6354">
        <f>Table2[[#This Row],[num_adults]]+Table2[[#This Row],[num_children]]</f>
        <v>1</v>
      </c>
      <c r="Q6354" s="3">
        <f>IF(OR(Table2[[#This Row],[booking_status]]="confirmed",Table2[[#This Row],[booking_status]]="checked-out"),Table2[[#This Row],[room_rate_per_night]]*Table2[[#This Row],[Num_Nights]],0)</f>
        <v>1496</v>
      </c>
      <c r="R6354" t="str" cm="1">
        <f t="array" ref="R6354">IFERROR(_xlfn.IFS(Table2[[#This Row],[booking_status]]="confirmed","Expected",Table2[[#This Row],[booking_status]]="checked-out","Actual"),"No Revenue")</f>
        <v>Expected</v>
      </c>
      <c r="S6354" s="4">
        <f>Table2[[#This Row],[Revenue_Amount]]/Table2[[#This Row],[Num_Nights]]</f>
        <v>299.2</v>
      </c>
    </row>
    <row r="6355" spans="1:19" x14ac:dyDescent="0.3">
      <c r="A6355">
        <v>6354</v>
      </c>
      <c r="B6355" t="s">
        <v>37</v>
      </c>
      <c r="C6355" s="9">
        <v>45063</v>
      </c>
      <c r="D6355" s="9">
        <v>45072</v>
      </c>
      <c r="E6355" s="10">
        <v>45017</v>
      </c>
      <c r="F6355" t="s">
        <v>49</v>
      </c>
      <c r="G6355">
        <v>98.65</v>
      </c>
      <c r="H6355">
        <v>4</v>
      </c>
      <c r="I6355">
        <v>2</v>
      </c>
      <c r="J6355" t="s">
        <v>19</v>
      </c>
      <c r="K6355" t="s">
        <v>66</v>
      </c>
      <c r="L6355" t="s">
        <v>21</v>
      </c>
      <c r="M6355" t="s">
        <v>36</v>
      </c>
      <c r="N6355" t="s">
        <v>23</v>
      </c>
      <c r="O6355">
        <f>Table2[[#This Row],[check_out_date]]-Table2[[#This Row],[check_in_date]]</f>
        <v>9</v>
      </c>
      <c r="P6355">
        <f>Table2[[#This Row],[num_adults]]+Table2[[#This Row],[num_children]]</f>
        <v>6</v>
      </c>
      <c r="Q6355" s="3">
        <f>IF(OR(Table2[[#This Row],[booking_status]]="confirmed",Table2[[#This Row],[booking_status]]="checked-out"),Table2[[#This Row],[room_rate_per_night]]*Table2[[#This Row],[Num_Nights]],0)</f>
        <v>887.85</v>
      </c>
      <c r="R6355" t="str" cm="1">
        <f t="array" ref="R6355">IFERROR(_xlfn.IFS(Table2[[#This Row],[booking_status]]="confirmed","Expected",Table2[[#This Row],[booking_status]]="checked-out","Actual"),"No Revenue")</f>
        <v>Expected</v>
      </c>
      <c r="S6355" s="4">
        <f>Table2[[#This Row],[Revenue_Amount]]/Table2[[#This Row],[Num_Nights]]</f>
        <v>98.65</v>
      </c>
    </row>
    <row r="6356" spans="1:19" hidden="1" x14ac:dyDescent="0.3">
      <c r="A6356">
        <v>6355</v>
      </c>
      <c r="B6356" t="s">
        <v>50</v>
      </c>
      <c r="C6356" s="9">
        <v>45122</v>
      </c>
      <c r="D6356" s="9">
        <v>45128</v>
      </c>
      <c r="E6356" s="10">
        <v>45101</v>
      </c>
      <c r="F6356" t="s">
        <v>54</v>
      </c>
      <c r="G6356">
        <v>577.08000000000004</v>
      </c>
      <c r="H6356">
        <v>2</v>
      </c>
      <c r="I6356">
        <v>0</v>
      </c>
      <c r="J6356" t="s">
        <v>35</v>
      </c>
      <c r="K6356" t="s">
        <v>99</v>
      </c>
      <c r="L6356" t="s">
        <v>21</v>
      </c>
      <c r="M6356" t="s">
        <v>36</v>
      </c>
      <c r="N6356" t="s">
        <v>41</v>
      </c>
      <c r="O6356">
        <f>Table2[[#This Row],[check_out_date]]-Table2[[#This Row],[check_in_date]]</f>
        <v>6</v>
      </c>
      <c r="P6356">
        <f>Table2[[#This Row],[num_adults]]+Table2[[#This Row],[num_children]]</f>
        <v>2</v>
      </c>
      <c r="Q6356" s="3">
        <f>IF(OR(Table2[[#This Row],[booking_status]]="confirmed",Table2[[#This Row],[booking_status]]="checked-out"),Table2[[#This Row],[room_rate_per_night]]*Table2[[#This Row],[Num_Nights]],0)</f>
        <v>3462.4800000000005</v>
      </c>
      <c r="R6356" t="str" cm="1">
        <f t="array" ref="R6356">IFERROR(_xlfn.IFS(Table2[[#This Row],[booking_status]]="confirmed","Expected",Table2[[#This Row],[booking_status]]="checked-out","Actual"),"No Revenue")</f>
        <v>Expected</v>
      </c>
      <c r="S6356" s="4">
        <f>Table2[[#This Row],[Revenue_Amount]]/Table2[[#This Row],[Num_Nights]]</f>
        <v>577.08000000000004</v>
      </c>
    </row>
    <row r="6357" spans="1:19" x14ac:dyDescent="0.3">
      <c r="A6357">
        <v>6356</v>
      </c>
      <c r="B6357" t="s">
        <v>50</v>
      </c>
      <c r="C6357" s="9">
        <v>45051</v>
      </c>
      <c r="D6357" s="9">
        <v>45061</v>
      </c>
      <c r="E6357" s="10">
        <v>45023</v>
      </c>
      <c r="F6357" t="s">
        <v>27</v>
      </c>
      <c r="G6357">
        <v>152.57</v>
      </c>
      <c r="H6357">
        <v>2</v>
      </c>
      <c r="I6357">
        <v>1</v>
      </c>
      <c r="J6357" t="s">
        <v>28</v>
      </c>
      <c r="K6357" t="s">
        <v>66</v>
      </c>
      <c r="L6357" t="s">
        <v>21</v>
      </c>
      <c r="M6357" t="s">
        <v>36</v>
      </c>
      <c r="N6357" t="s">
        <v>95</v>
      </c>
      <c r="O6357">
        <f>Table2[[#This Row],[check_out_date]]-Table2[[#This Row],[check_in_date]]</f>
        <v>10</v>
      </c>
      <c r="P6357">
        <f>Table2[[#This Row],[num_adults]]+Table2[[#This Row],[num_children]]</f>
        <v>3</v>
      </c>
      <c r="Q6357" s="3">
        <f>IF(OR(Table2[[#This Row],[booking_status]]="confirmed",Table2[[#This Row],[booking_status]]="checked-out"),Table2[[#This Row],[room_rate_per_night]]*Table2[[#This Row],[Num_Nights]],0)</f>
        <v>1525.6999999999998</v>
      </c>
      <c r="R6357" t="str" cm="1">
        <f t="array" ref="R6357">IFERROR(_xlfn.IFS(Table2[[#This Row],[booking_status]]="confirmed","Expected",Table2[[#This Row],[booking_status]]="checked-out","Actual"),"No Revenue")</f>
        <v>Expected</v>
      </c>
      <c r="S6357" s="4">
        <f>Table2[[#This Row],[Revenue_Amount]]/Table2[[#This Row],[Num_Nights]]</f>
        <v>152.57</v>
      </c>
    </row>
    <row r="6358" spans="1:19" x14ac:dyDescent="0.3">
      <c r="A6358">
        <v>6357</v>
      </c>
      <c r="B6358" t="s">
        <v>37</v>
      </c>
      <c r="C6358" s="9">
        <v>45027</v>
      </c>
      <c r="D6358" s="9">
        <v>45030</v>
      </c>
      <c r="E6358" s="10">
        <v>44972</v>
      </c>
      <c r="F6358" t="s">
        <v>49</v>
      </c>
      <c r="G6358">
        <v>99.5</v>
      </c>
      <c r="H6358">
        <v>2</v>
      </c>
      <c r="I6358">
        <v>1</v>
      </c>
      <c r="J6358" t="s">
        <v>94</v>
      </c>
      <c r="K6358" t="s">
        <v>29</v>
      </c>
      <c r="L6358" t="s">
        <v>21</v>
      </c>
      <c r="M6358" t="s">
        <v>22</v>
      </c>
      <c r="N6358" t="s">
        <v>41</v>
      </c>
      <c r="O6358">
        <f>Table2[[#This Row],[check_out_date]]-Table2[[#This Row],[check_in_date]]</f>
        <v>3</v>
      </c>
      <c r="P6358">
        <f>Table2[[#This Row],[num_adults]]+Table2[[#This Row],[num_children]]</f>
        <v>3</v>
      </c>
      <c r="Q6358" s="3">
        <f>IF(OR(Table2[[#This Row],[booking_status]]="confirmed",Table2[[#This Row],[booking_status]]="checked-out"),Table2[[#This Row],[room_rate_per_night]]*Table2[[#This Row],[Num_Nights]],0)</f>
        <v>298.5</v>
      </c>
      <c r="R6358" t="str" cm="1">
        <f t="array" ref="R6358">IFERROR(_xlfn.IFS(Table2[[#This Row],[booking_status]]="confirmed","Expected",Table2[[#This Row],[booking_status]]="checked-out","Actual"),"No Revenue")</f>
        <v>Expected</v>
      </c>
      <c r="S6358" s="4">
        <f>Table2[[#This Row],[Revenue_Amount]]/Table2[[#This Row],[Num_Nights]]</f>
        <v>99.5</v>
      </c>
    </row>
    <row r="6359" spans="1:19" x14ac:dyDescent="0.3">
      <c r="A6359">
        <v>6358</v>
      </c>
      <c r="B6359" t="s">
        <v>37</v>
      </c>
      <c r="C6359" s="9">
        <v>45148</v>
      </c>
      <c r="D6359" s="9">
        <v>45152</v>
      </c>
      <c r="E6359" s="10">
        <v>45135</v>
      </c>
      <c r="F6359" t="s">
        <v>18</v>
      </c>
      <c r="G6359">
        <v>238.24</v>
      </c>
      <c r="H6359">
        <v>4</v>
      </c>
      <c r="I6359">
        <v>0</v>
      </c>
      <c r="J6359" t="s">
        <v>55</v>
      </c>
      <c r="K6359" t="s">
        <v>20</v>
      </c>
      <c r="L6359" t="s">
        <v>21</v>
      </c>
      <c r="M6359" t="s">
        <v>22</v>
      </c>
      <c r="N6359" t="s">
        <v>41</v>
      </c>
      <c r="O6359">
        <f>Table2[[#This Row],[check_out_date]]-Table2[[#This Row],[check_in_date]]</f>
        <v>4</v>
      </c>
      <c r="P6359">
        <f>Table2[[#This Row],[num_adults]]+Table2[[#This Row],[num_children]]</f>
        <v>4</v>
      </c>
      <c r="Q6359" s="3">
        <f>IF(OR(Table2[[#This Row],[booking_status]]="confirmed",Table2[[#This Row],[booking_status]]="checked-out"),Table2[[#This Row],[room_rate_per_night]]*Table2[[#This Row],[Num_Nights]],0)</f>
        <v>952.96</v>
      </c>
      <c r="R6359" t="str" cm="1">
        <f t="array" ref="R6359">IFERROR(_xlfn.IFS(Table2[[#This Row],[booking_status]]="confirmed","Expected",Table2[[#This Row],[booking_status]]="checked-out","Actual"),"No Revenue")</f>
        <v>Expected</v>
      </c>
      <c r="S6359" s="4">
        <f>Table2[[#This Row],[Revenue_Amount]]/Table2[[#This Row],[Num_Nights]]</f>
        <v>238.24</v>
      </c>
    </row>
    <row r="6360" spans="1:19" x14ac:dyDescent="0.3">
      <c r="A6360">
        <v>6359</v>
      </c>
      <c r="B6360" t="s">
        <v>50</v>
      </c>
      <c r="C6360" s="9">
        <v>45209</v>
      </c>
      <c r="D6360" s="9">
        <v>45213</v>
      </c>
      <c r="E6360" s="10">
        <v>45173</v>
      </c>
      <c r="F6360" t="s">
        <v>49</v>
      </c>
      <c r="G6360">
        <v>166.04</v>
      </c>
      <c r="H6360">
        <v>3</v>
      </c>
      <c r="I6360">
        <v>0</v>
      </c>
      <c r="J6360" t="s">
        <v>55</v>
      </c>
      <c r="K6360" t="s">
        <v>29</v>
      </c>
      <c r="L6360" t="s">
        <v>21</v>
      </c>
      <c r="M6360" t="s">
        <v>36</v>
      </c>
      <c r="N6360" t="s">
        <v>41</v>
      </c>
      <c r="O6360">
        <f>Table2[[#This Row],[check_out_date]]-Table2[[#This Row],[check_in_date]]</f>
        <v>4</v>
      </c>
      <c r="P6360">
        <f>Table2[[#This Row],[num_adults]]+Table2[[#This Row],[num_children]]</f>
        <v>3</v>
      </c>
      <c r="Q6360" s="3">
        <f>IF(OR(Table2[[#This Row],[booking_status]]="confirmed",Table2[[#This Row],[booking_status]]="checked-out"),Table2[[#This Row],[room_rate_per_night]]*Table2[[#This Row],[Num_Nights]],0)</f>
        <v>664.16</v>
      </c>
      <c r="R6360" t="str" cm="1">
        <f t="array" ref="R6360">IFERROR(_xlfn.IFS(Table2[[#This Row],[booking_status]]="confirmed","Expected",Table2[[#This Row],[booking_status]]="checked-out","Actual"),"No Revenue")</f>
        <v>Expected</v>
      </c>
      <c r="S6360" s="4">
        <f>Table2[[#This Row],[Revenue_Amount]]/Table2[[#This Row],[Num_Nights]]</f>
        <v>166.04</v>
      </c>
    </row>
    <row r="6361" spans="1:19" hidden="1" x14ac:dyDescent="0.3">
      <c r="A6361">
        <v>6360</v>
      </c>
      <c r="B6361" t="s">
        <v>14</v>
      </c>
      <c r="C6361" s="9">
        <v>45250</v>
      </c>
      <c r="D6361" s="9">
        <v>45256</v>
      </c>
      <c r="E6361" s="10">
        <v>45205</v>
      </c>
      <c r="F6361" t="s">
        <v>49</v>
      </c>
      <c r="G6361">
        <v>124.05</v>
      </c>
      <c r="H6361">
        <v>3</v>
      </c>
      <c r="I6361">
        <v>2</v>
      </c>
      <c r="J6361" t="s">
        <v>35</v>
      </c>
      <c r="K6361" t="s">
        <v>44</v>
      </c>
      <c r="L6361" t="s">
        <v>56</v>
      </c>
      <c r="M6361" t="s">
        <v>36</v>
      </c>
      <c r="N6361" t="s">
        <v>23</v>
      </c>
      <c r="O6361">
        <f>Table2[[#This Row],[check_out_date]]-Table2[[#This Row],[check_in_date]]</f>
        <v>6</v>
      </c>
      <c r="P6361">
        <f>Table2[[#This Row],[num_adults]]+Table2[[#This Row],[num_children]]</f>
        <v>5</v>
      </c>
      <c r="Q6361" s="3">
        <f>IF(OR(Table2[[#This Row],[booking_status]]="confirmed",Table2[[#This Row],[booking_status]]="checked-out"),Table2[[#This Row],[room_rate_per_night]]*Table2[[#This Row],[Num_Nights]],0)</f>
        <v>744.3</v>
      </c>
      <c r="R6361" t="str" cm="1">
        <f t="array" ref="R6361">IFERROR(_xlfn.IFS(Table2[[#This Row],[booking_status]]="confirmed","Expected",Table2[[#This Row],[booking_status]]="checked-out","Actual"),"No Revenue")</f>
        <v>Actual</v>
      </c>
      <c r="S6361" s="4">
        <f>Table2[[#This Row],[Revenue_Amount]]/Table2[[#This Row],[Num_Nights]]</f>
        <v>124.05</v>
      </c>
    </row>
    <row r="6362" spans="1:19" x14ac:dyDescent="0.3">
      <c r="A6362">
        <v>6361</v>
      </c>
      <c r="B6362" t="s">
        <v>31</v>
      </c>
      <c r="C6362" s="9">
        <v>45169</v>
      </c>
      <c r="D6362" s="9">
        <v>45172</v>
      </c>
      <c r="E6362" s="10">
        <v>45161</v>
      </c>
      <c r="F6362" t="s">
        <v>18</v>
      </c>
      <c r="G6362">
        <v>241.19</v>
      </c>
      <c r="H6362">
        <v>3</v>
      </c>
      <c r="I6362">
        <v>0</v>
      </c>
      <c r="J6362" t="s">
        <v>28</v>
      </c>
      <c r="K6362" t="s">
        <v>99</v>
      </c>
      <c r="L6362" t="s">
        <v>21</v>
      </c>
      <c r="M6362" t="s">
        <v>36</v>
      </c>
      <c r="N6362" t="s">
        <v>23</v>
      </c>
      <c r="O6362">
        <f>Table2[[#This Row],[check_out_date]]-Table2[[#This Row],[check_in_date]]</f>
        <v>3</v>
      </c>
      <c r="P6362">
        <f>Table2[[#This Row],[num_adults]]+Table2[[#This Row],[num_children]]</f>
        <v>3</v>
      </c>
      <c r="Q6362" s="3">
        <f>IF(OR(Table2[[#This Row],[booking_status]]="confirmed",Table2[[#This Row],[booking_status]]="checked-out"),Table2[[#This Row],[room_rate_per_night]]*Table2[[#This Row],[Num_Nights]],0)</f>
        <v>723.56999999999994</v>
      </c>
      <c r="R6362" t="str" cm="1">
        <f t="array" ref="R6362">IFERROR(_xlfn.IFS(Table2[[#This Row],[booking_status]]="confirmed","Expected",Table2[[#This Row],[booking_status]]="checked-out","Actual"),"No Revenue")</f>
        <v>Expected</v>
      </c>
      <c r="S6362" s="4">
        <f>Table2[[#This Row],[Revenue_Amount]]/Table2[[#This Row],[Num_Nights]]</f>
        <v>241.18999999999997</v>
      </c>
    </row>
    <row r="6363" spans="1:19" x14ac:dyDescent="0.3">
      <c r="A6363">
        <v>6362</v>
      </c>
      <c r="B6363" t="s">
        <v>31</v>
      </c>
      <c r="C6363" s="9">
        <v>45084</v>
      </c>
      <c r="D6363" s="9">
        <v>45095</v>
      </c>
      <c r="E6363" s="10">
        <v>45027</v>
      </c>
      <c r="F6363" t="s">
        <v>49</v>
      </c>
      <c r="G6363">
        <v>114.06</v>
      </c>
      <c r="H6363">
        <v>1</v>
      </c>
      <c r="I6363">
        <v>0</v>
      </c>
      <c r="J6363" t="s">
        <v>19</v>
      </c>
      <c r="K6363" t="s">
        <v>44</v>
      </c>
      <c r="L6363" t="s">
        <v>60</v>
      </c>
      <c r="M6363" t="s">
        <v>36</v>
      </c>
      <c r="N6363" t="s">
        <v>45</v>
      </c>
      <c r="O6363">
        <f>Table2[[#This Row],[check_out_date]]-Table2[[#This Row],[check_in_date]]</f>
        <v>11</v>
      </c>
      <c r="P6363">
        <f>Table2[[#This Row],[num_adults]]+Table2[[#This Row],[num_children]]</f>
        <v>1</v>
      </c>
      <c r="Q6363" s="3">
        <f>IF(OR(Table2[[#This Row],[booking_status]]="confirmed",Table2[[#This Row],[booking_status]]="checked-out"),Table2[[#This Row],[room_rate_per_night]]*Table2[[#This Row],[Num_Nights]],0)</f>
        <v>0</v>
      </c>
      <c r="R6363" t="str" cm="1">
        <f t="array" ref="R6363">IFERROR(_xlfn.IFS(Table2[[#This Row],[booking_status]]="confirmed","Expected",Table2[[#This Row],[booking_status]]="checked-out","Actual"),"No Revenue")</f>
        <v>No Revenue</v>
      </c>
      <c r="S6363" s="4">
        <f>Table2[[#This Row],[Revenue_Amount]]/Table2[[#This Row],[Num_Nights]]</f>
        <v>0</v>
      </c>
    </row>
    <row r="6364" spans="1:19" x14ac:dyDescent="0.3">
      <c r="A6364">
        <v>6363</v>
      </c>
      <c r="B6364" t="s">
        <v>14</v>
      </c>
      <c r="C6364" s="9">
        <v>44944</v>
      </c>
      <c r="D6364" s="9">
        <v>44946</v>
      </c>
      <c r="E6364" s="10">
        <v>44929</v>
      </c>
      <c r="F6364" t="s">
        <v>49</v>
      </c>
      <c r="G6364">
        <v>107.96</v>
      </c>
      <c r="H6364">
        <v>1</v>
      </c>
      <c r="I6364">
        <v>0</v>
      </c>
      <c r="J6364" t="s">
        <v>28</v>
      </c>
      <c r="K6364" t="s">
        <v>66</v>
      </c>
      <c r="L6364" t="s">
        <v>56</v>
      </c>
      <c r="M6364" t="s">
        <v>36</v>
      </c>
      <c r="N6364" t="s">
        <v>41</v>
      </c>
      <c r="O6364">
        <f>Table2[[#This Row],[check_out_date]]-Table2[[#This Row],[check_in_date]]</f>
        <v>2</v>
      </c>
      <c r="P6364">
        <f>Table2[[#This Row],[num_adults]]+Table2[[#This Row],[num_children]]</f>
        <v>1</v>
      </c>
      <c r="Q6364" s="3">
        <f>IF(OR(Table2[[#This Row],[booking_status]]="confirmed",Table2[[#This Row],[booking_status]]="checked-out"),Table2[[#This Row],[room_rate_per_night]]*Table2[[#This Row],[Num_Nights]],0)</f>
        <v>215.92</v>
      </c>
      <c r="R6364" t="str" cm="1">
        <f t="array" ref="R6364">IFERROR(_xlfn.IFS(Table2[[#This Row],[booking_status]]="confirmed","Expected",Table2[[#This Row],[booking_status]]="checked-out","Actual"),"No Revenue")</f>
        <v>Actual</v>
      </c>
      <c r="S6364" s="4">
        <f>Table2[[#This Row],[Revenue_Amount]]/Table2[[#This Row],[Num_Nights]]</f>
        <v>107.96</v>
      </c>
    </row>
    <row r="6365" spans="1:19" hidden="1" x14ac:dyDescent="0.3">
      <c r="A6365">
        <v>6364</v>
      </c>
      <c r="B6365" t="s">
        <v>37</v>
      </c>
      <c r="C6365" s="9">
        <v>45222</v>
      </c>
      <c r="D6365" s="9">
        <v>45227</v>
      </c>
      <c r="E6365" s="10">
        <v>45203</v>
      </c>
      <c r="F6365" t="s">
        <v>27</v>
      </c>
      <c r="G6365">
        <v>216.28</v>
      </c>
      <c r="H6365">
        <v>2</v>
      </c>
      <c r="I6365">
        <v>2</v>
      </c>
      <c r="J6365" t="s">
        <v>35</v>
      </c>
      <c r="K6365" t="s">
        <v>20</v>
      </c>
      <c r="L6365" t="s">
        <v>21</v>
      </c>
      <c r="M6365" t="s">
        <v>36</v>
      </c>
      <c r="N6365" t="s">
        <v>45</v>
      </c>
      <c r="O6365">
        <f>Table2[[#This Row],[check_out_date]]-Table2[[#This Row],[check_in_date]]</f>
        <v>5</v>
      </c>
      <c r="P6365">
        <f>Table2[[#This Row],[num_adults]]+Table2[[#This Row],[num_children]]</f>
        <v>4</v>
      </c>
      <c r="Q6365" s="3">
        <f>IF(OR(Table2[[#This Row],[booking_status]]="confirmed",Table2[[#This Row],[booking_status]]="checked-out"),Table2[[#This Row],[room_rate_per_night]]*Table2[[#This Row],[Num_Nights]],0)</f>
        <v>1081.4000000000001</v>
      </c>
      <c r="R6365" t="str" cm="1">
        <f t="array" ref="R6365">IFERROR(_xlfn.IFS(Table2[[#This Row],[booking_status]]="confirmed","Expected",Table2[[#This Row],[booking_status]]="checked-out","Actual"),"No Revenue")</f>
        <v>Expected</v>
      </c>
      <c r="S6365" s="4">
        <f>Table2[[#This Row],[Revenue_Amount]]/Table2[[#This Row],[Num_Nights]]</f>
        <v>216.28000000000003</v>
      </c>
    </row>
    <row r="6366" spans="1:19" x14ac:dyDescent="0.3">
      <c r="A6366">
        <v>6365</v>
      </c>
      <c r="B6366" t="s">
        <v>31</v>
      </c>
      <c r="C6366" s="9">
        <v>45160</v>
      </c>
      <c r="D6366" s="9">
        <v>45166</v>
      </c>
      <c r="E6366" s="10">
        <v>45122</v>
      </c>
      <c r="F6366" t="s">
        <v>49</v>
      </c>
      <c r="G6366">
        <v>63.06</v>
      </c>
      <c r="H6366">
        <v>1</v>
      </c>
      <c r="I6366">
        <v>0</v>
      </c>
      <c r="J6366" t="s">
        <v>19</v>
      </c>
      <c r="K6366" t="s">
        <v>99</v>
      </c>
      <c r="L6366" t="s">
        <v>21</v>
      </c>
      <c r="M6366" t="s">
        <v>36</v>
      </c>
      <c r="N6366" t="s">
        <v>95</v>
      </c>
      <c r="O6366">
        <f>Table2[[#This Row],[check_out_date]]-Table2[[#This Row],[check_in_date]]</f>
        <v>6</v>
      </c>
      <c r="P6366">
        <f>Table2[[#This Row],[num_adults]]+Table2[[#This Row],[num_children]]</f>
        <v>1</v>
      </c>
      <c r="Q6366" s="3">
        <f>IF(OR(Table2[[#This Row],[booking_status]]="confirmed",Table2[[#This Row],[booking_status]]="checked-out"),Table2[[#This Row],[room_rate_per_night]]*Table2[[#This Row],[Num_Nights]],0)</f>
        <v>378.36</v>
      </c>
      <c r="R6366" t="str" cm="1">
        <f t="array" ref="R6366">IFERROR(_xlfn.IFS(Table2[[#This Row],[booking_status]]="confirmed","Expected",Table2[[#This Row],[booking_status]]="checked-out","Actual"),"No Revenue")</f>
        <v>Expected</v>
      </c>
      <c r="S6366" s="4">
        <f>Table2[[#This Row],[Revenue_Amount]]/Table2[[#This Row],[Num_Nights]]</f>
        <v>63.06</v>
      </c>
    </row>
    <row r="6367" spans="1:19" x14ac:dyDescent="0.3">
      <c r="A6367">
        <v>6366</v>
      </c>
      <c r="B6367" t="s">
        <v>31</v>
      </c>
      <c r="C6367" s="9">
        <v>44930</v>
      </c>
      <c r="D6367" s="9">
        <v>44932</v>
      </c>
      <c r="E6367" s="10">
        <v>44890</v>
      </c>
      <c r="F6367" t="s">
        <v>49</v>
      </c>
      <c r="G6367">
        <v>67.86</v>
      </c>
      <c r="H6367">
        <v>3</v>
      </c>
      <c r="I6367">
        <v>0</v>
      </c>
      <c r="J6367" t="s">
        <v>28</v>
      </c>
      <c r="K6367" t="s">
        <v>20</v>
      </c>
      <c r="L6367" t="s">
        <v>70</v>
      </c>
      <c r="M6367" t="s">
        <v>36</v>
      </c>
      <c r="N6367" t="s">
        <v>45</v>
      </c>
      <c r="O6367">
        <f>Table2[[#This Row],[check_out_date]]-Table2[[#This Row],[check_in_date]]</f>
        <v>2</v>
      </c>
      <c r="P6367">
        <f>Table2[[#This Row],[num_adults]]+Table2[[#This Row],[num_children]]</f>
        <v>3</v>
      </c>
      <c r="Q6367" s="3">
        <f>IF(OR(Table2[[#This Row],[booking_status]]="confirmed",Table2[[#This Row],[booking_status]]="checked-out"),Table2[[#This Row],[room_rate_per_night]]*Table2[[#This Row],[Num_Nights]],0)</f>
        <v>0</v>
      </c>
      <c r="R6367" t="str" cm="1">
        <f t="array" ref="R6367">IFERROR(_xlfn.IFS(Table2[[#This Row],[booking_status]]="confirmed","Expected",Table2[[#This Row],[booking_status]]="checked-out","Actual"),"No Revenue")</f>
        <v>No Revenue</v>
      </c>
      <c r="S6367" s="4">
        <f>Table2[[#This Row],[Revenue_Amount]]/Table2[[#This Row],[Num_Nights]]</f>
        <v>0</v>
      </c>
    </row>
    <row r="6368" spans="1:19" hidden="1" x14ac:dyDescent="0.3">
      <c r="A6368">
        <v>6367</v>
      </c>
      <c r="B6368" t="s">
        <v>50</v>
      </c>
      <c r="C6368" s="9">
        <v>45247</v>
      </c>
      <c r="D6368" s="9">
        <v>45258</v>
      </c>
      <c r="E6368" s="10">
        <v>45238</v>
      </c>
      <c r="F6368" t="s">
        <v>49</v>
      </c>
      <c r="G6368">
        <v>163.41</v>
      </c>
      <c r="H6368">
        <v>1</v>
      </c>
      <c r="I6368">
        <v>0</v>
      </c>
      <c r="J6368" t="s">
        <v>35</v>
      </c>
      <c r="K6368" t="s">
        <v>20</v>
      </c>
      <c r="L6368" t="s">
        <v>60</v>
      </c>
      <c r="M6368" t="s">
        <v>22</v>
      </c>
      <c r="N6368" t="s">
        <v>41</v>
      </c>
      <c r="O6368">
        <f>Table2[[#This Row],[check_out_date]]-Table2[[#This Row],[check_in_date]]</f>
        <v>11</v>
      </c>
      <c r="P6368">
        <f>Table2[[#This Row],[num_adults]]+Table2[[#This Row],[num_children]]</f>
        <v>1</v>
      </c>
      <c r="Q6368" s="3">
        <f>IF(OR(Table2[[#This Row],[booking_status]]="confirmed",Table2[[#This Row],[booking_status]]="checked-out"),Table2[[#This Row],[room_rate_per_night]]*Table2[[#This Row],[Num_Nights]],0)</f>
        <v>0</v>
      </c>
      <c r="R6368" t="str" cm="1">
        <f t="array" ref="R6368">IFERROR(_xlfn.IFS(Table2[[#This Row],[booking_status]]="confirmed","Expected",Table2[[#This Row],[booking_status]]="checked-out","Actual"),"No Revenue")</f>
        <v>No Revenue</v>
      </c>
      <c r="S6368" s="4">
        <f>Table2[[#This Row],[Revenue_Amount]]/Table2[[#This Row],[Num_Nights]]</f>
        <v>0</v>
      </c>
    </row>
    <row r="6369" spans="1:19" x14ac:dyDescent="0.3">
      <c r="A6369">
        <v>6368</v>
      </c>
      <c r="B6369" t="s">
        <v>31</v>
      </c>
      <c r="C6369" s="9">
        <v>44972</v>
      </c>
      <c r="D6369" s="9">
        <v>44976</v>
      </c>
      <c r="E6369" s="10">
        <v>44935</v>
      </c>
      <c r="F6369" t="s">
        <v>27</v>
      </c>
      <c r="G6369">
        <v>158.80000000000001</v>
      </c>
      <c r="H6369">
        <v>2</v>
      </c>
      <c r="I6369">
        <v>1</v>
      </c>
      <c r="J6369" t="s">
        <v>28</v>
      </c>
      <c r="K6369" t="s">
        <v>44</v>
      </c>
      <c r="L6369" t="s">
        <v>56</v>
      </c>
      <c r="M6369" t="s">
        <v>36</v>
      </c>
      <c r="N6369" t="s">
        <v>23</v>
      </c>
      <c r="O6369">
        <f>Table2[[#This Row],[check_out_date]]-Table2[[#This Row],[check_in_date]]</f>
        <v>4</v>
      </c>
      <c r="P6369">
        <f>Table2[[#This Row],[num_adults]]+Table2[[#This Row],[num_children]]</f>
        <v>3</v>
      </c>
      <c r="Q6369" s="3">
        <f>IF(OR(Table2[[#This Row],[booking_status]]="confirmed",Table2[[#This Row],[booking_status]]="checked-out"),Table2[[#This Row],[room_rate_per_night]]*Table2[[#This Row],[Num_Nights]],0)</f>
        <v>635.20000000000005</v>
      </c>
      <c r="R6369" t="str" cm="1">
        <f t="array" ref="R6369">IFERROR(_xlfn.IFS(Table2[[#This Row],[booking_status]]="confirmed","Expected",Table2[[#This Row],[booking_status]]="checked-out","Actual"),"No Revenue")</f>
        <v>Actual</v>
      </c>
      <c r="S6369" s="4">
        <f>Table2[[#This Row],[Revenue_Amount]]/Table2[[#This Row],[Num_Nights]]</f>
        <v>158.80000000000001</v>
      </c>
    </row>
    <row r="6370" spans="1:19" hidden="1" x14ac:dyDescent="0.3">
      <c r="A6370">
        <v>6369</v>
      </c>
      <c r="B6370" t="s">
        <v>50</v>
      </c>
      <c r="C6370" s="9">
        <v>45269</v>
      </c>
      <c r="D6370" s="9">
        <v>45276</v>
      </c>
      <c r="E6370" s="10">
        <v>45250</v>
      </c>
      <c r="F6370" t="s">
        <v>49</v>
      </c>
      <c r="G6370">
        <v>120.47</v>
      </c>
      <c r="H6370">
        <v>2</v>
      </c>
      <c r="I6370">
        <v>2</v>
      </c>
      <c r="J6370" t="s">
        <v>35</v>
      </c>
      <c r="K6370" t="s">
        <v>44</v>
      </c>
      <c r="L6370" t="s">
        <v>56</v>
      </c>
      <c r="M6370" t="s">
        <v>36</v>
      </c>
      <c r="N6370" t="s">
        <v>41</v>
      </c>
      <c r="O6370">
        <f>Table2[[#This Row],[check_out_date]]-Table2[[#This Row],[check_in_date]]</f>
        <v>7</v>
      </c>
      <c r="P6370">
        <f>Table2[[#This Row],[num_adults]]+Table2[[#This Row],[num_children]]</f>
        <v>4</v>
      </c>
      <c r="Q6370" s="3">
        <f>IF(OR(Table2[[#This Row],[booking_status]]="confirmed",Table2[[#This Row],[booking_status]]="checked-out"),Table2[[#This Row],[room_rate_per_night]]*Table2[[#This Row],[Num_Nights]],0)</f>
        <v>843.29</v>
      </c>
      <c r="R6370" t="str" cm="1">
        <f t="array" ref="R6370">IFERROR(_xlfn.IFS(Table2[[#This Row],[booking_status]]="confirmed","Expected",Table2[[#This Row],[booking_status]]="checked-out","Actual"),"No Revenue")</f>
        <v>Actual</v>
      </c>
      <c r="S6370" s="4">
        <f>Table2[[#This Row],[Revenue_Amount]]/Table2[[#This Row],[Num_Nights]]</f>
        <v>120.47</v>
      </c>
    </row>
    <row r="6371" spans="1:19" x14ac:dyDescent="0.3">
      <c r="A6371">
        <v>6370</v>
      </c>
      <c r="B6371" t="s">
        <v>50</v>
      </c>
      <c r="C6371" s="9">
        <v>45097</v>
      </c>
      <c r="D6371" s="9">
        <v>45103</v>
      </c>
      <c r="E6371" s="10">
        <v>45067</v>
      </c>
      <c r="F6371" t="s">
        <v>27</v>
      </c>
      <c r="G6371">
        <v>152.11000000000001</v>
      </c>
      <c r="H6371">
        <v>2</v>
      </c>
      <c r="I6371">
        <v>1</v>
      </c>
      <c r="J6371" t="s">
        <v>28</v>
      </c>
      <c r="K6371" t="s">
        <v>20</v>
      </c>
      <c r="L6371" t="s">
        <v>70</v>
      </c>
      <c r="M6371" t="s">
        <v>36</v>
      </c>
      <c r="N6371" t="s">
        <v>41</v>
      </c>
      <c r="O6371">
        <f>Table2[[#This Row],[check_out_date]]-Table2[[#This Row],[check_in_date]]</f>
        <v>6</v>
      </c>
      <c r="P6371">
        <f>Table2[[#This Row],[num_adults]]+Table2[[#This Row],[num_children]]</f>
        <v>3</v>
      </c>
      <c r="Q6371" s="3">
        <f>IF(OR(Table2[[#This Row],[booking_status]]="confirmed",Table2[[#This Row],[booking_status]]="checked-out"),Table2[[#This Row],[room_rate_per_night]]*Table2[[#This Row],[Num_Nights]],0)</f>
        <v>0</v>
      </c>
      <c r="R6371" t="str" cm="1">
        <f t="array" ref="R6371">IFERROR(_xlfn.IFS(Table2[[#This Row],[booking_status]]="confirmed","Expected",Table2[[#This Row],[booking_status]]="checked-out","Actual"),"No Revenue")</f>
        <v>No Revenue</v>
      </c>
      <c r="S6371" s="4">
        <f>Table2[[#This Row],[Revenue_Amount]]/Table2[[#This Row],[Num_Nights]]</f>
        <v>0</v>
      </c>
    </row>
    <row r="6372" spans="1:19" x14ac:dyDescent="0.3">
      <c r="A6372">
        <v>6371</v>
      </c>
      <c r="B6372" t="s">
        <v>14</v>
      </c>
      <c r="C6372" s="9">
        <v>45017</v>
      </c>
      <c r="D6372" s="9">
        <v>45019</v>
      </c>
      <c r="E6372" s="10">
        <v>45005</v>
      </c>
      <c r="F6372" t="s">
        <v>49</v>
      </c>
      <c r="G6372">
        <v>107.21</v>
      </c>
      <c r="H6372">
        <v>1</v>
      </c>
      <c r="I6372">
        <v>0</v>
      </c>
      <c r="J6372" t="s">
        <v>55</v>
      </c>
      <c r="K6372" t="s">
        <v>20</v>
      </c>
      <c r="L6372" t="s">
        <v>56</v>
      </c>
      <c r="M6372" t="s">
        <v>36</v>
      </c>
      <c r="N6372" t="s">
        <v>41</v>
      </c>
      <c r="O6372">
        <f>Table2[[#This Row],[check_out_date]]-Table2[[#This Row],[check_in_date]]</f>
        <v>2</v>
      </c>
      <c r="P6372">
        <f>Table2[[#This Row],[num_adults]]+Table2[[#This Row],[num_children]]</f>
        <v>1</v>
      </c>
      <c r="Q6372" s="3">
        <f>IF(OR(Table2[[#This Row],[booking_status]]="confirmed",Table2[[#This Row],[booking_status]]="checked-out"),Table2[[#This Row],[room_rate_per_night]]*Table2[[#This Row],[Num_Nights]],0)</f>
        <v>214.42</v>
      </c>
      <c r="R6372" t="str" cm="1">
        <f t="array" ref="R6372">IFERROR(_xlfn.IFS(Table2[[#This Row],[booking_status]]="confirmed","Expected",Table2[[#This Row],[booking_status]]="checked-out","Actual"),"No Revenue")</f>
        <v>Actual</v>
      </c>
      <c r="S6372" s="4">
        <f>Table2[[#This Row],[Revenue_Amount]]/Table2[[#This Row],[Num_Nights]]</f>
        <v>107.21</v>
      </c>
    </row>
    <row r="6373" spans="1:19" x14ac:dyDescent="0.3">
      <c r="A6373">
        <v>6372</v>
      </c>
      <c r="B6373" t="s">
        <v>50</v>
      </c>
      <c r="C6373" s="9">
        <v>45289</v>
      </c>
      <c r="D6373" s="9">
        <v>45292</v>
      </c>
      <c r="E6373" s="10">
        <v>45272</v>
      </c>
      <c r="F6373" t="s">
        <v>49</v>
      </c>
      <c r="G6373">
        <v>90.29</v>
      </c>
      <c r="H6373">
        <v>2</v>
      </c>
      <c r="I6373">
        <v>0</v>
      </c>
      <c r="J6373" t="s">
        <v>28</v>
      </c>
      <c r="K6373" t="s">
        <v>66</v>
      </c>
      <c r="L6373" t="s">
        <v>21</v>
      </c>
      <c r="M6373" t="s">
        <v>36</v>
      </c>
      <c r="N6373" t="s">
        <v>41</v>
      </c>
      <c r="O6373">
        <f>Table2[[#This Row],[check_out_date]]-Table2[[#This Row],[check_in_date]]</f>
        <v>3</v>
      </c>
      <c r="P6373">
        <f>Table2[[#This Row],[num_adults]]+Table2[[#This Row],[num_children]]</f>
        <v>2</v>
      </c>
      <c r="Q6373" s="3">
        <f>IF(OR(Table2[[#This Row],[booking_status]]="confirmed",Table2[[#This Row],[booking_status]]="checked-out"),Table2[[#This Row],[room_rate_per_night]]*Table2[[#This Row],[Num_Nights]],0)</f>
        <v>270.87</v>
      </c>
      <c r="R6373" t="str" cm="1">
        <f t="array" ref="R6373">IFERROR(_xlfn.IFS(Table2[[#This Row],[booking_status]]="confirmed","Expected",Table2[[#This Row],[booking_status]]="checked-out","Actual"),"No Revenue")</f>
        <v>Expected</v>
      </c>
      <c r="S6373" s="4">
        <f>Table2[[#This Row],[Revenue_Amount]]/Table2[[#This Row],[Num_Nights]]</f>
        <v>90.29</v>
      </c>
    </row>
    <row r="6374" spans="1:19" x14ac:dyDescent="0.3">
      <c r="A6374">
        <v>6373</v>
      </c>
      <c r="B6374" t="s">
        <v>14</v>
      </c>
      <c r="C6374" s="9">
        <v>44954</v>
      </c>
      <c r="D6374" s="9">
        <v>44958</v>
      </c>
      <c r="E6374" s="10">
        <v>44939</v>
      </c>
      <c r="F6374" t="s">
        <v>27</v>
      </c>
      <c r="G6374">
        <v>134.61000000000001</v>
      </c>
      <c r="H6374">
        <v>4</v>
      </c>
      <c r="I6374">
        <v>0</v>
      </c>
      <c r="J6374" t="s">
        <v>19</v>
      </c>
      <c r="K6374" t="s">
        <v>66</v>
      </c>
      <c r="L6374" t="s">
        <v>56</v>
      </c>
      <c r="M6374" t="s">
        <v>36</v>
      </c>
      <c r="N6374" t="s">
        <v>41</v>
      </c>
      <c r="O6374">
        <f>Table2[[#This Row],[check_out_date]]-Table2[[#This Row],[check_in_date]]</f>
        <v>4</v>
      </c>
      <c r="P6374">
        <f>Table2[[#This Row],[num_adults]]+Table2[[#This Row],[num_children]]</f>
        <v>4</v>
      </c>
      <c r="Q6374" s="3">
        <f>IF(OR(Table2[[#This Row],[booking_status]]="confirmed",Table2[[#This Row],[booking_status]]="checked-out"),Table2[[#This Row],[room_rate_per_night]]*Table2[[#This Row],[Num_Nights]],0)</f>
        <v>538.44000000000005</v>
      </c>
      <c r="R6374" t="str" cm="1">
        <f t="array" ref="R6374">IFERROR(_xlfn.IFS(Table2[[#This Row],[booking_status]]="confirmed","Expected",Table2[[#This Row],[booking_status]]="checked-out","Actual"),"No Revenue")</f>
        <v>Actual</v>
      </c>
      <c r="S6374" s="4">
        <f>Table2[[#This Row],[Revenue_Amount]]/Table2[[#This Row],[Num_Nights]]</f>
        <v>134.61000000000001</v>
      </c>
    </row>
    <row r="6375" spans="1:19" hidden="1" x14ac:dyDescent="0.3">
      <c r="A6375">
        <v>6374</v>
      </c>
      <c r="B6375" t="s">
        <v>31</v>
      </c>
      <c r="C6375" s="9">
        <v>45031</v>
      </c>
      <c r="D6375" s="9">
        <v>45038</v>
      </c>
      <c r="E6375" s="10">
        <v>44994</v>
      </c>
      <c r="F6375" t="s">
        <v>18</v>
      </c>
      <c r="G6375">
        <v>143.30000000000001</v>
      </c>
      <c r="H6375">
        <v>2</v>
      </c>
      <c r="I6375">
        <v>3</v>
      </c>
      <c r="J6375" t="s">
        <v>35</v>
      </c>
      <c r="K6375" t="s">
        <v>20</v>
      </c>
      <c r="L6375" t="s">
        <v>21</v>
      </c>
      <c r="M6375" t="s">
        <v>22</v>
      </c>
      <c r="N6375" t="s">
        <v>41</v>
      </c>
      <c r="O6375">
        <f>Table2[[#This Row],[check_out_date]]-Table2[[#This Row],[check_in_date]]</f>
        <v>7</v>
      </c>
      <c r="P6375">
        <f>Table2[[#This Row],[num_adults]]+Table2[[#This Row],[num_children]]</f>
        <v>5</v>
      </c>
      <c r="Q6375" s="3">
        <f>IF(OR(Table2[[#This Row],[booking_status]]="confirmed",Table2[[#This Row],[booking_status]]="checked-out"),Table2[[#This Row],[room_rate_per_night]]*Table2[[#This Row],[Num_Nights]],0)</f>
        <v>1003.1000000000001</v>
      </c>
      <c r="R6375" t="str" cm="1">
        <f t="array" ref="R6375">IFERROR(_xlfn.IFS(Table2[[#This Row],[booking_status]]="confirmed","Expected",Table2[[#This Row],[booking_status]]="checked-out","Actual"),"No Revenue")</f>
        <v>Expected</v>
      </c>
      <c r="S6375" s="4">
        <f>Table2[[#This Row],[Revenue_Amount]]/Table2[[#This Row],[Num_Nights]]</f>
        <v>143.30000000000001</v>
      </c>
    </row>
    <row r="6376" spans="1:19" hidden="1" x14ac:dyDescent="0.3">
      <c r="A6376">
        <v>6375</v>
      </c>
      <c r="B6376" t="s">
        <v>14</v>
      </c>
      <c r="C6376" s="9">
        <v>45113</v>
      </c>
      <c r="D6376" s="9">
        <v>45115</v>
      </c>
      <c r="E6376" s="10">
        <v>45104</v>
      </c>
      <c r="F6376" t="s">
        <v>49</v>
      </c>
      <c r="G6376">
        <v>61.09</v>
      </c>
      <c r="H6376">
        <v>1</v>
      </c>
      <c r="I6376">
        <v>0</v>
      </c>
      <c r="J6376" t="s">
        <v>35</v>
      </c>
      <c r="K6376" t="s">
        <v>66</v>
      </c>
      <c r="L6376" t="s">
        <v>21</v>
      </c>
      <c r="M6376" t="s">
        <v>36</v>
      </c>
      <c r="N6376" t="s">
        <v>23</v>
      </c>
      <c r="O6376">
        <f>Table2[[#This Row],[check_out_date]]-Table2[[#This Row],[check_in_date]]</f>
        <v>2</v>
      </c>
      <c r="P6376">
        <f>Table2[[#This Row],[num_adults]]+Table2[[#This Row],[num_children]]</f>
        <v>1</v>
      </c>
      <c r="Q6376" s="3">
        <f>IF(OR(Table2[[#This Row],[booking_status]]="confirmed",Table2[[#This Row],[booking_status]]="checked-out"),Table2[[#This Row],[room_rate_per_night]]*Table2[[#This Row],[Num_Nights]],0)</f>
        <v>122.18</v>
      </c>
      <c r="R6376" t="str" cm="1">
        <f t="array" ref="R6376">IFERROR(_xlfn.IFS(Table2[[#This Row],[booking_status]]="confirmed","Expected",Table2[[#This Row],[booking_status]]="checked-out","Actual"),"No Revenue")</f>
        <v>Expected</v>
      </c>
      <c r="S6376" s="4">
        <f>Table2[[#This Row],[Revenue_Amount]]/Table2[[#This Row],[Num_Nights]]</f>
        <v>61.09</v>
      </c>
    </row>
    <row r="6377" spans="1:19" x14ac:dyDescent="0.3">
      <c r="A6377">
        <v>6376</v>
      </c>
      <c r="B6377" t="s">
        <v>14</v>
      </c>
      <c r="C6377" s="9">
        <v>45178</v>
      </c>
      <c r="D6377" s="9">
        <v>45185</v>
      </c>
      <c r="E6377" s="10">
        <v>45168</v>
      </c>
      <c r="F6377" t="s">
        <v>27</v>
      </c>
      <c r="G6377">
        <v>172.6</v>
      </c>
      <c r="H6377">
        <v>4</v>
      </c>
      <c r="I6377">
        <v>0</v>
      </c>
      <c r="J6377" t="s">
        <v>19</v>
      </c>
      <c r="K6377" t="s">
        <v>20</v>
      </c>
      <c r="L6377" t="s">
        <v>60</v>
      </c>
      <c r="M6377" t="s">
        <v>22</v>
      </c>
      <c r="N6377" t="s">
        <v>41</v>
      </c>
      <c r="O6377">
        <f>Table2[[#This Row],[check_out_date]]-Table2[[#This Row],[check_in_date]]</f>
        <v>7</v>
      </c>
      <c r="P6377">
        <f>Table2[[#This Row],[num_adults]]+Table2[[#This Row],[num_children]]</f>
        <v>4</v>
      </c>
      <c r="Q6377" s="3">
        <f>IF(OR(Table2[[#This Row],[booking_status]]="confirmed",Table2[[#This Row],[booking_status]]="checked-out"),Table2[[#This Row],[room_rate_per_night]]*Table2[[#This Row],[Num_Nights]],0)</f>
        <v>0</v>
      </c>
      <c r="R6377" t="str" cm="1">
        <f t="array" ref="R6377">IFERROR(_xlfn.IFS(Table2[[#This Row],[booking_status]]="confirmed","Expected",Table2[[#This Row],[booking_status]]="checked-out","Actual"),"No Revenue")</f>
        <v>No Revenue</v>
      </c>
      <c r="S6377" s="4">
        <f>Table2[[#This Row],[Revenue_Amount]]/Table2[[#This Row],[Num_Nights]]</f>
        <v>0</v>
      </c>
    </row>
    <row r="6378" spans="1:19" x14ac:dyDescent="0.3">
      <c r="A6378">
        <v>6377</v>
      </c>
      <c r="B6378" t="s">
        <v>31</v>
      </c>
      <c r="C6378" s="9">
        <v>45142</v>
      </c>
      <c r="D6378" s="9">
        <v>45144</v>
      </c>
      <c r="E6378" s="10">
        <v>45133</v>
      </c>
      <c r="F6378" t="s">
        <v>18</v>
      </c>
      <c r="G6378">
        <v>204.58</v>
      </c>
      <c r="H6378">
        <v>2</v>
      </c>
      <c r="I6378">
        <v>0</v>
      </c>
      <c r="J6378" t="s">
        <v>28</v>
      </c>
      <c r="K6378" t="s">
        <v>29</v>
      </c>
      <c r="L6378" t="s">
        <v>60</v>
      </c>
      <c r="M6378" t="s">
        <v>36</v>
      </c>
      <c r="N6378" t="s">
        <v>41</v>
      </c>
      <c r="O6378">
        <f>Table2[[#This Row],[check_out_date]]-Table2[[#This Row],[check_in_date]]</f>
        <v>2</v>
      </c>
      <c r="P6378">
        <f>Table2[[#This Row],[num_adults]]+Table2[[#This Row],[num_children]]</f>
        <v>2</v>
      </c>
      <c r="Q6378" s="3">
        <f>IF(OR(Table2[[#This Row],[booking_status]]="confirmed",Table2[[#This Row],[booking_status]]="checked-out"),Table2[[#This Row],[room_rate_per_night]]*Table2[[#This Row],[Num_Nights]],0)</f>
        <v>0</v>
      </c>
      <c r="R6378" t="str" cm="1">
        <f t="array" ref="R6378">IFERROR(_xlfn.IFS(Table2[[#This Row],[booking_status]]="confirmed","Expected",Table2[[#This Row],[booking_status]]="checked-out","Actual"),"No Revenue")</f>
        <v>No Revenue</v>
      </c>
      <c r="S6378" s="4">
        <f>Table2[[#This Row],[Revenue_Amount]]/Table2[[#This Row],[Num_Nights]]</f>
        <v>0</v>
      </c>
    </row>
    <row r="6379" spans="1:19" x14ac:dyDescent="0.3">
      <c r="A6379">
        <v>6378</v>
      </c>
      <c r="B6379" t="s">
        <v>37</v>
      </c>
      <c r="C6379" s="9">
        <v>45075</v>
      </c>
      <c r="D6379" s="9">
        <v>45084</v>
      </c>
      <c r="E6379" s="10">
        <v>45051</v>
      </c>
      <c r="F6379" t="s">
        <v>27</v>
      </c>
      <c r="G6379">
        <v>155.4</v>
      </c>
      <c r="H6379">
        <v>2</v>
      </c>
      <c r="I6379">
        <v>1</v>
      </c>
      <c r="J6379" t="s">
        <v>28</v>
      </c>
      <c r="K6379" t="s">
        <v>99</v>
      </c>
      <c r="L6379" t="s">
        <v>60</v>
      </c>
      <c r="M6379" t="s">
        <v>36</v>
      </c>
      <c r="N6379" t="s">
        <v>41</v>
      </c>
      <c r="O6379">
        <f>Table2[[#This Row],[check_out_date]]-Table2[[#This Row],[check_in_date]]</f>
        <v>9</v>
      </c>
      <c r="P6379">
        <f>Table2[[#This Row],[num_adults]]+Table2[[#This Row],[num_children]]</f>
        <v>3</v>
      </c>
      <c r="Q6379" s="3">
        <f>IF(OR(Table2[[#This Row],[booking_status]]="confirmed",Table2[[#This Row],[booking_status]]="checked-out"),Table2[[#This Row],[room_rate_per_night]]*Table2[[#This Row],[Num_Nights]],0)</f>
        <v>0</v>
      </c>
      <c r="R6379" t="str" cm="1">
        <f t="array" ref="R6379">IFERROR(_xlfn.IFS(Table2[[#This Row],[booking_status]]="confirmed","Expected",Table2[[#This Row],[booking_status]]="checked-out","Actual"),"No Revenue")</f>
        <v>No Revenue</v>
      </c>
      <c r="S6379" s="4">
        <f>Table2[[#This Row],[Revenue_Amount]]/Table2[[#This Row],[Num_Nights]]</f>
        <v>0</v>
      </c>
    </row>
    <row r="6380" spans="1:19" hidden="1" x14ac:dyDescent="0.3">
      <c r="A6380">
        <v>6379</v>
      </c>
      <c r="B6380" t="s">
        <v>50</v>
      </c>
      <c r="C6380" s="9">
        <v>44994</v>
      </c>
      <c r="D6380" s="9">
        <v>44996</v>
      </c>
      <c r="E6380" s="10">
        <v>44954</v>
      </c>
      <c r="F6380" t="s">
        <v>49</v>
      </c>
      <c r="G6380">
        <v>158.63</v>
      </c>
      <c r="H6380">
        <v>1</v>
      </c>
      <c r="I6380">
        <v>0</v>
      </c>
      <c r="J6380" t="s">
        <v>35</v>
      </c>
      <c r="K6380" t="s">
        <v>99</v>
      </c>
      <c r="L6380" t="s">
        <v>21</v>
      </c>
      <c r="M6380" t="s">
        <v>36</v>
      </c>
      <c r="N6380" t="s">
        <v>23</v>
      </c>
      <c r="O6380">
        <f>Table2[[#This Row],[check_out_date]]-Table2[[#This Row],[check_in_date]]</f>
        <v>2</v>
      </c>
      <c r="P6380">
        <f>Table2[[#This Row],[num_adults]]+Table2[[#This Row],[num_children]]</f>
        <v>1</v>
      </c>
      <c r="Q6380" s="3">
        <f>IF(OR(Table2[[#This Row],[booking_status]]="confirmed",Table2[[#This Row],[booking_status]]="checked-out"),Table2[[#This Row],[room_rate_per_night]]*Table2[[#This Row],[Num_Nights]],0)</f>
        <v>317.26</v>
      </c>
      <c r="R6380" t="str" cm="1">
        <f t="array" ref="R6380">IFERROR(_xlfn.IFS(Table2[[#This Row],[booking_status]]="confirmed","Expected",Table2[[#This Row],[booking_status]]="checked-out","Actual"),"No Revenue")</f>
        <v>Expected</v>
      </c>
      <c r="S6380" s="4">
        <f>Table2[[#This Row],[Revenue_Amount]]/Table2[[#This Row],[Num_Nights]]</f>
        <v>158.63</v>
      </c>
    </row>
    <row r="6381" spans="1:19" x14ac:dyDescent="0.3">
      <c r="A6381">
        <v>6380</v>
      </c>
      <c r="B6381" t="s">
        <v>14</v>
      </c>
      <c r="C6381" s="9">
        <v>45037</v>
      </c>
      <c r="D6381" s="9">
        <v>45043</v>
      </c>
      <c r="E6381" s="10">
        <v>45005</v>
      </c>
      <c r="F6381" t="s">
        <v>27</v>
      </c>
      <c r="G6381">
        <v>181.42</v>
      </c>
      <c r="H6381">
        <v>1</v>
      </c>
      <c r="I6381">
        <v>0</v>
      </c>
      <c r="J6381" t="s">
        <v>28</v>
      </c>
      <c r="K6381" t="s">
        <v>20</v>
      </c>
      <c r="L6381" t="s">
        <v>56</v>
      </c>
      <c r="M6381" t="s">
        <v>36</v>
      </c>
      <c r="N6381" t="s">
        <v>41</v>
      </c>
      <c r="O6381">
        <f>Table2[[#This Row],[check_out_date]]-Table2[[#This Row],[check_in_date]]</f>
        <v>6</v>
      </c>
      <c r="P6381">
        <f>Table2[[#This Row],[num_adults]]+Table2[[#This Row],[num_children]]</f>
        <v>1</v>
      </c>
      <c r="Q6381" s="3">
        <f>IF(OR(Table2[[#This Row],[booking_status]]="confirmed",Table2[[#This Row],[booking_status]]="checked-out"),Table2[[#This Row],[room_rate_per_night]]*Table2[[#This Row],[Num_Nights]],0)</f>
        <v>1088.52</v>
      </c>
      <c r="R6381" t="str" cm="1">
        <f t="array" ref="R6381">IFERROR(_xlfn.IFS(Table2[[#This Row],[booking_status]]="confirmed","Expected",Table2[[#This Row],[booking_status]]="checked-out","Actual"),"No Revenue")</f>
        <v>Actual</v>
      </c>
      <c r="S6381" s="4">
        <f>Table2[[#This Row],[Revenue_Amount]]/Table2[[#This Row],[Num_Nights]]</f>
        <v>181.42</v>
      </c>
    </row>
    <row r="6382" spans="1:19" x14ac:dyDescent="0.3">
      <c r="A6382">
        <v>6381</v>
      </c>
      <c r="B6382" t="s">
        <v>50</v>
      </c>
      <c r="C6382" s="9">
        <v>45242</v>
      </c>
      <c r="D6382" s="9">
        <v>45250</v>
      </c>
      <c r="E6382" s="10">
        <v>45205</v>
      </c>
      <c r="F6382" t="s">
        <v>49</v>
      </c>
      <c r="G6382">
        <v>147.32</v>
      </c>
      <c r="H6382">
        <v>3</v>
      </c>
      <c r="I6382">
        <v>2</v>
      </c>
      <c r="J6382" t="s">
        <v>55</v>
      </c>
      <c r="K6382" t="s">
        <v>44</v>
      </c>
      <c r="L6382" t="s">
        <v>56</v>
      </c>
      <c r="M6382" t="s">
        <v>36</v>
      </c>
      <c r="N6382" t="s">
        <v>23</v>
      </c>
      <c r="O6382">
        <f>Table2[[#This Row],[check_out_date]]-Table2[[#This Row],[check_in_date]]</f>
        <v>8</v>
      </c>
      <c r="P6382">
        <f>Table2[[#This Row],[num_adults]]+Table2[[#This Row],[num_children]]</f>
        <v>5</v>
      </c>
      <c r="Q6382" s="3">
        <f>IF(OR(Table2[[#This Row],[booking_status]]="confirmed",Table2[[#This Row],[booking_status]]="checked-out"),Table2[[#This Row],[room_rate_per_night]]*Table2[[#This Row],[Num_Nights]],0)</f>
        <v>1178.56</v>
      </c>
      <c r="R6382" t="str" cm="1">
        <f t="array" ref="R6382">IFERROR(_xlfn.IFS(Table2[[#This Row],[booking_status]]="confirmed","Expected",Table2[[#This Row],[booking_status]]="checked-out","Actual"),"No Revenue")</f>
        <v>Actual</v>
      </c>
      <c r="S6382" s="4">
        <f>Table2[[#This Row],[Revenue_Amount]]/Table2[[#This Row],[Num_Nights]]</f>
        <v>147.32</v>
      </c>
    </row>
    <row r="6383" spans="1:19" x14ac:dyDescent="0.3">
      <c r="A6383">
        <v>6382</v>
      </c>
      <c r="B6383" t="s">
        <v>37</v>
      </c>
      <c r="C6383" s="9">
        <v>45039</v>
      </c>
      <c r="D6383" s="9">
        <v>45046</v>
      </c>
      <c r="E6383" s="10">
        <v>44990</v>
      </c>
      <c r="F6383" t="s">
        <v>49</v>
      </c>
      <c r="G6383">
        <v>128.37</v>
      </c>
      <c r="H6383">
        <v>4</v>
      </c>
      <c r="I6383">
        <v>0</v>
      </c>
      <c r="J6383" t="s">
        <v>28</v>
      </c>
      <c r="K6383" t="s">
        <v>29</v>
      </c>
      <c r="L6383" t="s">
        <v>21</v>
      </c>
      <c r="M6383" t="s">
        <v>36</v>
      </c>
      <c r="N6383" t="s">
        <v>41</v>
      </c>
      <c r="O6383">
        <f>Table2[[#This Row],[check_out_date]]-Table2[[#This Row],[check_in_date]]</f>
        <v>7</v>
      </c>
      <c r="P6383">
        <f>Table2[[#This Row],[num_adults]]+Table2[[#This Row],[num_children]]</f>
        <v>4</v>
      </c>
      <c r="Q6383" s="3">
        <f>IF(OR(Table2[[#This Row],[booking_status]]="confirmed",Table2[[#This Row],[booking_status]]="checked-out"),Table2[[#This Row],[room_rate_per_night]]*Table2[[#This Row],[Num_Nights]],0)</f>
        <v>898.59</v>
      </c>
      <c r="R6383" t="str" cm="1">
        <f t="array" ref="R6383">IFERROR(_xlfn.IFS(Table2[[#This Row],[booking_status]]="confirmed","Expected",Table2[[#This Row],[booking_status]]="checked-out","Actual"),"No Revenue")</f>
        <v>Expected</v>
      </c>
      <c r="S6383" s="4">
        <f>Table2[[#This Row],[Revenue_Amount]]/Table2[[#This Row],[Num_Nights]]</f>
        <v>128.37</v>
      </c>
    </row>
    <row r="6384" spans="1:19" x14ac:dyDescent="0.3">
      <c r="A6384">
        <v>6383</v>
      </c>
      <c r="B6384" t="s">
        <v>50</v>
      </c>
      <c r="C6384" s="9">
        <v>45266</v>
      </c>
      <c r="D6384" s="9">
        <v>45268</v>
      </c>
      <c r="E6384" s="10">
        <v>45188</v>
      </c>
      <c r="F6384" t="s">
        <v>18</v>
      </c>
      <c r="G6384">
        <v>206.42</v>
      </c>
      <c r="H6384">
        <v>2</v>
      </c>
      <c r="I6384">
        <v>1</v>
      </c>
      <c r="J6384" t="s">
        <v>28</v>
      </c>
      <c r="K6384" t="s">
        <v>29</v>
      </c>
      <c r="L6384" t="s">
        <v>21</v>
      </c>
      <c r="M6384" t="s">
        <v>36</v>
      </c>
      <c r="N6384" t="s">
        <v>41</v>
      </c>
      <c r="O6384">
        <f>Table2[[#This Row],[check_out_date]]-Table2[[#This Row],[check_in_date]]</f>
        <v>2</v>
      </c>
      <c r="P6384">
        <f>Table2[[#This Row],[num_adults]]+Table2[[#This Row],[num_children]]</f>
        <v>3</v>
      </c>
      <c r="Q6384" s="3">
        <f>IF(OR(Table2[[#This Row],[booking_status]]="confirmed",Table2[[#This Row],[booking_status]]="checked-out"),Table2[[#This Row],[room_rate_per_night]]*Table2[[#This Row],[Num_Nights]],0)</f>
        <v>412.84</v>
      </c>
      <c r="R6384" t="str" cm="1">
        <f t="array" ref="R6384">IFERROR(_xlfn.IFS(Table2[[#This Row],[booking_status]]="confirmed","Expected",Table2[[#This Row],[booking_status]]="checked-out","Actual"),"No Revenue")</f>
        <v>Expected</v>
      </c>
      <c r="S6384" s="4">
        <f>Table2[[#This Row],[Revenue_Amount]]/Table2[[#This Row],[Num_Nights]]</f>
        <v>206.42</v>
      </c>
    </row>
    <row r="6385" spans="1:19" x14ac:dyDescent="0.3">
      <c r="A6385">
        <v>6384</v>
      </c>
      <c r="B6385" t="s">
        <v>14</v>
      </c>
      <c r="C6385" s="9">
        <v>45050</v>
      </c>
      <c r="D6385" s="9">
        <v>45054</v>
      </c>
      <c r="E6385" s="10">
        <v>44976</v>
      </c>
      <c r="F6385" t="s">
        <v>27</v>
      </c>
      <c r="G6385">
        <v>185.5</v>
      </c>
      <c r="H6385">
        <v>4</v>
      </c>
      <c r="I6385">
        <v>0</v>
      </c>
      <c r="J6385" t="s">
        <v>55</v>
      </c>
      <c r="K6385" t="s">
        <v>66</v>
      </c>
      <c r="L6385" t="s">
        <v>56</v>
      </c>
      <c r="M6385" t="s">
        <v>36</v>
      </c>
      <c r="N6385" t="s">
        <v>23</v>
      </c>
      <c r="O6385">
        <f>Table2[[#This Row],[check_out_date]]-Table2[[#This Row],[check_in_date]]</f>
        <v>4</v>
      </c>
      <c r="P6385">
        <f>Table2[[#This Row],[num_adults]]+Table2[[#This Row],[num_children]]</f>
        <v>4</v>
      </c>
      <c r="Q6385" s="3">
        <f>IF(OR(Table2[[#This Row],[booking_status]]="confirmed",Table2[[#This Row],[booking_status]]="checked-out"),Table2[[#This Row],[room_rate_per_night]]*Table2[[#This Row],[Num_Nights]],0)</f>
        <v>742</v>
      </c>
      <c r="R6385" t="str" cm="1">
        <f t="array" ref="R6385">IFERROR(_xlfn.IFS(Table2[[#This Row],[booking_status]]="confirmed","Expected",Table2[[#This Row],[booking_status]]="checked-out","Actual"),"No Revenue")</f>
        <v>Actual</v>
      </c>
      <c r="S6385" s="4">
        <f>Table2[[#This Row],[Revenue_Amount]]/Table2[[#This Row],[Num_Nights]]</f>
        <v>185.5</v>
      </c>
    </row>
    <row r="6386" spans="1:19" x14ac:dyDescent="0.3">
      <c r="A6386">
        <v>6385</v>
      </c>
      <c r="B6386" t="s">
        <v>14</v>
      </c>
      <c r="C6386" s="9">
        <v>45244</v>
      </c>
      <c r="D6386" s="9">
        <v>45247</v>
      </c>
      <c r="E6386" s="10">
        <v>45218</v>
      </c>
      <c r="F6386" t="s">
        <v>49</v>
      </c>
      <c r="G6386">
        <v>94.33</v>
      </c>
      <c r="H6386">
        <v>3</v>
      </c>
      <c r="I6386">
        <v>0</v>
      </c>
      <c r="J6386" t="s">
        <v>55</v>
      </c>
      <c r="K6386" t="s">
        <v>29</v>
      </c>
      <c r="L6386" t="s">
        <v>60</v>
      </c>
      <c r="M6386" t="s">
        <v>36</v>
      </c>
      <c r="N6386" t="s">
        <v>45</v>
      </c>
      <c r="O6386">
        <f>Table2[[#This Row],[check_out_date]]-Table2[[#This Row],[check_in_date]]</f>
        <v>3</v>
      </c>
      <c r="P6386">
        <f>Table2[[#This Row],[num_adults]]+Table2[[#This Row],[num_children]]</f>
        <v>3</v>
      </c>
      <c r="Q6386" s="3">
        <f>IF(OR(Table2[[#This Row],[booking_status]]="confirmed",Table2[[#This Row],[booking_status]]="checked-out"),Table2[[#This Row],[room_rate_per_night]]*Table2[[#This Row],[Num_Nights]],0)</f>
        <v>0</v>
      </c>
      <c r="R6386" t="str" cm="1">
        <f t="array" ref="R6386">IFERROR(_xlfn.IFS(Table2[[#This Row],[booking_status]]="confirmed","Expected",Table2[[#This Row],[booking_status]]="checked-out","Actual"),"No Revenue")</f>
        <v>No Revenue</v>
      </c>
      <c r="S6386" s="4">
        <f>Table2[[#This Row],[Revenue_Amount]]/Table2[[#This Row],[Num_Nights]]</f>
        <v>0</v>
      </c>
    </row>
    <row r="6387" spans="1:19" x14ac:dyDescent="0.3">
      <c r="A6387">
        <v>6386</v>
      </c>
      <c r="B6387" t="s">
        <v>31</v>
      </c>
      <c r="C6387" s="9">
        <v>44970</v>
      </c>
      <c r="D6387" s="9">
        <v>44979</v>
      </c>
      <c r="E6387" s="10">
        <v>44933</v>
      </c>
      <c r="F6387" t="s">
        <v>54</v>
      </c>
      <c r="G6387">
        <v>400.71</v>
      </c>
      <c r="H6387">
        <v>2</v>
      </c>
      <c r="I6387">
        <v>2</v>
      </c>
      <c r="J6387" t="s">
        <v>19</v>
      </c>
      <c r="K6387" t="s">
        <v>44</v>
      </c>
      <c r="L6387" t="s">
        <v>21</v>
      </c>
      <c r="M6387" t="s">
        <v>36</v>
      </c>
      <c r="N6387" t="s">
        <v>45</v>
      </c>
      <c r="O6387">
        <f>Table2[[#This Row],[check_out_date]]-Table2[[#This Row],[check_in_date]]</f>
        <v>9</v>
      </c>
      <c r="P6387">
        <f>Table2[[#This Row],[num_adults]]+Table2[[#This Row],[num_children]]</f>
        <v>4</v>
      </c>
      <c r="Q6387" s="3">
        <f>IF(OR(Table2[[#This Row],[booking_status]]="confirmed",Table2[[#This Row],[booking_status]]="checked-out"),Table2[[#This Row],[room_rate_per_night]]*Table2[[#This Row],[Num_Nights]],0)</f>
        <v>3606.39</v>
      </c>
      <c r="R6387" t="str" cm="1">
        <f t="array" ref="R6387">IFERROR(_xlfn.IFS(Table2[[#This Row],[booking_status]]="confirmed","Expected",Table2[[#This Row],[booking_status]]="checked-out","Actual"),"No Revenue")</f>
        <v>Expected</v>
      </c>
      <c r="S6387" s="4">
        <f>Table2[[#This Row],[Revenue_Amount]]/Table2[[#This Row],[Num_Nights]]</f>
        <v>400.71</v>
      </c>
    </row>
    <row r="6388" spans="1:19" hidden="1" x14ac:dyDescent="0.3">
      <c r="A6388">
        <v>6387</v>
      </c>
      <c r="B6388" t="s">
        <v>50</v>
      </c>
      <c r="C6388" s="9">
        <v>45084</v>
      </c>
      <c r="D6388" s="9">
        <v>45087</v>
      </c>
      <c r="E6388" s="10">
        <v>45077</v>
      </c>
      <c r="F6388" t="s">
        <v>18</v>
      </c>
      <c r="G6388">
        <v>297.81</v>
      </c>
      <c r="H6388">
        <v>4</v>
      </c>
      <c r="I6388">
        <v>1</v>
      </c>
      <c r="J6388" t="s">
        <v>35</v>
      </c>
      <c r="K6388" t="s">
        <v>29</v>
      </c>
      <c r="L6388" t="s">
        <v>60</v>
      </c>
      <c r="M6388" t="s">
        <v>36</v>
      </c>
      <c r="N6388" t="s">
        <v>95</v>
      </c>
      <c r="O6388">
        <f>Table2[[#This Row],[check_out_date]]-Table2[[#This Row],[check_in_date]]</f>
        <v>3</v>
      </c>
      <c r="P6388">
        <f>Table2[[#This Row],[num_adults]]+Table2[[#This Row],[num_children]]</f>
        <v>5</v>
      </c>
      <c r="Q6388" s="3">
        <f>IF(OR(Table2[[#This Row],[booking_status]]="confirmed",Table2[[#This Row],[booking_status]]="checked-out"),Table2[[#This Row],[room_rate_per_night]]*Table2[[#This Row],[Num_Nights]],0)</f>
        <v>0</v>
      </c>
      <c r="R6388" t="str" cm="1">
        <f t="array" ref="R6388">IFERROR(_xlfn.IFS(Table2[[#This Row],[booking_status]]="confirmed","Expected",Table2[[#This Row],[booking_status]]="checked-out","Actual"),"No Revenue")</f>
        <v>No Revenue</v>
      </c>
      <c r="S6388" s="4">
        <f>Table2[[#This Row],[Revenue_Amount]]/Table2[[#This Row],[Num_Nights]]</f>
        <v>0</v>
      </c>
    </row>
    <row r="6389" spans="1:19" x14ac:dyDescent="0.3">
      <c r="A6389">
        <v>6388</v>
      </c>
      <c r="B6389" t="s">
        <v>37</v>
      </c>
      <c r="C6389" s="9">
        <v>45059</v>
      </c>
      <c r="D6389" s="9">
        <v>45064</v>
      </c>
      <c r="E6389" s="10">
        <v>45053</v>
      </c>
      <c r="F6389" t="s">
        <v>49</v>
      </c>
      <c r="G6389">
        <v>128.38999999999999</v>
      </c>
      <c r="H6389">
        <v>1</v>
      </c>
      <c r="I6389">
        <v>3</v>
      </c>
      <c r="J6389" t="s">
        <v>55</v>
      </c>
      <c r="K6389" t="s">
        <v>20</v>
      </c>
      <c r="L6389" t="s">
        <v>21</v>
      </c>
      <c r="M6389" t="s">
        <v>22</v>
      </c>
      <c r="N6389" t="s">
        <v>30</v>
      </c>
      <c r="O6389">
        <f>Table2[[#This Row],[check_out_date]]-Table2[[#This Row],[check_in_date]]</f>
        <v>5</v>
      </c>
      <c r="P6389">
        <f>Table2[[#This Row],[num_adults]]+Table2[[#This Row],[num_children]]</f>
        <v>4</v>
      </c>
      <c r="Q6389" s="3">
        <f>IF(OR(Table2[[#This Row],[booking_status]]="confirmed",Table2[[#This Row],[booking_status]]="checked-out"),Table2[[#This Row],[room_rate_per_night]]*Table2[[#This Row],[Num_Nights]],0)</f>
        <v>641.94999999999993</v>
      </c>
      <c r="R6389" t="str" cm="1">
        <f t="array" ref="R6389">IFERROR(_xlfn.IFS(Table2[[#This Row],[booking_status]]="confirmed","Expected",Table2[[#This Row],[booking_status]]="checked-out","Actual"),"No Revenue")</f>
        <v>Expected</v>
      </c>
      <c r="S6389" s="4">
        <f>Table2[[#This Row],[Revenue_Amount]]/Table2[[#This Row],[Num_Nights]]</f>
        <v>128.38999999999999</v>
      </c>
    </row>
    <row r="6390" spans="1:19" x14ac:dyDescent="0.3">
      <c r="A6390">
        <v>6389</v>
      </c>
      <c r="B6390" t="s">
        <v>14</v>
      </c>
      <c r="C6390" s="9">
        <v>45110</v>
      </c>
      <c r="D6390" s="9">
        <v>45111</v>
      </c>
      <c r="E6390" s="10">
        <v>45041</v>
      </c>
      <c r="F6390" t="s">
        <v>18</v>
      </c>
      <c r="G6390">
        <v>197.43</v>
      </c>
      <c r="H6390">
        <v>3</v>
      </c>
      <c r="I6390">
        <v>0</v>
      </c>
      <c r="J6390" t="s">
        <v>28</v>
      </c>
      <c r="K6390" t="s">
        <v>29</v>
      </c>
      <c r="L6390" t="s">
        <v>21</v>
      </c>
      <c r="M6390" t="s">
        <v>36</v>
      </c>
      <c r="N6390" t="s">
        <v>23</v>
      </c>
      <c r="O6390">
        <f>Table2[[#This Row],[check_out_date]]-Table2[[#This Row],[check_in_date]]</f>
        <v>1</v>
      </c>
      <c r="P6390">
        <f>Table2[[#This Row],[num_adults]]+Table2[[#This Row],[num_children]]</f>
        <v>3</v>
      </c>
      <c r="Q6390" s="3">
        <f>IF(OR(Table2[[#This Row],[booking_status]]="confirmed",Table2[[#This Row],[booking_status]]="checked-out"),Table2[[#This Row],[room_rate_per_night]]*Table2[[#This Row],[Num_Nights]],0)</f>
        <v>197.43</v>
      </c>
      <c r="R6390" t="str" cm="1">
        <f t="array" ref="R6390">IFERROR(_xlfn.IFS(Table2[[#This Row],[booking_status]]="confirmed","Expected",Table2[[#This Row],[booking_status]]="checked-out","Actual"),"No Revenue")</f>
        <v>Expected</v>
      </c>
      <c r="S6390" s="4">
        <f>Table2[[#This Row],[Revenue_Amount]]/Table2[[#This Row],[Num_Nights]]</f>
        <v>197.43</v>
      </c>
    </row>
    <row r="6391" spans="1:19" x14ac:dyDescent="0.3">
      <c r="A6391">
        <v>6390</v>
      </c>
      <c r="B6391" t="s">
        <v>50</v>
      </c>
      <c r="C6391" s="9">
        <v>45017</v>
      </c>
      <c r="D6391" s="9">
        <v>45019</v>
      </c>
      <c r="E6391" s="10">
        <v>45004</v>
      </c>
      <c r="F6391" t="s">
        <v>49</v>
      </c>
      <c r="G6391">
        <v>99.3</v>
      </c>
      <c r="H6391">
        <v>1</v>
      </c>
      <c r="I6391">
        <v>0</v>
      </c>
      <c r="J6391" t="s">
        <v>28</v>
      </c>
      <c r="K6391" t="s">
        <v>29</v>
      </c>
      <c r="L6391" t="s">
        <v>60</v>
      </c>
      <c r="M6391" t="s">
        <v>36</v>
      </c>
      <c r="N6391" t="s">
        <v>41</v>
      </c>
      <c r="O6391">
        <f>Table2[[#This Row],[check_out_date]]-Table2[[#This Row],[check_in_date]]</f>
        <v>2</v>
      </c>
      <c r="P6391">
        <f>Table2[[#This Row],[num_adults]]+Table2[[#This Row],[num_children]]</f>
        <v>1</v>
      </c>
      <c r="Q6391" s="3">
        <f>IF(OR(Table2[[#This Row],[booking_status]]="confirmed",Table2[[#This Row],[booking_status]]="checked-out"),Table2[[#This Row],[room_rate_per_night]]*Table2[[#This Row],[Num_Nights]],0)</f>
        <v>0</v>
      </c>
      <c r="R6391" t="str" cm="1">
        <f t="array" ref="R6391">IFERROR(_xlfn.IFS(Table2[[#This Row],[booking_status]]="confirmed","Expected",Table2[[#This Row],[booking_status]]="checked-out","Actual"),"No Revenue")</f>
        <v>No Revenue</v>
      </c>
      <c r="S6391" s="4">
        <f>Table2[[#This Row],[Revenue_Amount]]/Table2[[#This Row],[Num_Nights]]</f>
        <v>0</v>
      </c>
    </row>
    <row r="6392" spans="1:19" x14ac:dyDescent="0.3">
      <c r="A6392">
        <v>6391</v>
      </c>
      <c r="B6392" t="s">
        <v>50</v>
      </c>
      <c r="C6392" s="9">
        <v>45038</v>
      </c>
      <c r="D6392" s="9">
        <v>45046</v>
      </c>
      <c r="E6392" s="10">
        <v>44980</v>
      </c>
      <c r="F6392" t="s">
        <v>27</v>
      </c>
      <c r="G6392">
        <v>242.34</v>
      </c>
      <c r="H6392">
        <v>2</v>
      </c>
      <c r="I6392">
        <v>0</v>
      </c>
      <c r="J6392" t="s">
        <v>55</v>
      </c>
      <c r="K6392" t="s">
        <v>66</v>
      </c>
      <c r="L6392" t="s">
        <v>21</v>
      </c>
      <c r="M6392" t="s">
        <v>36</v>
      </c>
      <c r="N6392" t="s">
        <v>30</v>
      </c>
      <c r="O6392">
        <f>Table2[[#This Row],[check_out_date]]-Table2[[#This Row],[check_in_date]]</f>
        <v>8</v>
      </c>
      <c r="P6392">
        <f>Table2[[#This Row],[num_adults]]+Table2[[#This Row],[num_children]]</f>
        <v>2</v>
      </c>
      <c r="Q6392" s="3">
        <f>IF(OR(Table2[[#This Row],[booking_status]]="confirmed",Table2[[#This Row],[booking_status]]="checked-out"),Table2[[#This Row],[room_rate_per_night]]*Table2[[#This Row],[Num_Nights]],0)</f>
        <v>1938.72</v>
      </c>
      <c r="R6392" t="str" cm="1">
        <f t="array" ref="R6392">IFERROR(_xlfn.IFS(Table2[[#This Row],[booking_status]]="confirmed","Expected",Table2[[#This Row],[booking_status]]="checked-out","Actual"),"No Revenue")</f>
        <v>Expected</v>
      </c>
      <c r="S6392" s="4">
        <f>Table2[[#This Row],[Revenue_Amount]]/Table2[[#This Row],[Num_Nights]]</f>
        <v>242.34</v>
      </c>
    </row>
    <row r="6393" spans="1:19" x14ac:dyDescent="0.3">
      <c r="A6393">
        <v>6392</v>
      </c>
      <c r="B6393" t="s">
        <v>14</v>
      </c>
      <c r="C6393" s="9">
        <v>45149</v>
      </c>
      <c r="D6393" s="9">
        <v>45151</v>
      </c>
      <c r="E6393" s="10">
        <v>45102</v>
      </c>
      <c r="F6393" t="s">
        <v>54</v>
      </c>
      <c r="G6393">
        <v>471.24</v>
      </c>
      <c r="H6393">
        <v>2</v>
      </c>
      <c r="I6393">
        <v>0</v>
      </c>
      <c r="J6393" t="s">
        <v>55</v>
      </c>
      <c r="K6393" t="s">
        <v>44</v>
      </c>
      <c r="L6393" t="s">
        <v>56</v>
      </c>
      <c r="M6393" t="s">
        <v>22</v>
      </c>
      <c r="N6393" t="s">
        <v>41</v>
      </c>
      <c r="O6393">
        <f>Table2[[#This Row],[check_out_date]]-Table2[[#This Row],[check_in_date]]</f>
        <v>2</v>
      </c>
      <c r="P6393">
        <f>Table2[[#This Row],[num_adults]]+Table2[[#This Row],[num_children]]</f>
        <v>2</v>
      </c>
      <c r="Q6393" s="3">
        <f>IF(OR(Table2[[#This Row],[booking_status]]="confirmed",Table2[[#This Row],[booking_status]]="checked-out"),Table2[[#This Row],[room_rate_per_night]]*Table2[[#This Row],[Num_Nights]],0)</f>
        <v>942.48</v>
      </c>
      <c r="R6393" t="str" cm="1">
        <f t="array" ref="R6393">IFERROR(_xlfn.IFS(Table2[[#This Row],[booking_status]]="confirmed","Expected",Table2[[#This Row],[booking_status]]="checked-out","Actual"),"No Revenue")</f>
        <v>Actual</v>
      </c>
      <c r="S6393" s="4">
        <f>Table2[[#This Row],[Revenue_Amount]]/Table2[[#This Row],[Num_Nights]]</f>
        <v>471.24</v>
      </c>
    </row>
    <row r="6394" spans="1:19" x14ac:dyDescent="0.3">
      <c r="A6394">
        <v>6393</v>
      </c>
      <c r="B6394" t="s">
        <v>50</v>
      </c>
      <c r="C6394" s="9">
        <v>44997</v>
      </c>
      <c r="D6394" s="9">
        <v>45003</v>
      </c>
      <c r="E6394" s="10">
        <v>44965</v>
      </c>
      <c r="F6394" t="s">
        <v>49</v>
      </c>
      <c r="G6394">
        <v>134.38</v>
      </c>
      <c r="H6394">
        <v>3</v>
      </c>
      <c r="I6394">
        <v>0</v>
      </c>
      <c r="J6394" t="s">
        <v>28</v>
      </c>
      <c r="K6394" t="s">
        <v>29</v>
      </c>
      <c r="L6394" t="s">
        <v>60</v>
      </c>
      <c r="M6394" t="s">
        <v>36</v>
      </c>
      <c r="N6394" t="s">
        <v>41</v>
      </c>
      <c r="O6394">
        <f>Table2[[#This Row],[check_out_date]]-Table2[[#This Row],[check_in_date]]</f>
        <v>6</v>
      </c>
      <c r="P6394">
        <f>Table2[[#This Row],[num_adults]]+Table2[[#This Row],[num_children]]</f>
        <v>3</v>
      </c>
      <c r="Q6394" s="3">
        <f>IF(OR(Table2[[#This Row],[booking_status]]="confirmed",Table2[[#This Row],[booking_status]]="checked-out"),Table2[[#This Row],[room_rate_per_night]]*Table2[[#This Row],[Num_Nights]],0)</f>
        <v>0</v>
      </c>
      <c r="R6394" t="str" cm="1">
        <f t="array" ref="R6394">IFERROR(_xlfn.IFS(Table2[[#This Row],[booking_status]]="confirmed","Expected",Table2[[#This Row],[booking_status]]="checked-out","Actual"),"No Revenue")</f>
        <v>No Revenue</v>
      </c>
      <c r="S6394" s="4">
        <f>Table2[[#This Row],[Revenue_Amount]]/Table2[[#This Row],[Num_Nights]]</f>
        <v>0</v>
      </c>
    </row>
    <row r="6395" spans="1:19" x14ac:dyDescent="0.3">
      <c r="A6395">
        <v>6394</v>
      </c>
      <c r="B6395" t="s">
        <v>50</v>
      </c>
      <c r="C6395" s="9">
        <v>45185</v>
      </c>
      <c r="D6395" s="9">
        <v>45190</v>
      </c>
      <c r="E6395" s="10">
        <v>45166</v>
      </c>
      <c r="F6395" t="s">
        <v>49</v>
      </c>
      <c r="G6395">
        <v>155.27000000000001</v>
      </c>
      <c r="H6395">
        <v>2</v>
      </c>
      <c r="I6395">
        <v>0</v>
      </c>
      <c r="J6395" t="s">
        <v>28</v>
      </c>
      <c r="K6395" t="s">
        <v>66</v>
      </c>
      <c r="L6395" t="s">
        <v>21</v>
      </c>
      <c r="M6395" t="s">
        <v>22</v>
      </c>
      <c r="N6395" t="s">
        <v>41</v>
      </c>
      <c r="O6395">
        <f>Table2[[#This Row],[check_out_date]]-Table2[[#This Row],[check_in_date]]</f>
        <v>5</v>
      </c>
      <c r="P6395">
        <f>Table2[[#This Row],[num_adults]]+Table2[[#This Row],[num_children]]</f>
        <v>2</v>
      </c>
      <c r="Q6395" s="3">
        <f>IF(OR(Table2[[#This Row],[booking_status]]="confirmed",Table2[[#This Row],[booking_status]]="checked-out"),Table2[[#This Row],[room_rate_per_night]]*Table2[[#This Row],[Num_Nights]],0)</f>
        <v>776.35</v>
      </c>
      <c r="R6395" t="str" cm="1">
        <f t="array" ref="R6395">IFERROR(_xlfn.IFS(Table2[[#This Row],[booking_status]]="confirmed","Expected",Table2[[#This Row],[booking_status]]="checked-out","Actual"),"No Revenue")</f>
        <v>Expected</v>
      </c>
      <c r="S6395" s="4">
        <f>Table2[[#This Row],[Revenue_Amount]]/Table2[[#This Row],[Num_Nights]]</f>
        <v>155.27000000000001</v>
      </c>
    </row>
    <row r="6396" spans="1:19" x14ac:dyDescent="0.3">
      <c r="A6396">
        <v>6395</v>
      </c>
      <c r="B6396" t="s">
        <v>31</v>
      </c>
      <c r="C6396" s="9">
        <v>44993</v>
      </c>
      <c r="D6396" s="9">
        <v>45003</v>
      </c>
      <c r="E6396" s="10">
        <v>44952</v>
      </c>
      <c r="F6396" t="s">
        <v>18</v>
      </c>
      <c r="G6396">
        <v>163.72</v>
      </c>
      <c r="H6396">
        <v>4</v>
      </c>
      <c r="I6396">
        <v>0</v>
      </c>
      <c r="J6396" t="s">
        <v>19</v>
      </c>
      <c r="K6396" t="s">
        <v>99</v>
      </c>
      <c r="L6396" t="s">
        <v>60</v>
      </c>
      <c r="M6396" t="s">
        <v>36</v>
      </c>
      <c r="N6396" t="s">
        <v>41</v>
      </c>
      <c r="O6396">
        <f>Table2[[#This Row],[check_out_date]]-Table2[[#This Row],[check_in_date]]</f>
        <v>10</v>
      </c>
      <c r="P6396">
        <f>Table2[[#This Row],[num_adults]]+Table2[[#This Row],[num_children]]</f>
        <v>4</v>
      </c>
      <c r="Q6396" s="3">
        <f>IF(OR(Table2[[#This Row],[booking_status]]="confirmed",Table2[[#This Row],[booking_status]]="checked-out"),Table2[[#This Row],[room_rate_per_night]]*Table2[[#This Row],[Num_Nights]],0)</f>
        <v>0</v>
      </c>
      <c r="R6396" t="str" cm="1">
        <f t="array" ref="R6396">IFERROR(_xlfn.IFS(Table2[[#This Row],[booking_status]]="confirmed","Expected",Table2[[#This Row],[booking_status]]="checked-out","Actual"),"No Revenue")</f>
        <v>No Revenue</v>
      </c>
      <c r="S6396" s="4">
        <f>Table2[[#This Row],[Revenue_Amount]]/Table2[[#This Row],[Num_Nights]]</f>
        <v>0</v>
      </c>
    </row>
    <row r="6397" spans="1:19" x14ac:dyDescent="0.3">
      <c r="A6397">
        <v>6396</v>
      </c>
      <c r="B6397" t="s">
        <v>50</v>
      </c>
      <c r="C6397" s="9">
        <v>44929</v>
      </c>
      <c r="D6397" s="9">
        <v>44934</v>
      </c>
      <c r="E6397" s="10">
        <v>44913</v>
      </c>
      <c r="F6397" t="s">
        <v>54</v>
      </c>
      <c r="G6397">
        <v>405.75</v>
      </c>
      <c r="H6397">
        <v>1</v>
      </c>
      <c r="I6397">
        <v>1</v>
      </c>
      <c r="J6397" t="s">
        <v>28</v>
      </c>
      <c r="K6397" t="s">
        <v>44</v>
      </c>
      <c r="L6397" t="s">
        <v>21</v>
      </c>
      <c r="M6397" t="s">
        <v>22</v>
      </c>
      <c r="N6397" t="s">
        <v>41</v>
      </c>
      <c r="O6397">
        <f>Table2[[#This Row],[check_out_date]]-Table2[[#This Row],[check_in_date]]</f>
        <v>5</v>
      </c>
      <c r="P6397">
        <f>Table2[[#This Row],[num_adults]]+Table2[[#This Row],[num_children]]</f>
        <v>2</v>
      </c>
      <c r="Q6397" s="3">
        <f>IF(OR(Table2[[#This Row],[booking_status]]="confirmed",Table2[[#This Row],[booking_status]]="checked-out"),Table2[[#This Row],[room_rate_per_night]]*Table2[[#This Row],[Num_Nights]],0)</f>
        <v>2028.75</v>
      </c>
      <c r="R6397" t="str" cm="1">
        <f t="array" ref="R6397">IFERROR(_xlfn.IFS(Table2[[#This Row],[booking_status]]="confirmed","Expected",Table2[[#This Row],[booking_status]]="checked-out","Actual"),"No Revenue")</f>
        <v>Expected</v>
      </c>
      <c r="S6397" s="4">
        <f>Table2[[#This Row],[Revenue_Amount]]/Table2[[#This Row],[Num_Nights]]</f>
        <v>405.75</v>
      </c>
    </row>
    <row r="6398" spans="1:19" hidden="1" x14ac:dyDescent="0.3">
      <c r="A6398">
        <v>6397</v>
      </c>
      <c r="B6398" t="s">
        <v>31</v>
      </c>
      <c r="C6398" s="9">
        <v>45136</v>
      </c>
      <c r="D6398" s="9">
        <v>45143</v>
      </c>
      <c r="E6398" s="10">
        <v>45066</v>
      </c>
      <c r="F6398" t="s">
        <v>49</v>
      </c>
      <c r="G6398">
        <v>85.05</v>
      </c>
      <c r="H6398">
        <v>1</v>
      </c>
      <c r="I6398">
        <v>3</v>
      </c>
      <c r="J6398" t="s">
        <v>35</v>
      </c>
      <c r="K6398" t="s">
        <v>20</v>
      </c>
      <c r="L6398" t="s">
        <v>21</v>
      </c>
      <c r="M6398" t="s">
        <v>36</v>
      </c>
      <c r="N6398" t="s">
        <v>41</v>
      </c>
      <c r="O6398">
        <f>Table2[[#This Row],[check_out_date]]-Table2[[#This Row],[check_in_date]]</f>
        <v>7</v>
      </c>
      <c r="P6398">
        <f>Table2[[#This Row],[num_adults]]+Table2[[#This Row],[num_children]]</f>
        <v>4</v>
      </c>
      <c r="Q6398" s="3">
        <f>IF(OR(Table2[[#This Row],[booking_status]]="confirmed",Table2[[#This Row],[booking_status]]="checked-out"),Table2[[#This Row],[room_rate_per_night]]*Table2[[#This Row],[Num_Nights]],0)</f>
        <v>595.35</v>
      </c>
      <c r="R6398" t="str" cm="1">
        <f t="array" ref="R6398">IFERROR(_xlfn.IFS(Table2[[#This Row],[booking_status]]="confirmed","Expected",Table2[[#This Row],[booking_status]]="checked-out","Actual"),"No Revenue")</f>
        <v>Expected</v>
      </c>
      <c r="S6398" s="4">
        <f>Table2[[#This Row],[Revenue_Amount]]/Table2[[#This Row],[Num_Nights]]</f>
        <v>85.05</v>
      </c>
    </row>
    <row r="6399" spans="1:19" x14ac:dyDescent="0.3">
      <c r="A6399">
        <v>6398</v>
      </c>
      <c r="B6399" t="s">
        <v>31</v>
      </c>
      <c r="C6399" s="9">
        <v>45163</v>
      </c>
      <c r="D6399" s="9">
        <v>45166</v>
      </c>
      <c r="E6399" s="10">
        <v>45126</v>
      </c>
      <c r="F6399" t="s">
        <v>27</v>
      </c>
      <c r="G6399">
        <v>150.24</v>
      </c>
      <c r="H6399">
        <v>4</v>
      </c>
      <c r="I6399">
        <v>2</v>
      </c>
      <c r="J6399" t="s">
        <v>19</v>
      </c>
      <c r="K6399" t="s">
        <v>44</v>
      </c>
      <c r="L6399" t="s">
        <v>21</v>
      </c>
      <c r="M6399" t="s">
        <v>36</v>
      </c>
      <c r="N6399" t="s">
        <v>41</v>
      </c>
      <c r="O6399">
        <f>Table2[[#This Row],[check_out_date]]-Table2[[#This Row],[check_in_date]]</f>
        <v>3</v>
      </c>
      <c r="P6399">
        <f>Table2[[#This Row],[num_adults]]+Table2[[#This Row],[num_children]]</f>
        <v>6</v>
      </c>
      <c r="Q6399" s="3">
        <f>IF(OR(Table2[[#This Row],[booking_status]]="confirmed",Table2[[#This Row],[booking_status]]="checked-out"),Table2[[#This Row],[room_rate_per_night]]*Table2[[#This Row],[Num_Nights]],0)</f>
        <v>450.72</v>
      </c>
      <c r="R6399" t="str" cm="1">
        <f t="array" ref="R6399">IFERROR(_xlfn.IFS(Table2[[#This Row],[booking_status]]="confirmed","Expected",Table2[[#This Row],[booking_status]]="checked-out","Actual"),"No Revenue")</f>
        <v>Expected</v>
      </c>
      <c r="S6399" s="4">
        <f>Table2[[#This Row],[Revenue_Amount]]/Table2[[#This Row],[Num_Nights]]</f>
        <v>150.24</v>
      </c>
    </row>
    <row r="6400" spans="1:19" x14ac:dyDescent="0.3">
      <c r="A6400">
        <v>6399</v>
      </c>
      <c r="B6400" t="s">
        <v>37</v>
      </c>
      <c r="C6400" s="9">
        <v>45024</v>
      </c>
      <c r="D6400" s="9">
        <v>45029</v>
      </c>
      <c r="E6400" s="10">
        <v>44995</v>
      </c>
      <c r="F6400" t="s">
        <v>49</v>
      </c>
      <c r="G6400">
        <v>87.89</v>
      </c>
      <c r="H6400">
        <v>1</v>
      </c>
      <c r="I6400">
        <v>3</v>
      </c>
      <c r="J6400" t="s">
        <v>28</v>
      </c>
      <c r="K6400" t="s">
        <v>99</v>
      </c>
      <c r="L6400" t="s">
        <v>60</v>
      </c>
      <c r="M6400" t="s">
        <v>36</v>
      </c>
      <c r="N6400" t="s">
        <v>23</v>
      </c>
      <c r="O6400">
        <f>Table2[[#This Row],[check_out_date]]-Table2[[#This Row],[check_in_date]]</f>
        <v>5</v>
      </c>
      <c r="P6400">
        <f>Table2[[#This Row],[num_adults]]+Table2[[#This Row],[num_children]]</f>
        <v>4</v>
      </c>
      <c r="Q6400" s="3">
        <f>IF(OR(Table2[[#This Row],[booking_status]]="confirmed",Table2[[#This Row],[booking_status]]="checked-out"),Table2[[#This Row],[room_rate_per_night]]*Table2[[#This Row],[Num_Nights]],0)</f>
        <v>0</v>
      </c>
      <c r="R6400" t="str" cm="1">
        <f t="array" ref="R6400">IFERROR(_xlfn.IFS(Table2[[#This Row],[booking_status]]="confirmed","Expected",Table2[[#This Row],[booking_status]]="checked-out","Actual"),"No Revenue")</f>
        <v>No Revenue</v>
      </c>
      <c r="S6400" s="4">
        <f>Table2[[#This Row],[Revenue_Amount]]/Table2[[#This Row],[Num_Nights]]</f>
        <v>0</v>
      </c>
    </row>
    <row r="6401" spans="1:19" hidden="1" x14ac:dyDescent="0.3">
      <c r="A6401">
        <v>6400</v>
      </c>
      <c r="B6401" t="s">
        <v>37</v>
      </c>
      <c r="C6401" s="9">
        <v>45064</v>
      </c>
      <c r="D6401" s="9">
        <v>45074</v>
      </c>
      <c r="E6401" s="10">
        <v>45036</v>
      </c>
      <c r="F6401" t="s">
        <v>54</v>
      </c>
      <c r="G6401">
        <v>450.53</v>
      </c>
      <c r="H6401">
        <v>4</v>
      </c>
      <c r="I6401">
        <v>0</v>
      </c>
      <c r="J6401" t="s">
        <v>35</v>
      </c>
      <c r="K6401" t="s">
        <v>44</v>
      </c>
      <c r="L6401" t="s">
        <v>70</v>
      </c>
      <c r="M6401" t="s">
        <v>36</v>
      </c>
      <c r="N6401" t="s">
        <v>41</v>
      </c>
      <c r="O6401">
        <f>Table2[[#This Row],[check_out_date]]-Table2[[#This Row],[check_in_date]]</f>
        <v>10</v>
      </c>
      <c r="P6401">
        <f>Table2[[#This Row],[num_adults]]+Table2[[#This Row],[num_children]]</f>
        <v>4</v>
      </c>
      <c r="Q6401" s="3">
        <f>IF(OR(Table2[[#This Row],[booking_status]]="confirmed",Table2[[#This Row],[booking_status]]="checked-out"),Table2[[#This Row],[room_rate_per_night]]*Table2[[#This Row],[Num_Nights]],0)</f>
        <v>0</v>
      </c>
      <c r="R6401" t="str" cm="1">
        <f t="array" ref="R6401">IFERROR(_xlfn.IFS(Table2[[#This Row],[booking_status]]="confirmed","Expected",Table2[[#This Row],[booking_status]]="checked-out","Actual"),"No Revenue")</f>
        <v>No Revenue</v>
      </c>
      <c r="S6401" s="4">
        <f>Table2[[#This Row],[Revenue_Amount]]/Table2[[#This Row],[Num_Nights]]</f>
        <v>0</v>
      </c>
    </row>
    <row r="6402" spans="1:19" x14ac:dyDescent="0.3">
      <c r="A6402">
        <v>6401</v>
      </c>
      <c r="B6402" t="s">
        <v>37</v>
      </c>
      <c r="C6402" s="9">
        <v>45076</v>
      </c>
      <c r="D6402" s="9">
        <v>45088</v>
      </c>
      <c r="E6402" s="10">
        <v>45020</v>
      </c>
      <c r="F6402" t="s">
        <v>27</v>
      </c>
      <c r="G6402">
        <v>140.47999999999999</v>
      </c>
      <c r="H6402">
        <v>2</v>
      </c>
      <c r="I6402">
        <v>0</v>
      </c>
      <c r="J6402" t="s">
        <v>19</v>
      </c>
      <c r="K6402" t="s">
        <v>29</v>
      </c>
      <c r="L6402" t="s">
        <v>56</v>
      </c>
      <c r="M6402" t="s">
        <v>22</v>
      </c>
      <c r="N6402" t="s">
        <v>41</v>
      </c>
      <c r="O6402">
        <f>Table2[[#This Row],[check_out_date]]-Table2[[#This Row],[check_in_date]]</f>
        <v>12</v>
      </c>
      <c r="P6402">
        <f>Table2[[#This Row],[num_adults]]+Table2[[#This Row],[num_children]]</f>
        <v>2</v>
      </c>
      <c r="Q6402" s="3">
        <f>IF(OR(Table2[[#This Row],[booking_status]]="confirmed",Table2[[#This Row],[booking_status]]="checked-out"),Table2[[#This Row],[room_rate_per_night]]*Table2[[#This Row],[Num_Nights]],0)</f>
        <v>1685.7599999999998</v>
      </c>
      <c r="R6402" t="str" cm="1">
        <f t="array" ref="R6402">IFERROR(_xlfn.IFS(Table2[[#This Row],[booking_status]]="confirmed","Expected",Table2[[#This Row],[booking_status]]="checked-out","Actual"),"No Revenue")</f>
        <v>Actual</v>
      </c>
      <c r="S6402" s="4">
        <f>Table2[[#This Row],[Revenue_Amount]]/Table2[[#This Row],[Num_Nights]]</f>
        <v>140.47999999999999</v>
      </c>
    </row>
    <row r="6403" spans="1:19" x14ac:dyDescent="0.3">
      <c r="A6403">
        <v>6402</v>
      </c>
      <c r="B6403" t="s">
        <v>31</v>
      </c>
      <c r="C6403" s="9">
        <v>44979</v>
      </c>
      <c r="D6403" s="9">
        <v>44984</v>
      </c>
      <c r="E6403" s="10">
        <v>44954</v>
      </c>
      <c r="F6403" t="s">
        <v>27</v>
      </c>
      <c r="G6403">
        <v>133.35</v>
      </c>
      <c r="H6403">
        <v>1</v>
      </c>
      <c r="I6403">
        <v>0</v>
      </c>
      <c r="J6403" t="s">
        <v>55</v>
      </c>
      <c r="K6403" t="s">
        <v>20</v>
      </c>
      <c r="L6403" t="s">
        <v>21</v>
      </c>
      <c r="M6403" t="s">
        <v>22</v>
      </c>
      <c r="N6403" t="s">
        <v>23</v>
      </c>
      <c r="O6403">
        <f>Table2[[#This Row],[check_out_date]]-Table2[[#This Row],[check_in_date]]</f>
        <v>5</v>
      </c>
      <c r="P6403">
        <f>Table2[[#This Row],[num_adults]]+Table2[[#This Row],[num_children]]</f>
        <v>1</v>
      </c>
      <c r="Q6403" s="3">
        <f>IF(OR(Table2[[#This Row],[booking_status]]="confirmed",Table2[[#This Row],[booking_status]]="checked-out"),Table2[[#This Row],[room_rate_per_night]]*Table2[[#This Row],[Num_Nights]],0)</f>
        <v>666.75</v>
      </c>
      <c r="R6403" t="str" cm="1">
        <f t="array" ref="R6403">IFERROR(_xlfn.IFS(Table2[[#This Row],[booking_status]]="confirmed","Expected",Table2[[#This Row],[booking_status]]="checked-out","Actual"),"No Revenue")</f>
        <v>Expected</v>
      </c>
      <c r="S6403" s="4">
        <f>Table2[[#This Row],[Revenue_Amount]]/Table2[[#This Row],[Num_Nights]]</f>
        <v>133.35</v>
      </c>
    </row>
    <row r="6404" spans="1:19" x14ac:dyDescent="0.3">
      <c r="A6404">
        <v>6403</v>
      </c>
      <c r="B6404" t="s">
        <v>31</v>
      </c>
      <c r="C6404" s="9">
        <v>44937</v>
      </c>
      <c r="D6404" s="9">
        <v>44939</v>
      </c>
      <c r="E6404" s="10">
        <v>44896</v>
      </c>
      <c r="F6404" t="s">
        <v>18</v>
      </c>
      <c r="G6404">
        <v>240.28</v>
      </c>
      <c r="H6404">
        <v>2</v>
      </c>
      <c r="I6404">
        <v>1</v>
      </c>
      <c r="J6404" t="s">
        <v>94</v>
      </c>
      <c r="K6404" t="s">
        <v>29</v>
      </c>
      <c r="L6404" t="s">
        <v>56</v>
      </c>
      <c r="M6404" t="s">
        <v>36</v>
      </c>
      <c r="N6404" t="s">
        <v>41</v>
      </c>
      <c r="O6404">
        <f>Table2[[#This Row],[check_out_date]]-Table2[[#This Row],[check_in_date]]</f>
        <v>2</v>
      </c>
      <c r="P6404">
        <f>Table2[[#This Row],[num_adults]]+Table2[[#This Row],[num_children]]</f>
        <v>3</v>
      </c>
      <c r="Q6404" s="3">
        <f>IF(OR(Table2[[#This Row],[booking_status]]="confirmed",Table2[[#This Row],[booking_status]]="checked-out"),Table2[[#This Row],[room_rate_per_night]]*Table2[[#This Row],[Num_Nights]],0)</f>
        <v>480.56</v>
      </c>
      <c r="R6404" t="str" cm="1">
        <f t="array" ref="R6404">IFERROR(_xlfn.IFS(Table2[[#This Row],[booking_status]]="confirmed","Expected",Table2[[#This Row],[booking_status]]="checked-out","Actual"),"No Revenue")</f>
        <v>Actual</v>
      </c>
      <c r="S6404" s="4">
        <f>Table2[[#This Row],[Revenue_Amount]]/Table2[[#This Row],[Num_Nights]]</f>
        <v>240.28</v>
      </c>
    </row>
    <row r="6405" spans="1:19" x14ac:dyDescent="0.3">
      <c r="A6405">
        <v>6404</v>
      </c>
      <c r="B6405" t="s">
        <v>37</v>
      </c>
      <c r="C6405" s="9">
        <v>45035</v>
      </c>
      <c r="D6405" s="9">
        <v>45036</v>
      </c>
      <c r="E6405" s="10">
        <v>45025</v>
      </c>
      <c r="F6405" t="s">
        <v>49</v>
      </c>
      <c r="G6405">
        <v>98.4</v>
      </c>
      <c r="H6405">
        <v>3</v>
      </c>
      <c r="I6405">
        <v>0</v>
      </c>
      <c r="J6405" t="s">
        <v>19</v>
      </c>
      <c r="K6405" t="s">
        <v>29</v>
      </c>
      <c r="L6405" t="s">
        <v>21</v>
      </c>
      <c r="M6405" t="s">
        <v>36</v>
      </c>
      <c r="N6405" t="s">
        <v>45</v>
      </c>
      <c r="O6405">
        <f>Table2[[#This Row],[check_out_date]]-Table2[[#This Row],[check_in_date]]</f>
        <v>1</v>
      </c>
      <c r="P6405">
        <f>Table2[[#This Row],[num_adults]]+Table2[[#This Row],[num_children]]</f>
        <v>3</v>
      </c>
      <c r="Q6405" s="3">
        <f>IF(OR(Table2[[#This Row],[booking_status]]="confirmed",Table2[[#This Row],[booking_status]]="checked-out"),Table2[[#This Row],[room_rate_per_night]]*Table2[[#This Row],[Num_Nights]],0)</f>
        <v>98.4</v>
      </c>
      <c r="R6405" t="str" cm="1">
        <f t="array" ref="R6405">IFERROR(_xlfn.IFS(Table2[[#This Row],[booking_status]]="confirmed","Expected",Table2[[#This Row],[booking_status]]="checked-out","Actual"),"No Revenue")</f>
        <v>Expected</v>
      </c>
      <c r="S6405" s="4">
        <f>Table2[[#This Row],[Revenue_Amount]]/Table2[[#This Row],[Num_Nights]]</f>
        <v>98.4</v>
      </c>
    </row>
    <row r="6406" spans="1:19" hidden="1" x14ac:dyDescent="0.3">
      <c r="A6406">
        <v>6405</v>
      </c>
      <c r="B6406" t="s">
        <v>14</v>
      </c>
      <c r="C6406" s="9">
        <v>45144</v>
      </c>
      <c r="D6406" s="9">
        <v>45148</v>
      </c>
      <c r="E6406" s="10">
        <v>45121</v>
      </c>
      <c r="F6406" t="s">
        <v>49</v>
      </c>
      <c r="G6406">
        <v>67.400000000000006</v>
      </c>
      <c r="H6406">
        <v>1</v>
      </c>
      <c r="I6406">
        <v>1</v>
      </c>
      <c r="J6406" t="s">
        <v>35</v>
      </c>
      <c r="K6406" t="s">
        <v>20</v>
      </c>
      <c r="L6406" t="s">
        <v>56</v>
      </c>
      <c r="M6406" t="s">
        <v>36</v>
      </c>
      <c r="N6406" t="s">
        <v>41</v>
      </c>
      <c r="O6406">
        <f>Table2[[#This Row],[check_out_date]]-Table2[[#This Row],[check_in_date]]</f>
        <v>4</v>
      </c>
      <c r="P6406">
        <f>Table2[[#This Row],[num_adults]]+Table2[[#This Row],[num_children]]</f>
        <v>2</v>
      </c>
      <c r="Q6406" s="3">
        <f>IF(OR(Table2[[#This Row],[booking_status]]="confirmed",Table2[[#This Row],[booking_status]]="checked-out"),Table2[[#This Row],[room_rate_per_night]]*Table2[[#This Row],[Num_Nights]],0)</f>
        <v>269.60000000000002</v>
      </c>
      <c r="R6406" t="str" cm="1">
        <f t="array" ref="R6406">IFERROR(_xlfn.IFS(Table2[[#This Row],[booking_status]]="confirmed","Expected",Table2[[#This Row],[booking_status]]="checked-out","Actual"),"No Revenue")</f>
        <v>Actual</v>
      </c>
      <c r="S6406" s="4">
        <f>Table2[[#This Row],[Revenue_Amount]]/Table2[[#This Row],[Num_Nights]]</f>
        <v>67.400000000000006</v>
      </c>
    </row>
    <row r="6407" spans="1:19" hidden="1" x14ac:dyDescent="0.3">
      <c r="A6407">
        <v>6406</v>
      </c>
      <c r="B6407" t="s">
        <v>37</v>
      </c>
      <c r="C6407" s="9">
        <v>45288</v>
      </c>
      <c r="D6407" s="9">
        <v>45289</v>
      </c>
      <c r="E6407" s="10">
        <v>45286</v>
      </c>
      <c r="F6407" t="s">
        <v>27</v>
      </c>
      <c r="G6407">
        <v>157.47</v>
      </c>
      <c r="H6407">
        <v>2</v>
      </c>
      <c r="I6407">
        <v>2</v>
      </c>
      <c r="J6407" t="s">
        <v>35</v>
      </c>
      <c r="K6407" t="s">
        <v>99</v>
      </c>
      <c r="L6407" t="s">
        <v>21</v>
      </c>
      <c r="M6407" t="s">
        <v>36</v>
      </c>
      <c r="N6407" t="s">
        <v>41</v>
      </c>
      <c r="O6407">
        <f>Table2[[#This Row],[check_out_date]]-Table2[[#This Row],[check_in_date]]</f>
        <v>1</v>
      </c>
      <c r="P6407">
        <f>Table2[[#This Row],[num_adults]]+Table2[[#This Row],[num_children]]</f>
        <v>4</v>
      </c>
      <c r="Q6407" s="3">
        <f>IF(OR(Table2[[#This Row],[booking_status]]="confirmed",Table2[[#This Row],[booking_status]]="checked-out"),Table2[[#This Row],[room_rate_per_night]]*Table2[[#This Row],[Num_Nights]],0)</f>
        <v>157.47</v>
      </c>
      <c r="R6407" t="str" cm="1">
        <f t="array" ref="R6407">IFERROR(_xlfn.IFS(Table2[[#This Row],[booking_status]]="confirmed","Expected",Table2[[#This Row],[booking_status]]="checked-out","Actual"),"No Revenue")</f>
        <v>Expected</v>
      </c>
      <c r="S6407" s="4">
        <f>Table2[[#This Row],[Revenue_Amount]]/Table2[[#This Row],[Num_Nights]]</f>
        <v>157.47</v>
      </c>
    </row>
    <row r="6408" spans="1:19" hidden="1" x14ac:dyDescent="0.3">
      <c r="A6408">
        <v>6407</v>
      </c>
      <c r="B6408" t="s">
        <v>37</v>
      </c>
      <c r="C6408" s="9">
        <v>45270</v>
      </c>
      <c r="D6408" s="9">
        <v>45276</v>
      </c>
      <c r="E6408" s="10">
        <v>45207</v>
      </c>
      <c r="F6408" t="s">
        <v>27</v>
      </c>
      <c r="G6408">
        <v>145.13999999999999</v>
      </c>
      <c r="H6408">
        <v>2</v>
      </c>
      <c r="I6408">
        <v>2</v>
      </c>
      <c r="J6408" t="s">
        <v>35</v>
      </c>
      <c r="K6408" t="s">
        <v>99</v>
      </c>
      <c r="L6408" t="s">
        <v>21</v>
      </c>
      <c r="M6408" t="s">
        <v>36</v>
      </c>
      <c r="N6408" t="s">
        <v>23</v>
      </c>
      <c r="O6408">
        <f>Table2[[#This Row],[check_out_date]]-Table2[[#This Row],[check_in_date]]</f>
        <v>6</v>
      </c>
      <c r="P6408">
        <f>Table2[[#This Row],[num_adults]]+Table2[[#This Row],[num_children]]</f>
        <v>4</v>
      </c>
      <c r="Q6408" s="3">
        <f>IF(OR(Table2[[#This Row],[booking_status]]="confirmed",Table2[[#This Row],[booking_status]]="checked-out"),Table2[[#This Row],[room_rate_per_night]]*Table2[[#This Row],[Num_Nights]],0)</f>
        <v>870.83999999999992</v>
      </c>
      <c r="R6408" t="str" cm="1">
        <f t="array" ref="R6408">IFERROR(_xlfn.IFS(Table2[[#This Row],[booking_status]]="confirmed","Expected",Table2[[#This Row],[booking_status]]="checked-out","Actual"),"No Revenue")</f>
        <v>Expected</v>
      </c>
      <c r="S6408" s="4">
        <f>Table2[[#This Row],[Revenue_Amount]]/Table2[[#This Row],[Num_Nights]]</f>
        <v>145.13999999999999</v>
      </c>
    </row>
    <row r="6409" spans="1:19" hidden="1" x14ac:dyDescent="0.3">
      <c r="A6409">
        <v>6408</v>
      </c>
      <c r="B6409" t="s">
        <v>31</v>
      </c>
      <c r="C6409" s="9">
        <v>44964</v>
      </c>
      <c r="D6409" s="9">
        <v>44965</v>
      </c>
      <c r="E6409" s="10">
        <v>44944</v>
      </c>
      <c r="F6409" t="s">
        <v>49</v>
      </c>
      <c r="G6409">
        <v>110.77</v>
      </c>
      <c r="H6409">
        <v>2</v>
      </c>
      <c r="I6409">
        <v>0</v>
      </c>
      <c r="J6409" t="s">
        <v>35</v>
      </c>
      <c r="K6409" t="s">
        <v>66</v>
      </c>
      <c r="L6409" t="s">
        <v>56</v>
      </c>
      <c r="M6409" t="s">
        <v>22</v>
      </c>
      <c r="N6409" t="s">
        <v>45</v>
      </c>
      <c r="O6409">
        <f>Table2[[#This Row],[check_out_date]]-Table2[[#This Row],[check_in_date]]</f>
        <v>1</v>
      </c>
      <c r="P6409">
        <f>Table2[[#This Row],[num_adults]]+Table2[[#This Row],[num_children]]</f>
        <v>2</v>
      </c>
      <c r="Q6409" s="3">
        <f>IF(OR(Table2[[#This Row],[booking_status]]="confirmed",Table2[[#This Row],[booking_status]]="checked-out"),Table2[[#This Row],[room_rate_per_night]]*Table2[[#This Row],[Num_Nights]],0)</f>
        <v>110.77</v>
      </c>
      <c r="R6409" t="str" cm="1">
        <f t="array" ref="R6409">IFERROR(_xlfn.IFS(Table2[[#This Row],[booking_status]]="confirmed","Expected",Table2[[#This Row],[booking_status]]="checked-out","Actual"),"No Revenue")</f>
        <v>Actual</v>
      </c>
      <c r="S6409" s="4">
        <f>Table2[[#This Row],[Revenue_Amount]]/Table2[[#This Row],[Num_Nights]]</f>
        <v>110.77</v>
      </c>
    </row>
    <row r="6410" spans="1:19" x14ac:dyDescent="0.3">
      <c r="A6410">
        <v>6409</v>
      </c>
      <c r="B6410" t="s">
        <v>14</v>
      </c>
      <c r="C6410" s="9">
        <v>44957</v>
      </c>
      <c r="D6410" s="9">
        <v>44965</v>
      </c>
      <c r="E6410" s="10">
        <v>44921</v>
      </c>
      <c r="F6410" t="s">
        <v>49</v>
      </c>
      <c r="G6410">
        <v>107.32</v>
      </c>
      <c r="H6410">
        <v>1</v>
      </c>
      <c r="I6410">
        <v>0</v>
      </c>
      <c r="J6410" t="s">
        <v>28</v>
      </c>
      <c r="K6410" t="s">
        <v>20</v>
      </c>
      <c r="L6410" t="s">
        <v>60</v>
      </c>
      <c r="M6410" t="s">
        <v>36</v>
      </c>
      <c r="N6410" t="s">
        <v>41</v>
      </c>
      <c r="O6410">
        <f>Table2[[#This Row],[check_out_date]]-Table2[[#This Row],[check_in_date]]</f>
        <v>8</v>
      </c>
      <c r="P6410">
        <f>Table2[[#This Row],[num_adults]]+Table2[[#This Row],[num_children]]</f>
        <v>1</v>
      </c>
      <c r="Q6410" s="3">
        <f>IF(OR(Table2[[#This Row],[booking_status]]="confirmed",Table2[[#This Row],[booking_status]]="checked-out"),Table2[[#This Row],[room_rate_per_night]]*Table2[[#This Row],[Num_Nights]],0)</f>
        <v>0</v>
      </c>
      <c r="R6410" t="str" cm="1">
        <f t="array" ref="R6410">IFERROR(_xlfn.IFS(Table2[[#This Row],[booking_status]]="confirmed","Expected",Table2[[#This Row],[booking_status]]="checked-out","Actual"),"No Revenue")</f>
        <v>No Revenue</v>
      </c>
      <c r="S6410" s="4">
        <f>Table2[[#This Row],[Revenue_Amount]]/Table2[[#This Row],[Num_Nights]]</f>
        <v>0</v>
      </c>
    </row>
    <row r="6411" spans="1:19" x14ac:dyDescent="0.3">
      <c r="A6411">
        <v>6410</v>
      </c>
      <c r="B6411" t="s">
        <v>50</v>
      </c>
      <c r="C6411" s="9">
        <v>44935</v>
      </c>
      <c r="D6411" s="9">
        <v>44939</v>
      </c>
      <c r="E6411" s="10">
        <v>44926</v>
      </c>
      <c r="F6411" t="s">
        <v>54</v>
      </c>
      <c r="G6411">
        <v>567.75</v>
      </c>
      <c r="H6411">
        <v>1</v>
      </c>
      <c r="I6411">
        <v>0</v>
      </c>
      <c r="J6411" t="s">
        <v>28</v>
      </c>
      <c r="K6411" t="s">
        <v>29</v>
      </c>
      <c r="L6411" t="s">
        <v>21</v>
      </c>
      <c r="M6411" t="s">
        <v>36</v>
      </c>
      <c r="N6411" t="s">
        <v>41</v>
      </c>
      <c r="O6411">
        <f>Table2[[#This Row],[check_out_date]]-Table2[[#This Row],[check_in_date]]</f>
        <v>4</v>
      </c>
      <c r="P6411">
        <f>Table2[[#This Row],[num_adults]]+Table2[[#This Row],[num_children]]</f>
        <v>1</v>
      </c>
      <c r="Q6411" s="3">
        <f>IF(OR(Table2[[#This Row],[booking_status]]="confirmed",Table2[[#This Row],[booking_status]]="checked-out"),Table2[[#This Row],[room_rate_per_night]]*Table2[[#This Row],[Num_Nights]],0)</f>
        <v>2271</v>
      </c>
      <c r="R6411" t="str" cm="1">
        <f t="array" ref="R6411">IFERROR(_xlfn.IFS(Table2[[#This Row],[booking_status]]="confirmed","Expected",Table2[[#This Row],[booking_status]]="checked-out","Actual"),"No Revenue")</f>
        <v>Expected</v>
      </c>
      <c r="S6411" s="4">
        <f>Table2[[#This Row],[Revenue_Amount]]/Table2[[#This Row],[Num_Nights]]</f>
        <v>567.75</v>
      </c>
    </row>
    <row r="6412" spans="1:19" x14ac:dyDescent="0.3">
      <c r="A6412">
        <v>6411</v>
      </c>
      <c r="B6412" t="s">
        <v>14</v>
      </c>
      <c r="C6412" s="9">
        <v>45289</v>
      </c>
      <c r="D6412" s="9">
        <v>45298</v>
      </c>
      <c r="E6412" s="10">
        <v>45259</v>
      </c>
      <c r="F6412" t="s">
        <v>49</v>
      </c>
      <c r="G6412">
        <v>77.959999999999994</v>
      </c>
      <c r="H6412">
        <v>4</v>
      </c>
      <c r="I6412">
        <v>1</v>
      </c>
      <c r="J6412" t="s">
        <v>28</v>
      </c>
      <c r="K6412" t="s">
        <v>20</v>
      </c>
      <c r="L6412" t="s">
        <v>21</v>
      </c>
      <c r="M6412" t="s">
        <v>36</v>
      </c>
      <c r="N6412" t="s">
        <v>23</v>
      </c>
      <c r="O6412">
        <f>Table2[[#This Row],[check_out_date]]-Table2[[#This Row],[check_in_date]]</f>
        <v>9</v>
      </c>
      <c r="P6412">
        <f>Table2[[#This Row],[num_adults]]+Table2[[#This Row],[num_children]]</f>
        <v>5</v>
      </c>
      <c r="Q6412" s="3">
        <f>IF(OR(Table2[[#This Row],[booking_status]]="confirmed",Table2[[#This Row],[booking_status]]="checked-out"),Table2[[#This Row],[room_rate_per_night]]*Table2[[#This Row],[Num_Nights]],0)</f>
        <v>701.64</v>
      </c>
      <c r="R6412" t="str" cm="1">
        <f t="array" ref="R6412">IFERROR(_xlfn.IFS(Table2[[#This Row],[booking_status]]="confirmed","Expected",Table2[[#This Row],[booking_status]]="checked-out","Actual"),"No Revenue")</f>
        <v>Expected</v>
      </c>
      <c r="S6412" s="4">
        <f>Table2[[#This Row],[Revenue_Amount]]/Table2[[#This Row],[Num_Nights]]</f>
        <v>77.959999999999994</v>
      </c>
    </row>
    <row r="6413" spans="1:19" x14ac:dyDescent="0.3">
      <c r="A6413">
        <v>6412</v>
      </c>
      <c r="B6413" t="s">
        <v>14</v>
      </c>
      <c r="C6413" s="9">
        <v>44982</v>
      </c>
      <c r="D6413" s="9">
        <v>44986</v>
      </c>
      <c r="E6413" s="10">
        <v>44948</v>
      </c>
      <c r="F6413" t="s">
        <v>49</v>
      </c>
      <c r="G6413">
        <v>91.22</v>
      </c>
      <c r="H6413">
        <v>1</v>
      </c>
      <c r="I6413">
        <v>1</v>
      </c>
      <c r="J6413" t="s">
        <v>28</v>
      </c>
      <c r="K6413" t="s">
        <v>44</v>
      </c>
      <c r="L6413" t="s">
        <v>60</v>
      </c>
      <c r="M6413" t="s">
        <v>36</v>
      </c>
      <c r="N6413" t="s">
        <v>23</v>
      </c>
      <c r="O6413">
        <f>Table2[[#This Row],[check_out_date]]-Table2[[#This Row],[check_in_date]]</f>
        <v>4</v>
      </c>
      <c r="P6413">
        <f>Table2[[#This Row],[num_adults]]+Table2[[#This Row],[num_children]]</f>
        <v>2</v>
      </c>
      <c r="Q6413" s="3">
        <f>IF(OR(Table2[[#This Row],[booking_status]]="confirmed",Table2[[#This Row],[booking_status]]="checked-out"),Table2[[#This Row],[room_rate_per_night]]*Table2[[#This Row],[Num_Nights]],0)</f>
        <v>0</v>
      </c>
      <c r="R6413" t="str" cm="1">
        <f t="array" ref="R6413">IFERROR(_xlfn.IFS(Table2[[#This Row],[booking_status]]="confirmed","Expected",Table2[[#This Row],[booking_status]]="checked-out","Actual"),"No Revenue")</f>
        <v>No Revenue</v>
      </c>
      <c r="S6413" s="4">
        <f>Table2[[#This Row],[Revenue_Amount]]/Table2[[#This Row],[Num_Nights]]</f>
        <v>0</v>
      </c>
    </row>
    <row r="6414" spans="1:19" hidden="1" x14ac:dyDescent="0.3">
      <c r="A6414">
        <v>6413</v>
      </c>
      <c r="B6414" t="s">
        <v>31</v>
      </c>
      <c r="C6414" s="9">
        <v>45074</v>
      </c>
      <c r="D6414" s="9">
        <v>45078</v>
      </c>
      <c r="E6414" s="10">
        <v>45052</v>
      </c>
      <c r="F6414" t="s">
        <v>54</v>
      </c>
      <c r="G6414">
        <v>264.08999999999997</v>
      </c>
      <c r="H6414">
        <v>2</v>
      </c>
      <c r="I6414">
        <v>0</v>
      </c>
      <c r="J6414" t="s">
        <v>35</v>
      </c>
      <c r="K6414" t="s">
        <v>44</v>
      </c>
      <c r="L6414" t="s">
        <v>60</v>
      </c>
      <c r="M6414" t="s">
        <v>36</v>
      </c>
      <c r="N6414" t="s">
        <v>95</v>
      </c>
      <c r="O6414">
        <f>Table2[[#This Row],[check_out_date]]-Table2[[#This Row],[check_in_date]]</f>
        <v>4</v>
      </c>
      <c r="P6414">
        <f>Table2[[#This Row],[num_adults]]+Table2[[#This Row],[num_children]]</f>
        <v>2</v>
      </c>
      <c r="Q6414" s="3">
        <f>IF(OR(Table2[[#This Row],[booking_status]]="confirmed",Table2[[#This Row],[booking_status]]="checked-out"),Table2[[#This Row],[room_rate_per_night]]*Table2[[#This Row],[Num_Nights]],0)</f>
        <v>0</v>
      </c>
      <c r="R6414" t="str" cm="1">
        <f t="array" ref="R6414">IFERROR(_xlfn.IFS(Table2[[#This Row],[booking_status]]="confirmed","Expected",Table2[[#This Row],[booking_status]]="checked-out","Actual"),"No Revenue")</f>
        <v>No Revenue</v>
      </c>
      <c r="S6414" s="4">
        <f>Table2[[#This Row],[Revenue_Amount]]/Table2[[#This Row],[Num_Nights]]</f>
        <v>0</v>
      </c>
    </row>
    <row r="6415" spans="1:19" x14ac:dyDescent="0.3">
      <c r="A6415">
        <v>6414</v>
      </c>
      <c r="B6415" t="s">
        <v>31</v>
      </c>
      <c r="C6415" s="9">
        <v>45189</v>
      </c>
      <c r="D6415" s="9">
        <v>45195</v>
      </c>
      <c r="E6415" s="10">
        <v>45186</v>
      </c>
      <c r="F6415" t="s">
        <v>18</v>
      </c>
      <c r="G6415">
        <v>217.93</v>
      </c>
      <c r="H6415">
        <v>2</v>
      </c>
      <c r="I6415">
        <v>2</v>
      </c>
      <c r="J6415" t="s">
        <v>28</v>
      </c>
      <c r="K6415" t="s">
        <v>99</v>
      </c>
      <c r="L6415" t="s">
        <v>21</v>
      </c>
      <c r="M6415" t="s">
        <v>36</v>
      </c>
      <c r="N6415" t="s">
        <v>41</v>
      </c>
      <c r="O6415">
        <f>Table2[[#This Row],[check_out_date]]-Table2[[#This Row],[check_in_date]]</f>
        <v>6</v>
      </c>
      <c r="P6415">
        <f>Table2[[#This Row],[num_adults]]+Table2[[#This Row],[num_children]]</f>
        <v>4</v>
      </c>
      <c r="Q6415" s="3">
        <f>IF(OR(Table2[[#This Row],[booking_status]]="confirmed",Table2[[#This Row],[booking_status]]="checked-out"),Table2[[#This Row],[room_rate_per_night]]*Table2[[#This Row],[Num_Nights]],0)</f>
        <v>1307.58</v>
      </c>
      <c r="R6415" t="str" cm="1">
        <f t="array" ref="R6415">IFERROR(_xlfn.IFS(Table2[[#This Row],[booking_status]]="confirmed","Expected",Table2[[#This Row],[booking_status]]="checked-out","Actual"),"No Revenue")</f>
        <v>Expected</v>
      </c>
      <c r="S6415" s="4">
        <f>Table2[[#This Row],[Revenue_Amount]]/Table2[[#This Row],[Num_Nights]]</f>
        <v>217.92999999999998</v>
      </c>
    </row>
    <row r="6416" spans="1:19" x14ac:dyDescent="0.3">
      <c r="A6416">
        <v>6415</v>
      </c>
      <c r="B6416" t="s">
        <v>50</v>
      </c>
      <c r="C6416" s="9">
        <v>44974</v>
      </c>
      <c r="D6416" s="9">
        <v>44982</v>
      </c>
      <c r="E6416" s="10">
        <v>44947</v>
      </c>
      <c r="F6416" t="s">
        <v>18</v>
      </c>
      <c r="G6416">
        <v>259.41000000000003</v>
      </c>
      <c r="H6416">
        <v>2</v>
      </c>
      <c r="I6416">
        <v>0</v>
      </c>
      <c r="J6416" t="s">
        <v>28</v>
      </c>
      <c r="K6416" t="s">
        <v>44</v>
      </c>
      <c r="L6416" t="s">
        <v>56</v>
      </c>
      <c r="M6416" t="s">
        <v>22</v>
      </c>
      <c r="N6416" t="s">
        <v>41</v>
      </c>
      <c r="O6416">
        <f>Table2[[#This Row],[check_out_date]]-Table2[[#This Row],[check_in_date]]</f>
        <v>8</v>
      </c>
      <c r="P6416">
        <f>Table2[[#This Row],[num_adults]]+Table2[[#This Row],[num_children]]</f>
        <v>2</v>
      </c>
      <c r="Q6416" s="3">
        <f>IF(OR(Table2[[#This Row],[booking_status]]="confirmed",Table2[[#This Row],[booking_status]]="checked-out"),Table2[[#This Row],[room_rate_per_night]]*Table2[[#This Row],[Num_Nights]],0)</f>
        <v>2075.2800000000002</v>
      </c>
      <c r="R6416" t="str" cm="1">
        <f t="array" ref="R6416">IFERROR(_xlfn.IFS(Table2[[#This Row],[booking_status]]="confirmed","Expected",Table2[[#This Row],[booking_status]]="checked-out","Actual"),"No Revenue")</f>
        <v>Actual</v>
      </c>
      <c r="S6416" s="4">
        <f>Table2[[#This Row],[Revenue_Amount]]/Table2[[#This Row],[Num_Nights]]</f>
        <v>259.41000000000003</v>
      </c>
    </row>
    <row r="6417" spans="1:19" x14ac:dyDescent="0.3">
      <c r="A6417">
        <v>6416</v>
      </c>
      <c r="B6417" t="s">
        <v>31</v>
      </c>
      <c r="C6417" s="9">
        <v>45031</v>
      </c>
      <c r="D6417" s="9">
        <v>45035</v>
      </c>
      <c r="E6417" s="10">
        <v>44994</v>
      </c>
      <c r="F6417" t="s">
        <v>49</v>
      </c>
      <c r="G6417">
        <v>109.78</v>
      </c>
      <c r="H6417">
        <v>2</v>
      </c>
      <c r="I6417">
        <v>0</v>
      </c>
      <c r="J6417" t="s">
        <v>19</v>
      </c>
      <c r="K6417" t="s">
        <v>66</v>
      </c>
      <c r="L6417" t="s">
        <v>21</v>
      </c>
      <c r="M6417" t="s">
        <v>36</v>
      </c>
      <c r="N6417" t="s">
        <v>41</v>
      </c>
      <c r="O6417">
        <f>Table2[[#This Row],[check_out_date]]-Table2[[#This Row],[check_in_date]]</f>
        <v>4</v>
      </c>
      <c r="P6417">
        <f>Table2[[#This Row],[num_adults]]+Table2[[#This Row],[num_children]]</f>
        <v>2</v>
      </c>
      <c r="Q6417" s="3">
        <f>IF(OR(Table2[[#This Row],[booking_status]]="confirmed",Table2[[#This Row],[booking_status]]="checked-out"),Table2[[#This Row],[room_rate_per_night]]*Table2[[#This Row],[Num_Nights]],0)</f>
        <v>439.12</v>
      </c>
      <c r="R6417" t="str" cm="1">
        <f t="array" ref="R6417">IFERROR(_xlfn.IFS(Table2[[#This Row],[booking_status]]="confirmed","Expected",Table2[[#This Row],[booking_status]]="checked-out","Actual"),"No Revenue")</f>
        <v>Expected</v>
      </c>
      <c r="S6417" s="4">
        <f>Table2[[#This Row],[Revenue_Amount]]/Table2[[#This Row],[Num_Nights]]</f>
        <v>109.78</v>
      </c>
    </row>
    <row r="6418" spans="1:19" hidden="1" x14ac:dyDescent="0.3">
      <c r="A6418">
        <v>6417</v>
      </c>
      <c r="B6418" t="s">
        <v>14</v>
      </c>
      <c r="C6418" s="9">
        <v>45237</v>
      </c>
      <c r="D6418" s="9">
        <v>45250</v>
      </c>
      <c r="E6418" s="10">
        <v>45217</v>
      </c>
      <c r="F6418" t="s">
        <v>18</v>
      </c>
      <c r="G6418">
        <v>218.37</v>
      </c>
      <c r="H6418">
        <v>1</v>
      </c>
      <c r="I6418">
        <v>0</v>
      </c>
      <c r="J6418" t="s">
        <v>35</v>
      </c>
      <c r="K6418" t="s">
        <v>66</v>
      </c>
      <c r="L6418" t="s">
        <v>21</v>
      </c>
      <c r="M6418" t="s">
        <v>36</v>
      </c>
      <c r="N6418" t="s">
        <v>41</v>
      </c>
      <c r="O6418">
        <f>Table2[[#This Row],[check_out_date]]-Table2[[#This Row],[check_in_date]]</f>
        <v>13</v>
      </c>
      <c r="P6418">
        <f>Table2[[#This Row],[num_adults]]+Table2[[#This Row],[num_children]]</f>
        <v>1</v>
      </c>
      <c r="Q6418" s="3">
        <f>IF(OR(Table2[[#This Row],[booking_status]]="confirmed",Table2[[#This Row],[booking_status]]="checked-out"),Table2[[#This Row],[room_rate_per_night]]*Table2[[#This Row],[Num_Nights]],0)</f>
        <v>2838.81</v>
      </c>
      <c r="R6418" t="str" cm="1">
        <f t="array" ref="R6418">IFERROR(_xlfn.IFS(Table2[[#This Row],[booking_status]]="confirmed","Expected",Table2[[#This Row],[booking_status]]="checked-out","Actual"),"No Revenue")</f>
        <v>Expected</v>
      </c>
      <c r="S6418" s="4">
        <f>Table2[[#This Row],[Revenue_Amount]]/Table2[[#This Row],[Num_Nights]]</f>
        <v>218.37</v>
      </c>
    </row>
    <row r="6419" spans="1:19" x14ac:dyDescent="0.3">
      <c r="A6419">
        <v>6418</v>
      </c>
      <c r="B6419" t="s">
        <v>14</v>
      </c>
      <c r="C6419" s="9">
        <v>44965</v>
      </c>
      <c r="D6419" s="9">
        <v>44974</v>
      </c>
      <c r="E6419" s="10">
        <v>44943</v>
      </c>
      <c r="F6419" t="s">
        <v>54</v>
      </c>
      <c r="G6419">
        <v>401.01</v>
      </c>
      <c r="H6419">
        <v>2</v>
      </c>
      <c r="I6419">
        <v>0</v>
      </c>
      <c r="J6419" t="s">
        <v>19</v>
      </c>
      <c r="K6419" t="s">
        <v>44</v>
      </c>
      <c r="L6419" t="s">
        <v>56</v>
      </c>
      <c r="M6419" t="s">
        <v>22</v>
      </c>
      <c r="N6419" t="s">
        <v>41</v>
      </c>
      <c r="O6419">
        <f>Table2[[#This Row],[check_out_date]]-Table2[[#This Row],[check_in_date]]</f>
        <v>9</v>
      </c>
      <c r="P6419">
        <f>Table2[[#This Row],[num_adults]]+Table2[[#This Row],[num_children]]</f>
        <v>2</v>
      </c>
      <c r="Q6419" s="3">
        <f>IF(OR(Table2[[#This Row],[booking_status]]="confirmed",Table2[[#This Row],[booking_status]]="checked-out"),Table2[[#This Row],[room_rate_per_night]]*Table2[[#This Row],[Num_Nights]],0)</f>
        <v>3609.09</v>
      </c>
      <c r="R6419" t="str" cm="1">
        <f t="array" ref="R6419">IFERROR(_xlfn.IFS(Table2[[#This Row],[booking_status]]="confirmed","Expected",Table2[[#This Row],[booking_status]]="checked-out","Actual"),"No Revenue")</f>
        <v>Actual</v>
      </c>
      <c r="S6419" s="4">
        <f>Table2[[#This Row],[Revenue_Amount]]/Table2[[#This Row],[Num_Nights]]</f>
        <v>401.01</v>
      </c>
    </row>
    <row r="6420" spans="1:19" hidden="1" x14ac:dyDescent="0.3">
      <c r="A6420">
        <v>6419</v>
      </c>
      <c r="B6420" t="s">
        <v>50</v>
      </c>
      <c r="C6420" s="9">
        <v>44957</v>
      </c>
      <c r="D6420" s="9">
        <v>44961</v>
      </c>
      <c r="E6420" s="10">
        <v>44881</v>
      </c>
      <c r="F6420" t="s">
        <v>27</v>
      </c>
      <c r="G6420">
        <v>164.13</v>
      </c>
      <c r="H6420">
        <v>2</v>
      </c>
      <c r="I6420">
        <v>0</v>
      </c>
      <c r="J6420" t="s">
        <v>35</v>
      </c>
      <c r="K6420" t="s">
        <v>44</v>
      </c>
      <c r="L6420" t="s">
        <v>70</v>
      </c>
      <c r="M6420" t="s">
        <v>22</v>
      </c>
      <c r="N6420" t="s">
        <v>41</v>
      </c>
      <c r="O6420">
        <f>Table2[[#This Row],[check_out_date]]-Table2[[#This Row],[check_in_date]]</f>
        <v>4</v>
      </c>
      <c r="P6420">
        <f>Table2[[#This Row],[num_adults]]+Table2[[#This Row],[num_children]]</f>
        <v>2</v>
      </c>
      <c r="Q6420" s="3">
        <f>IF(OR(Table2[[#This Row],[booking_status]]="confirmed",Table2[[#This Row],[booking_status]]="checked-out"),Table2[[#This Row],[room_rate_per_night]]*Table2[[#This Row],[Num_Nights]],0)</f>
        <v>0</v>
      </c>
      <c r="R6420" t="str" cm="1">
        <f t="array" ref="R6420">IFERROR(_xlfn.IFS(Table2[[#This Row],[booking_status]]="confirmed","Expected",Table2[[#This Row],[booking_status]]="checked-out","Actual"),"No Revenue")</f>
        <v>No Revenue</v>
      </c>
      <c r="S6420" s="4">
        <f>Table2[[#This Row],[Revenue_Amount]]/Table2[[#This Row],[Num_Nights]]</f>
        <v>0</v>
      </c>
    </row>
    <row r="6421" spans="1:19" hidden="1" x14ac:dyDescent="0.3">
      <c r="A6421">
        <v>6420</v>
      </c>
      <c r="B6421" t="s">
        <v>50</v>
      </c>
      <c r="C6421" s="9">
        <v>45180</v>
      </c>
      <c r="D6421" s="9">
        <v>45189</v>
      </c>
      <c r="E6421" s="10">
        <v>45171</v>
      </c>
      <c r="F6421" t="s">
        <v>49</v>
      </c>
      <c r="G6421">
        <v>103.97</v>
      </c>
      <c r="H6421">
        <v>1</v>
      </c>
      <c r="I6421">
        <v>1</v>
      </c>
      <c r="J6421" t="s">
        <v>35</v>
      </c>
      <c r="K6421" t="s">
        <v>99</v>
      </c>
      <c r="L6421" t="s">
        <v>21</v>
      </c>
      <c r="M6421" t="s">
        <v>36</v>
      </c>
      <c r="N6421" t="s">
        <v>95</v>
      </c>
      <c r="O6421">
        <f>Table2[[#This Row],[check_out_date]]-Table2[[#This Row],[check_in_date]]</f>
        <v>9</v>
      </c>
      <c r="P6421">
        <f>Table2[[#This Row],[num_adults]]+Table2[[#This Row],[num_children]]</f>
        <v>2</v>
      </c>
      <c r="Q6421" s="3">
        <f>IF(OR(Table2[[#This Row],[booking_status]]="confirmed",Table2[[#This Row],[booking_status]]="checked-out"),Table2[[#This Row],[room_rate_per_night]]*Table2[[#This Row],[Num_Nights]],0)</f>
        <v>935.73</v>
      </c>
      <c r="R6421" t="str" cm="1">
        <f t="array" ref="R6421">IFERROR(_xlfn.IFS(Table2[[#This Row],[booking_status]]="confirmed","Expected",Table2[[#This Row],[booking_status]]="checked-out","Actual"),"No Revenue")</f>
        <v>Expected</v>
      </c>
      <c r="S6421" s="4">
        <f>Table2[[#This Row],[Revenue_Amount]]/Table2[[#This Row],[Num_Nights]]</f>
        <v>103.97</v>
      </c>
    </row>
    <row r="6422" spans="1:19" x14ac:dyDescent="0.3">
      <c r="A6422">
        <v>6421</v>
      </c>
      <c r="B6422" t="s">
        <v>50</v>
      </c>
      <c r="C6422" s="9">
        <v>45084</v>
      </c>
      <c r="D6422" s="9">
        <v>45088</v>
      </c>
      <c r="E6422" s="10">
        <v>45072</v>
      </c>
      <c r="F6422" t="s">
        <v>49</v>
      </c>
      <c r="G6422">
        <v>163.25</v>
      </c>
      <c r="H6422">
        <v>2</v>
      </c>
      <c r="I6422">
        <v>2</v>
      </c>
      <c r="J6422" t="s">
        <v>28</v>
      </c>
      <c r="K6422" t="s">
        <v>99</v>
      </c>
      <c r="L6422" t="s">
        <v>60</v>
      </c>
      <c r="M6422" t="s">
        <v>36</v>
      </c>
      <c r="N6422" t="s">
        <v>23</v>
      </c>
      <c r="O6422">
        <f>Table2[[#This Row],[check_out_date]]-Table2[[#This Row],[check_in_date]]</f>
        <v>4</v>
      </c>
      <c r="P6422">
        <f>Table2[[#This Row],[num_adults]]+Table2[[#This Row],[num_children]]</f>
        <v>4</v>
      </c>
      <c r="Q6422" s="3">
        <f>IF(OR(Table2[[#This Row],[booking_status]]="confirmed",Table2[[#This Row],[booking_status]]="checked-out"),Table2[[#This Row],[room_rate_per_night]]*Table2[[#This Row],[Num_Nights]],0)</f>
        <v>0</v>
      </c>
      <c r="R6422" t="str" cm="1">
        <f t="array" ref="R6422">IFERROR(_xlfn.IFS(Table2[[#This Row],[booking_status]]="confirmed","Expected",Table2[[#This Row],[booking_status]]="checked-out","Actual"),"No Revenue")</f>
        <v>No Revenue</v>
      </c>
      <c r="S6422" s="4">
        <f>Table2[[#This Row],[Revenue_Amount]]/Table2[[#This Row],[Num_Nights]]</f>
        <v>0</v>
      </c>
    </row>
    <row r="6423" spans="1:19" x14ac:dyDescent="0.3">
      <c r="A6423">
        <v>6422</v>
      </c>
      <c r="B6423" t="s">
        <v>31</v>
      </c>
      <c r="C6423" s="9">
        <v>44941</v>
      </c>
      <c r="D6423" s="9">
        <v>44944</v>
      </c>
      <c r="E6423" s="10">
        <v>44884</v>
      </c>
      <c r="F6423" t="s">
        <v>18</v>
      </c>
      <c r="G6423">
        <v>135.91999999999999</v>
      </c>
      <c r="H6423">
        <v>2</v>
      </c>
      <c r="I6423">
        <v>0</v>
      </c>
      <c r="J6423" t="s">
        <v>55</v>
      </c>
      <c r="K6423" t="s">
        <v>66</v>
      </c>
      <c r="L6423" t="s">
        <v>56</v>
      </c>
      <c r="M6423" t="s">
        <v>36</v>
      </c>
      <c r="N6423" t="s">
        <v>41</v>
      </c>
      <c r="O6423">
        <f>Table2[[#This Row],[check_out_date]]-Table2[[#This Row],[check_in_date]]</f>
        <v>3</v>
      </c>
      <c r="P6423">
        <f>Table2[[#This Row],[num_adults]]+Table2[[#This Row],[num_children]]</f>
        <v>2</v>
      </c>
      <c r="Q6423" s="3">
        <f>IF(OR(Table2[[#This Row],[booking_status]]="confirmed",Table2[[#This Row],[booking_status]]="checked-out"),Table2[[#This Row],[room_rate_per_night]]*Table2[[#This Row],[Num_Nights]],0)</f>
        <v>407.76</v>
      </c>
      <c r="R6423" t="str" cm="1">
        <f t="array" ref="R6423">IFERROR(_xlfn.IFS(Table2[[#This Row],[booking_status]]="confirmed","Expected",Table2[[#This Row],[booking_status]]="checked-out","Actual"),"No Revenue")</f>
        <v>Actual</v>
      </c>
      <c r="S6423" s="4">
        <f>Table2[[#This Row],[Revenue_Amount]]/Table2[[#This Row],[Num_Nights]]</f>
        <v>135.91999999999999</v>
      </c>
    </row>
    <row r="6424" spans="1:19" hidden="1" x14ac:dyDescent="0.3">
      <c r="A6424">
        <v>6423</v>
      </c>
      <c r="B6424" t="s">
        <v>31</v>
      </c>
      <c r="C6424" s="9">
        <v>45060</v>
      </c>
      <c r="D6424" s="9">
        <v>45063</v>
      </c>
      <c r="E6424" s="10">
        <v>45007</v>
      </c>
      <c r="F6424" t="s">
        <v>18</v>
      </c>
      <c r="G6424">
        <v>167.08</v>
      </c>
      <c r="H6424">
        <v>4</v>
      </c>
      <c r="I6424">
        <v>1</v>
      </c>
      <c r="J6424" t="s">
        <v>35</v>
      </c>
      <c r="K6424" t="s">
        <v>44</v>
      </c>
      <c r="L6424" t="s">
        <v>56</v>
      </c>
      <c r="M6424" t="s">
        <v>36</v>
      </c>
      <c r="N6424" t="s">
        <v>23</v>
      </c>
      <c r="O6424">
        <f>Table2[[#This Row],[check_out_date]]-Table2[[#This Row],[check_in_date]]</f>
        <v>3</v>
      </c>
      <c r="P6424">
        <f>Table2[[#This Row],[num_adults]]+Table2[[#This Row],[num_children]]</f>
        <v>5</v>
      </c>
      <c r="Q6424" s="3">
        <f>IF(OR(Table2[[#This Row],[booking_status]]="confirmed",Table2[[#This Row],[booking_status]]="checked-out"),Table2[[#This Row],[room_rate_per_night]]*Table2[[#This Row],[Num_Nights]],0)</f>
        <v>501.24</v>
      </c>
      <c r="R6424" t="str" cm="1">
        <f t="array" ref="R6424">IFERROR(_xlfn.IFS(Table2[[#This Row],[booking_status]]="confirmed","Expected",Table2[[#This Row],[booking_status]]="checked-out","Actual"),"No Revenue")</f>
        <v>Actual</v>
      </c>
      <c r="S6424" s="4">
        <f>Table2[[#This Row],[Revenue_Amount]]/Table2[[#This Row],[Num_Nights]]</f>
        <v>167.08</v>
      </c>
    </row>
    <row r="6425" spans="1:19" x14ac:dyDescent="0.3">
      <c r="A6425">
        <v>6424</v>
      </c>
      <c r="B6425" t="s">
        <v>31</v>
      </c>
      <c r="C6425" s="9">
        <v>45190</v>
      </c>
      <c r="D6425" s="9">
        <v>45198</v>
      </c>
      <c r="E6425" s="10">
        <v>45146</v>
      </c>
      <c r="F6425" t="s">
        <v>27</v>
      </c>
      <c r="G6425">
        <v>134.22999999999999</v>
      </c>
      <c r="H6425">
        <v>3</v>
      </c>
      <c r="I6425">
        <v>0</v>
      </c>
      <c r="J6425" t="s">
        <v>55</v>
      </c>
      <c r="K6425" t="s">
        <v>66</v>
      </c>
      <c r="L6425" t="s">
        <v>56</v>
      </c>
      <c r="M6425" t="s">
        <v>22</v>
      </c>
      <c r="N6425" t="s">
        <v>45</v>
      </c>
      <c r="O6425">
        <f>Table2[[#This Row],[check_out_date]]-Table2[[#This Row],[check_in_date]]</f>
        <v>8</v>
      </c>
      <c r="P6425">
        <f>Table2[[#This Row],[num_adults]]+Table2[[#This Row],[num_children]]</f>
        <v>3</v>
      </c>
      <c r="Q6425" s="3">
        <f>IF(OR(Table2[[#This Row],[booking_status]]="confirmed",Table2[[#This Row],[booking_status]]="checked-out"),Table2[[#This Row],[room_rate_per_night]]*Table2[[#This Row],[Num_Nights]],0)</f>
        <v>1073.8399999999999</v>
      </c>
      <c r="R6425" t="str" cm="1">
        <f t="array" ref="R6425">IFERROR(_xlfn.IFS(Table2[[#This Row],[booking_status]]="confirmed","Expected",Table2[[#This Row],[booking_status]]="checked-out","Actual"),"No Revenue")</f>
        <v>Actual</v>
      </c>
      <c r="S6425" s="4">
        <f>Table2[[#This Row],[Revenue_Amount]]/Table2[[#This Row],[Num_Nights]]</f>
        <v>134.22999999999999</v>
      </c>
    </row>
    <row r="6426" spans="1:19" x14ac:dyDescent="0.3">
      <c r="A6426">
        <v>6425</v>
      </c>
      <c r="B6426" t="s">
        <v>50</v>
      </c>
      <c r="C6426" s="9">
        <v>45006</v>
      </c>
      <c r="D6426" s="9">
        <v>45012</v>
      </c>
      <c r="E6426" s="10">
        <v>44976</v>
      </c>
      <c r="F6426" t="s">
        <v>27</v>
      </c>
      <c r="G6426">
        <v>240.29</v>
      </c>
      <c r="H6426">
        <v>2</v>
      </c>
      <c r="I6426">
        <v>0</v>
      </c>
      <c r="J6426" t="s">
        <v>28</v>
      </c>
      <c r="K6426" t="s">
        <v>29</v>
      </c>
      <c r="L6426" t="s">
        <v>56</v>
      </c>
      <c r="M6426" t="s">
        <v>36</v>
      </c>
      <c r="N6426" t="s">
        <v>41</v>
      </c>
      <c r="O6426">
        <f>Table2[[#This Row],[check_out_date]]-Table2[[#This Row],[check_in_date]]</f>
        <v>6</v>
      </c>
      <c r="P6426">
        <f>Table2[[#This Row],[num_adults]]+Table2[[#This Row],[num_children]]</f>
        <v>2</v>
      </c>
      <c r="Q6426" s="3">
        <f>IF(OR(Table2[[#This Row],[booking_status]]="confirmed",Table2[[#This Row],[booking_status]]="checked-out"),Table2[[#This Row],[room_rate_per_night]]*Table2[[#This Row],[Num_Nights]],0)</f>
        <v>1441.74</v>
      </c>
      <c r="R6426" t="str" cm="1">
        <f t="array" ref="R6426">IFERROR(_xlfn.IFS(Table2[[#This Row],[booking_status]]="confirmed","Expected",Table2[[#This Row],[booking_status]]="checked-out","Actual"),"No Revenue")</f>
        <v>Actual</v>
      </c>
      <c r="S6426" s="4">
        <f>Table2[[#This Row],[Revenue_Amount]]/Table2[[#This Row],[Num_Nights]]</f>
        <v>240.29</v>
      </c>
    </row>
    <row r="6427" spans="1:19" x14ac:dyDescent="0.3">
      <c r="A6427">
        <v>6426</v>
      </c>
      <c r="B6427" t="s">
        <v>14</v>
      </c>
      <c r="C6427" s="9">
        <v>45035</v>
      </c>
      <c r="D6427" s="9">
        <v>45038</v>
      </c>
      <c r="E6427" s="10">
        <v>44966</v>
      </c>
      <c r="F6427" t="s">
        <v>18</v>
      </c>
      <c r="G6427">
        <v>238.69</v>
      </c>
      <c r="H6427">
        <v>4</v>
      </c>
      <c r="I6427">
        <v>0</v>
      </c>
      <c r="J6427" t="s">
        <v>28</v>
      </c>
      <c r="K6427" t="s">
        <v>66</v>
      </c>
      <c r="L6427" t="s">
        <v>70</v>
      </c>
      <c r="M6427" t="s">
        <v>36</v>
      </c>
      <c r="N6427" t="s">
        <v>45</v>
      </c>
      <c r="O6427">
        <f>Table2[[#This Row],[check_out_date]]-Table2[[#This Row],[check_in_date]]</f>
        <v>3</v>
      </c>
      <c r="P6427">
        <f>Table2[[#This Row],[num_adults]]+Table2[[#This Row],[num_children]]</f>
        <v>4</v>
      </c>
      <c r="Q6427" s="3">
        <f>IF(OR(Table2[[#This Row],[booking_status]]="confirmed",Table2[[#This Row],[booking_status]]="checked-out"),Table2[[#This Row],[room_rate_per_night]]*Table2[[#This Row],[Num_Nights]],0)</f>
        <v>0</v>
      </c>
      <c r="R6427" t="str" cm="1">
        <f t="array" ref="R6427">IFERROR(_xlfn.IFS(Table2[[#This Row],[booking_status]]="confirmed","Expected",Table2[[#This Row],[booking_status]]="checked-out","Actual"),"No Revenue")</f>
        <v>No Revenue</v>
      </c>
      <c r="S6427" s="4">
        <f>Table2[[#This Row],[Revenue_Amount]]/Table2[[#This Row],[Num_Nights]]</f>
        <v>0</v>
      </c>
    </row>
    <row r="6428" spans="1:19" x14ac:dyDescent="0.3">
      <c r="A6428">
        <v>6427</v>
      </c>
      <c r="B6428" t="s">
        <v>50</v>
      </c>
      <c r="C6428" s="9">
        <v>45214</v>
      </c>
      <c r="D6428" s="9">
        <v>45219</v>
      </c>
      <c r="E6428" s="10">
        <v>45189</v>
      </c>
      <c r="F6428" t="s">
        <v>54</v>
      </c>
      <c r="G6428">
        <v>523.59</v>
      </c>
      <c r="H6428">
        <v>4</v>
      </c>
      <c r="I6428">
        <v>0</v>
      </c>
      <c r="J6428" t="s">
        <v>28</v>
      </c>
      <c r="K6428" t="s">
        <v>44</v>
      </c>
      <c r="L6428" t="s">
        <v>60</v>
      </c>
      <c r="M6428" t="s">
        <v>36</v>
      </c>
      <c r="N6428" t="s">
        <v>41</v>
      </c>
      <c r="O6428">
        <f>Table2[[#This Row],[check_out_date]]-Table2[[#This Row],[check_in_date]]</f>
        <v>5</v>
      </c>
      <c r="P6428">
        <f>Table2[[#This Row],[num_adults]]+Table2[[#This Row],[num_children]]</f>
        <v>4</v>
      </c>
      <c r="Q6428" s="3">
        <f>IF(OR(Table2[[#This Row],[booking_status]]="confirmed",Table2[[#This Row],[booking_status]]="checked-out"),Table2[[#This Row],[room_rate_per_night]]*Table2[[#This Row],[Num_Nights]],0)</f>
        <v>0</v>
      </c>
      <c r="R6428" t="str" cm="1">
        <f t="array" ref="R6428">IFERROR(_xlfn.IFS(Table2[[#This Row],[booking_status]]="confirmed","Expected",Table2[[#This Row],[booking_status]]="checked-out","Actual"),"No Revenue")</f>
        <v>No Revenue</v>
      </c>
      <c r="S6428" s="4">
        <f>Table2[[#This Row],[Revenue_Amount]]/Table2[[#This Row],[Num_Nights]]</f>
        <v>0</v>
      </c>
    </row>
    <row r="6429" spans="1:19" x14ac:dyDescent="0.3">
      <c r="A6429">
        <v>6428</v>
      </c>
      <c r="B6429" t="s">
        <v>14</v>
      </c>
      <c r="C6429" s="9">
        <v>45051</v>
      </c>
      <c r="D6429" s="9">
        <v>45053</v>
      </c>
      <c r="E6429" s="10">
        <v>45034</v>
      </c>
      <c r="F6429" t="s">
        <v>18</v>
      </c>
      <c r="G6429">
        <v>172.45</v>
      </c>
      <c r="H6429">
        <v>1</v>
      </c>
      <c r="I6429">
        <v>0</v>
      </c>
      <c r="J6429" t="s">
        <v>28</v>
      </c>
      <c r="K6429" t="s">
        <v>99</v>
      </c>
      <c r="L6429" t="s">
        <v>21</v>
      </c>
      <c r="M6429" t="s">
        <v>36</v>
      </c>
      <c r="N6429" t="s">
        <v>41</v>
      </c>
      <c r="O6429">
        <f>Table2[[#This Row],[check_out_date]]-Table2[[#This Row],[check_in_date]]</f>
        <v>2</v>
      </c>
      <c r="P6429">
        <f>Table2[[#This Row],[num_adults]]+Table2[[#This Row],[num_children]]</f>
        <v>1</v>
      </c>
      <c r="Q6429" s="3">
        <f>IF(OR(Table2[[#This Row],[booking_status]]="confirmed",Table2[[#This Row],[booking_status]]="checked-out"),Table2[[#This Row],[room_rate_per_night]]*Table2[[#This Row],[Num_Nights]],0)</f>
        <v>344.9</v>
      </c>
      <c r="R6429" t="str" cm="1">
        <f t="array" ref="R6429">IFERROR(_xlfn.IFS(Table2[[#This Row],[booking_status]]="confirmed","Expected",Table2[[#This Row],[booking_status]]="checked-out","Actual"),"No Revenue")</f>
        <v>Expected</v>
      </c>
      <c r="S6429" s="4">
        <f>Table2[[#This Row],[Revenue_Amount]]/Table2[[#This Row],[Num_Nights]]</f>
        <v>172.45</v>
      </c>
    </row>
    <row r="6430" spans="1:19" x14ac:dyDescent="0.3">
      <c r="A6430">
        <v>6429</v>
      </c>
      <c r="B6430" t="s">
        <v>31</v>
      </c>
      <c r="C6430" s="9">
        <v>45061</v>
      </c>
      <c r="D6430" s="9">
        <v>45064</v>
      </c>
      <c r="E6430" s="10">
        <v>45011</v>
      </c>
      <c r="F6430" t="s">
        <v>49</v>
      </c>
      <c r="G6430">
        <v>77.08</v>
      </c>
      <c r="H6430">
        <v>1</v>
      </c>
      <c r="I6430">
        <v>0</v>
      </c>
      <c r="J6430" t="s">
        <v>28</v>
      </c>
      <c r="K6430" t="s">
        <v>44</v>
      </c>
      <c r="L6430" t="s">
        <v>21</v>
      </c>
      <c r="M6430" t="s">
        <v>36</v>
      </c>
      <c r="N6430" t="s">
        <v>41</v>
      </c>
      <c r="O6430">
        <f>Table2[[#This Row],[check_out_date]]-Table2[[#This Row],[check_in_date]]</f>
        <v>3</v>
      </c>
      <c r="P6430">
        <f>Table2[[#This Row],[num_adults]]+Table2[[#This Row],[num_children]]</f>
        <v>1</v>
      </c>
      <c r="Q6430" s="3">
        <f>IF(OR(Table2[[#This Row],[booking_status]]="confirmed",Table2[[#This Row],[booking_status]]="checked-out"),Table2[[#This Row],[room_rate_per_night]]*Table2[[#This Row],[Num_Nights]],0)</f>
        <v>231.24</v>
      </c>
      <c r="R6430" t="str" cm="1">
        <f t="array" ref="R6430">IFERROR(_xlfn.IFS(Table2[[#This Row],[booking_status]]="confirmed","Expected",Table2[[#This Row],[booking_status]]="checked-out","Actual"),"No Revenue")</f>
        <v>Expected</v>
      </c>
      <c r="S6430" s="4">
        <f>Table2[[#This Row],[Revenue_Amount]]/Table2[[#This Row],[Num_Nights]]</f>
        <v>77.08</v>
      </c>
    </row>
    <row r="6431" spans="1:19" hidden="1" x14ac:dyDescent="0.3">
      <c r="A6431">
        <v>6430</v>
      </c>
      <c r="B6431" t="s">
        <v>31</v>
      </c>
      <c r="C6431" s="9">
        <v>45128</v>
      </c>
      <c r="D6431" s="9">
        <v>45129</v>
      </c>
      <c r="E6431" s="10">
        <v>45106</v>
      </c>
      <c r="F6431" t="s">
        <v>49</v>
      </c>
      <c r="G6431">
        <v>81.19</v>
      </c>
      <c r="H6431">
        <v>2</v>
      </c>
      <c r="I6431">
        <v>0</v>
      </c>
      <c r="J6431" t="s">
        <v>35</v>
      </c>
      <c r="K6431" t="s">
        <v>44</v>
      </c>
      <c r="L6431" t="s">
        <v>21</v>
      </c>
      <c r="M6431" t="s">
        <v>36</v>
      </c>
      <c r="N6431" t="s">
        <v>41</v>
      </c>
      <c r="O6431">
        <f>Table2[[#This Row],[check_out_date]]-Table2[[#This Row],[check_in_date]]</f>
        <v>1</v>
      </c>
      <c r="P6431">
        <f>Table2[[#This Row],[num_adults]]+Table2[[#This Row],[num_children]]</f>
        <v>2</v>
      </c>
      <c r="Q6431" s="3">
        <f>IF(OR(Table2[[#This Row],[booking_status]]="confirmed",Table2[[#This Row],[booking_status]]="checked-out"),Table2[[#This Row],[room_rate_per_night]]*Table2[[#This Row],[Num_Nights]],0)</f>
        <v>81.19</v>
      </c>
      <c r="R6431" t="str" cm="1">
        <f t="array" ref="R6431">IFERROR(_xlfn.IFS(Table2[[#This Row],[booking_status]]="confirmed","Expected",Table2[[#This Row],[booking_status]]="checked-out","Actual"),"No Revenue")</f>
        <v>Expected</v>
      </c>
      <c r="S6431" s="4">
        <f>Table2[[#This Row],[Revenue_Amount]]/Table2[[#This Row],[Num_Nights]]</f>
        <v>81.19</v>
      </c>
    </row>
    <row r="6432" spans="1:19" x14ac:dyDescent="0.3">
      <c r="A6432">
        <v>6431</v>
      </c>
      <c r="B6432" t="s">
        <v>37</v>
      </c>
      <c r="C6432" s="9">
        <v>45105</v>
      </c>
      <c r="D6432" s="9">
        <v>45113</v>
      </c>
      <c r="E6432" s="10">
        <v>45090</v>
      </c>
      <c r="F6432" t="s">
        <v>27</v>
      </c>
      <c r="G6432">
        <v>167.76</v>
      </c>
      <c r="H6432">
        <v>1</v>
      </c>
      <c r="I6432">
        <v>0</v>
      </c>
      <c r="J6432" t="s">
        <v>19</v>
      </c>
      <c r="K6432" t="s">
        <v>66</v>
      </c>
      <c r="L6432" t="s">
        <v>60</v>
      </c>
      <c r="M6432" t="s">
        <v>36</v>
      </c>
      <c r="N6432" t="s">
        <v>41</v>
      </c>
      <c r="O6432">
        <f>Table2[[#This Row],[check_out_date]]-Table2[[#This Row],[check_in_date]]</f>
        <v>8</v>
      </c>
      <c r="P6432">
        <f>Table2[[#This Row],[num_adults]]+Table2[[#This Row],[num_children]]</f>
        <v>1</v>
      </c>
      <c r="Q6432" s="3">
        <f>IF(OR(Table2[[#This Row],[booking_status]]="confirmed",Table2[[#This Row],[booking_status]]="checked-out"),Table2[[#This Row],[room_rate_per_night]]*Table2[[#This Row],[Num_Nights]],0)</f>
        <v>0</v>
      </c>
      <c r="R6432" t="str" cm="1">
        <f t="array" ref="R6432">IFERROR(_xlfn.IFS(Table2[[#This Row],[booking_status]]="confirmed","Expected",Table2[[#This Row],[booking_status]]="checked-out","Actual"),"No Revenue")</f>
        <v>No Revenue</v>
      </c>
      <c r="S6432" s="4">
        <f>Table2[[#This Row],[Revenue_Amount]]/Table2[[#This Row],[Num_Nights]]</f>
        <v>0</v>
      </c>
    </row>
    <row r="6433" spans="1:19" x14ac:dyDescent="0.3">
      <c r="A6433">
        <v>6432</v>
      </c>
      <c r="B6433" t="s">
        <v>31</v>
      </c>
      <c r="C6433" s="9">
        <v>44933</v>
      </c>
      <c r="D6433" s="9">
        <v>44941</v>
      </c>
      <c r="E6433" s="10">
        <v>44874</v>
      </c>
      <c r="F6433" t="s">
        <v>18</v>
      </c>
      <c r="G6433">
        <v>194.99</v>
      </c>
      <c r="H6433">
        <v>1</v>
      </c>
      <c r="I6433">
        <v>0</v>
      </c>
      <c r="J6433" t="s">
        <v>19</v>
      </c>
      <c r="K6433" t="s">
        <v>99</v>
      </c>
      <c r="L6433" t="s">
        <v>21</v>
      </c>
      <c r="M6433" t="s">
        <v>36</v>
      </c>
      <c r="N6433" t="s">
        <v>23</v>
      </c>
      <c r="O6433">
        <f>Table2[[#This Row],[check_out_date]]-Table2[[#This Row],[check_in_date]]</f>
        <v>8</v>
      </c>
      <c r="P6433">
        <f>Table2[[#This Row],[num_adults]]+Table2[[#This Row],[num_children]]</f>
        <v>1</v>
      </c>
      <c r="Q6433" s="3">
        <f>IF(OR(Table2[[#This Row],[booking_status]]="confirmed",Table2[[#This Row],[booking_status]]="checked-out"),Table2[[#This Row],[room_rate_per_night]]*Table2[[#This Row],[Num_Nights]],0)</f>
        <v>1559.92</v>
      </c>
      <c r="R6433" t="str" cm="1">
        <f t="array" ref="R6433">IFERROR(_xlfn.IFS(Table2[[#This Row],[booking_status]]="confirmed","Expected",Table2[[#This Row],[booking_status]]="checked-out","Actual"),"No Revenue")</f>
        <v>Expected</v>
      </c>
      <c r="S6433" s="4">
        <f>Table2[[#This Row],[Revenue_Amount]]/Table2[[#This Row],[Num_Nights]]</f>
        <v>194.99</v>
      </c>
    </row>
    <row r="6434" spans="1:19" x14ac:dyDescent="0.3">
      <c r="A6434">
        <v>6433</v>
      </c>
      <c r="B6434" t="s">
        <v>37</v>
      </c>
      <c r="C6434" s="9">
        <v>45291</v>
      </c>
      <c r="D6434" s="9">
        <v>45297</v>
      </c>
      <c r="E6434" s="10">
        <v>45280</v>
      </c>
      <c r="F6434" t="s">
        <v>49</v>
      </c>
      <c r="G6434">
        <v>138.41999999999999</v>
      </c>
      <c r="H6434">
        <v>2</v>
      </c>
      <c r="I6434">
        <v>0</v>
      </c>
      <c r="J6434" t="s">
        <v>28</v>
      </c>
      <c r="K6434" t="s">
        <v>20</v>
      </c>
      <c r="L6434" t="s">
        <v>21</v>
      </c>
      <c r="M6434" t="s">
        <v>36</v>
      </c>
      <c r="N6434" t="s">
        <v>95</v>
      </c>
      <c r="O6434">
        <f>Table2[[#This Row],[check_out_date]]-Table2[[#This Row],[check_in_date]]</f>
        <v>6</v>
      </c>
      <c r="P6434">
        <f>Table2[[#This Row],[num_adults]]+Table2[[#This Row],[num_children]]</f>
        <v>2</v>
      </c>
      <c r="Q6434" s="3">
        <f>IF(OR(Table2[[#This Row],[booking_status]]="confirmed",Table2[[#This Row],[booking_status]]="checked-out"),Table2[[#This Row],[room_rate_per_night]]*Table2[[#This Row],[Num_Nights]],0)</f>
        <v>830.52</v>
      </c>
      <c r="R6434" t="str" cm="1">
        <f t="array" ref="R6434">IFERROR(_xlfn.IFS(Table2[[#This Row],[booking_status]]="confirmed","Expected",Table2[[#This Row],[booking_status]]="checked-out","Actual"),"No Revenue")</f>
        <v>Expected</v>
      </c>
      <c r="S6434" s="4">
        <f>Table2[[#This Row],[Revenue_Amount]]/Table2[[#This Row],[Num_Nights]]</f>
        <v>138.41999999999999</v>
      </c>
    </row>
    <row r="6435" spans="1:19" x14ac:dyDescent="0.3">
      <c r="A6435">
        <v>6434</v>
      </c>
      <c r="B6435" t="s">
        <v>31</v>
      </c>
      <c r="C6435" s="9">
        <v>45261</v>
      </c>
      <c r="D6435" s="9">
        <v>45266</v>
      </c>
      <c r="E6435" s="10">
        <v>45234</v>
      </c>
      <c r="F6435" t="s">
        <v>18</v>
      </c>
      <c r="G6435">
        <v>199.51</v>
      </c>
      <c r="H6435">
        <v>1</v>
      </c>
      <c r="I6435">
        <v>0</v>
      </c>
      <c r="J6435" t="s">
        <v>28</v>
      </c>
      <c r="K6435" t="s">
        <v>20</v>
      </c>
      <c r="L6435" t="s">
        <v>21</v>
      </c>
      <c r="M6435" t="s">
        <v>36</v>
      </c>
      <c r="N6435" t="s">
        <v>41</v>
      </c>
      <c r="O6435">
        <f>Table2[[#This Row],[check_out_date]]-Table2[[#This Row],[check_in_date]]</f>
        <v>5</v>
      </c>
      <c r="P6435">
        <f>Table2[[#This Row],[num_adults]]+Table2[[#This Row],[num_children]]</f>
        <v>1</v>
      </c>
      <c r="Q6435" s="3">
        <f>IF(OR(Table2[[#This Row],[booking_status]]="confirmed",Table2[[#This Row],[booking_status]]="checked-out"),Table2[[#This Row],[room_rate_per_night]]*Table2[[#This Row],[Num_Nights]],0)</f>
        <v>997.55</v>
      </c>
      <c r="R6435" t="str" cm="1">
        <f t="array" ref="R6435">IFERROR(_xlfn.IFS(Table2[[#This Row],[booking_status]]="confirmed","Expected",Table2[[#This Row],[booking_status]]="checked-out","Actual"),"No Revenue")</f>
        <v>Expected</v>
      </c>
      <c r="S6435" s="4">
        <f>Table2[[#This Row],[Revenue_Amount]]/Table2[[#This Row],[Num_Nights]]</f>
        <v>199.51</v>
      </c>
    </row>
    <row r="6436" spans="1:19" x14ac:dyDescent="0.3">
      <c r="A6436">
        <v>6435</v>
      </c>
      <c r="B6436" t="s">
        <v>31</v>
      </c>
      <c r="C6436" s="9">
        <v>45208</v>
      </c>
      <c r="D6436" s="9">
        <v>45214</v>
      </c>
      <c r="E6436" s="10">
        <v>45170</v>
      </c>
      <c r="F6436" t="s">
        <v>18</v>
      </c>
      <c r="G6436">
        <v>202.71</v>
      </c>
      <c r="H6436">
        <v>3</v>
      </c>
      <c r="I6436">
        <v>3</v>
      </c>
      <c r="J6436" t="s">
        <v>28</v>
      </c>
      <c r="K6436" t="s">
        <v>29</v>
      </c>
      <c r="L6436" t="s">
        <v>56</v>
      </c>
      <c r="M6436" t="s">
        <v>36</v>
      </c>
      <c r="N6436" t="s">
        <v>41</v>
      </c>
      <c r="O6436">
        <f>Table2[[#This Row],[check_out_date]]-Table2[[#This Row],[check_in_date]]</f>
        <v>6</v>
      </c>
      <c r="P6436">
        <f>Table2[[#This Row],[num_adults]]+Table2[[#This Row],[num_children]]</f>
        <v>6</v>
      </c>
      <c r="Q6436" s="3">
        <f>IF(OR(Table2[[#This Row],[booking_status]]="confirmed",Table2[[#This Row],[booking_status]]="checked-out"),Table2[[#This Row],[room_rate_per_night]]*Table2[[#This Row],[Num_Nights]],0)</f>
        <v>1216.26</v>
      </c>
      <c r="R6436" t="str" cm="1">
        <f t="array" ref="R6436">IFERROR(_xlfn.IFS(Table2[[#This Row],[booking_status]]="confirmed","Expected",Table2[[#This Row],[booking_status]]="checked-out","Actual"),"No Revenue")</f>
        <v>Actual</v>
      </c>
      <c r="S6436" s="4">
        <f>Table2[[#This Row],[Revenue_Amount]]/Table2[[#This Row],[Num_Nights]]</f>
        <v>202.71</v>
      </c>
    </row>
    <row r="6437" spans="1:19" hidden="1" x14ac:dyDescent="0.3">
      <c r="A6437">
        <v>6436</v>
      </c>
      <c r="B6437" t="s">
        <v>37</v>
      </c>
      <c r="C6437" s="9">
        <v>45048</v>
      </c>
      <c r="D6437" s="9">
        <v>45049</v>
      </c>
      <c r="E6437" s="10">
        <v>45041</v>
      </c>
      <c r="F6437" t="s">
        <v>27</v>
      </c>
      <c r="G6437">
        <v>153.08000000000001</v>
      </c>
      <c r="H6437">
        <v>3</v>
      </c>
      <c r="I6437">
        <v>0</v>
      </c>
      <c r="J6437" t="s">
        <v>35</v>
      </c>
      <c r="K6437" t="s">
        <v>66</v>
      </c>
      <c r="L6437" t="s">
        <v>21</v>
      </c>
      <c r="M6437" t="s">
        <v>22</v>
      </c>
      <c r="N6437" t="s">
        <v>45</v>
      </c>
      <c r="O6437">
        <f>Table2[[#This Row],[check_out_date]]-Table2[[#This Row],[check_in_date]]</f>
        <v>1</v>
      </c>
      <c r="P6437">
        <f>Table2[[#This Row],[num_adults]]+Table2[[#This Row],[num_children]]</f>
        <v>3</v>
      </c>
      <c r="Q6437" s="3">
        <f>IF(OR(Table2[[#This Row],[booking_status]]="confirmed",Table2[[#This Row],[booking_status]]="checked-out"),Table2[[#This Row],[room_rate_per_night]]*Table2[[#This Row],[Num_Nights]],0)</f>
        <v>153.08000000000001</v>
      </c>
      <c r="R6437" t="str" cm="1">
        <f t="array" ref="R6437">IFERROR(_xlfn.IFS(Table2[[#This Row],[booking_status]]="confirmed","Expected",Table2[[#This Row],[booking_status]]="checked-out","Actual"),"No Revenue")</f>
        <v>Expected</v>
      </c>
      <c r="S6437" s="4">
        <f>Table2[[#This Row],[Revenue_Amount]]/Table2[[#This Row],[Num_Nights]]</f>
        <v>153.08000000000001</v>
      </c>
    </row>
    <row r="6438" spans="1:19" x14ac:dyDescent="0.3">
      <c r="A6438">
        <v>6437</v>
      </c>
      <c r="B6438" t="s">
        <v>50</v>
      </c>
      <c r="C6438" s="9">
        <v>45278</v>
      </c>
      <c r="D6438" s="9">
        <v>45282</v>
      </c>
      <c r="E6438" s="10">
        <v>45271</v>
      </c>
      <c r="F6438" t="s">
        <v>27</v>
      </c>
      <c r="G6438">
        <v>226.52</v>
      </c>
      <c r="H6438">
        <v>1</v>
      </c>
      <c r="I6438">
        <v>0</v>
      </c>
      <c r="J6438" t="s">
        <v>28</v>
      </c>
      <c r="K6438" t="s">
        <v>20</v>
      </c>
      <c r="L6438" t="s">
        <v>21</v>
      </c>
      <c r="M6438" t="s">
        <v>22</v>
      </c>
      <c r="N6438" t="s">
        <v>41</v>
      </c>
      <c r="O6438">
        <f>Table2[[#This Row],[check_out_date]]-Table2[[#This Row],[check_in_date]]</f>
        <v>4</v>
      </c>
      <c r="P6438">
        <f>Table2[[#This Row],[num_adults]]+Table2[[#This Row],[num_children]]</f>
        <v>1</v>
      </c>
      <c r="Q6438" s="3">
        <f>IF(OR(Table2[[#This Row],[booking_status]]="confirmed",Table2[[#This Row],[booking_status]]="checked-out"),Table2[[#This Row],[room_rate_per_night]]*Table2[[#This Row],[Num_Nights]],0)</f>
        <v>906.08</v>
      </c>
      <c r="R6438" t="str" cm="1">
        <f t="array" ref="R6438">IFERROR(_xlfn.IFS(Table2[[#This Row],[booking_status]]="confirmed","Expected",Table2[[#This Row],[booking_status]]="checked-out","Actual"),"No Revenue")</f>
        <v>Expected</v>
      </c>
      <c r="S6438" s="4">
        <f>Table2[[#This Row],[Revenue_Amount]]/Table2[[#This Row],[Num_Nights]]</f>
        <v>226.52</v>
      </c>
    </row>
    <row r="6439" spans="1:19" x14ac:dyDescent="0.3">
      <c r="A6439">
        <v>6438</v>
      </c>
      <c r="B6439" t="s">
        <v>14</v>
      </c>
      <c r="C6439" s="9">
        <v>45186</v>
      </c>
      <c r="D6439" s="9">
        <v>45193</v>
      </c>
      <c r="E6439" s="10">
        <v>45181</v>
      </c>
      <c r="F6439" t="s">
        <v>18</v>
      </c>
      <c r="G6439">
        <v>259.82</v>
      </c>
      <c r="H6439">
        <v>2</v>
      </c>
      <c r="I6439">
        <v>0</v>
      </c>
      <c r="J6439" t="s">
        <v>28</v>
      </c>
      <c r="K6439" t="s">
        <v>44</v>
      </c>
      <c r="L6439" t="s">
        <v>56</v>
      </c>
      <c r="M6439" t="s">
        <v>36</v>
      </c>
      <c r="N6439" t="s">
        <v>41</v>
      </c>
      <c r="O6439">
        <f>Table2[[#This Row],[check_out_date]]-Table2[[#This Row],[check_in_date]]</f>
        <v>7</v>
      </c>
      <c r="P6439">
        <f>Table2[[#This Row],[num_adults]]+Table2[[#This Row],[num_children]]</f>
        <v>2</v>
      </c>
      <c r="Q6439" s="3">
        <f>IF(OR(Table2[[#This Row],[booking_status]]="confirmed",Table2[[#This Row],[booking_status]]="checked-out"),Table2[[#This Row],[room_rate_per_night]]*Table2[[#This Row],[Num_Nights]],0)</f>
        <v>1818.74</v>
      </c>
      <c r="R6439" t="str" cm="1">
        <f t="array" ref="R6439">IFERROR(_xlfn.IFS(Table2[[#This Row],[booking_status]]="confirmed","Expected",Table2[[#This Row],[booking_status]]="checked-out","Actual"),"No Revenue")</f>
        <v>Actual</v>
      </c>
      <c r="S6439" s="4">
        <f>Table2[[#This Row],[Revenue_Amount]]/Table2[[#This Row],[Num_Nights]]</f>
        <v>259.82</v>
      </c>
    </row>
    <row r="6440" spans="1:19" x14ac:dyDescent="0.3">
      <c r="A6440">
        <v>6439</v>
      </c>
      <c r="B6440" t="s">
        <v>31</v>
      </c>
      <c r="C6440" s="9">
        <v>45001</v>
      </c>
      <c r="D6440" s="9">
        <v>45004</v>
      </c>
      <c r="E6440" s="10">
        <v>44946</v>
      </c>
      <c r="F6440" t="s">
        <v>18</v>
      </c>
      <c r="G6440">
        <v>184.68</v>
      </c>
      <c r="H6440">
        <v>4</v>
      </c>
      <c r="I6440">
        <v>1</v>
      </c>
      <c r="J6440" t="s">
        <v>28</v>
      </c>
      <c r="K6440" t="s">
        <v>66</v>
      </c>
      <c r="L6440" t="s">
        <v>60</v>
      </c>
      <c r="M6440" t="s">
        <v>36</v>
      </c>
      <c r="N6440" t="s">
        <v>95</v>
      </c>
      <c r="O6440">
        <f>Table2[[#This Row],[check_out_date]]-Table2[[#This Row],[check_in_date]]</f>
        <v>3</v>
      </c>
      <c r="P6440">
        <f>Table2[[#This Row],[num_adults]]+Table2[[#This Row],[num_children]]</f>
        <v>5</v>
      </c>
      <c r="Q6440" s="3">
        <f>IF(OR(Table2[[#This Row],[booking_status]]="confirmed",Table2[[#This Row],[booking_status]]="checked-out"),Table2[[#This Row],[room_rate_per_night]]*Table2[[#This Row],[Num_Nights]],0)</f>
        <v>0</v>
      </c>
      <c r="R6440" t="str" cm="1">
        <f t="array" ref="R6440">IFERROR(_xlfn.IFS(Table2[[#This Row],[booking_status]]="confirmed","Expected",Table2[[#This Row],[booking_status]]="checked-out","Actual"),"No Revenue")</f>
        <v>No Revenue</v>
      </c>
      <c r="S6440" s="4">
        <f>Table2[[#This Row],[Revenue_Amount]]/Table2[[#This Row],[Num_Nights]]</f>
        <v>0</v>
      </c>
    </row>
    <row r="6441" spans="1:19" x14ac:dyDescent="0.3">
      <c r="A6441">
        <v>6440</v>
      </c>
      <c r="B6441" t="s">
        <v>50</v>
      </c>
      <c r="C6441" s="9">
        <v>45052</v>
      </c>
      <c r="D6441" s="9">
        <v>45059</v>
      </c>
      <c r="E6441" s="10">
        <v>45044</v>
      </c>
      <c r="F6441" t="s">
        <v>27</v>
      </c>
      <c r="G6441">
        <v>192.69</v>
      </c>
      <c r="H6441">
        <v>1</v>
      </c>
      <c r="I6441">
        <v>2</v>
      </c>
      <c r="J6441" t="s">
        <v>28</v>
      </c>
      <c r="K6441" t="s">
        <v>29</v>
      </c>
      <c r="L6441" t="s">
        <v>70</v>
      </c>
      <c r="M6441" t="s">
        <v>22</v>
      </c>
      <c r="N6441" t="s">
        <v>41</v>
      </c>
      <c r="O6441">
        <f>Table2[[#This Row],[check_out_date]]-Table2[[#This Row],[check_in_date]]</f>
        <v>7</v>
      </c>
      <c r="P6441">
        <f>Table2[[#This Row],[num_adults]]+Table2[[#This Row],[num_children]]</f>
        <v>3</v>
      </c>
      <c r="Q6441" s="3">
        <f>IF(OR(Table2[[#This Row],[booking_status]]="confirmed",Table2[[#This Row],[booking_status]]="checked-out"),Table2[[#This Row],[room_rate_per_night]]*Table2[[#This Row],[Num_Nights]],0)</f>
        <v>0</v>
      </c>
      <c r="R6441" t="str" cm="1">
        <f t="array" ref="R6441">IFERROR(_xlfn.IFS(Table2[[#This Row],[booking_status]]="confirmed","Expected",Table2[[#This Row],[booking_status]]="checked-out","Actual"),"No Revenue")</f>
        <v>No Revenue</v>
      </c>
      <c r="S6441" s="4">
        <f>Table2[[#This Row],[Revenue_Amount]]/Table2[[#This Row],[Num_Nights]]</f>
        <v>0</v>
      </c>
    </row>
    <row r="6442" spans="1:19" x14ac:dyDescent="0.3">
      <c r="A6442">
        <v>6441</v>
      </c>
      <c r="B6442" t="s">
        <v>31</v>
      </c>
      <c r="C6442" s="9">
        <v>45120</v>
      </c>
      <c r="D6442" s="9">
        <v>45127</v>
      </c>
      <c r="E6442" s="10">
        <v>45109</v>
      </c>
      <c r="F6442" t="s">
        <v>27</v>
      </c>
      <c r="G6442">
        <v>150.82</v>
      </c>
      <c r="H6442">
        <v>3</v>
      </c>
      <c r="I6442">
        <v>0</v>
      </c>
      <c r="J6442" t="s">
        <v>28</v>
      </c>
      <c r="K6442" t="s">
        <v>44</v>
      </c>
      <c r="L6442" t="s">
        <v>21</v>
      </c>
      <c r="M6442" t="s">
        <v>36</v>
      </c>
      <c r="N6442" t="s">
        <v>41</v>
      </c>
      <c r="O6442">
        <f>Table2[[#This Row],[check_out_date]]-Table2[[#This Row],[check_in_date]]</f>
        <v>7</v>
      </c>
      <c r="P6442">
        <f>Table2[[#This Row],[num_adults]]+Table2[[#This Row],[num_children]]</f>
        <v>3</v>
      </c>
      <c r="Q6442" s="3">
        <f>IF(OR(Table2[[#This Row],[booking_status]]="confirmed",Table2[[#This Row],[booking_status]]="checked-out"),Table2[[#This Row],[room_rate_per_night]]*Table2[[#This Row],[Num_Nights]],0)</f>
        <v>1055.74</v>
      </c>
      <c r="R6442" t="str" cm="1">
        <f t="array" ref="R6442">IFERROR(_xlfn.IFS(Table2[[#This Row],[booking_status]]="confirmed","Expected",Table2[[#This Row],[booking_status]]="checked-out","Actual"),"No Revenue")</f>
        <v>Expected</v>
      </c>
      <c r="S6442" s="4">
        <f>Table2[[#This Row],[Revenue_Amount]]/Table2[[#This Row],[Num_Nights]]</f>
        <v>150.82</v>
      </c>
    </row>
    <row r="6443" spans="1:19" x14ac:dyDescent="0.3">
      <c r="A6443">
        <v>6442</v>
      </c>
      <c r="B6443" t="s">
        <v>50</v>
      </c>
      <c r="C6443" s="9">
        <v>45123</v>
      </c>
      <c r="D6443" s="9">
        <v>45131</v>
      </c>
      <c r="E6443" s="10">
        <v>45105</v>
      </c>
      <c r="F6443" t="s">
        <v>27</v>
      </c>
      <c r="G6443">
        <v>237.08</v>
      </c>
      <c r="H6443">
        <v>2</v>
      </c>
      <c r="I6443">
        <v>2</v>
      </c>
      <c r="J6443" t="s">
        <v>28</v>
      </c>
      <c r="K6443" t="s">
        <v>99</v>
      </c>
      <c r="L6443" t="s">
        <v>60</v>
      </c>
      <c r="M6443" t="s">
        <v>36</v>
      </c>
      <c r="N6443" t="s">
        <v>23</v>
      </c>
      <c r="O6443">
        <f>Table2[[#This Row],[check_out_date]]-Table2[[#This Row],[check_in_date]]</f>
        <v>8</v>
      </c>
      <c r="P6443">
        <f>Table2[[#This Row],[num_adults]]+Table2[[#This Row],[num_children]]</f>
        <v>4</v>
      </c>
      <c r="Q6443" s="3">
        <f>IF(OR(Table2[[#This Row],[booking_status]]="confirmed",Table2[[#This Row],[booking_status]]="checked-out"),Table2[[#This Row],[room_rate_per_night]]*Table2[[#This Row],[Num_Nights]],0)</f>
        <v>0</v>
      </c>
      <c r="R6443" t="str" cm="1">
        <f t="array" ref="R6443">IFERROR(_xlfn.IFS(Table2[[#This Row],[booking_status]]="confirmed","Expected",Table2[[#This Row],[booking_status]]="checked-out","Actual"),"No Revenue")</f>
        <v>No Revenue</v>
      </c>
      <c r="S6443" s="4">
        <f>Table2[[#This Row],[Revenue_Amount]]/Table2[[#This Row],[Num_Nights]]</f>
        <v>0</v>
      </c>
    </row>
    <row r="6444" spans="1:19" x14ac:dyDescent="0.3">
      <c r="A6444">
        <v>6443</v>
      </c>
      <c r="B6444" t="s">
        <v>37</v>
      </c>
      <c r="C6444" s="9">
        <v>45130</v>
      </c>
      <c r="D6444" s="9">
        <v>45135</v>
      </c>
      <c r="E6444" s="10">
        <v>45073</v>
      </c>
      <c r="F6444" t="s">
        <v>49</v>
      </c>
      <c r="G6444">
        <v>131.94</v>
      </c>
      <c r="H6444">
        <v>1</v>
      </c>
      <c r="I6444">
        <v>0</v>
      </c>
      <c r="J6444" t="s">
        <v>28</v>
      </c>
      <c r="K6444" t="s">
        <v>99</v>
      </c>
      <c r="L6444" t="s">
        <v>21</v>
      </c>
      <c r="M6444" t="s">
        <v>36</v>
      </c>
      <c r="N6444" t="s">
        <v>23</v>
      </c>
      <c r="O6444">
        <f>Table2[[#This Row],[check_out_date]]-Table2[[#This Row],[check_in_date]]</f>
        <v>5</v>
      </c>
      <c r="P6444">
        <f>Table2[[#This Row],[num_adults]]+Table2[[#This Row],[num_children]]</f>
        <v>1</v>
      </c>
      <c r="Q6444" s="3">
        <f>IF(OR(Table2[[#This Row],[booking_status]]="confirmed",Table2[[#This Row],[booking_status]]="checked-out"),Table2[[#This Row],[room_rate_per_night]]*Table2[[#This Row],[Num_Nights]],0)</f>
        <v>659.7</v>
      </c>
      <c r="R6444" t="str" cm="1">
        <f t="array" ref="R6444">IFERROR(_xlfn.IFS(Table2[[#This Row],[booking_status]]="confirmed","Expected",Table2[[#This Row],[booking_status]]="checked-out","Actual"),"No Revenue")</f>
        <v>Expected</v>
      </c>
      <c r="S6444" s="4">
        <f>Table2[[#This Row],[Revenue_Amount]]/Table2[[#This Row],[Num_Nights]]</f>
        <v>131.94</v>
      </c>
    </row>
    <row r="6445" spans="1:19" hidden="1" x14ac:dyDescent="0.3">
      <c r="A6445">
        <v>6444</v>
      </c>
      <c r="B6445" t="s">
        <v>31</v>
      </c>
      <c r="C6445" s="9">
        <v>45038</v>
      </c>
      <c r="D6445" s="9">
        <v>45041</v>
      </c>
      <c r="E6445" s="10">
        <v>45008</v>
      </c>
      <c r="F6445" t="s">
        <v>18</v>
      </c>
      <c r="G6445">
        <v>148.38999999999999</v>
      </c>
      <c r="H6445">
        <v>2</v>
      </c>
      <c r="I6445">
        <v>0</v>
      </c>
      <c r="J6445" t="s">
        <v>35</v>
      </c>
      <c r="K6445" t="s">
        <v>99</v>
      </c>
      <c r="L6445" t="s">
        <v>56</v>
      </c>
      <c r="M6445" t="s">
        <v>36</v>
      </c>
      <c r="N6445" t="s">
        <v>41</v>
      </c>
      <c r="O6445">
        <f>Table2[[#This Row],[check_out_date]]-Table2[[#This Row],[check_in_date]]</f>
        <v>3</v>
      </c>
      <c r="P6445">
        <f>Table2[[#This Row],[num_adults]]+Table2[[#This Row],[num_children]]</f>
        <v>2</v>
      </c>
      <c r="Q6445" s="3">
        <f>IF(OR(Table2[[#This Row],[booking_status]]="confirmed",Table2[[#This Row],[booking_status]]="checked-out"),Table2[[#This Row],[room_rate_per_night]]*Table2[[#This Row],[Num_Nights]],0)</f>
        <v>445.16999999999996</v>
      </c>
      <c r="R6445" t="str" cm="1">
        <f t="array" ref="R6445">IFERROR(_xlfn.IFS(Table2[[#This Row],[booking_status]]="confirmed","Expected",Table2[[#This Row],[booking_status]]="checked-out","Actual"),"No Revenue")</f>
        <v>Actual</v>
      </c>
      <c r="S6445" s="4">
        <f>Table2[[#This Row],[Revenue_Amount]]/Table2[[#This Row],[Num_Nights]]</f>
        <v>148.38999999999999</v>
      </c>
    </row>
    <row r="6446" spans="1:19" x14ac:dyDescent="0.3">
      <c r="A6446">
        <v>6445</v>
      </c>
      <c r="B6446" t="s">
        <v>50</v>
      </c>
      <c r="C6446" s="9">
        <v>45229</v>
      </c>
      <c r="D6446" s="9">
        <v>45233</v>
      </c>
      <c r="E6446" s="10">
        <v>45159</v>
      </c>
      <c r="F6446" t="s">
        <v>18</v>
      </c>
      <c r="G6446">
        <v>224.44</v>
      </c>
      <c r="H6446">
        <v>1</v>
      </c>
      <c r="I6446">
        <v>0</v>
      </c>
      <c r="J6446" t="s">
        <v>55</v>
      </c>
      <c r="K6446" t="s">
        <v>29</v>
      </c>
      <c r="L6446" t="s">
        <v>21</v>
      </c>
      <c r="M6446" t="s">
        <v>36</v>
      </c>
      <c r="N6446" t="s">
        <v>45</v>
      </c>
      <c r="O6446">
        <f>Table2[[#This Row],[check_out_date]]-Table2[[#This Row],[check_in_date]]</f>
        <v>4</v>
      </c>
      <c r="P6446">
        <f>Table2[[#This Row],[num_adults]]+Table2[[#This Row],[num_children]]</f>
        <v>1</v>
      </c>
      <c r="Q6446" s="3">
        <f>IF(OR(Table2[[#This Row],[booking_status]]="confirmed",Table2[[#This Row],[booking_status]]="checked-out"),Table2[[#This Row],[room_rate_per_night]]*Table2[[#This Row],[Num_Nights]],0)</f>
        <v>897.76</v>
      </c>
      <c r="R6446" t="str" cm="1">
        <f t="array" ref="R6446">IFERROR(_xlfn.IFS(Table2[[#This Row],[booking_status]]="confirmed","Expected",Table2[[#This Row],[booking_status]]="checked-out","Actual"),"No Revenue")</f>
        <v>Expected</v>
      </c>
      <c r="S6446" s="4">
        <f>Table2[[#This Row],[Revenue_Amount]]/Table2[[#This Row],[Num_Nights]]</f>
        <v>224.44</v>
      </c>
    </row>
    <row r="6447" spans="1:19" x14ac:dyDescent="0.3">
      <c r="A6447">
        <v>6446</v>
      </c>
      <c r="B6447" t="s">
        <v>31</v>
      </c>
      <c r="C6447" s="9">
        <v>45228</v>
      </c>
      <c r="D6447" s="9">
        <v>45237</v>
      </c>
      <c r="E6447" s="10">
        <v>45212</v>
      </c>
      <c r="F6447" t="s">
        <v>18</v>
      </c>
      <c r="G6447">
        <v>194.49</v>
      </c>
      <c r="H6447">
        <v>2</v>
      </c>
      <c r="I6447">
        <v>2</v>
      </c>
      <c r="J6447" t="s">
        <v>28</v>
      </c>
      <c r="K6447" t="s">
        <v>20</v>
      </c>
      <c r="L6447" t="s">
        <v>21</v>
      </c>
      <c r="M6447" t="s">
        <v>36</v>
      </c>
      <c r="N6447" t="s">
        <v>45</v>
      </c>
      <c r="O6447">
        <f>Table2[[#This Row],[check_out_date]]-Table2[[#This Row],[check_in_date]]</f>
        <v>9</v>
      </c>
      <c r="P6447">
        <f>Table2[[#This Row],[num_adults]]+Table2[[#This Row],[num_children]]</f>
        <v>4</v>
      </c>
      <c r="Q6447" s="3">
        <f>IF(OR(Table2[[#This Row],[booking_status]]="confirmed",Table2[[#This Row],[booking_status]]="checked-out"),Table2[[#This Row],[room_rate_per_night]]*Table2[[#This Row],[Num_Nights]],0)</f>
        <v>1750.41</v>
      </c>
      <c r="R6447" t="str" cm="1">
        <f t="array" ref="R6447">IFERROR(_xlfn.IFS(Table2[[#This Row],[booking_status]]="confirmed","Expected",Table2[[#This Row],[booking_status]]="checked-out","Actual"),"No Revenue")</f>
        <v>Expected</v>
      </c>
      <c r="S6447" s="4">
        <f>Table2[[#This Row],[Revenue_Amount]]/Table2[[#This Row],[Num_Nights]]</f>
        <v>194.49</v>
      </c>
    </row>
    <row r="6448" spans="1:19" hidden="1" x14ac:dyDescent="0.3">
      <c r="A6448">
        <v>6447</v>
      </c>
      <c r="B6448" t="s">
        <v>50</v>
      </c>
      <c r="C6448" s="9">
        <v>44936</v>
      </c>
      <c r="D6448" s="9">
        <v>44942</v>
      </c>
      <c r="E6448" s="10">
        <v>44895</v>
      </c>
      <c r="F6448" t="s">
        <v>18</v>
      </c>
      <c r="G6448">
        <v>264.12</v>
      </c>
      <c r="H6448">
        <v>1</v>
      </c>
      <c r="I6448">
        <v>0</v>
      </c>
      <c r="J6448" t="s">
        <v>35</v>
      </c>
      <c r="K6448" t="s">
        <v>29</v>
      </c>
      <c r="L6448" t="s">
        <v>60</v>
      </c>
      <c r="M6448" t="s">
        <v>36</v>
      </c>
      <c r="N6448" t="s">
        <v>30</v>
      </c>
      <c r="O6448">
        <f>Table2[[#This Row],[check_out_date]]-Table2[[#This Row],[check_in_date]]</f>
        <v>6</v>
      </c>
      <c r="P6448">
        <f>Table2[[#This Row],[num_adults]]+Table2[[#This Row],[num_children]]</f>
        <v>1</v>
      </c>
      <c r="Q6448" s="3">
        <f>IF(OR(Table2[[#This Row],[booking_status]]="confirmed",Table2[[#This Row],[booking_status]]="checked-out"),Table2[[#This Row],[room_rate_per_night]]*Table2[[#This Row],[Num_Nights]],0)</f>
        <v>0</v>
      </c>
      <c r="R6448" t="str" cm="1">
        <f t="array" ref="R6448">IFERROR(_xlfn.IFS(Table2[[#This Row],[booking_status]]="confirmed","Expected",Table2[[#This Row],[booking_status]]="checked-out","Actual"),"No Revenue")</f>
        <v>No Revenue</v>
      </c>
      <c r="S6448" s="4">
        <f>Table2[[#This Row],[Revenue_Amount]]/Table2[[#This Row],[Num_Nights]]</f>
        <v>0</v>
      </c>
    </row>
    <row r="6449" spans="1:19" x14ac:dyDescent="0.3">
      <c r="A6449">
        <v>6448</v>
      </c>
      <c r="B6449" t="s">
        <v>14</v>
      </c>
      <c r="C6449" s="9">
        <v>45051</v>
      </c>
      <c r="D6449" s="9">
        <v>45060</v>
      </c>
      <c r="E6449" s="10">
        <v>45025</v>
      </c>
      <c r="F6449" t="s">
        <v>49</v>
      </c>
      <c r="G6449">
        <v>72.099999999999994</v>
      </c>
      <c r="H6449">
        <v>3</v>
      </c>
      <c r="I6449">
        <v>0</v>
      </c>
      <c r="J6449" t="s">
        <v>94</v>
      </c>
      <c r="K6449" t="s">
        <v>29</v>
      </c>
      <c r="L6449" t="s">
        <v>60</v>
      </c>
      <c r="M6449" t="s">
        <v>36</v>
      </c>
      <c r="N6449" t="s">
        <v>95</v>
      </c>
      <c r="O6449">
        <f>Table2[[#This Row],[check_out_date]]-Table2[[#This Row],[check_in_date]]</f>
        <v>9</v>
      </c>
      <c r="P6449">
        <f>Table2[[#This Row],[num_adults]]+Table2[[#This Row],[num_children]]</f>
        <v>3</v>
      </c>
      <c r="Q6449" s="3">
        <f>IF(OR(Table2[[#This Row],[booking_status]]="confirmed",Table2[[#This Row],[booking_status]]="checked-out"),Table2[[#This Row],[room_rate_per_night]]*Table2[[#This Row],[Num_Nights]],0)</f>
        <v>0</v>
      </c>
      <c r="R6449" t="str" cm="1">
        <f t="array" ref="R6449">IFERROR(_xlfn.IFS(Table2[[#This Row],[booking_status]]="confirmed","Expected",Table2[[#This Row],[booking_status]]="checked-out","Actual"),"No Revenue")</f>
        <v>No Revenue</v>
      </c>
      <c r="S6449" s="4">
        <f>Table2[[#This Row],[Revenue_Amount]]/Table2[[#This Row],[Num_Nights]]</f>
        <v>0</v>
      </c>
    </row>
    <row r="6450" spans="1:19" x14ac:dyDescent="0.3">
      <c r="A6450">
        <v>6449</v>
      </c>
      <c r="B6450" t="s">
        <v>50</v>
      </c>
      <c r="C6450" s="9">
        <v>44978</v>
      </c>
      <c r="D6450" s="9">
        <v>44984</v>
      </c>
      <c r="E6450" s="10">
        <v>44962</v>
      </c>
      <c r="F6450" t="s">
        <v>54</v>
      </c>
      <c r="G6450">
        <v>424.09</v>
      </c>
      <c r="H6450">
        <v>2</v>
      </c>
      <c r="I6450">
        <v>0</v>
      </c>
      <c r="J6450" t="s">
        <v>28</v>
      </c>
      <c r="K6450" t="s">
        <v>99</v>
      </c>
      <c r="L6450" t="s">
        <v>21</v>
      </c>
      <c r="M6450" t="s">
        <v>36</v>
      </c>
      <c r="N6450" t="s">
        <v>41</v>
      </c>
      <c r="O6450">
        <f>Table2[[#This Row],[check_out_date]]-Table2[[#This Row],[check_in_date]]</f>
        <v>6</v>
      </c>
      <c r="P6450">
        <f>Table2[[#This Row],[num_adults]]+Table2[[#This Row],[num_children]]</f>
        <v>2</v>
      </c>
      <c r="Q6450" s="3">
        <f>IF(OR(Table2[[#This Row],[booking_status]]="confirmed",Table2[[#This Row],[booking_status]]="checked-out"),Table2[[#This Row],[room_rate_per_night]]*Table2[[#This Row],[Num_Nights]],0)</f>
        <v>2544.54</v>
      </c>
      <c r="R6450" t="str" cm="1">
        <f t="array" ref="R6450">IFERROR(_xlfn.IFS(Table2[[#This Row],[booking_status]]="confirmed","Expected",Table2[[#This Row],[booking_status]]="checked-out","Actual"),"No Revenue")</f>
        <v>Expected</v>
      </c>
      <c r="S6450" s="4">
        <f>Table2[[#This Row],[Revenue_Amount]]/Table2[[#This Row],[Num_Nights]]</f>
        <v>424.09</v>
      </c>
    </row>
    <row r="6451" spans="1:19" x14ac:dyDescent="0.3">
      <c r="A6451">
        <v>6450</v>
      </c>
      <c r="B6451" t="s">
        <v>14</v>
      </c>
      <c r="C6451" s="9">
        <v>45289</v>
      </c>
      <c r="D6451" s="9">
        <v>45297</v>
      </c>
      <c r="E6451" s="10">
        <v>45237</v>
      </c>
      <c r="F6451" t="s">
        <v>27</v>
      </c>
      <c r="G6451">
        <v>155.53</v>
      </c>
      <c r="H6451">
        <v>2</v>
      </c>
      <c r="I6451">
        <v>0</v>
      </c>
      <c r="J6451" t="s">
        <v>28</v>
      </c>
      <c r="K6451" t="s">
        <v>29</v>
      </c>
      <c r="L6451" t="s">
        <v>21</v>
      </c>
      <c r="M6451" t="s">
        <v>36</v>
      </c>
      <c r="N6451" t="s">
        <v>41</v>
      </c>
      <c r="O6451">
        <f>Table2[[#This Row],[check_out_date]]-Table2[[#This Row],[check_in_date]]</f>
        <v>8</v>
      </c>
      <c r="P6451">
        <f>Table2[[#This Row],[num_adults]]+Table2[[#This Row],[num_children]]</f>
        <v>2</v>
      </c>
      <c r="Q6451" s="3">
        <f>IF(OR(Table2[[#This Row],[booking_status]]="confirmed",Table2[[#This Row],[booking_status]]="checked-out"),Table2[[#This Row],[room_rate_per_night]]*Table2[[#This Row],[Num_Nights]],0)</f>
        <v>1244.24</v>
      </c>
      <c r="R6451" t="str" cm="1">
        <f t="array" ref="R6451">IFERROR(_xlfn.IFS(Table2[[#This Row],[booking_status]]="confirmed","Expected",Table2[[#This Row],[booking_status]]="checked-out","Actual"),"No Revenue")</f>
        <v>Expected</v>
      </c>
      <c r="S6451" s="4">
        <f>Table2[[#This Row],[Revenue_Amount]]/Table2[[#This Row],[Num_Nights]]</f>
        <v>155.53</v>
      </c>
    </row>
    <row r="6452" spans="1:19" hidden="1" x14ac:dyDescent="0.3">
      <c r="A6452">
        <v>6451</v>
      </c>
      <c r="B6452" t="s">
        <v>50</v>
      </c>
      <c r="C6452" s="9">
        <v>45242</v>
      </c>
      <c r="D6452" s="9">
        <v>45251</v>
      </c>
      <c r="E6452" s="10">
        <v>45189</v>
      </c>
      <c r="F6452" t="s">
        <v>54</v>
      </c>
      <c r="G6452">
        <v>514.75</v>
      </c>
      <c r="H6452">
        <v>1</v>
      </c>
      <c r="I6452">
        <v>0</v>
      </c>
      <c r="J6452" t="s">
        <v>35</v>
      </c>
      <c r="K6452" t="s">
        <v>99</v>
      </c>
      <c r="L6452" t="s">
        <v>56</v>
      </c>
      <c r="M6452" t="s">
        <v>22</v>
      </c>
      <c r="N6452" t="s">
        <v>41</v>
      </c>
      <c r="O6452">
        <f>Table2[[#This Row],[check_out_date]]-Table2[[#This Row],[check_in_date]]</f>
        <v>9</v>
      </c>
      <c r="P6452">
        <f>Table2[[#This Row],[num_adults]]+Table2[[#This Row],[num_children]]</f>
        <v>1</v>
      </c>
      <c r="Q6452" s="3">
        <f>IF(OR(Table2[[#This Row],[booking_status]]="confirmed",Table2[[#This Row],[booking_status]]="checked-out"),Table2[[#This Row],[room_rate_per_night]]*Table2[[#This Row],[Num_Nights]],0)</f>
        <v>4632.75</v>
      </c>
      <c r="R6452" t="str" cm="1">
        <f t="array" ref="R6452">IFERROR(_xlfn.IFS(Table2[[#This Row],[booking_status]]="confirmed","Expected",Table2[[#This Row],[booking_status]]="checked-out","Actual"),"No Revenue")</f>
        <v>Actual</v>
      </c>
      <c r="S6452" s="4">
        <f>Table2[[#This Row],[Revenue_Amount]]/Table2[[#This Row],[Num_Nights]]</f>
        <v>514.75</v>
      </c>
    </row>
    <row r="6453" spans="1:19" hidden="1" x14ac:dyDescent="0.3">
      <c r="A6453">
        <v>6452</v>
      </c>
      <c r="B6453" t="s">
        <v>50</v>
      </c>
      <c r="C6453" s="9">
        <v>45208</v>
      </c>
      <c r="D6453" s="9">
        <v>45212</v>
      </c>
      <c r="E6453" s="10">
        <v>45185</v>
      </c>
      <c r="F6453" t="s">
        <v>18</v>
      </c>
      <c r="G6453">
        <v>200.92</v>
      </c>
      <c r="H6453">
        <v>4</v>
      </c>
      <c r="I6453">
        <v>0</v>
      </c>
      <c r="J6453" t="s">
        <v>35</v>
      </c>
      <c r="K6453" t="s">
        <v>29</v>
      </c>
      <c r="L6453" t="s">
        <v>56</v>
      </c>
      <c r="M6453" t="s">
        <v>36</v>
      </c>
      <c r="N6453" t="s">
        <v>41</v>
      </c>
      <c r="O6453">
        <f>Table2[[#This Row],[check_out_date]]-Table2[[#This Row],[check_in_date]]</f>
        <v>4</v>
      </c>
      <c r="P6453">
        <f>Table2[[#This Row],[num_adults]]+Table2[[#This Row],[num_children]]</f>
        <v>4</v>
      </c>
      <c r="Q6453" s="3">
        <f>IF(OR(Table2[[#This Row],[booking_status]]="confirmed",Table2[[#This Row],[booking_status]]="checked-out"),Table2[[#This Row],[room_rate_per_night]]*Table2[[#This Row],[Num_Nights]],0)</f>
        <v>803.68</v>
      </c>
      <c r="R6453" t="str" cm="1">
        <f t="array" ref="R6453">IFERROR(_xlfn.IFS(Table2[[#This Row],[booking_status]]="confirmed","Expected",Table2[[#This Row],[booking_status]]="checked-out","Actual"),"No Revenue")</f>
        <v>Actual</v>
      </c>
      <c r="S6453" s="4">
        <f>Table2[[#This Row],[Revenue_Amount]]/Table2[[#This Row],[Num_Nights]]</f>
        <v>200.92</v>
      </c>
    </row>
    <row r="6454" spans="1:19" hidden="1" x14ac:dyDescent="0.3">
      <c r="A6454">
        <v>6453</v>
      </c>
      <c r="B6454" t="s">
        <v>31</v>
      </c>
      <c r="C6454" s="9">
        <v>44981</v>
      </c>
      <c r="D6454" s="9">
        <v>44984</v>
      </c>
      <c r="E6454" s="10">
        <v>44922</v>
      </c>
      <c r="F6454" t="s">
        <v>18</v>
      </c>
      <c r="G6454">
        <v>196.52</v>
      </c>
      <c r="H6454">
        <v>4</v>
      </c>
      <c r="I6454">
        <v>1</v>
      </c>
      <c r="J6454" t="s">
        <v>35</v>
      </c>
      <c r="K6454" t="s">
        <v>66</v>
      </c>
      <c r="L6454" t="s">
        <v>21</v>
      </c>
      <c r="M6454" t="s">
        <v>36</v>
      </c>
      <c r="N6454" t="s">
        <v>23</v>
      </c>
      <c r="O6454">
        <f>Table2[[#This Row],[check_out_date]]-Table2[[#This Row],[check_in_date]]</f>
        <v>3</v>
      </c>
      <c r="P6454">
        <f>Table2[[#This Row],[num_adults]]+Table2[[#This Row],[num_children]]</f>
        <v>5</v>
      </c>
      <c r="Q6454" s="3">
        <f>IF(OR(Table2[[#This Row],[booking_status]]="confirmed",Table2[[#This Row],[booking_status]]="checked-out"),Table2[[#This Row],[room_rate_per_night]]*Table2[[#This Row],[Num_Nights]],0)</f>
        <v>589.56000000000006</v>
      </c>
      <c r="R6454" t="str" cm="1">
        <f t="array" ref="R6454">IFERROR(_xlfn.IFS(Table2[[#This Row],[booking_status]]="confirmed","Expected",Table2[[#This Row],[booking_status]]="checked-out","Actual"),"No Revenue")</f>
        <v>Expected</v>
      </c>
      <c r="S6454" s="4">
        <f>Table2[[#This Row],[Revenue_Amount]]/Table2[[#This Row],[Num_Nights]]</f>
        <v>196.52</v>
      </c>
    </row>
    <row r="6455" spans="1:19" x14ac:dyDescent="0.3">
      <c r="A6455">
        <v>6454</v>
      </c>
      <c r="B6455" t="s">
        <v>31</v>
      </c>
      <c r="C6455" s="9">
        <v>45095</v>
      </c>
      <c r="D6455" s="9">
        <v>45100</v>
      </c>
      <c r="E6455" s="10">
        <v>45056</v>
      </c>
      <c r="F6455" t="s">
        <v>49</v>
      </c>
      <c r="G6455">
        <v>89.15</v>
      </c>
      <c r="H6455">
        <v>2</v>
      </c>
      <c r="I6455">
        <v>0</v>
      </c>
      <c r="J6455" t="s">
        <v>28</v>
      </c>
      <c r="K6455" t="s">
        <v>99</v>
      </c>
      <c r="L6455" t="s">
        <v>21</v>
      </c>
      <c r="M6455" t="s">
        <v>36</v>
      </c>
      <c r="N6455" t="s">
        <v>30</v>
      </c>
      <c r="O6455">
        <f>Table2[[#This Row],[check_out_date]]-Table2[[#This Row],[check_in_date]]</f>
        <v>5</v>
      </c>
      <c r="P6455">
        <f>Table2[[#This Row],[num_adults]]+Table2[[#This Row],[num_children]]</f>
        <v>2</v>
      </c>
      <c r="Q6455" s="3">
        <f>IF(OR(Table2[[#This Row],[booking_status]]="confirmed",Table2[[#This Row],[booking_status]]="checked-out"),Table2[[#This Row],[room_rate_per_night]]*Table2[[#This Row],[Num_Nights]],0)</f>
        <v>445.75</v>
      </c>
      <c r="R6455" t="str" cm="1">
        <f t="array" ref="R6455">IFERROR(_xlfn.IFS(Table2[[#This Row],[booking_status]]="confirmed","Expected",Table2[[#This Row],[booking_status]]="checked-out","Actual"),"No Revenue")</f>
        <v>Expected</v>
      </c>
      <c r="S6455" s="4">
        <f>Table2[[#This Row],[Revenue_Amount]]/Table2[[#This Row],[Num_Nights]]</f>
        <v>89.15</v>
      </c>
    </row>
    <row r="6456" spans="1:19" hidden="1" x14ac:dyDescent="0.3">
      <c r="A6456">
        <v>6455</v>
      </c>
      <c r="B6456" t="s">
        <v>37</v>
      </c>
      <c r="C6456" s="9">
        <v>45261</v>
      </c>
      <c r="D6456" s="9">
        <v>45265</v>
      </c>
      <c r="E6456" s="10">
        <v>45246</v>
      </c>
      <c r="F6456" t="s">
        <v>49</v>
      </c>
      <c r="G6456">
        <v>138.94999999999999</v>
      </c>
      <c r="H6456">
        <v>2</v>
      </c>
      <c r="I6456">
        <v>1</v>
      </c>
      <c r="J6456" t="s">
        <v>35</v>
      </c>
      <c r="K6456" t="s">
        <v>44</v>
      </c>
      <c r="L6456" t="s">
        <v>21</v>
      </c>
      <c r="M6456" t="s">
        <v>36</v>
      </c>
      <c r="N6456" t="s">
        <v>41</v>
      </c>
      <c r="O6456">
        <f>Table2[[#This Row],[check_out_date]]-Table2[[#This Row],[check_in_date]]</f>
        <v>4</v>
      </c>
      <c r="P6456">
        <f>Table2[[#This Row],[num_adults]]+Table2[[#This Row],[num_children]]</f>
        <v>3</v>
      </c>
      <c r="Q6456" s="3">
        <f>IF(OR(Table2[[#This Row],[booking_status]]="confirmed",Table2[[#This Row],[booking_status]]="checked-out"),Table2[[#This Row],[room_rate_per_night]]*Table2[[#This Row],[Num_Nights]],0)</f>
        <v>555.79999999999995</v>
      </c>
      <c r="R6456" t="str" cm="1">
        <f t="array" ref="R6456">IFERROR(_xlfn.IFS(Table2[[#This Row],[booking_status]]="confirmed","Expected",Table2[[#This Row],[booking_status]]="checked-out","Actual"),"No Revenue")</f>
        <v>Expected</v>
      </c>
      <c r="S6456" s="4">
        <f>Table2[[#This Row],[Revenue_Amount]]/Table2[[#This Row],[Num_Nights]]</f>
        <v>138.94999999999999</v>
      </c>
    </row>
    <row r="6457" spans="1:19" x14ac:dyDescent="0.3">
      <c r="A6457">
        <v>6456</v>
      </c>
      <c r="B6457" t="s">
        <v>31</v>
      </c>
      <c r="C6457" s="9">
        <v>45281</v>
      </c>
      <c r="D6457" s="9">
        <v>45286</v>
      </c>
      <c r="E6457" s="10">
        <v>45256</v>
      </c>
      <c r="F6457" t="s">
        <v>27</v>
      </c>
      <c r="G6457">
        <v>155.61000000000001</v>
      </c>
      <c r="H6457">
        <v>1</v>
      </c>
      <c r="I6457">
        <v>0</v>
      </c>
      <c r="J6457" t="s">
        <v>28</v>
      </c>
      <c r="K6457" t="s">
        <v>20</v>
      </c>
      <c r="L6457" t="s">
        <v>21</v>
      </c>
      <c r="M6457" t="s">
        <v>36</v>
      </c>
      <c r="N6457" t="s">
        <v>41</v>
      </c>
      <c r="O6457">
        <f>Table2[[#This Row],[check_out_date]]-Table2[[#This Row],[check_in_date]]</f>
        <v>5</v>
      </c>
      <c r="P6457">
        <f>Table2[[#This Row],[num_adults]]+Table2[[#This Row],[num_children]]</f>
        <v>1</v>
      </c>
      <c r="Q6457" s="3">
        <f>IF(OR(Table2[[#This Row],[booking_status]]="confirmed",Table2[[#This Row],[booking_status]]="checked-out"),Table2[[#This Row],[room_rate_per_night]]*Table2[[#This Row],[Num_Nights]],0)</f>
        <v>778.05000000000007</v>
      </c>
      <c r="R6457" t="str" cm="1">
        <f t="array" ref="R6457">IFERROR(_xlfn.IFS(Table2[[#This Row],[booking_status]]="confirmed","Expected",Table2[[#This Row],[booking_status]]="checked-out","Actual"),"No Revenue")</f>
        <v>Expected</v>
      </c>
      <c r="S6457" s="4">
        <f>Table2[[#This Row],[Revenue_Amount]]/Table2[[#This Row],[Num_Nights]]</f>
        <v>155.61000000000001</v>
      </c>
    </row>
    <row r="6458" spans="1:19" x14ac:dyDescent="0.3">
      <c r="A6458">
        <v>6457</v>
      </c>
      <c r="B6458" t="s">
        <v>31</v>
      </c>
      <c r="C6458" s="9">
        <v>45235</v>
      </c>
      <c r="D6458" s="9">
        <v>45242</v>
      </c>
      <c r="E6458" s="10">
        <v>45201</v>
      </c>
      <c r="F6458" t="s">
        <v>18</v>
      </c>
      <c r="G6458">
        <v>201.74</v>
      </c>
      <c r="H6458">
        <v>1</v>
      </c>
      <c r="I6458">
        <v>1</v>
      </c>
      <c r="J6458" t="s">
        <v>55</v>
      </c>
      <c r="K6458" t="s">
        <v>29</v>
      </c>
      <c r="L6458" t="s">
        <v>21</v>
      </c>
      <c r="M6458" t="s">
        <v>36</v>
      </c>
      <c r="N6458" t="s">
        <v>41</v>
      </c>
      <c r="O6458">
        <f>Table2[[#This Row],[check_out_date]]-Table2[[#This Row],[check_in_date]]</f>
        <v>7</v>
      </c>
      <c r="P6458">
        <f>Table2[[#This Row],[num_adults]]+Table2[[#This Row],[num_children]]</f>
        <v>2</v>
      </c>
      <c r="Q6458" s="3">
        <f>IF(OR(Table2[[#This Row],[booking_status]]="confirmed",Table2[[#This Row],[booking_status]]="checked-out"),Table2[[#This Row],[room_rate_per_night]]*Table2[[#This Row],[Num_Nights]],0)</f>
        <v>1412.18</v>
      </c>
      <c r="R6458" t="str" cm="1">
        <f t="array" ref="R6458">IFERROR(_xlfn.IFS(Table2[[#This Row],[booking_status]]="confirmed","Expected",Table2[[#This Row],[booking_status]]="checked-out","Actual"),"No Revenue")</f>
        <v>Expected</v>
      </c>
      <c r="S6458" s="4">
        <f>Table2[[#This Row],[Revenue_Amount]]/Table2[[#This Row],[Num_Nights]]</f>
        <v>201.74</v>
      </c>
    </row>
    <row r="6459" spans="1:19" x14ac:dyDescent="0.3">
      <c r="A6459">
        <v>6458</v>
      </c>
      <c r="B6459" t="s">
        <v>31</v>
      </c>
      <c r="C6459" s="9">
        <v>45102</v>
      </c>
      <c r="D6459" s="9">
        <v>45110</v>
      </c>
      <c r="E6459" s="10">
        <v>45095</v>
      </c>
      <c r="F6459" t="s">
        <v>27</v>
      </c>
      <c r="G6459">
        <v>138.6</v>
      </c>
      <c r="H6459">
        <v>1</v>
      </c>
      <c r="I6459">
        <v>0</v>
      </c>
      <c r="J6459" t="s">
        <v>19</v>
      </c>
      <c r="K6459" t="s">
        <v>20</v>
      </c>
      <c r="L6459" t="s">
        <v>60</v>
      </c>
      <c r="M6459" t="s">
        <v>36</v>
      </c>
      <c r="N6459" t="s">
        <v>23</v>
      </c>
      <c r="O6459">
        <f>Table2[[#This Row],[check_out_date]]-Table2[[#This Row],[check_in_date]]</f>
        <v>8</v>
      </c>
      <c r="P6459">
        <f>Table2[[#This Row],[num_adults]]+Table2[[#This Row],[num_children]]</f>
        <v>1</v>
      </c>
      <c r="Q6459" s="3">
        <f>IF(OR(Table2[[#This Row],[booking_status]]="confirmed",Table2[[#This Row],[booking_status]]="checked-out"),Table2[[#This Row],[room_rate_per_night]]*Table2[[#This Row],[Num_Nights]],0)</f>
        <v>0</v>
      </c>
      <c r="R6459" t="str" cm="1">
        <f t="array" ref="R6459">IFERROR(_xlfn.IFS(Table2[[#This Row],[booking_status]]="confirmed","Expected",Table2[[#This Row],[booking_status]]="checked-out","Actual"),"No Revenue")</f>
        <v>No Revenue</v>
      </c>
      <c r="S6459" s="4">
        <f>Table2[[#This Row],[Revenue_Amount]]/Table2[[#This Row],[Num_Nights]]</f>
        <v>0</v>
      </c>
    </row>
    <row r="6460" spans="1:19" x14ac:dyDescent="0.3">
      <c r="A6460">
        <v>6459</v>
      </c>
      <c r="B6460" t="s">
        <v>50</v>
      </c>
      <c r="C6460" s="9">
        <v>45113</v>
      </c>
      <c r="D6460" s="9">
        <v>45118</v>
      </c>
      <c r="E6460" s="10">
        <v>45045</v>
      </c>
      <c r="F6460" t="s">
        <v>18</v>
      </c>
      <c r="G6460">
        <v>273.83999999999997</v>
      </c>
      <c r="H6460">
        <v>2</v>
      </c>
      <c r="I6460">
        <v>0</v>
      </c>
      <c r="J6460" t="s">
        <v>94</v>
      </c>
      <c r="K6460" t="s">
        <v>99</v>
      </c>
      <c r="L6460" t="s">
        <v>56</v>
      </c>
      <c r="M6460" t="s">
        <v>36</v>
      </c>
      <c r="N6460" t="s">
        <v>41</v>
      </c>
      <c r="O6460">
        <f>Table2[[#This Row],[check_out_date]]-Table2[[#This Row],[check_in_date]]</f>
        <v>5</v>
      </c>
      <c r="P6460">
        <f>Table2[[#This Row],[num_adults]]+Table2[[#This Row],[num_children]]</f>
        <v>2</v>
      </c>
      <c r="Q6460" s="3">
        <f>IF(OR(Table2[[#This Row],[booking_status]]="confirmed",Table2[[#This Row],[booking_status]]="checked-out"),Table2[[#This Row],[room_rate_per_night]]*Table2[[#This Row],[Num_Nights]],0)</f>
        <v>1369.1999999999998</v>
      </c>
      <c r="R6460" t="str" cm="1">
        <f t="array" ref="R6460">IFERROR(_xlfn.IFS(Table2[[#This Row],[booking_status]]="confirmed","Expected",Table2[[#This Row],[booking_status]]="checked-out","Actual"),"No Revenue")</f>
        <v>Actual</v>
      </c>
      <c r="S6460" s="4">
        <f>Table2[[#This Row],[Revenue_Amount]]/Table2[[#This Row],[Num_Nights]]</f>
        <v>273.83999999999997</v>
      </c>
    </row>
    <row r="6461" spans="1:19" x14ac:dyDescent="0.3">
      <c r="A6461">
        <v>6460</v>
      </c>
      <c r="B6461" t="s">
        <v>37</v>
      </c>
      <c r="C6461" s="9">
        <v>45272</v>
      </c>
      <c r="D6461" s="9">
        <v>45276</v>
      </c>
      <c r="E6461" s="10">
        <v>45264</v>
      </c>
      <c r="F6461" t="s">
        <v>27</v>
      </c>
      <c r="G6461">
        <v>166.29</v>
      </c>
      <c r="H6461">
        <v>1</v>
      </c>
      <c r="I6461">
        <v>1</v>
      </c>
      <c r="J6461" t="s">
        <v>28</v>
      </c>
      <c r="K6461" t="s">
        <v>20</v>
      </c>
      <c r="L6461" t="s">
        <v>21</v>
      </c>
      <c r="M6461" t="s">
        <v>36</v>
      </c>
      <c r="N6461" t="s">
        <v>41</v>
      </c>
      <c r="O6461">
        <f>Table2[[#This Row],[check_out_date]]-Table2[[#This Row],[check_in_date]]</f>
        <v>4</v>
      </c>
      <c r="P6461">
        <f>Table2[[#This Row],[num_adults]]+Table2[[#This Row],[num_children]]</f>
        <v>2</v>
      </c>
      <c r="Q6461" s="3">
        <f>IF(OR(Table2[[#This Row],[booking_status]]="confirmed",Table2[[#This Row],[booking_status]]="checked-out"),Table2[[#This Row],[room_rate_per_night]]*Table2[[#This Row],[Num_Nights]],0)</f>
        <v>665.16</v>
      </c>
      <c r="R6461" t="str" cm="1">
        <f t="array" ref="R6461">IFERROR(_xlfn.IFS(Table2[[#This Row],[booking_status]]="confirmed","Expected",Table2[[#This Row],[booking_status]]="checked-out","Actual"),"No Revenue")</f>
        <v>Expected</v>
      </c>
      <c r="S6461" s="4">
        <f>Table2[[#This Row],[Revenue_Amount]]/Table2[[#This Row],[Num_Nights]]</f>
        <v>166.29</v>
      </c>
    </row>
    <row r="6462" spans="1:19" hidden="1" x14ac:dyDescent="0.3">
      <c r="A6462">
        <v>6461</v>
      </c>
      <c r="B6462" t="s">
        <v>14</v>
      </c>
      <c r="C6462" s="9">
        <v>45277</v>
      </c>
      <c r="D6462" s="9">
        <v>45280</v>
      </c>
      <c r="E6462" s="10">
        <v>45229</v>
      </c>
      <c r="F6462" t="s">
        <v>54</v>
      </c>
      <c r="G6462">
        <v>409.42</v>
      </c>
      <c r="H6462">
        <v>1</v>
      </c>
      <c r="I6462">
        <v>0</v>
      </c>
      <c r="J6462" t="s">
        <v>35</v>
      </c>
      <c r="K6462" t="s">
        <v>20</v>
      </c>
      <c r="L6462" t="s">
        <v>21</v>
      </c>
      <c r="M6462" t="s">
        <v>36</v>
      </c>
      <c r="N6462" t="s">
        <v>41</v>
      </c>
      <c r="O6462">
        <f>Table2[[#This Row],[check_out_date]]-Table2[[#This Row],[check_in_date]]</f>
        <v>3</v>
      </c>
      <c r="P6462">
        <f>Table2[[#This Row],[num_adults]]+Table2[[#This Row],[num_children]]</f>
        <v>1</v>
      </c>
      <c r="Q6462" s="3">
        <f>IF(OR(Table2[[#This Row],[booking_status]]="confirmed",Table2[[#This Row],[booking_status]]="checked-out"),Table2[[#This Row],[room_rate_per_night]]*Table2[[#This Row],[Num_Nights]],0)</f>
        <v>1228.26</v>
      </c>
      <c r="R6462" t="str" cm="1">
        <f t="array" ref="R6462">IFERROR(_xlfn.IFS(Table2[[#This Row],[booking_status]]="confirmed","Expected",Table2[[#This Row],[booking_status]]="checked-out","Actual"),"No Revenue")</f>
        <v>Expected</v>
      </c>
      <c r="S6462" s="4">
        <f>Table2[[#This Row],[Revenue_Amount]]/Table2[[#This Row],[Num_Nights]]</f>
        <v>409.42</v>
      </c>
    </row>
    <row r="6463" spans="1:19" x14ac:dyDescent="0.3">
      <c r="A6463">
        <v>6462</v>
      </c>
      <c r="B6463" t="s">
        <v>31</v>
      </c>
      <c r="C6463" s="9">
        <v>45113</v>
      </c>
      <c r="D6463" s="9">
        <v>45115</v>
      </c>
      <c r="E6463" s="10">
        <v>45064</v>
      </c>
      <c r="F6463" t="s">
        <v>27</v>
      </c>
      <c r="G6463">
        <v>111.69</v>
      </c>
      <c r="H6463">
        <v>2</v>
      </c>
      <c r="I6463">
        <v>0</v>
      </c>
      <c r="J6463" t="s">
        <v>28</v>
      </c>
      <c r="K6463" t="s">
        <v>66</v>
      </c>
      <c r="L6463" t="s">
        <v>21</v>
      </c>
      <c r="M6463" t="s">
        <v>36</v>
      </c>
      <c r="N6463" t="s">
        <v>41</v>
      </c>
      <c r="O6463">
        <f>Table2[[#This Row],[check_out_date]]-Table2[[#This Row],[check_in_date]]</f>
        <v>2</v>
      </c>
      <c r="P6463">
        <f>Table2[[#This Row],[num_adults]]+Table2[[#This Row],[num_children]]</f>
        <v>2</v>
      </c>
      <c r="Q6463" s="3">
        <f>IF(OR(Table2[[#This Row],[booking_status]]="confirmed",Table2[[#This Row],[booking_status]]="checked-out"),Table2[[#This Row],[room_rate_per_night]]*Table2[[#This Row],[Num_Nights]],0)</f>
        <v>223.38</v>
      </c>
      <c r="R6463" t="str" cm="1">
        <f t="array" ref="R6463">IFERROR(_xlfn.IFS(Table2[[#This Row],[booking_status]]="confirmed","Expected",Table2[[#This Row],[booking_status]]="checked-out","Actual"),"No Revenue")</f>
        <v>Expected</v>
      </c>
      <c r="S6463" s="4">
        <f>Table2[[#This Row],[Revenue_Amount]]/Table2[[#This Row],[Num_Nights]]</f>
        <v>111.69</v>
      </c>
    </row>
    <row r="6464" spans="1:19" x14ac:dyDescent="0.3">
      <c r="A6464">
        <v>6463</v>
      </c>
      <c r="B6464" t="s">
        <v>37</v>
      </c>
      <c r="C6464" s="9">
        <v>45101</v>
      </c>
      <c r="D6464" s="9">
        <v>45104</v>
      </c>
      <c r="E6464" s="10">
        <v>45045</v>
      </c>
      <c r="F6464" t="s">
        <v>27</v>
      </c>
      <c r="G6464">
        <v>141.53</v>
      </c>
      <c r="H6464">
        <v>2</v>
      </c>
      <c r="I6464">
        <v>1</v>
      </c>
      <c r="J6464" t="s">
        <v>55</v>
      </c>
      <c r="K6464" t="s">
        <v>99</v>
      </c>
      <c r="L6464" t="s">
        <v>21</v>
      </c>
      <c r="M6464" t="s">
        <v>36</v>
      </c>
      <c r="N6464" t="s">
        <v>41</v>
      </c>
      <c r="O6464">
        <f>Table2[[#This Row],[check_out_date]]-Table2[[#This Row],[check_in_date]]</f>
        <v>3</v>
      </c>
      <c r="P6464">
        <f>Table2[[#This Row],[num_adults]]+Table2[[#This Row],[num_children]]</f>
        <v>3</v>
      </c>
      <c r="Q6464" s="3">
        <f>IF(OR(Table2[[#This Row],[booking_status]]="confirmed",Table2[[#This Row],[booking_status]]="checked-out"),Table2[[#This Row],[room_rate_per_night]]*Table2[[#This Row],[Num_Nights]],0)</f>
        <v>424.59000000000003</v>
      </c>
      <c r="R6464" t="str" cm="1">
        <f t="array" ref="R6464">IFERROR(_xlfn.IFS(Table2[[#This Row],[booking_status]]="confirmed","Expected",Table2[[#This Row],[booking_status]]="checked-out","Actual"),"No Revenue")</f>
        <v>Expected</v>
      </c>
      <c r="S6464" s="4">
        <f>Table2[[#This Row],[Revenue_Amount]]/Table2[[#This Row],[Num_Nights]]</f>
        <v>141.53</v>
      </c>
    </row>
    <row r="6465" spans="1:19" x14ac:dyDescent="0.3">
      <c r="A6465">
        <v>6464</v>
      </c>
      <c r="B6465" t="s">
        <v>14</v>
      </c>
      <c r="C6465" s="9">
        <v>45059</v>
      </c>
      <c r="D6465" s="9">
        <v>45063</v>
      </c>
      <c r="E6465" s="10">
        <v>45053</v>
      </c>
      <c r="F6465" t="s">
        <v>18</v>
      </c>
      <c r="G6465">
        <v>180.03</v>
      </c>
      <c r="H6465">
        <v>2</v>
      </c>
      <c r="I6465">
        <v>1</v>
      </c>
      <c r="J6465" t="s">
        <v>55</v>
      </c>
      <c r="K6465" t="s">
        <v>99</v>
      </c>
      <c r="L6465" t="s">
        <v>56</v>
      </c>
      <c r="M6465" t="s">
        <v>22</v>
      </c>
      <c r="N6465" t="s">
        <v>41</v>
      </c>
      <c r="O6465">
        <f>Table2[[#This Row],[check_out_date]]-Table2[[#This Row],[check_in_date]]</f>
        <v>4</v>
      </c>
      <c r="P6465">
        <f>Table2[[#This Row],[num_adults]]+Table2[[#This Row],[num_children]]</f>
        <v>3</v>
      </c>
      <c r="Q6465" s="3">
        <f>IF(OR(Table2[[#This Row],[booking_status]]="confirmed",Table2[[#This Row],[booking_status]]="checked-out"),Table2[[#This Row],[room_rate_per_night]]*Table2[[#This Row],[Num_Nights]],0)</f>
        <v>720.12</v>
      </c>
      <c r="R6465" t="str" cm="1">
        <f t="array" ref="R6465">IFERROR(_xlfn.IFS(Table2[[#This Row],[booking_status]]="confirmed","Expected",Table2[[#This Row],[booking_status]]="checked-out","Actual"),"No Revenue")</f>
        <v>Actual</v>
      </c>
      <c r="S6465" s="4">
        <f>Table2[[#This Row],[Revenue_Amount]]/Table2[[#This Row],[Num_Nights]]</f>
        <v>180.03</v>
      </c>
    </row>
    <row r="6466" spans="1:19" hidden="1" x14ac:dyDescent="0.3">
      <c r="A6466">
        <v>6465</v>
      </c>
      <c r="B6466" t="s">
        <v>37</v>
      </c>
      <c r="C6466" s="9">
        <v>45242</v>
      </c>
      <c r="D6466" s="9">
        <v>45246</v>
      </c>
      <c r="E6466" s="10">
        <v>45239</v>
      </c>
      <c r="F6466" t="s">
        <v>49</v>
      </c>
      <c r="G6466">
        <v>113.93</v>
      </c>
      <c r="H6466">
        <v>2</v>
      </c>
      <c r="I6466">
        <v>0</v>
      </c>
      <c r="J6466" t="s">
        <v>35</v>
      </c>
      <c r="K6466" t="s">
        <v>99</v>
      </c>
      <c r="L6466" t="s">
        <v>56</v>
      </c>
      <c r="M6466" t="s">
        <v>36</v>
      </c>
      <c r="N6466" t="s">
        <v>41</v>
      </c>
      <c r="O6466">
        <f>Table2[[#This Row],[check_out_date]]-Table2[[#This Row],[check_in_date]]</f>
        <v>4</v>
      </c>
      <c r="P6466">
        <f>Table2[[#This Row],[num_adults]]+Table2[[#This Row],[num_children]]</f>
        <v>2</v>
      </c>
      <c r="Q6466" s="3">
        <f>IF(OR(Table2[[#This Row],[booking_status]]="confirmed",Table2[[#This Row],[booking_status]]="checked-out"),Table2[[#This Row],[room_rate_per_night]]*Table2[[#This Row],[Num_Nights]],0)</f>
        <v>455.72</v>
      </c>
      <c r="R6466" t="str" cm="1">
        <f t="array" ref="R6466">IFERROR(_xlfn.IFS(Table2[[#This Row],[booking_status]]="confirmed","Expected",Table2[[#This Row],[booking_status]]="checked-out","Actual"),"No Revenue")</f>
        <v>Actual</v>
      </c>
      <c r="S6466" s="4">
        <f>Table2[[#This Row],[Revenue_Amount]]/Table2[[#This Row],[Num_Nights]]</f>
        <v>113.93</v>
      </c>
    </row>
    <row r="6467" spans="1:19" x14ac:dyDescent="0.3">
      <c r="A6467">
        <v>6466</v>
      </c>
      <c r="B6467" t="s">
        <v>50</v>
      </c>
      <c r="C6467" s="9">
        <v>45095</v>
      </c>
      <c r="D6467" s="9">
        <v>45104</v>
      </c>
      <c r="E6467" s="10">
        <v>45058</v>
      </c>
      <c r="F6467" t="s">
        <v>27</v>
      </c>
      <c r="G6467">
        <v>143.71</v>
      </c>
      <c r="H6467">
        <v>2</v>
      </c>
      <c r="I6467">
        <v>0</v>
      </c>
      <c r="J6467" t="s">
        <v>94</v>
      </c>
      <c r="K6467" t="s">
        <v>29</v>
      </c>
      <c r="L6467" t="s">
        <v>56</v>
      </c>
      <c r="M6467" t="s">
        <v>36</v>
      </c>
      <c r="N6467" t="s">
        <v>41</v>
      </c>
      <c r="O6467">
        <f>Table2[[#This Row],[check_out_date]]-Table2[[#This Row],[check_in_date]]</f>
        <v>9</v>
      </c>
      <c r="P6467">
        <f>Table2[[#This Row],[num_adults]]+Table2[[#This Row],[num_children]]</f>
        <v>2</v>
      </c>
      <c r="Q6467" s="3">
        <f>IF(OR(Table2[[#This Row],[booking_status]]="confirmed",Table2[[#This Row],[booking_status]]="checked-out"),Table2[[#This Row],[room_rate_per_night]]*Table2[[#This Row],[Num_Nights]],0)</f>
        <v>1293.3900000000001</v>
      </c>
      <c r="R6467" t="str" cm="1">
        <f t="array" ref="R6467">IFERROR(_xlfn.IFS(Table2[[#This Row],[booking_status]]="confirmed","Expected",Table2[[#This Row],[booking_status]]="checked-out","Actual"),"No Revenue")</f>
        <v>Actual</v>
      </c>
      <c r="S6467" s="4">
        <f>Table2[[#This Row],[Revenue_Amount]]/Table2[[#This Row],[Num_Nights]]</f>
        <v>143.71</v>
      </c>
    </row>
    <row r="6468" spans="1:19" hidden="1" x14ac:dyDescent="0.3">
      <c r="A6468">
        <v>6467</v>
      </c>
      <c r="B6468" t="s">
        <v>31</v>
      </c>
      <c r="C6468" s="9">
        <v>45114</v>
      </c>
      <c r="D6468" s="9">
        <v>45124</v>
      </c>
      <c r="E6468" s="10">
        <v>45092</v>
      </c>
      <c r="F6468" t="s">
        <v>27</v>
      </c>
      <c r="G6468">
        <v>98.08</v>
      </c>
      <c r="H6468">
        <v>1</v>
      </c>
      <c r="I6468">
        <v>1</v>
      </c>
      <c r="J6468" t="s">
        <v>35</v>
      </c>
      <c r="K6468" t="s">
        <v>29</v>
      </c>
      <c r="L6468" t="s">
        <v>56</v>
      </c>
      <c r="M6468" t="s">
        <v>22</v>
      </c>
      <c r="N6468" t="s">
        <v>41</v>
      </c>
      <c r="O6468">
        <f>Table2[[#This Row],[check_out_date]]-Table2[[#This Row],[check_in_date]]</f>
        <v>10</v>
      </c>
      <c r="P6468">
        <f>Table2[[#This Row],[num_adults]]+Table2[[#This Row],[num_children]]</f>
        <v>2</v>
      </c>
      <c r="Q6468" s="3">
        <f>IF(OR(Table2[[#This Row],[booking_status]]="confirmed",Table2[[#This Row],[booking_status]]="checked-out"),Table2[[#This Row],[room_rate_per_night]]*Table2[[#This Row],[Num_Nights]],0)</f>
        <v>980.8</v>
      </c>
      <c r="R6468" t="str" cm="1">
        <f t="array" ref="R6468">IFERROR(_xlfn.IFS(Table2[[#This Row],[booking_status]]="confirmed","Expected",Table2[[#This Row],[booking_status]]="checked-out","Actual"),"No Revenue")</f>
        <v>Actual</v>
      </c>
      <c r="S6468" s="4">
        <f>Table2[[#This Row],[Revenue_Amount]]/Table2[[#This Row],[Num_Nights]]</f>
        <v>98.08</v>
      </c>
    </row>
    <row r="6469" spans="1:19" hidden="1" x14ac:dyDescent="0.3">
      <c r="A6469">
        <v>6468</v>
      </c>
      <c r="B6469" t="s">
        <v>14</v>
      </c>
      <c r="C6469" s="9">
        <v>44978</v>
      </c>
      <c r="D6469" s="9">
        <v>44982</v>
      </c>
      <c r="E6469" s="10">
        <v>44963</v>
      </c>
      <c r="F6469" t="s">
        <v>27</v>
      </c>
      <c r="G6469">
        <v>164.37</v>
      </c>
      <c r="H6469">
        <v>3</v>
      </c>
      <c r="I6469">
        <v>0</v>
      </c>
      <c r="J6469" t="s">
        <v>35</v>
      </c>
      <c r="K6469" t="s">
        <v>66</v>
      </c>
      <c r="L6469" t="s">
        <v>56</v>
      </c>
      <c r="M6469" t="s">
        <v>22</v>
      </c>
      <c r="N6469" t="s">
        <v>45</v>
      </c>
      <c r="O6469">
        <f>Table2[[#This Row],[check_out_date]]-Table2[[#This Row],[check_in_date]]</f>
        <v>4</v>
      </c>
      <c r="P6469">
        <f>Table2[[#This Row],[num_adults]]+Table2[[#This Row],[num_children]]</f>
        <v>3</v>
      </c>
      <c r="Q6469" s="3">
        <f>IF(OR(Table2[[#This Row],[booking_status]]="confirmed",Table2[[#This Row],[booking_status]]="checked-out"),Table2[[#This Row],[room_rate_per_night]]*Table2[[#This Row],[Num_Nights]],0)</f>
        <v>657.48</v>
      </c>
      <c r="R6469" t="str" cm="1">
        <f t="array" ref="R6469">IFERROR(_xlfn.IFS(Table2[[#This Row],[booking_status]]="confirmed","Expected",Table2[[#This Row],[booking_status]]="checked-out","Actual"),"No Revenue")</f>
        <v>Actual</v>
      </c>
      <c r="S6469" s="4">
        <f>Table2[[#This Row],[Revenue_Amount]]/Table2[[#This Row],[Num_Nights]]</f>
        <v>164.37</v>
      </c>
    </row>
    <row r="6470" spans="1:19" x14ac:dyDescent="0.3">
      <c r="A6470">
        <v>6469</v>
      </c>
      <c r="B6470" t="s">
        <v>50</v>
      </c>
      <c r="C6470" s="9">
        <v>45144</v>
      </c>
      <c r="D6470" s="9">
        <v>45155</v>
      </c>
      <c r="E6470" s="10">
        <v>45116</v>
      </c>
      <c r="F6470" t="s">
        <v>54</v>
      </c>
      <c r="G6470">
        <v>466.03</v>
      </c>
      <c r="H6470">
        <v>3</v>
      </c>
      <c r="I6470">
        <v>1</v>
      </c>
      <c r="J6470" t="s">
        <v>28</v>
      </c>
      <c r="K6470" t="s">
        <v>20</v>
      </c>
      <c r="L6470" t="s">
        <v>21</v>
      </c>
      <c r="M6470" t="s">
        <v>36</v>
      </c>
      <c r="N6470" t="s">
        <v>23</v>
      </c>
      <c r="O6470">
        <f>Table2[[#This Row],[check_out_date]]-Table2[[#This Row],[check_in_date]]</f>
        <v>11</v>
      </c>
      <c r="P6470">
        <f>Table2[[#This Row],[num_adults]]+Table2[[#This Row],[num_children]]</f>
        <v>4</v>
      </c>
      <c r="Q6470" s="3">
        <f>IF(OR(Table2[[#This Row],[booking_status]]="confirmed",Table2[[#This Row],[booking_status]]="checked-out"),Table2[[#This Row],[room_rate_per_night]]*Table2[[#This Row],[Num_Nights]],0)</f>
        <v>5126.33</v>
      </c>
      <c r="R6470" t="str" cm="1">
        <f t="array" ref="R6470">IFERROR(_xlfn.IFS(Table2[[#This Row],[booking_status]]="confirmed","Expected",Table2[[#This Row],[booking_status]]="checked-out","Actual"),"No Revenue")</f>
        <v>Expected</v>
      </c>
      <c r="S6470" s="4">
        <f>Table2[[#This Row],[Revenue_Amount]]/Table2[[#This Row],[Num_Nights]]</f>
        <v>466.03</v>
      </c>
    </row>
    <row r="6471" spans="1:19" x14ac:dyDescent="0.3">
      <c r="A6471">
        <v>6470</v>
      </c>
      <c r="B6471" t="s">
        <v>14</v>
      </c>
      <c r="C6471" s="9">
        <v>44974</v>
      </c>
      <c r="D6471" s="9">
        <v>44980</v>
      </c>
      <c r="E6471" s="10">
        <v>44969</v>
      </c>
      <c r="F6471" t="s">
        <v>49</v>
      </c>
      <c r="G6471">
        <v>81.99</v>
      </c>
      <c r="H6471">
        <v>3</v>
      </c>
      <c r="I6471">
        <v>0</v>
      </c>
      <c r="J6471" t="s">
        <v>28</v>
      </c>
      <c r="K6471" t="s">
        <v>29</v>
      </c>
      <c r="L6471" t="s">
        <v>56</v>
      </c>
      <c r="M6471" t="s">
        <v>36</v>
      </c>
      <c r="N6471" t="s">
        <v>41</v>
      </c>
      <c r="O6471">
        <f>Table2[[#This Row],[check_out_date]]-Table2[[#This Row],[check_in_date]]</f>
        <v>6</v>
      </c>
      <c r="P6471">
        <f>Table2[[#This Row],[num_adults]]+Table2[[#This Row],[num_children]]</f>
        <v>3</v>
      </c>
      <c r="Q6471" s="3">
        <f>IF(OR(Table2[[#This Row],[booking_status]]="confirmed",Table2[[#This Row],[booking_status]]="checked-out"),Table2[[#This Row],[room_rate_per_night]]*Table2[[#This Row],[Num_Nights]],0)</f>
        <v>491.93999999999994</v>
      </c>
      <c r="R6471" t="str" cm="1">
        <f t="array" ref="R6471">IFERROR(_xlfn.IFS(Table2[[#This Row],[booking_status]]="confirmed","Expected",Table2[[#This Row],[booking_status]]="checked-out","Actual"),"No Revenue")</f>
        <v>Actual</v>
      </c>
      <c r="S6471" s="4">
        <f>Table2[[#This Row],[Revenue_Amount]]/Table2[[#This Row],[Num_Nights]]</f>
        <v>81.99</v>
      </c>
    </row>
    <row r="6472" spans="1:19" x14ac:dyDescent="0.3">
      <c r="A6472">
        <v>6471</v>
      </c>
      <c r="B6472" t="s">
        <v>31</v>
      </c>
      <c r="C6472" s="9">
        <v>44943</v>
      </c>
      <c r="D6472" s="9">
        <v>44948</v>
      </c>
      <c r="E6472" s="10">
        <v>44926</v>
      </c>
      <c r="F6472" t="s">
        <v>49</v>
      </c>
      <c r="G6472">
        <v>59.2</v>
      </c>
      <c r="H6472">
        <v>2</v>
      </c>
      <c r="I6472">
        <v>0</v>
      </c>
      <c r="J6472" t="s">
        <v>19</v>
      </c>
      <c r="K6472" t="s">
        <v>66</v>
      </c>
      <c r="L6472" t="s">
        <v>60</v>
      </c>
      <c r="M6472" t="s">
        <v>36</v>
      </c>
      <c r="N6472" t="s">
        <v>45</v>
      </c>
      <c r="O6472">
        <f>Table2[[#This Row],[check_out_date]]-Table2[[#This Row],[check_in_date]]</f>
        <v>5</v>
      </c>
      <c r="P6472">
        <f>Table2[[#This Row],[num_adults]]+Table2[[#This Row],[num_children]]</f>
        <v>2</v>
      </c>
      <c r="Q6472" s="3">
        <f>IF(OR(Table2[[#This Row],[booking_status]]="confirmed",Table2[[#This Row],[booking_status]]="checked-out"),Table2[[#This Row],[room_rate_per_night]]*Table2[[#This Row],[Num_Nights]],0)</f>
        <v>0</v>
      </c>
      <c r="R6472" t="str" cm="1">
        <f t="array" ref="R6472">IFERROR(_xlfn.IFS(Table2[[#This Row],[booking_status]]="confirmed","Expected",Table2[[#This Row],[booking_status]]="checked-out","Actual"),"No Revenue")</f>
        <v>No Revenue</v>
      </c>
      <c r="S6472" s="4">
        <f>Table2[[#This Row],[Revenue_Amount]]/Table2[[#This Row],[Num_Nights]]</f>
        <v>0</v>
      </c>
    </row>
    <row r="6473" spans="1:19" x14ac:dyDescent="0.3">
      <c r="A6473">
        <v>6472</v>
      </c>
      <c r="B6473" t="s">
        <v>37</v>
      </c>
      <c r="C6473" s="9">
        <v>45220</v>
      </c>
      <c r="D6473" s="9">
        <v>45223</v>
      </c>
      <c r="E6473" s="10">
        <v>45192</v>
      </c>
      <c r="F6473" t="s">
        <v>27</v>
      </c>
      <c r="G6473">
        <v>166.61</v>
      </c>
      <c r="H6473">
        <v>2</v>
      </c>
      <c r="I6473">
        <v>0</v>
      </c>
      <c r="J6473" t="s">
        <v>28</v>
      </c>
      <c r="K6473" t="s">
        <v>29</v>
      </c>
      <c r="L6473" t="s">
        <v>21</v>
      </c>
      <c r="M6473" t="s">
        <v>36</v>
      </c>
      <c r="N6473" t="s">
        <v>41</v>
      </c>
      <c r="O6473">
        <f>Table2[[#This Row],[check_out_date]]-Table2[[#This Row],[check_in_date]]</f>
        <v>3</v>
      </c>
      <c r="P6473">
        <f>Table2[[#This Row],[num_adults]]+Table2[[#This Row],[num_children]]</f>
        <v>2</v>
      </c>
      <c r="Q6473" s="3">
        <f>IF(OR(Table2[[#This Row],[booking_status]]="confirmed",Table2[[#This Row],[booking_status]]="checked-out"),Table2[[#This Row],[room_rate_per_night]]*Table2[[#This Row],[Num_Nights]],0)</f>
        <v>499.83000000000004</v>
      </c>
      <c r="R6473" t="str" cm="1">
        <f t="array" ref="R6473">IFERROR(_xlfn.IFS(Table2[[#This Row],[booking_status]]="confirmed","Expected",Table2[[#This Row],[booking_status]]="checked-out","Actual"),"No Revenue")</f>
        <v>Expected</v>
      </c>
      <c r="S6473" s="4">
        <f>Table2[[#This Row],[Revenue_Amount]]/Table2[[#This Row],[Num_Nights]]</f>
        <v>166.61</v>
      </c>
    </row>
    <row r="6474" spans="1:19" hidden="1" x14ac:dyDescent="0.3">
      <c r="A6474">
        <v>6473</v>
      </c>
      <c r="B6474" t="s">
        <v>14</v>
      </c>
      <c r="C6474" s="9">
        <v>45277</v>
      </c>
      <c r="D6474" s="9">
        <v>45287</v>
      </c>
      <c r="E6474" s="10">
        <v>45264</v>
      </c>
      <c r="F6474" t="s">
        <v>27</v>
      </c>
      <c r="G6474">
        <v>154.47</v>
      </c>
      <c r="H6474">
        <v>2</v>
      </c>
      <c r="I6474">
        <v>0</v>
      </c>
      <c r="J6474" t="s">
        <v>35</v>
      </c>
      <c r="K6474" t="s">
        <v>44</v>
      </c>
      <c r="L6474" t="s">
        <v>21</v>
      </c>
      <c r="M6474" t="s">
        <v>36</v>
      </c>
      <c r="N6474" t="s">
        <v>23</v>
      </c>
      <c r="O6474">
        <f>Table2[[#This Row],[check_out_date]]-Table2[[#This Row],[check_in_date]]</f>
        <v>10</v>
      </c>
      <c r="P6474">
        <f>Table2[[#This Row],[num_adults]]+Table2[[#This Row],[num_children]]</f>
        <v>2</v>
      </c>
      <c r="Q6474" s="3">
        <f>IF(OR(Table2[[#This Row],[booking_status]]="confirmed",Table2[[#This Row],[booking_status]]="checked-out"),Table2[[#This Row],[room_rate_per_night]]*Table2[[#This Row],[Num_Nights]],0)</f>
        <v>1544.7</v>
      </c>
      <c r="R6474" t="str" cm="1">
        <f t="array" ref="R6474">IFERROR(_xlfn.IFS(Table2[[#This Row],[booking_status]]="confirmed","Expected",Table2[[#This Row],[booking_status]]="checked-out","Actual"),"No Revenue")</f>
        <v>Expected</v>
      </c>
      <c r="S6474" s="4">
        <f>Table2[[#This Row],[Revenue_Amount]]/Table2[[#This Row],[Num_Nights]]</f>
        <v>154.47</v>
      </c>
    </row>
    <row r="6475" spans="1:19" x14ac:dyDescent="0.3">
      <c r="A6475">
        <v>6474</v>
      </c>
      <c r="B6475" t="s">
        <v>14</v>
      </c>
      <c r="C6475" s="9">
        <v>44956</v>
      </c>
      <c r="D6475" s="9">
        <v>44967</v>
      </c>
      <c r="E6475" s="10">
        <v>44928</v>
      </c>
      <c r="F6475" t="s">
        <v>49</v>
      </c>
      <c r="G6475">
        <v>119.71</v>
      </c>
      <c r="H6475">
        <v>3</v>
      </c>
      <c r="I6475">
        <v>1</v>
      </c>
      <c r="J6475" t="s">
        <v>28</v>
      </c>
      <c r="K6475" t="s">
        <v>66</v>
      </c>
      <c r="L6475" t="s">
        <v>56</v>
      </c>
      <c r="M6475" t="s">
        <v>22</v>
      </c>
      <c r="N6475" t="s">
        <v>41</v>
      </c>
      <c r="O6475">
        <f>Table2[[#This Row],[check_out_date]]-Table2[[#This Row],[check_in_date]]</f>
        <v>11</v>
      </c>
      <c r="P6475">
        <f>Table2[[#This Row],[num_adults]]+Table2[[#This Row],[num_children]]</f>
        <v>4</v>
      </c>
      <c r="Q6475" s="3">
        <f>IF(OR(Table2[[#This Row],[booking_status]]="confirmed",Table2[[#This Row],[booking_status]]="checked-out"),Table2[[#This Row],[room_rate_per_night]]*Table2[[#This Row],[Num_Nights]],0)</f>
        <v>1316.81</v>
      </c>
      <c r="R6475" t="str" cm="1">
        <f t="array" ref="R6475">IFERROR(_xlfn.IFS(Table2[[#This Row],[booking_status]]="confirmed","Expected",Table2[[#This Row],[booking_status]]="checked-out","Actual"),"No Revenue")</f>
        <v>Actual</v>
      </c>
      <c r="S6475" s="4">
        <f>Table2[[#This Row],[Revenue_Amount]]/Table2[[#This Row],[Num_Nights]]</f>
        <v>119.71</v>
      </c>
    </row>
    <row r="6476" spans="1:19" x14ac:dyDescent="0.3">
      <c r="A6476">
        <v>6475</v>
      </c>
      <c r="B6476" t="s">
        <v>50</v>
      </c>
      <c r="C6476" s="9">
        <v>45264</v>
      </c>
      <c r="D6476" s="9">
        <v>45275</v>
      </c>
      <c r="E6476" s="10">
        <v>45259</v>
      </c>
      <c r="F6476" t="s">
        <v>18</v>
      </c>
      <c r="G6476">
        <v>243.42</v>
      </c>
      <c r="H6476">
        <v>1</v>
      </c>
      <c r="I6476">
        <v>2</v>
      </c>
      <c r="J6476" t="s">
        <v>94</v>
      </c>
      <c r="K6476" t="s">
        <v>99</v>
      </c>
      <c r="L6476" t="s">
        <v>21</v>
      </c>
      <c r="M6476" t="s">
        <v>36</v>
      </c>
      <c r="N6476" t="s">
        <v>41</v>
      </c>
      <c r="O6476">
        <f>Table2[[#This Row],[check_out_date]]-Table2[[#This Row],[check_in_date]]</f>
        <v>11</v>
      </c>
      <c r="P6476">
        <f>Table2[[#This Row],[num_adults]]+Table2[[#This Row],[num_children]]</f>
        <v>3</v>
      </c>
      <c r="Q6476" s="3">
        <f>IF(OR(Table2[[#This Row],[booking_status]]="confirmed",Table2[[#This Row],[booking_status]]="checked-out"),Table2[[#This Row],[room_rate_per_night]]*Table2[[#This Row],[Num_Nights]],0)</f>
        <v>2677.62</v>
      </c>
      <c r="R6476" t="str" cm="1">
        <f t="array" ref="R6476">IFERROR(_xlfn.IFS(Table2[[#This Row],[booking_status]]="confirmed","Expected",Table2[[#This Row],[booking_status]]="checked-out","Actual"),"No Revenue")</f>
        <v>Expected</v>
      </c>
      <c r="S6476" s="4">
        <f>Table2[[#This Row],[Revenue_Amount]]/Table2[[#This Row],[Num_Nights]]</f>
        <v>243.42</v>
      </c>
    </row>
    <row r="6477" spans="1:19" x14ac:dyDescent="0.3">
      <c r="A6477">
        <v>6476</v>
      </c>
      <c r="B6477" t="s">
        <v>37</v>
      </c>
      <c r="C6477" s="9">
        <v>45131</v>
      </c>
      <c r="D6477" s="9">
        <v>45137</v>
      </c>
      <c r="E6477" s="10">
        <v>45111</v>
      </c>
      <c r="F6477" t="s">
        <v>49</v>
      </c>
      <c r="G6477">
        <v>108.91</v>
      </c>
      <c r="H6477">
        <v>2</v>
      </c>
      <c r="I6477">
        <v>3</v>
      </c>
      <c r="J6477" t="s">
        <v>94</v>
      </c>
      <c r="K6477" t="s">
        <v>29</v>
      </c>
      <c r="L6477" t="s">
        <v>60</v>
      </c>
      <c r="M6477" t="s">
        <v>36</v>
      </c>
      <c r="N6477" t="s">
        <v>23</v>
      </c>
      <c r="O6477">
        <f>Table2[[#This Row],[check_out_date]]-Table2[[#This Row],[check_in_date]]</f>
        <v>6</v>
      </c>
      <c r="P6477">
        <f>Table2[[#This Row],[num_adults]]+Table2[[#This Row],[num_children]]</f>
        <v>5</v>
      </c>
      <c r="Q6477" s="3">
        <f>IF(OR(Table2[[#This Row],[booking_status]]="confirmed",Table2[[#This Row],[booking_status]]="checked-out"),Table2[[#This Row],[room_rate_per_night]]*Table2[[#This Row],[Num_Nights]],0)</f>
        <v>0</v>
      </c>
      <c r="R6477" t="str" cm="1">
        <f t="array" ref="R6477">IFERROR(_xlfn.IFS(Table2[[#This Row],[booking_status]]="confirmed","Expected",Table2[[#This Row],[booking_status]]="checked-out","Actual"),"No Revenue")</f>
        <v>No Revenue</v>
      </c>
      <c r="S6477" s="4">
        <f>Table2[[#This Row],[Revenue_Amount]]/Table2[[#This Row],[Num_Nights]]</f>
        <v>0</v>
      </c>
    </row>
    <row r="6478" spans="1:19" x14ac:dyDescent="0.3">
      <c r="A6478">
        <v>6477</v>
      </c>
      <c r="B6478" t="s">
        <v>37</v>
      </c>
      <c r="C6478" s="9">
        <v>45155</v>
      </c>
      <c r="D6478" s="9">
        <v>45161</v>
      </c>
      <c r="E6478" s="10">
        <v>45071</v>
      </c>
      <c r="F6478" t="s">
        <v>27</v>
      </c>
      <c r="G6478">
        <v>207.49</v>
      </c>
      <c r="H6478">
        <v>2</v>
      </c>
      <c r="I6478">
        <v>1</v>
      </c>
      <c r="J6478" t="s">
        <v>28</v>
      </c>
      <c r="K6478" t="s">
        <v>66</v>
      </c>
      <c r="L6478" t="s">
        <v>56</v>
      </c>
      <c r="M6478" t="s">
        <v>36</v>
      </c>
      <c r="N6478" t="s">
        <v>41</v>
      </c>
      <c r="O6478">
        <f>Table2[[#This Row],[check_out_date]]-Table2[[#This Row],[check_in_date]]</f>
        <v>6</v>
      </c>
      <c r="P6478">
        <f>Table2[[#This Row],[num_adults]]+Table2[[#This Row],[num_children]]</f>
        <v>3</v>
      </c>
      <c r="Q6478" s="3">
        <f>IF(OR(Table2[[#This Row],[booking_status]]="confirmed",Table2[[#This Row],[booking_status]]="checked-out"),Table2[[#This Row],[room_rate_per_night]]*Table2[[#This Row],[Num_Nights]],0)</f>
        <v>1244.94</v>
      </c>
      <c r="R6478" t="str" cm="1">
        <f t="array" ref="R6478">IFERROR(_xlfn.IFS(Table2[[#This Row],[booking_status]]="confirmed","Expected",Table2[[#This Row],[booking_status]]="checked-out","Actual"),"No Revenue")</f>
        <v>Actual</v>
      </c>
      <c r="S6478" s="4">
        <f>Table2[[#This Row],[Revenue_Amount]]/Table2[[#This Row],[Num_Nights]]</f>
        <v>207.49</v>
      </c>
    </row>
    <row r="6479" spans="1:19" x14ac:dyDescent="0.3">
      <c r="A6479">
        <v>6478</v>
      </c>
      <c r="B6479" t="s">
        <v>50</v>
      </c>
      <c r="C6479" s="9">
        <v>44964</v>
      </c>
      <c r="D6479" s="9">
        <v>44974</v>
      </c>
      <c r="E6479" s="10">
        <v>44956</v>
      </c>
      <c r="F6479" t="s">
        <v>49</v>
      </c>
      <c r="G6479">
        <v>118.68</v>
      </c>
      <c r="H6479">
        <v>1</v>
      </c>
      <c r="I6479">
        <v>2</v>
      </c>
      <c r="J6479" t="s">
        <v>94</v>
      </c>
      <c r="K6479" t="s">
        <v>44</v>
      </c>
      <c r="L6479" t="s">
        <v>56</v>
      </c>
      <c r="M6479" t="s">
        <v>36</v>
      </c>
      <c r="N6479" t="s">
        <v>41</v>
      </c>
      <c r="O6479">
        <f>Table2[[#This Row],[check_out_date]]-Table2[[#This Row],[check_in_date]]</f>
        <v>10</v>
      </c>
      <c r="P6479">
        <f>Table2[[#This Row],[num_adults]]+Table2[[#This Row],[num_children]]</f>
        <v>3</v>
      </c>
      <c r="Q6479" s="3">
        <f>IF(OR(Table2[[#This Row],[booking_status]]="confirmed",Table2[[#This Row],[booking_status]]="checked-out"),Table2[[#This Row],[room_rate_per_night]]*Table2[[#This Row],[Num_Nights]],0)</f>
        <v>1186.8000000000002</v>
      </c>
      <c r="R6479" t="str" cm="1">
        <f t="array" ref="R6479">IFERROR(_xlfn.IFS(Table2[[#This Row],[booking_status]]="confirmed","Expected",Table2[[#This Row],[booking_status]]="checked-out","Actual"),"No Revenue")</f>
        <v>Actual</v>
      </c>
      <c r="S6479" s="4">
        <f>Table2[[#This Row],[Revenue_Amount]]/Table2[[#This Row],[Num_Nights]]</f>
        <v>118.68000000000002</v>
      </c>
    </row>
    <row r="6480" spans="1:19" x14ac:dyDescent="0.3">
      <c r="A6480">
        <v>6479</v>
      </c>
      <c r="B6480" t="s">
        <v>37</v>
      </c>
      <c r="C6480" s="9">
        <v>45030</v>
      </c>
      <c r="D6480" s="9">
        <v>45031</v>
      </c>
      <c r="E6480" s="10">
        <v>44957</v>
      </c>
      <c r="F6480" t="s">
        <v>27</v>
      </c>
      <c r="G6480">
        <v>175.1</v>
      </c>
      <c r="H6480">
        <v>1</v>
      </c>
      <c r="I6480">
        <v>0</v>
      </c>
      <c r="J6480" t="s">
        <v>28</v>
      </c>
      <c r="K6480" t="s">
        <v>99</v>
      </c>
      <c r="L6480" t="s">
        <v>21</v>
      </c>
      <c r="M6480" t="s">
        <v>36</v>
      </c>
      <c r="N6480" t="s">
        <v>41</v>
      </c>
      <c r="O6480">
        <f>Table2[[#This Row],[check_out_date]]-Table2[[#This Row],[check_in_date]]</f>
        <v>1</v>
      </c>
      <c r="P6480">
        <f>Table2[[#This Row],[num_adults]]+Table2[[#This Row],[num_children]]</f>
        <v>1</v>
      </c>
      <c r="Q6480" s="3">
        <f>IF(OR(Table2[[#This Row],[booking_status]]="confirmed",Table2[[#This Row],[booking_status]]="checked-out"),Table2[[#This Row],[room_rate_per_night]]*Table2[[#This Row],[Num_Nights]],0)</f>
        <v>175.1</v>
      </c>
      <c r="R6480" t="str" cm="1">
        <f t="array" ref="R6480">IFERROR(_xlfn.IFS(Table2[[#This Row],[booking_status]]="confirmed","Expected",Table2[[#This Row],[booking_status]]="checked-out","Actual"),"No Revenue")</f>
        <v>Expected</v>
      </c>
      <c r="S6480" s="4">
        <f>Table2[[#This Row],[Revenue_Amount]]/Table2[[#This Row],[Num_Nights]]</f>
        <v>175.1</v>
      </c>
    </row>
    <row r="6481" spans="1:19" x14ac:dyDescent="0.3">
      <c r="A6481">
        <v>6480</v>
      </c>
      <c r="B6481" t="s">
        <v>14</v>
      </c>
      <c r="C6481" s="9">
        <v>44938</v>
      </c>
      <c r="D6481" s="9">
        <v>44945</v>
      </c>
      <c r="E6481" s="10">
        <v>44934</v>
      </c>
      <c r="F6481" t="s">
        <v>49</v>
      </c>
      <c r="G6481">
        <v>113.44</v>
      </c>
      <c r="H6481">
        <v>3</v>
      </c>
      <c r="I6481">
        <v>0</v>
      </c>
      <c r="J6481" t="s">
        <v>55</v>
      </c>
      <c r="K6481" t="s">
        <v>29</v>
      </c>
      <c r="L6481" t="s">
        <v>21</v>
      </c>
      <c r="M6481" t="s">
        <v>36</v>
      </c>
      <c r="N6481" t="s">
        <v>41</v>
      </c>
      <c r="O6481">
        <f>Table2[[#This Row],[check_out_date]]-Table2[[#This Row],[check_in_date]]</f>
        <v>7</v>
      </c>
      <c r="P6481">
        <f>Table2[[#This Row],[num_adults]]+Table2[[#This Row],[num_children]]</f>
        <v>3</v>
      </c>
      <c r="Q6481" s="3">
        <f>IF(OR(Table2[[#This Row],[booking_status]]="confirmed",Table2[[#This Row],[booking_status]]="checked-out"),Table2[[#This Row],[room_rate_per_night]]*Table2[[#This Row],[Num_Nights]],0)</f>
        <v>794.07999999999993</v>
      </c>
      <c r="R6481" t="str" cm="1">
        <f t="array" ref="R6481">IFERROR(_xlfn.IFS(Table2[[#This Row],[booking_status]]="confirmed","Expected",Table2[[#This Row],[booking_status]]="checked-out","Actual"),"No Revenue")</f>
        <v>Expected</v>
      </c>
      <c r="S6481" s="4">
        <f>Table2[[#This Row],[Revenue_Amount]]/Table2[[#This Row],[Num_Nights]]</f>
        <v>113.43999999999998</v>
      </c>
    </row>
    <row r="6482" spans="1:19" x14ac:dyDescent="0.3">
      <c r="A6482">
        <v>6481</v>
      </c>
      <c r="B6482" t="s">
        <v>14</v>
      </c>
      <c r="C6482" s="9">
        <v>45126</v>
      </c>
      <c r="D6482" s="9">
        <v>45128</v>
      </c>
      <c r="E6482" s="10">
        <v>45079</v>
      </c>
      <c r="F6482" t="s">
        <v>27</v>
      </c>
      <c r="G6482">
        <v>121.85</v>
      </c>
      <c r="H6482">
        <v>3</v>
      </c>
      <c r="I6482">
        <v>0</v>
      </c>
      <c r="J6482" t="s">
        <v>55</v>
      </c>
      <c r="K6482" t="s">
        <v>20</v>
      </c>
      <c r="L6482" t="s">
        <v>21</v>
      </c>
      <c r="M6482" t="s">
        <v>36</v>
      </c>
      <c r="N6482" t="s">
        <v>41</v>
      </c>
      <c r="O6482">
        <f>Table2[[#This Row],[check_out_date]]-Table2[[#This Row],[check_in_date]]</f>
        <v>2</v>
      </c>
      <c r="P6482">
        <f>Table2[[#This Row],[num_adults]]+Table2[[#This Row],[num_children]]</f>
        <v>3</v>
      </c>
      <c r="Q6482" s="3">
        <f>IF(OR(Table2[[#This Row],[booking_status]]="confirmed",Table2[[#This Row],[booking_status]]="checked-out"),Table2[[#This Row],[room_rate_per_night]]*Table2[[#This Row],[Num_Nights]],0)</f>
        <v>243.7</v>
      </c>
      <c r="R6482" t="str" cm="1">
        <f t="array" ref="R6482">IFERROR(_xlfn.IFS(Table2[[#This Row],[booking_status]]="confirmed","Expected",Table2[[#This Row],[booking_status]]="checked-out","Actual"),"No Revenue")</f>
        <v>Expected</v>
      </c>
      <c r="S6482" s="4">
        <f>Table2[[#This Row],[Revenue_Amount]]/Table2[[#This Row],[Num_Nights]]</f>
        <v>121.85</v>
      </c>
    </row>
    <row r="6483" spans="1:19" hidden="1" x14ac:dyDescent="0.3">
      <c r="A6483">
        <v>6482</v>
      </c>
      <c r="B6483" t="s">
        <v>37</v>
      </c>
      <c r="C6483" s="9">
        <v>44968</v>
      </c>
      <c r="D6483" s="9">
        <v>44977</v>
      </c>
      <c r="E6483" s="10">
        <v>44919</v>
      </c>
      <c r="F6483" t="s">
        <v>27</v>
      </c>
      <c r="G6483">
        <v>131.58000000000001</v>
      </c>
      <c r="H6483">
        <v>1</v>
      </c>
      <c r="I6483">
        <v>0</v>
      </c>
      <c r="J6483" t="s">
        <v>35</v>
      </c>
      <c r="K6483" t="s">
        <v>66</v>
      </c>
      <c r="L6483" t="s">
        <v>21</v>
      </c>
      <c r="M6483" t="s">
        <v>36</v>
      </c>
      <c r="N6483" t="s">
        <v>23</v>
      </c>
      <c r="O6483">
        <f>Table2[[#This Row],[check_out_date]]-Table2[[#This Row],[check_in_date]]</f>
        <v>9</v>
      </c>
      <c r="P6483">
        <f>Table2[[#This Row],[num_adults]]+Table2[[#This Row],[num_children]]</f>
        <v>1</v>
      </c>
      <c r="Q6483" s="3">
        <f>IF(OR(Table2[[#This Row],[booking_status]]="confirmed",Table2[[#This Row],[booking_status]]="checked-out"),Table2[[#This Row],[room_rate_per_night]]*Table2[[#This Row],[Num_Nights]],0)</f>
        <v>1184.22</v>
      </c>
      <c r="R6483" t="str" cm="1">
        <f t="array" ref="R6483">IFERROR(_xlfn.IFS(Table2[[#This Row],[booking_status]]="confirmed","Expected",Table2[[#This Row],[booking_status]]="checked-out","Actual"),"No Revenue")</f>
        <v>Expected</v>
      </c>
      <c r="S6483" s="4">
        <f>Table2[[#This Row],[Revenue_Amount]]/Table2[[#This Row],[Num_Nights]]</f>
        <v>131.58000000000001</v>
      </c>
    </row>
    <row r="6484" spans="1:19" x14ac:dyDescent="0.3">
      <c r="A6484">
        <v>6483</v>
      </c>
      <c r="B6484" t="s">
        <v>50</v>
      </c>
      <c r="C6484" s="9">
        <v>44961</v>
      </c>
      <c r="D6484" s="9">
        <v>44964</v>
      </c>
      <c r="E6484" s="10">
        <v>44937</v>
      </c>
      <c r="F6484" t="s">
        <v>18</v>
      </c>
      <c r="G6484">
        <v>202.39</v>
      </c>
      <c r="H6484">
        <v>1</v>
      </c>
      <c r="I6484">
        <v>1</v>
      </c>
      <c r="J6484" t="s">
        <v>55</v>
      </c>
      <c r="K6484" t="s">
        <v>66</v>
      </c>
      <c r="L6484" t="s">
        <v>21</v>
      </c>
      <c r="M6484" t="s">
        <v>36</v>
      </c>
      <c r="N6484" t="s">
        <v>41</v>
      </c>
      <c r="O6484">
        <f>Table2[[#This Row],[check_out_date]]-Table2[[#This Row],[check_in_date]]</f>
        <v>3</v>
      </c>
      <c r="P6484">
        <f>Table2[[#This Row],[num_adults]]+Table2[[#This Row],[num_children]]</f>
        <v>2</v>
      </c>
      <c r="Q6484" s="3">
        <f>IF(OR(Table2[[#This Row],[booking_status]]="confirmed",Table2[[#This Row],[booking_status]]="checked-out"),Table2[[#This Row],[room_rate_per_night]]*Table2[[#This Row],[Num_Nights]],0)</f>
        <v>607.16999999999996</v>
      </c>
      <c r="R6484" t="str" cm="1">
        <f t="array" ref="R6484">IFERROR(_xlfn.IFS(Table2[[#This Row],[booking_status]]="confirmed","Expected",Table2[[#This Row],[booking_status]]="checked-out","Actual"),"No Revenue")</f>
        <v>Expected</v>
      </c>
      <c r="S6484" s="4">
        <f>Table2[[#This Row],[Revenue_Amount]]/Table2[[#This Row],[Num_Nights]]</f>
        <v>202.39</v>
      </c>
    </row>
    <row r="6485" spans="1:19" hidden="1" x14ac:dyDescent="0.3">
      <c r="A6485">
        <v>6484</v>
      </c>
      <c r="B6485" t="s">
        <v>37</v>
      </c>
      <c r="C6485" s="9">
        <v>45159</v>
      </c>
      <c r="D6485" s="9">
        <v>45162</v>
      </c>
      <c r="E6485" s="10">
        <v>45139</v>
      </c>
      <c r="F6485" t="s">
        <v>49</v>
      </c>
      <c r="G6485">
        <v>85.41</v>
      </c>
      <c r="H6485">
        <v>1</v>
      </c>
      <c r="I6485">
        <v>0</v>
      </c>
      <c r="J6485" t="s">
        <v>35</v>
      </c>
      <c r="K6485" t="s">
        <v>29</v>
      </c>
      <c r="L6485" t="s">
        <v>60</v>
      </c>
      <c r="M6485" t="s">
        <v>22</v>
      </c>
      <c r="N6485" t="s">
        <v>23</v>
      </c>
      <c r="O6485">
        <f>Table2[[#This Row],[check_out_date]]-Table2[[#This Row],[check_in_date]]</f>
        <v>3</v>
      </c>
      <c r="P6485">
        <f>Table2[[#This Row],[num_adults]]+Table2[[#This Row],[num_children]]</f>
        <v>1</v>
      </c>
      <c r="Q6485" s="3">
        <f>IF(OR(Table2[[#This Row],[booking_status]]="confirmed",Table2[[#This Row],[booking_status]]="checked-out"),Table2[[#This Row],[room_rate_per_night]]*Table2[[#This Row],[Num_Nights]],0)</f>
        <v>0</v>
      </c>
      <c r="R6485" t="str" cm="1">
        <f t="array" ref="R6485">IFERROR(_xlfn.IFS(Table2[[#This Row],[booking_status]]="confirmed","Expected",Table2[[#This Row],[booking_status]]="checked-out","Actual"),"No Revenue")</f>
        <v>No Revenue</v>
      </c>
      <c r="S6485" s="4">
        <f>Table2[[#This Row],[Revenue_Amount]]/Table2[[#This Row],[Num_Nights]]</f>
        <v>0</v>
      </c>
    </row>
    <row r="6486" spans="1:19" x14ac:dyDescent="0.3">
      <c r="A6486">
        <v>6485</v>
      </c>
      <c r="B6486" t="s">
        <v>14</v>
      </c>
      <c r="C6486" s="9">
        <v>45210</v>
      </c>
      <c r="D6486" s="9">
        <v>45214</v>
      </c>
      <c r="E6486" s="10">
        <v>45170</v>
      </c>
      <c r="F6486" t="s">
        <v>27</v>
      </c>
      <c r="G6486">
        <v>109.76</v>
      </c>
      <c r="H6486">
        <v>1</v>
      </c>
      <c r="I6486">
        <v>1</v>
      </c>
      <c r="J6486" t="s">
        <v>94</v>
      </c>
      <c r="K6486" t="s">
        <v>20</v>
      </c>
      <c r="L6486" t="s">
        <v>56</v>
      </c>
      <c r="M6486" t="s">
        <v>36</v>
      </c>
      <c r="N6486" t="s">
        <v>41</v>
      </c>
      <c r="O6486">
        <f>Table2[[#This Row],[check_out_date]]-Table2[[#This Row],[check_in_date]]</f>
        <v>4</v>
      </c>
      <c r="P6486">
        <f>Table2[[#This Row],[num_adults]]+Table2[[#This Row],[num_children]]</f>
        <v>2</v>
      </c>
      <c r="Q6486" s="3">
        <f>IF(OR(Table2[[#This Row],[booking_status]]="confirmed",Table2[[#This Row],[booking_status]]="checked-out"),Table2[[#This Row],[room_rate_per_night]]*Table2[[#This Row],[Num_Nights]],0)</f>
        <v>439.04</v>
      </c>
      <c r="R6486" t="str" cm="1">
        <f t="array" ref="R6486">IFERROR(_xlfn.IFS(Table2[[#This Row],[booking_status]]="confirmed","Expected",Table2[[#This Row],[booking_status]]="checked-out","Actual"),"No Revenue")</f>
        <v>Actual</v>
      </c>
      <c r="S6486" s="4">
        <f>Table2[[#This Row],[Revenue_Amount]]/Table2[[#This Row],[Num_Nights]]</f>
        <v>109.76</v>
      </c>
    </row>
    <row r="6487" spans="1:19" x14ac:dyDescent="0.3">
      <c r="A6487">
        <v>6486</v>
      </c>
      <c r="B6487" t="s">
        <v>14</v>
      </c>
      <c r="C6487" s="9">
        <v>45273</v>
      </c>
      <c r="D6487" s="9">
        <v>45276</v>
      </c>
      <c r="E6487" s="10">
        <v>45211</v>
      </c>
      <c r="F6487" t="s">
        <v>49</v>
      </c>
      <c r="G6487">
        <v>86.51</v>
      </c>
      <c r="H6487">
        <v>1</v>
      </c>
      <c r="I6487">
        <v>0</v>
      </c>
      <c r="J6487" t="s">
        <v>28</v>
      </c>
      <c r="K6487" t="s">
        <v>66</v>
      </c>
      <c r="L6487" t="s">
        <v>21</v>
      </c>
      <c r="M6487" t="s">
        <v>22</v>
      </c>
      <c r="N6487" t="s">
        <v>41</v>
      </c>
      <c r="O6487">
        <f>Table2[[#This Row],[check_out_date]]-Table2[[#This Row],[check_in_date]]</f>
        <v>3</v>
      </c>
      <c r="P6487">
        <f>Table2[[#This Row],[num_adults]]+Table2[[#This Row],[num_children]]</f>
        <v>1</v>
      </c>
      <c r="Q6487" s="3">
        <f>IF(OR(Table2[[#This Row],[booking_status]]="confirmed",Table2[[#This Row],[booking_status]]="checked-out"),Table2[[#This Row],[room_rate_per_night]]*Table2[[#This Row],[Num_Nights]],0)</f>
        <v>259.53000000000003</v>
      </c>
      <c r="R6487" t="str" cm="1">
        <f t="array" ref="R6487">IFERROR(_xlfn.IFS(Table2[[#This Row],[booking_status]]="confirmed","Expected",Table2[[#This Row],[booking_status]]="checked-out","Actual"),"No Revenue")</f>
        <v>Expected</v>
      </c>
      <c r="S6487" s="4">
        <f>Table2[[#This Row],[Revenue_Amount]]/Table2[[#This Row],[Num_Nights]]</f>
        <v>86.51</v>
      </c>
    </row>
    <row r="6488" spans="1:19" hidden="1" x14ac:dyDescent="0.3">
      <c r="A6488">
        <v>6487</v>
      </c>
      <c r="B6488" t="s">
        <v>14</v>
      </c>
      <c r="C6488" s="9">
        <v>45165</v>
      </c>
      <c r="D6488" s="9">
        <v>45172</v>
      </c>
      <c r="E6488" s="10">
        <v>45150</v>
      </c>
      <c r="F6488" t="s">
        <v>54</v>
      </c>
      <c r="G6488">
        <v>280.97000000000003</v>
      </c>
      <c r="H6488">
        <v>2</v>
      </c>
      <c r="I6488">
        <v>0</v>
      </c>
      <c r="J6488" t="s">
        <v>35</v>
      </c>
      <c r="K6488" t="s">
        <v>20</v>
      </c>
      <c r="L6488" t="s">
        <v>70</v>
      </c>
      <c r="M6488" t="s">
        <v>22</v>
      </c>
      <c r="N6488" t="s">
        <v>41</v>
      </c>
      <c r="O6488">
        <f>Table2[[#This Row],[check_out_date]]-Table2[[#This Row],[check_in_date]]</f>
        <v>7</v>
      </c>
      <c r="P6488">
        <f>Table2[[#This Row],[num_adults]]+Table2[[#This Row],[num_children]]</f>
        <v>2</v>
      </c>
      <c r="Q6488" s="3">
        <f>IF(OR(Table2[[#This Row],[booking_status]]="confirmed",Table2[[#This Row],[booking_status]]="checked-out"),Table2[[#This Row],[room_rate_per_night]]*Table2[[#This Row],[Num_Nights]],0)</f>
        <v>0</v>
      </c>
      <c r="R6488" t="str" cm="1">
        <f t="array" ref="R6488">IFERROR(_xlfn.IFS(Table2[[#This Row],[booking_status]]="confirmed","Expected",Table2[[#This Row],[booking_status]]="checked-out","Actual"),"No Revenue")</f>
        <v>No Revenue</v>
      </c>
      <c r="S6488" s="4">
        <f>Table2[[#This Row],[Revenue_Amount]]/Table2[[#This Row],[Num_Nights]]</f>
        <v>0</v>
      </c>
    </row>
    <row r="6489" spans="1:19" hidden="1" x14ac:dyDescent="0.3">
      <c r="A6489">
        <v>6488</v>
      </c>
      <c r="B6489" t="s">
        <v>50</v>
      </c>
      <c r="C6489" s="9">
        <v>45179</v>
      </c>
      <c r="D6489" s="9">
        <v>45190</v>
      </c>
      <c r="E6489" s="10">
        <v>45150</v>
      </c>
      <c r="F6489" t="s">
        <v>54</v>
      </c>
      <c r="G6489">
        <v>582.65</v>
      </c>
      <c r="H6489">
        <v>2</v>
      </c>
      <c r="I6489">
        <v>0</v>
      </c>
      <c r="J6489" t="s">
        <v>35</v>
      </c>
      <c r="K6489" t="s">
        <v>29</v>
      </c>
      <c r="L6489" t="s">
        <v>70</v>
      </c>
      <c r="M6489" t="s">
        <v>22</v>
      </c>
      <c r="N6489" t="s">
        <v>45</v>
      </c>
      <c r="O6489">
        <f>Table2[[#This Row],[check_out_date]]-Table2[[#This Row],[check_in_date]]</f>
        <v>11</v>
      </c>
      <c r="P6489">
        <f>Table2[[#This Row],[num_adults]]+Table2[[#This Row],[num_children]]</f>
        <v>2</v>
      </c>
      <c r="Q6489" s="3">
        <f>IF(OR(Table2[[#This Row],[booking_status]]="confirmed",Table2[[#This Row],[booking_status]]="checked-out"),Table2[[#This Row],[room_rate_per_night]]*Table2[[#This Row],[Num_Nights]],0)</f>
        <v>0</v>
      </c>
      <c r="R6489" t="str" cm="1">
        <f t="array" ref="R6489">IFERROR(_xlfn.IFS(Table2[[#This Row],[booking_status]]="confirmed","Expected",Table2[[#This Row],[booking_status]]="checked-out","Actual"),"No Revenue")</f>
        <v>No Revenue</v>
      </c>
      <c r="S6489" s="4">
        <f>Table2[[#This Row],[Revenue_Amount]]/Table2[[#This Row],[Num_Nights]]</f>
        <v>0</v>
      </c>
    </row>
    <row r="6490" spans="1:19" hidden="1" x14ac:dyDescent="0.3">
      <c r="A6490">
        <v>6489</v>
      </c>
      <c r="B6490" t="s">
        <v>37</v>
      </c>
      <c r="C6490" s="9">
        <v>45152</v>
      </c>
      <c r="D6490" s="9">
        <v>45163</v>
      </c>
      <c r="E6490" s="10">
        <v>45086</v>
      </c>
      <c r="F6490" t="s">
        <v>27</v>
      </c>
      <c r="G6490">
        <v>190.81</v>
      </c>
      <c r="H6490">
        <v>3</v>
      </c>
      <c r="I6490">
        <v>0</v>
      </c>
      <c r="J6490" t="s">
        <v>35</v>
      </c>
      <c r="K6490" t="s">
        <v>20</v>
      </c>
      <c r="L6490" t="s">
        <v>21</v>
      </c>
      <c r="M6490" t="s">
        <v>36</v>
      </c>
      <c r="N6490" t="s">
        <v>41</v>
      </c>
      <c r="O6490">
        <f>Table2[[#This Row],[check_out_date]]-Table2[[#This Row],[check_in_date]]</f>
        <v>11</v>
      </c>
      <c r="P6490">
        <f>Table2[[#This Row],[num_adults]]+Table2[[#This Row],[num_children]]</f>
        <v>3</v>
      </c>
      <c r="Q6490" s="3">
        <f>IF(OR(Table2[[#This Row],[booking_status]]="confirmed",Table2[[#This Row],[booking_status]]="checked-out"),Table2[[#This Row],[room_rate_per_night]]*Table2[[#This Row],[Num_Nights]],0)</f>
        <v>2098.91</v>
      </c>
      <c r="R6490" t="str" cm="1">
        <f t="array" ref="R6490">IFERROR(_xlfn.IFS(Table2[[#This Row],[booking_status]]="confirmed","Expected",Table2[[#This Row],[booking_status]]="checked-out","Actual"),"No Revenue")</f>
        <v>Expected</v>
      </c>
      <c r="S6490" s="4">
        <f>Table2[[#This Row],[Revenue_Amount]]/Table2[[#This Row],[Num_Nights]]</f>
        <v>190.80999999999997</v>
      </c>
    </row>
    <row r="6491" spans="1:19" x14ac:dyDescent="0.3">
      <c r="A6491">
        <v>6490</v>
      </c>
      <c r="B6491" t="s">
        <v>37</v>
      </c>
      <c r="C6491" s="9">
        <v>45203</v>
      </c>
      <c r="D6491" s="9">
        <v>45206</v>
      </c>
      <c r="E6491" s="10">
        <v>45164</v>
      </c>
      <c r="F6491" t="s">
        <v>49</v>
      </c>
      <c r="G6491">
        <v>74.88</v>
      </c>
      <c r="H6491">
        <v>1</v>
      </c>
      <c r="I6491">
        <v>0</v>
      </c>
      <c r="J6491" t="s">
        <v>94</v>
      </c>
      <c r="K6491" t="s">
        <v>44</v>
      </c>
      <c r="L6491" t="s">
        <v>56</v>
      </c>
      <c r="M6491" t="s">
        <v>22</v>
      </c>
      <c r="N6491" t="s">
        <v>41</v>
      </c>
      <c r="O6491">
        <f>Table2[[#This Row],[check_out_date]]-Table2[[#This Row],[check_in_date]]</f>
        <v>3</v>
      </c>
      <c r="P6491">
        <f>Table2[[#This Row],[num_adults]]+Table2[[#This Row],[num_children]]</f>
        <v>1</v>
      </c>
      <c r="Q6491" s="3">
        <f>IF(OR(Table2[[#This Row],[booking_status]]="confirmed",Table2[[#This Row],[booking_status]]="checked-out"),Table2[[#This Row],[room_rate_per_night]]*Table2[[#This Row],[Num_Nights]],0)</f>
        <v>224.64</v>
      </c>
      <c r="R6491" t="str" cm="1">
        <f t="array" ref="R6491">IFERROR(_xlfn.IFS(Table2[[#This Row],[booking_status]]="confirmed","Expected",Table2[[#This Row],[booking_status]]="checked-out","Actual"),"No Revenue")</f>
        <v>Actual</v>
      </c>
      <c r="S6491" s="4">
        <f>Table2[[#This Row],[Revenue_Amount]]/Table2[[#This Row],[Num_Nights]]</f>
        <v>74.88</v>
      </c>
    </row>
    <row r="6492" spans="1:19" x14ac:dyDescent="0.3">
      <c r="A6492">
        <v>6491</v>
      </c>
      <c r="B6492" t="s">
        <v>37</v>
      </c>
      <c r="C6492" s="9">
        <v>45234</v>
      </c>
      <c r="D6492" s="9">
        <v>45236</v>
      </c>
      <c r="E6492" s="10">
        <v>45230</v>
      </c>
      <c r="F6492" t="s">
        <v>18</v>
      </c>
      <c r="G6492">
        <v>289.76</v>
      </c>
      <c r="H6492">
        <v>1</v>
      </c>
      <c r="I6492">
        <v>0</v>
      </c>
      <c r="J6492" t="s">
        <v>28</v>
      </c>
      <c r="K6492" t="s">
        <v>66</v>
      </c>
      <c r="L6492" t="s">
        <v>56</v>
      </c>
      <c r="M6492" t="s">
        <v>36</v>
      </c>
      <c r="N6492" t="s">
        <v>41</v>
      </c>
      <c r="O6492">
        <f>Table2[[#This Row],[check_out_date]]-Table2[[#This Row],[check_in_date]]</f>
        <v>2</v>
      </c>
      <c r="P6492">
        <f>Table2[[#This Row],[num_adults]]+Table2[[#This Row],[num_children]]</f>
        <v>1</v>
      </c>
      <c r="Q6492" s="3">
        <f>IF(OR(Table2[[#This Row],[booking_status]]="confirmed",Table2[[#This Row],[booking_status]]="checked-out"),Table2[[#This Row],[room_rate_per_night]]*Table2[[#This Row],[Num_Nights]],0)</f>
        <v>579.52</v>
      </c>
      <c r="R6492" t="str" cm="1">
        <f t="array" ref="R6492">IFERROR(_xlfn.IFS(Table2[[#This Row],[booking_status]]="confirmed","Expected",Table2[[#This Row],[booking_status]]="checked-out","Actual"),"No Revenue")</f>
        <v>Actual</v>
      </c>
      <c r="S6492" s="4">
        <f>Table2[[#This Row],[Revenue_Amount]]/Table2[[#This Row],[Num_Nights]]</f>
        <v>289.76</v>
      </c>
    </row>
    <row r="6493" spans="1:19" x14ac:dyDescent="0.3">
      <c r="A6493">
        <v>6492</v>
      </c>
      <c r="B6493" t="s">
        <v>50</v>
      </c>
      <c r="C6493" s="9">
        <v>44967</v>
      </c>
      <c r="D6493" s="9">
        <v>44978</v>
      </c>
      <c r="E6493" s="10">
        <v>44910</v>
      </c>
      <c r="F6493" t="s">
        <v>49</v>
      </c>
      <c r="G6493">
        <v>138.77000000000001</v>
      </c>
      <c r="H6493">
        <v>1</v>
      </c>
      <c r="I6493">
        <v>0</v>
      </c>
      <c r="J6493" t="s">
        <v>28</v>
      </c>
      <c r="K6493" t="s">
        <v>44</v>
      </c>
      <c r="L6493" t="s">
        <v>21</v>
      </c>
      <c r="M6493" t="s">
        <v>36</v>
      </c>
      <c r="N6493" t="s">
        <v>41</v>
      </c>
      <c r="O6493">
        <f>Table2[[#This Row],[check_out_date]]-Table2[[#This Row],[check_in_date]]</f>
        <v>11</v>
      </c>
      <c r="P6493">
        <f>Table2[[#This Row],[num_adults]]+Table2[[#This Row],[num_children]]</f>
        <v>1</v>
      </c>
      <c r="Q6493" s="3">
        <f>IF(OR(Table2[[#This Row],[booking_status]]="confirmed",Table2[[#This Row],[booking_status]]="checked-out"),Table2[[#This Row],[room_rate_per_night]]*Table2[[#This Row],[Num_Nights]],0)</f>
        <v>1526.47</v>
      </c>
      <c r="R6493" t="str" cm="1">
        <f t="array" ref="R6493">IFERROR(_xlfn.IFS(Table2[[#This Row],[booking_status]]="confirmed","Expected",Table2[[#This Row],[booking_status]]="checked-out","Actual"),"No Revenue")</f>
        <v>Expected</v>
      </c>
      <c r="S6493" s="4">
        <f>Table2[[#This Row],[Revenue_Amount]]/Table2[[#This Row],[Num_Nights]]</f>
        <v>138.77000000000001</v>
      </c>
    </row>
    <row r="6494" spans="1:19" x14ac:dyDescent="0.3">
      <c r="A6494">
        <v>6493</v>
      </c>
      <c r="B6494" t="s">
        <v>37</v>
      </c>
      <c r="C6494" s="9">
        <v>45086</v>
      </c>
      <c r="D6494" s="9">
        <v>45089</v>
      </c>
      <c r="E6494" s="10">
        <v>45052</v>
      </c>
      <c r="F6494" t="s">
        <v>49</v>
      </c>
      <c r="G6494">
        <v>144.79</v>
      </c>
      <c r="H6494">
        <v>3</v>
      </c>
      <c r="I6494">
        <v>2</v>
      </c>
      <c r="J6494" t="s">
        <v>28</v>
      </c>
      <c r="K6494" t="s">
        <v>20</v>
      </c>
      <c r="L6494" t="s">
        <v>56</v>
      </c>
      <c r="M6494" t="s">
        <v>36</v>
      </c>
      <c r="N6494" t="s">
        <v>41</v>
      </c>
      <c r="O6494">
        <f>Table2[[#This Row],[check_out_date]]-Table2[[#This Row],[check_in_date]]</f>
        <v>3</v>
      </c>
      <c r="P6494">
        <f>Table2[[#This Row],[num_adults]]+Table2[[#This Row],[num_children]]</f>
        <v>5</v>
      </c>
      <c r="Q6494" s="3">
        <f>IF(OR(Table2[[#This Row],[booking_status]]="confirmed",Table2[[#This Row],[booking_status]]="checked-out"),Table2[[#This Row],[room_rate_per_night]]*Table2[[#This Row],[Num_Nights]],0)</f>
        <v>434.37</v>
      </c>
      <c r="R6494" t="str" cm="1">
        <f t="array" ref="R6494">IFERROR(_xlfn.IFS(Table2[[#This Row],[booking_status]]="confirmed","Expected",Table2[[#This Row],[booking_status]]="checked-out","Actual"),"No Revenue")</f>
        <v>Actual</v>
      </c>
      <c r="S6494" s="4">
        <f>Table2[[#This Row],[Revenue_Amount]]/Table2[[#This Row],[Num_Nights]]</f>
        <v>144.79</v>
      </c>
    </row>
    <row r="6495" spans="1:19" x14ac:dyDescent="0.3">
      <c r="A6495">
        <v>6494</v>
      </c>
      <c r="B6495" t="s">
        <v>50</v>
      </c>
      <c r="C6495" s="9">
        <v>44956</v>
      </c>
      <c r="D6495" s="9">
        <v>44960</v>
      </c>
      <c r="E6495" s="10">
        <v>44909</v>
      </c>
      <c r="F6495" t="s">
        <v>18</v>
      </c>
      <c r="G6495">
        <v>259.26</v>
      </c>
      <c r="H6495">
        <v>2</v>
      </c>
      <c r="I6495">
        <v>0</v>
      </c>
      <c r="J6495" t="s">
        <v>55</v>
      </c>
      <c r="K6495" t="s">
        <v>29</v>
      </c>
      <c r="L6495" t="s">
        <v>21</v>
      </c>
      <c r="M6495" t="s">
        <v>22</v>
      </c>
      <c r="N6495" t="s">
        <v>30</v>
      </c>
      <c r="O6495">
        <f>Table2[[#This Row],[check_out_date]]-Table2[[#This Row],[check_in_date]]</f>
        <v>4</v>
      </c>
      <c r="P6495">
        <f>Table2[[#This Row],[num_adults]]+Table2[[#This Row],[num_children]]</f>
        <v>2</v>
      </c>
      <c r="Q6495" s="3">
        <f>IF(OR(Table2[[#This Row],[booking_status]]="confirmed",Table2[[#This Row],[booking_status]]="checked-out"),Table2[[#This Row],[room_rate_per_night]]*Table2[[#This Row],[Num_Nights]],0)</f>
        <v>1037.04</v>
      </c>
      <c r="R6495" t="str" cm="1">
        <f t="array" ref="R6495">IFERROR(_xlfn.IFS(Table2[[#This Row],[booking_status]]="confirmed","Expected",Table2[[#This Row],[booking_status]]="checked-out","Actual"),"No Revenue")</f>
        <v>Expected</v>
      </c>
      <c r="S6495" s="4">
        <f>Table2[[#This Row],[Revenue_Amount]]/Table2[[#This Row],[Num_Nights]]</f>
        <v>259.26</v>
      </c>
    </row>
    <row r="6496" spans="1:19" hidden="1" x14ac:dyDescent="0.3">
      <c r="A6496">
        <v>6495</v>
      </c>
      <c r="B6496" t="s">
        <v>31</v>
      </c>
      <c r="C6496" s="9">
        <v>45220</v>
      </c>
      <c r="D6496" s="9">
        <v>45229</v>
      </c>
      <c r="E6496" s="10">
        <v>45171</v>
      </c>
      <c r="F6496" t="s">
        <v>27</v>
      </c>
      <c r="G6496">
        <v>113.57</v>
      </c>
      <c r="H6496">
        <v>2</v>
      </c>
      <c r="I6496">
        <v>0</v>
      </c>
      <c r="J6496" t="s">
        <v>35</v>
      </c>
      <c r="K6496" t="s">
        <v>44</v>
      </c>
      <c r="L6496" t="s">
        <v>21</v>
      </c>
      <c r="M6496" t="s">
        <v>36</v>
      </c>
      <c r="N6496" t="s">
        <v>41</v>
      </c>
      <c r="O6496">
        <f>Table2[[#This Row],[check_out_date]]-Table2[[#This Row],[check_in_date]]</f>
        <v>9</v>
      </c>
      <c r="P6496">
        <f>Table2[[#This Row],[num_adults]]+Table2[[#This Row],[num_children]]</f>
        <v>2</v>
      </c>
      <c r="Q6496" s="3">
        <f>IF(OR(Table2[[#This Row],[booking_status]]="confirmed",Table2[[#This Row],[booking_status]]="checked-out"),Table2[[#This Row],[room_rate_per_night]]*Table2[[#This Row],[Num_Nights]],0)</f>
        <v>1022.1299999999999</v>
      </c>
      <c r="R6496" t="str" cm="1">
        <f t="array" ref="R6496">IFERROR(_xlfn.IFS(Table2[[#This Row],[booking_status]]="confirmed","Expected",Table2[[#This Row],[booking_status]]="checked-out","Actual"),"No Revenue")</f>
        <v>Expected</v>
      </c>
      <c r="S6496" s="4">
        <f>Table2[[#This Row],[Revenue_Amount]]/Table2[[#This Row],[Num_Nights]]</f>
        <v>113.57</v>
      </c>
    </row>
    <row r="6497" spans="1:19" x14ac:dyDescent="0.3">
      <c r="A6497">
        <v>6496</v>
      </c>
      <c r="B6497" t="s">
        <v>31</v>
      </c>
      <c r="C6497" s="9">
        <v>45222</v>
      </c>
      <c r="D6497" s="9">
        <v>45228</v>
      </c>
      <c r="E6497" s="10">
        <v>45179</v>
      </c>
      <c r="F6497" t="s">
        <v>54</v>
      </c>
      <c r="G6497">
        <v>281.22000000000003</v>
      </c>
      <c r="H6497">
        <v>3</v>
      </c>
      <c r="I6497">
        <v>0</v>
      </c>
      <c r="J6497" t="s">
        <v>28</v>
      </c>
      <c r="K6497" t="s">
        <v>20</v>
      </c>
      <c r="L6497" t="s">
        <v>70</v>
      </c>
      <c r="M6497" t="s">
        <v>36</v>
      </c>
      <c r="N6497" t="s">
        <v>41</v>
      </c>
      <c r="O6497">
        <f>Table2[[#This Row],[check_out_date]]-Table2[[#This Row],[check_in_date]]</f>
        <v>6</v>
      </c>
      <c r="P6497">
        <f>Table2[[#This Row],[num_adults]]+Table2[[#This Row],[num_children]]</f>
        <v>3</v>
      </c>
      <c r="Q6497" s="3">
        <f>IF(OR(Table2[[#This Row],[booking_status]]="confirmed",Table2[[#This Row],[booking_status]]="checked-out"),Table2[[#This Row],[room_rate_per_night]]*Table2[[#This Row],[Num_Nights]],0)</f>
        <v>0</v>
      </c>
      <c r="R6497" t="str" cm="1">
        <f t="array" ref="R6497">IFERROR(_xlfn.IFS(Table2[[#This Row],[booking_status]]="confirmed","Expected",Table2[[#This Row],[booking_status]]="checked-out","Actual"),"No Revenue")</f>
        <v>No Revenue</v>
      </c>
      <c r="S6497" s="4">
        <f>Table2[[#This Row],[Revenue_Amount]]/Table2[[#This Row],[Num_Nights]]</f>
        <v>0</v>
      </c>
    </row>
    <row r="6498" spans="1:19" hidden="1" x14ac:dyDescent="0.3">
      <c r="A6498">
        <v>6497</v>
      </c>
      <c r="B6498" t="s">
        <v>37</v>
      </c>
      <c r="C6498" s="9">
        <v>45057</v>
      </c>
      <c r="D6498" s="9">
        <v>45067</v>
      </c>
      <c r="E6498" s="10">
        <v>45055</v>
      </c>
      <c r="F6498" t="s">
        <v>18</v>
      </c>
      <c r="G6498">
        <v>308.49</v>
      </c>
      <c r="H6498">
        <v>2</v>
      </c>
      <c r="I6498">
        <v>0</v>
      </c>
      <c r="J6498" t="s">
        <v>35</v>
      </c>
      <c r="K6498" t="s">
        <v>20</v>
      </c>
      <c r="L6498" t="s">
        <v>21</v>
      </c>
      <c r="M6498" t="s">
        <v>36</v>
      </c>
      <c r="N6498" t="s">
        <v>41</v>
      </c>
      <c r="O6498">
        <f>Table2[[#This Row],[check_out_date]]-Table2[[#This Row],[check_in_date]]</f>
        <v>10</v>
      </c>
      <c r="P6498">
        <f>Table2[[#This Row],[num_adults]]+Table2[[#This Row],[num_children]]</f>
        <v>2</v>
      </c>
      <c r="Q6498" s="3">
        <f>IF(OR(Table2[[#This Row],[booking_status]]="confirmed",Table2[[#This Row],[booking_status]]="checked-out"),Table2[[#This Row],[room_rate_per_night]]*Table2[[#This Row],[Num_Nights]],0)</f>
        <v>3084.9</v>
      </c>
      <c r="R6498" t="str" cm="1">
        <f t="array" ref="R6498">IFERROR(_xlfn.IFS(Table2[[#This Row],[booking_status]]="confirmed","Expected",Table2[[#This Row],[booking_status]]="checked-out","Actual"),"No Revenue")</f>
        <v>Expected</v>
      </c>
      <c r="S6498" s="4">
        <f>Table2[[#This Row],[Revenue_Amount]]/Table2[[#This Row],[Num_Nights]]</f>
        <v>308.49</v>
      </c>
    </row>
    <row r="6499" spans="1:19" hidden="1" x14ac:dyDescent="0.3">
      <c r="A6499">
        <v>6498</v>
      </c>
      <c r="B6499" t="s">
        <v>50</v>
      </c>
      <c r="C6499" s="9">
        <v>44993</v>
      </c>
      <c r="D6499" s="9">
        <v>44996</v>
      </c>
      <c r="E6499" s="10">
        <v>44984</v>
      </c>
      <c r="F6499" t="s">
        <v>27</v>
      </c>
      <c r="G6499">
        <v>213.85</v>
      </c>
      <c r="H6499">
        <v>3</v>
      </c>
      <c r="I6499">
        <v>0</v>
      </c>
      <c r="J6499" t="s">
        <v>35</v>
      </c>
      <c r="K6499" t="s">
        <v>44</v>
      </c>
      <c r="L6499" t="s">
        <v>21</v>
      </c>
      <c r="M6499" t="s">
        <v>36</v>
      </c>
      <c r="N6499" t="s">
        <v>95</v>
      </c>
      <c r="O6499">
        <f>Table2[[#This Row],[check_out_date]]-Table2[[#This Row],[check_in_date]]</f>
        <v>3</v>
      </c>
      <c r="P6499">
        <f>Table2[[#This Row],[num_adults]]+Table2[[#This Row],[num_children]]</f>
        <v>3</v>
      </c>
      <c r="Q6499" s="3">
        <f>IF(OR(Table2[[#This Row],[booking_status]]="confirmed",Table2[[#This Row],[booking_status]]="checked-out"),Table2[[#This Row],[room_rate_per_night]]*Table2[[#This Row],[Num_Nights]],0)</f>
        <v>641.54999999999995</v>
      </c>
      <c r="R6499" t="str" cm="1">
        <f t="array" ref="R6499">IFERROR(_xlfn.IFS(Table2[[#This Row],[booking_status]]="confirmed","Expected",Table2[[#This Row],[booking_status]]="checked-out","Actual"),"No Revenue")</f>
        <v>Expected</v>
      </c>
      <c r="S6499" s="4">
        <f>Table2[[#This Row],[Revenue_Amount]]/Table2[[#This Row],[Num_Nights]]</f>
        <v>213.85</v>
      </c>
    </row>
    <row r="6500" spans="1:19" x14ac:dyDescent="0.3">
      <c r="A6500">
        <v>6499</v>
      </c>
      <c r="B6500" t="s">
        <v>31</v>
      </c>
      <c r="C6500" s="9">
        <v>45166</v>
      </c>
      <c r="D6500" s="9">
        <v>45167</v>
      </c>
      <c r="E6500" s="10">
        <v>45152</v>
      </c>
      <c r="F6500" t="s">
        <v>49</v>
      </c>
      <c r="G6500">
        <v>107.24</v>
      </c>
      <c r="H6500">
        <v>4</v>
      </c>
      <c r="I6500">
        <v>1</v>
      </c>
      <c r="J6500" t="s">
        <v>28</v>
      </c>
      <c r="K6500" t="s">
        <v>99</v>
      </c>
      <c r="L6500" t="s">
        <v>21</v>
      </c>
      <c r="M6500" t="s">
        <v>22</v>
      </c>
      <c r="N6500" t="s">
        <v>41</v>
      </c>
      <c r="O6500">
        <f>Table2[[#This Row],[check_out_date]]-Table2[[#This Row],[check_in_date]]</f>
        <v>1</v>
      </c>
      <c r="P6500">
        <f>Table2[[#This Row],[num_adults]]+Table2[[#This Row],[num_children]]</f>
        <v>5</v>
      </c>
      <c r="Q6500" s="3">
        <f>IF(OR(Table2[[#This Row],[booking_status]]="confirmed",Table2[[#This Row],[booking_status]]="checked-out"),Table2[[#This Row],[room_rate_per_night]]*Table2[[#This Row],[Num_Nights]],0)</f>
        <v>107.24</v>
      </c>
      <c r="R6500" t="str" cm="1">
        <f t="array" ref="R6500">IFERROR(_xlfn.IFS(Table2[[#This Row],[booking_status]]="confirmed","Expected",Table2[[#This Row],[booking_status]]="checked-out","Actual"),"No Revenue")</f>
        <v>Expected</v>
      </c>
      <c r="S6500" s="4">
        <f>Table2[[#This Row],[Revenue_Amount]]/Table2[[#This Row],[Num_Nights]]</f>
        <v>107.24</v>
      </c>
    </row>
    <row r="6501" spans="1:19" x14ac:dyDescent="0.3">
      <c r="A6501">
        <v>6500</v>
      </c>
      <c r="B6501" t="s">
        <v>14</v>
      </c>
      <c r="C6501" s="9">
        <v>44951</v>
      </c>
      <c r="D6501" s="9">
        <v>44955</v>
      </c>
      <c r="E6501" s="10">
        <v>44894</v>
      </c>
      <c r="F6501" t="s">
        <v>49</v>
      </c>
      <c r="G6501">
        <v>117.1</v>
      </c>
      <c r="H6501">
        <v>2</v>
      </c>
      <c r="I6501">
        <v>2</v>
      </c>
      <c r="J6501" t="s">
        <v>19</v>
      </c>
      <c r="K6501" t="s">
        <v>44</v>
      </c>
      <c r="L6501" t="s">
        <v>56</v>
      </c>
      <c r="M6501" t="s">
        <v>36</v>
      </c>
      <c r="N6501" t="s">
        <v>41</v>
      </c>
      <c r="O6501">
        <f>Table2[[#This Row],[check_out_date]]-Table2[[#This Row],[check_in_date]]</f>
        <v>4</v>
      </c>
      <c r="P6501">
        <f>Table2[[#This Row],[num_adults]]+Table2[[#This Row],[num_children]]</f>
        <v>4</v>
      </c>
      <c r="Q6501" s="3">
        <f>IF(OR(Table2[[#This Row],[booking_status]]="confirmed",Table2[[#This Row],[booking_status]]="checked-out"),Table2[[#This Row],[room_rate_per_night]]*Table2[[#This Row],[Num_Nights]],0)</f>
        <v>468.4</v>
      </c>
      <c r="R6501" t="str" cm="1">
        <f t="array" ref="R6501">IFERROR(_xlfn.IFS(Table2[[#This Row],[booking_status]]="confirmed","Expected",Table2[[#This Row],[booking_status]]="checked-out","Actual"),"No Revenue")</f>
        <v>Actual</v>
      </c>
      <c r="S6501" s="4">
        <f>Table2[[#This Row],[Revenue_Amount]]/Table2[[#This Row],[Num_Nights]]</f>
        <v>117.1</v>
      </c>
    </row>
    <row r="6502" spans="1:19" x14ac:dyDescent="0.3">
      <c r="A6502">
        <v>6501</v>
      </c>
      <c r="B6502" t="s">
        <v>50</v>
      </c>
      <c r="C6502" s="9">
        <v>45249</v>
      </c>
      <c r="D6502" s="9">
        <v>45257</v>
      </c>
      <c r="E6502" s="10">
        <v>45245</v>
      </c>
      <c r="F6502" t="s">
        <v>54</v>
      </c>
      <c r="G6502">
        <v>380.22</v>
      </c>
      <c r="H6502">
        <v>4</v>
      </c>
      <c r="I6502">
        <v>0</v>
      </c>
      <c r="J6502" t="s">
        <v>28</v>
      </c>
      <c r="K6502" t="s">
        <v>66</v>
      </c>
      <c r="L6502" t="s">
        <v>56</v>
      </c>
      <c r="M6502" t="s">
        <v>36</v>
      </c>
      <c r="N6502" t="s">
        <v>41</v>
      </c>
      <c r="O6502">
        <f>Table2[[#This Row],[check_out_date]]-Table2[[#This Row],[check_in_date]]</f>
        <v>8</v>
      </c>
      <c r="P6502">
        <f>Table2[[#This Row],[num_adults]]+Table2[[#This Row],[num_children]]</f>
        <v>4</v>
      </c>
      <c r="Q6502" s="3">
        <f>IF(OR(Table2[[#This Row],[booking_status]]="confirmed",Table2[[#This Row],[booking_status]]="checked-out"),Table2[[#This Row],[room_rate_per_night]]*Table2[[#This Row],[Num_Nights]],0)</f>
        <v>3041.76</v>
      </c>
      <c r="R6502" t="str" cm="1">
        <f t="array" ref="R6502">IFERROR(_xlfn.IFS(Table2[[#This Row],[booking_status]]="confirmed","Expected",Table2[[#This Row],[booking_status]]="checked-out","Actual"),"No Revenue")</f>
        <v>Actual</v>
      </c>
      <c r="S6502" s="4">
        <f>Table2[[#This Row],[Revenue_Amount]]/Table2[[#This Row],[Num_Nights]]</f>
        <v>380.22</v>
      </c>
    </row>
    <row r="6503" spans="1:19" x14ac:dyDescent="0.3">
      <c r="A6503">
        <v>6502</v>
      </c>
      <c r="B6503" t="s">
        <v>37</v>
      </c>
      <c r="C6503" s="9">
        <v>45268</v>
      </c>
      <c r="D6503" s="9">
        <v>45276</v>
      </c>
      <c r="E6503" s="10">
        <v>45228</v>
      </c>
      <c r="F6503" t="s">
        <v>49</v>
      </c>
      <c r="G6503">
        <v>105.45</v>
      </c>
      <c r="H6503">
        <v>2</v>
      </c>
      <c r="I6503">
        <v>0</v>
      </c>
      <c r="J6503" t="s">
        <v>28</v>
      </c>
      <c r="K6503" t="s">
        <v>29</v>
      </c>
      <c r="L6503" t="s">
        <v>21</v>
      </c>
      <c r="M6503" t="s">
        <v>36</v>
      </c>
      <c r="N6503" t="s">
        <v>41</v>
      </c>
      <c r="O6503">
        <f>Table2[[#This Row],[check_out_date]]-Table2[[#This Row],[check_in_date]]</f>
        <v>8</v>
      </c>
      <c r="P6503">
        <f>Table2[[#This Row],[num_adults]]+Table2[[#This Row],[num_children]]</f>
        <v>2</v>
      </c>
      <c r="Q6503" s="3">
        <f>IF(OR(Table2[[#This Row],[booking_status]]="confirmed",Table2[[#This Row],[booking_status]]="checked-out"),Table2[[#This Row],[room_rate_per_night]]*Table2[[#This Row],[Num_Nights]],0)</f>
        <v>843.6</v>
      </c>
      <c r="R6503" t="str" cm="1">
        <f t="array" ref="R6503">IFERROR(_xlfn.IFS(Table2[[#This Row],[booking_status]]="confirmed","Expected",Table2[[#This Row],[booking_status]]="checked-out","Actual"),"No Revenue")</f>
        <v>Expected</v>
      </c>
      <c r="S6503" s="4">
        <f>Table2[[#This Row],[Revenue_Amount]]/Table2[[#This Row],[Num_Nights]]</f>
        <v>105.45</v>
      </c>
    </row>
    <row r="6504" spans="1:19" x14ac:dyDescent="0.3">
      <c r="A6504">
        <v>6503</v>
      </c>
      <c r="B6504" t="s">
        <v>31</v>
      </c>
      <c r="C6504" s="9">
        <v>45123</v>
      </c>
      <c r="D6504" s="9">
        <v>45131</v>
      </c>
      <c r="E6504" s="10">
        <v>45117</v>
      </c>
      <c r="F6504" t="s">
        <v>27</v>
      </c>
      <c r="G6504">
        <v>157.07</v>
      </c>
      <c r="H6504">
        <v>1</v>
      </c>
      <c r="I6504">
        <v>0</v>
      </c>
      <c r="J6504" t="s">
        <v>94</v>
      </c>
      <c r="K6504" t="s">
        <v>44</v>
      </c>
      <c r="L6504" t="s">
        <v>21</v>
      </c>
      <c r="M6504" t="s">
        <v>36</v>
      </c>
      <c r="N6504" t="s">
        <v>30</v>
      </c>
      <c r="O6504">
        <f>Table2[[#This Row],[check_out_date]]-Table2[[#This Row],[check_in_date]]</f>
        <v>8</v>
      </c>
      <c r="P6504">
        <f>Table2[[#This Row],[num_adults]]+Table2[[#This Row],[num_children]]</f>
        <v>1</v>
      </c>
      <c r="Q6504" s="3">
        <f>IF(OR(Table2[[#This Row],[booking_status]]="confirmed",Table2[[#This Row],[booking_status]]="checked-out"),Table2[[#This Row],[room_rate_per_night]]*Table2[[#This Row],[Num_Nights]],0)</f>
        <v>1256.56</v>
      </c>
      <c r="R6504" t="str" cm="1">
        <f t="array" ref="R6504">IFERROR(_xlfn.IFS(Table2[[#This Row],[booking_status]]="confirmed","Expected",Table2[[#This Row],[booking_status]]="checked-out","Actual"),"No Revenue")</f>
        <v>Expected</v>
      </c>
      <c r="S6504" s="4">
        <f>Table2[[#This Row],[Revenue_Amount]]/Table2[[#This Row],[Num_Nights]]</f>
        <v>157.07</v>
      </c>
    </row>
    <row r="6505" spans="1:19" x14ac:dyDescent="0.3">
      <c r="A6505">
        <v>6504</v>
      </c>
      <c r="B6505" t="s">
        <v>50</v>
      </c>
      <c r="C6505" s="9">
        <v>45196</v>
      </c>
      <c r="D6505" s="9">
        <v>45200</v>
      </c>
      <c r="E6505" s="10">
        <v>45174</v>
      </c>
      <c r="F6505" t="s">
        <v>18</v>
      </c>
      <c r="G6505">
        <v>195.65</v>
      </c>
      <c r="H6505">
        <v>2</v>
      </c>
      <c r="I6505">
        <v>0</v>
      </c>
      <c r="J6505" t="s">
        <v>28</v>
      </c>
      <c r="K6505" t="s">
        <v>20</v>
      </c>
      <c r="L6505" t="s">
        <v>21</v>
      </c>
      <c r="M6505" t="s">
        <v>22</v>
      </c>
      <c r="N6505" t="s">
        <v>41</v>
      </c>
      <c r="O6505">
        <f>Table2[[#This Row],[check_out_date]]-Table2[[#This Row],[check_in_date]]</f>
        <v>4</v>
      </c>
      <c r="P6505">
        <f>Table2[[#This Row],[num_adults]]+Table2[[#This Row],[num_children]]</f>
        <v>2</v>
      </c>
      <c r="Q6505" s="3">
        <f>IF(OR(Table2[[#This Row],[booking_status]]="confirmed",Table2[[#This Row],[booking_status]]="checked-out"),Table2[[#This Row],[room_rate_per_night]]*Table2[[#This Row],[Num_Nights]],0)</f>
        <v>782.6</v>
      </c>
      <c r="R6505" t="str" cm="1">
        <f t="array" ref="R6505">IFERROR(_xlfn.IFS(Table2[[#This Row],[booking_status]]="confirmed","Expected",Table2[[#This Row],[booking_status]]="checked-out","Actual"),"No Revenue")</f>
        <v>Expected</v>
      </c>
      <c r="S6505" s="4">
        <f>Table2[[#This Row],[Revenue_Amount]]/Table2[[#This Row],[Num_Nights]]</f>
        <v>195.65</v>
      </c>
    </row>
    <row r="6506" spans="1:19" hidden="1" x14ac:dyDescent="0.3">
      <c r="A6506">
        <v>6505</v>
      </c>
      <c r="B6506" t="s">
        <v>31</v>
      </c>
      <c r="C6506" s="9">
        <v>45014</v>
      </c>
      <c r="D6506" s="9">
        <v>45018</v>
      </c>
      <c r="E6506" s="10">
        <v>44983</v>
      </c>
      <c r="F6506" t="s">
        <v>27</v>
      </c>
      <c r="G6506">
        <v>124.96</v>
      </c>
      <c r="H6506">
        <v>3</v>
      </c>
      <c r="I6506">
        <v>1</v>
      </c>
      <c r="J6506" t="s">
        <v>35</v>
      </c>
      <c r="K6506" t="s">
        <v>29</v>
      </c>
      <c r="L6506" t="s">
        <v>56</v>
      </c>
      <c r="M6506" t="s">
        <v>36</v>
      </c>
      <c r="N6506" t="s">
        <v>45</v>
      </c>
      <c r="O6506">
        <f>Table2[[#This Row],[check_out_date]]-Table2[[#This Row],[check_in_date]]</f>
        <v>4</v>
      </c>
      <c r="P6506">
        <f>Table2[[#This Row],[num_adults]]+Table2[[#This Row],[num_children]]</f>
        <v>4</v>
      </c>
      <c r="Q6506" s="3">
        <f>IF(OR(Table2[[#This Row],[booking_status]]="confirmed",Table2[[#This Row],[booking_status]]="checked-out"),Table2[[#This Row],[room_rate_per_night]]*Table2[[#This Row],[Num_Nights]],0)</f>
        <v>499.84</v>
      </c>
      <c r="R6506" t="str" cm="1">
        <f t="array" ref="R6506">IFERROR(_xlfn.IFS(Table2[[#This Row],[booking_status]]="confirmed","Expected",Table2[[#This Row],[booking_status]]="checked-out","Actual"),"No Revenue")</f>
        <v>Actual</v>
      </c>
      <c r="S6506" s="4">
        <f>Table2[[#This Row],[Revenue_Amount]]/Table2[[#This Row],[Num_Nights]]</f>
        <v>124.96</v>
      </c>
    </row>
    <row r="6507" spans="1:19" x14ac:dyDescent="0.3">
      <c r="A6507">
        <v>6506</v>
      </c>
      <c r="B6507" t="s">
        <v>14</v>
      </c>
      <c r="C6507" s="9">
        <v>45048</v>
      </c>
      <c r="D6507" s="9">
        <v>45050</v>
      </c>
      <c r="E6507" s="10">
        <v>45027</v>
      </c>
      <c r="F6507" t="s">
        <v>27</v>
      </c>
      <c r="G6507">
        <v>150.97</v>
      </c>
      <c r="H6507">
        <v>2</v>
      </c>
      <c r="I6507">
        <v>0</v>
      </c>
      <c r="J6507" t="s">
        <v>55</v>
      </c>
      <c r="K6507" t="s">
        <v>66</v>
      </c>
      <c r="L6507" t="s">
        <v>56</v>
      </c>
      <c r="M6507" t="s">
        <v>36</v>
      </c>
      <c r="N6507" t="s">
        <v>41</v>
      </c>
      <c r="O6507">
        <f>Table2[[#This Row],[check_out_date]]-Table2[[#This Row],[check_in_date]]</f>
        <v>2</v>
      </c>
      <c r="P6507">
        <f>Table2[[#This Row],[num_adults]]+Table2[[#This Row],[num_children]]</f>
        <v>2</v>
      </c>
      <c r="Q6507" s="3">
        <f>IF(OR(Table2[[#This Row],[booking_status]]="confirmed",Table2[[#This Row],[booking_status]]="checked-out"),Table2[[#This Row],[room_rate_per_night]]*Table2[[#This Row],[Num_Nights]],0)</f>
        <v>301.94</v>
      </c>
      <c r="R6507" t="str" cm="1">
        <f t="array" ref="R6507">IFERROR(_xlfn.IFS(Table2[[#This Row],[booking_status]]="confirmed","Expected",Table2[[#This Row],[booking_status]]="checked-out","Actual"),"No Revenue")</f>
        <v>Actual</v>
      </c>
      <c r="S6507" s="4">
        <f>Table2[[#This Row],[Revenue_Amount]]/Table2[[#This Row],[Num_Nights]]</f>
        <v>150.97</v>
      </c>
    </row>
    <row r="6508" spans="1:19" x14ac:dyDescent="0.3">
      <c r="A6508">
        <v>6507</v>
      </c>
      <c r="B6508" t="s">
        <v>14</v>
      </c>
      <c r="C6508" s="9">
        <v>45077</v>
      </c>
      <c r="D6508" s="9">
        <v>45084</v>
      </c>
      <c r="E6508" s="10">
        <v>45037</v>
      </c>
      <c r="F6508" t="s">
        <v>49</v>
      </c>
      <c r="G6508">
        <v>64.12</v>
      </c>
      <c r="H6508">
        <v>2</v>
      </c>
      <c r="I6508">
        <v>3</v>
      </c>
      <c r="J6508" t="s">
        <v>19</v>
      </c>
      <c r="K6508" t="s">
        <v>29</v>
      </c>
      <c r="L6508" t="s">
        <v>21</v>
      </c>
      <c r="M6508" t="s">
        <v>22</v>
      </c>
      <c r="N6508" t="s">
        <v>41</v>
      </c>
      <c r="O6508">
        <f>Table2[[#This Row],[check_out_date]]-Table2[[#This Row],[check_in_date]]</f>
        <v>7</v>
      </c>
      <c r="P6508">
        <f>Table2[[#This Row],[num_adults]]+Table2[[#This Row],[num_children]]</f>
        <v>5</v>
      </c>
      <c r="Q6508" s="3">
        <f>IF(OR(Table2[[#This Row],[booking_status]]="confirmed",Table2[[#This Row],[booking_status]]="checked-out"),Table2[[#This Row],[room_rate_per_night]]*Table2[[#This Row],[Num_Nights]],0)</f>
        <v>448.84000000000003</v>
      </c>
      <c r="R6508" t="str" cm="1">
        <f t="array" ref="R6508">IFERROR(_xlfn.IFS(Table2[[#This Row],[booking_status]]="confirmed","Expected",Table2[[#This Row],[booking_status]]="checked-out","Actual"),"No Revenue")</f>
        <v>Expected</v>
      </c>
      <c r="S6508" s="4">
        <f>Table2[[#This Row],[Revenue_Amount]]/Table2[[#This Row],[Num_Nights]]</f>
        <v>64.12</v>
      </c>
    </row>
    <row r="6509" spans="1:19" x14ac:dyDescent="0.3">
      <c r="A6509">
        <v>6508</v>
      </c>
      <c r="B6509" t="s">
        <v>50</v>
      </c>
      <c r="C6509" s="9">
        <v>44984</v>
      </c>
      <c r="D6509" s="9">
        <v>44997</v>
      </c>
      <c r="E6509" s="10">
        <v>44948</v>
      </c>
      <c r="F6509" t="s">
        <v>27</v>
      </c>
      <c r="G6509">
        <v>242.54</v>
      </c>
      <c r="H6509">
        <v>2</v>
      </c>
      <c r="I6509">
        <v>1</v>
      </c>
      <c r="J6509" t="s">
        <v>55</v>
      </c>
      <c r="K6509" t="s">
        <v>20</v>
      </c>
      <c r="L6509" t="s">
        <v>21</v>
      </c>
      <c r="M6509" t="s">
        <v>36</v>
      </c>
      <c r="N6509" t="s">
        <v>23</v>
      </c>
      <c r="O6509">
        <f>Table2[[#This Row],[check_out_date]]-Table2[[#This Row],[check_in_date]]</f>
        <v>13</v>
      </c>
      <c r="P6509">
        <f>Table2[[#This Row],[num_adults]]+Table2[[#This Row],[num_children]]</f>
        <v>3</v>
      </c>
      <c r="Q6509" s="3">
        <f>IF(OR(Table2[[#This Row],[booking_status]]="confirmed",Table2[[#This Row],[booking_status]]="checked-out"),Table2[[#This Row],[room_rate_per_night]]*Table2[[#This Row],[Num_Nights]],0)</f>
        <v>3153.02</v>
      </c>
      <c r="R6509" t="str" cm="1">
        <f t="array" ref="R6509">IFERROR(_xlfn.IFS(Table2[[#This Row],[booking_status]]="confirmed","Expected",Table2[[#This Row],[booking_status]]="checked-out","Actual"),"No Revenue")</f>
        <v>Expected</v>
      </c>
      <c r="S6509" s="4">
        <f>Table2[[#This Row],[Revenue_Amount]]/Table2[[#This Row],[Num_Nights]]</f>
        <v>242.54</v>
      </c>
    </row>
    <row r="6510" spans="1:19" hidden="1" x14ac:dyDescent="0.3">
      <c r="A6510">
        <v>6509</v>
      </c>
      <c r="B6510" t="s">
        <v>50</v>
      </c>
      <c r="C6510" s="9">
        <v>45061</v>
      </c>
      <c r="D6510" s="9">
        <v>45067</v>
      </c>
      <c r="E6510" s="10">
        <v>45021</v>
      </c>
      <c r="F6510" t="s">
        <v>27</v>
      </c>
      <c r="G6510">
        <v>143.04</v>
      </c>
      <c r="H6510">
        <v>2</v>
      </c>
      <c r="I6510">
        <v>0</v>
      </c>
      <c r="J6510" t="s">
        <v>35</v>
      </c>
      <c r="K6510" t="s">
        <v>20</v>
      </c>
      <c r="L6510" t="s">
        <v>21</v>
      </c>
      <c r="M6510" t="s">
        <v>22</v>
      </c>
      <c r="N6510" t="s">
        <v>41</v>
      </c>
      <c r="O6510">
        <f>Table2[[#This Row],[check_out_date]]-Table2[[#This Row],[check_in_date]]</f>
        <v>6</v>
      </c>
      <c r="P6510">
        <f>Table2[[#This Row],[num_adults]]+Table2[[#This Row],[num_children]]</f>
        <v>2</v>
      </c>
      <c r="Q6510" s="3">
        <f>IF(OR(Table2[[#This Row],[booking_status]]="confirmed",Table2[[#This Row],[booking_status]]="checked-out"),Table2[[#This Row],[room_rate_per_night]]*Table2[[#This Row],[Num_Nights]],0)</f>
        <v>858.24</v>
      </c>
      <c r="R6510" t="str" cm="1">
        <f t="array" ref="R6510">IFERROR(_xlfn.IFS(Table2[[#This Row],[booking_status]]="confirmed","Expected",Table2[[#This Row],[booking_status]]="checked-out","Actual"),"No Revenue")</f>
        <v>Expected</v>
      </c>
      <c r="S6510" s="4">
        <f>Table2[[#This Row],[Revenue_Amount]]/Table2[[#This Row],[Num_Nights]]</f>
        <v>143.04</v>
      </c>
    </row>
    <row r="6511" spans="1:19" x14ac:dyDescent="0.3">
      <c r="A6511">
        <v>6510</v>
      </c>
      <c r="B6511" t="s">
        <v>50</v>
      </c>
      <c r="C6511" s="9">
        <v>45026</v>
      </c>
      <c r="D6511" s="9">
        <v>45028</v>
      </c>
      <c r="E6511" s="10">
        <v>44966</v>
      </c>
      <c r="F6511" t="s">
        <v>49</v>
      </c>
      <c r="G6511">
        <v>117</v>
      </c>
      <c r="H6511">
        <v>3</v>
      </c>
      <c r="I6511">
        <v>1</v>
      </c>
      <c r="J6511" t="s">
        <v>55</v>
      </c>
      <c r="K6511" t="s">
        <v>44</v>
      </c>
      <c r="L6511" t="s">
        <v>56</v>
      </c>
      <c r="M6511" t="s">
        <v>22</v>
      </c>
      <c r="N6511" t="s">
        <v>30</v>
      </c>
      <c r="O6511">
        <f>Table2[[#This Row],[check_out_date]]-Table2[[#This Row],[check_in_date]]</f>
        <v>2</v>
      </c>
      <c r="P6511">
        <f>Table2[[#This Row],[num_adults]]+Table2[[#This Row],[num_children]]</f>
        <v>4</v>
      </c>
      <c r="Q6511" s="3">
        <f>IF(OR(Table2[[#This Row],[booking_status]]="confirmed",Table2[[#This Row],[booking_status]]="checked-out"),Table2[[#This Row],[room_rate_per_night]]*Table2[[#This Row],[Num_Nights]],0)</f>
        <v>234</v>
      </c>
      <c r="R6511" t="str" cm="1">
        <f t="array" ref="R6511">IFERROR(_xlfn.IFS(Table2[[#This Row],[booking_status]]="confirmed","Expected",Table2[[#This Row],[booking_status]]="checked-out","Actual"),"No Revenue")</f>
        <v>Actual</v>
      </c>
      <c r="S6511" s="4">
        <f>Table2[[#This Row],[Revenue_Amount]]/Table2[[#This Row],[Num_Nights]]</f>
        <v>117</v>
      </c>
    </row>
    <row r="6512" spans="1:19" x14ac:dyDescent="0.3">
      <c r="A6512">
        <v>6511</v>
      </c>
      <c r="B6512" t="s">
        <v>14</v>
      </c>
      <c r="C6512" s="9">
        <v>44954</v>
      </c>
      <c r="D6512" s="9">
        <v>44957</v>
      </c>
      <c r="E6512" s="10">
        <v>44933</v>
      </c>
      <c r="F6512" t="s">
        <v>54</v>
      </c>
      <c r="G6512">
        <v>353.63</v>
      </c>
      <c r="H6512">
        <v>3</v>
      </c>
      <c r="I6512">
        <v>0</v>
      </c>
      <c r="J6512" t="s">
        <v>28</v>
      </c>
      <c r="K6512" t="s">
        <v>20</v>
      </c>
      <c r="L6512" t="s">
        <v>21</v>
      </c>
      <c r="M6512" t="s">
        <v>36</v>
      </c>
      <c r="N6512" t="s">
        <v>23</v>
      </c>
      <c r="O6512">
        <f>Table2[[#This Row],[check_out_date]]-Table2[[#This Row],[check_in_date]]</f>
        <v>3</v>
      </c>
      <c r="P6512">
        <f>Table2[[#This Row],[num_adults]]+Table2[[#This Row],[num_children]]</f>
        <v>3</v>
      </c>
      <c r="Q6512" s="3">
        <f>IF(OR(Table2[[#This Row],[booking_status]]="confirmed",Table2[[#This Row],[booking_status]]="checked-out"),Table2[[#This Row],[room_rate_per_night]]*Table2[[#This Row],[Num_Nights]],0)</f>
        <v>1060.8899999999999</v>
      </c>
      <c r="R6512" t="str" cm="1">
        <f t="array" ref="R6512">IFERROR(_xlfn.IFS(Table2[[#This Row],[booking_status]]="confirmed","Expected",Table2[[#This Row],[booking_status]]="checked-out","Actual"),"No Revenue")</f>
        <v>Expected</v>
      </c>
      <c r="S6512" s="4">
        <f>Table2[[#This Row],[Revenue_Amount]]/Table2[[#This Row],[Num_Nights]]</f>
        <v>353.62999999999994</v>
      </c>
    </row>
    <row r="6513" spans="1:19" x14ac:dyDescent="0.3">
      <c r="A6513">
        <v>6512</v>
      </c>
      <c r="B6513" t="s">
        <v>50</v>
      </c>
      <c r="C6513" s="9">
        <v>45271</v>
      </c>
      <c r="D6513" s="9">
        <v>45273</v>
      </c>
      <c r="E6513" s="10">
        <v>45229</v>
      </c>
      <c r="F6513" t="s">
        <v>18</v>
      </c>
      <c r="G6513">
        <v>315.14</v>
      </c>
      <c r="H6513">
        <v>1</v>
      </c>
      <c r="I6513">
        <v>0</v>
      </c>
      <c r="J6513" t="s">
        <v>55</v>
      </c>
      <c r="K6513" t="s">
        <v>66</v>
      </c>
      <c r="L6513" t="s">
        <v>21</v>
      </c>
      <c r="M6513" t="s">
        <v>36</v>
      </c>
      <c r="N6513" t="s">
        <v>41</v>
      </c>
      <c r="O6513">
        <f>Table2[[#This Row],[check_out_date]]-Table2[[#This Row],[check_in_date]]</f>
        <v>2</v>
      </c>
      <c r="P6513">
        <f>Table2[[#This Row],[num_adults]]+Table2[[#This Row],[num_children]]</f>
        <v>1</v>
      </c>
      <c r="Q6513" s="3">
        <f>IF(OR(Table2[[#This Row],[booking_status]]="confirmed",Table2[[#This Row],[booking_status]]="checked-out"),Table2[[#This Row],[room_rate_per_night]]*Table2[[#This Row],[Num_Nights]],0)</f>
        <v>630.28</v>
      </c>
      <c r="R6513" t="str" cm="1">
        <f t="array" ref="R6513">IFERROR(_xlfn.IFS(Table2[[#This Row],[booking_status]]="confirmed","Expected",Table2[[#This Row],[booking_status]]="checked-out","Actual"),"No Revenue")</f>
        <v>Expected</v>
      </c>
      <c r="S6513" s="4">
        <f>Table2[[#This Row],[Revenue_Amount]]/Table2[[#This Row],[Num_Nights]]</f>
        <v>315.14</v>
      </c>
    </row>
    <row r="6514" spans="1:19" hidden="1" x14ac:dyDescent="0.3">
      <c r="A6514">
        <v>6513</v>
      </c>
      <c r="B6514" t="s">
        <v>31</v>
      </c>
      <c r="C6514" s="9">
        <v>45133</v>
      </c>
      <c r="D6514" s="9">
        <v>45138</v>
      </c>
      <c r="E6514" s="10">
        <v>45069</v>
      </c>
      <c r="F6514" t="s">
        <v>49</v>
      </c>
      <c r="G6514">
        <v>74.89</v>
      </c>
      <c r="H6514">
        <v>2</v>
      </c>
      <c r="I6514">
        <v>1</v>
      </c>
      <c r="J6514" t="s">
        <v>35</v>
      </c>
      <c r="K6514" t="s">
        <v>20</v>
      </c>
      <c r="L6514" t="s">
        <v>21</v>
      </c>
      <c r="M6514" t="s">
        <v>36</v>
      </c>
      <c r="N6514" t="s">
        <v>41</v>
      </c>
      <c r="O6514">
        <f>Table2[[#This Row],[check_out_date]]-Table2[[#This Row],[check_in_date]]</f>
        <v>5</v>
      </c>
      <c r="P6514">
        <f>Table2[[#This Row],[num_adults]]+Table2[[#This Row],[num_children]]</f>
        <v>3</v>
      </c>
      <c r="Q6514" s="3">
        <f>IF(OR(Table2[[#This Row],[booking_status]]="confirmed",Table2[[#This Row],[booking_status]]="checked-out"),Table2[[#This Row],[room_rate_per_night]]*Table2[[#This Row],[Num_Nights]],0)</f>
        <v>374.45</v>
      </c>
      <c r="R6514" t="str" cm="1">
        <f t="array" ref="R6514">IFERROR(_xlfn.IFS(Table2[[#This Row],[booking_status]]="confirmed","Expected",Table2[[#This Row],[booking_status]]="checked-out","Actual"),"No Revenue")</f>
        <v>Expected</v>
      </c>
      <c r="S6514" s="4">
        <f>Table2[[#This Row],[Revenue_Amount]]/Table2[[#This Row],[Num_Nights]]</f>
        <v>74.89</v>
      </c>
    </row>
    <row r="6515" spans="1:19" hidden="1" x14ac:dyDescent="0.3">
      <c r="A6515">
        <v>6514</v>
      </c>
      <c r="B6515" t="s">
        <v>50</v>
      </c>
      <c r="C6515" s="9">
        <v>45097</v>
      </c>
      <c r="D6515" s="9">
        <v>45101</v>
      </c>
      <c r="E6515" s="10">
        <v>45061</v>
      </c>
      <c r="F6515" t="s">
        <v>18</v>
      </c>
      <c r="G6515">
        <v>304.04000000000002</v>
      </c>
      <c r="H6515">
        <v>3</v>
      </c>
      <c r="I6515">
        <v>0</v>
      </c>
      <c r="J6515" t="s">
        <v>35</v>
      </c>
      <c r="K6515" t="s">
        <v>99</v>
      </c>
      <c r="L6515" t="s">
        <v>21</v>
      </c>
      <c r="M6515" t="s">
        <v>36</v>
      </c>
      <c r="N6515" t="s">
        <v>41</v>
      </c>
      <c r="O6515">
        <f>Table2[[#This Row],[check_out_date]]-Table2[[#This Row],[check_in_date]]</f>
        <v>4</v>
      </c>
      <c r="P6515">
        <f>Table2[[#This Row],[num_adults]]+Table2[[#This Row],[num_children]]</f>
        <v>3</v>
      </c>
      <c r="Q6515" s="3">
        <f>IF(OR(Table2[[#This Row],[booking_status]]="confirmed",Table2[[#This Row],[booking_status]]="checked-out"),Table2[[#This Row],[room_rate_per_night]]*Table2[[#This Row],[Num_Nights]],0)</f>
        <v>1216.1600000000001</v>
      </c>
      <c r="R6515" t="str" cm="1">
        <f t="array" ref="R6515">IFERROR(_xlfn.IFS(Table2[[#This Row],[booking_status]]="confirmed","Expected",Table2[[#This Row],[booking_status]]="checked-out","Actual"),"No Revenue")</f>
        <v>Expected</v>
      </c>
      <c r="S6515" s="4">
        <f>Table2[[#This Row],[Revenue_Amount]]/Table2[[#This Row],[Num_Nights]]</f>
        <v>304.04000000000002</v>
      </c>
    </row>
    <row r="6516" spans="1:19" x14ac:dyDescent="0.3">
      <c r="A6516">
        <v>6515</v>
      </c>
      <c r="B6516" t="s">
        <v>14</v>
      </c>
      <c r="C6516" s="9">
        <v>45191</v>
      </c>
      <c r="D6516" s="9">
        <v>45198</v>
      </c>
      <c r="E6516" s="10">
        <v>45171</v>
      </c>
      <c r="F6516" t="s">
        <v>54</v>
      </c>
      <c r="G6516">
        <v>411</v>
      </c>
      <c r="H6516">
        <v>2</v>
      </c>
      <c r="I6516">
        <v>0</v>
      </c>
      <c r="J6516" t="s">
        <v>28</v>
      </c>
      <c r="K6516" t="s">
        <v>99</v>
      </c>
      <c r="L6516" t="s">
        <v>21</v>
      </c>
      <c r="M6516" t="s">
        <v>36</v>
      </c>
      <c r="N6516" t="s">
        <v>41</v>
      </c>
      <c r="O6516">
        <f>Table2[[#This Row],[check_out_date]]-Table2[[#This Row],[check_in_date]]</f>
        <v>7</v>
      </c>
      <c r="P6516">
        <f>Table2[[#This Row],[num_adults]]+Table2[[#This Row],[num_children]]</f>
        <v>2</v>
      </c>
      <c r="Q6516" s="3">
        <f>IF(OR(Table2[[#This Row],[booking_status]]="confirmed",Table2[[#This Row],[booking_status]]="checked-out"),Table2[[#This Row],[room_rate_per_night]]*Table2[[#This Row],[Num_Nights]],0)</f>
        <v>2877</v>
      </c>
      <c r="R6516" t="str" cm="1">
        <f t="array" ref="R6516">IFERROR(_xlfn.IFS(Table2[[#This Row],[booking_status]]="confirmed","Expected",Table2[[#This Row],[booking_status]]="checked-out","Actual"),"No Revenue")</f>
        <v>Expected</v>
      </c>
      <c r="S6516" s="4">
        <f>Table2[[#This Row],[Revenue_Amount]]/Table2[[#This Row],[Num_Nights]]</f>
        <v>411</v>
      </c>
    </row>
    <row r="6517" spans="1:19" x14ac:dyDescent="0.3">
      <c r="A6517">
        <v>6516</v>
      </c>
      <c r="B6517" t="s">
        <v>31</v>
      </c>
      <c r="C6517" s="9">
        <v>45095</v>
      </c>
      <c r="D6517" s="9">
        <v>45098</v>
      </c>
      <c r="E6517" s="10">
        <v>45084</v>
      </c>
      <c r="F6517" t="s">
        <v>54</v>
      </c>
      <c r="G6517">
        <v>419.61</v>
      </c>
      <c r="H6517">
        <v>1</v>
      </c>
      <c r="I6517">
        <v>1</v>
      </c>
      <c r="J6517" t="s">
        <v>28</v>
      </c>
      <c r="K6517" t="s">
        <v>29</v>
      </c>
      <c r="L6517" t="s">
        <v>21</v>
      </c>
      <c r="M6517" t="s">
        <v>22</v>
      </c>
      <c r="N6517" t="s">
        <v>41</v>
      </c>
      <c r="O6517">
        <f>Table2[[#This Row],[check_out_date]]-Table2[[#This Row],[check_in_date]]</f>
        <v>3</v>
      </c>
      <c r="P6517">
        <f>Table2[[#This Row],[num_adults]]+Table2[[#This Row],[num_children]]</f>
        <v>2</v>
      </c>
      <c r="Q6517" s="3">
        <f>IF(OR(Table2[[#This Row],[booking_status]]="confirmed",Table2[[#This Row],[booking_status]]="checked-out"),Table2[[#This Row],[room_rate_per_night]]*Table2[[#This Row],[Num_Nights]],0)</f>
        <v>1258.83</v>
      </c>
      <c r="R6517" t="str" cm="1">
        <f t="array" ref="R6517">IFERROR(_xlfn.IFS(Table2[[#This Row],[booking_status]]="confirmed","Expected",Table2[[#This Row],[booking_status]]="checked-out","Actual"),"No Revenue")</f>
        <v>Expected</v>
      </c>
      <c r="S6517" s="4">
        <f>Table2[[#This Row],[Revenue_Amount]]/Table2[[#This Row],[Num_Nights]]</f>
        <v>419.60999999999996</v>
      </c>
    </row>
    <row r="6518" spans="1:19" x14ac:dyDescent="0.3">
      <c r="A6518">
        <v>6517</v>
      </c>
      <c r="B6518" t="s">
        <v>31</v>
      </c>
      <c r="C6518" s="9">
        <v>45076</v>
      </c>
      <c r="D6518" s="9">
        <v>45079</v>
      </c>
      <c r="E6518" s="10">
        <v>45059</v>
      </c>
      <c r="F6518" t="s">
        <v>49</v>
      </c>
      <c r="G6518">
        <v>62.84</v>
      </c>
      <c r="H6518">
        <v>3</v>
      </c>
      <c r="I6518">
        <v>0</v>
      </c>
      <c r="J6518" t="s">
        <v>28</v>
      </c>
      <c r="K6518" t="s">
        <v>44</v>
      </c>
      <c r="L6518" t="s">
        <v>21</v>
      </c>
      <c r="M6518" t="s">
        <v>22</v>
      </c>
      <c r="N6518" t="s">
        <v>41</v>
      </c>
      <c r="O6518">
        <f>Table2[[#This Row],[check_out_date]]-Table2[[#This Row],[check_in_date]]</f>
        <v>3</v>
      </c>
      <c r="P6518">
        <f>Table2[[#This Row],[num_adults]]+Table2[[#This Row],[num_children]]</f>
        <v>3</v>
      </c>
      <c r="Q6518" s="3">
        <f>IF(OR(Table2[[#This Row],[booking_status]]="confirmed",Table2[[#This Row],[booking_status]]="checked-out"),Table2[[#This Row],[room_rate_per_night]]*Table2[[#This Row],[Num_Nights]],0)</f>
        <v>188.52</v>
      </c>
      <c r="R6518" t="str" cm="1">
        <f t="array" ref="R6518">IFERROR(_xlfn.IFS(Table2[[#This Row],[booking_status]]="confirmed","Expected",Table2[[#This Row],[booking_status]]="checked-out","Actual"),"No Revenue")</f>
        <v>Expected</v>
      </c>
      <c r="S6518" s="4">
        <f>Table2[[#This Row],[Revenue_Amount]]/Table2[[#This Row],[Num_Nights]]</f>
        <v>62.84</v>
      </c>
    </row>
    <row r="6519" spans="1:19" x14ac:dyDescent="0.3">
      <c r="A6519">
        <v>6518</v>
      </c>
      <c r="B6519" t="s">
        <v>14</v>
      </c>
      <c r="C6519" s="9">
        <v>44934</v>
      </c>
      <c r="D6519" s="9">
        <v>44942</v>
      </c>
      <c r="E6519" s="10">
        <v>44925</v>
      </c>
      <c r="F6519" t="s">
        <v>27</v>
      </c>
      <c r="G6519">
        <v>113.62</v>
      </c>
      <c r="H6519">
        <v>3</v>
      </c>
      <c r="I6519">
        <v>2</v>
      </c>
      <c r="J6519" t="s">
        <v>28</v>
      </c>
      <c r="K6519" t="s">
        <v>44</v>
      </c>
      <c r="L6519" t="s">
        <v>21</v>
      </c>
      <c r="M6519" t="s">
        <v>22</v>
      </c>
      <c r="N6519" t="s">
        <v>41</v>
      </c>
      <c r="O6519">
        <f>Table2[[#This Row],[check_out_date]]-Table2[[#This Row],[check_in_date]]</f>
        <v>8</v>
      </c>
      <c r="P6519">
        <f>Table2[[#This Row],[num_adults]]+Table2[[#This Row],[num_children]]</f>
        <v>5</v>
      </c>
      <c r="Q6519" s="3">
        <f>IF(OR(Table2[[#This Row],[booking_status]]="confirmed",Table2[[#This Row],[booking_status]]="checked-out"),Table2[[#This Row],[room_rate_per_night]]*Table2[[#This Row],[Num_Nights]],0)</f>
        <v>908.96</v>
      </c>
      <c r="R6519" t="str" cm="1">
        <f t="array" ref="R6519">IFERROR(_xlfn.IFS(Table2[[#This Row],[booking_status]]="confirmed","Expected",Table2[[#This Row],[booking_status]]="checked-out","Actual"),"No Revenue")</f>
        <v>Expected</v>
      </c>
      <c r="S6519" s="4">
        <f>Table2[[#This Row],[Revenue_Amount]]/Table2[[#This Row],[Num_Nights]]</f>
        <v>113.62</v>
      </c>
    </row>
    <row r="6520" spans="1:19" x14ac:dyDescent="0.3">
      <c r="A6520">
        <v>6519</v>
      </c>
      <c r="B6520" t="s">
        <v>37</v>
      </c>
      <c r="C6520" s="9">
        <v>44996</v>
      </c>
      <c r="D6520" s="9">
        <v>45008</v>
      </c>
      <c r="E6520" s="10">
        <v>44966</v>
      </c>
      <c r="F6520" t="s">
        <v>54</v>
      </c>
      <c r="G6520">
        <v>520.19000000000005</v>
      </c>
      <c r="H6520">
        <v>1</v>
      </c>
      <c r="I6520">
        <v>0</v>
      </c>
      <c r="J6520" t="s">
        <v>28</v>
      </c>
      <c r="K6520" t="s">
        <v>20</v>
      </c>
      <c r="L6520" t="s">
        <v>21</v>
      </c>
      <c r="M6520" t="s">
        <v>36</v>
      </c>
      <c r="N6520" t="s">
        <v>23</v>
      </c>
      <c r="O6520">
        <f>Table2[[#This Row],[check_out_date]]-Table2[[#This Row],[check_in_date]]</f>
        <v>12</v>
      </c>
      <c r="P6520">
        <f>Table2[[#This Row],[num_adults]]+Table2[[#This Row],[num_children]]</f>
        <v>1</v>
      </c>
      <c r="Q6520" s="3">
        <f>IF(OR(Table2[[#This Row],[booking_status]]="confirmed",Table2[[#This Row],[booking_status]]="checked-out"),Table2[[#This Row],[room_rate_per_night]]*Table2[[#This Row],[Num_Nights]],0)</f>
        <v>6242.2800000000007</v>
      </c>
      <c r="R6520" t="str" cm="1">
        <f t="array" ref="R6520">IFERROR(_xlfn.IFS(Table2[[#This Row],[booking_status]]="confirmed","Expected",Table2[[#This Row],[booking_status]]="checked-out","Actual"),"No Revenue")</f>
        <v>Expected</v>
      </c>
      <c r="S6520" s="4">
        <f>Table2[[#This Row],[Revenue_Amount]]/Table2[[#This Row],[Num_Nights]]</f>
        <v>520.19000000000005</v>
      </c>
    </row>
    <row r="6521" spans="1:19" x14ac:dyDescent="0.3">
      <c r="A6521">
        <v>6520</v>
      </c>
      <c r="B6521" t="s">
        <v>50</v>
      </c>
      <c r="C6521" s="9">
        <v>45034</v>
      </c>
      <c r="D6521" s="9">
        <v>45035</v>
      </c>
      <c r="E6521" s="10">
        <v>44994</v>
      </c>
      <c r="F6521" t="s">
        <v>18</v>
      </c>
      <c r="G6521">
        <v>275.68</v>
      </c>
      <c r="H6521">
        <v>3</v>
      </c>
      <c r="I6521">
        <v>3</v>
      </c>
      <c r="J6521" t="s">
        <v>28</v>
      </c>
      <c r="K6521" t="s">
        <v>29</v>
      </c>
      <c r="L6521" t="s">
        <v>21</v>
      </c>
      <c r="M6521" t="s">
        <v>36</v>
      </c>
      <c r="N6521" t="s">
        <v>41</v>
      </c>
      <c r="O6521">
        <f>Table2[[#This Row],[check_out_date]]-Table2[[#This Row],[check_in_date]]</f>
        <v>1</v>
      </c>
      <c r="P6521">
        <f>Table2[[#This Row],[num_adults]]+Table2[[#This Row],[num_children]]</f>
        <v>6</v>
      </c>
      <c r="Q6521" s="3">
        <f>IF(OR(Table2[[#This Row],[booking_status]]="confirmed",Table2[[#This Row],[booking_status]]="checked-out"),Table2[[#This Row],[room_rate_per_night]]*Table2[[#This Row],[Num_Nights]],0)</f>
        <v>275.68</v>
      </c>
      <c r="R6521" t="str" cm="1">
        <f t="array" ref="R6521">IFERROR(_xlfn.IFS(Table2[[#This Row],[booking_status]]="confirmed","Expected",Table2[[#This Row],[booking_status]]="checked-out","Actual"),"No Revenue")</f>
        <v>Expected</v>
      </c>
      <c r="S6521" s="4">
        <f>Table2[[#This Row],[Revenue_Amount]]/Table2[[#This Row],[Num_Nights]]</f>
        <v>275.68</v>
      </c>
    </row>
    <row r="6522" spans="1:19" x14ac:dyDescent="0.3">
      <c r="A6522">
        <v>6521</v>
      </c>
      <c r="B6522" t="s">
        <v>14</v>
      </c>
      <c r="C6522" s="9">
        <v>45141</v>
      </c>
      <c r="D6522" s="9">
        <v>45143</v>
      </c>
      <c r="E6522" s="10">
        <v>45124</v>
      </c>
      <c r="F6522" t="s">
        <v>49</v>
      </c>
      <c r="G6522">
        <v>97.44</v>
      </c>
      <c r="H6522">
        <v>1</v>
      </c>
      <c r="I6522">
        <v>0</v>
      </c>
      <c r="J6522" t="s">
        <v>19</v>
      </c>
      <c r="K6522" t="s">
        <v>99</v>
      </c>
      <c r="L6522" t="s">
        <v>70</v>
      </c>
      <c r="M6522" t="s">
        <v>36</v>
      </c>
      <c r="N6522" t="s">
        <v>95</v>
      </c>
      <c r="O6522">
        <f>Table2[[#This Row],[check_out_date]]-Table2[[#This Row],[check_in_date]]</f>
        <v>2</v>
      </c>
      <c r="P6522">
        <f>Table2[[#This Row],[num_adults]]+Table2[[#This Row],[num_children]]</f>
        <v>1</v>
      </c>
      <c r="Q6522" s="3">
        <f>IF(OR(Table2[[#This Row],[booking_status]]="confirmed",Table2[[#This Row],[booking_status]]="checked-out"),Table2[[#This Row],[room_rate_per_night]]*Table2[[#This Row],[Num_Nights]],0)</f>
        <v>0</v>
      </c>
      <c r="R6522" t="str" cm="1">
        <f t="array" ref="R6522">IFERROR(_xlfn.IFS(Table2[[#This Row],[booking_status]]="confirmed","Expected",Table2[[#This Row],[booking_status]]="checked-out","Actual"),"No Revenue")</f>
        <v>No Revenue</v>
      </c>
      <c r="S6522" s="4">
        <f>Table2[[#This Row],[Revenue_Amount]]/Table2[[#This Row],[Num_Nights]]</f>
        <v>0</v>
      </c>
    </row>
    <row r="6523" spans="1:19" hidden="1" x14ac:dyDescent="0.3">
      <c r="A6523">
        <v>6522</v>
      </c>
      <c r="B6523" t="s">
        <v>37</v>
      </c>
      <c r="C6523" s="9">
        <v>45290</v>
      </c>
      <c r="D6523" s="9">
        <v>45299</v>
      </c>
      <c r="E6523" s="10">
        <v>45283</v>
      </c>
      <c r="F6523" t="s">
        <v>54</v>
      </c>
      <c r="G6523">
        <v>431.8</v>
      </c>
      <c r="H6523">
        <v>2</v>
      </c>
      <c r="I6523">
        <v>1</v>
      </c>
      <c r="J6523" t="s">
        <v>35</v>
      </c>
      <c r="K6523" t="s">
        <v>44</v>
      </c>
      <c r="L6523" t="s">
        <v>21</v>
      </c>
      <c r="M6523" t="s">
        <v>36</v>
      </c>
      <c r="N6523" t="s">
        <v>23</v>
      </c>
      <c r="O6523">
        <f>Table2[[#This Row],[check_out_date]]-Table2[[#This Row],[check_in_date]]</f>
        <v>9</v>
      </c>
      <c r="P6523">
        <f>Table2[[#This Row],[num_adults]]+Table2[[#This Row],[num_children]]</f>
        <v>3</v>
      </c>
      <c r="Q6523" s="3">
        <f>IF(OR(Table2[[#This Row],[booking_status]]="confirmed",Table2[[#This Row],[booking_status]]="checked-out"),Table2[[#This Row],[room_rate_per_night]]*Table2[[#This Row],[Num_Nights]],0)</f>
        <v>3886.2000000000003</v>
      </c>
      <c r="R6523" t="str" cm="1">
        <f t="array" ref="R6523">IFERROR(_xlfn.IFS(Table2[[#This Row],[booking_status]]="confirmed","Expected",Table2[[#This Row],[booking_status]]="checked-out","Actual"),"No Revenue")</f>
        <v>Expected</v>
      </c>
      <c r="S6523" s="4">
        <f>Table2[[#This Row],[Revenue_Amount]]/Table2[[#This Row],[Num_Nights]]</f>
        <v>431.8</v>
      </c>
    </row>
    <row r="6524" spans="1:19" x14ac:dyDescent="0.3">
      <c r="A6524">
        <v>6523</v>
      </c>
      <c r="B6524" t="s">
        <v>50</v>
      </c>
      <c r="C6524" s="9">
        <v>45058</v>
      </c>
      <c r="D6524" s="9">
        <v>45061</v>
      </c>
      <c r="E6524" s="10">
        <v>45043</v>
      </c>
      <c r="F6524" t="s">
        <v>27</v>
      </c>
      <c r="G6524">
        <v>170.85</v>
      </c>
      <c r="H6524">
        <v>2</v>
      </c>
      <c r="I6524">
        <v>2</v>
      </c>
      <c r="J6524" t="s">
        <v>28</v>
      </c>
      <c r="K6524" t="s">
        <v>99</v>
      </c>
      <c r="L6524" t="s">
        <v>60</v>
      </c>
      <c r="M6524" t="s">
        <v>22</v>
      </c>
      <c r="N6524" t="s">
        <v>41</v>
      </c>
      <c r="O6524">
        <f>Table2[[#This Row],[check_out_date]]-Table2[[#This Row],[check_in_date]]</f>
        <v>3</v>
      </c>
      <c r="P6524">
        <f>Table2[[#This Row],[num_adults]]+Table2[[#This Row],[num_children]]</f>
        <v>4</v>
      </c>
      <c r="Q6524" s="3">
        <f>IF(OR(Table2[[#This Row],[booking_status]]="confirmed",Table2[[#This Row],[booking_status]]="checked-out"),Table2[[#This Row],[room_rate_per_night]]*Table2[[#This Row],[Num_Nights]],0)</f>
        <v>0</v>
      </c>
      <c r="R6524" t="str" cm="1">
        <f t="array" ref="R6524">IFERROR(_xlfn.IFS(Table2[[#This Row],[booking_status]]="confirmed","Expected",Table2[[#This Row],[booking_status]]="checked-out","Actual"),"No Revenue")</f>
        <v>No Revenue</v>
      </c>
      <c r="S6524" s="4">
        <f>Table2[[#This Row],[Revenue_Amount]]/Table2[[#This Row],[Num_Nights]]</f>
        <v>0</v>
      </c>
    </row>
    <row r="6525" spans="1:19" x14ac:dyDescent="0.3">
      <c r="A6525">
        <v>6524</v>
      </c>
      <c r="B6525" t="s">
        <v>14</v>
      </c>
      <c r="C6525" s="9">
        <v>44988</v>
      </c>
      <c r="D6525" s="9">
        <v>44994</v>
      </c>
      <c r="E6525" s="10">
        <v>44983</v>
      </c>
      <c r="F6525" t="s">
        <v>54</v>
      </c>
      <c r="G6525">
        <v>314.93</v>
      </c>
      <c r="H6525">
        <v>1</v>
      </c>
      <c r="I6525">
        <v>0</v>
      </c>
      <c r="J6525" t="s">
        <v>28</v>
      </c>
      <c r="K6525" t="s">
        <v>99</v>
      </c>
      <c r="L6525" t="s">
        <v>60</v>
      </c>
      <c r="M6525" t="s">
        <v>36</v>
      </c>
      <c r="N6525" t="s">
        <v>41</v>
      </c>
      <c r="O6525">
        <f>Table2[[#This Row],[check_out_date]]-Table2[[#This Row],[check_in_date]]</f>
        <v>6</v>
      </c>
      <c r="P6525">
        <f>Table2[[#This Row],[num_adults]]+Table2[[#This Row],[num_children]]</f>
        <v>1</v>
      </c>
      <c r="Q6525" s="3">
        <f>IF(OR(Table2[[#This Row],[booking_status]]="confirmed",Table2[[#This Row],[booking_status]]="checked-out"),Table2[[#This Row],[room_rate_per_night]]*Table2[[#This Row],[Num_Nights]],0)</f>
        <v>0</v>
      </c>
      <c r="R6525" t="str" cm="1">
        <f t="array" ref="R6525">IFERROR(_xlfn.IFS(Table2[[#This Row],[booking_status]]="confirmed","Expected",Table2[[#This Row],[booking_status]]="checked-out","Actual"),"No Revenue")</f>
        <v>No Revenue</v>
      </c>
      <c r="S6525" s="4">
        <f>Table2[[#This Row],[Revenue_Amount]]/Table2[[#This Row],[Num_Nights]]</f>
        <v>0</v>
      </c>
    </row>
    <row r="6526" spans="1:19" hidden="1" x14ac:dyDescent="0.3">
      <c r="A6526">
        <v>6525</v>
      </c>
      <c r="B6526" t="s">
        <v>31</v>
      </c>
      <c r="C6526" s="9">
        <v>45207</v>
      </c>
      <c r="D6526" s="9">
        <v>45213</v>
      </c>
      <c r="E6526" s="10">
        <v>45153</v>
      </c>
      <c r="F6526" t="s">
        <v>27</v>
      </c>
      <c r="G6526">
        <v>96.89</v>
      </c>
      <c r="H6526">
        <v>1</v>
      </c>
      <c r="I6526">
        <v>0</v>
      </c>
      <c r="J6526" t="s">
        <v>35</v>
      </c>
      <c r="K6526" t="s">
        <v>99</v>
      </c>
      <c r="L6526" t="s">
        <v>21</v>
      </c>
      <c r="M6526" t="s">
        <v>22</v>
      </c>
      <c r="N6526" t="s">
        <v>45</v>
      </c>
      <c r="O6526">
        <f>Table2[[#This Row],[check_out_date]]-Table2[[#This Row],[check_in_date]]</f>
        <v>6</v>
      </c>
      <c r="P6526">
        <f>Table2[[#This Row],[num_adults]]+Table2[[#This Row],[num_children]]</f>
        <v>1</v>
      </c>
      <c r="Q6526" s="3">
        <f>IF(OR(Table2[[#This Row],[booking_status]]="confirmed",Table2[[#This Row],[booking_status]]="checked-out"),Table2[[#This Row],[room_rate_per_night]]*Table2[[#This Row],[Num_Nights]],0)</f>
        <v>581.34</v>
      </c>
      <c r="R6526" t="str" cm="1">
        <f t="array" ref="R6526">IFERROR(_xlfn.IFS(Table2[[#This Row],[booking_status]]="confirmed","Expected",Table2[[#This Row],[booking_status]]="checked-out","Actual"),"No Revenue")</f>
        <v>Expected</v>
      </c>
      <c r="S6526" s="4">
        <f>Table2[[#This Row],[Revenue_Amount]]/Table2[[#This Row],[Num_Nights]]</f>
        <v>96.89</v>
      </c>
    </row>
    <row r="6527" spans="1:19" hidden="1" x14ac:dyDescent="0.3">
      <c r="A6527">
        <v>6526</v>
      </c>
      <c r="B6527" t="s">
        <v>50</v>
      </c>
      <c r="C6527" s="9">
        <v>45170</v>
      </c>
      <c r="D6527" s="9">
        <v>45175</v>
      </c>
      <c r="E6527" s="10">
        <v>45161</v>
      </c>
      <c r="F6527" t="s">
        <v>27</v>
      </c>
      <c r="G6527">
        <v>155.38</v>
      </c>
      <c r="H6527">
        <v>1</v>
      </c>
      <c r="I6527">
        <v>0</v>
      </c>
      <c r="J6527" t="s">
        <v>35</v>
      </c>
      <c r="K6527" t="s">
        <v>44</v>
      </c>
      <c r="L6527" t="s">
        <v>21</v>
      </c>
      <c r="M6527" t="s">
        <v>36</v>
      </c>
      <c r="N6527" t="s">
        <v>45</v>
      </c>
      <c r="O6527">
        <f>Table2[[#This Row],[check_out_date]]-Table2[[#This Row],[check_in_date]]</f>
        <v>5</v>
      </c>
      <c r="P6527">
        <f>Table2[[#This Row],[num_adults]]+Table2[[#This Row],[num_children]]</f>
        <v>1</v>
      </c>
      <c r="Q6527" s="3">
        <f>IF(OR(Table2[[#This Row],[booking_status]]="confirmed",Table2[[#This Row],[booking_status]]="checked-out"),Table2[[#This Row],[room_rate_per_night]]*Table2[[#This Row],[Num_Nights]],0)</f>
        <v>776.9</v>
      </c>
      <c r="R6527" t="str" cm="1">
        <f t="array" ref="R6527">IFERROR(_xlfn.IFS(Table2[[#This Row],[booking_status]]="confirmed","Expected",Table2[[#This Row],[booking_status]]="checked-out","Actual"),"No Revenue")</f>
        <v>Expected</v>
      </c>
      <c r="S6527" s="4">
        <f>Table2[[#This Row],[Revenue_Amount]]/Table2[[#This Row],[Num_Nights]]</f>
        <v>155.38</v>
      </c>
    </row>
    <row r="6528" spans="1:19" x14ac:dyDescent="0.3">
      <c r="A6528">
        <v>6527</v>
      </c>
      <c r="B6528" t="s">
        <v>14</v>
      </c>
      <c r="C6528" s="9">
        <v>45183</v>
      </c>
      <c r="D6528" s="9">
        <v>45189</v>
      </c>
      <c r="E6528" s="10">
        <v>45176</v>
      </c>
      <c r="F6528" t="s">
        <v>54</v>
      </c>
      <c r="G6528">
        <v>475.29</v>
      </c>
      <c r="H6528">
        <v>2</v>
      </c>
      <c r="I6528">
        <v>2</v>
      </c>
      <c r="J6528" t="s">
        <v>94</v>
      </c>
      <c r="K6528" t="s">
        <v>20</v>
      </c>
      <c r="L6528" t="s">
        <v>70</v>
      </c>
      <c r="M6528" t="s">
        <v>22</v>
      </c>
      <c r="N6528" t="s">
        <v>23</v>
      </c>
      <c r="O6528">
        <f>Table2[[#This Row],[check_out_date]]-Table2[[#This Row],[check_in_date]]</f>
        <v>6</v>
      </c>
      <c r="P6528">
        <f>Table2[[#This Row],[num_adults]]+Table2[[#This Row],[num_children]]</f>
        <v>4</v>
      </c>
      <c r="Q6528" s="3">
        <f>IF(OR(Table2[[#This Row],[booking_status]]="confirmed",Table2[[#This Row],[booking_status]]="checked-out"),Table2[[#This Row],[room_rate_per_night]]*Table2[[#This Row],[Num_Nights]],0)</f>
        <v>0</v>
      </c>
      <c r="R6528" t="str" cm="1">
        <f t="array" ref="R6528">IFERROR(_xlfn.IFS(Table2[[#This Row],[booking_status]]="confirmed","Expected",Table2[[#This Row],[booking_status]]="checked-out","Actual"),"No Revenue")</f>
        <v>No Revenue</v>
      </c>
      <c r="S6528" s="4">
        <f>Table2[[#This Row],[Revenue_Amount]]/Table2[[#This Row],[Num_Nights]]</f>
        <v>0</v>
      </c>
    </row>
    <row r="6529" spans="1:19" x14ac:dyDescent="0.3">
      <c r="A6529">
        <v>6528</v>
      </c>
      <c r="B6529" t="s">
        <v>37</v>
      </c>
      <c r="C6529" s="9">
        <v>45208</v>
      </c>
      <c r="D6529" s="9">
        <v>45211</v>
      </c>
      <c r="E6529" s="10">
        <v>45157</v>
      </c>
      <c r="F6529" t="s">
        <v>18</v>
      </c>
      <c r="G6529">
        <v>300.93</v>
      </c>
      <c r="H6529">
        <v>2</v>
      </c>
      <c r="I6529">
        <v>1</v>
      </c>
      <c r="J6529" t="s">
        <v>28</v>
      </c>
      <c r="K6529" t="s">
        <v>99</v>
      </c>
      <c r="L6529" t="s">
        <v>60</v>
      </c>
      <c r="M6529" t="s">
        <v>36</v>
      </c>
      <c r="N6529" t="s">
        <v>95</v>
      </c>
      <c r="O6529">
        <f>Table2[[#This Row],[check_out_date]]-Table2[[#This Row],[check_in_date]]</f>
        <v>3</v>
      </c>
      <c r="P6529">
        <f>Table2[[#This Row],[num_adults]]+Table2[[#This Row],[num_children]]</f>
        <v>3</v>
      </c>
      <c r="Q6529" s="3">
        <f>IF(OR(Table2[[#This Row],[booking_status]]="confirmed",Table2[[#This Row],[booking_status]]="checked-out"),Table2[[#This Row],[room_rate_per_night]]*Table2[[#This Row],[Num_Nights]],0)</f>
        <v>0</v>
      </c>
      <c r="R6529" t="str" cm="1">
        <f t="array" ref="R6529">IFERROR(_xlfn.IFS(Table2[[#This Row],[booking_status]]="confirmed","Expected",Table2[[#This Row],[booking_status]]="checked-out","Actual"),"No Revenue")</f>
        <v>No Revenue</v>
      </c>
      <c r="S6529" s="4">
        <f>Table2[[#This Row],[Revenue_Amount]]/Table2[[#This Row],[Num_Nights]]</f>
        <v>0</v>
      </c>
    </row>
    <row r="6530" spans="1:19" hidden="1" x14ac:dyDescent="0.3">
      <c r="A6530">
        <v>6529</v>
      </c>
      <c r="B6530" t="s">
        <v>31</v>
      </c>
      <c r="C6530" s="9">
        <v>45071</v>
      </c>
      <c r="D6530" s="9">
        <v>45077</v>
      </c>
      <c r="E6530" s="10">
        <v>45046</v>
      </c>
      <c r="F6530" t="s">
        <v>27</v>
      </c>
      <c r="G6530">
        <v>158.94999999999999</v>
      </c>
      <c r="H6530">
        <v>1</v>
      </c>
      <c r="I6530">
        <v>0</v>
      </c>
      <c r="J6530" t="s">
        <v>35</v>
      </c>
      <c r="K6530" t="s">
        <v>44</v>
      </c>
      <c r="L6530" t="s">
        <v>56</v>
      </c>
      <c r="M6530" t="s">
        <v>36</v>
      </c>
      <c r="N6530" t="s">
        <v>23</v>
      </c>
      <c r="O6530">
        <f>Table2[[#This Row],[check_out_date]]-Table2[[#This Row],[check_in_date]]</f>
        <v>6</v>
      </c>
      <c r="P6530">
        <f>Table2[[#This Row],[num_adults]]+Table2[[#This Row],[num_children]]</f>
        <v>1</v>
      </c>
      <c r="Q6530" s="3">
        <f>IF(OR(Table2[[#This Row],[booking_status]]="confirmed",Table2[[#This Row],[booking_status]]="checked-out"),Table2[[#This Row],[room_rate_per_night]]*Table2[[#This Row],[Num_Nights]],0)</f>
        <v>953.69999999999993</v>
      </c>
      <c r="R6530" t="str" cm="1">
        <f t="array" ref="R6530">IFERROR(_xlfn.IFS(Table2[[#This Row],[booking_status]]="confirmed","Expected",Table2[[#This Row],[booking_status]]="checked-out","Actual"),"No Revenue")</f>
        <v>Actual</v>
      </c>
      <c r="S6530" s="4">
        <f>Table2[[#This Row],[Revenue_Amount]]/Table2[[#This Row],[Num_Nights]]</f>
        <v>158.94999999999999</v>
      </c>
    </row>
    <row r="6531" spans="1:19" x14ac:dyDescent="0.3">
      <c r="A6531">
        <v>6530</v>
      </c>
      <c r="B6531" t="s">
        <v>50</v>
      </c>
      <c r="C6531" s="9">
        <v>44991</v>
      </c>
      <c r="D6531" s="9">
        <v>44996</v>
      </c>
      <c r="E6531" s="10">
        <v>44982</v>
      </c>
      <c r="F6531" t="s">
        <v>18</v>
      </c>
      <c r="G6531">
        <v>321.93</v>
      </c>
      <c r="H6531">
        <v>3</v>
      </c>
      <c r="I6531">
        <v>2</v>
      </c>
      <c r="J6531" t="s">
        <v>19</v>
      </c>
      <c r="K6531" t="s">
        <v>44</v>
      </c>
      <c r="L6531" t="s">
        <v>56</v>
      </c>
      <c r="M6531" t="s">
        <v>36</v>
      </c>
      <c r="N6531" t="s">
        <v>45</v>
      </c>
      <c r="O6531">
        <f>Table2[[#This Row],[check_out_date]]-Table2[[#This Row],[check_in_date]]</f>
        <v>5</v>
      </c>
      <c r="P6531">
        <f>Table2[[#This Row],[num_adults]]+Table2[[#This Row],[num_children]]</f>
        <v>5</v>
      </c>
      <c r="Q6531" s="3">
        <f>IF(OR(Table2[[#This Row],[booking_status]]="confirmed",Table2[[#This Row],[booking_status]]="checked-out"),Table2[[#This Row],[room_rate_per_night]]*Table2[[#This Row],[Num_Nights]],0)</f>
        <v>1609.65</v>
      </c>
      <c r="R6531" t="str" cm="1">
        <f t="array" ref="R6531">IFERROR(_xlfn.IFS(Table2[[#This Row],[booking_status]]="confirmed","Expected",Table2[[#This Row],[booking_status]]="checked-out","Actual"),"No Revenue")</f>
        <v>Actual</v>
      </c>
      <c r="S6531" s="4">
        <f>Table2[[#This Row],[Revenue_Amount]]/Table2[[#This Row],[Num_Nights]]</f>
        <v>321.93</v>
      </c>
    </row>
    <row r="6532" spans="1:19" x14ac:dyDescent="0.3">
      <c r="A6532">
        <v>6531</v>
      </c>
      <c r="B6532" t="s">
        <v>37</v>
      </c>
      <c r="C6532" s="9">
        <v>44935</v>
      </c>
      <c r="D6532" s="9">
        <v>44942</v>
      </c>
      <c r="E6532" s="10">
        <v>44915</v>
      </c>
      <c r="F6532" t="s">
        <v>54</v>
      </c>
      <c r="G6532">
        <v>361.02</v>
      </c>
      <c r="H6532">
        <v>1</v>
      </c>
      <c r="I6532">
        <v>0</v>
      </c>
      <c r="J6532" t="s">
        <v>94</v>
      </c>
      <c r="K6532" t="s">
        <v>29</v>
      </c>
      <c r="L6532" t="s">
        <v>21</v>
      </c>
      <c r="M6532" t="s">
        <v>36</v>
      </c>
      <c r="N6532" t="s">
        <v>41</v>
      </c>
      <c r="O6532">
        <f>Table2[[#This Row],[check_out_date]]-Table2[[#This Row],[check_in_date]]</f>
        <v>7</v>
      </c>
      <c r="P6532">
        <f>Table2[[#This Row],[num_adults]]+Table2[[#This Row],[num_children]]</f>
        <v>1</v>
      </c>
      <c r="Q6532" s="3">
        <f>IF(OR(Table2[[#This Row],[booking_status]]="confirmed",Table2[[#This Row],[booking_status]]="checked-out"),Table2[[#This Row],[room_rate_per_night]]*Table2[[#This Row],[Num_Nights]],0)</f>
        <v>2527.14</v>
      </c>
      <c r="R6532" t="str" cm="1">
        <f t="array" ref="R6532">IFERROR(_xlfn.IFS(Table2[[#This Row],[booking_status]]="confirmed","Expected",Table2[[#This Row],[booking_status]]="checked-out","Actual"),"No Revenue")</f>
        <v>Expected</v>
      </c>
      <c r="S6532" s="4">
        <f>Table2[[#This Row],[Revenue_Amount]]/Table2[[#This Row],[Num_Nights]]</f>
        <v>361.02</v>
      </c>
    </row>
    <row r="6533" spans="1:19" x14ac:dyDescent="0.3">
      <c r="A6533">
        <v>6532</v>
      </c>
      <c r="B6533" t="s">
        <v>14</v>
      </c>
      <c r="C6533" s="9">
        <v>44953</v>
      </c>
      <c r="D6533" s="9">
        <v>44957</v>
      </c>
      <c r="E6533" s="10">
        <v>44915</v>
      </c>
      <c r="F6533" t="s">
        <v>49</v>
      </c>
      <c r="G6533">
        <v>115.4</v>
      </c>
      <c r="H6533">
        <v>2</v>
      </c>
      <c r="I6533">
        <v>2</v>
      </c>
      <c r="J6533" t="s">
        <v>19</v>
      </c>
      <c r="K6533" t="s">
        <v>29</v>
      </c>
      <c r="L6533" t="s">
        <v>56</v>
      </c>
      <c r="M6533" t="s">
        <v>22</v>
      </c>
      <c r="N6533" t="s">
        <v>41</v>
      </c>
      <c r="O6533">
        <f>Table2[[#This Row],[check_out_date]]-Table2[[#This Row],[check_in_date]]</f>
        <v>4</v>
      </c>
      <c r="P6533">
        <f>Table2[[#This Row],[num_adults]]+Table2[[#This Row],[num_children]]</f>
        <v>4</v>
      </c>
      <c r="Q6533" s="3">
        <f>IF(OR(Table2[[#This Row],[booking_status]]="confirmed",Table2[[#This Row],[booking_status]]="checked-out"),Table2[[#This Row],[room_rate_per_night]]*Table2[[#This Row],[Num_Nights]],0)</f>
        <v>461.6</v>
      </c>
      <c r="R6533" t="str" cm="1">
        <f t="array" ref="R6533">IFERROR(_xlfn.IFS(Table2[[#This Row],[booking_status]]="confirmed","Expected",Table2[[#This Row],[booking_status]]="checked-out","Actual"),"No Revenue")</f>
        <v>Actual</v>
      </c>
      <c r="S6533" s="4">
        <f>Table2[[#This Row],[Revenue_Amount]]/Table2[[#This Row],[Num_Nights]]</f>
        <v>115.4</v>
      </c>
    </row>
    <row r="6534" spans="1:19" x14ac:dyDescent="0.3">
      <c r="A6534">
        <v>6533</v>
      </c>
      <c r="B6534" t="s">
        <v>37</v>
      </c>
      <c r="C6534" s="9">
        <v>45186</v>
      </c>
      <c r="D6534" s="9">
        <v>45188</v>
      </c>
      <c r="E6534" s="10">
        <v>45165</v>
      </c>
      <c r="F6534" t="s">
        <v>54</v>
      </c>
      <c r="G6534">
        <v>490.9</v>
      </c>
      <c r="H6534">
        <v>1</v>
      </c>
      <c r="I6534">
        <v>0</v>
      </c>
      <c r="J6534" t="s">
        <v>19</v>
      </c>
      <c r="K6534" t="s">
        <v>29</v>
      </c>
      <c r="L6534" t="s">
        <v>21</v>
      </c>
      <c r="M6534" t="s">
        <v>36</v>
      </c>
      <c r="N6534" t="s">
        <v>41</v>
      </c>
      <c r="O6534">
        <f>Table2[[#This Row],[check_out_date]]-Table2[[#This Row],[check_in_date]]</f>
        <v>2</v>
      </c>
      <c r="P6534">
        <f>Table2[[#This Row],[num_adults]]+Table2[[#This Row],[num_children]]</f>
        <v>1</v>
      </c>
      <c r="Q6534" s="3">
        <f>IF(OR(Table2[[#This Row],[booking_status]]="confirmed",Table2[[#This Row],[booking_status]]="checked-out"),Table2[[#This Row],[room_rate_per_night]]*Table2[[#This Row],[Num_Nights]],0)</f>
        <v>981.8</v>
      </c>
      <c r="R6534" t="str" cm="1">
        <f t="array" ref="R6534">IFERROR(_xlfn.IFS(Table2[[#This Row],[booking_status]]="confirmed","Expected",Table2[[#This Row],[booking_status]]="checked-out","Actual"),"No Revenue")</f>
        <v>Expected</v>
      </c>
      <c r="S6534" s="4">
        <f>Table2[[#This Row],[Revenue_Amount]]/Table2[[#This Row],[Num_Nights]]</f>
        <v>490.9</v>
      </c>
    </row>
    <row r="6535" spans="1:19" hidden="1" x14ac:dyDescent="0.3">
      <c r="A6535">
        <v>6534</v>
      </c>
      <c r="B6535" t="s">
        <v>31</v>
      </c>
      <c r="C6535" s="9">
        <v>45085</v>
      </c>
      <c r="D6535" s="9">
        <v>45088</v>
      </c>
      <c r="E6535" s="10">
        <v>45028</v>
      </c>
      <c r="F6535" t="s">
        <v>27</v>
      </c>
      <c r="G6535">
        <v>164.84</v>
      </c>
      <c r="H6535">
        <v>1</v>
      </c>
      <c r="I6535">
        <v>0</v>
      </c>
      <c r="J6535" t="s">
        <v>35</v>
      </c>
      <c r="K6535" t="s">
        <v>44</v>
      </c>
      <c r="L6535" t="s">
        <v>21</v>
      </c>
      <c r="M6535" t="s">
        <v>36</v>
      </c>
      <c r="N6535" t="s">
        <v>41</v>
      </c>
      <c r="O6535">
        <f>Table2[[#This Row],[check_out_date]]-Table2[[#This Row],[check_in_date]]</f>
        <v>3</v>
      </c>
      <c r="P6535">
        <f>Table2[[#This Row],[num_adults]]+Table2[[#This Row],[num_children]]</f>
        <v>1</v>
      </c>
      <c r="Q6535" s="3">
        <f>IF(OR(Table2[[#This Row],[booking_status]]="confirmed",Table2[[#This Row],[booking_status]]="checked-out"),Table2[[#This Row],[room_rate_per_night]]*Table2[[#This Row],[Num_Nights]],0)</f>
        <v>494.52</v>
      </c>
      <c r="R6535" t="str" cm="1">
        <f t="array" ref="R6535">IFERROR(_xlfn.IFS(Table2[[#This Row],[booking_status]]="confirmed","Expected",Table2[[#This Row],[booking_status]]="checked-out","Actual"),"No Revenue")</f>
        <v>Expected</v>
      </c>
      <c r="S6535" s="4">
        <f>Table2[[#This Row],[Revenue_Amount]]/Table2[[#This Row],[Num_Nights]]</f>
        <v>164.84</v>
      </c>
    </row>
    <row r="6536" spans="1:19" hidden="1" x14ac:dyDescent="0.3">
      <c r="A6536">
        <v>6535</v>
      </c>
      <c r="B6536" t="s">
        <v>31</v>
      </c>
      <c r="C6536" s="9">
        <v>44970</v>
      </c>
      <c r="D6536" s="9">
        <v>44980</v>
      </c>
      <c r="E6536" s="10">
        <v>44963</v>
      </c>
      <c r="F6536" t="s">
        <v>49</v>
      </c>
      <c r="G6536">
        <v>73.94</v>
      </c>
      <c r="H6536">
        <v>2</v>
      </c>
      <c r="I6536">
        <v>0</v>
      </c>
      <c r="J6536" t="s">
        <v>35</v>
      </c>
      <c r="K6536" t="s">
        <v>99</v>
      </c>
      <c r="L6536" t="s">
        <v>21</v>
      </c>
      <c r="M6536" t="s">
        <v>36</v>
      </c>
      <c r="N6536" t="s">
        <v>45</v>
      </c>
      <c r="O6536">
        <f>Table2[[#This Row],[check_out_date]]-Table2[[#This Row],[check_in_date]]</f>
        <v>10</v>
      </c>
      <c r="P6536">
        <f>Table2[[#This Row],[num_adults]]+Table2[[#This Row],[num_children]]</f>
        <v>2</v>
      </c>
      <c r="Q6536" s="3">
        <f>IF(OR(Table2[[#This Row],[booking_status]]="confirmed",Table2[[#This Row],[booking_status]]="checked-out"),Table2[[#This Row],[room_rate_per_night]]*Table2[[#This Row],[Num_Nights]],0)</f>
        <v>739.4</v>
      </c>
      <c r="R6536" t="str" cm="1">
        <f t="array" ref="R6536">IFERROR(_xlfn.IFS(Table2[[#This Row],[booking_status]]="confirmed","Expected",Table2[[#This Row],[booking_status]]="checked-out","Actual"),"No Revenue")</f>
        <v>Expected</v>
      </c>
      <c r="S6536" s="4">
        <f>Table2[[#This Row],[Revenue_Amount]]/Table2[[#This Row],[Num_Nights]]</f>
        <v>73.94</v>
      </c>
    </row>
    <row r="6537" spans="1:19" x14ac:dyDescent="0.3">
      <c r="A6537">
        <v>6536</v>
      </c>
      <c r="B6537" t="s">
        <v>14</v>
      </c>
      <c r="C6537" s="9">
        <v>45284</v>
      </c>
      <c r="D6537" s="9">
        <v>45287</v>
      </c>
      <c r="E6537" s="10">
        <v>45238</v>
      </c>
      <c r="F6537" t="s">
        <v>54</v>
      </c>
      <c r="G6537">
        <v>338.05</v>
      </c>
      <c r="H6537">
        <v>1</v>
      </c>
      <c r="I6537">
        <v>0</v>
      </c>
      <c r="J6537" t="s">
        <v>55</v>
      </c>
      <c r="K6537" t="s">
        <v>29</v>
      </c>
      <c r="L6537" t="s">
        <v>56</v>
      </c>
      <c r="M6537" t="s">
        <v>22</v>
      </c>
      <c r="N6537" t="s">
        <v>23</v>
      </c>
      <c r="O6537">
        <f>Table2[[#This Row],[check_out_date]]-Table2[[#This Row],[check_in_date]]</f>
        <v>3</v>
      </c>
      <c r="P6537">
        <f>Table2[[#This Row],[num_adults]]+Table2[[#This Row],[num_children]]</f>
        <v>1</v>
      </c>
      <c r="Q6537" s="3">
        <f>IF(OR(Table2[[#This Row],[booking_status]]="confirmed",Table2[[#This Row],[booking_status]]="checked-out"),Table2[[#This Row],[room_rate_per_night]]*Table2[[#This Row],[Num_Nights]],0)</f>
        <v>1014.1500000000001</v>
      </c>
      <c r="R6537" t="str" cm="1">
        <f t="array" ref="R6537">IFERROR(_xlfn.IFS(Table2[[#This Row],[booking_status]]="confirmed","Expected",Table2[[#This Row],[booking_status]]="checked-out","Actual"),"No Revenue")</f>
        <v>Actual</v>
      </c>
      <c r="S6537" s="4">
        <f>Table2[[#This Row],[Revenue_Amount]]/Table2[[#This Row],[Num_Nights]]</f>
        <v>338.05</v>
      </c>
    </row>
    <row r="6538" spans="1:19" x14ac:dyDescent="0.3">
      <c r="A6538">
        <v>6537</v>
      </c>
      <c r="B6538" t="s">
        <v>50</v>
      </c>
      <c r="C6538" s="9">
        <v>45086</v>
      </c>
      <c r="D6538" s="9">
        <v>45093</v>
      </c>
      <c r="E6538" s="10">
        <v>45047</v>
      </c>
      <c r="F6538" t="s">
        <v>49</v>
      </c>
      <c r="G6538">
        <v>117.27</v>
      </c>
      <c r="H6538">
        <v>2</v>
      </c>
      <c r="I6538">
        <v>1</v>
      </c>
      <c r="J6538" t="s">
        <v>28</v>
      </c>
      <c r="K6538" t="s">
        <v>66</v>
      </c>
      <c r="L6538" t="s">
        <v>21</v>
      </c>
      <c r="M6538" t="s">
        <v>36</v>
      </c>
      <c r="N6538" t="s">
        <v>45</v>
      </c>
      <c r="O6538">
        <f>Table2[[#This Row],[check_out_date]]-Table2[[#This Row],[check_in_date]]</f>
        <v>7</v>
      </c>
      <c r="P6538">
        <f>Table2[[#This Row],[num_adults]]+Table2[[#This Row],[num_children]]</f>
        <v>3</v>
      </c>
      <c r="Q6538" s="3">
        <f>IF(OR(Table2[[#This Row],[booking_status]]="confirmed",Table2[[#This Row],[booking_status]]="checked-out"),Table2[[#This Row],[room_rate_per_night]]*Table2[[#This Row],[Num_Nights]],0)</f>
        <v>820.89</v>
      </c>
      <c r="R6538" t="str" cm="1">
        <f t="array" ref="R6538">IFERROR(_xlfn.IFS(Table2[[#This Row],[booking_status]]="confirmed","Expected",Table2[[#This Row],[booking_status]]="checked-out","Actual"),"No Revenue")</f>
        <v>Expected</v>
      </c>
      <c r="S6538" s="4">
        <f>Table2[[#This Row],[Revenue_Amount]]/Table2[[#This Row],[Num_Nights]]</f>
        <v>117.27</v>
      </c>
    </row>
    <row r="6539" spans="1:19" x14ac:dyDescent="0.3">
      <c r="A6539">
        <v>6538</v>
      </c>
      <c r="B6539" t="s">
        <v>37</v>
      </c>
      <c r="C6539" s="9">
        <v>45138</v>
      </c>
      <c r="D6539" s="9">
        <v>45151</v>
      </c>
      <c r="E6539" s="10">
        <v>45133</v>
      </c>
      <c r="F6539" t="s">
        <v>27</v>
      </c>
      <c r="G6539">
        <v>186.51</v>
      </c>
      <c r="H6539">
        <v>1</v>
      </c>
      <c r="I6539">
        <v>0</v>
      </c>
      <c r="J6539" t="s">
        <v>55</v>
      </c>
      <c r="K6539" t="s">
        <v>66</v>
      </c>
      <c r="L6539" t="s">
        <v>21</v>
      </c>
      <c r="M6539" t="s">
        <v>36</v>
      </c>
      <c r="N6539" t="s">
        <v>41</v>
      </c>
      <c r="O6539">
        <f>Table2[[#This Row],[check_out_date]]-Table2[[#This Row],[check_in_date]]</f>
        <v>13</v>
      </c>
      <c r="P6539">
        <f>Table2[[#This Row],[num_adults]]+Table2[[#This Row],[num_children]]</f>
        <v>1</v>
      </c>
      <c r="Q6539" s="3">
        <f>IF(OR(Table2[[#This Row],[booking_status]]="confirmed",Table2[[#This Row],[booking_status]]="checked-out"),Table2[[#This Row],[room_rate_per_night]]*Table2[[#This Row],[Num_Nights]],0)</f>
        <v>2424.63</v>
      </c>
      <c r="R6539" t="str" cm="1">
        <f t="array" ref="R6539">IFERROR(_xlfn.IFS(Table2[[#This Row],[booking_status]]="confirmed","Expected",Table2[[#This Row],[booking_status]]="checked-out","Actual"),"No Revenue")</f>
        <v>Expected</v>
      </c>
      <c r="S6539" s="4">
        <f>Table2[[#This Row],[Revenue_Amount]]/Table2[[#This Row],[Num_Nights]]</f>
        <v>186.51000000000002</v>
      </c>
    </row>
    <row r="6540" spans="1:19" hidden="1" x14ac:dyDescent="0.3">
      <c r="A6540">
        <v>6539</v>
      </c>
      <c r="B6540" t="s">
        <v>50</v>
      </c>
      <c r="C6540" s="9">
        <v>45019</v>
      </c>
      <c r="D6540" s="9">
        <v>45028</v>
      </c>
      <c r="E6540" s="10">
        <v>44987</v>
      </c>
      <c r="F6540" t="s">
        <v>49</v>
      </c>
      <c r="G6540">
        <v>104.89</v>
      </c>
      <c r="H6540">
        <v>4</v>
      </c>
      <c r="I6540">
        <v>2</v>
      </c>
      <c r="J6540" t="s">
        <v>35</v>
      </c>
      <c r="K6540" t="s">
        <v>20</v>
      </c>
      <c r="L6540" t="s">
        <v>21</v>
      </c>
      <c r="M6540" t="s">
        <v>22</v>
      </c>
      <c r="N6540" t="s">
        <v>41</v>
      </c>
      <c r="O6540">
        <f>Table2[[#This Row],[check_out_date]]-Table2[[#This Row],[check_in_date]]</f>
        <v>9</v>
      </c>
      <c r="P6540">
        <f>Table2[[#This Row],[num_adults]]+Table2[[#This Row],[num_children]]</f>
        <v>6</v>
      </c>
      <c r="Q6540" s="3">
        <f>IF(OR(Table2[[#This Row],[booking_status]]="confirmed",Table2[[#This Row],[booking_status]]="checked-out"),Table2[[#This Row],[room_rate_per_night]]*Table2[[#This Row],[Num_Nights]],0)</f>
        <v>944.01</v>
      </c>
      <c r="R6540" t="str" cm="1">
        <f t="array" ref="R6540">IFERROR(_xlfn.IFS(Table2[[#This Row],[booking_status]]="confirmed","Expected",Table2[[#This Row],[booking_status]]="checked-out","Actual"),"No Revenue")</f>
        <v>Expected</v>
      </c>
      <c r="S6540" s="4">
        <f>Table2[[#This Row],[Revenue_Amount]]/Table2[[#This Row],[Num_Nights]]</f>
        <v>104.89</v>
      </c>
    </row>
    <row r="6541" spans="1:19" x14ac:dyDescent="0.3">
      <c r="A6541">
        <v>6540</v>
      </c>
      <c r="B6541" t="s">
        <v>50</v>
      </c>
      <c r="C6541" s="9">
        <v>45163</v>
      </c>
      <c r="D6541" s="9">
        <v>45166</v>
      </c>
      <c r="E6541" s="10">
        <v>45141</v>
      </c>
      <c r="F6541" t="s">
        <v>18</v>
      </c>
      <c r="G6541">
        <v>272.72000000000003</v>
      </c>
      <c r="H6541">
        <v>4</v>
      </c>
      <c r="I6541">
        <v>3</v>
      </c>
      <c r="J6541" t="s">
        <v>19</v>
      </c>
      <c r="K6541" t="s">
        <v>29</v>
      </c>
      <c r="L6541" t="s">
        <v>21</v>
      </c>
      <c r="M6541" t="s">
        <v>22</v>
      </c>
      <c r="N6541" t="s">
        <v>41</v>
      </c>
      <c r="O6541">
        <f>Table2[[#This Row],[check_out_date]]-Table2[[#This Row],[check_in_date]]</f>
        <v>3</v>
      </c>
      <c r="P6541">
        <f>Table2[[#This Row],[num_adults]]+Table2[[#This Row],[num_children]]</f>
        <v>7</v>
      </c>
      <c r="Q6541" s="3">
        <f>IF(OR(Table2[[#This Row],[booking_status]]="confirmed",Table2[[#This Row],[booking_status]]="checked-out"),Table2[[#This Row],[room_rate_per_night]]*Table2[[#This Row],[Num_Nights]],0)</f>
        <v>818.16000000000008</v>
      </c>
      <c r="R6541" t="str" cm="1">
        <f t="array" ref="R6541">IFERROR(_xlfn.IFS(Table2[[#This Row],[booking_status]]="confirmed","Expected",Table2[[#This Row],[booking_status]]="checked-out","Actual"),"No Revenue")</f>
        <v>Expected</v>
      </c>
      <c r="S6541" s="4">
        <f>Table2[[#This Row],[Revenue_Amount]]/Table2[[#This Row],[Num_Nights]]</f>
        <v>272.72000000000003</v>
      </c>
    </row>
    <row r="6542" spans="1:19" x14ac:dyDescent="0.3">
      <c r="A6542">
        <v>6541</v>
      </c>
      <c r="B6542" t="s">
        <v>31</v>
      </c>
      <c r="C6542" s="9">
        <v>45017</v>
      </c>
      <c r="D6542" s="9">
        <v>45026</v>
      </c>
      <c r="E6542" s="10">
        <v>44955</v>
      </c>
      <c r="F6542" t="s">
        <v>27</v>
      </c>
      <c r="G6542">
        <v>152.43</v>
      </c>
      <c r="H6542">
        <v>1</v>
      </c>
      <c r="I6542">
        <v>3</v>
      </c>
      <c r="J6542" t="s">
        <v>94</v>
      </c>
      <c r="K6542" t="s">
        <v>29</v>
      </c>
      <c r="L6542" t="s">
        <v>21</v>
      </c>
      <c r="M6542" t="s">
        <v>22</v>
      </c>
      <c r="N6542" t="s">
        <v>41</v>
      </c>
      <c r="O6542">
        <f>Table2[[#This Row],[check_out_date]]-Table2[[#This Row],[check_in_date]]</f>
        <v>9</v>
      </c>
      <c r="P6542">
        <f>Table2[[#This Row],[num_adults]]+Table2[[#This Row],[num_children]]</f>
        <v>4</v>
      </c>
      <c r="Q6542" s="3">
        <f>IF(OR(Table2[[#This Row],[booking_status]]="confirmed",Table2[[#This Row],[booking_status]]="checked-out"),Table2[[#This Row],[room_rate_per_night]]*Table2[[#This Row],[Num_Nights]],0)</f>
        <v>1371.8700000000001</v>
      </c>
      <c r="R6542" t="str" cm="1">
        <f t="array" ref="R6542">IFERROR(_xlfn.IFS(Table2[[#This Row],[booking_status]]="confirmed","Expected",Table2[[#This Row],[booking_status]]="checked-out","Actual"),"No Revenue")</f>
        <v>Expected</v>
      </c>
      <c r="S6542" s="4">
        <f>Table2[[#This Row],[Revenue_Amount]]/Table2[[#This Row],[Num_Nights]]</f>
        <v>152.43</v>
      </c>
    </row>
    <row r="6543" spans="1:19" x14ac:dyDescent="0.3">
      <c r="A6543">
        <v>6542</v>
      </c>
      <c r="B6543" t="s">
        <v>37</v>
      </c>
      <c r="C6543" s="9">
        <v>45221</v>
      </c>
      <c r="D6543" s="9">
        <v>45229</v>
      </c>
      <c r="E6543" s="10">
        <v>45177</v>
      </c>
      <c r="F6543" t="s">
        <v>49</v>
      </c>
      <c r="G6543">
        <v>102.59</v>
      </c>
      <c r="H6543">
        <v>1</v>
      </c>
      <c r="I6543">
        <v>0</v>
      </c>
      <c r="J6543" t="s">
        <v>19</v>
      </c>
      <c r="K6543" t="s">
        <v>44</v>
      </c>
      <c r="L6543" t="s">
        <v>56</v>
      </c>
      <c r="M6543" t="s">
        <v>22</v>
      </c>
      <c r="N6543" t="s">
        <v>45</v>
      </c>
      <c r="O6543">
        <f>Table2[[#This Row],[check_out_date]]-Table2[[#This Row],[check_in_date]]</f>
        <v>8</v>
      </c>
      <c r="P6543">
        <f>Table2[[#This Row],[num_adults]]+Table2[[#This Row],[num_children]]</f>
        <v>1</v>
      </c>
      <c r="Q6543" s="3">
        <f>IF(OR(Table2[[#This Row],[booking_status]]="confirmed",Table2[[#This Row],[booking_status]]="checked-out"),Table2[[#This Row],[room_rate_per_night]]*Table2[[#This Row],[Num_Nights]],0)</f>
        <v>820.72</v>
      </c>
      <c r="R6543" t="str" cm="1">
        <f t="array" ref="R6543">IFERROR(_xlfn.IFS(Table2[[#This Row],[booking_status]]="confirmed","Expected",Table2[[#This Row],[booking_status]]="checked-out","Actual"),"No Revenue")</f>
        <v>Actual</v>
      </c>
      <c r="S6543" s="4">
        <f>Table2[[#This Row],[Revenue_Amount]]/Table2[[#This Row],[Num_Nights]]</f>
        <v>102.59</v>
      </c>
    </row>
    <row r="6544" spans="1:19" hidden="1" x14ac:dyDescent="0.3">
      <c r="A6544">
        <v>6543</v>
      </c>
      <c r="B6544" t="s">
        <v>31</v>
      </c>
      <c r="C6544" s="9">
        <v>45263</v>
      </c>
      <c r="D6544" s="9">
        <v>45265</v>
      </c>
      <c r="E6544" s="10">
        <v>45218</v>
      </c>
      <c r="F6544" t="s">
        <v>27</v>
      </c>
      <c r="G6544">
        <v>114.96</v>
      </c>
      <c r="H6544">
        <v>2</v>
      </c>
      <c r="I6544">
        <v>3</v>
      </c>
      <c r="J6544" t="s">
        <v>35</v>
      </c>
      <c r="K6544" t="s">
        <v>99</v>
      </c>
      <c r="L6544" t="s">
        <v>21</v>
      </c>
      <c r="M6544" t="s">
        <v>36</v>
      </c>
      <c r="N6544" t="s">
        <v>95</v>
      </c>
      <c r="O6544">
        <f>Table2[[#This Row],[check_out_date]]-Table2[[#This Row],[check_in_date]]</f>
        <v>2</v>
      </c>
      <c r="P6544">
        <f>Table2[[#This Row],[num_adults]]+Table2[[#This Row],[num_children]]</f>
        <v>5</v>
      </c>
      <c r="Q6544" s="3">
        <f>IF(OR(Table2[[#This Row],[booking_status]]="confirmed",Table2[[#This Row],[booking_status]]="checked-out"),Table2[[#This Row],[room_rate_per_night]]*Table2[[#This Row],[Num_Nights]],0)</f>
        <v>229.92</v>
      </c>
      <c r="R6544" t="str" cm="1">
        <f t="array" ref="R6544">IFERROR(_xlfn.IFS(Table2[[#This Row],[booking_status]]="confirmed","Expected",Table2[[#This Row],[booking_status]]="checked-out","Actual"),"No Revenue")</f>
        <v>Expected</v>
      </c>
      <c r="S6544" s="4">
        <f>Table2[[#This Row],[Revenue_Amount]]/Table2[[#This Row],[Num_Nights]]</f>
        <v>114.96</v>
      </c>
    </row>
    <row r="6545" spans="1:19" x14ac:dyDescent="0.3">
      <c r="A6545">
        <v>6544</v>
      </c>
      <c r="B6545" t="s">
        <v>31</v>
      </c>
      <c r="C6545" s="9">
        <v>45007</v>
      </c>
      <c r="D6545" s="9">
        <v>45013</v>
      </c>
      <c r="E6545" s="10">
        <v>44996</v>
      </c>
      <c r="F6545" t="s">
        <v>49</v>
      </c>
      <c r="G6545">
        <v>82.67</v>
      </c>
      <c r="H6545">
        <v>1</v>
      </c>
      <c r="I6545">
        <v>0</v>
      </c>
      <c r="J6545" t="s">
        <v>19</v>
      </c>
      <c r="K6545" t="s">
        <v>29</v>
      </c>
      <c r="L6545" t="s">
        <v>56</v>
      </c>
      <c r="M6545" t="s">
        <v>22</v>
      </c>
      <c r="N6545" t="s">
        <v>41</v>
      </c>
      <c r="O6545">
        <f>Table2[[#This Row],[check_out_date]]-Table2[[#This Row],[check_in_date]]</f>
        <v>6</v>
      </c>
      <c r="P6545">
        <f>Table2[[#This Row],[num_adults]]+Table2[[#This Row],[num_children]]</f>
        <v>1</v>
      </c>
      <c r="Q6545" s="3">
        <f>IF(OR(Table2[[#This Row],[booking_status]]="confirmed",Table2[[#This Row],[booking_status]]="checked-out"),Table2[[#This Row],[room_rate_per_night]]*Table2[[#This Row],[Num_Nights]],0)</f>
        <v>496.02</v>
      </c>
      <c r="R6545" t="str" cm="1">
        <f t="array" ref="R6545">IFERROR(_xlfn.IFS(Table2[[#This Row],[booking_status]]="confirmed","Expected",Table2[[#This Row],[booking_status]]="checked-out","Actual"),"No Revenue")</f>
        <v>Actual</v>
      </c>
      <c r="S6545" s="4">
        <f>Table2[[#This Row],[Revenue_Amount]]/Table2[[#This Row],[Num_Nights]]</f>
        <v>82.67</v>
      </c>
    </row>
    <row r="6546" spans="1:19" x14ac:dyDescent="0.3">
      <c r="A6546">
        <v>6545</v>
      </c>
      <c r="B6546" t="s">
        <v>37</v>
      </c>
      <c r="C6546" s="9">
        <v>45080</v>
      </c>
      <c r="D6546" s="9">
        <v>45084</v>
      </c>
      <c r="E6546" s="10">
        <v>45061</v>
      </c>
      <c r="F6546" t="s">
        <v>18</v>
      </c>
      <c r="G6546">
        <v>264.97000000000003</v>
      </c>
      <c r="H6546">
        <v>2</v>
      </c>
      <c r="I6546">
        <v>0</v>
      </c>
      <c r="J6546" t="s">
        <v>19</v>
      </c>
      <c r="K6546" t="s">
        <v>44</v>
      </c>
      <c r="L6546" t="s">
        <v>21</v>
      </c>
      <c r="M6546" t="s">
        <v>36</v>
      </c>
      <c r="N6546" t="s">
        <v>45</v>
      </c>
      <c r="O6546">
        <f>Table2[[#This Row],[check_out_date]]-Table2[[#This Row],[check_in_date]]</f>
        <v>4</v>
      </c>
      <c r="P6546">
        <f>Table2[[#This Row],[num_adults]]+Table2[[#This Row],[num_children]]</f>
        <v>2</v>
      </c>
      <c r="Q6546" s="3">
        <f>IF(OR(Table2[[#This Row],[booking_status]]="confirmed",Table2[[#This Row],[booking_status]]="checked-out"),Table2[[#This Row],[room_rate_per_night]]*Table2[[#This Row],[Num_Nights]],0)</f>
        <v>1059.8800000000001</v>
      </c>
      <c r="R6546" t="str" cm="1">
        <f t="array" ref="R6546">IFERROR(_xlfn.IFS(Table2[[#This Row],[booking_status]]="confirmed","Expected",Table2[[#This Row],[booking_status]]="checked-out","Actual"),"No Revenue")</f>
        <v>Expected</v>
      </c>
      <c r="S6546" s="4">
        <f>Table2[[#This Row],[Revenue_Amount]]/Table2[[#This Row],[Num_Nights]]</f>
        <v>264.97000000000003</v>
      </c>
    </row>
    <row r="6547" spans="1:19" hidden="1" x14ac:dyDescent="0.3">
      <c r="A6547">
        <v>6546</v>
      </c>
      <c r="B6547" t="s">
        <v>50</v>
      </c>
      <c r="C6547" s="9">
        <v>44954</v>
      </c>
      <c r="D6547" s="9">
        <v>44957</v>
      </c>
      <c r="E6547" s="10">
        <v>44904</v>
      </c>
      <c r="F6547" t="s">
        <v>27</v>
      </c>
      <c r="G6547">
        <v>235.8</v>
      </c>
      <c r="H6547">
        <v>2</v>
      </c>
      <c r="I6547">
        <v>0</v>
      </c>
      <c r="J6547" t="s">
        <v>35</v>
      </c>
      <c r="K6547" t="s">
        <v>44</v>
      </c>
      <c r="L6547" t="s">
        <v>56</v>
      </c>
      <c r="M6547" t="s">
        <v>36</v>
      </c>
      <c r="N6547" t="s">
        <v>41</v>
      </c>
      <c r="O6547">
        <f>Table2[[#This Row],[check_out_date]]-Table2[[#This Row],[check_in_date]]</f>
        <v>3</v>
      </c>
      <c r="P6547">
        <f>Table2[[#This Row],[num_adults]]+Table2[[#This Row],[num_children]]</f>
        <v>2</v>
      </c>
      <c r="Q6547" s="3">
        <f>IF(OR(Table2[[#This Row],[booking_status]]="confirmed",Table2[[#This Row],[booking_status]]="checked-out"),Table2[[#This Row],[room_rate_per_night]]*Table2[[#This Row],[Num_Nights]],0)</f>
        <v>707.40000000000009</v>
      </c>
      <c r="R6547" t="str" cm="1">
        <f t="array" ref="R6547">IFERROR(_xlfn.IFS(Table2[[#This Row],[booking_status]]="confirmed","Expected",Table2[[#This Row],[booking_status]]="checked-out","Actual"),"No Revenue")</f>
        <v>Actual</v>
      </c>
      <c r="S6547" s="4">
        <f>Table2[[#This Row],[Revenue_Amount]]/Table2[[#This Row],[Num_Nights]]</f>
        <v>235.80000000000004</v>
      </c>
    </row>
    <row r="6548" spans="1:19" x14ac:dyDescent="0.3">
      <c r="A6548">
        <v>6547</v>
      </c>
      <c r="B6548" t="s">
        <v>14</v>
      </c>
      <c r="C6548" s="9">
        <v>45170</v>
      </c>
      <c r="D6548" s="9">
        <v>45178</v>
      </c>
      <c r="E6548" s="10">
        <v>45092</v>
      </c>
      <c r="F6548" t="s">
        <v>49</v>
      </c>
      <c r="G6548">
        <v>73.39</v>
      </c>
      <c r="H6548">
        <v>3</v>
      </c>
      <c r="I6548">
        <v>0</v>
      </c>
      <c r="J6548" t="s">
        <v>19</v>
      </c>
      <c r="K6548" t="s">
        <v>66</v>
      </c>
      <c r="L6548" t="s">
        <v>70</v>
      </c>
      <c r="M6548" t="s">
        <v>22</v>
      </c>
      <c r="N6548" t="s">
        <v>23</v>
      </c>
      <c r="O6548">
        <f>Table2[[#This Row],[check_out_date]]-Table2[[#This Row],[check_in_date]]</f>
        <v>8</v>
      </c>
      <c r="P6548">
        <f>Table2[[#This Row],[num_adults]]+Table2[[#This Row],[num_children]]</f>
        <v>3</v>
      </c>
      <c r="Q6548" s="3">
        <f>IF(OR(Table2[[#This Row],[booking_status]]="confirmed",Table2[[#This Row],[booking_status]]="checked-out"),Table2[[#This Row],[room_rate_per_night]]*Table2[[#This Row],[Num_Nights]],0)</f>
        <v>0</v>
      </c>
      <c r="R6548" t="str" cm="1">
        <f t="array" ref="R6548">IFERROR(_xlfn.IFS(Table2[[#This Row],[booking_status]]="confirmed","Expected",Table2[[#This Row],[booking_status]]="checked-out","Actual"),"No Revenue")</f>
        <v>No Revenue</v>
      </c>
      <c r="S6548" s="4">
        <f>Table2[[#This Row],[Revenue_Amount]]/Table2[[#This Row],[Num_Nights]]</f>
        <v>0</v>
      </c>
    </row>
    <row r="6549" spans="1:19" hidden="1" x14ac:dyDescent="0.3">
      <c r="A6549">
        <v>6548</v>
      </c>
      <c r="B6549" t="s">
        <v>37</v>
      </c>
      <c r="C6549" s="9">
        <v>45188</v>
      </c>
      <c r="D6549" s="9">
        <v>45191</v>
      </c>
      <c r="E6549" s="10">
        <v>45135</v>
      </c>
      <c r="F6549" t="s">
        <v>54</v>
      </c>
      <c r="G6549">
        <v>464.81</v>
      </c>
      <c r="H6549">
        <v>1</v>
      </c>
      <c r="I6549">
        <v>0</v>
      </c>
      <c r="J6549" t="s">
        <v>35</v>
      </c>
      <c r="K6549" t="s">
        <v>29</v>
      </c>
      <c r="L6549" t="s">
        <v>21</v>
      </c>
      <c r="M6549" t="s">
        <v>36</v>
      </c>
      <c r="N6549" t="s">
        <v>41</v>
      </c>
      <c r="O6549">
        <f>Table2[[#This Row],[check_out_date]]-Table2[[#This Row],[check_in_date]]</f>
        <v>3</v>
      </c>
      <c r="P6549">
        <f>Table2[[#This Row],[num_adults]]+Table2[[#This Row],[num_children]]</f>
        <v>1</v>
      </c>
      <c r="Q6549" s="3">
        <f>IF(OR(Table2[[#This Row],[booking_status]]="confirmed",Table2[[#This Row],[booking_status]]="checked-out"),Table2[[#This Row],[room_rate_per_night]]*Table2[[#This Row],[Num_Nights]],0)</f>
        <v>1394.43</v>
      </c>
      <c r="R6549" t="str" cm="1">
        <f t="array" ref="R6549">IFERROR(_xlfn.IFS(Table2[[#This Row],[booking_status]]="confirmed","Expected",Table2[[#This Row],[booking_status]]="checked-out","Actual"),"No Revenue")</f>
        <v>Expected</v>
      </c>
      <c r="S6549" s="4">
        <f>Table2[[#This Row],[Revenue_Amount]]/Table2[[#This Row],[Num_Nights]]</f>
        <v>464.81</v>
      </c>
    </row>
    <row r="6550" spans="1:19" x14ac:dyDescent="0.3">
      <c r="A6550">
        <v>6549</v>
      </c>
      <c r="B6550" t="s">
        <v>31</v>
      </c>
      <c r="C6550" s="9">
        <v>45065</v>
      </c>
      <c r="D6550" s="9">
        <v>45068</v>
      </c>
      <c r="E6550" s="10">
        <v>45036</v>
      </c>
      <c r="F6550" t="s">
        <v>54</v>
      </c>
      <c r="G6550">
        <v>414.11</v>
      </c>
      <c r="H6550">
        <v>2</v>
      </c>
      <c r="I6550">
        <v>1</v>
      </c>
      <c r="J6550" t="s">
        <v>28</v>
      </c>
      <c r="K6550" t="s">
        <v>66</v>
      </c>
      <c r="L6550" t="s">
        <v>21</v>
      </c>
      <c r="M6550" t="s">
        <v>36</v>
      </c>
      <c r="N6550" t="s">
        <v>30</v>
      </c>
      <c r="O6550">
        <f>Table2[[#This Row],[check_out_date]]-Table2[[#This Row],[check_in_date]]</f>
        <v>3</v>
      </c>
      <c r="P6550">
        <f>Table2[[#This Row],[num_adults]]+Table2[[#This Row],[num_children]]</f>
        <v>3</v>
      </c>
      <c r="Q6550" s="3">
        <f>IF(OR(Table2[[#This Row],[booking_status]]="confirmed",Table2[[#This Row],[booking_status]]="checked-out"),Table2[[#This Row],[room_rate_per_night]]*Table2[[#This Row],[Num_Nights]],0)</f>
        <v>1242.33</v>
      </c>
      <c r="R6550" t="str" cm="1">
        <f t="array" ref="R6550">IFERROR(_xlfn.IFS(Table2[[#This Row],[booking_status]]="confirmed","Expected",Table2[[#This Row],[booking_status]]="checked-out","Actual"),"No Revenue")</f>
        <v>Expected</v>
      </c>
      <c r="S6550" s="4">
        <f>Table2[[#This Row],[Revenue_Amount]]/Table2[[#This Row],[Num_Nights]]</f>
        <v>414.10999999999996</v>
      </c>
    </row>
    <row r="6551" spans="1:19" x14ac:dyDescent="0.3">
      <c r="A6551">
        <v>6550</v>
      </c>
      <c r="B6551" t="s">
        <v>31</v>
      </c>
      <c r="C6551" s="9">
        <v>44938</v>
      </c>
      <c r="D6551" s="9">
        <v>44940</v>
      </c>
      <c r="E6551" s="10">
        <v>44883</v>
      </c>
      <c r="F6551" t="s">
        <v>27</v>
      </c>
      <c r="G6551">
        <v>145.76</v>
      </c>
      <c r="H6551">
        <v>1</v>
      </c>
      <c r="I6551">
        <v>0</v>
      </c>
      <c r="J6551" t="s">
        <v>28</v>
      </c>
      <c r="K6551" t="s">
        <v>44</v>
      </c>
      <c r="L6551" t="s">
        <v>56</v>
      </c>
      <c r="M6551" t="s">
        <v>22</v>
      </c>
      <c r="N6551" t="s">
        <v>23</v>
      </c>
      <c r="O6551">
        <f>Table2[[#This Row],[check_out_date]]-Table2[[#This Row],[check_in_date]]</f>
        <v>2</v>
      </c>
      <c r="P6551">
        <f>Table2[[#This Row],[num_adults]]+Table2[[#This Row],[num_children]]</f>
        <v>1</v>
      </c>
      <c r="Q6551" s="3">
        <f>IF(OR(Table2[[#This Row],[booking_status]]="confirmed",Table2[[#This Row],[booking_status]]="checked-out"),Table2[[#This Row],[room_rate_per_night]]*Table2[[#This Row],[Num_Nights]],0)</f>
        <v>291.52</v>
      </c>
      <c r="R6551" t="str" cm="1">
        <f t="array" ref="R6551">IFERROR(_xlfn.IFS(Table2[[#This Row],[booking_status]]="confirmed","Expected",Table2[[#This Row],[booking_status]]="checked-out","Actual"),"No Revenue")</f>
        <v>Actual</v>
      </c>
      <c r="S6551" s="4">
        <f>Table2[[#This Row],[Revenue_Amount]]/Table2[[#This Row],[Num_Nights]]</f>
        <v>145.76</v>
      </c>
    </row>
    <row r="6552" spans="1:19" x14ac:dyDescent="0.3">
      <c r="A6552">
        <v>6551</v>
      </c>
      <c r="B6552" t="s">
        <v>14</v>
      </c>
      <c r="C6552" s="9">
        <v>45265</v>
      </c>
      <c r="D6552" s="9">
        <v>45272</v>
      </c>
      <c r="E6552" s="10">
        <v>45230</v>
      </c>
      <c r="F6552" t="s">
        <v>18</v>
      </c>
      <c r="G6552">
        <v>246.36</v>
      </c>
      <c r="H6552">
        <v>2</v>
      </c>
      <c r="I6552">
        <v>2</v>
      </c>
      <c r="J6552" t="s">
        <v>19</v>
      </c>
      <c r="K6552" t="s">
        <v>20</v>
      </c>
      <c r="L6552" t="s">
        <v>70</v>
      </c>
      <c r="M6552" t="s">
        <v>36</v>
      </c>
      <c r="N6552" t="s">
        <v>23</v>
      </c>
      <c r="O6552">
        <f>Table2[[#This Row],[check_out_date]]-Table2[[#This Row],[check_in_date]]</f>
        <v>7</v>
      </c>
      <c r="P6552">
        <f>Table2[[#This Row],[num_adults]]+Table2[[#This Row],[num_children]]</f>
        <v>4</v>
      </c>
      <c r="Q6552" s="3">
        <f>IF(OR(Table2[[#This Row],[booking_status]]="confirmed",Table2[[#This Row],[booking_status]]="checked-out"),Table2[[#This Row],[room_rate_per_night]]*Table2[[#This Row],[Num_Nights]],0)</f>
        <v>0</v>
      </c>
      <c r="R6552" t="str" cm="1">
        <f t="array" ref="R6552">IFERROR(_xlfn.IFS(Table2[[#This Row],[booking_status]]="confirmed","Expected",Table2[[#This Row],[booking_status]]="checked-out","Actual"),"No Revenue")</f>
        <v>No Revenue</v>
      </c>
      <c r="S6552" s="4">
        <f>Table2[[#This Row],[Revenue_Amount]]/Table2[[#This Row],[Num_Nights]]</f>
        <v>0</v>
      </c>
    </row>
    <row r="6553" spans="1:19" x14ac:dyDescent="0.3">
      <c r="A6553">
        <v>6552</v>
      </c>
      <c r="B6553" t="s">
        <v>50</v>
      </c>
      <c r="C6553" s="9">
        <v>44953</v>
      </c>
      <c r="D6553" s="9">
        <v>44961</v>
      </c>
      <c r="E6553" s="10">
        <v>44878</v>
      </c>
      <c r="F6553" t="s">
        <v>18</v>
      </c>
      <c r="G6553">
        <v>312.31</v>
      </c>
      <c r="H6553">
        <v>1</v>
      </c>
      <c r="I6553">
        <v>0</v>
      </c>
      <c r="J6553" t="s">
        <v>94</v>
      </c>
      <c r="K6553" t="s">
        <v>99</v>
      </c>
      <c r="L6553" t="s">
        <v>21</v>
      </c>
      <c r="M6553" t="s">
        <v>36</v>
      </c>
      <c r="N6553" t="s">
        <v>41</v>
      </c>
      <c r="O6553">
        <f>Table2[[#This Row],[check_out_date]]-Table2[[#This Row],[check_in_date]]</f>
        <v>8</v>
      </c>
      <c r="P6553">
        <f>Table2[[#This Row],[num_adults]]+Table2[[#This Row],[num_children]]</f>
        <v>1</v>
      </c>
      <c r="Q6553" s="3">
        <f>IF(OR(Table2[[#This Row],[booking_status]]="confirmed",Table2[[#This Row],[booking_status]]="checked-out"),Table2[[#This Row],[room_rate_per_night]]*Table2[[#This Row],[Num_Nights]],0)</f>
        <v>2498.48</v>
      </c>
      <c r="R6553" t="str" cm="1">
        <f t="array" ref="R6553">IFERROR(_xlfn.IFS(Table2[[#This Row],[booking_status]]="confirmed","Expected",Table2[[#This Row],[booking_status]]="checked-out","Actual"),"No Revenue")</f>
        <v>Expected</v>
      </c>
      <c r="S6553" s="4">
        <f>Table2[[#This Row],[Revenue_Amount]]/Table2[[#This Row],[Num_Nights]]</f>
        <v>312.31</v>
      </c>
    </row>
    <row r="6554" spans="1:19" x14ac:dyDescent="0.3">
      <c r="A6554">
        <v>6553</v>
      </c>
      <c r="B6554" t="s">
        <v>37</v>
      </c>
      <c r="C6554" s="9">
        <v>45279</v>
      </c>
      <c r="D6554" s="9">
        <v>45281</v>
      </c>
      <c r="E6554" s="10">
        <v>45216</v>
      </c>
      <c r="F6554" t="s">
        <v>49</v>
      </c>
      <c r="G6554">
        <v>123.63</v>
      </c>
      <c r="H6554">
        <v>1</v>
      </c>
      <c r="I6554">
        <v>2</v>
      </c>
      <c r="J6554" t="s">
        <v>28</v>
      </c>
      <c r="K6554" t="s">
        <v>29</v>
      </c>
      <c r="L6554" t="s">
        <v>70</v>
      </c>
      <c r="M6554" t="s">
        <v>36</v>
      </c>
      <c r="N6554" t="s">
        <v>23</v>
      </c>
      <c r="O6554">
        <f>Table2[[#This Row],[check_out_date]]-Table2[[#This Row],[check_in_date]]</f>
        <v>2</v>
      </c>
      <c r="P6554">
        <f>Table2[[#This Row],[num_adults]]+Table2[[#This Row],[num_children]]</f>
        <v>3</v>
      </c>
      <c r="Q6554" s="3">
        <f>IF(OR(Table2[[#This Row],[booking_status]]="confirmed",Table2[[#This Row],[booking_status]]="checked-out"),Table2[[#This Row],[room_rate_per_night]]*Table2[[#This Row],[Num_Nights]],0)</f>
        <v>0</v>
      </c>
      <c r="R6554" t="str" cm="1">
        <f t="array" ref="R6554">IFERROR(_xlfn.IFS(Table2[[#This Row],[booking_status]]="confirmed","Expected",Table2[[#This Row],[booking_status]]="checked-out","Actual"),"No Revenue")</f>
        <v>No Revenue</v>
      </c>
      <c r="S6554" s="4">
        <f>Table2[[#This Row],[Revenue_Amount]]/Table2[[#This Row],[Num_Nights]]</f>
        <v>0</v>
      </c>
    </row>
    <row r="6555" spans="1:19" hidden="1" x14ac:dyDescent="0.3">
      <c r="A6555">
        <v>6554</v>
      </c>
      <c r="B6555" t="s">
        <v>50</v>
      </c>
      <c r="C6555" s="9">
        <v>45097</v>
      </c>
      <c r="D6555" s="9">
        <v>45099</v>
      </c>
      <c r="E6555" s="10">
        <v>45084</v>
      </c>
      <c r="F6555" t="s">
        <v>49</v>
      </c>
      <c r="G6555">
        <v>158.27000000000001</v>
      </c>
      <c r="H6555">
        <v>1</v>
      </c>
      <c r="I6555">
        <v>0</v>
      </c>
      <c r="J6555" t="s">
        <v>35</v>
      </c>
      <c r="K6555" t="s">
        <v>44</v>
      </c>
      <c r="L6555" t="s">
        <v>21</v>
      </c>
      <c r="M6555" t="s">
        <v>36</v>
      </c>
      <c r="N6555" t="s">
        <v>41</v>
      </c>
      <c r="O6555">
        <f>Table2[[#This Row],[check_out_date]]-Table2[[#This Row],[check_in_date]]</f>
        <v>2</v>
      </c>
      <c r="P6555">
        <f>Table2[[#This Row],[num_adults]]+Table2[[#This Row],[num_children]]</f>
        <v>1</v>
      </c>
      <c r="Q6555" s="3">
        <f>IF(OR(Table2[[#This Row],[booking_status]]="confirmed",Table2[[#This Row],[booking_status]]="checked-out"),Table2[[#This Row],[room_rate_per_night]]*Table2[[#This Row],[Num_Nights]],0)</f>
        <v>316.54000000000002</v>
      </c>
      <c r="R6555" t="str" cm="1">
        <f t="array" ref="R6555">IFERROR(_xlfn.IFS(Table2[[#This Row],[booking_status]]="confirmed","Expected",Table2[[#This Row],[booking_status]]="checked-out","Actual"),"No Revenue")</f>
        <v>Expected</v>
      </c>
      <c r="S6555" s="4">
        <f>Table2[[#This Row],[Revenue_Amount]]/Table2[[#This Row],[Num_Nights]]</f>
        <v>158.27000000000001</v>
      </c>
    </row>
    <row r="6556" spans="1:19" x14ac:dyDescent="0.3">
      <c r="A6556">
        <v>6555</v>
      </c>
      <c r="B6556" t="s">
        <v>14</v>
      </c>
      <c r="C6556" s="9">
        <v>44937</v>
      </c>
      <c r="D6556" s="9">
        <v>44942</v>
      </c>
      <c r="E6556" s="10">
        <v>44886</v>
      </c>
      <c r="F6556" t="s">
        <v>27</v>
      </c>
      <c r="G6556">
        <v>175.89</v>
      </c>
      <c r="H6556">
        <v>2</v>
      </c>
      <c r="I6556">
        <v>0</v>
      </c>
      <c r="J6556" t="s">
        <v>28</v>
      </c>
      <c r="K6556" t="s">
        <v>66</v>
      </c>
      <c r="L6556" t="s">
        <v>60</v>
      </c>
      <c r="M6556" t="s">
        <v>36</v>
      </c>
      <c r="N6556" t="s">
        <v>23</v>
      </c>
      <c r="O6556">
        <f>Table2[[#This Row],[check_out_date]]-Table2[[#This Row],[check_in_date]]</f>
        <v>5</v>
      </c>
      <c r="P6556">
        <f>Table2[[#This Row],[num_adults]]+Table2[[#This Row],[num_children]]</f>
        <v>2</v>
      </c>
      <c r="Q6556" s="3">
        <f>IF(OR(Table2[[#This Row],[booking_status]]="confirmed",Table2[[#This Row],[booking_status]]="checked-out"),Table2[[#This Row],[room_rate_per_night]]*Table2[[#This Row],[Num_Nights]],0)</f>
        <v>0</v>
      </c>
      <c r="R6556" t="str" cm="1">
        <f t="array" ref="R6556">IFERROR(_xlfn.IFS(Table2[[#This Row],[booking_status]]="confirmed","Expected",Table2[[#This Row],[booking_status]]="checked-out","Actual"),"No Revenue")</f>
        <v>No Revenue</v>
      </c>
      <c r="S6556" s="4">
        <f>Table2[[#This Row],[Revenue_Amount]]/Table2[[#This Row],[Num_Nights]]</f>
        <v>0</v>
      </c>
    </row>
    <row r="6557" spans="1:19" x14ac:dyDescent="0.3">
      <c r="A6557">
        <v>6556</v>
      </c>
      <c r="B6557" t="s">
        <v>50</v>
      </c>
      <c r="C6557" s="9">
        <v>45054</v>
      </c>
      <c r="D6557" s="9">
        <v>45057</v>
      </c>
      <c r="E6557" s="10">
        <v>45045</v>
      </c>
      <c r="F6557" t="s">
        <v>18</v>
      </c>
      <c r="G6557">
        <v>350.21</v>
      </c>
      <c r="H6557">
        <v>2</v>
      </c>
      <c r="I6557">
        <v>0</v>
      </c>
      <c r="J6557" t="s">
        <v>28</v>
      </c>
      <c r="K6557" t="s">
        <v>29</v>
      </c>
      <c r="L6557" t="s">
        <v>21</v>
      </c>
      <c r="M6557" t="s">
        <v>36</v>
      </c>
      <c r="N6557" t="s">
        <v>23</v>
      </c>
      <c r="O6557">
        <f>Table2[[#This Row],[check_out_date]]-Table2[[#This Row],[check_in_date]]</f>
        <v>3</v>
      </c>
      <c r="P6557">
        <f>Table2[[#This Row],[num_adults]]+Table2[[#This Row],[num_children]]</f>
        <v>2</v>
      </c>
      <c r="Q6557" s="3">
        <f>IF(OR(Table2[[#This Row],[booking_status]]="confirmed",Table2[[#This Row],[booking_status]]="checked-out"),Table2[[#This Row],[room_rate_per_night]]*Table2[[#This Row],[Num_Nights]],0)</f>
        <v>1050.6299999999999</v>
      </c>
      <c r="R6557" t="str" cm="1">
        <f t="array" ref="R6557">IFERROR(_xlfn.IFS(Table2[[#This Row],[booking_status]]="confirmed","Expected",Table2[[#This Row],[booking_status]]="checked-out","Actual"),"No Revenue")</f>
        <v>Expected</v>
      </c>
      <c r="S6557" s="4">
        <f>Table2[[#This Row],[Revenue_Amount]]/Table2[[#This Row],[Num_Nights]]</f>
        <v>350.21</v>
      </c>
    </row>
    <row r="6558" spans="1:19" hidden="1" x14ac:dyDescent="0.3">
      <c r="A6558">
        <v>6557</v>
      </c>
      <c r="B6558" t="s">
        <v>50</v>
      </c>
      <c r="C6558" s="9">
        <v>44981</v>
      </c>
      <c r="D6558" s="9">
        <v>44992</v>
      </c>
      <c r="E6558" s="10">
        <v>44929</v>
      </c>
      <c r="F6558" t="s">
        <v>54</v>
      </c>
      <c r="G6558">
        <v>564.86</v>
      </c>
      <c r="H6558">
        <v>3</v>
      </c>
      <c r="I6558">
        <v>2</v>
      </c>
      <c r="J6558" t="s">
        <v>35</v>
      </c>
      <c r="K6558" t="s">
        <v>99</v>
      </c>
      <c r="L6558" t="s">
        <v>21</v>
      </c>
      <c r="M6558" t="s">
        <v>36</v>
      </c>
      <c r="N6558" t="s">
        <v>41</v>
      </c>
      <c r="O6558">
        <f>Table2[[#This Row],[check_out_date]]-Table2[[#This Row],[check_in_date]]</f>
        <v>11</v>
      </c>
      <c r="P6558">
        <f>Table2[[#This Row],[num_adults]]+Table2[[#This Row],[num_children]]</f>
        <v>5</v>
      </c>
      <c r="Q6558" s="3">
        <f>IF(OR(Table2[[#This Row],[booking_status]]="confirmed",Table2[[#This Row],[booking_status]]="checked-out"),Table2[[#This Row],[room_rate_per_night]]*Table2[[#This Row],[Num_Nights]],0)</f>
        <v>6213.46</v>
      </c>
      <c r="R6558" t="str" cm="1">
        <f t="array" ref="R6558">IFERROR(_xlfn.IFS(Table2[[#This Row],[booking_status]]="confirmed","Expected",Table2[[#This Row],[booking_status]]="checked-out","Actual"),"No Revenue")</f>
        <v>Expected</v>
      </c>
      <c r="S6558" s="4">
        <f>Table2[[#This Row],[Revenue_Amount]]/Table2[[#This Row],[Num_Nights]]</f>
        <v>564.86</v>
      </c>
    </row>
    <row r="6559" spans="1:19" x14ac:dyDescent="0.3">
      <c r="A6559">
        <v>6558</v>
      </c>
      <c r="B6559" t="s">
        <v>37</v>
      </c>
      <c r="C6559" s="9">
        <v>45284</v>
      </c>
      <c r="D6559" s="9">
        <v>45288</v>
      </c>
      <c r="E6559" s="10">
        <v>45260</v>
      </c>
      <c r="F6559" t="s">
        <v>27</v>
      </c>
      <c r="G6559">
        <v>193.48</v>
      </c>
      <c r="H6559">
        <v>2</v>
      </c>
      <c r="I6559">
        <v>0</v>
      </c>
      <c r="J6559" t="s">
        <v>28</v>
      </c>
      <c r="K6559" t="s">
        <v>66</v>
      </c>
      <c r="L6559" t="s">
        <v>56</v>
      </c>
      <c r="M6559" t="s">
        <v>36</v>
      </c>
      <c r="N6559" t="s">
        <v>23</v>
      </c>
      <c r="O6559">
        <f>Table2[[#This Row],[check_out_date]]-Table2[[#This Row],[check_in_date]]</f>
        <v>4</v>
      </c>
      <c r="P6559">
        <f>Table2[[#This Row],[num_adults]]+Table2[[#This Row],[num_children]]</f>
        <v>2</v>
      </c>
      <c r="Q6559" s="3">
        <f>IF(OR(Table2[[#This Row],[booking_status]]="confirmed",Table2[[#This Row],[booking_status]]="checked-out"),Table2[[#This Row],[room_rate_per_night]]*Table2[[#This Row],[Num_Nights]],0)</f>
        <v>773.92</v>
      </c>
      <c r="R6559" t="str" cm="1">
        <f t="array" ref="R6559">IFERROR(_xlfn.IFS(Table2[[#This Row],[booking_status]]="confirmed","Expected",Table2[[#This Row],[booking_status]]="checked-out","Actual"),"No Revenue")</f>
        <v>Actual</v>
      </c>
      <c r="S6559" s="4">
        <f>Table2[[#This Row],[Revenue_Amount]]/Table2[[#This Row],[Num_Nights]]</f>
        <v>193.48</v>
      </c>
    </row>
    <row r="6560" spans="1:19" x14ac:dyDescent="0.3">
      <c r="A6560">
        <v>6559</v>
      </c>
      <c r="B6560" t="s">
        <v>14</v>
      </c>
      <c r="C6560" s="9">
        <v>45254</v>
      </c>
      <c r="D6560" s="9">
        <v>45260</v>
      </c>
      <c r="E6560" s="10">
        <v>45190</v>
      </c>
      <c r="F6560" t="s">
        <v>49</v>
      </c>
      <c r="G6560">
        <v>90.01</v>
      </c>
      <c r="H6560">
        <v>2</v>
      </c>
      <c r="I6560">
        <v>1</v>
      </c>
      <c r="J6560" t="s">
        <v>28</v>
      </c>
      <c r="K6560" t="s">
        <v>66</v>
      </c>
      <c r="L6560" t="s">
        <v>21</v>
      </c>
      <c r="M6560" t="s">
        <v>36</v>
      </c>
      <c r="N6560" t="s">
        <v>41</v>
      </c>
      <c r="O6560">
        <f>Table2[[#This Row],[check_out_date]]-Table2[[#This Row],[check_in_date]]</f>
        <v>6</v>
      </c>
      <c r="P6560">
        <f>Table2[[#This Row],[num_adults]]+Table2[[#This Row],[num_children]]</f>
        <v>3</v>
      </c>
      <c r="Q6560" s="3">
        <f>IF(OR(Table2[[#This Row],[booking_status]]="confirmed",Table2[[#This Row],[booking_status]]="checked-out"),Table2[[#This Row],[room_rate_per_night]]*Table2[[#This Row],[Num_Nights]],0)</f>
        <v>540.06000000000006</v>
      </c>
      <c r="R6560" t="str" cm="1">
        <f t="array" ref="R6560">IFERROR(_xlfn.IFS(Table2[[#This Row],[booking_status]]="confirmed","Expected",Table2[[#This Row],[booking_status]]="checked-out","Actual"),"No Revenue")</f>
        <v>Expected</v>
      </c>
      <c r="S6560" s="4">
        <f>Table2[[#This Row],[Revenue_Amount]]/Table2[[#This Row],[Num_Nights]]</f>
        <v>90.01</v>
      </c>
    </row>
    <row r="6561" spans="1:19" x14ac:dyDescent="0.3">
      <c r="A6561">
        <v>6560</v>
      </c>
      <c r="B6561" t="s">
        <v>31</v>
      </c>
      <c r="C6561" s="9">
        <v>45218</v>
      </c>
      <c r="D6561" s="9">
        <v>45220</v>
      </c>
      <c r="E6561" s="10">
        <v>45203</v>
      </c>
      <c r="F6561" t="s">
        <v>27</v>
      </c>
      <c r="G6561">
        <v>142.91999999999999</v>
      </c>
      <c r="H6561">
        <v>1</v>
      </c>
      <c r="I6561">
        <v>2</v>
      </c>
      <c r="J6561" t="s">
        <v>28</v>
      </c>
      <c r="K6561" t="s">
        <v>66</v>
      </c>
      <c r="L6561" t="s">
        <v>21</v>
      </c>
      <c r="M6561" t="s">
        <v>36</v>
      </c>
      <c r="N6561" t="s">
        <v>41</v>
      </c>
      <c r="O6561">
        <f>Table2[[#This Row],[check_out_date]]-Table2[[#This Row],[check_in_date]]</f>
        <v>2</v>
      </c>
      <c r="P6561">
        <f>Table2[[#This Row],[num_adults]]+Table2[[#This Row],[num_children]]</f>
        <v>3</v>
      </c>
      <c r="Q6561" s="3">
        <f>IF(OR(Table2[[#This Row],[booking_status]]="confirmed",Table2[[#This Row],[booking_status]]="checked-out"),Table2[[#This Row],[room_rate_per_night]]*Table2[[#This Row],[Num_Nights]],0)</f>
        <v>285.83999999999997</v>
      </c>
      <c r="R6561" t="str" cm="1">
        <f t="array" ref="R6561">IFERROR(_xlfn.IFS(Table2[[#This Row],[booking_status]]="confirmed","Expected",Table2[[#This Row],[booking_status]]="checked-out","Actual"),"No Revenue")</f>
        <v>Expected</v>
      </c>
      <c r="S6561" s="4">
        <f>Table2[[#This Row],[Revenue_Amount]]/Table2[[#This Row],[Num_Nights]]</f>
        <v>142.91999999999999</v>
      </c>
    </row>
    <row r="6562" spans="1:19" x14ac:dyDescent="0.3">
      <c r="A6562">
        <v>6561</v>
      </c>
      <c r="B6562" t="s">
        <v>37</v>
      </c>
      <c r="C6562" s="9">
        <v>44948</v>
      </c>
      <c r="D6562" s="9">
        <v>44952</v>
      </c>
      <c r="E6562" s="10">
        <v>44907</v>
      </c>
      <c r="F6562" t="s">
        <v>49</v>
      </c>
      <c r="G6562">
        <v>114.72</v>
      </c>
      <c r="H6562">
        <v>2</v>
      </c>
      <c r="I6562">
        <v>0</v>
      </c>
      <c r="J6562" t="s">
        <v>55</v>
      </c>
      <c r="K6562" t="s">
        <v>99</v>
      </c>
      <c r="L6562" t="s">
        <v>21</v>
      </c>
      <c r="M6562" t="s">
        <v>36</v>
      </c>
      <c r="N6562" t="s">
        <v>30</v>
      </c>
      <c r="O6562">
        <f>Table2[[#This Row],[check_out_date]]-Table2[[#This Row],[check_in_date]]</f>
        <v>4</v>
      </c>
      <c r="P6562">
        <f>Table2[[#This Row],[num_adults]]+Table2[[#This Row],[num_children]]</f>
        <v>2</v>
      </c>
      <c r="Q6562" s="3">
        <f>IF(OR(Table2[[#This Row],[booking_status]]="confirmed",Table2[[#This Row],[booking_status]]="checked-out"),Table2[[#This Row],[room_rate_per_night]]*Table2[[#This Row],[Num_Nights]],0)</f>
        <v>458.88</v>
      </c>
      <c r="R6562" t="str" cm="1">
        <f t="array" ref="R6562">IFERROR(_xlfn.IFS(Table2[[#This Row],[booking_status]]="confirmed","Expected",Table2[[#This Row],[booking_status]]="checked-out","Actual"),"No Revenue")</f>
        <v>Expected</v>
      </c>
      <c r="S6562" s="4">
        <f>Table2[[#This Row],[Revenue_Amount]]/Table2[[#This Row],[Num_Nights]]</f>
        <v>114.72</v>
      </c>
    </row>
    <row r="6563" spans="1:19" x14ac:dyDescent="0.3">
      <c r="A6563">
        <v>6562</v>
      </c>
      <c r="B6563" t="s">
        <v>31</v>
      </c>
      <c r="C6563" s="9">
        <v>45035</v>
      </c>
      <c r="D6563" s="9">
        <v>45040</v>
      </c>
      <c r="E6563" s="10">
        <v>45029</v>
      </c>
      <c r="F6563" t="s">
        <v>27</v>
      </c>
      <c r="G6563">
        <v>127.87</v>
      </c>
      <c r="H6563">
        <v>1</v>
      </c>
      <c r="I6563">
        <v>0</v>
      </c>
      <c r="J6563" t="s">
        <v>55</v>
      </c>
      <c r="K6563" t="s">
        <v>99</v>
      </c>
      <c r="L6563" t="s">
        <v>60</v>
      </c>
      <c r="M6563" t="s">
        <v>36</v>
      </c>
      <c r="N6563" t="s">
        <v>41</v>
      </c>
      <c r="O6563">
        <f>Table2[[#This Row],[check_out_date]]-Table2[[#This Row],[check_in_date]]</f>
        <v>5</v>
      </c>
      <c r="P6563">
        <f>Table2[[#This Row],[num_adults]]+Table2[[#This Row],[num_children]]</f>
        <v>1</v>
      </c>
      <c r="Q6563" s="3">
        <f>IF(OR(Table2[[#This Row],[booking_status]]="confirmed",Table2[[#This Row],[booking_status]]="checked-out"),Table2[[#This Row],[room_rate_per_night]]*Table2[[#This Row],[Num_Nights]],0)</f>
        <v>0</v>
      </c>
      <c r="R6563" t="str" cm="1">
        <f t="array" ref="R6563">IFERROR(_xlfn.IFS(Table2[[#This Row],[booking_status]]="confirmed","Expected",Table2[[#This Row],[booking_status]]="checked-out","Actual"),"No Revenue")</f>
        <v>No Revenue</v>
      </c>
      <c r="S6563" s="4">
        <f>Table2[[#This Row],[Revenue_Amount]]/Table2[[#This Row],[Num_Nights]]</f>
        <v>0</v>
      </c>
    </row>
    <row r="6564" spans="1:19" x14ac:dyDescent="0.3">
      <c r="A6564">
        <v>6563</v>
      </c>
      <c r="B6564" t="s">
        <v>50</v>
      </c>
      <c r="C6564" s="9">
        <v>45239</v>
      </c>
      <c r="D6564" s="9">
        <v>45245</v>
      </c>
      <c r="E6564" s="10">
        <v>45172</v>
      </c>
      <c r="F6564" t="s">
        <v>27</v>
      </c>
      <c r="G6564">
        <v>163.19999999999999</v>
      </c>
      <c r="H6564">
        <v>2</v>
      </c>
      <c r="I6564">
        <v>0</v>
      </c>
      <c r="J6564" t="s">
        <v>55</v>
      </c>
      <c r="K6564" t="s">
        <v>29</v>
      </c>
      <c r="L6564" t="s">
        <v>21</v>
      </c>
      <c r="M6564" t="s">
        <v>36</v>
      </c>
      <c r="N6564" t="s">
        <v>41</v>
      </c>
      <c r="O6564">
        <f>Table2[[#This Row],[check_out_date]]-Table2[[#This Row],[check_in_date]]</f>
        <v>6</v>
      </c>
      <c r="P6564">
        <f>Table2[[#This Row],[num_adults]]+Table2[[#This Row],[num_children]]</f>
        <v>2</v>
      </c>
      <c r="Q6564" s="3">
        <f>IF(OR(Table2[[#This Row],[booking_status]]="confirmed",Table2[[#This Row],[booking_status]]="checked-out"),Table2[[#This Row],[room_rate_per_night]]*Table2[[#This Row],[Num_Nights]],0)</f>
        <v>979.19999999999993</v>
      </c>
      <c r="R6564" t="str" cm="1">
        <f t="array" ref="R6564">IFERROR(_xlfn.IFS(Table2[[#This Row],[booking_status]]="confirmed","Expected",Table2[[#This Row],[booking_status]]="checked-out","Actual"),"No Revenue")</f>
        <v>Expected</v>
      </c>
      <c r="S6564" s="4">
        <f>Table2[[#This Row],[Revenue_Amount]]/Table2[[#This Row],[Num_Nights]]</f>
        <v>163.19999999999999</v>
      </c>
    </row>
    <row r="6565" spans="1:19" x14ac:dyDescent="0.3">
      <c r="A6565">
        <v>6564</v>
      </c>
      <c r="B6565" t="s">
        <v>50</v>
      </c>
      <c r="C6565" s="9">
        <v>44942</v>
      </c>
      <c r="D6565" s="9">
        <v>44943</v>
      </c>
      <c r="E6565" s="10">
        <v>44889</v>
      </c>
      <c r="F6565" t="s">
        <v>54</v>
      </c>
      <c r="G6565">
        <v>365.47</v>
      </c>
      <c r="H6565">
        <v>2</v>
      </c>
      <c r="I6565">
        <v>0</v>
      </c>
      <c r="J6565" t="s">
        <v>94</v>
      </c>
      <c r="K6565" t="s">
        <v>99</v>
      </c>
      <c r="L6565" t="s">
        <v>70</v>
      </c>
      <c r="M6565" t="s">
        <v>36</v>
      </c>
      <c r="N6565" t="s">
        <v>23</v>
      </c>
      <c r="O6565">
        <f>Table2[[#This Row],[check_out_date]]-Table2[[#This Row],[check_in_date]]</f>
        <v>1</v>
      </c>
      <c r="P6565">
        <f>Table2[[#This Row],[num_adults]]+Table2[[#This Row],[num_children]]</f>
        <v>2</v>
      </c>
      <c r="Q6565" s="3">
        <f>IF(OR(Table2[[#This Row],[booking_status]]="confirmed",Table2[[#This Row],[booking_status]]="checked-out"),Table2[[#This Row],[room_rate_per_night]]*Table2[[#This Row],[Num_Nights]],0)</f>
        <v>0</v>
      </c>
      <c r="R6565" t="str" cm="1">
        <f t="array" ref="R6565">IFERROR(_xlfn.IFS(Table2[[#This Row],[booking_status]]="confirmed","Expected",Table2[[#This Row],[booking_status]]="checked-out","Actual"),"No Revenue")</f>
        <v>No Revenue</v>
      </c>
      <c r="S6565" s="4">
        <f>Table2[[#This Row],[Revenue_Amount]]/Table2[[#This Row],[Num_Nights]]</f>
        <v>0</v>
      </c>
    </row>
    <row r="6566" spans="1:19" x14ac:dyDescent="0.3">
      <c r="A6566">
        <v>6565</v>
      </c>
      <c r="B6566" t="s">
        <v>37</v>
      </c>
      <c r="C6566" s="9">
        <v>45130</v>
      </c>
      <c r="D6566" s="9">
        <v>45139</v>
      </c>
      <c r="E6566" s="10">
        <v>45084</v>
      </c>
      <c r="F6566" t="s">
        <v>49</v>
      </c>
      <c r="G6566">
        <v>129.25</v>
      </c>
      <c r="H6566">
        <v>1</v>
      </c>
      <c r="I6566">
        <v>0</v>
      </c>
      <c r="J6566" t="s">
        <v>55</v>
      </c>
      <c r="K6566" t="s">
        <v>66</v>
      </c>
      <c r="L6566" t="s">
        <v>56</v>
      </c>
      <c r="M6566" t="s">
        <v>22</v>
      </c>
      <c r="N6566" t="s">
        <v>45</v>
      </c>
      <c r="O6566">
        <f>Table2[[#This Row],[check_out_date]]-Table2[[#This Row],[check_in_date]]</f>
        <v>9</v>
      </c>
      <c r="P6566">
        <f>Table2[[#This Row],[num_adults]]+Table2[[#This Row],[num_children]]</f>
        <v>1</v>
      </c>
      <c r="Q6566" s="3">
        <f>IF(OR(Table2[[#This Row],[booking_status]]="confirmed",Table2[[#This Row],[booking_status]]="checked-out"),Table2[[#This Row],[room_rate_per_night]]*Table2[[#This Row],[Num_Nights]],0)</f>
        <v>1163.25</v>
      </c>
      <c r="R6566" t="str" cm="1">
        <f t="array" ref="R6566">IFERROR(_xlfn.IFS(Table2[[#This Row],[booking_status]]="confirmed","Expected",Table2[[#This Row],[booking_status]]="checked-out","Actual"),"No Revenue")</f>
        <v>Actual</v>
      </c>
      <c r="S6566" s="4">
        <f>Table2[[#This Row],[Revenue_Amount]]/Table2[[#This Row],[Num_Nights]]</f>
        <v>129.25</v>
      </c>
    </row>
    <row r="6567" spans="1:19" x14ac:dyDescent="0.3">
      <c r="A6567">
        <v>6566</v>
      </c>
      <c r="B6567" t="s">
        <v>31</v>
      </c>
      <c r="C6567" s="9">
        <v>45238</v>
      </c>
      <c r="D6567" s="9">
        <v>45248</v>
      </c>
      <c r="E6567" s="10">
        <v>45218</v>
      </c>
      <c r="F6567" t="s">
        <v>27</v>
      </c>
      <c r="G6567">
        <v>143.77000000000001</v>
      </c>
      <c r="H6567">
        <v>1</v>
      </c>
      <c r="I6567">
        <v>1</v>
      </c>
      <c r="J6567" t="s">
        <v>19</v>
      </c>
      <c r="K6567" t="s">
        <v>44</v>
      </c>
      <c r="L6567" t="s">
        <v>21</v>
      </c>
      <c r="M6567" t="s">
        <v>36</v>
      </c>
      <c r="N6567" t="s">
        <v>45</v>
      </c>
      <c r="O6567">
        <f>Table2[[#This Row],[check_out_date]]-Table2[[#This Row],[check_in_date]]</f>
        <v>10</v>
      </c>
      <c r="P6567">
        <f>Table2[[#This Row],[num_adults]]+Table2[[#This Row],[num_children]]</f>
        <v>2</v>
      </c>
      <c r="Q6567" s="3">
        <f>IF(OR(Table2[[#This Row],[booking_status]]="confirmed",Table2[[#This Row],[booking_status]]="checked-out"),Table2[[#This Row],[room_rate_per_night]]*Table2[[#This Row],[Num_Nights]],0)</f>
        <v>1437.7</v>
      </c>
      <c r="R6567" t="str" cm="1">
        <f t="array" ref="R6567">IFERROR(_xlfn.IFS(Table2[[#This Row],[booking_status]]="confirmed","Expected",Table2[[#This Row],[booking_status]]="checked-out","Actual"),"No Revenue")</f>
        <v>Expected</v>
      </c>
      <c r="S6567" s="4">
        <f>Table2[[#This Row],[Revenue_Amount]]/Table2[[#This Row],[Num_Nights]]</f>
        <v>143.77000000000001</v>
      </c>
    </row>
    <row r="6568" spans="1:19" x14ac:dyDescent="0.3">
      <c r="A6568">
        <v>6567</v>
      </c>
      <c r="B6568" t="s">
        <v>37</v>
      </c>
      <c r="C6568" s="9">
        <v>45134</v>
      </c>
      <c r="D6568" s="9">
        <v>45136</v>
      </c>
      <c r="E6568" s="10">
        <v>45101</v>
      </c>
      <c r="F6568" t="s">
        <v>27</v>
      </c>
      <c r="G6568">
        <v>154.22</v>
      </c>
      <c r="H6568">
        <v>1</v>
      </c>
      <c r="I6568">
        <v>0</v>
      </c>
      <c r="J6568" t="s">
        <v>19</v>
      </c>
      <c r="K6568" t="s">
        <v>44</v>
      </c>
      <c r="L6568" t="s">
        <v>56</v>
      </c>
      <c r="M6568" t="s">
        <v>36</v>
      </c>
      <c r="N6568" t="s">
        <v>41</v>
      </c>
      <c r="O6568">
        <f>Table2[[#This Row],[check_out_date]]-Table2[[#This Row],[check_in_date]]</f>
        <v>2</v>
      </c>
      <c r="P6568">
        <f>Table2[[#This Row],[num_adults]]+Table2[[#This Row],[num_children]]</f>
        <v>1</v>
      </c>
      <c r="Q6568" s="3">
        <f>IF(OR(Table2[[#This Row],[booking_status]]="confirmed",Table2[[#This Row],[booking_status]]="checked-out"),Table2[[#This Row],[room_rate_per_night]]*Table2[[#This Row],[Num_Nights]],0)</f>
        <v>308.44</v>
      </c>
      <c r="R6568" t="str" cm="1">
        <f t="array" ref="R6568">IFERROR(_xlfn.IFS(Table2[[#This Row],[booking_status]]="confirmed","Expected",Table2[[#This Row],[booking_status]]="checked-out","Actual"),"No Revenue")</f>
        <v>Actual</v>
      </c>
      <c r="S6568" s="4">
        <f>Table2[[#This Row],[Revenue_Amount]]/Table2[[#This Row],[Num_Nights]]</f>
        <v>154.22</v>
      </c>
    </row>
    <row r="6569" spans="1:19" x14ac:dyDescent="0.3">
      <c r="A6569">
        <v>6568</v>
      </c>
      <c r="B6569" t="s">
        <v>50</v>
      </c>
      <c r="C6569" s="9">
        <v>45059</v>
      </c>
      <c r="D6569" s="9">
        <v>45066</v>
      </c>
      <c r="E6569" s="10">
        <v>45032</v>
      </c>
      <c r="F6569" t="s">
        <v>18</v>
      </c>
      <c r="G6569">
        <v>236.44</v>
      </c>
      <c r="H6569">
        <v>1</v>
      </c>
      <c r="I6569">
        <v>2</v>
      </c>
      <c r="J6569" t="s">
        <v>28</v>
      </c>
      <c r="K6569" t="s">
        <v>44</v>
      </c>
      <c r="L6569" t="s">
        <v>56</v>
      </c>
      <c r="M6569" t="s">
        <v>36</v>
      </c>
      <c r="N6569" t="s">
        <v>45</v>
      </c>
      <c r="O6569">
        <f>Table2[[#This Row],[check_out_date]]-Table2[[#This Row],[check_in_date]]</f>
        <v>7</v>
      </c>
      <c r="P6569">
        <f>Table2[[#This Row],[num_adults]]+Table2[[#This Row],[num_children]]</f>
        <v>3</v>
      </c>
      <c r="Q6569" s="3">
        <f>IF(OR(Table2[[#This Row],[booking_status]]="confirmed",Table2[[#This Row],[booking_status]]="checked-out"),Table2[[#This Row],[room_rate_per_night]]*Table2[[#This Row],[Num_Nights]],0)</f>
        <v>1655.08</v>
      </c>
      <c r="R6569" t="str" cm="1">
        <f t="array" ref="R6569">IFERROR(_xlfn.IFS(Table2[[#This Row],[booking_status]]="confirmed","Expected",Table2[[#This Row],[booking_status]]="checked-out","Actual"),"No Revenue")</f>
        <v>Actual</v>
      </c>
      <c r="S6569" s="4">
        <f>Table2[[#This Row],[Revenue_Amount]]/Table2[[#This Row],[Num_Nights]]</f>
        <v>236.44</v>
      </c>
    </row>
    <row r="6570" spans="1:19" hidden="1" x14ac:dyDescent="0.3">
      <c r="A6570">
        <v>6569</v>
      </c>
      <c r="B6570" t="s">
        <v>50</v>
      </c>
      <c r="C6570" s="9">
        <v>45245</v>
      </c>
      <c r="D6570" s="9">
        <v>45254</v>
      </c>
      <c r="E6570" s="10">
        <v>45239</v>
      </c>
      <c r="F6570" t="s">
        <v>18</v>
      </c>
      <c r="G6570">
        <v>230.21</v>
      </c>
      <c r="H6570">
        <v>1</v>
      </c>
      <c r="I6570">
        <v>0</v>
      </c>
      <c r="J6570" t="s">
        <v>35</v>
      </c>
      <c r="K6570" t="s">
        <v>44</v>
      </c>
      <c r="L6570" t="s">
        <v>56</v>
      </c>
      <c r="M6570" t="s">
        <v>36</v>
      </c>
      <c r="N6570" t="s">
        <v>41</v>
      </c>
      <c r="O6570">
        <f>Table2[[#This Row],[check_out_date]]-Table2[[#This Row],[check_in_date]]</f>
        <v>9</v>
      </c>
      <c r="P6570">
        <f>Table2[[#This Row],[num_adults]]+Table2[[#This Row],[num_children]]</f>
        <v>1</v>
      </c>
      <c r="Q6570" s="3">
        <f>IF(OR(Table2[[#This Row],[booking_status]]="confirmed",Table2[[#This Row],[booking_status]]="checked-out"),Table2[[#This Row],[room_rate_per_night]]*Table2[[#This Row],[Num_Nights]],0)</f>
        <v>2071.89</v>
      </c>
      <c r="R6570" t="str" cm="1">
        <f t="array" ref="R6570">IFERROR(_xlfn.IFS(Table2[[#This Row],[booking_status]]="confirmed","Expected",Table2[[#This Row],[booking_status]]="checked-out","Actual"),"No Revenue")</f>
        <v>Actual</v>
      </c>
      <c r="S6570" s="4">
        <f>Table2[[#This Row],[Revenue_Amount]]/Table2[[#This Row],[Num_Nights]]</f>
        <v>230.20999999999998</v>
      </c>
    </row>
    <row r="6571" spans="1:19" x14ac:dyDescent="0.3">
      <c r="A6571">
        <v>6570</v>
      </c>
      <c r="B6571" t="s">
        <v>31</v>
      </c>
      <c r="C6571" s="9">
        <v>45057</v>
      </c>
      <c r="D6571" s="9">
        <v>45063</v>
      </c>
      <c r="E6571" s="10">
        <v>44997</v>
      </c>
      <c r="F6571" t="s">
        <v>18</v>
      </c>
      <c r="G6571">
        <v>147.83000000000001</v>
      </c>
      <c r="H6571">
        <v>2</v>
      </c>
      <c r="I6571">
        <v>0</v>
      </c>
      <c r="J6571" t="s">
        <v>19</v>
      </c>
      <c r="K6571" t="s">
        <v>29</v>
      </c>
      <c r="L6571" t="s">
        <v>60</v>
      </c>
      <c r="M6571" t="s">
        <v>36</v>
      </c>
      <c r="N6571" t="s">
        <v>41</v>
      </c>
      <c r="O6571">
        <f>Table2[[#This Row],[check_out_date]]-Table2[[#This Row],[check_in_date]]</f>
        <v>6</v>
      </c>
      <c r="P6571">
        <f>Table2[[#This Row],[num_adults]]+Table2[[#This Row],[num_children]]</f>
        <v>2</v>
      </c>
      <c r="Q6571" s="3">
        <f>IF(OR(Table2[[#This Row],[booking_status]]="confirmed",Table2[[#This Row],[booking_status]]="checked-out"),Table2[[#This Row],[room_rate_per_night]]*Table2[[#This Row],[Num_Nights]],0)</f>
        <v>0</v>
      </c>
      <c r="R6571" t="str" cm="1">
        <f t="array" ref="R6571">IFERROR(_xlfn.IFS(Table2[[#This Row],[booking_status]]="confirmed","Expected",Table2[[#This Row],[booking_status]]="checked-out","Actual"),"No Revenue")</f>
        <v>No Revenue</v>
      </c>
      <c r="S6571" s="4">
        <f>Table2[[#This Row],[Revenue_Amount]]/Table2[[#This Row],[Num_Nights]]</f>
        <v>0</v>
      </c>
    </row>
    <row r="6572" spans="1:19" x14ac:dyDescent="0.3">
      <c r="A6572">
        <v>6571</v>
      </c>
      <c r="B6572" t="s">
        <v>50</v>
      </c>
      <c r="C6572" s="9">
        <v>45129</v>
      </c>
      <c r="D6572" s="9">
        <v>45140</v>
      </c>
      <c r="E6572" s="10">
        <v>45089</v>
      </c>
      <c r="F6572" t="s">
        <v>18</v>
      </c>
      <c r="G6572">
        <v>274.32</v>
      </c>
      <c r="H6572">
        <v>2</v>
      </c>
      <c r="I6572">
        <v>0</v>
      </c>
      <c r="J6572" t="s">
        <v>94</v>
      </c>
      <c r="K6572" t="s">
        <v>99</v>
      </c>
      <c r="L6572" t="s">
        <v>21</v>
      </c>
      <c r="M6572" t="s">
        <v>36</v>
      </c>
      <c r="N6572" t="s">
        <v>23</v>
      </c>
      <c r="O6572">
        <f>Table2[[#This Row],[check_out_date]]-Table2[[#This Row],[check_in_date]]</f>
        <v>11</v>
      </c>
      <c r="P6572">
        <f>Table2[[#This Row],[num_adults]]+Table2[[#This Row],[num_children]]</f>
        <v>2</v>
      </c>
      <c r="Q6572" s="3">
        <f>IF(OR(Table2[[#This Row],[booking_status]]="confirmed",Table2[[#This Row],[booking_status]]="checked-out"),Table2[[#This Row],[room_rate_per_night]]*Table2[[#This Row],[Num_Nights]],0)</f>
        <v>3017.52</v>
      </c>
      <c r="R6572" t="str" cm="1">
        <f t="array" ref="R6572">IFERROR(_xlfn.IFS(Table2[[#This Row],[booking_status]]="confirmed","Expected",Table2[[#This Row],[booking_status]]="checked-out","Actual"),"No Revenue")</f>
        <v>Expected</v>
      </c>
      <c r="S6572" s="4">
        <f>Table2[[#This Row],[Revenue_Amount]]/Table2[[#This Row],[Num_Nights]]</f>
        <v>274.32</v>
      </c>
    </row>
    <row r="6573" spans="1:19" x14ac:dyDescent="0.3">
      <c r="A6573">
        <v>6572</v>
      </c>
      <c r="B6573" t="s">
        <v>37</v>
      </c>
      <c r="C6573" s="9">
        <v>44950</v>
      </c>
      <c r="D6573" s="9">
        <v>44956</v>
      </c>
      <c r="E6573" s="10">
        <v>44937</v>
      </c>
      <c r="F6573" t="s">
        <v>54</v>
      </c>
      <c r="G6573">
        <v>446.39</v>
      </c>
      <c r="H6573">
        <v>1</v>
      </c>
      <c r="I6573">
        <v>0</v>
      </c>
      <c r="J6573" t="s">
        <v>28</v>
      </c>
      <c r="K6573" t="s">
        <v>99</v>
      </c>
      <c r="L6573" t="s">
        <v>56</v>
      </c>
      <c r="M6573" t="s">
        <v>36</v>
      </c>
      <c r="N6573" t="s">
        <v>45</v>
      </c>
      <c r="O6573">
        <f>Table2[[#This Row],[check_out_date]]-Table2[[#This Row],[check_in_date]]</f>
        <v>6</v>
      </c>
      <c r="P6573">
        <f>Table2[[#This Row],[num_adults]]+Table2[[#This Row],[num_children]]</f>
        <v>1</v>
      </c>
      <c r="Q6573" s="3">
        <f>IF(OR(Table2[[#This Row],[booking_status]]="confirmed",Table2[[#This Row],[booking_status]]="checked-out"),Table2[[#This Row],[room_rate_per_night]]*Table2[[#This Row],[Num_Nights]],0)</f>
        <v>2678.34</v>
      </c>
      <c r="R6573" t="str" cm="1">
        <f t="array" ref="R6573">IFERROR(_xlfn.IFS(Table2[[#This Row],[booking_status]]="confirmed","Expected",Table2[[#This Row],[booking_status]]="checked-out","Actual"),"No Revenue")</f>
        <v>Actual</v>
      </c>
      <c r="S6573" s="4">
        <f>Table2[[#This Row],[Revenue_Amount]]/Table2[[#This Row],[Num_Nights]]</f>
        <v>446.39000000000004</v>
      </c>
    </row>
    <row r="6574" spans="1:19" x14ac:dyDescent="0.3">
      <c r="A6574">
        <v>6573</v>
      </c>
      <c r="B6574" t="s">
        <v>31</v>
      </c>
      <c r="C6574" s="9">
        <v>45080</v>
      </c>
      <c r="D6574" s="9">
        <v>45085</v>
      </c>
      <c r="E6574" s="10">
        <v>45019</v>
      </c>
      <c r="F6574" t="s">
        <v>27</v>
      </c>
      <c r="G6574">
        <v>102.59</v>
      </c>
      <c r="H6574">
        <v>2</v>
      </c>
      <c r="I6574">
        <v>0</v>
      </c>
      <c r="J6574" t="s">
        <v>55</v>
      </c>
      <c r="K6574" t="s">
        <v>44</v>
      </c>
      <c r="L6574" t="s">
        <v>21</v>
      </c>
      <c r="M6574" t="s">
        <v>36</v>
      </c>
      <c r="N6574" t="s">
        <v>41</v>
      </c>
      <c r="O6574">
        <f>Table2[[#This Row],[check_out_date]]-Table2[[#This Row],[check_in_date]]</f>
        <v>5</v>
      </c>
      <c r="P6574">
        <f>Table2[[#This Row],[num_adults]]+Table2[[#This Row],[num_children]]</f>
        <v>2</v>
      </c>
      <c r="Q6574" s="3">
        <f>IF(OR(Table2[[#This Row],[booking_status]]="confirmed",Table2[[#This Row],[booking_status]]="checked-out"),Table2[[#This Row],[room_rate_per_night]]*Table2[[#This Row],[Num_Nights]],0)</f>
        <v>512.95000000000005</v>
      </c>
      <c r="R6574" t="str" cm="1">
        <f t="array" ref="R6574">IFERROR(_xlfn.IFS(Table2[[#This Row],[booking_status]]="confirmed","Expected",Table2[[#This Row],[booking_status]]="checked-out","Actual"),"No Revenue")</f>
        <v>Expected</v>
      </c>
      <c r="S6574" s="4">
        <f>Table2[[#This Row],[Revenue_Amount]]/Table2[[#This Row],[Num_Nights]]</f>
        <v>102.59</v>
      </c>
    </row>
    <row r="6575" spans="1:19" hidden="1" x14ac:dyDescent="0.3">
      <c r="A6575">
        <v>6574</v>
      </c>
      <c r="B6575" t="s">
        <v>14</v>
      </c>
      <c r="C6575" s="9">
        <v>45059</v>
      </c>
      <c r="D6575" s="9">
        <v>45062</v>
      </c>
      <c r="E6575" s="10">
        <v>45023</v>
      </c>
      <c r="F6575" t="s">
        <v>49</v>
      </c>
      <c r="G6575">
        <v>65.94</v>
      </c>
      <c r="H6575">
        <v>4</v>
      </c>
      <c r="I6575">
        <v>2</v>
      </c>
      <c r="J6575" t="s">
        <v>35</v>
      </c>
      <c r="K6575" t="s">
        <v>44</v>
      </c>
      <c r="L6575" t="s">
        <v>21</v>
      </c>
      <c r="M6575" t="s">
        <v>36</v>
      </c>
      <c r="N6575" t="s">
        <v>45</v>
      </c>
      <c r="O6575">
        <f>Table2[[#This Row],[check_out_date]]-Table2[[#This Row],[check_in_date]]</f>
        <v>3</v>
      </c>
      <c r="P6575">
        <f>Table2[[#This Row],[num_adults]]+Table2[[#This Row],[num_children]]</f>
        <v>6</v>
      </c>
      <c r="Q6575" s="3">
        <f>IF(OR(Table2[[#This Row],[booking_status]]="confirmed",Table2[[#This Row],[booking_status]]="checked-out"),Table2[[#This Row],[room_rate_per_night]]*Table2[[#This Row],[Num_Nights]],0)</f>
        <v>197.82</v>
      </c>
      <c r="R6575" t="str" cm="1">
        <f t="array" ref="R6575">IFERROR(_xlfn.IFS(Table2[[#This Row],[booking_status]]="confirmed","Expected",Table2[[#This Row],[booking_status]]="checked-out","Actual"),"No Revenue")</f>
        <v>Expected</v>
      </c>
      <c r="S6575" s="4">
        <f>Table2[[#This Row],[Revenue_Amount]]/Table2[[#This Row],[Num_Nights]]</f>
        <v>65.94</v>
      </c>
    </row>
    <row r="6576" spans="1:19" hidden="1" x14ac:dyDescent="0.3">
      <c r="A6576">
        <v>6575</v>
      </c>
      <c r="B6576" t="s">
        <v>37</v>
      </c>
      <c r="C6576" s="9">
        <v>45269</v>
      </c>
      <c r="D6576" s="9">
        <v>45276</v>
      </c>
      <c r="E6576" s="10">
        <v>45258</v>
      </c>
      <c r="F6576" t="s">
        <v>18</v>
      </c>
      <c r="G6576">
        <v>284.12</v>
      </c>
      <c r="H6576">
        <v>2</v>
      </c>
      <c r="I6576">
        <v>0</v>
      </c>
      <c r="J6576" t="s">
        <v>35</v>
      </c>
      <c r="K6576" t="s">
        <v>29</v>
      </c>
      <c r="L6576" t="s">
        <v>56</v>
      </c>
      <c r="M6576" t="s">
        <v>22</v>
      </c>
      <c r="N6576" t="s">
        <v>95</v>
      </c>
      <c r="O6576">
        <f>Table2[[#This Row],[check_out_date]]-Table2[[#This Row],[check_in_date]]</f>
        <v>7</v>
      </c>
      <c r="P6576">
        <f>Table2[[#This Row],[num_adults]]+Table2[[#This Row],[num_children]]</f>
        <v>2</v>
      </c>
      <c r="Q6576" s="3">
        <f>IF(OR(Table2[[#This Row],[booking_status]]="confirmed",Table2[[#This Row],[booking_status]]="checked-out"),Table2[[#This Row],[room_rate_per_night]]*Table2[[#This Row],[Num_Nights]],0)</f>
        <v>1988.8400000000001</v>
      </c>
      <c r="R6576" t="str" cm="1">
        <f t="array" ref="R6576">IFERROR(_xlfn.IFS(Table2[[#This Row],[booking_status]]="confirmed","Expected",Table2[[#This Row],[booking_status]]="checked-out","Actual"),"No Revenue")</f>
        <v>Actual</v>
      </c>
      <c r="S6576" s="4">
        <f>Table2[[#This Row],[Revenue_Amount]]/Table2[[#This Row],[Num_Nights]]</f>
        <v>284.12</v>
      </c>
    </row>
    <row r="6577" spans="1:19" x14ac:dyDescent="0.3">
      <c r="A6577">
        <v>6576</v>
      </c>
      <c r="B6577" t="s">
        <v>50</v>
      </c>
      <c r="C6577" s="9">
        <v>45260</v>
      </c>
      <c r="D6577" s="9">
        <v>45263</v>
      </c>
      <c r="E6577" s="10">
        <v>45207</v>
      </c>
      <c r="F6577" t="s">
        <v>27</v>
      </c>
      <c r="G6577">
        <v>227.34</v>
      </c>
      <c r="H6577">
        <v>2</v>
      </c>
      <c r="I6577">
        <v>0</v>
      </c>
      <c r="J6577" t="s">
        <v>19</v>
      </c>
      <c r="K6577" t="s">
        <v>66</v>
      </c>
      <c r="L6577" t="s">
        <v>21</v>
      </c>
      <c r="M6577" t="s">
        <v>22</v>
      </c>
      <c r="N6577" t="s">
        <v>95</v>
      </c>
      <c r="O6577">
        <f>Table2[[#This Row],[check_out_date]]-Table2[[#This Row],[check_in_date]]</f>
        <v>3</v>
      </c>
      <c r="P6577">
        <f>Table2[[#This Row],[num_adults]]+Table2[[#This Row],[num_children]]</f>
        <v>2</v>
      </c>
      <c r="Q6577" s="3">
        <f>IF(OR(Table2[[#This Row],[booking_status]]="confirmed",Table2[[#This Row],[booking_status]]="checked-out"),Table2[[#This Row],[room_rate_per_night]]*Table2[[#This Row],[Num_Nights]],0)</f>
        <v>682.02</v>
      </c>
      <c r="R6577" t="str" cm="1">
        <f t="array" ref="R6577">IFERROR(_xlfn.IFS(Table2[[#This Row],[booking_status]]="confirmed","Expected",Table2[[#This Row],[booking_status]]="checked-out","Actual"),"No Revenue")</f>
        <v>Expected</v>
      </c>
      <c r="S6577" s="4">
        <f>Table2[[#This Row],[Revenue_Amount]]/Table2[[#This Row],[Num_Nights]]</f>
        <v>227.34</v>
      </c>
    </row>
    <row r="6578" spans="1:19" x14ac:dyDescent="0.3">
      <c r="A6578">
        <v>6577</v>
      </c>
      <c r="B6578" t="s">
        <v>31</v>
      </c>
      <c r="C6578" s="9">
        <v>45275</v>
      </c>
      <c r="D6578" s="9">
        <v>45286</v>
      </c>
      <c r="E6578" s="10">
        <v>45243</v>
      </c>
      <c r="F6578" t="s">
        <v>27</v>
      </c>
      <c r="G6578">
        <v>110.67</v>
      </c>
      <c r="H6578">
        <v>3</v>
      </c>
      <c r="I6578">
        <v>0</v>
      </c>
      <c r="J6578" t="s">
        <v>19</v>
      </c>
      <c r="K6578" t="s">
        <v>99</v>
      </c>
      <c r="L6578" t="s">
        <v>21</v>
      </c>
      <c r="M6578" t="s">
        <v>36</v>
      </c>
      <c r="N6578" t="s">
        <v>41</v>
      </c>
      <c r="O6578">
        <f>Table2[[#This Row],[check_out_date]]-Table2[[#This Row],[check_in_date]]</f>
        <v>11</v>
      </c>
      <c r="P6578">
        <f>Table2[[#This Row],[num_adults]]+Table2[[#This Row],[num_children]]</f>
        <v>3</v>
      </c>
      <c r="Q6578" s="3">
        <f>IF(OR(Table2[[#This Row],[booking_status]]="confirmed",Table2[[#This Row],[booking_status]]="checked-out"),Table2[[#This Row],[room_rate_per_night]]*Table2[[#This Row],[Num_Nights]],0)</f>
        <v>1217.3700000000001</v>
      </c>
      <c r="R6578" t="str" cm="1">
        <f t="array" ref="R6578">IFERROR(_xlfn.IFS(Table2[[#This Row],[booking_status]]="confirmed","Expected",Table2[[#This Row],[booking_status]]="checked-out","Actual"),"No Revenue")</f>
        <v>Expected</v>
      </c>
      <c r="S6578" s="4">
        <f>Table2[[#This Row],[Revenue_Amount]]/Table2[[#This Row],[Num_Nights]]</f>
        <v>110.67000000000002</v>
      </c>
    </row>
    <row r="6579" spans="1:19" x14ac:dyDescent="0.3">
      <c r="A6579">
        <v>6578</v>
      </c>
      <c r="B6579" t="s">
        <v>14</v>
      </c>
      <c r="C6579" s="9">
        <v>44931</v>
      </c>
      <c r="D6579" s="9">
        <v>44935</v>
      </c>
      <c r="E6579" s="10">
        <v>44917</v>
      </c>
      <c r="F6579" t="s">
        <v>49</v>
      </c>
      <c r="G6579">
        <v>85.18</v>
      </c>
      <c r="H6579">
        <v>2</v>
      </c>
      <c r="I6579">
        <v>0</v>
      </c>
      <c r="J6579" t="s">
        <v>19</v>
      </c>
      <c r="K6579" t="s">
        <v>20</v>
      </c>
      <c r="L6579" t="s">
        <v>21</v>
      </c>
      <c r="M6579" t="s">
        <v>36</v>
      </c>
      <c r="N6579" t="s">
        <v>23</v>
      </c>
      <c r="O6579">
        <f>Table2[[#This Row],[check_out_date]]-Table2[[#This Row],[check_in_date]]</f>
        <v>4</v>
      </c>
      <c r="P6579">
        <f>Table2[[#This Row],[num_adults]]+Table2[[#This Row],[num_children]]</f>
        <v>2</v>
      </c>
      <c r="Q6579" s="3">
        <f>IF(OR(Table2[[#This Row],[booking_status]]="confirmed",Table2[[#This Row],[booking_status]]="checked-out"),Table2[[#This Row],[room_rate_per_night]]*Table2[[#This Row],[Num_Nights]],0)</f>
        <v>340.72</v>
      </c>
      <c r="R6579" t="str" cm="1">
        <f t="array" ref="R6579">IFERROR(_xlfn.IFS(Table2[[#This Row],[booking_status]]="confirmed","Expected",Table2[[#This Row],[booking_status]]="checked-out","Actual"),"No Revenue")</f>
        <v>Expected</v>
      </c>
      <c r="S6579" s="4">
        <f>Table2[[#This Row],[Revenue_Amount]]/Table2[[#This Row],[Num_Nights]]</f>
        <v>85.18</v>
      </c>
    </row>
    <row r="6580" spans="1:19" x14ac:dyDescent="0.3">
      <c r="A6580">
        <v>6579</v>
      </c>
      <c r="B6580" t="s">
        <v>37</v>
      </c>
      <c r="C6580" s="9">
        <v>44959</v>
      </c>
      <c r="D6580" s="9">
        <v>44963</v>
      </c>
      <c r="E6580" s="10">
        <v>44912</v>
      </c>
      <c r="F6580" t="s">
        <v>18</v>
      </c>
      <c r="G6580">
        <v>314.58</v>
      </c>
      <c r="H6580">
        <v>2</v>
      </c>
      <c r="I6580">
        <v>0</v>
      </c>
      <c r="J6580" t="s">
        <v>55</v>
      </c>
      <c r="K6580" t="s">
        <v>29</v>
      </c>
      <c r="L6580" t="s">
        <v>21</v>
      </c>
      <c r="M6580" t="s">
        <v>36</v>
      </c>
      <c r="N6580" t="s">
        <v>95</v>
      </c>
      <c r="O6580">
        <f>Table2[[#This Row],[check_out_date]]-Table2[[#This Row],[check_in_date]]</f>
        <v>4</v>
      </c>
      <c r="P6580">
        <f>Table2[[#This Row],[num_adults]]+Table2[[#This Row],[num_children]]</f>
        <v>2</v>
      </c>
      <c r="Q6580" s="3">
        <f>IF(OR(Table2[[#This Row],[booking_status]]="confirmed",Table2[[#This Row],[booking_status]]="checked-out"),Table2[[#This Row],[room_rate_per_night]]*Table2[[#This Row],[Num_Nights]],0)</f>
        <v>1258.32</v>
      </c>
      <c r="R6580" t="str" cm="1">
        <f t="array" ref="R6580">IFERROR(_xlfn.IFS(Table2[[#This Row],[booking_status]]="confirmed","Expected",Table2[[#This Row],[booking_status]]="checked-out","Actual"),"No Revenue")</f>
        <v>Expected</v>
      </c>
      <c r="S6580" s="4">
        <f>Table2[[#This Row],[Revenue_Amount]]/Table2[[#This Row],[Num_Nights]]</f>
        <v>314.58</v>
      </c>
    </row>
    <row r="6581" spans="1:19" x14ac:dyDescent="0.3">
      <c r="A6581">
        <v>6580</v>
      </c>
      <c r="B6581" t="s">
        <v>37</v>
      </c>
      <c r="C6581" s="9">
        <v>44961</v>
      </c>
      <c r="D6581" s="9">
        <v>44972</v>
      </c>
      <c r="E6581" s="10">
        <v>44893</v>
      </c>
      <c r="F6581" t="s">
        <v>49</v>
      </c>
      <c r="G6581">
        <v>121.45</v>
      </c>
      <c r="H6581">
        <v>2</v>
      </c>
      <c r="I6581">
        <v>3</v>
      </c>
      <c r="J6581" t="s">
        <v>28</v>
      </c>
      <c r="K6581" t="s">
        <v>44</v>
      </c>
      <c r="L6581" t="s">
        <v>21</v>
      </c>
      <c r="M6581" t="s">
        <v>36</v>
      </c>
      <c r="N6581" t="s">
        <v>23</v>
      </c>
      <c r="O6581">
        <f>Table2[[#This Row],[check_out_date]]-Table2[[#This Row],[check_in_date]]</f>
        <v>11</v>
      </c>
      <c r="P6581">
        <f>Table2[[#This Row],[num_adults]]+Table2[[#This Row],[num_children]]</f>
        <v>5</v>
      </c>
      <c r="Q6581" s="3">
        <f>IF(OR(Table2[[#This Row],[booking_status]]="confirmed",Table2[[#This Row],[booking_status]]="checked-out"),Table2[[#This Row],[room_rate_per_night]]*Table2[[#This Row],[Num_Nights]],0)</f>
        <v>1335.95</v>
      </c>
      <c r="R6581" t="str" cm="1">
        <f t="array" ref="R6581">IFERROR(_xlfn.IFS(Table2[[#This Row],[booking_status]]="confirmed","Expected",Table2[[#This Row],[booking_status]]="checked-out","Actual"),"No Revenue")</f>
        <v>Expected</v>
      </c>
      <c r="S6581" s="4">
        <f>Table2[[#This Row],[Revenue_Amount]]/Table2[[#This Row],[Num_Nights]]</f>
        <v>121.45</v>
      </c>
    </row>
    <row r="6582" spans="1:19" x14ac:dyDescent="0.3">
      <c r="A6582">
        <v>6581</v>
      </c>
      <c r="B6582" t="s">
        <v>50</v>
      </c>
      <c r="C6582" s="9">
        <v>45275</v>
      </c>
      <c r="D6582" s="9">
        <v>45286</v>
      </c>
      <c r="E6582" s="10">
        <v>45254</v>
      </c>
      <c r="F6582" t="s">
        <v>18</v>
      </c>
      <c r="G6582">
        <v>232.22</v>
      </c>
      <c r="H6582">
        <v>2</v>
      </c>
      <c r="I6582">
        <v>2</v>
      </c>
      <c r="J6582" t="s">
        <v>28</v>
      </c>
      <c r="K6582" t="s">
        <v>66</v>
      </c>
      <c r="L6582" t="s">
        <v>56</v>
      </c>
      <c r="M6582" t="s">
        <v>36</v>
      </c>
      <c r="N6582" t="s">
        <v>95</v>
      </c>
      <c r="O6582">
        <f>Table2[[#This Row],[check_out_date]]-Table2[[#This Row],[check_in_date]]</f>
        <v>11</v>
      </c>
      <c r="P6582">
        <f>Table2[[#This Row],[num_adults]]+Table2[[#This Row],[num_children]]</f>
        <v>4</v>
      </c>
      <c r="Q6582" s="3">
        <f>IF(OR(Table2[[#This Row],[booking_status]]="confirmed",Table2[[#This Row],[booking_status]]="checked-out"),Table2[[#This Row],[room_rate_per_night]]*Table2[[#This Row],[Num_Nights]],0)</f>
        <v>2554.42</v>
      </c>
      <c r="R6582" t="str" cm="1">
        <f t="array" ref="R6582">IFERROR(_xlfn.IFS(Table2[[#This Row],[booking_status]]="confirmed","Expected",Table2[[#This Row],[booking_status]]="checked-out","Actual"),"No Revenue")</f>
        <v>Actual</v>
      </c>
      <c r="S6582" s="4">
        <f>Table2[[#This Row],[Revenue_Amount]]/Table2[[#This Row],[Num_Nights]]</f>
        <v>232.22</v>
      </c>
    </row>
    <row r="6583" spans="1:19" x14ac:dyDescent="0.3">
      <c r="A6583">
        <v>6582</v>
      </c>
      <c r="B6583" t="s">
        <v>50</v>
      </c>
      <c r="C6583" s="9">
        <v>45288</v>
      </c>
      <c r="D6583" s="9">
        <v>45297</v>
      </c>
      <c r="E6583" s="10">
        <v>45263</v>
      </c>
      <c r="F6583" t="s">
        <v>49</v>
      </c>
      <c r="G6583">
        <v>120.12</v>
      </c>
      <c r="H6583">
        <v>2</v>
      </c>
      <c r="I6583">
        <v>1</v>
      </c>
      <c r="J6583" t="s">
        <v>28</v>
      </c>
      <c r="K6583" t="s">
        <v>99</v>
      </c>
      <c r="L6583" t="s">
        <v>56</v>
      </c>
      <c r="M6583" t="s">
        <v>22</v>
      </c>
      <c r="N6583" t="s">
        <v>45</v>
      </c>
      <c r="O6583">
        <f>Table2[[#This Row],[check_out_date]]-Table2[[#This Row],[check_in_date]]</f>
        <v>9</v>
      </c>
      <c r="P6583">
        <f>Table2[[#This Row],[num_adults]]+Table2[[#This Row],[num_children]]</f>
        <v>3</v>
      </c>
      <c r="Q6583" s="3">
        <f>IF(OR(Table2[[#This Row],[booking_status]]="confirmed",Table2[[#This Row],[booking_status]]="checked-out"),Table2[[#This Row],[room_rate_per_night]]*Table2[[#This Row],[Num_Nights]],0)</f>
        <v>1081.08</v>
      </c>
      <c r="R6583" t="str" cm="1">
        <f t="array" ref="R6583">IFERROR(_xlfn.IFS(Table2[[#This Row],[booking_status]]="confirmed","Expected",Table2[[#This Row],[booking_status]]="checked-out","Actual"),"No Revenue")</f>
        <v>Actual</v>
      </c>
      <c r="S6583" s="4">
        <f>Table2[[#This Row],[Revenue_Amount]]/Table2[[#This Row],[Num_Nights]]</f>
        <v>120.11999999999999</v>
      </c>
    </row>
    <row r="6584" spans="1:19" x14ac:dyDescent="0.3">
      <c r="A6584">
        <v>6583</v>
      </c>
      <c r="B6584" t="s">
        <v>50</v>
      </c>
      <c r="C6584" s="9">
        <v>45066</v>
      </c>
      <c r="D6584" s="9">
        <v>45076</v>
      </c>
      <c r="E6584" s="10">
        <v>45051</v>
      </c>
      <c r="F6584" t="s">
        <v>49</v>
      </c>
      <c r="G6584">
        <v>163.65</v>
      </c>
      <c r="H6584">
        <v>2</v>
      </c>
      <c r="I6584">
        <v>0</v>
      </c>
      <c r="J6584" t="s">
        <v>28</v>
      </c>
      <c r="K6584" t="s">
        <v>20</v>
      </c>
      <c r="L6584" t="s">
        <v>21</v>
      </c>
      <c r="M6584" t="s">
        <v>36</v>
      </c>
      <c r="N6584" t="s">
        <v>23</v>
      </c>
      <c r="O6584">
        <f>Table2[[#This Row],[check_out_date]]-Table2[[#This Row],[check_in_date]]</f>
        <v>10</v>
      </c>
      <c r="P6584">
        <f>Table2[[#This Row],[num_adults]]+Table2[[#This Row],[num_children]]</f>
        <v>2</v>
      </c>
      <c r="Q6584" s="3">
        <f>IF(OR(Table2[[#This Row],[booking_status]]="confirmed",Table2[[#This Row],[booking_status]]="checked-out"),Table2[[#This Row],[room_rate_per_night]]*Table2[[#This Row],[Num_Nights]],0)</f>
        <v>1636.5</v>
      </c>
      <c r="R6584" t="str" cm="1">
        <f t="array" ref="R6584">IFERROR(_xlfn.IFS(Table2[[#This Row],[booking_status]]="confirmed","Expected",Table2[[#This Row],[booking_status]]="checked-out","Actual"),"No Revenue")</f>
        <v>Expected</v>
      </c>
      <c r="S6584" s="4">
        <f>Table2[[#This Row],[Revenue_Amount]]/Table2[[#This Row],[Num_Nights]]</f>
        <v>163.65</v>
      </c>
    </row>
    <row r="6585" spans="1:19" x14ac:dyDescent="0.3">
      <c r="A6585">
        <v>6584</v>
      </c>
      <c r="B6585" t="s">
        <v>14</v>
      </c>
      <c r="C6585" s="9">
        <v>45286</v>
      </c>
      <c r="D6585" s="9">
        <v>45289</v>
      </c>
      <c r="E6585" s="10">
        <v>45226</v>
      </c>
      <c r="F6585" t="s">
        <v>49</v>
      </c>
      <c r="G6585">
        <v>121.74</v>
      </c>
      <c r="H6585">
        <v>1</v>
      </c>
      <c r="I6585">
        <v>2</v>
      </c>
      <c r="J6585" t="s">
        <v>28</v>
      </c>
      <c r="K6585" t="s">
        <v>44</v>
      </c>
      <c r="L6585" t="s">
        <v>21</v>
      </c>
      <c r="M6585" t="s">
        <v>36</v>
      </c>
      <c r="N6585" t="s">
        <v>95</v>
      </c>
      <c r="O6585">
        <f>Table2[[#This Row],[check_out_date]]-Table2[[#This Row],[check_in_date]]</f>
        <v>3</v>
      </c>
      <c r="P6585">
        <f>Table2[[#This Row],[num_adults]]+Table2[[#This Row],[num_children]]</f>
        <v>3</v>
      </c>
      <c r="Q6585" s="3">
        <f>IF(OR(Table2[[#This Row],[booking_status]]="confirmed",Table2[[#This Row],[booking_status]]="checked-out"),Table2[[#This Row],[room_rate_per_night]]*Table2[[#This Row],[Num_Nights]],0)</f>
        <v>365.21999999999997</v>
      </c>
      <c r="R6585" t="str" cm="1">
        <f t="array" ref="R6585">IFERROR(_xlfn.IFS(Table2[[#This Row],[booking_status]]="confirmed","Expected",Table2[[#This Row],[booking_status]]="checked-out","Actual"),"No Revenue")</f>
        <v>Expected</v>
      </c>
      <c r="S6585" s="4">
        <f>Table2[[#This Row],[Revenue_Amount]]/Table2[[#This Row],[Num_Nights]]</f>
        <v>121.74</v>
      </c>
    </row>
    <row r="6586" spans="1:19" hidden="1" x14ac:dyDescent="0.3">
      <c r="A6586">
        <v>6585</v>
      </c>
      <c r="B6586" t="s">
        <v>37</v>
      </c>
      <c r="C6586" s="9">
        <v>44936</v>
      </c>
      <c r="D6586" s="9">
        <v>44941</v>
      </c>
      <c r="E6586" s="10">
        <v>44919</v>
      </c>
      <c r="F6586" t="s">
        <v>54</v>
      </c>
      <c r="G6586">
        <v>410.28</v>
      </c>
      <c r="H6586">
        <v>2</v>
      </c>
      <c r="I6586">
        <v>1</v>
      </c>
      <c r="J6586" t="s">
        <v>35</v>
      </c>
      <c r="K6586" t="s">
        <v>99</v>
      </c>
      <c r="L6586" t="s">
        <v>56</v>
      </c>
      <c r="M6586" t="s">
        <v>36</v>
      </c>
      <c r="N6586" t="s">
        <v>41</v>
      </c>
      <c r="O6586">
        <f>Table2[[#This Row],[check_out_date]]-Table2[[#This Row],[check_in_date]]</f>
        <v>5</v>
      </c>
      <c r="P6586">
        <f>Table2[[#This Row],[num_adults]]+Table2[[#This Row],[num_children]]</f>
        <v>3</v>
      </c>
      <c r="Q6586" s="3">
        <f>IF(OR(Table2[[#This Row],[booking_status]]="confirmed",Table2[[#This Row],[booking_status]]="checked-out"),Table2[[#This Row],[room_rate_per_night]]*Table2[[#This Row],[Num_Nights]],0)</f>
        <v>2051.3999999999996</v>
      </c>
      <c r="R6586" t="str" cm="1">
        <f t="array" ref="R6586">IFERROR(_xlfn.IFS(Table2[[#This Row],[booking_status]]="confirmed","Expected",Table2[[#This Row],[booking_status]]="checked-out","Actual"),"No Revenue")</f>
        <v>Actual</v>
      </c>
      <c r="S6586" s="4">
        <f>Table2[[#This Row],[Revenue_Amount]]/Table2[[#This Row],[Num_Nights]]</f>
        <v>410.27999999999992</v>
      </c>
    </row>
    <row r="6587" spans="1:19" x14ac:dyDescent="0.3">
      <c r="A6587">
        <v>6586</v>
      </c>
      <c r="B6587" t="s">
        <v>31</v>
      </c>
      <c r="C6587" s="9">
        <v>45271</v>
      </c>
      <c r="D6587" s="9">
        <v>45276</v>
      </c>
      <c r="E6587" s="10">
        <v>45236</v>
      </c>
      <c r="F6587" t="s">
        <v>18</v>
      </c>
      <c r="G6587">
        <v>212.89</v>
      </c>
      <c r="H6587">
        <v>2</v>
      </c>
      <c r="I6587">
        <v>0</v>
      </c>
      <c r="J6587" t="s">
        <v>55</v>
      </c>
      <c r="K6587" t="s">
        <v>66</v>
      </c>
      <c r="L6587" t="s">
        <v>21</v>
      </c>
      <c r="M6587" t="s">
        <v>22</v>
      </c>
      <c r="N6587" t="s">
        <v>41</v>
      </c>
      <c r="O6587">
        <f>Table2[[#This Row],[check_out_date]]-Table2[[#This Row],[check_in_date]]</f>
        <v>5</v>
      </c>
      <c r="P6587">
        <f>Table2[[#This Row],[num_adults]]+Table2[[#This Row],[num_children]]</f>
        <v>2</v>
      </c>
      <c r="Q6587" s="3">
        <f>IF(OR(Table2[[#This Row],[booking_status]]="confirmed",Table2[[#This Row],[booking_status]]="checked-out"),Table2[[#This Row],[room_rate_per_night]]*Table2[[#This Row],[Num_Nights]],0)</f>
        <v>1064.4499999999998</v>
      </c>
      <c r="R6587" t="str" cm="1">
        <f t="array" ref="R6587">IFERROR(_xlfn.IFS(Table2[[#This Row],[booking_status]]="confirmed","Expected",Table2[[#This Row],[booking_status]]="checked-out","Actual"),"No Revenue")</f>
        <v>Expected</v>
      </c>
      <c r="S6587" s="4">
        <f>Table2[[#This Row],[Revenue_Amount]]/Table2[[#This Row],[Num_Nights]]</f>
        <v>212.88999999999996</v>
      </c>
    </row>
    <row r="6588" spans="1:19" x14ac:dyDescent="0.3">
      <c r="A6588">
        <v>6587</v>
      </c>
      <c r="B6588" t="s">
        <v>50</v>
      </c>
      <c r="C6588" s="9">
        <v>45091</v>
      </c>
      <c r="D6588" s="9">
        <v>45095</v>
      </c>
      <c r="E6588" s="10">
        <v>45040</v>
      </c>
      <c r="F6588" t="s">
        <v>49</v>
      </c>
      <c r="G6588">
        <v>114.33</v>
      </c>
      <c r="H6588">
        <v>1</v>
      </c>
      <c r="I6588">
        <v>3</v>
      </c>
      <c r="J6588" t="s">
        <v>55</v>
      </c>
      <c r="K6588" t="s">
        <v>20</v>
      </c>
      <c r="L6588" t="s">
        <v>21</v>
      </c>
      <c r="M6588" t="s">
        <v>36</v>
      </c>
      <c r="N6588" t="s">
        <v>45</v>
      </c>
      <c r="O6588">
        <f>Table2[[#This Row],[check_out_date]]-Table2[[#This Row],[check_in_date]]</f>
        <v>4</v>
      </c>
      <c r="P6588">
        <f>Table2[[#This Row],[num_adults]]+Table2[[#This Row],[num_children]]</f>
        <v>4</v>
      </c>
      <c r="Q6588" s="3">
        <f>IF(OR(Table2[[#This Row],[booking_status]]="confirmed",Table2[[#This Row],[booking_status]]="checked-out"),Table2[[#This Row],[room_rate_per_night]]*Table2[[#This Row],[Num_Nights]],0)</f>
        <v>457.32</v>
      </c>
      <c r="R6588" t="str" cm="1">
        <f t="array" ref="R6588">IFERROR(_xlfn.IFS(Table2[[#This Row],[booking_status]]="confirmed","Expected",Table2[[#This Row],[booking_status]]="checked-out","Actual"),"No Revenue")</f>
        <v>Expected</v>
      </c>
      <c r="S6588" s="4">
        <f>Table2[[#This Row],[Revenue_Amount]]/Table2[[#This Row],[Num_Nights]]</f>
        <v>114.33</v>
      </c>
    </row>
    <row r="6589" spans="1:19" hidden="1" x14ac:dyDescent="0.3">
      <c r="A6589">
        <v>6588</v>
      </c>
      <c r="B6589" t="s">
        <v>50</v>
      </c>
      <c r="C6589" s="9">
        <v>44957</v>
      </c>
      <c r="D6589" s="9">
        <v>44964</v>
      </c>
      <c r="E6589" s="10">
        <v>44952</v>
      </c>
      <c r="F6589" t="s">
        <v>27</v>
      </c>
      <c r="G6589">
        <v>156.16</v>
      </c>
      <c r="H6589">
        <v>1</v>
      </c>
      <c r="I6589">
        <v>0</v>
      </c>
      <c r="J6589" t="s">
        <v>35</v>
      </c>
      <c r="K6589" t="s">
        <v>44</v>
      </c>
      <c r="L6589" t="s">
        <v>60</v>
      </c>
      <c r="M6589" t="s">
        <v>22</v>
      </c>
      <c r="N6589" t="s">
        <v>30</v>
      </c>
      <c r="O6589">
        <f>Table2[[#This Row],[check_out_date]]-Table2[[#This Row],[check_in_date]]</f>
        <v>7</v>
      </c>
      <c r="P6589">
        <f>Table2[[#This Row],[num_adults]]+Table2[[#This Row],[num_children]]</f>
        <v>1</v>
      </c>
      <c r="Q6589" s="3">
        <f>IF(OR(Table2[[#This Row],[booking_status]]="confirmed",Table2[[#This Row],[booking_status]]="checked-out"),Table2[[#This Row],[room_rate_per_night]]*Table2[[#This Row],[Num_Nights]],0)</f>
        <v>0</v>
      </c>
      <c r="R6589" t="str" cm="1">
        <f t="array" ref="R6589">IFERROR(_xlfn.IFS(Table2[[#This Row],[booking_status]]="confirmed","Expected",Table2[[#This Row],[booking_status]]="checked-out","Actual"),"No Revenue")</f>
        <v>No Revenue</v>
      </c>
      <c r="S6589" s="4">
        <f>Table2[[#This Row],[Revenue_Amount]]/Table2[[#This Row],[Num_Nights]]</f>
        <v>0</v>
      </c>
    </row>
    <row r="6590" spans="1:19" x14ac:dyDescent="0.3">
      <c r="A6590">
        <v>6589</v>
      </c>
      <c r="B6590" t="s">
        <v>50</v>
      </c>
      <c r="C6590" s="9">
        <v>44993</v>
      </c>
      <c r="D6590" s="9">
        <v>44998</v>
      </c>
      <c r="E6590" s="10">
        <v>44962</v>
      </c>
      <c r="F6590" t="s">
        <v>49</v>
      </c>
      <c r="G6590">
        <v>128.18</v>
      </c>
      <c r="H6590">
        <v>3</v>
      </c>
      <c r="I6590">
        <v>0</v>
      </c>
      <c r="J6590" t="s">
        <v>55</v>
      </c>
      <c r="K6590" t="s">
        <v>66</v>
      </c>
      <c r="L6590" t="s">
        <v>21</v>
      </c>
      <c r="M6590" t="s">
        <v>36</v>
      </c>
      <c r="N6590" t="s">
        <v>95</v>
      </c>
      <c r="O6590">
        <f>Table2[[#This Row],[check_out_date]]-Table2[[#This Row],[check_in_date]]</f>
        <v>5</v>
      </c>
      <c r="P6590">
        <f>Table2[[#This Row],[num_adults]]+Table2[[#This Row],[num_children]]</f>
        <v>3</v>
      </c>
      <c r="Q6590" s="3">
        <f>IF(OR(Table2[[#This Row],[booking_status]]="confirmed",Table2[[#This Row],[booking_status]]="checked-out"),Table2[[#This Row],[room_rate_per_night]]*Table2[[#This Row],[Num_Nights]],0)</f>
        <v>640.90000000000009</v>
      </c>
      <c r="R6590" t="str" cm="1">
        <f t="array" ref="R6590">IFERROR(_xlfn.IFS(Table2[[#This Row],[booking_status]]="confirmed","Expected",Table2[[#This Row],[booking_status]]="checked-out","Actual"),"No Revenue")</f>
        <v>Expected</v>
      </c>
      <c r="S6590" s="4">
        <f>Table2[[#This Row],[Revenue_Amount]]/Table2[[#This Row],[Num_Nights]]</f>
        <v>128.18</v>
      </c>
    </row>
    <row r="6591" spans="1:19" hidden="1" x14ac:dyDescent="0.3">
      <c r="A6591">
        <v>6590</v>
      </c>
      <c r="B6591" t="s">
        <v>31</v>
      </c>
      <c r="C6591" s="9">
        <v>45090</v>
      </c>
      <c r="D6591" s="9">
        <v>45095</v>
      </c>
      <c r="E6591" s="10">
        <v>45036</v>
      </c>
      <c r="F6591" t="s">
        <v>27</v>
      </c>
      <c r="G6591">
        <v>146.03</v>
      </c>
      <c r="H6591">
        <v>2</v>
      </c>
      <c r="I6591">
        <v>0</v>
      </c>
      <c r="J6591" t="s">
        <v>35</v>
      </c>
      <c r="K6591" t="s">
        <v>29</v>
      </c>
      <c r="L6591" t="s">
        <v>21</v>
      </c>
      <c r="M6591" t="s">
        <v>36</v>
      </c>
      <c r="N6591" t="s">
        <v>41</v>
      </c>
      <c r="O6591">
        <f>Table2[[#This Row],[check_out_date]]-Table2[[#This Row],[check_in_date]]</f>
        <v>5</v>
      </c>
      <c r="P6591">
        <f>Table2[[#This Row],[num_adults]]+Table2[[#This Row],[num_children]]</f>
        <v>2</v>
      </c>
      <c r="Q6591" s="3">
        <f>IF(OR(Table2[[#This Row],[booking_status]]="confirmed",Table2[[#This Row],[booking_status]]="checked-out"),Table2[[#This Row],[room_rate_per_night]]*Table2[[#This Row],[Num_Nights]],0)</f>
        <v>730.15</v>
      </c>
      <c r="R6591" t="str" cm="1">
        <f t="array" ref="R6591">IFERROR(_xlfn.IFS(Table2[[#This Row],[booking_status]]="confirmed","Expected",Table2[[#This Row],[booking_status]]="checked-out","Actual"),"No Revenue")</f>
        <v>Expected</v>
      </c>
      <c r="S6591" s="4">
        <f>Table2[[#This Row],[Revenue_Amount]]/Table2[[#This Row],[Num_Nights]]</f>
        <v>146.03</v>
      </c>
    </row>
    <row r="6592" spans="1:19" x14ac:dyDescent="0.3">
      <c r="A6592">
        <v>6591</v>
      </c>
      <c r="B6592" t="s">
        <v>31</v>
      </c>
      <c r="C6592" s="9">
        <v>44968</v>
      </c>
      <c r="D6592" s="9">
        <v>44974</v>
      </c>
      <c r="E6592" s="10">
        <v>44941</v>
      </c>
      <c r="F6592" t="s">
        <v>49</v>
      </c>
      <c r="G6592">
        <v>56.87</v>
      </c>
      <c r="H6592">
        <v>2</v>
      </c>
      <c r="I6592">
        <v>0</v>
      </c>
      <c r="J6592" t="s">
        <v>28</v>
      </c>
      <c r="K6592" t="s">
        <v>29</v>
      </c>
      <c r="L6592" t="s">
        <v>21</v>
      </c>
      <c r="M6592" t="s">
        <v>36</v>
      </c>
      <c r="N6592" t="s">
        <v>41</v>
      </c>
      <c r="O6592">
        <f>Table2[[#This Row],[check_out_date]]-Table2[[#This Row],[check_in_date]]</f>
        <v>6</v>
      </c>
      <c r="P6592">
        <f>Table2[[#This Row],[num_adults]]+Table2[[#This Row],[num_children]]</f>
        <v>2</v>
      </c>
      <c r="Q6592" s="3">
        <f>IF(OR(Table2[[#This Row],[booking_status]]="confirmed",Table2[[#This Row],[booking_status]]="checked-out"),Table2[[#This Row],[room_rate_per_night]]*Table2[[#This Row],[Num_Nights]],0)</f>
        <v>341.21999999999997</v>
      </c>
      <c r="R6592" t="str" cm="1">
        <f t="array" ref="R6592">IFERROR(_xlfn.IFS(Table2[[#This Row],[booking_status]]="confirmed","Expected",Table2[[#This Row],[booking_status]]="checked-out","Actual"),"No Revenue")</f>
        <v>Expected</v>
      </c>
      <c r="S6592" s="4">
        <f>Table2[[#This Row],[Revenue_Amount]]/Table2[[#This Row],[Num_Nights]]</f>
        <v>56.87</v>
      </c>
    </row>
    <row r="6593" spans="1:19" x14ac:dyDescent="0.3">
      <c r="A6593">
        <v>6592</v>
      </c>
      <c r="B6593" t="s">
        <v>31</v>
      </c>
      <c r="C6593" s="9">
        <v>44963</v>
      </c>
      <c r="D6593" s="9">
        <v>44967</v>
      </c>
      <c r="E6593" s="10">
        <v>44925</v>
      </c>
      <c r="F6593" t="s">
        <v>49</v>
      </c>
      <c r="G6593">
        <v>97.45</v>
      </c>
      <c r="H6593">
        <v>3</v>
      </c>
      <c r="I6593">
        <v>0</v>
      </c>
      <c r="J6593" t="s">
        <v>55</v>
      </c>
      <c r="K6593" t="s">
        <v>29</v>
      </c>
      <c r="L6593" t="s">
        <v>21</v>
      </c>
      <c r="M6593" t="s">
        <v>22</v>
      </c>
      <c r="N6593" t="s">
        <v>30</v>
      </c>
      <c r="O6593">
        <f>Table2[[#This Row],[check_out_date]]-Table2[[#This Row],[check_in_date]]</f>
        <v>4</v>
      </c>
      <c r="P6593">
        <f>Table2[[#This Row],[num_adults]]+Table2[[#This Row],[num_children]]</f>
        <v>3</v>
      </c>
      <c r="Q6593" s="3">
        <f>IF(OR(Table2[[#This Row],[booking_status]]="confirmed",Table2[[#This Row],[booking_status]]="checked-out"),Table2[[#This Row],[room_rate_per_night]]*Table2[[#This Row],[Num_Nights]],0)</f>
        <v>389.8</v>
      </c>
      <c r="R6593" t="str" cm="1">
        <f t="array" ref="R6593">IFERROR(_xlfn.IFS(Table2[[#This Row],[booking_status]]="confirmed","Expected",Table2[[#This Row],[booking_status]]="checked-out","Actual"),"No Revenue")</f>
        <v>Expected</v>
      </c>
      <c r="S6593" s="4">
        <f>Table2[[#This Row],[Revenue_Amount]]/Table2[[#This Row],[Num_Nights]]</f>
        <v>97.45</v>
      </c>
    </row>
    <row r="6594" spans="1:19" x14ac:dyDescent="0.3">
      <c r="A6594">
        <v>6593</v>
      </c>
      <c r="B6594" t="s">
        <v>14</v>
      </c>
      <c r="C6594" s="9">
        <v>45284</v>
      </c>
      <c r="D6594" s="9">
        <v>45288</v>
      </c>
      <c r="E6594" s="10">
        <v>45274</v>
      </c>
      <c r="F6594" t="s">
        <v>54</v>
      </c>
      <c r="G6594">
        <v>250.35</v>
      </c>
      <c r="H6594">
        <v>3</v>
      </c>
      <c r="I6594">
        <v>2</v>
      </c>
      <c r="J6594" t="s">
        <v>28</v>
      </c>
      <c r="K6594" t="s">
        <v>44</v>
      </c>
      <c r="L6594" t="s">
        <v>56</v>
      </c>
      <c r="M6594" t="s">
        <v>36</v>
      </c>
      <c r="N6594" t="s">
        <v>45</v>
      </c>
      <c r="O6594">
        <f>Table2[[#This Row],[check_out_date]]-Table2[[#This Row],[check_in_date]]</f>
        <v>4</v>
      </c>
      <c r="P6594">
        <f>Table2[[#This Row],[num_adults]]+Table2[[#This Row],[num_children]]</f>
        <v>5</v>
      </c>
      <c r="Q6594" s="3">
        <f>IF(OR(Table2[[#This Row],[booking_status]]="confirmed",Table2[[#This Row],[booking_status]]="checked-out"),Table2[[#This Row],[room_rate_per_night]]*Table2[[#This Row],[Num_Nights]],0)</f>
        <v>1001.4</v>
      </c>
      <c r="R6594" t="str" cm="1">
        <f t="array" ref="R6594">IFERROR(_xlfn.IFS(Table2[[#This Row],[booking_status]]="confirmed","Expected",Table2[[#This Row],[booking_status]]="checked-out","Actual"),"No Revenue")</f>
        <v>Actual</v>
      </c>
      <c r="S6594" s="4">
        <f>Table2[[#This Row],[Revenue_Amount]]/Table2[[#This Row],[Num_Nights]]</f>
        <v>250.35</v>
      </c>
    </row>
    <row r="6595" spans="1:19" x14ac:dyDescent="0.3">
      <c r="A6595">
        <v>6594</v>
      </c>
      <c r="B6595" t="s">
        <v>31</v>
      </c>
      <c r="C6595" s="9">
        <v>45093</v>
      </c>
      <c r="D6595" s="9">
        <v>45099</v>
      </c>
      <c r="E6595" s="10">
        <v>45069</v>
      </c>
      <c r="F6595" t="s">
        <v>49</v>
      </c>
      <c r="G6595">
        <v>104.89</v>
      </c>
      <c r="H6595">
        <v>1</v>
      </c>
      <c r="I6595">
        <v>0</v>
      </c>
      <c r="J6595" t="s">
        <v>94</v>
      </c>
      <c r="K6595" t="s">
        <v>44</v>
      </c>
      <c r="L6595" t="s">
        <v>21</v>
      </c>
      <c r="M6595" t="s">
        <v>36</v>
      </c>
      <c r="N6595" t="s">
        <v>41</v>
      </c>
      <c r="O6595">
        <f>Table2[[#This Row],[check_out_date]]-Table2[[#This Row],[check_in_date]]</f>
        <v>6</v>
      </c>
      <c r="P6595">
        <f>Table2[[#This Row],[num_adults]]+Table2[[#This Row],[num_children]]</f>
        <v>1</v>
      </c>
      <c r="Q6595" s="3">
        <f>IF(OR(Table2[[#This Row],[booking_status]]="confirmed",Table2[[#This Row],[booking_status]]="checked-out"),Table2[[#This Row],[room_rate_per_night]]*Table2[[#This Row],[Num_Nights]],0)</f>
        <v>629.34</v>
      </c>
      <c r="R6595" t="str" cm="1">
        <f t="array" ref="R6595">IFERROR(_xlfn.IFS(Table2[[#This Row],[booking_status]]="confirmed","Expected",Table2[[#This Row],[booking_status]]="checked-out","Actual"),"No Revenue")</f>
        <v>Expected</v>
      </c>
      <c r="S6595" s="4">
        <f>Table2[[#This Row],[Revenue_Amount]]/Table2[[#This Row],[Num_Nights]]</f>
        <v>104.89</v>
      </c>
    </row>
    <row r="6596" spans="1:19" x14ac:dyDescent="0.3">
      <c r="A6596">
        <v>6595</v>
      </c>
      <c r="B6596" t="s">
        <v>14</v>
      </c>
      <c r="C6596" s="9">
        <v>45185</v>
      </c>
      <c r="D6596" s="9">
        <v>45191</v>
      </c>
      <c r="E6596" s="10">
        <v>45176</v>
      </c>
      <c r="F6596" t="s">
        <v>54</v>
      </c>
      <c r="G6596">
        <v>445.47</v>
      </c>
      <c r="H6596">
        <v>4</v>
      </c>
      <c r="I6596">
        <v>0</v>
      </c>
      <c r="J6596" t="s">
        <v>28</v>
      </c>
      <c r="K6596" t="s">
        <v>66</v>
      </c>
      <c r="L6596" t="s">
        <v>56</v>
      </c>
      <c r="M6596" t="s">
        <v>36</v>
      </c>
      <c r="N6596" t="s">
        <v>45</v>
      </c>
      <c r="O6596">
        <f>Table2[[#This Row],[check_out_date]]-Table2[[#This Row],[check_in_date]]</f>
        <v>6</v>
      </c>
      <c r="P6596">
        <f>Table2[[#This Row],[num_adults]]+Table2[[#This Row],[num_children]]</f>
        <v>4</v>
      </c>
      <c r="Q6596" s="3">
        <f>IF(OR(Table2[[#This Row],[booking_status]]="confirmed",Table2[[#This Row],[booking_status]]="checked-out"),Table2[[#This Row],[room_rate_per_night]]*Table2[[#This Row],[Num_Nights]],0)</f>
        <v>2672.82</v>
      </c>
      <c r="R6596" t="str" cm="1">
        <f t="array" ref="R6596">IFERROR(_xlfn.IFS(Table2[[#This Row],[booking_status]]="confirmed","Expected",Table2[[#This Row],[booking_status]]="checked-out","Actual"),"No Revenue")</f>
        <v>Actual</v>
      </c>
      <c r="S6596" s="4">
        <f>Table2[[#This Row],[Revenue_Amount]]/Table2[[#This Row],[Num_Nights]]</f>
        <v>445.47</v>
      </c>
    </row>
    <row r="6597" spans="1:19" x14ac:dyDescent="0.3">
      <c r="A6597">
        <v>6596</v>
      </c>
      <c r="B6597" t="s">
        <v>37</v>
      </c>
      <c r="C6597" s="9">
        <v>45236</v>
      </c>
      <c r="D6597" s="9">
        <v>45242</v>
      </c>
      <c r="E6597" s="10">
        <v>45166</v>
      </c>
      <c r="F6597" t="s">
        <v>49</v>
      </c>
      <c r="G6597">
        <v>75.349999999999994</v>
      </c>
      <c r="H6597">
        <v>1</v>
      </c>
      <c r="I6597">
        <v>2</v>
      </c>
      <c r="J6597" t="s">
        <v>19</v>
      </c>
      <c r="K6597" t="s">
        <v>66</v>
      </c>
      <c r="L6597" t="s">
        <v>21</v>
      </c>
      <c r="M6597" t="s">
        <v>36</v>
      </c>
      <c r="N6597" t="s">
        <v>95</v>
      </c>
      <c r="O6597">
        <f>Table2[[#This Row],[check_out_date]]-Table2[[#This Row],[check_in_date]]</f>
        <v>6</v>
      </c>
      <c r="P6597">
        <f>Table2[[#This Row],[num_adults]]+Table2[[#This Row],[num_children]]</f>
        <v>3</v>
      </c>
      <c r="Q6597" s="3">
        <f>IF(OR(Table2[[#This Row],[booking_status]]="confirmed",Table2[[#This Row],[booking_status]]="checked-out"),Table2[[#This Row],[room_rate_per_night]]*Table2[[#This Row],[Num_Nights]],0)</f>
        <v>452.09999999999997</v>
      </c>
      <c r="R6597" t="str" cm="1">
        <f t="array" ref="R6597">IFERROR(_xlfn.IFS(Table2[[#This Row],[booking_status]]="confirmed","Expected",Table2[[#This Row],[booking_status]]="checked-out","Actual"),"No Revenue")</f>
        <v>Expected</v>
      </c>
      <c r="S6597" s="4">
        <f>Table2[[#This Row],[Revenue_Amount]]/Table2[[#This Row],[Num_Nights]]</f>
        <v>75.349999999999994</v>
      </c>
    </row>
    <row r="6598" spans="1:19" x14ac:dyDescent="0.3">
      <c r="A6598">
        <v>6597</v>
      </c>
      <c r="B6598" t="s">
        <v>31</v>
      </c>
      <c r="C6598" s="9">
        <v>45278</v>
      </c>
      <c r="D6598" s="9">
        <v>45281</v>
      </c>
      <c r="E6598" s="10">
        <v>45229</v>
      </c>
      <c r="F6598" t="s">
        <v>27</v>
      </c>
      <c r="G6598">
        <v>95.72</v>
      </c>
      <c r="H6598">
        <v>2</v>
      </c>
      <c r="I6598">
        <v>0</v>
      </c>
      <c r="J6598" t="s">
        <v>28</v>
      </c>
      <c r="K6598" t="s">
        <v>29</v>
      </c>
      <c r="L6598" t="s">
        <v>21</v>
      </c>
      <c r="M6598" t="s">
        <v>36</v>
      </c>
      <c r="N6598" t="s">
        <v>23</v>
      </c>
      <c r="O6598">
        <f>Table2[[#This Row],[check_out_date]]-Table2[[#This Row],[check_in_date]]</f>
        <v>3</v>
      </c>
      <c r="P6598">
        <f>Table2[[#This Row],[num_adults]]+Table2[[#This Row],[num_children]]</f>
        <v>2</v>
      </c>
      <c r="Q6598" s="3">
        <f>IF(OR(Table2[[#This Row],[booking_status]]="confirmed",Table2[[#This Row],[booking_status]]="checked-out"),Table2[[#This Row],[room_rate_per_night]]*Table2[[#This Row],[Num_Nights]],0)</f>
        <v>287.15999999999997</v>
      </c>
      <c r="R6598" t="str" cm="1">
        <f t="array" ref="R6598">IFERROR(_xlfn.IFS(Table2[[#This Row],[booking_status]]="confirmed","Expected",Table2[[#This Row],[booking_status]]="checked-out","Actual"),"No Revenue")</f>
        <v>Expected</v>
      </c>
      <c r="S6598" s="4">
        <f>Table2[[#This Row],[Revenue_Amount]]/Table2[[#This Row],[Num_Nights]]</f>
        <v>95.719999999999985</v>
      </c>
    </row>
    <row r="6599" spans="1:19" x14ac:dyDescent="0.3">
      <c r="A6599">
        <v>6598</v>
      </c>
      <c r="B6599" t="s">
        <v>14</v>
      </c>
      <c r="C6599" s="9">
        <v>45012</v>
      </c>
      <c r="D6599" s="9">
        <v>45019</v>
      </c>
      <c r="E6599" s="10">
        <v>44944</v>
      </c>
      <c r="F6599" t="s">
        <v>27</v>
      </c>
      <c r="G6599">
        <v>140.81</v>
      </c>
      <c r="H6599">
        <v>1</v>
      </c>
      <c r="I6599">
        <v>0</v>
      </c>
      <c r="J6599" t="s">
        <v>28</v>
      </c>
      <c r="K6599" t="s">
        <v>29</v>
      </c>
      <c r="L6599" t="s">
        <v>21</v>
      </c>
      <c r="M6599" t="s">
        <v>36</v>
      </c>
      <c r="N6599" t="s">
        <v>41</v>
      </c>
      <c r="O6599">
        <f>Table2[[#This Row],[check_out_date]]-Table2[[#This Row],[check_in_date]]</f>
        <v>7</v>
      </c>
      <c r="P6599">
        <f>Table2[[#This Row],[num_adults]]+Table2[[#This Row],[num_children]]</f>
        <v>1</v>
      </c>
      <c r="Q6599" s="3">
        <f>IF(OR(Table2[[#This Row],[booking_status]]="confirmed",Table2[[#This Row],[booking_status]]="checked-out"),Table2[[#This Row],[room_rate_per_night]]*Table2[[#This Row],[Num_Nights]],0)</f>
        <v>985.67000000000007</v>
      </c>
      <c r="R6599" t="str" cm="1">
        <f t="array" ref="R6599">IFERROR(_xlfn.IFS(Table2[[#This Row],[booking_status]]="confirmed","Expected",Table2[[#This Row],[booking_status]]="checked-out","Actual"),"No Revenue")</f>
        <v>Expected</v>
      </c>
      <c r="S6599" s="4">
        <f>Table2[[#This Row],[Revenue_Amount]]/Table2[[#This Row],[Num_Nights]]</f>
        <v>140.81</v>
      </c>
    </row>
    <row r="6600" spans="1:19" x14ac:dyDescent="0.3">
      <c r="A6600">
        <v>6599</v>
      </c>
      <c r="B6600" t="s">
        <v>50</v>
      </c>
      <c r="C6600" s="9">
        <v>45175</v>
      </c>
      <c r="D6600" s="9">
        <v>45180</v>
      </c>
      <c r="E6600" s="10">
        <v>45140</v>
      </c>
      <c r="F6600" t="s">
        <v>54</v>
      </c>
      <c r="G6600">
        <v>552.54</v>
      </c>
      <c r="H6600">
        <v>4</v>
      </c>
      <c r="I6600">
        <v>3</v>
      </c>
      <c r="J6600" t="s">
        <v>28</v>
      </c>
      <c r="K6600" t="s">
        <v>44</v>
      </c>
      <c r="L6600" t="s">
        <v>56</v>
      </c>
      <c r="M6600" t="s">
        <v>22</v>
      </c>
      <c r="N6600" t="s">
        <v>41</v>
      </c>
      <c r="O6600">
        <f>Table2[[#This Row],[check_out_date]]-Table2[[#This Row],[check_in_date]]</f>
        <v>5</v>
      </c>
      <c r="P6600">
        <f>Table2[[#This Row],[num_adults]]+Table2[[#This Row],[num_children]]</f>
        <v>7</v>
      </c>
      <c r="Q6600" s="3">
        <f>IF(OR(Table2[[#This Row],[booking_status]]="confirmed",Table2[[#This Row],[booking_status]]="checked-out"),Table2[[#This Row],[room_rate_per_night]]*Table2[[#This Row],[Num_Nights]],0)</f>
        <v>2762.7</v>
      </c>
      <c r="R6600" t="str" cm="1">
        <f t="array" ref="R6600">IFERROR(_xlfn.IFS(Table2[[#This Row],[booking_status]]="confirmed","Expected",Table2[[#This Row],[booking_status]]="checked-out","Actual"),"No Revenue")</f>
        <v>Actual</v>
      </c>
      <c r="S6600" s="4">
        <f>Table2[[#This Row],[Revenue_Amount]]/Table2[[#This Row],[Num_Nights]]</f>
        <v>552.54</v>
      </c>
    </row>
    <row r="6601" spans="1:19" x14ac:dyDescent="0.3">
      <c r="A6601">
        <v>6600</v>
      </c>
      <c r="B6601" t="s">
        <v>14</v>
      </c>
      <c r="C6601" s="9">
        <v>45189</v>
      </c>
      <c r="D6601" s="9">
        <v>45199</v>
      </c>
      <c r="E6601" s="10">
        <v>45124</v>
      </c>
      <c r="F6601" t="s">
        <v>54</v>
      </c>
      <c r="G6601">
        <v>367.13</v>
      </c>
      <c r="H6601">
        <v>1</v>
      </c>
      <c r="I6601">
        <v>3</v>
      </c>
      <c r="J6601" t="s">
        <v>19</v>
      </c>
      <c r="K6601" t="s">
        <v>66</v>
      </c>
      <c r="L6601" t="s">
        <v>21</v>
      </c>
      <c r="M6601" t="s">
        <v>36</v>
      </c>
      <c r="N6601" t="s">
        <v>41</v>
      </c>
      <c r="O6601">
        <f>Table2[[#This Row],[check_out_date]]-Table2[[#This Row],[check_in_date]]</f>
        <v>10</v>
      </c>
      <c r="P6601">
        <f>Table2[[#This Row],[num_adults]]+Table2[[#This Row],[num_children]]</f>
        <v>4</v>
      </c>
      <c r="Q6601" s="3">
        <f>IF(OR(Table2[[#This Row],[booking_status]]="confirmed",Table2[[#This Row],[booking_status]]="checked-out"),Table2[[#This Row],[room_rate_per_night]]*Table2[[#This Row],[Num_Nights]],0)</f>
        <v>3671.3</v>
      </c>
      <c r="R6601" t="str" cm="1">
        <f t="array" ref="R6601">IFERROR(_xlfn.IFS(Table2[[#This Row],[booking_status]]="confirmed","Expected",Table2[[#This Row],[booking_status]]="checked-out","Actual"),"No Revenue")</f>
        <v>Expected</v>
      </c>
      <c r="S6601" s="4">
        <f>Table2[[#This Row],[Revenue_Amount]]/Table2[[#This Row],[Num_Nights]]</f>
        <v>367.13</v>
      </c>
    </row>
    <row r="6602" spans="1:19" x14ac:dyDescent="0.3">
      <c r="A6602">
        <v>6601</v>
      </c>
      <c r="B6602" t="s">
        <v>14</v>
      </c>
      <c r="C6602" s="9">
        <v>45034</v>
      </c>
      <c r="D6602" s="9">
        <v>45036</v>
      </c>
      <c r="E6602" s="10">
        <v>44977</v>
      </c>
      <c r="F6602" t="s">
        <v>27</v>
      </c>
      <c r="G6602">
        <v>189.12</v>
      </c>
      <c r="H6602">
        <v>2</v>
      </c>
      <c r="I6602">
        <v>0</v>
      </c>
      <c r="J6602" t="s">
        <v>28</v>
      </c>
      <c r="K6602" t="s">
        <v>29</v>
      </c>
      <c r="L6602" t="s">
        <v>56</v>
      </c>
      <c r="M6602" t="s">
        <v>22</v>
      </c>
      <c r="N6602" t="s">
        <v>23</v>
      </c>
      <c r="O6602">
        <f>Table2[[#This Row],[check_out_date]]-Table2[[#This Row],[check_in_date]]</f>
        <v>2</v>
      </c>
      <c r="P6602">
        <f>Table2[[#This Row],[num_adults]]+Table2[[#This Row],[num_children]]</f>
        <v>2</v>
      </c>
      <c r="Q6602" s="3">
        <f>IF(OR(Table2[[#This Row],[booking_status]]="confirmed",Table2[[#This Row],[booking_status]]="checked-out"),Table2[[#This Row],[room_rate_per_night]]*Table2[[#This Row],[Num_Nights]],0)</f>
        <v>378.24</v>
      </c>
      <c r="R6602" t="str" cm="1">
        <f t="array" ref="R6602">IFERROR(_xlfn.IFS(Table2[[#This Row],[booking_status]]="confirmed","Expected",Table2[[#This Row],[booking_status]]="checked-out","Actual"),"No Revenue")</f>
        <v>Actual</v>
      </c>
      <c r="S6602" s="4">
        <f>Table2[[#This Row],[Revenue_Amount]]/Table2[[#This Row],[Num_Nights]]</f>
        <v>189.12</v>
      </c>
    </row>
    <row r="6603" spans="1:19" x14ac:dyDescent="0.3">
      <c r="A6603">
        <v>6602</v>
      </c>
      <c r="B6603" t="s">
        <v>31</v>
      </c>
      <c r="C6603" s="9">
        <v>44972</v>
      </c>
      <c r="D6603" s="9">
        <v>44974</v>
      </c>
      <c r="E6603" s="10">
        <v>44950</v>
      </c>
      <c r="F6603" t="s">
        <v>18</v>
      </c>
      <c r="G6603">
        <v>187.84</v>
      </c>
      <c r="H6603">
        <v>2</v>
      </c>
      <c r="I6603">
        <v>0</v>
      </c>
      <c r="J6603" t="s">
        <v>94</v>
      </c>
      <c r="K6603" t="s">
        <v>99</v>
      </c>
      <c r="L6603" t="s">
        <v>21</v>
      </c>
      <c r="M6603" t="s">
        <v>36</v>
      </c>
      <c r="N6603" t="s">
        <v>95</v>
      </c>
      <c r="O6603">
        <f>Table2[[#This Row],[check_out_date]]-Table2[[#This Row],[check_in_date]]</f>
        <v>2</v>
      </c>
      <c r="P6603">
        <f>Table2[[#This Row],[num_adults]]+Table2[[#This Row],[num_children]]</f>
        <v>2</v>
      </c>
      <c r="Q6603" s="3">
        <f>IF(OR(Table2[[#This Row],[booking_status]]="confirmed",Table2[[#This Row],[booking_status]]="checked-out"),Table2[[#This Row],[room_rate_per_night]]*Table2[[#This Row],[Num_Nights]],0)</f>
        <v>375.68</v>
      </c>
      <c r="R6603" t="str" cm="1">
        <f t="array" ref="R6603">IFERROR(_xlfn.IFS(Table2[[#This Row],[booking_status]]="confirmed","Expected",Table2[[#This Row],[booking_status]]="checked-out","Actual"),"No Revenue")</f>
        <v>Expected</v>
      </c>
      <c r="S6603" s="4">
        <f>Table2[[#This Row],[Revenue_Amount]]/Table2[[#This Row],[Num_Nights]]</f>
        <v>187.84</v>
      </c>
    </row>
    <row r="6604" spans="1:19" x14ac:dyDescent="0.3">
      <c r="A6604">
        <v>6603</v>
      </c>
      <c r="B6604" t="s">
        <v>31</v>
      </c>
      <c r="C6604" s="9">
        <v>45005</v>
      </c>
      <c r="D6604" s="9">
        <v>45008</v>
      </c>
      <c r="E6604" s="10">
        <v>44988</v>
      </c>
      <c r="F6604" t="s">
        <v>54</v>
      </c>
      <c r="G6604">
        <v>255.46</v>
      </c>
      <c r="H6604">
        <v>2</v>
      </c>
      <c r="I6604">
        <v>1</v>
      </c>
      <c r="J6604" t="s">
        <v>55</v>
      </c>
      <c r="K6604" t="s">
        <v>29</v>
      </c>
      <c r="L6604" t="s">
        <v>56</v>
      </c>
      <c r="M6604" t="s">
        <v>36</v>
      </c>
      <c r="N6604" t="s">
        <v>41</v>
      </c>
      <c r="O6604">
        <f>Table2[[#This Row],[check_out_date]]-Table2[[#This Row],[check_in_date]]</f>
        <v>3</v>
      </c>
      <c r="P6604">
        <f>Table2[[#This Row],[num_adults]]+Table2[[#This Row],[num_children]]</f>
        <v>3</v>
      </c>
      <c r="Q6604" s="3">
        <f>IF(OR(Table2[[#This Row],[booking_status]]="confirmed",Table2[[#This Row],[booking_status]]="checked-out"),Table2[[#This Row],[room_rate_per_night]]*Table2[[#This Row],[Num_Nights]],0)</f>
        <v>766.38</v>
      </c>
      <c r="R6604" t="str" cm="1">
        <f t="array" ref="R6604">IFERROR(_xlfn.IFS(Table2[[#This Row],[booking_status]]="confirmed","Expected",Table2[[#This Row],[booking_status]]="checked-out","Actual"),"No Revenue")</f>
        <v>Actual</v>
      </c>
      <c r="S6604" s="4">
        <f>Table2[[#This Row],[Revenue_Amount]]/Table2[[#This Row],[Num_Nights]]</f>
        <v>255.46</v>
      </c>
    </row>
    <row r="6605" spans="1:19" x14ac:dyDescent="0.3">
      <c r="A6605">
        <v>6604</v>
      </c>
      <c r="B6605" t="s">
        <v>14</v>
      </c>
      <c r="C6605" s="9">
        <v>45038</v>
      </c>
      <c r="D6605" s="9">
        <v>45043</v>
      </c>
      <c r="E6605" s="10">
        <v>45008</v>
      </c>
      <c r="F6605" t="s">
        <v>27</v>
      </c>
      <c r="G6605">
        <v>162.12</v>
      </c>
      <c r="H6605">
        <v>1</v>
      </c>
      <c r="I6605">
        <v>1</v>
      </c>
      <c r="J6605" t="s">
        <v>55</v>
      </c>
      <c r="K6605" t="s">
        <v>20</v>
      </c>
      <c r="L6605" t="s">
        <v>21</v>
      </c>
      <c r="M6605" t="s">
        <v>36</v>
      </c>
      <c r="N6605" t="s">
        <v>23</v>
      </c>
      <c r="O6605">
        <f>Table2[[#This Row],[check_out_date]]-Table2[[#This Row],[check_in_date]]</f>
        <v>5</v>
      </c>
      <c r="P6605">
        <f>Table2[[#This Row],[num_adults]]+Table2[[#This Row],[num_children]]</f>
        <v>2</v>
      </c>
      <c r="Q6605" s="3">
        <f>IF(OR(Table2[[#This Row],[booking_status]]="confirmed",Table2[[#This Row],[booking_status]]="checked-out"),Table2[[#This Row],[room_rate_per_night]]*Table2[[#This Row],[Num_Nights]],0)</f>
        <v>810.6</v>
      </c>
      <c r="R6605" t="str" cm="1">
        <f t="array" ref="R6605">IFERROR(_xlfn.IFS(Table2[[#This Row],[booking_status]]="confirmed","Expected",Table2[[#This Row],[booking_status]]="checked-out","Actual"),"No Revenue")</f>
        <v>Expected</v>
      </c>
      <c r="S6605" s="4">
        <f>Table2[[#This Row],[Revenue_Amount]]/Table2[[#This Row],[Num_Nights]]</f>
        <v>162.12</v>
      </c>
    </row>
    <row r="6606" spans="1:19" hidden="1" x14ac:dyDescent="0.3">
      <c r="A6606">
        <v>6605</v>
      </c>
      <c r="B6606" t="s">
        <v>14</v>
      </c>
      <c r="C6606" s="9">
        <v>44980</v>
      </c>
      <c r="D6606" s="9">
        <v>44988</v>
      </c>
      <c r="E6606" s="10">
        <v>44966</v>
      </c>
      <c r="F6606" t="s">
        <v>27</v>
      </c>
      <c r="G6606">
        <v>140.80000000000001</v>
      </c>
      <c r="H6606">
        <v>2</v>
      </c>
      <c r="I6606">
        <v>1</v>
      </c>
      <c r="J6606" t="s">
        <v>35</v>
      </c>
      <c r="K6606" t="s">
        <v>99</v>
      </c>
      <c r="L6606" t="s">
        <v>21</v>
      </c>
      <c r="M6606" t="s">
        <v>22</v>
      </c>
      <c r="N6606" t="s">
        <v>95</v>
      </c>
      <c r="O6606">
        <f>Table2[[#This Row],[check_out_date]]-Table2[[#This Row],[check_in_date]]</f>
        <v>8</v>
      </c>
      <c r="P6606">
        <f>Table2[[#This Row],[num_adults]]+Table2[[#This Row],[num_children]]</f>
        <v>3</v>
      </c>
      <c r="Q6606" s="3">
        <f>IF(OR(Table2[[#This Row],[booking_status]]="confirmed",Table2[[#This Row],[booking_status]]="checked-out"),Table2[[#This Row],[room_rate_per_night]]*Table2[[#This Row],[Num_Nights]],0)</f>
        <v>1126.4000000000001</v>
      </c>
      <c r="R6606" t="str" cm="1">
        <f t="array" ref="R6606">IFERROR(_xlfn.IFS(Table2[[#This Row],[booking_status]]="confirmed","Expected",Table2[[#This Row],[booking_status]]="checked-out","Actual"),"No Revenue")</f>
        <v>Expected</v>
      </c>
      <c r="S6606" s="4">
        <f>Table2[[#This Row],[Revenue_Amount]]/Table2[[#This Row],[Num_Nights]]</f>
        <v>140.80000000000001</v>
      </c>
    </row>
    <row r="6607" spans="1:19" x14ac:dyDescent="0.3">
      <c r="A6607">
        <v>6606</v>
      </c>
      <c r="B6607" t="s">
        <v>31</v>
      </c>
      <c r="C6607" s="9">
        <v>45001</v>
      </c>
      <c r="D6607" s="9">
        <v>45004</v>
      </c>
      <c r="E6607" s="10">
        <v>44985</v>
      </c>
      <c r="F6607" t="s">
        <v>54</v>
      </c>
      <c r="G6607">
        <v>230.55</v>
      </c>
      <c r="H6607">
        <v>3</v>
      </c>
      <c r="I6607">
        <v>2</v>
      </c>
      <c r="J6607" t="s">
        <v>28</v>
      </c>
      <c r="K6607" t="s">
        <v>44</v>
      </c>
      <c r="L6607" t="s">
        <v>21</v>
      </c>
      <c r="M6607" t="s">
        <v>36</v>
      </c>
      <c r="N6607" t="s">
        <v>30</v>
      </c>
      <c r="O6607">
        <f>Table2[[#This Row],[check_out_date]]-Table2[[#This Row],[check_in_date]]</f>
        <v>3</v>
      </c>
      <c r="P6607">
        <f>Table2[[#This Row],[num_adults]]+Table2[[#This Row],[num_children]]</f>
        <v>5</v>
      </c>
      <c r="Q6607" s="3">
        <f>IF(OR(Table2[[#This Row],[booking_status]]="confirmed",Table2[[#This Row],[booking_status]]="checked-out"),Table2[[#This Row],[room_rate_per_night]]*Table2[[#This Row],[Num_Nights]],0)</f>
        <v>691.65000000000009</v>
      </c>
      <c r="R6607" t="str" cm="1">
        <f t="array" ref="R6607">IFERROR(_xlfn.IFS(Table2[[#This Row],[booking_status]]="confirmed","Expected",Table2[[#This Row],[booking_status]]="checked-out","Actual"),"No Revenue")</f>
        <v>Expected</v>
      </c>
      <c r="S6607" s="4">
        <f>Table2[[#This Row],[Revenue_Amount]]/Table2[[#This Row],[Num_Nights]]</f>
        <v>230.55000000000004</v>
      </c>
    </row>
    <row r="6608" spans="1:19" x14ac:dyDescent="0.3">
      <c r="A6608">
        <v>6607</v>
      </c>
      <c r="B6608" t="s">
        <v>31</v>
      </c>
      <c r="C6608" s="9">
        <v>45016</v>
      </c>
      <c r="D6608" s="9">
        <v>45017</v>
      </c>
      <c r="E6608" s="10">
        <v>44999</v>
      </c>
      <c r="F6608" t="s">
        <v>49</v>
      </c>
      <c r="G6608">
        <v>85.72</v>
      </c>
      <c r="H6608">
        <v>2</v>
      </c>
      <c r="I6608">
        <v>2</v>
      </c>
      <c r="J6608" t="s">
        <v>19</v>
      </c>
      <c r="K6608" t="s">
        <v>99</v>
      </c>
      <c r="L6608" t="s">
        <v>21</v>
      </c>
      <c r="M6608" t="s">
        <v>36</v>
      </c>
      <c r="N6608" t="s">
        <v>41</v>
      </c>
      <c r="O6608">
        <f>Table2[[#This Row],[check_out_date]]-Table2[[#This Row],[check_in_date]]</f>
        <v>1</v>
      </c>
      <c r="P6608">
        <f>Table2[[#This Row],[num_adults]]+Table2[[#This Row],[num_children]]</f>
        <v>4</v>
      </c>
      <c r="Q6608" s="3">
        <f>IF(OR(Table2[[#This Row],[booking_status]]="confirmed",Table2[[#This Row],[booking_status]]="checked-out"),Table2[[#This Row],[room_rate_per_night]]*Table2[[#This Row],[Num_Nights]],0)</f>
        <v>85.72</v>
      </c>
      <c r="R6608" t="str" cm="1">
        <f t="array" ref="R6608">IFERROR(_xlfn.IFS(Table2[[#This Row],[booking_status]]="confirmed","Expected",Table2[[#This Row],[booking_status]]="checked-out","Actual"),"No Revenue")</f>
        <v>Expected</v>
      </c>
      <c r="S6608" s="4">
        <f>Table2[[#This Row],[Revenue_Amount]]/Table2[[#This Row],[Num_Nights]]</f>
        <v>85.72</v>
      </c>
    </row>
    <row r="6609" spans="1:19" hidden="1" x14ac:dyDescent="0.3">
      <c r="A6609">
        <v>6608</v>
      </c>
      <c r="B6609" t="s">
        <v>37</v>
      </c>
      <c r="C6609" s="9">
        <v>45091</v>
      </c>
      <c r="D6609" s="9">
        <v>45094</v>
      </c>
      <c r="E6609" s="10">
        <v>45050</v>
      </c>
      <c r="F6609" t="s">
        <v>49</v>
      </c>
      <c r="G6609">
        <v>139.34</v>
      </c>
      <c r="H6609">
        <v>1</v>
      </c>
      <c r="I6609">
        <v>0</v>
      </c>
      <c r="J6609" t="s">
        <v>35</v>
      </c>
      <c r="K6609" t="s">
        <v>99</v>
      </c>
      <c r="L6609" t="s">
        <v>56</v>
      </c>
      <c r="M6609" t="s">
        <v>36</v>
      </c>
      <c r="N6609" t="s">
        <v>41</v>
      </c>
      <c r="O6609">
        <f>Table2[[#This Row],[check_out_date]]-Table2[[#This Row],[check_in_date]]</f>
        <v>3</v>
      </c>
      <c r="P6609">
        <f>Table2[[#This Row],[num_adults]]+Table2[[#This Row],[num_children]]</f>
        <v>1</v>
      </c>
      <c r="Q6609" s="3">
        <f>IF(OR(Table2[[#This Row],[booking_status]]="confirmed",Table2[[#This Row],[booking_status]]="checked-out"),Table2[[#This Row],[room_rate_per_night]]*Table2[[#This Row],[Num_Nights]],0)</f>
        <v>418.02</v>
      </c>
      <c r="R6609" t="str" cm="1">
        <f t="array" ref="R6609">IFERROR(_xlfn.IFS(Table2[[#This Row],[booking_status]]="confirmed","Expected",Table2[[#This Row],[booking_status]]="checked-out","Actual"),"No Revenue")</f>
        <v>Actual</v>
      </c>
      <c r="S6609" s="4">
        <f>Table2[[#This Row],[Revenue_Amount]]/Table2[[#This Row],[Num_Nights]]</f>
        <v>139.34</v>
      </c>
    </row>
    <row r="6610" spans="1:19" x14ac:dyDescent="0.3">
      <c r="A6610">
        <v>6609</v>
      </c>
      <c r="B6610" t="s">
        <v>37</v>
      </c>
      <c r="C6610" s="9">
        <v>45128</v>
      </c>
      <c r="D6610" s="9">
        <v>45129</v>
      </c>
      <c r="E6610" s="10">
        <v>45103</v>
      </c>
      <c r="F6610" t="s">
        <v>49</v>
      </c>
      <c r="G6610">
        <v>85.71</v>
      </c>
      <c r="H6610">
        <v>3</v>
      </c>
      <c r="I6610">
        <v>0</v>
      </c>
      <c r="J6610" t="s">
        <v>94</v>
      </c>
      <c r="K6610" t="s">
        <v>29</v>
      </c>
      <c r="L6610" t="s">
        <v>60</v>
      </c>
      <c r="M6610" t="s">
        <v>36</v>
      </c>
      <c r="N6610" t="s">
        <v>45</v>
      </c>
      <c r="O6610">
        <f>Table2[[#This Row],[check_out_date]]-Table2[[#This Row],[check_in_date]]</f>
        <v>1</v>
      </c>
      <c r="P6610">
        <f>Table2[[#This Row],[num_adults]]+Table2[[#This Row],[num_children]]</f>
        <v>3</v>
      </c>
      <c r="Q6610" s="3">
        <f>IF(OR(Table2[[#This Row],[booking_status]]="confirmed",Table2[[#This Row],[booking_status]]="checked-out"),Table2[[#This Row],[room_rate_per_night]]*Table2[[#This Row],[Num_Nights]],0)</f>
        <v>0</v>
      </c>
      <c r="R6610" t="str" cm="1">
        <f t="array" ref="R6610">IFERROR(_xlfn.IFS(Table2[[#This Row],[booking_status]]="confirmed","Expected",Table2[[#This Row],[booking_status]]="checked-out","Actual"),"No Revenue")</f>
        <v>No Revenue</v>
      </c>
      <c r="S6610" s="4">
        <f>Table2[[#This Row],[Revenue_Amount]]/Table2[[#This Row],[Num_Nights]]</f>
        <v>0</v>
      </c>
    </row>
    <row r="6611" spans="1:19" x14ac:dyDescent="0.3">
      <c r="A6611">
        <v>6610</v>
      </c>
      <c r="B6611" t="s">
        <v>37</v>
      </c>
      <c r="C6611" s="9">
        <v>45077</v>
      </c>
      <c r="D6611" s="9">
        <v>45080</v>
      </c>
      <c r="E6611" s="10">
        <v>45056</v>
      </c>
      <c r="F6611" t="s">
        <v>27</v>
      </c>
      <c r="G6611">
        <v>208.97</v>
      </c>
      <c r="H6611">
        <v>1</v>
      </c>
      <c r="I6611">
        <v>0</v>
      </c>
      <c r="J6611" t="s">
        <v>55</v>
      </c>
      <c r="K6611" t="s">
        <v>99</v>
      </c>
      <c r="L6611" t="s">
        <v>21</v>
      </c>
      <c r="M6611" t="s">
        <v>22</v>
      </c>
      <c r="N6611" t="s">
        <v>23</v>
      </c>
      <c r="O6611">
        <f>Table2[[#This Row],[check_out_date]]-Table2[[#This Row],[check_in_date]]</f>
        <v>3</v>
      </c>
      <c r="P6611">
        <f>Table2[[#This Row],[num_adults]]+Table2[[#This Row],[num_children]]</f>
        <v>1</v>
      </c>
      <c r="Q6611" s="3">
        <f>IF(OR(Table2[[#This Row],[booking_status]]="confirmed",Table2[[#This Row],[booking_status]]="checked-out"),Table2[[#This Row],[room_rate_per_night]]*Table2[[#This Row],[Num_Nights]],0)</f>
        <v>626.91</v>
      </c>
      <c r="R6611" t="str" cm="1">
        <f t="array" ref="R6611">IFERROR(_xlfn.IFS(Table2[[#This Row],[booking_status]]="confirmed","Expected",Table2[[#This Row],[booking_status]]="checked-out","Actual"),"No Revenue")</f>
        <v>Expected</v>
      </c>
      <c r="S6611" s="4">
        <f>Table2[[#This Row],[Revenue_Amount]]/Table2[[#This Row],[Num_Nights]]</f>
        <v>208.97</v>
      </c>
    </row>
    <row r="6612" spans="1:19" x14ac:dyDescent="0.3">
      <c r="A6612">
        <v>6611</v>
      </c>
      <c r="B6612" t="s">
        <v>37</v>
      </c>
      <c r="C6612" s="9">
        <v>44948</v>
      </c>
      <c r="D6612" s="9">
        <v>44951</v>
      </c>
      <c r="E6612" s="10">
        <v>44937</v>
      </c>
      <c r="F6612" t="s">
        <v>49</v>
      </c>
      <c r="G6612">
        <v>140.83000000000001</v>
      </c>
      <c r="H6612">
        <v>1</v>
      </c>
      <c r="I6612">
        <v>2</v>
      </c>
      <c r="J6612" t="s">
        <v>55</v>
      </c>
      <c r="K6612" t="s">
        <v>44</v>
      </c>
      <c r="L6612" t="s">
        <v>60</v>
      </c>
      <c r="M6612" t="s">
        <v>22</v>
      </c>
      <c r="N6612" t="s">
        <v>23</v>
      </c>
      <c r="O6612">
        <f>Table2[[#This Row],[check_out_date]]-Table2[[#This Row],[check_in_date]]</f>
        <v>3</v>
      </c>
      <c r="P6612">
        <f>Table2[[#This Row],[num_adults]]+Table2[[#This Row],[num_children]]</f>
        <v>3</v>
      </c>
      <c r="Q6612" s="3">
        <f>IF(OR(Table2[[#This Row],[booking_status]]="confirmed",Table2[[#This Row],[booking_status]]="checked-out"),Table2[[#This Row],[room_rate_per_night]]*Table2[[#This Row],[Num_Nights]],0)</f>
        <v>0</v>
      </c>
      <c r="R6612" t="str" cm="1">
        <f t="array" ref="R6612">IFERROR(_xlfn.IFS(Table2[[#This Row],[booking_status]]="confirmed","Expected",Table2[[#This Row],[booking_status]]="checked-out","Actual"),"No Revenue")</f>
        <v>No Revenue</v>
      </c>
      <c r="S6612" s="4">
        <f>Table2[[#This Row],[Revenue_Amount]]/Table2[[#This Row],[Num_Nights]]</f>
        <v>0</v>
      </c>
    </row>
    <row r="6613" spans="1:19" x14ac:dyDescent="0.3">
      <c r="A6613">
        <v>6612</v>
      </c>
      <c r="B6613" t="s">
        <v>14</v>
      </c>
      <c r="C6613" s="9">
        <v>45190</v>
      </c>
      <c r="D6613" s="9">
        <v>45196</v>
      </c>
      <c r="E6613" s="10">
        <v>45166</v>
      </c>
      <c r="F6613" t="s">
        <v>49</v>
      </c>
      <c r="G6613">
        <v>67.33</v>
      </c>
      <c r="H6613">
        <v>1</v>
      </c>
      <c r="I6613">
        <v>0</v>
      </c>
      <c r="J6613" t="s">
        <v>19</v>
      </c>
      <c r="K6613" t="s">
        <v>66</v>
      </c>
      <c r="L6613" t="s">
        <v>21</v>
      </c>
      <c r="M6613" t="s">
        <v>36</v>
      </c>
      <c r="N6613" t="s">
        <v>41</v>
      </c>
      <c r="O6613">
        <f>Table2[[#This Row],[check_out_date]]-Table2[[#This Row],[check_in_date]]</f>
        <v>6</v>
      </c>
      <c r="P6613">
        <f>Table2[[#This Row],[num_adults]]+Table2[[#This Row],[num_children]]</f>
        <v>1</v>
      </c>
      <c r="Q6613" s="3">
        <f>IF(OR(Table2[[#This Row],[booking_status]]="confirmed",Table2[[#This Row],[booking_status]]="checked-out"),Table2[[#This Row],[room_rate_per_night]]*Table2[[#This Row],[Num_Nights]],0)</f>
        <v>403.98</v>
      </c>
      <c r="R6613" t="str" cm="1">
        <f t="array" ref="R6613">IFERROR(_xlfn.IFS(Table2[[#This Row],[booking_status]]="confirmed","Expected",Table2[[#This Row],[booking_status]]="checked-out","Actual"),"No Revenue")</f>
        <v>Expected</v>
      </c>
      <c r="S6613" s="4">
        <f>Table2[[#This Row],[Revenue_Amount]]/Table2[[#This Row],[Num_Nights]]</f>
        <v>67.33</v>
      </c>
    </row>
    <row r="6614" spans="1:19" x14ac:dyDescent="0.3">
      <c r="A6614">
        <v>6613</v>
      </c>
      <c r="B6614" t="s">
        <v>50</v>
      </c>
      <c r="C6614" s="9">
        <v>45162</v>
      </c>
      <c r="D6614" s="9">
        <v>45167</v>
      </c>
      <c r="E6614" s="10">
        <v>45100</v>
      </c>
      <c r="F6614" t="s">
        <v>18</v>
      </c>
      <c r="G6614">
        <v>363.88</v>
      </c>
      <c r="H6614">
        <v>1</v>
      </c>
      <c r="I6614">
        <v>2</v>
      </c>
      <c r="J6614" t="s">
        <v>19</v>
      </c>
      <c r="K6614" t="s">
        <v>44</v>
      </c>
      <c r="L6614" t="s">
        <v>56</v>
      </c>
      <c r="M6614" t="s">
        <v>36</v>
      </c>
      <c r="N6614" t="s">
        <v>95</v>
      </c>
      <c r="O6614">
        <f>Table2[[#This Row],[check_out_date]]-Table2[[#This Row],[check_in_date]]</f>
        <v>5</v>
      </c>
      <c r="P6614">
        <f>Table2[[#This Row],[num_adults]]+Table2[[#This Row],[num_children]]</f>
        <v>3</v>
      </c>
      <c r="Q6614" s="3">
        <f>IF(OR(Table2[[#This Row],[booking_status]]="confirmed",Table2[[#This Row],[booking_status]]="checked-out"),Table2[[#This Row],[room_rate_per_night]]*Table2[[#This Row],[Num_Nights]],0)</f>
        <v>1819.4</v>
      </c>
      <c r="R6614" t="str" cm="1">
        <f t="array" ref="R6614">IFERROR(_xlfn.IFS(Table2[[#This Row],[booking_status]]="confirmed","Expected",Table2[[#This Row],[booking_status]]="checked-out","Actual"),"No Revenue")</f>
        <v>Actual</v>
      </c>
      <c r="S6614" s="4">
        <f>Table2[[#This Row],[Revenue_Amount]]/Table2[[#This Row],[Num_Nights]]</f>
        <v>363.88</v>
      </c>
    </row>
    <row r="6615" spans="1:19" x14ac:dyDescent="0.3">
      <c r="A6615">
        <v>6614</v>
      </c>
      <c r="B6615" t="s">
        <v>14</v>
      </c>
      <c r="C6615" s="9">
        <v>45156</v>
      </c>
      <c r="D6615" s="9">
        <v>45160</v>
      </c>
      <c r="E6615" s="10">
        <v>45107</v>
      </c>
      <c r="F6615" t="s">
        <v>49</v>
      </c>
      <c r="G6615">
        <v>122.55</v>
      </c>
      <c r="H6615">
        <v>2</v>
      </c>
      <c r="I6615">
        <v>2</v>
      </c>
      <c r="J6615" t="s">
        <v>55</v>
      </c>
      <c r="K6615" t="s">
        <v>66</v>
      </c>
      <c r="L6615" t="s">
        <v>60</v>
      </c>
      <c r="M6615" t="s">
        <v>22</v>
      </c>
      <c r="N6615" t="s">
        <v>41</v>
      </c>
      <c r="O6615">
        <f>Table2[[#This Row],[check_out_date]]-Table2[[#This Row],[check_in_date]]</f>
        <v>4</v>
      </c>
      <c r="P6615">
        <f>Table2[[#This Row],[num_adults]]+Table2[[#This Row],[num_children]]</f>
        <v>4</v>
      </c>
      <c r="Q6615" s="3">
        <f>IF(OR(Table2[[#This Row],[booking_status]]="confirmed",Table2[[#This Row],[booking_status]]="checked-out"),Table2[[#This Row],[room_rate_per_night]]*Table2[[#This Row],[Num_Nights]],0)</f>
        <v>0</v>
      </c>
      <c r="R6615" t="str" cm="1">
        <f t="array" ref="R6615">IFERROR(_xlfn.IFS(Table2[[#This Row],[booking_status]]="confirmed","Expected",Table2[[#This Row],[booking_status]]="checked-out","Actual"),"No Revenue")</f>
        <v>No Revenue</v>
      </c>
      <c r="S6615" s="4">
        <f>Table2[[#This Row],[Revenue_Amount]]/Table2[[#This Row],[Num_Nights]]</f>
        <v>0</v>
      </c>
    </row>
    <row r="6616" spans="1:19" x14ac:dyDescent="0.3">
      <c r="A6616">
        <v>6615</v>
      </c>
      <c r="B6616" t="s">
        <v>14</v>
      </c>
      <c r="C6616" s="9">
        <v>44992</v>
      </c>
      <c r="D6616" s="9">
        <v>44993</v>
      </c>
      <c r="E6616" s="10">
        <v>44936</v>
      </c>
      <c r="F6616" t="s">
        <v>54</v>
      </c>
      <c r="G6616">
        <v>434.76</v>
      </c>
      <c r="H6616">
        <v>2</v>
      </c>
      <c r="I6616">
        <v>2</v>
      </c>
      <c r="J6616" t="s">
        <v>19</v>
      </c>
      <c r="K6616" t="s">
        <v>99</v>
      </c>
      <c r="L6616" t="s">
        <v>21</v>
      </c>
      <c r="M6616" t="s">
        <v>36</v>
      </c>
      <c r="N6616" t="s">
        <v>23</v>
      </c>
      <c r="O6616">
        <f>Table2[[#This Row],[check_out_date]]-Table2[[#This Row],[check_in_date]]</f>
        <v>1</v>
      </c>
      <c r="P6616">
        <f>Table2[[#This Row],[num_adults]]+Table2[[#This Row],[num_children]]</f>
        <v>4</v>
      </c>
      <c r="Q6616" s="3">
        <f>IF(OR(Table2[[#This Row],[booking_status]]="confirmed",Table2[[#This Row],[booking_status]]="checked-out"),Table2[[#This Row],[room_rate_per_night]]*Table2[[#This Row],[Num_Nights]],0)</f>
        <v>434.76</v>
      </c>
      <c r="R6616" t="str" cm="1">
        <f t="array" ref="R6616">IFERROR(_xlfn.IFS(Table2[[#This Row],[booking_status]]="confirmed","Expected",Table2[[#This Row],[booking_status]]="checked-out","Actual"),"No Revenue")</f>
        <v>Expected</v>
      </c>
      <c r="S6616" s="4">
        <f>Table2[[#This Row],[Revenue_Amount]]/Table2[[#This Row],[Num_Nights]]</f>
        <v>434.76</v>
      </c>
    </row>
    <row r="6617" spans="1:19" x14ac:dyDescent="0.3">
      <c r="A6617">
        <v>6616</v>
      </c>
      <c r="B6617" t="s">
        <v>31</v>
      </c>
      <c r="C6617" s="9">
        <v>45286</v>
      </c>
      <c r="D6617" s="9">
        <v>45288</v>
      </c>
      <c r="E6617" s="10">
        <v>45275</v>
      </c>
      <c r="F6617" t="s">
        <v>18</v>
      </c>
      <c r="G6617">
        <v>222.83</v>
      </c>
      <c r="H6617">
        <v>2</v>
      </c>
      <c r="I6617">
        <v>0</v>
      </c>
      <c r="J6617" t="s">
        <v>55</v>
      </c>
      <c r="K6617" t="s">
        <v>44</v>
      </c>
      <c r="L6617" t="s">
        <v>21</v>
      </c>
      <c r="M6617" t="s">
        <v>36</v>
      </c>
      <c r="N6617" t="s">
        <v>95</v>
      </c>
      <c r="O6617">
        <f>Table2[[#This Row],[check_out_date]]-Table2[[#This Row],[check_in_date]]</f>
        <v>2</v>
      </c>
      <c r="P6617">
        <f>Table2[[#This Row],[num_adults]]+Table2[[#This Row],[num_children]]</f>
        <v>2</v>
      </c>
      <c r="Q6617" s="3">
        <f>IF(OR(Table2[[#This Row],[booking_status]]="confirmed",Table2[[#This Row],[booking_status]]="checked-out"),Table2[[#This Row],[room_rate_per_night]]*Table2[[#This Row],[Num_Nights]],0)</f>
        <v>445.66</v>
      </c>
      <c r="R6617" t="str" cm="1">
        <f t="array" ref="R6617">IFERROR(_xlfn.IFS(Table2[[#This Row],[booking_status]]="confirmed","Expected",Table2[[#This Row],[booking_status]]="checked-out","Actual"),"No Revenue")</f>
        <v>Expected</v>
      </c>
      <c r="S6617" s="4">
        <f>Table2[[#This Row],[Revenue_Amount]]/Table2[[#This Row],[Num_Nights]]</f>
        <v>222.83</v>
      </c>
    </row>
    <row r="6618" spans="1:19" x14ac:dyDescent="0.3">
      <c r="A6618">
        <v>6617</v>
      </c>
      <c r="B6618" t="s">
        <v>37</v>
      </c>
      <c r="C6618" s="9">
        <v>45248</v>
      </c>
      <c r="D6618" s="9">
        <v>45256</v>
      </c>
      <c r="E6618" s="10">
        <v>45201</v>
      </c>
      <c r="F6618" t="s">
        <v>49</v>
      </c>
      <c r="G6618">
        <v>72.150000000000006</v>
      </c>
      <c r="H6618">
        <v>2</v>
      </c>
      <c r="I6618">
        <v>2</v>
      </c>
      <c r="J6618" t="s">
        <v>55</v>
      </c>
      <c r="K6618" t="s">
        <v>66</v>
      </c>
      <c r="L6618" t="s">
        <v>21</v>
      </c>
      <c r="M6618" t="s">
        <v>36</v>
      </c>
      <c r="N6618" t="s">
        <v>30</v>
      </c>
      <c r="O6618">
        <f>Table2[[#This Row],[check_out_date]]-Table2[[#This Row],[check_in_date]]</f>
        <v>8</v>
      </c>
      <c r="P6618">
        <f>Table2[[#This Row],[num_adults]]+Table2[[#This Row],[num_children]]</f>
        <v>4</v>
      </c>
      <c r="Q6618" s="3">
        <f>IF(OR(Table2[[#This Row],[booking_status]]="confirmed",Table2[[#This Row],[booking_status]]="checked-out"),Table2[[#This Row],[room_rate_per_night]]*Table2[[#This Row],[Num_Nights]],0)</f>
        <v>577.20000000000005</v>
      </c>
      <c r="R6618" t="str" cm="1">
        <f t="array" ref="R6618">IFERROR(_xlfn.IFS(Table2[[#This Row],[booking_status]]="confirmed","Expected",Table2[[#This Row],[booking_status]]="checked-out","Actual"),"No Revenue")</f>
        <v>Expected</v>
      </c>
      <c r="S6618" s="4">
        <f>Table2[[#This Row],[Revenue_Amount]]/Table2[[#This Row],[Num_Nights]]</f>
        <v>72.150000000000006</v>
      </c>
    </row>
    <row r="6619" spans="1:19" x14ac:dyDescent="0.3">
      <c r="A6619">
        <v>6618</v>
      </c>
      <c r="B6619" t="s">
        <v>14</v>
      </c>
      <c r="C6619" s="9">
        <v>45125</v>
      </c>
      <c r="D6619" s="9">
        <v>45134</v>
      </c>
      <c r="E6619" s="10">
        <v>45059</v>
      </c>
      <c r="F6619" t="s">
        <v>49</v>
      </c>
      <c r="G6619">
        <v>64.52</v>
      </c>
      <c r="H6619">
        <v>1</v>
      </c>
      <c r="I6619">
        <v>2</v>
      </c>
      <c r="J6619" t="s">
        <v>94</v>
      </c>
      <c r="K6619" t="s">
        <v>66</v>
      </c>
      <c r="L6619" t="s">
        <v>60</v>
      </c>
      <c r="M6619" t="s">
        <v>36</v>
      </c>
      <c r="N6619" t="s">
        <v>41</v>
      </c>
      <c r="O6619">
        <f>Table2[[#This Row],[check_out_date]]-Table2[[#This Row],[check_in_date]]</f>
        <v>9</v>
      </c>
      <c r="P6619">
        <f>Table2[[#This Row],[num_adults]]+Table2[[#This Row],[num_children]]</f>
        <v>3</v>
      </c>
      <c r="Q6619" s="3">
        <f>IF(OR(Table2[[#This Row],[booking_status]]="confirmed",Table2[[#This Row],[booking_status]]="checked-out"),Table2[[#This Row],[room_rate_per_night]]*Table2[[#This Row],[Num_Nights]],0)</f>
        <v>0</v>
      </c>
      <c r="R6619" t="str" cm="1">
        <f t="array" ref="R6619">IFERROR(_xlfn.IFS(Table2[[#This Row],[booking_status]]="confirmed","Expected",Table2[[#This Row],[booking_status]]="checked-out","Actual"),"No Revenue")</f>
        <v>No Revenue</v>
      </c>
      <c r="S6619" s="4">
        <f>Table2[[#This Row],[Revenue_Amount]]/Table2[[#This Row],[Num_Nights]]</f>
        <v>0</v>
      </c>
    </row>
    <row r="6620" spans="1:19" x14ac:dyDescent="0.3">
      <c r="A6620">
        <v>6619</v>
      </c>
      <c r="B6620" t="s">
        <v>50</v>
      </c>
      <c r="C6620" s="9">
        <v>45085</v>
      </c>
      <c r="D6620" s="9">
        <v>45091</v>
      </c>
      <c r="E6620" s="10">
        <v>45031</v>
      </c>
      <c r="F6620" t="s">
        <v>49</v>
      </c>
      <c r="G6620">
        <v>156.83000000000001</v>
      </c>
      <c r="H6620">
        <v>2</v>
      </c>
      <c r="I6620">
        <v>0</v>
      </c>
      <c r="J6620" t="s">
        <v>55</v>
      </c>
      <c r="K6620" t="s">
        <v>66</v>
      </c>
      <c r="L6620" t="s">
        <v>21</v>
      </c>
      <c r="M6620" t="s">
        <v>36</v>
      </c>
      <c r="N6620" t="s">
        <v>23</v>
      </c>
      <c r="O6620">
        <f>Table2[[#This Row],[check_out_date]]-Table2[[#This Row],[check_in_date]]</f>
        <v>6</v>
      </c>
      <c r="P6620">
        <f>Table2[[#This Row],[num_adults]]+Table2[[#This Row],[num_children]]</f>
        <v>2</v>
      </c>
      <c r="Q6620" s="3">
        <f>IF(OR(Table2[[#This Row],[booking_status]]="confirmed",Table2[[#This Row],[booking_status]]="checked-out"),Table2[[#This Row],[room_rate_per_night]]*Table2[[#This Row],[Num_Nights]],0)</f>
        <v>940.98</v>
      </c>
      <c r="R6620" t="str" cm="1">
        <f t="array" ref="R6620">IFERROR(_xlfn.IFS(Table2[[#This Row],[booking_status]]="confirmed","Expected",Table2[[#This Row],[booking_status]]="checked-out","Actual"),"No Revenue")</f>
        <v>Expected</v>
      </c>
      <c r="S6620" s="4">
        <f>Table2[[#This Row],[Revenue_Amount]]/Table2[[#This Row],[Num_Nights]]</f>
        <v>156.83000000000001</v>
      </c>
    </row>
    <row r="6621" spans="1:19" x14ac:dyDescent="0.3">
      <c r="A6621">
        <v>6620</v>
      </c>
      <c r="B6621" t="s">
        <v>31</v>
      </c>
      <c r="C6621" s="9">
        <v>44958</v>
      </c>
      <c r="D6621" s="9">
        <v>44968</v>
      </c>
      <c r="E6621" s="10">
        <v>44944</v>
      </c>
      <c r="F6621" t="s">
        <v>49</v>
      </c>
      <c r="G6621">
        <v>88.18</v>
      </c>
      <c r="H6621">
        <v>1</v>
      </c>
      <c r="I6621">
        <v>0</v>
      </c>
      <c r="J6621" t="s">
        <v>28</v>
      </c>
      <c r="K6621" t="s">
        <v>29</v>
      </c>
      <c r="L6621" t="s">
        <v>56</v>
      </c>
      <c r="M6621" t="s">
        <v>36</v>
      </c>
      <c r="N6621" t="s">
        <v>41</v>
      </c>
      <c r="O6621">
        <f>Table2[[#This Row],[check_out_date]]-Table2[[#This Row],[check_in_date]]</f>
        <v>10</v>
      </c>
      <c r="P6621">
        <f>Table2[[#This Row],[num_adults]]+Table2[[#This Row],[num_children]]</f>
        <v>1</v>
      </c>
      <c r="Q6621" s="3">
        <f>IF(OR(Table2[[#This Row],[booking_status]]="confirmed",Table2[[#This Row],[booking_status]]="checked-out"),Table2[[#This Row],[room_rate_per_night]]*Table2[[#This Row],[Num_Nights]],0)</f>
        <v>881.80000000000007</v>
      </c>
      <c r="R6621" t="str" cm="1">
        <f t="array" ref="R6621">IFERROR(_xlfn.IFS(Table2[[#This Row],[booking_status]]="confirmed","Expected",Table2[[#This Row],[booking_status]]="checked-out","Actual"),"No Revenue")</f>
        <v>Actual</v>
      </c>
      <c r="S6621" s="4">
        <f>Table2[[#This Row],[Revenue_Amount]]/Table2[[#This Row],[Num_Nights]]</f>
        <v>88.18</v>
      </c>
    </row>
    <row r="6622" spans="1:19" x14ac:dyDescent="0.3">
      <c r="A6622">
        <v>6621</v>
      </c>
      <c r="B6622" t="s">
        <v>14</v>
      </c>
      <c r="C6622" s="9">
        <v>45252</v>
      </c>
      <c r="D6622" s="9">
        <v>45261</v>
      </c>
      <c r="E6622" s="10">
        <v>45233</v>
      </c>
      <c r="F6622" t="s">
        <v>27</v>
      </c>
      <c r="G6622">
        <v>135.43</v>
      </c>
      <c r="H6622">
        <v>1</v>
      </c>
      <c r="I6622">
        <v>1</v>
      </c>
      <c r="J6622" t="s">
        <v>28</v>
      </c>
      <c r="K6622" t="s">
        <v>29</v>
      </c>
      <c r="L6622" t="s">
        <v>21</v>
      </c>
      <c r="M6622" t="s">
        <v>36</v>
      </c>
      <c r="N6622" t="s">
        <v>45</v>
      </c>
      <c r="O6622">
        <f>Table2[[#This Row],[check_out_date]]-Table2[[#This Row],[check_in_date]]</f>
        <v>9</v>
      </c>
      <c r="P6622">
        <f>Table2[[#This Row],[num_adults]]+Table2[[#This Row],[num_children]]</f>
        <v>2</v>
      </c>
      <c r="Q6622" s="3">
        <f>IF(OR(Table2[[#This Row],[booking_status]]="confirmed",Table2[[#This Row],[booking_status]]="checked-out"),Table2[[#This Row],[room_rate_per_night]]*Table2[[#This Row],[Num_Nights]],0)</f>
        <v>1218.8700000000001</v>
      </c>
      <c r="R6622" t="str" cm="1">
        <f t="array" ref="R6622">IFERROR(_xlfn.IFS(Table2[[#This Row],[booking_status]]="confirmed","Expected",Table2[[#This Row],[booking_status]]="checked-out","Actual"),"No Revenue")</f>
        <v>Expected</v>
      </c>
      <c r="S6622" s="4">
        <f>Table2[[#This Row],[Revenue_Amount]]/Table2[[#This Row],[Num_Nights]]</f>
        <v>135.43</v>
      </c>
    </row>
    <row r="6623" spans="1:19" x14ac:dyDescent="0.3">
      <c r="A6623">
        <v>6622</v>
      </c>
      <c r="B6623" t="s">
        <v>50</v>
      </c>
      <c r="C6623" s="9">
        <v>44994</v>
      </c>
      <c r="D6623" s="9">
        <v>45001</v>
      </c>
      <c r="E6623" s="10">
        <v>44924</v>
      </c>
      <c r="F6623" t="s">
        <v>49</v>
      </c>
      <c r="G6623">
        <v>84.45</v>
      </c>
      <c r="H6623">
        <v>2</v>
      </c>
      <c r="I6623">
        <v>0</v>
      </c>
      <c r="J6623" t="s">
        <v>28</v>
      </c>
      <c r="K6623" t="s">
        <v>99</v>
      </c>
      <c r="L6623" t="s">
        <v>21</v>
      </c>
      <c r="M6623" t="s">
        <v>36</v>
      </c>
      <c r="N6623" t="s">
        <v>95</v>
      </c>
      <c r="O6623">
        <f>Table2[[#This Row],[check_out_date]]-Table2[[#This Row],[check_in_date]]</f>
        <v>7</v>
      </c>
      <c r="P6623">
        <f>Table2[[#This Row],[num_adults]]+Table2[[#This Row],[num_children]]</f>
        <v>2</v>
      </c>
      <c r="Q6623" s="3">
        <f>IF(OR(Table2[[#This Row],[booking_status]]="confirmed",Table2[[#This Row],[booking_status]]="checked-out"),Table2[[#This Row],[room_rate_per_night]]*Table2[[#This Row],[Num_Nights]],0)</f>
        <v>591.15</v>
      </c>
      <c r="R6623" t="str" cm="1">
        <f t="array" ref="R6623">IFERROR(_xlfn.IFS(Table2[[#This Row],[booking_status]]="confirmed","Expected",Table2[[#This Row],[booking_status]]="checked-out","Actual"),"No Revenue")</f>
        <v>Expected</v>
      </c>
      <c r="S6623" s="4">
        <f>Table2[[#This Row],[Revenue_Amount]]/Table2[[#This Row],[Num_Nights]]</f>
        <v>84.45</v>
      </c>
    </row>
    <row r="6624" spans="1:19" hidden="1" x14ac:dyDescent="0.3">
      <c r="A6624">
        <v>6623</v>
      </c>
      <c r="B6624" t="s">
        <v>31</v>
      </c>
      <c r="C6624" s="9">
        <v>44979</v>
      </c>
      <c r="D6624" s="9">
        <v>44984</v>
      </c>
      <c r="E6624" s="10">
        <v>44965</v>
      </c>
      <c r="F6624" t="s">
        <v>18</v>
      </c>
      <c r="G6624">
        <v>169.48</v>
      </c>
      <c r="H6624">
        <v>3</v>
      </c>
      <c r="I6624">
        <v>0</v>
      </c>
      <c r="J6624" t="s">
        <v>35</v>
      </c>
      <c r="K6624" t="s">
        <v>29</v>
      </c>
      <c r="L6624" t="s">
        <v>60</v>
      </c>
      <c r="M6624" t="s">
        <v>36</v>
      </c>
      <c r="N6624" t="s">
        <v>95</v>
      </c>
      <c r="O6624">
        <f>Table2[[#This Row],[check_out_date]]-Table2[[#This Row],[check_in_date]]</f>
        <v>5</v>
      </c>
      <c r="P6624">
        <f>Table2[[#This Row],[num_adults]]+Table2[[#This Row],[num_children]]</f>
        <v>3</v>
      </c>
      <c r="Q6624" s="3">
        <f>IF(OR(Table2[[#This Row],[booking_status]]="confirmed",Table2[[#This Row],[booking_status]]="checked-out"),Table2[[#This Row],[room_rate_per_night]]*Table2[[#This Row],[Num_Nights]],0)</f>
        <v>0</v>
      </c>
      <c r="R6624" t="str" cm="1">
        <f t="array" ref="R6624">IFERROR(_xlfn.IFS(Table2[[#This Row],[booking_status]]="confirmed","Expected",Table2[[#This Row],[booking_status]]="checked-out","Actual"),"No Revenue")</f>
        <v>No Revenue</v>
      </c>
      <c r="S6624" s="4">
        <f>Table2[[#This Row],[Revenue_Amount]]/Table2[[#This Row],[Num_Nights]]</f>
        <v>0</v>
      </c>
    </row>
    <row r="6625" spans="1:19" x14ac:dyDescent="0.3">
      <c r="A6625">
        <v>6624</v>
      </c>
      <c r="B6625" t="s">
        <v>31</v>
      </c>
      <c r="C6625" s="9">
        <v>45216</v>
      </c>
      <c r="D6625" s="9">
        <v>45221</v>
      </c>
      <c r="E6625" s="10">
        <v>45162</v>
      </c>
      <c r="F6625" t="s">
        <v>49</v>
      </c>
      <c r="G6625">
        <v>93.87</v>
      </c>
      <c r="H6625">
        <v>4</v>
      </c>
      <c r="I6625">
        <v>0</v>
      </c>
      <c r="J6625" t="s">
        <v>19</v>
      </c>
      <c r="K6625" t="s">
        <v>66</v>
      </c>
      <c r="L6625" t="s">
        <v>21</v>
      </c>
      <c r="M6625" t="s">
        <v>36</v>
      </c>
      <c r="N6625" t="s">
        <v>41</v>
      </c>
      <c r="O6625">
        <f>Table2[[#This Row],[check_out_date]]-Table2[[#This Row],[check_in_date]]</f>
        <v>5</v>
      </c>
      <c r="P6625">
        <f>Table2[[#This Row],[num_adults]]+Table2[[#This Row],[num_children]]</f>
        <v>4</v>
      </c>
      <c r="Q6625" s="3">
        <f>IF(OR(Table2[[#This Row],[booking_status]]="confirmed",Table2[[#This Row],[booking_status]]="checked-out"),Table2[[#This Row],[room_rate_per_night]]*Table2[[#This Row],[Num_Nights]],0)</f>
        <v>469.35</v>
      </c>
      <c r="R6625" t="str" cm="1">
        <f t="array" ref="R6625">IFERROR(_xlfn.IFS(Table2[[#This Row],[booking_status]]="confirmed","Expected",Table2[[#This Row],[booking_status]]="checked-out","Actual"),"No Revenue")</f>
        <v>Expected</v>
      </c>
      <c r="S6625" s="4">
        <f>Table2[[#This Row],[Revenue_Amount]]/Table2[[#This Row],[Num_Nights]]</f>
        <v>93.87</v>
      </c>
    </row>
    <row r="6626" spans="1:19" x14ac:dyDescent="0.3">
      <c r="A6626">
        <v>6625</v>
      </c>
      <c r="B6626" t="s">
        <v>31</v>
      </c>
      <c r="C6626" s="9">
        <v>45011</v>
      </c>
      <c r="D6626" s="9">
        <v>45016</v>
      </c>
      <c r="E6626" s="10">
        <v>44987</v>
      </c>
      <c r="F6626" t="s">
        <v>18</v>
      </c>
      <c r="G6626">
        <v>157.28</v>
      </c>
      <c r="H6626">
        <v>2</v>
      </c>
      <c r="I6626">
        <v>0</v>
      </c>
      <c r="J6626" t="s">
        <v>28</v>
      </c>
      <c r="K6626" t="s">
        <v>20</v>
      </c>
      <c r="L6626" t="s">
        <v>21</v>
      </c>
      <c r="M6626" t="s">
        <v>36</v>
      </c>
      <c r="N6626" t="s">
        <v>95</v>
      </c>
      <c r="O6626">
        <f>Table2[[#This Row],[check_out_date]]-Table2[[#This Row],[check_in_date]]</f>
        <v>5</v>
      </c>
      <c r="P6626">
        <f>Table2[[#This Row],[num_adults]]+Table2[[#This Row],[num_children]]</f>
        <v>2</v>
      </c>
      <c r="Q6626" s="3">
        <f>IF(OR(Table2[[#This Row],[booking_status]]="confirmed",Table2[[#This Row],[booking_status]]="checked-out"),Table2[[#This Row],[room_rate_per_night]]*Table2[[#This Row],[Num_Nights]],0)</f>
        <v>786.4</v>
      </c>
      <c r="R6626" t="str" cm="1">
        <f t="array" ref="R6626">IFERROR(_xlfn.IFS(Table2[[#This Row],[booking_status]]="confirmed","Expected",Table2[[#This Row],[booking_status]]="checked-out","Actual"),"No Revenue")</f>
        <v>Expected</v>
      </c>
      <c r="S6626" s="4">
        <f>Table2[[#This Row],[Revenue_Amount]]/Table2[[#This Row],[Num_Nights]]</f>
        <v>157.28</v>
      </c>
    </row>
    <row r="6627" spans="1:19" x14ac:dyDescent="0.3">
      <c r="A6627">
        <v>6626</v>
      </c>
      <c r="B6627" t="s">
        <v>50</v>
      </c>
      <c r="C6627" s="9">
        <v>45068</v>
      </c>
      <c r="D6627" s="9">
        <v>45070</v>
      </c>
      <c r="E6627" s="10">
        <v>45021</v>
      </c>
      <c r="F6627" t="s">
        <v>49</v>
      </c>
      <c r="G6627">
        <v>161.80000000000001</v>
      </c>
      <c r="H6627">
        <v>2</v>
      </c>
      <c r="I6627">
        <v>0</v>
      </c>
      <c r="J6627" t="s">
        <v>28</v>
      </c>
      <c r="K6627" t="s">
        <v>66</v>
      </c>
      <c r="L6627" t="s">
        <v>21</v>
      </c>
      <c r="M6627" t="s">
        <v>36</v>
      </c>
      <c r="N6627" t="s">
        <v>23</v>
      </c>
      <c r="O6627">
        <f>Table2[[#This Row],[check_out_date]]-Table2[[#This Row],[check_in_date]]</f>
        <v>2</v>
      </c>
      <c r="P6627">
        <f>Table2[[#This Row],[num_adults]]+Table2[[#This Row],[num_children]]</f>
        <v>2</v>
      </c>
      <c r="Q6627" s="3">
        <f>IF(OR(Table2[[#This Row],[booking_status]]="confirmed",Table2[[#This Row],[booking_status]]="checked-out"),Table2[[#This Row],[room_rate_per_night]]*Table2[[#This Row],[Num_Nights]],0)</f>
        <v>323.60000000000002</v>
      </c>
      <c r="R6627" t="str" cm="1">
        <f t="array" ref="R6627">IFERROR(_xlfn.IFS(Table2[[#This Row],[booking_status]]="confirmed","Expected",Table2[[#This Row],[booking_status]]="checked-out","Actual"),"No Revenue")</f>
        <v>Expected</v>
      </c>
      <c r="S6627" s="4">
        <f>Table2[[#This Row],[Revenue_Amount]]/Table2[[#This Row],[Num_Nights]]</f>
        <v>161.80000000000001</v>
      </c>
    </row>
    <row r="6628" spans="1:19" x14ac:dyDescent="0.3">
      <c r="A6628">
        <v>6627</v>
      </c>
      <c r="B6628" t="s">
        <v>50</v>
      </c>
      <c r="C6628" s="9">
        <v>44966</v>
      </c>
      <c r="D6628" s="9">
        <v>44970</v>
      </c>
      <c r="E6628" s="10">
        <v>44907</v>
      </c>
      <c r="F6628" t="s">
        <v>49</v>
      </c>
      <c r="G6628">
        <v>82.65</v>
      </c>
      <c r="H6628">
        <v>1</v>
      </c>
      <c r="I6628">
        <v>0</v>
      </c>
      <c r="J6628" t="s">
        <v>55</v>
      </c>
      <c r="K6628" t="s">
        <v>20</v>
      </c>
      <c r="L6628" t="s">
        <v>21</v>
      </c>
      <c r="M6628" t="s">
        <v>36</v>
      </c>
      <c r="N6628" t="s">
        <v>41</v>
      </c>
      <c r="O6628">
        <f>Table2[[#This Row],[check_out_date]]-Table2[[#This Row],[check_in_date]]</f>
        <v>4</v>
      </c>
      <c r="P6628">
        <f>Table2[[#This Row],[num_adults]]+Table2[[#This Row],[num_children]]</f>
        <v>1</v>
      </c>
      <c r="Q6628" s="3">
        <f>IF(OR(Table2[[#This Row],[booking_status]]="confirmed",Table2[[#This Row],[booking_status]]="checked-out"),Table2[[#This Row],[room_rate_per_night]]*Table2[[#This Row],[Num_Nights]],0)</f>
        <v>330.6</v>
      </c>
      <c r="R6628" t="str" cm="1">
        <f t="array" ref="R6628">IFERROR(_xlfn.IFS(Table2[[#This Row],[booking_status]]="confirmed","Expected",Table2[[#This Row],[booking_status]]="checked-out","Actual"),"No Revenue")</f>
        <v>Expected</v>
      </c>
      <c r="S6628" s="4">
        <f>Table2[[#This Row],[Revenue_Amount]]/Table2[[#This Row],[Num_Nights]]</f>
        <v>82.65</v>
      </c>
    </row>
    <row r="6629" spans="1:19" x14ac:dyDescent="0.3">
      <c r="A6629">
        <v>6628</v>
      </c>
      <c r="B6629" t="s">
        <v>37</v>
      </c>
      <c r="C6629" s="9">
        <v>45068</v>
      </c>
      <c r="D6629" s="9">
        <v>45073</v>
      </c>
      <c r="E6629" s="10">
        <v>45031</v>
      </c>
      <c r="F6629" t="s">
        <v>49</v>
      </c>
      <c r="G6629">
        <v>119.6</v>
      </c>
      <c r="H6629">
        <v>4</v>
      </c>
      <c r="I6629">
        <v>1</v>
      </c>
      <c r="J6629" t="s">
        <v>94</v>
      </c>
      <c r="K6629" t="s">
        <v>44</v>
      </c>
      <c r="L6629" t="s">
        <v>56</v>
      </c>
      <c r="M6629" t="s">
        <v>36</v>
      </c>
      <c r="N6629" t="s">
        <v>41</v>
      </c>
      <c r="O6629">
        <f>Table2[[#This Row],[check_out_date]]-Table2[[#This Row],[check_in_date]]</f>
        <v>5</v>
      </c>
      <c r="P6629">
        <f>Table2[[#This Row],[num_adults]]+Table2[[#This Row],[num_children]]</f>
        <v>5</v>
      </c>
      <c r="Q6629" s="3">
        <f>IF(OR(Table2[[#This Row],[booking_status]]="confirmed",Table2[[#This Row],[booking_status]]="checked-out"),Table2[[#This Row],[room_rate_per_night]]*Table2[[#This Row],[Num_Nights]],0)</f>
        <v>598</v>
      </c>
      <c r="R6629" t="str" cm="1">
        <f t="array" ref="R6629">IFERROR(_xlfn.IFS(Table2[[#This Row],[booking_status]]="confirmed","Expected",Table2[[#This Row],[booking_status]]="checked-out","Actual"),"No Revenue")</f>
        <v>Actual</v>
      </c>
      <c r="S6629" s="4">
        <f>Table2[[#This Row],[Revenue_Amount]]/Table2[[#This Row],[Num_Nights]]</f>
        <v>119.6</v>
      </c>
    </row>
    <row r="6630" spans="1:19" x14ac:dyDescent="0.3">
      <c r="A6630">
        <v>6629</v>
      </c>
      <c r="B6630" t="s">
        <v>50</v>
      </c>
      <c r="C6630" s="9">
        <v>45141</v>
      </c>
      <c r="D6630" s="9">
        <v>45143</v>
      </c>
      <c r="E6630" s="10">
        <v>45090</v>
      </c>
      <c r="F6630" t="s">
        <v>49</v>
      </c>
      <c r="G6630">
        <v>104.79</v>
      </c>
      <c r="H6630">
        <v>1</v>
      </c>
      <c r="I6630">
        <v>0</v>
      </c>
      <c r="J6630" t="s">
        <v>28</v>
      </c>
      <c r="K6630" t="s">
        <v>44</v>
      </c>
      <c r="L6630" t="s">
        <v>21</v>
      </c>
      <c r="M6630" t="s">
        <v>36</v>
      </c>
      <c r="N6630" t="s">
        <v>95</v>
      </c>
      <c r="O6630">
        <f>Table2[[#This Row],[check_out_date]]-Table2[[#This Row],[check_in_date]]</f>
        <v>2</v>
      </c>
      <c r="P6630">
        <f>Table2[[#This Row],[num_adults]]+Table2[[#This Row],[num_children]]</f>
        <v>1</v>
      </c>
      <c r="Q6630" s="3">
        <f>IF(OR(Table2[[#This Row],[booking_status]]="confirmed",Table2[[#This Row],[booking_status]]="checked-out"),Table2[[#This Row],[room_rate_per_night]]*Table2[[#This Row],[Num_Nights]],0)</f>
        <v>209.58</v>
      </c>
      <c r="R6630" t="str" cm="1">
        <f t="array" ref="R6630">IFERROR(_xlfn.IFS(Table2[[#This Row],[booking_status]]="confirmed","Expected",Table2[[#This Row],[booking_status]]="checked-out","Actual"),"No Revenue")</f>
        <v>Expected</v>
      </c>
      <c r="S6630" s="4">
        <f>Table2[[#This Row],[Revenue_Amount]]/Table2[[#This Row],[Num_Nights]]</f>
        <v>104.79</v>
      </c>
    </row>
    <row r="6631" spans="1:19" x14ac:dyDescent="0.3">
      <c r="A6631">
        <v>6630</v>
      </c>
      <c r="B6631" t="s">
        <v>31</v>
      </c>
      <c r="C6631" s="9">
        <v>45164</v>
      </c>
      <c r="D6631" s="9">
        <v>45171</v>
      </c>
      <c r="E6631" s="10">
        <v>45149</v>
      </c>
      <c r="F6631" t="s">
        <v>27</v>
      </c>
      <c r="G6631">
        <v>154.51</v>
      </c>
      <c r="H6631">
        <v>2</v>
      </c>
      <c r="I6631">
        <v>0</v>
      </c>
      <c r="J6631" t="s">
        <v>28</v>
      </c>
      <c r="K6631" t="s">
        <v>99</v>
      </c>
      <c r="L6631" t="s">
        <v>56</v>
      </c>
      <c r="M6631" t="s">
        <v>36</v>
      </c>
      <c r="N6631" t="s">
        <v>30</v>
      </c>
      <c r="O6631">
        <f>Table2[[#This Row],[check_out_date]]-Table2[[#This Row],[check_in_date]]</f>
        <v>7</v>
      </c>
      <c r="P6631">
        <f>Table2[[#This Row],[num_adults]]+Table2[[#This Row],[num_children]]</f>
        <v>2</v>
      </c>
      <c r="Q6631" s="3">
        <f>IF(OR(Table2[[#This Row],[booking_status]]="confirmed",Table2[[#This Row],[booking_status]]="checked-out"),Table2[[#This Row],[room_rate_per_night]]*Table2[[#This Row],[Num_Nights]],0)</f>
        <v>1081.57</v>
      </c>
      <c r="R6631" t="str" cm="1">
        <f t="array" ref="R6631">IFERROR(_xlfn.IFS(Table2[[#This Row],[booking_status]]="confirmed","Expected",Table2[[#This Row],[booking_status]]="checked-out","Actual"),"No Revenue")</f>
        <v>Actual</v>
      </c>
      <c r="S6631" s="4">
        <f>Table2[[#This Row],[Revenue_Amount]]/Table2[[#This Row],[Num_Nights]]</f>
        <v>154.51</v>
      </c>
    </row>
    <row r="6632" spans="1:19" x14ac:dyDescent="0.3">
      <c r="A6632">
        <v>6631</v>
      </c>
      <c r="B6632" t="s">
        <v>14</v>
      </c>
      <c r="C6632" s="9">
        <v>45007</v>
      </c>
      <c r="D6632" s="9">
        <v>45010</v>
      </c>
      <c r="E6632" s="10">
        <v>44943</v>
      </c>
      <c r="F6632" t="s">
        <v>49</v>
      </c>
      <c r="G6632">
        <v>104.7</v>
      </c>
      <c r="H6632">
        <v>1</v>
      </c>
      <c r="I6632">
        <v>0</v>
      </c>
      <c r="J6632" t="s">
        <v>55</v>
      </c>
      <c r="K6632" t="s">
        <v>29</v>
      </c>
      <c r="L6632" t="s">
        <v>21</v>
      </c>
      <c r="M6632" t="s">
        <v>36</v>
      </c>
      <c r="N6632" t="s">
        <v>41</v>
      </c>
      <c r="O6632">
        <f>Table2[[#This Row],[check_out_date]]-Table2[[#This Row],[check_in_date]]</f>
        <v>3</v>
      </c>
      <c r="P6632">
        <f>Table2[[#This Row],[num_adults]]+Table2[[#This Row],[num_children]]</f>
        <v>1</v>
      </c>
      <c r="Q6632" s="3">
        <f>IF(OR(Table2[[#This Row],[booking_status]]="confirmed",Table2[[#This Row],[booking_status]]="checked-out"),Table2[[#This Row],[room_rate_per_night]]*Table2[[#This Row],[Num_Nights]],0)</f>
        <v>314.10000000000002</v>
      </c>
      <c r="R6632" t="str" cm="1">
        <f t="array" ref="R6632">IFERROR(_xlfn.IFS(Table2[[#This Row],[booking_status]]="confirmed","Expected",Table2[[#This Row],[booking_status]]="checked-out","Actual"),"No Revenue")</f>
        <v>Expected</v>
      </c>
      <c r="S6632" s="4">
        <f>Table2[[#This Row],[Revenue_Amount]]/Table2[[#This Row],[Num_Nights]]</f>
        <v>104.7</v>
      </c>
    </row>
    <row r="6633" spans="1:19" hidden="1" x14ac:dyDescent="0.3">
      <c r="A6633">
        <v>6632</v>
      </c>
      <c r="B6633" t="s">
        <v>37</v>
      </c>
      <c r="C6633" s="9">
        <v>44936</v>
      </c>
      <c r="D6633" s="9">
        <v>44945</v>
      </c>
      <c r="E6633" s="10">
        <v>44879</v>
      </c>
      <c r="F6633" t="s">
        <v>49</v>
      </c>
      <c r="G6633">
        <v>101.76</v>
      </c>
      <c r="H6633">
        <v>1</v>
      </c>
      <c r="I6633">
        <v>1</v>
      </c>
      <c r="J6633" t="s">
        <v>35</v>
      </c>
      <c r="K6633" t="s">
        <v>29</v>
      </c>
      <c r="L6633" t="s">
        <v>21</v>
      </c>
      <c r="M6633" t="s">
        <v>36</v>
      </c>
      <c r="N6633" t="s">
        <v>41</v>
      </c>
      <c r="O6633">
        <f>Table2[[#This Row],[check_out_date]]-Table2[[#This Row],[check_in_date]]</f>
        <v>9</v>
      </c>
      <c r="P6633">
        <f>Table2[[#This Row],[num_adults]]+Table2[[#This Row],[num_children]]</f>
        <v>2</v>
      </c>
      <c r="Q6633" s="3">
        <f>IF(OR(Table2[[#This Row],[booking_status]]="confirmed",Table2[[#This Row],[booking_status]]="checked-out"),Table2[[#This Row],[room_rate_per_night]]*Table2[[#This Row],[Num_Nights]],0)</f>
        <v>915.84</v>
      </c>
      <c r="R6633" t="str" cm="1">
        <f t="array" ref="R6633">IFERROR(_xlfn.IFS(Table2[[#This Row],[booking_status]]="confirmed","Expected",Table2[[#This Row],[booking_status]]="checked-out","Actual"),"No Revenue")</f>
        <v>Expected</v>
      </c>
      <c r="S6633" s="4">
        <f>Table2[[#This Row],[Revenue_Amount]]/Table2[[#This Row],[Num_Nights]]</f>
        <v>101.76</v>
      </c>
    </row>
    <row r="6634" spans="1:19" hidden="1" x14ac:dyDescent="0.3">
      <c r="A6634">
        <v>6633</v>
      </c>
      <c r="B6634" t="s">
        <v>14</v>
      </c>
      <c r="C6634" s="9">
        <v>45019</v>
      </c>
      <c r="D6634" s="9">
        <v>45020</v>
      </c>
      <c r="E6634" s="10">
        <v>45009</v>
      </c>
      <c r="F6634" t="s">
        <v>18</v>
      </c>
      <c r="G6634">
        <v>249.99</v>
      </c>
      <c r="H6634">
        <v>3</v>
      </c>
      <c r="I6634">
        <v>0</v>
      </c>
      <c r="J6634" t="s">
        <v>35</v>
      </c>
      <c r="K6634" t="s">
        <v>99</v>
      </c>
      <c r="L6634" t="s">
        <v>21</v>
      </c>
      <c r="M6634" t="s">
        <v>36</v>
      </c>
      <c r="N6634" t="s">
        <v>45</v>
      </c>
      <c r="O6634">
        <f>Table2[[#This Row],[check_out_date]]-Table2[[#This Row],[check_in_date]]</f>
        <v>1</v>
      </c>
      <c r="P6634">
        <f>Table2[[#This Row],[num_adults]]+Table2[[#This Row],[num_children]]</f>
        <v>3</v>
      </c>
      <c r="Q6634" s="3">
        <f>IF(OR(Table2[[#This Row],[booking_status]]="confirmed",Table2[[#This Row],[booking_status]]="checked-out"),Table2[[#This Row],[room_rate_per_night]]*Table2[[#This Row],[Num_Nights]],0)</f>
        <v>249.99</v>
      </c>
      <c r="R6634" t="str" cm="1">
        <f t="array" ref="R6634">IFERROR(_xlfn.IFS(Table2[[#This Row],[booking_status]]="confirmed","Expected",Table2[[#This Row],[booking_status]]="checked-out","Actual"),"No Revenue")</f>
        <v>Expected</v>
      </c>
      <c r="S6634" s="4">
        <f>Table2[[#This Row],[Revenue_Amount]]/Table2[[#This Row],[Num_Nights]]</f>
        <v>249.99</v>
      </c>
    </row>
    <row r="6635" spans="1:19" x14ac:dyDescent="0.3">
      <c r="A6635">
        <v>6634</v>
      </c>
      <c r="B6635" t="s">
        <v>37</v>
      </c>
      <c r="C6635" s="9">
        <v>45121</v>
      </c>
      <c r="D6635" s="9">
        <v>45126</v>
      </c>
      <c r="E6635" s="10">
        <v>45104</v>
      </c>
      <c r="F6635" t="s">
        <v>27</v>
      </c>
      <c r="G6635">
        <v>148.88999999999999</v>
      </c>
      <c r="H6635">
        <v>1</v>
      </c>
      <c r="I6635">
        <v>0</v>
      </c>
      <c r="J6635" t="s">
        <v>28</v>
      </c>
      <c r="K6635" t="s">
        <v>44</v>
      </c>
      <c r="L6635" t="s">
        <v>70</v>
      </c>
      <c r="M6635" t="s">
        <v>36</v>
      </c>
      <c r="N6635" t="s">
        <v>41</v>
      </c>
      <c r="O6635">
        <f>Table2[[#This Row],[check_out_date]]-Table2[[#This Row],[check_in_date]]</f>
        <v>5</v>
      </c>
      <c r="P6635">
        <f>Table2[[#This Row],[num_adults]]+Table2[[#This Row],[num_children]]</f>
        <v>1</v>
      </c>
      <c r="Q6635" s="3">
        <f>IF(OR(Table2[[#This Row],[booking_status]]="confirmed",Table2[[#This Row],[booking_status]]="checked-out"),Table2[[#This Row],[room_rate_per_night]]*Table2[[#This Row],[Num_Nights]],0)</f>
        <v>0</v>
      </c>
      <c r="R6635" t="str" cm="1">
        <f t="array" ref="R6635">IFERROR(_xlfn.IFS(Table2[[#This Row],[booking_status]]="confirmed","Expected",Table2[[#This Row],[booking_status]]="checked-out","Actual"),"No Revenue")</f>
        <v>No Revenue</v>
      </c>
      <c r="S6635" s="4">
        <f>Table2[[#This Row],[Revenue_Amount]]/Table2[[#This Row],[Num_Nights]]</f>
        <v>0</v>
      </c>
    </row>
    <row r="6636" spans="1:19" x14ac:dyDescent="0.3">
      <c r="A6636">
        <v>6635</v>
      </c>
      <c r="B6636" t="s">
        <v>37</v>
      </c>
      <c r="C6636" s="9">
        <v>45118</v>
      </c>
      <c r="D6636" s="9">
        <v>45120</v>
      </c>
      <c r="E6636" s="10">
        <v>45053</v>
      </c>
      <c r="F6636" t="s">
        <v>54</v>
      </c>
      <c r="G6636">
        <v>419.41</v>
      </c>
      <c r="H6636">
        <v>4</v>
      </c>
      <c r="I6636">
        <v>2</v>
      </c>
      <c r="J6636" t="s">
        <v>19</v>
      </c>
      <c r="K6636" t="s">
        <v>20</v>
      </c>
      <c r="L6636" t="s">
        <v>60</v>
      </c>
      <c r="M6636" t="s">
        <v>36</v>
      </c>
      <c r="N6636" t="s">
        <v>41</v>
      </c>
      <c r="O6636">
        <f>Table2[[#This Row],[check_out_date]]-Table2[[#This Row],[check_in_date]]</f>
        <v>2</v>
      </c>
      <c r="P6636">
        <f>Table2[[#This Row],[num_adults]]+Table2[[#This Row],[num_children]]</f>
        <v>6</v>
      </c>
      <c r="Q6636" s="3">
        <f>IF(OR(Table2[[#This Row],[booking_status]]="confirmed",Table2[[#This Row],[booking_status]]="checked-out"),Table2[[#This Row],[room_rate_per_night]]*Table2[[#This Row],[Num_Nights]],0)</f>
        <v>0</v>
      </c>
      <c r="R6636" t="str" cm="1">
        <f t="array" ref="R6636">IFERROR(_xlfn.IFS(Table2[[#This Row],[booking_status]]="confirmed","Expected",Table2[[#This Row],[booking_status]]="checked-out","Actual"),"No Revenue")</f>
        <v>No Revenue</v>
      </c>
      <c r="S6636" s="4">
        <f>Table2[[#This Row],[Revenue_Amount]]/Table2[[#This Row],[Num_Nights]]</f>
        <v>0</v>
      </c>
    </row>
    <row r="6637" spans="1:19" x14ac:dyDescent="0.3">
      <c r="A6637">
        <v>6636</v>
      </c>
      <c r="B6637" t="s">
        <v>14</v>
      </c>
      <c r="C6637" s="9">
        <v>45265</v>
      </c>
      <c r="D6637" s="9">
        <v>45268</v>
      </c>
      <c r="E6637" s="10">
        <v>45251</v>
      </c>
      <c r="F6637" t="s">
        <v>49</v>
      </c>
      <c r="G6637">
        <v>121.54</v>
      </c>
      <c r="H6637">
        <v>3</v>
      </c>
      <c r="I6637">
        <v>1</v>
      </c>
      <c r="J6637" t="s">
        <v>94</v>
      </c>
      <c r="K6637" t="s">
        <v>66</v>
      </c>
      <c r="L6637" t="s">
        <v>56</v>
      </c>
      <c r="M6637" t="s">
        <v>36</v>
      </c>
      <c r="N6637" t="s">
        <v>41</v>
      </c>
      <c r="O6637">
        <f>Table2[[#This Row],[check_out_date]]-Table2[[#This Row],[check_in_date]]</f>
        <v>3</v>
      </c>
      <c r="P6637">
        <f>Table2[[#This Row],[num_adults]]+Table2[[#This Row],[num_children]]</f>
        <v>4</v>
      </c>
      <c r="Q6637" s="3">
        <f>IF(OR(Table2[[#This Row],[booking_status]]="confirmed",Table2[[#This Row],[booking_status]]="checked-out"),Table2[[#This Row],[room_rate_per_night]]*Table2[[#This Row],[Num_Nights]],0)</f>
        <v>364.62</v>
      </c>
      <c r="R6637" t="str" cm="1">
        <f t="array" ref="R6637">IFERROR(_xlfn.IFS(Table2[[#This Row],[booking_status]]="confirmed","Expected",Table2[[#This Row],[booking_status]]="checked-out","Actual"),"No Revenue")</f>
        <v>Actual</v>
      </c>
      <c r="S6637" s="4">
        <f>Table2[[#This Row],[Revenue_Amount]]/Table2[[#This Row],[Num_Nights]]</f>
        <v>121.54</v>
      </c>
    </row>
    <row r="6638" spans="1:19" hidden="1" x14ac:dyDescent="0.3">
      <c r="A6638">
        <v>6637</v>
      </c>
      <c r="B6638" t="s">
        <v>14</v>
      </c>
      <c r="C6638" s="9">
        <v>45026</v>
      </c>
      <c r="D6638" s="9">
        <v>45033</v>
      </c>
      <c r="E6638" s="10">
        <v>45023</v>
      </c>
      <c r="F6638" t="s">
        <v>49</v>
      </c>
      <c r="G6638">
        <v>74.03</v>
      </c>
      <c r="H6638">
        <v>2</v>
      </c>
      <c r="I6638">
        <v>1</v>
      </c>
      <c r="J6638" t="s">
        <v>35</v>
      </c>
      <c r="K6638" t="s">
        <v>29</v>
      </c>
      <c r="L6638" t="s">
        <v>21</v>
      </c>
      <c r="M6638" t="s">
        <v>36</v>
      </c>
      <c r="N6638" t="s">
        <v>23</v>
      </c>
      <c r="O6638">
        <f>Table2[[#This Row],[check_out_date]]-Table2[[#This Row],[check_in_date]]</f>
        <v>7</v>
      </c>
      <c r="P6638">
        <f>Table2[[#This Row],[num_adults]]+Table2[[#This Row],[num_children]]</f>
        <v>3</v>
      </c>
      <c r="Q6638" s="3">
        <f>IF(OR(Table2[[#This Row],[booking_status]]="confirmed",Table2[[#This Row],[booking_status]]="checked-out"),Table2[[#This Row],[room_rate_per_night]]*Table2[[#This Row],[Num_Nights]],0)</f>
        <v>518.21</v>
      </c>
      <c r="R6638" t="str" cm="1">
        <f t="array" ref="R6638">IFERROR(_xlfn.IFS(Table2[[#This Row],[booking_status]]="confirmed","Expected",Table2[[#This Row],[booking_status]]="checked-out","Actual"),"No Revenue")</f>
        <v>Expected</v>
      </c>
      <c r="S6638" s="4">
        <f>Table2[[#This Row],[Revenue_Amount]]/Table2[[#This Row],[Num_Nights]]</f>
        <v>74.03</v>
      </c>
    </row>
    <row r="6639" spans="1:19" x14ac:dyDescent="0.3">
      <c r="A6639">
        <v>6638</v>
      </c>
      <c r="B6639" t="s">
        <v>50</v>
      </c>
      <c r="C6639" s="9">
        <v>44982</v>
      </c>
      <c r="D6639" s="9">
        <v>44990</v>
      </c>
      <c r="E6639" s="10">
        <v>44981</v>
      </c>
      <c r="F6639" t="s">
        <v>54</v>
      </c>
      <c r="G6639">
        <v>569.30999999999995</v>
      </c>
      <c r="H6639">
        <v>2</v>
      </c>
      <c r="I6639">
        <v>0</v>
      </c>
      <c r="J6639" t="s">
        <v>28</v>
      </c>
      <c r="K6639" t="s">
        <v>99</v>
      </c>
      <c r="L6639" t="s">
        <v>21</v>
      </c>
      <c r="M6639" t="s">
        <v>36</v>
      </c>
      <c r="N6639" t="s">
        <v>95</v>
      </c>
      <c r="O6639">
        <f>Table2[[#This Row],[check_out_date]]-Table2[[#This Row],[check_in_date]]</f>
        <v>8</v>
      </c>
      <c r="P6639">
        <f>Table2[[#This Row],[num_adults]]+Table2[[#This Row],[num_children]]</f>
        <v>2</v>
      </c>
      <c r="Q6639" s="3">
        <f>IF(OR(Table2[[#This Row],[booking_status]]="confirmed",Table2[[#This Row],[booking_status]]="checked-out"),Table2[[#This Row],[room_rate_per_night]]*Table2[[#This Row],[Num_Nights]],0)</f>
        <v>4554.4799999999996</v>
      </c>
      <c r="R6639" t="str" cm="1">
        <f t="array" ref="R6639">IFERROR(_xlfn.IFS(Table2[[#This Row],[booking_status]]="confirmed","Expected",Table2[[#This Row],[booking_status]]="checked-out","Actual"),"No Revenue")</f>
        <v>Expected</v>
      </c>
      <c r="S6639" s="4">
        <f>Table2[[#This Row],[Revenue_Amount]]/Table2[[#This Row],[Num_Nights]]</f>
        <v>569.30999999999995</v>
      </c>
    </row>
    <row r="6640" spans="1:19" x14ac:dyDescent="0.3">
      <c r="A6640">
        <v>6639</v>
      </c>
      <c r="B6640" t="s">
        <v>50</v>
      </c>
      <c r="C6640" s="9">
        <v>44955</v>
      </c>
      <c r="D6640" s="9">
        <v>44961</v>
      </c>
      <c r="E6640" s="10">
        <v>44940</v>
      </c>
      <c r="F6640" t="s">
        <v>49</v>
      </c>
      <c r="G6640">
        <v>139.66999999999999</v>
      </c>
      <c r="H6640">
        <v>3</v>
      </c>
      <c r="I6640">
        <v>0</v>
      </c>
      <c r="J6640" t="s">
        <v>55</v>
      </c>
      <c r="K6640" t="s">
        <v>44</v>
      </c>
      <c r="L6640" t="s">
        <v>60</v>
      </c>
      <c r="M6640" t="s">
        <v>36</v>
      </c>
      <c r="N6640" t="s">
        <v>41</v>
      </c>
      <c r="O6640">
        <f>Table2[[#This Row],[check_out_date]]-Table2[[#This Row],[check_in_date]]</f>
        <v>6</v>
      </c>
      <c r="P6640">
        <f>Table2[[#This Row],[num_adults]]+Table2[[#This Row],[num_children]]</f>
        <v>3</v>
      </c>
      <c r="Q6640" s="3">
        <f>IF(OR(Table2[[#This Row],[booking_status]]="confirmed",Table2[[#This Row],[booking_status]]="checked-out"),Table2[[#This Row],[room_rate_per_night]]*Table2[[#This Row],[Num_Nights]],0)</f>
        <v>0</v>
      </c>
      <c r="R6640" t="str" cm="1">
        <f t="array" ref="R6640">IFERROR(_xlfn.IFS(Table2[[#This Row],[booking_status]]="confirmed","Expected",Table2[[#This Row],[booking_status]]="checked-out","Actual"),"No Revenue")</f>
        <v>No Revenue</v>
      </c>
      <c r="S6640" s="4">
        <f>Table2[[#This Row],[Revenue_Amount]]/Table2[[#This Row],[Num_Nights]]</f>
        <v>0</v>
      </c>
    </row>
    <row r="6641" spans="1:19" x14ac:dyDescent="0.3">
      <c r="A6641">
        <v>6640</v>
      </c>
      <c r="B6641" t="s">
        <v>31</v>
      </c>
      <c r="C6641" s="9">
        <v>45192</v>
      </c>
      <c r="D6641" s="9">
        <v>45198</v>
      </c>
      <c r="E6641" s="10">
        <v>45159</v>
      </c>
      <c r="F6641" t="s">
        <v>49</v>
      </c>
      <c r="G6641">
        <v>80.27</v>
      </c>
      <c r="H6641">
        <v>2</v>
      </c>
      <c r="I6641">
        <v>1</v>
      </c>
      <c r="J6641" t="s">
        <v>28</v>
      </c>
      <c r="K6641" t="s">
        <v>20</v>
      </c>
      <c r="L6641" t="s">
        <v>60</v>
      </c>
      <c r="M6641" t="s">
        <v>36</v>
      </c>
      <c r="N6641" t="s">
        <v>45</v>
      </c>
      <c r="O6641">
        <f>Table2[[#This Row],[check_out_date]]-Table2[[#This Row],[check_in_date]]</f>
        <v>6</v>
      </c>
      <c r="P6641">
        <f>Table2[[#This Row],[num_adults]]+Table2[[#This Row],[num_children]]</f>
        <v>3</v>
      </c>
      <c r="Q6641" s="3">
        <f>IF(OR(Table2[[#This Row],[booking_status]]="confirmed",Table2[[#This Row],[booking_status]]="checked-out"),Table2[[#This Row],[room_rate_per_night]]*Table2[[#This Row],[Num_Nights]],0)</f>
        <v>0</v>
      </c>
      <c r="R6641" t="str" cm="1">
        <f t="array" ref="R6641">IFERROR(_xlfn.IFS(Table2[[#This Row],[booking_status]]="confirmed","Expected",Table2[[#This Row],[booking_status]]="checked-out","Actual"),"No Revenue")</f>
        <v>No Revenue</v>
      </c>
      <c r="S6641" s="4">
        <f>Table2[[#This Row],[Revenue_Amount]]/Table2[[#This Row],[Num_Nights]]</f>
        <v>0</v>
      </c>
    </row>
    <row r="6642" spans="1:19" x14ac:dyDescent="0.3">
      <c r="A6642">
        <v>6641</v>
      </c>
      <c r="B6642" t="s">
        <v>37</v>
      </c>
      <c r="C6642" s="9">
        <v>45058</v>
      </c>
      <c r="D6642" s="9">
        <v>45060</v>
      </c>
      <c r="E6642" s="10">
        <v>45030</v>
      </c>
      <c r="F6642" t="s">
        <v>27</v>
      </c>
      <c r="G6642">
        <v>131.83000000000001</v>
      </c>
      <c r="H6642">
        <v>3</v>
      </c>
      <c r="I6642">
        <v>0</v>
      </c>
      <c r="J6642" t="s">
        <v>19</v>
      </c>
      <c r="K6642" t="s">
        <v>20</v>
      </c>
      <c r="L6642" t="s">
        <v>60</v>
      </c>
      <c r="M6642" t="s">
        <v>36</v>
      </c>
      <c r="N6642" t="s">
        <v>23</v>
      </c>
      <c r="O6642">
        <f>Table2[[#This Row],[check_out_date]]-Table2[[#This Row],[check_in_date]]</f>
        <v>2</v>
      </c>
      <c r="P6642">
        <f>Table2[[#This Row],[num_adults]]+Table2[[#This Row],[num_children]]</f>
        <v>3</v>
      </c>
      <c r="Q6642" s="3">
        <f>IF(OR(Table2[[#This Row],[booking_status]]="confirmed",Table2[[#This Row],[booking_status]]="checked-out"),Table2[[#This Row],[room_rate_per_night]]*Table2[[#This Row],[Num_Nights]],0)</f>
        <v>0</v>
      </c>
      <c r="R6642" t="str" cm="1">
        <f t="array" ref="R6642">IFERROR(_xlfn.IFS(Table2[[#This Row],[booking_status]]="confirmed","Expected",Table2[[#This Row],[booking_status]]="checked-out","Actual"),"No Revenue")</f>
        <v>No Revenue</v>
      </c>
      <c r="S6642" s="4">
        <f>Table2[[#This Row],[Revenue_Amount]]/Table2[[#This Row],[Num_Nights]]</f>
        <v>0</v>
      </c>
    </row>
    <row r="6643" spans="1:19" x14ac:dyDescent="0.3">
      <c r="A6643">
        <v>6642</v>
      </c>
      <c r="B6643" t="s">
        <v>14</v>
      </c>
      <c r="C6643" s="9">
        <v>45058</v>
      </c>
      <c r="D6643" s="9">
        <v>45062</v>
      </c>
      <c r="E6643" s="10">
        <v>44977</v>
      </c>
      <c r="F6643" t="s">
        <v>18</v>
      </c>
      <c r="G6643">
        <v>191.6</v>
      </c>
      <c r="H6643">
        <v>1</v>
      </c>
      <c r="I6643">
        <v>0</v>
      </c>
      <c r="J6643" t="s">
        <v>28</v>
      </c>
      <c r="K6643" t="s">
        <v>44</v>
      </c>
      <c r="L6643" t="s">
        <v>21</v>
      </c>
      <c r="M6643" t="s">
        <v>22</v>
      </c>
      <c r="N6643" t="s">
        <v>41</v>
      </c>
      <c r="O6643">
        <f>Table2[[#This Row],[check_out_date]]-Table2[[#This Row],[check_in_date]]</f>
        <v>4</v>
      </c>
      <c r="P6643">
        <f>Table2[[#This Row],[num_adults]]+Table2[[#This Row],[num_children]]</f>
        <v>1</v>
      </c>
      <c r="Q6643" s="3">
        <f>IF(OR(Table2[[#This Row],[booking_status]]="confirmed",Table2[[#This Row],[booking_status]]="checked-out"),Table2[[#This Row],[room_rate_per_night]]*Table2[[#This Row],[Num_Nights]],0)</f>
        <v>766.4</v>
      </c>
      <c r="R6643" t="str" cm="1">
        <f t="array" ref="R6643">IFERROR(_xlfn.IFS(Table2[[#This Row],[booking_status]]="confirmed","Expected",Table2[[#This Row],[booking_status]]="checked-out","Actual"),"No Revenue")</f>
        <v>Expected</v>
      </c>
      <c r="S6643" s="4">
        <f>Table2[[#This Row],[Revenue_Amount]]/Table2[[#This Row],[Num_Nights]]</f>
        <v>191.6</v>
      </c>
    </row>
    <row r="6644" spans="1:19" x14ac:dyDescent="0.3">
      <c r="A6644">
        <v>6643</v>
      </c>
      <c r="B6644" t="s">
        <v>50</v>
      </c>
      <c r="C6644" s="9">
        <v>44928</v>
      </c>
      <c r="D6644" s="9">
        <v>44934</v>
      </c>
      <c r="E6644" s="10">
        <v>44860</v>
      </c>
      <c r="F6644" t="s">
        <v>49</v>
      </c>
      <c r="G6644">
        <v>82.08</v>
      </c>
      <c r="H6644">
        <v>2</v>
      </c>
      <c r="I6644">
        <v>0</v>
      </c>
      <c r="J6644" t="s">
        <v>55</v>
      </c>
      <c r="K6644" t="s">
        <v>20</v>
      </c>
      <c r="L6644" t="s">
        <v>21</v>
      </c>
      <c r="M6644" t="s">
        <v>36</v>
      </c>
      <c r="N6644" t="s">
        <v>95</v>
      </c>
      <c r="O6644">
        <f>Table2[[#This Row],[check_out_date]]-Table2[[#This Row],[check_in_date]]</f>
        <v>6</v>
      </c>
      <c r="P6644">
        <f>Table2[[#This Row],[num_adults]]+Table2[[#This Row],[num_children]]</f>
        <v>2</v>
      </c>
      <c r="Q6644" s="3">
        <f>IF(OR(Table2[[#This Row],[booking_status]]="confirmed",Table2[[#This Row],[booking_status]]="checked-out"),Table2[[#This Row],[room_rate_per_night]]*Table2[[#This Row],[Num_Nights]],0)</f>
        <v>492.48</v>
      </c>
      <c r="R6644" t="str" cm="1">
        <f t="array" ref="R6644">IFERROR(_xlfn.IFS(Table2[[#This Row],[booking_status]]="confirmed","Expected",Table2[[#This Row],[booking_status]]="checked-out","Actual"),"No Revenue")</f>
        <v>Expected</v>
      </c>
      <c r="S6644" s="4">
        <f>Table2[[#This Row],[Revenue_Amount]]/Table2[[#This Row],[Num_Nights]]</f>
        <v>82.08</v>
      </c>
    </row>
    <row r="6645" spans="1:19" x14ac:dyDescent="0.3">
      <c r="A6645">
        <v>6644</v>
      </c>
      <c r="B6645" t="s">
        <v>14</v>
      </c>
      <c r="C6645" s="9">
        <v>45268</v>
      </c>
      <c r="D6645" s="9">
        <v>45271</v>
      </c>
      <c r="E6645" s="10">
        <v>45249</v>
      </c>
      <c r="F6645" t="s">
        <v>18</v>
      </c>
      <c r="G6645">
        <v>167.17</v>
      </c>
      <c r="H6645">
        <v>3</v>
      </c>
      <c r="I6645">
        <v>0</v>
      </c>
      <c r="J6645" t="s">
        <v>55</v>
      </c>
      <c r="K6645" t="s">
        <v>20</v>
      </c>
      <c r="L6645" t="s">
        <v>21</v>
      </c>
      <c r="M6645" t="s">
        <v>36</v>
      </c>
      <c r="N6645" t="s">
        <v>41</v>
      </c>
      <c r="O6645">
        <f>Table2[[#This Row],[check_out_date]]-Table2[[#This Row],[check_in_date]]</f>
        <v>3</v>
      </c>
      <c r="P6645">
        <f>Table2[[#This Row],[num_adults]]+Table2[[#This Row],[num_children]]</f>
        <v>3</v>
      </c>
      <c r="Q6645" s="3">
        <f>IF(OR(Table2[[#This Row],[booking_status]]="confirmed",Table2[[#This Row],[booking_status]]="checked-out"),Table2[[#This Row],[room_rate_per_night]]*Table2[[#This Row],[Num_Nights]],0)</f>
        <v>501.51</v>
      </c>
      <c r="R6645" t="str" cm="1">
        <f t="array" ref="R6645">IFERROR(_xlfn.IFS(Table2[[#This Row],[booking_status]]="confirmed","Expected",Table2[[#This Row],[booking_status]]="checked-out","Actual"),"No Revenue")</f>
        <v>Expected</v>
      </c>
      <c r="S6645" s="4">
        <f>Table2[[#This Row],[Revenue_Amount]]/Table2[[#This Row],[Num_Nights]]</f>
        <v>167.17</v>
      </c>
    </row>
    <row r="6646" spans="1:19" hidden="1" x14ac:dyDescent="0.3">
      <c r="A6646">
        <v>6645</v>
      </c>
      <c r="B6646" t="s">
        <v>31</v>
      </c>
      <c r="C6646" s="9">
        <v>45230</v>
      </c>
      <c r="D6646" s="9">
        <v>45233</v>
      </c>
      <c r="E6646" s="10">
        <v>45193</v>
      </c>
      <c r="F6646" t="s">
        <v>27</v>
      </c>
      <c r="G6646">
        <v>102.7</v>
      </c>
      <c r="H6646">
        <v>2</v>
      </c>
      <c r="I6646">
        <v>0</v>
      </c>
      <c r="J6646" t="s">
        <v>35</v>
      </c>
      <c r="K6646" t="s">
        <v>29</v>
      </c>
      <c r="L6646" t="s">
        <v>56</v>
      </c>
      <c r="M6646" t="s">
        <v>36</v>
      </c>
      <c r="N6646" t="s">
        <v>41</v>
      </c>
      <c r="O6646">
        <f>Table2[[#This Row],[check_out_date]]-Table2[[#This Row],[check_in_date]]</f>
        <v>3</v>
      </c>
      <c r="P6646">
        <f>Table2[[#This Row],[num_adults]]+Table2[[#This Row],[num_children]]</f>
        <v>2</v>
      </c>
      <c r="Q6646" s="3">
        <f>IF(OR(Table2[[#This Row],[booking_status]]="confirmed",Table2[[#This Row],[booking_status]]="checked-out"),Table2[[#This Row],[room_rate_per_night]]*Table2[[#This Row],[Num_Nights]],0)</f>
        <v>308.10000000000002</v>
      </c>
      <c r="R6646" t="str" cm="1">
        <f t="array" ref="R6646">IFERROR(_xlfn.IFS(Table2[[#This Row],[booking_status]]="confirmed","Expected",Table2[[#This Row],[booking_status]]="checked-out","Actual"),"No Revenue")</f>
        <v>Actual</v>
      </c>
      <c r="S6646" s="4">
        <f>Table2[[#This Row],[Revenue_Amount]]/Table2[[#This Row],[Num_Nights]]</f>
        <v>102.7</v>
      </c>
    </row>
    <row r="6647" spans="1:19" x14ac:dyDescent="0.3">
      <c r="A6647">
        <v>6646</v>
      </c>
      <c r="B6647" t="s">
        <v>14</v>
      </c>
      <c r="C6647" s="9">
        <v>45171</v>
      </c>
      <c r="D6647" s="9">
        <v>45175</v>
      </c>
      <c r="E6647" s="10">
        <v>45137</v>
      </c>
      <c r="F6647" t="s">
        <v>54</v>
      </c>
      <c r="G6647">
        <v>337.86</v>
      </c>
      <c r="H6647">
        <v>3</v>
      </c>
      <c r="I6647">
        <v>0</v>
      </c>
      <c r="J6647" t="s">
        <v>28</v>
      </c>
      <c r="K6647" t="s">
        <v>29</v>
      </c>
      <c r="L6647" t="s">
        <v>56</v>
      </c>
      <c r="M6647" t="s">
        <v>22</v>
      </c>
      <c r="N6647" t="s">
        <v>41</v>
      </c>
      <c r="O6647">
        <f>Table2[[#This Row],[check_out_date]]-Table2[[#This Row],[check_in_date]]</f>
        <v>4</v>
      </c>
      <c r="P6647">
        <f>Table2[[#This Row],[num_adults]]+Table2[[#This Row],[num_children]]</f>
        <v>3</v>
      </c>
      <c r="Q6647" s="3">
        <f>IF(OR(Table2[[#This Row],[booking_status]]="confirmed",Table2[[#This Row],[booking_status]]="checked-out"),Table2[[#This Row],[room_rate_per_night]]*Table2[[#This Row],[Num_Nights]],0)</f>
        <v>1351.44</v>
      </c>
      <c r="R6647" t="str" cm="1">
        <f t="array" ref="R6647">IFERROR(_xlfn.IFS(Table2[[#This Row],[booking_status]]="confirmed","Expected",Table2[[#This Row],[booking_status]]="checked-out","Actual"),"No Revenue")</f>
        <v>Actual</v>
      </c>
      <c r="S6647" s="4">
        <f>Table2[[#This Row],[Revenue_Amount]]/Table2[[#This Row],[Num_Nights]]</f>
        <v>337.86</v>
      </c>
    </row>
    <row r="6648" spans="1:19" x14ac:dyDescent="0.3">
      <c r="A6648">
        <v>6647</v>
      </c>
      <c r="B6648" t="s">
        <v>50</v>
      </c>
      <c r="C6648" s="9">
        <v>45181</v>
      </c>
      <c r="D6648" s="9">
        <v>45183</v>
      </c>
      <c r="E6648" s="10">
        <v>45124</v>
      </c>
      <c r="F6648" t="s">
        <v>27</v>
      </c>
      <c r="G6648">
        <v>187.32</v>
      </c>
      <c r="H6648">
        <v>2</v>
      </c>
      <c r="I6648">
        <v>0</v>
      </c>
      <c r="J6648" t="s">
        <v>94</v>
      </c>
      <c r="K6648" t="s">
        <v>44</v>
      </c>
      <c r="L6648" t="s">
        <v>21</v>
      </c>
      <c r="M6648" t="s">
        <v>36</v>
      </c>
      <c r="N6648" t="s">
        <v>45</v>
      </c>
      <c r="O6648">
        <f>Table2[[#This Row],[check_out_date]]-Table2[[#This Row],[check_in_date]]</f>
        <v>2</v>
      </c>
      <c r="P6648">
        <f>Table2[[#This Row],[num_adults]]+Table2[[#This Row],[num_children]]</f>
        <v>2</v>
      </c>
      <c r="Q6648" s="3">
        <f>IF(OR(Table2[[#This Row],[booking_status]]="confirmed",Table2[[#This Row],[booking_status]]="checked-out"),Table2[[#This Row],[room_rate_per_night]]*Table2[[#This Row],[Num_Nights]],0)</f>
        <v>374.64</v>
      </c>
      <c r="R6648" t="str" cm="1">
        <f t="array" ref="R6648">IFERROR(_xlfn.IFS(Table2[[#This Row],[booking_status]]="confirmed","Expected",Table2[[#This Row],[booking_status]]="checked-out","Actual"),"No Revenue")</f>
        <v>Expected</v>
      </c>
      <c r="S6648" s="4">
        <f>Table2[[#This Row],[Revenue_Amount]]/Table2[[#This Row],[Num_Nights]]</f>
        <v>187.32</v>
      </c>
    </row>
    <row r="6649" spans="1:19" x14ac:dyDescent="0.3">
      <c r="A6649">
        <v>6648</v>
      </c>
      <c r="B6649" t="s">
        <v>37</v>
      </c>
      <c r="C6649" s="9">
        <v>45142</v>
      </c>
      <c r="D6649" s="9">
        <v>45143</v>
      </c>
      <c r="E6649" s="10">
        <v>45092</v>
      </c>
      <c r="F6649" t="s">
        <v>54</v>
      </c>
      <c r="G6649">
        <v>515.39</v>
      </c>
      <c r="H6649">
        <v>1</v>
      </c>
      <c r="I6649">
        <v>2</v>
      </c>
      <c r="J6649" t="s">
        <v>28</v>
      </c>
      <c r="K6649" t="s">
        <v>66</v>
      </c>
      <c r="L6649" t="s">
        <v>21</v>
      </c>
      <c r="M6649" t="s">
        <v>22</v>
      </c>
      <c r="N6649" t="s">
        <v>41</v>
      </c>
      <c r="O6649">
        <f>Table2[[#This Row],[check_out_date]]-Table2[[#This Row],[check_in_date]]</f>
        <v>1</v>
      </c>
      <c r="P6649">
        <f>Table2[[#This Row],[num_adults]]+Table2[[#This Row],[num_children]]</f>
        <v>3</v>
      </c>
      <c r="Q6649" s="3">
        <f>IF(OR(Table2[[#This Row],[booking_status]]="confirmed",Table2[[#This Row],[booking_status]]="checked-out"),Table2[[#This Row],[room_rate_per_night]]*Table2[[#This Row],[Num_Nights]],0)</f>
        <v>515.39</v>
      </c>
      <c r="R6649" t="str" cm="1">
        <f t="array" ref="R6649">IFERROR(_xlfn.IFS(Table2[[#This Row],[booking_status]]="confirmed","Expected",Table2[[#This Row],[booking_status]]="checked-out","Actual"),"No Revenue")</f>
        <v>Expected</v>
      </c>
      <c r="S6649" s="4">
        <f>Table2[[#This Row],[Revenue_Amount]]/Table2[[#This Row],[Num_Nights]]</f>
        <v>515.39</v>
      </c>
    </row>
    <row r="6650" spans="1:19" x14ac:dyDescent="0.3">
      <c r="A6650">
        <v>6649</v>
      </c>
      <c r="B6650" t="s">
        <v>31</v>
      </c>
      <c r="C6650" s="9">
        <v>45275</v>
      </c>
      <c r="D6650" s="9">
        <v>45278</v>
      </c>
      <c r="E6650" s="10">
        <v>45242</v>
      </c>
      <c r="F6650" t="s">
        <v>18</v>
      </c>
      <c r="G6650">
        <v>229.64</v>
      </c>
      <c r="H6650">
        <v>2</v>
      </c>
      <c r="I6650">
        <v>0</v>
      </c>
      <c r="J6650" t="s">
        <v>55</v>
      </c>
      <c r="K6650" t="s">
        <v>66</v>
      </c>
      <c r="L6650" t="s">
        <v>70</v>
      </c>
      <c r="M6650" t="s">
        <v>36</v>
      </c>
      <c r="N6650" t="s">
        <v>30</v>
      </c>
      <c r="O6650">
        <f>Table2[[#This Row],[check_out_date]]-Table2[[#This Row],[check_in_date]]</f>
        <v>3</v>
      </c>
      <c r="P6650">
        <f>Table2[[#This Row],[num_adults]]+Table2[[#This Row],[num_children]]</f>
        <v>2</v>
      </c>
      <c r="Q6650" s="3">
        <f>IF(OR(Table2[[#This Row],[booking_status]]="confirmed",Table2[[#This Row],[booking_status]]="checked-out"),Table2[[#This Row],[room_rate_per_night]]*Table2[[#This Row],[Num_Nights]],0)</f>
        <v>0</v>
      </c>
      <c r="R6650" t="str" cm="1">
        <f t="array" ref="R6650">IFERROR(_xlfn.IFS(Table2[[#This Row],[booking_status]]="confirmed","Expected",Table2[[#This Row],[booking_status]]="checked-out","Actual"),"No Revenue")</f>
        <v>No Revenue</v>
      </c>
      <c r="S6650" s="4">
        <f>Table2[[#This Row],[Revenue_Amount]]/Table2[[#This Row],[Num_Nights]]</f>
        <v>0</v>
      </c>
    </row>
    <row r="6651" spans="1:19" x14ac:dyDescent="0.3">
      <c r="A6651">
        <v>6650</v>
      </c>
      <c r="B6651" t="s">
        <v>14</v>
      </c>
      <c r="C6651" s="9">
        <v>45242</v>
      </c>
      <c r="D6651" s="9">
        <v>45249</v>
      </c>
      <c r="E6651" s="10">
        <v>45214</v>
      </c>
      <c r="F6651" t="s">
        <v>54</v>
      </c>
      <c r="G6651">
        <v>432.18</v>
      </c>
      <c r="H6651">
        <v>3</v>
      </c>
      <c r="I6651">
        <v>1</v>
      </c>
      <c r="J6651" t="s">
        <v>55</v>
      </c>
      <c r="K6651" t="s">
        <v>66</v>
      </c>
      <c r="L6651" t="s">
        <v>56</v>
      </c>
      <c r="M6651" t="s">
        <v>36</v>
      </c>
      <c r="N6651" t="s">
        <v>41</v>
      </c>
      <c r="O6651">
        <f>Table2[[#This Row],[check_out_date]]-Table2[[#This Row],[check_in_date]]</f>
        <v>7</v>
      </c>
      <c r="P6651">
        <f>Table2[[#This Row],[num_adults]]+Table2[[#This Row],[num_children]]</f>
        <v>4</v>
      </c>
      <c r="Q6651" s="3">
        <f>IF(OR(Table2[[#This Row],[booking_status]]="confirmed",Table2[[#This Row],[booking_status]]="checked-out"),Table2[[#This Row],[room_rate_per_night]]*Table2[[#This Row],[Num_Nights]],0)</f>
        <v>3025.26</v>
      </c>
      <c r="R6651" t="str" cm="1">
        <f t="array" ref="R6651">IFERROR(_xlfn.IFS(Table2[[#This Row],[booking_status]]="confirmed","Expected",Table2[[#This Row],[booking_status]]="checked-out","Actual"),"No Revenue")</f>
        <v>Actual</v>
      </c>
      <c r="S6651" s="4">
        <f>Table2[[#This Row],[Revenue_Amount]]/Table2[[#This Row],[Num_Nights]]</f>
        <v>432.18</v>
      </c>
    </row>
    <row r="6652" spans="1:19" hidden="1" x14ac:dyDescent="0.3">
      <c r="A6652">
        <v>6651</v>
      </c>
      <c r="B6652" t="s">
        <v>14</v>
      </c>
      <c r="C6652" s="9">
        <v>44935</v>
      </c>
      <c r="D6652" s="9">
        <v>44940</v>
      </c>
      <c r="E6652" s="10">
        <v>44926</v>
      </c>
      <c r="F6652" t="s">
        <v>49</v>
      </c>
      <c r="G6652">
        <v>85.67</v>
      </c>
      <c r="H6652">
        <v>2</v>
      </c>
      <c r="I6652">
        <v>1</v>
      </c>
      <c r="J6652" t="s">
        <v>35</v>
      </c>
      <c r="K6652" t="s">
        <v>99</v>
      </c>
      <c r="L6652" t="s">
        <v>21</v>
      </c>
      <c r="M6652" t="s">
        <v>36</v>
      </c>
      <c r="N6652" t="s">
        <v>23</v>
      </c>
      <c r="O6652">
        <f>Table2[[#This Row],[check_out_date]]-Table2[[#This Row],[check_in_date]]</f>
        <v>5</v>
      </c>
      <c r="P6652">
        <f>Table2[[#This Row],[num_adults]]+Table2[[#This Row],[num_children]]</f>
        <v>3</v>
      </c>
      <c r="Q6652" s="3">
        <f>IF(OR(Table2[[#This Row],[booking_status]]="confirmed",Table2[[#This Row],[booking_status]]="checked-out"),Table2[[#This Row],[room_rate_per_night]]*Table2[[#This Row],[Num_Nights]],0)</f>
        <v>428.35</v>
      </c>
      <c r="R6652" t="str" cm="1">
        <f t="array" ref="R6652">IFERROR(_xlfn.IFS(Table2[[#This Row],[booking_status]]="confirmed","Expected",Table2[[#This Row],[booking_status]]="checked-out","Actual"),"No Revenue")</f>
        <v>Expected</v>
      </c>
      <c r="S6652" s="4">
        <f>Table2[[#This Row],[Revenue_Amount]]/Table2[[#This Row],[Num_Nights]]</f>
        <v>85.67</v>
      </c>
    </row>
    <row r="6653" spans="1:19" x14ac:dyDescent="0.3">
      <c r="A6653">
        <v>6652</v>
      </c>
      <c r="B6653" t="s">
        <v>14</v>
      </c>
      <c r="C6653" s="9">
        <v>45032</v>
      </c>
      <c r="D6653" s="9">
        <v>45036</v>
      </c>
      <c r="E6653" s="10">
        <v>44972</v>
      </c>
      <c r="F6653" t="s">
        <v>27</v>
      </c>
      <c r="G6653">
        <v>113.8</v>
      </c>
      <c r="H6653">
        <v>2</v>
      </c>
      <c r="I6653">
        <v>2</v>
      </c>
      <c r="J6653" t="s">
        <v>55</v>
      </c>
      <c r="K6653" t="s">
        <v>20</v>
      </c>
      <c r="L6653" t="s">
        <v>21</v>
      </c>
      <c r="M6653" t="s">
        <v>22</v>
      </c>
      <c r="N6653" t="s">
        <v>45</v>
      </c>
      <c r="O6653">
        <f>Table2[[#This Row],[check_out_date]]-Table2[[#This Row],[check_in_date]]</f>
        <v>4</v>
      </c>
      <c r="P6653">
        <f>Table2[[#This Row],[num_adults]]+Table2[[#This Row],[num_children]]</f>
        <v>4</v>
      </c>
      <c r="Q6653" s="3">
        <f>IF(OR(Table2[[#This Row],[booking_status]]="confirmed",Table2[[#This Row],[booking_status]]="checked-out"),Table2[[#This Row],[room_rate_per_night]]*Table2[[#This Row],[Num_Nights]],0)</f>
        <v>455.2</v>
      </c>
      <c r="R6653" t="str" cm="1">
        <f t="array" ref="R6653">IFERROR(_xlfn.IFS(Table2[[#This Row],[booking_status]]="confirmed","Expected",Table2[[#This Row],[booking_status]]="checked-out","Actual"),"No Revenue")</f>
        <v>Expected</v>
      </c>
      <c r="S6653" s="4">
        <f>Table2[[#This Row],[Revenue_Amount]]/Table2[[#This Row],[Num_Nights]]</f>
        <v>113.8</v>
      </c>
    </row>
    <row r="6654" spans="1:19" x14ac:dyDescent="0.3">
      <c r="A6654">
        <v>6653</v>
      </c>
      <c r="B6654" t="s">
        <v>31</v>
      </c>
      <c r="C6654" s="9">
        <v>45166</v>
      </c>
      <c r="D6654" s="9">
        <v>45172</v>
      </c>
      <c r="E6654" s="10">
        <v>45143</v>
      </c>
      <c r="F6654" t="s">
        <v>49</v>
      </c>
      <c r="G6654">
        <v>78.72</v>
      </c>
      <c r="H6654">
        <v>3</v>
      </c>
      <c r="I6654">
        <v>2</v>
      </c>
      <c r="J6654" t="s">
        <v>94</v>
      </c>
      <c r="K6654" t="s">
        <v>20</v>
      </c>
      <c r="L6654" t="s">
        <v>56</v>
      </c>
      <c r="M6654" t="s">
        <v>36</v>
      </c>
      <c r="N6654" t="s">
        <v>41</v>
      </c>
      <c r="O6654">
        <f>Table2[[#This Row],[check_out_date]]-Table2[[#This Row],[check_in_date]]</f>
        <v>6</v>
      </c>
      <c r="P6654">
        <f>Table2[[#This Row],[num_adults]]+Table2[[#This Row],[num_children]]</f>
        <v>5</v>
      </c>
      <c r="Q6654" s="3">
        <f>IF(OR(Table2[[#This Row],[booking_status]]="confirmed",Table2[[#This Row],[booking_status]]="checked-out"),Table2[[#This Row],[room_rate_per_night]]*Table2[[#This Row],[Num_Nights]],0)</f>
        <v>472.32</v>
      </c>
      <c r="R6654" t="str" cm="1">
        <f t="array" ref="R6654">IFERROR(_xlfn.IFS(Table2[[#This Row],[booking_status]]="confirmed","Expected",Table2[[#This Row],[booking_status]]="checked-out","Actual"),"No Revenue")</f>
        <v>Actual</v>
      </c>
      <c r="S6654" s="4">
        <f>Table2[[#This Row],[Revenue_Amount]]/Table2[[#This Row],[Num_Nights]]</f>
        <v>78.72</v>
      </c>
    </row>
    <row r="6655" spans="1:19" x14ac:dyDescent="0.3">
      <c r="A6655">
        <v>6654</v>
      </c>
      <c r="B6655" t="s">
        <v>50</v>
      </c>
      <c r="C6655" s="9">
        <v>45056</v>
      </c>
      <c r="D6655" s="9">
        <v>45062</v>
      </c>
      <c r="E6655" s="10">
        <v>45041</v>
      </c>
      <c r="F6655" t="s">
        <v>27</v>
      </c>
      <c r="G6655">
        <v>195.7</v>
      </c>
      <c r="H6655">
        <v>2</v>
      </c>
      <c r="I6655">
        <v>0</v>
      </c>
      <c r="J6655" t="s">
        <v>94</v>
      </c>
      <c r="K6655" t="s">
        <v>99</v>
      </c>
      <c r="L6655" t="s">
        <v>70</v>
      </c>
      <c r="M6655" t="s">
        <v>36</v>
      </c>
      <c r="N6655" t="s">
        <v>41</v>
      </c>
      <c r="O6655">
        <f>Table2[[#This Row],[check_out_date]]-Table2[[#This Row],[check_in_date]]</f>
        <v>6</v>
      </c>
      <c r="P6655">
        <f>Table2[[#This Row],[num_adults]]+Table2[[#This Row],[num_children]]</f>
        <v>2</v>
      </c>
      <c r="Q6655" s="3">
        <f>IF(OR(Table2[[#This Row],[booking_status]]="confirmed",Table2[[#This Row],[booking_status]]="checked-out"),Table2[[#This Row],[room_rate_per_night]]*Table2[[#This Row],[Num_Nights]],0)</f>
        <v>0</v>
      </c>
      <c r="R6655" t="str" cm="1">
        <f t="array" ref="R6655">IFERROR(_xlfn.IFS(Table2[[#This Row],[booking_status]]="confirmed","Expected",Table2[[#This Row],[booking_status]]="checked-out","Actual"),"No Revenue")</f>
        <v>No Revenue</v>
      </c>
      <c r="S6655" s="4">
        <f>Table2[[#This Row],[Revenue_Amount]]/Table2[[#This Row],[Num_Nights]]</f>
        <v>0</v>
      </c>
    </row>
    <row r="6656" spans="1:19" x14ac:dyDescent="0.3">
      <c r="A6656">
        <v>6655</v>
      </c>
      <c r="B6656" t="s">
        <v>14</v>
      </c>
      <c r="C6656" s="9">
        <v>44950</v>
      </c>
      <c r="D6656" s="9">
        <v>44960</v>
      </c>
      <c r="E6656" s="10">
        <v>44944</v>
      </c>
      <c r="F6656" t="s">
        <v>54</v>
      </c>
      <c r="G6656">
        <v>359.91</v>
      </c>
      <c r="H6656">
        <v>2</v>
      </c>
      <c r="I6656">
        <v>3</v>
      </c>
      <c r="J6656" t="s">
        <v>19</v>
      </c>
      <c r="K6656" t="s">
        <v>20</v>
      </c>
      <c r="L6656" t="s">
        <v>60</v>
      </c>
      <c r="M6656" t="s">
        <v>36</v>
      </c>
      <c r="N6656" t="s">
        <v>41</v>
      </c>
      <c r="O6656">
        <f>Table2[[#This Row],[check_out_date]]-Table2[[#This Row],[check_in_date]]</f>
        <v>10</v>
      </c>
      <c r="P6656">
        <f>Table2[[#This Row],[num_adults]]+Table2[[#This Row],[num_children]]</f>
        <v>5</v>
      </c>
      <c r="Q6656" s="3">
        <f>IF(OR(Table2[[#This Row],[booking_status]]="confirmed",Table2[[#This Row],[booking_status]]="checked-out"),Table2[[#This Row],[room_rate_per_night]]*Table2[[#This Row],[Num_Nights]],0)</f>
        <v>0</v>
      </c>
      <c r="R6656" t="str" cm="1">
        <f t="array" ref="R6656">IFERROR(_xlfn.IFS(Table2[[#This Row],[booking_status]]="confirmed","Expected",Table2[[#This Row],[booking_status]]="checked-out","Actual"),"No Revenue")</f>
        <v>No Revenue</v>
      </c>
      <c r="S6656" s="4">
        <f>Table2[[#This Row],[Revenue_Amount]]/Table2[[#This Row],[Num_Nights]]</f>
        <v>0</v>
      </c>
    </row>
    <row r="6657" spans="1:19" x14ac:dyDescent="0.3">
      <c r="A6657">
        <v>6656</v>
      </c>
      <c r="B6657" t="s">
        <v>37</v>
      </c>
      <c r="C6657" s="9">
        <v>45226</v>
      </c>
      <c r="D6657" s="9">
        <v>45233</v>
      </c>
      <c r="E6657" s="10">
        <v>45139</v>
      </c>
      <c r="F6657" t="s">
        <v>49</v>
      </c>
      <c r="G6657">
        <v>108.07</v>
      </c>
      <c r="H6657">
        <v>2</v>
      </c>
      <c r="I6657">
        <v>0</v>
      </c>
      <c r="J6657" t="s">
        <v>94</v>
      </c>
      <c r="K6657" t="s">
        <v>99</v>
      </c>
      <c r="L6657" t="s">
        <v>21</v>
      </c>
      <c r="M6657" t="s">
        <v>36</v>
      </c>
      <c r="N6657" t="s">
        <v>41</v>
      </c>
      <c r="O6657">
        <f>Table2[[#This Row],[check_out_date]]-Table2[[#This Row],[check_in_date]]</f>
        <v>7</v>
      </c>
      <c r="P6657">
        <f>Table2[[#This Row],[num_adults]]+Table2[[#This Row],[num_children]]</f>
        <v>2</v>
      </c>
      <c r="Q6657" s="3">
        <f>IF(OR(Table2[[#This Row],[booking_status]]="confirmed",Table2[[#This Row],[booking_status]]="checked-out"),Table2[[#This Row],[room_rate_per_night]]*Table2[[#This Row],[Num_Nights]],0)</f>
        <v>756.49</v>
      </c>
      <c r="R6657" t="str" cm="1">
        <f t="array" ref="R6657">IFERROR(_xlfn.IFS(Table2[[#This Row],[booking_status]]="confirmed","Expected",Table2[[#This Row],[booking_status]]="checked-out","Actual"),"No Revenue")</f>
        <v>Expected</v>
      </c>
      <c r="S6657" s="4">
        <f>Table2[[#This Row],[Revenue_Amount]]/Table2[[#This Row],[Num_Nights]]</f>
        <v>108.07000000000001</v>
      </c>
    </row>
    <row r="6658" spans="1:19" x14ac:dyDescent="0.3">
      <c r="A6658">
        <v>6657</v>
      </c>
      <c r="B6658" t="s">
        <v>14</v>
      </c>
      <c r="C6658" s="9">
        <v>45041</v>
      </c>
      <c r="D6658" s="9">
        <v>45042</v>
      </c>
      <c r="E6658" s="10">
        <v>44966</v>
      </c>
      <c r="F6658" t="s">
        <v>18</v>
      </c>
      <c r="G6658">
        <v>206.71</v>
      </c>
      <c r="H6658">
        <v>1</v>
      </c>
      <c r="I6658">
        <v>0</v>
      </c>
      <c r="J6658" t="s">
        <v>28</v>
      </c>
      <c r="K6658" t="s">
        <v>99</v>
      </c>
      <c r="L6658" t="s">
        <v>21</v>
      </c>
      <c r="M6658" t="s">
        <v>36</v>
      </c>
      <c r="N6658" t="s">
        <v>95</v>
      </c>
      <c r="O6658">
        <f>Table2[[#This Row],[check_out_date]]-Table2[[#This Row],[check_in_date]]</f>
        <v>1</v>
      </c>
      <c r="P6658">
        <f>Table2[[#This Row],[num_adults]]+Table2[[#This Row],[num_children]]</f>
        <v>1</v>
      </c>
      <c r="Q6658" s="3">
        <f>IF(OR(Table2[[#This Row],[booking_status]]="confirmed",Table2[[#This Row],[booking_status]]="checked-out"),Table2[[#This Row],[room_rate_per_night]]*Table2[[#This Row],[Num_Nights]],0)</f>
        <v>206.71</v>
      </c>
      <c r="R6658" t="str" cm="1">
        <f t="array" ref="R6658">IFERROR(_xlfn.IFS(Table2[[#This Row],[booking_status]]="confirmed","Expected",Table2[[#This Row],[booking_status]]="checked-out","Actual"),"No Revenue")</f>
        <v>Expected</v>
      </c>
      <c r="S6658" s="4">
        <f>Table2[[#This Row],[Revenue_Amount]]/Table2[[#This Row],[Num_Nights]]</f>
        <v>206.71</v>
      </c>
    </row>
    <row r="6659" spans="1:19" x14ac:dyDescent="0.3">
      <c r="A6659">
        <v>6658</v>
      </c>
      <c r="B6659" t="s">
        <v>14</v>
      </c>
      <c r="C6659" s="9">
        <v>45083</v>
      </c>
      <c r="D6659" s="9">
        <v>45088</v>
      </c>
      <c r="E6659" s="10">
        <v>45080</v>
      </c>
      <c r="F6659" t="s">
        <v>49</v>
      </c>
      <c r="G6659">
        <v>112.91</v>
      </c>
      <c r="H6659">
        <v>1</v>
      </c>
      <c r="I6659">
        <v>1</v>
      </c>
      <c r="J6659" t="s">
        <v>28</v>
      </c>
      <c r="K6659" t="s">
        <v>66</v>
      </c>
      <c r="L6659" t="s">
        <v>21</v>
      </c>
      <c r="M6659" t="s">
        <v>36</v>
      </c>
      <c r="N6659" t="s">
        <v>45</v>
      </c>
      <c r="O6659">
        <f>Table2[[#This Row],[check_out_date]]-Table2[[#This Row],[check_in_date]]</f>
        <v>5</v>
      </c>
      <c r="P6659">
        <f>Table2[[#This Row],[num_adults]]+Table2[[#This Row],[num_children]]</f>
        <v>2</v>
      </c>
      <c r="Q6659" s="3">
        <f>IF(OR(Table2[[#This Row],[booking_status]]="confirmed",Table2[[#This Row],[booking_status]]="checked-out"),Table2[[#This Row],[room_rate_per_night]]*Table2[[#This Row],[Num_Nights]],0)</f>
        <v>564.54999999999995</v>
      </c>
      <c r="R6659" t="str" cm="1">
        <f t="array" ref="R6659">IFERROR(_xlfn.IFS(Table2[[#This Row],[booking_status]]="confirmed","Expected",Table2[[#This Row],[booking_status]]="checked-out","Actual"),"No Revenue")</f>
        <v>Expected</v>
      </c>
      <c r="S6659" s="4">
        <f>Table2[[#This Row],[Revenue_Amount]]/Table2[[#This Row],[Num_Nights]]</f>
        <v>112.91</v>
      </c>
    </row>
    <row r="6660" spans="1:19" x14ac:dyDescent="0.3">
      <c r="A6660">
        <v>6659</v>
      </c>
      <c r="B6660" t="s">
        <v>31</v>
      </c>
      <c r="C6660" s="9">
        <v>45171</v>
      </c>
      <c r="D6660" s="9">
        <v>45173</v>
      </c>
      <c r="E6660" s="10">
        <v>45132</v>
      </c>
      <c r="F6660" t="s">
        <v>49</v>
      </c>
      <c r="G6660">
        <v>98.03</v>
      </c>
      <c r="H6660">
        <v>2</v>
      </c>
      <c r="I6660">
        <v>0</v>
      </c>
      <c r="J6660" t="s">
        <v>28</v>
      </c>
      <c r="K6660" t="s">
        <v>99</v>
      </c>
      <c r="L6660" t="s">
        <v>21</v>
      </c>
      <c r="M6660" t="s">
        <v>36</v>
      </c>
      <c r="N6660" t="s">
        <v>41</v>
      </c>
      <c r="O6660">
        <f>Table2[[#This Row],[check_out_date]]-Table2[[#This Row],[check_in_date]]</f>
        <v>2</v>
      </c>
      <c r="P6660">
        <f>Table2[[#This Row],[num_adults]]+Table2[[#This Row],[num_children]]</f>
        <v>2</v>
      </c>
      <c r="Q6660" s="3">
        <f>IF(OR(Table2[[#This Row],[booking_status]]="confirmed",Table2[[#This Row],[booking_status]]="checked-out"),Table2[[#This Row],[room_rate_per_night]]*Table2[[#This Row],[Num_Nights]],0)</f>
        <v>196.06</v>
      </c>
      <c r="R6660" t="str" cm="1">
        <f t="array" ref="R6660">IFERROR(_xlfn.IFS(Table2[[#This Row],[booking_status]]="confirmed","Expected",Table2[[#This Row],[booking_status]]="checked-out","Actual"),"No Revenue")</f>
        <v>Expected</v>
      </c>
      <c r="S6660" s="4">
        <f>Table2[[#This Row],[Revenue_Amount]]/Table2[[#This Row],[Num_Nights]]</f>
        <v>98.03</v>
      </c>
    </row>
    <row r="6661" spans="1:19" hidden="1" x14ac:dyDescent="0.3">
      <c r="A6661">
        <v>6660</v>
      </c>
      <c r="B6661" t="s">
        <v>37</v>
      </c>
      <c r="C6661" s="9">
        <v>45182</v>
      </c>
      <c r="D6661" s="9">
        <v>45184</v>
      </c>
      <c r="E6661" s="10">
        <v>45153</v>
      </c>
      <c r="F6661" t="s">
        <v>54</v>
      </c>
      <c r="G6661">
        <v>528</v>
      </c>
      <c r="H6661">
        <v>2</v>
      </c>
      <c r="I6661">
        <v>0</v>
      </c>
      <c r="J6661" t="s">
        <v>35</v>
      </c>
      <c r="K6661" t="s">
        <v>66</v>
      </c>
      <c r="L6661" t="s">
        <v>60</v>
      </c>
      <c r="M6661" t="s">
        <v>36</v>
      </c>
      <c r="N6661" t="s">
        <v>45</v>
      </c>
      <c r="O6661">
        <f>Table2[[#This Row],[check_out_date]]-Table2[[#This Row],[check_in_date]]</f>
        <v>2</v>
      </c>
      <c r="P6661">
        <f>Table2[[#This Row],[num_adults]]+Table2[[#This Row],[num_children]]</f>
        <v>2</v>
      </c>
      <c r="Q6661" s="3">
        <f>IF(OR(Table2[[#This Row],[booking_status]]="confirmed",Table2[[#This Row],[booking_status]]="checked-out"),Table2[[#This Row],[room_rate_per_night]]*Table2[[#This Row],[Num_Nights]],0)</f>
        <v>0</v>
      </c>
      <c r="R6661" t="str" cm="1">
        <f t="array" ref="R6661">IFERROR(_xlfn.IFS(Table2[[#This Row],[booking_status]]="confirmed","Expected",Table2[[#This Row],[booking_status]]="checked-out","Actual"),"No Revenue")</f>
        <v>No Revenue</v>
      </c>
      <c r="S6661" s="4">
        <f>Table2[[#This Row],[Revenue_Amount]]/Table2[[#This Row],[Num_Nights]]</f>
        <v>0</v>
      </c>
    </row>
    <row r="6662" spans="1:19" x14ac:dyDescent="0.3">
      <c r="A6662">
        <v>6661</v>
      </c>
      <c r="B6662" t="s">
        <v>50</v>
      </c>
      <c r="C6662" s="9">
        <v>45231</v>
      </c>
      <c r="D6662" s="9">
        <v>45235</v>
      </c>
      <c r="E6662" s="10">
        <v>45213</v>
      </c>
      <c r="F6662" t="s">
        <v>49</v>
      </c>
      <c r="G6662">
        <v>81.97</v>
      </c>
      <c r="H6662">
        <v>2</v>
      </c>
      <c r="I6662">
        <v>0</v>
      </c>
      <c r="J6662" t="s">
        <v>28</v>
      </c>
      <c r="K6662" t="s">
        <v>66</v>
      </c>
      <c r="L6662" t="s">
        <v>56</v>
      </c>
      <c r="M6662" t="s">
        <v>22</v>
      </c>
      <c r="N6662" t="s">
        <v>41</v>
      </c>
      <c r="O6662">
        <f>Table2[[#This Row],[check_out_date]]-Table2[[#This Row],[check_in_date]]</f>
        <v>4</v>
      </c>
      <c r="P6662">
        <f>Table2[[#This Row],[num_adults]]+Table2[[#This Row],[num_children]]</f>
        <v>2</v>
      </c>
      <c r="Q6662" s="3">
        <f>IF(OR(Table2[[#This Row],[booking_status]]="confirmed",Table2[[#This Row],[booking_status]]="checked-out"),Table2[[#This Row],[room_rate_per_night]]*Table2[[#This Row],[Num_Nights]],0)</f>
        <v>327.88</v>
      </c>
      <c r="R6662" t="str" cm="1">
        <f t="array" ref="R6662">IFERROR(_xlfn.IFS(Table2[[#This Row],[booking_status]]="confirmed","Expected",Table2[[#This Row],[booking_status]]="checked-out","Actual"),"No Revenue")</f>
        <v>Actual</v>
      </c>
      <c r="S6662" s="4">
        <f>Table2[[#This Row],[Revenue_Amount]]/Table2[[#This Row],[Num_Nights]]</f>
        <v>81.97</v>
      </c>
    </row>
    <row r="6663" spans="1:19" x14ac:dyDescent="0.3">
      <c r="A6663">
        <v>6662</v>
      </c>
      <c r="B6663" t="s">
        <v>37</v>
      </c>
      <c r="C6663" s="9">
        <v>45116</v>
      </c>
      <c r="D6663" s="9">
        <v>45119</v>
      </c>
      <c r="E6663" s="10">
        <v>45102</v>
      </c>
      <c r="F6663" t="s">
        <v>27</v>
      </c>
      <c r="G6663">
        <v>161.08000000000001</v>
      </c>
      <c r="H6663">
        <v>3</v>
      </c>
      <c r="I6663">
        <v>0</v>
      </c>
      <c r="J6663" t="s">
        <v>28</v>
      </c>
      <c r="K6663" t="s">
        <v>99</v>
      </c>
      <c r="L6663" t="s">
        <v>21</v>
      </c>
      <c r="M6663" t="s">
        <v>36</v>
      </c>
      <c r="N6663" t="s">
        <v>41</v>
      </c>
      <c r="O6663">
        <f>Table2[[#This Row],[check_out_date]]-Table2[[#This Row],[check_in_date]]</f>
        <v>3</v>
      </c>
      <c r="P6663">
        <f>Table2[[#This Row],[num_adults]]+Table2[[#This Row],[num_children]]</f>
        <v>3</v>
      </c>
      <c r="Q6663" s="3">
        <f>IF(OR(Table2[[#This Row],[booking_status]]="confirmed",Table2[[#This Row],[booking_status]]="checked-out"),Table2[[#This Row],[room_rate_per_night]]*Table2[[#This Row],[Num_Nights]],0)</f>
        <v>483.24</v>
      </c>
      <c r="R6663" t="str" cm="1">
        <f t="array" ref="R6663">IFERROR(_xlfn.IFS(Table2[[#This Row],[booking_status]]="confirmed","Expected",Table2[[#This Row],[booking_status]]="checked-out","Actual"),"No Revenue")</f>
        <v>Expected</v>
      </c>
      <c r="S6663" s="4">
        <f>Table2[[#This Row],[Revenue_Amount]]/Table2[[#This Row],[Num_Nights]]</f>
        <v>161.08000000000001</v>
      </c>
    </row>
    <row r="6664" spans="1:19" x14ac:dyDescent="0.3">
      <c r="A6664">
        <v>6663</v>
      </c>
      <c r="B6664" t="s">
        <v>31</v>
      </c>
      <c r="C6664" s="9">
        <v>45120</v>
      </c>
      <c r="D6664" s="9">
        <v>45123</v>
      </c>
      <c r="E6664" s="10">
        <v>45094</v>
      </c>
      <c r="F6664" t="s">
        <v>49</v>
      </c>
      <c r="G6664">
        <v>63.01</v>
      </c>
      <c r="H6664">
        <v>2</v>
      </c>
      <c r="I6664">
        <v>0</v>
      </c>
      <c r="J6664" t="s">
        <v>28</v>
      </c>
      <c r="K6664" t="s">
        <v>44</v>
      </c>
      <c r="L6664" t="s">
        <v>70</v>
      </c>
      <c r="M6664" t="s">
        <v>22</v>
      </c>
      <c r="N6664" t="s">
        <v>95</v>
      </c>
      <c r="O6664">
        <f>Table2[[#This Row],[check_out_date]]-Table2[[#This Row],[check_in_date]]</f>
        <v>3</v>
      </c>
      <c r="P6664">
        <f>Table2[[#This Row],[num_adults]]+Table2[[#This Row],[num_children]]</f>
        <v>2</v>
      </c>
      <c r="Q6664" s="3">
        <f>IF(OR(Table2[[#This Row],[booking_status]]="confirmed",Table2[[#This Row],[booking_status]]="checked-out"),Table2[[#This Row],[room_rate_per_night]]*Table2[[#This Row],[Num_Nights]],0)</f>
        <v>0</v>
      </c>
      <c r="R6664" t="str" cm="1">
        <f t="array" ref="R6664">IFERROR(_xlfn.IFS(Table2[[#This Row],[booking_status]]="confirmed","Expected",Table2[[#This Row],[booking_status]]="checked-out","Actual"),"No Revenue")</f>
        <v>No Revenue</v>
      </c>
      <c r="S6664" s="4">
        <f>Table2[[#This Row],[Revenue_Amount]]/Table2[[#This Row],[Num_Nights]]</f>
        <v>0</v>
      </c>
    </row>
    <row r="6665" spans="1:19" x14ac:dyDescent="0.3">
      <c r="A6665">
        <v>6664</v>
      </c>
      <c r="B6665" t="s">
        <v>14</v>
      </c>
      <c r="C6665" s="9">
        <v>44937</v>
      </c>
      <c r="D6665" s="9">
        <v>44941</v>
      </c>
      <c r="E6665" s="10">
        <v>44875</v>
      </c>
      <c r="F6665" t="s">
        <v>27</v>
      </c>
      <c r="G6665">
        <v>114.11</v>
      </c>
      <c r="H6665">
        <v>2</v>
      </c>
      <c r="I6665">
        <v>1</v>
      </c>
      <c r="J6665" t="s">
        <v>28</v>
      </c>
      <c r="K6665" t="s">
        <v>66</v>
      </c>
      <c r="L6665" t="s">
        <v>21</v>
      </c>
      <c r="M6665" t="s">
        <v>36</v>
      </c>
      <c r="N6665" t="s">
        <v>95</v>
      </c>
      <c r="O6665">
        <f>Table2[[#This Row],[check_out_date]]-Table2[[#This Row],[check_in_date]]</f>
        <v>4</v>
      </c>
      <c r="P6665">
        <f>Table2[[#This Row],[num_adults]]+Table2[[#This Row],[num_children]]</f>
        <v>3</v>
      </c>
      <c r="Q6665" s="3">
        <f>IF(OR(Table2[[#This Row],[booking_status]]="confirmed",Table2[[#This Row],[booking_status]]="checked-out"),Table2[[#This Row],[room_rate_per_night]]*Table2[[#This Row],[Num_Nights]],0)</f>
        <v>456.44</v>
      </c>
      <c r="R6665" t="str" cm="1">
        <f t="array" ref="R6665">IFERROR(_xlfn.IFS(Table2[[#This Row],[booking_status]]="confirmed","Expected",Table2[[#This Row],[booking_status]]="checked-out","Actual"),"No Revenue")</f>
        <v>Expected</v>
      </c>
      <c r="S6665" s="4">
        <f>Table2[[#This Row],[Revenue_Amount]]/Table2[[#This Row],[Num_Nights]]</f>
        <v>114.11</v>
      </c>
    </row>
    <row r="6666" spans="1:19" hidden="1" x14ac:dyDescent="0.3">
      <c r="A6666">
        <v>6665</v>
      </c>
      <c r="B6666" t="s">
        <v>37</v>
      </c>
      <c r="C6666" s="9">
        <v>44995</v>
      </c>
      <c r="D6666" s="9">
        <v>44998</v>
      </c>
      <c r="E6666" s="10">
        <v>44986</v>
      </c>
      <c r="F6666" t="s">
        <v>49</v>
      </c>
      <c r="G6666">
        <v>141.01</v>
      </c>
      <c r="H6666">
        <v>1</v>
      </c>
      <c r="I6666">
        <v>0</v>
      </c>
      <c r="J6666" t="s">
        <v>35</v>
      </c>
      <c r="K6666" t="s">
        <v>44</v>
      </c>
      <c r="L6666" t="s">
        <v>21</v>
      </c>
      <c r="M6666" t="s">
        <v>36</v>
      </c>
      <c r="N6666" t="s">
        <v>23</v>
      </c>
      <c r="O6666">
        <f>Table2[[#This Row],[check_out_date]]-Table2[[#This Row],[check_in_date]]</f>
        <v>3</v>
      </c>
      <c r="P6666">
        <f>Table2[[#This Row],[num_adults]]+Table2[[#This Row],[num_children]]</f>
        <v>1</v>
      </c>
      <c r="Q6666" s="3">
        <f>IF(OR(Table2[[#This Row],[booking_status]]="confirmed",Table2[[#This Row],[booking_status]]="checked-out"),Table2[[#This Row],[room_rate_per_night]]*Table2[[#This Row],[Num_Nights]],0)</f>
        <v>423.03</v>
      </c>
      <c r="R6666" t="str" cm="1">
        <f t="array" ref="R6666">IFERROR(_xlfn.IFS(Table2[[#This Row],[booking_status]]="confirmed","Expected",Table2[[#This Row],[booking_status]]="checked-out","Actual"),"No Revenue")</f>
        <v>Expected</v>
      </c>
      <c r="S6666" s="4">
        <f>Table2[[#This Row],[Revenue_Amount]]/Table2[[#This Row],[Num_Nights]]</f>
        <v>141.01</v>
      </c>
    </row>
    <row r="6667" spans="1:19" x14ac:dyDescent="0.3">
      <c r="A6667">
        <v>6666</v>
      </c>
      <c r="B6667" t="s">
        <v>14</v>
      </c>
      <c r="C6667" s="9">
        <v>45103</v>
      </c>
      <c r="D6667" s="9">
        <v>45115</v>
      </c>
      <c r="E6667" s="10">
        <v>45098</v>
      </c>
      <c r="F6667" t="s">
        <v>49</v>
      </c>
      <c r="G6667">
        <v>79.09</v>
      </c>
      <c r="H6667">
        <v>2</v>
      </c>
      <c r="I6667">
        <v>3</v>
      </c>
      <c r="J6667" t="s">
        <v>55</v>
      </c>
      <c r="K6667" t="s">
        <v>44</v>
      </c>
      <c r="L6667" t="s">
        <v>21</v>
      </c>
      <c r="M6667" t="s">
        <v>22</v>
      </c>
      <c r="N6667" t="s">
        <v>95</v>
      </c>
      <c r="O6667">
        <f>Table2[[#This Row],[check_out_date]]-Table2[[#This Row],[check_in_date]]</f>
        <v>12</v>
      </c>
      <c r="P6667">
        <f>Table2[[#This Row],[num_adults]]+Table2[[#This Row],[num_children]]</f>
        <v>5</v>
      </c>
      <c r="Q6667" s="3">
        <f>IF(OR(Table2[[#This Row],[booking_status]]="confirmed",Table2[[#This Row],[booking_status]]="checked-out"),Table2[[#This Row],[room_rate_per_night]]*Table2[[#This Row],[Num_Nights]],0)</f>
        <v>949.08</v>
      </c>
      <c r="R6667" t="str" cm="1">
        <f t="array" ref="R6667">IFERROR(_xlfn.IFS(Table2[[#This Row],[booking_status]]="confirmed","Expected",Table2[[#This Row],[booking_status]]="checked-out","Actual"),"No Revenue")</f>
        <v>Expected</v>
      </c>
      <c r="S6667" s="4">
        <f>Table2[[#This Row],[Revenue_Amount]]/Table2[[#This Row],[Num_Nights]]</f>
        <v>79.09</v>
      </c>
    </row>
    <row r="6668" spans="1:19" x14ac:dyDescent="0.3">
      <c r="A6668">
        <v>6667</v>
      </c>
      <c r="B6668" t="s">
        <v>31</v>
      </c>
      <c r="C6668" s="9">
        <v>45155</v>
      </c>
      <c r="D6668" s="9">
        <v>45165</v>
      </c>
      <c r="E6668" s="10">
        <v>45107</v>
      </c>
      <c r="F6668" t="s">
        <v>49</v>
      </c>
      <c r="G6668">
        <v>113.14</v>
      </c>
      <c r="H6668">
        <v>1</v>
      </c>
      <c r="I6668">
        <v>1</v>
      </c>
      <c r="J6668" t="s">
        <v>55</v>
      </c>
      <c r="K6668" t="s">
        <v>66</v>
      </c>
      <c r="L6668" t="s">
        <v>56</v>
      </c>
      <c r="M6668" t="s">
        <v>36</v>
      </c>
      <c r="N6668" t="s">
        <v>95</v>
      </c>
      <c r="O6668">
        <f>Table2[[#This Row],[check_out_date]]-Table2[[#This Row],[check_in_date]]</f>
        <v>10</v>
      </c>
      <c r="P6668">
        <f>Table2[[#This Row],[num_adults]]+Table2[[#This Row],[num_children]]</f>
        <v>2</v>
      </c>
      <c r="Q6668" s="3">
        <f>IF(OR(Table2[[#This Row],[booking_status]]="confirmed",Table2[[#This Row],[booking_status]]="checked-out"),Table2[[#This Row],[room_rate_per_night]]*Table2[[#This Row],[Num_Nights]],0)</f>
        <v>1131.4000000000001</v>
      </c>
      <c r="R6668" t="str" cm="1">
        <f t="array" ref="R6668">IFERROR(_xlfn.IFS(Table2[[#This Row],[booking_status]]="confirmed","Expected",Table2[[#This Row],[booking_status]]="checked-out","Actual"),"No Revenue")</f>
        <v>Actual</v>
      </c>
      <c r="S6668" s="4">
        <f>Table2[[#This Row],[Revenue_Amount]]/Table2[[#This Row],[Num_Nights]]</f>
        <v>113.14000000000001</v>
      </c>
    </row>
    <row r="6669" spans="1:19" x14ac:dyDescent="0.3">
      <c r="A6669">
        <v>6668</v>
      </c>
      <c r="B6669" t="s">
        <v>31</v>
      </c>
      <c r="C6669" s="9">
        <v>45255</v>
      </c>
      <c r="D6669" s="9">
        <v>45259</v>
      </c>
      <c r="E6669" s="10">
        <v>45241</v>
      </c>
      <c r="F6669" t="s">
        <v>49</v>
      </c>
      <c r="G6669">
        <v>94.79</v>
      </c>
      <c r="H6669">
        <v>3</v>
      </c>
      <c r="I6669">
        <v>0</v>
      </c>
      <c r="J6669" t="s">
        <v>55</v>
      </c>
      <c r="K6669" t="s">
        <v>20</v>
      </c>
      <c r="L6669" t="s">
        <v>21</v>
      </c>
      <c r="M6669" t="s">
        <v>22</v>
      </c>
      <c r="N6669" t="s">
        <v>41</v>
      </c>
      <c r="O6669">
        <f>Table2[[#This Row],[check_out_date]]-Table2[[#This Row],[check_in_date]]</f>
        <v>4</v>
      </c>
      <c r="P6669">
        <f>Table2[[#This Row],[num_adults]]+Table2[[#This Row],[num_children]]</f>
        <v>3</v>
      </c>
      <c r="Q6669" s="3">
        <f>IF(OR(Table2[[#This Row],[booking_status]]="confirmed",Table2[[#This Row],[booking_status]]="checked-out"),Table2[[#This Row],[room_rate_per_night]]*Table2[[#This Row],[Num_Nights]],0)</f>
        <v>379.16</v>
      </c>
      <c r="R6669" t="str" cm="1">
        <f t="array" ref="R6669">IFERROR(_xlfn.IFS(Table2[[#This Row],[booking_status]]="confirmed","Expected",Table2[[#This Row],[booking_status]]="checked-out","Actual"),"No Revenue")</f>
        <v>Expected</v>
      </c>
      <c r="S6669" s="4">
        <f>Table2[[#This Row],[Revenue_Amount]]/Table2[[#This Row],[Num_Nights]]</f>
        <v>94.79</v>
      </c>
    </row>
    <row r="6670" spans="1:19" x14ac:dyDescent="0.3">
      <c r="A6670">
        <v>6669</v>
      </c>
      <c r="B6670" t="s">
        <v>31</v>
      </c>
      <c r="C6670" s="9">
        <v>45037</v>
      </c>
      <c r="D6670" s="9">
        <v>45042</v>
      </c>
      <c r="E6670" s="10">
        <v>45007</v>
      </c>
      <c r="F6670" t="s">
        <v>49</v>
      </c>
      <c r="G6670">
        <v>87.2</v>
      </c>
      <c r="H6670">
        <v>2</v>
      </c>
      <c r="I6670">
        <v>3</v>
      </c>
      <c r="J6670" t="s">
        <v>19</v>
      </c>
      <c r="K6670" t="s">
        <v>29</v>
      </c>
      <c r="L6670" t="s">
        <v>70</v>
      </c>
      <c r="M6670" t="s">
        <v>36</v>
      </c>
      <c r="N6670" t="s">
        <v>41</v>
      </c>
      <c r="O6670">
        <f>Table2[[#This Row],[check_out_date]]-Table2[[#This Row],[check_in_date]]</f>
        <v>5</v>
      </c>
      <c r="P6670">
        <f>Table2[[#This Row],[num_adults]]+Table2[[#This Row],[num_children]]</f>
        <v>5</v>
      </c>
      <c r="Q6670" s="3">
        <f>IF(OR(Table2[[#This Row],[booking_status]]="confirmed",Table2[[#This Row],[booking_status]]="checked-out"),Table2[[#This Row],[room_rate_per_night]]*Table2[[#This Row],[Num_Nights]],0)</f>
        <v>0</v>
      </c>
      <c r="R6670" t="str" cm="1">
        <f t="array" ref="R6670">IFERROR(_xlfn.IFS(Table2[[#This Row],[booking_status]]="confirmed","Expected",Table2[[#This Row],[booking_status]]="checked-out","Actual"),"No Revenue")</f>
        <v>No Revenue</v>
      </c>
      <c r="S6670" s="4">
        <f>Table2[[#This Row],[Revenue_Amount]]/Table2[[#This Row],[Num_Nights]]</f>
        <v>0</v>
      </c>
    </row>
    <row r="6671" spans="1:19" hidden="1" x14ac:dyDescent="0.3">
      <c r="A6671">
        <v>6670</v>
      </c>
      <c r="B6671" t="s">
        <v>50</v>
      </c>
      <c r="C6671" s="9">
        <v>44927</v>
      </c>
      <c r="D6671" s="9">
        <v>44938</v>
      </c>
      <c r="E6671" s="10">
        <v>44904</v>
      </c>
      <c r="F6671" t="s">
        <v>49</v>
      </c>
      <c r="G6671">
        <v>135.18</v>
      </c>
      <c r="H6671">
        <v>3</v>
      </c>
      <c r="I6671">
        <v>0</v>
      </c>
      <c r="J6671" t="s">
        <v>35</v>
      </c>
      <c r="K6671" t="s">
        <v>66</v>
      </c>
      <c r="L6671" t="s">
        <v>56</v>
      </c>
      <c r="M6671" t="s">
        <v>36</v>
      </c>
      <c r="N6671" t="s">
        <v>23</v>
      </c>
      <c r="O6671">
        <f>Table2[[#This Row],[check_out_date]]-Table2[[#This Row],[check_in_date]]</f>
        <v>11</v>
      </c>
      <c r="P6671">
        <f>Table2[[#This Row],[num_adults]]+Table2[[#This Row],[num_children]]</f>
        <v>3</v>
      </c>
      <c r="Q6671" s="3">
        <f>IF(OR(Table2[[#This Row],[booking_status]]="confirmed",Table2[[#This Row],[booking_status]]="checked-out"),Table2[[#This Row],[room_rate_per_night]]*Table2[[#This Row],[Num_Nights]],0)</f>
        <v>1486.98</v>
      </c>
      <c r="R6671" t="str" cm="1">
        <f t="array" ref="R6671">IFERROR(_xlfn.IFS(Table2[[#This Row],[booking_status]]="confirmed","Expected",Table2[[#This Row],[booking_status]]="checked-out","Actual"),"No Revenue")</f>
        <v>Actual</v>
      </c>
      <c r="S6671" s="4">
        <f>Table2[[#This Row],[Revenue_Amount]]/Table2[[#This Row],[Num_Nights]]</f>
        <v>135.18</v>
      </c>
    </row>
    <row r="6672" spans="1:19" x14ac:dyDescent="0.3">
      <c r="A6672">
        <v>6671</v>
      </c>
      <c r="B6672" t="s">
        <v>37</v>
      </c>
      <c r="C6672" s="9">
        <v>45100</v>
      </c>
      <c r="D6672" s="9">
        <v>45104</v>
      </c>
      <c r="E6672" s="10">
        <v>45056</v>
      </c>
      <c r="F6672" t="s">
        <v>49</v>
      </c>
      <c r="G6672">
        <v>146.35</v>
      </c>
      <c r="H6672">
        <v>3</v>
      </c>
      <c r="I6672">
        <v>0</v>
      </c>
      <c r="J6672" t="s">
        <v>28</v>
      </c>
      <c r="K6672" t="s">
        <v>29</v>
      </c>
      <c r="L6672" t="s">
        <v>21</v>
      </c>
      <c r="M6672" t="s">
        <v>22</v>
      </c>
      <c r="N6672" t="s">
        <v>41</v>
      </c>
      <c r="O6672">
        <f>Table2[[#This Row],[check_out_date]]-Table2[[#This Row],[check_in_date]]</f>
        <v>4</v>
      </c>
      <c r="P6672">
        <f>Table2[[#This Row],[num_adults]]+Table2[[#This Row],[num_children]]</f>
        <v>3</v>
      </c>
      <c r="Q6672" s="3">
        <f>IF(OR(Table2[[#This Row],[booking_status]]="confirmed",Table2[[#This Row],[booking_status]]="checked-out"),Table2[[#This Row],[room_rate_per_night]]*Table2[[#This Row],[Num_Nights]],0)</f>
        <v>585.4</v>
      </c>
      <c r="R6672" t="str" cm="1">
        <f t="array" ref="R6672">IFERROR(_xlfn.IFS(Table2[[#This Row],[booking_status]]="confirmed","Expected",Table2[[#This Row],[booking_status]]="checked-out","Actual"),"No Revenue")</f>
        <v>Expected</v>
      </c>
      <c r="S6672" s="4">
        <f>Table2[[#This Row],[Revenue_Amount]]/Table2[[#This Row],[Num_Nights]]</f>
        <v>146.35</v>
      </c>
    </row>
    <row r="6673" spans="1:19" x14ac:dyDescent="0.3">
      <c r="A6673">
        <v>6672</v>
      </c>
      <c r="B6673" t="s">
        <v>14</v>
      </c>
      <c r="C6673" s="9">
        <v>45149</v>
      </c>
      <c r="D6673" s="9">
        <v>45157</v>
      </c>
      <c r="E6673" s="10">
        <v>45135</v>
      </c>
      <c r="F6673" t="s">
        <v>49</v>
      </c>
      <c r="G6673">
        <v>125.82</v>
      </c>
      <c r="H6673">
        <v>2</v>
      </c>
      <c r="I6673">
        <v>3</v>
      </c>
      <c r="J6673" t="s">
        <v>55</v>
      </c>
      <c r="K6673" t="s">
        <v>99</v>
      </c>
      <c r="L6673" t="s">
        <v>56</v>
      </c>
      <c r="M6673" t="s">
        <v>36</v>
      </c>
      <c r="N6673" t="s">
        <v>41</v>
      </c>
      <c r="O6673">
        <f>Table2[[#This Row],[check_out_date]]-Table2[[#This Row],[check_in_date]]</f>
        <v>8</v>
      </c>
      <c r="P6673">
        <f>Table2[[#This Row],[num_adults]]+Table2[[#This Row],[num_children]]</f>
        <v>5</v>
      </c>
      <c r="Q6673" s="3">
        <f>IF(OR(Table2[[#This Row],[booking_status]]="confirmed",Table2[[#This Row],[booking_status]]="checked-out"),Table2[[#This Row],[room_rate_per_night]]*Table2[[#This Row],[Num_Nights]],0)</f>
        <v>1006.56</v>
      </c>
      <c r="R6673" t="str" cm="1">
        <f t="array" ref="R6673">IFERROR(_xlfn.IFS(Table2[[#This Row],[booking_status]]="confirmed","Expected",Table2[[#This Row],[booking_status]]="checked-out","Actual"),"No Revenue")</f>
        <v>Actual</v>
      </c>
      <c r="S6673" s="4">
        <f>Table2[[#This Row],[Revenue_Amount]]/Table2[[#This Row],[Num_Nights]]</f>
        <v>125.82</v>
      </c>
    </row>
    <row r="6674" spans="1:19" x14ac:dyDescent="0.3">
      <c r="A6674">
        <v>6673</v>
      </c>
      <c r="B6674" t="s">
        <v>14</v>
      </c>
      <c r="C6674" s="9">
        <v>45269</v>
      </c>
      <c r="D6674" s="9">
        <v>45281</v>
      </c>
      <c r="E6674" s="10">
        <v>45251</v>
      </c>
      <c r="F6674" t="s">
        <v>49</v>
      </c>
      <c r="G6674">
        <v>102.26</v>
      </c>
      <c r="H6674">
        <v>1</v>
      </c>
      <c r="I6674">
        <v>0</v>
      </c>
      <c r="J6674" t="s">
        <v>28</v>
      </c>
      <c r="K6674" t="s">
        <v>20</v>
      </c>
      <c r="L6674" t="s">
        <v>21</v>
      </c>
      <c r="M6674" t="s">
        <v>36</v>
      </c>
      <c r="N6674" t="s">
        <v>41</v>
      </c>
      <c r="O6674">
        <f>Table2[[#This Row],[check_out_date]]-Table2[[#This Row],[check_in_date]]</f>
        <v>12</v>
      </c>
      <c r="P6674">
        <f>Table2[[#This Row],[num_adults]]+Table2[[#This Row],[num_children]]</f>
        <v>1</v>
      </c>
      <c r="Q6674" s="3">
        <f>IF(OR(Table2[[#This Row],[booking_status]]="confirmed",Table2[[#This Row],[booking_status]]="checked-out"),Table2[[#This Row],[room_rate_per_night]]*Table2[[#This Row],[Num_Nights]],0)</f>
        <v>1227.1200000000001</v>
      </c>
      <c r="R6674" t="str" cm="1">
        <f t="array" ref="R6674">IFERROR(_xlfn.IFS(Table2[[#This Row],[booking_status]]="confirmed","Expected",Table2[[#This Row],[booking_status]]="checked-out","Actual"),"No Revenue")</f>
        <v>Expected</v>
      </c>
      <c r="S6674" s="4">
        <f>Table2[[#This Row],[Revenue_Amount]]/Table2[[#This Row],[Num_Nights]]</f>
        <v>102.26</v>
      </c>
    </row>
    <row r="6675" spans="1:19" hidden="1" x14ac:dyDescent="0.3">
      <c r="A6675">
        <v>6674</v>
      </c>
      <c r="B6675" t="s">
        <v>14</v>
      </c>
      <c r="C6675" s="9">
        <v>45217</v>
      </c>
      <c r="D6675" s="9">
        <v>45223</v>
      </c>
      <c r="E6675" s="10">
        <v>45169</v>
      </c>
      <c r="F6675" t="s">
        <v>49</v>
      </c>
      <c r="G6675">
        <v>111.01</v>
      </c>
      <c r="H6675">
        <v>2</v>
      </c>
      <c r="I6675">
        <v>1</v>
      </c>
      <c r="J6675" t="s">
        <v>35</v>
      </c>
      <c r="K6675" t="s">
        <v>29</v>
      </c>
      <c r="L6675" t="s">
        <v>21</v>
      </c>
      <c r="M6675" t="s">
        <v>22</v>
      </c>
      <c r="N6675" t="s">
        <v>45</v>
      </c>
      <c r="O6675">
        <f>Table2[[#This Row],[check_out_date]]-Table2[[#This Row],[check_in_date]]</f>
        <v>6</v>
      </c>
      <c r="P6675">
        <f>Table2[[#This Row],[num_adults]]+Table2[[#This Row],[num_children]]</f>
        <v>3</v>
      </c>
      <c r="Q6675" s="3">
        <f>IF(OR(Table2[[#This Row],[booking_status]]="confirmed",Table2[[#This Row],[booking_status]]="checked-out"),Table2[[#This Row],[room_rate_per_night]]*Table2[[#This Row],[Num_Nights]],0)</f>
        <v>666.06000000000006</v>
      </c>
      <c r="R6675" t="str" cm="1">
        <f t="array" ref="R6675">IFERROR(_xlfn.IFS(Table2[[#This Row],[booking_status]]="confirmed","Expected",Table2[[#This Row],[booking_status]]="checked-out","Actual"),"No Revenue")</f>
        <v>Expected</v>
      </c>
      <c r="S6675" s="4">
        <f>Table2[[#This Row],[Revenue_Amount]]/Table2[[#This Row],[Num_Nights]]</f>
        <v>111.01</v>
      </c>
    </row>
    <row r="6676" spans="1:19" x14ac:dyDescent="0.3">
      <c r="A6676">
        <v>6675</v>
      </c>
      <c r="B6676" t="s">
        <v>37</v>
      </c>
      <c r="C6676" s="9">
        <v>45081</v>
      </c>
      <c r="D6676" s="9">
        <v>45083</v>
      </c>
      <c r="E6676" s="10">
        <v>45004</v>
      </c>
      <c r="F6676" t="s">
        <v>18</v>
      </c>
      <c r="G6676">
        <v>297.70999999999998</v>
      </c>
      <c r="H6676">
        <v>4</v>
      </c>
      <c r="I6676">
        <v>0</v>
      </c>
      <c r="J6676" t="s">
        <v>55</v>
      </c>
      <c r="K6676" t="s">
        <v>66</v>
      </c>
      <c r="L6676" t="s">
        <v>21</v>
      </c>
      <c r="M6676" t="s">
        <v>36</v>
      </c>
      <c r="N6676" t="s">
        <v>41</v>
      </c>
      <c r="O6676">
        <f>Table2[[#This Row],[check_out_date]]-Table2[[#This Row],[check_in_date]]</f>
        <v>2</v>
      </c>
      <c r="P6676">
        <f>Table2[[#This Row],[num_adults]]+Table2[[#This Row],[num_children]]</f>
        <v>4</v>
      </c>
      <c r="Q6676" s="3">
        <f>IF(OR(Table2[[#This Row],[booking_status]]="confirmed",Table2[[#This Row],[booking_status]]="checked-out"),Table2[[#This Row],[room_rate_per_night]]*Table2[[#This Row],[Num_Nights]],0)</f>
        <v>595.41999999999996</v>
      </c>
      <c r="R6676" t="str" cm="1">
        <f t="array" ref="R6676">IFERROR(_xlfn.IFS(Table2[[#This Row],[booking_status]]="confirmed","Expected",Table2[[#This Row],[booking_status]]="checked-out","Actual"),"No Revenue")</f>
        <v>Expected</v>
      </c>
      <c r="S6676" s="4">
        <f>Table2[[#This Row],[Revenue_Amount]]/Table2[[#This Row],[Num_Nights]]</f>
        <v>297.70999999999998</v>
      </c>
    </row>
    <row r="6677" spans="1:19" x14ac:dyDescent="0.3">
      <c r="A6677">
        <v>6676</v>
      </c>
      <c r="B6677" t="s">
        <v>50</v>
      </c>
      <c r="C6677" s="9">
        <v>45101</v>
      </c>
      <c r="D6677" s="9">
        <v>45104</v>
      </c>
      <c r="E6677" s="10">
        <v>45061</v>
      </c>
      <c r="F6677" t="s">
        <v>49</v>
      </c>
      <c r="G6677">
        <v>127.55</v>
      </c>
      <c r="H6677">
        <v>1</v>
      </c>
      <c r="I6677">
        <v>1</v>
      </c>
      <c r="J6677" t="s">
        <v>28</v>
      </c>
      <c r="K6677" t="s">
        <v>29</v>
      </c>
      <c r="L6677" t="s">
        <v>21</v>
      </c>
      <c r="M6677" t="s">
        <v>36</v>
      </c>
      <c r="N6677" t="s">
        <v>23</v>
      </c>
      <c r="O6677">
        <f>Table2[[#This Row],[check_out_date]]-Table2[[#This Row],[check_in_date]]</f>
        <v>3</v>
      </c>
      <c r="P6677">
        <f>Table2[[#This Row],[num_adults]]+Table2[[#This Row],[num_children]]</f>
        <v>2</v>
      </c>
      <c r="Q6677" s="3">
        <f>IF(OR(Table2[[#This Row],[booking_status]]="confirmed",Table2[[#This Row],[booking_status]]="checked-out"),Table2[[#This Row],[room_rate_per_night]]*Table2[[#This Row],[Num_Nights]],0)</f>
        <v>382.65</v>
      </c>
      <c r="R6677" t="str" cm="1">
        <f t="array" ref="R6677">IFERROR(_xlfn.IFS(Table2[[#This Row],[booking_status]]="confirmed","Expected",Table2[[#This Row],[booking_status]]="checked-out","Actual"),"No Revenue")</f>
        <v>Expected</v>
      </c>
      <c r="S6677" s="4">
        <f>Table2[[#This Row],[Revenue_Amount]]/Table2[[#This Row],[Num_Nights]]</f>
        <v>127.55</v>
      </c>
    </row>
    <row r="6678" spans="1:19" x14ac:dyDescent="0.3">
      <c r="A6678">
        <v>6677</v>
      </c>
      <c r="B6678" t="s">
        <v>50</v>
      </c>
      <c r="C6678" s="9">
        <v>45103</v>
      </c>
      <c r="D6678" s="9">
        <v>45114</v>
      </c>
      <c r="E6678" s="10">
        <v>45092</v>
      </c>
      <c r="F6678" t="s">
        <v>49</v>
      </c>
      <c r="G6678">
        <v>159.47999999999999</v>
      </c>
      <c r="H6678">
        <v>2</v>
      </c>
      <c r="I6678">
        <v>0</v>
      </c>
      <c r="J6678" t="s">
        <v>28</v>
      </c>
      <c r="K6678" t="s">
        <v>20</v>
      </c>
      <c r="L6678" t="s">
        <v>21</v>
      </c>
      <c r="M6678" t="s">
        <v>36</v>
      </c>
      <c r="N6678" t="s">
        <v>41</v>
      </c>
      <c r="O6678">
        <f>Table2[[#This Row],[check_out_date]]-Table2[[#This Row],[check_in_date]]</f>
        <v>11</v>
      </c>
      <c r="P6678">
        <f>Table2[[#This Row],[num_adults]]+Table2[[#This Row],[num_children]]</f>
        <v>2</v>
      </c>
      <c r="Q6678" s="3">
        <f>IF(OR(Table2[[#This Row],[booking_status]]="confirmed",Table2[[#This Row],[booking_status]]="checked-out"),Table2[[#This Row],[room_rate_per_night]]*Table2[[#This Row],[Num_Nights]],0)</f>
        <v>1754.28</v>
      </c>
      <c r="R6678" t="str" cm="1">
        <f t="array" ref="R6678">IFERROR(_xlfn.IFS(Table2[[#This Row],[booking_status]]="confirmed","Expected",Table2[[#This Row],[booking_status]]="checked-out","Actual"),"No Revenue")</f>
        <v>Expected</v>
      </c>
      <c r="S6678" s="4">
        <f>Table2[[#This Row],[Revenue_Amount]]/Table2[[#This Row],[Num_Nights]]</f>
        <v>159.47999999999999</v>
      </c>
    </row>
    <row r="6679" spans="1:19" x14ac:dyDescent="0.3">
      <c r="A6679">
        <v>6678</v>
      </c>
      <c r="B6679" t="s">
        <v>50</v>
      </c>
      <c r="C6679" s="9">
        <v>45094</v>
      </c>
      <c r="D6679" s="9">
        <v>45096</v>
      </c>
      <c r="E6679" s="10">
        <v>45073</v>
      </c>
      <c r="F6679" t="s">
        <v>54</v>
      </c>
      <c r="G6679">
        <v>426.66</v>
      </c>
      <c r="H6679">
        <v>1</v>
      </c>
      <c r="I6679">
        <v>1</v>
      </c>
      <c r="J6679" t="s">
        <v>19</v>
      </c>
      <c r="K6679" t="s">
        <v>20</v>
      </c>
      <c r="L6679" t="s">
        <v>56</v>
      </c>
      <c r="M6679" t="s">
        <v>22</v>
      </c>
      <c r="N6679" t="s">
        <v>23</v>
      </c>
      <c r="O6679">
        <f>Table2[[#This Row],[check_out_date]]-Table2[[#This Row],[check_in_date]]</f>
        <v>2</v>
      </c>
      <c r="P6679">
        <f>Table2[[#This Row],[num_adults]]+Table2[[#This Row],[num_children]]</f>
        <v>2</v>
      </c>
      <c r="Q6679" s="3">
        <f>IF(OR(Table2[[#This Row],[booking_status]]="confirmed",Table2[[#This Row],[booking_status]]="checked-out"),Table2[[#This Row],[room_rate_per_night]]*Table2[[#This Row],[Num_Nights]],0)</f>
        <v>853.32</v>
      </c>
      <c r="R6679" t="str" cm="1">
        <f t="array" ref="R6679">IFERROR(_xlfn.IFS(Table2[[#This Row],[booking_status]]="confirmed","Expected",Table2[[#This Row],[booking_status]]="checked-out","Actual"),"No Revenue")</f>
        <v>Actual</v>
      </c>
      <c r="S6679" s="4">
        <f>Table2[[#This Row],[Revenue_Amount]]/Table2[[#This Row],[Num_Nights]]</f>
        <v>426.66</v>
      </c>
    </row>
    <row r="6680" spans="1:19" x14ac:dyDescent="0.3">
      <c r="A6680">
        <v>6679</v>
      </c>
      <c r="B6680" t="s">
        <v>31</v>
      </c>
      <c r="C6680" s="9">
        <v>45106</v>
      </c>
      <c r="D6680" s="9">
        <v>45111</v>
      </c>
      <c r="E6680" s="10">
        <v>45073</v>
      </c>
      <c r="F6680" t="s">
        <v>49</v>
      </c>
      <c r="G6680">
        <v>93.38</v>
      </c>
      <c r="H6680">
        <v>2</v>
      </c>
      <c r="I6680">
        <v>1</v>
      </c>
      <c r="J6680" t="s">
        <v>94</v>
      </c>
      <c r="K6680" t="s">
        <v>44</v>
      </c>
      <c r="L6680" t="s">
        <v>21</v>
      </c>
      <c r="M6680" t="s">
        <v>22</v>
      </c>
      <c r="N6680" t="s">
        <v>41</v>
      </c>
      <c r="O6680">
        <f>Table2[[#This Row],[check_out_date]]-Table2[[#This Row],[check_in_date]]</f>
        <v>5</v>
      </c>
      <c r="P6680">
        <f>Table2[[#This Row],[num_adults]]+Table2[[#This Row],[num_children]]</f>
        <v>3</v>
      </c>
      <c r="Q6680" s="3">
        <f>IF(OR(Table2[[#This Row],[booking_status]]="confirmed",Table2[[#This Row],[booking_status]]="checked-out"),Table2[[#This Row],[room_rate_per_night]]*Table2[[#This Row],[Num_Nights]],0)</f>
        <v>466.9</v>
      </c>
      <c r="R6680" t="str" cm="1">
        <f t="array" ref="R6680">IFERROR(_xlfn.IFS(Table2[[#This Row],[booking_status]]="confirmed","Expected",Table2[[#This Row],[booking_status]]="checked-out","Actual"),"No Revenue")</f>
        <v>Expected</v>
      </c>
      <c r="S6680" s="4">
        <f>Table2[[#This Row],[Revenue_Amount]]/Table2[[#This Row],[Num_Nights]]</f>
        <v>93.38</v>
      </c>
    </row>
    <row r="6681" spans="1:19" hidden="1" x14ac:dyDescent="0.3">
      <c r="A6681">
        <v>6680</v>
      </c>
      <c r="B6681" t="s">
        <v>50</v>
      </c>
      <c r="C6681" s="9">
        <v>44974</v>
      </c>
      <c r="D6681" s="9">
        <v>44979</v>
      </c>
      <c r="E6681" s="10">
        <v>44958</v>
      </c>
      <c r="F6681" t="s">
        <v>18</v>
      </c>
      <c r="G6681">
        <v>213.89</v>
      </c>
      <c r="H6681">
        <v>1</v>
      </c>
      <c r="I6681">
        <v>0</v>
      </c>
      <c r="J6681" t="s">
        <v>35</v>
      </c>
      <c r="K6681" t="s">
        <v>29</v>
      </c>
      <c r="L6681" t="s">
        <v>60</v>
      </c>
      <c r="M6681" t="s">
        <v>36</v>
      </c>
      <c r="N6681" t="s">
        <v>41</v>
      </c>
      <c r="O6681">
        <f>Table2[[#This Row],[check_out_date]]-Table2[[#This Row],[check_in_date]]</f>
        <v>5</v>
      </c>
      <c r="P6681">
        <f>Table2[[#This Row],[num_adults]]+Table2[[#This Row],[num_children]]</f>
        <v>1</v>
      </c>
      <c r="Q6681" s="3">
        <f>IF(OR(Table2[[#This Row],[booking_status]]="confirmed",Table2[[#This Row],[booking_status]]="checked-out"),Table2[[#This Row],[room_rate_per_night]]*Table2[[#This Row],[Num_Nights]],0)</f>
        <v>0</v>
      </c>
      <c r="R6681" t="str" cm="1">
        <f t="array" ref="R6681">IFERROR(_xlfn.IFS(Table2[[#This Row],[booking_status]]="confirmed","Expected",Table2[[#This Row],[booking_status]]="checked-out","Actual"),"No Revenue")</f>
        <v>No Revenue</v>
      </c>
      <c r="S6681" s="4">
        <f>Table2[[#This Row],[Revenue_Amount]]/Table2[[#This Row],[Num_Nights]]</f>
        <v>0</v>
      </c>
    </row>
    <row r="6682" spans="1:19" x14ac:dyDescent="0.3">
      <c r="A6682">
        <v>6681</v>
      </c>
      <c r="B6682" t="s">
        <v>37</v>
      </c>
      <c r="C6682" s="9">
        <v>45266</v>
      </c>
      <c r="D6682" s="9">
        <v>45268</v>
      </c>
      <c r="E6682" s="10">
        <v>45257</v>
      </c>
      <c r="F6682" t="s">
        <v>18</v>
      </c>
      <c r="G6682">
        <v>216.64</v>
      </c>
      <c r="H6682">
        <v>3</v>
      </c>
      <c r="I6682">
        <v>1</v>
      </c>
      <c r="J6682" t="s">
        <v>94</v>
      </c>
      <c r="K6682" t="s">
        <v>20</v>
      </c>
      <c r="L6682" t="s">
        <v>21</v>
      </c>
      <c r="M6682" t="s">
        <v>36</v>
      </c>
      <c r="N6682" t="s">
        <v>45</v>
      </c>
      <c r="O6682">
        <f>Table2[[#This Row],[check_out_date]]-Table2[[#This Row],[check_in_date]]</f>
        <v>2</v>
      </c>
      <c r="P6682">
        <f>Table2[[#This Row],[num_adults]]+Table2[[#This Row],[num_children]]</f>
        <v>4</v>
      </c>
      <c r="Q6682" s="3">
        <f>IF(OR(Table2[[#This Row],[booking_status]]="confirmed",Table2[[#This Row],[booking_status]]="checked-out"),Table2[[#This Row],[room_rate_per_night]]*Table2[[#This Row],[Num_Nights]],0)</f>
        <v>433.28</v>
      </c>
      <c r="R6682" t="str" cm="1">
        <f t="array" ref="R6682">IFERROR(_xlfn.IFS(Table2[[#This Row],[booking_status]]="confirmed","Expected",Table2[[#This Row],[booking_status]]="checked-out","Actual"),"No Revenue")</f>
        <v>Expected</v>
      </c>
      <c r="S6682" s="4">
        <f>Table2[[#This Row],[Revenue_Amount]]/Table2[[#This Row],[Num_Nights]]</f>
        <v>216.64</v>
      </c>
    </row>
    <row r="6683" spans="1:19" x14ac:dyDescent="0.3">
      <c r="A6683">
        <v>6682</v>
      </c>
      <c r="B6683" t="s">
        <v>14</v>
      </c>
      <c r="C6683" s="9">
        <v>44946</v>
      </c>
      <c r="D6683" s="9">
        <v>44957</v>
      </c>
      <c r="E6683" s="10">
        <v>44888</v>
      </c>
      <c r="F6683" t="s">
        <v>49</v>
      </c>
      <c r="G6683">
        <v>72.11</v>
      </c>
      <c r="H6683">
        <v>2</v>
      </c>
      <c r="I6683">
        <v>2</v>
      </c>
      <c r="J6683" t="s">
        <v>28</v>
      </c>
      <c r="K6683" t="s">
        <v>99</v>
      </c>
      <c r="L6683" t="s">
        <v>21</v>
      </c>
      <c r="M6683" t="s">
        <v>22</v>
      </c>
      <c r="N6683" t="s">
        <v>41</v>
      </c>
      <c r="O6683">
        <f>Table2[[#This Row],[check_out_date]]-Table2[[#This Row],[check_in_date]]</f>
        <v>11</v>
      </c>
      <c r="P6683">
        <f>Table2[[#This Row],[num_adults]]+Table2[[#This Row],[num_children]]</f>
        <v>4</v>
      </c>
      <c r="Q6683" s="3">
        <f>IF(OR(Table2[[#This Row],[booking_status]]="confirmed",Table2[[#This Row],[booking_status]]="checked-out"),Table2[[#This Row],[room_rate_per_night]]*Table2[[#This Row],[Num_Nights]],0)</f>
        <v>793.21</v>
      </c>
      <c r="R6683" t="str" cm="1">
        <f t="array" ref="R6683">IFERROR(_xlfn.IFS(Table2[[#This Row],[booking_status]]="confirmed","Expected",Table2[[#This Row],[booking_status]]="checked-out","Actual"),"No Revenue")</f>
        <v>Expected</v>
      </c>
      <c r="S6683" s="4">
        <f>Table2[[#This Row],[Revenue_Amount]]/Table2[[#This Row],[Num_Nights]]</f>
        <v>72.11</v>
      </c>
    </row>
    <row r="6684" spans="1:19" x14ac:dyDescent="0.3">
      <c r="A6684">
        <v>6683</v>
      </c>
      <c r="B6684" t="s">
        <v>14</v>
      </c>
      <c r="C6684" s="9">
        <v>45221</v>
      </c>
      <c r="D6684" s="9">
        <v>45227</v>
      </c>
      <c r="E6684" s="10">
        <v>45168</v>
      </c>
      <c r="F6684" t="s">
        <v>27</v>
      </c>
      <c r="G6684">
        <v>162.66</v>
      </c>
      <c r="H6684">
        <v>2</v>
      </c>
      <c r="I6684">
        <v>1</v>
      </c>
      <c r="J6684" t="s">
        <v>55</v>
      </c>
      <c r="K6684" t="s">
        <v>66</v>
      </c>
      <c r="L6684" t="s">
        <v>21</v>
      </c>
      <c r="M6684" t="s">
        <v>36</v>
      </c>
      <c r="N6684" t="s">
        <v>23</v>
      </c>
      <c r="O6684">
        <f>Table2[[#This Row],[check_out_date]]-Table2[[#This Row],[check_in_date]]</f>
        <v>6</v>
      </c>
      <c r="P6684">
        <f>Table2[[#This Row],[num_adults]]+Table2[[#This Row],[num_children]]</f>
        <v>3</v>
      </c>
      <c r="Q6684" s="3">
        <f>IF(OR(Table2[[#This Row],[booking_status]]="confirmed",Table2[[#This Row],[booking_status]]="checked-out"),Table2[[#This Row],[room_rate_per_night]]*Table2[[#This Row],[Num_Nights]],0)</f>
        <v>975.96</v>
      </c>
      <c r="R6684" t="str" cm="1">
        <f t="array" ref="R6684">IFERROR(_xlfn.IFS(Table2[[#This Row],[booking_status]]="confirmed","Expected",Table2[[#This Row],[booking_status]]="checked-out","Actual"),"No Revenue")</f>
        <v>Expected</v>
      </c>
      <c r="S6684" s="4">
        <f>Table2[[#This Row],[Revenue_Amount]]/Table2[[#This Row],[Num_Nights]]</f>
        <v>162.66</v>
      </c>
    </row>
    <row r="6685" spans="1:19" hidden="1" x14ac:dyDescent="0.3">
      <c r="A6685">
        <v>6684</v>
      </c>
      <c r="B6685" t="s">
        <v>31</v>
      </c>
      <c r="C6685" s="9">
        <v>45144</v>
      </c>
      <c r="D6685" s="9">
        <v>45153</v>
      </c>
      <c r="E6685" s="10">
        <v>45133</v>
      </c>
      <c r="F6685" t="s">
        <v>49</v>
      </c>
      <c r="G6685">
        <v>84.38</v>
      </c>
      <c r="H6685">
        <v>2</v>
      </c>
      <c r="I6685">
        <v>0</v>
      </c>
      <c r="J6685" t="s">
        <v>35</v>
      </c>
      <c r="K6685" t="s">
        <v>20</v>
      </c>
      <c r="L6685" t="s">
        <v>21</v>
      </c>
      <c r="M6685" t="s">
        <v>36</v>
      </c>
      <c r="N6685" t="s">
        <v>45</v>
      </c>
      <c r="O6685">
        <f>Table2[[#This Row],[check_out_date]]-Table2[[#This Row],[check_in_date]]</f>
        <v>9</v>
      </c>
      <c r="P6685">
        <f>Table2[[#This Row],[num_adults]]+Table2[[#This Row],[num_children]]</f>
        <v>2</v>
      </c>
      <c r="Q6685" s="3">
        <f>IF(OR(Table2[[#This Row],[booking_status]]="confirmed",Table2[[#This Row],[booking_status]]="checked-out"),Table2[[#This Row],[room_rate_per_night]]*Table2[[#This Row],[Num_Nights]],0)</f>
        <v>759.42</v>
      </c>
      <c r="R6685" t="str" cm="1">
        <f t="array" ref="R6685">IFERROR(_xlfn.IFS(Table2[[#This Row],[booking_status]]="confirmed","Expected",Table2[[#This Row],[booking_status]]="checked-out","Actual"),"No Revenue")</f>
        <v>Expected</v>
      </c>
      <c r="S6685" s="4">
        <f>Table2[[#This Row],[Revenue_Amount]]/Table2[[#This Row],[Num_Nights]]</f>
        <v>84.38</v>
      </c>
    </row>
    <row r="6686" spans="1:19" x14ac:dyDescent="0.3">
      <c r="A6686">
        <v>6685</v>
      </c>
      <c r="B6686" t="s">
        <v>37</v>
      </c>
      <c r="C6686" s="9">
        <v>44931</v>
      </c>
      <c r="D6686" s="9">
        <v>44941</v>
      </c>
      <c r="E6686" s="10">
        <v>44905</v>
      </c>
      <c r="F6686" t="s">
        <v>49</v>
      </c>
      <c r="G6686">
        <v>102.25</v>
      </c>
      <c r="H6686">
        <v>2</v>
      </c>
      <c r="I6686">
        <v>0</v>
      </c>
      <c r="J6686" t="s">
        <v>19</v>
      </c>
      <c r="K6686" t="s">
        <v>20</v>
      </c>
      <c r="L6686" t="s">
        <v>60</v>
      </c>
      <c r="M6686" t="s">
        <v>36</v>
      </c>
      <c r="N6686" t="s">
        <v>41</v>
      </c>
      <c r="O6686">
        <f>Table2[[#This Row],[check_out_date]]-Table2[[#This Row],[check_in_date]]</f>
        <v>10</v>
      </c>
      <c r="P6686">
        <f>Table2[[#This Row],[num_adults]]+Table2[[#This Row],[num_children]]</f>
        <v>2</v>
      </c>
      <c r="Q6686" s="3">
        <f>IF(OR(Table2[[#This Row],[booking_status]]="confirmed",Table2[[#This Row],[booking_status]]="checked-out"),Table2[[#This Row],[room_rate_per_night]]*Table2[[#This Row],[Num_Nights]],0)</f>
        <v>0</v>
      </c>
      <c r="R6686" t="str" cm="1">
        <f t="array" ref="R6686">IFERROR(_xlfn.IFS(Table2[[#This Row],[booking_status]]="confirmed","Expected",Table2[[#This Row],[booking_status]]="checked-out","Actual"),"No Revenue")</f>
        <v>No Revenue</v>
      </c>
      <c r="S6686" s="4">
        <f>Table2[[#This Row],[Revenue_Amount]]/Table2[[#This Row],[Num_Nights]]</f>
        <v>0</v>
      </c>
    </row>
    <row r="6687" spans="1:19" x14ac:dyDescent="0.3">
      <c r="A6687">
        <v>6686</v>
      </c>
      <c r="B6687" t="s">
        <v>31</v>
      </c>
      <c r="C6687" s="9">
        <v>45126</v>
      </c>
      <c r="D6687" s="9">
        <v>45132</v>
      </c>
      <c r="E6687" s="10">
        <v>45090</v>
      </c>
      <c r="F6687" t="s">
        <v>27</v>
      </c>
      <c r="G6687">
        <v>142.16</v>
      </c>
      <c r="H6687">
        <v>2</v>
      </c>
      <c r="I6687">
        <v>0</v>
      </c>
      <c r="J6687" t="s">
        <v>55</v>
      </c>
      <c r="K6687" t="s">
        <v>66</v>
      </c>
      <c r="L6687" t="s">
        <v>21</v>
      </c>
      <c r="M6687" t="s">
        <v>36</v>
      </c>
      <c r="N6687" t="s">
        <v>95</v>
      </c>
      <c r="O6687">
        <f>Table2[[#This Row],[check_out_date]]-Table2[[#This Row],[check_in_date]]</f>
        <v>6</v>
      </c>
      <c r="P6687">
        <f>Table2[[#This Row],[num_adults]]+Table2[[#This Row],[num_children]]</f>
        <v>2</v>
      </c>
      <c r="Q6687" s="3">
        <f>IF(OR(Table2[[#This Row],[booking_status]]="confirmed",Table2[[#This Row],[booking_status]]="checked-out"),Table2[[#This Row],[room_rate_per_night]]*Table2[[#This Row],[Num_Nights]],0)</f>
        <v>852.96</v>
      </c>
      <c r="R6687" t="str" cm="1">
        <f t="array" ref="R6687">IFERROR(_xlfn.IFS(Table2[[#This Row],[booking_status]]="confirmed","Expected",Table2[[#This Row],[booking_status]]="checked-out","Actual"),"No Revenue")</f>
        <v>Expected</v>
      </c>
      <c r="S6687" s="4">
        <f>Table2[[#This Row],[Revenue_Amount]]/Table2[[#This Row],[Num_Nights]]</f>
        <v>142.16</v>
      </c>
    </row>
    <row r="6688" spans="1:19" hidden="1" x14ac:dyDescent="0.3">
      <c r="A6688">
        <v>6687</v>
      </c>
      <c r="B6688" t="s">
        <v>31</v>
      </c>
      <c r="C6688" s="9">
        <v>45275</v>
      </c>
      <c r="D6688" s="9">
        <v>45279</v>
      </c>
      <c r="E6688" s="10">
        <v>45259</v>
      </c>
      <c r="F6688" t="s">
        <v>27</v>
      </c>
      <c r="G6688">
        <v>96.71</v>
      </c>
      <c r="H6688">
        <v>2</v>
      </c>
      <c r="I6688">
        <v>0</v>
      </c>
      <c r="J6688" t="s">
        <v>35</v>
      </c>
      <c r="K6688" t="s">
        <v>20</v>
      </c>
      <c r="L6688" t="s">
        <v>56</v>
      </c>
      <c r="M6688" t="s">
        <v>36</v>
      </c>
      <c r="N6688" t="s">
        <v>23</v>
      </c>
      <c r="O6688">
        <f>Table2[[#This Row],[check_out_date]]-Table2[[#This Row],[check_in_date]]</f>
        <v>4</v>
      </c>
      <c r="P6688">
        <f>Table2[[#This Row],[num_adults]]+Table2[[#This Row],[num_children]]</f>
        <v>2</v>
      </c>
      <c r="Q6688" s="3">
        <f>IF(OR(Table2[[#This Row],[booking_status]]="confirmed",Table2[[#This Row],[booking_status]]="checked-out"),Table2[[#This Row],[room_rate_per_night]]*Table2[[#This Row],[Num_Nights]],0)</f>
        <v>386.84</v>
      </c>
      <c r="R6688" t="str" cm="1">
        <f t="array" ref="R6688">IFERROR(_xlfn.IFS(Table2[[#This Row],[booking_status]]="confirmed","Expected",Table2[[#This Row],[booking_status]]="checked-out","Actual"),"No Revenue")</f>
        <v>Actual</v>
      </c>
      <c r="S6688" s="4">
        <f>Table2[[#This Row],[Revenue_Amount]]/Table2[[#This Row],[Num_Nights]]</f>
        <v>96.71</v>
      </c>
    </row>
    <row r="6689" spans="1:19" hidden="1" x14ac:dyDescent="0.3">
      <c r="A6689">
        <v>6688</v>
      </c>
      <c r="B6689" t="s">
        <v>31</v>
      </c>
      <c r="C6689" s="9">
        <v>45194</v>
      </c>
      <c r="D6689" s="9">
        <v>45203</v>
      </c>
      <c r="E6689" s="10">
        <v>45137</v>
      </c>
      <c r="F6689" t="s">
        <v>49</v>
      </c>
      <c r="G6689">
        <v>55.81</v>
      </c>
      <c r="H6689">
        <v>1</v>
      </c>
      <c r="I6689">
        <v>0</v>
      </c>
      <c r="J6689" t="s">
        <v>35</v>
      </c>
      <c r="K6689" t="s">
        <v>29</v>
      </c>
      <c r="L6689" t="s">
        <v>21</v>
      </c>
      <c r="M6689" t="s">
        <v>36</v>
      </c>
      <c r="N6689" t="s">
        <v>95</v>
      </c>
      <c r="O6689">
        <f>Table2[[#This Row],[check_out_date]]-Table2[[#This Row],[check_in_date]]</f>
        <v>9</v>
      </c>
      <c r="P6689">
        <f>Table2[[#This Row],[num_adults]]+Table2[[#This Row],[num_children]]</f>
        <v>1</v>
      </c>
      <c r="Q6689" s="3">
        <f>IF(OR(Table2[[#This Row],[booking_status]]="confirmed",Table2[[#This Row],[booking_status]]="checked-out"),Table2[[#This Row],[room_rate_per_night]]*Table2[[#This Row],[Num_Nights]],0)</f>
        <v>502.29</v>
      </c>
      <c r="R6689" t="str" cm="1">
        <f t="array" ref="R6689">IFERROR(_xlfn.IFS(Table2[[#This Row],[booking_status]]="confirmed","Expected",Table2[[#This Row],[booking_status]]="checked-out","Actual"),"No Revenue")</f>
        <v>Expected</v>
      </c>
      <c r="S6689" s="4">
        <f>Table2[[#This Row],[Revenue_Amount]]/Table2[[#This Row],[Num_Nights]]</f>
        <v>55.81</v>
      </c>
    </row>
    <row r="6690" spans="1:19" x14ac:dyDescent="0.3">
      <c r="A6690">
        <v>6689</v>
      </c>
      <c r="B6690" t="s">
        <v>37</v>
      </c>
      <c r="C6690" s="9">
        <v>45223</v>
      </c>
      <c r="D6690" s="9">
        <v>45229</v>
      </c>
      <c r="E6690" s="10">
        <v>45152</v>
      </c>
      <c r="F6690" t="s">
        <v>18</v>
      </c>
      <c r="G6690">
        <v>266.48</v>
      </c>
      <c r="H6690">
        <v>2</v>
      </c>
      <c r="I6690">
        <v>1</v>
      </c>
      <c r="J6690" t="s">
        <v>55</v>
      </c>
      <c r="K6690" t="s">
        <v>20</v>
      </c>
      <c r="L6690" t="s">
        <v>60</v>
      </c>
      <c r="M6690" t="s">
        <v>36</v>
      </c>
      <c r="N6690" t="s">
        <v>45</v>
      </c>
      <c r="O6690">
        <f>Table2[[#This Row],[check_out_date]]-Table2[[#This Row],[check_in_date]]</f>
        <v>6</v>
      </c>
      <c r="P6690">
        <f>Table2[[#This Row],[num_adults]]+Table2[[#This Row],[num_children]]</f>
        <v>3</v>
      </c>
      <c r="Q6690" s="3">
        <f>IF(OR(Table2[[#This Row],[booking_status]]="confirmed",Table2[[#This Row],[booking_status]]="checked-out"),Table2[[#This Row],[room_rate_per_night]]*Table2[[#This Row],[Num_Nights]],0)</f>
        <v>0</v>
      </c>
      <c r="R6690" t="str" cm="1">
        <f t="array" ref="R6690">IFERROR(_xlfn.IFS(Table2[[#This Row],[booking_status]]="confirmed","Expected",Table2[[#This Row],[booking_status]]="checked-out","Actual"),"No Revenue")</f>
        <v>No Revenue</v>
      </c>
      <c r="S6690" s="4">
        <f>Table2[[#This Row],[Revenue_Amount]]/Table2[[#This Row],[Num_Nights]]</f>
        <v>0</v>
      </c>
    </row>
    <row r="6691" spans="1:19" hidden="1" x14ac:dyDescent="0.3">
      <c r="A6691">
        <v>6690</v>
      </c>
      <c r="B6691" t="s">
        <v>37</v>
      </c>
      <c r="C6691" s="9">
        <v>45103</v>
      </c>
      <c r="D6691" s="9">
        <v>45104</v>
      </c>
      <c r="E6691" s="10">
        <v>45080</v>
      </c>
      <c r="F6691" t="s">
        <v>18</v>
      </c>
      <c r="G6691">
        <v>237.12</v>
      </c>
      <c r="H6691">
        <v>1</v>
      </c>
      <c r="I6691">
        <v>1</v>
      </c>
      <c r="J6691" t="s">
        <v>35</v>
      </c>
      <c r="K6691" t="s">
        <v>99</v>
      </c>
      <c r="L6691" t="s">
        <v>60</v>
      </c>
      <c r="M6691" t="s">
        <v>36</v>
      </c>
      <c r="N6691" t="s">
        <v>41</v>
      </c>
      <c r="O6691">
        <f>Table2[[#This Row],[check_out_date]]-Table2[[#This Row],[check_in_date]]</f>
        <v>1</v>
      </c>
      <c r="P6691">
        <f>Table2[[#This Row],[num_adults]]+Table2[[#This Row],[num_children]]</f>
        <v>2</v>
      </c>
      <c r="Q6691" s="3">
        <f>IF(OR(Table2[[#This Row],[booking_status]]="confirmed",Table2[[#This Row],[booking_status]]="checked-out"),Table2[[#This Row],[room_rate_per_night]]*Table2[[#This Row],[Num_Nights]],0)</f>
        <v>0</v>
      </c>
      <c r="R6691" t="str" cm="1">
        <f t="array" ref="R6691">IFERROR(_xlfn.IFS(Table2[[#This Row],[booking_status]]="confirmed","Expected",Table2[[#This Row],[booking_status]]="checked-out","Actual"),"No Revenue")</f>
        <v>No Revenue</v>
      </c>
      <c r="S6691" s="4">
        <f>Table2[[#This Row],[Revenue_Amount]]/Table2[[#This Row],[Num_Nights]]</f>
        <v>0</v>
      </c>
    </row>
    <row r="6692" spans="1:19" x14ac:dyDescent="0.3">
      <c r="A6692">
        <v>6691</v>
      </c>
      <c r="B6692" t="s">
        <v>31</v>
      </c>
      <c r="C6692" s="9">
        <v>45056</v>
      </c>
      <c r="D6692" s="9">
        <v>45059</v>
      </c>
      <c r="E6692" s="10">
        <v>45005</v>
      </c>
      <c r="F6692" t="s">
        <v>54</v>
      </c>
      <c r="G6692">
        <v>423.41</v>
      </c>
      <c r="H6692">
        <v>1</v>
      </c>
      <c r="I6692">
        <v>3</v>
      </c>
      <c r="J6692" t="s">
        <v>19</v>
      </c>
      <c r="K6692" t="s">
        <v>99</v>
      </c>
      <c r="L6692" t="s">
        <v>21</v>
      </c>
      <c r="M6692" t="s">
        <v>36</v>
      </c>
      <c r="N6692" t="s">
        <v>95</v>
      </c>
      <c r="O6692">
        <f>Table2[[#This Row],[check_out_date]]-Table2[[#This Row],[check_in_date]]</f>
        <v>3</v>
      </c>
      <c r="P6692">
        <f>Table2[[#This Row],[num_adults]]+Table2[[#This Row],[num_children]]</f>
        <v>4</v>
      </c>
      <c r="Q6692" s="3">
        <f>IF(OR(Table2[[#This Row],[booking_status]]="confirmed",Table2[[#This Row],[booking_status]]="checked-out"),Table2[[#This Row],[room_rate_per_night]]*Table2[[#This Row],[Num_Nights]],0)</f>
        <v>1270.23</v>
      </c>
      <c r="R6692" t="str" cm="1">
        <f t="array" ref="R6692">IFERROR(_xlfn.IFS(Table2[[#This Row],[booking_status]]="confirmed","Expected",Table2[[#This Row],[booking_status]]="checked-out","Actual"),"No Revenue")</f>
        <v>Expected</v>
      </c>
      <c r="S6692" s="4">
        <f>Table2[[#This Row],[Revenue_Amount]]/Table2[[#This Row],[Num_Nights]]</f>
        <v>423.41</v>
      </c>
    </row>
    <row r="6693" spans="1:19" x14ac:dyDescent="0.3">
      <c r="A6693">
        <v>6692</v>
      </c>
      <c r="B6693" t="s">
        <v>31</v>
      </c>
      <c r="C6693" s="9">
        <v>44996</v>
      </c>
      <c r="D6693" s="9">
        <v>44999</v>
      </c>
      <c r="E6693" s="10">
        <v>44971</v>
      </c>
      <c r="F6693" t="s">
        <v>27</v>
      </c>
      <c r="G6693">
        <v>90.23</v>
      </c>
      <c r="H6693">
        <v>2</v>
      </c>
      <c r="I6693">
        <v>3</v>
      </c>
      <c r="J6693" t="s">
        <v>28</v>
      </c>
      <c r="K6693" t="s">
        <v>66</v>
      </c>
      <c r="L6693" t="s">
        <v>21</v>
      </c>
      <c r="M6693" t="s">
        <v>22</v>
      </c>
      <c r="N6693" t="s">
        <v>23</v>
      </c>
      <c r="O6693">
        <f>Table2[[#This Row],[check_out_date]]-Table2[[#This Row],[check_in_date]]</f>
        <v>3</v>
      </c>
      <c r="P6693">
        <f>Table2[[#This Row],[num_adults]]+Table2[[#This Row],[num_children]]</f>
        <v>5</v>
      </c>
      <c r="Q6693" s="3">
        <f>IF(OR(Table2[[#This Row],[booking_status]]="confirmed",Table2[[#This Row],[booking_status]]="checked-out"),Table2[[#This Row],[room_rate_per_night]]*Table2[[#This Row],[Num_Nights]],0)</f>
        <v>270.69</v>
      </c>
      <c r="R6693" t="str" cm="1">
        <f t="array" ref="R6693">IFERROR(_xlfn.IFS(Table2[[#This Row],[booking_status]]="confirmed","Expected",Table2[[#This Row],[booking_status]]="checked-out","Actual"),"No Revenue")</f>
        <v>Expected</v>
      </c>
      <c r="S6693" s="4">
        <f>Table2[[#This Row],[Revenue_Amount]]/Table2[[#This Row],[Num_Nights]]</f>
        <v>90.23</v>
      </c>
    </row>
    <row r="6694" spans="1:19" x14ac:dyDescent="0.3">
      <c r="A6694">
        <v>6693</v>
      </c>
      <c r="B6694" t="s">
        <v>31</v>
      </c>
      <c r="C6694" s="9">
        <v>45115</v>
      </c>
      <c r="D6694" s="9">
        <v>45117</v>
      </c>
      <c r="E6694" s="10">
        <v>45071</v>
      </c>
      <c r="F6694" t="s">
        <v>49</v>
      </c>
      <c r="G6694">
        <v>96.5</v>
      </c>
      <c r="H6694">
        <v>2</v>
      </c>
      <c r="I6694">
        <v>3</v>
      </c>
      <c r="J6694" t="s">
        <v>28</v>
      </c>
      <c r="K6694" t="s">
        <v>29</v>
      </c>
      <c r="L6694" t="s">
        <v>21</v>
      </c>
      <c r="M6694" t="s">
        <v>36</v>
      </c>
      <c r="N6694" t="s">
        <v>41</v>
      </c>
      <c r="O6694">
        <f>Table2[[#This Row],[check_out_date]]-Table2[[#This Row],[check_in_date]]</f>
        <v>2</v>
      </c>
      <c r="P6694">
        <f>Table2[[#This Row],[num_adults]]+Table2[[#This Row],[num_children]]</f>
        <v>5</v>
      </c>
      <c r="Q6694" s="3">
        <f>IF(OR(Table2[[#This Row],[booking_status]]="confirmed",Table2[[#This Row],[booking_status]]="checked-out"),Table2[[#This Row],[room_rate_per_night]]*Table2[[#This Row],[Num_Nights]],0)</f>
        <v>193</v>
      </c>
      <c r="R6694" t="str" cm="1">
        <f t="array" ref="R6694">IFERROR(_xlfn.IFS(Table2[[#This Row],[booking_status]]="confirmed","Expected",Table2[[#This Row],[booking_status]]="checked-out","Actual"),"No Revenue")</f>
        <v>Expected</v>
      </c>
      <c r="S6694" s="4">
        <f>Table2[[#This Row],[Revenue_Amount]]/Table2[[#This Row],[Num_Nights]]</f>
        <v>96.5</v>
      </c>
    </row>
    <row r="6695" spans="1:19" x14ac:dyDescent="0.3">
      <c r="A6695">
        <v>6694</v>
      </c>
      <c r="B6695" t="s">
        <v>37</v>
      </c>
      <c r="C6695" s="9">
        <v>45095</v>
      </c>
      <c r="D6695" s="9">
        <v>45103</v>
      </c>
      <c r="E6695" s="10">
        <v>45064</v>
      </c>
      <c r="F6695" t="s">
        <v>27</v>
      </c>
      <c r="G6695">
        <v>127.23</v>
      </c>
      <c r="H6695">
        <v>2</v>
      </c>
      <c r="I6695">
        <v>0</v>
      </c>
      <c r="J6695" t="s">
        <v>94</v>
      </c>
      <c r="K6695" t="s">
        <v>66</v>
      </c>
      <c r="L6695" t="s">
        <v>21</v>
      </c>
      <c r="M6695" t="s">
        <v>22</v>
      </c>
      <c r="N6695" t="s">
        <v>45</v>
      </c>
      <c r="O6695">
        <f>Table2[[#This Row],[check_out_date]]-Table2[[#This Row],[check_in_date]]</f>
        <v>8</v>
      </c>
      <c r="P6695">
        <f>Table2[[#This Row],[num_adults]]+Table2[[#This Row],[num_children]]</f>
        <v>2</v>
      </c>
      <c r="Q6695" s="3">
        <f>IF(OR(Table2[[#This Row],[booking_status]]="confirmed",Table2[[#This Row],[booking_status]]="checked-out"),Table2[[#This Row],[room_rate_per_night]]*Table2[[#This Row],[Num_Nights]],0)</f>
        <v>1017.84</v>
      </c>
      <c r="R6695" t="str" cm="1">
        <f t="array" ref="R6695">IFERROR(_xlfn.IFS(Table2[[#This Row],[booking_status]]="confirmed","Expected",Table2[[#This Row],[booking_status]]="checked-out","Actual"),"No Revenue")</f>
        <v>Expected</v>
      </c>
      <c r="S6695" s="4">
        <f>Table2[[#This Row],[Revenue_Amount]]/Table2[[#This Row],[Num_Nights]]</f>
        <v>127.23</v>
      </c>
    </row>
    <row r="6696" spans="1:19" x14ac:dyDescent="0.3">
      <c r="A6696">
        <v>6695</v>
      </c>
      <c r="B6696" t="s">
        <v>14</v>
      </c>
      <c r="C6696" s="9">
        <v>44984</v>
      </c>
      <c r="D6696" s="9">
        <v>44990</v>
      </c>
      <c r="E6696" s="10">
        <v>44939</v>
      </c>
      <c r="F6696" t="s">
        <v>49</v>
      </c>
      <c r="G6696">
        <v>109.51</v>
      </c>
      <c r="H6696">
        <v>1</v>
      </c>
      <c r="I6696">
        <v>0</v>
      </c>
      <c r="J6696" t="s">
        <v>28</v>
      </c>
      <c r="K6696" t="s">
        <v>66</v>
      </c>
      <c r="L6696" t="s">
        <v>21</v>
      </c>
      <c r="M6696" t="s">
        <v>22</v>
      </c>
      <c r="N6696" t="s">
        <v>41</v>
      </c>
      <c r="O6696">
        <f>Table2[[#This Row],[check_out_date]]-Table2[[#This Row],[check_in_date]]</f>
        <v>6</v>
      </c>
      <c r="P6696">
        <f>Table2[[#This Row],[num_adults]]+Table2[[#This Row],[num_children]]</f>
        <v>1</v>
      </c>
      <c r="Q6696" s="3">
        <f>IF(OR(Table2[[#This Row],[booking_status]]="confirmed",Table2[[#This Row],[booking_status]]="checked-out"),Table2[[#This Row],[room_rate_per_night]]*Table2[[#This Row],[Num_Nights]],0)</f>
        <v>657.06000000000006</v>
      </c>
      <c r="R6696" t="str" cm="1">
        <f t="array" ref="R6696">IFERROR(_xlfn.IFS(Table2[[#This Row],[booking_status]]="confirmed","Expected",Table2[[#This Row],[booking_status]]="checked-out","Actual"),"No Revenue")</f>
        <v>Expected</v>
      </c>
      <c r="S6696" s="4">
        <f>Table2[[#This Row],[Revenue_Amount]]/Table2[[#This Row],[Num_Nights]]</f>
        <v>109.51</v>
      </c>
    </row>
    <row r="6697" spans="1:19" hidden="1" x14ac:dyDescent="0.3">
      <c r="A6697">
        <v>6696</v>
      </c>
      <c r="B6697" t="s">
        <v>37</v>
      </c>
      <c r="C6697" s="9">
        <v>45058</v>
      </c>
      <c r="D6697" s="9">
        <v>45063</v>
      </c>
      <c r="E6697" s="10">
        <v>45030</v>
      </c>
      <c r="F6697" t="s">
        <v>49</v>
      </c>
      <c r="G6697">
        <v>113.85</v>
      </c>
      <c r="H6697">
        <v>1</v>
      </c>
      <c r="I6697">
        <v>0</v>
      </c>
      <c r="J6697" t="s">
        <v>35</v>
      </c>
      <c r="K6697" t="s">
        <v>44</v>
      </c>
      <c r="L6697" t="s">
        <v>56</v>
      </c>
      <c r="M6697" t="s">
        <v>36</v>
      </c>
      <c r="N6697" t="s">
        <v>41</v>
      </c>
      <c r="O6697">
        <f>Table2[[#This Row],[check_out_date]]-Table2[[#This Row],[check_in_date]]</f>
        <v>5</v>
      </c>
      <c r="P6697">
        <f>Table2[[#This Row],[num_adults]]+Table2[[#This Row],[num_children]]</f>
        <v>1</v>
      </c>
      <c r="Q6697" s="3">
        <f>IF(OR(Table2[[#This Row],[booking_status]]="confirmed",Table2[[#This Row],[booking_status]]="checked-out"),Table2[[#This Row],[room_rate_per_night]]*Table2[[#This Row],[Num_Nights]],0)</f>
        <v>569.25</v>
      </c>
      <c r="R6697" t="str" cm="1">
        <f t="array" ref="R6697">IFERROR(_xlfn.IFS(Table2[[#This Row],[booking_status]]="confirmed","Expected",Table2[[#This Row],[booking_status]]="checked-out","Actual"),"No Revenue")</f>
        <v>Actual</v>
      </c>
      <c r="S6697" s="4">
        <f>Table2[[#This Row],[Revenue_Amount]]/Table2[[#This Row],[Num_Nights]]</f>
        <v>113.85</v>
      </c>
    </row>
    <row r="6698" spans="1:19" hidden="1" x14ac:dyDescent="0.3">
      <c r="A6698">
        <v>6697</v>
      </c>
      <c r="B6698" t="s">
        <v>50</v>
      </c>
      <c r="C6698" s="9">
        <v>45265</v>
      </c>
      <c r="D6698" s="9">
        <v>45269</v>
      </c>
      <c r="E6698" s="10">
        <v>45235</v>
      </c>
      <c r="F6698" t="s">
        <v>49</v>
      </c>
      <c r="G6698">
        <v>107.65</v>
      </c>
      <c r="H6698">
        <v>2</v>
      </c>
      <c r="I6698">
        <v>1</v>
      </c>
      <c r="J6698" t="s">
        <v>35</v>
      </c>
      <c r="K6698" t="s">
        <v>29</v>
      </c>
      <c r="L6698" t="s">
        <v>56</v>
      </c>
      <c r="M6698" t="s">
        <v>36</v>
      </c>
      <c r="N6698" t="s">
        <v>41</v>
      </c>
      <c r="O6698">
        <f>Table2[[#This Row],[check_out_date]]-Table2[[#This Row],[check_in_date]]</f>
        <v>4</v>
      </c>
      <c r="P6698">
        <f>Table2[[#This Row],[num_adults]]+Table2[[#This Row],[num_children]]</f>
        <v>3</v>
      </c>
      <c r="Q6698" s="3">
        <f>IF(OR(Table2[[#This Row],[booking_status]]="confirmed",Table2[[#This Row],[booking_status]]="checked-out"),Table2[[#This Row],[room_rate_per_night]]*Table2[[#This Row],[Num_Nights]],0)</f>
        <v>430.6</v>
      </c>
      <c r="R6698" t="str" cm="1">
        <f t="array" ref="R6698">IFERROR(_xlfn.IFS(Table2[[#This Row],[booking_status]]="confirmed","Expected",Table2[[#This Row],[booking_status]]="checked-out","Actual"),"No Revenue")</f>
        <v>Actual</v>
      </c>
      <c r="S6698" s="4">
        <f>Table2[[#This Row],[Revenue_Amount]]/Table2[[#This Row],[Num_Nights]]</f>
        <v>107.65</v>
      </c>
    </row>
    <row r="6699" spans="1:19" x14ac:dyDescent="0.3">
      <c r="A6699">
        <v>6698</v>
      </c>
      <c r="B6699" t="s">
        <v>50</v>
      </c>
      <c r="C6699" s="9">
        <v>45125</v>
      </c>
      <c r="D6699" s="9">
        <v>45131</v>
      </c>
      <c r="E6699" s="10">
        <v>45120</v>
      </c>
      <c r="F6699" t="s">
        <v>49</v>
      </c>
      <c r="G6699">
        <v>161.76</v>
      </c>
      <c r="H6699">
        <v>3</v>
      </c>
      <c r="I6699">
        <v>2</v>
      </c>
      <c r="J6699" t="s">
        <v>19</v>
      </c>
      <c r="K6699" t="s">
        <v>66</v>
      </c>
      <c r="L6699" t="s">
        <v>21</v>
      </c>
      <c r="M6699" t="s">
        <v>36</v>
      </c>
      <c r="N6699" t="s">
        <v>45</v>
      </c>
      <c r="O6699">
        <f>Table2[[#This Row],[check_out_date]]-Table2[[#This Row],[check_in_date]]</f>
        <v>6</v>
      </c>
      <c r="P6699">
        <f>Table2[[#This Row],[num_adults]]+Table2[[#This Row],[num_children]]</f>
        <v>5</v>
      </c>
      <c r="Q6699" s="3">
        <f>IF(OR(Table2[[#This Row],[booking_status]]="confirmed",Table2[[#This Row],[booking_status]]="checked-out"),Table2[[#This Row],[room_rate_per_night]]*Table2[[#This Row],[Num_Nights]],0)</f>
        <v>970.56</v>
      </c>
      <c r="R6699" t="str" cm="1">
        <f t="array" ref="R6699">IFERROR(_xlfn.IFS(Table2[[#This Row],[booking_status]]="confirmed","Expected",Table2[[#This Row],[booking_status]]="checked-out","Actual"),"No Revenue")</f>
        <v>Expected</v>
      </c>
      <c r="S6699" s="4">
        <f>Table2[[#This Row],[Revenue_Amount]]/Table2[[#This Row],[Num_Nights]]</f>
        <v>161.76</v>
      </c>
    </row>
    <row r="6700" spans="1:19" x14ac:dyDescent="0.3">
      <c r="A6700">
        <v>6699</v>
      </c>
      <c r="B6700" t="s">
        <v>14</v>
      </c>
      <c r="C6700" s="9">
        <v>44985</v>
      </c>
      <c r="D6700" s="9">
        <v>44989</v>
      </c>
      <c r="E6700" s="10">
        <v>44965</v>
      </c>
      <c r="F6700" t="s">
        <v>49</v>
      </c>
      <c r="G6700">
        <v>79.42</v>
      </c>
      <c r="H6700">
        <v>1</v>
      </c>
      <c r="I6700">
        <v>0</v>
      </c>
      <c r="J6700" t="s">
        <v>28</v>
      </c>
      <c r="K6700" t="s">
        <v>29</v>
      </c>
      <c r="L6700" t="s">
        <v>21</v>
      </c>
      <c r="M6700" t="s">
        <v>36</v>
      </c>
      <c r="N6700" t="s">
        <v>95</v>
      </c>
      <c r="O6700">
        <f>Table2[[#This Row],[check_out_date]]-Table2[[#This Row],[check_in_date]]</f>
        <v>4</v>
      </c>
      <c r="P6700">
        <f>Table2[[#This Row],[num_adults]]+Table2[[#This Row],[num_children]]</f>
        <v>1</v>
      </c>
      <c r="Q6700" s="3">
        <f>IF(OR(Table2[[#This Row],[booking_status]]="confirmed",Table2[[#This Row],[booking_status]]="checked-out"),Table2[[#This Row],[room_rate_per_night]]*Table2[[#This Row],[Num_Nights]],0)</f>
        <v>317.68</v>
      </c>
      <c r="R6700" t="str" cm="1">
        <f t="array" ref="R6700">IFERROR(_xlfn.IFS(Table2[[#This Row],[booking_status]]="confirmed","Expected",Table2[[#This Row],[booking_status]]="checked-out","Actual"),"No Revenue")</f>
        <v>Expected</v>
      </c>
      <c r="S6700" s="4">
        <f>Table2[[#This Row],[Revenue_Amount]]/Table2[[#This Row],[Num_Nights]]</f>
        <v>79.42</v>
      </c>
    </row>
    <row r="6701" spans="1:19" hidden="1" x14ac:dyDescent="0.3">
      <c r="A6701">
        <v>6700</v>
      </c>
      <c r="B6701" t="s">
        <v>14</v>
      </c>
      <c r="C6701" s="9">
        <v>45106</v>
      </c>
      <c r="D6701" s="9">
        <v>45115</v>
      </c>
      <c r="E6701" s="10">
        <v>45079</v>
      </c>
      <c r="F6701" t="s">
        <v>27</v>
      </c>
      <c r="G6701">
        <v>110.54</v>
      </c>
      <c r="H6701">
        <v>1</v>
      </c>
      <c r="I6701">
        <v>0</v>
      </c>
      <c r="J6701" t="s">
        <v>35</v>
      </c>
      <c r="K6701" t="s">
        <v>99</v>
      </c>
      <c r="L6701" t="s">
        <v>21</v>
      </c>
      <c r="M6701" t="s">
        <v>22</v>
      </c>
      <c r="N6701" t="s">
        <v>45</v>
      </c>
      <c r="O6701">
        <f>Table2[[#This Row],[check_out_date]]-Table2[[#This Row],[check_in_date]]</f>
        <v>9</v>
      </c>
      <c r="P6701">
        <f>Table2[[#This Row],[num_adults]]+Table2[[#This Row],[num_children]]</f>
        <v>1</v>
      </c>
      <c r="Q6701" s="3">
        <f>IF(OR(Table2[[#This Row],[booking_status]]="confirmed",Table2[[#This Row],[booking_status]]="checked-out"),Table2[[#This Row],[room_rate_per_night]]*Table2[[#This Row],[Num_Nights]],0)</f>
        <v>994.86</v>
      </c>
      <c r="R6701" t="str" cm="1">
        <f t="array" ref="R6701">IFERROR(_xlfn.IFS(Table2[[#This Row],[booking_status]]="confirmed","Expected",Table2[[#This Row],[booking_status]]="checked-out","Actual"),"No Revenue")</f>
        <v>Expected</v>
      </c>
      <c r="S6701" s="4">
        <f>Table2[[#This Row],[Revenue_Amount]]/Table2[[#This Row],[Num_Nights]]</f>
        <v>110.54</v>
      </c>
    </row>
    <row r="6702" spans="1:19" hidden="1" x14ac:dyDescent="0.3">
      <c r="A6702">
        <v>6701</v>
      </c>
      <c r="B6702" t="s">
        <v>31</v>
      </c>
      <c r="C6702" s="9">
        <v>45273</v>
      </c>
      <c r="D6702" s="9">
        <v>45277</v>
      </c>
      <c r="E6702" s="10">
        <v>45221</v>
      </c>
      <c r="F6702" t="s">
        <v>27</v>
      </c>
      <c r="G6702">
        <v>110.07</v>
      </c>
      <c r="H6702">
        <v>1</v>
      </c>
      <c r="I6702">
        <v>0</v>
      </c>
      <c r="J6702" t="s">
        <v>35</v>
      </c>
      <c r="K6702" t="s">
        <v>99</v>
      </c>
      <c r="L6702" t="s">
        <v>21</v>
      </c>
      <c r="M6702" t="s">
        <v>36</v>
      </c>
      <c r="N6702" t="s">
        <v>23</v>
      </c>
      <c r="O6702">
        <f>Table2[[#This Row],[check_out_date]]-Table2[[#This Row],[check_in_date]]</f>
        <v>4</v>
      </c>
      <c r="P6702">
        <f>Table2[[#This Row],[num_adults]]+Table2[[#This Row],[num_children]]</f>
        <v>1</v>
      </c>
      <c r="Q6702" s="3">
        <f>IF(OR(Table2[[#This Row],[booking_status]]="confirmed",Table2[[#This Row],[booking_status]]="checked-out"),Table2[[#This Row],[room_rate_per_night]]*Table2[[#This Row],[Num_Nights]],0)</f>
        <v>440.28</v>
      </c>
      <c r="R6702" t="str" cm="1">
        <f t="array" ref="R6702">IFERROR(_xlfn.IFS(Table2[[#This Row],[booking_status]]="confirmed","Expected",Table2[[#This Row],[booking_status]]="checked-out","Actual"),"No Revenue")</f>
        <v>Expected</v>
      </c>
      <c r="S6702" s="4">
        <f>Table2[[#This Row],[Revenue_Amount]]/Table2[[#This Row],[Num_Nights]]</f>
        <v>110.07</v>
      </c>
    </row>
    <row r="6703" spans="1:19" x14ac:dyDescent="0.3">
      <c r="A6703">
        <v>6702</v>
      </c>
      <c r="B6703" t="s">
        <v>37</v>
      </c>
      <c r="C6703" s="9">
        <v>45237</v>
      </c>
      <c r="D6703" s="9">
        <v>45243</v>
      </c>
      <c r="E6703" s="10">
        <v>45214</v>
      </c>
      <c r="F6703" t="s">
        <v>18</v>
      </c>
      <c r="G6703">
        <v>189.96</v>
      </c>
      <c r="H6703">
        <v>4</v>
      </c>
      <c r="I6703">
        <v>0</v>
      </c>
      <c r="J6703" t="s">
        <v>55</v>
      </c>
      <c r="K6703" t="s">
        <v>20</v>
      </c>
      <c r="L6703" t="s">
        <v>21</v>
      </c>
      <c r="M6703" t="s">
        <v>36</v>
      </c>
      <c r="N6703" t="s">
        <v>41</v>
      </c>
      <c r="O6703">
        <f>Table2[[#This Row],[check_out_date]]-Table2[[#This Row],[check_in_date]]</f>
        <v>6</v>
      </c>
      <c r="P6703">
        <f>Table2[[#This Row],[num_adults]]+Table2[[#This Row],[num_children]]</f>
        <v>4</v>
      </c>
      <c r="Q6703" s="3">
        <f>IF(OR(Table2[[#This Row],[booking_status]]="confirmed",Table2[[#This Row],[booking_status]]="checked-out"),Table2[[#This Row],[room_rate_per_night]]*Table2[[#This Row],[Num_Nights]],0)</f>
        <v>1139.76</v>
      </c>
      <c r="R6703" t="str" cm="1">
        <f t="array" ref="R6703">IFERROR(_xlfn.IFS(Table2[[#This Row],[booking_status]]="confirmed","Expected",Table2[[#This Row],[booking_status]]="checked-out","Actual"),"No Revenue")</f>
        <v>Expected</v>
      </c>
      <c r="S6703" s="4">
        <f>Table2[[#This Row],[Revenue_Amount]]/Table2[[#This Row],[Num_Nights]]</f>
        <v>189.96</v>
      </c>
    </row>
    <row r="6704" spans="1:19" x14ac:dyDescent="0.3">
      <c r="A6704">
        <v>6703</v>
      </c>
      <c r="B6704" t="s">
        <v>31</v>
      </c>
      <c r="C6704" s="9">
        <v>44950</v>
      </c>
      <c r="D6704" s="9">
        <v>44955</v>
      </c>
      <c r="E6704" s="10">
        <v>44910</v>
      </c>
      <c r="F6704" t="s">
        <v>18</v>
      </c>
      <c r="G6704">
        <v>182.25</v>
      </c>
      <c r="H6704">
        <v>4</v>
      </c>
      <c r="I6704">
        <v>1</v>
      </c>
      <c r="J6704" t="s">
        <v>28</v>
      </c>
      <c r="K6704" t="s">
        <v>99</v>
      </c>
      <c r="L6704" t="s">
        <v>21</v>
      </c>
      <c r="M6704" t="s">
        <v>22</v>
      </c>
      <c r="N6704" t="s">
        <v>41</v>
      </c>
      <c r="O6704">
        <f>Table2[[#This Row],[check_out_date]]-Table2[[#This Row],[check_in_date]]</f>
        <v>5</v>
      </c>
      <c r="P6704">
        <f>Table2[[#This Row],[num_adults]]+Table2[[#This Row],[num_children]]</f>
        <v>5</v>
      </c>
      <c r="Q6704" s="3">
        <f>IF(OR(Table2[[#This Row],[booking_status]]="confirmed",Table2[[#This Row],[booking_status]]="checked-out"),Table2[[#This Row],[room_rate_per_night]]*Table2[[#This Row],[Num_Nights]],0)</f>
        <v>911.25</v>
      </c>
      <c r="R6704" t="str" cm="1">
        <f t="array" ref="R6704">IFERROR(_xlfn.IFS(Table2[[#This Row],[booking_status]]="confirmed","Expected",Table2[[#This Row],[booking_status]]="checked-out","Actual"),"No Revenue")</f>
        <v>Expected</v>
      </c>
      <c r="S6704" s="4">
        <f>Table2[[#This Row],[Revenue_Amount]]/Table2[[#This Row],[Num_Nights]]</f>
        <v>182.25</v>
      </c>
    </row>
    <row r="6705" spans="1:19" x14ac:dyDescent="0.3">
      <c r="A6705">
        <v>6704</v>
      </c>
      <c r="B6705" t="s">
        <v>31</v>
      </c>
      <c r="C6705" s="9">
        <v>44978</v>
      </c>
      <c r="D6705" s="9">
        <v>44981</v>
      </c>
      <c r="E6705" s="10">
        <v>44965</v>
      </c>
      <c r="F6705" t="s">
        <v>49</v>
      </c>
      <c r="G6705">
        <v>79.180000000000007</v>
      </c>
      <c r="H6705">
        <v>2</v>
      </c>
      <c r="I6705">
        <v>0</v>
      </c>
      <c r="J6705" t="s">
        <v>28</v>
      </c>
      <c r="K6705" t="s">
        <v>44</v>
      </c>
      <c r="L6705" t="s">
        <v>21</v>
      </c>
      <c r="M6705" t="s">
        <v>36</v>
      </c>
      <c r="N6705" t="s">
        <v>41</v>
      </c>
      <c r="O6705">
        <f>Table2[[#This Row],[check_out_date]]-Table2[[#This Row],[check_in_date]]</f>
        <v>3</v>
      </c>
      <c r="P6705">
        <f>Table2[[#This Row],[num_adults]]+Table2[[#This Row],[num_children]]</f>
        <v>2</v>
      </c>
      <c r="Q6705" s="3">
        <f>IF(OR(Table2[[#This Row],[booking_status]]="confirmed",Table2[[#This Row],[booking_status]]="checked-out"),Table2[[#This Row],[room_rate_per_night]]*Table2[[#This Row],[Num_Nights]],0)</f>
        <v>237.54000000000002</v>
      </c>
      <c r="R6705" t="str" cm="1">
        <f t="array" ref="R6705">IFERROR(_xlfn.IFS(Table2[[#This Row],[booking_status]]="confirmed","Expected",Table2[[#This Row],[booking_status]]="checked-out","Actual"),"No Revenue")</f>
        <v>Expected</v>
      </c>
      <c r="S6705" s="4">
        <f>Table2[[#This Row],[Revenue_Amount]]/Table2[[#This Row],[Num_Nights]]</f>
        <v>79.180000000000007</v>
      </c>
    </row>
    <row r="6706" spans="1:19" x14ac:dyDescent="0.3">
      <c r="A6706">
        <v>6705</v>
      </c>
      <c r="B6706" t="s">
        <v>37</v>
      </c>
      <c r="C6706" s="9">
        <v>44947</v>
      </c>
      <c r="D6706" s="9">
        <v>44954</v>
      </c>
      <c r="E6706" s="10">
        <v>44883</v>
      </c>
      <c r="F6706" t="s">
        <v>49</v>
      </c>
      <c r="G6706">
        <v>86.92</v>
      </c>
      <c r="H6706">
        <v>2</v>
      </c>
      <c r="I6706">
        <v>0</v>
      </c>
      <c r="J6706" t="s">
        <v>28</v>
      </c>
      <c r="K6706" t="s">
        <v>66</v>
      </c>
      <c r="L6706" t="s">
        <v>21</v>
      </c>
      <c r="M6706" t="s">
        <v>36</v>
      </c>
      <c r="N6706" t="s">
        <v>23</v>
      </c>
      <c r="O6706">
        <f>Table2[[#This Row],[check_out_date]]-Table2[[#This Row],[check_in_date]]</f>
        <v>7</v>
      </c>
      <c r="P6706">
        <f>Table2[[#This Row],[num_adults]]+Table2[[#This Row],[num_children]]</f>
        <v>2</v>
      </c>
      <c r="Q6706" s="3">
        <f>IF(OR(Table2[[#This Row],[booking_status]]="confirmed",Table2[[#This Row],[booking_status]]="checked-out"),Table2[[#This Row],[room_rate_per_night]]*Table2[[#This Row],[Num_Nights]],0)</f>
        <v>608.44000000000005</v>
      </c>
      <c r="R6706" t="str" cm="1">
        <f t="array" ref="R6706">IFERROR(_xlfn.IFS(Table2[[#This Row],[booking_status]]="confirmed","Expected",Table2[[#This Row],[booking_status]]="checked-out","Actual"),"No Revenue")</f>
        <v>Expected</v>
      </c>
      <c r="S6706" s="4">
        <f>Table2[[#This Row],[Revenue_Amount]]/Table2[[#This Row],[Num_Nights]]</f>
        <v>86.92</v>
      </c>
    </row>
    <row r="6707" spans="1:19" x14ac:dyDescent="0.3">
      <c r="A6707">
        <v>6706</v>
      </c>
      <c r="B6707" t="s">
        <v>14</v>
      </c>
      <c r="C6707" s="9">
        <v>45014</v>
      </c>
      <c r="D6707" s="9">
        <v>45016</v>
      </c>
      <c r="E6707" s="10">
        <v>45003</v>
      </c>
      <c r="F6707" t="s">
        <v>27</v>
      </c>
      <c r="G6707">
        <v>187.86</v>
      </c>
      <c r="H6707">
        <v>1</v>
      </c>
      <c r="I6707">
        <v>1</v>
      </c>
      <c r="J6707" t="s">
        <v>28</v>
      </c>
      <c r="K6707" t="s">
        <v>29</v>
      </c>
      <c r="L6707" t="s">
        <v>21</v>
      </c>
      <c r="M6707" t="s">
        <v>36</v>
      </c>
      <c r="N6707" t="s">
        <v>41</v>
      </c>
      <c r="O6707">
        <f>Table2[[#This Row],[check_out_date]]-Table2[[#This Row],[check_in_date]]</f>
        <v>2</v>
      </c>
      <c r="P6707">
        <f>Table2[[#This Row],[num_adults]]+Table2[[#This Row],[num_children]]</f>
        <v>2</v>
      </c>
      <c r="Q6707" s="3">
        <f>IF(OR(Table2[[#This Row],[booking_status]]="confirmed",Table2[[#This Row],[booking_status]]="checked-out"),Table2[[#This Row],[room_rate_per_night]]*Table2[[#This Row],[Num_Nights]],0)</f>
        <v>375.72</v>
      </c>
      <c r="R6707" t="str" cm="1">
        <f t="array" ref="R6707">IFERROR(_xlfn.IFS(Table2[[#This Row],[booking_status]]="confirmed","Expected",Table2[[#This Row],[booking_status]]="checked-out","Actual"),"No Revenue")</f>
        <v>Expected</v>
      </c>
      <c r="S6707" s="4">
        <f>Table2[[#This Row],[Revenue_Amount]]/Table2[[#This Row],[Num_Nights]]</f>
        <v>187.86</v>
      </c>
    </row>
    <row r="6708" spans="1:19" x14ac:dyDescent="0.3">
      <c r="A6708">
        <v>6707</v>
      </c>
      <c r="B6708" t="s">
        <v>14</v>
      </c>
      <c r="C6708" s="9">
        <v>45081</v>
      </c>
      <c r="D6708" s="9">
        <v>45086</v>
      </c>
      <c r="E6708" s="10">
        <v>45071</v>
      </c>
      <c r="F6708" t="s">
        <v>54</v>
      </c>
      <c r="G6708">
        <v>258.62</v>
      </c>
      <c r="H6708">
        <v>3</v>
      </c>
      <c r="I6708">
        <v>0</v>
      </c>
      <c r="J6708" t="s">
        <v>55</v>
      </c>
      <c r="K6708" t="s">
        <v>44</v>
      </c>
      <c r="L6708" t="s">
        <v>56</v>
      </c>
      <c r="M6708" t="s">
        <v>22</v>
      </c>
      <c r="N6708" t="s">
        <v>23</v>
      </c>
      <c r="O6708">
        <f>Table2[[#This Row],[check_out_date]]-Table2[[#This Row],[check_in_date]]</f>
        <v>5</v>
      </c>
      <c r="P6708">
        <f>Table2[[#This Row],[num_adults]]+Table2[[#This Row],[num_children]]</f>
        <v>3</v>
      </c>
      <c r="Q6708" s="3">
        <f>IF(OR(Table2[[#This Row],[booking_status]]="confirmed",Table2[[#This Row],[booking_status]]="checked-out"),Table2[[#This Row],[room_rate_per_night]]*Table2[[#This Row],[Num_Nights]],0)</f>
        <v>1293.0999999999999</v>
      </c>
      <c r="R6708" t="str" cm="1">
        <f t="array" ref="R6708">IFERROR(_xlfn.IFS(Table2[[#This Row],[booking_status]]="confirmed","Expected",Table2[[#This Row],[booking_status]]="checked-out","Actual"),"No Revenue")</f>
        <v>Actual</v>
      </c>
      <c r="S6708" s="4">
        <f>Table2[[#This Row],[Revenue_Amount]]/Table2[[#This Row],[Num_Nights]]</f>
        <v>258.62</v>
      </c>
    </row>
    <row r="6709" spans="1:19" hidden="1" x14ac:dyDescent="0.3">
      <c r="A6709">
        <v>6708</v>
      </c>
      <c r="B6709" t="s">
        <v>31</v>
      </c>
      <c r="C6709" s="9">
        <v>45097</v>
      </c>
      <c r="D6709" s="9">
        <v>45109</v>
      </c>
      <c r="E6709" s="10">
        <v>45086</v>
      </c>
      <c r="F6709" t="s">
        <v>49</v>
      </c>
      <c r="G6709">
        <v>89.66</v>
      </c>
      <c r="H6709">
        <v>1</v>
      </c>
      <c r="I6709">
        <v>0</v>
      </c>
      <c r="J6709" t="s">
        <v>35</v>
      </c>
      <c r="K6709" t="s">
        <v>20</v>
      </c>
      <c r="L6709" t="s">
        <v>21</v>
      </c>
      <c r="M6709" t="s">
        <v>36</v>
      </c>
      <c r="N6709" t="s">
        <v>23</v>
      </c>
      <c r="O6709">
        <f>Table2[[#This Row],[check_out_date]]-Table2[[#This Row],[check_in_date]]</f>
        <v>12</v>
      </c>
      <c r="P6709">
        <f>Table2[[#This Row],[num_adults]]+Table2[[#This Row],[num_children]]</f>
        <v>1</v>
      </c>
      <c r="Q6709" s="3">
        <f>IF(OR(Table2[[#This Row],[booking_status]]="confirmed",Table2[[#This Row],[booking_status]]="checked-out"),Table2[[#This Row],[room_rate_per_night]]*Table2[[#This Row],[Num_Nights]],0)</f>
        <v>1075.92</v>
      </c>
      <c r="R6709" t="str" cm="1">
        <f t="array" ref="R6709">IFERROR(_xlfn.IFS(Table2[[#This Row],[booking_status]]="confirmed","Expected",Table2[[#This Row],[booking_status]]="checked-out","Actual"),"No Revenue")</f>
        <v>Expected</v>
      </c>
      <c r="S6709" s="4">
        <f>Table2[[#This Row],[Revenue_Amount]]/Table2[[#This Row],[Num_Nights]]</f>
        <v>89.660000000000011</v>
      </c>
    </row>
    <row r="6710" spans="1:19" hidden="1" x14ac:dyDescent="0.3">
      <c r="A6710">
        <v>6709</v>
      </c>
      <c r="B6710" t="s">
        <v>14</v>
      </c>
      <c r="C6710" s="9">
        <v>45276</v>
      </c>
      <c r="D6710" s="9">
        <v>45283</v>
      </c>
      <c r="E6710" s="10">
        <v>45247</v>
      </c>
      <c r="F6710" t="s">
        <v>49</v>
      </c>
      <c r="G6710">
        <v>123.95</v>
      </c>
      <c r="H6710">
        <v>1</v>
      </c>
      <c r="I6710">
        <v>1</v>
      </c>
      <c r="J6710" t="s">
        <v>35</v>
      </c>
      <c r="K6710" t="s">
        <v>99</v>
      </c>
      <c r="L6710" t="s">
        <v>21</v>
      </c>
      <c r="M6710" t="s">
        <v>22</v>
      </c>
      <c r="N6710" t="s">
        <v>41</v>
      </c>
      <c r="O6710">
        <f>Table2[[#This Row],[check_out_date]]-Table2[[#This Row],[check_in_date]]</f>
        <v>7</v>
      </c>
      <c r="P6710">
        <f>Table2[[#This Row],[num_adults]]+Table2[[#This Row],[num_children]]</f>
        <v>2</v>
      </c>
      <c r="Q6710" s="3">
        <f>IF(OR(Table2[[#This Row],[booking_status]]="confirmed",Table2[[#This Row],[booking_status]]="checked-out"),Table2[[#This Row],[room_rate_per_night]]*Table2[[#This Row],[Num_Nights]],0)</f>
        <v>867.65</v>
      </c>
      <c r="R6710" t="str" cm="1">
        <f t="array" ref="R6710">IFERROR(_xlfn.IFS(Table2[[#This Row],[booking_status]]="confirmed","Expected",Table2[[#This Row],[booking_status]]="checked-out","Actual"),"No Revenue")</f>
        <v>Expected</v>
      </c>
      <c r="S6710" s="4">
        <f>Table2[[#This Row],[Revenue_Amount]]/Table2[[#This Row],[Num_Nights]]</f>
        <v>123.95</v>
      </c>
    </row>
    <row r="6711" spans="1:19" x14ac:dyDescent="0.3">
      <c r="A6711">
        <v>6710</v>
      </c>
      <c r="B6711" t="s">
        <v>31</v>
      </c>
      <c r="C6711" s="9">
        <v>45288</v>
      </c>
      <c r="D6711" s="9">
        <v>45297</v>
      </c>
      <c r="E6711" s="10">
        <v>45275</v>
      </c>
      <c r="F6711" t="s">
        <v>27</v>
      </c>
      <c r="G6711">
        <v>168.05</v>
      </c>
      <c r="H6711">
        <v>3</v>
      </c>
      <c r="I6711">
        <v>1</v>
      </c>
      <c r="J6711" t="s">
        <v>55</v>
      </c>
      <c r="K6711" t="s">
        <v>66</v>
      </c>
      <c r="L6711" t="s">
        <v>21</v>
      </c>
      <c r="M6711" t="s">
        <v>36</v>
      </c>
      <c r="N6711" t="s">
        <v>95</v>
      </c>
      <c r="O6711">
        <f>Table2[[#This Row],[check_out_date]]-Table2[[#This Row],[check_in_date]]</f>
        <v>9</v>
      </c>
      <c r="P6711">
        <f>Table2[[#This Row],[num_adults]]+Table2[[#This Row],[num_children]]</f>
        <v>4</v>
      </c>
      <c r="Q6711" s="3">
        <f>IF(OR(Table2[[#This Row],[booking_status]]="confirmed",Table2[[#This Row],[booking_status]]="checked-out"),Table2[[#This Row],[room_rate_per_night]]*Table2[[#This Row],[Num_Nights]],0)</f>
        <v>1512.45</v>
      </c>
      <c r="R6711" t="str" cm="1">
        <f t="array" ref="R6711">IFERROR(_xlfn.IFS(Table2[[#This Row],[booking_status]]="confirmed","Expected",Table2[[#This Row],[booking_status]]="checked-out","Actual"),"No Revenue")</f>
        <v>Expected</v>
      </c>
      <c r="S6711" s="4">
        <f>Table2[[#This Row],[Revenue_Amount]]/Table2[[#This Row],[Num_Nights]]</f>
        <v>168.05</v>
      </c>
    </row>
    <row r="6712" spans="1:19" hidden="1" x14ac:dyDescent="0.3">
      <c r="A6712">
        <v>6711</v>
      </c>
      <c r="B6712" t="s">
        <v>37</v>
      </c>
      <c r="C6712" s="9">
        <v>45169</v>
      </c>
      <c r="D6712" s="9">
        <v>45174</v>
      </c>
      <c r="E6712" s="10">
        <v>45131</v>
      </c>
      <c r="F6712" t="s">
        <v>49</v>
      </c>
      <c r="G6712">
        <v>72.45</v>
      </c>
      <c r="H6712">
        <v>2</v>
      </c>
      <c r="I6712">
        <v>1</v>
      </c>
      <c r="J6712" t="s">
        <v>35</v>
      </c>
      <c r="K6712" t="s">
        <v>29</v>
      </c>
      <c r="L6712" t="s">
        <v>21</v>
      </c>
      <c r="M6712" t="s">
        <v>22</v>
      </c>
      <c r="N6712" t="s">
        <v>45</v>
      </c>
      <c r="O6712">
        <f>Table2[[#This Row],[check_out_date]]-Table2[[#This Row],[check_in_date]]</f>
        <v>5</v>
      </c>
      <c r="P6712">
        <f>Table2[[#This Row],[num_adults]]+Table2[[#This Row],[num_children]]</f>
        <v>3</v>
      </c>
      <c r="Q6712" s="3">
        <f>IF(OR(Table2[[#This Row],[booking_status]]="confirmed",Table2[[#This Row],[booking_status]]="checked-out"),Table2[[#This Row],[room_rate_per_night]]*Table2[[#This Row],[Num_Nights]],0)</f>
        <v>362.25</v>
      </c>
      <c r="R6712" t="str" cm="1">
        <f t="array" ref="R6712">IFERROR(_xlfn.IFS(Table2[[#This Row],[booking_status]]="confirmed","Expected",Table2[[#This Row],[booking_status]]="checked-out","Actual"),"No Revenue")</f>
        <v>Expected</v>
      </c>
      <c r="S6712" s="4">
        <f>Table2[[#This Row],[Revenue_Amount]]/Table2[[#This Row],[Num_Nights]]</f>
        <v>72.45</v>
      </c>
    </row>
    <row r="6713" spans="1:19" x14ac:dyDescent="0.3">
      <c r="A6713">
        <v>6712</v>
      </c>
      <c r="B6713" t="s">
        <v>37</v>
      </c>
      <c r="C6713" s="9">
        <v>45030</v>
      </c>
      <c r="D6713" s="9">
        <v>45038</v>
      </c>
      <c r="E6713" s="10">
        <v>44992</v>
      </c>
      <c r="F6713" t="s">
        <v>27</v>
      </c>
      <c r="G6713">
        <v>143.63</v>
      </c>
      <c r="H6713">
        <v>2</v>
      </c>
      <c r="I6713">
        <v>0</v>
      </c>
      <c r="J6713" t="s">
        <v>28</v>
      </c>
      <c r="K6713" t="s">
        <v>20</v>
      </c>
      <c r="L6713" t="s">
        <v>21</v>
      </c>
      <c r="M6713" t="s">
        <v>22</v>
      </c>
      <c r="N6713" t="s">
        <v>95</v>
      </c>
      <c r="O6713">
        <f>Table2[[#This Row],[check_out_date]]-Table2[[#This Row],[check_in_date]]</f>
        <v>8</v>
      </c>
      <c r="P6713">
        <f>Table2[[#This Row],[num_adults]]+Table2[[#This Row],[num_children]]</f>
        <v>2</v>
      </c>
      <c r="Q6713" s="3">
        <f>IF(OR(Table2[[#This Row],[booking_status]]="confirmed",Table2[[#This Row],[booking_status]]="checked-out"),Table2[[#This Row],[room_rate_per_night]]*Table2[[#This Row],[Num_Nights]],0)</f>
        <v>1149.04</v>
      </c>
      <c r="R6713" t="str" cm="1">
        <f t="array" ref="R6713">IFERROR(_xlfn.IFS(Table2[[#This Row],[booking_status]]="confirmed","Expected",Table2[[#This Row],[booking_status]]="checked-out","Actual"),"No Revenue")</f>
        <v>Expected</v>
      </c>
      <c r="S6713" s="4">
        <f>Table2[[#This Row],[Revenue_Amount]]/Table2[[#This Row],[Num_Nights]]</f>
        <v>143.63</v>
      </c>
    </row>
    <row r="6714" spans="1:19" hidden="1" x14ac:dyDescent="0.3">
      <c r="A6714">
        <v>6713</v>
      </c>
      <c r="B6714" t="s">
        <v>37</v>
      </c>
      <c r="C6714" s="9">
        <v>45228</v>
      </c>
      <c r="D6714" s="9">
        <v>45237</v>
      </c>
      <c r="E6714" s="10">
        <v>45200</v>
      </c>
      <c r="F6714" t="s">
        <v>18</v>
      </c>
      <c r="G6714">
        <v>291.61</v>
      </c>
      <c r="H6714">
        <v>1</v>
      </c>
      <c r="I6714">
        <v>0</v>
      </c>
      <c r="J6714" t="s">
        <v>35</v>
      </c>
      <c r="K6714" t="s">
        <v>20</v>
      </c>
      <c r="L6714" t="s">
        <v>21</v>
      </c>
      <c r="M6714" t="s">
        <v>36</v>
      </c>
      <c r="N6714" t="s">
        <v>41</v>
      </c>
      <c r="O6714">
        <f>Table2[[#This Row],[check_out_date]]-Table2[[#This Row],[check_in_date]]</f>
        <v>9</v>
      </c>
      <c r="P6714">
        <f>Table2[[#This Row],[num_adults]]+Table2[[#This Row],[num_children]]</f>
        <v>1</v>
      </c>
      <c r="Q6714" s="3">
        <f>IF(OR(Table2[[#This Row],[booking_status]]="confirmed",Table2[[#This Row],[booking_status]]="checked-out"),Table2[[#This Row],[room_rate_per_night]]*Table2[[#This Row],[Num_Nights]],0)</f>
        <v>2624.4900000000002</v>
      </c>
      <c r="R6714" t="str" cm="1">
        <f t="array" ref="R6714">IFERROR(_xlfn.IFS(Table2[[#This Row],[booking_status]]="confirmed","Expected",Table2[[#This Row],[booking_status]]="checked-out","Actual"),"No Revenue")</f>
        <v>Expected</v>
      </c>
      <c r="S6714" s="4">
        <f>Table2[[#This Row],[Revenue_Amount]]/Table2[[#This Row],[Num_Nights]]</f>
        <v>291.61</v>
      </c>
    </row>
    <row r="6715" spans="1:19" x14ac:dyDescent="0.3">
      <c r="A6715">
        <v>6714</v>
      </c>
      <c r="B6715" t="s">
        <v>31</v>
      </c>
      <c r="C6715" s="9">
        <v>45081</v>
      </c>
      <c r="D6715" s="9">
        <v>45084</v>
      </c>
      <c r="E6715" s="10">
        <v>45063</v>
      </c>
      <c r="F6715" t="s">
        <v>27</v>
      </c>
      <c r="G6715">
        <v>112.06</v>
      </c>
      <c r="H6715">
        <v>1</v>
      </c>
      <c r="I6715">
        <v>1</v>
      </c>
      <c r="J6715" t="s">
        <v>55</v>
      </c>
      <c r="K6715" t="s">
        <v>99</v>
      </c>
      <c r="L6715" t="s">
        <v>21</v>
      </c>
      <c r="M6715" t="s">
        <v>36</v>
      </c>
      <c r="N6715" t="s">
        <v>41</v>
      </c>
      <c r="O6715">
        <f>Table2[[#This Row],[check_out_date]]-Table2[[#This Row],[check_in_date]]</f>
        <v>3</v>
      </c>
      <c r="P6715">
        <f>Table2[[#This Row],[num_adults]]+Table2[[#This Row],[num_children]]</f>
        <v>2</v>
      </c>
      <c r="Q6715" s="3">
        <f>IF(OR(Table2[[#This Row],[booking_status]]="confirmed",Table2[[#This Row],[booking_status]]="checked-out"),Table2[[#This Row],[room_rate_per_night]]*Table2[[#This Row],[Num_Nights]],0)</f>
        <v>336.18</v>
      </c>
      <c r="R6715" t="str" cm="1">
        <f t="array" ref="R6715">IFERROR(_xlfn.IFS(Table2[[#This Row],[booking_status]]="confirmed","Expected",Table2[[#This Row],[booking_status]]="checked-out","Actual"),"No Revenue")</f>
        <v>Expected</v>
      </c>
      <c r="S6715" s="4">
        <f>Table2[[#This Row],[Revenue_Amount]]/Table2[[#This Row],[Num_Nights]]</f>
        <v>112.06</v>
      </c>
    </row>
    <row r="6716" spans="1:19" hidden="1" x14ac:dyDescent="0.3">
      <c r="A6716">
        <v>6715</v>
      </c>
      <c r="B6716" t="s">
        <v>14</v>
      </c>
      <c r="C6716" s="9">
        <v>45034</v>
      </c>
      <c r="D6716" s="9">
        <v>45043</v>
      </c>
      <c r="E6716" s="10">
        <v>44965</v>
      </c>
      <c r="F6716" t="s">
        <v>49</v>
      </c>
      <c r="G6716">
        <v>61.51</v>
      </c>
      <c r="H6716">
        <v>2</v>
      </c>
      <c r="I6716">
        <v>0</v>
      </c>
      <c r="J6716" t="s">
        <v>35</v>
      </c>
      <c r="K6716" t="s">
        <v>99</v>
      </c>
      <c r="L6716" t="s">
        <v>21</v>
      </c>
      <c r="M6716" t="s">
        <v>36</v>
      </c>
      <c r="N6716" t="s">
        <v>41</v>
      </c>
      <c r="O6716">
        <f>Table2[[#This Row],[check_out_date]]-Table2[[#This Row],[check_in_date]]</f>
        <v>9</v>
      </c>
      <c r="P6716">
        <f>Table2[[#This Row],[num_adults]]+Table2[[#This Row],[num_children]]</f>
        <v>2</v>
      </c>
      <c r="Q6716" s="3">
        <f>IF(OR(Table2[[#This Row],[booking_status]]="confirmed",Table2[[#This Row],[booking_status]]="checked-out"),Table2[[#This Row],[room_rate_per_night]]*Table2[[#This Row],[Num_Nights]],0)</f>
        <v>553.59</v>
      </c>
      <c r="R6716" t="str" cm="1">
        <f t="array" ref="R6716">IFERROR(_xlfn.IFS(Table2[[#This Row],[booking_status]]="confirmed","Expected",Table2[[#This Row],[booking_status]]="checked-out","Actual"),"No Revenue")</f>
        <v>Expected</v>
      </c>
      <c r="S6716" s="4">
        <f>Table2[[#This Row],[Revenue_Amount]]/Table2[[#This Row],[Num_Nights]]</f>
        <v>61.510000000000005</v>
      </c>
    </row>
    <row r="6717" spans="1:19" x14ac:dyDescent="0.3">
      <c r="A6717">
        <v>6716</v>
      </c>
      <c r="B6717" t="s">
        <v>31</v>
      </c>
      <c r="C6717" s="9">
        <v>45047</v>
      </c>
      <c r="D6717" s="9">
        <v>45058</v>
      </c>
      <c r="E6717" s="10">
        <v>45036</v>
      </c>
      <c r="F6717" t="s">
        <v>18</v>
      </c>
      <c r="G6717">
        <v>176.51</v>
      </c>
      <c r="H6717">
        <v>1</v>
      </c>
      <c r="I6717">
        <v>0</v>
      </c>
      <c r="J6717" t="s">
        <v>28</v>
      </c>
      <c r="K6717" t="s">
        <v>66</v>
      </c>
      <c r="L6717" t="s">
        <v>70</v>
      </c>
      <c r="M6717" t="s">
        <v>36</v>
      </c>
      <c r="N6717" t="s">
        <v>41</v>
      </c>
      <c r="O6717">
        <f>Table2[[#This Row],[check_out_date]]-Table2[[#This Row],[check_in_date]]</f>
        <v>11</v>
      </c>
      <c r="P6717">
        <f>Table2[[#This Row],[num_adults]]+Table2[[#This Row],[num_children]]</f>
        <v>1</v>
      </c>
      <c r="Q6717" s="3">
        <f>IF(OR(Table2[[#This Row],[booking_status]]="confirmed",Table2[[#This Row],[booking_status]]="checked-out"),Table2[[#This Row],[room_rate_per_night]]*Table2[[#This Row],[Num_Nights]],0)</f>
        <v>0</v>
      </c>
      <c r="R6717" t="str" cm="1">
        <f t="array" ref="R6717">IFERROR(_xlfn.IFS(Table2[[#This Row],[booking_status]]="confirmed","Expected",Table2[[#This Row],[booking_status]]="checked-out","Actual"),"No Revenue")</f>
        <v>No Revenue</v>
      </c>
      <c r="S6717" s="4">
        <f>Table2[[#This Row],[Revenue_Amount]]/Table2[[#This Row],[Num_Nights]]</f>
        <v>0</v>
      </c>
    </row>
    <row r="6718" spans="1:19" x14ac:dyDescent="0.3">
      <c r="A6718">
        <v>6717</v>
      </c>
      <c r="B6718" t="s">
        <v>37</v>
      </c>
      <c r="C6718" s="9">
        <v>45219</v>
      </c>
      <c r="D6718" s="9">
        <v>45223</v>
      </c>
      <c r="E6718" s="10">
        <v>45181</v>
      </c>
      <c r="F6718" t="s">
        <v>49</v>
      </c>
      <c r="G6718">
        <v>102.19</v>
      </c>
      <c r="H6718">
        <v>4</v>
      </c>
      <c r="I6718">
        <v>3</v>
      </c>
      <c r="J6718" t="s">
        <v>28</v>
      </c>
      <c r="K6718" t="s">
        <v>66</v>
      </c>
      <c r="L6718" t="s">
        <v>21</v>
      </c>
      <c r="M6718" t="s">
        <v>22</v>
      </c>
      <c r="N6718" t="s">
        <v>41</v>
      </c>
      <c r="O6718">
        <f>Table2[[#This Row],[check_out_date]]-Table2[[#This Row],[check_in_date]]</f>
        <v>4</v>
      </c>
      <c r="P6718">
        <f>Table2[[#This Row],[num_adults]]+Table2[[#This Row],[num_children]]</f>
        <v>7</v>
      </c>
      <c r="Q6718" s="3">
        <f>IF(OR(Table2[[#This Row],[booking_status]]="confirmed",Table2[[#This Row],[booking_status]]="checked-out"),Table2[[#This Row],[room_rate_per_night]]*Table2[[#This Row],[Num_Nights]],0)</f>
        <v>408.76</v>
      </c>
      <c r="R6718" t="str" cm="1">
        <f t="array" ref="R6718">IFERROR(_xlfn.IFS(Table2[[#This Row],[booking_status]]="confirmed","Expected",Table2[[#This Row],[booking_status]]="checked-out","Actual"),"No Revenue")</f>
        <v>Expected</v>
      </c>
      <c r="S6718" s="4">
        <f>Table2[[#This Row],[Revenue_Amount]]/Table2[[#This Row],[Num_Nights]]</f>
        <v>102.19</v>
      </c>
    </row>
    <row r="6719" spans="1:19" x14ac:dyDescent="0.3">
      <c r="A6719">
        <v>6718</v>
      </c>
      <c r="B6719" t="s">
        <v>50</v>
      </c>
      <c r="C6719" s="9">
        <v>45111</v>
      </c>
      <c r="D6719" s="9">
        <v>45115</v>
      </c>
      <c r="E6719" s="10">
        <v>45100</v>
      </c>
      <c r="F6719" t="s">
        <v>27</v>
      </c>
      <c r="G6719">
        <v>223.87</v>
      </c>
      <c r="H6719">
        <v>1</v>
      </c>
      <c r="I6719">
        <v>0</v>
      </c>
      <c r="J6719" t="s">
        <v>28</v>
      </c>
      <c r="K6719" t="s">
        <v>29</v>
      </c>
      <c r="L6719" t="s">
        <v>56</v>
      </c>
      <c r="M6719" t="s">
        <v>36</v>
      </c>
      <c r="N6719" t="s">
        <v>23</v>
      </c>
      <c r="O6719">
        <f>Table2[[#This Row],[check_out_date]]-Table2[[#This Row],[check_in_date]]</f>
        <v>4</v>
      </c>
      <c r="P6719">
        <f>Table2[[#This Row],[num_adults]]+Table2[[#This Row],[num_children]]</f>
        <v>1</v>
      </c>
      <c r="Q6719" s="3">
        <f>IF(OR(Table2[[#This Row],[booking_status]]="confirmed",Table2[[#This Row],[booking_status]]="checked-out"),Table2[[#This Row],[room_rate_per_night]]*Table2[[#This Row],[Num_Nights]],0)</f>
        <v>895.48</v>
      </c>
      <c r="R6719" t="str" cm="1">
        <f t="array" ref="R6719">IFERROR(_xlfn.IFS(Table2[[#This Row],[booking_status]]="confirmed","Expected",Table2[[#This Row],[booking_status]]="checked-out","Actual"),"No Revenue")</f>
        <v>Actual</v>
      </c>
      <c r="S6719" s="4">
        <f>Table2[[#This Row],[Revenue_Amount]]/Table2[[#This Row],[Num_Nights]]</f>
        <v>223.87</v>
      </c>
    </row>
    <row r="6720" spans="1:19" x14ac:dyDescent="0.3">
      <c r="A6720">
        <v>6719</v>
      </c>
      <c r="B6720" t="s">
        <v>37</v>
      </c>
      <c r="C6720" s="9">
        <v>45200</v>
      </c>
      <c r="D6720" s="9">
        <v>45201</v>
      </c>
      <c r="E6720" s="10">
        <v>45177</v>
      </c>
      <c r="F6720" t="s">
        <v>54</v>
      </c>
      <c r="G6720">
        <v>539.28</v>
      </c>
      <c r="H6720">
        <v>2</v>
      </c>
      <c r="I6720">
        <v>0</v>
      </c>
      <c r="J6720" t="s">
        <v>94</v>
      </c>
      <c r="K6720" t="s">
        <v>66</v>
      </c>
      <c r="L6720" t="s">
        <v>21</v>
      </c>
      <c r="M6720" t="s">
        <v>22</v>
      </c>
      <c r="N6720" t="s">
        <v>30</v>
      </c>
      <c r="O6720">
        <f>Table2[[#This Row],[check_out_date]]-Table2[[#This Row],[check_in_date]]</f>
        <v>1</v>
      </c>
      <c r="P6720">
        <f>Table2[[#This Row],[num_adults]]+Table2[[#This Row],[num_children]]</f>
        <v>2</v>
      </c>
      <c r="Q6720" s="3">
        <f>IF(OR(Table2[[#This Row],[booking_status]]="confirmed",Table2[[#This Row],[booking_status]]="checked-out"),Table2[[#This Row],[room_rate_per_night]]*Table2[[#This Row],[Num_Nights]],0)</f>
        <v>539.28</v>
      </c>
      <c r="R6720" t="str" cm="1">
        <f t="array" ref="R6720">IFERROR(_xlfn.IFS(Table2[[#This Row],[booking_status]]="confirmed","Expected",Table2[[#This Row],[booking_status]]="checked-out","Actual"),"No Revenue")</f>
        <v>Expected</v>
      </c>
      <c r="S6720" s="4">
        <f>Table2[[#This Row],[Revenue_Amount]]/Table2[[#This Row],[Num_Nights]]</f>
        <v>539.28</v>
      </c>
    </row>
    <row r="6721" spans="1:19" x14ac:dyDescent="0.3">
      <c r="A6721">
        <v>6720</v>
      </c>
      <c r="B6721" t="s">
        <v>31</v>
      </c>
      <c r="C6721" s="9">
        <v>45077</v>
      </c>
      <c r="D6721" s="9">
        <v>45081</v>
      </c>
      <c r="E6721" s="10">
        <v>44996</v>
      </c>
      <c r="F6721" t="s">
        <v>49</v>
      </c>
      <c r="G6721">
        <v>112</v>
      </c>
      <c r="H6721">
        <v>3</v>
      </c>
      <c r="I6721">
        <v>1</v>
      </c>
      <c r="J6721" t="s">
        <v>19</v>
      </c>
      <c r="K6721" t="s">
        <v>29</v>
      </c>
      <c r="L6721" t="s">
        <v>21</v>
      </c>
      <c r="M6721" t="s">
        <v>36</v>
      </c>
      <c r="N6721" t="s">
        <v>41</v>
      </c>
      <c r="O6721">
        <f>Table2[[#This Row],[check_out_date]]-Table2[[#This Row],[check_in_date]]</f>
        <v>4</v>
      </c>
      <c r="P6721">
        <f>Table2[[#This Row],[num_adults]]+Table2[[#This Row],[num_children]]</f>
        <v>4</v>
      </c>
      <c r="Q6721" s="3">
        <f>IF(OR(Table2[[#This Row],[booking_status]]="confirmed",Table2[[#This Row],[booking_status]]="checked-out"),Table2[[#This Row],[room_rate_per_night]]*Table2[[#This Row],[Num_Nights]],0)</f>
        <v>448</v>
      </c>
      <c r="R6721" t="str" cm="1">
        <f t="array" ref="R6721">IFERROR(_xlfn.IFS(Table2[[#This Row],[booking_status]]="confirmed","Expected",Table2[[#This Row],[booking_status]]="checked-out","Actual"),"No Revenue")</f>
        <v>Expected</v>
      </c>
      <c r="S6721" s="4">
        <f>Table2[[#This Row],[Revenue_Amount]]/Table2[[#This Row],[Num_Nights]]</f>
        <v>112</v>
      </c>
    </row>
    <row r="6722" spans="1:19" x14ac:dyDescent="0.3">
      <c r="A6722">
        <v>6721</v>
      </c>
      <c r="B6722" t="s">
        <v>37</v>
      </c>
      <c r="C6722" s="9">
        <v>45138</v>
      </c>
      <c r="D6722" s="9">
        <v>45142</v>
      </c>
      <c r="E6722" s="10">
        <v>45100</v>
      </c>
      <c r="F6722" t="s">
        <v>18</v>
      </c>
      <c r="G6722">
        <v>185.51</v>
      </c>
      <c r="H6722">
        <v>2</v>
      </c>
      <c r="I6722">
        <v>1</v>
      </c>
      <c r="J6722" t="s">
        <v>19</v>
      </c>
      <c r="K6722" t="s">
        <v>29</v>
      </c>
      <c r="L6722" t="s">
        <v>21</v>
      </c>
      <c r="M6722" t="s">
        <v>36</v>
      </c>
      <c r="N6722" t="s">
        <v>41</v>
      </c>
      <c r="O6722">
        <f>Table2[[#This Row],[check_out_date]]-Table2[[#This Row],[check_in_date]]</f>
        <v>4</v>
      </c>
      <c r="P6722">
        <f>Table2[[#This Row],[num_adults]]+Table2[[#This Row],[num_children]]</f>
        <v>3</v>
      </c>
      <c r="Q6722" s="3">
        <f>IF(OR(Table2[[#This Row],[booking_status]]="confirmed",Table2[[#This Row],[booking_status]]="checked-out"),Table2[[#This Row],[room_rate_per_night]]*Table2[[#This Row],[Num_Nights]],0)</f>
        <v>742.04</v>
      </c>
      <c r="R6722" t="str" cm="1">
        <f t="array" ref="R6722">IFERROR(_xlfn.IFS(Table2[[#This Row],[booking_status]]="confirmed","Expected",Table2[[#This Row],[booking_status]]="checked-out","Actual"),"No Revenue")</f>
        <v>Expected</v>
      </c>
      <c r="S6722" s="4">
        <f>Table2[[#This Row],[Revenue_Amount]]/Table2[[#This Row],[Num_Nights]]</f>
        <v>185.51</v>
      </c>
    </row>
    <row r="6723" spans="1:19" x14ac:dyDescent="0.3">
      <c r="A6723">
        <v>6722</v>
      </c>
      <c r="B6723" t="s">
        <v>14</v>
      </c>
      <c r="C6723" s="9">
        <v>45119</v>
      </c>
      <c r="D6723" s="9">
        <v>45125</v>
      </c>
      <c r="E6723" s="10">
        <v>45102</v>
      </c>
      <c r="F6723" t="s">
        <v>49</v>
      </c>
      <c r="G6723">
        <v>63.77</v>
      </c>
      <c r="H6723">
        <v>2</v>
      </c>
      <c r="I6723">
        <v>2</v>
      </c>
      <c r="J6723" t="s">
        <v>55</v>
      </c>
      <c r="K6723" t="s">
        <v>29</v>
      </c>
      <c r="L6723" t="s">
        <v>21</v>
      </c>
      <c r="M6723" t="s">
        <v>22</v>
      </c>
      <c r="N6723" t="s">
        <v>23</v>
      </c>
      <c r="O6723">
        <f>Table2[[#This Row],[check_out_date]]-Table2[[#This Row],[check_in_date]]</f>
        <v>6</v>
      </c>
      <c r="P6723">
        <f>Table2[[#This Row],[num_adults]]+Table2[[#This Row],[num_children]]</f>
        <v>4</v>
      </c>
      <c r="Q6723" s="3">
        <f>IF(OR(Table2[[#This Row],[booking_status]]="confirmed",Table2[[#This Row],[booking_status]]="checked-out"),Table2[[#This Row],[room_rate_per_night]]*Table2[[#This Row],[Num_Nights]],0)</f>
        <v>382.62</v>
      </c>
      <c r="R6723" t="str" cm="1">
        <f t="array" ref="R6723">IFERROR(_xlfn.IFS(Table2[[#This Row],[booking_status]]="confirmed","Expected",Table2[[#This Row],[booking_status]]="checked-out","Actual"),"No Revenue")</f>
        <v>Expected</v>
      </c>
      <c r="S6723" s="4">
        <f>Table2[[#This Row],[Revenue_Amount]]/Table2[[#This Row],[Num_Nights]]</f>
        <v>63.77</v>
      </c>
    </row>
    <row r="6724" spans="1:19" x14ac:dyDescent="0.3">
      <c r="A6724">
        <v>6723</v>
      </c>
      <c r="B6724" t="s">
        <v>31</v>
      </c>
      <c r="C6724" s="9">
        <v>45023</v>
      </c>
      <c r="D6724" s="9">
        <v>45029</v>
      </c>
      <c r="E6724" s="10">
        <v>44983</v>
      </c>
      <c r="F6724" t="s">
        <v>49</v>
      </c>
      <c r="G6724">
        <v>83.69</v>
      </c>
      <c r="H6724">
        <v>2</v>
      </c>
      <c r="I6724">
        <v>0</v>
      </c>
      <c r="J6724" t="s">
        <v>28</v>
      </c>
      <c r="K6724" t="s">
        <v>20</v>
      </c>
      <c r="L6724" t="s">
        <v>56</v>
      </c>
      <c r="M6724" t="s">
        <v>36</v>
      </c>
      <c r="N6724" t="s">
        <v>41</v>
      </c>
      <c r="O6724">
        <f>Table2[[#This Row],[check_out_date]]-Table2[[#This Row],[check_in_date]]</f>
        <v>6</v>
      </c>
      <c r="P6724">
        <f>Table2[[#This Row],[num_adults]]+Table2[[#This Row],[num_children]]</f>
        <v>2</v>
      </c>
      <c r="Q6724" s="3">
        <f>IF(OR(Table2[[#This Row],[booking_status]]="confirmed",Table2[[#This Row],[booking_status]]="checked-out"),Table2[[#This Row],[room_rate_per_night]]*Table2[[#This Row],[Num_Nights]],0)</f>
        <v>502.14</v>
      </c>
      <c r="R6724" t="str" cm="1">
        <f t="array" ref="R6724">IFERROR(_xlfn.IFS(Table2[[#This Row],[booking_status]]="confirmed","Expected",Table2[[#This Row],[booking_status]]="checked-out","Actual"),"No Revenue")</f>
        <v>Actual</v>
      </c>
      <c r="S6724" s="4">
        <f>Table2[[#This Row],[Revenue_Amount]]/Table2[[#This Row],[Num_Nights]]</f>
        <v>83.69</v>
      </c>
    </row>
    <row r="6725" spans="1:19" x14ac:dyDescent="0.3">
      <c r="A6725">
        <v>6724</v>
      </c>
      <c r="B6725" t="s">
        <v>37</v>
      </c>
      <c r="C6725" s="9">
        <v>44937</v>
      </c>
      <c r="D6725" s="9">
        <v>44939</v>
      </c>
      <c r="E6725" s="10">
        <v>44904</v>
      </c>
      <c r="F6725" t="s">
        <v>18</v>
      </c>
      <c r="G6725">
        <v>279.48</v>
      </c>
      <c r="H6725">
        <v>1</v>
      </c>
      <c r="I6725">
        <v>1</v>
      </c>
      <c r="J6725" t="s">
        <v>94</v>
      </c>
      <c r="K6725" t="s">
        <v>44</v>
      </c>
      <c r="L6725" t="s">
        <v>21</v>
      </c>
      <c r="M6725" t="s">
        <v>36</v>
      </c>
      <c r="N6725" t="s">
        <v>41</v>
      </c>
      <c r="O6725">
        <f>Table2[[#This Row],[check_out_date]]-Table2[[#This Row],[check_in_date]]</f>
        <v>2</v>
      </c>
      <c r="P6725">
        <f>Table2[[#This Row],[num_adults]]+Table2[[#This Row],[num_children]]</f>
        <v>2</v>
      </c>
      <c r="Q6725" s="3">
        <f>IF(OR(Table2[[#This Row],[booking_status]]="confirmed",Table2[[#This Row],[booking_status]]="checked-out"),Table2[[#This Row],[room_rate_per_night]]*Table2[[#This Row],[Num_Nights]],0)</f>
        <v>558.96</v>
      </c>
      <c r="R6725" t="str" cm="1">
        <f t="array" ref="R6725">IFERROR(_xlfn.IFS(Table2[[#This Row],[booking_status]]="confirmed","Expected",Table2[[#This Row],[booking_status]]="checked-out","Actual"),"No Revenue")</f>
        <v>Expected</v>
      </c>
      <c r="S6725" s="4">
        <f>Table2[[#This Row],[Revenue_Amount]]/Table2[[#This Row],[Num_Nights]]</f>
        <v>279.48</v>
      </c>
    </row>
    <row r="6726" spans="1:19" x14ac:dyDescent="0.3">
      <c r="A6726">
        <v>6725</v>
      </c>
      <c r="B6726" t="s">
        <v>14</v>
      </c>
      <c r="C6726" s="9">
        <v>45175</v>
      </c>
      <c r="D6726" s="9">
        <v>45185</v>
      </c>
      <c r="E6726" s="10">
        <v>45170</v>
      </c>
      <c r="F6726" t="s">
        <v>18</v>
      </c>
      <c r="G6726">
        <v>202.57</v>
      </c>
      <c r="H6726">
        <v>4</v>
      </c>
      <c r="I6726">
        <v>0</v>
      </c>
      <c r="J6726" t="s">
        <v>28</v>
      </c>
      <c r="K6726" t="s">
        <v>44</v>
      </c>
      <c r="L6726" t="s">
        <v>60</v>
      </c>
      <c r="M6726" t="s">
        <v>36</v>
      </c>
      <c r="N6726" t="s">
        <v>41</v>
      </c>
      <c r="O6726">
        <f>Table2[[#This Row],[check_out_date]]-Table2[[#This Row],[check_in_date]]</f>
        <v>10</v>
      </c>
      <c r="P6726">
        <f>Table2[[#This Row],[num_adults]]+Table2[[#This Row],[num_children]]</f>
        <v>4</v>
      </c>
      <c r="Q6726" s="3">
        <f>IF(OR(Table2[[#This Row],[booking_status]]="confirmed",Table2[[#This Row],[booking_status]]="checked-out"),Table2[[#This Row],[room_rate_per_night]]*Table2[[#This Row],[Num_Nights]],0)</f>
        <v>0</v>
      </c>
      <c r="R6726" t="str" cm="1">
        <f t="array" ref="R6726">IFERROR(_xlfn.IFS(Table2[[#This Row],[booking_status]]="confirmed","Expected",Table2[[#This Row],[booking_status]]="checked-out","Actual"),"No Revenue")</f>
        <v>No Revenue</v>
      </c>
      <c r="S6726" s="4">
        <f>Table2[[#This Row],[Revenue_Amount]]/Table2[[#This Row],[Num_Nights]]</f>
        <v>0</v>
      </c>
    </row>
    <row r="6727" spans="1:19" x14ac:dyDescent="0.3">
      <c r="A6727">
        <v>6726</v>
      </c>
      <c r="B6727" t="s">
        <v>50</v>
      </c>
      <c r="C6727" s="9">
        <v>45024</v>
      </c>
      <c r="D6727" s="9">
        <v>45028</v>
      </c>
      <c r="E6727" s="10">
        <v>44955</v>
      </c>
      <c r="F6727" t="s">
        <v>18</v>
      </c>
      <c r="G6727">
        <v>220.58</v>
      </c>
      <c r="H6727">
        <v>2</v>
      </c>
      <c r="I6727">
        <v>0</v>
      </c>
      <c r="J6727" t="s">
        <v>28</v>
      </c>
      <c r="K6727" t="s">
        <v>99</v>
      </c>
      <c r="L6727" t="s">
        <v>56</v>
      </c>
      <c r="M6727" t="s">
        <v>36</v>
      </c>
      <c r="N6727" t="s">
        <v>23</v>
      </c>
      <c r="O6727">
        <f>Table2[[#This Row],[check_out_date]]-Table2[[#This Row],[check_in_date]]</f>
        <v>4</v>
      </c>
      <c r="P6727">
        <f>Table2[[#This Row],[num_adults]]+Table2[[#This Row],[num_children]]</f>
        <v>2</v>
      </c>
      <c r="Q6727" s="3">
        <f>IF(OR(Table2[[#This Row],[booking_status]]="confirmed",Table2[[#This Row],[booking_status]]="checked-out"),Table2[[#This Row],[room_rate_per_night]]*Table2[[#This Row],[Num_Nights]],0)</f>
        <v>882.32</v>
      </c>
      <c r="R6727" t="str" cm="1">
        <f t="array" ref="R6727">IFERROR(_xlfn.IFS(Table2[[#This Row],[booking_status]]="confirmed","Expected",Table2[[#This Row],[booking_status]]="checked-out","Actual"),"No Revenue")</f>
        <v>Actual</v>
      </c>
      <c r="S6727" s="4">
        <f>Table2[[#This Row],[Revenue_Amount]]/Table2[[#This Row],[Num_Nights]]</f>
        <v>220.58</v>
      </c>
    </row>
    <row r="6728" spans="1:19" hidden="1" x14ac:dyDescent="0.3">
      <c r="A6728">
        <v>6727</v>
      </c>
      <c r="B6728" t="s">
        <v>50</v>
      </c>
      <c r="C6728" s="9">
        <v>44977</v>
      </c>
      <c r="D6728" s="9">
        <v>44988</v>
      </c>
      <c r="E6728" s="10">
        <v>44970</v>
      </c>
      <c r="F6728" t="s">
        <v>27</v>
      </c>
      <c r="G6728">
        <v>245.12</v>
      </c>
      <c r="H6728">
        <v>1</v>
      </c>
      <c r="I6728">
        <v>1</v>
      </c>
      <c r="J6728" t="s">
        <v>35</v>
      </c>
      <c r="K6728" t="s">
        <v>20</v>
      </c>
      <c r="L6728" t="s">
        <v>56</v>
      </c>
      <c r="M6728" t="s">
        <v>36</v>
      </c>
      <c r="N6728" t="s">
        <v>41</v>
      </c>
      <c r="O6728">
        <f>Table2[[#This Row],[check_out_date]]-Table2[[#This Row],[check_in_date]]</f>
        <v>11</v>
      </c>
      <c r="P6728">
        <f>Table2[[#This Row],[num_adults]]+Table2[[#This Row],[num_children]]</f>
        <v>2</v>
      </c>
      <c r="Q6728" s="3">
        <f>IF(OR(Table2[[#This Row],[booking_status]]="confirmed",Table2[[#This Row],[booking_status]]="checked-out"),Table2[[#This Row],[room_rate_per_night]]*Table2[[#This Row],[Num_Nights]],0)</f>
        <v>2696.32</v>
      </c>
      <c r="R6728" t="str" cm="1">
        <f t="array" ref="R6728">IFERROR(_xlfn.IFS(Table2[[#This Row],[booking_status]]="confirmed","Expected",Table2[[#This Row],[booking_status]]="checked-out","Actual"),"No Revenue")</f>
        <v>Actual</v>
      </c>
      <c r="S6728" s="4">
        <f>Table2[[#This Row],[Revenue_Amount]]/Table2[[#This Row],[Num_Nights]]</f>
        <v>245.12</v>
      </c>
    </row>
    <row r="6729" spans="1:19" hidden="1" x14ac:dyDescent="0.3">
      <c r="A6729">
        <v>6728</v>
      </c>
      <c r="B6729" t="s">
        <v>37</v>
      </c>
      <c r="C6729" s="9">
        <v>45264</v>
      </c>
      <c r="D6729" s="9">
        <v>45274</v>
      </c>
      <c r="E6729" s="10">
        <v>45186</v>
      </c>
      <c r="F6729" t="s">
        <v>54</v>
      </c>
      <c r="G6729">
        <v>321.83</v>
      </c>
      <c r="H6729">
        <v>2</v>
      </c>
      <c r="I6729">
        <v>0</v>
      </c>
      <c r="J6729" t="s">
        <v>35</v>
      </c>
      <c r="K6729" t="s">
        <v>20</v>
      </c>
      <c r="L6729" t="s">
        <v>21</v>
      </c>
      <c r="M6729" t="s">
        <v>36</v>
      </c>
      <c r="N6729" t="s">
        <v>41</v>
      </c>
      <c r="O6729">
        <f>Table2[[#This Row],[check_out_date]]-Table2[[#This Row],[check_in_date]]</f>
        <v>10</v>
      </c>
      <c r="P6729">
        <f>Table2[[#This Row],[num_adults]]+Table2[[#This Row],[num_children]]</f>
        <v>2</v>
      </c>
      <c r="Q6729" s="3">
        <f>IF(OR(Table2[[#This Row],[booking_status]]="confirmed",Table2[[#This Row],[booking_status]]="checked-out"),Table2[[#This Row],[room_rate_per_night]]*Table2[[#This Row],[Num_Nights]],0)</f>
        <v>3218.2999999999997</v>
      </c>
      <c r="R6729" t="str" cm="1">
        <f t="array" ref="R6729">IFERROR(_xlfn.IFS(Table2[[#This Row],[booking_status]]="confirmed","Expected",Table2[[#This Row],[booking_status]]="checked-out","Actual"),"No Revenue")</f>
        <v>Expected</v>
      </c>
      <c r="S6729" s="4">
        <f>Table2[[#This Row],[Revenue_Amount]]/Table2[[#This Row],[Num_Nights]]</f>
        <v>321.83</v>
      </c>
    </row>
    <row r="6730" spans="1:19" x14ac:dyDescent="0.3">
      <c r="A6730">
        <v>6729</v>
      </c>
      <c r="B6730" t="s">
        <v>50</v>
      </c>
      <c r="C6730" s="9">
        <v>45031</v>
      </c>
      <c r="D6730" s="9">
        <v>45032</v>
      </c>
      <c r="E6730" s="10">
        <v>44972</v>
      </c>
      <c r="F6730" t="s">
        <v>49</v>
      </c>
      <c r="G6730">
        <v>138.02000000000001</v>
      </c>
      <c r="H6730">
        <v>2</v>
      </c>
      <c r="I6730">
        <v>0</v>
      </c>
      <c r="J6730" t="s">
        <v>55</v>
      </c>
      <c r="K6730" t="s">
        <v>20</v>
      </c>
      <c r="L6730" t="s">
        <v>56</v>
      </c>
      <c r="M6730" t="s">
        <v>22</v>
      </c>
      <c r="N6730" t="s">
        <v>95</v>
      </c>
      <c r="O6730">
        <f>Table2[[#This Row],[check_out_date]]-Table2[[#This Row],[check_in_date]]</f>
        <v>1</v>
      </c>
      <c r="P6730">
        <f>Table2[[#This Row],[num_adults]]+Table2[[#This Row],[num_children]]</f>
        <v>2</v>
      </c>
      <c r="Q6730" s="3">
        <f>IF(OR(Table2[[#This Row],[booking_status]]="confirmed",Table2[[#This Row],[booking_status]]="checked-out"),Table2[[#This Row],[room_rate_per_night]]*Table2[[#This Row],[Num_Nights]],0)</f>
        <v>138.02000000000001</v>
      </c>
      <c r="R6730" t="str" cm="1">
        <f t="array" ref="R6730">IFERROR(_xlfn.IFS(Table2[[#This Row],[booking_status]]="confirmed","Expected",Table2[[#This Row],[booking_status]]="checked-out","Actual"),"No Revenue")</f>
        <v>Actual</v>
      </c>
      <c r="S6730" s="4">
        <f>Table2[[#This Row],[Revenue_Amount]]/Table2[[#This Row],[Num_Nights]]</f>
        <v>138.02000000000001</v>
      </c>
    </row>
    <row r="6731" spans="1:19" hidden="1" x14ac:dyDescent="0.3">
      <c r="A6731">
        <v>6730</v>
      </c>
      <c r="B6731" t="s">
        <v>50</v>
      </c>
      <c r="C6731" s="9">
        <v>44939</v>
      </c>
      <c r="D6731" s="9">
        <v>44946</v>
      </c>
      <c r="E6731" s="10">
        <v>44901</v>
      </c>
      <c r="F6731" t="s">
        <v>54</v>
      </c>
      <c r="G6731">
        <v>488.71</v>
      </c>
      <c r="H6731">
        <v>2</v>
      </c>
      <c r="I6731">
        <v>1</v>
      </c>
      <c r="J6731" t="s">
        <v>35</v>
      </c>
      <c r="K6731" t="s">
        <v>29</v>
      </c>
      <c r="L6731" t="s">
        <v>56</v>
      </c>
      <c r="M6731" t="s">
        <v>36</v>
      </c>
      <c r="N6731" t="s">
        <v>30</v>
      </c>
      <c r="O6731">
        <f>Table2[[#This Row],[check_out_date]]-Table2[[#This Row],[check_in_date]]</f>
        <v>7</v>
      </c>
      <c r="P6731">
        <f>Table2[[#This Row],[num_adults]]+Table2[[#This Row],[num_children]]</f>
        <v>3</v>
      </c>
      <c r="Q6731" s="3">
        <f>IF(OR(Table2[[#This Row],[booking_status]]="confirmed",Table2[[#This Row],[booking_status]]="checked-out"),Table2[[#This Row],[room_rate_per_night]]*Table2[[#This Row],[Num_Nights]],0)</f>
        <v>3420.97</v>
      </c>
      <c r="R6731" t="str" cm="1">
        <f t="array" ref="R6731">IFERROR(_xlfn.IFS(Table2[[#This Row],[booking_status]]="confirmed","Expected",Table2[[#This Row],[booking_status]]="checked-out","Actual"),"No Revenue")</f>
        <v>Actual</v>
      </c>
      <c r="S6731" s="4">
        <f>Table2[[#This Row],[Revenue_Amount]]/Table2[[#This Row],[Num_Nights]]</f>
        <v>488.71</v>
      </c>
    </row>
    <row r="6732" spans="1:19" x14ac:dyDescent="0.3">
      <c r="A6732">
        <v>6731</v>
      </c>
      <c r="B6732" t="s">
        <v>50</v>
      </c>
      <c r="C6732" s="9">
        <v>45119</v>
      </c>
      <c r="D6732" s="9">
        <v>45124</v>
      </c>
      <c r="E6732" s="10">
        <v>45054</v>
      </c>
      <c r="F6732" t="s">
        <v>27</v>
      </c>
      <c r="G6732">
        <v>207.13</v>
      </c>
      <c r="H6732">
        <v>2</v>
      </c>
      <c r="I6732">
        <v>1</v>
      </c>
      <c r="J6732" t="s">
        <v>28</v>
      </c>
      <c r="K6732" t="s">
        <v>20</v>
      </c>
      <c r="L6732" t="s">
        <v>21</v>
      </c>
      <c r="M6732" t="s">
        <v>36</v>
      </c>
      <c r="N6732" t="s">
        <v>41</v>
      </c>
      <c r="O6732">
        <f>Table2[[#This Row],[check_out_date]]-Table2[[#This Row],[check_in_date]]</f>
        <v>5</v>
      </c>
      <c r="P6732">
        <f>Table2[[#This Row],[num_adults]]+Table2[[#This Row],[num_children]]</f>
        <v>3</v>
      </c>
      <c r="Q6732" s="3">
        <f>IF(OR(Table2[[#This Row],[booking_status]]="confirmed",Table2[[#This Row],[booking_status]]="checked-out"),Table2[[#This Row],[room_rate_per_night]]*Table2[[#This Row],[Num_Nights]],0)</f>
        <v>1035.6500000000001</v>
      </c>
      <c r="R6732" t="str" cm="1">
        <f t="array" ref="R6732">IFERROR(_xlfn.IFS(Table2[[#This Row],[booking_status]]="confirmed","Expected",Table2[[#This Row],[booking_status]]="checked-out","Actual"),"No Revenue")</f>
        <v>Expected</v>
      </c>
      <c r="S6732" s="4">
        <f>Table2[[#This Row],[Revenue_Amount]]/Table2[[#This Row],[Num_Nights]]</f>
        <v>207.13000000000002</v>
      </c>
    </row>
    <row r="6733" spans="1:19" x14ac:dyDescent="0.3">
      <c r="A6733">
        <v>6732</v>
      </c>
      <c r="B6733" t="s">
        <v>14</v>
      </c>
      <c r="C6733" s="9">
        <v>44942</v>
      </c>
      <c r="D6733" s="9">
        <v>44948</v>
      </c>
      <c r="E6733" s="10">
        <v>44906</v>
      </c>
      <c r="F6733" t="s">
        <v>18</v>
      </c>
      <c r="G6733">
        <v>215.12</v>
      </c>
      <c r="H6733">
        <v>1</v>
      </c>
      <c r="I6733">
        <v>0</v>
      </c>
      <c r="J6733" t="s">
        <v>28</v>
      </c>
      <c r="K6733" t="s">
        <v>66</v>
      </c>
      <c r="L6733" t="s">
        <v>21</v>
      </c>
      <c r="M6733" t="s">
        <v>22</v>
      </c>
      <c r="N6733" t="s">
        <v>41</v>
      </c>
      <c r="O6733">
        <f>Table2[[#This Row],[check_out_date]]-Table2[[#This Row],[check_in_date]]</f>
        <v>6</v>
      </c>
      <c r="P6733">
        <f>Table2[[#This Row],[num_adults]]+Table2[[#This Row],[num_children]]</f>
        <v>1</v>
      </c>
      <c r="Q6733" s="3">
        <f>IF(OR(Table2[[#This Row],[booking_status]]="confirmed",Table2[[#This Row],[booking_status]]="checked-out"),Table2[[#This Row],[room_rate_per_night]]*Table2[[#This Row],[Num_Nights]],0)</f>
        <v>1290.72</v>
      </c>
      <c r="R6733" t="str" cm="1">
        <f t="array" ref="R6733">IFERROR(_xlfn.IFS(Table2[[#This Row],[booking_status]]="confirmed","Expected",Table2[[#This Row],[booking_status]]="checked-out","Actual"),"No Revenue")</f>
        <v>Expected</v>
      </c>
      <c r="S6733" s="4">
        <f>Table2[[#This Row],[Revenue_Amount]]/Table2[[#This Row],[Num_Nights]]</f>
        <v>215.12</v>
      </c>
    </row>
    <row r="6734" spans="1:19" x14ac:dyDescent="0.3">
      <c r="A6734">
        <v>6733</v>
      </c>
      <c r="B6734" t="s">
        <v>14</v>
      </c>
      <c r="C6734" s="9">
        <v>44952</v>
      </c>
      <c r="D6734" s="9">
        <v>44955</v>
      </c>
      <c r="E6734" s="10">
        <v>44929</v>
      </c>
      <c r="F6734" t="s">
        <v>54</v>
      </c>
      <c r="G6734">
        <v>276.20999999999998</v>
      </c>
      <c r="H6734">
        <v>2</v>
      </c>
      <c r="I6734">
        <v>0</v>
      </c>
      <c r="J6734" t="s">
        <v>28</v>
      </c>
      <c r="K6734" t="s">
        <v>29</v>
      </c>
      <c r="L6734" t="s">
        <v>56</v>
      </c>
      <c r="M6734" t="s">
        <v>22</v>
      </c>
      <c r="N6734" t="s">
        <v>23</v>
      </c>
      <c r="O6734">
        <f>Table2[[#This Row],[check_out_date]]-Table2[[#This Row],[check_in_date]]</f>
        <v>3</v>
      </c>
      <c r="P6734">
        <f>Table2[[#This Row],[num_adults]]+Table2[[#This Row],[num_children]]</f>
        <v>2</v>
      </c>
      <c r="Q6734" s="3">
        <f>IF(OR(Table2[[#This Row],[booking_status]]="confirmed",Table2[[#This Row],[booking_status]]="checked-out"),Table2[[#This Row],[room_rate_per_night]]*Table2[[#This Row],[Num_Nights]],0)</f>
        <v>828.62999999999988</v>
      </c>
      <c r="R6734" t="str" cm="1">
        <f t="array" ref="R6734">IFERROR(_xlfn.IFS(Table2[[#This Row],[booking_status]]="confirmed","Expected",Table2[[#This Row],[booking_status]]="checked-out","Actual"),"No Revenue")</f>
        <v>Actual</v>
      </c>
      <c r="S6734" s="4">
        <f>Table2[[#This Row],[Revenue_Amount]]/Table2[[#This Row],[Num_Nights]]</f>
        <v>276.20999999999998</v>
      </c>
    </row>
    <row r="6735" spans="1:19" x14ac:dyDescent="0.3">
      <c r="A6735">
        <v>6734</v>
      </c>
      <c r="B6735" t="s">
        <v>50</v>
      </c>
      <c r="C6735" s="9">
        <v>45024</v>
      </c>
      <c r="D6735" s="9">
        <v>45033</v>
      </c>
      <c r="E6735" s="10">
        <v>44971</v>
      </c>
      <c r="F6735" t="s">
        <v>54</v>
      </c>
      <c r="G6735">
        <v>479.17</v>
      </c>
      <c r="H6735">
        <v>2</v>
      </c>
      <c r="I6735">
        <v>0</v>
      </c>
      <c r="J6735" t="s">
        <v>28</v>
      </c>
      <c r="K6735" t="s">
        <v>99</v>
      </c>
      <c r="L6735" t="s">
        <v>21</v>
      </c>
      <c r="M6735" t="s">
        <v>22</v>
      </c>
      <c r="N6735" t="s">
        <v>45</v>
      </c>
      <c r="O6735">
        <f>Table2[[#This Row],[check_out_date]]-Table2[[#This Row],[check_in_date]]</f>
        <v>9</v>
      </c>
      <c r="P6735">
        <f>Table2[[#This Row],[num_adults]]+Table2[[#This Row],[num_children]]</f>
        <v>2</v>
      </c>
      <c r="Q6735" s="3">
        <f>IF(OR(Table2[[#This Row],[booking_status]]="confirmed",Table2[[#This Row],[booking_status]]="checked-out"),Table2[[#This Row],[room_rate_per_night]]*Table2[[#This Row],[Num_Nights]],0)</f>
        <v>4312.53</v>
      </c>
      <c r="R6735" t="str" cm="1">
        <f t="array" ref="R6735">IFERROR(_xlfn.IFS(Table2[[#This Row],[booking_status]]="confirmed","Expected",Table2[[#This Row],[booking_status]]="checked-out","Actual"),"No Revenue")</f>
        <v>Expected</v>
      </c>
      <c r="S6735" s="4">
        <f>Table2[[#This Row],[Revenue_Amount]]/Table2[[#This Row],[Num_Nights]]</f>
        <v>479.16999999999996</v>
      </c>
    </row>
    <row r="6736" spans="1:19" x14ac:dyDescent="0.3">
      <c r="A6736">
        <v>6735</v>
      </c>
      <c r="B6736" t="s">
        <v>14</v>
      </c>
      <c r="C6736" s="9">
        <v>45103</v>
      </c>
      <c r="D6736" s="9">
        <v>45107</v>
      </c>
      <c r="E6736" s="10">
        <v>45055</v>
      </c>
      <c r="F6736" t="s">
        <v>27</v>
      </c>
      <c r="G6736">
        <v>140.37</v>
      </c>
      <c r="H6736">
        <v>1</v>
      </c>
      <c r="I6736">
        <v>0</v>
      </c>
      <c r="J6736" t="s">
        <v>19</v>
      </c>
      <c r="K6736" t="s">
        <v>99</v>
      </c>
      <c r="L6736" t="s">
        <v>21</v>
      </c>
      <c r="M6736" t="s">
        <v>36</v>
      </c>
      <c r="N6736" t="s">
        <v>41</v>
      </c>
      <c r="O6736">
        <f>Table2[[#This Row],[check_out_date]]-Table2[[#This Row],[check_in_date]]</f>
        <v>4</v>
      </c>
      <c r="P6736">
        <f>Table2[[#This Row],[num_adults]]+Table2[[#This Row],[num_children]]</f>
        <v>1</v>
      </c>
      <c r="Q6736" s="3">
        <f>IF(OR(Table2[[#This Row],[booking_status]]="confirmed",Table2[[#This Row],[booking_status]]="checked-out"),Table2[[#This Row],[room_rate_per_night]]*Table2[[#This Row],[Num_Nights]],0)</f>
        <v>561.48</v>
      </c>
      <c r="R6736" t="str" cm="1">
        <f t="array" ref="R6736">IFERROR(_xlfn.IFS(Table2[[#This Row],[booking_status]]="confirmed","Expected",Table2[[#This Row],[booking_status]]="checked-out","Actual"),"No Revenue")</f>
        <v>Expected</v>
      </c>
      <c r="S6736" s="4">
        <f>Table2[[#This Row],[Revenue_Amount]]/Table2[[#This Row],[Num_Nights]]</f>
        <v>140.37</v>
      </c>
    </row>
    <row r="6737" spans="1:19" hidden="1" x14ac:dyDescent="0.3">
      <c r="A6737">
        <v>6736</v>
      </c>
      <c r="B6737" t="s">
        <v>14</v>
      </c>
      <c r="C6737" s="9">
        <v>45132</v>
      </c>
      <c r="D6737" s="9">
        <v>45135</v>
      </c>
      <c r="E6737" s="10">
        <v>45083</v>
      </c>
      <c r="F6737" t="s">
        <v>49</v>
      </c>
      <c r="G6737">
        <v>111.12</v>
      </c>
      <c r="H6737">
        <v>2</v>
      </c>
      <c r="I6737">
        <v>2</v>
      </c>
      <c r="J6737" t="s">
        <v>35</v>
      </c>
      <c r="K6737" t="s">
        <v>20</v>
      </c>
      <c r="L6737" t="s">
        <v>21</v>
      </c>
      <c r="M6737" t="s">
        <v>36</v>
      </c>
      <c r="N6737" t="s">
        <v>41</v>
      </c>
      <c r="O6737">
        <f>Table2[[#This Row],[check_out_date]]-Table2[[#This Row],[check_in_date]]</f>
        <v>3</v>
      </c>
      <c r="P6737">
        <f>Table2[[#This Row],[num_adults]]+Table2[[#This Row],[num_children]]</f>
        <v>4</v>
      </c>
      <c r="Q6737" s="3">
        <f>IF(OR(Table2[[#This Row],[booking_status]]="confirmed",Table2[[#This Row],[booking_status]]="checked-out"),Table2[[#This Row],[room_rate_per_night]]*Table2[[#This Row],[Num_Nights]],0)</f>
        <v>333.36</v>
      </c>
      <c r="R6737" t="str" cm="1">
        <f t="array" ref="R6737">IFERROR(_xlfn.IFS(Table2[[#This Row],[booking_status]]="confirmed","Expected",Table2[[#This Row],[booking_status]]="checked-out","Actual"),"No Revenue")</f>
        <v>Expected</v>
      </c>
      <c r="S6737" s="4">
        <f>Table2[[#This Row],[Revenue_Amount]]/Table2[[#This Row],[Num_Nights]]</f>
        <v>111.12</v>
      </c>
    </row>
    <row r="6738" spans="1:19" x14ac:dyDescent="0.3">
      <c r="A6738">
        <v>6737</v>
      </c>
      <c r="B6738" t="s">
        <v>14</v>
      </c>
      <c r="C6738" s="9">
        <v>45208</v>
      </c>
      <c r="D6738" s="9">
        <v>45212</v>
      </c>
      <c r="E6738" s="10">
        <v>45136</v>
      </c>
      <c r="F6738" t="s">
        <v>49</v>
      </c>
      <c r="G6738">
        <v>61.41</v>
      </c>
      <c r="H6738">
        <v>2</v>
      </c>
      <c r="I6738">
        <v>0</v>
      </c>
      <c r="J6738" t="s">
        <v>55</v>
      </c>
      <c r="K6738" t="s">
        <v>20</v>
      </c>
      <c r="L6738" t="s">
        <v>21</v>
      </c>
      <c r="M6738" t="s">
        <v>36</v>
      </c>
      <c r="N6738" t="s">
        <v>41</v>
      </c>
      <c r="O6738">
        <f>Table2[[#This Row],[check_out_date]]-Table2[[#This Row],[check_in_date]]</f>
        <v>4</v>
      </c>
      <c r="P6738">
        <f>Table2[[#This Row],[num_adults]]+Table2[[#This Row],[num_children]]</f>
        <v>2</v>
      </c>
      <c r="Q6738" s="3">
        <f>IF(OR(Table2[[#This Row],[booking_status]]="confirmed",Table2[[#This Row],[booking_status]]="checked-out"),Table2[[#This Row],[room_rate_per_night]]*Table2[[#This Row],[Num_Nights]],0)</f>
        <v>245.64</v>
      </c>
      <c r="R6738" t="str" cm="1">
        <f t="array" ref="R6738">IFERROR(_xlfn.IFS(Table2[[#This Row],[booking_status]]="confirmed","Expected",Table2[[#This Row],[booking_status]]="checked-out","Actual"),"No Revenue")</f>
        <v>Expected</v>
      </c>
      <c r="S6738" s="4">
        <f>Table2[[#This Row],[Revenue_Amount]]/Table2[[#This Row],[Num_Nights]]</f>
        <v>61.41</v>
      </c>
    </row>
    <row r="6739" spans="1:19" x14ac:dyDescent="0.3">
      <c r="A6739">
        <v>6738</v>
      </c>
      <c r="B6739" t="s">
        <v>37</v>
      </c>
      <c r="C6739" s="9">
        <v>45006</v>
      </c>
      <c r="D6739" s="9">
        <v>45009</v>
      </c>
      <c r="E6739" s="10">
        <v>44994</v>
      </c>
      <c r="F6739" t="s">
        <v>49</v>
      </c>
      <c r="G6739">
        <v>136.22999999999999</v>
      </c>
      <c r="H6739">
        <v>2</v>
      </c>
      <c r="I6739">
        <v>0</v>
      </c>
      <c r="J6739" t="s">
        <v>28</v>
      </c>
      <c r="K6739" t="s">
        <v>44</v>
      </c>
      <c r="L6739" t="s">
        <v>21</v>
      </c>
      <c r="M6739" t="s">
        <v>36</v>
      </c>
      <c r="N6739" t="s">
        <v>41</v>
      </c>
      <c r="O6739">
        <f>Table2[[#This Row],[check_out_date]]-Table2[[#This Row],[check_in_date]]</f>
        <v>3</v>
      </c>
      <c r="P6739">
        <f>Table2[[#This Row],[num_adults]]+Table2[[#This Row],[num_children]]</f>
        <v>2</v>
      </c>
      <c r="Q6739" s="3">
        <f>IF(OR(Table2[[#This Row],[booking_status]]="confirmed",Table2[[#This Row],[booking_status]]="checked-out"),Table2[[#This Row],[room_rate_per_night]]*Table2[[#This Row],[Num_Nights]],0)</f>
        <v>408.68999999999994</v>
      </c>
      <c r="R6739" t="str" cm="1">
        <f t="array" ref="R6739">IFERROR(_xlfn.IFS(Table2[[#This Row],[booking_status]]="confirmed","Expected",Table2[[#This Row],[booking_status]]="checked-out","Actual"),"No Revenue")</f>
        <v>Expected</v>
      </c>
      <c r="S6739" s="4">
        <f>Table2[[#This Row],[Revenue_Amount]]/Table2[[#This Row],[Num_Nights]]</f>
        <v>136.22999999999999</v>
      </c>
    </row>
    <row r="6740" spans="1:19" x14ac:dyDescent="0.3">
      <c r="A6740">
        <v>6739</v>
      </c>
      <c r="B6740" t="s">
        <v>31</v>
      </c>
      <c r="C6740" s="9">
        <v>45112</v>
      </c>
      <c r="D6740" s="9">
        <v>45118</v>
      </c>
      <c r="E6740" s="10">
        <v>45105</v>
      </c>
      <c r="F6740" t="s">
        <v>49</v>
      </c>
      <c r="G6740">
        <v>59.55</v>
      </c>
      <c r="H6740">
        <v>2</v>
      </c>
      <c r="I6740">
        <v>0</v>
      </c>
      <c r="J6740" t="s">
        <v>28</v>
      </c>
      <c r="K6740" t="s">
        <v>99</v>
      </c>
      <c r="L6740" t="s">
        <v>21</v>
      </c>
      <c r="M6740" t="s">
        <v>36</v>
      </c>
      <c r="N6740" t="s">
        <v>41</v>
      </c>
      <c r="O6740">
        <f>Table2[[#This Row],[check_out_date]]-Table2[[#This Row],[check_in_date]]</f>
        <v>6</v>
      </c>
      <c r="P6740">
        <f>Table2[[#This Row],[num_adults]]+Table2[[#This Row],[num_children]]</f>
        <v>2</v>
      </c>
      <c r="Q6740" s="3">
        <f>IF(OR(Table2[[#This Row],[booking_status]]="confirmed",Table2[[#This Row],[booking_status]]="checked-out"),Table2[[#This Row],[room_rate_per_night]]*Table2[[#This Row],[Num_Nights]],0)</f>
        <v>357.29999999999995</v>
      </c>
      <c r="R6740" t="str" cm="1">
        <f t="array" ref="R6740">IFERROR(_xlfn.IFS(Table2[[#This Row],[booking_status]]="confirmed","Expected",Table2[[#This Row],[booking_status]]="checked-out","Actual"),"No Revenue")</f>
        <v>Expected</v>
      </c>
      <c r="S6740" s="4">
        <f>Table2[[#This Row],[Revenue_Amount]]/Table2[[#This Row],[Num_Nights]]</f>
        <v>59.54999999999999</v>
      </c>
    </row>
    <row r="6741" spans="1:19" x14ac:dyDescent="0.3">
      <c r="A6741">
        <v>6740</v>
      </c>
      <c r="B6741" t="s">
        <v>37</v>
      </c>
      <c r="C6741" s="9">
        <v>45109</v>
      </c>
      <c r="D6741" s="9">
        <v>45110</v>
      </c>
      <c r="E6741" s="10">
        <v>45052</v>
      </c>
      <c r="F6741" t="s">
        <v>18</v>
      </c>
      <c r="G6741">
        <v>311.89999999999998</v>
      </c>
      <c r="H6741">
        <v>2</v>
      </c>
      <c r="I6741">
        <v>0</v>
      </c>
      <c r="J6741" t="s">
        <v>28</v>
      </c>
      <c r="K6741" t="s">
        <v>20</v>
      </c>
      <c r="L6741" t="s">
        <v>56</v>
      </c>
      <c r="M6741" t="s">
        <v>22</v>
      </c>
      <c r="N6741" t="s">
        <v>41</v>
      </c>
      <c r="O6741">
        <f>Table2[[#This Row],[check_out_date]]-Table2[[#This Row],[check_in_date]]</f>
        <v>1</v>
      </c>
      <c r="P6741">
        <f>Table2[[#This Row],[num_adults]]+Table2[[#This Row],[num_children]]</f>
        <v>2</v>
      </c>
      <c r="Q6741" s="3">
        <f>IF(OR(Table2[[#This Row],[booking_status]]="confirmed",Table2[[#This Row],[booking_status]]="checked-out"),Table2[[#This Row],[room_rate_per_night]]*Table2[[#This Row],[Num_Nights]],0)</f>
        <v>311.89999999999998</v>
      </c>
      <c r="R6741" t="str" cm="1">
        <f t="array" ref="R6741">IFERROR(_xlfn.IFS(Table2[[#This Row],[booking_status]]="confirmed","Expected",Table2[[#This Row],[booking_status]]="checked-out","Actual"),"No Revenue")</f>
        <v>Actual</v>
      </c>
      <c r="S6741" s="4">
        <f>Table2[[#This Row],[Revenue_Amount]]/Table2[[#This Row],[Num_Nights]]</f>
        <v>311.89999999999998</v>
      </c>
    </row>
    <row r="6742" spans="1:19" x14ac:dyDescent="0.3">
      <c r="A6742">
        <v>6741</v>
      </c>
      <c r="B6742" t="s">
        <v>50</v>
      </c>
      <c r="C6742" s="9">
        <v>45080</v>
      </c>
      <c r="D6742" s="9">
        <v>45082</v>
      </c>
      <c r="E6742" s="10">
        <v>45031</v>
      </c>
      <c r="F6742" t="s">
        <v>18</v>
      </c>
      <c r="G6742">
        <v>285.52999999999997</v>
      </c>
      <c r="H6742">
        <v>2</v>
      </c>
      <c r="I6742">
        <v>0</v>
      </c>
      <c r="J6742" t="s">
        <v>28</v>
      </c>
      <c r="K6742" t="s">
        <v>99</v>
      </c>
      <c r="L6742" t="s">
        <v>21</v>
      </c>
      <c r="M6742" t="s">
        <v>36</v>
      </c>
      <c r="N6742" t="s">
        <v>45</v>
      </c>
      <c r="O6742">
        <f>Table2[[#This Row],[check_out_date]]-Table2[[#This Row],[check_in_date]]</f>
        <v>2</v>
      </c>
      <c r="P6742">
        <f>Table2[[#This Row],[num_adults]]+Table2[[#This Row],[num_children]]</f>
        <v>2</v>
      </c>
      <c r="Q6742" s="3">
        <f>IF(OR(Table2[[#This Row],[booking_status]]="confirmed",Table2[[#This Row],[booking_status]]="checked-out"),Table2[[#This Row],[room_rate_per_night]]*Table2[[#This Row],[Num_Nights]],0)</f>
        <v>571.05999999999995</v>
      </c>
      <c r="R6742" t="str" cm="1">
        <f t="array" ref="R6742">IFERROR(_xlfn.IFS(Table2[[#This Row],[booking_status]]="confirmed","Expected",Table2[[#This Row],[booking_status]]="checked-out","Actual"),"No Revenue")</f>
        <v>Expected</v>
      </c>
      <c r="S6742" s="4">
        <f>Table2[[#This Row],[Revenue_Amount]]/Table2[[#This Row],[Num_Nights]]</f>
        <v>285.52999999999997</v>
      </c>
    </row>
    <row r="6743" spans="1:19" x14ac:dyDescent="0.3">
      <c r="A6743">
        <v>6742</v>
      </c>
      <c r="B6743" t="s">
        <v>50</v>
      </c>
      <c r="C6743" s="9">
        <v>45098</v>
      </c>
      <c r="D6743" s="9">
        <v>45103</v>
      </c>
      <c r="E6743" s="10">
        <v>45068</v>
      </c>
      <c r="F6743" t="s">
        <v>27</v>
      </c>
      <c r="G6743">
        <v>231.32</v>
      </c>
      <c r="H6743">
        <v>1</v>
      </c>
      <c r="I6743">
        <v>1</v>
      </c>
      <c r="J6743" t="s">
        <v>19</v>
      </c>
      <c r="K6743" t="s">
        <v>99</v>
      </c>
      <c r="L6743" t="s">
        <v>21</v>
      </c>
      <c r="M6743" t="s">
        <v>36</v>
      </c>
      <c r="N6743" t="s">
        <v>23</v>
      </c>
      <c r="O6743">
        <f>Table2[[#This Row],[check_out_date]]-Table2[[#This Row],[check_in_date]]</f>
        <v>5</v>
      </c>
      <c r="P6743">
        <f>Table2[[#This Row],[num_adults]]+Table2[[#This Row],[num_children]]</f>
        <v>2</v>
      </c>
      <c r="Q6743" s="3">
        <f>IF(OR(Table2[[#This Row],[booking_status]]="confirmed",Table2[[#This Row],[booking_status]]="checked-out"),Table2[[#This Row],[room_rate_per_night]]*Table2[[#This Row],[Num_Nights]],0)</f>
        <v>1156.5999999999999</v>
      </c>
      <c r="R6743" t="str" cm="1">
        <f t="array" ref="R6743">IFERROR(_xlfn.IFS(Table2[[#This Row],[booking_status]]="confirmed","Expected",Table2[[#This Row],[booking_status]]="checked-out","Actual"),"No Revenue")</f>
        <v>Expected</v>
      </c>
      <c r="S6743" s="4">
        <f>Table2[[#This Row],[Revenue_Amount]]/Table2[[#This Row],[Num_Nights]]</f>
        <v>231.32</v>
      </c>
    </row>
    <row r="6744" spans="1:19" x14ac:dyDescent="0.3">
      <c r="A6744">
        <v>6743</v>
      </c>
      <c r="B6744" t="s">
        <v>50</v>
      </c>
      <c r="C6744" s="9">
        <v>45270</v>
      </c>
      <c r="D6744" s="9">
        <v>45273</v>
      </c>
      <c r="E6744" s="10">
        <v>45257</v>
      </c>
      <c r="F6744" t="s">
        <v>27</v>
      </c>
      <c r="G6744">
        <v>162.82</v>
      </c>
      <c r="H6744">
        <v>1</v>
      </c>
      <c r="I6744">
        <v>0</v>
      </c>
      <c r="J6744" t="s">
        <v>19</v>
      </c>
      <c r="K6744" t="s">
        <v>44</v>
      </c>
      <c r="L6744" t="s">
        <v>21</v>
      </c>
      <c r="M6744" t="s">
        <v>36</v>
      </c>
      <c r="N6744" t="s">
        <v>45</v>
      </c>
      <c r="O6744">
        <f>Table2[[#This Row],[check_out_date]]-Table2[[#This Row],[check_in_date]]</f>
        <v>3</v>
      </c>
      <c r="P6744">
        <f>Table2[[#This Row],[num_adults]]+Table2[[#This Row],[num_children]]</f>
        <v>1</v>
      </c>
      <c r="Q6744" s="3">
        <f>IF(OR(Table2[[#This Row],[booking_status]]="confirmed",Table2[[#This Row],[booking_status]]="checked-out"),Table2[[#This Row],[room_rate_per_night]]*Table2[[#This Row],[Num_Nights]],0)</f>
        <v>488.46</v>
      </c>
      <c r="R6744" t="str" cm="1">
        <f t="array" ref="R6744">IFERROR(_xlfn.IFS(Table2[[#This Row],[booking_status]]="confirmed","Expected",Table2[[#This Row],[booking_status]]="checked-out","Actual"),"No Revenue")</f>
        <v>Expected</v>
      </c>
      <c r="S6744" s="4">
        <f>Table2[[#This Row],[Revenue_Amount]]/Table2[[#This Row],[Num_Nights]]</f>
        <v>162.82</v>
      </c>
    </row>
    <row r="6745" spans="1:19" hidden="1" x14ac:dyDescent="0.3">
      <c r="A6745">
        <v>6744</v>
      </c>
      <c r="B6745" t="s">
        <v>14</v>
      </c>
      <c r="C6745" s="9">
        <v>45285</v>
      </c>
      <c r="D6745" s="9">
        <v>45287</v>
      </c>
      <c r="E6745" s="10">
        <v>45278</v>
      </c>
      <c r="F6745" t="s">
        <v>49</v>
      </c>
      <c r="G6745">
        <v>109.78</v>
      </c>
      <c r="H6745">
        <v>2</v>
      </c>
      <c r="I6745">
        <v>0</v>
      </c>
      <c r="J6745" t="s">
        <v>35</v>
      </c>
      <c r="K6745" t="s">
        <v>29</v>
      </c>
      <c r="L6745" t="s">
        <v>21</v>
      </c>
      <c r="M6745" t="s">
        <v>36</v>
      </c>
      <c r="N6745" t="s">
        <v>41</v>
      </c>
      <c r="O6745">
        <f>Table2[[#This Row],[check_out_date]]-Table2[[#This Row],[check_in_date]]</f>
        <v>2</v>
      </c>
      <c r="P6745">
        <f>Table2[[#This Row],[num_adults]]+Table2[[#This Row],[num_children]]</f>
        <v>2</v>
      </c>
      <c r="Q6745" s="3">
        <f>IF(OR(Table2[[#This Row],[booking_status]]="confirmed",Table2[[#This Row],[booking_status]]="checked-out"),Table2[[#This Row],[room_rate_per_night]]*Table2[[#This Row],[Num_Nights]],0)</f>
        <v>219.56</v>
      </c>
      <c r="R6745" t="str" cm="1">
        <f t="array" ref="R6745">IFERROR(_xlfn.IFS(Table2[[#This Row],[booking_status]]="confirmed","Expected",Table2[[#This Row],[booking_status]]="checked-out","Actual"),"No Revenue")</f>
        <v>Expected</v>
      </c>
      <c r="S6745" s="4">
        <f>Table2[[#This Row],[Revenue_Amount]]/Table2[[#This Row],[Num_Nights]]</f>
        <v>109.78</v>
      </c>
    </row>
    <row r="6746" spans="1:19" x14ac:dyDescent="0.3">
      <c r="A6746">
        <v>6745</v>
      </c>
      <c r="B6746" t="s">
        <v>37</v>
      </c>
      <c r="C6746" s="9">
        <v>45110</v>
      </c>
      <c r="D6746" s="9">
        <v>45119</v>
      </c>
      <c r="E6746" s="10">
        <v>45080</v>
      </c>
      <c r="F6746" t="s">
        <v>49</v>
      </c>
      <c r="G6746">
        <v>88.53</v>
      </c>
      <c r="H6746">
        <v>1</v>
      </c>
      <c r="I6746">
        <v>0</v>
      </c>
      <c r="J6746" t="s">
        <v>28</v>
      </c>
      <c r="K6746" t="s">
        <v>66</v>
      </c>
      <c r="L6746" t="s">
        <v>60</v>
      </c>
      <c r="M6746" t="s">
        <v>36</v>
      </c>
      <c r="N6746" t="s">
        <v>23</v>
      </c>
      <c r="O6746">
        <f>Table2[[#This Row],[check_out_date]]-Table2[[#This Row],[check_in_date]]</f>
        <v>9</v>
      </c>
      <c r="P6746">
        <f>Table2[[#This Row],[num_adults]]+Table2[[#This Row],[num_children]]</f>
        <v>1</v>
      </c>
      <c r="Q6746" s="3">
        <f>IF(OR(Table2[[#This Row],[booking_status]]="confirmed",Table2[[#This Row],[booking_status]]="checked-out"),Table2[[#This Row],[room_rate_per_night]]*Table2[[#This Row],[Num_Nights]],0)</f>
        <v>0</v>
      </c>
      <c r="R6746" t="str" cm="1">
        <f t="array" ref="R6746">IFERROR(_xlfn.IFS(Table2[[#This Row],[booking_status]]="confirmed","Expected",Table2[[#This Row],[booking_status]]="checked-out","Actual"),"No Revenue")</f>
        <v>No Revenue</v>
      </c>
      <c r="S6746" s="4">
        <f>Table2[[#This Row],[Revenue_Amount]]/Table2[[#This Row],[Num_Nights]]</f>
        <v>0</v>
      </c>
    </row>
    <row r="6747" spans="1:19" hidden="1" x14ac:dyDescent="0.3">
      <c r="A6747">
        <v>6746</v>
      </c>
      <c r="B6747" t="s">
        <v>31</v>
      </c>
      <c r="C6747" s="9">
        <v>45018</v>
      </c>
      <c r="D6747" s="9">
        <v>45028</v>
      </c>
      <c r="E6747" s="10">
        <v>44972</v>
      </c>
      <c r="F6747" t="s">
        <v>49</v>
      </c>
      <c r="G6747">
        <v>56.63</v>
      </c>
      <c r="H6747">
        <v>2</v>
      </c>
      <c r="I6747">
        <v>0</v>
      </c>
      <c r="J6747" t="s">
        <v>35</v>
      </c>
      <c r="K6747" t="s">
        <v>29</v>
      </c>
      <c r="L6747" t="s">
        <v>56</v>
      </c>
      <c r="M6747" t="s">
        <v>22</v>
      </c>
      <c r="N6747" t="s">
        <v>41</v>
      </c>
      <c r="O6747">
        <f>Table2[[#This Row],[check_out_date]]-Table2[[#This Row],[check_in_date]]</f>
        <v>10</v>
      </c>
      <c r="P6747">
        <f>Table2[[#This Row],[num_adults]]+Table2[[#This Row],[num_children]]</f>
        <v>2</v>
      </c>
      <c r="Q6747" s="3">
        <f>IF(OR(Table2[[#This Row],[booking_status]]="confirmed",Table2[[#This Row],[booking_status]]="checked-out"),Table2[[#This Row],[room_rate_per_night]]*Table2[[#This Row],[Num_Nights]],0)</f>
        <v>566.30000000000007</v>
      </c>
      <c r="R6747" t="str" cm="1">
        <f t="array" ref="R6747">IFERROR(_xlfn.IFS(Table2[[#This Row],[booking_status]]="confirmed","Expected",Table2[[#This Row],[booking_status]]="checked-out","Actual"),"No Revenue")</f>
        <v>Actual</v>
      </c>
      <c r="S6747" s="4">
        <f>Table2[[#This Row],[Revenue_Amount]]/Table2[[#This Row],[Num_Nights]]</f>
        <v>56.63000000000001</v>
      </c>
    </row>
    <row r="6748" spans="1:19" x14ac:dyDescent="0.3">
      <c r="A6748">
        <v>6747</v>
      </c>
      <c r="B6748" t="s">
        <v>50</v>
      </c>
      <c r="C6748" s="9">
        <v>45128</v>
      </c>
      <c r="D6748" s="9">
        <v>45132</v>
      </c>
      <c r="E6748" s="10">
        <v>45107</v>
      </c>
      <c r="F6748" t="s">
        <v>54</v>
      </c>
      <c r="G6748">
        <v>552.55999999999995</v>
      </c>
      <c r="H6748">
        <v>1</v>
      </c>
      <c r="I6748">
        <v>0</v>
      </c>
      <c r="J6748" t="s">
        <v>55</v>
      </c>
      <c r="K6748" t="s">
        <v>66</v>
      </c>
      <c r="L6748" t="s">
        <v>21</v>
      </c>
      <c r="M6748" t="s">
        <v>22</v>
      </c>
      <c r="N6748" t="s">
        <v>41</v>
      </c>
      <c r="O6748">
        <f>Table2[[#This Row],[check_out_date]]-Table2[[#This Row],[check_in_date]]</f>
        <v>4</v>
      </c>
      <c r="P6748">
        <f>Table2[[#This Row],[num_adults]]+Table2[[#This Row],[num_children]]</f>
        <v>1</v>
      </c>
      <c r="Q6748" s="3">
        <f>IF(OR(Table2[[#This Row],[booking_status]]="confirmed",Table2[[#This Row],[booking_status]]="checked-out"),Table2[[#This Row],[room_rate_per_night]]*Table2[[#This Row],[Num_Nights]],0)</f>
        <v>2210.2399999999998</v>
      </c>
      <c r="R6748" t="str" cm="1">
        <f t="array" ref="R6748">IFERROR(_xlfn.IFS(Table2[[#This Row],[booking_status]]="confirmed","Expected",Table2[[#This Row],[booking_status]]="checked-out","Actual"),"No Revenue")</f>
        <v>Expected</v>
      </c>
      <c r="S6748" s="4">
        <f>Table2[[#This Row],[Revenue_Amount]]/Table2[[#This Row],[Num_Nights]]</f>
        <v>552.55999999999995</v>
      </c>
    </row>
    <row r="6749" spans="1:19" x14ac:dyDescent="0.3">
      <c r="A6749">
        <v>6748</v>
      </c>
      <c r="B6749" t="s">
        <v>50</v>
      </c>
      <c r="C6749" s="9">
        <v>44958</v>
      </c>
      <c r="D6749" s="9">
        <v>44965</v>
      </c>
      <c r="E6749" s="10">
        <v>44884</v>
      </c>
      <c r="F6749" t="s">
        <v>49</v>
      </c>
      <c r="G6749">
        <v>108.91</v>
      </c>
      <c r="H6749">
        <v>1</v>
      </c>
      <c r="I6749">
        <v>0</v>
      </c>
      <c r="J6749" t="s">
        <v>28</v>
      </c>
      <c r="K6749" t="s">
        <v>20</v>
      </c>
      <c r="L6749" t="s">
        <v>21</v>
      </c>
      <c r="M6749" t="s">
        <v>36</v>
      </c>
      <c r="N6749" t="s">
        <v>41</v>
      </c>
      <c r="O6749">
        <f>Table2[[#This Row],[check_out_date]]-Table2[[#This Row],[check_in_date]]</f>
        <v>7</v>
      </c>
      <c r="P6749">
        <f>Table2[[#This Row],[num_adults]]+Table2[[#This Row],[num_children]]</f>
        <v>1</v>
      </c>
      <c r="Q6749" s="3">
        <f>IF(OR(Table2[[#This Row],[booking_status]]="confirmed",Table2[[#This Row],[booking_status]]="checked-out"),Table2[[#This Row],[room_rate_per_night]]*Table2[[#This Row],[Num_Nights]],0)</f>
        <v>762.37</v>
      </c>
      <c r="R6749" t="str" cm="1">
        <f t="array" ref="R6749">IFERROR(_xlfn.IFS(Table2[[#This Row],[booking_status]]="confirmed","Expected",Table2[[#This Row],[booking_status]]="checked-out","Actual"),"No Revenue")</f>
        <v>Expected</v>
      </c>
      <c r="S6749" s="4">
        <f>Table2[[#This Row],[Revenue_Amount]]/Table2[[#This Row],[Num_Nights]]</f>
        <v>108.91</v>
      </c>
    </row>
    <row r="6750" spans="1:19" hidden="1" x14ac:dyDescent="0.3">
      <c r="A6750">
        <v>6749</v>
      </c>
      <c r="B6750" t="s">
        <v>37</v>
      </c>
      <c r="C6750" s="9">
        <v>45080</v>
      </c>
      <c r="D6750" s="9">
        <v>45087</v>
      </c>
      <c r="E6750" s="10">
        <v>45040</v>
      </c>
      <c r="F6750" t="s">
        <v>18</v>
      </c>
      <c r="G6750">
        <v>289.7</v>
      </c>
      <c r="H6750">
        <v>4</v>
      </c>
      <c r="I6750">
        <v>1</v>
      </c>
      <c r="J6750" t="s">
        <v>35</v>
      </c>
      <c r="K6750" t="s">
        <v>44</v>
      </c>
      <c r="L6750" t="s">
        <v>21</v>
      </c>
      <c r="M6750" t="s">
        <v>36</v>
      </c>
      <c r="N6750" t="s">
        <v>23</v>
      </c>
      <c r="O6750">
        <f>Table2[[#This Row],[check_out_date]]-Table2[[#This Row],[check_in_date]]</f>
        <v>7</v>
      </c>
      <c r="P6750">
        <f>Table2[[#This Row],[num_adults]]+Table2[[#This Row],[num_children]]</f>
        <v>5</v>
      </c>
      <c r="Q6750" s="3">
        <f>IF(OR(Table2[[#This Row],[booking_status]]="confirmed",Table2[[#This Row],[booking_status]]="checked-out"),Table2[[#This Row],[room_rate_per_night]]*Table2[[#This Row],[Num_Nights]],0)</f>
        <v>2027.8999999999999</v>
      </c>
      <c r="R6750" t="str" cm="1">
        <f t="array" ref="R6750">IFERROR(_xlfn.IFS(Table2[[#This Row],[booking_status]]="confirmed","Expected",Table2[[#This Row],[booking_status]]="checked-out","Actual"),"No Revenue")</f>
        <v>Expected</v>
      </c>
      <c r="S6750" s="4">
        <f>Table2[[#This Row],[Revenue_Amount]]/Table2[[#This Row],[Num_Nights]]</f>
        <v>289.7</v>
      </c>
    </row>
    <row r="6751" spans="1:19" x14ac:dyDescent="0.3">
      <c r="A6751">
        <v>6750</v>
      </c>
      <c r="B6751" t="s">
        <v>37</v>
      </c>
      <c r="C6751" s="9">
        <v>45216</v>
      </c>
      <c r="D6751" s="9">
        <v>45220</v>
      </c>
      <c r="E6751" s="10">
        <v>45193</v>
      </c>
      <c r="F6751" t="s">
        <v>49</v>
      </c>
      <c r="G6751">
        <v>145.88</v>
      </c>
      <c r="H6751">
        <v>1</v>
      </c>
      <c r="I6751">
        <v>0</v>
      </c>
      <c r="J6751" t="s">
        <v>28</v>
      </c>
      <c r="K6751" t="s">
        <v>44</v>
      </c>
      <c r="L6751" t="s">
        <v>21</v>
      </c>
      <c r="M6751" t="s">
        <v>36</v>
      </c>
      <c r="N6751" t="s">
        <v>41</v>
      </c>
      <c r="O6751">
        <f>Table2[[#This Row],[check_out_date]]-Table2[[#This Row],[check_in_date]]</f>
        <v>4</v>
      </c>
      <c r="P6751">
        <f>Table2[[#This Row],[num_adults]]+Table2[[#This Row],[num_children]]</f>
        <v>1</v>
      </c>
      <c r="Q6751" s="3">
        <f>IF(OR(Table2[[#This Row],[booking_status]]="confirmed",Table2[[#This Row],[booking_status]]="checked-out"),Table2[[#This Row],[room_rate_per_night]]*Table2[[#This Row],[Num_Nights]],0)</f>
        <v>583.52</v>
      </c>
      <c r="R6751" t="str" cm="1">
        <f t="array" ref="R6751">IFERROR(_xlfn.IFS(Table2[[#This Row],[booking_status]]="confirmed","Expected",Table2[[#This Row],[booking_status]]="checked-out","Actual"),"No Revenue")</f>
        <v>Expected</v>
      </c>
      <c r="S6751" s="4">
        <f>Table2[[#This Row],[Revenue_Amount]]/Table2[[#This Row],[Num_Nights]]</f>
        <v>145.88</v>
      </c>
    </row>
    <row r="6752" spans="1:19" x14ac:dyDescent="0.3">
      <c r="A6752">
        <v>6751</v>
      </c>
      <c r="B6752" t="s">
        <v>31</v>
      </c>
      <c r="C6752" s="9">
        <v>45065</v>
      </c>
      <c r="D6752" s="9">
        <v>45068</v>
      </c>
      <c r="E6752" s="10">
        <v>45040</v>
      </c>
      <c r="F6752" t="s">
        <v>49</v>
      </c>
      <c r="G6752">
        <v>100.08</v>
      </c>
      <c r="H6752">
        <v>1</v>
      </c>
      <c r="I6752">
        <v>0</v>
      </c>
      <c r="J6752" t="s">
        <v>55</v>
      </c>
      <c r="K6752" t="s">
        <v>66</v>
      </c>
      <c r="L6752" t="s">
        <v>56</v>
      </c>
      <c r="M6752" t="s">
        <v>22</v>
      </c>
      <c r="N6752" t="s">
        <v>41</v>
      </c>
      <c r="O6752">
        <f>Table2[[#This Row],[check_out_date]]-Table2[[#This Row],[check_in_date]]</f>
        <v>3</v>
      </c>
      <c r="P6752">
        <f>Table2[[#This Row],[num_adults]]+Table2[[#This Row],[num_children]]</f>
        <v>1</v>
      </c>
      <c r="Q6752" s="3">
        <f>IF(OR(Table2[[#This Row],[booking_status]]="confirmed",Table2[[#This Row],[booking_status]]="checked-out"),Table2[[#This Row],[room_rate_per_night]]*Table2[[#This Row],[Num_Nights]],0)</f>
        <v>300.24</v>
      </c>
      <c r="R6752" t="str" cm="1">
        <f t="array" ref="R6752">IFERROR(_xlfn.IFS(Table2[[#This Row],[booking_status]]="confirmed","Expected",Table2[[#This Row],[booking_status]]="checked-out","Actual"),"No Revenue")</f>
        <v>Actual</v>
      </c>
      <c r="S6752" s="4">
        <f>Table2[[#This Row],[Revenue_Amount]]/Table2[[#This Row],[Num_Nights]]</f>
        <v>100.08</v>
      </c>
    </row>
    <row r="6753" spans="1:19" hidden="1" x14ac:dyDescent="0.3">
      <c r="A6753">
        <v>6752</v>
      </c>
      <c r="B6753" t="s">
        <v>14</v>
      </c>
      <c r="C6753" s="9">
        <v>44994</v>
      </c>
      <c r="D6753" s="9">
        <v>45002</v>
      </c>
      <c r="E6753" s="10">
        <v>44987</v>
      </c>
      <c r="F6753" t="s">
        <v>54</v>
      </c>
      <c r="G6753">
        <v>420.34</v>
      </c>
      <c r="H6753">
        <v>2</v>
      </c>
      <c r="I6753">
        <v>1</v>
      </c>
      <c r="J6753" t="s">
        <v>35</v>
      </c>
      <c r="K6753" t="s">
        <v>66</v>
      </c>
      <c r="L6753" t="s">
        <v>56</v>
      </c>
      <c r="M6753" t="s">
        <v>36</v>
      </c>
      <c r="N6753" t="s">
        <v>23</v>
      </c>
      <c r="O6753">
        <f>Table2[[#This Row],[check_out_date]]-Table2[[#This Row],[check_in_date]]</f>
        <v>8</v>
      </c>
      <c r="P6753">
        <f>Table2[[#This Row],[num_adults]]+Table2[[#This Row],[num_children]]</f>
        <v>3</v>
      </c>
      <c r="Q6753" s="3">
        <f>IF(OR(Table2[[#This Row],[booking_status]]="confirmed",Table2[[#This Row],[booking_status]]="checked-out"),Table2[[#This Row],[room_rate_per_night]]*Table2[[#This Row],[Num_Nights]],0)</f>
        <v>3362.72</v>
      </c>
      <c r="R6753" t="str" cm="1">
        <f t="array" ref="R6753">IFERROR(_xlfn.IFS(Table2[[#This Row],[booking_status]]="confirmed","Expected",Table2[[#This Row],[booking_status]]="checked-out","Actual"),"No Revenue")</f>
        <v>Actual</v>
      </c>
      <c r="S6753" s="4">
        <f>Table2[[#This Row],[Revenue_Amount]]/Table2[[#This Row],[Num_Nights]]</f>
        <v>420.34</v>
      </c>
    </row>
    <row r="6754" spans="1:19" x14ac:dyDescent="0.3">
      <c r="A6754">
        <v>6753</v>
      </c>
      <c r="B6754" t="s">
        <v>14</v>
      </c>
      <c r="C6754" s="9">
        <v>44931</v>
      </c>
      <c r="D6754" s="9">
        <v>44937</v>
      </c>
      <c r="E6754" s="10">
        <v>44919</v>
      </c>
      <c r="F6754" t="s">
        <v>49</v>
      </c>
      <c r="G6754">
        <v>112.67</v>
      </c>
      <c r="H6754">
        <v>4</v>
      </c>
      <c r="I6754">
        <v>0</v>
      </c>
      <c r="J6754" t="s">
        <v>94</v>
      </c>
      <c r="K6754" t="s">
        <v>44</v>
      </c>
      <c r="L6754" t="s">
        <v>21</v>
      </c>
      <c r="M6754" t="s">
        <v>36</v>
      </c>
      <c r="N6754" t="s">
        <v>41</v>
      </c>
      <c r="O6754">
        <f>Table2[[#This Row],[check_out_date]]-Table2[[#This Row],[check_in_date]]</f>
        <v>6</v>
      </c>
      <c r="P6754">
        <f>Table2[[#This Row],[num_adults]]+Table2[[#This Row],[num_children]]</f>
        <v>4</v>
      </c>
      <c r="Q6754" s="3">
        <f>IF(OR(Table2[[#This Row],[booking_status]]="confirmed",Table2[[#This Row],[booking_status]]="checked-out"),Table2[[#This Row],[room_rate_per_night]]*Table2[[#This Row],[Num_Nights]],0)</f>
        <v>676.02</v>
      </c>
      <c r="R6754" t="str" cm="1">
        <f t="array" ref="R6754">IFERROR(_xlfn.IFS(Table2[[#This Row],[booking_status]]="confirmed","Expected",Table2[[#This Row],[booking_status]]="checked-out","Actual"),"No Revenue")</f>
        <v>Expected</v>
      </c>
      <c r="S6754" s="4">
        <f>Table2[[#This Row],[Revenue_Amount]]/Table2[[#This Row],[Num_Nights]]</f>
        <v>112.67</v>
      </c>
    </row>
    <row r="6755" spans="1:19" x14ac:dyDescent="0.3">
      <c r="A6755">
        <v>6754</v>
      </c>
      <c r="B6755" t="s">
        <v>31</v>
      </c>
      <c r="C6755" s="9">
        <v>45005</v>
      </c>
      <c r="D6755" s="9">
        <v>45008</v>
      </c>
      <c r="E6755" s="10">
        <v>44939</v>
      </c>
      <c r="F6755" t="s">
        <v>27</v>
      </c>
      <c r="G6755">
        <v>121.6</v>
      </c>
      <c r="H6755">
        <v>4</v>
      </c>
      <c r="I6755">
        <v>0</v>
      </c>
      <c r="J6755" t="s">
        <v>55</v>
      </c>
      <c r="K6755" t="s">
        <v>44</v>
      </c>
      <c r="L6755" t="s">
        <v>60</v>
      </c>
      <c r="M6755" t="s">
        <v>22</v>
      </c>
      <c r="N6755" t="s">
        <v>23</v>
      </c>
      <c r="O6755">
        <f>Table2[[#This Row],[check_out_date]]-Table2[[#This Row],[check_in_date]]</f>
        <v>3</v>
      </c>
      <c r="P6755">
        <f>Table2[[#This Row],[num_adults]]+Table2[[#This Row],[num_children]]</f>
        <v>4</v>
      </c>
      <c r="Q6755" s="3">
        <f>IF(OR(Table2[[#This Row],[booking_status]]="confirmed",Table2[[#This Row],[booking_status]]="checked-out"),Table2[[#This Row],[room_rate_per_night]]*Table2[[#This Row],[Num_Nights]],0)</f>
        <v>0</v>
      </c>
      <c r="R6755" t="str" cm="1">
        <f t="array" ref="R6755">IFERROR(_xlfn.IFS(Table2[[#This Row],[booking_status]]="confirmed","Expected",Table2[[#This Row],[booking_status]]="checked-out","Actual"),"No Revenue")</f>
        <v>No Revenue</v>
      </c>
      <c r="S6755" s="4">
        <f>Table2[[#This Row],[Revenue_Amount]]/Table2[[#This Row],[Num_Nights]]</f>
        <v>0</v>
      </c>
    </row>
    <row r="6756" spans="1:19" x14ac:dyDescent="0.3">
      <c r="A6756">
        <v>6755</v>
      </c>
      <c r="B6756" t="s">
        <v>37</v>
      </c>
      <c r="C6756" s="9">
        <v>45254</v>
      </c>
      <c r="D6756" s="9">
        <v>45260</v>
      </c>
      <c r="E6756" s="10">
        <v>45226</v>
      </c>
      <c r="F6756" t="s">
        <v>27</v>
      </c>
      <c r="G6756">
        <v>170.37</v>
      </c>
      <c r="H6756">
        <v>3</v>
      </c>
      <c r="I6756">
        <v>0</v>
      </c>
      <c r="J6756" t="s">
        <v>19</v>
      </c>
      <c r="K6756" t="s">
        <v>66</v>
      </c>
      <c r="L6756" t="s">
        <v>21</v>
      </c>
      <c r="M6756" t="s">
        <v>36</v>
      </c>
      <c r="N6756" t="s">
        <v>41</v>
      </c>
      <c r="O6756">
        <f>Table2[[#This Row],[check_out_date]]-Table2[[#This Row],[check_in_date]]</f>
        <v>6</v>
      </c>
      <c r="P6756">
        <f>Table2[[#This Row],[num_adults]]+Table2[[#This Row],[num_children]]</f>
        <v>3</v>
      </c>
      <c r="Q6756" s="3">
        <f>IF(OR(Table2[[#This Row],[booking_status]]="confirmed",Table2[[#This Row],[booking_status]]="checked-out"),Table2[[#This Row],[room_rate_per_night]]*Table2[[#This Row],[Num_Nights]],0)</f>
        <v>1022.22</v>
      </c>
      <c r="R6756" t="str" cm="1">
        <f t="array" ref="R6756">IFERROR(_xlfn.IFS(Table2[[#This Row],[booking_status]]="confirmed","Expected",Table2[[#This Row],[booking_status]]="checked-out","Actual"),"No Revenue")</f>
        <v>Expected</v>
      </c>
      <c r="S6756" s="4">
        <f>Table2[[#This Row],[Revenue_Amount]]/Table2[[#This Row],[Num_Nights]]</f>
        <v>170.37</v>
      </c>
    </row>
    <row r="6757" spans="1:19" x14ac:dyDescent="0.3">
      <c r="A6757">
        <v>6756</v>
      </c>
      <c r="B6757" t="s">
        <v>14</v>
      </c>
      <c r="C6757" s="9">
        <v>45270</v>
      </c>
      <c r="D6757" s="9">
        <v>45274</v>
      </c>
      <c r="E6757" s="10">
        <v>45231</v>
      </c>
      <c r="F6757" t="s">
        <v>27</v>
      </c>
      <c r="G6757">
        <v>188.06</v>
      </c>
      <c r="H6757">
        <v>1</v>
      </c>
      <c r="I6757">
        <v>0</v>
      </c>
      <c r="J6757" t="s">
        <v>28</v>
      </c>
      <c r="K6757" t="s">
        <v>66</v>
      </c>
      <c r="L6757" t="s">
        <v>21</v>
      </c>
      <c r="M6757" t="s">
        <v>22</v>
      </c>
      <c r="N6757" t="s">
        <v>95</v>
      </c>
      <c r="O6757">
        <f>Table2[[#This Row],[check_out_date]]-Table2[[#This Row],[check_in_date]]</f>
        <v>4</v>
      </c>
      <c r="P6757">
        <f>Table2[[#This Row],[num_adults]]+Table2[[#This Row],[num_children]]</f>
        <v>1</v>
      </c>
      <c r="Q6757" s="3">
        <f>IF(OR(Table2[[#This Row],[booking_status]]="confirmed",Table2[[#This Row],[booking_status]]="checked-out"),Table2[[#This Row],[room_rate_per_night]]*Table2[[#This Row],[Num_Nights]],0)</f>
        <v>752.24</v>
      </c>
      <c r="R6757" t="str" cm="1">
        <f t="array" ref="R6757">IFERROR(_xlfn.IFS(Table2[[#This Row],[booking_status]]="confirmed","Expected",Table2[[#This Row],[booking_status]]="checked-out","Actual"),"No Revenue")</f>
        <v>Expected</v>
      </c>
      <c r="S6757" s="4">
        <f>Table2[[#This Row],[Revenue_Amount]]/Table2[[#This Row],[Num_Nights]]</f>
        <v>188.06</v>
      </c>
    </row>
    <row r="6758" spans="1:19" hidden="1" x14ac:dyDescent="0.3">
      <c r="A6758">
        <v>6757</v>
      </c>
      <c r="B6758" t="s">
        <v>37</v>
      </c>
      <c r="C6758" s="9">
        <v>45147</v>
      </c>
      <c r="D6758" s="9">
        <v>45151</v>
      </c>
      <c r="E6758" s="10">
        <v>45080</v>
      </c>
      <c r="F6758" t="s">
        <v>27</v>
      </c>
      <c r="G6758">
        <v>180.31</v>
      </c>
      <c r="H6758">
        <v>4</v>
      </c>
      <c r="I6758">
        <v>0</v>
      </c>
      <c r="J6758" t="s">
        <v>35</v>
      </c>
      <c r="K6758" t="s">
        <v>66</v>
      </c>
      <c r="L6758" t="s">
        <v>56</v>
      </c>
      <c r="M6758" t="s">
        <v>22</v>
      </c>
      <c r="N6758" t="s">
        <v>41</v>
      </c>
      <c r="O6758">
        <f>Table2[[#This Row],[check_out_date]]-Table2[[#This Row],[check_in_date]]</f>
        <v>4</v>
      </c>
      <c r="P6758">
        <f>Table2[[#This Row],[num_adults]]+Table2[[#This Row],[num_children]]</f>
        <v>4</v>
      </c>
      <c r="Q6758" s="3">
        <f>IF(OR(Table2[[#This Row],[booking_status]]="confirmed",Table2[[#This Row],[booking_status]]="checked-out"),Table2[[#This Row],[room_rate_per_night]]*Table2[[#This Row],[Num_Nights]],0)</f>
        <v>721.24</v>
      </c>
      <c r="R6758" t="str" cm="1">
        <f t="array" ref="R6758">IFERROR(_xlfn.IFS(Table2[[#This Row],[booking_status]]="confirmed","Expected",Table2[[#This Row],[booking_status]]="checked-out","Actual"),"No Revenue")</f>
        <v>Actual</v>
      </c>
      <c r="S6758" s="4">
        <f>Table2[[#This Row],[Revenue_Amount]]/Table2[[#This Row],[Num_Nights]]</f>
        <v>180.31</v>
      </c>
    </row>
    <row r="6759" spans="1:19" x14ac:dyDescent="0.3">
      <c r="A6759">
        <v>6758</v>
      </c>
      <c r="B6759" t="s">
        <v>31</v>
      </c>
      <c r="C6759" s="9">
        <v>45047</v>
      </c>
      <c r="D6759" s="9">
        <v>45052</v>
      </c>
      <c r="E6759" s="10">
        <v>44998</v>
      </c>
      <c r="F6759" t="s">
        <v>27</v>
      </c>
      <c r="G6759">
        <v>146.08000000000001</v>
      </c>
      <c r="H6759">
        <v>3</v>
      </c>
      <c r="I6759">
        <v>0</v>
      </c>
      <c r="J6759" t="s">
        <v>28</v>
      </c>
      <c r="K6759" t="s">
        <v>20</v>
      </c>
      <c r="L6759" t="s">
        <v>60</v>
      </c>
      <c r="M6759" t="s">
        <v>22</v>
      </c>
      <c r="N6759" t="s">
        <v>23</v>
      </c>
      <c r="O6759">
        <f>Table2[[#This Row],[check_out_date]]-Table2[[#This Row],[check_in_date]]</f>
        <v>5</v>
      </c>
      <c r="P6759">
        <f>Table2[[#This Row],[num_adults]]+Table2[[#This Row],[num_children]]</f>
        <v>3</v>
      </c>
      <c r="Q6759" s="3">
        <f>IF(OR(Table2[[#This Row],[booking_status]]="confirmed",Table2[[#This Row],[booking_status]]="checked-out"),Table2[[#This Row],[room_rate_per_night]]*Table2[[#This Row],[Num_Nights]],0)</f>
        <v>0</v>
      </c>
      <c r="R6759" t="str" cm="1">
        <f t="array" ref="R6759">IFERROR(_xlfn.IFS(Table2[[#This Row],[booking_status]]="confirmed","Expected",Table2[[#This Row],[booking_status]]="checked-out","Actual"),"No Revenue")</f>
        <v>No Revenue</v>
      </c>
      <c r="S6759" s="4">
        <f>Table2[[#This Row],[Revenue_Amount]]/Table2[[#This Row],[Num_Nights]]</f>
        <v>0</v>
      </c>
    </row>
    <row r="6760" spans="1:19" x14ac:dyDescent="0.3">
      <c r="A6760">
        <v>6759</v>
      </c>
      <c r="B6760" t="s">
        <v>37</v>
      </c>
      <c r="C6760" s="9">
        <v>45095</v>
      </c>
      <c r="D6760" s="9">
        <v>45098</v>
      </c>
      <c r="E6760" s="10">
        <v>45030</v>
      </c>
      <c r="F6760" t="s">
        <v>54</v>
      </c>
      <c r="G6760">
        <v>497.48</v>
      </c>
      <c r="H6760">
        <v>2</v>
      </c>
      <c r="I6760">
        <v>0</v>
      </c>
      <c r="J6760" t="s">
        <v>28</v>
      </c>
      <c r="K6760" t="s">
        <v>99</v>
      </c>
      <c r="L6760" t="s">
        <v>21</v>
      </c>
      <c r="M6760" t="s">
        <v>36</v>
      </c>
      <c r="N6760" t="s">
        <v>41</v>
      </c>
      <c r="O6760">
        <f>Table2[[#This Row],[check_out_date]]-Table2[[#This Row],[check_in_date]]</f>
        <v>3</v>
      </c>
      <c r="P6760">
        <f>Table2[[#This Row],[num_adults]]+Table2[[#This Row],[num_children]]</f>
        <v>2</v>
      </c>
      <c r="Q6760" s="3">
        <f>IF(OR(Table2[[#This Row],[booking_status]]="confirmed",Table2[[#This Row],[booking_status]]="checked-out"),Table2[[#This Row],[room_rate_per_night]]*Table2[[#This Row],[Num_Nights]],0)</f>
        <v>1492.44</v>
      </c>
      <c r="R6760" t="str" cm="1">
        <f t="array" ref="R6760">IFERROR(_xlfn.IFS(Table2[[#This Row],[booking_status]]="confirmed","Expected",Table2[[#This Row],[booking_status]]="checked-out","Actual"),"No Revenue")</f>
        <v>Expected</v>
      </c>
      <c r="S6760" s="4">
        <f>Table2[[#This Row],[Revenue_Amount]]/Table2[[#This Row],[Num_Nights]]</f>
        <v>497.48</v>
      </c>
    </row>
    <row r="6761" spans="1:19" x14ac:dyDescent="0.3">
      <c r="A6761">
        <v>6760</v>
      </c>
      <c r="B6761" t="s">
        <v>31</v>
      </c>
      <c r="C6761" s="9">
        <v>45025</v>
      </c>
      <c r="D6761" s="9">
        <v>45031</v>
      </c>
      <c r="E6761" s="10">
        <v>44988</v>
      </c>
      <c r="F6761" t="s">
        <v>18</v>
      </c>
      <c r="G6761">
        <v>242.13</v>
      </c>
      <c r="H6761">
        <v>2</v>
      </c>
      <c r="I6761">
        <v>0</v>
      </c>
      <c r="J6761" t="s">
        <v>55</v>
      </c>
      <c r="K6761" t="s">
        <v>20</v>
      </c>
      <c r="L6761" t="s">
        <v>21</v>
      </c>
      <c r="M6761" t="s">
        <v>36</v>
      </c>
      <c r="N6761" t="s">
        <v>41</v>
      </c>
      <c r="O6761">
        <f>Table2[[#This Row],[check_out_date]]-Table2[[#This Row],[check_in_date]]</f>
        <v>6</v>
      </c>
      <c r="P6761">
        <f>Table2[[#This Row],[num_adults]]+Table2[[#This Row],[num_children]]</f>
        <v>2</v>
      </c>
      <c r="Q6761" s="3">
        <f>IF(OR(Table2[[#This Row],[booking_status]]="confirmed",Table2[[#This Row],[booking_status]]="checked-out"),Table2[[#This Row],[room_rate_per_night]]*Table2[[#This Row],[Num_Nights]],0)</f>
        <v>1452.78</v>
      </c>
      <c r="R6761" t="str" cm="1">
        <f t="array" ref="R6761">IFERROR(_xlfn.IFS(Table2[[#This Row],[booking_status]]="confirmed","Expected",Table2[[#This Row],[booking_status]]="checked-out","Actual"),"No Revenue")</f>
        <v>Expected</v>
      </c>
      <c r="S6761" s="4">
        <f>Table2[[#This Row],[Revenue_Amount]]/Table2[[#This Row],[Num_Nights]]</f>
        <v>242.13</v>
      </c>
    </row>
    <row r="6762" spans="1:19" x14ac:dyDescent="0.3">
      <c r="A6762">
        <v>6761</v>
      </c>
      <c r="B6762" t="s">
        <v>14</v>
      </c>
      <c r="C6762" s="9">
        <v>44990</v>
      </c>
      <c r="D6762" s="9">
        <v>44999</v>
      </c>
      <c r="E6762" s="10">
        <v>44944</v>
      </c>
      <c r="F6762" t="s">
        <v>27</v>
      </c>
      <c r="G6762">
        <v>111.7</v>
      </c>
      <c r="H6762">
        <v>1</v>
      </c>
      <c r="I6762">
        <v>2</v>
      </c>
      <c r="J6762" t="s">
        <v>94</v>
      </c>
      <c r="K6762" t="s">
        <v>29</v>
      </c>
      <c r="L6762" t="s">
        <v>21</v>
      </c>
      <c r="M6762" t="s">
        <v>22</v>
      </c>
      <c r="N6762" t="s">
        <v>41</v>
      </c>
      <c r="O6762">
        <f>Table2[[#This Row],[check_out_date]]-Table2[[#This Row],[check_in_date]]</f>
        <v>9</v>
      </c>
      <c r="P6762">
        <f>Table2[[#This Row],[num_adults]]+Table2[[#This Row],[num_children]]</f>
        <v>3</v>
      </c>
      <c r="Q6762" s="3">
        <f>IF(OR(Table2[[#This Row],[booking_status]]="confirmed",Table2[[#This Row],[booking_status]]="checked-out"),Table2[[#This Row],[room_rate_per_night]]*Table2[[#This Row],[Num_Nights]],0)</f>
        <v>1005.3000000000001</v>
      </c>
      <c r="R6762" t="str" cm="1">
        <f t="array" ref="R6762">IFERROR(_xlfn.IFS(Table2[[#This Row],[booking_status]]="confirmed","Expected",Table2[[#This Row],[booking_status]]="checked-out","Actual"),"No Revenue")</f>
        <v>Expected</v>
      </c>
      <c r="S6762" s="4">
        <f>Table2[[#This Row],[Revenue_Amount]]/Table2[[#This Row],[Num_Nights]]</f>
        <v>111.7</v>
      </c>
    </row>
    <row r="6763" spans="1:19" x14ac:dyDescent="0.3">
      <c r="A6763">
        <v>6762</v>
      </c>
      <c r="B6763" t="s">
        <v>37</v>
      </c>
      <c r="C6763" s="9">
        <v>45244</v>
      </c>
      <c r="D6763" s="9">
        <v>45247</v>
      </c>
      <c r="E6763" s="10">
        <v>45229</v>
      </c>
      <c r="F6763" t="s">
        <v>27</v>
      </c>
      <c r="G6763">
        <v>130.47999999999999</v>
      </c>
      <c r="H6763">
        <v>3</v>
      </c>
      <c r="I6763">
        <v>0</v>
      </c>
      <c r="J6763" t="s">
        <v>94</v>
      </c>
      <c r="K6763" t="s">
        <v>66</v>
      </c>
      <c r="L6763" t="s">
        <v>21</v>
      </c>
      <c r="M6763" t="s">
        <v>36</v>
      </c>
      <c r="N6763" t="s">
        <v>23</v>
      </c>
      <c r="O6763">
        <f>Table2[[#This Row],[check_out_date]]-Table2[[#This Row],[check_in_date]]</f>
        <v>3</v>
      </c>
      <c r="P6763">
        <f>Table2[[#This Row],[num_adults]]+Table2[[#This Row],[num_children]]</f>
        <v>3</v>
      </c>
      <c r="Q6763" s="3">
        <f>IF(OR(Table2[[#This Row],[booking_status]]="confirmed",Table2[[#This Row],[booking_status]]="checked-out"),Table2[[#This Row],[room_rate_per_night]]*Table2[[#This Row],[Num_Nights]],0)</f>
        <v>391.43999999999994</v>
      </c>
      <c r="R6763" t="str" cm="1">
        <f t="array" ref="R6763">IFERROR(_xlfn.IFS(Table2[[#This Row],[booking_status]]="confirmed","Expected",Table2[[#This Row],[booking_status]]="checked-out","Actual"),"No Revenue")</f>
        <v>Expected</v>
      </c>
      <c r="S6763" s="4">
        <f>Table2[[#This Row],[Revenue_Amount]]/Table2[[#This Row],[Num_Nights]]</f>
        <v>130.47999999999999</v>
      </c>
    </row>
    <row r="6764" spans="1:19" x14ac:dyDescent="0.3">
      <c r="A6764">
        <v>6763</v>
      </c>
      <c r="B6764" t="s">
        <v>37</v>
      </c>
      <c r="C6764" s="9">
        <v>45068</v>
      </c>
      <c r="D6764" s="9">
        <v>45072</v>
      </c>
      <c r="E6764" s="10">
        <v>45008</v>
      </c>
      <c r="F6764" t="s">
        <v>54</v>
      </c>
      <c r="G6764">
        <v>289.51</v>
      </c>
      <c r="H6764">
        <v>1</v>
      </c>
      <c r="I6764">
        <v>1</v>
      </c>
      <c r="J6764" t="s">
        <v>94</v>
      </c>
      <c r="K6764" t="s">
        <v>99</v>
      </c>
      <c r="L6764" t="s">
        <v>56</v>
      </c>
      <c r="M6764" t="s">
        <v>36</v>
      </c>
      <c r="N6764" t="s">
        <v>41</v>
      </c>
      <c r="O6764">
        <f>Table2[[#This Row],[check_out_date]]-Table2[[#This Row],[check_in_date]]</f>
        <v>4</v>
      </c>
      <c r="P6764">
        <f>Table2[[#This Row],[num_adults]]+Table2[[#This Row],[num_children]]</f>
        <v>2</v>
      </c>
      <c r="Q6764" s="3">
        <f>IF(OR(Table2[[#This Row],[booking_status]]="confirmed",Table2[[#This Row],[booking_status]]="checked-out"),Table2[[#This Row],[room_rate_per_night]]*Table2[[#This Row],[Num_Nights]],0)</f>
        <v>1158.04</v>
      </c>
      <c r="R6764" t="str" cm="1">
        <f t="array" ref="R6764">IFERROR(_xlfn.IFS(Table2[[#This Row],[booking_status]]="confirmed","Expected",Table2[[#This Row],[booking_status]]="checked-out","Actual"),"No Revenue")</f>
        <v>Actual</v>
      </c>
      <c r="S6764" s="4">
        <f>Table2[[#This Row],[Revenue_Amount]]/Table2[[#This Row],[Num_Nights]]</f>
        <v>289.51</v>
      </c>
    </row>
    <row r="6765" spans="1:19" x14ac:dyDescent="0.3">
      <c r="A6765">
        <v>6764</v>
      </c>
      <c r="B6765" t="s">
        <v>14</v>
      </c>
      <c r="C6765" s="9">
        <v>45191</v>
      </c>
      <c r="D6765" s="9">
        <v>45195</v>
      </c>
      <c r="E6765" s="10">
        <v>45167</v>
      </c>
      <c r="F6765" t="s">
        <v>27</v>
      </c>
      <c r="G6765">
        <v>102.83</v>
      </c>
      <c r="H6765">
        <v>4</v>
      </c>
      <c r="I6765">
        <v>3</v>
      </c>
      <c r="J6765" t="s">
        <v>94</v>
      </c>
      <c r="K6765" t="s">
        <v>44</v>
      </c>
      <c r="L6765" t="s">
        <v>56</v>
      </c>
      <c r="M6765" t="s">
        <v>36</v>
      </c>
      <c r="N6765" t="s">
        <v>41</v>
      </c>
      <c r="O6765">
        <f>Table2[[#This Row],[check_out_date]]-Table2[[#This Row],[check_in_date]]</f>
        <v>4</v>
      </c>
      <c r="P6765">
        <f>Table2[[#This Row],[num_adults]]+Table2[[#This Row],[num_children]]</f>
        <v>7</v>
      </c>
      <c r="Q6765" s="3">
        <f>IF(OR(Table2[[#This Row],[booking_status]]="confirmed",Table2[[#This Row],[booking_status]]="checked-out"),Table2[[#This Row],[room_rate_per_night]]*Table2[[#This Row],[Num_Nights]],0)</f>
        <v>411.32</v>
      </c>
      <c r="R6765" t="str" cm="1">
        <f t="array" ref="R6765">IFERROR(_xlfn.IFS(Table2[[#This Row],[booking_status]]="confirmed","Expected",Table2[[#This Row],[booking_status]]="checked-out","Actual"),"No Revenue")</f>
        <v>Actual</v>
      </c>
      <c r="S6765" s="4">
        <f>Table2[[#This Row],[Revenue_Amount]]/Table2[[#This Row],[Num_Nights]]</f>
        <v>102.83</v>
      </c>
    </row>
    <row r="6766" spans="1:19" x14ac:dyDescent="0.3">
      <c r="A6766">
        <v>6765</v>
      </c>
      <c r="B6766" t="s">
        <v>31</v>
      </c>
      <c r="C6766" s="9">
        <v>45288</v>
      </c>
      <c r="D6766" s="9">
        <v>45290</v>
      </c>
      <c r="E6766" s="10">
        <v>45278</v>
      </c>
      <c r="F6766" t="s">
        <v>27</v>
      </c>
      <c r="G6766">
        <v>135.38999999999999</v>
      </c>
      <c r="H6766">
        <v>2</v>
      </c>
      <c r="I6766">
        <v>3</v>
      </c>
      <c r="J6766" t="s">
        <v>19</v>
      </c>
      <c r="K6766" t="s">
        <v>44</v>
      </c>
      <c r="L6766" t="s">
        <v>21</v>
      </c>
      <c r="M6766" t="s">
        <v>22</v>
      </c>
      <c r="N6766" t="s">
        <v>41</v>
      </c>
      <c r="O6766">
        <f>Table2[[#This Row],[check_out_date]]-Table2[[#This Row],[check_in_date]]</f>
        <v>2</v>
      </c>
      <c r="P6766">
        <f>Table2[[#This Row],[num_adults]]+Table2[[#This Row],[num_children]]</f>
        <v>5</v>
      </c>
      <c r="Q6766" s="3">
        <f>IF(OR(Table2[[#This Row],[booking_status]]="confirmed",Table2[[#This Row],[booking_status]]="checked-out"),Table2[[#This Row],[room_rate_per_night]]*Table2[[#This Row],[Num_Nights]],0)</f>
        <v>270.77999999999997</v>
      </c>
      <c r="R6766" t="str" cm="1">
        <f t="array" ref="R6766">IFERROR(_xlfn.IFS(Table2[[#This Row],[booking_status]]="confirmed","Expected",Table2[[#This Row],[booking_status]]="checked-out","Actual"),"No Revenue")</f>
        <v>Expected</v>
      </c>
      <c r="S6766" s="4">
        <f>Table2[[#This Row],[Revenue_Amount]]/Table2[[#This Row],[Num_Nights]]</f>
        <v>135.38999999999999</v>
      </c>
    </row>
    <row r="6767" spans="1:19" x14ac:dyDescent="0.3">
      <c r="A6767">
        <v>6766</v>
      </c>
      <c r="B6767" t="s">
        <v>14</v>
      </c>
      <c r="C6767" s="9">
        <v>45025</v>
      </c>
      <c r="D6767" s="9">
        <v>45035</v>
      </c>
      <c r="E6767" s="10">
        <v>44996</v>
      </c>
      <c r="F6767" t="s">
        <v>27</v>
      </c>
      <c r="G6767">
        <v>112.56</v>
      </c>
      <c r="H6767">
        <v>1</v>
      </c>
      <c r="I6767">
        <v>2</v>
      </c>
      <c r="J6767" t="s">
        <v>94</v>
      </c>
      <c r="K6767" t="s">
        <v>44</v>
      </c>
      <c r="L6767" t="s">
        <v>21</v>
      </c>
      <c r="M6767" t="s">
        <v>36</v>
      </c>
      <c r="N6767" t="s">
        <v>95</v>
      </c>
      <c r="O6767">
        <f>Table2[[#This Row],[check_out_date]]-Table2[[#This Row],[check_in_date]]</f>
        <v>10</v>
      </c>
      <c r="P6767">
        <f>Table2[[#This Row],[num_adults]]+Table2[[#This Row],[num_children]]</f>
        <v>3</v>
      </c>
      <c r="Q6767" s="3">
        <f>IF(OR(Table2[[#This Row],[booking_status]]="confirmed",Table2[[#This Row],[booking_status]]="checked-out"),Table2[[#This Row],[room_rate_per_night]]*Table2[[#This Row],[Num_Nights]],0)</f>
        <v>1125.5999999999999</v>
      </c>
      <c r="R6767" t="str" cm="1">
        <f t="array" ref="R6767">IFERROR(_xlfn.IFS(Table2[[#This Row],[booking_status]]="confirmed","Expected",Table2[[#This Row],[booking_status]]="checked-out","Actual"),"No Revenue")</f>
        <v>Expected</v>
      </c>
      <c r="S6767" s="4">
        <f>Table2[[#This Row],[Revenue_Amount]]/Table2[[#This Row],[Num_Nights]]</f>
        <v>112.55999999999999</v>
      </c>
    </row>
    <row r="6768" spans="1:19" hidden="1" x14ac:dyDescent="0.3">
      <c r="A6768">
        <v>6767</v>
      </c>
      <c r="B6768" t="s">
        <v>37</v>
      </c>
      <c r="C6768" s="9">
        <v>45206</v>
      </c>
      <c r="D6768" s="9">
        <v>45215</v>
      </c>
      <c r="E6768" s="10">
        <v>45195</v>
      </c>
      <c r="F6768" t="s">
        <v>18</v>
      </c>
      <c r="G6768">
        <v>317.79000000000002</v>
      </c>
      <c r="H6768">
        <v>3</v>
      </c>
      <c r="I6768">
        <v>0</v>
      </c>
      <c r="J6768" t="s">
        <v>35</v>
      </c>
      <c r="K6768" t="s">
        <v>44</v>
      </c>
      <c r="L6768" t="s">
        <v>60</v>
      </c>
      <c r="M6768" t="s">
        <v>22</v>
      </c>
      <c r="N6768" t="s">
        <v>23</v>
      </c>
      <c r="O6768">
        <f>Table2[[#This Row],[check_out_date]]-Table2[[#This Row],[check_in_date]]</f>
        <v>9</v>
      </c>
      <c r="P6768">
        <f>Table2[[#This Row],[num_adults]]+Table2[[#This Row],[num_children]]</f>
        <v>3</v>
      </c>
      <c r="Q6768" s="3">
        <f>IF(OR(Table2[[#This Row],[booking_status]]="confirmed",Table2[[#This Row],[booking_status]]="checked-out"),Table2[[#This Row],[room_rate_per_night]]*Table2[[#This Row],[Num_Nights]],0)</f>
        <v>0</v>
      </c>
      <c r="R6768" t="str" cm="1">
        <f t="array" ref="R6768">IFERROR(_xlfn.IFS(Table2[[#This Row],[booking_status]]="confirmed","Expected",Table2[[#This Row],[booking_status]]="checked-out","Actual"),"No Revenue")</f>
        <v>No Revenue</v>
      </c>
      <c r="S6768" s="4">
        <f>Table2[[#This Row],[Revenue_Amount]]/Table2[[#This Row],[Num_Nights]]</f>
        <v>0</v>
      </c>
    </row>
    <row r="6769" spans="1:19" x14ac:dyDescent="0.3">
      <c r="A6769">
        <v>6768</v>
      </c>
      <c r="B6769" t="s">
        <v>50</v>
      </c>
      <c r="C6769" s="9">
        <v>45289</v>
      </c>
      <c r="D6769" s="9">
        <v>45295</v>
      </c>
      <c r="E6769" s="10">
        <v>45257</v>
      </c>
      <c r="F6769" t="s">
        <v>49</v>
      </c>
      <c r="G6769">
        <v>121.59</v>
      </c>
      <c r="H6769">
        <v>3</v>
      </c>
      <c r="I6769">
        <v>0</v>
      </c>
      <c r="J6769" t="s">
        <v>28</v>
      </c>
      <c r="K6769" t="s">
        <v>66</v>
      </c>
      <c r="L6769" t="s">
        <v>60</v>
      </c>
      <c r="M6769" t="s">
        <v>36</v>
      </c>
      <c r="N6769" t="s">
        <v>41</v>
      </c>
      <c r="O6769">
        <f>Table2[[#This Row],[check_out_date]]-Table2[[#This Row],[check_in_date]]</f>
        <v>6</v>
      </c>
      <c r="P6769">
        <f>Table2[[#This Row],[num_adults]]+Table2[[#This Row],[num_children]]</f>
        <v>3</v>
      </c>
      <c r="Q6769" s="3">
        <f>IF(OR(Table2[[#This Row],[booking_status]]="confirmed",Table2[[#This Row],[booking_status]]="checked-out"),Table2[[#This Row],[room_rate_per_night]]*Table2[[#This Row],[Num_Nights]],0)</f>
        <v>0</v>
      </c>
      <c r="R6769" t="str" cm="1">
        <f t="array" ref="R6769">IFERROR(_xlfn.IFS(Table2[[#This Row],[booking_status]]="confirmed","Expected",Table2[[#This Row],[booking_status]]="checked-out","Actual"),"No Revenue")</f>
        <v>No Revenue</v>
      </c>
      <c r="S6769" s="4">
        <f>Table2[[#This Row],[Revenue_Amount]]/Table2[[#This Row],[Num_Nights]]</f>
        <v>0</v>
      </c>
    </row>
    <row r="6770" spans="1:19" x14ac:dyDescent="0.3">
      <c r="A6770">
        <v>6769</v>
      </c>
      <c r="B6770" t="s">
        <v>14</v>
      </c>
      <c r="C6770" s="9">
        <v>45173</v>
      </c>
      <c r="D6770" s="9">
        <v>45178</v>
      </c>
      <c r="E6770" s="10">
        <v>45124</v>
      </c>
      <c r="F6770" t="s">
        <v>49</v>
      </c>
      <c r="G6770">
        <v>110.45</v>
      </c>
      <c r="H6770">
        <v>2</v>
      </c>
      <c r="I6770">
        <v>0</v>
      </c>
      <c r="J6770" t="s">
        <v>55</v>
      </c>
      <c r="K6770" t="s">
        <v>66</v>
      </c>
      <c r="L6770" t="s">
        <v>21</v>
      </c>
      <c r="M6770" t="s">
        <v>22</v>
      </c>
      <c r="N6770" t="s">
        <v>45</v>
      </c>
      <c r="O6770">
        <f>Table2[[#This Row],[check_out_date]]-Table2[[#This Row],[check_in_date]]</f>
        <v>5</v>
      </c>
      <c r="P6770">
        <f>Table2[[#This Row],[num_adults]]+Table2[[#This Row],[num_children]]</f>
        <v>2</v>
      </c>
      <c r="Q6770" s="3">
        <f>IF(OR(Table2[[#This Row],[booking_status]]="confirmed",Table2[[#This Row],[booking_status]]="checked-out"),Table2[[#This Row],[room_rate_per_night]]*Table2[[#This Row],[Num_Nights]],0)</f>
        <v>552.25</v>
      </c>
      <c r="R6770" t="str" cm="1">
        <f t="array" ref="R6770">IFERROR(_xlfn.IFS(Table2[[#This Row],[booking_status]]="confirmed","Expected",Table2[[#This Row],[booking_status]]="checked-out","Actual"),"No Revenue")</f>
        <v>Expected</v>
      </c>
      <c r="S6770" s="4">
        <f>Table2[[#This Row],[Revenue_Amount]]/Table2[[#This Row],[Num_Nights]]</f>
        <v>110.45</v>
      </c>
    </row>
    <row r="6771" spans="1:19" x14ac:dyDescent="0.3">
      <c r="A6771">
        <v>6770</v>
      </c>
      <c r="B6771" t="s">
        <v>31</v>
      </c>
      <c r="C6771" s="9">
        <v>45266</v>
      </c>
      <c r="D6771" s="9">
        <v>45270</v>
      </c>
      <c r="E6771" s="10">
        <v>45231</v>
      </c>
      <c r="F6771" t="s">
        <v>49</v>
      </c>
      <c r="G6771">
        <v>95</v>
      </c>
      <c r="H6771">
        <v>1</v>
      </c>
      <c r="I6771">
        <v>1</v>
      </c>
      <c r="J6771" t="s">
        <v>28</v>
      </c>
      <c r="K6771" t="s">
        <v>29</v>
      </c>
      <c r="L6771" t="s">
        <v>21</v>
      </c>
      <c r="M6771" t="s">
        <v>36</v>
      </c>
      <c r="N6771" t="s">
        <v>41</v>
      </c>
      <c r="O6771">
        <f>Table2[[#This Row],[check_out_date]]-Table2[[#This Row],[check_in_date]]</f>
        <v>4</v>
      </c>
      <c r="P6771">
        <f>Table2[[#This Row],[num_adults]]+Table2[[#This Row],[num_children]]</f>
        <v>2</v>
      </c>
      <c r="Q6771" s="3">
        <f>IF(OR(Table2[[#This Row],[booking_status]]="confirmed",Table2[[#This Row],[booking_status]]="checked-out"),Table2[[#This Row],[room_rate_per_night]]*Table2[[#This Row],[Num_Nights]],0)</f>
        <v>380</v>
      </c>
      <c r="R6771" t="str" cm="1">
        <f t="array" ref="R6771">IFERROR(_xlfn.IFS(Table2[[#This Row],[booking_status]]="confirmed","Expected",Table2[[#This Row],[booking_status]]="checked-out","Actual"),"No Revenue")</f>
        <v>Expected</v>
      </c>
      <c r="S6771" s="4">
        <f>Table2[[#This Row],[Revenue_Amount]]/Table2[[#This Row],[Num_Nights]]</f>
        <v>95</v>
      </c>
    </row>
    <row r="6772" spans="1:19" x14ac:dyDescent="0.3">
      <c r="A6772">
        <v>6771</v>
      </c>
      <c r="B6772" t="s">
        <v>14</v>
      </c>
      <c r="C6772" s="9">
        <v>45240</v>
      </c>
      <c r="D6772" s="9">
        <v>45242</v>
      </c>
      <c r="E6772" s="10">
        <v>45238</v>
      </c>
      <c r="F6772" t="s">
        <v>27</v>
      </c>
      <c r="G6772">
        <v>146.18</v>
      </c>
      <c r="H6772">
        <v>1</v>
      </c>
      <c r="I6772">
        <v>0</v>
      </c>
      <c r="J6772" t="s">
        <v>28</v>
      </c>
      <c r="K6772" t="s">
        <v>99</v>
      </c>
      <c r="L6772" t="s">
        <v>21</v>
      </c>
      <c r="M6772" t="s">
        <v>22</v>
      </c>
      <c r="N6772" t="s">
        <v>23</v>
      </c>
      <c r="O6772">
        <f>Table2[[#This Row],[check_out_date]]-Table2[[#This Row],[check_in_date]]</f>
        <v>2</v>
      </c>
      <c r="P6772">
        <f>Table2[[#This Row],[num_adults]]+Table2[[#This Row],[num_children]]</f>
        <v>1</v>
      </c>
      <c r="Q6772" s="3">
        <f>IF(OR(Table2[[#This Row],[booking_status]]="confirmed",Table2[[#This Row],[booking_status]]="checked-out"),Table2[[#This Row],[room_rate_per_night]]*Table2[[#This Row],[Num_Nights]],0)</f>
        <v>292.36</v>
      </c>
      <c r="R6772" t="str" cm="1">
        <f t="array" ref="R6772">IFERROR(_xlfn.IFS(Table2[[#This Row],[booking_status]]="confirmed","Expected",Table2[[#This Row],[booking_status]]="checked-out","Actual"),"No Revenue")</f>
        <v>Expected</v>
      </c>
      <c r="S6772" s="4">
        <f>Table2[[#This Row],[Revenue_Amount]]/Table2[[#This Row],[Num_Nights]]</f>
        <v>146.18</v>
      </c>
    </row>
    <row r="6773" spans="1:19" x14ac:dyDescent="0.3">
      <c r="A6773">
        <v>6772</v>
      </c>
      <c r="B6773" t="s">
        <v>14</v>
      </c>
      <c r="C6773" s="9">
        <v>44941</v>
      </c>
      <c r="D6773" s="9">
        <v>44950</v>
      </c>
      <c r="E6773" s="10">
        <v>44887</v>
      </c>
      <c r="F6773" t="s">
        <v>49</v>
      </c>
      <c r="G6773">
        <v>76.31</v>
      </c>
      <c r="H6773">
        <v>1</v>
      </c>
      <c r="I6773">
        <v>0</v>
      </c>
      <c r="J6773" t="s">
        <v>94</v>
      </c>
      <c r="K6773" t="s">
        <v>66</v>
      </c>
      <c r="L6773" t="s">
        <v>60</v>
      </c>
      <c r="M6773" t="s">
        <v>22</v>
      </c>
      <c r="N6773" t="s">
        <v>41</v>
      </c>
      <c r="O6773">
        <f>Table2[[#This Row],[check_out_date]]-Table2[[#This Row],[check_in_date]]</f>
        <v>9</v>
      </c>
      <c r="P6773">
        <f>Table2[[#This Row],[num_adults]]+Table2[[#This Row],[num_children]]</f>
        <v>1</v>
      </c>
      <c r="Q6773" s="3">
        <f>IF(OR(Table2[[#This Row],[booking_status]]="confirmed",Table2[[#This Row],[booking_status]]="checked-out"),Table2[[#This Row],[room_rate_per_night]]*Table2[[#This Row],[Num_Nights]],0)</f>
        <v>0</v>
      </c>
      <c r="R6773" t="str" cm="1">
        <f t="array" ref="R6773">IFERROR(_xlfn.IFS(Table2[[#This Row],[booking_status]]="confirmed","Expected",Table2[[#This Row],[booking_status]]="checked-out","Actual"),"No Revenue")</f>
        <v>No Revenue</v>
      </c>
      <c r="S6773" s="4">
        <f>Table2[[#This Row],[Revenue_Amount]]/Table2[[#This Row],[Num_Nights]]</f>
        <v>0</v>
      </c>
    </row>
    <row r="6774" spans="1:19" x14ac:dyDescent="0.3">
      <c r="A6774">
        <v>6773</v>
      </c>
      <c r="B6774" t="s">
        <v>37</v>
      </c>
      <c r="C6774" s="9">
        <v>45236</v>
      </c>
      <c r="D6774" s="9">
        <v>45244</v>
      </c>
      <c r="E6774" s="10">
        <v>45170</v>
      </c>
      <c r="F6774" t="s">
        <v>49</v>
      </c>
      <c r="G6774">
        <v>86.68</v>
      </c>
      <c r="H6774">
        <v>2</v>
      </c>
      <c r="I6774">
        <v>0</v>
      </c>
      <c r="J6774" t="s">
        <v>19</v>
      </c>
      <c r="K6774" t="s">
        <v>20</v>
      </c>
      <c r="L6774" t="s">
        <v>21</v>
      </c>
      <c r="M6774" t="s">
        <v>22</v>
      </c>
      <c r="N6774" t="s">
        <v>41</v>
      </c>
      <c r="O6774">
        <f>Table2[[#This Row],[check_out_date]]-Table2[[#This Row],[check_in_date]]</f>
        <v>8</v>
      </c>
      <c r="P6774">
        <f>Table2[[#This Row],[num_adults]]+Table2[[#This Row],[num_children]]</f>
        <v>2</v>
      </c>
      <c r="Q6774" s="3">
        <f>IF(OR(Table2[[#This Row],[booking_status]]="confirmed",Table2[[#This Row],[booking_status]]="checked-out"),Table2[[#This Row],[room_rate_per_night]]*Table2[[#This Row],[Num_Nights]],0)</f>
        <v>693.44</v>
      </c>
      <c r="R6774" t="str" cm="1">
        <f t="array" ref="R6774">IFERROR(_xlfn.IFS(Table2[[#This Row],[booking_status]]="confirmed","Expected",Table2[[#This Row],[booking_status]]="checked-out","Actual"),"No Revenue")</f>
        <v>Expected</v>
      </c>
      <c r="S6774" s="4">
        <f>Table2[[#This Row],[Revenue_Amount]]/Table2[[#This Row],[Num_Nights]]</f>
        <v>86.68</v>
      </c>
    </row>
    <row r="6775" spans="1:19" hidden="1" x14ac:dyDescent="0.3">
      <c r="A6775">
        <v>6774</v>
      </c>
      <c r="B6775" t="s">
        <v>14</v>
      </c>
      <c r="C6775" s="9">
        <v>45167</v>
      </c>
      <c r="D6775" s="9">
        <v>45173</v>
      </c>
      <c r="E6775" s="10">
        <v>45108</v>
      </c>
      <c r="F6775" t="s">
        <v>49</v>
      </c>
      <c r="G6775">
        <v>87.6</v>
      </c>
      <c r="H6775">
        <v>2</v>
      </c>
      <c r="I6775">
        <v>1</v>
      </c>
      <c r="J6775" t="s">
        <v>35</v>
      </c>
      <c r="K6775" t="s">
        <v>20</v>
      </c>
      <c r="L6775" t="s">
        <v>70</v>
      </c>
      <c r="M6775" t="s">
        <v>22</v>
      </c>
      <c r="N6775" t="s">
        <v>41</v>
      </c>
      <c r="O6775">
        <f>Table2[[#This Row],[check_out_date]]-Table2[[#This Row],[check_in_date]]</f>
        <v>6</v>
      </c>
      <c r="P6775">
        <f>Table2[[#This Row],[num_adults]]+Table2[[#This Row],[num_children]]</f>
        <v>3</v>
      </c>
      <c r="Q6775" s="3">
        <f>IF(OR(Table2[[#This Row],[booking_status]]="confirmed",Table2[[#This Row],[booking_status]]="checked-out"),Table2[[#This Row],[room_rate_per_night]]*Table2[[#This Row],[Num_Nights]],0)</f>
        <v>0</v>
      </c>
      <c r="R6775" t="str" cm="1">
        <f t="array" ref="R6775">IFERROR(_xlfn.IFS(Table2[[#This Row],[booking_status]]="confirmed","Expected",Table2[[#This Row],[booking_status]]="checked-out","Actual"),"No Revenue")</f>
        <v>No Revenue</v>
      </c>
      <c r="S6775" s="4">
        <f>Table2[[#This Row],[Revenue_Amount]]/Table2[[#This Row],[Num_Nights]]</f>
        <v>0</v>
      </c>
    </row>
    <row r="6776" spans="1:19" x14ac:dyDescent="0.3">
      <c r="A6776">
        <v>6775</v>
      </c>
      <c r="B6776" t="s">
        <v>31</v>
      </c>
      <c r="C6776" s="9">
        <v>45289</v>
      </c>
      <c r="D6776" s="9">
        <v>45294</v>
      </c>
      <c r="E6776" s="10">
        <v>45272</v>
      </c>
      <c r="F6776" t="s">
        <v>54</v>
      </c>
      <c r="G6776">
        <v>420.95</v>
      </c>
      <c r="H6776">
        <v>1</v>
      </c>
      <c r="I6776">
        <v>0</v>
      </c>
      <c r="J6776" t="s">
        <v>28</v>
      </c>
      <c r="K6776" t="s">
        <v>44</v>
      </c>
      <c r="L6776" t="s">
        <v>21</v>
      </c>
      <c r="M6776" t="s">
        <v>36</v>
      </c>
      <c r="N6776" t="s">
        <v>41</v>
      </c>
      <c r="O6776">
        <f>Table2[[#This Row],[check_out_date]]-Table2[[#This Row],[check_in_date]]</f>
        <v>5</v>
      </c>
      <c r="P6776">
        <f>Table2[[#This Row],[num_adults]]+Table2[[#This Row],[num_children]]</f>
        <v>1</v>
      </c>
      <c r="Q6776" s="3">
        <f>IF(OR(Table2[[#This Row],[booking_status]]="confirmed",Table2[[#This Row],[booking_status]]="checked-out"),Table2[[#This Row],[room_rate_per_night]]*Table2[[#This Row],[Num_Nights]],0)</f>
        <v>2104.75</v>
      </c>
      <c r="R6776" t="str" cm="1">
        <f t="array" ref="R6776">IFERROR(_xlfn.IFS(Table2[[#This Row],[booking_status]]="confirmed","Expected",Table2[[#This Row],[booking_status]]="checked-out","Actual"),"No Revenue")</f>
        <v>Expected</v>
      </c>
      <c r="S6776" s="4">
        <f>Table2[[#This Row],[Revenue_Amount]]/Table2[[#This Row],[Num_Nights]]</f>
        <v>420.95</v>
      </c>
    </row>
    <row r="6777" spans="1:19" x14ac:dyDescent="0.3">
      <c r="A6777">
        <v>6776</v>
      </c>
      <c r="B6777" t="s">
        <v>14</v>
      </c>
      <c r="C6777" s="9">
        <v>45196</v>
      </c>
      <c r="D6777" s="9">
        <v>45199</v>
      </c>
      <c r="E6777" s="10">
        <v>45144</v>
      </c>
      <c r="F6777" t="s">
        <v>18</v>
      </c>
      <c r="G6777">
        <v>263.33999999999997</v>
      </c>
      <c r="H6777">
        <v>1</v>
      </c>
      <c r="I6777">
        <v>0</v>
      </c>
      <c r="J6777" t="s">
        <v>28</v>
      </c>
      <c r="K6777" t="s">
        <v>29</v>
      </c>
      <c r="L6777" t="s">
        <v>21</v>
      </c>
      <c r="M6777" t="s">
        <v>22</v>
      </c>
      <c r="N6777" t="s">
        <v>41</v>
      </c>
      <c r="O6777">
        <f>Table2[[#This Row],[check_out_date]]-Table2[[#This Row],[check_in_date]]</f>
        <v>3</v>
      </c>
      <c r="P6777">
        <f>Table2[[#This Row],[num_adults]]+Table2[[#This Row],[num_children]]</f>
        <v>1</v>
      </c>
      <c r="Q6777" s="3">
        <f>IF(OR(Table2[[#This Row],[booking_status]]="confirmed",Table2[[#This Row],[booking_status]]="checked-out"),Table2[[#This Row],[room_rate_per_night]]*Table2[[#This Row],[Num_Nights]],0)</f>
        <v>790.02</v>
      </c>
      <c r="R6777" t="str" cm="1">
        <f t="array" ref="R6777">IFERROR(_xlfn.IFS(Table2[[#This Row],[booking_status]]="confirmed","Expected",Table2[[#This Row],[booking_status]]="checked-out","Actual"),"No Revenue")</f>
        <v>Expected</v>
      </c>
      <c r="S6777" s="4">
        <f>Table2[[#This Row],[Revenue_Amount]]/Table2[[#This Row],[Num_Nights]]</f>
        <v>263.33999999999997</v>
      </c>
    </row>
    <row r="6778" spans="1:19" hidden="1" x14ac:dyDescent="0.3">
      <c r="A6778">
        <v>6777</v>
      </c>
      <c r="B6778" t="s">
        <v>37</v>
      </c>
      <c r="C6778" s="9">
        <v>44975</v>
      </c>
      <c r="D6778" s="9">
        <v>44983</v>
      </c>
      <c r="E6778" s="10">
        <v>44959</v>
      </c>
      <c r="F6778" t="s">
        <v>27</v>
      </c>
      <c r="G6778">
        <v>176.31</v>
      </c>
      <c r="H6778">
        <v>1</v>
      </c>
      <c r="I6778">
        <v>0</v>
      </c>
      <c r="J6778" t="s">
        <v>35</v>
      </c>
      <c r="K6778" t="s">
        <v>29</v>
      </c>
      <c r="L6778" t="s">
        <v>21</v>
      </c>
      <c r="M6778" t="s">
        <v>36</v>
      </c>
      <c r="N6778" t="s">
        <v>41</v>
      </c>
      <c r="O6778">
        <f>Table2[[#This Row],[check_out_date]]-Table2[[#This Row],[check_in_date]]</f>
        <v>8</v>
      </c>
      <c r="P6778">
        <f>Table2[[#This Row],[num_adults]]+Table2[[#This Row],[num_children]]</f>
        <v>1</v>
      </c>
      <c r="Q6778" s="3">
        <f>IF(OR(Table2[[#This Row],[booking_status]]="confirmed",Table2[[#This Row],[booking_status]]="checked-out"),Table2[[#This Row],[room_rate_per_night]]*Table2[[#This Row],[Num_Nights]],0)</f>
        <v>1410.48</v>
      </c>
      <c r="R6778" t="str" cm="1">
        <f t="array" ref="R6778">IFERROR(_xlfn.IFS(Table2[[#This Row],[booking_status]]="confirmed","Expected",Table2[[#This Row],[booking_status]]="checked-out","Actual"),"No Revenue")</f>
        <v>Expected</v>
      </c>
      <c r="S6778" s="4">
        <f>Table2[[#This Row],[Revenue_Amount]]/Table2[[#This Row],[Num_Nights]]</f>
        <v>176.31</v>
      </c>
    </row>
    <row r="6779" spans="1:19" x14ac:dyDescent="0.3">
      <c r="A6779">
        <v>6778</v>
      </c>
      <c r="B6779" t="s">
        <v>14</v>
      </c>
      <c r="C6779" s="9">
        <v>45069</v>
      </c>
      <c r="D6779" s="9">
        <v>45077</v>
      </c>
      <c r="E6779" s="10">
        <v>45014</v>
      </c>
      <c r="F6779" t="s">
        <v>18</v>
      </c>
      <c r="G6779">
        <v>226.88</v>
      </c>
      <c r="H6779">
        <v>1</v>
      </c>
      <c r="I6779">
        <v>1</v>
      </c>
      <c r="J6779" t="s">
        <v>28</v>
      </c>
      <c r="K6779" t="s">
        <v>29</v>
      </c>
      <c r="L6779" t="s">
        <v>21</v>
      </c>
      <c r="M6779" t="s">
        <v>22</v>
      </c>
      <c r="N6779" t="s">
        <v>45</v>
      </c>
      <c r="O6779">
        <f>Table2[[#This Row],[check_out_date]]-Table2[[#This Row],[check_in_date]]</f>
        <v>8</v>
      </c>
      <c r="P6779">
        <f>Table2[[#This Row],[num_adults]]+Table2[[#This Row],[num_children]]</f>
        <v>2</v>
      </c>
      <c r="Q6779" s="3">
        <f>IF(OR(Table2[[#This Row],[booking_status]]="confirmed",Table2[[#This Row],[booking_status]]="checked-out"),Table2[[#This Row],[room_rate_per_night]]*Table2[[#This Row],[Num_Nights]],0)</f>
        <v>1815.04</v>
      </c>
      <c r="R6779" t="str" cm="1">
        <f t="array" ref="R6779">IFERROR(_xlfn.IFS(Table2[[#This Row],[booking_status]]="confirmed","Expected",Table2[[#This Row],[booking_status]]="checked-out","Actual"),"No Revenue")</f>
        <v>Expected</v>
      </c>
      <c r="S6779" s="4">
        <f>Table2[[#This Row],[Revenue_Amount]]/Table2[[#This Row],[Num_Nights]]</f>
        <v>226.88</v>
      </c>
    </row>
    <row r="6780" spans="1:19" x14ac:dyDescent="0.3">
      <c r="A6780">
        <v>6779</v>
      </c>
      <c r="B6780" t="s">
        <v>37</v>
      </c>
      <c r="C6780" s="9">
        <v>44929</v>
      </c>
      <c r="D6780" s="9">
        <v>44930</v>
      </c>
      <c r="E6780" s="10">
        <v>44917</v>
      </c>
      <c r="F6780" t="s">
        <v>54</v>
      </c>
      <c r="G6780">
        <v>357.56</v>
      </c>
      <c r="H6780">
        <v>2</v>
      </c>
      <c r="I6780">
        <v>1</v>
      </c>
      <c r="J6780" t="s">
        <v>55</v>
      </c>
      <c r="K6780" t="s">
        <v>66</v>
      </c>
      <c r="L6780" t="s">
        <v>21</v>
      </c>
      <c r="M6780" t="s">
        <v>36</v>
      </c>
      <c r="N6780" t="s">
        <v>41</v>
      </c>
      <c r="O6780">
        <f>Table2[[#This Row],[check_out_date]]-Table2[[#This Row],[check_in_date]]</f>
        <v>1</v>
      </c>
      <c r="P6780">
        <f>Table2[[#This Row],[num_adults]]+Table2[[#This Row],[num_children]]</f>
        <v>3</v>
      </c>
      <c r="Q6780" s="3">
        <f>IF(OR(Table2[[#This Row],[booking_status]]="confirmed",Table2[[#This Row],[booking_status]]="checked-out"),Table2[[#This Row],[room_rate_per_night]]*Table2[[#This Row],[Num_Nights]],0)</f>
        <v>357.56</v>
      </c>
      <c r="R6780" t="str" cm="1">
        <f t="array" ref="R6780">IFERROR(_xlfn.IFS(Table2[[#This Row],[booking_status]]="confirmed","Expected",Table2[[#This Row],[booking_status]]="checked-out","Actual"),"No Revenue")</f>
        <v>Expected</v>
      </c>
      <c r="S6780" s="4">
        <f>Table2[[#This Row],[Revenue_Amount]]/Table2[[#This Row],[Num_Nights]]</f>
        <v>357.56</v>
      </c>
    </row>
    <row r="6781" spans="1:19" x14ac:dyDescent="0.3">
      <c r="A6781">
        <v>6780</v>
      </c>
      <c r="B6781" t="s">
        <v>14</v>
      </c>
      <c r="C6781" s="9">
        <v>45049</v>
      </c>
      <c r="D6781" s="9">
        <v>45051</v>
      </c>
      <c r="E6781" s="10">
        <v>45044</v>
      </c>
      <c r="F6781" t="s">
        <v>27</v>
      </c>
      <c r="G6781">
        <v>148.05000000000001</v>
      </c>
      <c r="H6781">
        <v>2</v>
      </c>
      <c r="I6781">
        <v>0</v>
      </c>
      <c r="J6781" t="s">
        <v>28</v>
      </c>
      <c r="K6781" t="s">
        <v>29</v>
      </c>
      <c r="L6781" t="s">
        <v>70</v>
      </c>
      <c r="M6781" t="s">
        <v>36</v>
      </c>
      <c r="N6781" t="s">
        <v>23</v>
      </c>
      <c r="O6781">
        <f>Table2[[#This Row],[check_out_date]]-Table2[[#This Row],[check_in_date]]</f>
        <v>2</v>
      </c>
      <c r="P6781">
        <f>Table2[[#This Row],[num_adults]]+Table2[[#This Row],[num_children]]</f>
        <v>2</v>
      </c>
      <c r="Q6781" s="3">
        <f>IF(OR(Table2[[#This Row],[booking_status]]="confirmed",Table2[[#This Row],[booking_status]]="checked-out"),Table2[[#This Row],[room_rate_per_night]]*Table2[[#This Row],[Num_Nights]],0)</f>
        <v>0</v>
      </c>
      <c r="R6781" t="str" cm="1">
        <f t="array" ref="R6781">IFERROR(_xlfn.IFS(Table2[[#This Row],[booking_status]]="confirmed","Expected",Table2[[#This Row],[booking_status]]="checked-out","Actual"),"No Revenue")</f>
        <v>No Revenue</v>
      </c>
      <c r="S6781" s="4">
        <f>Table2[[#This Row],[Revenue_Amount]]/Table2[[#This Row],[Num_Nights]]</f>
        <v>0</v>
      </c>
    </row>
    <row r="6782" spans="1:19" x14ac:dyDescent="0.3">
      <c r="A6782">
        <v>6781</v>
      </c>
      <c r="B6782" t="s">
        <v>50</v>
      </c>
      <c r="C6782" s="9">
        <v>45068</v>
      </c>
      <c r="D6782" s="9">
        <v>45069</v>
      </c>
      <c r="E6782" s="10">
        <v>45058</v>
      </c>
      <c r="F6782" t="s">
        <v>49</v>
      </c>
      <c r="G6782">
        <v>97.91</v>
      </c>
      <c r="H6782">
        <v>1</v>
      </c>
      <c r="I6782">
        <v>2</v>
      </c>
      <c r="J6782" t="s">
        <v>94</v>
      </c>
      <c r="K6782" t="s">
        <v>20</v>
      </c>
      <c r="L6782" t="s">
        <v>70</v>
      </c>
      <c r="M6782" t="s">
        <v>22</v>
      </c>
      <c r="N6782" t="s">
        <v>45</v>
      </c>
      <c r="O6782">
        <f>Table2[[#This Row],[check_out_date]]-Table2[[#This Row],[check_in_date]]</f>
        <v>1</v>
      </c>
      <c r="P6782">
        <f>Table2[[#This Row],[num_adults]]+Table2[[#This Row],[num_children]]</f>
        <v>3</v>
      </c>
      <c r="Q6782" s="3">
        <f>IF(OR(Table2[[#This Row],[booking_status]]="confirmed",Table2[[#This Row],[booking_status]]="checked-out"),Table2[[#This Row],[room_rate_per_night]]*Table2[[#This Row],[Num_Nights]],0)</f>
        <v>0</v>
      </c>
      <c r="R6782" t="str" cm="1">
        <f t="array" ref="R6782">IFERROR(_xlfn.IFS(Table2[[#This Row],[booking_status]]="confirmed","Expected",Table2[[#This Row],[booking_status]]="checked-out","Actual"),"No Revenue")</f>
        <v>No Revenue</v>
      </c>
      <c r="S6782" s="4">
        <f>Table2[[#This Row],[Revenue_Amount]]/Table2[[#This Row],[Num_Nights]]</f>
        <v>0</v>
      </c>
    </row>
    <row r="6783" spans="1:19" x14ac:dyDescent="0.3">
      <c r="A6783">
        <v>6782</v>
      </c>
      <c r="B6783" t="s">
        <v>50</v>
      </c>
      <c r="C6783" s="9">
        <v>44976</v>
      </c>
      <c r="D6783" s="9">
        <v>44978</v>
      </c>
      <c r="E6783" s="10">
        <v>44948</v>
      </c>
      <c r="F6783" t="s">
        <v>18</v>
      </c>
      <c r="G6783">
        <v>283.68</v>
      </c>
      <c r="H6783">
        <v>3</v>
      </c>
      <c r="I6783">
        <v>0</v>
      </c>
      <c r="J6783" t="s">
        <v>28</v>
      </c>
      <c r="K6783" t="s">
        <v>99</v>
      </c>
      <c r="L6783" t="s">
        <v>70</v>
      </c>
      <c r="M6783" t="s">
        <v>22</v>
      </c>
      <c r="N6783" t="s">
        <v>23</v>
      </c>
      <c r="O6783">
        <f>Table2[[#This Row],[check_out_date]]-Table2[[#This Row],[check_in_date]]</f>
        <v>2</v>
      </c>
      <c r="P6783">
        <f>Table2[[#This Row],[num_adults]]+Table2[[#This Row],[num_children]]</f>
        <v>3</v>
      </c>
      <c r="Q6783" s="3">
        <f>IF(OR(Table2[[#This Row],[booking_status]]="confirmed",Table2[[#This Row],[booking_status]]="checked-out"),Table2[[#This Row],[room_rate_per_night]]*Table2[[#This Row],[Num_Nights]],0)</f>
        <v>0</v>
      </c>
      <c r="R6783" t="str" cm="1">
        <f t="array" ref="R6783">IFERROR(_xlfn.IFS(Table2[[#This Row],[booking_status]]="confirmed","Expected",Table2[[#This Row],[booking_status]]="checked-out","Actual"),"No Revenue")</f>
        <v>No Revenue</v>
      </c>
      <c r="S6783" s="4">
        <f>Table2[[#This Row],[Revenue_Amount]]/Table2[[#This Row],[Num_Nights]]</f>
        <v>0</v>
      </c>
    </row>
    <row r="6784" spans="1:19" x14ac:dyDescent="0.3">
      <c r="A6784">
        <v>6783</v>
      </c>
      <c r="B6784" t="s">
        <v>37</v>
      </c>
      <c r="C6784" s="9">
        <v>44957</v>
      </c>
      <c r="D6784" s="9">
        <v>44967</v>
      </c>
      <c r="E6784" s="10">
        <v>44919</v>
      </c>
      <c r="F6784" t="s">
        <v>18</v>
      </c>
      <c r="G6784">
        <v>278.35000000000002</v>
      </c>
      <c r="H6784">
        <v>2</v>
      </c>
      <c r="I6784">
        <v>1</v>
      </c>
      <c r="J6784" t="s">
        <v>28</v>
      </c>
      <c r="K6784" t="s">
        <v>20</v>
      </c>
      <c r="L6784" t="s">
        <v>21</v>
      </c>
      <c r="M6784" t="s">
        <v>36</v>
      </c>
      <c r="N6784" t="s">
        <v>45</v>
      </c>
      <c r="O6784">
        <f>Table2[[#This Row],[check_out_date]]-Table2[[#This Row],[check_in_date]]</f>
        <v>10</v>
      </c>
      <c r="P6784">
        <f>Table2[[#This Row],[num_adults]]+Table2[[#This Row],[num_children]]</f>
        <v>3</v>
      </c>
      <c r="Q6784" s="3">
        <f>IF(OR(Table2[[#This Row],[booking_status]]="confirmed",Table2[[#This Row],[booking_status]]="checked-out"),Table2[[#This Row],[room_rate_per_night]]*Table2[[#This Row],[Num_Nights]],0)</f>
        <v>2783.5</v>
      </c>
      <c r="R6784" t="str" cm="1">
        <f t="array" ref="R6784">IFERROR(_xlfn.IFS(Table2[[#This Row],[booking_status]]="confirmed","Expected",Table2[[#This Row],[booking_status]]="checked-out","Actual"),"No Revenue")</f>
        <v>Expected</v>
      </c>
      <c r="S6784" s="4">
        <f>Table2[[#This Row],[Revenue_Amount]]/Table2[[#This Row],[Num_Nights]]</f>
        <v>278.35000000000002</v>
      </c>
    </row>
    <row r="6785" spans="1:19" x14ac:dyDescent="0.3">
      <c r="A6785">
        <v>6784</v>
      </c>
      <c r="B6785" t="s">
        <v>14</v>
      </c>
      <c r="C6785" s="9">
        <v>45100</v>
      </c>
      <c r="D6785" s="9">
        <v>45108</v>
      </c>
      <c r="E6785" s="10">
        <v>45085</v>
      </c>
      <c r="F6785" t="s">
        <v>18</v>
      </c>
      <c r="G6785">
        <v>167.66</v>
      </c>
      <c r="H6785">
        <v>4</v>
      </c>
      <c r="I6785">
        <v>0</v>
      </c>
      <c r="J6785" t="s">
        <v>28</v>
      </c>
      <c r="K6785" t="s">
        <v>20</v>
      </c>
      <c r="L6785" t="s">
        <v>21</v>
      </c>
      <c r="M6785" t="s">
        <v>36</v>
      </c>
      <c r="N6785" t="s">
        <v>23</v>
      </c>
      <c r="O6785">
        <f>Table2[[#This Row],[check_out_date]]-Table2[[#This Row],[check_in_date]]</f>
        <v>8</v>
      </c>
      <c r="P6785">
        <f>Table2[[#This Row],[num_adults]]+Table2[[#This Row],[num_children]]</f>
        <v>4</v>
      </c>
      <c r="Q6785" s="3">
        <f>IF(OR(Table2[[#This Row],[booking_status]]="confirmed",Table2[[#This Row],[booking_status]]="checked-out"),Table2[[#This Row],[room_rate_per_night]]*Table2[[#This Row],[Num_Nights]],0)</f>
        <v>1341.28</v>
      </c>
      <c r="R6785" t="str" cm="1">
        <f t="array" ref="R6785">IFERROR(_xlfn.IFS(Table2[[#This Row],[booking_status]]="confirmed","Expected",Table2[[#This Row],[booking_status]]="checked-out","Actual"),"No Revenue")</f>
        <v>Expected</v>
      </c>
      <c r="S6785" s="4">
        <f>Table2[[#This Row],[Revenue_Amount]]/Table2[[#This Row],[Num_Nights]]</f>
        <v>167.66</v>
      </c>
    </row>
    <row r="6786" spans="1:19" x14ac:dyDescent="0.3">
      <c r="A6786">
        <v>6785</v>
      </c>
      <c r="B6786" t="s">
        <v>31</v>
      </c>
      <c r="C6786" s="9">
        <v>45004</v>
      </c>
      <c r="D6786" s="9">
        <v>45007</v>
      </c>
      <c r="E6786" s="10">
        <v>44976</v>
      </c>
      <c r="F6786" t="s">
        <v>49</v>
      </c>
      <c r="G6786">
        <v>81.63</v>
      </c>
      <c r="H6786">
        <v>1</v>
      </c>
      <c r="I6786">
        <v>0</v>
      </c>
      <c r="J6786" t="s">
        <v>19</v>
      </c>
      <c r="K6786" t="s">
        <v>44</v>
      </c>
      <c r="L6786" t="s">
        <v>21</v>
      </c>
      <c r="M6786" t="s">
        <v>36</v>
      </c>
      <c r="N6786" t="s">
        <v>95</v>
      </c>
      <c r="O6786">
        <f>Table2[[#This Row],[check_out_date]]-Table2[[#This Row],[check_in_date]]</f>
        <v>3</v>
      </c>
      <c r="P6786">
        <f>Table2[[#This Row],[num_adults]]+Table2[[#This Row],[num_children]]</f>
        <v>1</v>
      </c>
      <c r="Q6786" s="3">
        <f>IF(OR(Table2[[#This Row],[booking_status]]="confirmed",Table2[[#This Row],[booking_status]]="checked-out"),Table2[[#This Row],[room_rate_per_night]]*Table2[[#This Row],[Num_Nights]],0)</f>
        <v>244.89</v>
      </c>
      <c r="R6786" t="str" cm="1">
        <f t="array" ref="R6786">IFERROR(_xlfn.IFS(Table2[[#This Row],[booking_status]]="confirmed","Expected",Table2[[#This Row],[booking_status]]="checked-out","Actual"),"No Revenue")</f>
        <v>Expected</v>
      </c>
      <c r="S6786" s="4">
        <f>Table2[[#This Row],[Revenue_Amount]]/Table2[[#This Row],[Num_Nights]]</f>
        <v>81.63</v>
      </c>
    </row>
    <row r="6787" spans="1:19" x14ac:dyDescent="0.3">
      <c r="A6787">
        <v>6786</v>
      </c>
      <c r="B6787" t="s">
        <v>50</v>
      </c>
      <c r="C6787" s="9">
        <v>44973</v>
      </c>
      <c r="D6787" s="9">
        <v>44978</v>
      </c>
      <c r="E6787" s="10">
        <v>44952</v>
      </c>
      <c r="F6787" t="s">
        <v>49</v>
      </c>
      <c r="G6787">
        <v>99.25</v>
      </c>
      <c r="H6787">
        <v>2</v>
      </c>
      <c r="I6787">
        <v>0</v>
      </c>
      <c r="J6787" t="s">
        <v>55</v>
      </c>
      <c r="K6787" t="s">
        <v>66</v>
      </c>
      <c r="L6787" t="s">
        <v>21</v>
      </c>
      <c r="M6787" t="s">
        <v>36</v>
      </c>
      <c r="N6787" t="s">
        <v>41</v>
      </c>
      <c r="O6787">
        <f>Table2[[#This Row],[check_out_date]]-Table2[[#This Row],[check_in_date]]</f>
        <v>5</v>
      </c>
      <c r="P6787">
        <f>Table2[[#This Row],[num_adults]]+Table2[[#This Row],[num_children]]</f>
        <v>2</v>
      </c>
      <c r="Q6787" s="3">
        <f>IF(OR(Table2[[#This Row],[booking_status]]="confirmed",Table2[[#This Row],[booking_status]]="checked-out"),Table2[[#This Row],[room_rate_per_night]]*Table2[[#This Row],[Num_Nights]],0)</f>
        <v>496.25</v>
      </c>
      <c r="R6787" t="str" cm="1">
        <f t="array" ref="R6787">IFERROR(_xlfn.IFS(Table2[[#This Row],[booking_status]]="confirmed","Expected",Table2[[#This Row],[booking_status]]="checked-out","Actual"),"No Revenue")</f>
        <v>Expected</v>
      </c>
      <c r="S6787" s="4">
        <f>Table2[[#This Row],[Revenue_Amount]]/Table2[[#This Row],[Num_Nights]]</f>
        <v>99.25</v>
      </c>
    </row>
    <row r="6788" spans="1:19" x14ac:dyDescent="0.3">
      <c r="A6788">
        <v>6787</v>
      </c>
      <c r="B6788" t="s">
        <v>31</v>
      </c>
      <c r="C6788" s="9">
        <v>45117</v>
      </c>
      <c r="D6788" s="9">
        <v>45120</v>
      </c>
      <c r="E6788" s="10">
        <v>45071</v>
      </c>
      <c r="F6788" t="s">
        <v>27</v>
      </c>
      <c r="G6788">
        <v>119.15</v>
      </c>
      <c r="H6788">
        <v>1</v>
      </c>
      <c r="I6788">
        <v>1</v>
      </c>
      <c r="J6788" t="s">
        <v>55</v>
      </c>
      <c r="K6788" t="s">
        <v>99</v>
      </c>
      <c r="L6788" t="s">
        <v>70</v>
      </c>
      <c r="M6788" t="s">
        <v>36</v>
      </c>
      <c r="N6788" t="s">
        <v>30</v>
      </c>
      <c r="O6788">
        <f>Table2[[#This Row],[check_out_date]]-Table2[[#This Row],[check_in_date]]</f>
        <v>3</v>
      </c>
      <c r="P6788">
        <f>Table2[[#This Row],[num_adults]]+Table2[[#This Row],[num_children]]</f>
        <v>2</v>
      </c>
      <c r="Q6788" s="3">
        <f>IF(OR(Table2[[#This Row],[booking_status]]="confirmed",Table2[[#This Row],[booking_status]]="checked-out"),Table2[[#This Row],[room_rate_per_night]]*Table2[[#This Row],[Num_Nights]],0)</f>
        <v>0</v>
      </c>
      <c r="R6788" t="str" cm="1">
        <f t="array" ref="R6788">IFERROR(_xlfn.IFS(Table2[[#This Row],[booking_status]]="confirmed","Expected",Table2[[#This Row],[booking_status]]="checked-out","Actual"),"No Revenue")</f>
        <v>No Revenue</v>
      </c>
      <c r="S6788" s="4">
        <f>Table2[[#This Row],[Revenue_Amount]]/Table2[[#This Row],[Num_Nights]]</f>
        <v>0</v>
      </c>
    </row>
    <row r="6789" spans="1:19" hidden="1" x14ac:dyDescent="0.3">
      <c r="A6789">
        <v>6788</v>
      </c>
      <c r="B6789" t="s">
        <v>31</v>
      </c>
      <c r="C6789" s="9">
        <v>45137</v>
      </c>
      <c r="D6789" s="9">
        <v>45142</v>
      </c>
      <c r="E6789" s="10">
        <v>45078</v>
      </c>
      <c r="F6789" t="s">
        <v>54</v>
      </c>
      <c r="G6789">
        <v>308.36</v>
      </c>
      <c r="H6789">
        <v>2</v>
      </c>
      <c r="I6789">
        <v>1</v>
      </c>
      <c r="J6789" t="s">
        <v>35</v>
      </c>
      <c r="K6789" t="s">
        <v>29</v>
      </c>
      <c r="L6789" t="s">
        <v>70</v>
      </c>
      <c r="M6789" t="s">
        <v>36</v>
      </c>
      <c r="N6789" t="s">
        <v>23</v>
      </c>
      <c r="O6789">
        <f>Table2[[#This Row],[check_out_date]]-Table2[[#This Row],[check_in_date]]</f>
        <v>5</v>
      </c>
      <c r="P6789">
        <f>Table2[[#This Row],[num_adults]]+Table2[[#This Row],[num_children]]</f>
        <v>3</v>
      </c>
      <c r="Q6789" s="3">
        <f>IF(OR(Table2[[#This Row],[booking_status]]="confirmed",Table2[[#This Row],[booking_status]]="checked-out"),Table2[[#This Row],[room_rate_per_night]]*Table2[[#This Row],[Num_Nights]],0)</f>
        <v>0</v>
      </c>
      <c r="R6789" t="str" cm="1">
        <f t="array" ref="R6789">IFERROR(_xlfn.IFS(Table2[[#This Row],[booking_status]]="confirmed","Expected",Table2[[#This Row],[booking_status]]="checked-out","Actual"),"No Revenue")</f>
        <v>No Revenue</v>
      </c>
      <c r="S6789" s="4">
        <f>Table2[[#This Row],[Revenue_Amount]]/Table2[[#This Row],[Num_Nights]]</f>
        <v>0</v>
      </c>
    </row>
    <row r="6790" spans="1:19" hidden="1" x14ac:dyDescent="0.3">
      <c r="A6790">
        <v>6789</v>
      </c>
      <c r="B6790" t="s">
        <v>37</v>
      </c>
      <c r="C6790" s="9">
        <v>45156</v>
      </c>
      <c r="D6790" s="9">
        <v>45160</v>
      </c>
      <c r="E6790" s="10">
        <v>45145</v>
      </c>
      <c r="F6790" t="s">
        <v>27</v>
      </c>
      <c r="G6790">
        <v>124.2</v>
      </c>
      <c r="H6790">
        <v>1</v>
      </c>
      <c r="I6790">
        <v>0</v>
      </c>
      <c r="J6790" t="s">
        <v>35</v>
      </c>
      <c r="K6790" t="s">
        <v>99</v>
      </c>
      <c r="L6790" t="s">
        <v>21</v>
      </c>
      <c r="M6790" t="s">
        <v>36</v>
      </c>
      <c r="N6790" t="s">
        <v>23</v>
      </c>
      <c r="O6790">
        <f>Table2[[#This Row],[check_out_date]]-Table2[[#This Row],[check_in_date]]</f>
        <v>4</v>
      </c>
      <c r="P6790">
        <f>Table2[[#This Row],[num_adults]]+Table2[[#This Row],[num_children]]</f>
        <v>1</v>
      </c>
      <c r="Q6790" s="3">
        <f>IF(OR(Table2[[#This Row],[booking_status]]="confirmed",Table2[[#This Row],[booking_status]]="checked-out"),Table2[[#This Row],[room_rate_per_night]]*Table2[[#This Row],[Num_Nights]],0)</f>
        <v>496.8</v>
      </c>
      <c r="R6790" t="str" cm="1">
        <f t="array" ref="R6790">IFERROR(_xlfn.IFS(Table2[[#This Row],[booking_status]]="confirmed","Expected",Table2[[#This Row],[booking_status]]="checked-out","Actual"),"No Revenue")</f>
        <v>Expected</v>
      </c>
      <c r="S6790" s="4">
        <f>Table2[[#This Row],[Revenue_Amount]]/Table2[[#This Row],[Num_Nights]]</f>
        <v>124.2</v>
      </c>
    </row>
    <row r="6791" spans="1:19" x14ac:dyDescent="0.3">
      <c r="A6791">
        <v>6790</v>
      </c>
      <c r="B6791" t="s">
        <v>50</v>
      </c>
      <c r="C6791" s="9">
        <v>45099</v>
      </c>
      <c r="D6791" s="9">
        <v>45112</v>
      </c>
      <c r="E6791" s="10">
        <v>45087</v>
      </c>
      <c r="F6791" t="s">
        <v>27</v>
      </c>
      <c r="G6791">
        <v>195.27</v>
      </c>
      <c r="H6791">
        <v>2</v>
      </c>
      <c r="I6791">
        <v>0</v>
      </c>
      <c r="J6791" t="s">
        <v>19</v>
      </c>
      <c r="K6791" t="s">
        <v>44</v>
      </c>
      <c r="L6791" t="s">
        <v>21</v>
      </c>
      <c r="M6791" t="s">
        <v>22</v>
      </c>
      <c r="N6791" t="s">
        <v>41</v>
      </c>
      <c r="O6791">
        <f>Table2[[#This Row],[check_out_date]]-Table2[[#This Row],[check_in_date]]</f>
        <v>13</v>
      </c>
      <c r="P6791">
        <f>Table2[[#This Row],[num_adults]]+Table2[[#This Row],[num_children]]</f>
        <v>2</v>
      </c>
      <c r="Q6791" s="3">
        <f>IF(OR(Table2[[#This Row],[booking_status]]="confirmed",Table2[[#This Row],[booking_status]]="checked-out"),Table2[[#This Row],[room_rate_per_night]]*Table2[[#This Row],[Num_Nights]],0)</f>
        <v>2538.5100000000002</v>
      </c>
      <c r="R6791" t="str" cm="1">
        <f t="array" ref="R6791">IFERROR(_xlfn.IFS(Table2[[#This Row],[booking_status]]="confirmed","Expected",Table2[[#This Row],[booking_status]]="checked-out","Actual"),"No Revenue")</f>
        <v>Expected</v>
      </c>
      <c r="S6791" s="4">
        <f>Table2[[#This Row],[Revenue_Amount]]/Table2[[#This Row],[Num_Nights]]</f>
        <v>195.27</v>
      </c>
    </row>
    <row r="6792" spans="1:19" x14ac:dyDescent="0.3">
      <c r="A6792">
        <v>6791</v>
      </c>
      <c r="B6792" t="s">
        <v>14</v>
      </c>
      <c r="C6792" s="9">
        <v>45225</v>
      </c>
      <c r="D6792" s="9">
        <v>45229</v>
      </c>
      <c r="E6792" s="10">
        <v>45186</v>
      </c>
      <c r="F6792" t="s">
        <v>49</v>
      </c>
      <c r="G6792">
        <v>76</v>
      </c>
      <c r="H6792">
        <v>2</v>
      </c>
      <c r="I6792">
        <v>3</v>
      </c>
      <c r="J6792" t="s">
        <v>19</v>
      </c>
      <c r="K6792" t="s">
        <v>20</v>
      </c>
      <c r="L6792" t="s">
        <v>21</v>
      </c>
      <c r="M6792" t="s">
        <v>36</v>
      </c>
      <c r="N6792" t="s">
        <v>41</v>
      </c>
      <c r="O6792">
        <f>Table2[[#This Row],[check_out_date]]-Table2[[#This Row],[check_in_date]]</f>
        <v>4</v>
      </c>
      <c r="P6792">
        <f>Table2[[#This Row],[num_adults]]+Table2[[#This Row],[num_children]]</f>
        <v>5</v>
      </c>
      <c r="Q6792" s="3">
        <f>IF(OR(Table2[[#This Row],[booking_status]]="confirmed",Table2[[#This Row],[booking_status]]="checked-out"),Table2[[#This Row],[room_rate_per_night]]*Table2[[#This Row],[Num_Nights]],0)</f>
        <v>304</v>
      </c>
      <c r="R6792" t="str" cm="1">
        <f t="array" ref="R6792">IFERROR(_xlfn.IFS(Table2[[#This Row],[booking_status]]="confirmed","Expected",Table2[[#This Row],[booking_status]]="checked-out","Actual"),"No Revenue")</f>
        <v>Expected</v>
      </c>
      <c r="S6792" s="4">
        <f>Table2[[#This Row],[Revenue_Amount]]/Table2[[#This Row],[Num_Nights]]</f>
        <v>76</v>
      </c>
    </row>
    <row r="6793" spans="1:19" x14ac:dyDescent="0.3">
      <c r="A6793">
        <v>6792</v>
      </c>
      <c r="B6793" t="s">
        <v>37</v>
      </c>
      <c r="C6793" s="9">
        <v>44967</v>
      </c>
      <c r="D6793" s="9">
        <v>44977</v>
      </c>
      <c r="E6793" s="10">
        <v>44945</v>
      </c>
      <c r="F6793" t="s">
        <v>27</v>
      </c>
      <c r="G6793">
        <v>125.53</v>
      </c>
      <c r="H6793">
        <v>2</v>
      </c>
      <c r="I6793">
        <v>0</v>
      </c>
      <c r="J6793" t="s">
        <v>94</v>
      </c>
      <c r="K6793" t="s">
        <v>66</v>
      </c>
      <c r="L6793" t="s">
        <v>21</v>
      </c>
      <c r="M6793" t="s">
        <v>36</v>
      </c>
      <c r="N6793" t="s">
        <v>95</v>
      </c>
      <c r="O6793">
        <f>Table2[[#This Row],[check_out_date]]-Table2[[#This Row],[check_in_date]]</f>
        <v>10</v>
      </c>
      <c r="P6793">
        <f>Table2[[#This Row],[num_adults]]+Table2[[#This Row],[num_children]]</f>
        <v>2</v>
      </c>
      <c r="Q6793" s="3">
        <f>IF(OR(Table2[[#This Row],[booking_status]]="confirmed",Table2[[#This Row],[booking_status]]="checked-out"),Table2[[#This Row],[room_rate_per_night]]*Table2[[#This Row],[Num_Nights]],0)</f>
        <v>1255.3</v>
      </c>
      <c r="R6793" t="str" cm="1">
        <f t="array" ref="R6793">IFERROR(_xlfn.IFS(Table2[[#This Row],[booking_status]]="confirmed","Expected",Table2[[#This Row],[booking_status]]="checked-out","Actual"),"No Revenue")</f>
        <v>Expected</v>
      </c>
      <c r="S6793" s="4">
        <f>Table2[[#This Row],[Revenue_Amount]]/Table2[[#This Row],[Num_Nights]]</f>
        <v>125.53</v>
      </c>
    </row>
    <row r="6794" spans="1:19" x14ac:dyDescent="0.3">
      <c r="A6794">
        <v>6793</v>
      </c>
      <c r="B6794" t="s">
        <v>31</v>
      </c>
      <c r="C6794" s="9">
        <v>45280</v>
      </c>
      <c r="D6794" s="9">
        <v>45286</v>
      </c>
      <c r="E6794" s="10">
        <v>45197</v>
      </c>
      <c r="F6794" t="s">
        <v>18</v>
      </c>
      <c r="G6794">
        <v>235.59</v>
      </c>
      <c r="H6794">
        <v>2</v>
      </c>
      <c r="I6794">
        <v>0</v>
      </c>
      <c r="J6794" t="s">
        <v>55</v>
      </c>
      <c r="K6794" t="s">
        <v>99</v>
      </c>
      <c r="L6794" t="s">
        <v>60</v>
      </c>
      <c r="M6794" t="s">
        <v>36</v>
      </c>
      <c r="N6794" t="s">
        <v>23</v>
      </c>
      <c r="O6794">
        <f>Table2[[#This Row],[check_out_date]]-Table2[[#This Row],[check_in_date]]</f>
        <v>6</v>
      </c>
      <c r="P6794">
        <f>Table2[[#This Row],[num_adults]]+Table2[[#This Row],[num_children]]</f>
        <v>2</v>
      </c>
      <c r="Q6794" s="3">
        <f>IF(OR(Table2[[#This Row],[booking_status]]="confirmed",Table2[[#This Row],[booking_status]]="checked-out"),Table2[[#This Row],[room_rate_per_night]]*Table2[[#This Row],[Num_Nights]],0)</f>
        <v>0</v>
      </c>
      <c r="R6794" t="str" cm="1">
        <f t="array" ref="R6794">IFERROR(_xlfn.IFS(Table2[[#This Row],[booking_status]]="confirmed","Expected",Table2[[#This Row],[booking_status]]="checked-out","Actual"),"No Revenue")</f>
        <v>No Revenue</v>
      </c>
      <c r="S6794" s="4">
        <f>Table2[[#This Row],[Revenue_Amount]]/Table2[[#This Row],[Num_Nights]]</f>
        <v>0</v>
      </c>
    </row>
    <row r="6795" spans="1:19" x14ac:dyDescent="0.3">
      <c r="A6795">
        <v>6794</v>
      </c>
      <c r="B6795" t="s">
        <v>14</v>
      </c>
      <c r="C6795" s="9">
        <v>45134</v>
      </c>
      <c r="D6795" s="9">
        <v>45138</v>
      </c>
      <c r="E6795" s="10">
        <v>45127</v>
      </c>
      <c r="F6795" t="s">
        <v>49</v>
      </c>
      <c r="G6795">
        <v>79.28</v>
      </c>
      <c r="H6795">
        <v>2</v>
      </c>
      <c r="I6795">
        <v>1</v>
      </c>
      <c r="J6795" t="s">
        <v>55</v>
      </c>
      <c r="K6795" t="s">
        <v>99</v>
      </c>
      <c r="L6795" t="s">
        <v>60</v>
      </c>
      <c r="M6795" t="s">
        <v>36</v>
      </c>
      <c r="N6795" t="s">
        <v>41</v>
      </c>
      <c r="O6795">
        <f>Table2[[#This Row],[check_out_date]]-Table2[[#This Row],[check_in_date]]</f>
        <v>4</v>
      </c>
      <c r="P6795">
        <f>Table2[[#This Row],[num_adults]]+Table2[[#This Row],[num_children]]</f>
        <v>3</v>
      </c>
      <c r="Q6795" s="3">
        <f>IF(OR(Table2[[#This Row],[booking_status]]="confirmed",Table2[[#This Row],[booking_status]]="checked-out"),Table2[[#This Row],[room_rate_per_night]]*Table2[[#This Row],[Num_Nights]],0)</f>
        <v>0</v>
      </c>
      <c r="R6795" t="str" cm="1">
        <f t="array" ref="R6795">IFERROR(_xlfn.IFS(Table2[[#This Row],[booking_status]]="confirmed","Expected",Table2[[#This Row],[booking_status]]="checked-out","Actual"),"No Revenue")</f>
        <v>No Revenue</v>
      </c>
      <c r="S6795" s="4">
        <f>Table2[[#This Row],[Revenue_Amount]]/Table2[[#This Row],[Num_Nights]]</f>
        <v>0</v>
      </c>
    </row>
    <row r="6796" spans="1:19" hidden="1" x14ac:dyDescent="0.3">
      <c r="A6796">
        <v>6795</v>
      </c>
      <c r="B6796" t="s">
        <v>31</v>
      </c>
      <c r="C6796" s="9">
        <v>45156</v>
      </c>
      <c r="D6796" s="9">
        <v>45160</v>
      </c>
      <c r="E6796" s="10">
        <v>45134</v>
      </c>
      <c r="F6796" t="s">
        <v>49</v>
      </c>
      <c r="G6796">
        <v>113.03</v>
      </c>
      <c r="H6796">
        <v>4</v>
      </c>
      <c r="I6796">
        <v>2</v>
      </c>
      <c r="J6796" t="s">
        <v>35</v>
      </c>
      <c r="K6796" t="s">
        <v>44</v>
      </c>
      <c r="L6796" t="s">
        <v>56</v>
      </c>
      <c r="M6796" t="s">
        <v>36</v>
      </c>
      <c r="N6796" t="s">
        <v>45</v>
      </c>
      <c r="O6796">
        <f>Table2[[#This Row],[check_out_date]]-Table2[[#This Row],[check_in_date]]</f>
        <v>4</v>
      </c>
      <c r="P6796">
        <f>Table2[[#This Row],[num_adults]]+Table2[[#This Row],[num_children]]</f>
        <v>6</v>
      </c>
      <c r="Q6796" s="3">
        <f>IF(OR(Table2[[#This Row],[booking_status]]="confirmed",Table2[[#This Row],[booking_status]]="checked-out"),Table2[[#This Row],[room_rate_per_night]]*Table2[[#This Row],[Num_Nights]],0)</f>
        <v>452.12</v>
      </c>
      <c r="R6796" t="str" cm="1">
        <f t="array" ref="R6796">IFERROR(_xlfn.IFS(Table2[[#This Row],[booking_status]]="confirmed","Expected",Table2[[#This Row],[booking_status]]="checked-out","Actual"),"No Revenue")</f>
        <v>Actual</v>
      </c>
      <c r="S6796" s="4">
        <f>Table2[[#This Row],[Revenue_Amount]]/Table2[[#This Row],[Num_Nights]]</f>
        <v>113.03</v>
      </c>
    </row>
    <row r="6797" spans="1:19" hidden="1" x14ac:dyDescent="0.3">
      <c r="A6797">
        <v>6796</v>
      </c>
      <c r="B6797" t="s">
        <v>50</v>
      </c>
      <c r="C6797" s="9">
        <v>44935</v>
      </c>
      <c r="D6797" s="9">
        <v>44937</v>
      </c>
      <c r="E6797" s="10">
        <v>44905</v>
      </c>
      <c r="F6797" t="s">
        <v>49</v>
      </c>
      <c r="G6797">
        <v>114.41</v>
      </c>
      <c r="H6797">
        <v>3</v>
      </c>
      <c r="I6797">
        <v>2</v>
      </c>
      <c r="J6797" t="s">
        <v>35</v>
      </c>
      <c r="K6797" t="s">
        <v>99</v>
      </c>
      <c r="L6797" t="s">
        <v>56</v>
      </c>
      <c r="M6797" t="s">
        <v>36</v>
      </c>
      <c r="N6797" t="s">
        <v>23</v>
      </c>
      <c r="O6797">
        <f>Table2[[#This Row],[check_out_date]]-Table2[[#This Row],[check_in_date]]</f>
        <v>2</v>
      </c>
      <c r="P6797">
        <f>Table2[[#This Row],[num_adults]]+Table2[[#This Row],[num_children]]</f>
        <v>5</v>
      </c>
      <c r="Q6797" s="3">
        <f>IF(OR(Table2[[#This Row],[booking_status]]="confirmed",Table2[[#This Row],[booking_status]]="checked-out"),Table2[[#This Row],[room_rate_per_night]]*Table2[[#This Row],[Num_Nights]],0)</f>
        <v>228.82</v>
      </c>
      <c r="R6797" t="str" cm="1">
        <f t="array" ref="R6797">IFERROR(_xlfn.IFS(Table2[[#This Row],[booking_status]]="confirmed","Expected",Table2[[#This Row],[booking_status]]="checked-out","Actual"),"No Revenue")</f>
        <v>Actual</v>
      </c>
      <c r="S6797" s="4">
        <f>Table2[[#This Row],[Revenue_Amount]]/Table2[[#This Row],[Num_Nights]]</f>
        <v>114.41</v>
      </c>
    </row>
    <row r="6798" spans="1:19" x14ac:dyDescent="0.3">
      <c r="A6798">
        <v>6797</v>
      </c>
      <c r="B6798" t="s">
        <v>14</v>
      </c>
      <c r="C6798" s="9">
        <v>45189</v>
      </c>
      <c r="D6798" s="9">
        <v>45191</v>
      </c>
      <c r="E6798" s="10">
        <v>45179</v>
      </c>
      <c r="F6798" t="s">
        <v>49</v>
      </c>
      <c r="G6798">
        <v>121.72</v>
      </c>
      <c r="H6798">
        <v>2</v>
      </c>
      <c r="I6798">
        <v>0</v>
      </c>
      <c r="J6798" t="s">
        <v>19</v>
      </c>
      <c r="K6798" t="s">
        <v>66</v>
      </c>
      <c r="L6798" t="s">
        <v>56</v>
      </c>
      <c r="M6798" t="s">
        <v>36</v>
      </c>
      <c r="N6798" t="s">
        <v>41</v>
      </c>
      <c r="O6798">
        <f>Table2[[#This Row],[check_out_date]]-Table2[[#This Row],[check_in_date]]</f>
        <v>2</v>
      </c>
      <c r="P6798">
        <f>Table2[[#This Row],[num_adults]]+Table2[[#This Row],[num_children]]</f>
        <v>2</v>
      </c>
      <c r="Q6798" s="3">
        <f>IF(OR(Table2[[#This Row],[booking_status]]="confirmed",Table2[[#This Row],[booking_status]]="checked-out"),Table2[[#This Row],[room_rate_per_night]]*Table2[[#This Row],[Num_Nights]],0)</f>
        <v>243.44</v>
      </c>
      <c r="R6798" t="str" cm="1">
        <f t="array" ref="R6798">IFERROR(_xlfn.IFS(Table2[[#This Row],[booking_status]]="confirmed","Expected",Table2[[#This Row],[booking_status]]="checked-out","Actual"),"No Revenue")</f>
        <v>Actual</v>
      </c>
      <c r="S6798" s="4">
        <f>Table2[[#This Row],[Revenue_Amount]]/Table2[[#This Row],[Num_Nights]]</f>
        <v>121.72</v>
      </c>
    </row>
    <row r="6799" spans="1:19" x14ac:dyDescent="0.3">
      <c r="A6799">
        <v>6798</v>
      </c>
      <c r="B6799" t="s">
        <v>31</v>
      </c>
      <c r="C6799" s="9">
        <v>45188</v>
      </c>
      <c r="D6799" s="9">
        <v>45189</v>
      </c>
      <c r="E6799" s="10">
        <v>45170</v>
      </c>
      <c r="F6799" t="s">
        <v>54</v>
      </c>
      <c r="G6799">
        <v>265.88</v>
      </c>
      <c r="H6799">
        <v>3</v>
      </c>
      <c r="I6799">
        <v>0</v>
      </c>
      <c r="J6799" t="s">
        <v>28</v>
      </c>
      <c r="K6799" t="s">
        <v>29</v>
      </c>
      <c r="L6799" t="s">
        <v>60</v>
      </c>
      <c r="M6799" t="s">
        <v>36</v>
      </c>
      <c r="N6799" t="s">
        <v>23</v>
      </c>
      <c r="O6799">
        <f>Table2[[#This Row],[check_out_date]]-Table2[[#This Row],[check_in_date]]</f>
        <v>1</v>
      </c>
      <c r="P6799">
        <f>Table2[[#This Row],[num_adults]]+Table2[[#This Row],[num_children]]</f>
        <v>3</v>
      </c>
      <c r="Q6799" s="3">
        <f>IF(OR(Table2[[#This Row],[booking_status]]="confirmed",Table2[[#This Row],[booking_status]]="checked-out"),Table2[[#This Row],[room_rate_per_night]]*Table2[[#This Row],[Num_Nights]],0)</f>
        <v>0</v>
      </c>
      <c r="R6799" t="str" cm="1">
        <f t="array" ref="R6799">IFERROR(_xlfn.IFS(Table2[[#This Row],[booking_status]]="confirmed","Expected",Table2[[#This Row],[booking_status]]="checked-out","Actual"),"No Revenue")</f>
        <v>No Revenue</v>
      </c>
      <c r="S6799" s="4">
        <f>Table2[[#This Row],[Revenue_Amount]]/Table2[[#This Row],[Num_Nights]]</f>
        <v>0</v>
      </c>
    </row>
    <row r="6800" spans="1:19" x14ac:dyDescent="0.3">
      <c r="A6800">
        <v>6799</v>
      </c>
      <c r="B6800" t="s">
        <v>31</v>
      </c>
      <c r="C6800" s="9">
        <v>45091</v>
      </c>
      <c r="D6800" s="9">
        <v>45095</v>
      </c>
      <c r="E6800" s="10">
        <v>45061</v>
      </c>
      <c r="F6800" t="s">
        <v>49</v>
      </c>
      <c r="G6800">
        <v>108.66</v>
      </c>
      <c r="H6800">
        <v>1</v>
      </c>
      <c r="I6800">
        <v>1</v>
      </c>
      <c r="J6800" t="s">
        <v>28</v>
      </c>
      <c r="K6800" t="s">
        <v>20</v>
      </c>
      <c r="L6800" t="s">
        <v>60</v>
      </c>
      <c r="M6800" t="s">
        <v>36</v>
      </c>
      <c r="N6800" t="s">
        <v>41</v>
      </c>
      <c r="O6800">
        <f>Table2[[#This Row],[check_out_date]]-Table2[[#This Row],[check_in_date]]</f>
        <v>4</v>
      </c>
      <c r="P6800">
        <f>Table2[[#This Row],[num_adults]]+Table2[[#This Row],[num_children]]</f>
        <v>2</v>
      </c>
      <c r="Q6800" s="3">
        <f>IF(OR(Table2[[#This Row],[booking_status]]="confirmed",Table2[[#This Row],[booking_status]]="checked-out"),Table2[[#This Row],[room_rate_per_night]]*Table2[[#This Row],[Num_Nights]],0)</f>
        <v>0</v>
      </c>
      <c r="R6800" t="str" cm="1">
        <f t="array" ref="R6800">IFERROR(_xlfn.IFS(Table2[[#This Row],[booking_status]]="confirmed","Expected",Table2[[#This Row],[booking_status]]="checked-out","Actual"),"No Revenue")</f>
        <v>No Revenue</v>
      </c>
      <c r="S6800" s="4">
        <f>Table2[[#This Row],[Revenue_Amount]]/Table2[[#This Row],[Num_Nights]]</f>
        <v>0</v>
      </c>
    </row>
    <row r="6801" spans="1:19" x14ac:dyDescent="0.3">
      <c r="A6801">
        <v>6800</v>
      </c>
      <c r="B6801" t="s">
        <v>14</v>
      </c>
      <c r="C6801" s="9">
        <v>44959</v>
      </c>
      <c r="D6801" s="9">
        <v>44967</v>
      </c>
      <c r="E6801" s="10">
        <v>44879</v>
      </c>
      <c r="F6801" t="s">
        <v>27</v>
      </c>
      <c r="G6801">
        <v>123.91</v>
      </c>
      <c r="H6801">
        <v>2</v>
      </c>
      <c r="I6801">
        <v>1</v>
      </c>
      <c r="J6801" t="s">
        <v>94</v>
      </c>
      <c r="K6801" t="s">
        <v>99</v>
      </c>
      <c r="L6801" t="s">
        <v>21</v>
      </c>
      <c r="M6801" t="s">
        <v>22</v>
      </c>
      <c r="N6801" t="s">
        <v>41</v>
      </c>
      <c r="O6801">
        <f>Table2[[#This Row],[check_out_date]]-Table2[[#This Row],[check_in_date]]</f>
        <v>8</v>
      </c>
      <c r="P6801">
        <f>Table2[[#This Row],[num_adults]]+Table2[[#This Row],[num_children]]</f>
        <v>3</v>
      </c>
      <c r="Q6801" s="3">
        <f>IF(OR(Table2[[#This Row],[booking_status]]="confirmed",Table2[[#This Row],[booking_status]]="checked-out"),Table2[[#This Row],[room_rate_per_night]]*Table2[[#This Row],[Num_Nights]],0)</f>
        <v>991.28</v>
      </c>
      <c r="R6801" t="str" cm="1">
        <f t="array" ref="R6801">IFERROR(_xlfn.IFS(Table2[[#This Row],[booking_status]]="confirmed","Expected",Table2[[#This Row],[booking_status]]="checked-out","Actual"),"No Revenue")</f>
        <v>Expected</v>
      </c>
      <c r="S6801" s="4">
        <f>Table2[[#This Row],[Revenue_Amount]]/Table2[[#This Row],[Num_Nights]]</f>
        <v>123.91</v>
      </c>
    </row>
    <row r="6802" spans="1:19" hidden="1" x14ac:dyDescent="0.3">
      <c r="A6802">
        <v>6801</v>
      </c>
      <c r="B6802" t="s">
        <v>14</v>
      </c>
      <c r="C6802" s="9">
        <v>45154</v>
      </c>
      <c r="D6802" s="9">
        <v>45156</v>
      </c>
      <c r="E6802" s="10">
        <v>45126</v>
      </c>
      <c r="F6802" t="s">
        <v>18</v>
      </c>
      <c r="G6802">
        <v>266.35000000000002</v>
      </c>
      <c r="H6802">
        <v>2</v>
      </c>
      <c r="I6802">
        <v>1</v>
      </c>
      <c r="J6802" t="s">
        <v>35</v>
      </c>
      <c r="K6802" t="s">
        <v>99</v>
      </c>
      <c r="L6802" t="s">
        <v>56</v>
      </c>
      <c r="M6802" t="s">
        <v>36</v>
      </c>
      <c r="N6802" t="s">
        <v>41</v>
      </c>
      <c r="O6802">
        <f>Table2[[#This Row],[check_out_date]]-Table2[[#This Row],[check_in_date]]</f>
        <v>2</v>
      </c>
      <c r="P6802">
        <f>Table2[[#This Row],[num_adults]]+Table2[[#This Row],[num_children]]</f>
        <v>3</v>
      </c>
      <c r="Q6802" s="3">
        <f>IF(OR(Table2[[#This Row],[booking_status]]="confirmed",Table2[[#This Row],[booking_status]]="checked-out"),Table2[[#This Row],[room_rate_per_night]]*Table2[[#This Row],[Num_Nights]],0)</f>
        <v>532.70000000000005</v>
      </c>
      <c r="R6802" t="str" cm="1">
        <f t="array" ref="R6802">IFERROR(_xlfn.IFS(Table2[[#This Row],[booking_status]]="confirmed","Expected",Table2[[#This Row],[booking_status]]="checked-out","Actual"),"No Revenue")</f>
        <v>Actual</v>
      </c>
      <c r="S6802" s="4">
        <f>Table2[[#This Row],[Revenue_Amount]]/Table2[[#This Row],[Num_Nights]]</f>
        <v>266.35000000000002</v>
      </c>
    </row>
    <row r="6803" spans="1:19" x14ac:dyDescent="0.3">
      <c r="A6803">
        <v>6802</v>
      </c>
      <c r="B6803" t="s">
        <v>31</v>
      </c>
      <c r="C6803" s="9">
        <v>45109</v>
      </c>
      <c r="D6803" s="9">
        <v>45111</v>
      </c>
      <c r="E6803" s="10">
        <v>45093</v>
      </c>
      <c r="F6803" t="s">
        <v>27</v>
      </c>
      <c r="G6803">
        <v>150.51</v>
      </c>
      <c r="H6803">
        <v>2</v>
      </c>
      <c r="I6803">
        <v>0</v>
      </c>
      <c r="J6803" t="s">
        <v>55</v>
      </c>
      <c r="K6803" t="s">
        <v>99</v>
      </c>
      <c r="L6803" t="s">
        <v>60</v>
      </c>
      <c r="M6803" t="s">
        <v>36</v>
      </c>
      <c r="N6803" t="s">
        <v>41</v>
      </c>
      <c r="O6803">
        <f>Table2[[#This Row],[check_out_date]]-Table2[[#This Row],[check_in_date]]</f>
        <v>2</v>
      </c>
      <c r="P6803">
        <f>Table2[[#This Row],[num_adults]]+Table2[[#This Row],[num_children]]</f>
        <v>2</v>
      </c>
      <c r="Q6803" s="3">
        <f>IF(OR(Table2[[#This Row],[booking_status]]="confirmed",Table2[[#This Row],[booking_status]]="checked-out"),Table2[[#This Row],[room_rate_per_night]]*Table2[[#This Row],[Num_Nights]],0)</f>
        <v>0</v>
      </c>
      <c r="R6803" t="str" cm="1">
        <f t="array" ref="R6803">IFERROR(_xlfn.IFS(Table2[[#This Row],[booking_status]]="confirmed","Expected",Table2[[#This Row],[booking_status]]="checked-out","Actual"),"No Revenue")</f>
        <v>No Revenue</v>
      </c>
      <c r="S6803" s="4">
        <f>Table2[[#This Row],[Revenue_Amount]]/Table2[[#This Row],[Num_Nights]]</f>
        <v>0</v>
      </c>
    </row>
    <row r="6804" spans="1:19" hidden="1" x14ac:dyDescent="0.3">
      <c r="A6804">
        <v>6803</v>
      </c>
      <c r="B6804" t="s">
        <v>31</v>
      </c>
      <c r="C6804" s="9">
        <v>45044</v>
      </c>
      <c r="D6804" s="9">
        <v>45052</v>
      </c>
      <c r="E6804" s="10">
        <v>45006</v>
      </c>
      <c r="F6804" t="s">
        <v>27</v>
      </c>
      <c r="G6804">
        <v>125.7</v>
      </c>
      <c r="H6804">
        <v>2</v>
      </c>
      <c r="I6804">
        <v>0</v>
      </c>
      <c r="J6804" t="s">
        <v>35</v>
      </c>
      <c r="K6804" t="s">
        <v>66</v>
      </c>
      <c r="L6804" t="s">
        <v>21</v>
      </c>
      <c r="M6804" t="s">
        <v>36</v>
      </c>
      <c r="N6804" t="s">
        <v>23</v>
      </c>
      <c r="O6804">
        <f>Table2[[#This Row],[check_out_date]]-Table2[[#This Row],[check_in_date]]</f>
        <v>8</v>
      </c>
      <c r="P6804">
        <f>Table2[[#This Row],[num_adults]]+Table2[[#This Row],[num_children]]</f>
        <v>2</v>
      </c>
      <c r="Q6804" s="3">
        <f>IF(OR(Table2[[#This Row],[booking_status]]="confirmed",Table2[[#This Row],[booking_status]]="checked-out"),Table2[[#This Row],[room_rate_per_night]]*Table2[[#This Row],[Num_Nights]],0)</f>
        <v>1005.6</v>
      </c>
      <c r="R6804" t="str" cm="1">
        <f t="array" ref="R6804">IFERROR(_xlfn.IFS(Table2[[#This Row],[booking_status]]="confirmed","Expected",Table2[[#This Row],[booking_status]]="checked-out","Actual"),"No Revenue")</f>
        <v>Expected</v>
      </c>
      <c r="S6804" s="4">
        <f>Table2[[#This Row],[Revenue_Amount]]/Table2[[#This Row],[Num_Nights]]</f>
        <v>125.7</v>
      </c>
    </row>
    <row r="6805" spans="1:19" x14ac:dyDescent="0.3">
      <c r="A6805">
        <v>6804</v>
      </c>
      <c r="B6805" t="s">
        <v>37</v>
      </c>
      <c r="C6805" s="9">
        <v>44990</v>
      </c>
      <c r="D6805" s="9">
        <v>45002</v>
      </c>
      <c r="E6805" s="10">
        <v>44952</v>
      </c>
      <c r="F6805" t="s">
        <v>49</v>
      </c>
      <c r="G6805">
        <v>85.67</v>
      </c>
      <c r="H6805">
        <v>2</v>
      </c>
      <c r="I6805">
        <v>0</v>
      </c>
      <c r="J6805" t="s">
        <v>19</v>
      </c>
      <c r="K6805" t="s">
        <v>66</v>
      </c>
      <c r="L6805" t="s">
        <v>56</v>
      </c>
      <c r="M6805" t="s">
        <v>36</v>
      </c>
      <c r="N6805" t="s">
        <v>23</v>
      </c>
      <c r="O6805">
        <f>Table2[[#This Row],[check_out_date]]-Table2[[#This Row],[check_in_date]]</f>
        <v>12</v>
      </c>
      <c r="P6805">
        <f>Table2[[#This Row],[num_adults]]+Table2[[#This Row],[num_children]]</f>
        <v>2</v>
      </c>
      <c r="Q6805" s="3">
        <f>IF(OR(Table2[[#This Row],[booking_status]]="confirmed",Table2[[#This Row],[booking_status]]="checked-out"),Table2[[#This Row],[room_rate_per_night]]*Table2[[#This Row],[Num_Nights]],0)</f>
        <v>1028.04</v>
      </c>
      <c r="R6805" t="str" cm="1">
        <f t="array" ref="R6805">IFERROR(_xlfn.IFS(Table2[[#This Row],[booking_status]]="confirmed","Expected",Table2[[#This Row],[booking_status]]="checked-out","Actual"),"No Revenue")</f>
        <v>Actual</v>
      </c>
      <c r="S6805" s="4">
        <f>Table2[[#This Row],[Revenue_Amount]]/Table2[[#This Row],[Num_Nights]]</f>
        <v>85.67</v>
      </c>
    </row>
    <row r="6806" spans="1:19" x14ac:dyDescent="0.3">
      <c r="A6806">
        <v>6805</v>
      </c>
      <c r="B6806" t="s">
        <v>50</v>
      </c>
      <c r="C6806" s="9">
        <v>45018</v>
      </c>
      <c r="D6806" s="9">
        <v>45019</v>
      </c>
      <c r="E6806" s="10">
        <v>45016</v>
      </c>
      <c r="F6806" t="s">
        <v>27</v>
      </c>
      <c r="G6806">
        <v>210.96</v>
      </c>
      <c r="H6806">
        <v>2</v>
      </c>
      <c r="I6806">
        <v>0</v>
      </c>
      <c r="J6806" t="s">
        <v>19</v>
      </c>
      <c r="K6806" t="s">
        <v>20</v>
      </c>
      <c r="L6806" t="s">
        <v>21</v>
      </c>
      <c r="M6806" t="s">
        <v>36</v>
      </c>
      <c r="N6806" t="s">
        <v>23</v>
      </c>
      <c r="O6806">
        <f>Table2[[#This Row],[check_out_date]]-Table2[[#This Row],[check_in_date]]</f>
        <v>1</v>
      </c>
      <c r="P6806">
        <f>Table2[[#This Row],[num_adults]]+Table2[[#This Row],[num_children]]</f>
        <v>2</v>
      </c>
      <c r="Q6806" s="3">
        <f>IF(OR(Table2[[#This Row],[booking_status]]="confirmed",Table2[[#This Row],[booking_status]]="checked-out"),Table2[[#This Row],[room_rate_per_night]]*Table2[[#This Row],[Num_Nights]],0)</f>
        <v>210.96</v>
      </c>
      <c r="R6806" t="str" cm="1">
        <f t="array" ref="R6806">IFERROR(_xlfn.IFS(Table2[[#This Row],[booking_status]]="confirmed","Expected",Table2[[#This Row],[booking_status]]="checked-out","Actual"),"No Revenue")</f>
        <v>Expected</v>
      </c>
      <c r="S6806" s="4">
        <f>Table2[[#This Row],[Revenue_Amount]]/Table2[[#This Row],[Num_Nights]]</f>
        <v>210.96</v>
      </c>
    </row>
    <row r="6807" spans="1:19" x14ac:dyDescent="0.3">
      <c r="A6807">
        <v>6806</v>
      </c>
      <c r="B6807" t="s">
        <v>31</v>
      </c>
      <c r="C6807" s="9">
        <v>45038</v>
      </c>
      <c r="D6807" s="9">
        <v>45046</v>
      </c>
      <c r="E6807" s="10">
        <v>44977</v>
      </c>
      <c r="F6807" t="s">
        <v>49</v>
      </c>
      <c r="G6807">
        <v>90.04</v>
      </c>
      <c r="H6807">
        <v>2</v>
      </c>
      <c r="I6807">
        <v>0</v>
      </c>
      <c r="J6807" t="s">
        <v>55</v>
      </c>
      <c r="K6807" t="s">
        <v>66</v>
      </c>
      <c r="L6807" t="s">
        <v>21</v>
      </c>
      <c r="M6807" t="s">
        <v>36</v>
      </c>
      <c r="N6807" t="s">
        <v>41</v>
      </c>
      <c r="O6807">
        <f>Table2[[#This Row],[check_out_date]]-Table2[[#This Row],[check_in_date]]</f>
        <v>8</v>
      </c>
      <c r="P6807">
        <f>Table2[[#This Row],[num_adults]]+Table2[[#This Row],[num_children]]</f>
        <v>2</v>
      </c>
      <c r="Q6807" s="3">
        <f>IF(OR(Table2[[#This Row],[booking_status]]="confirmed",Table2[[#This Row],[booking_status]]="checked-out"),Table2[[#This Row],[room_rate_per_night]]*Table2[[#This Row],[Num_Nights]],0)</f>
        <v>720.32</v>
      </c>
      <c r="R6807" t="str" cm="1">
        <f t="array" ref="R6807">IFERROR(_xlfn.IFS(Table2[[#This Row],[booking_status]]="confirmed","Expected",Table2[[#This Row],[booking_status]]="checked-out","Actual"),"No Revenue")</f>
        <v>Expected</v>
      </c>
      <c r="S6807" s="4">
        <f>Table2[[#This Row],[Revenue_Amount]]/Table2[[#This Row],[Num_Nights]]</f>
        <v>90.04</v>
      </c>
    </row>
    <row r="6808" spans="1:19" x14ac:dyDescent="0.3">
      <c r="A6808">
        <v>6807</v>
      </c>
      <c r="B6808" t="s">
        <v>37</v>
      </c>
      <c r="C6808" s="9">
        <v>45235</v>
      </c>
      <c r="D6808" s="9">
        <v>45242</v>
      </c>
      <c r="E6808" s="10">
        <v>45217</v>
      </c>
      <c r="F6808" t="s">
        <v>49</v>
      </c>
      <c r="G6808">
        <v>122.21</v>
      </c>
      <c r="H6808">
        <v>1</v>
      </c>
      <c r="I6808">
        <v>0</v>
      </c>
      <c r="J6808" t="s">
        <v>55</v>
      </c>
      <c r="K6808" t="s">
        <v>29</v>
      </c>
      <c r="L6808" t="s">
        <v>56</v>
      </c>
      <c r="M6808" t="s">
        <v>36</v>
      </c>
      <c r="N6808" t="s">
        <v>41</v>
      </c>
      <c r="O6808">
        <f>Table2[[#This Row],[check_out_date]]-Table2[[#This Row],[check_in_date]]</f>
        <v>7</v>
      </c>
      <c r="P6808">
        <f>Table2[[#This Row],[num_adults]]+Table2[[#This Row],[num_children]]</f>
        <v>1</v>
      </c>
      <c r="Q6808" s="3">
        <f>IF(OR(Table2[[#This Row],[booking_status]]="confirmed",Table2[[#This Row],[booking_status]]="checked-out"),Table2[[#This Row],[room_rate_per_night]]*Table2[[#This Row],[Num_Nights]],0)</f>
        <v>855.46999999999991</v>
      </c>
      <c r="R6808" t="str" cm="1">
        <f t="array" ref="R6808">IFERROR(_xlfn.IFS(Table2[[#This Row],[booking_status]]="confirmed","Expected",Table2[[#This Row],[booking_status]]="checked-out","Actual"),"No Revenue")</f>
        <v>Actual</v>
      </c>
      <c r="S6808" s="4">
        <f>Table2[[#This Row],[Revenue_Amount]]/Table2[[#This Row],[Num_Nights]]</f>
        <v>122.21</v>
      </c>
    </row>
    <row r="6809" spans="1:19" hidden="1" x14ac:dyDescent="0.3">
      <c r="A6809">
        <v>6808</v>
      </c>
      <c r="B6809" t="s">
        <v>37</v>
      </c>
      <c r="C6809" s="9">
        <v>45257</v>
      </c>
      <c r="D6809" s="9">
        <v>45262</v>
      </c>
      <c r="E6809" s="10">
        <v>45231</v>
      </c>
      <c r="F6809" t="s">
        <v>27</v>
      </c>
      <c r="G6809">
        <v>200.1</v>
      </c>
      <c r="H6809">
        <v>1</v>
      </c>
      <c r="I6809">
        <v>0</v>
      </c>
      <c r="J6809" t="s">
        <v>35</v>
      </c>
      <c r="K6809" t="s">
        <v>99</v>
      </c>
      <c r="L6809" t="s">
        <v>21</v>
      </c>
      <c r="M6809" t="s">
        <v>22</v>
      </c>
      <c r="N6809" t="s">
        <v>41</v>
      </c>
      <c r="O6809">
        <f>Table2[[#This Row],[check_out_date]]-Table2[[#This Row],[check_in_date]]</f>
        <v>5</v>
      </c>
      <c r="P6809">
        <f>Table2[[#This Row],[num_adults]]+Table2[[#This Row],[num_children]]</f>
        <v>1</v>
      </c>
      <c r="Q6809" s="3">
        <f>IF(OR(Table2[[#This Row],[booking_status]]="confirmed",Table2[[#This Row],[booking_status]]="checked-out"),Table2[[#This Row],[room_rate_per_night]]*Table2[[#This Row],[Num_Nights]],0)</f>
        <v>1000.5</v>
      </c>
      <c r="R6809" t="str" cm="1">
        <f t="array" ref="R6809">IFERROR(_xlfn.IFS(Table2[[#This Row],[booking_status]]="confirmed","Expected",Table2[[#This Row],[booking_status]]="checked-out","Actual"),"No Revenue")</f>
        <v>Expected</v>
      </c>
      <c r="S6809" s="4">
        <f>Table2[[#This Row],[Revenue_Amount]]/Table2[[#This Row],[Num_Nights]]</f>
        <v>200.1</v>
      </c>
    </row>
    <row r="6810" spans="1:19" x14ac:dyDescent="0.3">
      <c r="A6810">
        <v>6809</v>
      </c>
      <c r="B6810" t="s">
        <v>14</v>
      </c>
      <c r="C6810" s="9">
        <v>44932</v>
      </c>
      <c r="D6810" s="9">
        <v>44935</v>
      </c>
      <c r="E6810" s="10">
        <v>44896</v>
      </c>
      <c r="F6810" t="s">
        <v>27</v>
      </c>
      <c r="G6810">
        <v>168.85</v>
      </c>
      <c r="H6810">
        <v>1</v>
      </c>
      <c r="I6810">
        <v>0</v>
      </c>
      <c r="J6810" t="s">
        <v>55</v>
      </c>
      <c r="K6810" t="s">
        <v>29</v>
      </c>
      <c r="L6810" t="s">
        <v>70</v>
      </c>
      <c r="M6810" t="s">
        <v>36</v>
      </c>
      <c r="N6810" t="s">
        <v>41</v>
      </c>
      <c r="O6810">
        <f>Table2[[#This Row],[check_out_date]]-Table2[[#This Row],[check_in_date]]</f>
        <v>3</v>
      </c>
      <c r="P6810">
        <f>Table2[[#This Row],[num_adults]]+Table2[[#This Row],[num_children]]</f>
        <v>1</v>
      </c>
      <c r="Q6810" s="3">
        <f>IF(OR(Table2[[#This Row],[booking_status]]="confirmed",Table2[[#This Row],[booking_status]]="checked-out"),Table2[[#This Row],[room_rate_per_night]]*Table2[[#This Row],[Num_Nights]],0)</f>
        <v>0</v>
      </c>
      <c r="R6810" t="str" cm="1">
        <f t="array" ref="R6810">IFERROR(_xlfn.IFS(Table2[[#This Row],[booking_status]]="confirmed","Expected",Table2[[#This Row],[booking_status]]="checked-out","Actual"),"No Revenue")</f>
        <v>No Revenue</v>
      </c>
      <c r="S6810" s="4">
        <f>Table2[[#This Row],[Revenue_Amount]]/Table2[[#This Row],[Num_Nights]]</f>
        <v>0</v>
      </c>
    </row>
    <row r="6811" spans="1:19" x14ac:dyDescent="0.3">
      <c r="A6811">
        <v>6810</v>
      </c>
      <c r="B6811" t="s">
        <v>50</v>
      </c>
      <c r="C6811" s="9">
        <v>45085</v>
      </c>
      <c r="D6811" s="9">
        <v>45089</v>
      </c>
      <c r="E6811" s="10">
        <v>45073</v>
      </c>
      <c r="F6811" t="s">
        <v>49</v>
      </c>
      <c r="G6811">
        <v>102.2</v>
      </c>
      <c r="H6811">
        <v>1</v>
      </c>
      <c r="I6811">
        <v>2</v>
      </c>
      <c r="J6811" t="s">
        <v>19</v>
      </c>
      <c r="K6811" t="s">
        <v>66</v>
      </c>
      <c r="L6811" t="s">
        <v>21</v>
      </c>
      <c r="M6811" t="s">
        <v>22</v>
      </c>
      <c r="N6811" t="s">
        <v>45</v>
      </c>
      <c r="O6811">
        <f>Table2[[#This Row],[check_out_date]]-Table2[[#This Row],[check_in_date]]</f>
        <v>4</v>
      </c>
      <c r="P6811">
        <f>Table2[[#This Row],[num_adults]]+Table2[[#This Row],[num_children]]</f>
        <v>3</v>
      </c>
      <c r="Q6811" s="3">
        <f>IF(OR(Table2[[#This Row],[booking_status]]="confirmed",Table2[[#This Row],[booking_status]]="checked-out"),Table2[[#This Row],[room_rate_per_night]]*Table2[[#This Row],[Num_Nights]],0)</f>
        <v>408.8</v>
      </c>
      <c r="R6811" t="str" cm="1">
        <f t="array" ref="R6811">IFERROR(_xlfn.IFS(Table2[[#This Row],[booking_status]]="confirmed","Expected",Table2[[#This Row],[booking_status]]="checked-out","Actual"),"No Revenue")</f>
        <v>Expected</v>
      </c>
      <c r="S6811" s="4">
        <f>Table2[[#This Row],[Revenue_Amount]]/Table2[[#This Row],[Num_Nights]]</f>
        <v>102.2</v>
      </c>
    </row>
    <row r="6812" spans="1:19" hidden="1" x14ac:dyDescent="0.3">
      <c r="A6812">
        <v>6811</v>
      </c>
      <c r="B6812" t="s">
        <v>37</v>
      </c>
      <c r="C6812" s="9">
        <v>45264</v>
      </c>
      <c r="D6812" s="9">
        <v>45274</v>
      </c>
      <c r="E6812" s="10">
        <v>45209</v>
      </c>
      <c r="F6812" t="s">
        <v>27</v>
      </c>
      <c r="G6812">
        <v>179.83</v>
      </c>
      <c r="H6812">
        <v>1</v>
      </c>
      <c r="I6812">
        <v>2</v>
      </c>
      <c r="J6812" t="s">
        <v>35</v>
      </c>
      <c r="K6812" t="s">
        <v>99</v>
      </c>
      <c r="L6812" t="s">
        <v>21</v>
      </c>
      <c r="M6812" t="s">
        <v>36</v>
      </c>
      <c r="N6812" t="s">
        <v>41</v>
      </c>
      <c r="O6812">
        <f>Table2[[#This Row],[check_out_date]]-Table2[[#This Row],[check_in_date]]</f>
        <v>10</v>
      </c>
      <c r="P6812">
        <f>Table2[[#This Row],[num_adults]]+Table2[[#This Row],[num_children]]</f>
        <v>3</v>
      </c>
      <c r="Q6812" s="3">
        <f>IF(OR(Table2[[#This Row],[booking_status]]="confirmed",Table2[[#This Row],[booking_status]]="checked-out"),Table2[[#This Row],[room_rate_per_night]]*Table2[[#This Row],[Num_Nights]],0)</f>
        <v>1798.3000000000002</v>
      </c>
      <c r="R6812" t="str" cm="1">
        <f t="array" ref="R6812">IFERROR(_xlfn.IFS(Table2[[#This Row],[booking_status]]="confirmed","Expected",Table2[[#This Row],[booking_status]]="checked-out","Actual"),"No Revenue")</f>
        <v>Expected</v>
      </c>
      <c r="S6812" s="4">
        <f>Table2[[#This Row],[Revenue_Amount]]/Table2[[#This Row],[Num_Nights]]</f>
        <v>179.83</v>
      </c>
    </row>
    <row r="6813" spans="1:19" hidden="1" x14ac:dyDescent="0.3">
      <c r="A6813">
        <v>6812</v>
      </c>
      <c r="B6813" t="s">
        <v>31</v>
      </c>
      <c r="C6813" s="9">
        <v>45094</v>
      </c>
      <c r="D6813" s="9">
        <v>45099</v>
      </c>
      <c r="E6813" s="10">
        <v>45083</v>
      </c>
      <c r="F6813" t="s">
        <v>49</v>
      </c>
      <c r="G6813">
        <v>93.53</v>
      </c>
      <c r="H6813">
        <v>3</v>
      </c>
      <c r="I6813">
        <v>0</v>
      </c>
      <c r="J6813" t="s">
        <v>35</v>
      </c>
      <c r="K6813" t="s">
        <v>66</v>
      </c>
      <c r="L6813" t="s">
        <v>60</v>
      </c>
      <c r="M6813" t="s">
        <v>36</v>
      </c>
      <c r="N6813" t="s">
        <v>41</v>
      </c>
      <c r="O6813">
        <f>Table2[[#This Row],[check_out_date]]-Table2[[#This Row],[check_in_date]]</f>
        <v>5</v>
      </c>
      <c r="P6813">
        <f>Table2[[#This Row],[num_adults]]+Table2[[#This Row],[num_children]]</f>
        <v>3</v>
      </c>
      <c r="Q6813" s="3">
        <f>IF(OR(Table2[[#This Row],[booking_status]]="confirmed",Table2[[#This Row],[booking_status]]="checked-out"),Table2[[#This Row],[room_rate_per_night]]*Table2[[#This Row],[Num_Nights]],0)</f>
        <v>0</v>
      </c>
      <c r="R6813" t="str" cm="1">
        <f t="array" ref="R6813">IFERROR(_xlfn.IFS(Table2[[#This Row],[booking_status]]="confirmed","Expected",Table2[[#This Row],[booking_status]]="checked-out","Actual"),"No Revenue")</f>
        <v>No Revenue</v>
      </c>
      <c r="S6813" s="4">
        <f>Table2[[#This Row],[Revenue_Amount]]/Table2[[#This Row],[Num_Nights]]</f>
        <v>0</v>
      </c>
    </row>
    <row r="6814" spans="1:19" x14ac:dyDescent="0.3">
      <c r="A6814">
        <v>6813</v>
      </c>
      <c r="B6814" t="s">
        <v>14</v>
      </c>
      <c r="C6814" s="9">
        <v>45159</v>
      </c>
      <c r="D6814" s="9">
        <v>45166</v>
      </c>
      <c r="E6814" s="10">
        <v>45157</v>
      </c>
      <c r="F6814" t="s">
        <v>49</v>
      </c>
      <c r="G6814">
        <v>77.97</v>
      </c>
      <c r="H6814">
        <v>2</v>
      </c>
      <c r="I6814">
        <v>0</v>
      </c>
      <c r="J6814" t="s">
        <v>55</v>
      </c>
      <c r="K6814" t="s">
        <v>20</v>
      </c>
      <c r="L6814" t="s">
        <v>60</v>
      </c>
      <c r="M6814" t="s">
        <v>36</v>
      </c>
      <c r="N6814" t="s">
        <v>23</v>
      </c>
      <c r="O6814">
        <f>Table2[[#This Row],[check_out_date]]-Table2[[#This Row],[check_in_date]]</f>
        <v>7</v>
      </c>
      <c r="P6814">
        <f>Table2[[#This Row],[num_adults]]+Table2[[#This Row],[num_children]]</f>
        <v>2</v>
      </c>
      <c r="Q6814" s="3">
        <f>IF(OR(Table2[[#This Row],[booking_status]]="confirmed",Table2[[#This Row],[booking_status]]="checked-out"),Table2[[#This Row],[room_rate_per_night]]*Table2[[#This Row],[Num_Nights]],0)</f>
        <v>0</v>
      </c>
      <c r="R6814" t="str" cm="1">
        <f t="array" ref="R6814">IFERROR(_xlfn.IFS(Table2[[#This Row],[booking_status]]="confirmed","Expected",Table2[[#This Row],[booking_status]]="checked-out","Actual"),"No Revenue")</f>
        <v>No Revenue</v>
      </c>
      <c r="S6814" s="4">
        <f>Table2[[#This Row],[Revenue_Amount]]/Table2[[#This Row],[Num_Nights]]</f>
        <v>0</v>
      </c>
    </row>
    <row r="6815" spans="1:19" hidden="1" x14ac:dyDescent="0.3">
      <c r="A6815">
        <v>6814</v>
      </c>
      <c r="B6815" t="s">
        <v>31</v>
      </c>
      <c r="C6815" s="9">
        <v>45280</v>
      </c>
      <c r="D6815" s="9">
        <v>45284</v>
      </c>
      <c r="E6815" s="10">
        <v>45210</v>
      </c>
      <c r="F6815" t="s">
        <v>27</v>
      </c>
      <c r="G6815">
        <v>100.71</v>
      </c>
      <c r="H6815">
        <v>2</v>
      </c>
      <c r="I6815">
        <v>0</v>
      </c>
      <c r="J6815" t="s">
        <v>35</v>
      </c>
      <c r="K6815" t="s">
        <v>66</v>
      </c>
      <c r="L6815" t="s">
        <v>21</v>
      </c>
      <c r="M6815" t="s">
        <v>22</v>
      </c>
      <c r="N6815" t="s">
        <v>45</v>
      </c>
      <c r="O6815">
        <f>Table2[[#This Row],[check_out_date]]-Table2[[#This Row],[check_in_date]]</f>
        <v>4</v>
      </c>
      <c r="P6815">
        <f>Table2[[#This Row],[num_adults]]+Table2[[#This Row],[num_children]]</f>
        <v>2</v>
      </c>
      <c r="Q6815" s="3">
        <f>IF(OR(Table2[[#This Row],[booking_status]]="confirmed",Table2[[#This Row],[booking_status]]="checked-out"),Table2[[#This Row],[room_rate_per_night]]*Table2[[#This Row],[Num_Nights]],0)</f>
        <v>402.84</v>
      </c>
      <c r="R6815" t="str" cm="1">
        <f t="array" ref="R6815">IFERROR(_xlfn.IFS(Table2[[#This Row],[booking_status]]="confirmed","Expected",Table2[[#This Row],[booking_status]]="checked-out","Actual"),"No Revenue")</f>
        <v>Expected</v>
      </c>
      <c r="S6815" s="4">
        <f>Table2[[#This Row],[Revenue_Amount]]/Table2[[#This Row],[Num_Nights]]</f>
        <v>100.71</v>
      </c>
    </row>
    <row r="6816" spans="1:19" x14ac:dyDescent="0.3">
      <c r="A6816">
        <v>6815</v>
      </c>
      <c r="B6816" t="s">
        <v>14</v>
      </c>
      <c r="C6816" s="9">
        <v>45228</v>
      </c>
      <c r="D6816" s="9">
        <v>45232</v>
      </c>
      <c r="E6816" s="10">
        <v>45156</v>
      </c>
      <c r="F6816" t="s">
        <v>49</v>
      </c>
      <c r="G6816">
        <v>110.85</v>
      </c>
      <c r="H6816">
        <v>2</v>
      </c>
      <c r="I6816">
        <v>0</v>
      </c>
      <c r="J6816" t="s">
        <v>28</v>
      </c>
      <c r="K6816" t="s">
        <v>44</v>
      </c>
      <c r="L6816" t="s">
        <v>21</v>
      </c>
      <c r="M6816" t="s">
        <v>36</v>
      </c>
      <c r="N6816" t="s">
        <v>41</v>
      </c>
      <c r="O6816">
        <f>Table2[[#This Row],[check_out_date]]-Table2[[#This Row],[check_in_date]]</f>
        <v>4</v>
      </c>
      <c r="P6816">
        <f>Table2[[#This Row],[num_adults]]+Table2[[#This Row],[num_children]]</f>
        <v>2</v>
      </c>
      <c r="Q6816" s="3">
        <f>IF(OR(Table2[[#This Row],[booking_status]]="confirmed",Table2[[#This Row],[booking_status]]="checked-out"),Table2[[#This Row],[room_rate_per_night]]*Table2[[#This Row],[Num_Nights]],0)</f>
        <v>443.4</v>
      </c>
      <c r="R6816" t="str" cm="1">
        <f t="array" ref="R6816">IFERROR(_xlfn.IFS(Table2[[#This Row],[booking_status]]="confirmed","Expected",Table2[[#This Row],[booking_status]]="checked-out","Actual"),"No Revenue")</f>
        <v>Expected</v>
      </c>
      <c r="S6816" s="4">
        <f>Table2[[#This Row],[Revenue_Amount]]/Table2[[#This Row],[Num_Nights]]</f>
        <v>110.85</v>
      </c>
    </row>
    <row r="6817" spans="1:19" x14ac:dyDescent="0.3">
      <c r="A6817">
        <v>6816</v>
      </c>
      <c r="B6817" t="s">
        <v>31</v>
      </c>
      <c r="C6817" s="9">
        <v>44949</v>
      </c>
      <c r="D6817" s="9">
        <v>44957</v>
      </c>
      <c r="E6817" s="10">
        <v>44887</v>
      </c>
      <c r="F6817" t="s">
        <v>27</v>
      </c>
      <c r="G6817">
        <v>130.1</v>
      </c>
      <c r="H6817">
        <v>2</v>
      </c>
      <c r="I6817">
        <v>0</v>
      </c>
      <c r="J6817" t="s">
        <v>28</v>
      </c>
      <c r="K6817" t="s">
        <v>20</v>
      </c>
      <c r="L6817" t="s">
        <v>56</v>
      </c>
      <c r="M6817" t="s">
        <v>36</v>
      </c>
      <c r="N6817" t="s">
        <v>23</v>
      </c>
      <c r="O6817">
        <f>Table2[[#This Row],[check_out_date]]-Table2[[#This Row],[check_in_date]]</f>
        <v>8</v>
      </c>
      <c r="P6817">
        <f>Table2[[#This Row],[num_adults]]+Table2[[#This Row],[num_children]]</f>
        <v>2</v>
      </c>
      <c r="Q6817" s="3">
        <f>IF(OR(Table2[[#This Row],[booking_status]]="confirmed",Table2[[#This Row],[booking_status]]="checked-out"),Table2[[#This Row],[room_rate_per_night]]*Table2[[#This Row],[Num_Nights]],0)</f>
        <v>1040.8</v>
      </c>
      <c r="R6817" t="str" cm="1">
        <f t="array" ref="R6817">IFERROR(_xlfn.IFS(Table2[[#This Row],[booking_status]]="confirmed","Expected",Table2[[#This Row],[booking_status]]="checked-out","Actual"),"No Revenue")</f>
        <v>Actual</v>
      </c>
      <c r="S6817" s="4">
        <f>Table2[[#This Row],[Revenue_Amount]]/Table2[[#This Row],[Num_Nights]]</f>
        <v>130.1</v>
      </c>
    </row>
    <row r="6818" spans="1:19" hidden="1" x14ac:dyDescent="0.3">
      <c r="A6818">
        <v>6817</v>
      </c>
      <c r="B6818" t="s">
        <v>31</v>
      </c>
      <c r="C6818" s="9">
        <v>44939</v>
      </c>
      <c r="D6818" s="9">
        <v>44944</v>
      </c>
      <c r="E6818" s="10">
        <v>44887</v>
      </c>
      <c r="F6818" t="s">
        <v>49</v>
      </c>
      <c r="G6818">
        <v>73.239999999999995</v>
      </c>
      <c r="H6818">
        <v>2</v>
      </c>
      <c r="I6818">
        <v>2</v>
      </c>
      <c r="J6818" t="s">
        <v>35</v>
      </c>
      <c r="K6818" t="s">
        <v>29</v>
      </c>
      <c r="L6818" t="s">
        <v>21</v>
      </c>
      <c r="M6818" t="s">
        <v>36</v>
      </c>
      <c r="N6818" t="s">
        <v>41</v>
      </c>
      <c r="O6818">
        <f>Table2[[#This Row],[check_out_date]]-Table2[[#This Row],[check_in_date]]</f>
        <v>5</v>
      </c>
      <c r="P6818">
        <f>Table2[[#This Row],[num_adults]]+Table2[[#This Row],[num_children]]</f>
        <v>4</v>
      </c>
      <c r="Q6818" s="3">
        <f>IF(OR(Table2[[#This Row],[booking_status]]="confirmed",Table2[[#This Row],[booking_status]]="checked-out"),Table2[[#This Row],[room_rate_per_night]]*Table2[[#This Row],[Num_Nights]],0)</f>
        <v>366.2</v>
      </c>
      <c r="R6818" t="str" cm="1">
        <f t="array" ref="R6818">IFERROR(_xlfn.IFS(Table2[[#This Row],[booking_status]]="confirmed","Expected",Table2[[#This Row],[booking_status]]="checked-out","Actual"),"No Revenue")</f>
        <v>Expected</v>
      </c>
      <c r="S6818" s="4">
        <f>Table2[[#This Row],[Revenue_Amount]]/Table2[[#This Row],[Num_Nights]]</f>
        <v>73.239999999999995</v>
      </c>
    </row>
    <row r="6819" spans="1:19" x14ac:dyDescent="0.3">
      <c r="A6819">
        <v>6818</v>
      </c>
      <c r="B6819" t="s">
        <v>14</v>
      </c>
      <c r="C6819" s="9">
        <v>45083</v>
      </c>
      <c r="D6819" s="9">
        <v>45088</v>
      </c>
      <c r="E6819" s="10">
        <v>45059</v>
      </c>
      <c r="F6819" t="s">
        <v>49</v>
      </c>
      <c r="G6819">
        <v>109.18</v>
      </c>
      <c r="H6819">
        <v>2</v>
      </c>
      <c r="I6819">
        <v>0</v>
      </c>
      <c r="J6819" t="s">
        <v>19</v>
      </c>
      <c r="K6819" t="s">
        <v>44</v>
      </c>
      <c r="L6819" t="s">
        <v>21</v>
      </c>
      <c r="M6819" t="s">
        <v>22</v>
      </c>
      <c r="N6819" t="s">
        <v>41</v>
      </c>
      <c r="O6819">
        <f>Table2[[#This Row],[check_out_date]]-Table2[[#This Row],[check_in_date]]</f>
        <v>5</v>
      </c>
      <c r="P6819">
        <f>Table2[[#This Row],[num_adults]]+Table2[[#This Row],[num_children]]</f>
        <v>2</v>
      </c>
      <c r="Q6819" s="3">
        <f>IF(OR(Table2[[#This Row],[booking_status]]="confirmed",Table2[[#This Row],[booking_status]]="checked-out"),Table2[[#This Row],[room_rate_per_night]]*Table2[[#This Row],[Num_Nights]],0)</f>
        <v>545.90000000000009</v>
      </c>
      <c r="R6819" t="str" cm="1">
        <f t="array" ref="R6819">IFERROR(_xlfn.IFS(Table2[[#This Row],[booking_status]]="confirmed","Expected",Table2[[#This Row],[booking_status]]="checked-out","Actual"),"No Revenue")</f>
        <v>Expected</v>
      </c>
      <c r="S6819" s="4">
        <f>Table2[[#This Row],[Revenue_Amount]]/Table2[[#This Row],[Num_Nights]]</f>
        <v>109.18000000000002</v>
      </c>
    </row>
    <row r="6820" spans="1:19" hidden="1" x14ac:dyDescent="0.3">
      <c r="A6820">
        <v>6819</v>
      </c>
      <c r="B6820" t="s">
        <v>14</v>
      </c>
      <c r="C6820" s="9">
        <v>45062</v>
      </c>
      <c r="D6820" s="9">
        <v>45064</v>
      </c>
      <c r="E6820" s="10">
        <v>45040</v>
      </c>
      <c r="F6820" t="s">
        <v>27</v>
      </c>
      <c r="G6820">
        <v>184.28</v>
      </c>
      <c r="H6820">
        <v>2</v>
      </c>
      <c r="I6820">
        <v>2</v>
      </c>
      <c r="J6820" t="s">
        <v>35</v>
      </c>
      <c r="K6820" t="s">
        <v>29</v>
      </c>
      <c r="L6820" t="s">
        <v>21</v>
      </c>
      <c r="M6820" t="s">
        <v>36</v>
      </c>
      <c r="N6820" t="s">
        <v>41</v>
      </c>
      <c r="O6820">
        <f>Table2[[#This Row],[check_out_date]]-Table2[[#This Row],[check_in_date]]</f>
        <v>2</v>
      </c>
      <c r="P6820">
        <f>Table2[[#This Row],[num_adults]]+Table2[[#This Row],[num_children]]</f>
        <v>4</v>
      </c>
      <c r="Q6820" s="3">
        <f>IF(OR(Table2[[#This Row],[booking_status]]="confirmed",Table2[[#This Row],[booking_status]]="checked-out"),Table2[[#This Row],[room_rate_per_night]]*Table2[[#This Row],[Num_Nights]],0)</f>
        <v>368.56</v>
      </c>
      <c r="R6820" t="str" cm="1">
        <f t="array" ref="R6820">IFERROR(_xlfn.IFS(Table2[[#This Row],[booking_status]]="confirmed","Expected",Table2[[#This Row],[booking_status]]="checked-out","Actual"),"No Revenue")</f>
        <v>Expected</v>
      </c>
      <c r="S6820" s="4">
        <f>Table2[[#This Row],[Revenue_Amount]]/Table2[[#This Row],[Num_Nights]]</f>
        <v>184.28</v>
      </c>
    </row>
    <row r="6821" spans="1:19" x14ac:dyDescent="0.3">
      <c r="A6821">
        <v>6820</v>
      </c>
      <c r="B6821" t="s">
        <v>14</v>
      </c>
      <c r="C6821" s="9">
        <v>44986</v>
      </c>
      <c r="D6821" s="9">
        <v>44989</v>
      </c>
      <c r="E6821" s="10">
        <v>44984</v>
      </c>
      <c r="F6821" t="s">
        <v>54</v>
      </c>
      <c r="G6821">
        <v>342.54</v>
      </c>
      <c r="H6821">
        <v>1</v>
      </c>
      <c r="I6821">
        <v>0</v>
      </c>
      <c r="J6821" t="s">
        <v>28</v>
      </c>
      <c r="K6821" t="s">
        <v>20</v>
      </c>
      <c r="L6821" t="s">
        <v>21</v>
      </c>
      <c r="M6821" t="s">
        <v>36</v>
      </c>
      <c r="N6821" t="s">
        <v>41</v>
      </c>
      <c r="O6821">
        <f>Table2[[#This Row],[check_out_date]]-Table2[[#This Row],[check_in_date]]</f>
        <v>3</v>
      </c>
      <c r="P6821">
        <f>Table2[[#This Row],[num_adults]]+Table2[[#This Row],[num_children]]</f>
        <v>1</v>
      </c>
      <c r="Q6821" s="3">
        <f>IF(OR(Table2[[#This Row],[booking_status]]="confirmed",Table2[[#This Row],[booking_status]]="checked-out"),Table2[[#This Row],[room_rate_per_night]]*Table2[[#This Row],[Num_Nights]],0)</f>
        <v>1027.6200000000001</v>
      </c>
      <c r="R6821" t="str" cm="1">
        <f t="array" ref="R6821">IFERROR(_xlfn.IFS(Table2[[#This Row],[booking_status]]="confirmed","Expected",Table2[[#This Row],[booking_status]]="checked-out","Actual"),"No Revenue")</f>
        <v>Expected</v>
      </c>
      <c r="S6821" s="4">
        <f>Table2[[#This Row],[Revenue_Amount]]/Table2[[#This Row],[Num_Nights]]</f>
        <v>342.54</v>
      </c>
    </row>
    <row r="6822" spans="1:19" x14ac:dyDescent="0.3">
      <c r="A6822">
        <v>6821</v>
      </c>
      <c r="B6822" t="s">
        <v>50</v>
      </c>
      <c r="C6822" s="9">
        <v>45277</v>
      </c>
      <c r="D6822" s="9">
        <v>45282</v>
      </c>
      <c r="E6822" s="10">
        <v>45235</v>
      </c>
      <c r="F6822" t="s">
        <v>49</v>
      </c>
      <c r="G6822">
        <v>87.66</v>
      </c>
      <c r="H6822">
        <v>2</v>
      </c>
      <c r="I6822">
        <v>1</v>
      </c>
      <c r="J6822" t="s">
        <v>55</v>
      </c>
      <c r="K6822" t="s">
        <v>29</v>
      </c>
      <c r="L6822" t="s">
        <v>56</v>
      </c>
      <c r="M6822" t="s">
        <v>36</v>
      </c>
      <c r="N6822" t="s">
        <v>41</v>
      </c>
      <c r="O6822">
        <f>Table2[[#This Row],[check_out_date]]-Table2[[#This Row],[check_in_date]]</f>
        <v>5</v>
      </c>
      <c r="P6822">
        <f>Table2[[#This Row],[num_adults]]+Table2[[#This Row],[num_children]]</f>
        <v>3</v>
      </c>
      <c r="Q6822" s="3">
        <f>IF(OR(Table2[[#This Row],[booking_status]]="confirmed",Table2[[#This Row],[booking_status]]="checked-out"),Table2[[#This Row],[room_rate_per_night]]*Table2[[#This Row],[Num_Nights]],0)</f>
        <v>438.29999999999995</v>
      </c>
      <c r="R6822" t="str" cm="1">
        <f t="array" ref="R6822">IFERROR(_xlfn.IFS(Table2[[#This Row],[booking_status]]="confirmed","Expected",Table2[[#This Row],[booking_status]]="checked-out","Actual"),"No Revenue")</f>
        <v>Actual</v>
      </c>
      <c r="S6822" s="4">
        <f>Table2[[#This Row],[Revenue_Amount]]/Table2[[#This Row],[Num_Nights]]</f>
        <v>87.66</v>
      </c>
    </row>
    <row r="6823" spans="1:19" hidden="1" x14ac:dyDescent="0.3">
      <c r="A6823">
        <v>6822</v>
      </c>
      <c r="B6823" t="s">
        <v>31</v>
      </c>
      <c r="C6823" s="9">
        <v>45276</v>
      </c>
      <c r="D6823" s="9">
        <v>45288</v>
      </c>
      <c r="E6823" s="10">
        <v>45251</v>
      </c>
      <c r="F6823" t="s">
        <v>49</v>
      </c>
      <c r="G6823">
        <v>61.21</v>
      </c>
      <c r="H6823">
        <v>2</v>
      </c>
      <c r="I6823">
        <v>2</v>
      </c>
      <c r="J6823" t="s">
        <v>35</v>
      </c>
      <c r="K6823" t="s">
        <v>66</v>
      </c>
      <c r="L6823" t="s">
        <v>21</v>
      </c>
      <c r="M6823" t="s">
        <v>22</v>
      </c>
      <c r="N6823" t="s">
        <v>95</v>
      </c>
      <c r="O6823">
        <f>Table2[[#This Row],[check_out_date]]-Table2[[#This Row],[check_in_date]]</f>
        <v>12</v>
      </c>
      <c r="P6823">
        <f>Table2[[#This Row],[num_adults]]+Table2[[#This Row],[num_children]]</f>
        <v>4</v>
      </c>
      <c r="Q6823" s="3">
        <f>IF(OR(Table2[[#This Row],[booking_status]]="confirmed",Table2[[#This Row],[booking_status]]="checked-out"),Table2[[#This Row],[room_rate_per_night]]*Table2[[#This Row],[Num_Nights]],0)</f>
        <v>734.52</v>
      </c>
      <c r="R6823" t="str" cm="1">
        <f t="array" ref="R6823">IFERROR(_xlfn.IFS(Table2[[#This Row],[booking_status]]="confirmed","Expected",Table2[[#This Row],[booking_status]]="checked-out","Actual"),"No Revenue")</f>
        <v>Expected</v>
      </c>
      <c r="S6823" s="4">
        <f>Table2[[#This Row],[Revenue_Amount]]/Table2[[#This Row],[Num_Nights]]</f>
        <v>61.21</v>
      </c>
    </row>
    <row r="6824" spans="1:19" x14ac:dyDescent="0.3">
      <c r="A6824">
        <v>6823</v>
      </c>
      <c r="B6824" t="s">
        <v>37</v>
      </c>
      <c r="C6824" s="9">
        <v>45066</v>
      </c>
      <c r="D6824" s="9">
        <v>45069</v>
      </c>
      <c r="E6824" s="10">
        <v>45030</v>
      </c>
      <c r="F6824" t="s">
        <v>54</v>
      </c>
      <c r="G6824">
        <v>537</v>
      </c>
      <c r="H6824">
        <v>1</v>
      </c>
      <c r="I6824">
        <v>2</v>
      </c>
      <c r="J6824" t="s">
        <v>28</v>
      </c>
      <c r="K6824" t="s">
        <v>44</v>
      </c>
      <c r="L6824" t="s">
        <v>21</v>
      </c>
      <c r="M6824" t="s">
        <v>36</v>
      </c>
      <c r="N6824" t="s">
        <v>45</v>
      </c>
      <c r="O6824">
        <f>Table2[[#This Row],[check_out_date]]-Table2[[#This Row],[check_in_date]]</f>
        <v>3</v>
      </c>
      <c r="P6824">
        <f>Table2[[#This Row],[num_adults]]+Table2[[#This Row],[num_children]]</f>
        <v>3</v>
      </c>
      <c r="Q6824" s="3">
        <f>IF(OR(Table2[[#This Row],[booking_status]]="confirmed",Table2[[#This Row],[booking_status]]="checked-out"),Table2[[#This Row],[room_rate_per_night]]*Table2[[#This Row],[Num_Nights]],0)</f>
        <v>1611</v>
      </c>
      <c r="R6824" t="str" cm="1">
        <f t="array" ref="R6824">IFERROR(_xlfn.IFS(Table2[[#This Row],[booking_status]]="confirmed","Expected",Table2[[#This Row],[booking_status]]="checked-out","Actual"),"No Revenue")</f>
        <v>Expected</v>
      </c>
      <c r="S6824" s="4">
        <f>Table2[[#This Row],[Revenue_Amount]]/Table2[[#This Row],[Num_Nights]]</f>
        <v>537</v>
      </c>
    </row>
    <row r="6825" spans="1:19" hidden="1" x14ac:dyDescent="0.3">
      <c r="A6825">
        <v>6824</v>
      </c>
      <c r="B6825" t="s">
        <v>50</v>
      </c>
      <c r="C6825" s="9">
        <v>45198</v>
      </c>
      <c r="D6825" s="9">
        <v>45200</v>
      </c>
      <c r="E6825" s="10">
        <v>45178</v>
      </c>
      <c r="F6825" t="s">
        <v>18</v>
      </c>
      <c r="G6825">
        <v>276.04000000000002</v>
      </c>
      <c r="H6825">
        <v>2</v>
      </c>
      <c r="I6825">
        <v>3</v>
      </c>
      <c r="J6825" t="s">
        <v>35</v>
      </c>
      <c r="K6825" t="s">
        <v>20</v>
      </c>
      <c r="L6825" t="s">
        <v>21</v>
      </c>
      <c r="M6825" t="s">
        <v>36</v>
      </c>
      <c r="N6825" t="s">
        <v>23</v>
      </c>
      <c r="O6825">
        <f>Table2[[#This Row],[check_out_date]]-Table2[[#This Row],[check_in_date]]</f>
        <v>2</v>
      </c>
      <c r="P6825">
        <f>Table2[[#This Row],[num_adults]]+Table2[[#This Row],[num_children]]</f>
        <v>5</v>
      </c>
      <c r="Q6825" s="3">
        <f>IF(OR(Table2[[#This Row],[booking_status]]="confirmed",Table2[[#This Row],[booking_status]]="checked-out"),Table2[[#This Row],[room_rate_per_night]]*Table2[[#This Row],[Num_Nights]],0)</f>
        <v>552.08000000000004</v>
      </c>
      <c r="R6825" t="str" cm="1">
        <f t="array" ref="R6825">IFERROR(_xlfn.IFS(Table2[[#This Row],[booking_status]]="confirmed","Expected",Table2[[#This Row],[booking_status]]="checked-out","Actual"),"No Revenue")</f>
        <v>Expected</v>
      </c>
      <c r="S6825" s="4">
        <f>Table2[[#This Row],[Revenue_Amount]]/Table2[[#This Row],[Num_Nights]]</f>
        <v>276.04000000000002</v>
      </c>
    </row>
    <row r="6826" spans="1:19" x14ac:dyDescent="0.3">
      <c r="A6826">
        <v>6825</v>
      </c>
      <c r="B6826" t="s">
        <v>37</v>
      </c>
      <c r="C6826" s="9">
        <v>45231</v>
      </c>
      <c r="D6826" s="9">
        <v>45239</v>
      </c>
      <c r="E6826" s="10">
        <v>45175</v>
      </c>
      <c r="F6826" t="s">
        <v>49</v>
      </c>
      <c r="G6826">
        <v>125.97</v>
      </c>
      <c r="H6826">
        <v>1</v>
      </c>
      <c r="I6826">
        <v>0</v>
      </c>
      <c r="J6826" t="s">
        <v>55</v>
      </c>
      <c r="K6826" t="s">
        <v>44</v>
      </c>
      <c r="L6826" t="s">
        <v>21</v>
      </c>
      <c r="M6826" t="s">
        <v>36</v>
      </c>
      <c r="N6826" t="s">
        <v>41</v>
      </c>
      <c r="O6826">
        <f>Table2[[#This Row],[check_out_date]]-Table2[[#This Row],[check_in_date]]</f>
        <v>8</v>
      </c>
      <c r="P6826">
        <f>Table2[[#This Row],[num_adults]]+Table2[[#This Row],[num_children]]</f>
        <v>1</v>
      </c>
      <c r="Q6826" s="3">
        <f>IF(OR(Table2[[#This Row],[booking_status]]="confirmed",Table2[[#This Row],[booking_status]]="checked-out"),Table2[[#This Row],[room_rate_per_night]]*Table2[[#This Row],[Num_Nights]],0)</f>
        <v>1007.76</v>
      </c>
      <c r="R6826" t="str" cm="1">
        <f t="array" ref="R6826">IFERROR(_xlfn.IFS(Table2[[#This Row],[booking_status]]="confirmed","Expected",Table2[[#This Row],[booking_status]]="checked-out","Actual"),"No Revenue")</f>
        <v>Expected</v>
      </c>
      <c r="S6826" s="4">
        <f>Table2[[#This Row],[Revenue_Amount]]/Table2[[#This Row],[Num_Nights]]</f>
        <v>125.97</v>
      </c>
    </row>
    <row r="6827" spans="1:19" x14ac:dyDescent="0.3">
      <c r="A6827">
        <v>6826</v>
      </c>
      <c r="B6827" t="s">
        <v>31</v>
      </c>
      <c r="C6827" s="9">
        <v>45246</v>
      </c>
      <c r="D6827" s="9">
        <v>45248</v>
      </c>
      <c r="E6827" s="10">
        <v>45199</v>
      </c>
      <c r="F6827" t="s">
        <v>18</v>
      </c>
      <c r="G6827">
        <v>215.5</v>
      </c>
      <c r="H6827">
        <v>3</v>
      </c>
      <c r="I6827">
        <v>0</v>
      </c>
      <c r="J6827" t="s">
        <v>28</v>
      </c>
      <c r="K6827" t="s">
        <v>20</v>
      </c>
      <c r="L6827" t="s">
        <v>60</v>
      </c>
      <c r="M6827" t="s">
        <v>22</v>
      </c>
      <c r="N6827" t="s">
        <v>41</v>
      </c>
      <c r="O6827">
        <f>Table2[[#This Row],[check_out_date]]-Table2[[#This Row],[check_in_date]]</f>
        <v>2</v>
      </c>
      <c r="P6827">
        <f>Table2[[#This Row],[num_adults]]+Table2[[#This Row],[num_children]]</f>
        <v>3</v>
      </c>
      <c r="Q6827" s="3">
        <f>IF(OR(Table2[[#This Row],[booking_status]]="confirmed",Table2[[#This Row],[booking_status]]="checked-out"),Table2[[#This Row],[room_rate_per_night]]*Table2[[#This Row],[Num_Nights]],0)</f>
        <v>0</v>
      </c>
      <c r="R6827" t="str" cm="1">
        <f t="array" ref="R6827">IFERROR(_xlfn.IFS(Table2[[#This Row],[booking_status]]="confirmed","Expected",Table2[[#This Row],[booking_status]]="checked-out","Actual"),"No Revenue")</f>
        <v>No Revenue</v>
      </c>
      <c r="S6827" s="4">
        <f>Table2[[#This Row],[Revenue_Amount]]/Table2[[#This Row],[Num_Nights]]</f>
        <v>0</v>
      </c>
    </row>
    <row r="6828" spans="1:19" x14ac:dyDescent="0.3">
      <c r="A6828">
        <v>6827</v>
      </c>
      <c r="B6828" t="s">
        <v>50</v>
      </c>
      <c r="C6828" s="9">
        <v>44981</v>
      </c>
      <c r="D6828" s="9">
        <v>44988</v>
      </c>
      <c r="E6828" s="10">
        <v>44951</v>
      </c>
      <c r="F6828" t="s">
        <v>49</v>
      </c>
      <c r="G6828">
        <v>156.08000000000001</v>
      </c>
      <c r="H6828">
        <v>4</v>
      </c>
      <c r="I6828">
        <v>0</v>
      </c>
      <c r="J6828" t="s">
        <v>19</v>
      </c>
      <c r="K6828" t="s">
        <v>29</v>
      </c>
      <c r="L6828" t="s">
        <v>56</v>
      </c>
      <c r="M6828" t="s">
        <v>36</v>
      </c>
      <c r="N6828" t="s">
        <v>30</v>
      </c>
      <c r="O6828">
        <f>Table2[[#This Row],[check_out_date]]-Table2[[#This Row],[check_in_date]]</f>
        <v>7</v>
      </c>
      <c r="P6828">
        <f>Table2[[#This Row],[num_adults]]+Table2[[#This Row],[num_children]]</f>
        <v>4</v>
      </c>
      <c r="Q6828" s="3">
        <f>IF(OR(Table2[[#This Row],[booking_status]]="confirmed",Table2[[#This Row],[booking_status]]="checked-out"),Table2[[#This Row],[room_rate_per_night]]*Table2[[#This Row],[Num_Nights]],0)</f>
        <v>1092.5600000000002</v>
      </c>
      <c r="R6828" t="str" cm="1">
        <f t="array" ref="R6828">IFERROR(_xlfn.IFS(Table2[[#This Row],[booking_status]]="confirmed","Expected",Table2[[#This Row],[booking_status]]="checked-out","Actual"),"No Revenue")</f>
        <v>Actual</v>
      </c>
      <c r="S6828" s="4">
        <f>Table2[[#This Row],[Revenue_Amount]]/Table2[[#This Row],[Num_Nights]]</f>
        <v>156.08000000000001</v>
      </c>
    </row>
    <row r="6829" spans="1:19" hidden="1" x14ac:dyDescent="0.3">
      <c r="A6829">
        <v>6828</v>
      </c>
      <c r="B6829" t="s">
        <v>31</v>
      </c>
      <c r="C6829" s="9">
        <v>45105</v>
      </c>
      <c r="D6829" s="9">
        <v>45111</v>
      </c>
      <c r="E6829" s="10">
        <v>45092</v>
      </c>
      <c r="F6829" t="s">
        <v>54</v>
      </c>
      <c r="G6829">
        <v>238.26</v>
      </c>
      <c r="H6829">
        <v>2</v>
      </c>
      <c r="I6829">
        <v>2</v>
      </c>
      <c r="J6829" t="s">
        <v>35</v>
      </c>
      <c r="K6829" t="s">
        <v>99</v>
      </c>
      <c r="L6829" t="s">
        <v>21</v>
      </c>
      <c r="M6829" t="s">
        <v>22</v>
      </c>
      <c r="N6829" t="s">
        <v>23</v>
      </c>
      <c r="O6829">
        <f>Table2[[#This Row],[check_out_date]]-Table2[[#This Row],[check_in_date]]</f>
        <v>6</v>
      </c>
      <c r="P6829">
        <f>Table2[[#This Row],[num_adults]]+Table2[[#This Row],[num_children]]</f>
        <v>4</v>
      </c>
      <c r="Q6829" s="3">
        <f>IF(OR(Table2[[#This Row],[booking_status]]="confirmed",Table2[[#This Row],[booking_status]]="checked-out"),Table2[[#This Row],[room_rate_per_night]]*Table2[[#This Row],[Num_Nights]],0)</f>
        <v>1429.56</v>
      </c>
      <c r="R6829" t="str" cm="1">
        <f t="array" ref="R6829">IFERROR(_xlfn.IFS(Table2[[#This Row],[booking_status]]="confirmed","Expected",Table2[[#This Row],[booking_status]]="checked-out","Actual"),"No Revenue")</f>
        <v>Expected</v>
      </c>
      <c r="S6829" s="4">
        <f>Table2[[#This Row],[Revenue_Amount]]/Table2[[#This Row],[Num_Nights]]</f>
        <v>238.26</v>
      </c>
    </row>
    <row r="6830" spans="1:19" x14ac:dyDescent="0.3">
      <c r="A6830">
        <v>6829</v>
      </c>
      <c r="B6830" t="s">
        <v>50</v>
      </c>
      <c r="C6830" s="9">
        <v>45229</v>
      </c>
      <c r="D6830" s="9">
        <v>45240</v>
      </c>
      <c r="E6830" s="10">
        <v>45161</v>
      </c>
      <c r="F6830" t="s">
        <v>18</v>
      </c>
      <c r="G6830">
        <v>227.09</v>
      </c>
      <c r="H6830">
        <v>3</v>
      </c>
      <c r="I6830">
        <v>0</v>
      </c>
      <c r="J6830" t="s">
        <v>28</v>
      </c>
      <c r="K6830" t="s">
        <v>44</v>
      </c>
      <c r="L6830" t="s">
        <v>21</v>
      </c>
      <c r="M6830" t="s">
        <v>36</v>
      </c>
      <c r="N6830" t="s">
        <v>41</v>
      </c>
      <c r="O6830">
        <f>Table2[[#This Row],[check_out_date]]-Table2[[#This Row],[check_in_date]]</f>
        <v>11</v>
      </c>
      <c r="P6830">
        <f>Table2[[#This Row],[num_adults]]+Table2[[#This Row],[num_children]]</f>
        <v>3</v>
      </c>
      <c r="Q6830" s="3">
        <f>IF(OR(Table2[[#This Row],[booking_status]]="confirmed",Table2[[#This Row],[booking_status]]="checked-out"),Table2[[#This Row],[room_rate_per_night]]*Table2[[#This Row],[Num_Nights]],0)</f>
        <v>2497.9900000000002</v>
      </c>
      <c r="R6830" t="str" cm="1">
        <f t="array" ref="R6830">IFERROR(_xlfn.IFS(Table2[[#This Row],[booking_status]]="confirmed","Expected",Table2[[#This Row],[booking_status]]="checked-out","Actual"),"No Revenue")</f>
        <v>Expected</v>
      </c>
      <c r="S6830" s="4">
        <f>Table2[[#This Row],[Revenue_Amount]]/Table2[[#This Row],[Num_Nights]]</f>
        <v>227.09000000000003</v>
      </c>
    </row>
    <row r="6831" spans="1:19" x14ac:dyDescent="0.3">
      <c r="A6831">
        <v>6830</v>
      </c>
      <c r="B6831" t="s">
        <v>31</v>
      </c>
      <c r="C6831" s="9">
        <v>45102</v>
      </c>
      <c r="D6831" s="9">
        <v>45106</v>
      </c>
      <c r="E6831" s="10">
        <v>45082</v>
      </c>
      <c r="F6831" t="s">
        <v>49</v>
      </c>
      <c r="G6831">
        <v>100.94</v>
      </c>
      <c r="H6831">
        <v>2</v>
      </c>
      <c r="I6831">
        <v>1</v>
      </c>
      <c r="J6831" t="s">
        <v>28</v>
      </c>
      <c r="K6831" t="s">
        <v>99</v>
      </c>
      <c r="L6831" t="s">
        <v>60</v>
      </c>
      <c r="M6831" t="s">
        <v>36</v>
      </c>
      <c r="N6831" t="s">
        <v>41</v>
      </c>
      <c r="O6831">
        <f>Table2[[#This Row],[check_out_date]]-Table2[[#This Row],[check_in_date]]</f>
        <v>4</v>
      </c>
      <c r="P6831">
        <f>Table2[[#This Row],[num_adults]]+Table2[[#This Row],[num_children]]</f>
        <v>3</v>
      </c>
      <c r="Q6831" s="3">
        <f>IF(OR(Table2[[#This Row],[booking_status]]="confirmed",Table2[[#This Row],[booking_status]]="checked-out"),Table2[[#This Row],[room_rate_per_night]]*Table2[[#This Row],[Num_Nights]],0)</f>
        <v>0</v>
      </c>
      <c r="R6831" t="str" cm="1">
        <f t="array" ref="R6831">IFERROR(_xlfn.IFS(Table2[[#This Row],[booking_status]]="confirmed","Expected",Table2[[#This Row],[booking_status]]="checked-out","Actual"),"No Revenue")</f>
        <v>No Revenue</v>
      </c>
      <c r="S6831" s="4">
        <f>Table2[[#This Row],[Revenue_Amount]]/Table2[[#This Row],[Num_Nights]]</f>
        <v>0</v>
      </c>
    </row>
    <row r="6832" spans="1:19" x14ac:dyDescent="0.3">
      <c r="A6832">
        <v>6831</v>
      </c>
      <c r="B6832" t="s">
        <v>31</v>
      </c>
      <c r="C6832" s="9">
        <v>44953</v>
      </c>
      <c r="D6832" s="9">
        <v>44959</v>
      </c>
      <c r="E6832" s="10">
        <v>44875</v>
      </c>
      <c r="F6832" t="s">
        <v>54</v>
      </c>
      <c r="G6832">
        <v>383.65</v>
      </c>
      <c r="H6832">
        <v>1</v>
      </c>
      <c r="I6832">
        <v>1</v>
      </c>
      <c r="J6832" t="s">
        <v>55</v>
      </c>
      <c r="K6832" t="s">
        <v>66</v>
      </c>
      <c r="L6832" t="s">
        <v>21</v>
      </c>
      <c r="M6832" t="s">
        <v>36</v>
      </c>
      <c r="N6832" t="s">
        <v>41</v>
      </c>
      <c r="O6832">
        <f>Table2[[#This Row],[check_out_date]]-Table2[[#This Row],[check_in_date]]</f>
        <v>6</v>
      </c>
      <c r="P6832">
        <f>Table2[[#This Row],[num_adults]]+Table2[[#This Row],[num_children]]</f>
        <v>2</v>
      </c>
      <c r="Q6832" s="3">
        <f>IF(OR(Table2[[#This Row],[booking_status]]="confirmed",Table2[[#This Row],[booking_status]]="checked-out"),Table2[[#This Row],[room_rate_per_night]]*Table2[[#This Row],[Num_Nights]],0)</f>
        <v>2301.8999999999996</v>
      </c>
      <c r="R6832" t="str" cm="1">
        <f t="array" ref="R6832">IFERROR(_xlfn.IFS(Table2[[#This Row],[booking_status]]="confirmed","Expected",Table2[[#This Row],[booking_status]]="checked-out","Actual"),"No Revenue")</f>
        <v>Expected</v>
      </c>
      <c r="S6832" s="4">
        <f>Table2[[#This Row],[Revenue_Amount]]/Table2[[#This Row],[Num_Nights]]</f>
        <v>383.64999999999992</v>
      </c>
    </row>
    <row r="6833" spans="1:19" hidden="1" x14ac:dyDescent="0.3">
      <c r="A6833">
        <v>6832</v>
      </c>
      <c r="B6833" t="s">
        <v>37</v>
      </c>
      <c r="C6833" s="9">
        <v>45273</v>
      </c>
      <c r="D6833" s="9">
        <v>45276</v>
      </c>
      <c r="E6833" s="10">
        <v>45249</v>
      </c>
      <c r="F6833" t="s">
        <v>49</v>
      </c>
      <c r="G6833">
        <v>95.71</v>
      </c>
      <c r="H6833">
        <v>1</v>
      </c>
      <c r="I6833">
        <v>0</v>
      </c>
      <c r="J6833" t="s">
        <v>35</v>
      </c>
      <c r="K6833" t="s">
        <v>29</v>
      </c>
      <c r="L6833" t="s">
        <v>21</v>
      </c>
      <c r="M6833" t="s">
        <v>36</v>
      </c>
      <c r="N6833" t="s">
        <v>41</v>
      </c>
      <c r="O6833">
        <f>Table2[[#This Row],[check_out_date]]-Table2[[#This Row],[check_in_date]]</f>
        <v>3</v>
      </c>
      <c r="P6833">
        <f>Table2[[#This Row],[num_adults]]+Table2[[#This Row],[num_children]]</f>
        <v>1</v>
      </c>
      <c r="Q6833" s="3">
        <f>IF(OR(Table2[[#This Row],[booking_status]]="confirmed",Table2[[#This Row],[booking_status]]="checked-out"),Table2[[#This Row],[room_rate_per_night]]*Table2[[#This Row],[Num_Nights]],0)</f>
        <v>287.13</v>
      </c>
      <c r="R6833" t="str" cm="1">
        <f t="array" ref="R6833">IFERROR(_xlfn.IFS(Table2[[#This Row],[booking_status]]="confirmed","Expected",Table2[[#This Row],[booking_status]]="checked-out","Actual"),"No Revenue")</f>
        <v>Expected</v>
      </c>
      <c r="S6833" s="4">
        <f>Table2[[#This Row],[Revenue_Amount]]/Table2[[#This Row],[Num_Nights]]</f>
        <v>95.71</v>
      </c>
    </row>
    <row r="6834" spans="1:19" hidden="1" x14ac:dyDescent="0.3">
      <c r="A6834">
        <v>6833</v>
      </c>
      <c r="B6834" t="s">
        <v>50</v>
      </c>
      <c r="C6834" s="9">
        <v>44979</v>
      </c>
      <c r="D6834" s="9">
        <v>44987</v>
      </c>
      <c r="E6834" s="10">
        <v>44935</v>
      </c>
      <c r="F6834" t="s">
        <v>49</v>
      </c>
      <c r="G6834">
        <v>114.02</v>
      </c>
      <c r="H6834">
        <v>2</v>
      </c>
      <c r="I6834">
        <v>0</v>
      </c>
      <c r="J6834" t="s">
        <v>35</v>
      </c>
      <c r="K6834" t="s">
        <v>20</v>
      </c>
      <c r="L6834" t="s">
        <v>21</v>
      </c>
      <c r="M6834" t="s">
        <v>36</v>
      </c>
      <c r="N6834" t="s">
        <v>95</v>
      </c>
      <c r="O6834">
        <f>Table2[[#This Row],[check_out_date]]-Table2[[#This Row],[check_in_date]]</f>
        <v>8</v>
      </c>
      <c r="P6834">
        <f>Table2[[#This Row],[num_adults]]+Table2[[#This Row],[num_children]]</f>
        <v>2</v>
      </c>
      <c r="Q6834" s="3">
        <f>IF(OR(Table2[[#This Row],[booking_status]]="confirmed",Table2[[#This Row],[booking_status]]="checked-out"),Table2[[#This Row],[room_rate_per_night]]*Table2[[#This Row],[Num_Nights]],0)</f>
        <v>912.16</v>
      </c>
      <c r="R6834" t="str" cm="1">
        <f t="array" ref="R6834">IFERROR(_xlfn.IFS(Table2[[#This Row],[booking_status]]="confirmed","Expected",Table2[[#This Row],[booking_status]]="checked-out","Actual"),"No Revenue")</f>
        <v>Expected</v>
      </c>
      <c r="S6834" s="4">
        <f>Table2[[#This Row],[Revenue_Amount]]/Table2[[#This Row],[Num_Nights]]</f>
        <v>114.02</v>
      </c>
    </row>
    <row r="6835" spans="1:19" x14ac:dyDescent="0.3">
      <c r="A6835">
        <v>6834</v>
      </c>
      <c r="B6835" t="s">
        <v>31</v>
      </c>
      <c r="C6835" s="9">
        <v>45201</v>
      </c>
      <c r="D6835" s="9">
        <v>45206</v>
      </c>
      <c r="E6835" s="10">
        <v>45193</v>
      </c>
      <c r="F6835" t="s">
        <v>49</v>
      </c>
      <c r="G6835">
        <v>81.260000000000005</v>
      </c>
      <c r="H6835">
        <v>2</v>
      </c>
      <c r="I6835">
        <v>0</v>
      </c>
      <c r="J6835" t="s">
        <v>28</v>
      </c>
      <c r="K6835" t="s">
        <v>44</v>
      </c>
      <c r="L6835" t="s">
        <v>60</v>
      </c>
      <c r="M6835" t="s">
        <v>36</v>
      </c>
      <c r="N6835" t="s">
        <v>41</v>
      </c>
      <c r="O6835">
        <f>Table2[[#This Row],[check_out_date]]-Table2[[#This Row],[check_in_date]]</f>
        <v>5</v>
      </c>
      <c r="P6835">
        <f>Table2[[#This Row],[num_adults]]+Table2[[#This Row],[num_children]]</f>
        <v>2</v>
      </c>
      <c r="Q6835" s="3">
        <f>IF(OR(Table2[[#This Row],[booking_status]]="confirmed",Table2[[#This Row],[booking_status]]="checked-out"),Table2[[#This Row],[room_rate_per_night]]*Table2[[#This Row],[Num_Nights]],0)</f>
        <v>0</v>
      </c>
      <c r="R6835" t="str" cm="1">
        <f t="array" ref="R6835">IFERROR(_xlfn.IFS(Table2[[#This Row],[booking_status]]="confirmed","Expected",Table2[[#This Row],[booking_status]]="checked-out","Actual"),"No Revenue")</f>
        <v>No Revenue</v>
      </c>
      <c r="S6835" s="4">
        <f>Table2[[#This Row],[Revenue_Amount]]/Table2[[#This Row],[Num_Nights]]</f>
        <v>0</v>
      </c>
    </row>
    <row r="6836" spans="1:19" x14ac:dyDescent="0.3">
      <c r="A6836">
        <v>6835</v>
      </c>
      <c r="B6836" t="s">
        <v>31</v>
      </c>
      <c r="C6836" s="9">
        <v>45142</v>
      </c>
      <c r="D6836" s="9">
        <v>45150</v>
      </c>
      <c r="E6836" s="10">
        <v>45129</v>
      </c>
      <c r="F6836" t="s">
        <v>27</v>
      </c>
      <c r="G6836">
        <v>122.01</v>
      </c>
      <c r="H6836">
        <v>1</v>
      </c>
      <c r="I6836">
        <v>0</v>
      </c>
      <c r="J6836" t="s">
        <v>55</v>
      </c>
      <c r="K6836" t="s">
        <v>66</v>
      </c>
      <c r="L6836" t="s">
        <v>21</v>
      </c>
      <c r="M6836" t="s">
        <v>36</v>
      </c>
      <c r="N6836" t="s">
        <v>41</v>
      </c>
      <c r="O6836">
        <f>Table2[[#This Row],[check_out_date]]-Table2[[#This Row],[check_in_date]]</f>
        <v>8</v>
      </c>
      <c r="P6836">
        <f>Table2[[#This Row],[num_adults]]+Table2[[#This Row],[num_children]]</f>
        <v>1</v>
      </c>
      <c r="Q6836" s="3">
        <f>IF(OR(Table2[[#This Row],[booking_status]]="confirmed",Table2[[#This Row],[booking_status]]="checked-out"),Table2[[#This Row],[room_rate_per_night]]*Table2[[#This Row],[Num_Nights]],0)</f>
        <v>976.08</v>
      </c>
      <c r="R6836" t="str" cm="1">
        <f t="array" ref="R6836">IFERROR(_xlfn.IFS(Table2[[#This Row],[booking_status]]="confirmed","Expected",Table2[[#This Row],[booking_status]]="checked-out","Actual"),"No Revenue")</f>
        <v>Expected</v>
      </c>
      <c r="S6836" s="4">
        <f>Table2[[#This Row],[Revenue_Amount]]/Table2[[#This Row],[Num_Nights]]</f>
        <v>122.01</v>
      </c>
    </row>
    <row r="6837" spans="1:19" x14ac:dyDescent="0.3">
      <c r="A6837">
        <v>6836</v>
      </c>
      <c r="B6837" t="s">
        <v>50</v>
      </c>
      <c r="C6837" s="9">
        <v>45029</v>
      </c>
      <c r="D6837" s="9">
        <v>45039</v>
      </c>
      <c r="E6837" s="10">
        <v>44990</v>
      </c>
      <c r="F6837" t="s">
        <v>27</v>
      </c>
      <c r="G6837">
        <v>215.15</v>
      </c>
      <c r="H6837">
        <v>2</v>
      </c>
      <c r="I6837">
        <v>0</v>
      </c>
      <c r="J6837" t="s">
        <v>28</v>
      </c>
      <c r="K6837" t="s">
        <v>44</v>
      </c>
      <c r="L6837" t="s">
        <v>21</v>
      </c>
      <c r="M6837" t="s">
        <v>36</v>
      </c>
      <c r="N6837" t="s">
        <v>41</v>
      </c>
      <c r="O6837">
        <f>Table2[[#This Row],[check_out_date]]-Table2[[#This Row],[check_in_date]]</f>
        <v>10</v>
      </c>
      <c r="P6837">
        <f>Table2[[#This Row],[num_adults]]+Table2[[#This Row],[num_children]]</f>
        <v>2</v>
      </c>
      <c r="Q6837" s="3">
        <f>IF(OR(Table2[[#This Row],[booking_status]]="confirmed",Table2[[#This Row],[booking_status]]="checked-out"),Table2[[#This Row],[room_rate_per_night]]*Table2[[#This Row],[Num_Nights]],0)</f>
        <v>2151.5</v>
      </c>
      <c r="R6837" t="str" cm="1">
        <f t="array" ref="R6837">IFERROR(_xlfn.IFS(Table2[[#This Row],[booking_status]]="confirmed","Expected",Table2[[#This Row],[booking_status]]="checked-out","Actual"),"No Revenue")</f>
        <v>Expected</v>
      </c>
      <c r="S6837" s="4">
        <f>Table2[[#This Row],[Revenue_Amount]]/Table2[[#This Row],[Num_Nights]]</f>
        <v>215.15</v>
      </c>
    </row>
    <row r="6838" spans="1:19" hidden="1" x14ac:dyDescent="0.3">
      <c r="A6838">
        <v>6837</v>
      </c>
      <c r="B6838" t="s">
        <v>14</v>
      </c>
      <c r="C6838" s="9">
        <v>45281</v>
      </c>
      <c r="D6838" s="9">
        <v>45291</v>
      </c>
      <c r="E6838" s="10">
        <v>45237</v>
      </c>
      <c r="F6838" t="s">
        <v>27</v>
      </c>
      <c r="G6838">
        <v>152.78</v>
      </c>
      <c r="H6838">
        <v>2</v>
      </c>
      <c r="I6838">
        <v>1</v>
      </c>
      <c r="J6838" t="s">
        <v>35</v>
      </c>
      <c r="K6838" t="s">
        <v>20</v>
      </c>
      <c r="L6838" t="s">
        <v>70</v>
      </c>
      <c r="M6838" t="s">
        <v>36</v>
      </c>
      <c r="N6838" t="s">
        <v>45</v>
      </c>
      <c r="O6838">
        <f>Table2[[#This Row],[check_out_date]]-Table2[[#This Row],[check_in_date]]</f>
        <v>10</v>
      </c>
      <c r="P6838">
        <f>Table2[[#This Row],[num_adults]]+Table2[[#This Row],[num_children]]</f>
        <v>3</v>
      </c>
      <c r="Q6838" s="3">
        <f>IF(OR(Table2[[#This Row],[booking_status]]="confirmed",Table2[[#This Row],[booking_status]]="checked-out"),Table2[[#This Row],[room_rate_per_night]]*Table2[[#This Row],[Num_Nights]],0)</f>
        <v>0</v>
      </c>
      <c r="R6838" t="str" cm="1">
        <f t="array" ref="R6838">IFERROR(_xlfn.IFS(Table2[[#This Row],[booking_status]]="confirmed","Expected",Table2[[#This Row],[booking_status]]="checked-out","Actual"),"No Revenue")</f>
        <v>No Revenue</v>
      </c>
      <c r="S6838" s="4">
        <f>Table2[[#This Row],[Revenue_Amount]]/Table2[[#This Row],[Num_Nights]]</f>
        <v>0</v>
      </c>
    </row>
    <row r="6839" spans="1:19" x14ac:dyDescent="0.3">
      <c r="A6839">
        <v>6838</v>
      </c>
      <c r="B6839" t="s">
        <v>37</v>
      </c>
      <c r="C6839" s="9">
        <v>44957</v>
      </c>
      <c r="D6839" s="9">
        <v>44963</v>
      </c>
      <c r="E6839" s="10">
        <v>44881</v>
      </c>
      <c r="F6839" t="s">
        <v>54</v>
      </c>
      <c r="G6839">
        <v>466.66</v>
      </c>
      <c r="H6839">
        <v>3</v>
      </c>
      <c r="I6839">
        <v>0</v>
      </c>
      <c r="J6839" t="s">
        <v>28</v>
      </c>
      <c r="K6839" t="s">
        <v>29</v>
      </c>
      <c r="L6839" t="s">
        <v>21</v>
      </c>
      <c r="M6839" t="s">
        <v>36</v>
      </c>
      <c r="N6839" t="s">
        <v>45</v>
      </c>
      <c r="O6839">
        <f>Table2[[#This Row],[check_out_date]]-Table2[[#This Row],[check_in_date]]</f>
        <v>6</v>
      </c>
      <c r="P6839">
        <f>Table2[[#This Row],[num_adults]]+Table2[[#This Row],[num_children]]</f>
        <v>3</v>
      </c>
      <c r="Q6839" s="3">
        <f>IF(OR(Table2[[#This Row],[booking_status]]="confirmed",Table2[[#This Row],[booking_status]]="checked-out"),Table2[[#This Row],[room_rate_per_night]]*Table2[[#This Row],[Num_Nights]],0)</f>
        <v>2799.96</v>
      </c>
      <c r="R6839" t="str" cm="1">
        <f t="array" ref="R6839">IFERROR(_xlfn.IFS(Table2[[#This Row],[booking_status]]="confirmed","Expected",Table2[[#This Row],[booking_status]]="checked-out","Actual"),"No Revenue")</f>
        <v>Expected</v>
      </c>
      <c r="S6839" s="4">
        <f>Table2[[#This Row],[Revenue_Amount]]/Table2[[#This Row],[Num_Nights]]</f>
        <v>466.66</v>
      </c>
    </row>
    <row r="6840" spans="1:19" x14ac:dyDescent="0.3">
      <c r="A6840">
        <v>6839</v>
      </c>
      <c r="B6840" t="s">
        <v>14</v>
      </c>
      <c r="C6840" s="9">
        <v>45160</v>
      </c>
      <c r="D6840" s="9">
        <v>45162</v>
      </c>
      <c r="E6840" s="10">
        <v>45154</v>
      </c>
      <c r="F6840" t="s">
        <v>18</v>
      </c>
      <c r="G6840">
        <v>151.80000000000001</v>
      </c>
      <c r="H6840">
        <v>2</v>
      </c>
      <c r="I6840">
        <v>0</v>
      </c>
      <c r="J6840" t="s">
        <v>28</v>
      </c>
      <c r="K6840" t="s">
        <v>44</v>
      </c>
      <c r="L6840" t="s">
        <v>56</v>
      </c>
      <c r="M6840" t="s">
        <v>36</v>
      </c>
      <c r="N6840" t="s">
        <v>41</v>
      </c>
      <c r="O6840">
        <f>Table2[[#This Row],[check_out_date]]-Table2[[#This Row],[check_in_date]]</f>
        <v>2</v>
      </c>
      <c r="P6840">
        <f>Table2[[#This Row],[num_adults]]+Table2[[#This Row],[num_children]]</f>
        <v>2</v>
      </c>
      <c r="Q6840" s="3">
        <f>IF(OR(Table2[[#This Row],[booking_status]]="confirmed",Table2[[#This Row],[booking_status]]="checked-out"),Table2[[#This Row],[room_rate_per_night]]*Table2[[#This Row],[Num_Nights]],0)</f>
        <v>303.60000000000002</v>
      </c>
      <c r="R6840" t="str" cm="1">
        <f t="array" ref="R6840">IFERROR(_xlfn.IFS(Table2[[#This Row],[booking_status]]="confirmed","Expected",Table2[[#This Row],[booking_status]]="checked-out","Actual"),"No Revenue")</f>
        <v>Actual</v>
      </c>
      <c r="S6840" s="4">
        <f>Table2[[#This Row],[Revenue_Amount]]/Table2[[#This Row],[Num_Nights]]</f>
        <v>151.80000000000001</v>
      </c>
    </row>
    <row r="6841" spans="1:19" x14ac:dyDescent="0.3">
      <c r="A6841">
        <v>6840</v>
      </c>
      <c r="B6841" t="s">
        <v>14</v>
      </c>
      <c r="C6841" s="9">
        <v>45019</v>
      </c>
      <c r="D6841" s="9">
        <v>45029</v>
      </c>
      <c r="E6841" s="10">
        <v>44942</v>
      </c>
      <c r="F6841" t="s">
        <v>27</v>
      </c>
      <c r="G6841">
        <v>142</v>
      </c>
      <c r="H6841">
        <v>3</v>
      </c>
      <c r="I6841">
        <v>0</v>
      </c>
      <c r="J6841" t="s">
        <v>19</v>
      </c>
      <c r="K6841" t="s">
        <v>99</v>
      </c>
      <c r="L6841" t="s">
        <v>21</v>
      </c>
      <c r="M6841" t="s">
        <v>36</v>
      </c>
      <c r="N6841" t="s">
        <v>41</v>
      </c>
      <c r="O6841">
        <f>Table2[[#This Row],[check_out_date]]-Table2[[#This Row],[check_in_date]]</f>
        <v>10</v>
      </c>
      <c r="P6841">
        <f>Table2[[#This Row],[num_adults]]+Table2[[#This Row],[num_children]]</f>
        <v>3</v>
      </c>
      <c r="Q6841" s="3">
        <f>IF(OR(Table2[[#This Row],[booking_status]]="confirmed",Table2[[#This Row],[booking_status]]="checked-out"),Table2[[#This Row],[room_rate_per_night]]*Table2[[#This Row],[Num_Nights]],0)</f>
        <v>1420</v>
      </c>
      <c r="R6841" t="str" cm="1">
        <f t="array" ref="R6841">IFERROR(_xlfn.IFS(Table2[[#This Row],[booking_status]]="confirmed","Expected",Table2[[#This Row],[booking_status]]="checked-out","Actual"),"No Revenue")</f>
        <v>Expected</v>
      </c>
      <c r="S6841" s="4">
        <f>Table2[[#This Row],[Revenue_Amount]]/Table2[[#This Row],[Num_Nights]]</f>
        <v>142</v>
      </c>
    </row>
    <row r="6842" spans="1:19" x14ac:dyDescent="0.3">
      <c r="A6842">
        <v>6841</v>
      </c>
      <c r="B6842" t="s">
        <v>37</v>
      </c>
      <c r="C6842" s="9">
        <v>45095</v>
      </c>
      <c r="D6842" s="9">
        <v>45104</v>
      </c>
      <c r="E6842" s="10">
        <v>45083</v>
      </c>
      <c r="F6842" t="s">
        <v>27</v>
      </c>
      <c r="G6842">
        <v>134.86000000000001</v>
      </c>
      <c r="H6842">
        <v>1</v>
      </c>
      <c r="I6842">
        <v>0</v>
      </c>
      <c r="J6842" t="s">
        <v>28</v>
      </c>
      <c r="K6842" t="s">
        <v>29</v>
      </c>
      <c r="L6842" t="s">
        <v>60</v>
      </c>
      <c r="M6842" t="s">
        <v>36</v>
      </c>
      <c r="N6842" t="s">
        <v>95</v>
      </c>
      <c r="O6842">
        <f>Table2[[#This Row],[check_out_date]]-Table2[[#This Row],[check_in_date]]</f>
        <v>9</v>
      </c>
      <c r="P6842">
        <f>Table2[[#This Row],[num_adults]]+Table2[[#This Row],[num_children]]</f>
        <v>1</v>
      </c>
      <c r="Q6842" s="3">
        <f>IF(OR(Table2[[#This Row],[booking_status]]="confirmed",Table2[[#This Row],[booking_status]]="checked-out"),Table2[[#This Row],[room_rate_per_night]]*Table2[[#This Row],[Num_Nights]],0)</f>
        <v>0</v>
      </c>
      <c r="R6842" t="str" cm="1">
        <f t="array" ref="R6842">IFERROR(_xlfn.IFS(Table2[[#This Row],[booking_status]]="confirmed","Expected",Table2[[#This Row],[booking_status]]="checked-out","Actual"),"No Revenue")</f>
        <v>No Revenue</v>
      </c>
      <c r="S6842" s="4">
        <f>Table2[[#This Row],[Revenue_Amount]]/Table2[[#This Row],[Num_Nights]]</f>
        <v>0</v>
      </c>
    </row>
    <row r="6843" spans="1:19" hidden="1" x14ac:dyDescent="0.3">
      <c r="A6843">
        <v>6842</v>
      </c>
      <c r="B6843" t="s">
        <v>14</v>
      </c>
      <c r="C6843" s="9">
        <v>44941</v>
      </c>
      <c r="D6843" s="9">
        <v>44943</v>
      </c>
      <c r="E6843" s="10">
        <v>44933</v>
      </c>
      <c r="F6843" t="s">
        <v>54</v>
      </c>
      <c r="G6843">
        <v>393.99</v>
      </c>
      <c r="H6843">
        <v>2</v>
      </c>
      <c r="I6843">
        <v>2</v>
      </c>
      <c r="J6843" t="s">
        <v>35</v>
      </c>
      <c r="K6843" t="s">
        <v>29</v>
      </c>
      <c r="L6843" t="s">
        <v>21</v>
      </c>
      <c r="M6843" t="s">
        <v>22</v>
      </c>
      <c r="N6843" t="s">
        <v>41</v>
      </c>
      <c r="O6843">
        <f>Table2[[#This Row],[check_out_date]]-Table2[[#This Row],[check_in_date]]</f>
        <v>2</v>
      </c>
      <c r="P6843">
        <f>Table2[[#This Row],[num_adults]]+Table2[[#This Row],[num_children]]</f>
        <v>4</v>
      </c>
      <c r="Q6843" s="3">
        <f>IF(OR(Table2[[#This Row],[booking_status]]="confirmed",Table2[[#This Row],[booking_status]]="checked-out"),Table2[[#This Row],[room_rate_per_night]]*Table2[[#This Row],[Num_Nights]],0)</f>
        <v>787.98</v>
      </c>
      <c r="R6843" t="str" cm="1">
        <f t="array" ref="R6843">IFERROR(_xlfn.IFS(Table2[[#This Row],[booking_status]]="confirmed","Expected",Table2[[#This Row],[booking_status]]="checked-out","Actual"),"No Revenue")</f>
        <v>Expected</v>
      </c>
      <c r="S6843" s="4">
        <f>Table2[[#This Row],[Revenue_Amount]]/Table2[[#This Row],[Num_Nights]]</f>
        <v>393.99</v>
      </c>
    </row>
    <row r="6844" spans="1:19" hidden="1" x14ac:dyDescent="0.3">
      <c r="A6844">
        <v>6843</v>
      </c>
      <c r="B6844" t="s">
        <v>31</v>
      </c>
      <c r="C6844" s="9">
        <v>45192</v>
      </c>
      <c r="D6844" s="9">
        <v>45201</v>
      </c>
      <c r="E6844" s="10">
        <v>45154</v>
      </c>
      <c r="F6844" t="s">
        <v>27</v>
      </c>
      <c r="G6844">
        <v>169.34</v>
      </c>
      <c r="H6844">
        <v>1</v>
      </c>
      <c r="I6844">
        <v>0</v>
      </c>
      <c r="J6844" t="s">
        <v>35</v>
      </c>
      <c r="K6844" t="s">
        <v>20</v>
      </c>
      <c r="L6844" t="s">
        <v>60</v>
      </c>
      <c r="M6844" t="s">
        <v>36</v>
      </c>
      <c r="N6844" t="s">
        <v>23</v>
      </c>
      <c r="O6844">
        <f>Table2[[#This Row],[check_out_date]]-Table2[[#This Row],[check_in_date]]</f>
        <v>9</v>
      </c>
      <c r="P6844">
        <f>Table2[[#This Row],[num_adults]]+Table2[[#This Row],[num_children]]</f>
        <v>1</v>
      </c>
      <c r="Q6844" s="3">
        <f>IF(OR(Table2[[#This Row],[booking_status]]="confirmed",Table2[[#This Row],[booking_status]]="checked-out"),Table2[[#This Row],[room_rate_per_night]]*Table2[[#This Row],[Num_Nights]],0)</f>
        <v>0</v>
      </c>
      <c r="R6844" t="str" cm="1">
        <f t="array" ref="R6844">IFERROR(_xlfn.IFS(Table2[[#This Row],[booking_status]]="confirmed","Expected",Table2[[#This Row],[booking_status]]="checked-out","Actual"),"No Revenue")</f>
        <v>No Revenue</v>
      </c>
      <c r="S6844" s="4">
        <f>Table2[[#This Row],[Revenue_Amount]]/Table2[[#This Row],[Num_Nights]]</f>
        <v>0</v>
      </c>
    </row>
    <row r="6845" spans="1:19" hidden="1" x14ac:dyDescent="0.3">
      <c r="A6845">
        <v>6844</v>
      </c>
      <c r="B6845" t="s">
        <v>31</v>
      </c>
      <c r="C6845" s="9">
        <v>45281</v>
      </c>
      <c r="D6845" s="9">
        <v>45283</v>
      </c>
      <c r="E6845" s="10">
        <v>45254</v>
      </c>
      <c r="F6845" t="s">
        <v>27</v>
      </c>
      <c r="G6845">
        <v>120.3</v>
      </c>
      <c r="H6845">
        <v>1</v>
      </c>
      <c r="I6845">
        <v>1</v>
      </c>
      <c r="J6845" t="s">
        <v>35</v>
      </c>
      <c r="K6845" t="s">
        <v>66</v>
      </c>
      <c r="L6845" t="s">
        <v>56</v>
      </c>
      <c r="M6845" t="s">
        <v>36</v>
      </c>
      <c r="N6845" t="s">
        <v>23</v>
      </c>
      <c r="O6845">
        <f>Table2[[#This Row],[check_out_date]]-Table2[[#This Row],[check_in_date]]</f>
        <v>2</v>
      </c>
      <c r="P6845">
        <f>Table2[[#This Row],[num_adults]]+Table2[[#This Row],[num_children]]</f>
        <v>2</v>
      </c>
      <c r="Q6845" s="3">
        <f>IF(OR(Table2[[#This Row],[booking_status]]="confirmed",Table2[[#This Row],[booking_status]]="checked-out"),Table2[[#This Row],[room_rate_per_night]]*Table2[[#This Row],[Num_Nights]],0)</f>
        <v>240.6</v>
      </c>
      <c r="R6845" t="str" cm="1">
        <f t="array" ref="R6845">IFERROR(_xlfn.IFS(Table2[[#This Row],[booking_status]]="confirmed","Expected",Table2[[#This Row],[booking_status]]="checked-out","Actual"),"No Revenue")</f>
        <v>Actual</v>
      </c>
      <c r="S6845" s="4">
        <f>Table2[[#This Row],[Revenue_Amount]]/Table2[[#This Row],[Num_Nights]]</f>
        <v>120.3</v>
      </c>
    </row>
    <row r="6846" spans="1:19" x14ac:dyDescent="0.3">
      <c r="A6846">
        <v>6845</v>
      </c>
      <c r="B6846" t="s">
        <v>50</v>
      </c>
      <c r="C6846" s="9">
        <v>45170</v>
      </c>
      <c r="D6846" s="9">
        <v>45172</v>
      </c>
      <c r="E6846" s="10">
        <v>45110</v>
      </c>
      <c r="F6846" t="s">
        <v>49</v>
      </c>
      <c r="G6846">
        <v>133.41999999999999</v>
      </c>
      <c r="H6846">
        <v>1</v>
      </c>
      <c r="I6846">
        <v>2</v>
      </c>
      <c r="J6846" t="s">
        <v>28</v>
      </c>
      <c r="K6846" t="s">
        <v>66</v>
      </c>
      <c r="L6846" t="s">
        <v>21</v>
      </c>
      <c r="M6846" t="s">
        <v>22</v>
      </c>
      <c r="N6846" t="s">
        <v>95</v>
      </c>
      <c r="O6846">
        <f>Table2[[#This Row],[check_out_date]]-Table2[[#This Row],[check_in_date]]</f>
        <v>2</v>
      </c>
      <c r="P6846">
        <f>Table2[[#This Row],[num_adults]]+Table2[[#This Row],[num_children]]</f>
        <v>3</v>
      </c>
      <c r="Q6846" s="3">
        <f>IF(OR(Table2[[#This Row],[booking_status]]="confirmed",Table2[[#This Row],[booking_status]]="checked-out"),Table2[[#This Row],[room_rate_per_night]]*Table2[[#This Row],[Num_Nights]],0)</f>
        <v>266.83999999999997</v>
      </c>
      <c r="R6846" t="str" cm="1">
        <f t="array" ref="R6846">IFERROR(_xlfn.IFS(Table2[[#This Row],[booking_status]]="confirmed","Expected",Table2[[#This Row],[booking_status]]="checked-out","Actual"),"No Revenue")</f>
        <v>Expected</v>
      </c>
      <c r="S6846" s="4">
        <f>Table2[[#This Row],[Revenue_Amount]]/Table2[[#This Row],[Num_Nights]]</f>
        <v>133.41999999999999</v>
      </c>
    </row>
    <row r="6847" spans="1:19" hidden="1" x14ac:dyDescent="0.3">
      <c r="A6847">
        <v>6846</v>
      </c>
      <c r="B6847" t="s">
        <v>31</v>
      </c>
      <c r="C6847" s="9">
        <v>45288</v>
      </c>
      <c r="D6847" s="9">
        <v>45293</v>
      </c>
      <c r="E6847" s="10">
        <v>45281</v>
      </c>
      <c r="F6847" t="s">
        <v>49</v>
      </c>
      <c r="G6847">
        <v>82.09</v>
      </c>
      <c r="H6847">
        <v>3</v>
      </c>
      <c r="I6847">
        <v>1</v>
      </c>
      <c r="J6847" t="s">
        <v>35</v>
      </c>
      <c r="K6847" t="s">
        <v>66</v>
      </c>
      <c r="L6847" t="s">
        <v>21</v>
      </c>
      <c r="M6847" t="s">
        <v>36</v>
      </c>
      <c r="N6847" t="s">
        <v>23</v>
      </c>
      <c r="O6847">
        <f>Table2[[#This Row],[check_out_date]]-Table2[[#This Row],[check_in_date]]</f>
        <v>5</v>
      </c>
      <c r="P6847">
        <f>Table2[[#This Row],[num_adults]]+Table2[[#This Row],[num_children]]</f>
        <v>4</v>
      </c>
      <c r="Q6847" s="3">
        <f>IF(OR(Table2[[#This Row],[booking_status]]="confirmed",Table2[[#This Row],[booking_status]]="checked-out"),Table2[[#This Row],[room_rate_per_night]]*Table2[[#This Row],[Num_Nights]],0)</f>
        <v>410.45000000000005</v>
      </c>
      <c r="R6847" t="str" cm="1">
        <f t="array" ref="R6847">IFERROR(_xlfn.IFS(Table2[[#This Row],[booking_status]]="confirmed","Expected",Table2[[#This Row],[booking_status]]="checked-out","Actual"),"No Revenue")</f>
        <v>Expected</v>
      </c>
      <c r="S6847" s="4">
        <f>Table2[[#This Row],[Revenue_Amount]]/Table2[[#This Row],[Num_Nights]]</f>
        <v>82.09</v>
      </c>
    </row>
    <row r="6848" spans="1:19" x14ac:dyDescent="0.3">
      <c r="A6848">
        <v>6847</v>
      </c>
      <c r="B6848" t="s">
        <v>37</v>
      </c>
      <c r="C6848" s="9">
        <v>45102</v>
      </c>
      <c r="D6848" s="9">
        <v>45104</v>
      </c>
      <c r="E6848" s="10">
        <v>45092</v>
      </c>
      <c r="F6848" t="s">
        <v>27</v>
      </c>
      <c r="G6848">
        <v>167.68</v>
      </c>
      <c r="H6848">
        <v>1</v>
      </c>
      <c r="I6848">
        <v>2</v>
      </c>
      <c r="J6848" t="s">
        <v>28</v>
      </c>
      <c r="K6848" t="s">
        <v>29</v>
      </c>
      <c r="L6848" t="s">
        <v>60</v>
      </c>
      <c r="M6848" t="s">
        <v>36</v>
      </c>
      <c r="N6848" t="s">
        <v>23</v>
      </c>
      <c r="O6848">
        <f>Table2[[#This Row],[check_out_date]]-Table2[[#This Row],[check_in_date]]</f>
        <v>2</v>
      </c>
      <c r="P6848">
        <f>Table2[[#This Row],[num_adults]]+Table2[[#This Row],[num_children]]</f>
        <v>3</v>
      </c>
      <c r="Q6848" s="3">
        <f>IF(OR(Table2[[#This Row],[booking_status]]="confirmed",Table2[[#This Row],[booking_status]]="checked-out"),Table2[[#This Row],[room_rate_per_night]]*Table2[[#This Row],[Num_Nights]],0)</f>
        <v>0</v>
      </c>
      <c r="R6848" t="str" cm="1">
        <f t="array" ref="R6848">IFERROR(_xlfn.IFS(Table2[[#This Row],[booking_status]]="confirmed","Expected",Table2[[#This Row],[booking_status]]="checked-out","Actual"),"No Revenue")</f>
        <v>No Revenue</v>
      </c>
      <c r="S6848" s="4">
        <f>Table2[[#This Row],[Revenue_Amount]]/Table2[[#This Row],[Num_Nights]]</f>
        <v>0</v>
      </c>
    </row>
    <row r="6849" spans="1:19" hidden="1" x14ac:dyDescent="0.3">
      <c r="A6849">
        <v>6848</v>
      </c>
      <c r="B6849" t="s">
        <v>50</v>
      </c>
      <c r="C6849" s="9">
        <v>45033</v>
      </c>
      <c r="D6849" s="9">
        <v>45045</v>
      </c>
      <c r="E6849" s="10">
        <v>45006</v>
      </c>
      <c r="F6849" t="s">
        <v>27</v>
      </c>
      <c r="G6849">
        <v>213.02</v>
      </c>
      <c r="H6849">
        <v>2</v>
      </c>
      <c r="I6849">
        <v>0</v>
      </c>
      <c r="J6849" t="s">
        <v>35</v>
      </c>
      <c r="K6849" t="s">
        <v>20</v>
      </c>
      <c r="L6849" t="s">
        <v>21</v>
      </c>
      <c r="M6849" t="s">
        <v>36</v>
      </c>
      <c r="N6849" t="s">
        <v>41</v>
      </c>
      <c r="O6849">
        <f>Table2[[#This Row],[check_out_date]]-Table2[[#This Row],[check_in_date]]</f>
        <v>12</v>
      </c>
      <c r="P6849">
        <f>Table2[[#This Row],[num_adults]]+Table2[[#This Row],[num_children]]</f>
        <v>2</v>
      </c>
      <c r="Q6849" s="3">
        <f>IF(OR(Table2[[#This Row],[booking_status]]="confirmed",Table2[[#This Row],[booking_status]]="checked-out"),Table2[[#This Row],[room_rate_per_night]]*Table2[[#This Row],[Num_Nights]],0)</f>
        <v>2556.2400000000002</v>
      </c>
      <c r="R6849" t="str" cm="1">
        <f t="array" ref="R6849">IFERROR(_xlfn.IFS(Table2[[#This Row],[booking_status]]="confirmed","Expected",Table2[[#This Row],[booking_status]]="checked-out","Actual"),"No Revenue")</f>
        <v>Expected</v>
      </c>
      <c r="S6849" s="4">
        <f>Table2[[#This Row],[Revenue_Amount]]/Table2[[#This Row],[Num_Nights]]</f>
        <v>213.02</v>
      </c>
    </row>
    <row r="6850" spans="1:19" x14ac:dyDescent="0.3">
      <c r="A6850">
        <v>6849</v>
      </c>
      <c r="B6850" t="s">
        <v>50</v>
      </c>
      <c r="C6850" s="9">
        <v>45191</v>
      </c>
      <c r="D6850" s="9">
        <v>45199</v>
      </c>
      <c r="E6850" s="10">
        <v>45168</v>
      </c>
      <c r="F6850" t="s">
        <v>49</v>
      </c>
      <c r="G6850">
        <v>117.86</v>
      </c>
      <c r="H6850">
        <v>2</v>
      </c>
      <c r="I6850">
        <v>0</v>
      </c>
      <c r="J6850" t="s">
        <v>28</v>
      </c>
      <c r="K6850" t="s">
        <v>20</v>
      </c>
      <c r="L6850" t="s">
        <v>56</v>
      </c>
      <c r="M6850" t="s">
        <v>22</v>
      </c>
      <c r="N6850" t="s">
        <v>41</v>
      </c>
      <c r="O6850">
        <f>Table2[[#This Row],[check_out_date]]-Table2[[#This Row],[check_in_date]]</f>
        <v>8</v>
      </c>
      <c r="P6850">
        <f>Table2[[#This Row],[num_adults]]+Table2[[#This Row],[num_children]]</f>
        <v>2</v>
      </c>
      <c r="Q6850" s="3">
        <f>IF(OR(Table2[[#This Row],[booking_status]]="confirmed",Table2[[#This Row],[booking_status]]="checked-out"),Table2[[#This Row],[room_rate_per_night]]*Table2[[#This Row],[Num_Nights]],0)</f>
        <v>942.88</v>
      </c>
      <c r="R6850" t="str" cm="1">
        <f t="array" ref="R6850">IFERROR(_xlfn.IFS(Table2[[#This Row],[booking_status]]="confirmed","Expected",Table2[[#This Row],[booking_status]]="checked-out","Actual"),"No Revenue")</f>
        <v>Actual</v>
      </c>
      <c r="S6850" s="4">
        <f>Table2[[#This Row],[Revenue_Amount]]/Table2[[#This Row],[Num_Nights]]</f>
        <v>117.86</v>
      </c>
    </row>
    <row r="6851" spans="1:19" x14ac:dyDescent="0.3">
      <c r="A6851">
        <v>6850</v>
      </c>
      <c r="B6851" t="s">
        <v>37</v>
      </c>
      <c r="C6851" s="9">
        <v>45054</v>
      </c>
      <c r="D6851" s="9">
        <v>45057</v>
      </c>
      <c r="E6851" s="10">
        <v>44994</v>
      </c>
      <c r="F6851" t="s">
        <v>54</v>
      </c>
      <c r="G6851">
        <v>489.29</v>
      </c>
      <c r="H6851">
        <v>2</v>
      </c>
      <c r="I6851">
        <v>1</v>
      </c>
      <c r="J6851" t="s">
        <v>28</v>
      </c>
      <c r="K6851" t="s">
        <v>44</v>
      </c>
      <c r="L6851" t="s">
        <v>21</v>
      </c>
      <c r="M6851" t="s">
        <v>36</v>
      </c>
      <c r="N6851" t="s">
        <v>30</v>
      </c>
      <c r="O6851">
        <f>Table2[[#This Row],[check_out_date]]-Table2[[#This Row],[check_in_date]]</f>
        <v>3</v>
      </c>
      <c r="P6851">
        <f>Table2[[#This Row],[num_adults]]+Table2[[#This Row],[num_children]]</f>
        <v>3</v>
      </c>
      <c r="Q6851" s="3">
        <f>IF(OR(Table2[[#This Row],[booking_status]]="confirmed",Table2[[#This Row],[booking_status]]="checked-out"),Table2[[#This Row],[room_rate_per_night]]*Table2[[#This Row],[Num_Nights]],0)</f>
        <v>1467.8700000000001</v>
      </c>
      <c r="R6851" t="str" cm="1">
        <f t="array" ref="R6851">IFERROR(_xlfn.IFS(Table2[[#This Row],[booking_status]]="confirmed","Expected",Table2[[#This Row],[booking_status]]="checked-out","Actual"),"No Revenue")</f>
        <v>Expected</v>
      </c>
      <c r="S6851" s="4">
        <f>Table2[[#This Row],[Revenue_Amount]]/Table2[[#This Row],[Num_Nights]]</f>
        <v>489.29</v>
      </c>
    </row>
    <row r="6852" spans="1:19" x14ac:dyDescent="0.3">
      <c r="A6852">
        <v>6851</v>
      </c>
      <c r="B6852" t="s">
        <v>14</v>
      </c>
      <c r="C6852" s="9">
        <v>45127</v>
      </c>
      <c r="D6852" s="9">
        <v>45136</v>
      </c>
      <c r="E6852" s="10">
        <v>45088</v>
      </c>
      <c r="F6852" t="s">
        <v>49</v>
      </c>
      <c r="G6852">
        <v>62.01</v>
      </c>
      <c r="H6852">
        <v>1</v>
      </c>
      <c r="I6852">
        <v>2</v>
      </c>
      <c r="J6852" t="s">
        <v>55</v>
      </c>
      <c r="K6852" t="s">
        <v>99</v>
      </c>
      <c r="L6852" t="s">
        <v>21</v>
      </c>
      <c r="M6852" t="s">
        <v>36</v>
      </c>
      <c r="N6852" t="s">
        <v>41</v>
      </c>
      <c r="O6852">
        <f>Table2[[#This Row],[check_out_date]]-Table2[[#This Row],[check_in_date]]</f>
        <v>9</v>
      </c>
      <c r="P6852">
        <f>Table2[[#This Row],[num_adults]]+Table2[[#This Row],[num_children]]</f>
        <v>3</v>
      </c>
      <c r="Q6852" s="3">
        <f>IF(OR(Table2[[#This Row],[booking_status]]="confirmed",Table2[[#This Row],[booking_status]]="checked-out"),Table2[[#This Row],[room_rate_per_night]]*Table2[[#This Row],[Num_Nights]],0)</f>
        <v>558.09</v>
      </c>
      <c r="R6852" t="str" cm="1">
        <f t="array" ref="R6852">IFERROR(_xlfn.IFS(Table2[[#This Row],[booking_status]]="confirmed","Expected",Table2[[#This Row],[booking_status]]="checked-out","Actual"),"No Revenue")</f>
        <v>Expected</v>
      </c>
      <c r="S6852" s="4">
        <f>Table2[[#This Row],[Revenue_Amount]]/Table2[[#This Row],[Num_Nights]]</f>
        <v>62.010000000000005</v>
      </c>
    </row>
    <row r="6853" spans="1:19" x14ac:dyDescent="0.3">
      <c r="A6853">
        <v>6852</v>
      </c>
      <c r="B6853" t="s">
        <v>14</v>
      </c>
      <c r="C6853" s="9">
        <v>45246</v>
      </c>
      <c r="D6853" s="9">
        <v>45252</v>
      </c>
      <c r="E6853" s="10">
        <v>45227</v>
      </c>
      <c r="F6853" t="s">
        <v>27</v>
      </c>
      <c r="G6853">
        <v>173.34</v>
      </c>
      <c r="H6853">
        <v>3</v>
      </c>
      <c r="I6853">
        <v>3</v>
      </c>
      <c r="J6853" t="s">
        <v>28</v>
      </c>
      <c r="K6853" t="s">
        <v>44</v>
      </c>
      <c r="L6853" t="s">
        <v>21</v>
      </c>
      <c r="M6853" t="s">
        <v>36</v>
      </c>
      <c r="N6853" t="s">
        <v>41</v>
      </c>
      <c r="O6853">
        <f>Table2[[#This Row],[check_out_date]]-Table2[[#This Row],[check_in_date]]</f>
        <v>6</v>
      </c>
      <c r="P6853">
        <f>Table2[[#This Row],[num_adults]]+Table2[[#This Row],[num_children]]</f>
        <v>6</v>
      </c>
      <c r="Q6853" s="3">
        <f>IF(OR(Table2[[#This Row],[booking_status]]="confirmed",Table2[[#This Row],[booking_status]]="checked-out"),Table2[[#This Row],[room_rate_per_night]]*Table2[[#This Row],[Num_Nights]],0)</f>
        <v>1040.04</v>
      </c>
      <c r="R6853" t="str" cm="1">
        <f t="array" ref="R6853">IFERROR(_xlfn.IFS(Table2[[#This Row],[booking_status]]="confirmed","Expected",Table2[[#This Row],[booking_status]]="checked-out","Actual"),"No Revenue")</f>
        <v>Expected</v>
      </c>
      <c r="S6853" s="4">
        <f>Table2[[#This Row],[Revenue_Amount]]/Table2[[#This Row],[Num_Nights]]</f>
        <v>173.34</v>
      </c>
    </row>
    <row r="6854" spans="1:19" x14ac:dyDescent="0.3">
      <c r="A6854">
        <v>6853</v>
      </c>
      <c r="B6854" t="s">
        <v>50</v>
      </c>
      <c r="C6854" s="9">
        <v>44930</v>
      </c>
      <c r="D6854" s="9">
        <v>44933</v>
      </c>
      <c r="E6854" s="10">
        <v>44875</v>
      </c>
      <c r="F6854" t="s">
        <v>18</v>
      </c>
      <c r="G6854">
        <v>337.17</v>
      </c>
      <c r="H6854">
        <v>2</v>
      </c>
      <c r="I6854">
        <v>1</v>
      </c>
      <c r="J6854" t="s">
        <v>94</v>
      </c>
      <c r="K6854" t="s">
        <v>20</v>
      </c>
      <c r="L6854" t="s">
        <v>21</v>
      </c>
      <c r="M6854" t="s">
        <v>36</v>
      </c>
      <c r="N6854" t="s">
        <v>41</v>
      </c>
      <c r="O6854">
        <f>Table2[[#This Row],[check_out_date]]-Table2[[#This Row],[check_in_date]]</f>
        <v>3</v>
      </c>
      <c r="P6854">
        <f>Table2[[#This Row],[num_adults]]+Table2[[#This Row],[num_children]]</f>
        <v>3</v>
      </c>
      <c r="Q6854" s="3">
        <f>IF(OR(Table2[[#This Row],[booking_status]]="confirmed",Table2[[#This Row],[booking_status]]="checked-out"),Table2[[#This Row],[room_rate_per_night]]*Table2[[#This Row],[Num_Nights]],0)</f>
        <v>1011.51</v>
      </c>
      <c r="R6854" t="str" cm="1">
        <f t="array" ref="R6854">IFERROR(_xlfn.IFS(Table2[[#This Row],[booking_status]]="confirmed","Expected",Table2[[#This Row],[booking_status]]="checked-out","Actual"),"No Revenue")</f>
        <v>Expected</v>
      </c>
      <c r="S6854" s="4">
        <f>Table2[[#This Row],[Revenue_Amount]]/Table2[[#This Row],[Num_Nights]]</f>
        <v>337.17</v>
      </c>
    </row>
    <row r="6855" spans="1:19" hidden="1" x14ac:dyDescent="0.3">
      <c r="A6855">
        <v>6854</v>
      </c>
      <c r="B6855" t="s">
        <v>14</v>
      </c>
      <c r="C6855" s="9">
        <v>45235</v>
      </c>
      <c r="D6855" s="9">
        <v>45238</v>
      </c>
      <c r="E6855" s="10">
        <v>45212</v>
      </c>
      <c r="F6855" t="s">
        <v>18</v>
      </c>
      <c r="G6855">
        <v>278.92</v>
      </c>
      <c r="H6855">
        <v>1</v>
      </c>
      <c r="I6855">
        <v>2</v>
      </c>
      <c r="J6855" t="s">
        <v>35</v>
      </c>
      <c r="K6855" t="s">
        <v>29</v>
      </c>
      <c r="L6855" t="s">
        <v>60</v>
      </c>
      <c r="M6855" t="s">
        <v>22</v>
      </c>
      <c r="N6855" t="s">
        <v>95</v>
      </c>
      <c r="O6855">
        <f>Table2[[#This Row],[check_out_date]]-Table2[[#This Row],[check_in_date]]</f>
        <v>3</v>
      </c>
      <c r="P6855">
        <f>Table2[[#This Row],[num_adults]]+Table2[[#This Row],[num_children]]</f>
        <v>3</v>
      </c>
      <c r="Q6855" s="3">
        <f>IF(OR(Table2[[#This Row],[booking_status]]="confirmed",Table2[[#This Row],[booking_status]]="checked-out"),Table2[[#This Row],[room_rate_per_night]]*Table2[[#This Row],[Num_Nights]],0)</f>
        <v>0</v>
      </c>
      <c r="R6855" t="str" cm="1">
        <f t="array" ref="R6855">IFERROR(_xlfn.IFS(Table2[[#This Row],[booking_status]]="confirmed","Expected",Table2[[#This Row],[booking_status]]="checked-out","Actual"),"No Revenue")</f>
        <v>No Revenue</v>
      </c>
      <c r="S6855" s="4">
        <f>Table2[[#This Row],[Revenue_Amount]]/Table2[[#This Row],[Num_Nights]]</f>
        <v>0</v>
      </c>
    </row>
    <row r="6856" spans="1:19" x14ac:dyDescent="0.3">
      <c r="A6856">
        <v>6855</v>
      </c>
      <c r="B6856" t="s">
        <v>50</v>
      </c>
      <c r="C6856" s="9">
        <v>45251</v>
      </c>
      <c r="D6856" s="9">
        <v>45259</v>
      </c>
      <c r="E6856" s="10">
        <v>45219</v>
      </c>
      <c r="F6856" t="s">
        <v>18</v>
      </c>
      <c r="G6856">
        <v>218.71</v>
      </c>
      <c r="H6856">
        <v>2</v>
      </c>
      <c r="I6856">
        <v>2</v>
      </c>
      <c r="J6856" t="s">
        <v>28</v>
      </c>
      <c r="K6856" t="s">
        <v>44</v>
      </c>
      <c r="L6856" t="s">
        <v>56</v>
      </c>
      <c r="M6856" t="s">
        <v>22</v>
      </c>
      <c r="N6856" t="s">
        <v>41</v>
      </c>
      <c r="O6856">
        <f>Table2[[#This Row],[check_out_date]]-Table2[[#This Row],[check_in_date]]</f>
        <v>8</v>
      </c>
      <c r="P6856">
        <f>Table2[[#This Row],[num_adults]]+Table2[[#This Row],[num_children]]</f>
        <v>4</v>
      </c>
      <c r="Q6856" s="3">
        <f>IF(OR(Table2[[#This Row],[booking_status]]="confirmed",Table2[[#This Row],[booking_status]]="checked-out"),Table2[[#This Row],[room_rate_per_night]]*Table2[[#This Row],[Num_Nights]],0)</f>
        <v>1749.68</v>
      </c>
      <c r="R6856" t="str" cm="1">
        <f t="array" ref="R6856">IFERROR(_xlfn.IFS(Table2[[#This Row],[booking_status]]="confirmed","Expected",Table2[[#This Row],[booking_status]]="checked-out","Actual"),"No Revenue")</f>
        <v>Actual</v>
      </c>
      <c r="S6856" s="4">
        <f>Table2[[#This Row],[Revenue_Amount]]/Table2[[#This Row],[Num_Nights]]</f>
        <v>218.71</v>
      </c>
    </row>
    <row r="6857" spans="1:19" x14ac:dyDescent="0.3">
      <c r="A6857">
        <v>6856</v>
      </c>
      <c r="B6857" t="s">
        <v>37</v>
      </c>
      <c r="C6857" s="9">
        <v>45145</v>
      </c>
      <c r="D6857" s="9">
        <v>45149</v>
      </c>
      <c r="E6857" s="10">
        <v>45138</v>
      </c>
      <c r="F6857" t="s">
        <v>49</v>
      </c>
      <c r="G6857">
        <v>133.97</v>
      </c>
      <c r="H6857">
        <v>2</v>
      </c>
      <c r="I6857">
        <v>0</v>
      </c>
      <c r="J6857" t="s">
        <v>28</v>
      </c>
      <c r="K6857" t="s">
        <v>44</v>
      </c>
      <c r="L6857" t="s">
        <v>21</v>
      </c>
      <c r="M6857" t="s">
        <v>22</v>
      </c>
      <c r="N6857" t="s">
        <v>41</v>
      </c>
      <c r="O6857">
        <f>Table2[[#This Row],[check_out_date]]-Table2[[#This Row],[check_in_date]]</f>
        <v>4</v>
      </c>
      <c r="P6857">
        <f>Table2[[#This Row],[num_adults]]+Table2[[#This Row],[num_children]]</f>
        <v>2</v>
      </c>
      <c r="Q6857" s="3">
        <f>IF(OR(Table2[[#This Row],[booking_status]]="confirmed",Table2[[#This Row],[booking_status]]="checked-out"),Table2[[#This Row],[room_rate_per_night]]*Table2[[#This Row],[Num_Nights]],0)</f>
        <v>535.88</v>
      </c>
      <c r="R6857" t="str" cm="1">
        <f t="array" ref="R6857">IFERROR(_xlfn.IFS(Table2[[#This Row],[booking_status]]="confirmed","Expected",Table2[[#This Row],[booking_status]]="checked-out","Actual"),"No Revenue")</f>
        <v>Expected</v>
      </c>
      <c r="S6857" s="4">
        <f>Table2[[#This Row],[Revenue_Amount]]/Table2[[#This Row],[Num_Nights]]</f>
        <v>133.97</v>
      </c>
    </row>
    <row r="6858" spans="1:19" x14ac:dyDescent="0.3">
      <c r="A6858">
        <v>6857</v>
      </c>
      <c r="B6858" t="s">
        <v>50</v>
      </c>
      <c r="C6858" s="9">
        <v>45260</v>
      </c>
      <c r="D6858" s="9">
        <v>45264</v>
      </c>
      <c r="E6858" s="10">
        <v>45251</v>
      </c>
      <c r="F6858" t="s">
        <v>49</v>
      </c>
      <c r="G6858">
        <v>168.5</v>
      </c>
      <c r="H6858">
        <v>2</v>
      </c>
      <c r="I6858">
        <v>0</v>
      </c>
      <c r="J6858" t="s">
        <v>28</v>
      </c>
      <c r="K6858" t="s">
        <v>66</v>
      </c>
      <c r="L6858" t="s">
        <v>56</v>
      </c>
      <c r="M6858" t="s">
        <v>36</v>
      </c>
      <c r="N6858" t="s">
        <v>41</v>
      </c>
      <c r="O6858">
        <f>Table2[[#This Row],[check_out_date]]-Table2[[#This Row],[check_in_date]]</f>
        <v>4</v>
      </c>
      <c r="P6858">
        <f>Table2[[#This Row],[num_adults]]+Table2[[#This Row],[num_children]]</f>
        <v>2</v>
      </c>
      <c r="Q6858" s="3">
        <f>IF(OR(Table2[[#This Row],[booking_status]]="confirmed",Table2[[#This Row],[booking_status]]="checked-out"),Table2[[#This Row],[room_rate_per_night]]*Table2[[#This Row],[Num_Nights]],0)</f>
        <v>674</v>
      </c>
      <c r="R6858" t="str" cm="1">
        <f t="array" ref="R6858">IFERROR(_xlfn.IFS(Table2[[#This Row],[booking_status]]="confirmed","Expected",Table2[[#This Row],[booking_status]]="checked-out","Actual"),"No Revenue")</f>
        <v>Actual</v>
      </c>
      <c r="S6858" s="4">
        <f>Table2[[#This Row],[Revenue_Amount]]/Table2[[#This Row],[Num_Nights]]</f>
        <v>168.5</v>
      </c>
    </row>
    <row r="6859" spans="1:19" x14ac:dyDescent="0.3">
      <c r="A6859">
        <v>6858</v>
      </c>
      <c r="B6859" t="s">
        <v>50</v>
      </c>
      <c r="C6859" s="9">
        <v>44948</v>
      </c>
      <c r="D6859" s="9">
        <v>44950</v>
      </c>
      <c r="E6859" s="10">
        <v>44877</v>
      </c>
      <c r="F6859" t="s">
        <v>27</v>
      </c>
      <c r="G6859">
        <v>237.05</v>
      </c>
      <c r="H6859">
        <v>3</v>
      </c>
      <c r="I6859">
        <v>0</v>
      </c>
      <c r="J6859" t="s">
        <v>28</v>
      </c>
      <c r="K6859" t="s">
        <v>29</v>
      </c>
      <c r="L6859" t="s">
        <v>21</v>
      </c>
      <c r="M6859" t="s">
        <v>36</v>
      </c>
      <c r="N6859" t="s">
        <v>95</v>
      </c>
      <c r="O6859">
        <f>Table2[[#This Row],[check_out_date]]-Table2[[#This Row],[check_in_date]]</f>
        <v>2</v>
      </c>
      <c r="P6859">
        <f>Table2[[#This Row],[num_adults]]+Table2[[#This Row],[num_children]]</f>
        <v>3</v>
      </c>
      <c r="Q6859" s="3">
        <f>IF(OR(Table2[[#This Row],[booking_status]]="confirmed",Table2[[#This Row],[booking_status]]="checked-out"),Table2[[#This Row],[room_rate_per_night]]*Table2[[#This Row],[Num_Nights]],0)</f>
        <v>474.1</v>
      </c>
      <c r="R6859" t="str" cm="1">
        <f t="array" ref="R6859">IFERROR(_xlfn.IFS(Table2[[#This Row],[booking_status]]="confirmed","Expected",Table2[[#This Row],[booking_status]]="checked-out","Actual"),"No Revenue")</f>
        <v>Expected</v>
      </c>
      <c r="S6859" s="4">
        <f>Table2[[#This Row],[Revenue_Amount]]/Table2[[#This Row],[Num_Nights]]</f>
        <v>237.05</v>
      </c>
    </row>
    <row r="6860" spans="1:19" x14ac:dyDescent="0.3">
      <c r="A6860">
        <v>6859</v>
      </c>
      <c r="B6860" t="s">
        <v>37</v>
      </c>
      <c r="C6860" s="9">
        <v>44990</v>
      </c>
      <c r="D6860" s="9">
        <v>44993</v>
      </c>
      <c r="E6860" s="10">
        <v>44967</v>
      </c>
      <c r="F6860" t="s">
        <v>27</v>
      </c>
      <c r="G6860">
        <v>116.92</v>
      </c>
      <c r="H6860">
        <v>1</v>
      </c>
      <c r="I6860">
        <v>2</v>
      </c>
      <c r="J6860" t="s">
        <v>28</v>
      </c>
      <c r="K6860" t="s">
        <v>29</v>
      </c>
      <c r="L6860" t="s">
        <v>60</v>
      </c>
      <c r="M6860" t="s">
        <v>36</v>
      </c>
      <c r="N6860" t="s">
        <v>41</v>
      </c>
      <c r="O6860">
        <f>Table2[[#This Row],[check_out_date]]-Table2[[#This Row],[check_in_date]]</f>
        <v>3</v>
      </c>
      <c r="P6860">
        <f>Table2[[#This Row],[num_adults]]+Table2[[#This Row],[num_children]]</f>
        <v>3</v>
      </c>
      <c r="Q6860" s="3">
        <f>IF(OR(Table2[[#This Row],[booking_status]]="confirmed",Table2[[#This Row],[booking_status]]="checked-out"),Table2[[#This Row],[room_rate_per_night]]*Table2[[#This Row],[Num_Nights]],0)</f>
        <v>0</v>
      </c>
      <c r="R6860" t="str" cm="1">
        <f t="array" ref="R6860">IFERROR(_xlfn.IFS(Table2[[#This Row],[booking_status]]="confirmed","Expected",Table2[[#This Row],[booking_status]]="checked-out","Actual"),"No Revenue")</f>
        <v>No Revenue</v>
      </c>
      <c r="S6860" s="4">
        <f>Table2[[#This Row],[Revenue_Amount]]/Table2[[#This Row],[Num_Nights]]</f>
        <v>0</v>
      </c>
    </row>
    <row r="6861" spans="1:19" x14ac:dyDescent="0.3">
      <c r="A6861">
        <v>6860</v>
      </c>
      <c r="B6861" t="s">
        <v>37</v>
      </c>
      <c r="C6861" s="9">
        <v>44952</v>
      </c>
      <c r="D6861" s="9">
        <v>44960</v>
      </c>
      <c r="E6861" s="10">
        <v>44895</v>
      </c>
      <c r="F6861" t="s">
        <v>49</v>
      </c>
      <c r="G6861">
        <v>138.55000000000001</v>
      </c>
      <c r="H6861">
        <v>2</v>
      </c>
      <c r="I6861">
        <v>2</v>
      </c>
      <c r="J6861" t="s">
        <v>19</v>
      </c>
      <c r="K6861" t="s">
        <v>66</v>
      </c>
      <c r="L6861" t="s">
        <v>21</v>
      </c>
      <c r="M6861" t="s">
        <v>36</v>
      </c>
      <c r="N6861" t="s">
        <v>41</v>
      </c>
      <c r="O6861">
        <f>Table2[[#This Row],[check_out_date]]-Table2[[#This Row],[check_in_date]]</f>
        <v>8</v>
      </c>
      <c r="P6861">
        <f>Table2[[#This Row],[num_adults]]+Table2[[#This Row],[num_children]]</f>
        <v>4</v>
      </c>
      <c r="Q6861" s="3">
        <f>IF(OR(Table2[[#This Row],[booking_status]]="confirmed",Table2[[#This Row],[booking_status]]="checked-out"),Table2[[#This Row],[room_rate_per_night]]*Table2[[#This Row],[Num_Nights]],0)</f>
        <v>1108.4000000000001</v>
      </c>
      <c r="R6861" t="str" cm="1">
        <f t="array" ref="R6861">IFERROR(_xlfn.IFS(Table2[[#This Row],[booking_status]]="confirmed","Expected",Table2[[#This Row],[booking_status]]="checked-out","Actual"),"No Revenue")</f>
        <v>Expected</v>
      </c>
      <c r="S6861" s="4">
        <f>Table2[[#This Row],[Revenue_Amount]]/Table2[[#This Row],[Num_Nights]]</f>
        <v>138.55000000000001</v>
      </c>
    </row>
    <row r="6862" spans="1:19" hidden="1" x14ac:dyDescent="0.3">
      <c r="A6862">
        <v>6861</v>
      </c>
      <c r="B6862" t="s">
        <v>31</v>
      </c>
      <c r="C6862" s="9">
        <v>45202</v>
      </c>
      <c r="D6862" s="9">
        <v>45209</v>
      </c>
      <c r="E6862" s="10">
        <v>45131</v>
      </c>
      <c r="F6862" t="s">
        <v>27</v>
      </c>
      <c r="G6862">
        <v>149.21</v>
      </c>
      <c r="H6862">
        <v>1</v>
      </c>
      <c r="I6862">
        <v>1</v>
      </c>
      <c r="J6862" t="s">
        <v>35</v>
      </c>
      <c r="K6862" t="s">
        <v>29</v>
      </c>
      <c r="L6862" t="s">
        <v>56</v>
      </c>
      <c r="M6862" t="s">
        <v>22</v>
      </c>
      <c r="N6862" t="s">
        <v>41</v>
      </c>
      <c r="O6862">
        <f>Table2[[#This Row],[check_out_date]]-Table2[[#This Row],[check_in_date]]</f>
        <v>7</v>
      </c>
      <c r="P6862">
        <f>Table2[[#This Row],[num_adults]]+Table2[[#This Row],[num_children]]</f>
        <v>2</v>
      </c>
      <c r="Q6862" s="3">
        <f>IF(OR(Table2[[#This Row],[booking_status]]="confirmed",Table2[[#This Row],[booking_status]]="checked-out"),Table2[[#This Row],[room_rate_per_night]]*Table2[[#This Row],[Num_Nights]],0)</f>
        <v>1044.47</v>
      </c>
      <c r="R6862" t="str" cm="1">
        <f t="array" ref="R6862">IFERROR(_xlfn.IFS(Table2[[#This Row],[booking_status]]="confirmed","Expected",Table2[[#This Row],[booking_status]]="checked-out","Actual"),"No Revenue")</f>
        <v>Actual</v>
      </c>
      <c r="S6862" s="4">
        <f>Table2[[#This Row],[Revenue_Amount]]/Table2[[#This Row],[Num_Nights]]</f>
        <v>149.21</v>
      </c>
    </row>
    <row r="6863" spans="1:19" hidden="1" x14ac:dyDescent="0.3">
      <c r="A6863">
        <v>6862</v>
      </c>
      <c r="B6863" t="s">
        <v>31</v>
      </c>
      <c r="C6863" s="9">
        <v>45073</v>
      </c>
      <c r="D6863" s="9">
        <v>45075</v>
      </c>
      <c r="E6863" s="10">
        <v>45051</v>
      </c>
      <c r="F6863" t="s">
        <v>27</v>
      </c>
      <c r="G6863">
        <v>168.61</v>
      </c>
      <c r="H6863">
        <v>2</v>
      </c>
      <c r="I6863">
        <v>0</v>
      </c>
      <c r="J6863" t="s">
        <v>35</v>
      </c>
      <c r="K6863" t="s">
        <v>20</v>
      </c>
      <c r="L6863" t="s">
        <v>21</v>
      </c>
      <c r="M6863" t="s">
        <v>36</v>
      </c>
      <c r="N6863" t="s">
        <v>41</v>
      </c>
      <c r="O6863">
        <f>Table2[[#This Row],[check_out_date]]-Table2[[#This Row],[check_in_date]]</f>
        <v>2</v>
      </c>
      <c r="P6863">
        <f>Table2[[#This Row],[num_adults]]+Table2[[#This Row],[num_children]]</f>
        <v>2</v>
      </c>
      <c r="Q6863" s="3">
        <f>IF(OR(Table2[[#This Row],[booking_status]]="confirmed",Table2[[#This Row],[booking_status]]="checked-out"),Table2[[#This Row],[room_rate_per_night]]*Table2[[#This Row],[Num_Nights]],0)</f>
        <v>337.22</v>
      </c>
      <c r="R6863" t="str" cm="1">
        <f t="array" ref="R6863">IFERROR(_xlfn.IFS(Table2[[#This Row],[booking_status]]="confirmed","Expected",Table2[[#This Row],[booking_status]]="checked-out","Actual"),"No Revenue")</f>
        <v>Expected</v>
      </c>
      <c r="S6863" s="4">
        <f>Table2[[#This Row],[Revenue_Amount]]/Table2[[#This Row],[Num_Nights]]</f>
        <v>168.61</v>
      </c>
    </row>
    <row r="6864" spans="1:19" x14ac:dyDescent="0.3">
      <c r="A6864">
        <v>6863</v>
      </c>
      <c r="B6864" t="s">
        <v>14</v>
      </c>
      <c r="C6864" s="9">
        <v>45136</v>
      </c>
      <c r="D6864" s="9">
        <v>45147</v>
      </c>
      <c r="E6864" s="10">
        <v>45125</v>
      </c>
      <c r="F6864" t="s">
        <v>27</v>
      </c>
      <c r="G6864">
        <v>182.91</v>
      </c>
      <c r="H6864">
        <v>2</v>
      </c>
      <c r="I6864">
        <v>1</v>
      </c>
      <c r="J6864" t="s">
        <v>28</v>
      </c>
      <c r="K6864" t="s">
        <v>66</v>
      </c>
      <c r="L6864" t="s">
        <v>56</v>
      </c>
      <c r="M6864" t="s">
        <v>22</v>
      </c>
      <c r="N6864" t="s">
        <v>41</v>
      </c>
      <c r="O6864">
        <f>Table2[[#This Row],[check_out_date]]-Table2[[#This Row],[check_in_date]]</f>
        <v>11</v>
      </c>
      <c r="P6864">
        <f>Table2[[#This Row],[num_adults]]+Table2[[#This Row],[num_children]]</f>
        <v>3</v>
      </c>
      <c r="Q6864" s="3">
        <f>IF(OR(Table2[[#This Row],[booking_status]]="confirmed",Table2[[#This Row],[booking_status]]="checked-out"),Table2[[#This Row],[room_rate_per_night]]*Table2[[#This Row],[Num_Nights]],0)</f>
        <v>2012.01</v>
      </c>
      <c r="R6864" t="str" cm="1">
        <f t="array" ref="R6864">IFERROR(_xlfn.IFS(Table2[[#This Row],[booking_status]]="confirmed","Expected",Table2[[#This Row],[booking_status]]="checked-out","Actual"),"No Revenue")</f>
        <v>Actual</v>
      </c>
      <c r="S6864" s="4">
        <f>Table2[[#This Row],[Revenue_Amount]]/Table2[[#This Row],[Num_Nights]]</f>
        <v>182.91</v>
      </c>
    </row>
    <row r="6865" spans="1:19" hidden="1" x14ac:dyDescent="0.3">
      <c r="A6865">
        <v>6864</v>
      </c>
      <c r="B6865" t="s">
        <v>50</v>
      </c>
      <c r="C6865" s="9">
        <v>45193</v>
      </c>
      <c r="D6865" s="9">
        <v>45199</v>
      </c>
      <c r="E6865" s="10">
        <v>45176</v>
      </c>
      <c r="F6865" t="s">
        <v>49</v>
      </c>
      <c r="G6865">
        <v>164.84</v>
      </c>
      <c r="H6865">
        <v>2</v>
      </c>
      <c r="I6865">
        <v>0</v>
      </c>
      <c r="J6865" t="s">
        <v>35</v>
      </c>
      <c r="K6865" t="s">
        <v>66</v>
      </c>
      <c r="L6865" t="s">
        <v>60</v>
      </c>
      <c r="M6865" t="s">
        <v>36</v>
      </c>
      <c r="N6865" t="s">
        <v>41</v>
      </c>
      <c r="O6865">
        <f>Table2[[#This Row],[check_out_date]]-Table2[[#This Row],[check_in_date]]</f>
        <v>6</v>
      </c>
      <c r="P6865">
        <f>Table2[[#This Row],[num_adults]]+Table2[[#This Row],[num_children]]</f>
        <v>2</v>
      </c>
      <c r="Q6865" s="3">
        <f>IF(OR(Table2[[#This Row],[booking_status]]="confirmed",Table2[[#This Row],[booking_status]]="checked-out"),Table2[[#This Row],[room_rate_per_night]]*Table2[[#This Row],[Num_Nights]],0)</f>
        <v>0</v>
      </c>
      <c r="R6865" t="str" cm="1">
        <f t="array" ref="R6865">IFERROR(_xlfn.IFS(Table2[[#This Row],[booking_status]]="confirmed","Expected",Table2[[#This Row],[booking_status]]="checked-out","Actual"),"No Revenue")</f>
        <v>No Revenue</v>
      </c>
      <c r="S6865" s="4">
        <f>Table2[[#This Row],[Revenue_Amount]]/Table2[[#This Row],[Num_Nights]]</f>
        <v>0</v>
      </c>
    </row>
    <row r="6866" spans="1:19" x14ac:dyDescent="0.3">
      <c r="A6866">
        <v>6865</v>
      </c>
      <c r="B6866" t="s">
        <v>50</v>
      </c>
      <c r="C6866" s="9">
        <v>45183</v>
      </c>
      <c r="D6866" s="9">
        <v>45189</v>
      </c>
      <c r="E6866" s="10">
        <v>45148</v>
      </c>
      <c r="F6866" t="s">
        <v>18</v>
      </c>
      <c r="G6866">
        <v>260.36</v>
      </c>
      <c r="H6866">
        <v>2</v>
      </c>
      <c r="I6866">
        <v>0</v>
      </c>
      <c r="J6866" t="s">
        <v>19</v>
      </c>
      <c r="K6866" t="s">
        <v>20</v>
      </c>
      <c r="L6866" t="s">
        <v>56</v>
      </c>
      <c r="M6866" t="s">
        <v>22</v>
      </c>
      <c r="N6866" t="s">
        <v>41</v>
      </c>
      <c r="O6866">
        <f>Table2[[#This Row],[check_out_date]]-Table2[[#This Row],[check_in_date]]</f>
        <v>6</v>
      </c>
      <c r="P6866">
        <f>Table2[[#This Row],[num_adults]]+Table2[[#This Row],[num_children]]</f>
        <v>2</v>
      </c>
      <c r="Q6866" s="3">
        <f>IF(OR(Table2[[#This Row],[booking_status]]="confirmed",Table2[[#This Row],[booking_status]]="checked-out"),Table2[[#This Row],[room_rate_per_night]]*Table2[[#This Row],[Num_Nights]],0)</f>
        <v>1562.16</v>
      </c>
      <c r="R6866" t="str" cm="1">
        <f t="array" ref="R6866">IFERROR(_xlfn.IFS(Table2[[#This Row],[booking_status]]="confirmed","Expected",Table2[[#This Row],[booking_status]]="checked-out","Actual"),"No Revenue")</f>
        <v>Actual</v>
      </c>
      <c r="S6866" s="4">
        <f>Table2[[#This Row],[Revenue_Amount]]/Table2[[#This Row],[Num_Nights]]</f>
        <v>260.36</v>
      </c>
    </row>
    <row r="6867" spans="1:19" x14ac:dyDescent="0.3">
      <c r="A6867">
        <v>6866</v>
      </c>
      <c r="B6867" t="s">
        <v>50</v>
      </c>
      <c r="C6867" s="9">
        <v>45285</v>
      </c>
      <c r="D6867" s="9">
        <v>45287</v>
      </c>
      <c r="E6867" s="10">
        <v>45275</v>
      </c>
      <c r="F6867" t="s">
        <v>54</v>
      </c>
      <c r="G6867">
        <v>345.87</v>
      </c>
      <c r="H6867">
        <v>1</v>
      </c>
      <c r="I6867">
        <v>2</v>
      </c>
      <c r="J6867" t="s">
        <v>19</v>
      </c>
      <c r="K6867" t="s">
        <v>44</v>
      </c>
      <c r="L6867" t="s">
        <v>60</v>
      </c>
      <c r="M6867" t="s">
        <v>22</v>
      </c>
      <c r="N6867" t="s">
        <v>45</v>
      </c>
      <c r="O6867">
        <f>Table2[[#This Row],[check_out_date]]-Table2[[#This Row],[check_in_date]]</f>
        <v>2</v>
      </c>
      <c r="P6867">
        <f>Table2[[#This Row],[num_adults]]+Table2[[#This Row],[num_children]]</f>
        <v>3</v>
      </c>
      <c r="Q6867" s="3">
        <f>IF(OR(Table2[[#This Row],[booking_status]]="confirmed",Table2[[#This Row],[booking_status]]="checked-out"),Table2[[#This Row],[room_rate_per_night]]*Table2[[#This Row],[Num_Nights]],0)</f>
        <v>0</v>
      </c>
      <c r="R6867" t="str" cm="1">
        <f t="array" ref="R6867">IFERROR(_xlfn.IFS(Table2[[#This Row],[booking_status]]="confirmed","Expected",Table2[[#This Row],[booking_status]]="checked-out","Actual"),"No Revenue")</f>
        <v>No Revenue</v>
      </c>
      <c r="S6867" s="4">
        <f>Table2[[#This Row],[Revenue_Amount]]/Table2[[#This Row],[Num_Nights]]</f>
        <v>0</v>
      </c>
    </row>
    <row r="6868" spans="1:19" x14ac:dyDescent="0.3">
      <c r="A6868">
        <v>6867</v>
      </c>
      <c r="B6868" t="s">
        <v>50</v>
      </c>
      <c r="C6868" s="9">
        <v>45157</v>
      </c>
      <c r="D6868" s="9">
        <v>45159</v>
      </c>
      <c r="E6868" s="10">
        <v>45151</v>
      </c>
      <c r="F6868" t="s">
        <v>27</v>
      </c>
      <c r="G6868">
        <v>168</v>
      </c>
      <c r="H6868">
        <v>2</v>
      </c>
      <c r="I6868">
        <v>0</v>
      </c>
      <c r="J6868" t="s">
        <v>28</v>
      </c>
      <c r="K6868" t="s">
        <v>29</v>
      </c>
      <c r="L6868" t="s">
        <v>56</v>
      </c>
      <c r="M6868" t="s">
        <v>36</v>
      </c>
      <c r="N6868" t="s">
        <v>45</v>
      </c>
      <c r="O6868">
        <f>Table2[[#This Row],[check_out_date]]-Table2[[#This Row],[check_in_date]]</f>
        <v>2</v>
      </c>
      <c r="P6868">
        <f>Table2[[#This Row],[num_adults]]+Table2[[#This Row],[num_children]]</f>
        <v>2</v>
      </c>
      <c r="Q6868" s="3">
        <f>IF(OR(Table2[[#This Row],[booking_status]]="confirmed",Table2[[#This Row],[booking_status]]="checked-out"),Table2[[#This Row],[room_rate_per_night]]*Table2[[#This Row],[Num_Nights]],0)</f>
        <v>336</v>
      </c>
      <c r="R6868" t="str" cm="1">
        <f t="array" ref="R6868">IFERROR(_xlfn.IFS(Table2[[#This Row],[booking_status]]="confirmed","Expected",Table2[[#This Row],[booking_status]]="checked-out","Actual"),"No Revenue")</f>
        <v>Actual</v>
      </c>
      <c r="S6868" s="4">
        <f>Table2[[#This Row],[Revenue_Amount]]/Table2[[#This Row],[Num_Nights]]</f>
        <v>168</v>
      </c>
    </row>
    <row r="6869" spans="1:19" x14ac:dyDescent="0.3">
      <c r="A6869">
        <v>6868</v>
      </c>
      <c r="B6869" t="s">
        <v>14</v>
      </c>
      <c r="C6869" s="9">
        <v>44959</v>
      </c>
      <c r="D6869" s="9">
        <v>44961</v>
      </c>
      <c r="E6869" s="10">
        <v>44929</v>
      </c>
      <c r="F6869" t="s">
        <v>18</v>
      </c>
      <c r="G6869">
        <v>186.83</v>
      </c>
      <c r="H6869">
        <v>3</v>
      </c>
      <c r="I6869">
        <v>0</v>
      </c>
      <c r="J6869" t="s">
        <v>55</v>
      </c>
      <c r="K6869" t="s">
        <v>20</v>
      </c>
      <c r="L6869" t="s">
        <v>70</v>
      </c>
      <c r="M6869" t="s">
        <v>36</v>
      </c>
      <c r="N6869" t="s">
        <v>41</v>
      </c>
      <c r="O6869">
        <f>Table2[[#This Row],[check_out_date]]-Table2[[#This Row],[check_in_date]]</f>
        <v>2</v>
      </c>
      <c r="P6869">
        <f>Table2[[#This Row],[num_adults]]+Table2[[#This Row],[num_children]]</f>
        <v>3</v>
      </c>
      <c r="Q6869" s="3">
        <f>IF(OR(Table2[[#This Row],[booking_status]]="confirmed",Table2[[#This Row],[booking_status]]="checked-out"),Table2[[#This Row],[room_rate_per_night]]*Table2[[#This Row],[Num_Nights]],0)</f>
        <v>0</v>
      </c>
      <c r="R6869" t="str" cm="1">
        <f t="array" ref="R6869">IFERROR(_xlfn.IFS(Table2[[#This Row],[booking_status]]="confirmed","Expected",Table2[[#This Row],[booking_status]]="checked-out","Actual"),"No Revenue")</f>
        <v>No Revenue</v>
      </c>
      <c r="S6869" s="4">
        <f>Table2[[#This Row],[Revenue_Amount]]/Table2[[#This Row],[Num_Nights]]</f>
        <v>0</v>
      </c>
    </row>
    <row r="6870" spans="1:19" x14ac:dyDescent="0.3">
      <c r="A6870">
        <v>6869</v>
      </c>
      <c r="B6870" t="s">
        <v>50</v>
      </c>
      <c r="C6870" s="9">
        <v>45041</v>
      </c>
      <c r="D6870" s="9">
        <v>45048</v>
      </c>
      <c r="E6870" s="10">
        <v>45019</v>
      </c>
      <c r="F6870" t="s">
        <v>27</v>
      </c>
      <c r="G6870">
        <v>196.33</v>
      </c>
      <c r="H6870">
        <v>3</v>
      </c>
      <c r="I6870">
        <v>0</v>
      </c>
      <c r="J6870" t="s">
        <v>19</v>
      </c>
      <c r="K6870" t="s">
        <v>29</v>
      </c>
      <c r="L6870" t="s">
        <v>56</v>
      </c>
      <c r="M6870" t="s">
        <v>36</v>
      </c>
      <c r="N6870" t="s">
        <v>23</v>
      </c>
      <c r="O6870">
        <f>Table2[[#This Row],[check_out_date]]-Table2[[#This Row],[check_in_date]]</f>
        <v>7</v>
      </c>
      <c r="P6870">
        <f>Table2[[#This Row],[num_adults]]+Table2[[#This Row],[num_children]]</f>
        <v>3</v>
      </c>
      <c r="Q6870" s="3">
        <f>IF(OR(Table2[[#This Row],[booking_status]]="confirmed",Table2[[#This Row],[booking_status]]="checked-out"),Table2[[#This Row],[room_rate_per_night]]*Table2[[#This Row],[Num_Nights]],0)</f>
        <v>1374.3100000000002</v>
      </c>
      <c r="R6870" t="str" cm="1">
        <f t="array" ref="R6870">IFERROR(_xlfn.IFS(Table2[[#This Row],[booking_status]]="confirmed","Expected",Table2[[#This Row],[booking_status]]="checked-out","Actual"),"No Revenue")</f>
        <v>Actual</v>
      </c>
      <c r="S6870" s="4">
        <f>Table2[[#This Row],[Revenue_Amount]]/Table2[[#This Row],[Num_Nights]]</f>
        <v>196.33</v>
      </c>
    </row>
    <row r="6871" spans="1:19" x14ac:dyDescent="0.3">
      <c r="A6871">
        <v>6870</v>
      </c>
      <c r="B6871" t="s">
        <v>50</v>
      </c>
      <c r="C6871" s="9">
        <v>45105</v>
      </c>
      <c r="D6871" s="9">
        <v>45112</v>
      </c>
      <c r="E6871" s="10">
        <v>45071</v>
      </c>
      <c r="F6871" t="s">
        <v>18</v>
      </c>
      <c r="G6871">
        <v>219.48</v>
      </c>
      <c r="H6871">
        <v>3</v>
      </c>
      <c r="I6871">
        <v>0</v>
      </c>
      <c r="J6871" t="s">
        <v>55</v>
      </c>
      <c r="K6871" t="s">
        <v>29</v>
      </c>
      <c r="L6871" t="s">
        <v>21</v>
      </c>
      <c r="M6871" t="s">
        <v>22</v>
      </c>
      <c r="N6871" t="s">
        <v>41</v>
      </c>
      <c r="O6871">
        <f>Table2[[#This Row],[check_out_date]]-Table2[[#This Row],[check_in_date]]</f>
        <v>7</v>
      </c>
      <c r="P6871">
        <f>Table2[[#This Row],[num_adults]]+Table2[[#This Row],[num_children]]</f>
        <v>3</v>
      </c>
      <c r="Q6871" s="3">
        <f>IF(OR(Table2[[#This Row],[booking_status]]="confirmed",Table2[[#This Row],[booking_status]]="checked-out"),Table2[[#This Row],[room_rate_per_night]]*Table2[[#This Row],[Num_Nights]],0)</f>
        <v>1536.36</v>
      </c>
      <c r="R6871" t="str" cm="1">
        <f t="array" ref="R6871">IFERROR(_xlfn.IFS(Table2[[#This Row],[booking_status]]="confirmed","Expected",Table2[[#This Row],[booking_status]]="checked-out","Actual"),"No Revenue")</f>
        <v>Expected</v>
      </c>
      <c r="S6871" s="4">
        <f>Table2[[#This Row],[Revenue_Amount]]/Table2[[#This Row],[Num_Nights]]</f>
        <v>219.48</v>
      </c>
    </row>
    <row r="6872" spans="1:19" x14ac:dyDescent="0.3">
      <c r="A6872">
        <v>6871</v>
      </c>
      <c r="B6872" t="s">
        <v>50</v>
      </c>
      <c r="C6872" s="9">
        <v>44981</v>
      </c>
      <c r="D6872" s="9">
        <v>44989</v>
      </c>
      <c r="E6872" s="10">
        <v>44962</v>
      </c>
      <c r="F6872" t="s">
        <v>27</v>
      </c>
      <c r="G6872">
        <v>168.49</v>
      </c>
      <c r="H6872">
        <v>2</v>
      </c>
      <c r="I6872">
        <v>0</v>
      </c>
      <c r="J6872" t="s">
        <v>28</v>
      </c>
      <c r="K6872" t="s">
        <v>20</v>
      </c>
      <c r="L6872" t="s">
        <v>21</v>
      </c>
      <c r="M6872" t="s">
        <v>36</v>
      </c>
      <c r="N6872" t="s">
        <v>41</v>
      </c>
      <c r="O6872">
        <f>Table2[[#This Row],[check_out_date]]-Table2[[#This Row],[check_in_date]]</f>
        <v>8</v>
      </c>
      <c r="P6872">
        <f>Table2[[#This Row],[num_adults]]+Table2[[#This Row],[num_children]]</f>
        <v>2</v>
      </c>
      <c r="Q6872" s="3">
        <f>IF(OR(Table2[[#This Row],[booking_status]]="confirmed",Table2[[#This Row],[booking_status]]="checked-out"),Table2[[#This Row],[room_rate_per_night]]*Table2[[#This Row],[Num_Nights]],0)</f>
        <v>1347.92</v>
      </c>
      <c r="R6872" t="str" cm="1">
        <f t="array" ref="R6872">IFERROR(_xlfn.IFS(Table2[[#This Row],[booking_status]]="confirmed","Expected",Table2[[#This Row],[booking_status]]="checked-out","Actual"),"No Revenue")</f>
        <v>Expected</v>
      </c>
      <c r="S6872" s="4">
        <f>Table2[[#This Row],[Revenue_Amount]]/Table2[[#This Row],[Num_Nights]]</f>
        <v>168.49</v>
      </c>
    </row>
    <row r="6873" spans="1:19" hidden="1" x14ac:dyDescent="0.3">
      <c r="A6873">
        <v>6872</v>
      </c>
      <c r="B6873" t="s">
        <v>14</v>
      </c>
      <c r="C6873" s="9">
        <v>45011</v>
      </c>
      <c r="D6873" s="9">
        <v>45020</v>
      </c>
      <c r="E6873" s="10">
        <v>44965</v>
      </c>
      <c r="F6873" t="s">
        <v>27</v>
      </c>
      <c r="G6873">
        <v>137.22999999999999</v>
      </c>
      <c r="H6873">
        <v>2</v>
      </c>
      <c r="I6873">
        <v>0</v>
      </c>
      <c r="J6873" t="s">
        <v>35</v>
      </c>
      <c r="K6873" t="s">
        <v>29</v>
      </c>
      <c r="L6873" t="s">
        <v>21</v>
      </c>
      <c r="M6873" t="s">
        <v>36</v>
      </c>
      <c r="N6873" t="s">
        <v>95</v>
      </c>
      <c r="O6873">
        <f>Table2[[#This Row],[check_out_date]]-Table2[[#This Row],[check_in_date]]</f>
        <v>9</v>
      </c>
      <c r="P6873">
        <f>Table2[[#This Row],[num_adults]]+Table2[[#This Row],[num_children]]</f>
        <v>2</v>
      </c>
      <c r="Q6873" s="3">
        <f>IF(OR(Table2[[#This Row],[booking_status]]="confirmed",Table2[[#This Row],[booking_status]]="checked-out"),Table2[[#This Row],[room_rate_per_night]]*Table2[[#This Row],[Num_Nights]],0)</f>
        <v>1235.07</v>
      </c>
      <c r="R6873" t="str" cm="1">
        <f t="array" ref="R6873">IFERROR(_xlfn.IFS(Table2[[#This Row],[booking_status]]="confirmed","Expected",Table2[[#This Row],[booking_status]]="checked-out","Actual"),"No Revenue")</f>
        <v>Expected</v>
      </c>
      <c r="S6873" s="4">
        <f>Table2[[#This Row],[Revenue_Amount]]/Table2[[#This Row],[Num_Nights]]</f>
        <v>137.22999999999999</v>
      </c>
    </row>
    <row r="6874" spans="1:19" hidden="1" x14ac:dyDescent="0.3">
      <c r="A6874">
        <v>6873</v>
      </c>
      <c r="B6874" t="s">
        <v>37</v>
      </c>
      <c r="C6874" s="9">
        <v>45261</v>
      </c>
      <c r="D6874" s="9">
        <v>45263</v>
      </c>
      <c r="E6874" s="10">
        <v>45234</v>
      </c>
      <c r="F6874" t="s">
        <v>27</v>
      </c>
      <c r="G6874">
        <v>185.05</v>
      </c>
      <c r="H6874">
        <v>2</v>
      </c>
      <c r="I6874">
        <v>0</v>
      </c>
      <c r="J6874" t="s">
        <v>35</v>
      </c>
      <c r="K6874" t="s">
        <v>44</v>
      </c>
      <c r="L6874" t="s">
        <v>56</v>
      </c>
      <c r="M6874" t="s">
        <v>36</v>
      </c>
      <c r="N6874" t="s">
        <v>41</v>
      </c>
      <c r="O6874">
        <f>Table2[[#This Row],[check_out_date]]-Table2[[#This Row],[check_in_date]]</f>
        <v>2</v>
      </c>
      <c r="P6874">
        <f>Table2[[#This Row],[num_adults]]+Table2[[#This Row],[num_children]]</f>
        <v>2</v>
      </c>
      <c r="Q6874" s="3">
        <f>IF(OR(Table2[[#This Row],[booking_status]]="confirmed",Table2[[#This Row],[booking_status]]="checked-out"),Table2[[#This Row],[room_rate_per_night]]*Table2[[#This Row],[Num_Nights]],0)</f>
        <v>370.1</v>
      </c>
      <c r="R6874" t="str" cm="1">
        <f t="array" ref="R6874">IFERROR(_xlfn.IFS(Table2[[#This Row],[booking_status]]="confirmed","Expected",Table2[[#This Row],[booking_status]]="checked-out","Actual"),"No Revenue")</f>
        <v>Actual</v>
      </c>
      <c r="S6874" s="4">
        <f>Table2[[#This Row],[Revenue_Amount]]/Table2[[#This Row],[Num_Nights]]</f>
        <v>185.05</v>
      </c>
    </row>
    <row r="6875" spans="1:19" x14ac:dyDescent="0.3">
      <c r="A6875">
        <v>6874</v>
      </c>
      <c r="B6875" t="s">
        <v>31</v>
      </c>
      <c r="C6875" s="9">
        <v>45221</v>
      </c>
      <c r="D6875" s="9">
        <v>45231</v>
      </c>
      <c r="E6875" s="10">
        <v>45164</v>
      </c>
      <c r="F6875" t="s">
        <v>54</v>
      </c>
      <c r="G6875">
        <v>376.43</v>
      </c>
      <c r="H6875">
        <v>1</v>
      </c>
      <c r="I6875">
        <v>1</v>
      </c>
      <c r="J6875" t="s">
        <v>55</v>
      </c>
      <c r="K6875" t="s">
        <v>20</v>
      </c>
      <c r="L6875" t="s">
        <v>56</v>
      </c>
      <c r="M6875" t="s">
        <v>36</v>
      </c>
      <c r="N6875" t="s">
        <v>41</v>
      </c>
      <c r="O6875">
        <f>Table2[[#This Row],[check_out_date]]-Table2[[#This Row],[check_in_date]]</f>
        <v>10</v>
      </c>
      <c r="P6875">
        <f>Table2[[#This Row],[num_adults]]+Table2[[#This Row],[num_children]]</f>
        <v>2</v>
      </c>
      <c r="Q6875" s="3">
        <f>IF(OR(Table2[[#This Row],[booking_status]]="confirmed",Table2[[#This Row],[booking_status]]="checked-out"),Table2[[#This Row],[room_rate_per_night]]*Table2[[#This Row],[Num_Nights]],0)</f>
        <v>3764.3</v>
      </c>
      <c r="R6875" t="str" cm="1">
        <f t="array" ref="R6875">IFERROR(_xlfn.IFS(Table2[[#This Row],[booking_status]]="confirmed","Expected",Table2[[#This Row],[booking_status]]="checked-out","Actual"),"No Revenue")</f>
        <v>Actual</v>
      </c>
      <c r="S6875" s="4">
        <f>Table2[[#This Row],[Revenue_Amount]]/Table2[[#This Row],[Num_Nights]]</f>
        <v>376.43</v>
      </c>
    </row>
    <row r="6876" spans="1:19" x14ac:dyDescent="0.3">
      <c r="A6876">
        <v>6875</v>
      </c>
      <c r="B6876" t="s">
        <v>50</v>
      </c>
      <c r="C6876" s="9">
        <v>44958</v>
      </c>
      <c r="D6876" s="9">
        <v>44962</v>
      </c>
      <c r="E6876" s="10">
        <v>44899</v>
      </c>
      <c r="F6876" t="s">
        <v>49</v>
      </c>
      <c r="G6876">
        <v>107.21</v>
      </c>
      <c r="H6876">
        <v>2</v>
      </c>
      <c r="I6876">
        <v>0</v>
      </c>
      <c r="J6876" t="s">
        <v>28</v>
      </c>
      <c r="K6876" t="s">
        <v>29</v>
      </c>
      <c r="L6876" t="s">
        <v>21</v>
      </c>
      <c r="M6876" t="s">
        <v>36</v>
      </c>
      <c r="N6876" t="s">
        <v>41</v>
      </c>
      <c r="O6876">
        <f>Table2[[#This Row],[check_out_date]]-Table2[[#This Row],[check_in_date]]</f>
        <v>4</v>
      </c>
      <c r="P6876">
        <f>Table2[[#This Row],[num_adults]]+Table2[[#This Row],[num_children]]</f>
        <v>2</v>
      </c>
      <c r="Q6876" s="3">
        <f>IF(OR(Table2[[#This Row],[booking_status]]="confirmed",Table2[[#This Row],[booking_status]]="checked-out"),Table2[[#This Row],[room_rate_per_night]]*Table2[[#This Row],[Num_Nights]],0)</f>
        <v>428.84</v>
      </c>
      <c r="R6876" t="str" cm="1">
        <f t="array" ref="R6876">IFERROR(_xlfn.IFS(Table2[[#This Row],[booking_status]]="confirmed","Expected",Table2[[#This Row],[booking_status]]="checked-out","Actual"),"No Revenue")</f>
        <v>Expected</v>
      </c>
      <c r="S6876" s="4">
        <f>Table2[[#This Row],[Revenue_Amount]]/Table2[[#This Row],[Num_Nights]]</f>
        <v>107.21</v>
      </c>
    </row>
    <row r="6877" spans="1:19" x14ac:dyDescent="0.3">
      <c r="A6877">
        <v>6876</v>
      </c>
      <c r="B6877" t="s">
        <v>14</v>
      </c>
      <c r="C6877" s="9">
        <v>45060</v>
      </c>
      <c r="D6877" s="9">
        <v>45067</v>
      </c>
      <c r="E6877" s="10">
        <v>45054</v>
      </c>
      <c r="F6877" t="s">
        <v>49</v>
      </c>
      <c r="G6877">
        <v>104.74</v>
      </c>
      <c r="H6877">
        <v>4</v>
      </c>
      <c r="I6877">
        <v>0</v>
      </c>
      <c r="J6877" t="s">
        <v>28</v>
      </c>
      <c r="K6877" t="s">
        <v>44</v>
      </c>
      <c r="L6877" t="s">
        <v>21</v>
      </c>
      <c r="M6877" t="s">
        <v>22</v>
      </c>
      <c r="N6877" t="s">
        <v>45</v>
      </c>
      <c r="O6877">
        <f>Table2[[#This Row],[check_out_date]]-Table2[[#This Row],[check_in_date]]</f>
        <v>7</v>
      </c>
      <c r="P6877">
        <f>Table2[[#This Row],[num_adults]]+Table2[[#This Row],[num_children]]</f>
        <v>4</v>
      </c>
      <c r="Q6877" s="3">
        <f>IF(OR(Table2[[#This Row],[booking_status]]="confirmed",Table2[[#This Row],[booking_status]]="checked-out"),Table2[[#This Row],[room_rate_per_night]]*Table2[[#This Row],[Num_Nights]],0)</f>
        <v>733.18</v>
      </c>
      <c r="R6877" t="str" cm="1">
        <f t="array" ref="R6877">IFERROR(_xlfn.IFS(Table2[[#This Row],[booking_status]]="confirmed","Expected",Table2[[#This Row],[booking_status]]="checked-out","Actual"),"No Revenue")</f>
        <v>Expected</v>
      </c>
      <c r="S6877" s="4">
        <f>Table2[[#This Row],[Revenue_Amount]]/Table2[[#This Row],[Num_Nights]]</f>
        <v>104.74</v>
      </c>
    </row>
    <row r="6878" spans="1:19" x14ac:dyDescent="0.3">
      <c r="A6878">
        <v>6877</v>
      </c>
      <c r="B6878" t="s">
        <v>50</v>
      </c>
      <c r="C6878" s="9">
        <v>45100</v>
      </c>
      <c r="D6878" s="9">
        <v>45110</v>
      </c>
      <c r="E6878" s="10">
        <v>45082</v>
      </c>
      <c r="F6878" t="s">
        <v>49</v>
      </c>
      <c r="G6878">
        <v>107.47</v>
      </c>
      <c r="H6878">
        <v>1</v>
      </c>
      <c r="I6878">
        <v>2</v>
      </c>
      <c r="J6878" t="s">
        <v>94</v>
      </c>
      <c r="K6878" t="s">
        <v>44</v>
      </c>
      <c r="L6878" t="s">
        <v>21</v>
      </c>
      <c r="M6878" t="s">
        <v>36</v>
      </c>
      <c r="N6878" t="s">
        <v>41</v>
      </c>
      <c r="O6878">
        <f>Table2[[#This Row],[check_out_date]]-Table2[[#This Row],[check_in_date]]</f>
        <v>10</v>
      </c>
      <c r="P6878">
        <f>Table2[[#This Row],[num_adults]]+Table2[[#This Row],[num_children]]</f>
        <v>3</v>
      </c>
      <c r="Q6878" s="3">
        <f>IF(OR(Table2[[#This Row],[booking_status]]="confirmed",Table2[[#This Row],[booking_status]]="checked-out"),Table2[[#This Row],[room_rate_per_night]]*Table2[[#This Row],[Num_Nights]],0)</f>
        <v>1074.7</v>
      </c>
      <c r="R6878" t="str" cm="1">
        <f t="array" ref="R6878">IFERROR(_xlfn.IFS(Table2[[#This Row],[booking_status]]="confirmed","Expected",Table2[[#This Row],[booking_status]]="checked-out","Actual"),"No Revenue")</f>
        <v>Expected</v>
      </c>
      <c r="S6878" s="4">
        <f>Table2[[#This Row],[Revenue_Amount]]/Table2[[#This Row],[Num_Nights]]</f>
        <v>107.47</v>
      </c>
    </row>
    <row r="6879" spans="1:19" hidden="1" x14ac:dyDescent="0.3">
      <c r="A6879">
        <v>6878</v>
      </c>
      <c r="B6879" t="s">
        <v>37</v>
      </c>
      <c r="C6879" s="9">
        <v>45248</v>
      </c>
      <c r="D6879" s="9">
        <v>45252</v>
      </c>
      <c r="E6879" s="10">
        <v>45229</v>
      </c>
      <c r="F6879" t="s">
        <v>27</v>
      </c>
      <c r="G6879">
        <v>213.71</v>
      </c>
      <c r="H6879">
        <v>2</v>
      </c>
      <c r="I6879">
        <v>2</v>
      </c>
      <c r="J6879" t="s">
        <v>35</v>
      </c>
      <c r="K6879" t="s">
        <v>29</v>
      </c>
      <c r="L6879" t="s">
        <v>21</v>
      </c>
      <c r="M6879" t="s">
        <v>22</v>
      </c>
      <c r="N6879" t="s">
        <v>41</v>
      </c>
      <c r="O6879">
        <f>Table2[[#This Row],[check_out_date]]-Table2[[#This Row],[check_in_date]]</f>
        <v>4</v>
      </c>
      <c r="P6879">
        <f>Table2[[#This Row],[num_adults]]+Table2[[#This Row],[num_children]]</f>
        <v>4</v>
      </c>
      <c r="Q6879" s="3">
        <f>IF(OR(Table2[[#This Row],[booking_status]]="confirmed",Table2[[#This Row],[booking_status]]="checked-out"),Table2[[#This Row],[room_rate_per_night]]*Table2[[#This Row],[Num_Nights]],0)</f>
        <v>854.84</v>
      </c>
      <c r="R6879" t="str" cm="1">
        <f t="array" ref="R6879">IFERROR(_xlfn.IFS(Table2[[#This Row],[booking_status]]="confirmed","Expected",Table2[[#This Row],[booking_status]]="checked-out","Actual"),"No Revenue")</f>
        <v>Expected</v>
      </c>
      <c r="S6879" s="4">
        <f>Table2[[#This Row],[Revenue_Amount]]/Table2[[#This Row],[Num_Nights]]</f>
        <v>213.71</v>
      </c>
    </row>
    <row r="6880" spans="1:19" x14ac:dyDescent="0.3">
      <c r="A6880">
        <v>6879</v>
      </c>
      <c r="B6880" t="s">
        <v>14</v>
      </c>
      <c r="C6880" s="9">
        <v>45070</v>
      </c>
      <c r="D6880" s="9">
        <v>45075</v>
      </c>
      <c r="E6880" s="10">
        <v>45043</v>
      </c>
      <c r="F6880" t="s">
        <v>49</v>
      </c>
      <c r="G6880">
        <v>85.01</v>
      </c>
      <c r="H6880">
        <v>1</v>
      </c>
      <c r="I6880">
        <v>0</v>
      </c>
      <c r="J6880" t="s">
        <v>28</v>
      </c>
      <c r="K6880" t="s">
        <v>66</v>
      </c>
      <c r="L6880" t="s">
        <v>60</v>
      </c>
      <c r="M6880" t="s">
        <v>22</v>
      </c>
      <c r="N6880" t="s">
        <v>41</v>
      </c>
      <c r="O6880">
        <f>Table2[[#This Row],[check_out_date]]-Table2[[#This Row],[check_in_date]]</f>
        <v>5</v>
      </c>
      <c r="P6880">
        <f>Table2[[#This Row],[num_adults]]+Table2[[#This Row],[num_children]]</f>
        <v>1</v>
      </c>
      <c r="Q6880" s="3">
        <f>IF(OR(Table2[[#This Row],[booking_status]]="confirmed",Table2[[#This Row],[booking_status]]="checked-out"),Table2[[#This Row],[room_rate_per_night]]*Table2[[#This Row],[Num_Nights]],0)</f>
        <v>0</v>
      </c>
      <c r="R6880" t="str" cm="1">
        <f t="array" ref="R6880">IFERROR(_xlfn.IFS(Table2[[#This Row],[booking_status]]="confirmed","Expected",Table2[[#This Row],[booking_status]]="checked-out","Actual"),"No Revenue")</f>
        <v>No Revenue</v>
      </c>
      <c r="S6880" s="4">
        <f>Table2[[#This Row],[Revenue_Amount]]/Table2[[#This Row],[Num_Nights]]</f>
        <v>0</v>
      </c>
    </row>
    <row r="6881" spans="1:19" x14ac:dyDescent="0.3">
      <c r="A6881">
        <v>6880</v>
      </c>
      <c r="B6881" t="s">
        <v>50</v>
      </c>
      <c r="C6881" s="9">
        <v>45148</v>
      </c>
      <c r="D6881" s="9">
        <v>45153</v>
      </c>
      <c r="E6881" s="10">
        <v>45142</v>
      </c>
      <c r="F6881" t="s">
        <v>18</v>
      </c>
      <c r="G6881">
        <v>359.53</v>
      </c>
      <c r="H6881">
        <v>2</v>
      </c>
      <c r="I6881">
        <v>0</v>
      </c>
      <c r="J6881" t="s">
        <v>94</v>
      </c>
      <c r="K6881" t="s">
        <v>66</v>
      </c>
      <c r="L6881" t="s">
        <v>21</v>
      </c>
      <c r="M6881" t="s">
        <v>36</v>
      </c>
      <c r="N6881" t="s">
        <v>95</v>
      </c>
      <c r="O6881">
        <f>Table2[[#This Row],[check_out_date]]-Table2[[#This Row],[check_in_date]]</f>
        <v>5</v>
      </c>
      <c r="P6881">
        <f>Table2[[#This Row],[num_adults]]+Table2[[#This Row],[num_children]]</f>
        <v>2</v>
      </c>
      <c r="Q6881" s="3">
        <f>IF(OR(Table2[[#This Row],[booking_status]]="confirmed",Table2[[#This Row],[booking_status]]="checked-out"),Table2[[#This Row],[room_rate_per_night]]*Table2[[#This Row],[Num_Nights]],0)</f>
        <v>1797.6499999999999</v>
      </c>
      <c r="R6881" t="str" cm="1">
        <f t="array" ref="R6881">IFERROR(_xlfn.IFS(Table2[[#This Row],[booking_status]]="confirmed","Expected",Table2[[#This Row],[booking_status]]="checked-out","Actual"),"No Revenue")</f>
        <v>Expected</v>
      </c>
      <c r="S6881" s="4">
        <f>Table2[[#This Row],[Revenue_Amount]]/Table2[[#This Row],[Num_Nights]]</f>
        <v>359.53</v>
      </c>
    </row>
    <row r="6882" spans="1:19" x14ac:dyDescent="0.3">
      <c r="A6882">
        <v>6881</v>
      </c>
      <c r="B6882" t="s">
        <v>50</v>
      </c>
      <c r="C6882" s="9">
        <v>45063</v>
      </c>
      <c r="D6882" s="9">
        <v>45067</v>
      </c>
      <c r="E6882" s="10">
        <v>45049</v>
      </c>
      <c r="F6882" t="s">
        <v>49</v>
      </c>
      <c r="G6882">
        <v>120.07</v>
      </c>
      <c r="H6882">
        <v>2</v>
      </c>
      <c r="I6882">
        <v>0</v>
      </c>
      <c r="J6882" t="s">
        <v>19</v>
      </c>
      <c r="K6882" t="s">
        <v>29</v>
      </c>
      <c r="L6882" t="s">
        <v>56</v>
      </c>
      <c r="M6882" t="s">
        <v>36</v>
      </c>
      <c r="N6882" t="s">
        <v>23</v>
      </c>
      <c r="O6882">
        <f>Table2[[#This Row],[check_out_date]]-Table2[[#This Row],[check_in_date]]</f>
        <v>4</v>
      </c>
      <c r="P6882">
        <f>Table2[[#This Row],[num_adults]]+Table2[[#This Row],[num_children]]</f>
        <v>2</v>
      </c>
      <c r="Q6882" s="3">
        <f>IF(OR(Table2[[#This Row],[booking_status]]="confirmed",Table2[[#This Row],[booking_status]]="checked-out"),Table2[[#This Row],[room_rate_per_night]]*Table2[[#This Row],[Num_Nights]],0)</f>
        <v>480.28</v>
      </c>
      <c r="R6882" t="str" cm="1">
        <f t="array" ref="R6882">IFERROR(_xlfn.IFS(Table2[[#This Row],[booking_status]]="confirmed","Expected",Table2[[#This Row],[booking_status]]="checked-out","Actual"),"No Revenue")</f>
        <v>Actual</v>
      </c>
      <c r="S6882" s="4">
        <f>Table2[[#This Row],[Revenue_Amount]]/Table2[[#This Row],[Num_Nights]]</f>
        <v>120.07</v>
      </c>
    </row>
    <row r="6883" spans="1:19" hidden="1" x14ac:dyDescent="0.3">
      <c r="A6883">
        <v>6882</v>
      </c>
      <c r="B6883" t="s">
        <v>50</v>
      </c>
      <c r="C6883" s="9">
        <v>45004</v>
      </c>
      <c r="D6883" s="9">
        <v>45010</v>
      </c>
      <c r="E6883" s="10">
        <v>44984</v>
      </c>
      <c r="F6883" t="s">
        <v>49</v>
      </c>
      <c r="G6883">
        <v>90.81</v>
      </c>
      <c r="H6883">
        <v>1</v>
      </c>
      <c r="I6883">
        <v>0</v>
      </c>
      <c r="J6883" t="s">
        <v>35</v>
      </c>
      <c r="K6883" t="s">
        <v>44</v>
      </c>
      <c r="L6883" t="s">
        <v>56</v>
      </c>
      <c r="M6883" t="s">
        <v>36</v>
      </c>
      <c r="N6883" t="s">
        <v>41</v>
      </c>
      <c r="O6883">
        <f>Table2[[#This Row],[check_out_date]]-Table2[[#This Row],[check_in_date]]</f>
        <v>6</v>
      </c>
      <c r="P6883">
        <f>Table2[[#This Row],[num_adults]]+Table2[[#This Row],[num_children]]</f>
        <v>1</v>
      </c>
      <c r="Q6883" s="3">
        <f>IF(OR(Table2[[#This Row],[booking_status]]="confirmed",Table2[[#This Row],[booking_status]]="checked-out"),Table2[[#This Row],[room_rate_per_night]]*Table2[[#This Row],[Num_Nights]],0)</f>
        <v>544.86</v>
      </c>
      <c r="R6883" t="str" cm="1">
        <f t="array" ref="R6883">IFERROR(_xlfn.IFS(Table2[[#This Row],[booking_status]]="confirmed","Expected",Table2[[#This Row],[booking_status]]="checked-out","Actual"),"No Revenue")</f>
        <v>Actual</v>
      </c>
      <c r="S6883" s="4">
        <f>Table2[[#This Row],[Revenue_Amount]]/Table2[[#This Row],[Num_Nights]]</f>
        <v>90.81</v>
      </c>
    </row>
    <row r="6884" spans="1:19" x14ac:dyDescent="0.3">
      <c r="A6884">
        <v>6883</v>
      </c>
      <c r="B6884" t="s">
        <v>50</v>
      </c>
      <c r="C6884" s="9">
        <v>45277</v>
      </c>
      <c r="D6884" s="9">
        <v>45280</v>
      </c>
      <c r="E6884" s="10">
        <v>45270</v>
      </c>
      <c r="F6884" t="s">
        <v>49</v>
      </c>
      <c r="G6884">
        <v>123.66</v>
      </c>
      <c r="H6884">
        <v>2</v>
      </c>
      <c r="I6884">
        <v>2</v>
      </c>
      <c r="J6884" t="s">
        <v>28</v>
      </c>
      <c r="K6884" t="s">
        <v>29</v>
      </c>
      <c r="L6884" t="s">
        <v>56</v>
      </c>
      <c r="M6884" t="s">
        <v>36</v>
      </c>
      <c r="N6884" t="s">
        <v>41</v>
      </c>
      <c r="O6884">
        <f>Table2[[#This Row],[check_out_date]]-Table2[[#This Row],[check_in_date]]</f>
        <v>3</v>
      </c>
      <c r="P6884">
        <f>Table2[[#This Row],[num_adults]]+Table2[[#This Row],[num_children]]</f>
        <v>4</v>
      </c>
      <c r="Q6884" s="3">
        <f>IF(OR(Table2[[#This Row],[booking_status]]="confirmed",Table2[[#This Row],[booking_status]]="checked-out"),Table2[[#This Row],[room_rate_per_night]]*Table2[[#This Row],[Num_Nights]],0)</f>
        <v>370.98</v>
      </c>
      <c r="R6884" t="str" cm="1">
        <f t="array" ref="R6884">IFERROR(_xlfn.IFS(Table2[[#This Row],[booking_status]]="confirmed","Expected",Table2[[#This Row],[booking_status]]="checked-out","Actual"),"No Revenue")</f>
        <v>Actual</v>
      </c>
      <c r="S6884" s="4">
        <f>Table2[[#This Row],[Revenue_Amount]]/Table2[[#This Row],[Num_Nights]]</f>
        <v>123.66000000000001</v>
      </c>
    </row>
    <row r="6885" spans="1:19" x14ac:dyDescent="0.3">
      <c r="A6885">
        <v>6884</v>
      </c>
      <c r="B6885" t="s">
        <v>31</v>
      </c>
      <c r="C6885" s="9">
        <v>45233</v>
      </c>
      <c r="D6885" s="9">
        <v>45238</v>
      </c>
      <c r="E6885" s="10">
        <v>45205</v>
      </c>
      <c r="F6885" t="s">
        <v>18</v>
      </c>
      <c r="G6885">
        <v>144.66999999999999</v>
      </c>
      <c r="H6885">
        <v>2</v>
      </c>
      <c r="I6885">
        <v>2</v>
      </c>
      <c r="J6885" t="s">
        <v>28</v>
      </c>
      <c r="K6885" t="s">
        <v>20</v>
      </c>
      <c r="L6885" t="s">
        <v>56</v>
      </c>
      <c r="M6885" t="s">
        <v>36</v>
      </c>
      <c r="N6885" t="s">
        <v>23</v>
      </c>
      <c r="O6885">
        <f>Table2[[#This Row],[check_out_date]]-Table2[[#This Row],[check_in_date]]</f>
        <v>5</v>
      </c>
      <c r="P6885">
        <f>Table2[[#This Row],[num_adults]]+Table2[[#This Row],[num_children]]</f>
        <v>4</v>
      </c>
      <c r="Q6885" s="3">
        <f>IF(OR(Table2[[#This Row],[booking_status]]="confirmed",Table2[[#This Row],[booking_status]]="checked-out"),Table2[[#This Row],[room_rate_per_night]]*Table2[[#This Row],[Num_Nights]],0)</f>
        <v>723.34999999999991</v>
      </c>
      <c r="R6885" t="str" cm="1">
        <f t="array" ref="R6885">IFERROR(_xlfn.IFS(Table2[[#This Row],[booking_status]]="confirmed","Expected",Table2[[#This Row],[booking_status]]="checked-out","Actual"),"No Revenue")</f>
        <v>Actual</v>
      </c>
      <c r="S6885" s="4">
        <f>Table2[[#This Row],[Revenue_Amount]]/Table2[[#This Row],[Num_Nights]]</f>
        <v>144.66999999999999</v>
      </c>
    </row>
    <row r="6886" spans="1:19" hidden="1" x14ac:dyDescent="0.3">
      <c r="A6886">
        <v>6885</v>
      </c>
      <c r="B6886" t="s">
        <v>37</v>
      </c>
      <c r="C6886" s="9">
        <v>45011</v>
      </c>
      <c r="D6886" s="9">
        <v>45021</v>
      </c>
      <c r="E6886" s="10">
        <v>45006</v>
      </c>
      <c r="F6886" t="s">
        <v>49</v>
      </c>
      <c r="G6886">
        <v>107.16</v>
      </c>
      <c r="H6886">
        <v>2</v>
      </c>
      <c r="I6886">
        <v>0</v>
      </c>
      <c r="J6886" t="s">
        <v>35</v>
      </c>
      <c r="K6886" t="s">
        <v>66</v>
      </c>
      <c r="L6886" t="s">
        <v>21</v>
      </c>
      <c r="M6886" t="s">
        <v>22</v>
      </c>
      <c r="N6886" t="s">
        <v>41</v>
      </c>
      <c r="O6886">
        <f>Table2[[#This Row],[check_out_date]]-Table2[[#This Row],[check_in_date]]</f>
        <v>10</v>
      </c>
      <c r="P6886">
        <f>Table2[[#This Row],[num_adults]]+Table2[[#This Row],[num_children]]</f>
        <v>2</v>
      </c>
      <c r="Q6886" s="3">
        <f>IF(OR(Table2[[#This Row],[booking_status]]="confirmed",Table2[[#This Row],[booking_status]]="checked-out"),Table2[[#This Row],[room_rate_per_night]]*Table2[[#This Row],[Num_Nights]],0)</f>
        <v>1071.5999999999999</v>
      </c>
      <c r="R6886" t="str" cm="1">
        <f t="array" ref="R6886">IFERROR(_xlfn.IFS(Table2[[#This Row],[booking_status]]="confirmed","Expected",Table2[[#This Row],[booking_status]]="checked-out","Actual"),"No Revenue")</f>
        <v>Expected</v>
      </c>
      <c r="S6886" s="4">
        <f>Table2[[#This Row],[Revenue_Amount]]/Table2[[#This Row],[Num_Nights]]</f>
        <v>107.16</v>
      </c>
    </row>
    <row r="6887" spans="1:19" hidden="1" x14ac:dyDescent="0.3">
      <c r="A6887">
        <v>6886</v>
      </c>
      <c r="B6887" t="s">
        <v>37</v>
      </c>
      <c r="C6887" s="9">
        <v>45043</v>
      </c>
      <c r="D6887" s="9">
        <v>45049</v>
      </c>
      <c r="E6887" s="10">
        <v>44998</v>
      </c>
      <c r="F6887" t="s">
        <v>18</v>
      </c>
      <c r="G6887">
        <v>290.75</v>
      </c>
      <c r="H6887">
        <v>1</v>
      </c>
      <c r="I6887">
        <v>2</v>
      </c>
      <c r="J6887" t="s">
        <v>35</v>
      </c>
      <c r="K6887" t="s">
        <v>44</v>
      </c>
      <c r="L6887" t="s">
        <v>60</v>
      </c>
      <c r="M6887" t="s">
        <v>36</v>
      </c>
      <c r="N6887" t="s">
        <v>41</v>
      </c>
      <c r="O6887">
        <f>Table2[[#This Row],[check_out_date]]-Table2[[#This Row],[check_in_date]]</f>
        <v>6</v>
      </c>
      <c r="P6887">
        <f>Table2[[#This Row],[num_adults]]+Table2[[#This Row],[num_children]]</f>
        <v>3</v>
      </c>
      <c r="Q6887" s="3">
        <f>IF(OR(Table2[[#This Row],[booking_status]]="confirmed",Table2[[#This Row],[booking_status]]="checked-out"),Table2[[#This Row],[room_rate_per_night]]*Table2[[#This Row],[Num_Nights]],0)</f>
        <v>0</v>
      </c>
      <c r="R6887" t="str" cm="1">
        <f t="array" ref="R6887">IFERROR(_xlfn.IFS(Table2[[#This Row],[booking_status]]="confirmed","Expected",Table2[[#This Row],[booking_status]]="checked-out","Actual"),"No Revenue")</f>
        <v>No Revenue</v>
      </c>
      <c r="S6887" s="4">
        <f>Table2[[#This Row],[Revenue_Amount]]/Table2[[#This Row],[Num_Nights]]</f>
        <v>0</v>
      </c>
    </row>
    <row r="6888" spans="1:19" x14ac:dyDescent="0.3">
      <c r="A6888">
        <v>6887</v>
      </c>
      <c r="B6888" t="s">
        <v>14</v>
      </c>
      <c r="C6888" s="9">
        <v>45076</v>
      </c>
      <c r="D6888" s="9">
        <v>45081</v>
      </c>
      <c r="E6888" s="10">
        <v>45007</v>
      </c>
      <c r="F6888" t="s">
        <v>49</v>
      </c>
      <c r="G6888">
        <v>92.08</v>
      </c>
      <c r="H6888">
        <v>1</v>
      </c>
      <c r="I6888">
        <v>0</v>
      </c>
      <c r="J6888" t="s">
        <v>94</v>
      </c>
      <c r="K6888" t="s">
        <v>44</v>
      </c>
      <c r="L6888" t="s">
        <v>21</v>
      </c>
      <c r="M6888" t="s">
        <v>36</v>
      </c>
      <c r="N6888" t="s">
        <v>30</v>
      </c>
      <c r="O6888">
        <f>Table2[[#This Row],[check_out_date]]-Table2[[#This Row],[check_in_date]]</f>
        <v>5</v>
      </c>
      <c r="P6888">
        <f>Table2[[#This Row],[num_adults]]+Table2[[#This Row],[num_children]]</f>
        <v>1</v>
      </c>
      <c r="Q6888" s="3">
        <f>IF(OR(Table2[[#This Row],[booking_status]]="confirmed",Table2[[#This Row],[booking_status]]="checked-out"),Table2[[#This Row],[room_rate_per_night]]*Table2[[#This Row],[Num_Nights]],0)</f>
        <v>460.4</v>
      </c>
      <c r="R6888" t="str" cm="1">
        <f t="array" ref="R6888">IFERROR(_xlfn.IFS(Table2[[#This Row],[booking_status]]="confirmed","Expected",Table2[[#This Row],[booking_status]]="checked-out","Actual"),"No Revenue")</f>
        <v>Expected</v>
      </c>
      <c r="S6888" s="4">
        <f>Table2[[#This Row],[Revenue_Amount]]/Table2[[#This Row],[Num_Nights]]</f>
        <v>92.08</v>
      </c>
    </row>
    <row r="6889" spans="1:19" x14ac:dyDescent="0.3">
      <c r="A6889">
        <v>6888</v>
      </c>
      <c r="B6889" t="s">
        <v>50</v>
      </c>
      <c r="C6889" s="9">
        <v>44957</v>
      </c>
      <c r="D6889" s="9">
        <v>44960</v>
      </c>
      <c r="E6889" s="10">
        <v>44915</v>
      </c>
      <c r="F6889" t="s">
        <v>49</v>
      </c>
      <c r="G6889">
        <v>126.57</v>
      </c>
      <c r="H6889">
        <v>1</v>
      </c>
      <c r="I6889">
        <v>1</v>
      </c>
      <c r="J6889" t="s">
        <v>28</v>
      </c>
      <c r="K6889" t="s">
        <v>44</v>
      </c>
      <c r="L6889" t="s">
        <v>21</v>
      </c>
      <c r="M6889" t="s">
        <v>36</v>
      </c>
      <c r="N6889" t="s">
        <v>41</v>
      </c>
      <c r="O6889">
        <f>Table2[[#This Row],[check_out_date]]-Table2[[#This Row],[check_in_date]]</f>
        <v>3</v>
      </c>
      <c r="P6889">
        <f>Table2[[#This Row],[num_adults]]+Table2[[#This Row],[num_children]]</f>
        <v>2</v>
      </c>
      <c r="Q6889" s="3">
        <f>IF(OR(Table2[[#This Row],[booking_status]]="confirmed",Table2[[#This Row],[booking_status]]="checked-out"),Table2[[#This Row],[room_rate_per_night]]*Table2[[#This Row],[Num_Nights]],0)</f>
        <v>379.71</v>
      </c>
      <c r="R6889" t="str" cm="1">
        <f t="array" ref="R6889">IFERROR(_xlfn.IFS(Table2[[#This Row],[booking_status]]="confirmed","Expected",Table2[[#This Row],[booking_status]]="checked-out","Actual"),"No Revenue")</f>
        <v>Expected</v>
      </c>
      <c r="S6889" s="4">
        <f>Table2[[#This Row],[Revenue_Amount]]/Table2[[#This Row],[Num_Nights]]</f>
        <v>126.57</v>
      </c>
    </row>
    <row r="6890" spans="1:19" x14ac:dyDescent="0.3">
      <c r="A6890">
        <v>6889</v>
      </c>
      <c r="B6890" t="s">
        <v>31</v>
      </c>
      <c r="C6890" s="9">
        <v>45246</v>
      </c>
      <c r="D6890" s="9">
        <v>45250</v>
      </c>
      <c r="E6890" s="10">
        <v>45194</v>
      </c>
      <c r="F6890" t="s">
        <v>27</v>
      </c>
      <c r="G6890">
        <v>112.78</v>
      </c>
      <c r="H6890">
        <v>3</v>
      </c>
      <c r="I6890">
        <v>2</v>
      </c>
      <c r="J6890" t="s">
        <v>28</v>
      </c>
      <c r="K6890" t="s">
        <v>66</v>
      </c>
      <c r="L6890" t="s">
        <v>70</v>
      </c>
      <c r="M6890" t="s">
        <v>36</v>
      </c>
      <c r="N6890" t="s">
        <v>95</v>
      </c>
      <c r="O6890">
        <f>Table2[[#This Row],[check_out_date]]-Table2[[#This Row],[check_in_date]]</f>
        <v>4</v>
      </c>
      <c r="P6890">
        <f>Table2[[#This Row],[num_adults]]+Table2[[#This Row],[num_children]]</f>
        <v>5</v>
      </c>
      <c r="Q6890" s="3">
        <f>IF(OR(Table2[[#This Row],[booking_status]]="confirmed",Table2[[#This Row],[booking_status]]="checked-out"),Table2[[#This Row],[room_rate_per_night]]*Table2[[#This Row],[Num_Nights]],0)</f>
        <v>0</v>
      </c>
      <c r="R6890" t="str" cm="1">
        <f t="array" ref="R6890">IFERROR(_xlfn.IFS(Table2[[#This Row],[booking_status]]="confirmed","Expected",Table2[[#This Row],[booking_status]]="checked-out","Actual"),"No Revenue")</f>
        <v>No Revenue</v>
      </c>
      <c r="S6890" s="4">
        <f>Table2[[#This Row],[Revenue_Amount]]/Table2[[#This Row],[Num_Nights]]</f>
        <v>0</v>
      </c>
    </row>
    <row r="6891" spans="1:19" x14ac:dyDescent="0.3">
      <c r="A6891">
        <v>6890</v>
      </c>
      <c r="B6891" t="s">
        <v>50</v>
      </c>
      <c r="C6891" s="9">
        <v>45277</v>
      </c>
      <c r="D6891" s="9">
        <v>45280</v>
      </c>
      <c r="E6891" s="10">
        <v>45254</v>
      </c>
      <c r="F6891" t="s">
        <v>18</v>
      </c>
      <c r="G6891">
        <v>284.45</v>
      </c>
      <c r="H6891">
        <v>4</v>
      </c>
      <c r="I6891">
        <v>1</v>
      </c>
      <c r="J6891" t="s">
        <v>94</v>
      </c>
      <c r="K6891" t="s">
        <v>44</v>
      </c>
      <c r="L6891" t="s">
        <v>56</v>
      </c>
      <c r="M6891" t="s">
        <v>36</v>
      </c>
      <c r="N6891" t="s">
        <v>41</v>
      </c>
      <c r="O6891">
        <f>Table2[[#This Row],[check_out_date]]-Table2[[#This Row],[check_in_date]]</f>
        <v>3</v>
      </c>
      <c r="P6891">
        <f>Table2[[#This Row],[num_adults]]+Table2[[#This Row],[num_children]]</f>
        <v>5</v>
      </c>
      <c r="Q6891" s="3">
        <f>IF(OR(Table2[[#This Row],[booking_status]]="confirmed",Table2[[#This Row],[booking_status]]="checked-out"),Table2[[#This Row],[room_rate_per_night]]*Table2[[#This Row],[Num_Nights]],0)</f>
        <v>853.34999999999991</v>
      </c>
      <c r="R6891" t="str" cm="1">
        <f t="array" ref="R6891">IFERROR(_xlfn.IFS(Table2[[#This Row],[booking_status]]="confirmed","Expected",Table2[[#This Row],[booking_status]]="checked-out","Actual"),"No Revenue")</f>
        <v>Actual</v>
      </c>
      <c r="S6891" s="4">
        <f>Table2[[#This Row],[Revenue_Amount]]/Table2[[#This Row],[Num_Nights]]</f>
        <v>284.45</v>
      </c>
    </row>
    <row r="6892" spans="1:19" hidden="1" x14ac:dyDescent="0.3">
      <c r="A6892">
        <v>6891</v>
      </c>
      <c r="B6892" t="s">
        <v>50</v>
      </c>
      <c r="C6892" s="9">
        <v>45288</v>
      </c>
      <c r="D6892" s="9">
        <v>45291</v>
      </c>
      <c r="E6892" s="10">
        <v>45234</v>
      </c>
      <c r="F6892" t="s">
        <v>49</v>
      </c>
      <c r="G6892">
        <v>119</v>
      </c>
      <c r="H6892">
        <v>2</v>
      </c>
      <c r="I6892">
        <v>0</v>
      </c>
      <c r="J6892" t="s">
        <v>35</v>
      </c>
      <c r="K6892" t="s">
        <v>44</v>
      </c>
      <c r="L6892" t="s">
        <v>21</v>
      </c>
      <c r="M6892" t="s">
        <v>22</v>
      </c>
      <c r="N6892" t="s">
        <v>95</v>
      </c>
      <c r="O6892">
        <f>Table2[[#This Row],[check_out_date]]-Table2[[#This Row],[check_in_date]]</f>
        <v>3</v>
      </c>
      <c r="P6892">
        <f>Table2[[#This Row],[num_adults]]+Table2[[#This Row],[num_children]]</f>
        <v>2</v>
      </c>
      <c r="Q6892" s="3">
        <f>IF(OR(Table2[[#This Row],[booking_status]]="confirmed",Table2[[#This Row],[booking_status]]="checked-out"),Table2[[#This Row],[room_rate_per_night]]*Table2[[#This Row],[Num_Nights]],0)</f>
        <v>357</v>
      </c>
      <c r="R6892" t="str" cm="1">
        <f t="array" ref="R6892">IFERROR(_xlfn.IFS(Table2[[#This Row],[booking_status]]="confirmed","Expected",Table2[[#This Row],[booking_status]]="checked-out","Actual"),"No Revenue")</f>
        <v>Expected</v>
      </c>
      <c r="S6892" s="4">
        <f>Table2[[#This Row],[Revenue_Amount]]/Table2[[#This Row],[Num_Nights]]</f>
        <v>119</v>
      </c>
    </row>
    <row r="6893" spans="1:19" x14ac:dyDescent="0.3">
      <c r="A6893">
        <v>6892</v>
      </c>
      <c r="B6893" t="s">
        <v>50</v>
      </c>
      <c r="C6893" s="9">
        <v>44937</v>
      </c>
      <c r="D6893" s="9">
        <v>44939</v>
      </c>
      <c r="E6893" s="10">
        <v>44923</v>
      </c>
      <c r="F6893" t="s">
        <v>49</v>
      </c>
      <c r="G6893">
        <v>140.94999999999999</v>
      </c>
      <c r="H6893">
        <v>3</v>
      </c>
      <c r="I6893">
        <v>0</v>
      </c>
      <c r="J6893" t="s">
        <v>55</v>
      </c>
      <c r="K6893" t="s">
        <v>29</v>
      </c>
      <c r="L6893" t="s">
        <v>21</v>
      </c>
      <c r="M6893" t="s">
        <v>36</v>
      </c>
      <c r="N6893" t="s">
        <v>41</v>
      </c>
      <c r="O6893">
        <f>Table2[[#This Row],[check_out_date]]-Table2[[#This Row],[check_in_date]]</f>
        <v>2</v>
      </c>
      <c r="P6893">
        <f>Table2[[#This Row],[num_adults]]+Table2[[#This Row],[num_children]]</f>
        <v>3</v>
      </c>
      <c r="Q6893" s="3">
        <f>IF(OR(Table2[[#This Row],[booking_status]]="confirmed",Table2[[#This Row],[booking_status]]="checked-out"),Table2[[#This Row],[room_rate_per_night]]*Table2[[#This Row],[Num_Nights]],0)</f>
        <v>281.89999999999998</v>
      </c>
      <c r="R6893" t="str" cm="1">
        <f t="array" ref="R6893">IFERROR(_xlfn.IFS(Table2[[#This Row],[booking_status]]="confirmed","Expected",Table2[[#This Row],[booking_status]]="checked-out","Actual"),"No Revenue")</f>
        <v>Expected</v>
      </c>
      <c r="S6893" s="4">
        <f>Table2[[#This Row],[Revenue_Amount]]/Table2[[#This Row],[Num_Nights]]</f>
        <v>140.94999999999999</v>
      </c>
    </row>
    <row r="6894" spans="1:19" x14ac:dyDescent="0.3">
      <c r="A6894">
        <v>6893</v>
      </c>
      <c r="B6894" t="s">
        <v>37</v>
      </c>
      <c r="C6894" s="9">
        <v>45090</v>
      </c>
      <c r="D6894" s="9">
        <v>45092</v>
      </c>
      <c r="E6894" s="10">
        <v>45068</v>
      </c>
      <c r="F6894" t="s">
        <v>18</v>
      </c>
      <c r="G6894">
        <v>243.98</v>
      </c>
      <c r="H6894">
        <v>2</v>
      </c>
      <c r="I6894">
        <v>1</v>
      </c>
      <c r="J6894" t="s">
        <v>28</v>
      </c>
      <c r="K6894" t="s">
        <v>44</v>
      </c>
      <c r="L6894" t="s">
        <v>21</v>
      </c>
      <c r="M6894" t="s">
        <v>36</v>
      </c>
      <c r="N6894" t="s">
        <v>41</v>
      </c>
      <c r="O6894">
        <f>Table2[[#This Row],[check_out_date]]-Table2[[#This Row],[check_in_date]]</f>
        <v>2</v>
      </c>
      <c r="P6894">
        <f>Table2[[#This Row],[num_adults]]+Table2[[#This Row],[num_children]]</f>
        <v>3</v>
      </c>
      <c r="Q6894" s="3">
        <f>IF(OR(Table2[[#This Row],[booking_status]]="confirmed",Table2[[#This Row],[booking_status]]="checked-out"),Table2[[#This Row],[room_rate_per_night]]*Table2[[#This Row],[Num_Nights]],0)</f>
        <v>487.96</v>
      </c>
      <c r="R6894" t="str" cm="1">
        <f t="array" ref="R6894">IFERROR(_xlfn.IFS(Table2[[#This Row],[booking_status]]="confirmed","Expected",Table2[[#This Row],[booking_status]]="checked-out","Actual"),"No Revenue")</f>
        <v>Expected</v>
      </c>
      <c r="S6894" s="4">
        <f>Table2[[#This Row],[Revenue_Amount]]/Table2[[#This Row],[Num_Nights]]</f>
        <v>243.98</v>
      </c>
    </row>
    <row r="6895" spans="1:19" x14ac:dyDescent="0.3">
      <c r="A6895">
        <v>6894</v>
      </c>
      <c r="B6895" t="s">
        <v>50</v>
      </c>
      <c r="C6895" s="9">
        <v>45078</v>
      </c>
      <c r="D6895" s="9">
        <v>45083</v>
      </c>
      <c r="E6895" s="10">
        <v>45003</v>
      </c>
      <c r="F6895" t="s">
        <v>49</v>
      </c>
      <c r="G6895">
        <v>117.82</v>
      </c>
      <c r="H6895">
        <v>2</v>
      </c>
      <c r="I6895">
        <v>1</v>
      </c>
      <c r="J6895" t="s">
        <v>28</v>
      </c>
      <c r="K6895" t="s">
        <v>66</v>
      </c>
      <c r="L6895" t="s">
        <v>56</v>
      </c>
      <c r="M6895" t="s">
        <v>36</v>
      </c>
      <c r="N6895" t="s">
        <v>23</v>
      </c>
      <c r="O6895">
        <f>Table2[[#This Row],[check_out_date]]-Table2[[#This Row],[check_in_date]]</f>
        <v>5</v>
      </c>
      <c r="P6895">
        <f>Table2[[#This Row],[num_adults]]+Table2[[#This Row],[num_children]]</f>
        <v>3</v>
      </c>
      <c r="Q6895" s="3">
        <f>IF(OR(Table2[[#This Row],[booking_status]]="confirmed",Table2[[#This Row],[booking_status]]="checked-out"),Table2[[#This Row],[room_rate_per_night]]*Table2[[#This Row],[Num_Nights]],0)</f>
        <v>589.09999999999991</v>
      </c>
      <c r="R6895" t="str" cm="1">
        <f t="array" ref="R6895">IFERROR(_xlfn.IFS(Table2[[#This Row],[booking_status]]="confirmed","Expected",Table2[[#This Row],[booking_status]]="checked-out","Actual"),"No Revenue")</f>
        <v>Actual</v>
      </c>
      <c r="S6895" s="4">
        <f>Table2[[#This Row],[Revenue_Amount]]/Table2[[#This Row],[Num_Nights]]</f>
        <v>117.81999999999998</v>
      </c>
    </row>
    <row r="6896" spans="1:19" x14ac:dyDescent="0.3">
      <c r="A6896">
        <v>6895</v>
      </c>
      <c r="B6896" t="s">
        <v>31</v>
      </c>
      <c r="C6896" s="9">
        <v>45090</v>
      </c>
      <c r="D6896" s="9">
        <v>45096</v>
      </c>
      <c r="E6896" s="10">
        <v>45053</v>
      </c>
      <c r="F6896" t="s">
        <v>49</v>
      </c>
      <c r="G6896">
        <v>105.47</v>
      </c>
      <c r="H6896">
        <v>2</v>
      </c>
      <c r="I6896">
        <v>0</v>
      </c>
      <c r="J6896" t="s">
        <v>19</v>
      </c>
      <c r="K6896" t="s">
        <v>66</v>
      </c>
      <c r="L6896" t="s">
        <v>21</v>
      </c>
      <c r="M6896" t="s">
        <v>22</v>
      </c>
      <c r="N6896" t="s">
        <v>45</v>
      </c>
      <c r="O6896">
        <f>Table2[[#This Row],[check_out_date]]-Table2[[#This Row],[check_in_date]]</f>
        <v>6</v>
      </c>
      <c r="P6896">
        <f>Table2[[#This Row],[num_adults]]+Table2[[#This Row],[num_children]]</f>
        <v>2</v>
      </c>
      <c r="Q6896" s="3">
        <f>IF(OR(Table2[[#This Row],[booking_status]]="confirmed",Table2[[#This Row],[booking_status]]="checked-out"),Table2[[#This Row],[room_rate_per_night]]*Table2[[#This Row],[Num_Nights]],0)</f>
        <v>632.81999999999994</v>
      </c>
      <c r="R6896" t="str" cm="1">
        <f t="array" ref="R6896">IFERROR(_xlfn.IFS(Table2[[#This Row],[booking_status]]="confirmed","Expected",Table2[[#This Row],[booking_status]]="checked-out","Actual"),"No Revenue")</f>
        <v>Expected</v>
      </c>
      <c r="S6896" s="4">
        <f>Table2[[#This Row],[Revenue_Amount]]/Table2[[#This Row],[Num_Nights]]</f>
        <v>105.46999999999998</v>
      </c>
    </row>
    <row r="6897" spans="1:19" x14ac:dyDescent="0.3">
      <c r="A6897">
        <v>6896</v>
      </c>
      <c r="B6897" t="s">
        <v>37</v>
      </c>
      <c r="C6897" s="9">
        <v>44958</v>
      </c>
      <c r="D6897" s="9">
        <v>44965</v>
      </c>
      <c r="E6897" s="10">
        <v>44925</v>
      </c>
      <c r="F6897" t="s">
        <v>54</v>
      </c>
      <c r="G6897">
        <v>309.94</v>
      </c>
      <c r="H6897">
        <v>1</v>
      </c>
      <c r="I6897">
        <v>3</v>
      </c>
      <c r="J6897" t="s">
        <v>19</v>
      </c>
      <c r="K6897" t="s">
        <v>66</v>
      </c>
      <c r="L6897" t="s">
        <v>21</v>
      </c>
      <c r="M6897" t="s">
        <v>22</v>
      </c>
      <c r="N6897" t="s">
        <v>41</v>
      </c>
      <c r="O6897">
        <f>Table2[[#This Row],[check_out_date]]-Table2[[#This Row],[check_in_date]]</f>
        <v>7</v>
      </c>
      <c r="P6897">
        <f>Table2[[#This Row],[num_adults]]+Table2[[#This Row],[num_children]]</f>
        <v>4</v>
      </c>
      <c r="Q6897" s="3">
        <f>IF(OR(Table2[[#This Row],[booking_status]]="confirmed",Table2[[#This Row],[booking_status]]="checked-out"),Table2[[#This Row],[room_rate_per_night]]*Table2[[#This Row],[Num_Nights]],0)</f>
        <v>2169.58</v>
      </c>
      <c r="R6897" t="str" cm="1">
        <f t="array" ref="R6897">IFERROR(_xlfn.IFS(Table2[[#This Row],[booking_status]]="confirmed","Expected",Table2[[#This Row],[booking_status]]="checked-out","Actual"),"No Revenue")</f>
        <v>Expected</v>
      </c>
      <c r="S6897" s="4">
        <f>Table2[[#This Row],[Revenue_Amount]]/Table2[[#This Row],[Num_Nights]]</f>
        <v>309.94</v>
      </c>
    </row>
    <row r="6898" spans="1:19" x14ac:dyDescent="0.3">
      <c r="A6898">
        <v>6897</v>
      </c>
      <c r="B6898" t="s">
        <v>50</v>
      </c>
      <c r="C6898" s="9">
        <v>45261</v>
      </c>
      <c r="D6898" s="9">
        <v>45264</v>
      </c>
      <c r="E6898" s="10">
        <v>45240</v>
      </c>
      <c r="F6898" t="s">
        <v>18</v>
      </c>
      <c r="G6898">
        <v>333.36</v>
      </c>
      <c r="H6898">
        <v>4</v>
      </c>
      <c r="I6898">
        <v>0</v>
      </c>
      <c r="J6898" t="s">
        <v>55</v>
      </c>
      <c r="K6898" t="s">
        <v>29</v>
      </c>
      <c r="L6898" t="s">
        <v>70</v>
      </c>
      <c r="M6898" t="s">
        <v>36</v>
      </c>
      <c r="N6898" t="s">
        <v>41</v>
      </c>
      <c r="O6898">
        <f>Table2[[#This Row],[check_out_date]]-Table2[[#This Row],[check_in_date]]</f>
        <v>3</v>
      </c>
      <c r="P6898">
        <f>Table2[[#This Row],[num_adults]]+Table2[[#This Row],[num_children]]</f>
        <v>4</v>
      </c>
      <c r="Q6898" s="3">
        <f>IF(OR(Table2[[#This Row],[booking_status]]="confirmed",Table2[[#This Row],[booking_status]]="checked-out"),Table2[[#This Row],[room_rate_per_night]]*Table2[[#This Row],[Num_Nights]],0)</f>
        <v>0</v>
      </c>
      <c r="R6898" t="str" cm="1">
        <f t="array" ref="R6898">IFERROR(_xlfn.IFS(Table2[[#This Row],[booking_status]]="confirmed","Expected",Table2[[#This Row],[booking_status]]="checked-out","Actual"),"No Revenue")</f>
        <v>No Revenue</v>
      </c>
      <c r="S6898" s="4">
        <f>Table2[[#This Row],[Revenue_Amount]]/Table2[[#This Row],[Num_Nights]]</f>
        <v>0</v>
      </c>
    </row>
    <row r="6899" spans="1:19" x14ac:dyDescent="0.3">
      <c r="A6899">
        <v>6898</v>
      </c>
      <c r="B6899" t="s">
        <v>37</v>
      </c>
      <c r="C6899" s="9">
        <v>45280</v>
      </c>
      <c r="D6899" s="9">
        <v>45289</v>
      </c>
      <c r="E6899" s="10">
        <v>45262</v>
      </c>
      <c r="F6899" t="s">
        <v>49</v>
      </c>
      <c r="G6899">
        <v>131.44999999999999</v>
      </c>
      <c r="H6899">
        <v>4</v>
      </c>
      <c r="I6899">
        <v>2</v>
      </c>
      <c r="J6899" t="s">
        <v>28</v>
      </c>
      <c r="K6899" t="s">
        <v>29</v>
      </c>
      <c r="L6899" t="s">
        <v>56</v>
      </c>
      <c r="M6899" t="s">
        <v>22</v>
      </c>
      <c r="N6899" t="s">
        <v>41</v>
      </c>
      <c r="O6899">
        <f>Table2[[#This Row],[check_out_date]]-Table2[[#This Row],[check_in_date]]</f>
        <v>9</v>
      </c>
      <c r="P6899">
        <f>Table2[[#This Row],[num_adults]]+Table2[[#This Row],[num_children]]</f>
        <v>6</v>
      </c>
      <c r="Q6899" s="3">
        <f>IF(OR(Table2[[#This Row],[booking_status]]="confirmed",Table2[[#This Row],[booking_status]]="checked-out"),Table2[[#This Row],[room_rate_per_night]]*Table2[[#This Row],[Num_Nights]],0)</f>
        <v>1183.05</v>
      </c>
      <c r="R6899" t="str" cm="1">
        <f t="array" ref="R6899">IFERROR(_xlfn.IFS(Table2[[#This Row],[booking_status]]="confirmed","Expected",Table2[[#This Row],[booking_status]]="checked-out","Actual"),"No Revenue")</f>
        <v>Actual</v>
      </c>
      <c r="S6899" s="4">
        <f>Table2[[#This Row],[Revenue_Amount]]/Table2[[#This Row],[Num_Nights]]</f>
        <v>131.44999999999999</v>
      </c>
    </row>
    <row r="6900" spans="1:19" x14ac:dyDescent="0.3">
      <c r="A6900">
        <v>6899</v>
      </c>
      <c r="B6900" t="s">
        <v>50</v>
      </c>
      <c r="C6900" s="9">
        <v>44936</v>
      </c>
      <c r="D6900" s="9">
        <v>44939</v>
      </c>
      <c r="E6900" s="10">
        <v>44931</v>
      </c>
      <c r="F6900" t="s">
        <v>54</v>
      </c>
      <c r="G6900">
        <v>397.6</v>
      </c>
      <c r="H6900">
        <v>1</v>
      </c>
      <c r="I6900">
        <v>0</v>
      </c>
      <c r="J6900" t="s">
        <v>55</v>
      </c>
      <c r="K6900" t="s">
        <v>99</v>
      </c>
      <c r="L6900" t="s">
        <v>60</v>
      </c>
      <c r="M6900" t="s">
        <v>22</v>
      </c>
      <c r="N6900" t="s">
        <v>45</v>
      </c>
      <c r="O6900">
        <f>Table2[[#This Row],[check_out_date]]-Table2[[#This Row],[check_in_date]]</f>
        <v>3</v>
      </c>
      <c r="P6900">
        <f>Table2[[#This Row],[num_adults]]+Table2[[#This Row],[num_children]]</f>
        <v>1</v>
      </c>
      <c r="Q6900" s="3">
        <f>IF(OR(Table2[[#This Row],[booking_status]]="confirmed",Table2[[#This Row],[booking_status]]="checked-out"),Table2[[#This Row],[room_rate_per_night]]*Table2[[#This Row],[Num_Nights]],0)</f>
        <v>0</v>
      </c>
      <c r="R6900" t="str" cm="1">
        <f t="array" ref="R6900">IFERROR(_xlfn.IFS(Table2[[#This Row],[booking_status]]="confirmed","Expected",Table2[[#This Row],[booking_status]]="checked-out","Actual"),"No Revenue")</f>
        <v>No Revenue</v>
      </c>
      <c r="S6900" s="4">
        <f>Table2[[#This Row],[Revenue_Amount]]/Table2[[#This Row],[Num_Nights]]</f>
        <v>0</v>
      </c>
    </row>
    <row r="6901" spans="1:19" hidden="1" x14ac:dyDescent="0.3">
      <c r="A6901">
        <v>6900</v>
      </c>
      <c r="B6901" t="s">
        <v>37</v>
      </c>
      <c r="C6901" s="9">
        <v>45042</v>
      </c>
      <c r="D6901" s="9">
        <v>45049</v>
      </c>
      <c r="E6901" s="10">
        <v>45037</v>
      </c>
      <c r="F6901" t="s">
        <v>49</v>
      </c>
      <c r="G6901">
        <v>80.28</v>
      </c>
      <c r="H6901">
        <v>2</v>
      </c>
      <c r="I6901">
        <v>0</v>
      </c>
      <c r="J6901" t="s">
        <v>35</v>
      </c>
      <c r="K6901" t="s">
        <v>20</v>
      </c>
      <c r="L6901" t="s">
        <v>21</v>
      </c>
      <c r="M6901" t="s">
        <v>36</v>
      </c>
      <c r="N6901" t="s">
        <v>23</v>
      </c>
      <c r="O6901">
        <f>Table2[[#This Row],[check_out_date]]-Table2[[#This Row],[check_in_date]]</f>
        <v>7</v>
      </c>
      <c r="P6901">
        <f>Table2[[#This Row],[num_adults]]+Table2[[#This Row],[num_children]]</f>
        <v>2</v>
      </c>
      <c r="Q6901" s="3">
        <f>IF(OR(Table2[[#This Row],[booking_status]]="confirmed",Table2[[#This Row],[booking_status]]="checked-out"),Table2[[#This Row],[room_rate_per_night]]*Table2[[#This Row],[Num_Nights]],0)</f>
        <v>561.96</v>
      </c>
      <c r="R6901" t="str" cm="1">
        <f t="array" ref="R6901">IFERROR(_xlfn.IFS(Table2[[#This Row],[booking_status]]="confirmed","Expected",Table2[[#This Row],[booking_status]]="checked-out","Actual"),"No Revenue")</f>
        <v>Expected</v>
      </c>
      <c r="S6901" s="4">
        <f>Table2[[#This Row],[Revenue_Amount]]/Table2[[#This Row],[Num_Nights]]</f>
        <v>80.28</v>
      </c>
    </row>
    <row r="6902" spans="1:19" x14ac:dyDescent="0.3">
      <c r="A6902">
        <v>6901</v>
      </c>
      <c r="B6902" t="s">
        <v>50</v>
      </c>
      <c r="C6902" s="9">
        <v>44939</v>
      </c>
      <c r="D6902" s="9">
        <v>44942</v>
      </c>
      <c r="E6902" s="10">
        <v>44901</v>
      </c>
      <c r="F6902" t="s">
        <v>18</v>
      </c>
      <c r="G6902">
        <v>312.98</v>
      </c>
      <c r="H6902">
        <v>2</v>
      </c>
      <c r="I6902">
        <v>0</v>
      </c>
      <c r="J6902" t="s">
        <v>28</v>
      </c>
      <c r="K6902" t="s">
        <v>99</v>
      </c>
      <c r="L6902" t="s">
        <v>21</v>
      </c>
      <c r="M6902" t="s">
        <v>22</v>
      </c>
      <c r="N6902" t="s">
        <v>23</v>
      </c>
      <c r="O6902">
        <f>Table2[[#This Row],[check_out_date]]-Table2[[#This Row],[check_in_date]]</f>
        <v>3</v>
      </c>
      <c r="P6902">
        <f>Table2[[#This Row],[num_adults]]+Table2[[#This Row],[num_children]]</f>
        <v>2</v>
      </c>
      <c r="Q6902" s="3">
        <f>IF(OR(Table2[[#This Row],[booking_status]]="confirmed",Table2[[#This Row],[booking_status]]="checked-out"),Table2[[#This Row],[room_rate_per_night]]*Table2[[#This Row],[Num_Nights]],0)</f>
        <v>938.94</v>
      </c>
      <c r="R6902" t="str" cm="1">
        <f t="array" ref="R6902">IFERROR(_xlfn.IFS(Table2[[#This Row],[booking_status]]="confirmed","Expected",Table2[[#This Row],[booking_status]]="checked-out","Actual"),"No Revenue")</f>
        <v>Expected</v>
      </c>
      <c r="S6902" s="4">
        <f>Table2[[#This Row],[Revenue_Amount]]/Table2[[#This Row],[Num_Nights]]</f>
        <v>312.98</v>
      </c>
    </row>
    <row r="6903" spans="1:19" x14ac:dyDescent="0.3">
      <c r="A6903">
        <v>6902</v>
      </c>
      <c r="B6903" t="s">
        <v>50</v>
      </c>
      <c r="C6903" s="9">
        <v>45039</v>
      </c>
      <c r="D6903" s="9">
        <v>45047</v>
      </c>
      <c r="E6903" s="10">
        <v>44997</v>
      </c>
      <c r="F6903" t="s">
        <v>27</v>
      </c>
      <c r="G6903">
        <v>149.19</v>
      </c>
      <c r="H6903">
        <v>4</v>
      </c>
      <c r="I6903">
        <v>0</v>
      </c>
      <c r="J6903" t="s">
        <v>28</v>
      </c>
      <c r="K6903" t="s">
        <v>20</v>
      </c>
      <c r="L6903" t="s">
        <v>56</v>
      </c>
      <c r="M6903" t="s">
        <v>36</v>
      </c>
      <c r="N6903" t="s">
        <v>41</v>
      </c>
      <c r="O6903">
        <f>Table2[[#This Row],[check_out_date]]-Table2[[#This Row],[check_in_date]]</f>
        <v>8</v>
      </c>
      <c r="P6903">
        <f>Table2[[#This Row],[num_adults]]+Table2[[#This Row],[num_children]]</f>
        <v>4</v>
      </c>
      <c r="Q6903" s="3">
        <f>IF(OR(Table2[[#This Row],[booking_status]]="confirmed",Table2[[#This Row],[booking_status]]="checked-out"),Table2[[#This Row],[room_rate_per_night]]*Table2[[#This Row],[Num_Nights]],0)</f>
        <v>1193.52</v>
      </c>
      <c r="R6903" t="str" cm="1">
        <f t="array" ref="R6903">IFERROR(_xlfn.IFS(Table2[[#This Row],[booking_status]]="confirmed","Expected",Table2[[#This Row],[booking_status]]="checked-out","Actual"),"No Revenue")</f>
        <v>Actual</v>
      </c>
      <c r="S6903" s="4">
        <f>Table2[[#This Row],[Revenue_Amount]]/Table2[[#This Row],[Num_Nights]]</f>
        <v>149.19</v>
      </c>
    </row>
    <row r="6904" spans="1:19" hidden="1" x14ac:dyDescent="0.3">
      <c r="A6904">
        <v>6903</v>
      </c>
      <c r="B6904" t="s">
        <v>50</v>
      </c>
      <c r="C6904" s="9">
        <v>45184</v>
      </c>
      <c r="D6904" s="9">
        <v>45190</v>
      </c>
      <c r="E6904" s="10">
        <v>45122</v>
      </c>
      <c r="F6904" t="s">
        <v>49</v>
      </c>
      <c r="G6904">
        <v>138.12</v>
      </c>
      <c r="H6904">
        <v>1</v>
      </c>
      <c r="I6904">
        <v>2</v>
      </c>
      <c r="J6904" t="s">
        <v>35</v>
      </c>
      <c r="K6904" t="s">
        <v>20</v>
      </c>
      <c r="L6904" t="s">
        <v>21</v>
      </c>
      <c r="M6904" t="s">
        <v>36</v>
      </c>
      <c r="N6904" t="s">
        <v>41</v>
      </c>
      <c r="O6904">
        <f>Table2[[#This Row],[check_out_date]]-Table2[[#This Row],[check_in_date]]</f>
        <v>6</v>
      </c>
      <c r="P6904">
        <f>Table2[[#This Row],[num_adults]]+Table2[[#This Row],[num_children]]</f>
        <v>3</v>
      </c>
      <c r="Q6904" s="3">
        <f>IF(OR(Table2[[#This Row],[booking_status]]="confirmed",Table2[[#This Row],[booking_status]]="checked-out"),Table2[[#This Row],[room_rate_per_night]]*Table2[[#This Row],[Num_Nights]],0)</f>
        <v>828.72</v>
      </c>
      <c r="R6904" t="str" cm="1">
        <f t="array" ref="R6904">IFERROR(_xlfn.IFS(Table2[[#This Row],[booking_status]]="confirmed","Expected",Table2[[#This Row],[booking_status]]="checked-out","Actual"),"No Revenue")</f>
        <v>Expected</v>
      </c>
      <c r="S6904" s="4">
        <f>Table2[[#This Row],[Revenue_Amount]]/Table2[[#This Row],[Num_Nights]]</f>
        <v>138.12</v>
      </c>
    </row>
    <row r="6905" spans="1:19" x14ac:dyDescent="0.3">
      <c r="A6905">
        <v>6904</v>
      </c>
      <c r="B6905" t="s">
        <v>31</v>
      </c>
      <c r="C6905" s="9">
        <v>45155</v>
      </c>
      <c r="D6905" s="9">
        <v>45164</v>
      </c>
      <c r="E6905" s="10">
        <v>45100</v>
      </c>
      <c r="F6905" t="s">
        <v>49</v>
      </c>
      <c r="G6905">
        <v>110.7</v>
      </c>
      <c r="H6905">
        <v>1</v>
      </c>
      <c r="I6905">
        <v>1</v>
      </c>
      <c r="J6905" t="s">
        <v>55</v>
      </c>
      <c r="K6905" t="s">
        <v>66</v>
      </c>
      <c r="L6905" t="s">
        <v>56</v>
      </c>
      <c r="M6905" t="s">
        <v>22</v>
      </c>
      <c r="N6905" t="s">
        <v>41</v>
      </c>
      <c r="O6905">
        <f>Table2[[#This Row],[check_out_date]]-Table2[[#This Row],[check_in_date]]</f>
        <v>9</v>
      </c>
      <c r="P6905">
        <f>Table2[[#This Row],[num_adults]]+Table2[[#This Row],[num_children]]</f>
        <v>2</v>
      </c>
      <c r="Q6905" s="3">
        <f>IF(OR(Table2[[#This Row],[booking_status]]="confirmed",Table2[[#This Row],[booking_status]]="checked-out"),Table2[[#This Row],[room_rate_per_night]]*Table2[[#This Row],[Num_Nights]],0)</f>
        <v>996.30000000000007</v>
      </c>
      <c r="R6905" t="str" cm="1">
        <f t="array" ref="R6905">IFERROR(_xlfn.IFS(Table2[[#This Row],[booking_status]]="confirmed","Expected",Table2[[#This Row],[booking_status]]="checked-out","Actual"),"No Revenue")</f>
        <v>Actual</v>
      </c>
      <c r="S6905" s="4">
        <f>Table2[[#This Row],[Revenue_Amount]]/Table2[[#This Row],[Num_Nights]]</f>
        <v>110.7</v>
      </c>
    </row>
    <row r="6906" spans="1:19" x14ac:dyDescent="0.3">
      <c r="A6906">
        <v>6905</v>
      </c>
      <c r="B6906" t="s">
        <v>14</v>
      </c>
      <c r="C6906" s="9">
        <v>45148</v>
      </c>
      <c r="D6906" s="9">
        <v>45152</v>
      </c>
      <c r="E6906" s="10">
        <v>45133</v>
      </c>
      <c r="F6906" t="s">
        <v>49</v>
      </c>
      <c r="G6906">
        <v>70.459999999999994</v>
      </c>
      <c r="H6906">
        <v>4</v>
      </c>
      <c r="I6906">
        <v>0</v>
      </c>
      <c r="J6906" t="s">
        <v>55</v>
      </c>
      <c r="K6906" t="s">
        <v>44</v>
      </c>
      <c r="L6906" t="s">
        <v>21</v>
      </c>
      <c r="M6906" t="s">
        <v>22</v>
      </c>
      <c r="N6906" t="s">
        <v>45</v>
      </c>
      <c r="O6906">
        <f>Table2[[#This Row],[check_out_date]]-Table2[[#This Row],[check_in_date]]</f>
        <v>4</v>
      </c>
      <c r="P6906">
        <f>Table2[[#This Row],[num_adults]]+Table2[[#This Row],[num_children]]</f>
        <v>4</v>
      </c>
      <c r="Q6906" s="3">
        <f>IF(OR(Table2[[#This Row],[booking_status]]="confirmed",Table2[[#This Row],[booking_status]]="checked-out"),Table2[[#This Row],[room_rate_per_night]]*Table2[[#This Row],[Num_Nights]],0)</f>
        <v>281.83999999999997</v>
      </c>
      <c r="R6906" t="str" cm="1">
        <f t="array" ref="R6906">IFERROR(_xlfn.IFS(Table2[[#This Row],[booking_status]]="confirmed","Expected",Table2[[#This Row],[booking_status]]="checked-out","Actual"),"No Revenue")</f>
        <v>Expected</v>
      </c>
      <c r="S6906" s="4">
        <f>Table2[[#This Row],[Revenue_Amount]]/Table2[[#This Row],[Num_Nights]]</f>
        <v>70.459999999999994</v>
      </c>
    </row>
    <row r="6907" spans="1:19" hidden="1" x14ac:dyDescent="0.3">
      <c r="A6907">
        <v>6906</v>
      </c>
      <c r="B6907" t="s">
        <v>50</v>
      </c>
      <c r="C6907" s="9">
        <v>45143</v>
      </c>
      <c r="D6907" s="9">
        <v>45154</v>
      </c>
      <c r="E6907" s="10">
        <v>45097</v>
      </c>
      <c r="F6907" t="s">
        <v>27</v>
      </c>
      <c r="G6907">
        <v>146.52000000000001</v>
      </c>
      <c r="H6907">
        <v>2</v>
      </c>
      <c r="I6907">
        <v>1</v>
      </c>
      <c r="J6907" t="s">
        <v>35</v>
      </c>
      <c r="K6907" t="s">
        <v>66</v>
      </c>
      <c r="L6907" t="s">
        <v>56</v>
      </c>
      <c r="M6907" t="s">
        <v>22</v>
      </c>
      <c r="N6907" t="s">
        <v>23</v>
      </c>
      <c r="O6907">
        <f>Table2[[#This Row],[check_out_date]]-Table2[[#This Row],[check_in_date]]</f>
        <v>11</v>
      </c>
      <c r="P6907">
        <f>Table2[[#This Row],[num_adults]]+Table2[[#This Row],[num_children]]</f>
        <v>3</v>
      </c>
      <c r="Q6907" s="3">
        <f>IF(OR(Table2[[#This Row],[booking_status]]="confirmed",Table2[[#This Row],[booking_status]]="checked-out"),Table2[[#This Row],[room_rate_per_night]]*Table2[[#This Row],[Num_Nights]],0)</f>
        <v>1611.72</v>
      </c>
      <c r="R6907" t="str" cm="1">
        <f t="array" ref="R6907">IFERROR(_xlfn.IFS(Table2[[#This Row],[booking_status]]="confirmed","Expected",Table2[[#This Row],[booking_status]]="checked-out","Actual"),"No Revenue")</f>
        <v>Actual</v>
      </c>
      <c r="S6907" s="4">
        <f>Table2[[#This Row],[Revenue_Amount]]/Table2[[#This Row],[Num_Nights]]</f>
        <v>146.52000000000001</v>
      </c>
    </row>
    <row r="6908" spans="1:19" x14ac:dyDescent="0.3">
      <c r="A6908">
        <v>6907</v>
      </c>
      <c r="B6908" t="s">
        <v>31</v>
      </c>
      <c r="C6908" s="9">
        <v>44962</v>
      </c>
      <c r="D6908" s="9">
        <v>44963</v>
      </c>
      <c r="E6908" s="10">
        <v>44946</v>
      </c>
      <c r="F6908" t="s">
        <v>27</v>
      </c>
      <c r="G6908">
        <v>141.85</v>
      </c>
      <c r="H6908">
        <v>2</v>
      </c>
      <c r="I6908">
        <v>0</v>
      </c>
      <c r="J6908" t="s">
        <v>94</v>
      </c>
      <c r="K6908" t="s">
        <v>66</v>
      </c>
      <c r="L6908" t="s">
        <v>60</v>
      </c>
      <c r="M6908" t="s">
        <v>22</v>
      </c>
      <c r="N6908" t="s">
        <v>41</v>
      </c>
      <c r="O6908">
        <f>Table2[[#This Row],[check_out_date]]-Table2[[#This Row],[check_in_date]]</f>
        <v>1</v>
      </c>
      <c r="P6908">
        <f>Table2[[#This Row],[num_adults]]+Table2[[#This Row],[num_children]]</f>
        <v>2</v>
      </c>
      <c r="Q6908" s="3">
        <f>IF(OR(Table2[[#This Row],[booking_status]]="confirmed",Table2[[#This Row],[booking_status]]="checked-out"),Table2[[#This Row],[room_rate_per_night]]*Table2[[#This Row],[Num_Nights]],0)</f>
        <v>0</v>
      </c>
      <c r="R6908" t="str" cm="1">
        <f t="array" ref="R6908">IFERROR(_xlfn.IFS(Table2[[#This Row],[booking_status]]="confirmed","Expected",Table2[[#This Row],[booking_status]]="checked-out","Actual"),"No Revenue")</f>
        <v>No Revenue</v>
      </c>
      <c r="S6908" s="4">
        <f>Table2[[#This Row],[Revenue_Amount]]/Table2[[#This Row],[Num_Nights]]</f>
        <v>0</v>
      </c>
    </row>
    <row r="6909" spans="1:19" x14ac:dyDescent="0.3">
      <c r="A6909">
        <v>6908</v>
      </c>
      <c r="B6909" t="s">
        <v>50</v>
      </c>
      <c r="C6909" s="9">
        <v>45254</v>
      </c>
      <c r="D6909" s="9">
        <v>45263</v>
      </c>
      <c r="E6909" s="10">
        <v>45181</v>
      </c>
      <c r="F6909" t="s">
        <v>49</v>
      </c>
      <c r="G6909">
        <v>127.34</v>
      </c>
      <c r="H6909">
        <v>1</v>
      </c>
      <c r="I6909">
        <v>0</v>
      </c>
      <c r="J6909" t="s">
        <v>19</v>
      </c>
      <c r="K6909" t="s">
        <v>44</v>
      </c>
      <c r="L6909" t="s">
        <v>56</v>
      </c>
      <c r="M6909" t="s">
        <v>36</v>
      </c>
      <c r="N6909" t="s">
        <v>41</v>
      </c>
      <c r="O6909">
        <f>Table2[[#This Row],[check_out_date]]-Table2[[#This Row],[check_in_date]]</f>
        <v>9</v>
      </c>
      <c r="P6909">
        <f>Table2[[#This Row],[num_adults]]+Table2[[#This Row],[num_children]]</f>
        <v>1</v>
      </c>
      <c r="Q6909" s="3">
        <f>IF(OR(Table2[[#This Row],[booking_status]]="confirmed",Table2[[#This Row],[booking_status]]="checked-out"),Table2[[#This Row],[room_rate_per_night]]*Table2[[#This Row],[Num_Nights]],0)</f>
        <v>1146.06</v>
      </c>
      <c r="R6909" t="str" cm="1">
        <f t="array" ref="R6909">IFERROR(_xlfn.IFS(Table2[[#This Row],[booking_status]]="confirmed","Expected",Table2[[#This Row],[booking_status]]="checked-out","Actual"),"No Revenue")</f>
        <v>Actual</v>
      </c>
      <c r="S6909" s="4">
        <f>Table2[[#This Row],[Revenue_Amount]]/Table2[[#This Row],[Num_Nights]]</f>
        <v>127.33999999999999</v>
      </c>
    </row>
    <row r="6910" spans="1:19" x14ac:dyDescent="0.3">
      <c r="A6910">
        <v>6909</v>
      </c>
      <c r="B6910" t="s">
        <v>31</v>
      </c>
      <c r="C6910" s="9">
        <v>45094</v>
      </c>
      <c r="D6910" s="9">
        <v>45103</v>
      </c>
      <c r="E6910" s="10">
        <v>45051</v>
      </c>
      <c r="F6910" t="s">
        <v>27</v>
      </c>
      <c r="G6910">
        <v>157.22</v>
      </c>
      <c r="H6910">
        <v>2</v>
      </c>
      <c r="I6910">
        <v>0</v>
      </c>
      <c r="J6910" t="s">
        <v>55</v>
      </c>
      <c r="K6910" t="s">
        <v>99</v>
      </c>
      <c r="L6910" t="s">
        <v>56</v>
      </c>
      <c r="M6910" t="s">
        <v>22</v>
      </c>
      <c r="N6910" t="s">
        <v>41</v>
      </c>
      <c r="O6910">
        <f>Table2[[#This Row],[check_out_date]]-Table2[[#This Row],[check_in_date]]</f>
        <v>9</v>
      </c>
      <c r="P6910">
        <f>Table2[[#This Row],[num_adults]]+Table2[[#This Row],[num_children]]</f>
        <v>2</v>
      </c>
      <c r="Q6910" s="3">
        <f>IF(OR(Table2[[#This Row],[booking_status]]="confirmed",Table2[[#This Row],[booking_status]]="checked-out"),Table2[[#This Row],[room_rate_per_night]]*Table2[[#This Row],[Num_Nights]],0)</f>
        <v>1414.98</v>
      </c>
      <c r="R6910" t="str" cm="1">
        <f t="array" ref="R6910">IFERROR(_xlfn.IFS(Table2[[#This Row],[booking_status]]="confirmed","Expected",Table2[[#This Row],[booking_status]]="checked-out","Actual"),"No Revenue")</f>
        <v>Actual</v>
      </c>
      <c r="S6910" s="4">
        <f>Table2[[#This Row],[Revenue_Amount]]/Table2[[#This Row],[Num_Nights]]</f>
        <v>157.22</v>
      </c>
    </row>
    <row r="6911" spans="1:19" x14ac:dyDescent="0.3">
      <c r="A6911">
        <v>6910</v>
      </c>
      <c r="B6911" t="s">
        <v>50</v>
      </c>
      <c r="C6911" s="9">
        <v>45063</v>
      </c>
      <c r="D6911" s="9">
        <v>45068</v>
      </c>
      <c r="E6911" s="10">
        <v>45046</v>
      </c>
      <c r="F6911" t="s">
        <v>49</v>
      </c>
      <c r="G6911">
        <v>120.37</v>
      </c>
      <c r="H6911">
        <v>1</v>
      </c>
      <c r="I6911">
        <v>2</v>
      </c>
      <c r="J6911" t="s">
        <v>28</v>
      </c>
      <c r="K6911" t="s">
        <v>20</v>
      </c>
      <c r="L6911" t="s">
        <v>21</v>
      </c>
      <c r="M6911" t="s">
        <v>36</v>
      </c>
      <c r="N6911" t="s">
        <v>23</v>
      </c>
      <c r="O6911">
        <f>Table2[[#This Row],[check_out_date]]-Table2[[#This Row],[check_in_date]]</f>
        <v>5</v>
      </c>
      <c r="P6911">
        <f>Table2[[#This Row],[num_adults]]+Table2[[#This Row],[num_children]]</f>
        <v>3</v>
      </c>
      <c r="Q6911" s="3">
        <f>IF(OR(Table2[[#This Row],[booking_status]]="confirmed",Table2[[#This Row],[booking_status]]="checked-out"),Table2[[#This Row],[room_rate_per_night]]*Table2[[#This Row],[Num_Nights]],0)</f>
        <v>601.85</v>
      </c>
      <c r="R6911" t="str" cm="1">
        <f t="array" ref="R6911">IFERROR(_xlfn.IFS(Table2[[#This Row],[booking_status]]="confirmed","Expected",Table2[[#This Row],[booking_status]]="checked-out","Actual"),"No Revenue")</f>
        <v>Expected</v>
      </c>
      <c r="S6911" s="4">
        <f>Table2[[#This Row],[Revenue_Amount]]/Table2[[#This Row],[Num_Nights]]</f>
        <v>120.37</v>
      </c>
    </row>
    <row r="6912" spans="1:19" hidden="1" x14ac:dyDescent="0.3">
      <c r="A6912">
        <v>6911</v>
      </c>
      <c r="B6912" t="s">
        <v>31</v>
      </c>
      <c r="C6912" s="9">
        <v>45137</v>
      </c>
      <c r="D6912" s="9">
        <v>45147</v>
      </c>
      <c r="E6912" s="10">
        <v>45118</v>
      </c>
      <c r="F6912" t="s">
        <v>27</v>
      </c>
      <c r="G6912">
        <v>110.36</v>
      </c>
      <c r="H6912">
        <v>1</v>
      </c>
      <c r="I6912">
        <v>1</v>
      </c>
      <c r="J6912" t="s">
        <v>35</v>
      </c>
      <c r="K6912" t="s">
        <v>66</v>
      </c>
      <c r="L6912" t="s">
        <v>70</v>
      </c>
      <c r="M6912" t="s">
        <v>36</v>
      </c>
      <c r="N6912" t="s">
        <v>41</v>
      </c>
      <c r="O6912">
        <f>Table2[[#This Row],[check_out_date]]-Table2[[#This Row],[check_in_date]]</f>
        <v>10</v>
      </c>
      <c r="P6912">
        <f>Table2[[#This Row],[num_adults]]+Table2[[#This Row],[num_children]]</f>
        <v>2</v>
      </c>
      <c r="Q6912" s="3">
        <f>IF(OR(Table2[[#This Row],[booking_status]]="confirmed",Table2[[#This Row],[booking_status]]="checked-out"),Table2[[#This Row],[room_rate_per_night]]*Table2[[#This Row],[Num_Nights]],0)</f>
        <v>0</v>
      </c>
      <c r="R6912" t="str" cm="1">
        <f t="array" ref="R6912">IFERROR(_xlfn.IFS(Table2[[#This Row],[booking_status]]="confirmed","Expected",Table2[[#This Row],[booking_status]]="checked-out","Actual"),"No Revenue")</f>
        <v>No Revenue</v>
      </c>
      <c r="S6912" s="4">
        <f>Table2[[#This Row],[Revenue_Amount]]/Table2[[#This Row],[Num_Nights]]</f>
        <v>0</v>
      </c>
    </row>
    <row r="6913" spans="1:19" x14ac:dyDescent="0.3">
      <c r="A6913">
        <v>6912</v>
      </c>
      <c r="B6913" t="s">
        <v>14</v>
      </c>
      <c r="C6913" s="9">
        <v>44942</v>
      </c>
      <c r="D6913" s="9">
        <v>44944</v>
      </c>
      <c r="E6913" s="10">
        <v>44879</v>
      </c>
      <c r="F6913" t="s">
        <v>27</v>
      </c>
      <c r="G6913">
        <v>179.7</v>
      </c>
      <c r="H6913">
        <v>2</v>
      </c>
      <c r="I6913">
        <v>1</v>
      </c>
      <c r="J6913" t="s">
        <v>28</v>
      </c>
      <c r="K6913" t="s">
        <v>66</v>
      </c>
      <c r="L6913" t="s">
        <v>60</v>
      </c>
      <c r="M6913" t="s">
        <v>36</v>
      </c>
      <c r="N6913" t="s">
        <v>41</v>
      </c>
      <c r="O6913">
        <f>Table2[[#This Row],[check_out_date]]-Table2[[#This Row],[check_in_date]]</f>
        <v>2</v>
      </c>
      <c r="P6913">
        <f>Table2[[#This Row],[num_adults]]+Table2[[#This Row],[num_children]]</f>
        <v>3</v>
      </c>
      <c r="Q6913" s="3">
        <f>IF(OR(Table2[[#This Row],[booking_status]]="confirmed",Table2[[#This Row],[booking_status]]="checked-out"),Table2[[#This Row],[room_rate_per_night]]*Table2[[#This Row],[Num_Nights]],0)</f>
        <v>0</v>
      </c>
      <c r="R6913" t="str" cm="1">
        <f t="array" ref="R6913">IFERROR(_xlfn.IFS(Table2[[#This Row],[booking_status]]="confirmed","Expected",Table2[[#This Row],[booking_status]]="checked-out","Actual"),"No Revenue")</f>
        <v>No Revenue</v>
      </c>
      <c r="S6913" s="4">
        <f>Table2[[#This Row],[Revenue_Amount]]/Table2[[#This Row],[Num_Nights]]</f>
        <v>0</v>
      </c>
    </row>
    <row r="6914" spans="1:19" x14ac:dyDescent="0.3">
      <c r="A6914">
        <v>6913</v>
      </c>
      <c r="B6914" t="s">
        <v>37</v>
      </c>
      <c r="C6914" s="9">
        <v>45009</v>
      </c>
      <c r="D6914" s="9">
        <v>45014</v>
      </c>
      <c r="E6914" s="10">
        <v>44981</v>
      </c>
      <c r="F6914" t="s">
        <v>49</v>
      </c>
      <c r="G6914">
        <v>149.24</v>
      </c>
      <c r="H6914">
        <v>2</v>
      </c>
      <c r="I6914">
        <v>0</v>
      </c>
      <c r="J6914" t="s">
        <v>19</v>
      </c>
      <c r="K6914" t="s">
        <v>29</v>
      </c>
      <c r="L6914" t="s">
        <v>21</v>
      </c>
      <c r="M6914" t="s">
        <v>36</v>
      </c>
      <c r="N6914" t="s">
        <v>41</v>
      </c>
      <c r="O6914">
        <f>Table2[[#This Row],[check_out_date]]-Table2[[#This Row],[check_in_date]]</f>
        <v>5</v>
      </c>
      <c r="P6914">
        <f>Table2[[#This Row],[num_adults]]+Table2[[#This Row],[num_children]]</f>
        <v>2</v>
      </c>
      <c r="Q6914" s="3">
        <f>IF(OR(Table2[[#This Row],[booking_status]]="confirmed",Table2[[#This Row],[booking_status]]="checked-out"),Table2[[#This Row],[room_rate_per_night]]*Table2[[#This Row],[Num_Nights]],0)</f>
        <v>746.2</v>
      </c>
      <c r="R6914" t="str" cm="1">
        <f t="array" ref="R6914">IFERROR(_xlfn.IFS(Table2[[#This Row],[booking_status]]="confirmed","Expected",Table2[[#This Row],[booking_status]]="checked-out","Actual"),"No Revenue")</f>
        <v>Expected</v>
      </c>
      <c r="S6914" s="4">
        <f>Table2[[#This Row],[Revenue_Amount]]/Table2[[#This Row],[Num_Nights]]</f>
        <v>149.24</v>
      </c>
    </row>
    <row r="6915" spans="1:19" x14ac:dyDescent="0.3">
      <c r="A6915">
        <v>6914</v>
      </c>
      <c r="B6915" t="s">
        <v>50</v>
      </c>
      <c r="C6915" s="9">
        <v>44955</v>
      </c>
      <c r="D6915" s="9">
        <v>44959</v>
      </c>
      <c r="E6915" s="10">
        <v>44937</v>
      </c>
      <c r="F6915" t="s">
        <v>49</v>
      </c>
      <c r="G6915">
        <v>88.22</v>
      </c>
      <c r="H6915">
        <v>1</v>
      </c>
      <c r="I6915">
        <v>3</v>
      </c>
      <c r="J6915" t="s">
        <v>19</v>
      </c>
      <c r="K6915" t="s">
        <v>66</v>
      </c>
      <c r="L6915" t="s">
        <v>21</v>
      </c>
      <c r="M6915" t="s">
        <v>36</v>
      </c>
      <c r="N6915" t="s">
        <v>41</v>
      </c>
      <c r="O6915">
        <f>Table2[[#This Row],[check_out_date]]-Table2[[#This Row],[check_in_date]]</f>
        <v>4</v>
      </c>
      <c r="P6915">
        <f>Table2[[#This Row],[num_adults]]+Table2[[#This Row],[num_children]]</f>
        <v>4</v>
      </c>
      <c r="Q6915" s="3">
        <f>IF(OR(Table2[[#This Row],[booking_status]]="confirmed",Table2[[#This Row],[booking_status]]="checked-out"),Table2[[#This Row],[room_rate_per_night]]*Table2[[#This Row],[Num_Nights]],0)</f>
        <v>352.88</v>
      </c>
      <c r="R6915" t="str" cm="1">
        <f t="array" ref="R6915">IFERROR(_xlfn.IFS(Table2[[#This Row],[booking_status]]="confirmed","Expected",Table2[[#This Row],[booking_status]]="checked-out","Actual"),"No Revenue")</f>
        <v>Expected</v>
      </c>
      <c r="S6915" s="4">
        <f>Table2[[#This Row],[Revenue_Amount]]/Table2[[#This Row],[Num_Nights]]</f>
        <v>88.22</v>
      </c>
    </row>
    <row r="6916" spans="1:19" x14ac:dyDescent="0.3">
      <c r="A6916">
        <v>6915</v>
      </c>
      <c r="B6916" t="s">
        <v>50</v>
      </c>
      <c r="C6916" s="9">
        <v>45268</v>
      </c>
      <c r="D6916" s="9">
        <v>45280</v>
      </c>
      <c r="E6916" s="10">
        <v>45212</v>
      </c>
      <c r="F6916" t="s">
        <v>27</v>
      </c>
      <c r="G6916">
        <v>205.28</v>
      </c>
      <c r="H6916">
        <v>2</v>
      </c>
      <c r="I6916">
        <v>1</v>
      </c>
      <c r="J6916" t="s">
        <v>55</v>
      </c>
      <c r="K6916" t="s">
        <v>99</v>
      </c>
      <c r="L6916" t="s">
        <v>21</v>
      </c>
      <c r="M6916" t="s">
        <v>36</v>
      </c>
      <c r="N6916" t="s">
        <v>41</v>
      </c>
      <c r="O6916">
        <f>Table2[[#This Row],[check_out_date]]-Table2[[#This Row],[check_in_date]]</f>
        <v>12</v>
      </c>
      <c r="P6916">
        <f>Table2[[#This Row],[num_adults]]+Table2[[#This Row],[num_children]]</f>
        <v>3</v>
      </c>
      <c r="Q6916" s="3">
        <f>IF(OR(Table2[[#This Row],[booking_status]]="confirmed",Table2[[#This Row],[booking_status]]="checked-out"),Table2[[#This Row],[room_rate_per_night]]*Table2[[#This Row],[Num_Nights]],0)</f>
        <v>2463.36</v>
      </c>
      <c r="R6916" t="str" cm="1">
        <f t="array" ref="R6916">IFERROR(_xlfn.IFS(Table2[[#This Row],[booking_status]]="confirmed","Expected",Table2[[#This Row],[booking_status]]="checked-out","Actual"),"No Revenue")</f>
        <v>Expected</v>
      </c>
      <c r="S6916" s="4">
        <f>Table2[[#This Row],[Revenue_Amount]]/Table2[[#This Row],[Num_Nights]]</f>
        <v>205.28</v>
      </c>
    </row>
    <row r="6917" spans="1:19" x14ac:dyDescent="0.3">
      <c r="A6917">
        <v>6916</v>
      </c>
      <c r="B6917" t="s">
        <v>31</v>
      </c>
      <c r="C6917" s="9">
        <v>45052</v>
      </c>
      <c r="D6917" s="9">
        <v>45054</v>
      </c>
      <c r="E6917" s="10">
        <v>45023</v>
      </c>
      <c r="F6917" t="s">
        <v>18</v>
      </c>
      <c r="G6917">
        <v>187.33</v>
      </c>
      <c r="H6917">
        <v>1</v>
      </c>
      <c r="I6917">
        <v>0</v>
      </c>
      <c r="J6917" t="s">
        <v>28</v>
      </c>
      <c r="K6917" t="s">
        <v>66</v>
      </c>
      <c r="L6917" t="s">
        <v>21</v>
      </c>
      <c r="M6917" t="s">
        <v>36</v>
      </c>
      <c r="N6917" t="s">
        <v>95</v>
      </c>
      <c r="O6917">
        <f>Table2[[#This Row],[check_out_date]]-Table2[[#This Row],[check_in_date]]</f>
        <v>2</v>
      </c>
      <c r="P6917">
        <f>Table2[[#This Row],[num_adults]]+Table2[[#This Row],[num_children]]</f>
        <v>1</v>
      </c>
      <c r="Q6917" s="3">
        <f>IF(OR(Table2[[#This Row],[booking_status]]="confirmed",Table2[[#This Row],[booking_status]]="checked-out"),Table2[[#This Row],[room_rate_per_night]]*Table2[[#This Row],[Num_Nights]],0)</f>
        <v>374.66</v>
      </c>
      <c r="R6917" t="str" cm="1">
        <f t="array" ref="R6917">IFERROR(_xlfn.IFS(Table2[[#This Row],[booking_status]]="confirmed","Expected",Table2[[#This Row],[booking_status]]="checked-out","Actual"),"No Revenue")</f>
        <v>Expected</v>
      </c>
      <c r="S6917" s="4">
        <f>Table2[[#This Row],[Revenue_Amount]]/Table2[[#This Row],[Num_Nights]]</f>
        <v>187.33</v>
      </c>
    </row>
    <row r="6918" spans="1:19" x14ac:dyDescent="0.3">
      <c r="A6918">
        <v>6917</v>
      </c>
      <c r="B6918" t="s">
        <v>31</v>
      </c>
      <c r="C6918" s="9">
        <v>44956</v>
      </c>
      <c r="D6918" s="9">
        <v>44958</v>
      </c>
      <c r="E6918" s="10">
        <v>44946</v>
      </c>
      <c r="F6918" t="s">
        <v>27</v>
      </c>
      <c r="G6918">
        <v>95.58</v>
      </c>
      <c r="H6918">
        <v>2</v>
      </c>
      <c r="I6918">
        <v>0</v>
      </c>
      <c r="J6918" t="s">
        <v>19</v>
      </c>
      <c r="K6918" t="s">
        <v>20</v>
      </c>
      <c r="L6918" t="s">
        <v>21</v>
      </c>
      <c r="M6918" t="s">
        <v>36</v>
      </c>
      <c r="N6918" t="s">
        <v>30</v>
      </c>
      <c r="O6918">
        <f>Table2[[#This Row],[check_out_date]]-Table2[[#This Row],[check_in_date]]</f>
        <v>2</v>
      </c>
      <c r="P6918">
        <f>Table2[[#This Row],[num_adults]]+Table2[[#This Row],[num_children]]</f>
        <v>2</v>
      </c>
      <c r="Q6918" s="3">
        <f>IF(OR(Table2[[#This Row],[booking_status]]="confirmed",Table2[[#This Row],[booking_status]]="checked-out"),Table2[[#This Row],[room_rate_per_night]]*Table2[[#This Row],[Num_Nights]],0)</f>
        <v>191.16</v>
      </c>
      <c r="R6918" t="str" cm="1">
        <f t="array" ref="R6918">IFERROR(_xlfn.IFS(Table2[[#This Row],[booking_status]]="confirmed","Expected",Table2[[#This Row],[booking_status]]="checked-out","Actual"),"No Revenue")</f>
        <v>Expected</v>
      </c>
      <c r="S6918" s="4">
        <f>Table2[[#This Row],[Revenue_Amount]]/Table2[[#This Row],[Num_Nights]]</f>
        <v>95.58</v>
      </c>
    </row>
    <row r="6919" spans="1:19" x14ac:dyDescent="0.3">
      <c r="A6919">
        <v>6918</v>
      </c>
      <c r="B6919" t="s">
        <v>31</v>
      </c>
      <c r="C6919" s="9">
        <v>45285</v>
      </c>
      <c r="D6919" s="9">
        <v>45290</v>
      </c>
      <c r="E6919" s="10">
        <v>45241</v>
      </c>
      <c r="F6919" t="s">
        <v>49</v>
      </c>
      <c r="G6919">
        <v>89.51</v>
      </c>
      <c r="H6919">
        <v>3</v>
      </c>
      <c r="I6919">
        <v>0</v>
      </c>
      <c r="J6919" t="s">
        <v>94</v>
      </c>
      <c r="K6919" t="s">
        <v>29</v>
      </c>
      <c r="L6919" t="s">
        <v>21</v>
      </c>
      <c r="M6919" t="s">
        <v>36</v>
      </c>
      <c r="N6919" t="s">
        <v>45</v>
      </c>
      <c r="O6919">
        <f>Table2[[#This Row],[check_out_date]]-Table2[[#This Row],[check_in_date]]</f>
        <v>5</v>
      </c>
      <c r="P6919">
        <f>Table2[[#This Row],[num_adults]]+Table2[[#This Row],[num_children]]</f>
        <v>3</v>
      </c>
      <c r="Q6919" s="3">
        <f>IF(OR(Table2[[#This Row],[booking_status]]="confirmed",Table2[[#This Row],[booking_status]]="checked-out"),Table2[[#This Row],[room_rate_per_night]]*Table2[[#This Row],[Num_Nights]],0)</f>
        <v>447.55</v>
      </c>
      <c r="R6919" t="str" cm="1">
        <f t="array" ref="R6919">IFERROR(_xlfn.IFS(Table2[[#This Row],[booking_status]]="confirmed","Expected",Table2[[#This Row],[booking_status]]="checked-out","Actual"),"No Revenue")</f>
        <v>Expected</v>
      </c>
      <c r="S6919" s="4">
        <f>Table2[[#This Row],[Revenue_Amount]]/Table2[[#This Row],[Num_Nights]]</f>
        <v>89.51</v>
      </c>
    </row>
    <row r="6920" spans="1:19" x14ac:dyDescent="0.3">
      <c r="A6920">
        <v>6919</v>
      </c>
      <c r="B6920" t="s">
        <v>14</v>
      </c>
      <c r="C6920" s="9">
        <v>45236</v>
      </c>
      <c r="D6920" s="9">
        <v>45242</v>
      </c>
      <c r="E6920" s="10">
        <v>45230</v>
      </c>
      <c r="F6920" t="s">
        <v>54</v>
      </c>
      <c r="G6920">
        <v>362.81</v>
      </c>
      <c r="H6920">
        <v>1</v>
      </c>
      <c r="I6920">
        <v>0</v>
      </c>
      <c r="J6920" t="s">
        <v>28</v>
      </c>
      <c r="K6920" t="s">
        <v>20</v>
      </c>
      <c r="L6920" t="s">
        <v>21</v>
      </c>
      <c r="M6920" t="s">
        <v>36</v>
      </c>
      <c r="N6920" t="s">
        <v>41</v>
      </c>
      <c r="O6920">
        <f>Table2[[#This Row],[check_out_date]]-Table2[[#This Row],[check_in_date]]</f>
        <v>6</v>
      </c>
      <c r="P6920">
        <f>Table2[[#This Row],[num_adults]]+Table2[[#This Row],[num_children]]</f>
        <v>1</v>
      </c>
      <c r="Q6920" s="3">
        <f>IF(OR(Table2[[#This Row],[booking_status]]="confirmed",Table2[[#This Row],[booking_status]]="checked-out"),Table2[[#This Row],[room_rate_per_night]]*Table2[[#This Row],[Num_Nights]],0)</f>
        <v>2176.86</v>
      </c>
      <c r="R6920" t="str" cm="1">
        <f t="array" ref="R6920">IFERROR(_xlfn.IFS(Table2[[#This Row],[booking_status]]="confirmed","Expected",Table2[[#This Row],[booking_status]]="checked-out","Actual"),"No Revenue")</f>
        <v>Expected</v>
      </c>
      <c r="S6920" s="4">
        <f>Table2[[#This Row],[Revenue_Amount]]/Table2[[#This Row],[Num_Nights]]</f>
        <v>362.81</v>
      </c>
    </row>
    <row r="6921" spans="1:19" x14ac:dyDescent="0.3">
      <c r="A6921">
        <v>6920</v>
      </c>
      <c r="B6921" t="s">
        <v>14</v>
      </c>
      <c r="C6921" s="9">
        <v>44983</v>
      </c>
      <c r="D6921" s="9">
        <v>44994</v>
      </c>
      <c r="E6921" s="10">
        <v>44940</v>
      </c>
      <c r="F6921" t="s">
        <v>49</v>
      </c>
      <c r="G6921">
        <v>103.13</v>
      </c>
      <c r="H6921">
        <v>2</v>
      </c>
      <c r="I6921">
        <v>0</v>
      </c>
      <c r="J6921" t="s">
        <v>28</v>
      </c>
      <c r="K6921" t="s">
        <v>44</v>
      </c>
      <c r="L6921" t="s">
        <v>56</v>
      </c>
      <c r="M6921" t="s">
        <v>36</v>
      </c>
      <c r="N6921" t="s">
        <v>23</v>
      </c>
      <c r="O6921">
        <f>Table2[[#This Row],[check_out_date]]-Table2[[#This Row],[check_in_date]]</f>
        <v>11</v>
      </c>
      <c r="P6921">
        <f>Table2[[#This Row],[num_adults]]+Table2[[#This Row],[num_children]]</f>
        <v>2</v>
      </c>
      <c r="Q6921" s="3">
        <f>IF(OR(Table2[[#This Row],[booking_status]]="confirmed",Table2[[#This Row],[booking_status]]="checked-out"),Table2[[#This Row],[room_rate_per_night]]*Table2[[#This Row],[Num_Nights]],0)</f>
        <v>1134.4299999999998</v>
      </c>
      <c r="R6921" t="str" cm="1">
        <f t="array" ref="R6921">IFERROR(_xlfn.IFS(Table2[[#This Row],[booking_status]]="confirmed","Expected",Table2[[#This Row],[booking_status]]="checked-out","Actual"),"No Revenue")</f>
        <v>Actual</v>
      </c>
      <c r="S6921" s="4">
        <f>Table2[[#This Row],[Revenue_Amount]]/Table2[[#This Row],[Num_Nights]]</f>
        <v>103.12999999999998</v>
      </c>
    </row>
    <row r="6922" spans="1:19" x14ac:dyDescent="0.3">
      <c r="A6922">
        <v>6921</v>
      </c>
      <c r="B6922" t="s">
        <v>14</v>
      </c>
      <c r="C6922" s="9">
        <v>45019</v>
      </c>
      <c r="D6922" s="9">
        <v>45027</v>
      </c>
      <c r="E6922" s="10">
        <v>45007</v>
      </c>
      <c r="F6922" t="s">
        <v>49</v>
      </c>
      <c r="G6922">
        <v>82.52</v>
      </c>
      <c r="H6922">
        <v>2</v>
      </c>
      <c r="I6922">
        <v>0</v>
      </c>
      <c r="J6922" t="s">
        <v>28</v>
      </c>
      <c r="K6922" t="s">
        <v>99</v>
      </c>
      <c r="L6922" t="s">
        <v>56</v>
      </c>
      <c r="M6922" t="s">
        <v>36</v>
      </c>
      <c r="N6922" t="s">
        <v>41</v>
      </c>
      <c r="O6922">
        <f>Table2[[#This Row],[check_out_date]]-Table2[[#This Row],[check_in_date]]</f>
        <v>8</v>
      </c>
      <c r="P6922">
        <f>Table2[[#This Row],[num_adults]]+Table2[[#This Row],[num_children]]</f>
        <v>2</v>
      </c>
      <c r="Q6922" s="3">
        <f>IF(OR(Table2[[#This Row],[booking_status]]="confirmed",Table2[[#This Row],[booking_status]]="checked-out"),Table2[[#This Row],[room_rate_per_night]]*Table2[[#This Row],[Num_Nights]],0)</f>
        <v>660.16</v>
      </c>
      <c r="R6922" t="str" cm="1">
        <f t="array" ref="R6922">IFERROR(_xlfn.IFS(Table2[[#This Row],[booking_status]]="confirmed","Expected",Table2[[#This Row],[booking_status]]="checked-out","Actual"),"No Revenue")</f>
        <v>Actual</v>
      </c>
      <c r="S6922" s="4">
        <f>Table2[[#This Row],[Revenue_Amount]]/Table2[[#This Row],[Num_Nights]]</f>
        <v>82.52</v>
      </c>
    </row>
    <row r="6923" spans="1:19" hidden="1" x14ac:dyDescent="0.3">
      <c r="A6923">
        <v>6922</v>
      </c>
      <c r="B6923" t="s">
        <v>50</v>
      </c>
      <c r="C6923" s="9">
        <v>45015</v>
      </c>
      <c r="D6923" s="9">
        <v>45018</v>
      </c>
      <c r="E6923" s="10">
        <v>45003</v>
      </c>
      <c r="F6923" t="s">
        <v>54</v>
      </c>
      <c r="G6923">
        <v>530.6</v>
      </c>
      <c r="H6923">
        <v>2</v>
      </c>
      <c r="I6923">
        <v>0</v>
      </c>
      <c r="J6923" t="s">
        <v>35</v>
      </c>
      <c r="K6923" t="s">
        <v>99</v>
      </c>
      <c r="L6923" t="s">
        <v>60</v>
      </c>
      <c r="M6923" t="s">
        <v>36</v>
      </c>
      <c r="N6923" t="s">
        <v>41</v>
      </c>
      <c r="O6923">
        <f>Table2[[#This Row],[check_out_date]]-Table2[[#This Row],[check_in_date]]</f>
        <v>3</v>
      </c>
      <c r="P6923">
        <f>Table2[[#This Row],[num_adults]]+Table2[[#This Row],[num_children]]</f>
        <v>2</v>
      </c>
      <c r="Q6923" s="3">
        <f>IF(OR(Table2[[#This Row],[booking_status]]="confirmed",Table2[[#This Row],[booking_status]]="checked-out"),Table2[[#This Row],[room_rate_per_night]]*Table2[[#This Row],[Num_Nights]],0)</f>
        <v>0</v>
      </c>
      <c r="R6923" t="str" cm="1">
        <f t="array" ref="R6923">IFERROR(_xlfn.IFS(Table2[[#This Row],[booking_status]]="confirmed","Expected",Table2[[#This Row],[booking_status]]="checked-out","Actual"),"No Revenue")</f>
        <v>No Revenue</v>
      </c>
      <c r="S6923" s="4">
        <f>Table2[[#This Row],[Revenue_Amount]]/Table2[[#This Row],[Num_Nights]]</f>
        <v>0</v>
      </c>
    </row>
    <row r="6924" spans="1:19" hidden="1" x14ac:dyDescent="0.3">
      <c r="A6924">
        <v>6923</v>
      </c>
      <c r="B6924" t="s">
        <v>14</v>
      </c>
      <c r="C6924" s="9">
        <v>44945</v>
      </c>
      <c r="D6924" s="9">
        <v>44956</v>
      </c>
      <c r="E6924" s="10">
        <v>44900</v>
      </c>
      <c r="F6924" t="s">
        <v>49</v>
      </c>
      <c r="G6924">
        <v>91.48</v>
      </c>
      <c r="H6924">
        <v>3</v>
      </c>
      <c r="I6924">
        <v>0</v>
      </c>
      <c r="J6924" t="s">
        <v>35</v>
      </c>
      <c r="K6924" t="s">
        <v>99</v>
      </c>
      <c r="L6924" t="s">
        <v>21</v>
      </c>
      <c r="M6924" t="s">
        <v>36</v>
      </c>
      <c r="N6924" t="s">
        <v>41</v>
      </c>
      <c r="O6924">
        <f>Table2[[#This Row],[check_out_date]]-Table2[[#This Row],[check_in_date]]</f>
        <v>11</v>
      </c>
      <c r="P6924">
        <f>Table2[[#This Row],[num_adults]]+Table2[[#This Row],[num_children]]</f>
        <v>3</v>
      </c>
      <c r="Q6924" s="3">
        <f>IF(OR(Table2[[#This Row],[booking_status]]="confirmed",Table2[[#This Row],[booking_status]]="checked-out"),Table2[[#This Row],[room_rate_per_night]]*Table2[[#This Row],[Num_Nights]],0)</f>
        <v>1006.2800000000001</v>
      </c>
      <c r="R6924" t="str" cm="1">
        <f t="array" ref="R6924">IFERROR(_xlfn.IFS(Table2[[#This Row],[booking_status]]="confirmed","Expected",Table2[[#This Row],[booking_status]]="checked-out","Actual"),"No Revenue")</f>
        <v>Expected</v>
      </c>
      <c r="S6924" s="4">
        <f>Table2[[#This Row],[Revenue_Amount]]/Table2[[#This Row],[Num_Nights]]</f>
        <v>91.48</v>
      </c>
    </row>
    <row r="6925" spans="1:19" x14ac:dyDescent="0.3">
      <c r="A6925">
        <v>6924</v>
      </c>
      <c r="B6925" t="s">
        <v>50</v>
      </c>
      <c r="C6925" s="9">
        <v>45280</v>
      </c>
      <c r="D6925" s="9">
        <v>45282</v>
      </c>
      <c r="E6925" s="10">
        <v>45245</v>
      </c>
      <c r="F6925" t="s">
        <v>18</v>
      </c>
      <c r="G6925">
        <v>205.03</v>
      </c>
      <c r="H6925">
        <v>2</v>
      </c>
      <c r="I6925">
        <v>0</v>
      </c>
      <c r="J6925" t="s">
        <v>94</v>
      </c>
      <c r="K6925" t="s">
        <v>20</v>
      </c>
      <c r="L6925" t="s">
        <v>56</v>
      </c>
      <c r="M6925" t="s">
        <v>36</v>
      </c>
      <c r="N6925" t="s">
        <v>23</v>
      </c>
      <c r="O6925">
        <f>Table2[[#This Row],[check_out_date]]-Table2[[#This Row],[check_in_date]]</f>
        <v>2</v>
      </c>
      <c r="P6925">
        <f>Table2[[#This Row],[num_adults]]+Table2[[#This Row],[num_children]]</f>
        <v>2</v>
      </c>
      <c r="Q6925" s="3">
        <f>IF(OR(Table2[[#This Row],[booking_status]]="confirmed",Table2[[#This Row],[booking_status]]="checked-out"),Table2[[#This Row],[room_rate_per_night]]*Table2[[#This Row],[Num_Nights]],0)</f>
        <v>410.06</v>
      </c>
      <c r="R6925" t="str" cm="1">
        <f t="array" ref="R6925">IFERROR(_xlfn.IFS(Table2[[#This Row],[booking_status]]="confirmed","Expected",Table2[[#This Row],[booking_status]]="checked-out","Actual"),"No Revenue")</f>
        <v>Actual</v>
      </c>
      <c r="S6925" s="4">
        <f>Table2[[#This Row],[Revenue_Amount]]/Table2[[#This Row],[Num_Nights]]</f>
        <v>205.03</v>
      </c>
    </row>
    <row r="6926" spans="1:19" hidden="1" x14ac:dyDescent="0.3">
      <c r="A6926">
        <v>6925</v>
      </c>
      <c r="B6926" t="s">
        <v>37</v>
      </c>
      <c r="C6926" s="9">
        <v>44997</v>
      </c>
      <c r="D6926" s="9">
        <v>45002</v>
      </c>
      <c r="E6926" s="10">
        <v>44953</v>
      </c>
      <c r="F6926" t="s">
        <v>49</v>
      </c>
      <c r="G6926">
        <v>149.09</v>
      </c>
      <c r="H6926">
        <v>4</v>
      </c>
      <c r="I6926">
        <v>1</v>
      </c>
      <c r="J6926" t="s">
        <v>35</v>
      </c>
      <c r="K6926" t="s">
        <v>20</v>
      </c>
      <c r="L6926" t="s">
        <v>21</v>
      </c>
      <c r="M6926" t="s">
        <v>36</v>
      </c>
      <c r="N6926" t="s">
        <v>23</v>
      </c>
      <c r="O6926">
        <f>Table2[[#This Row],[check_out_date]]-Table2[[#This Row],[check_in_date]]</f>
        <v>5</v>
      </c>
      <c r="P6926">
        <f>Table2[[#This Row],[num_adults]]+Table2[[#This Row],[num_children]]</f>
        <v>5</v>
      </c>
      <c r="Q6926" s="3">
        <f>IF(OR(Table2[[#This Row],[booking_status]]="confirmed",Table2[[#This Row],[booking_status]]="checked-out"),Table2[[#This Row],[room_rate_per_night]]*Table2[[#This Row],[Num_Nights]],0)</f>
        <v>745.45</v>
      </c>
      <c r="R6926" t="str" cm="1">
        <f t="array" ref="R6926">IFERROR(_xlfn.IFS(Table2[[#This Row],[booking_status]]="confirmed","Expected",Table2[[#This Row],[booking_status]]="checked-out","Actual"),"No Revenue")</f>
        <v>Expected</v>
      </c>
      <c r="S6926" s="4">
        <f>Table2[[#This Row],[Revenue_Amount]]/Table2[[#This Row],[Num_Nights]]</f>
        <v>149.09</v>
      </c>
    </row>
    <row r="6927" spans="1:19" x14ac:dyDescent="0.3">
      <c r="A6927">
        <v>6926</v>
      </c>
      <c r="B6927" t="s">
        <v>14</v>
      </c>
      <c r="C6927" s="9">
        <v>45095</v>
      </c>
      <c r="D6927" s="9">
        <v>45097</v>
      </c>
      <c r="E6927" s="10">
        <v>45034</v>
      </c>
      <c r="F6927" t="s">
        <v>49</v>
      </c>
      <c r="G6927">
        <v>112.89</v>
      </c>
      <c r="H6927">
        <v>1</v>
      </c>
      <c r="I6927">
        <v>0</v>
      </c>
      <c r="J6927" t="s">
        <v>28</v>
      </c>
      <c r="K6927" t="s">
        <v>29</v>
      </c>
      <c r="L6927" t="s">
        <v>21</v>
      </c>
      <c r="M6927" t="s">
        <v>36</v>
      </c>
      <c r="N6927" t="s">
        <v>95</v>
      </c>
      <c r="O6927">
        <f>Table2[[#This Row],[check_out_date]]-Table2[[#This Row],[check_in_date]]</f>
        <v>2</v>
      </c>
      <c r="P6927">
        <f>Table2[[#This Row],[num_adults]]+Table2[[#This Row],[num_children]]</f>
        <v>1</v>
      </c>
      <c r="Q6927" s="3">
        <f>IF(OR(Table2[[#This Row],[booking_status]]="confirmed",Table2[[#This Row],[booking_status]]="checked-out"),Table2[[#This Row],[room_rate_per_night]]*Table2[[#This Row],[Num_Nights]],0)</f>
        <v>225.78</v>
      </c>
      <c r="R6927" t="str" cm="1">
        <f t="array" ref="R6927">IFERROR(_xlfn.IFS(Table2[[#This Row],[booking_status]]="confirmed","Expected",Table2[[#This Row],[booking_status]]="checked-out","Actual"),"No Revenue")</f>
        <v>Expected</v>
      </c>
      <c r="S6927" s="4">
        <f>Table2[[#This Row],[Revenue_Amount]]/Table2[[#This Row],[Num_Nights]]</f>
        <v>112.89</v>
      </c>
    </row>
    <row r="6928" spans="1:19" x14ac:dyDescent="0.3">
      <c r="A6928">
        <v>6927</v>
      </c>
      <c r="B6928" t="s">
        <v>31</v>
      </c>
      <c r="C6928" s="9">
        <v>45004</v>
      </c>
      <c r="D6928" s="9">
        <v>45008</v>
      </c>
      <c r="E6928" s="10">
        <v>44936</v>
      </c>
      <c r="F6928" t="s">
        <v>18</v>
      </c>
      <c r="G6928">
        <v>158.74</v>
      </c>
      <c r="H6928">
        <v>2</v>
      </c>
      <c r="I6928">
        <v>0</v>
      </c>
      <c r="J6928" t="s">
        <v>28</v>
      </c>
      <c r="K6928" t="s">
        <v>20</v>
      </c>
      <c r="L6928" t="s">
        <v>56</v>
      </c>
      <c r="M6928" t="s">
        <v>36</v>
      </c>
      <c r="N6928" t="s">
        <v>41</v>
      </c>
      <c r="O6928">
        <f>Table2[[#This Row],[check_out_date]]-Table2[[#This Row],[check_in_date]]</f>
        <v>4</v>
      </c>
      <c r="P6928">
        <f>Table2[[#This Row],[num_adults]]+Table2[[#This Row],[num_children]]</f>
        <v>2</v>
      </c>
      <c r="Q6928" s="3">
        <f>IF(OR(Table2[[#This Row],[booking_status]]="confirmed",Table2[[#This Row],[booking_status]]="checked-out"),Table2[[#This Row],[room_rate_per_night]]*Table2[[#This Row],[Num_Nights]],0)</f>
        <v>634.96</v>
      </c>
      <c r="R6928" t="str" cm="1">
        <f t="array" ref="R6928">IFERROR(_xlfn.IFS(Table2[[#This Row],[booking_status]]="confirmed","Expected",Table2[[#This Row],[booking_status]]="checked-out","Actual"),"No Revenue")</f>
        <v>Actual</v>
      </c>
      <c r="S6928" s="4">
        <f>Table2[[#This Row],[Revenue_Amount]]/Table2[[#This Row],[Num_Nights]]</f>
        <v>158.74</v>
      </c>
    </row>
    <row r="6929" spans="1:19" x14ac:dyDescent="0.3">
      <c r="A6929">
        <v>6928</v>
      </c>
      <c r="B6929" t="s">
        <v>50</v>
      </c>
      <c r="C6929" s="9">
        <v>45094</v>
      </c>
      <c r="D6929" s="9">
        <v>45097</v>
      </c>
      <c r="E6929" s="10">
        <v>45059</v>
      </c>
      <c r="F6929" t="s">
        <v>27</v>
      </c>
      <c r="G6929">
        <v>169.16</v>
      </c>
      <c r="H6929">
        <v>2</v>
      </c>
      <c r="I6929">
        <v>2</v>
      </c>
      <c r="J6929" t="s">
        <v>55</v>
      </c>
      <c r="K6929" t="s">
        <v>29</v>
      </c>
      <c r="L6929" t="s">
        <v>21</v>
      </c>
      <c r="M6929" t="s">
        <v>36</v>
      </c>
      <c r="N6929" t="s">
        <v>23</v>
      </c>
      <c r="O6929">
        <f>Table2[[#This Row],[check_out_date]]-Table2[[#This Row],[check_in_date]]</f>
        <v>3</v>
      </c>
      <c r="P6929">
        <f>Table2[[#This Row],[num_adults]]+Table2[[#This Row],[num_children]]</f>
        <v>4</v>
      </c>
      <c r="Q6929" s="3">
        <f>IF(OR(Table2[[#This Row],[booking_status]]="confirmed",Table2[[#This Row],[booking_status]]="checked-out"),Table2[[#This Row],[room_rate_per_night]]*Table2[[#This Row],[Num_Nights]],0)</f>
        <v>507.48</v>
      </c>
      <c r="R6929" t="str" cm="1">
        <f t="array" ref="R6929">IFERROR(_xlfn.IFS(Table2[[#This Row],[booking_status]]="confirmed","Expected",Table2[[#This Row],[booking_status]]="checked-out","Actual"),"No Revenue")</f>
        <v>Expected</v>
      </c>
      <c r="S6929" s="4">
        <f>Table2[[#This Row],[Revenue_Amount]]/Table2[[#This Row],[Num_Nights]]</f>
        <v>169.16</v>
      </c>
    </row>
    <row r="6930" spans="1:19" hidden="1" x14ac:dyDescent="0.3">
      <c r="A6930">
        <v>6929</v>
      </c>
      <c r="B6930" t="s">
        <v>50</v>
      </c>
      <c r="C6930" s="9">
        <v>45147</v>
      </c>
      <c r="D6930" s="9">
        <v>45150</v>
      </c>
      <c r="E6930" s="10">
        <v>45111</v>
      </c>
      <c r="F6930" t="s">
        <v>54</v>
      </c>
      <c r="G6930">
        <v>547.45000000000005</v>
      </c>
      <c r="H6930">
        <v>4</v>
      </c>
      <c r="I6930">
        <v>2</v>
      </c>
      <c r="J6930" t="s">
        <v>35</v>
      </c>
      <c r="K6930" t="s">
        <v>29</v>
      </c>
      <c r="L6930" t="s">
        <v>56</v>
      </c>
      <c r="M6930" t="s">
        <v>36</v>
      </c>
      <c r="N6930" t="s">
        <v>41</v>
      </c>
      <c r="O6930">
        <f>Table2[[#This Row],[check_out_date]]-Table2[[#This Row],[check_in_date]]</f>
        <v>3</v>
      </c>
      <c r="P6930">
        <f>Table2[[#This Row],[num_adults]]+Table2[[#This Row],[num_children]]</f>
        <v>6</v>
      </c>
      <c r="Q6930" s="3">
        <f>IF(OR(Table2[[#This Row],[booking_status]]="confirmed",Table2[[#This Row],[booking_status]]="checked-out"),Table2[[#This Row],[room_rate_per_night]]*Table2[[#This Row],[Num_Nights]],0)</f>
        <v>1642.3500000000001</v>
      </c>
      <c r="R6930" t="str" cm="1">
        <f t="array" ref="R6930">IFERROR(_xlfn.IFS(Table2[[#This Row],[booking_status]]="confirmed","Expected",Table2[[#This Row],[booking_status]]="checked-out","Actual"),"No Revenue")</f>
        <v>Actual</v>
      </c>
      <c r="S6930" s="4">
        <f>Table2[[#This Row],[Revenue_Amount]]/Table2[[#This Row],[Num_Nights]]</f>
        <v>547.45000000000005</v>
      </c>
    </row>
    <row r="6931" spans="1:19" x14ac:dyDescent="0.3">
      <c r="A6931">
        <v>6930</v>
      </c>
      <c r="B6931" t="s">
        <v>14</v>
      </c>
      <c r="C6931" s="9">
        <v>45105</v>
      </c>
      <c r="D6931" s="9">
        <v>45108</v>
      </c>
      <c r="E6931" s="10">
        <v>45086</v>
      </c>
      <c r="F6931" t="s">
        <v>18</v>
      </c>
      <c r="G6931">
        <v>214.28</v>
      </c>
      <c r="H6931">
        <v>3</v>
      </c>
      <c r="I6931">
        <v>0</v>
      </c>
      <c r="J6931" t="s">
        <v>55</v>
      </c>
      <c r="K6931" t="s">
        <v>20</v>
      </c>
      <c r="L6931" t="s">
        <v>21</v>
      </c>
      <c r="M6931" t="s">
        <v>36</v>
      </c>
      <c r="N6931" t="s">
        <v>23</v>
      </c>
      <c r="O6931">
        <f>Table2[[#This Row],[check_out_date]]-Table2[[#This Row],[check_in_date]]</f>
        <v>3</v>
      </c>
      <c r="P6931">
        <f>Table2[[#This Row],[num_adults]]+Table2[[#This Row],[num_children]]</f>
        <v>3</v>
      </c>
      <c r="Q6931" s="3">
        <f>IF(OR(Table2[[#This Row],[booking_status]]="confirmed",Table2[[#This Row],[booking_status]]="checked-out"),Table2[[#This Row],[room_rate_per_night]]*Table2[[#This Row],[Num_Nights]],0)</f>
        <v>642.84</v>
      </c>
      <c r="R6931" t="str" cm="1">
        <f t="array" ref="R6931">IFERROR(_xlfn.IFS(Table2[[#This Row],[booking_status]]="confirmed","Expected",Table2[[#This Row],[booking_status]]="checked-out","Actual"),"No Revenue")</f>
        <v>Expected</v>
      </c>
      <c r="S6931" s="4">
        <f>Table2[[#This Row],[Revenue_Amount]]/Table2[[#This Row],[Num_Nights]]</f>
        <v>214.28</v>
      </c>
    </row>
    <row r="6932" spans="1:19" x14ac:dyDescent="0.3">
      <c r="A6932">
        <v>6931</v>
      </c>
      <c r="B6932" t="s">
        <v>14</v>
      </c>
      <c r="C6932" s="9">
        <v>45237</v>
      </c>
      <c r="D6932" s="9">
        <v>45239</v>
      </c>
      <c r="E6932" s="10">
        <v>45228</v>
      </c>
      <c r="F6932" t="s">
        <v>27</v>
      </c>
      <c r="G6932">
        <v>134.53</v>
      </c>
      <c r="H6932">
        <v>1</v>
      </c>
      <c r="I6932">
        <v>0</v>
      </c>
      <c r="J6932" t="s">
        <v>28</v>
      </c>
      <c r="K6932" t="s">
        <v>20</v>
      </c>
      <c r="L6932" t="s">
        <v>60</v>
      </c>
      <c r="M6932" t="s">
        <v>36</v>
      </c>
      <c r="N6932" t="s">
        <v>30</v>
      </c>
      <c r="O6932">
        <f>Table2[[#This Row],[check_out_date]]-Table2[[#This Row],[check_in_date]]</f>
        <v>2</v>
      </c>
      <c r="P6932">
        <f>Table2[[#This Row],[num_adults]]+Table2[[#This Row],[num_children]]</f>
        <v>1</v>
      </c>
      <c r="Q6932" s="3">
        <f>IF(OR(Table2[[#This Row],[booking_status]]="confirmed",Table2[[#This Row],[booking_status]]="checked-out"),Table2[[#This Row],[room_rate_per_night]]*Table2[[#This Row],[Num_Nights]],0)</f>
        <v>0</v>
      </c>
      <c r="R6932" t="str" cm="1">
        <f t="array" ref="R6932">IFERROR(_xlfn.IFS(Table2[[#This Row],[booking_status]]="confirmed","Expected",Table2[[#This Row],[booking_status]]="checked-out","Actual"),"No Revenue")</f>
        <v>No Revenue</v>
      </c>
      <c r="S6932" s="4">
        <f>Table2[[#This Row],[Revenue_Amount]]/Table2[[#This Row],[Num_Nights]]</f>
        <v>0</v>
      </c>
    </row>
    <row r="6933" spans="1:19" x14ac:dyDescent="0.3">
      <c r="A6933">
        <v>6932</v>
      </c>
      <c r="B6933" t="s">
        <v>14</v>
      </c>
      <c r="C6933" s="9">
        <v>45181</v>
      </c>
      <c r="D6933" s="9">
        <v>45185</v>
      </c>
      <c r="E6933" s="10">
        <v>45156</v>
      </c>
      <c r="F6933" t="s">
        <v>18</v>
      </c>
      <c r="G6933">
        <v>173.92</v>
      </c>
      <c r="H6933">
        <v>2</v>
      </c>
      <c r="I6933">
        <v>0</v>
      </c>
      <c r="J6933" t="s">
        <v>94</v>
      </c>
      <c r="K6933" t="s">
        <v>20</v>
      </c>
      <c r="L6933" t="s">
        <v>60</v>
      </c>
      <c r="M6933" t="s">
        <v>36</v>
      </c>
      <c r="N6933" t="s">
        <v>41</v>
      </c>
      <c r="O6933">
        <f>Table2[[#This Row],[check_out_date]]-Table2[[#This Row],[check_in_date]]</f>
        <v>4</v>
      </c>
      <c r="P6933">
        <f>Table2[[#This Row],[num_adults]]+Table2[[#This Row],[num_children]]</f>
        <v>2</v>
      </c>
      <c r="Q6933" s="3">
        <f>IF(OR(Table2[[#This Row],[booking_status]]="confirmed",Table2[[#This Row],[booking_status]]="checked-out"),Table2[[#This Row],[room_rate_per_night]]*Table2[[#This Row],[Num_Nights]],0)</f>
        <v>0</v>
      </c>
      <c r="R6933" t="str" cm="1">
        <f t="array" ref="R6933">IFERROR(_xlfn.IFS(Table2[[#This Row],[booking_status]]="confirmed","Expected",Table2[[#This Row],[booking_status]]="checked-out","Actual"),"No Revenue")</f>
        <v>No Revenue</v>
      </c>
      <c r="S6933" s="4">
        <f>Table2[[#This Row],[Revenue_Amount]]/Table2[[#This Row],[Num_Nights]]</f>
        <v>0</v>
      </c>
    </row>
    <row r="6934" spans="1:19" x14ac:dyDescent="0.3">
      <c r="A6934">
        <v>6933</v>
      </c>
      <c r="B6934" t="s">
        <v>37</v>
      </c>
      <c r="C6934" s="9">
        <v>45182</v>
      </c>
      <c r="D6934" s="9">
        <v>45193</v>
      </c>
      <c r="E6934" s="10">
        <v>45104</v>
      </c>
      <c r="F6934" t="s">
        <v>54</v>
      </c>
      <c r="G6934">
        <v>470.76</v>
      </c>
      <c r="H6934">
        <v>2</v>
      </c>
      <c r="I6934">
        <v>2</v>
      </c>
      <c r="J6934" t="s">
        <v>55</v>
      </c>
      <c r="K6934" t="s">
        <v>20</v>
      </c>
      <c r="L6934" t="s">
        <v>21</v>
      </c>
      <c r="M6934" t="s">
        <v>36</v>
      </c>
      <c r="N6934" t="s">
        <v>41</v>
      </c>
      <c r="O6934">
        <f>Table2[[#This Row],[check_out_date]]-Table2[[#This Row],[check_in_date]]</f>
        <v>11</v>
      </c>
      <c r="P6934">
        <f>Table2[[#This Row],[num_adults]]+Table2[[#This Row],[num_children]]</f>
        <v>4</v>
      </c>
      <c r="Q6934" s="3">
        <f>IF(OR(Table2[[#This Row],[booking_status]]="confirmed",Table2[[#This Row],[booking_status]]="checked-out"),Table2[[#This Row],[room_rate_per_night]]*Table2[[#This Row],[Num_Nights]],0)</f>
        <v>5178.3599999999997</v>
      </c>
      <c r="R6934" t="str" cm="1">
        <f t="array" ref="R6934">IFERROR(_xlfn.IFS(Table2[[#This Row],[booking_status]]="confirmed","Expected",Table2[[#This Row],[booking_status]]="checked-out","Actual"),"No Revenue")</f>
        <v>Expected</v>
      </c>
      <c r="S6934" s="4">
        <f>Table2[[#This Row],[Revenue_Amount]]/Table2[[#This Row],[Num_Nights]]</f>
        <v>470.76</v>
      </c>
    </row>
    <row r="6935" spans="1:19" x14ac:dyDescent="0.3">
      <c r="A6935">
        <v>6934</v>
      </c>
      <c r="B6935" t="s">
        <v>37</v>
      </c>
      <c r="C6935" s="9">
        <v>45066</v>
      </c>
      <c r="D6935" s="9">
        <v>45070</v>
      </c>
      <c r="E6935" s="10">
        <v>45000</v>
      </c>
      <c r="F6935" t="s">
        <v>49</v>
      </c>
      <c r="G6935">
        <v>83.53</v>
      </c>
      <c r="H6935">
        <v>4</v>
      </c>
      <c r="I6935">
        <v>2</v>
      </c>
      <c r="J6935" t="s">
        <v>28</v>
      </c>
      <c r="K6935" t="s">
        <v>66</v>
      </c>
      <c r="L6935" t="s">
        <v>21</v>
      </c>
      <c r="M6935" t="s">
        <v>36</v>
      </c>
      <c r="N6935" t="s">
        <v>41</v>
      </c>
      <c r="O6935">
        <f>Table2[[#This Row],[check_out_date]]-Table2[[#This Row],[check_in_date]]</f>
        <v>4</v>
      </c>
      <c r="P6935">
        <f>Table2[[#This Row],[num_adults]]+Table2[[#This Row],[num_children]]</f>
        <v>6</v>
      </c>
      <c r="Q6935" s="3">
        <f>IF(OR(Table2[[#This Row],[booking_status]]="confirmed",Table2[[#This Row],[booking_status]]="checked-out"),Table2[[#This Row],[room_rate_per_night]]*Table2[[#This Row],[Num_Nights]],0)</f>
        <v>334.12</v>
      </c>
      <c r="R6935" t="str" cm="1">
        <f t="array" ref="R6935">IFERROR(_xlfn.IFS(Table2[[#This Row],[booking_status]]="confirmed","Expected",Table2[[#This Row],[booking_status]]="checked-out","Actual"),"No Revenue")</f>
        <v>Expected</v>
      </c>
      <c r="S6935" s="4">
        <f>Table2[[#This Row],[Revenue_Amount]]/Table2[[#This Row],[Num_Nights]]</f>
        <v>83.53</v>
      </c>
    </row>
    <row r="6936" spans="1:19" x14ac:dyDescent="0.3">
      <c r="A6936">
        <v>6935</v>
      </c>
      <c r="B6936" t="s">
        <v>14</v>
      </c>
      <c r="C6936" s="9">
        <v>45180</v>
      </c>
      <c r="D6936" s="9">
        <v>45184</v>
      </c>
      <c r="E6936" s="10">
        <v>45120</v>
      </c>
      <c r="F6936" t="s">
        <v>27</v>
      </c>
      <c r="G6936">
        <v>177.3</v>
      </c>
      <c r="H6936">
        <v>1</v>
      </c>
      <c r="I6936">
        <v>3</v>
      </c>
      <c r="J6936" t="s">
        <v>55</v>
      </c>
      <c r="K6936" t="s">
        <v>99</v>
      </c>
      <c r="L6936" t="s">
        <v>21</v>
      </c>
      <c r="M6936" t="s">
        <v>36</v>
      </c>
      <c r="N6936" t="s">
        <v>41</v>
      </c>
      <c r="O6936">
        <f>Table2[[#This Row],[check_out_date]]-Table2[[#This Row],[check_in_date]]</f>
        <v>4</v>
      </c>
      <c r="P6936">
        <f>Table2[[#This Row],[num_adults]]+Table2[[#This Row],[num_children]]</f>
        <v>4</v>
      </c>
      <c r="Q6936" s="3">
        <f>IF(OR(Table2[[#This Row],[booking_status]]="confirmed",Table2[[#This Row],[booking_status]]="checked-out"),Table2[[#This Row],[room_rate_per_night]]*Table2[[#This Row],[Num_Nights]],0)</f>
        <v>709.2</v>
      </c>
      <c r="R6936" t="str" cm="1">
        <f t="array" ref="R6936">IFERROR(_xlfn.IFS(Table2[[#This Row],[booking_status]]="confirmed","Expected",Table2[[#This Row],[booking_status]]="checked-out","Actual"),"No Revenue")</f>
        <v>Expected</v>
      </c>
      <c r="S6936" s="4">
        <f>Table2[[#This Row],[Revenue_Amount]]/Table2[[#This Row],[Num_Nights]]</f>
        <v>177.3</v>
      </c>
    </row>
    <row r="6937" spans="1:19" x14ac:dyDescent="0.3">
      <c r="A6937">
        <v>6936</v>
      </c>
      <c r="B6937" t="s">
        <v>14</v>
      </c>
      <c r="C6937" s="9">
        <v>45291</v>
      </c>
      <c r="D6937" s="9">
        <v>45295</v>
      </c>
      <c r="E6937" s="10">
        <v>45273</v>
      </c>
      <c r="F6937" t="s">
        <v>27</v>
      </c>
      <c r="G6937">
        <v>121.91</v>
      </c>
      <c r="H6937">
        <v>4</v>
      </c>
      <c r="I6937">
        <v>2</v>
      </c>
      <c r="J6937" t="s">
        <v>55</v>
      </c>
      <c r="K6937" t="s">
        <v>99</v>
      </c>
      <c r="L6937" t="s">
        <v>70</v>
      </c>
      <c r="M6937" t="s">
        <v>22</v>
      </c>
      <c r="N6937" t="s">
        <v>95</v>
      </c>
      <c r="O6937">
        <f>Table2[[#This Row],[check_out_date]]-Table2[[#This Row],[check_in_date]]</f>
        <v>4</v>
      </c>
      <c r="P6937">
        <f>Table2[[#This Row],[num_adults]]+Table2[[#This Row],[num_children]]</f>
        <v>6</v>
      </c>
      <c r="Q6937" s="3">
        <f>IF(OR(Table2[[#This Row],[booking_status]]="confirmed",Table2[[#This Row],[booking_status]]="checked-out"),Table2[[#This Row],[room_rate_per_night]]*Table2[[#This Row],[Num_Nights]],0)</f>
        <v>0</v>
      </c>
      <c r="R6937" t="str" cm="1">
        <f t="array" ref="R6937">IFERROR(_xlfn.IFS(Table2[[#This Row],[booking_status]]="confirmed","Expected",Table2[[#This Row],[booking_status]]="checked-out","Actual"),"No Revenue")</f>
        <v>No Revenue</v>
      </c>
      <c r="S6937" s="4">
        <f>Table2[[#This Row],[Revenue_Amount]]/Table2[[#This Row],[Num_Nights]]</f>
        <v>0</v>
      </c>
    </row>
    <row r="6938" spans="1:19" x14ac:dyDescent="0.3">
      <c r="A6938">
        <v>6937</v>
      </c>
      <c r="B6938" t="s">
        <v>31</v>
      </c>
      <c r="C6938" s="9">
        <v>44969</v>
      </c>
      <c r="D6938" s="9">
        <v>44974</v>
      </c>
      <c r="E6938" s="10">
        <v>44927</v>
      </c>
      <c r="F6938" t="s">
        <v>18</v>
      </c>
      <c r="G6938">
        <v>154.55000000000001</v>
      </c>
      <c r="H6938">
        <v>3</v>
      </c>
      <c r="I6938">
        <v>1</v>
      </c>
      <c r="J6938" t="s">
        <v>55</v>
      </c>
      <c r="K6938" t="s">
        <v>20</v>
      </c>
      <c r="L6938" t="s">
        <v>21</v>
      </c>
      <c r="M6938" t="s">
        <v>22</v>
      </c>
      <c r="N6938" t="s">
        <v>41</v>
      </c>
      <c r="O6938">
        <f>Table2[[#This Row],[check_out_date]]-Table2[[#This Row],[check_in_date]]</f>
        <v>5</v>
      </c>
      <c r="P6938">
        <f>Table2[[#This Row],[num_adults]]+Table2[[#This Row],[num_children]]</f>
        <v>4</v>
      </c>
      <c r="Q6938" s="3">
        <f>IF(OR(Table2[[#This Row],[booking_status]]="confirmed",Table2[[#This Row],[booking_status]]="checked-out"),Table2[[#This Row],[room_rate_per_night]]*Table2[[#This Row],[Num_Nights]],0)</f>
        <v>772.75</v>
      </c>
      <c r="R6938" t="str" cm="1">
        <f t="array" ref="R6938">IFERROR(_xlfn.IFS(Table2[[#This Row],[booking_status]]="confirmed","Expected",Table2[[#This Row],[booking_status]]="checked-out","Actual"),"No Revenue")</f>
        <v>Expected</v>
      </c>
      <c r="S6938" s="4">
        <f>Table2[[#This Row],[Revenue_Amount]]/Table2[[#This Row],[Num_Nights]]</f>
        <v>154.55000000000001</v>
      </c>
    </row>
    <row r="6939" spans="1:19" x14ac:dyDescent="0.3">
      <c r="A6939">
        <v>6938</v>
      </c>
      <c r="B6939" t="s">
        <v>50</v>
      </c>
      <c r="C6939" s="9">
        <v>45273</v>
      </c>
      <c r="D6939" s="9">
        <v>45276</v>
      </c>
      <c r="E6939" s="10">
        <v>45254</v>
      </c>
      <c r="F6939" t="s">
        <v>27</v>
      </c>
      <c r="G6939">
        <v>210.69</v>
      </c>
      <c r="H6939">
        <v>1</v>
      </c>
      <c r="I6939">
        <v>0</v>
      </c>
      <c r="J6939" t="s">
        <v>28</v>
      </c>
      <c r="K6939" t="s">
        <v>66</v>
      </c>
      <c r="L6939" t="s">
        <v>21</v>
      </c>
      <c r="M6939" t="s">
        <v>36</v>
      </c>
      <c r="N6939" t="s">
        <v>30</v>
      </c>
      <c r="O6939">
        <f>Table2[[#This Row],[check_out_date]]-Table2[[#This Row],[check_in_date]]</f>
        <v>3</v>
      </c>
      <c r="P6939">
        <f>Table2[[#This Row],[num_adults]]+Table2[[#This Row],[num_children]]</f>
        <v>1</v>
      </c>
      <c r="Q6939" s="3">
        <f>IF(OR(Table2[[#This Row],[booking_status]]="confirmed",Table2[[#This Row],[booking_status]]="checked-out"),Table2[[#This Row],[room_rate_per_night]]*Table2[[#This Row],[Num_Nights]],0)</f>
        <v>632.06999999999994</v>
      </c>
      <c r="R6939" t="str" cm="1">
        <f t="array" ref="R6939">IFERROR(_xlfn.IFS(Table2[[#This Row],[booking_status]]="confirmed","Expected",Table2[[#This Row],[booking_status]]="checked-out","Actual"),"No Revenue")</f>
        <v>Expected</v>
      </c>
      <c r="S6939" s="4">
        <f>Table2[[#This Row],[Revenue_Amount]]/Table2[[#This Row],[Num_Nights]]</f>
        <v>210.68999999999997</v>
      </c>
    </row>
    <row r="6940" spans="1:19" x14ac:dyDescent="0.3">
      <c r="A6940">
        <v>6939</v>
      </c>
      <c r="B6940" t="s">
        <v>31</v>
      </c>
      <c r="C6940" s="9">
        <v>45263</v>
      </c>
      <c r="D6940" s="9">
        <v>45266</v>
      </c>
      <c r="E6940" s="10">
        <v>45252</v>
      </c>
      <c r="F6940" t="s">
        <v>49</v>
      </c>
      <c r="G6940">
        <v>80.260000000000005</v>
      </c>
      <c r="H6940">
        <v>1</v>
      </c>
      <c r="I6940">
        <v>1</v>
      </c>
      <c r="J6940" t="s">
        <v>19</v>
      </c>
      <c r="K6940" t="s">
        <v>29</v>
      </c>
      <c r="L6940" t="s">
        <v>21</v>
      </c>
      <c r="M6940" t="s">
        <v>22</v>
      </c>
      <c r="N6940" t="s">
        <v>30</v>
      </c>
      <c r="O6940">
        <f>Table2[[#This Row],[check_out_date]]-Table2[[#This Row],[check_in_date]]</f>
        <v>3</v>
      </c>
      <c r="P6940">
        <f>Table2[[#This Row],[num_adults]]+Table2[[#This Row],[num_children]]</f>
        <v>2</v>
      </c>
      <c r="Q6940" s="3">
        <f>IF(OR(Table2[[#This Row],[booking_status]]="confirmed",Table2[[#This Row],[booking_status]]="checked-out"),Table2[[#This Row],[room_rate_per_night]]*Table2[[#This Row],[Num_Nights]],0)</f>
        <v>240.78000000000003</v>
      </c>
      <c r="R6940" t="str" cm="1">
        <f t="array" ref="R6940">IFERROR(_xlfn.IFS(Table2[[#This Row],[booking_status]]="confirmed","Expected",Table2[[#This Row],[booking_status]]="checked-out","Actual"),"No Revenue")</f>
        <v>Expected</v>
      </c>
      <c r="S6940" s="4">
        <f>Table2[[#This Row],[Revenue_Amount]]/Table2[[#This Row],[Num_Nights]]</f>
        <v>80.260000000000005</v>
      </c>
    </row>
    <row r="6941" spans="1:19" x14ac:dyDescent="0.3">
      <c r="A6941">
        <v>6940</v>
      </c>
      <c r="B6941" t="s">
        <v>31</v>
      </c>
      <c r="C6941" s="9">
        <v>45231</v>
      </c>
      <c r="D6941" s="9">
        <v>45236</v>
      </c>
      <c r="E6941" s="10">
        <v>45158</v>
      </c>
      <c r="F6941" t="s">
        <v>27</v>
      </c>
      <c r="G6941">
        <v>140.59</v>
      </c>
      <c r="H6941">
        <v>1</v>
      </c>
      <c r="I6941">
        <v>0</v>
      </c>
      <c r="J6941" t="s">
        <v>28</v>
      </c>
      <c r="K6941" t="s">
        <v>20</v>
      </c>
      <c r="L6941" t="s">
        <v>21</v>
      </c>
      <c r="M6941" t="s">
        <v>36</v>
      </c>
      <c r="N6941" t="s">
        <v>41</v>
      </c>
      <c r="O6941">
        <f>Table2[[#This Row],[check_out_date]]-Table2[[#This Row],[check_in_date]]</f>
        <v>5</v>
      </c>
      <c r="P6941">
        <f>Table2[[#This Row],[num_adults]]+Table2[[#This Row],[num_children]]</f>
        <v>1</v>
      </c>
      <c r="Q6941" s="3">
        <f>IF(OR(Table2[[#This Row],[booking_status]]="confirmed",Table2[[#This Row],[booking_status]]="checked-out"),Table2[[#This Row],[room_rate_per_night]]*Table2[[#This Row],[Num_Nights]],0)</f>
        <v>702.95</v>
      </c>
      <c r="R6941" t="str" cm="1">
        <f t="array" ref="R6941">IFERROR(_xlfn.IFS(Table2[[#This Row],[booking_status]]="confirmed","Expected",Table2[[#This Row],[booking_status]]="checked-out","Actual"),"No Revenue")</f>
        <v>Expected</v>
      </c>
      <c r="S6941" s="4">
        <f>Table2[[#This Row],[Revenue_Amount]]/Table2[[#This Row],[Num_Nights]]</f>
        <v>140.59</v>
      </c>
    </row>
    <row r="6942" spans="1:19" x14ac:dyDescent="0.3">
      <c r="A6942">
        <v>6941</v>
      </c>
      <c r="B6942" t="s">
        <v>31</v>
      </c>
      <c r="C6942" s="9">
        <v>45174</v>
      </c>
      <c r="D6942" s="9">
        <v>45177</v>
      </c>
      <c r="E6942" s="10">
        <v>45155</v>
      </c>
      <c r="F6942" t="s">
        <v>27</v>
      </c>
      <c r="G6942">
        <v>107.04</v>
      </c>
      <c r="H6942">
        <v>2</v>
      </c>
      <c r="I6942">
        <v>0</v>
      </c>
      <c r="J6942" t="s">
        <v>19</v>
      </c>
      <c r="K6942" t="s">
        <v>20</v>
      </c>
      <c r="L6942" t="s">
        <v>21</v>
      </c>
      <c r="M6942" t="s">
        <v>22</v>
      </c>
      <c r="N6942" t="s">
        <v>23</v>
      </c>
      <c r="O6942">
        <f>Table2[[#This Row],[check_out_date]]-Table2[[#This Row],[check_in_date]]</f>
        <v>3</v>
      </c>
      <c r="P6942">
        <f>Table2[[#This Row],[num_adults]]+Table2[[#This Row],[num_children]]</f>
        <v>2</v>
      </c>
      <c r="Q6942" s="3">
        <f>IF(OR(Table2[[#This Row],[booking_status]]="confirmed",Table2[[#This Row],[booking_status]]="checked-out"),Table2[[#This Row],[room_rate_per_night]]*Table2[[#This Row],[Num_Nights]],0)</f>
        <v>321.12</v>
      </c>
      <c r="R6942" t="str" cm="1">
        <f t="array" ref="R6942">IFERROR(_xlfn.IFS(Table2[[#This Row],[booking_status]]="confirmed","Expected",Table2[[#This Row],[booking_status]]="checked-out","Actual"),"No Revenue")</f>
        <v>Expected</v>
      </c>
      <c r="S6942" s="4">
        <f>Table2[[#This Row],[Revenue_Amount]]/Table2[[#This Row],[Num_Nights]]</f>
        <v>107.04</v>
      </c>
    </row>
    <row r="6943" spans="1:19" x14ac:dyDescent="0.3">
      <c r="A6943">
        <v>6942</v>
      </c>
      <c r="B6943" t="s">
        <v>31</v>
      </c>
      <c r="C6943" s="9">
        <v>45181</v>
      </c>
      <c r="D6943" s="9">
        <v>45187</v>
      </c>
      <c r="E6943" s="10">
        <v>45109</v>
      </c>
      <c r="F6943" t="s">
        <v>49</v>
      </c>
      <c r="G6943">
        <v>93.27</v>
      </c>
      <c r="H6943">
        <v>1</v>
      </c>
      <c r="I6943">
        <v>2</v>
      </c>
      <c r="J6943" t="s">
        <v>55</v>
      </c>
      <c r="K6943" t="s">
        <v>66</v>
      </c>
      <c r="L6943" t="s">
        <v>21</v>
      </c>
      <c r="M6943" t="s">
        <v>36</v>
      </c>
      <c r="N6943" t="s">
        <v>30</v>
      </c>
      <c r="O6943">
        <f>Table2[[#This Row],[check_out_date]]-Table2[[#This Row],[check_in_date]]</f>
        <v>6</v>
      </c>
      <c r="P6943">
        <f>Table2[[#This Row],[num_adults]]+Table2[[#This Row],[num_children]]</f>
        <v>3</v>
      </c>
      <c r="Q6943" s="3">
        <f>IF(OR(Table2[[#This Row],[booking_status]]="confirmed",Table2[[#This Row],[booking_status]]="checked-out"),Table2[[#This Row],[room_rate_per_night]]*Table2[[#This Row],[Num_Nights]],0)</f>
        <v>559.62</v>
      </c>
      <c r="R6943" t="str" cm="1">
        <f t="array" ref="R6943">IFERROR(_xlfn.IFS(Table2[[#This Row],[booking_status]]="confirmed","Expected",Table2[[#This Row],[booking_status]]="checked-out","Actual"),"No Revenue")</f>
        <v>Expected</v>
      </c>
      <c r="S6943" s="4">
        <f>Table2[[#This Row],[Revenue_Amount]]/Table2[[#This Row],[Num_Nights]]</f>
        <v>93.27</v>
      </c>
    </row>
    <row r="6944" spans="1:19" hidden="1" x14ac:dyDescent="0.3">
      <c r="A6944">
        <v>6943</v>
      </c>
      <c r="B6944" t="s">
        <v>37</v>
      </c>
      <c r="C6944" s="9">
        <v>45271</v>
      </c>
      <c r="D6944" s="9">
        <v>45276</v>
      </c>
      <c r="E6944" s="10">
        <v>45210</v>
      </c>
      <c r="F6944" t="s">
        <v>18</v>
      </c>
      <c r="G6944">
        <v>304.05</v>
      </c>
      <c r="H6944">
        <v>3</v>
      </c>
      <c r="I6944">
        <v>2</v>
      </c>
      <c r="J6944" t="s">
        <v>35</v>
      </c>
      <c r="K6944" t="s">
        <v>44</v>
      </c>
      <c r="L6944" t="s">
        <v>21</v>
      </c>
      <c r="M6944" t="s">
        <v>36</v>
      </c>
      <c r="N6944" t="s">
        <v>45</v>
      </c>
      <c r="O6944">
        <f>Table2[[#This Row],[check_out_date]]-Table2[[#This Row],[check_in_date]]</f>
        <v>5</v>
      </c>
      <c r="P6944">
        <f>Table2[[#This Row],[num_adults]]+Table2[[#This Row],[num_children]]</f>
        <v>5</v>
      </c>
      <c r="Q6944" s="3">
        <f>IF(OR(Table2[[#This Row],[booking_status]]="confirmed",Table2[[#This Row],[booking_status]]="checked-out"),Table2[[#This Row],[room_rate_per_night]]*Table2[[#This Row],[Num_Nights]],0)</f>
        <v>1520.25</v>
      </c>
      <c r="R6944" t="str" cm="1">
        <f t="array" ref="R6944">IFERROR(_xlfn.IFS(Table2[[#This Row],[booking_status]]="confirmed","Expected",Table2[[#This Row],[booking_status]]="checked-out","Actual"),"No Revenue")</f>
        <v>Expected</v>
      </c>
      <c r="S6944" s="4">
        <f>Table2[[#This Row],[Revenue_Amount]]/Table2[[#This Row],[Num_Nights]]</f>
        <v>304.05</v>
      </c>
    </row>
    <row r="6945" spans="1:19" x14ac:dyDescent="0.3">
      <c r="A6945">
        <v>6944</v>
      </c>
      <c r="B6945" t="s">
        <v>50</v>
      </c>
      <c r="C6945" s="9">
        <v>45192</v>
      </c>
      <c r="D6945" s="9">
        <v>45200</v>
      </c>
      <c r="E6945" s="10">
        <v>45168</v>
      </c>
      <c r="F6945" t="s">
        <v>18</v>
      </c>
      <c r="G6945">
        <v>247.88</v>
      </c>
      <c r="H6945">
        <v>1</v>
      </c>
      <c r="I6945">
        <v>0</v>
      </c>
      <c r="J6945" t="s">
        <v>28</v>
      </c>
      <c r="K6945" t="s">
        <v>44</v>
      </c>
      <c r="L6945" t="s">
        <v>21</v>
      </c>
      <c r="M6945" t="s">
        <v>22</v>
      </c>
      <c r="N6945" t="s">
        <v>41</v>
      </c>
      <c r="O6945">
        <f>Table2[[#This Row],[check_out_date]]-Table2[[#This Row],[check_in_date]]</f>
        <v>8</v>
      </c>
      <c r="P6945">
        <f>Table2[[#This Row],[num_adults]]+Table2[[#This Row],[num_children]]</f>
        <v>1</v>
      </c>
      <c r="Q6945" s="3">
        <f>IF(OR(Table2[[#This Row],[booking_status]]="confirmed",Table2[[#This Row],[booking_status]]="checked-out"),Table2[[#This Row],[room_rate_per_night]]*Table2[[#This Row],[Num_Nights]],0)</f>
        <v>1983.04</v>
      </c>
      <c r="R6945" t="str" cm="1">
        <f t="array" ref="R6945">IFERROR(_xlfn.IFS(Table2[[#This Row],[booking_status]]="confirmed","Expected",Table2[[#This Row],[booking_status]]="checked-out","Actual"),"No Revenue")</f>
        <v>Expected</v>
      </c>
      <c r="S6945" s="4">
        <f>Table2[[#This Row],[Revenue_Amount]]/Table2[[#This Row],[Num_Nights]]</f>
        <v>247.88</v>
      </c>
    </row>
    <row r="6946" spans="1:19" x14ac:dyDescent="0.3">
      <c r="A6946">
        <v>6945</v>
      </c>
      <c r="B6946" t="s">
        <v>14</v>
      </c>
      <c r="C6946" s="9">
        <v>44998</v>
      </c>
      <c r="D6946" s="9">
        <v>45007</v>
      </c>
      <c r="E6946" s="10">
        <v>44978</v>
      </c>
      <c r="F6946" t="s">
        <v>27</v>
      </c>
      <c r="G6946">
        <v>145.55000000000001</v>
      </c>
      <c r="H6946">
        <v>1</v>
      </c>
      <c r="I6946">
        <v>3</v>
      </c>
      <c r="J6946" t="s">
        <v>19</v>
      </c>
      <c r="K6946" t="s">
        <v>44</v>
      </c>
      <c r="L6946" t="s">
        <v>21</v>
      </c>
      <c r="M6946" t="s">
        <v>36</v>
      </c>
      <c r="N6946" t="s">
        <v>45</v>
      </c>
      <c r="O6946">
        <f>Table2[[#This Row],[check_out_date]]-Table2[[#This Row],[check_in_date]]</f>
        <v>9</v>
      </c>
      <c r="P6946">
        <f>Table2[[#This Row],[num_adults]]+Table2[[#This Row],[num_children]]</f>
        <v>4</v>
      </c>
      <c r="Q6946" s="3">
        <f>IF(OR(Table2[[#This Row],[booking_status]]="confirmed",Table2[[#This Row],[booking_status]]="checked-out"),Table2[[#This Row],[room_rate_per_night]]*Table2[[#This Row],[Num_Nights]],0)</f>
        <v>1309.95</v>
      </c>
      <c r="R6946" t="str" cm="1">
        <f t="array" ref="R6946">IFERROR(_xlfn.IFS(Table2[[#This Row],[booking_status]]="confirmed","Expected",Table2[[#This Row],[booking_status]]="checked-out","Actual"),"No Revenue")</f>
        <v>Expected</v>
      </c>
      <c r="S6946" s="4">
        <f>Table2[[#This Row],[Revenue_Amount]]/Table2[[#This Row],[Num_Nights]]</f>
        <v>145.55000000000001</v>
      </c>
    </row>
    <row r="6947" spans="1:19" x14ac:dyDescent="0.3">
      <c r="A6947">
        <v>6946</v>
      </c>
      <c r="B6947" t="s">
        <v>50</v>
      </c>
      <c r="C6947" s="9">
        <v>44977</v>
      </c>
      <c r="D6947" s="9">
        <v>44983</v>
      </c>
      <c r="E6947" s="10">
        <v>44940</v>
      </c>
      <c r="F6947" t="s">
        <v>27</v>
      </c>
      <c r="G6947">
        <v>171.42</v>
      </c>
      <c r="H6947">
        <v>2</v>
      </c>
      <c r="I6947">
        <v>2</v>
      </c>
      <c r="J6947" t="s">
        <v>28</v>
      </c>
      <c r="K6947" t="s">
        <v>29</v>
      </c>
      <c r="L6947" t="s">
        <v>56</v>
      </c>
      <c r="M6947" t="s">
        <v>36</v>
      </c>
      <c r="N6947" t="s">
        <v>41</v>
      </c>
      <c r="O6947">
        <f>Table2[[#This Row],[check_out_date]]-Table2[[#This Row],[check_in_date]]</f>
        <v>6</v>
      </c>
      <c r="P6947">
        <f>Table2[[#This Row],[num_adults]]+Table2[[#This Row],[num_children]]</f>
        <v>4</v>
      </c>
      <c r="Q6947" s="3">
        <f>IF(OR(Table2[[#This Row],[booking_status]]="confirmed",Table2[[#This Row],[booking_status]]="checked-out"),Table2[[#This Row],[room_rate_per_night]]*Table2[[#This Row],[Num_Nights]],0)</f>
        <v>1028.52</v>
      </c>
      <c r="R6947" t="str" cm="1">
        <f t="array" ref="R6947">IFERROR(_xlfn.IFS(Table2[[#This Row],[booking_status]]="confirmed","Expected",Table2[[#This Row],[booking_status]]="checked-out","Actual"),"No Revenue")</f>
        <v>Actual</v>
      </c>
      <c r="S6947" s="4">
        <f>Table2[[#This Row],[Revenue_Amount]]/Table2[[#This Row],[Num_Nights]]</f>
        <v>171.42</v>
      </c>
    </row>
    <row r="6948" spans="1:19" hidden="1" x14ac:dyDescent="0.3">
      <c r="A6948">
        <v>6947</v>
      </c>
      <c r="B6948" t="s">
        <v>31</v>
      </c>
      <c r="C6948" s="9">
        <v>45087</v>
      </c>
      <c r="D6948" s="9">
        <v>45097</v>
      </c>
      <c r="E6948" s="10">
        <v>45076</v>
      </c>
      <c r="F6948" t="s">
        <v>18</v>
      </c>
      <c r="G6948">
        <v>196.6</v>
      </c>
      <c r="H6948">
        <v>2</v>
      </c>
      <c r="I6948">
        <v>0</v>
      </c>
      <c r="J6948" t="s">
        <v>35</v>
      </c>
      <c r="K6948" t="s">
        <v>99</v>
      </c>
      <c r="L6948" t="s">
        <v>21</v>
      </c>
      <c r="M6948" t="s">
        <v>36</v>
      </c>
      <c r="N6948" t="s">
        <v>23</v>
      </c>
      <c r="O6948">
        <f>Table2[[#This Row],[check_out_date]]-Table2[[#This Row],[check_in_date]]</f>
        <v>10</v>
      </c>
      <c r="P6948">
        <f>Table2[[#This Row],[num_adults]]+Table2[[#This Row],[num_children]]</f>
        <v>2</v>
      </c>
      <c r="Q6948" s="3">
        <f>IF(OR(Table2[[#This Row],[booking_status]]="confirmed",Table2[[#This Row],[booking_status]]="checked-out"),Table2[[#This Row],[room_rate_per_night]]*Table2[[#This Row],[Num_Nights]],0)</f>
        <v>1966</v>
      </c>
      <c r="R6948" t="str" cm="1">
        <f t="array" ref="R6948">IFERROR(_xlfn.IFS(Table2[[#This Row],[booking_status]]="confirmed","Expected",Table2[[#This Row],[booking_status]]="checked-out","Actual"),"No Revenue")</f>
        <v>Expected</v>
      </c>
      <c r="S6948" s="4">
        <f>Table2[[#This Row],[Revenue_Amount]]/Table2[[#This Row],[Num_Nights]]</f>
        <v>196.6</v>
      </c>
    </row>
    <row r="6949" spans="1:19" x14ac:dyDescent="0.3">
      <c r="A6949">
        <v>6948</v>
      </c>
      <c r="B6949" t="s">
        <v>50</v>
      </c>
      <c r="C6949" s="9">
        <v>45101</v>
      </c>
      <c r="D6949" s="9">
        <v>45106</v>
      </c>
      <c r="E6949" s="10">
        <v>45044</v>
      </c>
      <c r="F6949" t="s">
        <v>27</v>
      </c>
      <c r="G6949">
        <v>135.25</v>
      </c>
      <c r="H6949">
        <v>1</v>
      </c>
      <c r="I6949">
        <v>3</v>
      </c>
      <c r="J6949" t="s">
        <v>94</v>
      </c>
      <c r="K6949" t="s">
        <v>29</v>
      </c>
      <c r="L6949" t="s">
        <v>56</v>
      </c>
      <c r="M6949" t="s">
        <v>36</v>
      </c>
      <c r="N6949" t="s">
        <v>23</v>
      </c>
      <c r="O6949">
        <f>Table2[[#This Row],[check_out_date]]-Table2[[#This Row],[check_in_date]]</f>
        <v>5</v>
      </c>
      <c r="P6949">
        <f>Table2[[#This Row],[num_adults]]+Table2[[#This Row],[num_children]]</f>
        <v>4</v>
      </c>
      <c r="Q6949" s="3">
        <f>IF(OR(Table2[[#This Row],[booking_status]]="confirmed",Table2[[#This Row],[booking_status]]="checked-out"),Table2[[#This Row],[room_rate_per_night]]*Table2[[#This Row],[Num_Nights]],0)</f>
        <v>676.25</v>
      </c>
      <c r="R6949" t="str" cm="1">
        <f t="array" ref="R6949">IFERROR(_xlfn.IFS(Table2[[#This Row],[booking_status]]="confirmed","Expected",Table2[[#This Row],[booking_status]]="checked-out","Actual"),"No Revenue")</f>
        <v>Actual</v>
      </c>
      <c r="S6949" s="4">
        <f>Table2[[#This Row],[Revenue_Amount]]/Table2[[#This Row],[Num_Nights]]</f>
        <v>135.25</v>
      </c>
    </row>
    <row r="6950" spans="1:19" x14ac:dyDescent="0.3">
      <c r="A6950">
        <v>6949</v>
      </c>
      <c r="B6950" t="s">
        <v>31</v>
      </c>
      <c r="C6950" s="9">
        <v>45271</v>
      </c>
      <c r="D6950" s="9">
        <v>45284</v>
      </c>
      <c r="E6950" s="10">
        <v>45229</v>
      </c>
      <c r="F6950" t="s">
        <v>54</v>
      </c>
      <c r="G6950">
        <v>365.55</v>
      </c>
      <c r="H6950">
        <v>1</v>
      </c>
      <c r="I6950">
        <v>0</v>
      </c>
      <c r="J6950" t="s">
        <v>28</v>
      </c>
      <c r="K6950" t="s">
        <v>44</v>
      </c>
      <c r="L6950" t="s">
        <v>21</v>
      </c>
      <c r="M6950" t="s">
        <v>36</v>
      </c>
      <c r="N6950" t="s">
        <v>23</v>
      </c>
      <c r="O6950">
        <f>Table2[[#This Row],[check_out_date]]-Table2[[#This Row],[check_in_date]]</f>
        <v>13</v>
      </c>
      <c r="P6950">
        <f>Table2[[#This Row],[num_adults]]+Table2[[#This Row],[num_children]]</f>
        <v>1</v>
      </c>
      <c r="Q6950" s="3">
        <f>IF(OR(Table2[[#This Row],[booking_status]]="confirmed",Table2[[#This Row],[booking_status]]="checked-out"),Table2[[#This Row],[room_rate_per_night]]*Table2[[#This Row],[Num_Nights]],0)</f>
        <v>4752.1500000000005</v>
      </c>
      <c r="R6950" t="str" cm="1">
        <f t="array" ref="R6950">IFERROR(_xlfn.IFS(Table2[[#This Row],[booking_status]]="confirmed","Expected",Table2[[#This Row],[booking_status]]="checked-out","Actual"),"No Revenue")</f>
        <v>Expected</v>
      </c>
      <c r="S6950" s="4">
        <f>Table2[[#This Row],[Revenue_Amount]]/Table2[[#This Row],[Num_Nights]]</f>
        <v>365.55000000000007</v>
      </c>
    </row>
    <row r="6951" spans="1:19" x14ac:dyDescent="0.3">
      <c r="A6951">
        <v>6950</v>
      </c>
      <c r="B6951" t="s">
        <v>14</v>
      </c>
      <c r="C6951" s="9">
        <v>45265</v>
      </c>
      <c r="D6951" s="9">
        <v>45270</v>
      </c>
      <c r="E6951" s="10">
        <v>45254</v>
      </c>
      <c r="F6951" t="s">
        <v>18</v>
      </c>
      <c r="G6951">
        <v>236.84</v>
      </c>
      <c r="H6951">
        <v>4</v>
      </c>
      <c r="I6951">
        <v>1</v>
      </c>
      <c r="J6951" t="s">
        <v>28</v>
      </c>
      <c r="K6951" t="s">
        <v>99</v>
      </c>
      <c r="L6951" t="s">
        <v>70</v>
      </c>
      <c r="M6951" t="s">
        <v>36</v>
      </c>
      <c r="N6951" t="s">
        <v>23</v>
      </c>
      <c r="O6951">
        <f>Table2[[#This Row],[check_out_date]]-Table2[[#This Row],[check_in_date]]</f>
        <v>5</v>
      </c>
      <c r="P6951">
        <f>Table2[[#This Row],[num_adults]]+Table2[[#This Row],[num_children]]</f>
        <v>5</v>
      </c>
      <c r="Q6951" s="3">
        <f>IF(OR(Table2[[#This Row],[booking_status]]="confirmed",Table2[[#This Row],[booking_status]]="checked-out"),Table2[[#This Row],[room_rate_per_night]]*Table2[[#This Row],[Num_Nights]],0)</f>
        <v>0</v>
      </c>
      <c r="R6951" t="str" cm="1">
        <f t="array" ref="R6951">IFERROR(_xlfn.IFS(Table2[[#This Row],[booking_status]]="confirmed","Expected",Table2[[#This Row],[booking_status]]="checked-out","Actual"),"No Revenue")</f>
        <v>No Revenue</v>
      </c>
      <c r="S6951" s="4">
        <f>Table2[[#This Row],[Revenue_Amount]]/Table2[[#This Row],[Num_Nights]]</f>
        <v>0</v>
      </c>
    </row>
    <row r="6952" spans="1:19" hidden="1" x14ac:dyDescent="0.3">
      <c r="A6952">
        <v>6951</v>
      </c>
      <c r="B6952" t="s">
        <v>37</v>
      </c>
      <c r="C6952" s="9">
        <v>45116</v>
      </c>
      <c r="D6952" s="9">
        <v>45123</v>
      </c>
      <c r="E6952" s="10">
        <v>45110</v>
      </c>
      <c r="F6952" t="s">
        <v>27</v>
      </c>
      <c r="G6952">
        <v>202.07</v>
      </c>
      <c r="H6952">
        <v>2</v>
      </c>
      <c r="I6952">
        <v>0</v>
      </c>
      <c r="J6952" t="s">
        <v>35</v>
      </c>
      <c r="K6952" t="s">
        <v>99</v>
      </c>
      <c r="L6952" t="s">
        <v>60</v>
      </c>
      <c r="M6952" t="s">
        <v>36</v>
      </c>
      <c r="N6952" t="s">
        <v>41</v>
      </c>
      <c r="O6952">
        <f>Table2[[#This Row],[check_out_date]]-Table2[[#This Row],[check_in_date]]</f>
        <v>7</v>
      </c>
      <c r="P6952">
        <f>Table2[[#This Row],[num_adults]]+Table2[[#This Row],[num_children]]</f>
        <v>2</v>
      </c>
      <c r="Q6952" s="3">
        <f>IF(OR(Table2[[#This Row],[booking_status]]="confirmed",Table2[[#This Row],[booking_status]]="checked-out"),Table2[[#This Row],[room_rate_per_night]]*Table2[[#This Row],[Num_Nights]],0)</f>
        <v>0</v>
      </c>
      <c r="R6952" t="str" cm="1">
        <f t="array" ref="R6952">IFERROR(_xlfn.IFS(Table2[[#This Row],[booking_status]]="confirmed","Expected",Table2[[#This Row],[booking_status]]="checked-out","Actual"),"No Revenue")</f>
        <v>No Revenue</v>
      </c>
      <c r="S6952" s="4">
        <f>Table2[[#This Row],[Revenue_Amount]]/Table2[[#This Row],[Num_Nights]]</f>
        <v>0</v>
      </c>
    </row>
    <row r="6953" spans="1:19" x14ac:dyDescent="0.3">
      <c r="A6953">
        <v>6952</v>
      </c>
      <c r="B6953" t="s">
        <v>50</v>
      </c>
      <c r="C6953" s="9">
        <v>45131</v>
      </c>
      <c r="D6953" s="9">
        <v>45141</v>
      </c>
      <c r="E6953" s="10">
        <v>45106</v>
      </c>
      <c r="F6953" t="s">
        <v>54</v>
      </c>
      <c r="G6953">
        <v>377.13</v>
      </c>
      <c r="H6953">
        <v>1</v>
      </c>
      <c r="I6953">
        <v>0</v>
      </c>
      <c r="J6953" t="s">
        <v>28</v>
      </c>
      <c r="K6953" t="s">
        <v>99</v>
      </c>
      <c r="L6953" t="s">
        <v>21</v>
      </c>
      <c r="M6953" t="s">
        <v>36</v>
      </c>
      <c r="N6953" t="s">
        <v>41</v>
      </c>
      <c r="O6953">
        <f>Table2[[#This Row],[check_out_date]]-Table2[[#This Row],[check_in_date]]</f>
        <v>10</v>
      </c>
      <c r="P6953">
        <f>Table2[[#This Row],[num_adults]]+Table2[[#This Row],[num_children]]</f>
        <v>1</v>
      </c>
      <c r="Q6953" s="3">
        <f>IF(OR(Table2[[#This Row],[booking_status]]="confirmed",Table2[[#This Row],[booking_status]]="checked-out"),Table2[[#This Row],[room_rate_per_night]]*Table2[[#This Row],[Num_Nights]],0)</f>
        <v>3771.3</v>
      </c>
      <c r="R6953" t="str" cm="1">
        <f t="array" ref="R6953">IFERROR(_xlfn.IFS(Table2[[#This Row],[booking_status]]="confirmed","Expected",Table2[[#This Row],[booking_status]]="checked-out","Actual"),"No Revenue")</f>
        <v>Expected</v>
      </c>
      <c r="S6953" s="4">
        <f>Table2[[#This Row],[Revenue_Amount]]/Table2[[#This Row],[Num_Nights]]</f>
        <v>377.13</v>
      </c>
    </row>
    <row r="6954" spans="1:19" hidden="1" x14ac:dyDescent="0.3">
      <c r="A6954">
        <v>6953</v>
      </c>
      <c r="B6954" t="s">
        <v>50</v>
      </c>
      <c r="C6954" s="9">
        <v>45261</v>
      </c>
      <c r="D6954" s="9">
        <v>45265</v>
      </c>
      <c r="E6954" s="10">
        <v>45216</v>
      </c>
      <c r="F6954" t="s">
        <v>49</v>
      </c>
      <c r="G6954">
        <v>159.19999999999999</v>
      </c>
      <c r="H6954">
        <v>3</v>
      </c>
      <c r="I6954">
        <v>0</v>
      </c>
      <c r="J6954" t="s">
        <v>35</v>
      </c>
      <c r="K6954" t="s">
        <v>44</v>
      </c>
      <c r="L6954" t="s">
        <v>21</v>
      </c>
      <c r="M6954" t="s">
        <v>22</v>
      </c>
      <c r="N6954" t="s">
        <v>41</v>
      </c>
      <c r="O6954">
        <f>Table2[[#This Row],[check_out_date]]-Table2[[#This Row],[check_in_date]]</f>
        <v>4</v>
      </c>
      <c r="P6954">
        <f>Table2[[#This Row],[num_adults]]+Table2[[#This Row],[num_children]]</f>
        <v>3</v>
      </c>
      <c r="Q6954" s="3">
        <f>IF(OR(Table2[[#This Row],[booking_status]]="confirmed",Table2[[#This Row],[booking_status]]="checked-out"),Table2[[#This Row],[room_rate_per_night]]*Table2[[#This Row],[Num_Nights]],0)</f>
        <v>636.79999999999995</v>
      </c>
      <c r="R6954" t="str" cm="1">
        <f t="array" ref="R6954">IFERROR(_xlfn.IFS(Table2[[#This Row],[booking_status]]="confirmed","Expected",Table2[[#This Row],[booking_status]]="checked-out","Actual"),"No Revenue")</f>
        <v>Expected</v>
      </c>
      <c r="S6954" s="4">
        <f>Table2[[#This Row],[Revenue_Amount]]/Table2[[#This Row],[Num_Nights]]</f>
        <v>159.19999999999999</v>
      </c>
    </row>
    <row r="6955" spans="1:19" x14ac:dyDescent="0.3">
      <c r="A6955">
        <v>6954</v>
      </c>
      <c r="B6955" t="s">
        <v>37</v>
      </c>
      <c r="C6955" s="9">
        <v>45106</v>
      </c>
      <c r="D6955" s="9">
        <v>45117</v>
      </c>
      <c r="E6955" s="10">
        <v>45098</v>
      </c>
      <c r="F6955" t="s">
        <v>27</v>
      </c>
      <c r="G6955">
        <v>214.99</v>
      </c>
      <c r="H6955">
        <v>1</v>
      </c>
      <c r="I6955">
        <v>1</v>
      </c>
      <c r="J6955" t="s">
        <v>28</v>
      </c>
      <c r="K6955" t="s">
        <v>44</v>
      </c>
      <c r="L6955" t="s">
        <v>60</v>
      </c>
      <c r="M6955" t="s">
        <v>36</v>
      </c>
      <c r="N6955" t="s">
        <v>41</v>
      </c>
      <c r="O6955">
        <f>Table2[[#This Row],[check_out_date]]-Table2[[#This Row],[check_in_date]]</f>
        <v>11</v>
      </c>
      <c r="P6955">
        <f>Table2[[#This Row],[num_adults]]+Table2[[#This Row],[num_children]]</f>
        <v>2</v>
      </c>
      <c r="Q6955" s="3">
        <f>IF(OR(Table2[[#This Row],[booking_status]]="confirmed",Table2[[#This Row],[booking_status]]="checked-out"),Table2[[#This Row],[room_rate_per_night]]*Table2[[#This Row],[Num_Nights]],0)</f>
        <v>0</v>
      </c>
      <c r="R6955" t="str" cm="1">
        <f t="array" ref="R6955">IFERROR(_xlfn.IFS(Table2[[#This Row],[booking_status]]="confirmed","Expected",Table2[[#This Row],[booking_status]]="checked-out","Actual"),"No Revenue")</f>
        <v>No Revenue</v>
      </c>
      <c r="S6955" s="4">
        <f>Table2[[#This Row],[Revenue_Amount]]/Table2[[#This Row],[Num_Nights]]</f>
        <v>0</v>
      </c>
    </row>
    <row r="6956" spans="1:19" x14ac:dyDescent="0.3">
      <c r="A6956">
        <v>6955</v>
      </c>
      <c r="B6956" t="s">
        <v>37</v>
      </c>
      <c r="C6956" s="9">
        <v>45227</v>
      </c>
      <c r="D6956" s="9">
        <v>45228</v>
      </c>
      <c r="E6956" s="10">
        <v>45207</v>
      </c>
      <c r="F6956" t="s">
        <v>27</v>
      </c>
      <c r="G6956">
        <v>171.56</v>
      </c>
      <c r="H6956">
        <v>1</v>
      </c>
      <c r="I6956">
        <v>0</v>
      </c>
      <c r="J6956" t="s">
        <v>28</v>
      </c>
      <c r="K6956" t="s">
        <v>29</v>
      </c>
      <c r="L6956" t="s">
        <v>21</v>
      </c>
      <c r="M6956" t="s">
        <v>36</v>
      </c>
      <c r="N6956" t="s">
        <v>41</v>
      </c>
      <c r="O6956">
        <f>Table2[[#This Row],[check_out_date]]-Table2[[#This Row],[check_in_date]]</f>
        <v>1</v>
      </c>
      <c r="P6956">
        <f>Table2[[#This Row],[num_adults]]+Table2[[#This Row],[num_children]]</f>
        <v>1</v>
      </c>
      <c r="Q6956" s="3">
        <f>IF(OR(Table2[[#This Row],[booking_status]]="confirmed",Table2[[#This Row],[booking_status]]="checked-out"),Table2[[#This Row],[room_rate_per_night]]*Table2[[#This Row],[Num_Nights]],0)</f>
        <v>171.56</v>
      </c>
      <c r="R6956" t="str" cm="1">
        <f t="array" ref="R6956">IFERROR(_xlfn.IFS(Table2[[#This Row],[booking_status]]="confirmed","Expected",Table2[[#This Row],[booking_status]]="checked-out","Actual"),"No Revenue")</f>
        <v>Expected</v>
      </c>
      <c r="S6956" s="4">
        <f>Table2[[#This Row],[Revenue_Amount]]/Table2[[#This Row],[Num_Nights]]</f>
        <v>171.56</v>
      </c>
    </row>
    <row r="6957" spans="1:19" x14ac:dyDescent="0.3">
      <c r="A6957">
        <v>6956</v>
      </c>
      <c r="B6957" t="s">
        <v>14</v>
      </c>
      <c r="C6957" s="9">
        <v>45145</v>
      </c>
      <c r="D6957" s="9">
        <v>45154</v>
      </c>
      <c r="E6957" s="10">
        <v>45110</v>
      </c>
      <c r="F6957" t="s">
        <v>18</v>
      </c>
      <c r="G6957">
        <v>279.98</v>
      </c>
      <c r="H6957">
        <v>3</v>
      </c>
      <c r="I6957">
        <v>0</v>
      </c>
      <c r="J6957" t="s">
        <v>28</v>
      </c>
      <c r="K6957" t="s">
        <v>99</v>
      </c>
      <c r="L6957" t="s">
        <v>21</v>
      </c>
      <c r="M6957" t="s">
        <v>36</v>
      </c>
      <c r="N6957" t="s">
        <v>41</v>
      </c>
      <c r="O6957">
        <f>Table2[[#This Row],[check_out_date]]-Table2[[#This Row],[check_in_date]]</f>
        <v>9</v>
      </c>
      <c r="P6957">
        <f>Table2[[#This Row],[num_adults]]+Table2[[#This Row],[num_children]]</f>
        <v>3</v>
      </c>
      <c r="Q6957" s="3">
        <f>IF(OR(Table2[[#This Row],[booking_status]]="confirmed",Table2[[#This Row],[booking_status]]="checked-out"),Table2[[#This Row],[room_rate_per_night]]*Table2[[#This Row],[Num_Nights]],0)</f>
        <v>2519.8200000000002</v>
      </c>
      <c r="R6957" t="str" cm="1">
        <f t="array" ref="R6957">IFERROR(_xlfn.IFS(Table2[[#This Row],[booking_status]]="confirmed","Expected",Table2[[#This Row],[booking_status]]="checked-out","Actual"),"No Revenue")</f>
        <v>Expected</v>
      </c>
      <c r="S6957" s="4">
        <f>Table2[[#This Row],[Revenue_Amount]]/Table2[[#This Row],[Num_Nights]]</f>
        <v>279.98</v>
      </c>
    </row>
    <row r="6958" spans="1:19" x14ac:dyDescent="0.3">
      <c r="A6958">
        <v>6957</v>
      </c>
      <c r="B6958" t="s">
        <v>31</v>
      </c>
      <c r="C6958" s="9">
        <v>45253</v>
      </c>
      <c r="D6958" s="9">
        <v>45262</v>
      </c>
      <c r="E6958" s="10">
        <v>45239</v>
      </c>
      <c r="F6958" t="s">
        <v>27</v>
      </c>
      <c r="G6958">
        <v>97.46</v>
      </c>
      <c r="H6958">
        <v>4</v>
      </c>
      <c r="I6958">
        <v>0</v>
      </c>
      <c r="J6958" t="s">
        <v>55</v>
      </c>
      <c r="K6958" t="s">
        <v>66</v>
      </c>
      <c r="L6958" t="s">
        <v>56</v>
      </c>
      <c r="M6958" t="s">
        <v>22</v>
      </c>
      <c r="N6958" t="s">
        <v>41</v>
      </c>
      <c r="O6958">
        <f>Table2[[#This Row],[check_out_date]]-Table2[[#This Row],[check_in_date]]</f>
        <v>9</v>
      </c>
      <c r="P6958">
        <f>Table2[[#This Row],[num_adults]]+Table2[[#This Row],[num_children]]</f>
        <v>4</v>
      </c>
      <c r="Q6958" s="3">
        <f>IF(OR(Table2[[#This Row],[booking_status]]="confirmed",Table2[[#This Row],[booking_status]]="checked-out"),Table2[[#This Row],[room_rate_per_night]]*Table2[[#This Row],[Num_Nights]],0)</f>
        <v>877.14</v>
      </c>
      <c r="R6958" t="str" cm="1">
        <f t="array" ref="R6958">IFERROR(_xlfn.IFS(Table2[[#This Row],[booking_status]]="confirmed","Expected",Table2[[#This Row],[booking_status]]="checked-out","Actual"),"No Revenue")</f>
        <v>Actual</v>
      </c>
      <c r="S6958" s="4">
        <f>Table2[[#This Row],[Revenue_Amount]]/Table2[[#This Row],[Num_Nights]]</f>
        <v>97.46</v>
      </c>
    </row>
    <row r="6959" spans="1:19" hidden="1" x14ac:dyDescent="0.3">
      <c r="A6959">
        <v>6958</v>
      </c>
      <c r="B6959" t="s">
        <v>50</v>
      </c>
      <c r="C6959" s="9">
        <v>45061</v>
      </c>
      <c r="D6959" s="9">
        <v>45067</v>
      </c>
      <c r="E6959" s="10">
        <v>45046</v>
      </c>
      <c r="F6959" t="s">
        <v>18</v>
      </c>
      <c r="G6959">
        <v>247.48</v>
      </c>
      <c r="H6959">
        <v>4</v>
      </c>
      <c r="I6959">
        <v>2</v>
      </c>
      <c r="J6959" t="s">
        <v>35</v>
      </c>
      <c r="K6959" t="s">
        <v>99</v>
      </c>
      <c r="L6959" t="s">
        <v>70</v>
      </c>
      <c r="M6959" t="s">
        <v>36</v>
      </c>
      <c r="N6959" t="s">
        <v>23</v>
      </c>
      <c r="O6959">
        <f>Table2[[#This Row],[check_out_date]]-Table2[[#This Row],[check_in_date]]</f>
        <v>6</v>
      </c>
      <c r="P6959">
        <f>Table2[[#This Row],[num_adults]]+Table2[[#This Row],[num_children]]</f>
        <v>6</v>
      </c>
      <c r="Q6959" s="3">
        <f>IF(OR(Table2[[#This Row],[booking_status]]="confirmed",Table2[[#This Row],[booking_status]]="checked-out"),Table2[[#This Row],[room_rate_per_night]]*Table2[[#This Row],[Num_Nights]],0)</f>
        <v>0</v>
      </c>
      <c r="R6959" t="str" cm="1">
        <f t="array" ref="R6959">IFERROR(_xlfn.IFS(Table2[[#This Row],[booking_status]]="confirmed","Expected",Table2[[#This Row],[booking_status]]="checked-out","Actual"),"No Revenue")</f>
        <v>No Revenue</v>
      </c>
      <c r="S6959" s="4">
        <f>Table2[[#This Row],[Revenue_Amount]]/Table2[[#This Row],[Num_Nights]]</f>
        <v>0</v>
      </c>
    </row>
    <row r="6960" spans="1:19" x14ac:dyDescent="0.3">
      <c r="A6960">
        <v>6959</v>
      </c>
      <c r="B6960" t="s">
        <v>31</v>
      </c>
      <c r="C6960" s="9">
        <v>44988</v>
      </c>
      <c r="D6960" s="9">
        <v>44990</v>
      </c>
      <c r="E6960" s="10">
        <v>44943</v>
      </c>
      <c r="F6960" t="s">
        <v>27</v>
      </c>
      <c r="G6960">
        <v>124.93</v>
      </c>
      <c r="H6960">
        <v>1</v>
      </c>
      <c r="I6960">
        <v>0</v>
      </c>
      <c r="J6960" t="s">
        <v>28</v>
      </c>
      <c r="K6960" t="s">
        <v>29</v>
      </c>
      <c r="L6960" t="s">
        <v>21</v>
      </c>
      <c r="M6960" t="s">
        <v>36</v>
      </c>
      <c r="N6960" t="s">
        <v>23</v>
      </c>
      <c r="O6960">
        <f>Table2[[#This Row],[check_out_date]]-Table2[[#This Row],[check_in_date]]</f>
        <v>2</v>
      </c>
      <c r="P6960">
        <f>Table2[[#This Row],[num_adults]]+Table2[[#This Row],[num_children]]</f>
        <v>1</v>
      </c>
      <c r="Q6960" s="3">
        <f>IF(OR(Table2[[#This Row],[booking_status]]="confirmed",Table2[[#This Row],[booking_status]]="checked-out"),Table2[[#This Row],[room_rate_per_night]]*Table2[[#This Row],[Num_Nights]],0)</f>
        <v>249.86</v>
      </c>
      <c r="R6960" t="str" cm="1">
        <f t="array" ref="R6960">IFERROR(_xlfn.IFS(Table2[[#This Row],[booking_status]]="confirmed","Expected",Table2[[#This Row],[booking_status]]="checked-out","Actual"),"No Revenue")</f>
        <v>Expected</v>
      </c>
      <c r="S6960" s="4">
        <f>Table2[[#This Row],[Revenue_Amount]]/Table2[[#This Row],[Num_Nights]]</f>
        <v>124.93</v>
      </c>
    </row>
    <row r="6961" spans="1:19" x14ac:dyDescent="0.3">
      <c r="A6961">
        <v>6960</v>
      </c>
      <c r="B6961" t="s">
        <v>14</v>
      </c>
      <c r="C6961" s="9">
        <v>44942</v>
      </c>
      <c r="D6961" s="9">
        <v>44947</v>
      </c>
      <c r="E6961" s="10">
        <v>44916</v>
      </c>
      <c r="F6961" t="s">
        <v>49</v>
      </c>
      <c r="G6961">
        <v>83.29</v>
      </c>
      <c r="H6961">
        <v>2</v>
      </c>
      <c r="I6961">
        <v>0</v>
      </c>
      <c r="J6961" t="s">
        <v>19</v>
      </c>
      <c r="K6961" t="s">
        <v>20</v>
      </c>
      <c r="L6961" t="s">
        <v>56</v>
      </c>
      <c r="M6961" t="s">
        <v>36</v>
      </c>
      <c r="N6961" t="s">
        <v>41</v>
      </c>
      <c r="O6961">
        <f>Table2[[#This Row],[check_out_date]]-Table2[[#This Row],[check_in_date]]</f>
        <v>5</v>
      </c>
      <c r="P6961">
        <f>Table2[[#This Row],[num_adults]]+Table2[[#This Row],[num_children]]</f>
        <v>2</v>
      </c>
      <c r="Q6961" s="3">
        <f>IF(OR(Table2[[#This Row],[booking_status]]="confirmed",Table2[[#This Row],[booking_status]]="checked-out"),Table2[[#This Row],[room_rate_per_night]]*Table2[[#This Row],[Num_Nights]],0)</f>
        <v>416.45000000000005</v>
      </c>
      <c r="R6961" t="str" cm="1">
        <f t="array" ref="R6961">IFERROR(_xlfn.IFS(Table2[[#This Row],[booking_status]]="confirmed","Expected",Table2[[#This Row],[booking_status]]="checked-out","Actual"),"No Revenue")</f>
        <v>Actual</v>
      </c>
      <c r="S6961" s="4">
        <f>Table2[[#This Row],[Revenue_Amount]]/Table2[[#This Row],[Num_Nights]]</f>
        <v>83.29</v>
      </c>
    </row>
    <row r="6962" spans="1:19" x14ac:dyDescent="0.3">
      <c r="A6962">
        <v>6961</v>
      </c>
      <c r="B6962" t="s">
        <v>31</v>
      </c>
      <c r="C6962" s="9">
        <v>45079</v>
      </c>
      <c r="D6962" s="9">
        <v>45084</v>
      </c>
      <c r="E6962" s="10">
        <v>45006</v>
      </c>
      <c r="F6962" t="s">
        <v>49</v>
      </c>
      <c r="G6962">
        <v>90.71</v>
      </c>
      <c r="H6962">
        <v>4</v>
      </c>
      <c r="I6962">
        <v>2</v>
      </c>
      <c r="J6962" t="s">
        <v>19</v>
      </c>
      <c r="K6962" t="s">
        <v>44</v>
      </c>
      <c r="L6962" t="s">
        <v>21</v>
      </c>
      <c r="M6962" t="s">
        <v>36</v>
      </c>
      <c r="N6962" t="s">
        <v>23</v>
      </c>
      <c r="O6962">
        <f>Table2[[#This Row],[check_out_date]]-Table2[[#This Row],[check_in_date]]</f>
        <v>5</v>
      </c>
      <c r="P6962">
        <f>Table2[[#This Row],[num_adults]]+Table2[[#This Row],[num_children]]</f>
        <v>6</v>
      </c>
      <c r="Q6962" s="3">
        <f>IF(OR(Table2[[#This Row],[booking_status]]="confirmed",Table2[[#This Row],[booking_status]]="checked-out"),Table2[[#This Row],[room_rate_per_night]]*Table2[[#This Row],[Num_Nights]],0)</f>
        <v>453.54999999999995</v>
      </c>
      <c r="R6962" t="str" cm="1">
        <f t="array" ref="R6962">IFERROR(_xlfn.IFS(Table2[[#This Row],[booking_status]]="confirmed","Expected",Table2[[#This Row],[booking_status]]="checked-out","Actual"),"No Revenue")</f>
        <v>Expected</v>
      </c>
      <c r="S6962" s="4">
        <f>Table2[[#This Row],[Revenue_Amount]]/Table2[[#This Row],[Num_Nights]]</f>
        <v>90.71</v>
      </c>
    </row>
    <row r="6963" spans="1:19" x14ac:dyDescent="0.3">
      <c r="A6963">
        <v>6962</v>
      </c>
      <c r="B6963" t="s">
        <v>37</v>
      </c>
      <c r="C6963" s="9">
        <v>45057</v>
      </c>
      <c r="D6963" s="9">
        <v>45060</v>
      </c>
      <c r="E6963" s="10">
        <v>45014</v>
      </c>
      <c r="F6963" t="s">
        <v>49</v>
      </c>
      <c r="G6963">
        <v>72.650000000000006</v>
      </c>
      <c r="H6963">
        <v>1</v>
      </c>
      <c r="I6963">
        <v>0</v>
      </c>
      <c r="J6963" t="s">
        <v>28</v>
      </c>
      <c r="K6963" t="s">
        <v>29</v>
      </c>
      <c r="L6963" t="s">
        <v>21</v>
      </c>
      <c r="M6963" t="s">
        <v>36</v>
      </c>
      <c r="N6963" t="s">
        <v>30</v>
      </c>
      <c r="O6963">
        <f>Table2[[#This Row],[check_out_date]]-Table2[[#This Row],[check_in_date]]</f>
        <v>3</v>
      </c>
      <c r="P6963">
        <f>Table2[[#This Row],[num_adults]]+Table2[[#This Row],[num_children]]</f>
        <v>1</v>
      </c>
      <c r="Q6963" s="3">
        <f>IF(OR(Table2[[#This Row],[booking_status]]="confirmed",Table2[[#This Row],[booking_status]]="checked-out"),Table2[[#This Row],[room_rate_per_night]]*Table2[[#This Row],[Num_Nights]],0)</f>
        <v>217.95000000000002</v>
      </c>
      <c r="R6963" t="str" cm="1">
        <f t="array" ref="R6963">IFERROR(_xlfn.IFS(Table2[[#This Row],[booking_status]]="confirmed","Expected",Table2[[#This Row],[booking_status]]="checked-out","Actual"),"No Revenue")</f>
        <v>Expected</v>
      </c>
      <c r="S6963" s="4">
        <f>Table2[[#This Row],[Revenue_Amount]]/Table2[[#This Row],[Num_Nights]]</f>
        <v>72.650000000000006</v>
      </c>
    </row>
    <row r="6964" spans="1:19" x14ac:dyDescent="0.3">
      <c r="A6964">
        <v>6963</v>
      </c>
      <c r="B6964" t="s">
        <v>37</v>
      </c>
      <c r="C6964" s="9">
        <v>45134</v>
      </c>
      <c r="D6964" s="9">
        <v>45142</v>
      </c>
      <c r="E6964" s="10">
        <v>45122</v>
      </c>
      <c r="F6964" t="s">
        <v>18</v>
      </c>
      <c r="G6964">
        <v>237.53</v>
      </c>
      <c r="H6964">
        <v>2</v>
      </c>
      <c r="I6964">
        <v>0</v>
      </c>
      <c r="J6964" t="s">
        <v>28</v>
      </c>
      <c r="K6964" t="s">
        <v>29</v>
      </c>
      <c r="L6964" t="s">
        <v>56</v>
      </c>
      <c r="M6964" t="s">
        <v>22</v>
      </c>
      <c r="N6964" t="s">
        <v>41</v>
      </c>
      <c r="O6964">
        <f>Table2[[#This Row],[check_out_date]]-Table2[[#This Row],[check_in_date]]</f>
        <v>8</v>
      </c>
      <c r="P6964">
        <f>Table2[[#This Row],[num_adults]]+Table2[[#This Row],[num_children]]</f>
        <v>2</v>
      </c>
      <c r="Q6964" s="3">
        <f>IF(OR(Table2[[#This Row],[booking_status]]="confirmed",Table2[[#This Row],[booking_status]]="checked-out"),Table2[[#This Row],[room_rate_per_night]]*Table2[[#This Row],[Num_Nights]],0)</f>
        <v>1900.24</v>
      </c>
      <c r="R6964" t="str" cm="1">
        <f t="array" ref="R6964">IFERROR(_xlfn.IFS(Table2[[#This Row],[booking_status]]="confirmed","Expected",Table2[[#This Row],[booking_status]]="checked-out","Actual"),"No Revenue")</f>
        <v>Actual</v>
      </c>
      <c r="S6964" s="4">
        <f>Table2[[#This Row],[Revenue_Amount]]/Table2[[#This Row],[Num_Nights]]</f>
        <v>237.53</v>
      </c>
    </row>
    <row r="6965" spans="1:19" x14ac:dyDescent="0.3">
      <c r="A6965">
        <v>6964</v>
      </c>
      <c r="B6965" t="s">
        <v>31</v>
      </c>
      <c r="C6965" s="9">
        <v>45128</v>
      </c>
      <c r="D6965" s="9">
        <v>45137</v>
      </c>
      <c r="E6965" s="10">
        <v>45103</v>
      </c>
      <c r="F6965" t="s">
        <v>18</v>
      </c>
      <c r="G6965">
        <v>211.07</v>
      </c>
      <c r="H6965">
        <v>4</v>
      </c>
      <c r="I6965">
        <v>0</v>
      </c>
      <c r="J6965" t="s">
        <v>28</v>
      </c>
      <c r="K6965" t="s">
        <v>99</v>
      </c>
      <c r="L6965" t="s">
        <v>21</v>
      </c>
      <c r="M6965" t="s">
        <v>36</v>
      </c>
      <c r="N6965" t="s">
        <v>45</v>
      </c>
      <c r="O6965">
        <f>Table2[[#This Row],[check_out_date]]-Table2[[#This Row],[check_in_date]]</f>
        <v>9</v>
      </c>
      <c r="P6965">
        <f>Table2[[#This Row],[num_adults]]+Table2[[#This Row],[num_children]]</f>
        <v>4</v>
      </c>
      <c r="Q6965" s="3">
        <f>IF(OR(Table2[[#This Row],[booking_status]]="confirmed",Table2[[#This Row],[booking_status]]="checked-out"),Table2[[#This Row],[room_rate_per_night]]*Table2[[#This Row],[Num_Nights]],0)</f>
        <v>1899.6299999999999</v>
      </c>
      <c r="R6965" t="str" cm="1">
        <f t="array" ref="R6965">IFERROR(_xlfn.IFS(Table2[[#This Row],[booking_status]]="confirmed","Expected",Table2[[#This Row],[booking_status]]="checked-out","Actual"),"No Revenue")</f>
        <v>Expected</v>
      </c>
      <c r="S6965" s="4">
        <f>Table2[[#This Row],[Revenue_Amount]]/Table2[[#This Row],[Num_Nights]]</f>
        <v>211.07</v>
      </c>
    </row>
    <row r="6966" spans="1:19" hidden="1" x14ac:dyDescent="0.3">
      <c r="A6966">
        <v>6965</v>
      </c>
      <c r="B6966" t="s">
        <v>37</v>
      </c>
      <c r="C6966" s="9">
        <v>45227</v>
      </c>
      <c r="D6966" s="9">
        <v>45228</v>
      </c>
      <c r="E6966" s="10">
        <v>45210</v>
      </c>
      <c r="F6966" t="s">
        <v>18</v>
      </c>
      <c r="G6966">
        <v>315.01</v>
      </c>
      <c r="H6966">
        <v>4</v>
      </c>
      <c r="I6966">
        <v>0</v>
      </c>
      <c r="J6966" t="s">
        <v>35</v>
      </c>
      <c r="K6966" t="s">
        <v>66</v>
      </c>
      <c r="L6966" t="s">
        <v>56</v>
      </c>
      <c r="M6966" t="s">
        <v>36</v>
      </c>
      <c r="N6966" t="s">
        <v>41</v>
      </c>
      <c r="O6966">
        <f>Table2[[#This Row],[check_out_date]]-Table2[[#This Row],[check_in_date]]</f>
        <v>1</v>
      </c>
      <c r="P6966">
        <f>Table2[[#This Row],[num_adults]]+Table2[[#This Row],[num_children]]</f>
        <v>4</v>
      </c>
      <c r="Q6966" s="3">
        <f>IF(OR(Table2[[#This Row],[booking_status]]="confirmed",Table2[[#This Row],[booking_status]]="checked-out"),Table2[[#This Row],[room_rate_per_night]]*Table2[[#This Row],[Num_Nights]],0)</f>
        <v>315.01</v>
      </c>
      <c r="R6966" t="str" cm="1">
        <f t="array" ref="R6966">IFERROR(_xlfn.IFS(Table2[[#This Row],[booking_status]]="confirmed","Expected",Table2[[#This Row],[booking_status]]="checked-out","Actual"),"No Revenue")</f>
        <v>Actual</v>
      </c>
      <c r="S6966" s="4">
        <f>Table2[[#This Row],[Revenue_Amount]]/Table2[[#This Row],[Num_Nights]]</f>
        <v>315.01</v>
      </c>
    </row>
    <row r="6967" spans="1:19" x14ac:dyDescent="0.3">
      <c r="A6967">
        <v>6966</v>
      </c>
      <c r="B6967" t="s">
        <v>31</v>
      </c>
      <c r="C6967" s="9">
        <v>45131</v>
      </c>
      <c r="D6967" s="9">
        <v>45134</v>
      </c>
      <c r="E6967" s="10">
        <v>45077</v>
      </c>
      <c r="F6967" t="s">
        <v>49</v>
      </c>
      <c r="G6967">
        <v>79</v>
      </c>
      <c r="H6967">
        <v>2</v>
      </c>
      <c r="I6967">
        <v>0</v>
      </c>
      <c r="J6967" t="s">
        <v>19</v>
      </c>
      <c r="K6967" t="s">
        <v>29</v>
      </c>
      <c r="L6967" t="s">
        <v>21</v>
      </c>
      <c r="M6967" t="s">
        <v>36</v>
      </c>
      <c r="N6967" t="s">
        <v>41</v>
      </c>
      <c r="O6967">
        <f>Table2[[#This Row],[check_out_date]]-Table2[[#This Row],[check_in_date]]</f>
        <v>3</v>
      </c>
      <c r="P6967">
        <f>Table2[[#This Row],[num_adults]]+Table2[[#This Row],[num_children]]</f>
        <v>2</v>
      </c>
      <c r="Q6967" s="3">
        <f>IF(OR(Table2[[#This Row],[booking_status]]="confirmed",Table2[[#This Row],[booking_status]]="checked-out"),Table2[[#This Row],[room_rate_per_night]]*Table2[[#This Row],[Num_Nights]],0)</f>
        <v>237</v>
      </c>
      <c r="R6967" t="str" cm="1">
        <f t="array" ref="R6967">IFERROR(_xlfn.IFS(Table2[[#This Row],[booking_status]]="confirmed","Expected",Table2[[#This Row],[booking_status]]="checked-out","Actual"),"No Revenue")</f>
        <v>Expected</v>
      </c>
      <c r="S6967" s="4">
        <f>Table2[[#This Row],[Revenue_Amount]]/Table2[[#This Row],[Num_Nights]]</f>
        <v>79</v>
      </c>
    </row>
    <row r="6968" spans="1:19" x14ac:dyDescent="0.3">
      <c r="A6968">
        <v>6967</v>
      </c>
      <c r="B6968" t="s">
        <v>50</v>
      </c>
      <c r="C6968" s="9">
        <v>45253</v>
      </c>
      <c r="D6968" s="9">
        <v>45260</v>
      </c>
      <c r="E6968" s="10">
        <v>45210</v>
      </c>
      <c r="F6968" t="s">
        <v>27</v>
      </c>
      <c r="G6968">
        <v>200.57</v>
      </c>
      <c r="H6968">
        <v>4</v>
      </c>
      <c r="I6968">
        <v>0</v>
      </c>
      <c r="J6968" t="s">
        <v>28</v>
      </c>
      <c r="K6968" t="s">
        <v>99</v>
      </c>
      <c r="L6968" t="s">
        <v>21</v>
      </c>
      <c r="M6968" t="s">
        <v>36</v>
      </c>
      <c r="N6968" t="s">
        <v>41</v>
      </c>
      <c r="O6968">
        <f>Table2[[#This Row],[check_out_date]]-Table2[[#This Row],[check_in_date]]</f>
        <v>7</v>
      </c>
      <c r="P6968">
        <f>Table2[[#This Row],[num_adults]]+Table2[[#This Row],[num_children]]</f>
        <v>4</v>
      </c>
      <c r="Q6968" s="3">
        <f>IF(OR(Table2[[#This Row],[booking_status]]="confirmed",Table2[[#This Row],[booking_status]]="checked-out"),Table2[[#This Row],[room_rate_per_night]]*Table2[[#This Row],[Num_Nights]],0)</f>
        <v>1403.99</v>
      </c>
      <c r="R6968" t="str" cm="1">
        <f t="array" ref="R6968">IFERROR(_xlfn.IFS(Table2[[#This Row],[booking_status]]="confirmed","Expected",Table2[[#This Row],[booking_status]]="checked-out","Actual"),"No Revenue")</f>
        <v>Expected</v>
      </c>
      <c r="S6968" s="4">
        <f>Table2[[#This Row],[Revenue_Amount]]/Table2[[#This Row],[Num_Nights]]</f>
        <v>200.57</v>
      </c>
    </row>
    <row r="6969" spans="1:19" x14ac:dyDescent="0.3">
      <c r="A6969">
        <v>6968</v>
      </c>
      <c r="B6969" t="s">
        <v>50</v>
      </c>
      <c r="C6969" s="9">
        <v>45225</v>
      </c>
      <c r="D6969" s="9">
        <v>45238</v>
      </c>
      <c r="E6969" s="10">
        <v>45212</v>
      </c>
      <c r="F6969" t="s">
        <v>27</v>
      </c>
      <c r="G6969">
        <v>185.41</v>
      </c>
      <c r="H6969">
        <v>4</v>
      </c>
      <c r="I6969">
        <v>0</v>
      </c>
      <c r="J6969" t="s">
        <v>94</v>
      </c>
      <c r="K6969" t="s">
        <v>29</v>
      </c>
      <c r="L6969" t="s">
        <v>21</v>
      </c>
      <c r="M6969" t="s">
        <v>22</v>
      </c>
      <c r="N6969" t="s">
        <v>45</v>
      </c>
      <c r="O6969">
        <f>Table2[[#This Row],[check_out_date]]-Table2[[#This Row],[check_in_date]]</f>
        <v>13</v>
      </c>
      <c r="P6969">
        <f>Table2[[#This Row],[num_adults]]+Table2[[#This Row],[num_children]]</f>
        <v>4</v>
      </c>
      <c r="Q6969" s="3">
        <f>IF(OR(Table2[[#This Row],[booking_status]]="confirmed",Table2[[#This Row],[booking_status]]="checked-out"),Table2[[#This Row],[room_rate_per_night]]*Table2[[#This Row],[Num_Nights]],0)</f>
        <v>2410.33</v>
      </c>
      <c r="R6969" t="str" cm="1">
        <f t="array" ref="R6969">IFERROR(_xlfn.IFS(Table2[[#This Row],[booking_status]]="confirmed","Expected",Table2[[#This Row],[booking_status]]="checked-out","Actual"),"No Revenue")</f>
        <v>Expected</v>
      </c>
      <c r="S6969" s="4">
        <f>Table2[[#This Row],[Revenue_Amount]]/Table2[[#This Row],[Num_Nights]]</f>
        <v>185.41</v>
      </c>
    </row>
    <row r="6970" spans="1:19" hidden="1" x14ac:dyDescent="0.3">
      <c r="A6970">
        <v>6969</v>
      </c>
      <c r="B6970" t="s">
        <v>31</v>
      </c>
      <c r="C6970" s="9">
        <v>45258</v>
      </c>
      <c r="D6970" s="9">
        <v>45259</v>
      </c>
      <c r="E6970" s="10">
        <v>45220</v>
      </c>
      <c r="F6970" t="s">
        <v>18</v>
      </c>
      <c r="G6970">
        <v>185.58</v>
      </c>
      <c r="H6970">
        <v>1</v>
      </c>
      <c r="I6970">
        <v>2</v>
      </c>
      <c r="J6970" t="s">
        <v>35</v>
      </c>
      <c r="K6970" t="s">
        <v>44</v>
      </c>
      <c r="L6970" t="s">
        <v>21</v>
      </c>
      <c r="M6970" t="s">
        <v>36</v>
      </c>
      <c r="N6970" t="s">
        <v>41</v>
      </c>
      <c r="O6970">
        <f>Table2[[#This Row],[check_out_date]]-Table2[[#This Row],[check_in_date]]</f>
        <v>1</v>
      </c>
      <c r="P6970">
        <f>Table2[[#This Row],[num_adults]]+Table2[[#This Row],[num_children]]</f>
        <v>3</v>
      </c>
      <c r="Q6970" s="3">
        <f>IF(OR(Table2[[#This Row],[booking_status]]="confirmed",Table2[[#This Row],[booking_status]]="checked-out"),Table2[[#This Row],[room_rate_per_night]]*Table2[[#This Row],[Num_Nights]],0)</f>
        <v>185.58</v>
      </c>
      <c r="R6970" t="str" cm="1">
        <f t="array" ref="R6970">IFERROR(_xlfn.IFS(Table2[[#This Row],[booking_status]]="confirmed","Expected",Table2[[#This Row],[booking_status]]="checked-out","Actual"),"No Revenue")</f>
        <v>Expected</v>
      </c>
      <c r="S6970" s="4">
        <f>Table2[[#This Row],[Revenue_Amount]]/Table2[[#This Row],[Num_Nights]]</f>
        <v>185.58</v>
      </c>
    </row>
    <row r="6971" spans="1:19" x14ac:dyDescent="0.3">
      <c r="A6971">
        <v>6970</v>
      </c>
      <c r="B6971" t="s">
        <v>37</v>
      </c>
      <c r="C6971" s="9">
        <v>45245</v>
      </c>
      <c r="D6971" s="9">
        <v>45251</v>
      </c>
      <c r="E6971" s="10">
        <v>45222</v>
      </c>
      <c r="F6971" t="s">
        <v>18</v>
      </c>
      <c r="G6971">
        <v>178.18</v>
      </c>
      <c r="H6971">
        <v>2</v>
      </c>
      <c r="I6971">
        <v>0</v>
      </c>
      <c r="J6971" t="s">
        <v>28</v>
      </c>
      <c r="K6971" t="s">
        <v>44</v>
      </c>
      <c r="L6971" t="s">
        <v>60</v>
      </c>
      <c r="M6971" t="s">
        <v>22</v>
      </c>
      <c r="N6971" t="s">
        <v>95</v>
      </c>
      <c r="O6971">
        <f>Table2[[#This Row],[check_out_date]]-Table2[[#This Row],[check_in_date]]</f>
        <v>6</v>
      </c>
      <c r="P6971">
        <f>Table2[[#This Row],[num_adults]]+Table2[[#This Row],[num_children]]</f>
        <v>2</v>
      </c>
      <c r="Q6971" s="3">
        <f>IF(OR(Table2[[#This Row],[booking_status]]="confirmed",Table2[[#This Row],[booking_status]]="checked-out"),Table2[[#This Row],[room_rate_per_night]]*Table2[[#This Row],[Num_Nights]],0)</f>
        <v>0</v>
      </c>
      <c r="R6971" t="str" cm="1">
        <f t="array" ref="R6971">IFERROR(_xlfn.IFS(Table2[[#This Row],[booking_status]]="confirmed","Expected",Table2[[#This Row],[booking_status]]="checked-out","Actual"),"No Revenue")</f>
        <v>No Revenue</v>
      </c>
      <c r="S6971" s="4">
        <f>Table2[[#This Row],[Revenue_Amount]]/Table2[[#This Row],[Num_Nights]]</f>
        <v>0</v>
      </c>
    </row>
    <row r="6972" spans="1:19" hidden="1" x14ac:dyDescent="0.3">
      <c r="A6972">
        <v>6971</v>
      </c>
      <c r="B6972" t="s">
        <v>31</v>
      </c>
      <c r="C6972" s="9">
        <v>44955</v>
      </c>
      <c r="D6972" s="9">
        <v>44964</v>
      </c>
      <c r="E6972" s="10">
        <v>44944</v>
      </c>
      <c r="F6972" t="s">
        <v>49</v>
      </c>
      <c r="G6972">
        <v>54.26</v>
      </c>
      <c r="H6972">
        <v>2</v>
      </c>
      <c r="I6972">
        <v>0</v>
      </c>
      <c r="J6972" t="s">
        <v>35</v>
      </c>
      <c r="K6972" t="s">
        <v>20</v>
      </c>
      <c r="L6972" t="s">
        <v>21</v>
      </c>
      <c r="M6972" t="s">
        <v>22</v>
      </c>
      <c r="N6972" t="s">
        <v>23</v>
      </c>
      <c r="O6972">
        <f>Table2[[#This Row],[check_out_date]]-Table2[[#This Row],[check_in_date]]</f>
        <v>9</v>
      </c>
      <c r="P6972">
        <f>Table2[[#This Row],[num_adults]]+Table2[[#This Row],[num_children]]</f>
        <v>2</v>
      </c>
      <c r="Q6972" s="3">
        <f>IF(OR(Table2[[#This Row],[booking_status]]="confirmed",Table2[[#This Row],[booking_status]]="checked-out"),Table2[[#This Row],[room_rate_per_night]]*Table2[[#This Row],[Num_Nights]],0)</f>
        <v>488.34</v>
      </c>
      <c r="R6972" t="str" cm="1">
        <f t="array" ref="R6972">IFERROR(_xlfn.IFS(Table2[[#This Row],[booking_status]]="confirmed","Expected",Table2[[#This Row],[booking_status]]="checked-out","Actual"),"No Revenue")</f>
        <v>Expected</v>
      </c>
      <c r="S6972" s="4">
        <f>Table2[[#This Row],[Revenue_Amount]]/Table2[[#This Row],[Num_Nights]]</f>
        <v>54.26</v>
      </c>
    </row>
    <row r="6973" spans="1:19" x14ac:dyDescent="0.3">
      <c r="A6973">
        <v>6972</v>
      </c>
      <c r="B6973" t="s">
        <v>50</v>
      </c>
      <c r="C6973" s="9">
        <v>45075</v>
      </c>
      <c r="D6973" s="9">
        <v>45078</v>
      </c>
      <c r="E6973" s="10">
        <v>45027</v>
      </c>
      <c r="F6973" t="s">
        <v>54</v>
      </c>
      <c r="G6973">
        <v>341.04</v>
      </c>
      <c r="H6973">
        <v>2</v>
      </c>
      <c r="I6973">
        <v>0</v>
      </c>
      <c r="J6973" t="s">
        <v>19</v>
      </c>
      <c r="K6973" t="s">
        <v>44</v>
      </c>
      <c r="L6973" t="s">
        <v>21</v>
      </c>
      <c r="M6973" t="s">
        <v>36</v>
      </c>
      <c r="N6973" t="s">
        <v>41</v>
      </c>
      <c r="O6973">
        <f>Table2[[#This Row],[check_out_date]]-Table2[[#This Row],[check_in_date]]</f>
        <v>3</v>
      </c>
      <c r="P6973">
        <f>Table2[[#This Row],[num_adults]]+Table2[[#This Row],[num_children]]</f>
        <v>2</v>
      </c>
      <c r="Q6973" s="3">
        <f>IF(OR(Table2[[#This Row],[booking_status]]="confirmed",Table2[[#This Row],[booking_status]]="checked-out"),Table2[[#This Row],[room_rate_per_night]]*Table2[[#This Row],[Num_Nights]],0)</f>
        <v>1023.1200000000001</v>
      </c>
      <c r="R6973" t="str" cm="1">
        <f t="array" ref="R6973">IFERROR(_xlfn.IFS(Table2[[#This Row],[booking_status]]="confirmed","Expected",Table2[[#This Row],[booking_status]]="checked-out","Actual"),"No Revenue")</f>
        <v>Expected</v>
      </c>
      <c r="S6973" s="4">
        <f>Table2[[#This Row],[Revenue_Amount]]/Table2[[#This Row],[Num_Nights]]</f>
        <v>341.04</v>
      </c>
    </row>
    <row r="6974" spans="1:19" x14ac:dyDescent="0.3">
      <c r="A6974">
        <v>6973</v>
      </c>
      <c r="B6974" t="s">
        <v>50</v>
      </c>
      <c r="C6974" s="9">
        <v>45140</v>
      </c>
      <c r="D6974" s="9">
        <v>45147</v>
      </c>
      <c r="E6974" s="10">
        <v>45096</v>
      </c>
      <c r="F6974" t="s">
        <v>49</v>
      </c>
      <c r="G6974">
        <v>151.9</v>
      </c>
      <c r="H6974">
        <v>3</v>
      </c>
      <c r="I6974">
        <v>2</v>
      </c>
      <c r="J6974" t="s">
        <v>28</v>
      </c>
      <c r="K6974" t="s">
        <v>29</v>
      </c>
      <c r="L6974" t="s">
        <v>21</v>
      </c>
      <c r="M6974" t="s">
        <v>22</v>
      </c>
      <c r="N6974" t="s">
        <v>95</v>
      </c>
      <c r="O6974">
        <f>Table2[[#This Row],[check_out_date]]-Table2[[#This Row],[check_in_date]]</f>
        <v>7</v>
      </c>
      <c r="P6974">
        <f>Table2[[#This Row],[num_adults]]+Table2[[#This Row],[num_children]]</f>
        <v>5</v>
      </c>
      <c r="Q6974" s="3">
        <f>IF(OR(Table2[[#This Row],[booking_status]]="confirmed",Table2[[#This Row],[booking_status]]="checked-out"),Table2[[#This Row],[room_rate_per_night]]*Table2[[#This Row],[Num_Nights]],0)</f>
        <v>1063.3</v>
      </c>
      <c r="R6974" t="str" cm="1">
        <f t="array" ref="R6974">IFERROR(_xlfn.IFS(Table2[[#This Row],[booking_status]]="confirmed","Expected",Table2[[#This Row],[booking_status]]="checked-out","Actual"),"No Revenue")</f>
        <v>Expected</v>
      </c>
      <c r="S6974" s="4">
        <f>Table2[[#This Row],[Revenue_Amount]]/Table2[[#This Row],[Num_Nights]]</f>
        <v>151.9</v>
      </c>
    </row>
    <row r="6975" spans="1:19" x14ac:dyDescent="0.3">
      <c r="A6975">
        <v>6974</v>
      </c>
      <c r="B6975" t="s">
        <v>14</v>
      </c>
      <c r="C6975" s="9">
        <v>45166</v>
      </c>
      <c r="D6975" s="9">
        <v>45170</v>
      </c>
      <c r="E6975" s="10">
        <v>45127</v>
      </c>
      <c r="F6975" t="s">
        <v>49</v>
      </c>
      <c r="G6975">
        <v>101.26</v>
      </c>
      <c r="H6975">
        <v>3</v>
      </c>
      <c r="I6975">
        <v>2</v>
      </c>
      <c r="J6975" t="s">
        <v>19</v>
      </c>
      <c r="K6975" t="s">
        <v>66</v>
      </c>
      <c r="L6975" t="s">
        <v>56</v>
      </c>
      <c r="M6975" t="s">
        <v>36</v>
      </c>
      <c r="N6975" t="s">
        <v>45</v>
      </c>
      <c r="O6975">
        <f>Table2[[#This Row],[check_out_date]]-Table2[[#This Row],[check_in_date]]</f>
        <v>4</v>
      </c>
      <c r="P6975">
        <f>Table2[[#This Row],[num_adults]]+Table2[[#This Row],[num_children]]</f>
        <v>5</v>
      </c>
      <c r="Q6975" s="3">
        <f>IF(OR(Table2[[#This Row],[booking_status]]="confirmed",Table2[[#This Row],[booking_status]]="checked-out"),Table2[[#This Row],[room_rate_per_night]]*Table2[[#This Row],[Num_Nights]],0)</f>
        <v>405.04</v>
      </c>
      <c r="R6975" t="str" cm="1">
        <f t="array" ref="R6975">IFERROR(_xlfn.IFS(Table2[[#This Row],[booking_status]]="confirmed","Expected",Table2[[#This Row],[booking_status]]="checked-out","Actual"),"No Revenue")</f>
        <v>Actual</v>
      </c>
      <c r="S6975" s="4">
        <f>Table2[[#This Row],[Revenue_Amount]]/Table2[[#This Row],[Num_Nights]]</f>
        <v>101.26</v>
      </c>
    </row>
    <row r="6976" spans="1:19" x14ac:dyDescent="0.3">
      <c r="A6976">
        <v>6975</v>
      </c>
      <c r="B6976" t="s">
        <v>31</v>
      </c>
      <c r="C6976" s="9">
        <v>45072</v>
      </c>
      <c r="D6976" s="9">
        <v>45083</v>
      </c>
      <c r="E6976" s="10">
        <v>45044</v>
      </c>
      <c r="F6976" t="s">
        <v>27</v>
      </c>
      <c r="G6976">
        <v>160.63</v>
      </c>
      <c r="H6976">
        <v>2</v>
      </c>
      <c r="I6976">
        <v>1</v>
      </c>
      <c r="J6976" t="s">
        <v>19</v>
      </c>
      <c r="K6976" t="s">
        <v>20</v>
      </c>
      <c r="L6976" t="s">
        <v>56</v>
      </c>
      <c r="M6976" t="s">
        <v>22</v>
      </c>
      <c r="N6976" t="s">
        <v>41</v>
      </c>
      <c r="O6976">
        <f>Table2[[#This Row],[check_out_date]]-Table2[[#This Row],[check_in_date]]</f>
        <v>11</v>
      </c>
      <c r="P6976">
        <f>Table2[[#This Row],[num_adults]]+Table2[[#This Row],[num_children]]</f>
        <v>3</v>
      </c>
      <c r="Q6976" s="3">
        <f>IF(OR(Table2[[#This Row],[booking_status]]="confirmed",Table2[[#This Row],[booking_status]]="checked-out"),Table2[[#This Row],[room_rate_per_night]]*Table2[[#This Row],[Num_Nights]],0)</f>
        <v>1766.9299999999998</v>
      </c>
      <c r="R6976" t="str" cm="1">
        <f t="array" ref="R6976">IFERROR(_xlfn.IFS(Table2[[#This Row],[booking_status]]="confirmed","Expected",Table2[[#This Row],[booking_status]]="checked-out","Actual"),"No Revenue")</f>
        <v>Actual</v>
      </c>
      <c r="S6976" s="4">
        <f>Table2[[#This Row],[Revenue_Amount]]/Table2[[#This Row],[Num_Nights]]</f>
        <v>160.63</v>
      </c>
    </row>
    <row r="6977" spans="1:19" x14ac:dyDescent="0.3">
      <c r="A6977">
        <v>6976</v>
      </c>
      <c r="B6977" t="s">
        <v>37</v>
      </c>
      <c r="C6977" s="9">
        <v>44967</v>
      </c>
      <c r="D6977" s="9">
        <v>44970</v>
      </c>
      <c r="E6977" s="10">
        <v>44960</v>
      </c>
      <c r="F6977" t="s">
        <v>27</v>
      </c>
      <c r="G6977">
        <v>120.77</v>
      </c>
      <c r="H6977">
        <v>2</v>
      </c>
      <c r="I6977">
        <v>0</v>
      </c>
      <c r="J6977" t="s">
        <v>28</v>
      </c>
      <c r="K6977" t="s">
        <v>99</v>
      </c>
      <c r="L6977" t="s">
        <v>60</v>
      </c>
      <c r="M6977" t="s">
        <v>22</v>
      </c>
      <c r="N6977" t="s">
        <v>41</v>
      </c>
      <c r="O6977">
        <f>Table2[[#This Row],[check_out_date]]-Table2[[#This Row],[check_in_date]]</f>
        <v>3</v>
      </c>
      <c r="P6977">
        <f>Table2[[#This Row],[num_adults]]+Table2[[#This Row],[num_children]]</f>
        <v>2</v>
      </c>
      <c r="Q6977" s="3">
        <f>IF(OR(Table2[[#This Row],[booking_status]]="confirmed",Table2[[#This Row],[booking_status]]="checked-out"),Table2[[#This Row],[room_rate_per_night]]*Table2[[#This Row],[Num_Nights]],0)</f>
        <v>0</v>
      </c>
      <c r="R6977" t="str" cm="1">
        <f t="array" ref="R6977">IFERROR(_xlfn.IFS(Table2[[#This Row],[booking_status]]="confirmed","Expected",Table2[[#This Row],[booking_status]]="checked-out","Actual"),"No Revenue")</f>
        <v>No Revenue</v>
      </c>
      <c r="S6977" s="4">
        <f>Table2[[#This Row],[Revenue_Amount]]/Table2[[#This Row],[Num_Nights]]</f>
        <v>0</v>
      </c>
    </row>
    <row r="6978" spans="1:19" x14ac:dyDescent="0.3">
      <c r="A6978">
        <v>6977</v>
      </c>
      <c r="B6978" t="s">
        <v>37</v>
      </c>
      <c r="C6978" s="9">
        <v>45284</v>
      </c>
      <c r="D6978" s="9">
        <v>45286</v>
      </c>
      <c r="E6978" s="10">
        <v>45266</v>
      </c>
      <c r="F6978" t="s">
        <v>18</v>
      </c>
      <c r="G6978">
        <v>241.55</v>
      </c>
      <c r="H6978">
        <v>4</v>
      </c>
      <c r="I6978">
        <v>0</v>
      </c>
      <c r="J6978" t="s">
        <v>28</v>
      </c>
      <c r="K6978" t="s">
        <v>99</v>
      </c>
      <c r="L6978" t="s">
        <v>56</v>
      </c>
      <c r="M6978" t="s">
        <v>36</v>
      </c>
      <c r="N6978" t="s">
        <v>41</v>
      </c>
      <c r="O6978">
        <f>Table2[[#This Row],[check_out_date]]-Table2[[#This Row],[check_in_date]]</f>
        <v>2</v>
      </c>
      <c r="P6978">
        <f>Table2[[#This Row],[num_adults]]+Table2[[#This Row],[num_children]]</f>
        <v>4</v>
      </c>
      <c r="Q6978" s="3">
        <f>IF(OR(Table2[[#This Row],[booking_status]]="confirmed",Table2[[#This Row],[booking_status]]="checked-out"),Table2[[#This Row],[room_rate_per_night]]*Table2[[#This Row],[Num_Nights]],0)</f>
        <v>483.1</v>
      </c>
      <c r="R6978" t="str" cm="1">
        <f t="array" ref="R6978">IFERROR(_xlfn.IFS(Table2[[#This Row],[booking_status]]="confirmed","Expected",Table2[[#This Row],[booking_status]]="checked-out","Actual"),"No Revenue")</f>
        <v>Actual</v>
      </c>
      <c r="S6978" s="4">
        <f>Table2[[#This Row],[Revenue_Amount]]/Table2[[#This Row],[Num_Nights]]</f>
        <v>241.55</v>
      </c>
    </row>
    <row r="6979" spans="1:19" hidden="1" x14ac:dyDescent="0.3">
      <c r="A6979">
        <v>6978</v>
      </c>
      <c r="B6979" t="s">
        <v>14</v>
      </c>
      <c r="C6979" s="9">
        <v>45210</v>
      </c>
      <c r="D6979" s="9">
        <v>45217</v>
      </c>
      <c r="E6979" s="10">
        <v>45180</v>
      </c>
      <c r="F6979" t="s">
        <v>49</v>
      </c>
      <c r="G6979">
        <v>111.38</v>
      </c>
      <c r="H6979">
        <v>3</v>
      </c>
      <c r="I6979">
        <v>1</v>
      </c>
      <c r="J6979" t="s">
        <v>35</v>
      </c>
      <c r="K6979" t="s">
        <v>29</v>
      </c>
      <c r="L6979" t="s">
        <v>60</v>
      </c>
      <c r="M6979" t="s">
        <v>22</v>
      </c>
      <c r="N6979" t="s">
        <v>41</v>
      </c>
      <c r="O6979">
        <f>Table2[[#This Row],[check_out_date]]-Table2[[#This Row],[check_in_date]]</f>
        <v>7</v>
      </c>
      <c r="P6979">
        <f>Table2[[#This Row],[num_adults]]+Table2[[#This Row],[num_children]]</f>
        <v>4</v>
      </c>
      <c r="Q6979" s="3">
        <f>IF(OR(Table2[[#This Row],[booking_status]]="confirmed",Table2[[#This Row],[booking_status]]="checked-out"),Table2[[#This Row],[room_rate_per_night]]*Table2[[#This Row],[Num_Nights]],0)</f>
        <v>0</v>
      </c>
      <c r="R6979" t="str" cm="1">
        <f t="array" ref="R6979">IFERROR(_xlfn.IFS(Table2[[#This Row],[booking_status]]="confirmed","Expected",Table2[[#This Row],[booking_status]]="checked-out","Actual"),"No Revenue")</f>
        <v>No Revenue</v>
      </c>
      <c r="S6979" s="4">
        <f>Table2[[#This Row],[Revenue_Amount]]/Table2[[#This Row],[Num_Nights]]</f>
        <v>0</v>
      </c>
    </row>
    <row r="6980" spans="1:19" x14ac:dyDescent="0.3">
      <c r="A6980">
        <v>6979</v>
      </c>
      <c r="B6980" t="s">
        <v>50</v>
      </c>
      <c r="C6980" s="9">
        <v>44952</v>
      </c>
      <c r="D6980" s="9">
        <v>44956</v>
      </c>
      <c r="E6980" s="10">
        <v>44929</v>
      </c>
      <c r="F6980" t="s">
        <v>49</v>
      </c>
      <c r="G6980">
        <v>80.87</v>
      </c>
      <c r="H6980">
        <v>1</v>
      </c>
      <c r="I6980">
        <v>0</v>
      </c>
      <c r="J6980" t="s">
        <v>94</v>
      </c>
      <c r="K6980" t="s">
        <v>44</v>
      </c>
      <c r="L6980" t="s">
        <v>56</v>
      </c>
      <c r="M6980" t="s">
        <v>36</v>
      </c>
      <c r="N6980" t="s">
        <v>41</v>
      </c>
      <c r="O6980">
        <f>Table2[[#This Row],[check_out_date]]-Table2[[#This Row],[check_in_date]]</f>
        <v>4</v>
      </c>
      <c r="P6980">
        <f>Table2[[#This Row],[num_adults]]+Table2[[#This Row],[num_children]]</f>
        <v>1</v>
      </c>
      <c r="Q6980" s="3">
        <f>IF(OR(Table2[[#This Row],[booking_status]]="confirmed",Table2[[#This Row],[booking_status]]="checked-out"),Table2[[#This Row],[room_rate_per_night]]*Table2[[#This Row],[Num_Nights]],0)</f>
        <v>323.48</v>
      </c>
      <c r="R6980" t="str" cm="1">
        <f t="array" ref="R6980">IFERROR(_xlfn.IFS(Table2[[#This Row],[booking_status]]="confirmed","Expected",Table2[[#This Row],[booking_status]]="checked-out","Actual"),"No Revenue")</f>
        <v>Actual</v>
      </c>
      <c r="S6980" s="4">
        <f>Table2[[#This Row],[Revenue_Amount]]/Table2[[#This Row],[Num_Nights]]</f>
        <v>80.87</v>
      </c>
    </row>
    <row r="6981" spans="1:19" hidden="1" x14ac:dyDescent="0.3">
      <c r="A6981">
        <v>6980</v>
      </c>
      <c r="B6981" t="s">
        <v>37</v>
      </c>
      <c r="C6981" s="9">
        <v>45115</v>
      </c>
      <c r="D6981" s="9">
        <v>45119</v>
      </c>
      <c r="E6981" s="10">
        <v>45080</v>
      </c>
      <c r="F6981" t="s">
        <v>27</v>
      </c>
      <c r="G6981">
        <v>189.32</v>
      </c>
      <c r="H6981">
        <v>1</v>
      </c>
      <c r="I6981">
        <v>1</v>
      </c>
      <c r="J6981" t="s">
        <v>35</v>
      </c>
      <c r="K6981" t="s">
        <v>44</v>
      </c>
      <c r="L6981" t="s">
        <v>60</v>
      </c>
      <c r="M6981" t="s">
        <v>36</v>
      </c>
      <c r="N6981" t="s">
        <v>41</v>
      </c>
      <c r="O6981">
        <f>Table2[[#This Row],[check_out_date]]-Table2[[#This Row],[check_in_date]]</f>
        <v>4</v>
      </c>
      <c r="P6981">
        <f>Table2[[#This Row],[num_adults]]+Table2[[#This Row],[num_children]]</f>
        <v>2</v>
      </c>
      <c r="Q6981" s="3">
        <f>IF(OR(Table2[[#This Row],[booking_status]]="confirmed",Table2[[#This Row],[booking_status]]="checked-out"),Table2[[#This Row],[room_rate_per_night]]*Table2[[#This Row],[Num_Nights]],0)</f>
        <v>0</v>
      </c>
      <c r="R6981" t="str" cm="1">
        <f t="array" ref="R6981">IFERROR(_xlfn.IFS(Table2[[#This Row],[booking_status]]="confirmed","Expected",Table2[[#This Row],[booking_status]]="checked-out","Actual"),"No Revenue")</f>
        <v>No Revenue</v>
      </c>
      <c r="S6981" s="4">
        <f>Table2[[#This Row],[Revenue_Amount]]/Table2[[#This Row],[Num_Nights]]</f>
        <v>0</v>
      </c>
    </row>
    <row r="6982" spans="1:19" hidden="1" x14ac:dyDescent="0.3">
      <c r="A6982">
        <v>6981</v>
      </c>
      <c r="B6982" t="s">
        <v>14</v>
      </c>
      <c r="C6982" s="9">
        <v>45094</v>
      </c>
      <c r="D6982" s="9">
        <v>45106</v>
      </c>
      <c r="E6982" s="10">
        <v>45080</v>
      </c>
      <c r="F6982" t="s">
        <v>54</v>
      </c>
      <c r="G6982">
        <v>310.89</v>
      </c>
      <c r="H6982">
        <v>2</v>
      </c>
      <c r="I6982">
        <v>2</v>
      </c>
      <c r="J6982" t="s">
        <v>35</v>
      </c>
      <c r="K6982" t="s">
        <v>29</v>
      </c>
      <c r="L6982" t="s">
        <v>70</v>
      </c>
      <c r="M6982" t="s">
        <v>36</v>
      </c>
      <c r="N6982" t="s">
        <v>41</v>
      </c>
      <c r="O6982">
        <f>Table2[[#This Row],[check_out_date]]-Table2[[#This Row],[check_in_date]]</f>
        <v>12</v>
      </c>
      <c r="P6982">
        <f>Table2[[#This Row],[num_adults]]+Table2[[#This Row],[num_children]]</f>
        <v>4</v>
      </c>
      <c r="Q6982" s="3">
        <f>IF(OR(Table2[[#This Row],[booking_status]]="confirmed",Table2[[#This Row],[booking_status]]="checked-out"),Table2[[#This Row],[room_rate_per_night]]*Table2[[#This Row],[Num_Nights]],0)</f>
        <v>0</v>
      </c>
      <c r="R6982" t="str" cm="1">
        <f t="array" ref="R6982">IFERROR(_xlfn.IFS(Table2[[#This Row],[booking_status]]="confirmed","Expected",Table2[[#This Row],[booking_status]]="checked-out","Actual"),"No Revenue")</f>
        <v>No Revenue</v>
      </c>
      <c r="S6982" s="4">
        <f>Table2[[#This Row],[Revenue_Amount]]/Table2[[#This Row],[Num_Nights]]</f>
        <v>0</v>
      </c>
    </row>
    <row r="6983" spans="1:19" hidden="1" x14ac:dyDescent="0.3">
      <c r="A6983">
        <v>6982</v>
      </c>
      <c r="B6983" t="s">
        <v>31</v>
      </c>
      <c r="C6983" s="9">
        <v>44983</v>
      </c>
      <c r="D6983" s="9">
        <v>44987</v>
      </c>
      <c r="E6983" s="10">
        <v>44918</v>
      </c>
      <c r="F6983" t="s">
        <v>18</v>
      </c>
      <c r="G6983">
        <v>172.54</v>
      </c>
      <c r="H6983">
        <v>2</v>
      </c>
      <c r="I6983">
        <v>0</v>
      </c>
      <c r="J6983" t="s">
        <v>35</v>
      </c>
      <c r="K6983" t="s">
        <v>44</v>
      </c>
      <c r="L6983" t="s">
        <v>56</v>
      </c>
      <c r="M6983" t="s">
        <v>36</v>
      </c>
      <c r="N6983" t="s">
        <v>30</v>
      </c>
      <c r="O6983">
        <f>Table2[[#This Row],[check_out_date]]-Table2[[#This Row],[check_in_date]]</f>
        <v>4</v>
      </c>
      <c r="P6983">
        <f>Table2[[#This Row],[num_adults]]+Table2[[#This Row],[num_children]]</f>
        <v>2</v>
      </c>
      <c r="Q6983" s="3">
        <f>IF(OR(Table2[[#This Row],[booking_status]]="confirmed",Table2[[#This Row],[booking_status]]="checked-out"),Table2[[#This Row],[room_rate_per_night]]*Table2[[#This Row],[Num_Nights]],0)</f>
        <v>690.16</v>
      </c>
      <c r="R6983" t="str" cm="1">
        <f t="array" ref="R6983">IFERROR(_xlfn.IFS(Table2[[#This Row],[booking_status]]="confirmed","Expected",Table2[[#This Row],[booking_status]]="checked-out","Actual"),"No Revenue")</f>
        <v>Actual</v>
      </c>
      <c r="S6983" s="4">
        <f>Table2[[#This Row],[Revenue_Amount]]/Table2[[#This Row],[Num_Nights]]</f>
        <v>172.54</v>
      </c>
    </row>
    <row r="6984" spans="1:19" x14ac:dyDescent="0.3">
      <c r="A6984">
        <v>6983</v>
      </c>
      <c r="B6984" t="s">
        <v>50</v>
      </c>
      <c r="C6984" s="9">
        <v>45013</v>
      </c>
      <c r="D6984" s="9">
        <v>45023</v>
      </c>
      <c r="E6984" s="10">
        <v>44972</v>
      </c>
      <c r="F6984" t="s">
        <v>49</v>
      </c>
      <c r="G6984">
        <v>158.94</v>
      </c>
      <c r="H6984">
        <v>2</v>
      </c>
      <c r="I6984">
        <v>0</v>
      </c>
      <c r="J6984" t="s">
        <v>28</v>
      </c>
      <c r="K6984" t="s">
        <v>99</v>
      </c>
      <c r="L6984" t="s">
        <v>21</v>
      </c>
      <c r="M6984" t="s">
        <v>36</v>
      </c>
      <c r="N6984" t="s">
        <v>23</v>
      </c>
      <c r="O6984">
        <f>Table2[[#This Row],[check_out_date]]-Table2[[#This Row],[check_in_date]]</f>
        <v>10</v>
      </c>
      <c r="P6984">
        <f>Table2[[#This Row],[num_adults]]+Table2[[#This Row],[num_children]]</f>
        <v>2</v>
      </c>
      <c r="Q6984" s="3">
        <f>IF(OR(Table2[[#This Row],[booking_status]]="confirmed",Table2[[#This Row],[booking_status]]="checked-out"),Table2[[#This Row],[room_rate_per_night]]*Table2[[#This Row],[Num_Nights]],0)</f>
        <v>1589.4</v>
      </c>
      <c r="R6984" t="str" cm="1">
        <f t="array" ref="R6984">IFERROR(_xlfn.IFS(Table2[[#This Row],[booking_status]]="confirmed","Expected",Table2[[#This Row],[booking_status]]="checked-out","Actual"),"No Revenue")</f>
        <v>Expected</v>
      </c>
      <c r="S6984" s="4">
        <f>Table2[[#This Row],[Revenue_Amount]]/Table2[[#This Row],[Num_Nights]]</f>
        <v>158.94</v>
      </c>
    </row>
    <row r="6985" spans="1:19" x14ac:dyDescent="0.3">
      <c r="A6985">
        <v>6984</v>
      </c>
      <c r="B6985" t="s">
        <v>31</v>
      </c>
      <c r="C6985" s="9">
        <v>45126</v>
      </c>
      <c r="D6985" s="9">
        <v>45130</v>
      </c>
      <c r="E6985" s="10">
        <v>45113</v>
      </c>
      <c r="F6985" t="s">
        <v>54</v>
      </c>
      <c r="G6985">
        <v>362.46</v>
      </c>
      <c r="H6985">
        <v>1</v>
      </c>
      <c r="I6985">
        <v>1</v>
      </c>
      <c r="J6985" t="s">
        <v>28</v>
      </c>
      <c r="K6985" t="s">
        <v>44</v>
      </c>
      <c r="L6985" t="s">
        <v>21</v>
      </c>
      <c r="M6985" t="s">
        <v>36</v>
      </c>
      <c r="N6985" t="s">
        <v>41</v>
      </c>
      <c r="O6985">
        <f>Table2[[#This Row],[check_out_date]]-Table2[[#This Row],[check_in_date]]</f>
        <v>4</v>
      </c>
      <c r="P6985">
        <f>Table2[[#This Row],[num_adults]]+Table2[[#This Row],[num_children]]</f>
        <v>2</v>
      </c>
      <c r="Q6985" s="3">
        <f>IF(OR(Table2[[#This Row],[booking_status]]="confirmed",Table2[[#This Row],[booking_status]]="checked-out"),Table2[[#This Row],[room_rate_per_night]]*Table2[[#This Row],[Num_Nights]],0)</f>
        <v>1449.84</v>
      </c>
      <c r="R6985" t="str" cm="1">
        <f t="array" ref="R6985">IFERROR(_xlfn.IFS(Table2[[#This Row],[booking_status]]="confirmed","Expected",Table2[[#This Row],[booking_status]]="checked-out","Actual"),"No Revenue")</f>
        <v>Expected</v>
      </c>
      <c r="S6985" s="4">
        <f>Table2[[#This Row],[Revenue_Amount]]/Table2[[#This Row],[Num_Nights]]</f>
        <v>362.46</v>
      </c>
    </row>
    <row r="6986" spans="1:19" hidden="1" x14ac:dyDescent="0.3">
      <c r="A6986">
        <v>6985</v>
      </c>
      <c r="B6986" t="s">
        <v>31</v>
      </c>
      <c r="C6986" s="9">
        <v>45254</v>
      </c>
      <c r="D6986" s="9">
        <v>45256</v>
      </c>
      <c r="E6986" s="10">
        <v>45245</v>
      </c>
      <c r="F6986" t="s">
        <v>49</v>
      </c>
      <c r="G6986">
        <v>71.010000000000005</v>
      </c>
      <c r="H6986">
        <v>2</v>
      </c>
      <c r="I6986">
        <v>0</v>
      </c>
      <c r="J6986" t="s">
        <v>35</v>
      </c>
      <c r="K6986" t="s">
        <v>44</v>
      </c>
      <c r="L6986" t="s">
        <v>60</v>
      </c>
      <c r="M6986" t="s">
        <v>36</v>
      </c>
      <c r="N6986" t="s">
        <v>95</v>
      </c>
      <c r="O6986">
        <f>Table2[[#This Row],[check_out_date]]-Table2[[#This Row],[check_in_date]]</f>
        <v>2</v>
      </c>
      <c r="P6986">
        <f>Table2[[#This Row],[num_adults]]+Table2[[#This Row],[num_children]]</f>
        <v>2</v>
      </c>
      <c r="Q6986" s="3">
        <f>IF(OR(Table2[[#This Row],[booking_status]]="confirmed",Table2[[#This Row],[booking_status]]="checked-out"),Table2[[#This Row],[room_rate_per_night]]*Table2[[#This Row],[Num_Nights]],0)</f>
        <v>0</v>
      </c>
      <c r="R6986" t="str" cm="1">
        <f t="array" ref="R6986">IFERROR(_xlfn.IFS(Table2[[#This Row],[booking_status]]="confirmed","Expected",Table2[[#This Row],[booking_status]]="checked-out","Actual"),"No Revenue")</f>
        <v>No Revenue</v>
      </c>
      <c r="S6986" s="4">
        <f>Table2[[#This Row],[Revenue_Amount]]/Table2[[#This Row],[Num_Nights]]</f>
        <v>0</v>
      </c>
    </row>
    <row r="6987" spans="1:19" x14ac:dyDescent="0.3">
      <c r="A6987">
        <v>6986</v>
      </c>
      <c r="B6987" t="s">
        <v>31</v>
      </c>
      <c r="C6987" s="9">
        <v>45287</v>
      </c>
      <c r="D6987" s="9">
        <v>45298</v>
      </c>
      <c r="E6987" s="10">
        <v>45270</v>
      </c>
      <c r="F6987" t="s">
        <v>54</v>
      </c>
      <c r="G6987">
        <v>283.77999999999997</v>
      </c>
      <c r="H6987">
        <v>2</v>
      </c>
      <c r="I6987">
        <v>0</v>
      </c>
      <c r="J6987" t="s">
        <v>19</v>
      </c>
      <c r="K6987" t="s">
        <v>29</v>
      </c>
      <c r="L6987" t="s">
        <v>21</v>
      </c>
      <c r="M6987" t="s">
        <v>36</v>
      </c>
      <c r="N6987" t="s">
        <v>45</v>
      </c>
      <c r="O6987">
        <f>Table2[[#This Row],[check_out_date]]-Table2[[#This Row],[check_in_date]]</f>
        <v>11</v>
      </c>
      <c r="P6987">
        <f>Table2[[#This Row],[num_adults]]+Table2[[#This Row],[num_children]]</f>
        <v>2</v>
      </c>
      <c r="Q6987" s="3">
        <f>IF(OR(Table2[[#This Row],[booking_status]]="confirmed",Table2[[#This Row],[booking_status]]="checked-out"),Table2[[#This Row],[room_rate_per_night]]*Table2[[#This Row],[Num_Nights]],0)</f>
        <v>3121.58</v>
      </c>
      <c r="R6987" t="str" cm="1">
        <f t="array" ref="R6987">IFERROR(_xlfn.IFS(Table2[[#This Row],[booking_status]]="confirmed","Expected",Table2[[#This Row],[booking_status]]="checked-out","Actual"),"No Revenue")</f>
        <v>Expected</v>
      </c>
      <c r="S6987" s="4">
        <f>Table2[[#This Row],[Revenue_Amount]]/Table2[[#This Row],[Num_Nights]]</f>
        <v>283.77999999999997</v>
      </c>
    </row>
    <row r="6988" spans="1:19" x14ac:dyDescent="0.3">
      <c r="A6988">
        <v>6987</v>
      </c>
      <c r="B6988" t="s">
        <v>14</v>
      </c>
      <c r="C6988" s="9">
        <v>45010</v>
      </c>
      <c r="D6988" s="9">
        <v>45014</v>
      </c>
      <c r="E6988" s="10">
        <v>44978</v>
      </c>
      <c r="F6988" t="s">
        <v>49</v>
      </c>
      <c r="G6988">
        <v>61.19</v>
      </c>
      <c r="H6988">
        <v>1</v>
      </c>
      <c r="I6988">
        <v>0</v>
      </c>
      <c r="J6988" t="s">
        <v>94</v>
      </c>
      <c r="K6988" t="s">
        <v>66</v>
      </c>
      <c r="L6988" t="s">
        <v>60</v>
      </c>
      <c r="M6988" t="s">
        <v>22</v>
      </c>
      <c r="N6988" t="s">
        <v>30</v>
      </c>
      <c r="O6988">
        <f>Table2[[#This Row],[check_out_date]]-Table2[[#This Row],[check_in_date]]</f>
        <v>4</v>
      </c>
      <c r="P6988">
        <f>Table2[[#This Row],[num_adults]]+Table2[[#This Row],[num_children]]</f>
        <v>1</v>
      </c>
      <c r="Q6988" s="3">
        <f>IF(OR(Table2[[#This Row],[booking_status]]="confirmed",Table2[[#This Row],[booking_status]]="checked-out"),Table2[[#This Row],[room_rate_per_night]]*Table2[[#This Row],[Num_Nights]],0)</f>
        <v>0</v>
      </c>
      <c r="R6988" t="str" cm="1">
        <f t="array" ref="R6988">IFERROR(_xlfn.IFS(Table2[[#This Row],[booking_status]]="confirmed","Expected",Table2[[#This Row],[booking_status]]="checked-out","Actual"),"No Revenue")</f>
        <v>No Revenue</v>
      </c>
      <c r="S6988" s="4">
        <f>Table2[[#This Row],[Revenue_Amount]]/Table2[[#This Row],[Num_Nights]]</f>
        <v>0</v>
      </c>
    </row>
    <row r="6989" spans="1:19" hidden="1" x14ac:dyDescent="0.3">
      <c r="A6989">
        <v>6988</v>
      </c>
      <c r="B6989" t="s">
        <v>37</v>
      </c>
      <c r="C6989" s="9">
        <v>45120</v>
      </c>
      <c r="D6989" s="9">
        <v>45132</v>
      </c>
      <c r="E6989" s="10">
        <v>45090</v>
      </c>
      <c r="F6989" t="s">
        <v>49</v>
      </c>
      <c r="G6989">
        <v>73.66</v>
      </c>
      <c r="H6989">
        <v>1</v>
      </c>
      <c r="I6989">
        <v>1</v>
      </c>
      <c r="J6989" t="s">
        <v>35</v>
      </c>
      <c r="K6989" t="s">
        <v>44</v>
      </c>
      <c r="L6989" t="s">
        <v>21</v>
      </c>
      <c r="M6989" t="s">
        <v>36</v>
      </c>
      <c r="N6989" t="s">
        <v>23</v>
      </c>
      <c r="O6989">
        <f>Table2[[#This Row],[check_out_date]]-Table2[[#This Row],[check_in_date]]</f>
        <v>12</v>
      </c>
      <c r="P6989">
        <f>Table2[[#This Row],[num_adults]]+Table2[[#This Row],[num_children]]</f>
        <v>2</v>
      </c>
      <c r="Q6989" s="3">
        <f>IF(OR(Table2[[#This Row],[booking_status]]="confirmed",Table2[[#This Row],[booking_status]]="checked-out"),Table2[[#This Row],[room_rate_per_night]]*Table2[[#This Row],[Num_Nights]],0)</f>
        <v>883.92</v>
      </c>
      <c r="R6989" t="str" cm="1">
        <f t="array" ref="R6989">IFERROR(_xlfn.IFS(Table2[[#This Row],[booking_status]]="confirmed","Expected",Table2[[#This Row],[booking_status]]="checked-out","Actual"),"No Revenue")</f>
        <v>Expected</v>
      </c>
      <c r="S6989" s="4">
        <f>Table2[[#This Row],[Revenue_Amount]]/Table2[[#This Row],[Num_Nights]]</f>
        <v>73.66</v>
      </c>
    </row>
    <row r="6990" spans="1:19" x14ac:dyDescent="0.3">
      <c r="A6990">
        <v>6989</v>
      </c>
      <c r="B6990" t="s">
        <v>50</v>
      </c>
      <c r="C6990" s="9">
        <v>45054</v>
      </c>
      <c r="D6990" s="9">
        <v>45058</v>
      </c>
      <c r="E6990" s="10">
        <v>45024</v>
      </c>
      <c r="F6990" t="s">
        <v>27</v>
      </c>
      <c r="G6990">
        <v>171</v>
      </c>
      <c r="H6990">
        <v>2</v>
      </c>
      <c r="I6990">
        <v>2</v>
      </c>
      <c r="J6990" t="s">
        <v>55</v>
      </c>
      <c r="K6990" t="s">
        <v>99</v>
      </c>
      <c r="L6990" t="s">
        <v>56</v>
      </c>
      <c r="M6990" t="s">
        <v>36</v>
      </c>
      <c r="N6990" t="s">
        <v>23</v>
      </c>
      <c r="O6990">
        <f>Table2[[#This Row],[check_out_date]]-Table2[[#This Row],[check_in_date]]</f>
        <v>4</v>
      </c>
      <c r="P6990">
        <f>Table2[[#This Row],[num_adults]]+Table2[[#This Row],[num_children]]</f>
        <v>4</v>
      </c>
      <c r="Q6990" s="3">
        <f>IF(OR(Table2[[#This Row],[booking_status]]="confirmed",Table2[[#This Row],[booking_status]]="checked-out"),Table2[[#This Row],[room_rate_per_night]]*Table2[[#This Row],[Num_Nights]],0)</f>
        <v>684</v>
      </c>
      <c r="R6990" t="str" cm="1">
        <f t="array" ref="R6990">IFERROR(_xlfn.IFS(Table2[[#This Row],[booking_status]]="confirmed","Expected",Table2[[#This Row],[booking_status]]="checked-out","Actual"),"No Revenue")</f>
        <v>Actual</v>
      </c>
      <c r="S6990" s="4">
        <f>Table2[[#This Row],[Revenue_Amount]]/Table2[[#This Row],[Num_Nights]]</f>
        <v>171</v>
      </c>
    </row>
    <row r="6991" spans="1:19" hidden="1" x14ac:dyDescent="0.3">
      <c r="A6991">
        <v>6990</v>
      </c>
      <c r="B6991" t="s">
        <v>50</v>
      </c>
      <c r="C6991" s="9">
        <v>45162</v>
      </c>
      <c r="D6991" s="9">
        <v>45168</v>
      </c>
      <c r="E6991" s="10">
        <v>45109</v>
      </c>
      <c r="F6991" t="s">
        <v>54</v>
      </c>
      <c r="G6991">
        <v>598.04999999999995</v>
      </c>
      <c r="H6991">
        <v>2</v>
      </c>
      <c r="I6991">
        <v>0</v>
      </c>
      <c r="J6991" t="s">
        <v>35</v>
      </c>
      <c r="K6991" t="s">
        <v>29</v>
      </c>
      <c r="L6991" t="s">
        <v>60</v>
      </c>
      <c r="M6991" t="s">
        <v>36</v>
      </c>
      <c r="N6991" t="s">
        <v>41</v>
      </c>
      <c r="O6991">
        <f>Table2[[#This Row],[check_out_date]]-Table2[[#This Row],[check_in_date]]</f>
        <v>6</v>
      </c>
      <c r="P6991">
        <f>Table2[[#This Row],[num_adults]]+Table2[[#This Row],[num_children]]</f>
        <v>2</v>
      </c>
      <c r="Q6991" s="3">
        <f>IF(OR(Table2[[#This Row],[booking_status]]="confirmed",Table2[[#This Row],[booking_status]]="checked-out"),Table2[[#This Row],[room_rate_per_night]]*Table2[[#This Row],[Num_Nights]],0)</f>
        <v>0</v>
      </c>
      <c r="R6991" t="str" cm="1">
        <f t="array" ref="R6991">IFERROR(_xlfn.IFS(Table2[[#This Row],[booking_status]]="confirmed","Expected",Table2[[#This Row],[booking_status]]="checked-out","Actual"),"No Revenue")</f>
        <v>No Revenue</v>
      </c>
      <c r="S6991" s="4">
        <f>Table2[[#This Row],[Revenue_Amount]]/Table2[[#This Row],[Num_Nights]]</f>
        <v>0</v>
      </c>
    </row>
    <row r="6992" spans="1:19" x14ac:dyDescent="0.3">
      <c r="A6992">
        <v>6991</v>
      </c>
      <c r="B6992" t="s">
        <v>14</v>
      </c>
      <c r="C6992" s="9">
        <v>44934</v>
      </c>
      <c r="D6992" s="9">
        <v>44935</v>
      </c>
      <c r="E6992" s="10">
        <v>44915</v>
      </c>
      <c r="F6992" t="s">
        <v>18</v>
      </c>
      <c r="G6992">
        <v>230.16</v>
      </c>
      <c r="H6992">
        <v>4</v>
      </c>
      <c r="I6992">
        <v>0</v>
      </c>
      <c r="J6992" t="s">
        <v>94</v>
      </c>
      <c r="K6992" t="s">
        <v>29</v>
      </c>
      <c r="L6992" t="s">
        <v>56</v>
      </c>
      <c r="M6992" t="s">
        <v>36</v>
      </c>
      <c r="N6992" t="s">
        <v>41</v>
      </c>
      <c r="O6992">
        <f>Table2[[#This Row],[check_out_date]]-Table2[[#This Row],[check_in_date]]</f>
        <v>1</v>
      </c>
      <c r="P6992">
        <f>Table2[[#This Row],[num_adults]]+Table2[[#This Row],[num_children]]</f>
        <v>4</v>
      </c>
      <c r="Q6992" s="3">
        <f>IF(OR(Table2[[#This Row],[booking_status]]="confirmed",Table2[[#This Row],[booking_status]]="checked-out"),Table2[[#This Row],[room_rate_per_night]]*Table2[[#This Row],[Num_Nights]],0)</f>
        <v>230.16</v>
      </c>
      <c r="R6992" t="str" cm="1">
        <f t="array" ref="R6992">IFERROR(_xlfn.IFS(Table2[[#This Row],[booking_status]]="confirmed","Expected",Table2[[#This Row],[booking_status]]="checked-out","Actual"),"No Revenue")</f>
        <v>Actual</v>
      </c>
      <c r="S6992" s="4">
        <f>Table2[[#This Row],[Revenue_Amount]]/Table2[[#This Row],[Num_Nights]]</f>
        <v>230.16</v>
      </c>
    </row>
    <row r="6993" spans="1:19" x14ac:dyDescent="0.3">
      <c r="A6993">
        <v>6992</v>
      </c>
      <c r="B6993" t="s">
        <v>37</v>
      </c>
      <c r="C6993" s="9">
        <v>45289</v>
      </c>
      <c r="D6993" s="9">
        <v>45294</v>
      </c>
      <c r="E6993" s="10">
        <v>45249</v>
      </c>
      <c r="F6993" t="s">
        <v>49</v>
      </c>
      <c r="G6993">
        <v>146.38</v>
      </c>
      <c r="H6993">
        <v>1</v>
      </c>
      <c r="I6993">
        <v>1</v>
      </c>
      <c r="J6993" t="s">
        <v>28</v>
      </c>
      <c r="K6993" t="s">
        <v>99</v>
      </c>
      <c r="L6993" t="s">
        <v>21</v>
      </c>
      <c r="M6993" t="s">
        <v>22</v>
      </c>
      <c r="N6993" t="s">
        <v>95</v>
      </c>
      <c r="O6993">
        <f>Table2[[#This Row],[check_out_date]]-Table2[[#This Row],[check_in_date]]</f>
        <v>5</v>
      </c>
      <c r="P6993">
        <f>Table2[[#This Row],[num_adults]]+Table2[[#This Row],[num_children]]</f>
        <v>2</v>
      </c>
      <c r="Q6993" s="3">
        <f>IF(OR(Table2[[#This Row],[booking_status]]="confirmed",Table2[[#This Row],[booking_status]]="checked-out"),Table2[[#This Row],[room_rate_per_night]]*Table2[[#This Row],[Num_Nights]],0)</f>
        <v>731.9</v>
      </c>
      <c r="R6993" t="str" cm="1">
        <f t="array" ref="R6993">IFERROR(_xlfn.IFS(Table2[[#This Row],[booking_status]]="confirmed","Expected",Table2[[#This Row],[booking_status]]="checked-out","Actual"),"No Revenue")</f>
        <v>Expected</v>
      </c>
      <c r="S6993" s="4">
        <f>Table2[[#This Row],[Revenue_Amount]]/Table2[[#This Row],[Num_Nights]]</f>
        <v>146.38</v>
      </c>
    </row>
    <row r="6994" spans="1:19" x14ac:dyDescent="0.3">
      <c r="A6994">
        <v>6993</v>
      </c>
      <c r="B6994" t="s">
        <v>37</v>
      </c>
      <c r="C6994" s="9">
        <v>45249</v>
      </c>
      <c r="D6994" s="9">
        <v>45252</v>
      </c>
      <c r="E6994" s="10">
        <v>45216</v>
      </c>
      <c r="F6994" t="s">
        <v>18</v>
      </c>
      <c r="G6994">
        <v>314.97000000000003</v>
      </c>
      <c r="H6994">
        <v>3</v>
      </c>
      <c r="I6994">
        <v>3</v>
      </c>
      <c r="J6994" t="s">
        <v>28</v>
      </c>
      <c r="K6994" t="s">
        <v>29</v>
      </c>
      <c r="L6994" t="s">
        <v>21</v>
      </c>
      <c r="M6994" t="s">
        <v>22</v>
      </c>
      <c r="N6994" t="s">
        <v>41</v>
      </c>
      <c r="O6994">
        <f>Table2[[#This Row],[check_out_date]]-Table2[[#This Row],[check_in_date]]</f>
        <v>3</v>
      </c>
      <c r="P6994">
        <f>Table2[[#This Row],[num_adults]]+Table2[[#This Row],[num_children]]</f>
        <v>6</v>
      </c>
      <c r="Q6994" s="3">
        <f>IF(OR(Table2[[#This Row],[booking_status]]="confirmed",Table2[[#This Row],[booking_status]]="checked-out"),Table2[[#This Row],[room_rate_per_night]]*Table2[[#This Row],[Num_Nights]],0)</f>
        <v>944.91000000000008</v>
      </c>
      <c r="R6994" t="str" cm="1">
        <f t="array" ref="R6994">IFERROR(_xlfn.IFS(Table2[[#This Row],[booking_status]]="confirmed","Expected",Table2[[#This Row],[booking_status]]="checked-out","Actual"),"No Revenue")</f>
        <v>Expected</v>
      </c>
      <c r="S6994" s="4">
        <f>Table2[[#This Row],[Revenue_Amount]]/Table2[[#This Row],[Num_Nights]]</f>
        <v>314.97000000000003</v>
      </c>
    </row>
    <row r="6995" spans="1:19" hidden="1" x14ac:dyDescent="0.3">
      <c r="A6995">
        <v>6994</v>
      </c>
      <c r="B6995" t="s">
        <v>31</v>
      </c>
      <c r="C6995" s="9">
        <v>45169</v>
      </c>
      <c r="D6995" s="9">
        <v>45175</v>
      </c>
      <c r="E6995" s="10">
        <v>45147</v>
      </c>
      <c r="F6995" t="s">
        <v>18</v>
      </c>
      <c r="G6995">
        <v>219.85</v>
      </c>
      <c r="H6995">
        <v>3</v>
      </c>
      <c r="I6995">
        <v>2</v>
      </c>
      <c r="J6995" t="s">
        <v>35</v>
      </c>
      <c r="K6995" t="s">
        <v>99</v>
      </c>
      <c r="L6995" t="s">
        <v>60</v>
      </c>
      <c r="M6995" t="s">
        <v>22</v>
      </c>
      <c r="N6995" t="s">
        <v>95</v>
      </c>
      <c r="O6995">
        <f>Table2[[#This Row],[check_out_date]]-Table2[[#This Row],[check_in_date]]</f>
        <v>6</v>
      </c>
      <c r="P6995">
        <f>Table2[[#This Row],[num_adults]]+Table2[[#This Row],[num_children]]</f>
        <v>5</v>
      </c>
      <c r="Q6995" s="3">
        <f>IF(OR(Table2[[#This Row],[booking_status]]="confirmed",Table2[[#This Row],[booking_status]]="checked-out"),Table2[[#This Row],[room_rate_per_night]]*Table2[[#This Row],[Num_Nights]],0)</f>
        <v>0</v>
      </c>
      <c r="R6995" t="str" cm="1">
        <f t="array" ref="R6995">IFERROR(_xlfn.IFS(Table2[[#This Row],[booking_status]]="confirmed","Expected",Table2[[#This Row],[booking_status]]="checked-out","Actual"),"No Revenue")</f>
        <v>No Revenue</v>
      </c>
      <c r="S6995" s="4">
        <f>Table2[[#This Row],[Revenue_Amount]]/Table2[[#This Row],[Num_Nights]]</f>
        <v>0</v>
      </c>
    </row>
    <row r="6996" spans="1:19" x14ac:dyDescent="0.3">
      <c r="A6996">
        <v>6995</v>
      </c>
      <c r="B6996" t="s">
        <v>31</v>
      </c>
      <c r="C6996" s="9">
        <v>45117</v>
      </c>
      <c r="D6996" s="9">
        <v>45118</v>
      </c>
      <c r="E6996" s="10">
        <v>45076</v>
      </c>
      <c r="F6996" t="s">
        <v>27</v>
      </c>
      <c r="G6996">
        <v>169.07</v>
      </c>
      <c r="H6996">
        <v>2</v>
      </c>
      <c r="I6996">
        <v>3</v>
      </c>
      <c r="J6996" t="s">
        <v>19</v>
      </c>
      <c r="K6996" t="s">
        <v>66</v>
      </c>
      <c r="L6996" t="s">
        <v>21</v>
      </c>
      <c r="M6996" t="s">
        <v>36</v>
      </c>
      <c r="N6996" t="s">
        <v>41</v>
      </c>
      <c r="O6996">
        <f>Table2[[#This Row],[check_out_date]]-Table2[[#This Row],[check_in_date]]</f>
        <v>1</v>
      </c>
      <c r="P6996">
        <f>Table2[[#This Row],[num_adults]]+Table2[[#This Row],[num_children]]</f>
        <v>5</v>
      </c>
      <c r="Q6996" s="3">
        <f>IF(OR(Table2[[#This Row],[booking_status]]="confirmed",Table2[[#This Row],[booking_status]]="checked-out"),Table2[[#This Row],[room_rate_per_night]]*Table2[[#This Row],[Num_Nights]],0)</f>
        <v>169.07</v>
      </c>
      <c r="R6996" t="str" cm="1">
        <f t="array" ref="R6996">IFERROR(_xlfn.IFS(Table2[[#This Row],[booking_status]]="confirmed","Expected",Table2[[#This Row],[booking_status]]="checked-out","Actual"),"No Revenue")</f>
        <v>Expected</v>
      </c>
      <c r="S6996" s="4">
        <f>Table2[[#This Row],[Revenue_Amount]]/Table2[[#This Row],[Num_Nights]]</f>
        <v>169.07</v>
      </c>
    </row>
    <row r="6997" spans="1:19" hidden="1" x14ac:dyDescent="0.3">
      <c r="A6997">
        <v>6996</v>
      </c>
      <c r="B6997" t="s">
        <v>14</v>
      </c>
      <c r="C6997" s="9">
        <v>45002</v>
      </c>
      <c r="D6997" s="9">
        <v>45004</v>
      </c>
      <c r="E6997" s="10">
        <v>44983</v>
      </c>
      <c r="F6997" t="s">
        <v>18</v>
      </c>
      <c r="G6997">
        <v>173.05</v>
      </c>
      <c r="H6997">
        <v>1</v>
      </c>
      <c r="I6997">
        <v>0</v>
      </c>
      <c r="J6997" t="s">
        <v>35</v>
      </c>
      <c r="K6997" t="s">
        <v>20</v>
      </c>
      <c r="L6997" t="s">
        <v>21</v>
      </c>
      <c r="M6997" t="s">
        <v>36</v>
      </c>
      <c r="N6997" t="s">
        <v>41</v>
      </c>
      <c r="O6997">
        <f>Table2[[#This Row],[check_out_date]]-Table2[[#This Row],[check_in_date]]</f>
        <v>2</v>
      </c>
      <c r="P6997">
        <f>Table2[[#This Row],[num_adults]]+Table2[[#This Row],[num_children]]</f>
        <v>1</v>
      </c>
      <c r="Q6997" s="3">
        <f>IF(OR(Table2[[#This Row],[booking_status]]="confirmed",Table2[[#This Row],[booking_status]]="checked-out"),Table2[[#This Row],[room_rate_per_night]]*Table2[[#This Row],[Num_Nights]],0)</f>
        <v>346.1</v>
      </c>
      <c r="R6997" t="str" cm="1">
        <f t="array" ref="R6997">IFERROR(_xlfn.IFS(Table2[[#This Row],[booking_status]]="confirmed","Expected",Table2[[#This Row],[booking_status]]="checked-out","Actual"),"No Revenue")</f>
        <v>Expected</v>
      </c>
      <c r="S6997" s="4">
        <f>Table2[[#This Row],[Revenue_Amount]]/Table2[[#This Row],[Num_Nights]]</f>
        <v>173.05</v>
      </c>
    </row>
    <row r="6998" spans="1:19" x14ac:dyDescent="0.3">
      <c r="A6998">
        <v>6997</v>
      </c>
      <c r="B6998" t="s">
        <v>37</v>
      </c>
      <c r="C6998" s="9">
        <v>45225</v>
      </c>
      <c r="D6998" s="9">
        <v>45228</v>
      </c>
      <c r="E6998" s="10">
        <v>45193</v>
      </c>
      <c r="F6998" t="s">
        <v>49</v>
      </c>
      <c r="G6998">
        <v>85.81</v>
      </c>
      <c r="H6998">
        <v>3</v>
      </c>
      <c r="I6998">
        <v>0</v>
      </c>
      <c r="J6998" t="s">
        <v>28</v>
      </c>
      <c r="K6998" t="s">
        <v>99</v>
      </c>
      <c r="L6998" t="s">
        <v>60</v>
      </c>
      <c r="M6998" t="s">
        <v>36</v>
      </c>
      <c r="N6998" t="s">
        <v>41</v>
      </c>
      <c r="O6998">
        <f>Table2[[#This Row],[check_out_date]]-Table2[[#This Row],[check_in_date]]</f>
        <v>3</v>
      </c>
      <c r="P6998">
        <f>Table2[[#This Row],[num_adults]]+Table2[[#This Row],[num_children]]</f>
        <v>3</v>
      </c>
      <c r="Q6998" s="3">
        <f>IF(OR(Table2[[#This Row],[booking_status]]="confirmed",Table2[[#This Row],[booking_status]]="checked-out"),Table2[[#This Row],[room_rate_per_night]]*Table2[[#This Row],[Num_Nights]],0)</f>
        <v>0</v>
      </c>
      <c r="R6998" t="str" cm="1">
        <f t="array" ref="R6998">IFERROR(_xlfn.IFS(Table2[[#This Row],[booking_status]]="confirmed","Expected",Table2[[#This Row],[booking_status]]="checked-out","Actual"),"No Revenue")</f>
        <v>No Revenue</v>
      </c>
      <c r="S6998" s="4">
        <f>Table2[[#This Row],[Revenue_Amount]]/Table2[[#This Row],[Num_Nights]]</f>
        <v>0</v>
      </c>
    </row>
    <row r="6999" spans="1:19" x14ac:dyDescent="0.3">
      <c r="A6999">
        <v>6998</v>
      </c>
      <c r="B6999" t="s">
        <v>31</v>
      </c>
      <c r="C6999" s="9">
        <v>44995</v>
      </c>
      <c r="D6999" s="9">
        <v>44998</v>
      </c>
      <c r="E6999" s="10">
        <v>44958</v>
      </c>
      <c r="F6999" t="s">
        <v>49</v>
      </c>
      <c r="G6999">
        <v>57.48</v>
      </c>
      <c r="H6999">
        <v>2</v>
      </c>
      <c r="I6999">
        <v>2</v>
      </c>
      <c r="J6999" t="s">
        <v>55</v>
      </c>
      <c r="K6999" t="s">
        <v>29</v>
      </c>
      <c r="L6999" t="s">
        <v>56</v>
      </c>
      <c r="M6999" t="s">
        <v>22</v>
      </c>
      <c r="N6999" t="s">
        <v>23</v>
      </c>
      <c r="O6999">
        <f>Table2[[#This Row],[check_out_date]]-Table2[[#This Row],[check_in_date]]</f>
        <v>3</v>
      </c>
      <c r="P6999">
        <f>Table2[[#This Row],[num_adults]]+Table2[[#This Row],[num_children]]</f>
        <v>4</v>
      </c>
      <c r="Q6999" s="3">
        <f>IF(OR(Table2[[#This Row],[booking_status]]="confirmed",Table2[[#This Row],[booking_status]]="checked-out"),Table2[[#This Row],[room_rate_per_night]]*Table2[[#This Row],[Num_Nights]],0)</f>
        <v>172.44</v>
      </c>
      <c r="R6999" t="str" cm="1">
        <f t="array" ref="R6999">IFERROR(_xlfn.IFS(Table2[[#This Row],[booking_status]]="confirmed","Expected",Table2[[#This Row],[booking_status]]="checked-out","Actual"),"No Revenue")</f>
        <v>Actual</v>
      </c>
      <c r="S6999" s="4">
        <f>Table2[[#This Row],[Revenue_Amount]]/Table2[[#This Row],[Num_Nights]]</f>
        <v>57.48</v>
      </c>
    </row>
    <row r="7000" spans="1:19" hidden="1" x14ac:dyDescent="0.3">
      <c r="A7000">
        <v>6999</v>
      </c>
      <c r="B7000" t="s">
        <v>50</v>
      </c>
      <c r="C7000" s="9">
        <v>45054</v>
      </c>
      <c r="D7000" s="9">
        <v>45057</v>
      </c>
      <c r="E7000" s="10">
        <v>45008</v>
      </c>
      <c r="F7000" t="s">
        <v>27</v>
      </c>
      <c r="G7000">
        <v>194.08</v>
      </c>
      <c r="H7000">
        <v>1</v>
      </c>
      <c r="I7000">
        <v>1</v>
      </c>
      <c r="J7000" t="s">
        <v>35</v>
      </c>
      <c r="K7000" t="s">
        <v>29</v>
      </c>
      <c r="L7000" t="s">
        <v>21</v>
      </c>
      <c r="M7000" t="s">
        <v>22</v>
      </c>
      <c r="N7000" t="s">
        <v>41</v>
      </c>
      <c r="O7000">
        <f>Table2[[#This Row],[check_out_date]]-Table2[[#This Row],[check_in_date]]</f>
        <v>3</v>
      </c>
      <c r="P7000">
        <f>Table2[[#This Row],[num_adults]]+Table2[[#This Row],[num_children]]</f>
        <v>2</v>
      </c>
      <c r="Q7000" s="3">
        <f>IF(OR(Table2[[#This Row],[booking_status]]="confirmed",Table2[[#This Row],[booking_status]]="checked-out"),Table2[[#This Row],[room_rate_per_night]]*Table2[[#This Row],[Num_Nights]],0)</f>
        <v>582.24</v>
      </c>
      <c r="R7000" t="str" cm="1">
        <f t="array" ref="R7000">IFERROR(_xlfn.IFS(Table2[[#This Row],[booking_status]]="confirmed","Expected",Table2[[#This Row],[booking_status]]="checked-out","Actual"),"No Revenue")</f>
        <v>Expected</v>
      </c>
      <c r="S7000" s="4">
        <f>Table2[[#This Row],[Revenue_Amount]]/Table2[[#This Row],[Num_Nights]]</f>
        <v>194.08</v>
      </c>
    </row>
    <row r="7001" spans="1:19" x14ac:dyDescent="0.3">
      <c r="A7001">
        <v>7000</v>
      </c>
      <c r="B7001" t="s">
        <v>14</v>
      </c>
      <c r="C7001" s="9">
        <v>45164</v>
      </c>
      <c r="D7001" s="9">
        <v>45170</v>
      </c>
      <c r="E7001" s="10">
        <v>45155</v>
      </c>
      <c r="F7001" t="s">
        <v>18</v>
      </c>
      <c r="G7001">
        <v>224.66</v>
      </c>
      <c r="H7001">
        <v>2</v>
      </c>
      <c r="I7001">
        <v>1</v>
      </c>
      <c r="J7001" t="s">
        <v>55</v>
      </c>
      <c r="K7001" t="s">
        <v>99</v>
      </c>
      <c r="L7001" t="s">
        <v>21</v>
      </c>
      <c r="M7001" t="s">
        <v>36</v>
      </c>
      <c r="N7001" t="s">
        <v>41</v>
      </c>
      <c r="O7001">
        <f>Table2[[#This Row],[check_out_date]]-Table2[[#This Row],[check_in_date]]</f>
        <v>6</v>
      </c>
      <c r="P7001">
        <f>Table2[[#This Row],[num_adults]]+Table2[[#This Row],[num_children]]</f>
        <v>3</v>
      </c>
      <c r="Q7001" s="3">
        <f>IF(OR(Table2[[#This Row],[booking_status]]="confirmed",Table2[[#This Row],[booking_status]]="checked-out"),Table2[[#This Row],[room_rate_per_night]]*Table2[[#This Row],[Num_Nights]],0)</f>
        <v>1347.96</v>
      </c>
      <c r="R7001" t="str" cm="1">
        <f t="array" ref="R7001">IFERROR(_xlfn.IFS(Table2[[#This Row],[booking_status]]="confirmed","Expected",Table2[[#This Row],[booking_status]]="checked-out","Actual"),"No Revenue")</f>
        <v>Expected</v>
      </c>
      <c r="S7001" s="4">
        <f>Table2[[#This Row],[Revenue_Amount]]/Table2[[#This Row],[Num_Nights]]</f>
        <v>224.66</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27505-D780-4D28-B289-2DBE2F75F3C5}">
  <dimension ref="A2:K32"/>
  <sheetViews>
    <sheetView topLeftCell="A11" zoomScaleNormal="100" workbookViewId="0">
      <selection activeCell="B32" sqref="B32"/>
    </sheetView>
  </sheetViews>
  <sheetFormatPr defaultRowHeight="14.4" x14ac:dyDescent="0.3"/>
  <cols>
    <col min="1" max="1" width="35.109375" bestFit="1" customWidth="1"/>
    <col min="2" max="2" width="14.33203125" bestFit="1" customWidth="1"/>
    <col min="4" max="4" width="10.109375" bestFit="1" customWidth="1"/>
    <col min="11" max="11" width="12.44140625" bestFit="1" customWidth="1"/>
  </cols>
  <sheetData>
    <row r="2" spans="1:11" x14ac:dyDescent="0.3">
      <c r="A2" s="23" t="s">
        <v>498</v>
      </c>
      <c r="B2" s="23"/>
    </row>
    <row r="4" spans="1:11" x14ac:dyDescent="0.3">
      <c r="A4" t="s">
        <v>499</v>
      </c>
      <c r="B4">
        <f>COUNT(Table2[booking_id])</f>
        <v>7000</v>
      </c>
    </row>
    <row r="6" spans="1:11" ht="28.8" x14ac:dyDescent="0.3">
      <c r="B6" s="12" t="s">
        <v>518</v>
      </c>
      <c r="D6" s="12" t="s">
        <v>519</v>
      </c>
      <c r="F6" s="12" t="s">
        <v>520</v>
      </c>
    </row>
    <row r="7" spans="1:11" x14ac:dyDescent="0.3">
      <c r="A7" t="s">
        <v>500</v>
      </c>
      <c r="B7">
        <f>COUNTIF(Table2[Revenue_Type],"Actual")</f>
        <v>1724</v>
      </c>
      <c r="D7">
        <f>COUNTIF(Table2[Revenue_Type],"Expected")</f>
        <v>3866</v>
      </c>
      <c r="F7">
        <f>COUNTIF(Table2[Revenue_Type],"no revenue")</f>
        <v>1410</v>
      </c>
    </row>
    <row r="10" spans="1:11" x14ac:dyDescent="0.3">
      <c r="A10" t="s">
        <v>501</v>
      </c>
      <c r="B10" s="5">
        <f>COUNTIF(Table2[booking_status],"cancelled")/COUNT(Table2[booking_id])</f>
        <v>0.14971428571428572</v>
      </c>
      <c r="H10" s="4"/>
    </row>
    <row r="12" spans="1:11" x14ac:dyDescent="0.3">
      <c r="K12" s="4"/>
    </row>
    <row r="13" spans="1:11" x14ac:dyDescent="0.3">
      <c r="A13" t="s">
        <v>502</v>
      </c>
      <c r="B13" s="5">
        <f>COUNTIF(Table2[booking_status],"no-show")/COUNT(Table2[booking_id])</f>
        <v>5.1714285714285713E-2</v>
      </c>
    </row>
    <row r="15" spans="1:11" x14ac:dyDescent="0.3">
      <c r="A15" s="23" t="s">
        <v>503</v>
      </c>
      <c r="B15" s="23"/>
    </row>
    <row r="17" spans="1:4" x14ac:dyDescent="0.3">
      <c r="A17" t="s">
        <v>504</v>
      </c>
      <c r="B17" s="2">
        <f>SUMIF(Table2[Revenue_Type],"actual",Table2[Revenue_Amount])</f>
        <v>1832157.0899999996</v>
      </c>
    </row>
    <row r="20" spans="1:4" x14ac:dyDescent="0.3">
      <c r="A20" t="s">
        <v>505</v>
      </c>
      <c r="B20" s="2">
        <f>SUMIF(Table2[Revenue_Type],"expected",Table2[Revenue_Amount])</f>
        <v>4016540.6100000055</v>
      </c>
    </row>
    <row r="23" spans="1:4" x14ac:dyDescent="0.3">
      <c r="A23" t="s">
        <v>506</v>
      </c>
      <c r="B23" s="2">
        <f>SUMIF(Table2[Revenue_Type],"actual",Table2[Revenue_Amount])/COUNTIF(Table2[Revenue_Type],"Actual")</f>
        <v>1062.7361310904871</v>
      </c>
    </row>
    <row r="26" spans="1:4" x14ac:dyDescent="0.3">
      <c r="A26" t="s">
        <v>523</v>
      </c>
      <c r="B26" s="1">
        <f>SUMIF(Table2[Revenue_Type],"Actual",Table2[Revenue_Amount])/SUMIF(Table2[Revenue_Type],"Actual",Table2[Num_Nights])</f>
        <v>195.34674165689302</v>
      </c>
      <c r="D26" s="2"/>
    </row>
    <row r="27" spans="1:4" x14ac:dyDescent="0.3">
      <c r="B27" s="2"/>
    </row>
    <row r="29" spans="1:4" x14ac:dyDescent="0.3">
      <c r="A29" t="s">
        <v>507</v>
      </c>
      <c r="B29" s="6">
        <f>SUMIFS(Table2[Num_Nights],Table2[booking_status],"checked-out")/COUNTIF(Table2[booking_status],"checked-out")</f>
        <v>5.4402552204176331</v>
      </c>
    </row>
    <row r="32" spans="1:4" x14ac:dyDescent="0.3">
      <c r="A32" t="s">
        <v>516</v>
      </c>
      <c r="B32" s="11">
        <f>B10+B13</f>
        <v>0.20142857142857143</v>
      </c>
    </row>
  </sheetData>
  <mergeCells count="2">
    <mergeCell ref="A2:B2"/>
    <mergeCell ref="A15:B1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5ACB-3DC7-4962-BB23-89D9CB6D36A6}">
  <dimension ref="A2:M37"/>
  <sheetViews>
    <sheetView topLeftCell="A22" zoomScaleNormal="100" workbookViewId="0">
      <selection activeCell="I27" sqref="I27"/>
    </sheetView>
  </sheetViews>
  <sheetFormatPr defaultRowHeight="14.4" x14ac:dyDescent="0.3"/>
  <cols>
    <col min="1" max="1" width="12.5546875" bestFit="1" customWidth="1"/>
    <col min="2" max="2" width="21.5546875" bestFit="1" customWidth="1"/>
    <col min="4" max="4" width="23" bestFit="1" customWidth="1"/>
    <col min="5" max="5" width="15.5546875" bestFit="1" customWidth="1"/>
    <col min="6" max="7" width="11" bestFit="1" customWidth="1"/>
    <col min="8" max="8" width="15.5546875" bestFit="1" customWidth="1"/>
    <col min="9" max="9" width="12.5546875" bestFit="1" customWidth="1"/>
    <col min="10" max="10" width="23" bestFit="1" customWidth="1"/>
    <col min="11" max="11" width="11" bestFit="1" customWidth="1"/>
    <col min="12" max="12" width="11.21875" bestFit="1" customWidth="1"/>
    <col min="13" max="13" width="10.77734375" bestFit="1" customWidth="1"/>
  </cols>
  <sheetData>
    <row r="2" spans="1:10" x14ac:dyDescent="0.3">
      <c r="A2" s="7" t="s">
        <v>508</v>
      </c>
      <c r="B2" t="s">
        <v>515</v>
      </c>
      <c r="D2" s="7" t="s">
        <v>510</v>
      </c>
      <c r="E2" s="7" t="s">
        <v>514</v>
      </c>
      <c r="I2" s="7" t="s">
        <v>508</v>
      </c>
      <c r="J2" t="s">
        <v>510</v>
      </c>
    </row>
    <row r="3" spans="1:10" x14ac:dyDescent="0.3">
      <c r="A3" s="8" t="s">
        <v>511</v>
      </c>
      <c r="B3" s="33">
        <v>1724</v>
      </c>
      <c r="D3" s="7" t="s">
        <v>508</v>
      </c>
      <c r="E3" t="s">
        <v>511</v>
      </c>
      <c r="F3" t="s">
        <v>512</v>
      </c>
      <c r="G3" t="s">
        <v>509</v>
      </c>
      <c r="I3" s="8" t="s">
        <v>50</v>
      </c>
      <c r="J3" s="33">
        <v>1802652.0600000003</v>
      </c>
    </row>
    <row r="4" spans="1:10" x14ac:dyDescent="0.3">
      <c r="A4" s="8" t="s">
        <v>512</v>
      </c>
      <c r="B4" s="33">
        <v>3866</v>
      </c>
      <c r="D4" s="8" t="s">
        <v>37</v>
      </c>
      <c r="E4" s="33">
        <v>427987.09000000008</v>
      </c>
      <c r="F4" s="33">
        <v>1024294.5300000005</v>
      </c>
      <c r="G4" s="33">
        <v>1452281.6200000006</v>
      </c>
      <c r="I4" s="8" t="s">
        <v>37</v>
      </c>
      <c r="J4" s="33">
        <v>1452281.6199999989</v>
      </c>
    </row>
    <row r="5" spans="1:10" x14ac:dyDescent="0.3">
      <c r="A5" s="8" t="s">
        <v>513</v>
      </c>
      <c r="B5" s="33">
        <v>1410</v>
      </c>
      <c r="D5" s="8" t="s">
        <v>14</v>
      </c>
      <c r="E5" s="33">
        <v>441340.94000000012</v>
      </c>
      <c r="F5" s="33">
        <v>921748.02999999933</v>
      </c>
      <c r="G5" s="33">
        <v>1363088.9699999995</v>
      </c>
      <c r="I5" s="8" t="s">
        <v>14</v>
      </c>
      <c r="J5" s="33">
        <v>1363088.9700000025</v>
      </c>
    </row>
    <row r="6" spans="1:10" x14ac:dyDescent="0.3">
      <c r="A6" s="8" t="s">
        <v>509</v>
      </c>
      <c r="B6" s="33">
        <v>7000</v>
      </c>
      <c r="D6" s="8" t="s">
        <v>31</v>
      </c>
      <c r="E6" s="33">
        <v>400384.32000000012</v>
      </c>
      <c r="F6" s="33">
        <v>830290.73000000021</v>
      </c>
      <c r="G6" s="33">
        <v>1230675.0500000003</v>
      </c>
      <c r="I6" s="8" t="s">
        <v>31</v>
      </c>
      <c r="J6" s="33">
        <v>1230675.0499999989</v>
      </c>
    </row>
    <row r="7" spans="1:10" x14ac:dyDescent="0.3">
      <c r="D7" s="8" t="s">
        <v>50</v>
      </c>
      <c r="E7" s="33">
        <v>562444.74</v>
      </c>
      <c r="F7" s="33">
        <v>1240207.3200000005</v>
      </c>
      <c r="G7" s="33">
        <v>1802652.0600000005</v>
      </c>
      <c r="I7" s="8" t="s">
        <v>509</v>
      </c>
      <c r="J7" s="33">
        <v>5848697.7000000011</v>
      </c>
    </row>
    <row r="8" spans="1:10" x14ac:dyDescent="0.3">
      <c r="D8" s="8" t="s">
        <v>509</v>
      </c>
      <c r="E8" s="33">
        <v>1832157.0900000003</v>
      </c>
      <c r="F8" s="33">
        <v>4016540.6100000003</v>
      </c>
      <c r="G8" s="33">
        <v>5848697.7000000011</v>
      </c>
    </row>
    <row r="13" spans="1:10" x14ac:dyDescent="0.3">
      <c r="A13" s="7" t="s">
        <v>508</v>
      </c>
      <c r="B13" t="s">
        <v>515</v>
      </c>
      <c r="D13" s="7" t="s">
        <v>508</v>
      </c>
      <c r="E13" t="s">
        <v>510</v>
      </c>
      <c r="G13" s="7" t="s">
        <v>510</v>
      </c>
      <c r="H13" s="7" t="s">
        <v>514</v>
      </c>
    </row>
    <row r="14" spans="1:10" x14ac:dyDescent="0.3">
      <c r="A14" s="8" t="s">
        <v>35</v>
      </c>
      <c r="B14" s="33">
        <v>1730</v>
      </c>
      <c r="D14" s="8" t="s">
        <v>35</v>
      </c>
      <c r="E14" s="33">
        <v>1466807.3500000017</v>
      </c>
      <c r="G14" s="7" t="s">
        <v>508</v>
      </c>
      <c r="H14" t="s">
        <v>511</v>
      </c>
      <c r="I14" t="s">
        <v>512</v>
      </c>
      <c r="J14" t="s">
        <v>509</v>
      </c>
    </row>
    <row r="15" spans="1:10" x14ac:dyDescent="0.3">
      <c r="A15" s="8" t="s">
        <v>19</v>
      </c>
      <c r="B15" s="33">
        <v>1043</v>
      </c>
      <c r="D15" s="8" t="s">
        <v>19</v>
      </c>
      <c r="E15" s="33">
        <v>875935.34999999963</v>
      </c>
      <c r="G15" s="8" t="s">
        <v>18</v>
      </c>
      <c r="H15" s="33">
        <v>416044.96000000037</v>
      </c>
      <c r="I15" s="33">
        <v>937737.04</v>
      </c>
      <c r="J15" s="33">
        <v>1353782.0000000005</v>
      </c>
    </row>
    <row r="16" spans="1:10" x14ac:dyDescent="0.3">
      <c r="A16" s="8" t="s">
        <v>94</v>
      </c>
      <c r="B16" s="33">
        <v>758</v>
      </c>
      <c r="D16" s="8" t="s">
        <v>94</v>
      </c>
      <c r="E16" s="33">
        <v>634950.22999999986</v>
      </c>
      <c r="G16" s="8" t="s">
        <v>27</v>
      </c>
      <c r="H16" s="33">
        <v>427933.09000000008</v>
      </c>
      <c r="I16" s="33">
        <v>1006907.3400000012</v>
      </c>
      <c r="J16" s="33">
        <v>1434840.4300000013</v>
      </c>
    </row>
    <row r="17" spans="1:13" x14ac:dyDescent="0.3">
      <c r="A17" s="8" t="s">
        <v>55</v>
      </c>
      <c r="B17" s="33">
        <v>1069</v>
      </c>
      <c r="D17" s="8" t="s">
        <v>55</v>
      </c>
      <c r="E17" s="33">
        <v>849959.3900000006</v>
      </c>
      <c r="G17" s="8" t="s">
        <v>49</v>
      </c>
      <c r="H17" s="33">
        <v>339526.57</v>
      </c>
      <c r="I17" s="33">
        <v>811481.90999999968</v>
      </c>
      <c r="J17" s="33">
        <v>1151008.4799999997</v>
      </c>
    </row>
    <row r="18" spans="1:13" x14ac:dyDescent="0.3">
      <c r="A18" s="8" t="s">
        <v>28</v>
      </c>
      <c r="B18" s="33">
        <v>2400</v>
      </c>
      <c r="D18" s="8" t="s">
        <v>28</v>
      </c>
      <c r="E18" s="33">
        <v>2021045.3800000006</v>
      </c>
      <c r="G18" s="8" t="s">
        <v>54</v>
      </c>
      <c r="H18" s="33">
        <v>648652.46999999939</v>
      </c>
      <c r="I18" s="33">
        <v>1260414.3199999998</v>
      </c>
      <c r="J18" s="33">
        <v>1909066.7899999991</v>
      </c>
    </row>
    <row r="19" spans="1:13" x14ac:dyDescent="0.3">
      <c r="A19" s="8" t="s">
        <v>509</v>
      </c>
      <c r="B19" s="33">
        <v>7000</v>
      </c>
      <c r="D19" s="8" t="s">
        <v>509</v>
      </c>
      <c r="E19" s="33">
        <v>5848697.700000002</v>
      </c>
      <c r="G19" s="8" t="s">
        <v>509</v>
      </c>
      <c r="H19" s="33">
        <v>1832157.0899999999</v>
      </c>
      <c r="I19" s="33">
        <v>4016540.6100000008</v>
      </c>
      <c r="J19" s="33">
        <v>5848697.7000000002</v>
      </c>
    </row>
    <row r="23" spans="1:13" x14ac:dyDescent="0.3">
      <c r="D23" s="7" t="s">
        <v>508</v>
      </c>
      <c r="E23" t="s">
        <v>521</v>
      </c>
      <c r="F23" t="s">
        <v>510</v>
      </c>
      <c r="G23" t="s">
        <v>522</v>
      </c>
      <c r="I23" s="7" t="s">
        <v>510</v>
      </c>
      <c r="J23" s="7" t="s">
        <v>514</v>
      </c>
    </row>
    <row r="24" spans="1:13" x14ac:dyDescent="0.3">
      <c r="D24" s="8" t="s">
        <v>60</v>
      </c>
      <c r="E24" s="33">
        <v>1048</v>
      </c>
      <c r="F24" s="33">
        <v>0</v>
      </c>
      <c r="G24" s="33">
        <v>5595</v>
      </c>
      <c r="I24" s="7" t="s">
        <v>508</v>
      </c>
      <c r="J24" t="s">
        <v>511</v>
      </c>
      <c r="K24" t="s">
        <v>512</v>
      </c>
      <c r="L24" t="s">
        <v>513</v>
      </c>
      <c r="M24" t="s">
        <v>509</v>
      </c>
    </row>
    <row r="25" spans="1:13" x14ac:dyDescent="0.3">
      <c r="D25" s="8" t="s">
        <v>56</v>
      </c>
      <c r="E25" s="33">
        <v>1724</v>
      </c>
      <c r="F25" s="33">
        <v>1832157.0899999996</v>
      </c>
      <c r="G25" s="33">
        <v>9379</v>
      </c>
      <c r="I25" s="8" t="s">
        <v>524</v>
      </c>
      <c r="J25" s="33">
        <v>204342.6</v>
      </c>
      <c r="K25" s="33">
        <v>483594.4600000002</v>
      </c>
      <c r="L25" s="33">
        <v>0</v>
      </c>
      <c r="M25" s="33">
        <v>687937.06000000017</v>
      </c>
    </row>
    <row r="26" spans="1:13" x14ac:dyDescent="0.3">
      <c r="D26" s="8" t="s">
        <v>21</v>
      </c>
      <c r="E26" s="33">
        <v>3866</v>
      </c>
      <c r="F26" s="33">
        <v>4016540.6100000055</v>
      </c>
      <c r="G26" s="33">
        <v>21254</v>
      </c>
      <c r="I26" s="8" t="s">
        <v>525</v>
      </c>
      <c r="J26" s="33">
        <v>123947.53</v>
      </c>
      <c r="K26" s="33">
        <v>252216.14999999997</v>
      </c>
      <c r="L26" s="33">
        <v>0</v>
      </c>
      <c r="M26" s="33">
        <v>376163.67999999993</v>
      </c>
    </row>
    <row r="27" spans="1:13" x14ac:dyDescent="0.3">
      <c r="D27" s="8" t="s">
        <v>70</v>
      </c>
      <c r="E27" s="33">
        <v>362</v>
      </c>
      <c r="F27" s="33">
        <v>0</v>
      </c>
      <c r="G27" s="33">
        <v>1984</v>
      </c>
      <c r="I27" s="8" t="s">
        <v>526</v>
      </c>
      <c r="J27" s="33">
        <v>131398.96</v>
      </c>
      <c r="K27" s="33">
        <v>232659.77000000014</v>
      </c>
      <c r="L27" s="33">
        <v>0</v>
      </c>
      <c r="M27" s="33">
        <v>364058.7300000001</v>
      </c>
    </row>
    <row r="28" spans="1:13" x14ac:dyDescent="0.3">
      <c r="D28" s="8" t="s">
        <v>509</v>
      </c>
      <c r="E28" s="33">
        <v>7000</v>
      </c>
      <c r="F28" s="33">
        <v>5848697.6999999834</v>
      </c>
      <c r="G28" s="33">
        <v>38212</v>
      </c>
      <c r="I28" s="8" t="s">
        <v>527</v>
      </c>
      <c r="J28" s="33">
        <v>107795.85000000008</v>
      </c>
      <c r="K28" s="33">
        <v>282788.23000000004</v>
      </c>
      <c r="L28" s="33">
        <v>0</v>
      </c>
      <c r="M28" s="33">
        <v>390584.08000000013</v>
      </c>
    </row>
    <row r="29" spans="1:13" x14ac:dyDescent="0.3">
      <c r="I29" s="8" t="s">
        <v>528</v>
      </c>
      <c r="J29" s="33">
        <v>189575.36</v>
      </c>
      <c r="K29" s="33">
        <v>399568.6199999997</v>
      </c>
      <c r="L29" s="33">
        <v>0</v>
      </c>
      <c r="M29" s="33">
        <v>589143.97999999975</v>
      </c>
    </row>
    <row r="30" spans="1:13" x14ac:dyDescent="0.3">
      <c r="I30" s="8" t="s">
        <v>529</v>
      </c>
      <c r="J30" s="33">
        <v>190138.34000000008</v>
      </c>
      <c r="K30" s="33">
        <v>411126.20000000019</v>
      </c>
      <c r="L30" s="33">
        <v>0</v>
      </c>
      <c r="M30" s="33">
        <v>601264.54000000027</v>
      </c>
    </row>
    <row r="31" spans="1:13" x14ac:dyDescent="0.3">
      <c r="I31" s="8" t="s">
        <v>530</v>
      </c>
      <c r="J31" s="33">
        <v>125645.26</v>
      </c>
      <c r="K31" s="33">
        <v>286774.07000000007</v>
      </c>
      <c r="L31" s="33">
        <v>0</v>
      </c>
      <c r="M31" s="33">
        <v>412419.33000000007</v>
      </c>
    </row>
    <row r="32" spans="1:13" x14ac:dyDescent="0.3">
      <c r="I32" s="8" t="s">
        <v>531</v>
      </c>
      <c r="J32" s="33">
        <v>164278.68000000002</v>
      </c>
      <c r="K32" s="33">
        <v>280934.75999999989</v>
      </c>
      <c r="L32" s="33">
        <v>0</v>
      </c>
      <c r="M32" s="33">
        <v>445213.43999999994</v>
      </c>
    </row>
    <row r="33" spans="9:13" x14ac:dyDescent="0.3">
      <c r="I33" s="8" t="s">
        <v>532</v>
      </c>
      <c r="J33" s="33">
        <v>107976.31</v>
      </c>
      <c r="K33" s="33">
        <v>262299.16999999993</v>
      </c>
      <c r="L33" s="33">
        <v>0</v>
      </c>
      <c r="M33" s="33">
        <v>370275.47999999992</v>
      </c>
    </row>
    <row r="34" spans="9:13" x14ac:dyDescent="0.3">
      <c r="I34" s="8" t="s">
        <v>533</v>
      </c>
      <c r="J34" s="33">
        <v>134535.67999999993</v>
      </c>
      <c r="K34" s="33">
        <v>259055.33999999991</v>
      </c>
      <c r="L34" s="33">
        <v>0</v>
      </c>
      <c r="M34" s="33">
        <v>393591.01999999984</v>
      </c>
    </row>
    <row r="35" spans="9:13" x14ac:dyDescent="0.3">
      <c r="I35" s="8" t="s">
        <v>534</v>
      </c>
      <c r="J35" s="33">
        <v>142845.99000000002</v>
      </c>
      <c r="K35" s="33">
        <v>327392.05000000005</v>
      </c>
      <c r="L35" s="33">
        <v>0</v>
      </c>
      <c r="M35" s="33">
        <v>470238.04000000004</v>
      </c>
    </row>
    <row r="36" spans="9:13" x14ac:dyDescent="0.3">
      <c r="I36" s="8" t="s">
        <v>535</v>
      </c>
      <c r="J36" s="33">
        <v>209676.52999999997</v>
      </c>
      <c r="K36" s="33">
        <v>538131.78999999992</v>
      </c>
      <c r="L36" s="33">
        <v>0</v>
      </c>
      <c r="M36" s="33">
        <v>747808.31999999983</v>
      </c>
    </row>
    <row r="37" spans="9:13" x14ac:dyDescent="0.3">
      <c r="I37" s="8" t="s">
        <v>509</v>
      </c>
      <c r="J37" s="33">
        <v>1832157.09</v>
      </c>
      <c r="K37" s="33">
        <v>4016540.6099999994</v>
      </c>
      <c r="L37" s="33">
        <v>0</v>
      </c>
      <c r="M37" s="33">
        <v>5848697.6999999993</v>
      </c>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E7C86"/>
    <pageSetUpPr fitToPage="1"/>
  </sheetPr>
  <dimension ref="B1:N17"/>
  <sheetViews>
    <sheetView showGridLines="0" showRowColHeaders="0" tabSelected="1" zoomScale="88" zoomScaleNormal="88" workbookViewId="0">
      <selection activeCell="J44" sqref="J44"/>
    </sheetView>
  </sheetViews>
  <sheetFormatPr defaultColWidth="9.109375" defaultRowHeight="14.4" x14ac:dyDescent="0.3"/>
  <cols>
    <col min="1" max="1" width="1.6640625" style="13" customWidth="1"/>
    <col min="2" max="2" width="27.88671875" style="13" customWidth="1"/>
    <col min="3" max="3" width="1.44140625" style="13" customWidth="1"/>
    <col min="4" max="4" width="27.88671875" style="13" customWidth="1"/>
    <col min="5" max="5" width="1.44140625" style="13" customWidth="1"/>
    <col min="6" max="6" width="27.88671875" style="13" customWidth="1"/>
    <col min="7" max="7" width="1.44140625" style="13" customWidth="1"/>
    <col min="8" max="8" width="27.88671875" style="13" customWidth="1"/>
    <col min="9" max="9" width="1.44140625" style="13" customWidth="1"/>
    <col min="10" max="10" width="27.88671875" style="13" customWidth="1"/>
    <col min="11" max="11" width="1.44140625" style="13" customWidth="1"/>
    <col min="12" max="12" width="27.88671875" style="13" customWidth="1"/>
    <col min="13" max="13" width="1.44140625" style="13" customWidth="1"/>
    <col min="14" max="14" width="61.44140625" style="13" customWidth="1"/>
    <col min="15" max="15" width="1.6640625" style="13" customWidth="1"/>
    <col min="16" max="16384" width="9.109375" style="13"/>
  </cols>
  <sheetData>
    <row r="1" spans="2:14" ht="7.5" customHeight="1" x14ac:dyDescent="0.3"/>
    <row r="2" spans="2:14" ht="30" customHeight="1" x14ac:dyDescent="0.3">
      <c r="B2" s="24" t="s">
        <v>536</v>
      </c>
      <c r="C2" s="25"/>
      <c r="D2" s="25"/>
      <c r="E2" s="25"/>
      <c r="F2" s="25"/>
      <c r="G2" s="25"/>
      <c r="H2" s="25"/>
      <c r="I2" s="25"/>
      <c r="J2" s="25"/>
      <c r="K2" s="25"/>
      <c r="L2" s="25"/>
      <c r="M2" s="25"/>
      <c r="N2" s="25"/>
    </row>
    <row r="3" spans="2:14" ht="16.5" customHeight="1" x14ac:dyDescent="0.3">
      <c r="B3" s="26" t="s">
        <v>537</v>
      </c>
      <c r="C3" s="25"/>
      <c r="D3" s="25"/>
      <c r="E3" s="25"/>
      <c r="F3" s="25"/>
      <c r="G3" s="25"/>
      <c r="H3" s="25"/>
      <c r="I3" s="27" t="str">
        <f>"Check-ins "&amp;TEXT(MIN(Table2[check_in_date]),"mmm yyyy")&amp;" – "&amp;TEXT(MAX(Table2[check_in_date]),"mmm yyyy")</f>
        <v>Check-ins Jan 2023 – Dec 2023</v>
      </c>
      <c r="J3" s="25"/>
      <c r="K3" s="25"/>
      <c r="L3" s="25"/>
      <c r="M3" s="25"/>
      <c r="N3" s="25"/>
    </row>
    <row r="4" spans="2:14" ht="2.25" customHeight="1" x14ac:dyDescent="0.3">
      <c r="B4" s="14"/>
      <c r="C4" s="14"/>
      <c r="D4" s="14"/>
      <c r="E4" s="14"/>
      <c r="F4" s="14"/>
      <c r="G4" s="14"/>
      <c r="H4" s="14"/>
      <c r="I4" s="14"/>
      <c r="J4" s="14"/>
      <c r="K4" s="14"/>
      <c r="L4" s="14"/>
      <c r="M4" s="14"/>
      <c r="N4" s="14"/>
    </row>
    <row r="5" spans="2:14" ht="6" customHeight="1" x14ac:dyDescent="0.3"/>
    <row r="6" spans="2:14" ht="16.5" customHeight="1" x14ac:dyDescent="0.3">
      <c r="B6" s="15" t="s">
        <v>538</v>
      </c>
      <c r="D6" s="15" t="s">
        <v>539</v>
      </c>
      <c r="F6" s="15" t="s">
        <v>540</v>
      </c>
      <c r="H6" s="15" t="s">
        <v>541</v>
      </c>
      <c r="J6" s="15" t="s">
        <v>542</v>
      </c>
      <c r="L6" s="15" t="s">
        <v>543</v>
      </c>
      <c r="N6" s="28" t="s">
        <v>544</v>
      </c>
    </row>
    <row r="7" spans="2:14" ht="30" customHeight="1" x14ac:dyDescent="0.3">
      <c r="B7" s="16">
        <f>KPI!B4</f>
        <v>7000</v>
      </c>
      <c r="D7" s="18">
        <f>KPI!B17</f>
        <v>1832157.0899999996</v>
      </c>
      <c r="F7" s="19">
        <f>KPI!B20</f>
        <v>4016540.6100000055</v>
      </c>
      <c r="H7" s="20">
        <f>KPI!B32</f>
        <v>0.20142857142857143</v>
      </c>
      <c r="J7" s="21">
        <f>KPI!B29</f>
        <v>5.4402552204176331</v>
      </c>
      <c r="L7" s="22" t="str">
        <f>Pivot_Table!I3</f>
        <v>Branch D</v>
      </c>
      <c r="N7" s="29"/>
    </row>
    <row r="8" spans="2:14" ht="16.5" customHeight="1" x14ac:dyDescent="0.3">
      <c r="B8" s="17" t="s">
        <v>545</v>
      </c>
      <c r="D8" s="17" t="str">
        <f>TEXT(KPI!B7,"#,##0")&amp;" checked-out stays"</f>
        <v>1,724 checked-out stays</v>
      </c>
      <c r="F8" s="17" t="str">
        <f>TEXT(KPI!D7,"#,##0")&amp;" confirmed stays"</f>
        <v>3,866 confirmed stays</v>
      </c>
      <c r="H8" s="17" t="str">
        <f>TEXT(KPI!B10,"0.0%")&amp;" cancelled · "&amp;TEXT(KPI!B13,"0.0%")&amp;" no-show"</f>
        <v>15.0% cancelled · 5.2% no-show</v>
      </c>
      <c r="J8" s="17" t="str">
        <f>"Avg revenue per night "&amp;TEXT(KPI!B26,"$#,##0")</f>
        <v>Avg revenue per night $195</v>
      </c>
      <c r="L8" s="17" t="str">
        <f>TEXT(Pivot_Table!J3,"$#,##0")&amp;" total revenue"</f>
        <v>$1,802,652 total revenue</v>
      </c>
      <c r="N8" s="29"/>
    </row>
    <row r="9" spans="2:14" ht="6" customHeight="1" x14ac:dyDescent="0.3">
      <c r="N9" s="29"/>
    </row>
    <row r="10" spans="2:14" ht="48" customHeight="1" x14ac:dyDescent="0.3">
      <c r="N10" s="29"/>
    </row>
    <row r="11" spans="2:14" ht="6" customHeight="1" x14ac:dyDescent="0.3">
      <c r="N11" s="29"/>
    </row>
    <row r="12" spans="2:14" ht="172.5" customHeight="1" x14ac:dyDescent="0.3">
      <c r="N12" s="29"/>
    </row>
    <row r="13" spans="2:14" ht="6" customHeight="1" x14ac:dyDescent="0.3">
      <c r="N13" s="29"/>
    </row>
    <row r="14" spans="2:14" ht="172.5" customHeight="1" x14ac:dyDescent="0.3">
      <c r="N14" s="30"/>
    </row>
    <row r="15" spans="2:14" ht="4.5" customHeight="1" x14ac:dyDescent="0.3"/>
    <row r="16" spans="2:14" ht="13.5" customHeight="1" x14ac:dyDescent="0.3">
      <c r="B16" s="31" t="s">
        <v>546</v>
      </c>
      <c r="C16" s="32"/>
      <c r="D16" s="32"/>
      <c r="E16" s="32"/>
      <c r="F16" s="32"/>
      <c r="G16" s="32"/>
      <c r="H16" s="32"/>
      <c r="I16" s="32"/>
      <c r="J16" s="32"/>
      <c r="K16" s="32"/>
      <c r="L16" s="32"/>
      <c r="M16" s="32"/>
      <c r="N16" s="32"/>
    </row>
    <row r="17" ht="6" customHeight="1" x14ac:dyDescent="0.3"/>
  </sheetData>
  <mergeCells count="5">
    <mergeCell ref="B2:N2"/>
    <mergeCell ref="B3:H3"/>
    <mergeCell ref="I3:N3"/>
    <mergeCell ref="N6:N14"/>
    <mergeCell ref="B16:N16"/>
  </mergeCells>
  <phoneticPr fontId="17" type="noConversion"/>
  <printOptions horizontalCentered="1"/>
  <pageMargins left="0.3" right="0.3" top="0.3" bottom="0.3" header="0.2" footer="0.2"/>
  <pageSetup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0703F-D835-4DEB-9EAB-9DDCE1D00E02}">
  <dimension ref="A1"/>
  <sheetViews>
    <sheetView workbookViewId="0">
      <selection activeCell="R9" sqref="R9:R17"/>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53385-F169-4FE1-9E5F-06DE102A385A}">
  <dimension ref="A1:N7001"/>
  <sheetViews>
    <sheetView workbookViewId="0">
      <selection activeCell="N1" sqref="N1"/>
    </sheetView>
  </sheetViews>
  <sheetFormatPr defaultRowHeight="14.4" x14ac:dyDescent="0.3"/>
  <cols>
    <col min="1" max="1" width="9.88671875" bestFit="1" customWidth="1"/>
    <col min="2" max="2" width="15.77734375" bestFit="1" customWidth="1"/>
    <col min="3" max="3" width="12.77734375" bestFit="1" customWidth="1"/>
    <col min="4" max="4" width="14.21875" bestFit="1" customWidth="1"/>
    <col min="5" max="5" width="12.109375" bestFit="1" customWidth="1"/>
    <col min="6" max="6" width="10" bestFit="1" customWidth="1"/>
    <col min="7" max="7" width="18.6640625" bestFit="1" customWidth="1"/>
    <col min="8" max="8" width="10.44140625" bestFit="1" customWidth="1"/>
    <col min="9" max="9" width="12" bestFit="1" customWidth="1"/>
    <col min="10" max="10" width="14" bestFit="1" customWidth="1"/>
    <col min="11" max="11" width="15.5546875" bestFit="1" customWidth="1"/>
    <col min="12" max="12" width="13.44140625" bestFit="1" customWidth="1"/>
    <col min="13" max="13" width="14.5546875" bestFit="1" customWidth="1"/>
    <col min="14" max="14" width="15.777343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t="s">
        <v>14</v>
      </c>
      <c r="C2" t="s">
        <v>15</v>
      </c>
      <c r="D2" t="s">
        <v>16</v>
      </c>
      <c r="E2" t="s">
        <v>17</v>
      </c>
      <c r="F2" t="s">
        <v>18</v>
      </c>
      <c r="G2">
        <v>237.97</v>
      </c>
      <c r="H2">
        <v>3</v>
      </c>
      <c r="I2">
        <v>0</v>
      </c>
      <c r="J2" t="s">
        <v>19</v>
      </c>
      <c r="K2" t="s">
        <v>20</v>
      </c>
      <c r="L2" t="s">
        <v>21</v>
      </c>
      <c r="M2" t="s">
        <v>22</v>
      </c>
      <c r="N2" t="s">
        <v>23</v>
      </c>
    </row>
    <row r="3" spans="1:14" x14ac:dyDescent="0.3">
      <c r="A3">
        <v>2</v>
      </c>
      <c r="B3" t="s">
        <v>14</v>
      </c>
      <c r="C3" t="s">
        <v>24</v>
      </c>
      <c r="D3" t="s">
        <v>25</v>
      </c>
      <c r="E3" t="s">
        <v>26</v>
      </c>
      <c r="F3" t="s">
        <v>27</v>
      </c>
      <c r="G3">
        <v>125.04</v>
      </c>
      <c r="H3">
        <v>3</v>
      </c>
      <c r="I3">
        <v>1</v>
      </c>
      <c r="J3" t="s">
        <v>28</v>
      </c>
      <c r="K3" t="s">
        <v>29</v>
      </c>
      <c r="L3" t="s">
        <v>21</v>
      </c>
      <c r="M3" t="s">
        <v>22</v>
      </c>
      <c r="N3" t="s">
        <v>30</v>
      </c>
    </row>
    <row r="4" spans="1:14" x14ac:dyDescent="0.3">
      <c r="A4">
        <v>3</v>
      </c>
      <c r="B4" t="s">
        <v>31</v>
      </c>
      <c r="C4" t="s">
        <v>32</v>
      </c>
      <c r="D4" t="s">
        <v>33</v>
      </c>
      <c r="E4" t="s">
        <v>34</v>
      </c>
      <c r="F4" t="s">
        <v>27</v>
      </c>
      <c r="G4">
        <v>155.38</v>
      </c>
      <c r="H4">
        <v>2</v>
      </c>
      <c r="I4">
        <v>0</v>
      </c>
      <c r="J4" t="s">
        <v>35</v>
      </c>
      <c r="K4" t="s">
        <v>29</v>
      </c>
      <c r="L4" t="s">
        <v>21</v>
      </c>
      <c r="M4" t="s">
        <v>36</v>
      </c>
      <c r="N4" t="s">
        <v>23</v>
      </c>
    </row>
    <row r="5" spans="1:14" x14ac:dyDescent="0.3">
      <c r="A5">
        <v>4</v>
      </c>
      <c r="B5" t="s">
        <v>37</v>
      </c>
      <c r="C5" t="s">
        <v>38</v>
      </c>
      <c r="D5" t="s">
        <v>39</v>
      </c>
      <c r="E5" t="s">
        <v>40</v>
      </c>
      <c r="F5" t="s">
        <v>18</v>
      </c>
      <c r="G5">
        <v>288.07</v>
      </c>
      <c r="H5">
        <v>4</v>
      </c>
      <c r="I5">
        <v>2</v>
      </c>
      <c r="J5" t="s">
        <v>35</v>
      </c>
      <c r="K5" t="s">
        <v>29</v>
      </c>
      <c r="L5" t="s">
        <v>21</v>
      </c>
      <c r="M5" t="s">
        <v>36</v>
      </c>
      <c r="N5" t="s">
        <v>41</v>
      </c>
    </row>
    <row r="6" spans="1:14" x14ac:dyDescent="0.3">
      <c r="A6">
        <v>5</v>
      </c>
      <c r="B6" t="s">
        <v>37</v>
      </c>
      <c r="C6" t="s">
        <v>33</v>
      </c>
      <c r="D6" t="s">
        <v>42</v>
      </c>
      <c r="E6" t="s">
        <v>43</v>
      </c>
      <c r="F6" t="s">
        <v>27</v>
      </c>
      <c r="G6">
        <v>132.71</v>
      </c>
      <c r="H6">
        <v>2</v>
      </c>
      <c r="I6">
        <v>0</v>
      </c>
      <c r="J6" t="s">
        <v>19</v>
      </c>
      <c r="K6" t="s">
        <v>44</v>
      </c>
      <c r="L6" t="s">
        <v>21</v>
      </c>
      <c r="M6" t="s">
        <v>36</v>
      </c>
      <c r="N6" t="s">
        <v>45</v>
      </c>
    </row>
    <row r="7" spans="1:14" x14ac:dyDescent="0.3">
      <c r="A7">
        <v>6</v>
      </c>
      <c r="B7" t="s">
        <v>31</v>
      </c>
      <c r="C7" t="s">
        <v>46</v>
      </c>
      <c r="D7" t="s">
        <v>47</v>
      </c>
      <c r="E7" t="s">
        <v>48</v>
      </c>
      <c r="F7" t="s">
        <v>49</v>
      </c>
      <c r="G7">
        <v>111.53</v>
      </c>
      <c r="H7">
        <v>2</v>
      </c>
      <c r="I7">
        <v>1</v>
      </c>
      <c r="J7" t="s">
        <v>28</v>
      </c>
      <c r="K7" t="s">
        <v>29</v>
      </c>
      <c r="L7" t="s">
        <v>21</v>
      </c>
      <c r="M7" t="s">
        <v>36</v>
      </c>
      <c r="N7" t="s">
        <v>41</v>
      </c>
    </row>
    <row r="8" spans="1:14" x14ac:dyDescent="0.3">
      <c r="A8">
        <v>7</v>
      </c>
      <c r="B8" t="s">
        <v>50</v>
      </c>
      <c r="C8" t="s">
        <v>51</v>
      </c>
      <c r="D8" t="s">
        <v>52</v>
      </c>
      <c r="E8" t="s">
        <v>53</v>
      </c>
      <c r="F8" t="s">
        <v>54</v>
      </c>
      <c r="G8">
        <v>444.42</v>
      </c>
      <c r="H8">
        <v>1</v>
      </c>
      <c r="I8">
        <v>3</v>
      </c>
      <c r="J8" t="s">
        <v>55</v>
      </c>
      <c r="K8" t="s">
        <v>20</v>
      </c>
      <c r="L8" t="s">
        <v>56</v>
      </c>
      <c r="M8" t="s">
        <v>36</v>
      </c>
      <c r="N8" t="s">
        <v>41</v>
      </c>
    </row>
    <row r="9" spans="1:14" x14ac:dyDescent="0.3">
      <c r="A9">
        <v>8</v>
      </c>
      <c r="B9" t="s">
        <v>50</v>
      </c>
      <c r="C9" t="s">
        <v>57</v>
      </c>
      <c r="D9" t="s">
        <v>58</v>
      </c>
      <c r="E9" t="s">
        <v>59</v>
      </c>
      <c r="F9" t="s">
        <v>27</v>
      </c>
      <c r="G9">
        <v>184.76</v>
      </c>
      <c r="H9">
        <v>1</v>
      </c>
      <c r="I9">
        <v>0</v>
      </c>
      <c r="J9" t="s">
        <v>35</v>
      </c>
      <c r="K9" t="s">
        <v>20</v>
      </c>
      <c r="L9" t="s">
        <v>60</v>
      </c>
      <c r="M9" t="s">
        <v>36</v>
      </c>
      <c r="N9" t="s">
        <v>41</v>
      </c>
    </row>
    <row r="10" spans="1:14" x14ac:dyDescent="0.3">
      <c r="A10">
        <v>9</v>
      </c>
      <c r="B10" t="s">
        <v>37</v>
      </c>
      <c r="C10" t="s">
        <v>16</v>
      </c>
      <c r="D10" t="s">
        <v>61</v>
      </c>
      <c r="E10" t="s">
        <v>62</v>
      </c>
      <c r="F10" t="s">
        <v>54</v>
      </c>
      <c r="G10">
        <v>519.16</v>
      </c>
      <c r="H10">
        <v>1</v>
      </c>
      <c r="I10">
        <v>0</v>
      </c>
      <c r="J10" t="s">
        <v>28</v>
      </c>
      <c r="K10" t="s">
        <v>20</v>
      </c>
      <c r="L10" t="s">
        <v>56</v>
      </c>
      <c r="M10" t="s">
        <v>36</v>
      </c>
      <c r="N10" t="s">
        <v>23</v>
      </c>
    </row>
    <row r="11" spans="1:14" x14ac:dyDescent="0.3">
      <c r="A11">
        <v>10</v>
      </c>
      <c r="B11" t="s">
        <v>37</v>
      </c>
      <c r="C11" t="s">
        <v>63</v>
      </c>
      <c r="D11" t="s">
        <v>64</v>
      </c>
      <c r="E11" t="s">
        <v>65</v>
      </c>
      <c r="F11" t="s">
        <v>27</v>
      </c>
      <c r="G11">
        <v>165.57</v>
      </c>
      <c r="H11">
        <v>1</v>
      </c>
      <c r="I11">
        <v>0</v>
      </c>
      <c r="J11" t="s">
        <v>35</v>
      </c>
      <c r="K11" t="s">
        <v>66</v>
      </c>
      <c r="L11" t="s">
        <v>21</v>
      </c>
      <c r="M11" t="s">
        <v>22</v>
      </c>
      <c r="N11" t="s">
        <v>23</v>
      </c>
    </row>
    <row r="12" spans="1:14" x14ac:dyDescent="0.3">
      <c r="A12">
        <v>11</v>
      </c>
      <c r="B12" t="s">
        <v>14</v>
      </c>
      <c r="C12" t="s">
        <v>67</v>
      </c>
      <c r="D12" t="s">
        <v>68</v>
      </c>
      <c r="E12" t="s">
        <v>69</v>
      </c>
      <c r="F12" t="s">
        <v>49</v>
      </c>
      <c r="G12">
        <v>93.27</v>
      </c>
      <c r="H12">
        <v>2</v>
      </c>
      <c r="I12">
        <v>0</v>
      </c>
      <c r="J12" t="s">
        <v>35</v>
      </c>
      <c r="K12" t="s">
        <v>29</v>
      </c>
      <c r="L12" t="s">
        <v>70</v>
      </c>
      <c r="M12" t="s">
        <v>36</v>
      </c>
      <c r="N12" t="s">
        <v>45</v>
      </c>
    </row>
    <row r="13" spans="1:14" x14ac:dyDescent="0.3">
      <c r="A13">
        <v>12</v>
      </c>
      <c r="B13" t="s">
        <v>31</v>
      </c>
      <c r="C13" t="s">
        <v>71</v>
      </c>
      <c r="D13" t="s">
        <v>72</v>
      </c>
      <c r="E13" t="s">
        <v>73</v>
      </c>
      <c r="F13" t="s">
        <v>27</v>
      </c>
      <c r="G13">
        <v>131.91999999999999</v>
      </c>
      <c r="H13">
        <v>1</v>
      </c>
      <c r="I13">
        <v>0</v>
      </c>
      <c r="J13" t="s">
        <v>28</v>
      </c>
      <c r="K13" t="s">
        <v>44</v>
      </c>
      <c r="L13" t="s">
        <v>60</v>
      </c>
      <c r="M13" t="s">
        <v>36</v>
      </c>
      <c r="N13" t="s">
        <v>41</v>
      </c>
    </row>
    <row r="14" spans="1:14" x14ac:dyDescent="0.3">
      <c r="A14">
        <v>13</v>
      </c>
      <c r="B14" t="s">
        <v>31</v>
      </c>
      <c r="C14" t="s">
        <v>74</v>
      </c>
      <c r="D14" t="s">
        <v>75</v>
      </c>
      <c r="E14" t="s">
        <v>76</v>
      </c>
      <c r="F14" t="s">
        <v>49</v>
      </c>
      <c r="G14">
        <v>68.989999999999995</v>
      </c>
      <c r="H14">
        <v>2</v>
      </c>
      <c r="I14">
        <v>0</v>
      </c>
      <c r="J14" t="s">
        <v>28</v>
      </c>
      <c r="K14" t="s">
        <v>44</v>
      </c>
      <c r="L14" t="s">
        <v>60</v>
      </c>
      <c r="M14" t="s">
        <v>22</v>
      </c>
      <c r="N14" t="s">
        <v>41</v>
      </c>
    </row>
    <row r="15" spans="1:14" x14ac:dyDescent="0.3">
      <c r="A15">
        <v>14</v>
      </c>
      <c r="B15" t="s">
        <v>50</v>
      </c>
      <c r="C15" t="s">
        <v>77</v>
      </c>
      <c r="D15" t="s">
        <v>78</v>
      </c>
      <c r="E15" t="s">
        <v>79</v>
      </c>
      <c r="F15" t="s">
        <v>27</v>
      </c>
      <c r="G15">
        <v>231.07</v>
      </c>
      <c r="H15">
        <v>1</v>
      </c>
      <c r="I15">
        <v>1</v>
      </c>
      <c r="J15" t="s">
        <v>55</v>
      </c>
      <c r="K15" t="s">
        <v>20</v>
      </c>
      <c r="L15" t="s">
        <v>21</v>
      </c>
      <c r="M15" t="s">
        <v>36</v>
      </c>
      <c r="N15" t="s">
        <v>45</v>
      </c>
    </row>
    <row r="16" spans="1:14" x14ac:dyDescent="0.3">
      <c r="A16">
        <v>15</v>
      </c>
      <c r="B16" t="s">
        <v>14</v>
      </c>
      <c r="C16" t="s">
        <v>80</v>
      </c>
      <c r="D16" t="s">
        <v>81</v>
      </c>
      <c r="E16" t="s">
        <v>82</v>
      </c>
      <c r="F16" t="s">
        <v>49</v>
      </c>
      <c r="G16">
        <v>77.489999999999995</v>
      </c>
      <c r="H16">
        <v>4</v>
      </c>
      <c r="I16">
        <v>0</v>
      </c>
      <c r="J16" t="s">
        <v>35</v>
      </c>
      <c r="K16" t="s">
        <v>44</v>
      </c>
      <c r="L16" t="s">
        <v>21</v>
      </c>
      <c r="M16" t="s">
        <v>36</v>
      </c>
      <c r="N16" t="s">
        <v>41</v>
      </c>
    </row>
    <row r="17" spans="1:14" x14ac:dyDescent="0.3">
      <c r="A17">
        <v>16</v>
      </c>
      <c r="B17" t="s">
        <v>14</v>
      </c>
      <c r="C17" t="s">
        <v>83</v>
      </c>
      <c r="D17" t="s">
        <v>84</v>
      </c>
      <c r="E17" t="s">
        <v>85</v>
      </c>
      <c r="F17" t="s">
        <v>27</v>
      </c>
      <c r="G17">
        <v>143.32</v>
      </c>
      <c r="H17">
        <v>3</v>
      </c>
      <c r="I17">
        <v>2</v>
      </c>
      <c r="J17" t="s">
        <v>28</v>
      </c>
      <c r="K17" t="s">
        <v>20</v>
      </c>
      <c r="L17" t="s">
        <v>70</v>
      </c>
      <c r="M17" t="s">
        <v>36</v>
      </c>
      <c r="N17" t="s">
        <v>45</v>
      </c>
    </row>
    <row r="18" spans="1:14" x14ac:dyDescent="0.3">
      <c r="A18">
        <v>17</v>
      </c>
      <c r="B18" t="s">
        <v>50</v>
      </c>
      <c r="C18" t="s">
        <v>26</v>
      </c>
      <c r="D18" t="s">
        <v>86</v>
      </c>
      <c r="E18" t="s">
        <v>87</v>
      </c>
      <c r="F18" t="s">
        <v>49</v>
      </c>
      <c r="G18">
        <v>105</v>
      </c>
      <c r="H18">
        <v>4</v>
      </c>
      <c r="I18">
        <v>0</v>
      </c>
      <c r="J18" t="s">
        <v>55</v>
      </c>
      <c r="K18" t="s">
        <v>66</v>
      </c>
      <c r="L18" t="s">
        <v>21</v>
      </c>
      <c r="M18" t="s">
        <v>36</v>
      </c>
      <c r="N18" t="s">
        <v>41</v>
      </c>
    </row>
    <row r="19" spans="1:14" x14ac:dyDescent="0.3">
      <c r="A19">
        <v>18</v>
      </c>
      <c r="B19" t="s">
        <v>14</v>
      </c>
      <c r="C19" t="s">
        <v>88</v>
      </c>
      <c r="D19" t="s">
        <v>89</v>
      </c>
      <c r="E19" t="s">
        <v>90</v>
      </c>
      <c r="F19" t="s">
        <v>49</v>
      </c>
      <c r="G19">
        <v>64.760000000000005</v>
      </c>
      <c r="H19">
        <v>3</v>
      </c>
      <c r="I19">
        <v>0</v>
      </c>
      <c r="J19" t="s">
        <v>35</v>
      </c>
      <c r="K19" t="s">
        <v>44</v>
      </c>
      <c r="L19" t="s">
        <v>21</v>
      </c>
      <c r="M19" t="s">
        <v>36</v>
      </c>
      <c r="N19" t="s">
        <v>23</v>
      </c>
    </row>
    <row r="20" spans="1:14" x14ac:dyDescent="0.3">
      <c r="A20">
        <v>19</v>
      </c>
      <c r="B20" t="s">
        <v>31</v>
      </c>
      <c r="C20" t="s">
        <v>91</v>
      </c>
      <c r="D20" t="s">
        <v>92</v>
      </c>
      <c r="E20" t="s">
        <v>93</v>
      </c>
      <c r="F20" t="s">
        <v>49</v>
      </c>
      <c r="G20">
        <v>99.12</v>
      </c>
      <c r="H20">
        <v>1</v>
      </c>
      <c r="I20">
        <v>0</v>
      </c>
      <c r="J20" t="s">
        <v>94</v>
      </c>
      <c r="K20" t="s">
        <v>66</v>
      </c>
      <c r="L20" t="s">
        <v>21</v>
      </c>
      <c r="M20" t="s">
        <v>36</v>
      </c>
      <c r="N20" t="s">
        <v>95</v>
      </c>
    </row>
    <row r="21" spans="1:14" x14ac:dyDescent="0.3">
      <c r="A21">
        <v>20</v>
      </c>
      <c r="B21" t="s">
        <v>37</v>
      </c>
      <c r="C21" t="s">
        <v>96</v>
      </c>
      <c r="D21" t="s">
        <v>97</v>
      </c>
      <c r="E21" t="s">
        <v>98</v>
      </c>
      <c r="F21" t="s">
        <v>27</v>
      </c>
      <c r="G21">
        <v>167.36</v>
      </c>
      <c r="H21">
        <v>1</v>
      </c>
      <c r="I21">
        <v>0</v>
      </c>
      <c r="J21" t="s">
        <v>28</v>
      </c>
      <c r="K21" t="s">
        <v>99</v>
      </c>
      <c r="L21" t="s">
        <v>21</v>
      </c>
      <c r="M21" t="s">
        <v>22</v>
      </c>
      <c r="N21" t="s">
        <v>45</v>
      </c>
    </row>
    <row r="22" spans="1:14" x14ac:dyDescent="0.3">
      <c r="A22">
        <v>21</v>
      </c>
      <c r="B22" t="s">
        <v>37</v>
      </c>
      <c r="C22" t="s">
        <v>100</v>
      </c>
      <c r="D22" t="s">
        <v>101</v>
      </c>
      <c r="E22" t="s">
        <v>102</v>
      </c>
      <c r="F22" t="s">
        <v>18</v>
      </c>
      <c r="G22">
        <v>255.41</v>
      </c>
      <c r="H22">
        <v>4</v>
      </c>
      <c r="I22">
        <v>0</v>
      </c>
      <c r="J22" t="s">
        <v>35</v>
      </c>
      <c r="K22" t="s">
        <v>66</v>
      </c>
      <c r="L22" t="s">
        <v>21</v>
      </c>
      <c r="M22" t="s">
        <v>22</v>
      </c>
      <c r="N22" t="s">
        <v>23</v>
      </c>
    </row>
    <row r="23" spans="1:14" x14ac:dyDescent="0.3">
      <c r="A23">
        <v>22</v>
      </c>
      <c r="B23" t="s">
        <v>31</v>
      </c>
      <c r="C23" t="s">
        <v>103</v>
      </c>
      <c r="D23" t="s">
        <v>104</v>
      </c>
      <c r="E23" t="s">
        <v>105</v>
      </c>
      <c r="F23" t="s">
        <v>27</v>
      </c>
      <c r="G23">
        <v>110.34</v>
      </c>
      <c r="H23">
        <v>4</v>
      </c>
      <c r="I23">
        <v>0</v>
      </c>
      <c r="J23" t="s">
        <v>55</v>
      </c>
      <c r="K23" t="s">
        <v>66</v>
      </c>
      <c r="L23" t="s">
        <v>21</v>
      </c>
      <c r="M23" t="s">
        <v>36</v>
      </c>
      <c r="N23" t="s">
        <v>41</v>
      </c>
    </row>
    <row r="24" spans="1:14" x14ac:dyDescent="0.3">
      <c r="A24">
        <v>23</v>
      </c>
      <c r="B24" t="s">
        <v>50</v>
      </c>
      <c r="C24" t="s">
        <v>106</v>
      </c>
      <c r="D24" t="s">
        <v>107</v>
      </c>
      <c r="E24" t="s">
        <v>108</v>
      </c>
      <c r="F24" t="s">
        <v>27</v>
      </c>
      <c r="G24">
        <v>143.09</v>
      </c>
      <c r="H24">
        <v>4</v>
      </c>
      <c r="I24">
        <v>1</v>
      </c>
      <c r="J24" t="s">
        <v>28</v>
      </c>
      <c r="K24" t="s">
        <v>20</v>
      </c>
      <c r="L24" t="s">
        <v>56</v>
      </c>
      <c r="M24" t="s">
        <v>36</v>
      </c>
      <c r="N24" t="s">
        <v>41</v>
      </c>
    </row>
    <row r="25" spans="1:14" x14ac:dyDescent="0.3">
      <c r="A25">
        <v>24</v>
      </c>
      <c r="B25" t="s">
        <v>37</v>
      </c>
      <c r="C25" t="s">
        <v>109</v>
      </c>
      <c r="D25" t="s">
        <v>53</v>
      </c>
      <c r="E25" t="s">
        <v>110</v>
      </c>
      <c r="F25" t="s">
        <v>54</v>
      </c>
      <c r="G25">
        <v>343.07</v>
      </c>
      <c r="H25">
        <v>1</v>
      </c>
      <c r="I25">
        <v>0</v>
      </c>
      <c r="J25" t="s">
        <v>35</v>
      </c>
      <c r="K25" t="s">
        <v>29</v>
      </c>
      <c r="L25" t="s">
        <v>70</v>
      </c>
      <c r="M25" t="s">
        <v>36</v>
      </c>
      <c r="N25" t="s">
        <v>95</v>
      </c>
    </row>
    <row r="26" spans="1:14" x14ac:dyDescent="0.3">
      <c r="A26">
        <v>25</v>
      </c>
      <c r="B26" t="s">
        <v>50</v>
      </c>
      <c r="C26" t="s">
        <v>82</v>
      </c>
      <c r="D26" t="s">
        <v>111</v>
      </c>
      <c r="E26" t="s">
        <v>112</v>
      </c>
      <c r="F26" t="s">
        <v>49</v>
      </c>
      <c r="G26">
        <v>145.03</v>
      </c>
      <c r="H26">
        <v>1</v>
      </c>
      <c r="I26">
        <v>2</v>
      </c>
      <c r="J26" t="s">
        <v>35</v>
      </c>
      <c r="K26" t="s">
        <v>99</v>
      </c>
      <c r="L26" t="s">
        <v>21</v>
      </c>
      <c r="M26" t="s">
        <v>36</v>
      </c>
      <c r="N26" t="s">
        <v>41</v>
      </c>
    </row>
    <row r="27" spans="1:14" x14ac:dyDescent="0.3">
      <c r="A27">
        <v>26</v>
      </c>
      <c r="B27" t="s">
        <v>50</v>
      </c>
      <c r="C27" t="s">
        <v>113</v>
      </c>
      <c r="D27" t="s">
        <v>114</v>
      </c>
      <c r="E27" t="s">
        <v>115</v>
      </c>
      <c r="F27" t="s">
        <v>49</v>
      </c>
      <c r="G27">
        <v>152.66999999999999</v>
      </c>
      <c r="H27">
        <v>3</v>
      </c>
      <c r="I27">
        <v>0</v>
      </c>
      <c r="J27" t="s">
        <v>94</v>
      </c>
      <c r="K27" t="s">
        <v>29</v>
      </c>
      <c r="L27" t="s">
        <v>21</v>
      </c>
      <c r="M27" t="s">
        <v>36</v>
      </c>
      <c r="N27" t="s">
        <v>30</v>
      </c>
    </row>
    <row r="28" spans="1:14" x14ac:dyDescent="0.3">
      <c r="A28">
        <v>27</v>
      </c>
      <c r="B28" t="s">
        <v>31</v>
      </c>
      <c r="C28" t="s">
        <v>116</v>
      </c>
      <c r="D28" t="s">
        <v>117</v>
      </c>
      <c r="E28" t="s">
        <v>118</v>
      </c>
      <c r="F28" t="s">
        <v>54</v>
      </c>
      <c r="G28">
        <v>248.88</v>
      </c>
      <c r="H28">
        <v>4</v>
      </c>
      <c r="I28">
        <v>0</v>
      </c>
      <c r="J28" t="s">
        <v>35</v>
      </c>
      <c r="K28" t="s">
        <v>66</v>
      </c>
      <c r="L28" t="s">
        <v>21</v>
      </c>
      <c r="M28" t="s">
        <v>36</v>
      </c>
      <c r="N28" t="s">
        <v>41</v>
      </c>
    </row>
    <row r="29" spans="1:14" x14ac:dyDescent="0.3">
      <c r="A29">
        <v>28</v>
      </c>
      <c r="B29" t="s">
        <v>50</v>
      </c>
      <c r="C29" t="s">
        <v>119</v>
      </c>
      <c r="D29" t="s">
        <v>120</v>
      </c>
      <c r="E29" t="s">
        <v>121</v>
      </c>
      <c r="F29" t="s">
        <v>54</v>
      </c>
      <c r="G29">
        <v>381.83</v>
      </c>
      <c r="H29">
        <v>1</v>
      </c>
      <c r="I29">
        <v>0</v>
      </c>
      <c r="J29" t="s">
        <v>55</v>
      </c>
      <c r="K29" t="s">
        <v>44</v>
      </c>
      <c r="L29" t="s">
        <v>60</v>
      </c>
      <c r="M29" t="s">
        <v>36</v>
      </c>
      <c r="N29" t="s">
        <v>23</v>
      </c>
    </row>
    <row r="30" spans="1:14" x14ac:dyDescent="0.3">
      <c r="A30">
        <v>29</v>
      </c>
      <c r="B30" t="s">
        <v>31</v>
      </c>
      <c r="C30" t="s">
        <v>111</v>
      </c>
      <c r="D30" t="s">
        <v>122</v>
      </c>
      <c r="E30" t="s">
        <v>123</v>
      </c>
      <c r="F30" t="s">
        <v>27</v>
      </c>
      <c r="G30">
        <v>143.72999999999999</v>
      </c>
      <c r="H30">
        <v>1</v>
      </c>
      <c r="I30">
        <v>2</v>
      </c>
      <c r="J30" t="s">
        <v>55</v>
      </c>
      <c r="K30" t="s">
        <v>29</v>
      </c>
      <c r="L30" t="s">
        <v>21</v>
      </c>
      <c r="M30" t="s">
        <v>36</v>
      </c>
      <c r="N30" t="s">
        <v>23</v>
      </c>
    </row>
    <row r="31" spans="1:14" x14ac:dyDescent="0.3">
      <c r="A31">
        <v>30</v>
      </c>
      <c r="B31" t="s">
        <v>14</v>
      </c>
      <c r="C31" t="s">
        <v>118</v>
      </c>
      <c r="D31" t="s">
        <v>124</v>
      </c>
      <c r="E31" t="s">
        <v>84</v>
      </c>
      <c r="F31" t="s">
        <v>27</v>
      </c>
      <c r="G31">
        <v>127.09</v>
      </c>
      <c r="H31">
        <v>2</v>
      </c>
      <c r="I31">
        <v>0</v>
      </c>
      <c r="J31" t="s">
        <v>28</v>
      </c>
      <c r="K31" t="s">
        <v>29</v>
      </c>
      <c r="L31" t="s">
        <v>56</v>
      </c>
      <c r="M31" t="s">
        <v>36</v>
      </c>
      <c r="N31" t="s">
        <v>41</v>
      </c>
    </row>
    <row r="32" spans="1:14" x14ac:dyDescent="0.3">
      <c r="A32">
        <v>31</v>
      </c>
      <c r="B32" t="s">
        <v>14</v>
      </c>
      <c r="C32" t="s">
        <v>125</v>
      </c>
      <c r="D32" t="s">
        <v>126</v>
      </c>
      <c r="E32" t="s">
        <v>127</v>
      </c>
      <c r="F32" t="s">
        <v>18</v>
      </c>
      <c r="G32">
        <v>186.89</v>
      </c>
      <c r="H32">
        <v>2</v>
      </c>
      <c r="I32">
        <v>1</v>
      </c>
      <c r="J32" t="s">
        <v>28</v>
      </c>
      <c r="K32" t="s">
        <v>99</v>
      </c>
      <c r="L32" t="s">
        <v>60</v>
      </c>
      <c r="M32" t="s">
        <v>22</v>
      </c>
      <c r="N32" t="s">
        <v>41</v>
      </c>
    </row>
    <row r="33" spans="1:14" x14ac:dyDescent="0.3">
      <c r="A33">
        <v>32</v>
      </c>
      <c r="B33" t="s">
        <v>37</v>
      </c>
      <c r="C33" t="s">
        <v>128</v>
      </c>
      <c r="D33" t="s">
        <v>129</v>
      </c>
      <c r="E33" t="s">
        <v>130</v>
      </c>
      <c r="F33" t="s">
        <v>27</v>
      </c>
      <c r="G33">
        <v>206.72</v>
      </c>
      <c r="H33">
        <v>2</v>
      </c>
      <c r="I33">
        <v>1</v>
      </c>
      <c r="J33" t="s">
        <v>19</v>
      </c>
      <c r="K33" t="s">
        <v>29</v>
      </c>
      <c r="L33" t="s">
        <v>21</v>
      </c>
      <c r="M33" t="s">
        <v>36</v>
      </c>
      <c r="N33" t="s">
        <v>41</v>
      </c>
    </row>
    <row r="34" spans="1:14" x14ac:dyDescent="0.3">
      <c r="A34">
        <v>33</v>
      </c>
      <c r="B34" t="s">
        <v>14</v>
      </c>
      <c r="C34" t="s">
        <v>131</v>
      </c>
      <c r="D34" t="s">
        <v>132</v>
      </c>
      <c r="E34" t="s">
        <v>133</v>
      </c>
      <c r="F34" t="s">
        <v>49</v>
      </c>
      <c r="G34">
        <v>127.06</v>
      </c>
      <c r="H34">
        <v>2</v>
      </c>
      <c r="I34">
        <v>0</v>
      </c>
      <c r="J34" t="s">
        <v>28</v>
      </c>
      <c r="K34" t="s">
        <v>20</v>
      </c>
      <c r="L34" t="s">
        <v>21</v>
      </c>
      <c r="M34" t="s">
        <v>36</v>
      </c>
      <c r="N34" t="s">
        <v>23</v>
      </c>
    </row>
    <row r="35" spans="1:14" x14ac:dyDescent="0.3">
      <c r="A35">
        <v>34</v>
      </c>
      <c r="B35" t="s">
        <v>50</v>
      </c>
      <c r="C35" t="s">
        <v>134</v>
      </c>
      <c r="D35" t="s">
        <v>135</v>
      </c>
      <c r="E35" t="s">
        <v>114</v>
      </c>
      <c r="F35" t="s">
        <v>27</v>
      </c>
      <c r="G35">
        <v>214.16</v>
      </c>
      <c r="H35">
        <v>2</v>
      </c>
      <c r="I35">
        <v>2</v>
      </c>
      <c r="J35" t="s">
        <v>55</v>
      </c>
      <c r="K35" t="s">
        <v>99</v>
      </c>
      <c r="L35" t="s">
        <v>56</v>
      </c>
      <c r="M35" t="s">
        <v>36</v>
      </c>
      <c r="N35" t="s">
        <v>41</v>
      </c>
    </row>
    <row r="36" spans="1:14" x14ac:dyDescent="0.3">
      <c r="A36">
        <v>35</v>
      </c>
      <c r="B36" t="s">
        <v>50</v>
      </c>
      <c r="C36" t="s">
        <v>116</v>
      </c>
      <c r="D36" t="s">
        <v>136</v>
      </c>
      <c r="E36" t="s">
        <v>137</v>
      </c>
      <c r="F36" t="s">
        <v>27</v>
      </c>
      <c r="G36">
        <v>162.13</v>
      </c>
      <c r="H36">
        <v>1</v>
      </c>
      <c r="I36">
        <v>0</v>
      </c>
      <c r="J36" t="s">
        <v>28</v>
      </c>
      <c r="K36" t="s">
        <v>66</v>
      </c>
      <c r="L36" t="s">
        <v>56</v>
      </c>
      <c r="M36" t="s">
        <v>22</v>
      </c>
      <c r="N36" t="s">
        <v>41</v>
      </c>
    </row>
    <row r="37" spans="1:14" x14ac:dyDescent="0.3">
      <c r="A37">
        <v>36</v>
      </c>
      <c r="B37" t="s">
        <v>50</v>
      </c>
      <c r="C37" t="s">
        <v>138</v>
      </c>
      <c r="D37" t="s">
        <v>33</v>
      </c>
      <c r="E37" t="s">
        <v>118</v>
      </c>
      <c r="F37" t="s">
        <v>49</v>
      </c>
      <c r="G37">
        <v>120.4</v>
      </c>
      <c r="H37">
        <v>1</v>
      </c>
      <c r="I37">
        <v>2</v>
      </c>
      <c r="J37" t="s">
        <v>19</v>
      </c>
      <c r="K37" t="s">
        <v>44</v>
      </c>
      <c r="L37" t="s">
        <v>56</v>
      </c>
      <c r="M37" t="s">
        <v>22</v>
      </c>
      <c r="N37" t="s">
        <v>95</v>
      </c>
    </row>
    <row r="38" spans="1:14" x14ac:dyDescent="0.3">
      <c r="A38">
        <v>37</v>
      </c>
      <c r="B38" t="s">
        <v>50</v>
      </c>
      <c r="C38" t="s">
        <v>139</v>
      </c>
      <c r="D38" t="s">
        <v>140</v>
      </c>
      <c r="E38" t="s">
        <v>65</v>
      </c>
      <c r="F38" t="s">
        <v>54</v>
      </c>
      <c r="G38">
        <v>610.08000000000004</v>
      </c>
      <c r="H38">
        <v>2</v>
      </c>
      <c r="I38">
        <v>1</v>
      </c>
      <c r="J38" t="s">
        <v>55</v>
      </c>
      <c r="K38" t="s">
        <v>44</v>
      </c>
      <c r="L38" t="s">
        <v>56</v>
      </c>
      <c r="M38" t="s">
        <v>36</v>
      </c>
      <c r="N38" t="s">
        <v>41</v>
      </c>
    </row>
    <row r="39" spans="1:14" x14ac:dyDescent="0.3">
      <c r="A39">
        <v>38</v>
      </c>
      <c r="B39" t="s">
        <v>50</v>
      </c>
      <c r="C39" t="s">
        <v>141</v>
      </c>
      <c r="D39" t="s">
        <v>142</v>
      </c>
      <c r="E39" t="s">
        <v>143</v>
      </c>
      <c r="F39" t="s">
        <v>18</v>
      </c>
      <c r="G39">
        <v>337.05</v>
      </c>
      <c r="H39">
        <v>4</v>
      </c>
      <c r="I39">
        <v>3</v>
      </c>
      <c r="J39" t="s">
        <v>55</v>
      </c>
      <c r="K39" t="s">
        <v>29</v>
      </c>
      <c r="L39" t="s">
        <v>60</v>
      </c>
      <c r="M39" t="s">
        <v>36</v>
      </c>
      <c r="N39" t="s">
        <v>41</v>
      </c>
    </row>
    <row r="40" spans="1:14" x14ac:dyDescent="0.3">
      <c r="A40">
        <v>39</v>
      </c>
      <c r="B40" t="s">
        <v>50</v>
      </c>
      <c r="C40" t="s">
        <v>144</v>
      </c>
      <c r="D40" t="s">
        <v>145</v>
      </c>
      <c r="E40" t="s">
        <v>146</v>
      </c>
      <c r="F40" t="s">
        <v>49</v>
      </c>
      <c r="G40">
        <v>119.38</v>
      </c>
      <c r="H40">
        <v>1</v>
      </c>
      <c r="I40">
        <v>2</v>
      </c>
      <c r="J40" t="s">
        <v>28</v>
      </c>
      <c r="K40" t="s">
        <v>29</v>
      </c>
      <c r="L40" t="s">
        <v>21</v>
      </c>
      <c r="M40" t="s">
        <v>22</v>
      </c>
      <c r="N40" t="s">
        <v>41</v>
      </c>
    </row>
    <row r="41" spans="1:14" x14ac:dyDescent="0.3">
      <c r="A41">
        <v>40</v>
      </c>
      <c r="B41" t="s">
        <v>37</v>
      </c>
      <c r="C41" t="s">
        <v>147</v>
      </c>
      <c r="D41" t="s">
        <v>148</v>
      </c>
      <c r="E41" t="s">
        <v>149</v>
      </c>
      <c r="F41" t="s">
        <v>18</v>
      </c>
      <c r="G41">
        <v>314.47000000000003</v>
      </c>
      <c r="H41">
        <v>1</v>
      </c>
      <c r="I41">
        <v>0</v>
      </c>
      <c r="J41" t="s">
        <v>28</v>
      </c>
      <c r="K41" t="s">
        <v>99</v>
      </c>
      <c r="L41" t="s">
        <v>21</v>
      </c>
      <c r="M41" t="s">
        <v>22</v>
      </c>
      <c r="N41" t="s">
        <v>95</v>
      </c>
    </row>
    <row r="42" spans="1:14" x14ac:dyDescent="0.3">
      <c r="A42">
        <v>41</v>
      </c>
      <c r="B42" t="s">
        <v>37</v>
      </c>
      <c r="C42" t="s">
        <v>150</v>
      </c>
      <c r="D42" t="s">
        <v>151</v>
      </c>
      <c r="E42" t="s">
        <v>116</v>
      </c>
      <c r="F42" t="s">
        <v>18</v>
      </c>
      <c r="G42">
        <v>196.98</v>
      </c>
      <c r="H42">
        <v>1</v>
      </c>
      <c r="I42">
        <v>0</v>
      </c>
      <c r="J42" t="s">
        <v>35</v>
      </c>
      <c r="K42" t="s">
        <v>44</v>
      </c>
      <c r="L42" t="s">
        <v>60</v>
      </c>
      <c r="M42" t="s">
        <v>36</v>
      </c>
      <c r="N42" t="s">
        <v>41</v>
      </c>
    </row>
    <row r="43" spans="1:14" x14ac:dyDescent="0.3">
      <c r="A43">
        <v>42</v>
      </c>
      <c r="B43" t="s">
        <v>14</v>
      </c>
      <c r="C43" t="s">
        <v>152</v>
      </c>
      <c r="D43" t="s">
        <v>75</v>
      </c>
      <c r="E43" t="s">
        <v>153</v>
      </c>
      <c r="F43" t="s">
        <v>49</v>
      </c>
      <c r="G43">
        <v>114.07</v>
      </c>
      <c r="H43">
        <v>3</v>
      </c>
      <c r="I43">
        <v>1</v>
      </c>
      <c r="J43" t="s">
        <v>28</v>
      </c>
      <c r="K43" t="s">
        <v>44</v>
      </c>
      <c r="L43" t="s">
        <v>56</v>
      </c>
      <c r="M43" t="s">
        <v>36</v>
      </c>
      <c r="N43" t="s">
        <v>41</v>
      </c>
    </row>
    <row r="44" spans="1:14" x14ac:dyDescent="0.3">
      <c r="A44">
        <v>43</v>
      </c>
      <c r="B44" t="s">
        <v>50</v>
      </c>
      <c r="C44" t="s">
        <v>154</v>
      </c>
      <c r="D44" t="s">
        <v>155</v>
      </c>
      <c r="E44" t="s">
        <v>51</v>
      </c>
      <c r="F44" t="s">
        <v>18</v>
      </c>
      <c r="G44">
        <v>212.84</v>
      </c>
      <c r="H44">
        <v>4</v>
      </c>
      <c r="I44">
        <v>1</v>
      </c>
      <c r="J44" t="s">
        <v>35</v>
      </c>
      <c r="K44" t="s">
        <v>99</v>
      </c>
      <c r="L44" t="s">
        <v>21</v>
      </c>
      <c r="M44" t="s">
        <v>36</v>
      </c>
      <c r="N44" t="s">
        <v>30</v>
      </c>
    </row>
    <row r="45" spans="1:14" x14ac:dyDescent="0.3">
      <c r="A45">
        <v>44</v>
      </c>
      <c r="B45" t="s">
        <v>50</v>
      </c>
      <c r="C45" t="s">
        <v>156</v>
      </c>
      <c r="D45" t="s">
        <v>77</v>
      </c>
      <c r="E45" t="s">
        <v>53</v>
      </c>
      <c r="F45" t="s">
        <v>27</v>
      </c>
      <c r="G45">
        <v>215.53</v>
      </c>
      <c r="H45">
        <v>1</v>
      </c>
      <c r="I45">
        <v>2</v>
      </c>
      <c r="J45" t="s">
        <v>35</v>
      </c>
      <c r="K45" t="s">
        <v>20</v>
      </c>
      <c r="L45" t="s">
        <v>21</v>
      </c>
      <c r="M45" t="s">
        <v>36</v>
      </c>
      <c r="N45" t="s">
        <v>45</v>
      </c>
    </row>
    <row r="46" spans="1:14" x14ac:dyDescent="0.3">
      <c r="A46">
        <v>45</v>
      </c>
      <c r="B46" t="s">
        <v>31</v>
      </c>
      <c r="C46" t="s">
        <v>157</v>
      </c>
      <c r="D46" t="s">
        <v>24</v>
      </c>
      <c r="E46" t="s">
        <v>158</v>
      </c>
      <c r="F46" t="s">
        <v>49</v>
      </c>
      <c r="G46">
        <v>67.36</v>
      </c>
      <c r="H46">
        <v>3</v>
      </c>
      <c r="I46">
        <v>0</v>
      </c>
      <c r="J46" t="s">
        <v>35</v>
      </c>
      <c r="K46" t="s">
        <v>66</v>
      </c>
      <c r="L46" t="s">
        <v>60</v>
      </c>
      <c r="M46" t="s">
        <v>36</v>
      </c>
      <c r="N46" t="s">
        <v>41</v>
      </c>
    </row>
    <row r="47" spans="1:14" x14ac:dyDescent="0.3">
      <c r="A47">
        <v>46</v>
      </c>
      <c r="B47" t="s">
        <v>50</v>
      </c>
      <c r="C47" t="s">
        <v>159</v>
      </c>
      <c r="D47" t="s">
        <v>160</v>
      </c>
      <c r="E47" t="s">
        <v>161</v>
      </c>
      <c r="F47" t="s">
        <v>27</v>
      </c>
      <c r="G47">
        <v>187.43</v>
      </c>
      <c r="H47">
        <v>3</v>
      </c>
      <c r="I47">
        <v>0</v>
      </c>
      <c r="J47" t="s">
        <v>28</v>
      </c>
      <c r="K47" t="s">
        <v>99</v>
      </c>
      <c r="L47" t="s">
        <v>21</v>
      </c>
      <c r="M47" t="s">
        <v>36</v>
      </c>
      <c r="N47" t="s">
        <v>41</v>
      </c>
    </row>
    <row r="48" spans="1:14" x14ac:dyDescent="0.3">
      <c r="A48">
        <v>47</v>
      </c>
      <c r="B48" t="s">
        <v>31</v>
      </c>
      <c r="C48" t="s">
        <v>65</v>
      </c>
      <c r="D48" t="s">
        <v>162</v>
      </c>
      <c r="E48" t="s">
        <v>103</v>
      </c>
      <c r="F48" t="s">
        <v>18</v>
      </c>
      <c r="G48">
        <v>166.7</v>
      </c>
      <c r="H48">
        <v>1</v>
      </c>
      <c r="I48">
        <v>0</v>
      </c>
      <c r="J48" t="s">
        <v>28</v>
      </c>
      <c r="K48" t="s">
        <v>20</v>
      </c>
      <c r="L48" t="s">
        <v>56</v>
      </c>
      <c r="M48" t="s">
        <v>36</v>
      </c>
      <c r="N48" t="s">
        <v>23</v>
      </c>
    </row>
    <row r="49" spans="1:14" x14ac:dyDescent="0.3">
      <c r="A49">
        <v>48</v>
      </c>
      <c r="B49" t="s">
        <v>31</v>
      </c>
      <c r="C49" t="s">
        <v>163</v>
      </c>
      <c r="D49" t="s">
        <v>164</v>
      </c>
      <c r="E49" t="s">
        <v>165</v>
      </c>
      <c r="F49" t="s">
        <v>54</v>
      </c>
      <c r="G49">
        <v>397.35</v>
      </c>
      <c r="H49">
        <v>1</v>
      </c>
      <c r="I49">
        <v>0</v>
      </c>
      <c r="J49" t="s">
        <v>28</v>
      </c>
      <c r="K49" t="s">
        <v>44</v>
      </c>
      <c r="L49" t="s">
        <v>21</v>
      </c>
      <c r="M49" t="s">
        <v>22</v>
      </c>
      <c r="N49" t="s">
        <v>41</v>
      </c>
    </row>
    <row r="50" spans="1:14" x14ac:dyDescent="0.3">
      <c r="A50">
        <v>49</v>
      </c>
      <c r="B50" t="s">
        <v>37</v>
      </c>
      <c r="C50" t="s">
        <v>166</v>
      </c>
      <c r="D50" t="s">
        <v>52</v>
      </c>
      <c r="E50" t="s">
        <v>167</v>
      </c>
      <c r="F50" t="s">
        <v>54</v>
      </c>
      <c r="G50">
        <v>439.34</v>
      </c>
      <c r="H50">
        <v>2</v>
      </c>
      <c r="I50">
        <v>0</v>
      </c>
      <c r="J50" t="s">
        <v>28</v>
      </c>
      <c r="K50" t="s">
        <v>20</v>
      </c>
      <c r="L50" t="s">
        <v>21</v>
      </c>
      <c r="M50" t="s">
        <v>36</v>
      </c>
      <c r="N50" t="s">
        <v>41</v>
      </c>
    </row>
    <row r="51" spans="1:14" x14ac:dyDescent="0.3">
      <c r="A51">
        <v>50</v>
      </c>
      <c r="B51" t="s">
        <v>37</v>
      </c>
      <c r="C51" t="s">
        <v>168</v>
      </c>
      <c r="D51" t="s">
        <v>48</v>
      </c>
      <c r="E51" t="s">
        <v>128</v>
      </c>
      <c r="F51" t="s">
        <v>49</v>
      </c>
      <c r="G51">
        <v>134.30000000000001</v>
      </c>
      <c r="H51">
        <v>4</v>
      </c>
      <c r="I51">
        <v>0</v>
      </c>
      <c r="J51" t="s">
        <v>28</v>
      </c>
      <c r="K51" t="s">
        <v>44</v>
      </c>
      <c r="L51" t="s">
        <v>56</v>
      </c>
      <c r="M51" t="s">
        <v>36</v>
      </c>
      <c r="N51" t="s">
        <v>45</v>
      </c>
    </row>
    <row r="52" spans="1:14" x14ac:dyDescent="0.3">
      <c r="A52">
        <v>51</v>
      </c>
      <c r="B52" t="s">
        <v>31</v>
      </c>
      <c r="C52" t="s">
        <v>169</v>
      </c>
      <c r="D52" t="s">
        <v>43</v>
      </c>
      <c r="E52" t="s">
        <v>57</v>
      </c>
      <c r="F52" t="s">
        <v>54</v>
      </c>
      <c r="G52">
        <v>429.94</v>
      </c>
      <c r="H52">
        <v>1</v>
      </c>
      <c r="I52">
        <v>1</v>
      </c>
      <c r="J52" t="s">
        <v>55</v>
      </c>
      <c r="K52" t="s">
        <v>20</v>
      </c>
      <c r="L52" t="s">
        <v>56</v>
      </c>
      <c r="M52" t="s">
        <v>22</v>
      </c>
      <c r="N52" t="s">
        <v>41</v>
      </c>
    </row>
    <row r="53" spans="1:14" x14ac:dyDescent="0.3">
      <c r="A53">
        <v>52</v>
      </c>
      <c r="B53" t="s">
        <v>14</v>
      </c>
      <c r="C53" t="s">
        <v>148</v>
      </c>
      <c r="D53" t="s">
        <v>170</v>
      </c>
      <c r="E53" t="s">
        <v>171</v>
      </c>
      <c r="F53" t="s">
        <v>49</v>
      </c>
      <c r="G53">
        <v>91.54</v>
      </c>
      <c r="H53">
        <v>2</v>
      </c>
      <c r="I53">
        <v>0</v>
      </c>
      <c r="J53" t="s">
        <v>28</v>
      </c>
      <c r="K53" t="s">
        <v>66</v>
      </c>
      <c r="L53" t="s">
        <v>56</v>
      </c>
      <c r="M53" t="s">
        <v>36</v>
      </c>
      <c r="N53" t="s">
        <v>23</v>
      </c>
    </row>
    <row r="54" spans="1:14" x14ac:dyDescent="0.3">
      <c r="A54">
        <v>53</v>
      </c>
      <c r="B54" t="s">
        <v>14</v>
      </c>
      <c r="C54" t="s">
        <v>172</v>
      </c>
      <c r="D54" t="s">
        <v>173</v>
      </c>
      <c r="E54" t="s">
        <v>174</v>
      </c>
      <c r="F54" t="s">
        <v>27</v>
      </c>
      <c r="G54">
        <v>149.01</v>
      </c>
      <c r="H54">
        <v>2</v>
      </c>
      <c r="I54">
        <v>2</v>
      </c>
      <c r="J54" t="s">
        <v>35</v>
      </c>
      <c r="K54" t="s">
        <v>20</v>
      </c>
      <c r="L54" t="s">
        <v>21</v>
      </c>
      <c r="M54" t="s">
        <v>36</v>
      </c>
      <c r="N54" t="s">
        <v>23</v>
      </c>
    </row>
    <row r="55" spans="1:14" x14ac:dyDescent="0.3">
      <c r="A55">
        <v>54</v>
      </c>
      <c r="B55" t="s">
        <v>31</v>
      </c>
      <c r="C55" t="s">
        <v>175</v>
      </c>
      <c r="D55" t="s">
        <v>176</v>
      </c>
      <c r="E55" t="s">
        <v>177</v>
      </c>
      <c r="F55" t="s">
        <v>18</v>
      </c>
      <c r="G55">
        <v>245.29</v>
      </c>
      <c r="H55">
        <v>2</v>
      </c>
      <c r="I55">
        <v>0</v>
      </c>
      <c r="J55" t="s">
        <v>28</v>
      </c>
      <c r="K55" t="s">
        <v>20</v>
      </c>
      <c r="L55" t="s">
        <v>56</v>
      </c>
      <c r="M55" t="s">
        <v>36</v>
      </c>
      <c r="N55" t="s">
        <v>23</v>
      </c>
    </row>
    <row r="56" spans="1:14" x14ac:dyDescent="0.3">
      <c r="A56">
        <v>55</v>
      </c>
      <c r="B56" t="s">
        <v>37</v>
      </c>
      <c r="C56" t="s">
        <v>128</v>
      </c>
      <c r="D56" t="s">
        <v>178</v>
      </c>
      <c r="E56" t="s">
        <v>179</v>
      </c>
      <c r="F56" t="s">
        <v>54</v>
      </c>
      <c r="G56">
        <v>465.32</v>
      </c>
      <c r="H56">
        <v>1</v>
      </c>
      <c r="I56">
        <v>0</v>
      </c>
      <c r="J56" t="s">
        <v>35</v>
      </c>
      <c r="K56" t="s">
        <v>29</v>
      </c>
      <c r="L56" t="s">
        <v>21</v>
      </c>
      <c r="M56" t="s">
        <v>36</v>
      </c>
      <c r="N56" t="s">
        <v>41</v>
      </c>
    </row>
    <row r="57" spans="1:14" x14ac:dyDescent="0.3">
      <c r="A57">
        <v>56</v>
      </c>
      <c r="B57" t="s">
        <v>37</v>
      </c>
      <c r="C57" t="s">
        <v>180</v>
      </c>
      <c r="D57" t="s">
        <v>39</v>
      </c>
      <c r="E57" t="s">
        <v>88</v>
      </c>
      <c r="F57" t="s">
        <v>27</v>
      </c>
      <c r="G57">
        <v>157.26</v>
      </c>
      <c r="H57">
        <v>1</v>
      </c>
      <c r="I57">
        <v>0</v>
      </c>
      <c r="J57" t="s">
        <v>28</v>
      </c>
      <c r="K57" t="s">
        <v>29</v>
      </c>
      <c r="L57" t="s">
        <v>60</v>
      </c>
      <c r="M57" t="s">
        <v>36</v>
      </c>
      <c r="N57" t="s">
        <v>95</v>
      </c>
    </row>
    <row r="58" spans="1:14" x14ac:dyDescent="0.3">
      <c r="A58">
        <v>57</v>
      </c>
      <c r="B58" t="s">
        <v>31</v>
      </c>
      <c r="C58" t="s">
        <v>181</v>
      </c>
      <c r="D58" t="s">
        <v>182</v>
      </c>
      <c r="E58" t="s">
        <v>183</v>
      </c>
      <c r="F58" t="s">
        <v>49</v>
      </c>
      <c r="G58">
        <v>115.12</v>
      </c>
      <c r="H58">
        <v>2</v>
      </c>
      <c r="I58">
        <v>0</v>
      </c>
      <c r="J58" t="s">
        <v>35</v>
      </c>
      <c r="K58" t="s">
        <v>44</v>
      </c>
      <c r="L58" t="s">
        <v>21</v>
      </c>
      <c r="M58" t="s">
        <v>22</v>
      </c>
      <c r="N58" t="s">
        <v>41</v>
      </c>
    </row>
    <row r="59" spans="1:14" x14ac:dyDescent="0.3">
      <c r="A59">
        <v>58</v>
      </c>
      <c r="B59" t="s">
        <v>14</v>
      </c>
      <c r="C59" t="s">
        <v>184</v>
      </c>
      <c r="D59" t="s">
        <v>185</v>
      </c>
      <c r="E59" t="s">
        <v>186</v>
      </c>
      <c r="F59" t="s">
        <v>49</v>
      </c>
      <c r="G59">
        <v>69.17</v>
      </c>
      <c r="H59">
        <v>1</v>
      </c>
      <c r="I59">
        <v>2</v>
      </c>
      <c r="J59" t="s">
        <v>19</v>
      </c>
      <c r="K59" t="s">
        <v>20</v>
      </c>
      <c r="L59" t="s">
        <v>70</v>
      </c>
      <c r="M59" t="s">
        <v>36</v>
      </c>
      <c r="N59" t="s">
        <v>41</v>
      </c>
    </row>
    <row r="60" spans="1:14" x14ac:dyDescent="0.3">
      <c r="A60">
        <v>59</v>
      </c>
      <c r="B60" t="s">
        <v>14</v>
      </c>
      <c r="C60" t="s">
        <v>187</v>
      </c>
      <c r="D60" t="s">
        <v>57</v>
      </c>
      <c r="E60" t="s">
        <v>188</v>
      </c>
      <c r="F60" t="s">
        <v>54</v>
      </c>
      <c r="G60">
        <v>459.97</v>
      </c>
      <c r="H60">
        <v>2</v>
      </c>
      <c r="I60">
        <v>0</v>
      </c>
      <c r="J60" t="s">
        <v>35</v>
      </c>
      <c r="K60" t="s">
        <v>29</v>
      </c>
      <c r="L60" t="s">
        <v>56</v>
      </c>
      <c r="M60" t="s">
        <v>36</v>
      </c>
      <c r="N60" t="s">
        <v>23</v>
      </c>
    </row>
    <row r="61" spans="1:14" x14ac:dyDescent="0.3">
      <c r="A61">
        <v>60</v>
      </c>
      <c r="B61" t="s">
        <v>14</v>
      </c>
      <c r="C61" t="s">
        <v>17</v>
      </c>
      <c r="D61" t="s">
        <v>91</v>
      </c>
      <c r="E61" t="s">
        <v>189</v>
      </c>
      <c r="F61" t="s">
        <v>27</v>
      </c>
      <c r="G61">
        <v>182.97</v>
      </c>
      <c r="H61">
        <v>2</v>
      </c>
      <c r="I61">
        <v>2</v>
      </c>
      <c r="J61" t="s">
        <v>35</v>
      </c>
      <c r="K61" t="s">
        <v>66</v>
      </c>
      <c r="L61" t="s">
        <v>56</v>
      </c>
      <c r="M61" t="s">
        <v>36</v>
      </c>
      <c r="N61" t="s">
        <v>41</v>
      </c>
    </row>
    <row r="62" spans="1:14" x14ac:dyDescent="0.3">
      <c r="A62">
        <v>61</v>
      </c>
      <c r="B62" t="s">
        <v>31</v>
      </c>
      <c r="C62" t="s">
        <v>190</v>
      </c>
      <c r="D62" t="s">
        <v>191</v>
      </c>
      <c r="E62" t="s">
        <v>184</v>
      </c>
      <c r="F62" t="s">
        <v>18</v>
      </c>
      <c r="G62">
        <v>202.85</v>
      </c>
      <c r="H62">
        <v>2</v>
      </c>
      <c r="I62">
        <v>2</v>
      </c>
      <c r="J62" t="s">
        <v>19</v>
      </c>
      <c r="K62" t="s">
        <v>29</v>
      </c>
      <c r="L62" t="s">
        <v>21</v>
      </c>
      <c r="M62" t="s">
        <v>36</v>
      </c>
      <c r="N62" t="s">
        <v>41</v>
      </c>
    </row>
    <row r="63" spans="1:14" x14ac:dyDescent="0.3">
      <c r="A63">
        <v>62</v>
      </c>
      <c r="B63" t="s">
        <v>14</v>
      </c>
      <c r="C63" t="s">
        <v>192</v>
      </c>
      <c r="D63" t="s">
        <v>92</v>
      </c>
      <c r="E63" t="s">
        <v>52</v>
      </c>
      <c r="F63" t="s">
        <v>27</v>
      </c>
      <c r="G63">
        <v>121.02</v>
      </c>
      <c r="H63">
        <v>3</v>
      </c>
      <c r="I63">
        <v>0</v>
      </c>
      <c r="J63" t="s">
        <v>94</v>
      </c>
      <c r="K63" t="s">
        <v>29</v>
      </c>
      <c r="L63" t="s">
        <v>21</v>
      </c>
      <c r="M63" t="s">
        <v>36</v>
      </c>
      <c r="N63" t="s">
        <v>45</v>
      </c>
    </row>
    <row r="64" spans="1:14" x14ac:dyDescent="0.3">
      <c r="A64">
        <v>63</v>
      </c>
      <c r="B64" t="s">
        <v>31</v>
      </c>
      <c r="C64" t="s">
        <v>193</v>
      </c>
      <c r="D64" t="s">
        <v>194</v>
      </c>
      <c r="E64" t="s">
        <v>195</v>
      </c>
      <c r="F64" t="s">
        <v>54</v>
      </c>
      <c r="G64">
        <v>405.96</v>
      </c>
      <c r="H64">
        <v>2</v>
      </c>
      <c r="I64">
        <v>0</v>
      </c>
      <c r="J64" t="s">
        <v>19</v>
      </c>
      <c r="K64" t="s">
        <v>99</v>
      </c>
      <c r="L64" t="s">
        <v>21</v>
      </c>
      <c r="M64" t="s">
        <v>36</v>
      </c>
      <c r="N64" t="s">
        <v>41</v>
      </c>
    </row>
    <row r="65" spans="1:14" x14ac:dyDescent="0.3">
      <c r="A65">
        <v>64</v>
      </c>
      <c r="B65" t="s">
        <v>37</v>
      </c>
      <c r="C65" t="s">
        <v>150</v>
      </c>
      <c r="D65" t="s">
        <v>17</v>
      </c>
      <c r="E65" t="s">
        <v>196</v>
      </c>
      <c r="F65" t="s">
        <v>54</v>
      </c>
      <c r="G65">
        <v>512.94000000000005</v>
      </c>
      <c r="H65">
        <v>3</v>
      </c>
      <c r="I65">
        <v>0</v>
      </c>
      <c r="J65" t="s">
        <v>28</v>
      </c>
      <c r="K65" t="s">
        <v>29</v>
      </c>
      <c r="L65" t="s">
        <v>56</v>
      </c>
      <c r="M65" t="s">
        <v>22</v>
      </c>
      <c r="N65" t="s">
        <v>41</v>
      </c>
    </row>
    <row r="66" spans="1:14" x14ac:dyDescent="0.3">
      <c r="A66">
        <v>65</v>
      </c>
      <c r="B66" t="s">
        <v>37</v>
      </c>
      <c r="C66" t="s">
        <v>197</v>
      </c>
      <c r="D66" t="s">
        <v>74</v>
      </c>
      <c r="E66" t="s">
        <v>198</v>
      </c>
      <c r="F66" t="s">
        <v>27</v>
      </c>
      <c r="G66">
        <v>125.19</v>
      </c>
      <c r="H66">
        <v>2</v>
      </c>
      <c r="I66">
        <v>2</v>
      </c>
      <c r="J66" t="s">
        <v>19</v>
      </c>
      <c r="K66" t="s">
        <v>66</v>
      </c>
      <c r="L66" t="s">
        <v>56</v>
      </c>
      <c r="M66" t="s">
        <v>22</v>
      </c>
      <c r="N66" t="s">
        <v>45</v>
      </c>
    </row>
    <row r="67" spans="1:14" x14ac:dyDescent="0.3">
      <c r="A67">
        <v>66</v>
      </c>
      <c r="B67" t="s">
        <v>50</v>
      </c>
      <c r="C67" t="s">
        <v>199</v>
      </c>
      <c r="D67" t="s">
        <v>200</v>
      </c>
      <c r="E67" t="s">
        <v>201</v>
      </c>
      <c r="F67" t="s">
        <v>27</v>
      </c>
      <c r="G67">
        <v>222.72</v>
      </c>
      <c r="H67">
        <v>1</v>
      </c>
      <c r="I67">
        <v>0</v>
      </c>
      <c r="J67" t="s">
        <v>35</v>
      </c>
      <c r="K67" t="s">
        <v>44</v>
      </c>
      <c r="L67" t="s">
        <v>60</v>
      </c>
      <c r="M67" t="s">
        <v>36</v>
      </c>
      <c r="N67" t="s">
        <v>23</v>
      </c>
    </row>
    <row r="68" spans="1:14" x14ac:dyDescent="0.3">
      <c r="A68">
        <v>67</v>
      </c>
      <c r="B68" t="s">
        <v>37</v>
      </c>
      <c r="C68" t="s">
        <v>122</v>
      </c>
      <c r="D68" t="s">
        <v>163</v>
      </c>
      <c r="E68" t="s">
        <v>202</v>
      </c>
      <c r="F68" t="s">
        <v>54</v>
      </c>
      <c r="G68">
        <v>410.56</v>
      </c>
      <c r="H68">
        <v>1</v>
      </c>
      <c r="I68">
        <v>0</v>
      </c>
      <c r="J68" t="s">
        <v>28</v>
      </c>
      <c r="K68" t="s">
        <v>66</v>
      </c>
      <c r="L68" t="s">
        <v>70</v>
      </c>
      <c r="M68" t="s">
        <v>36</v>
      </c>
      <c r="N68" t="s">
        <v>30</v>
      </c>
    </row>
    <row r="69" spans="1:14" x14ac:dyDescent="0.3">
      <c r="A69">
        <v>68</v>
      </c>
      <c r="B69" t="s">
        <v>50</v>
      </c>
      <c r="C69" t="s">
        <v>203</v>
      </c>
      <c r="D69" t="s">
        <v>204</v>
      </c>
      <c r="E69" t="s">
        <v>171</v>
      </c>
      <c r="F69" t="s">
        <v>54</v>
      </c>
      <c r="G69">
        <v>356.89</v>
      </c>
      <c r="H69">
        <v>2</v>
      </c>
      <c r="I69">
        <v>0</v>
      </c>
      <c r="J69" t="s">
        <v>28</v>
      </c>
      <c r="K69" t="s">
        <v>66</v>
      </c>
      <c r="L69" t="s">
        <v>21</v>
      </c>
      <c r="M69" t="s">
        <v>36</v>
      </c>
      <c r="N69" t="s">
        <v>41</v>
      </c>
    </row>
    <row r="70" spans="1:14" x14ac:dyDescent="0.3">
      <c r="A70">
        <v>69</v>
      </c>
      <c r="B70" t="s">
        <v>37</v>
      </c>
      <c r="C70" t="s">
        <v>59</v>
      </c>
      <c r="D70" t="s">
        <v>205</v>
      </c>
      <c r="E70" t="s">
        <v>206</v>
      </c>
      <c r="F70" t="s">
        <v>54</v>
      </c>
      <c r="G70">
        <v>484.6</v>
      </c>
      <c r="H70">
        <v>3</v>
      </c>
      <c r="I70">
        <v>2</v>
      </c>
      <c r="J70" t="s">
        <v>35</v>
      </c>
      <c r="K70" t="s">
        <v>99</v>
      </c>
      <c r="L70" t="s">
        <v>60</v>
      </c>
      <c r="M70" t="s">
        <v>36</v>
      </c>
      <c r="N70" t="s">
        <v>23</v>
      </c>
    </row>
    <row r="71" spans="1:14" x14ac:dyDescent="0.3">
      <c r="A71">
        <v>70</v>
      </c>
      <c r="B71" t="s">
        <v>14</v>
      </c>
      <c r="C71" t="s">
        <v>207</v>
      </c>
      <c r="D71" t="s">
        <v>197</v>
      </c>
      <c r="E71" t="s">
        <v>208</v>
      </c>
      <c r="F71" t="s">
        <v>27</v>
      </c>
      <c r="G71">
        <v>181.31</v>
      </c>
      <c r="H71">
        <v>2</v>
      </c>
      <c r="I71">
        <v>0</v>
      </c>
      <c r="J71" t="s">
        <v>19</v>
      </c>
      <c r="K71" t="s">
        <v>44</v>
      </c>
      <c r="L71" t="s">
        <v>21</v>
      </c>
      <c r="M71" t="s">
        <v>22</v>
      </c>
      <c r="N71" t="s">
        <v>95</v>
      </c>
    </row>
    <row r="72" spans="1:14" x14ac:dyDescent="0.3">
      <c r="A72">
        <v>71</v>
      </c>
      <c r="B72" t="s">
        <v>31</v>
      </c>
      <c r="C72" t="s">
        <v>42</v>
      </c>
      <c r="D72" t="s">
        <v>93</v>
      </c>
      <c r="E72" t="s">
        <v>87</v>
      </c>
      <c r="F72" t="s">
        <v>27</v>
      </c>
      <c r="G72">
        <v>163.99</v>
      </c>
      <c r="H72">
        <v>3</v>
      </c>
      <c r="I72">
        <v>0</v>
      </c>
      <c r="J72" t="s">
        <v>35</v>
      </c>
      <c r="K72" t="s">
        <v>29</v>
      </c>
      <c r="L72" t="s">
        <v>70</v>
      </c>
      <c r="M72" t="s">
        <v>36</v>
      </c>
      <c r="N72" t="s">
        <v>95</v>
      </c>
    </row>
    <row r="73" spans="1:14" x14ac:dyDescent="0.3">
      <c r="A73">
        <v>72</v>
      </c>
      <c r="B73" t="s">
        <v>14</v>
      </c>
      <c r="C73" t="s">
        <v>209</v>
      </c>
      <c r="D73" t="s">
        <v>210</v>
      </c>
      <c r="E73" t="s">
        <v>152</v>
      </c>
      <c r="F73" t="s">
        <v>54</v>
      </c>
      <c r="G73">
        <v>416.57</v>
      </c>
      <c r="H73">
        <v>4</v>
      </c>
      <c r="I73">
        <v>3</v>
      </c>
      <c r="J73" t="s">
        <v>35</v>
      </c>
      <c r="K73" t="s">
        <v>66</v>
      </c>
      <c r="L73" t="s">
        <v>21</v>
      </c>
      <c r="M73" t="s">
        <v>36</v>
      </c>
      <c r="N73" t="s">
        <v>41</v>
      </c>
    </row>
    <row r="74" spans="1:14" x14ac:dyDescent="0.3">
      <c r="A74">
        <v>73</v>
      </c>
      <c r="B74" t="s">
        <v>50</v>
      </c>
      <c r="C74" t="s">
        <v>211</v>
      </c>
      <c r="D74" t="s">
        <v>212</v>
      </c>
      <c r="E74" t="s">
        <v>213</v>
      </c>
      <c r="F74" t="s">
        <v>18</v>
      </c>
      <c r="G74">
        <v>353.91</v>
      </c>
      <c r="H74">
        <v>1</v>
      </c>
      <c r="I74">
        <v>0</v>
      </c>
      <c r="J74" t="s">
        <v>28</v>
      </c>
      <c r="K74" t="s">
        <v>44</v>
      </c>
      <c r="L74" t="s">
        <v>21</v>
      </c>
      <c r="M74" t="s">
        <v>36</v>
      </c>
      <c r="N74" t="s">
        <v>23</v>
      </c>
    </row>
    <row r="75" spans="1:14" x14ac:dyDescent="0.3">
      <c r="A75">
        <v>74</v>
      </c>
      <c r="B75" t="s">
        <v>50</v>
      </c>
      <c r="C75" t="s">
        <v>214</v>
      </c>
      <c r="D75" t="s">
        <v>215</v>
      </c>
      <c r="E75" t="s">
        <v>151</v>
      </c>
      <c r="F75" t="s">
        <v>49</v>
      </c>
      <c r="G75">
        <v>82.13</v>
      </c>
      <c r="H75">
        <v>1</v>
      </c>
      <c r="I75">
        <v>3</v>
      </c>
      <c r="J75" t="s">
        <v>28</v>
      </c>
      <c r="K75" t="s">
        <v>99</v>
      </c>
      <c r="L75" t="s">
        <v>56</v>
      </c>
      <c r="M75" t="s">
        <v>22</v>
      </c>
      <c r="N75" t="s">
        <v>41</v>
      </c>
    </row>
    <row r="76" spans="1:14" x14ac:dyDescent="0.3">
      <c r="A76">
        <v>75</v>
      </c>
      <c r="B76" t="s">
        <v>14</v>
      </c>
      <c r="C76" t="s">
        <v>216</v>
      </c>
      <c r="D76" t="s">
        <v>217</v>
      </c>
      <c r="E76" t="s">
        <v>198</v>
      </c>
      <c r="F76" t="s">
        <v>54</v>
      </c>
      <c r="G76">
        <v>400.63</v>
      </c>
      <c r="H76">
        <v>3</v>
      </c>
      <c r="I76">
        <v>1</v>
      </c>
      <c r="J76" t="s">
        <v>35</v>
      </c>
      <c r="K76" t="s">
        <v>66</v>
      </c>
      <c r="L76" t="s">
        <v>21</v>
      </c>
      <c r="M76" t="s">
        <v>36</v>
      </c>
      <c r="N76" t="s">
        <v>41</v>
      </c>
    </row>
    <row r="77" spans="1:14" x14ac:dyDescent="0.3">
      <c r="A77">
        <v>76</v>
      </c>
      <c r="B77" t="s">
        <v>31</v>
      </c>
      <c r="C77" t="s">
        <v>135</v>
      </c>
      <c r="D77" t="s">
        <v>218</v>
      </c>
      <c r="E77" t="s">
        <v>106</v>
      </c>
      <c r="F77" t="s">
        <v>27</v>
      </c>
      <c r="G77">
        <v>169.21</v>
      </c>
      <c r="H77">
        <v>2</v>
      </c>
      <c r="I77">
        <v>0</v>
      </c>
      <c r="J77" t="s">
        <v>28</v>
      </c>
      <c r="K77" t="s">
        <v>20</v>
      </c>
      <c r="L77" t="s">
        <v>56</v>
      </c>
      <c r="M77" t="s">
        <v>36</v>
      </c>
      <c r="N77" t="s">
        <v>41</v>
      </c>
    </row>
    <row r="78" spans="1:14" x14ac:dyDescent="0.3">
      <c r="A78">
        <v>77</v>
      </c>
      <c r="B78" t="s">
        <v>31</v>
      </c>
      <c r="C78" t="s">
        <v>122</v>
      </c>
      <c r="D78" t="s">
        <v>118</v>
      </c>
      <c r="E78" t="s">
        <v>219</v>
      </c>
      <c r="F78" t="s">
        <v>49</v>
      </c>
      <c r="G78">
        <v>61.93</v>
      </c>
      <c r="H78">
        <v>2</v>
      </c>
      <c r="I78">
        <v>0</v>
      </c>
      <c r="J78" t="s">
        <v>35</v>
      </c>
      <c r="K78" t="s">
        <v>99</v>
      </c>
      <c r="L78" t="s">
        <v>60</v>
      </c>
      <c r="M78" t="s">
        <v>36</v>
      </c>
      <c r="N78" t="s">
        <v>41</v>
      </c>
    </row>
    <row r="79" spans="1:14" x14ac:dyDescent="0.3">
      <c r="A79">
        <v>78</v>
      </c>
      <c r="B79" t="s">
        <v>14</v>
      </c>
      <c r="C79" t="s">
        <v>220</v>
      </c>
      <c r="D79" t="s">
        <v>221</v>
      </c>
      <c r="E79" t="s">
        <v>185</v>
      </c>
      <c r="F79" t="s">
        <v>54</v>
      </c>
      <c r="G79">
        <v>374.25</v>
      </c>
      <c r="H79">
        <v>3</v>
      </c>
      <c r="I79">
        <v>0</v>
      </c>
      <c r="J79" t="s">
        <v>35</v>
      </c>
      <c r="K79" t="s">
        <v>99</v>
      </c>
      <c r="L79" t="s">
        <v>21</v>
      </c>
      <c r="M79" t="s">
        <v>36</v>
      </c>
      <c r="N79" t="s">
        <v>41</v>
      </c>
    </row>
    <row r="80" spans="1:14" x14ac:dyDescent="0.3">
      <c r="A80">
        <v>79</v>
      </c>
      <c r="B80" t="s">
        <v>50</v>
      </c>
      <c r="C80" t="s">
        <v>222</v>
      </c>
      <c r="D80" t="s">
        <v>78</v>
      </c>
      <c r="E80" t="s">
        <v>223</v>
      </c>
      <c r="F80" t="s">
        <v>27</v>
      </c>
      <c r="G80">
        <v>217.24</v>
      </c>
      <c r="H80">
        <v>2</v>
      </c>
      <c r="I80">
        <v>1</v>
      </c>
      <c r="J80" t="s">
        <v>55</v>
      </c>
      <c r="K80" t="s">
        <v>20</v>
      </c>
      <c r="L80" t="s">
        <v>21</v>
      </c>
      <c r="M80" t="s">
        <v>22</v>
      </c>
      <c r="N80" t="s">
        <v>23</v>
      </c>
    </row>
    <row r="81" spans="1:14" x14ac:dyDescent="0.3">
      <c r="A81">
        <v>80</v>
      </c>
      <c r="B81" t="s">
        <v>50</v>
      </c>
      <c r="C81" t="s">
        <v>224</v>
      </c>
      <c r="D81" t="s">
        <v>225</v>
      </c>
      <c r="E81" t="s">
        <v>226</v>
      </c>
      <c r="F81" t="s">
        <v>27</v>
      </c>
      <c r="G81">
        <v>133.63999999999999</v>
      </c>
      <c r="H81">
        <v>4</v>
      </c>
      <c r="I81">
        <v>2</v>
      </c>
      <c r="J81" t="s">
        <v>19</v>
      </c>
      <c r="K81" t="s">
        <v>20</v>
      </c>
      <c r="L81" t="s">
        <v>21</v>
      </c>
      <c r="M81" t="s">
        <v>36</v>
      </c>
      <c r="N81" t="s">
        <v>41</v>
      </c>
    </row>
    <row r="82" spans="1:14" x14ac:dyDescent="0.3">
      <c r="A82">
        <v>81</v>
      </c>
      <c r="B82" t="s">
        <v>31</v>
      </c>
      <c r="C82" t="s">
        <v>96</v>
      </c>
      <c r="D82" t="s">
        <v>48</v>
      </c>
      <c r="E82" t="s">
        <v>227</v>
      </c>
      <c r="F82" t="s">
        <v>27</v>
      </c>
      <c r="G82">
        <v>138.38999999999999</v>
      </c>
      <c r="H82">
        <v>1</v>
      </c>
      <c r="I82">
        <v>0</v>
      </c>
      <c r="J82" t="s">
        <v>19</v>
      </c>
      <c r="K82" t="s">
        <v>20</v>
      </c>
      <c r="L82" t="s">
        <v>56</v>
      </c>
      <c r="M82" t="s">
        <v>36</v>
      </c>
      <c r="N82" t="s">
        <v>45</v>
      </c>
    </row>
    <row r="83" spans="1:14" x14ac:dyDescent="0.3">
      <c r="A83">
        <v>82</v>
      </c>
      <c r="B83" t="s">
        <v>50</v>
      </c>
      <c r="C83" t="s">
        <v>228</v>
      </c>
      <c r="D83" t="s">
        <v>229</v>
      </c>
      <c r="E83" t="s">
        <v>230</v>
      </c>
      <c r="F83" t="s">
        <v>49</v>
      </c>
      <c r="G83">
        <v>119.27</v>
      </c>
      <c r="H83">
        <v>2</v>
      </c>
      <c r="I83">
        <v>0</v>
      </c>
      <c r="J83" t="s">
        <v>19</v>
      </c>
      <c r="K83" t="s">
        <v>66</v>
      </c>
      <c r="L83" t="s">
        <v>21</v>
      </c>
      <c r="M83" t="s">
        <v>22</v>
      </c>
      <c r="N83" t="s">
        <v>95</v>
      </c>
    </row>
    <row r="84" spans="1:14" x14ac:dyDescent="0.3">
      <c r="A84">
        <v>83</v>
      </c>
      <c r="B84" t="s">
        <v>31</v>
      </c>
      <c r="C84" t="s">
        <v>46</v>
      </c>
      <c r="D84" t="s">
        <v>47</v>
      </c>
      <c r="E84" t="s">
        <v>110</v>
      </c>
      <c r="F84" t="s">
        <v>18</v>
      </c>
      <c r="G84">
        <v>200.1</v>
      </c>
      <c r="H84">
        <v>2</v>
      </c>
      <c r="I84">
        <v>0</v>
      </c>
      <c r="J84" t="s">
        <v>28</v>
      </c>
      <c r="K84" t="s">
        <v>20</v>
      </c>
      <c r="L84" t="s">
        <v>21</v>
      </c>
      <c r="M84" t="s">
        <v>36</v>
      </c>
      <c r="N84" t="s">
        <v>95</v>
      </c>
    </row>
    <row r="85" spans="1:14" x14ac:dyDescent="0.3">
      <c r="A85">
        <v>84</v>
      </c>
      <c r="B85" t="s">
        <v>31</v>
      </c>
      <c r="C85" t="s">
        <v>145</v>
      </c>
      <c r="D85" t="s">
        <v>231</v>
      </c>
      <c r="E85" t="s">
        <v>93</v>
      </c>
      <c r="F85" t="s">
        <v>27</v>
      </c>
      <c r="G85">
        <v>136.81</v>
      </c>
      <c r="H85">
        <v>1</v>
      </c>
      <c r="I85">
        <v>1</v>
      </c>
      <c r="J85" t="s">
        <v>28</v>
      </c>
      <c r="K85" t="s">
        <v>20</v>
      </c>
      <c r="L85" t="s">
        <v>21</v>
      </c>
      <c r="M85" t="s">
        <v>36</v>
      </c>
      <c r="N85" t="s">
        <v>41</v>
      </c>
    </row>
    <row r="86" spans="1:14" x14ac:dyDescent="0.3">
      <c r="A86">
        <v>85</v>
      </c>
      <c r="B86" t="s">
        <v>37</v>
      </c>
      <c r="C86" t="s">
        <v>51</v>
      </c>
      <c r="D86" t="s">
        <v>232</v>
      </c>
      <c r="E86" t="s">
        <v>188</v>
      </c>
      <c r="F86" t="s">
        <v>27</v>
      </c>
      <c r="G86">
        <v>183.09</v>
      </c>
      <c r="H86">
        <v>2</v>
      </c>
      <c r="I86">
        <v>0</v>
      </c>
      <c r="J86" t="s">
        <v>28</v>
      </c>
      <c r="K86" t="s">
        <v>66</v>
      </c>
      <c r="L86" t="s">
        <v>56</v>
      </c>
      <c r="M86" t="s">
        <v>36</v>
      </c>
      <c r="N86" t="s">
        <v>41</v>
      </c>
    </row>
    <row r="87" spans="1:14" x14ac:dyDescent="0.3">
      <c r="A87">
        <v>86</v>
      </c>
      <c r="B87" t="s">
        <v>37</v>
      </c>
      <c r="C87" t="s">
        <v>57</v>
      </c>
      <c r="D87" t="s">
        <v>58</v>
      </c>
      <c r="E87" t="s">
        <v>233</v>
      </c>
      <c r="F87" t="s">
        <v>49</v>
      </c>
      <c r="G87">
        <v>111.7</v>
      </c>
      <c r="H87">
        <v>2</v>
      </c>
      <c r="I87">
        <v>0</v>
      </c>
      <c r="J87" t="s">
        <v>28</v>
      </c>
      <c r="K87" t="s">
        <v>66</v>
      </c>
      <c r="L87" t="s">
        <v>56</v>
      </c>
      <c r="M87" t="s">
        <v>36</v>
      </c>
      <c r="N87" t="s">
        <v>23</v>
      </c>
    </row>
    <row r="88" spans="1:14" x14ac:dyDescent="0.3">
      <c r="A88">
        <v>87</v>
      </c>
      <c r="B88" t="s">
        <v>37</v>
      </c>
      <c r="C88" t="s">
        <v>213</v>
      </c>
      <c r="D88" t="s">
        <v>234</v>
      </c>
      <c r="E88" t="s">
        <v>235</v>
      </c>
      <c r="F88" t="s">
        <v>18</v>
      </c>
      <c r="G88">
        <v>213.18</v>
      </c>
      <c r="H88">
        <v>2</v>
      </c>
      <c r="I88">
        <v>0</v>
      </c>
      <c r="J88" t="s">
        <v>19</v>
      </c>
      <c r="K88" t="s">
        <v>66</v>
      </c>
      <c r="L88" t="s">
        <v>21</v>
      </c>
      <c r="M88" t="s">
        <v>36</v>
      </c>
      <c r="N88" t="s">
        <v>41</v>
      </c>
    </row>
    <row r="89" spans="1:14" x14ac:dyDescent="0.3">
      <c r="A89">
        <v>88</v>
      </c>
      <c r="B89" t="s">
        <v>31</v>
      </c>
      <c r="C89" t="s">
        <v>48</v>
      </c>
      <c r="D89" t="s">
        <v>46</v>
      </c>
      <c r="E89" t="s">
        <v>236</v>
      </c>
      <c r="F89" t="s">
        <v>49</v>
      </c>
      <c r="G89">
        <v>78.900000000000006</v>
      </c>
      <c r="H89">
        <v>2</v>
      </c>
      <c r="I89">
        <v>0</v>
      </c>
      <c r="J89" t="s">
        <v>28</v>
      </c>
      <c r="K89" t="s">
        <v>99</v>
      </c>
      <c r="L89" t="s">
        <v>56</v>
      </c>
      <c r="M89" t="s">
        <v>36</v>
      </c>
      <c r="N89" t="s">
        <v>41</v>
      </c>
    </row>
    <row r="90" spans="1:14" x14ac:dyDescent="0.3">
      <c r="A90">
        <v>89</v>
      </c>
      <c r="B90" t="s">
        <v>50</v>
      </c>
      <c r="C90" t="s">
        <v>237</v>
      </c>
      <c r="D90" t="s">
        <v>212</v>
      </c>
      <c r="E90" t="s">
        <v>238</v>
      </c>
      <c r="F90" t="s">
        <v>27</v>
      </c>
      <c r="G90">
        <v>156.91999999999999</v>
      </c>
      <c r="H90">
        <v>2</v>
      </c>
      <c r="I90">
        <v>1</v>
      </c>
      <c r="J90" t="s">
        <v>19</v>
      </c>
      <c r="K90" t="s">
        <v>29</v>
      </c>
      <c r="L90" t="s">
        <v>56</v>
      </c>
      <c r="M90" t="s">
        <v>22</v>
      </c>
      <c r="N90" t="s">
        <v>41</v>
      </c>
    </row>
    <row r="91" spans="1:14" x14ac:dyDescent="0.3">
      <c r="A91">
        <v>90</v>
      </c>
      <c r="B91" t="s">
        <v>50</v>
      </c>
      <c r="C91" t="s">
        <v>135</v>
      </c>
      <c r="D91" t="s">
        <v>173</v>
      </c>
      <c r="E91" t="s">
        <v>239</v>
      </c>
      <c r="F91" t="s">
        <v>18</v>
      </c>
      <c r="G91">
        <v>265.58999999999997</v>
      </c>
      <c r="H91">
        <v>1</v>
      </c>
      <c r="I91">
        <v>0</v>
      </c>
      <c r="J91" t="s">
        <v>28</v>
      </c>
      <c r="K91" t="s">
        <v>44</v>
      </c>
      <c r="L91" t="s">
        <v>21</v>
      </c>
      <c r="M91" t="s">
        <v>36</v>
      </c>
      <c r="N91" t="s">
        <v>41</v>
      </c>
    </row>
    <row r="92" spans="1:14" x14ac:dyDescent="0.3">
      <c r="A92">
        <v>91</v>
      </c>
      <c r="B92" t="s">
        <v>37</v>
      </c>
      <c r="C92" t="s">
        <v>240</v>
      </c>
      <c r="D92" t="s">
        <v>241</v>
      </c>
      <c r="E92" t="s">
        <v>242</v>
      </c>
      <c r="F92" t="s">
        <v>27</v>
      </c>
      <c r="G92">
        <v>147.11000000000001</v>
      </c>
      <c r="H92">
        <v>1</v>
      </c>
      <c r="I92">
        <v>0</v>
      </c>
      <c r="J92" t="s">
        <v>28</v>
      </c>
      <c r="K92" t="s">
        <v>44</v>
      </c>
      <c r="L92" t="s">
        <v>60</v>
      </c>
      <c r="M92" t="s">
        <v>36</v>
      </c>
      <c r="N92" t="s">
        <v>41</v>
      </c>
    </row>
    <row r="93" spans="1:14" x14ac:dyDescent="0.3">
      <c r="A93">
        <v>92</v>
      </c>
      <c r="B93" t="s">
        <v>14</v>
      </c>
      <c r="C93" t="s">
        <v>191</v>
      </c>
      <c r="D93" t="s">
        <v>243</v>
      </c>
      <c r="E93" t="s">
        <v>244</v>
      </c>
      <c r="F93" t="s">
        <v>49</v>
      </c>
      <c r="G93">
        <v>70.25</v>
      </c>
      <c r="H93">
        <v>1</v>
      </c>
      <c r="I93">
        <v>1</v>
      </c>
      <c r="J93" t="s">
        <v>35</v>
      </c>
      <c r="K93" t="s">
        <v>20</v>
      </c>
      <c r="L93" t="s">
        <v>21</v>
      </c>
      <c r="M93" t="s">
        <v>36</v>
      </c>
      <c r="N93" t="s">
        <v>41</v>
      </c>
    </row>
    <row r="94" spans="1:14" x14ac:dyDescent="0.3">
      <c r="A94">
        <v>93</v>
      </c>
      <c r="B94" t="s">
        <v>31</v>
      </c>
      <c r="C94" t="s">
        <v>131</v>
      </c>
      <c r="D94" t="s">
        <v>245</v>
      </c>
      <c r="E94" t="s">
        <v>246</v>
      </c>
      <c r="F94" t="s">
        <v>54</v>
      </c>
      <c r="G94">
        <v>354.83</v>
      </c>
      <c r="H94">
        <v>1</v>
      </c>
      <c r="I94">
        <v>0</v>
      </c>
      <c r="J94" t="s">
        <v>19</v>
      </c>
      <c r="K94" t="s">
        <v>66</v>
      </c>
      <c r="L94" t="s">
        <v>56</v>
      </c>
      <c r="M94" t="s">
        <v>36</v>
      </c>
      <c r="N94" t="s">
        <v>41</v>
      </c>
    </row>
    <row r="95" spans="1:14" x14ac:dyDescent="0.3">
      <c r="A95">
        <v>94</v>
      </c>
      <c r="B95" t="s">
        <v>31</v>
      </c>
      <c r="C95" t="s">
        <v>247</v>
      </c>
      <c r="D95" t="s">
        <v>178</v>
      </c>
      <c r="E95" t="s">
        <v>248</v>
      </c>
      <c r="F95" t="s">
        <v>49</v>
      </c>
      <c r="G95">
        <v>108.45</v>
      </c>
      <c r="H95">
        <v>3</v>
      </c>
      <c r="I95">
        <v>1</v>
      </c>
      <c r="J95" t="s">
        <v>55</v>
      </c>
      <c r="K95" t="s">
        <v>29</v>
      </c>
      <c r="L95" t="s">
        <v>60</v>
      </c>
      <c r="M95" t="s">
        <v>36</v>
      </c>
      <c r="N95" t="s">
        <v>23</v>
      </c>
    </row>
    <row r="96" spans="1:14" x14ac:dyDescent="0.3">
      <c r="A96">
        <v>95</v>
      </c>
      <c r="B96" t="s">
        <v>31</v>
      </c>
      <c r="C96" t="s">
        <v>249</v>
      </c>
      <c r="D96" t="s">
        <v>250</v>
      </c>
      <c r="E96" t="s">
        <v>251</v>
      </c>
      <c r="F96" t="s">
        <v>27</v>
      </c>
      <c r="G96">
        <v>130.61000000000001</v>
      </c>
      <c r="H96">
        <v>4</v>
      </c>
      <c r="I96">
        <v>0</v>
      </c>
      <c r="J96" t="s">
        <v>35</v>
      </c>
      <c r="K96" t="s">
        <v>66</v>
      </c>
      <c r="L96" t="s">
        <v>70</v>
      </c>
      <c r="M96" t="s">
        <v>22</v>
      </c>
      <c r="N96" t="s">
        <v>23</v>
      </c>
    </row>
    <row r="97" spans="1:14" x14ac:dyDescent="0.3">
      <c r="A97">
        <v>96</v>
      </c>
      <c r="B97" t="s">
        <v>14</v>
      </c>
      <c r="C97" t="s">
        <v>252</v>
      </c>
      <c r="D97" t="s">
        <v>59</v>
      </c>
      <c r="E97" t="s">
        <v>253</v>
      </c>
      <c r="F97" t="s">
        <v>27</v>
      </c>
      <c r="G97">
        <v>182.61</v>
      </c>
      <c r="H97">
        <v>2</v>
      </c>
      <c r="I97">
        <v>1</v>
      </c>
      <c r="J97" t="s">
        <v>94</v>
      </c>
      <c r="K97" t="s">
        <v>20</v>
      </c>
      <c r="L97" t="s">
        <v>56</v>
      </c>
      <c r="M97" t="s">
        <v>36</v>
      </c>
      <c r="N97" t="s">
        <v>41</v>
      </c>
    </row>
    <row r="98" spans="1:14" x14ac:dyDescent="0.3">
      <c r="A98">
        <v>97</v>
      </c>
      <c r="B98" t="s">
        <v>14</v>
      </c>
      <c r="C98" t="s">
        <v>48</v>
      </c>
      <c r="D98" t="s">
        <v>254</v>
      </c>
      <c r="E98" t="s">
        <v>255</v>
      </c>
      <c r="F98" t="s">
        <v>49</v>
      </c>
      <c r="G98">
        <v>100.79</v>
      </c>
      <c r="H98">
        <v>1</v>
      </c>
      <c r="I98">
        <v>0</v>
      </c>
      <c r="J98" t="s">
        <v>35</v>
      </c>
      <c r="K98" t="s">
        <v>29</v>
      </c>
      <c r="L98" t="s">
        <v>21</v>
      </c>
      <c r="M98" t="s">
        <v>36</v>
      </c>
      <c r="N98" t="s">
        <v>41</v>
      </c>
    </row>
    <row r="99" spans="1:14" x14ac:dyDescent="0.3">
      <c r="A99">
        <v>98</v>
      </c>
      <c r="B99" t="s">
        <v>37</v>
      </c>
      <c r="C99" t="s">
        <v>171</v>
      </c>
      <c r="D99" t="s">
        <v>256</v>
      </c>
      <c r="E99" t="s">
        <v>257</v>
      </c>
      <c r="F99" t="s">
        <v>27</v>
      </c>
      <c r="G99">
        <v>158.82</v>
      </c>
      <c r="H99">
        <v>2</v>
      </c>
      <c r="I99">
        <v>0</v>
      </c>
      <c r="J99" t="s">
        <v>28</v>
      </c>
      <c r="K99" t="s">
        <v>99</v>
      </c>
      <c r="L99" t="s">
        <v>21</v>
      </c>
      <c r="M99" t="s">
        <v>36</v>
      </c>
      <c r="N99" t="s">
        <v>41</v>
      </c>
    </row>
    <row r="100" spans="1:14" x14ac:dyDescent="0.3">
      <c r="A100">
        <v>99</v>
      </c>
      <c r="B100" t="s">
        <v>37</v>
      </c>
      <c r="C100" t="s">
        <v>258</v>
      </c>
      <c r="D100" t="s">
        <v>180</v>
      </c>
      <c r="E100" t="s">
        <v>259</v>
      </c>
      <c r="F100" t="s">
        <v>27</v>
      </c>
      <c r="G100">
        <v>170.87</v>
      </c>
      <c r="H100">
        <v>2</v>
      </c>
      <c r="I100">
        <v>0</v>
      </c>
      <c r="J100" t="s">
        <v>94</v>
      </c>
      <c r="K100" t="s">
        <v>44</v>
      </c>
      <c r="L100" t="s">
        <v>21</v>
      </c>
      <c r="M100" t="s">
        <v>36</v>
      </c>
      <c r="N100" t="s">
        <v>41</v>
      </c>
    </row>
    <row r="101" spans="1:14" x14ac:dyDescent="0.3">
      <c r="A101">
        <v>100</v>
      </c>
      <c r="B101" t="s">
        <v>50</v>
      </c>
      <c r="C101" t="s">
        <v>260</v>
      </c>
      <c r="D101" t="s">
        <v>258</v>
      </c>
      <c r="E101" t="s">
        <v>261</v>
      </c>
      <c r="F101" t="s">
        <v>49</v>
      </c>
      <c r="G101">
        <v>111.15</v>
      </c>
      <c r="H101">
        <v>2</v>
      </c>
      <c r="I101">
        <v>3</v>
      </c>
      <c r="J101" t="s">
        <v>55</v>
      </c>
      <c r="K101" t="s">
        <v>29</v>
      </c>
      <c r="L101" t="s">
        <v>21</v>
      </c>
      <c r="M101" t="s">
        <v>22</v>
      </c>
      <c r="N101" t="s">
        <v>30</v>
      </c>
    </row>
    <row r="102" spans="1:14" x14ac:dyDescent="0.3">
      <c r="A102">
        <v>101</v>
      </c>
      <c r="B102" t="s">
        <v>50</v>
      </c>
      <c r="C102" t="s">
        <v>262</v>
      </c>
      <c r="D102" t="s">
        <v>132</v>
      </c>
      <c r="E102" t="s">
        <v>73</v>
      </c>
      <c r="F102" t="s">
        <v>27</v>
      </c>
      <c r="G102">
        <v>162.97</v>
      </c>
      <c r="H102">
        <v>2</v>
      </c>
      <c r="I102">
        <v>0</v>
      </c>
      <c r="J102" t="s">
        <v>35</v>
      </c>
      <c r="K102" t="s">
        <v>99</v>
      </c>
      <c r="L102" t="s">
        <v>56</v>
      </c>
      <c r="M102" t="s">
        <v>22</v>
      </c>
      <c r="N102" t="s">
        <v>41</v>
      </c>
    </row>
    <row r="103" spans="1:14" x14ac:dyDescent="0.3">
      <c r="A103">
        <v>102</v>
      </c>
      <c r="B103" t="s">
        <v>37</v>
      </c>
      <c r="C103" t="s">
        <v>244</v>
      </c>
      <c r="D103" t="s">
        <v>228</v>
      </c>
      <c r="E103" t="s">
        <v>148</v>
      </c>
      <c r="F103" t="s">
        <v>49</v>
      </c>
      <c r="G103">
        <v>130.43</v>
      </c>
      <c r="H103">
        <v>1</v>
      </c>
      <c r="I103">
        <v>2</v>
      </c>
      <c r="J103" t="s">
        <v>28</v>
      </c>
      <c r="K103" t="s">
        <v>29</v>
      </c>
      <c r="L103" t="s">
        <v>21</v>
      </c>
      <c r="M103" t="s">
        <v>36</v>
      </c>
      <c r="N103" t="s">
        <v>45</v>
      </c>
    </row>
    <row r="104" spans="1:14" x14ac:dyDescent="0.3">
      <c r="A104">
        <v>103</v>
      </c>
      <c r="B104" t="s">
        <v>31</v>
      </c>
      <c r="C104" t="s">
        <v>263</v>
      </c>
      <c r="D104" t="s">
        <v>173</v>
      </c>
      <c r="E104" t="s">
        <v>172</v>
      </c>
      <c r="F104" t="s">
        <v>49</v>
      </c>
      <c r="G104">
        <v>116.66</v>
      </c>
      <c r="H104">
        <v>2</v>
      </c>
      <c r="I104">
        <v>0</v>
      </c>
      <c r="J104" t="s">
        <v>35</v>
      </c>
      <c r="K104" t="s">
        <v>66</v>
      </c>
      <c r="L104" t="s">
        <v>56</v>
      </c>
      <c r="M104" t="s">
        <v>22</v>
      </c>
      <c r="N104" t="s">
        <v>41</v>
      </c>
    </row>
    <row r="105" spans="1:14" x14ac:dyDescent="0.3">
      <c r="A105">
        <v>104</v>
      </c>
      <c r="B105" t="s">
        <v>50</v>
      </c>
      <c r="C105" t="s">
        <v>264</v>
      </c>
      <c r="D105" t="s">
        <v>114</v>
      </c>
      <c r="E105" t="s">
        <v>217</v>
      </c>
      <c r="F105" t="s">
        <v>27</v>
      </c>
      <c r="G105">
        <v>130.61000000000001</v>
      </c>
      <c r="H105">
        <v>1</v>
      </c>
      <c r="I105">
        <v>0</v>
      </c>
      <c r="J105" t="s">
        <v>35</v>
      </c>
      <c r="K105" t="s">
        <v>44</v>
      </c>
      <c r="L105" t="s">
        <v>56</v>
      </c>
      <c r="M105" t="s">
        <v>36</v>
      </c>
      <c r="N105" t="s">
        <v>41</v>
      </c>
    </row>
    <row r="106" spans="1:14" x14ac:dyDescent="0.3">
      <c r="A106">
        <v>105</v>
      </c>
      <c r="B106" t="s">
        <v>50</v>
      </c>
      <c r="C106" t="s">
        <v>265</v>
      </c>
      <c r="D106" t="s">
        <v>266</v>
      </c>
      <c r="E106" t="s">
        <v>267</v>
      </c>
      <c r="F106" t="s">
        <v>27</v>
      </c>
      <c r="G106">
        <v>202.87</v>
      </c>
      <c r="H106">
        <v>1</v>
      </c>
      <c r="I106">
        <v>2</v>
      </c>
      <c r="J106" t="s">
        <v>19</v>
      </c>
      <c r="K106" t="s">
        <v>44</v>
      </c>
      <c r="L106" t="s">
        <v>21</v>
      </c>
      <c r="M106" t="s">
        <v>36</v>
      </c>
      <c r="N106" t="s">
        <v>41</v>
      </c>
    </row>
    <row r="107" spans="1:14" x14ac:dyDescent="0.3">
      <c r="A107">
        <v>106</v>
      </c>
      <c r="B107" t="s">
        <v>50</v>
      </c>
      <c r="C107" t="s">
        <v>268</v>
      </c>
      <c r="D107" t="s">
        <v>187</v>
      </c>
      <c r="E107" t="s">
        <v>219</v>
      </c>
      <c r="F107" t="s">
        <v>49</v>
      </c>
      <c r="G107">
        <v>138.81</v>
      </c>
      <c r="H107">
        <v>2</v>
      </c>
      <c r="I107">
        <v>0</v>
      </c>
      <c r="J107" t="s">
        <v>35</v>
      </c>
      <c r="K107" t="s">
        <v>44</v>
      </c>
      <c r="L107" t="s">
        <v>21</v>
      </c>
      <c r="M107" t="s">
        <v>36</v>
      </c>
      <c r="N107" t="s">
        <v>23</v>
      </c>
    </row>
    <row r="108" spans="1:14" x14ac:dyDescent="0.3">
      <c r="A108">
        <v>107</v>
      </c>
      <c r="B108" t="s">
        <v>31</v>
      </c>
      <c r="C108" t="s">
        <v>93</v>
      </c>
      <c r="D108" t="s">
        <v>196</v>
      </c>
      <c r="E108" t="s">
        <v>269</v>
      </c>
      <c r="F108" t="s">
        <v>49</v>
      </c>
      <c r="G108">
        <v>55.02</v>
      </c>
      <c r="H108">
        <v>3</v>
      </c>
      <c r="I108">
        <v>0</v>
      </c>
      <c r="J108" t="s">
        <v>94</v>
      </c>
      <c r="K108" t="s">
        <v>20</v>
      </c>
      <c r="L108" t="s">
        <v>56</v>
      </c>
      <c r="M108" t="s">
        <v>36</v>
      </c>
      <c r="N108" t="s">
        <v>41</v>
      </c>
    </row>
    <row r="109" spans="1:14" x14ac:dyDescent="0.3">
      <c r="A109">
        <v>108</v>
      </c>
      <c r="B109" t="s">
        <v>50</v>
      </c>
      <c r="C109" t="s">
        <v>270</v>
      </c>
      <c r="D109" t="s">
        <v>67</v>
      </c>
      <c r="E109" t="s">
        <v>271</v>
      </c>
      <c r="F109" t="s">
        <v>54</v>
      </c>
      <c r="G109">
        <v>468.08</v>
      </c>
      <c r="H109">
        <v>1</v>
      </c>
      <c r="I109">
        <v>0</v>
      </c>
      <c r="J109" t="s">
        <v>94</v>
      </c>
      <c r="K109" t="s">
        <v>29</v>
      </c>
      <c r="L109" t="s">
        <v>21</v>
      </c>
      <c r="M109" t="s">
        <v>22</v>
      </c>
      <c r="N109" t="s">
        <v>45</v>
      </c>
    </row>
    <row r="110" spans="1:14" x14ac:dyDescent="0.3">
      <c r="A110">
        <v>109</v>
      </c>
      <c r="B110" t="s">
        <v>50</v>
      </c>
      <c r="C110" t="s">
        <v>107</v>
      </c>
      <c r="D110" t="s">
        <v>193</v>
      </c>
      <c r="E110" t="s">
        <v>272</v>
      </c>
      <c r="F110" t="s">
        <v>49</v>
      </c>
      <c r="G110">
        <v>146.55000000000001</v>
      </c>
      <c r="H110">
        <v>1</v>
      </c>
      <c r="I110">
        <v>0</v>
      </c>
      <c r="J110" t="s">
        <v>35</v>
      </c>
      <c r="K110" t="s">
        <v>66</v>
      </c>
      <c r="L110" t="s">
        <v>21</v>
      </c>
      <c r="M110" t="s">
        <v>36</v>
      </c>
      <c r="N110" t="s">
        <v>41</v>
      </c>
    </row>
    <row r="111" spans="1:14" x14ac:dyDescent="0.3">
      <c r="A111">
        <v>110</v>
      </c>
      <c r="B111" t="s">
        <v>14</v>
      </c>
      <c r="C111" t="s">
        <v>273</v>
      </c>
      <c r="D111" t="s">
        <v>242</v>
      </c>
      <c r="E111" t="s">
        <v>111</v>
      </c>
      <c r="F111" t="s">
        <v>27</v>
      </c>
      <c r="G111">
        <v>144.78</v>
      </c>
      <c r="H111">
        <v>4</v>
      </c>
      <c r="I111">
        <v>0</v>
      </c>
      <c r="J111" t="s">
        <v>35</v>
      </c>
      <c r="K111" t="s">
        <v>29</v>
      </c>
      <c r="L111" t="s">
        <v>21</v>
      </c>
      <c r="M111" t="s">
        <v>36</v>
      </c>
      <c r="N111" t="s">
        <v>45</v>
      </c>
    </row>
    <row r="112" spans="1:14" x14ac:dyDescent="0.3">
      <c r="A112">
        <v>111</v>
      </c>
      <c r="B112" t="s">
        <v>31</v>
      </c>
      <c r="C112" t="s">
        <v>231</v>
      </c>
      <c r="D112" t="s">
        <v>274</v>
      </c>
      <c r="E112" t="s">
        <v>275</v>
      </c>
      <c r="F112" t="s">
        <v>49</v>
      </c>
      <c r="G112">
        <v>91.97</v>
      </c>
      <c r="H112">
        <v>2</v>
      </c>
      <c r="I112">
        <v>1</v>
      </c>
      <c r="J112" t="s">
        <v>19</v>
      </c>
      <c r="K112" t="s">
        <v>20</v>
      </c>
      <c r="L112" t="s">
        <v>56</v>
      </c>
      <c r="M112" t="s">
        <v>36</v>
      </c>
      <c r="N112" t="s">
        <v>23</v>
      </c>
    </row>
    <row r="113" spans="1:14" x14ac:dyDescent="0.3">
      <c r="A113">
        <v>112</v>
      </c>
      <c r="B113" t="s">
        <v>37</v>
      </c>
      <c r="C113" t="s">
        <v>86</v>
      </c>
      <c r="D113" t="s">
        <v>275</v>
      </c>
      <c r="E113" t="s">
        <v>137</v>
      </c>
      <c r="F113" t="s">
        <v>18</v>
      </c>
      <c r="G113">
        <v>233.23</v>
      </c>
      <c r="H113">
        <v>2</v>
      </c>
      <c r="I113">
        <v>1</v>
      </c>
      <c r="J113" t="s">
        <v>28</v>
      </c>
      <c r="K113" t="s">
        <v>20</v>
      </c>
      <c r="L113" t="s">
        <v>21</v>
      </c>
      <c r="M113" t="s">
        <v>36</v>
      </c>
      <c r="N113" t="s">
        <v>45</v>
      </c>
    </row>
    <row r="114" spans="1:14" x14ac:dyDescent="0.3">
      <c r="A114">
        <v>113</v>
      </c>
      <c r="B114" t="s">
        <v>31</v>
      </c>
      <c r="C114" t="s">
        <v>83</v>
      </c>
      <c r="D114" t="s">
        <v>227</v>
      </c>
      <c r="E114" t="s">
        <v>248</v>
      </c>
      <c r="F114" t="s">
        <v>27</v>
      </c>
      <c r="G114">
        <v>135.94999999999999</v>
      </c>
      <c r="H114">
        <v>2</v>
      </c>
      <c r="I114">
        <v>1</v>
      </c>
      <c r="J114" t="s">
        <v>35</v>
      </c>
      <c r="K114" t="s">
        <v>66</v>
      </c>
      <c r="L114" t="s">
        <v>21</v>
      </c>
      <c r="M114" t="s">
        <v>22</v>
      </c>
      <c r="N114" t="s">
        <v>41</v>
      </c>
    </row>
    <row r="115" spans="1:14" x14ac:dyDescent="0.3">
      <c r="A115">
        <v>114</v>
      </c>
      <c r="B115" t="s">
        <v>37</v>
      </c>
      <c r="C115" t="s">
        <v>276</v>
      </c>
      <c r="D115" t="s">
        <v>42</v>
      </c>
      <c r="E115" t="s">
        <v>277</v>
      </c>
      <c r="F115" t="s">
        <v>49</v>
      </c>
      <c r="G115">
        <v>83.98</v>
      </c>
      <c r="H115">
        <v>2</v>
      </c>
      <c r="I115">
        <v>2</v>
      </c>
      <c r="J115" t="s">
        <v>28</v>
      </c>
      <c r="K115" t="s">
        <v>66</v>
      </c>
      <c r="L115" t="s">
        <v>56</v>
      </c>
      <c r="M115" t="s">
        <v>22</v>
      </c>
      <c r="N115" t="s">
        <v>23</v>
      </c>
    </row>
    <row r="116" spans="1:14" x14ac:dyDescent="0.3">
      <c r="A116">
        <v>115</v>
      </c>
      <c r="B116" t="s">
        <v>37</v>
      </c>
      <c r="C116" t="s">
        <v>229</v>
      </c>
      <c r="D116" t="s">
        <v>204</v>
      </c>
      <c r="E116" t="s">
        <v>74</v>
      </c>
      <c r="F116" t="s">
        <v>27</v>
      </c>
      <c r="G116">
        <v>208.01</v>
      </c>
      <c r="H116">
        <v>2</v>
      </c>
      <c r="I116">
        <v>0</v>
      </c>
      <c r="J116" t="s">
        <v>94</v>
      </c>
      <c r="K116" t="s">
        <v>66</v>
      </c>
      <c r="L116" t="s">
        <v>60</v>
      </c>
      <c r="M116" t="s">
        <v>36</v>
      </c>
      <c r="N116" t="s">
        <v>41</v>
      </c>
    </row>
    <row r="117" spans="1:14" x14ac:dyDescent="0.3">
      <c r="A117">
        <v>116</v>
      </c>
      <c r="B117" t="s">
        <v>14</v>
      </c>
      <c r="C117" t="s">
        <v>34</v>
      </c>
      <c r="D117" t="s">
        <v>232</v>
      </c>
      <c r="E117" t="s">
        <v>211</v>
      </c>
      <c r="F117" t="s">
        <v>18</v>
      </c>
      <c r="G117">
        <v>216.14</v>
      </c>
      <c r="H117">
        <v>1</v>
      </c>
      <c r="I117">
        <v>0</v>
      </c>
      <c r="J117" t="s">
        <v>28</v>
      </c>
      <c r="K117" t="s">
        <v>29</v>
      </c>
      <c r="L117" t="s">
        <v>21</v>
      </c>
      <c r="M117" t="s">
        <v>36</v>
      </c>
      <c r="N117" t="s">
        <v>41</v>
      </c>
    </row>
    <row r="118" spans="1:14" x14ac:dyDescent="0.3">
      <c r="A118">
        <v>117</v>
      </c>
      <c r="B118" t="s">
        <v>37</v>
      </c>
      <c r="C118" t="s">
        <v>181</v>
      </c>
      <c r="D118" t="s">
        <v>259</v>
      </c>
      <c r="E118" t="s">
        <v>40</v>
      </c>
      <c r="F118" t="s">
        <v>49</v>
      </c>
      <c r="G118">
        <v>149.47</v>
      </c>
      <c r="H118">
        <v>2</v>
      </c>
      <c r="I118">
        <v>0</v>
      </c>
      <c r="J118" t="s">
        <v>35</v>
      </c>
      <c r="K118" t="s">
        <v>44</v>
      </c>
      <c r="L118" t="s">
        <v>21</v>
      </c>
      <c r="M118" t="s">
        <v>36</v>
      </c>
      <c r="N118" t="s">
        <v>23</v>
      </c>
    </row>
    <row r="119" spans="1:14" x14ac:dyDescent="0.3">
      <c r="A119">
        <v>118</v>
      </c>
      <c r="B119" t="s">
        <v>14</v>
      </c>
      <c r="C119" t="s">
        <v>125</v>
      </c>
      <c r="D119" t="s">
        <v>278</v>
      </c>
      <c r="E119" t="s">
        <v>279</v>
      </c>
      <c r="F119" t="s">
        <v>18</v>
      </c>
      <c r="G119">
        <v>166.77</v>
      </c>
      <c r="H119">
        <v>2</v>
      </c>
      <c r="I119">
        <v>2</v>
      </c>
      <c r="J119" t="s">
        <v>35</v>
      </c>
      <c r="K119" t="s">
        <v>44</v>
      </c>
      <c r="L119" t="s">
        <v>21</v>
      </c>
      <c r="M119" t="s">
        <v>22</v>
      </c>
      <c r="N119" t="s">
        <v>41</v>
      </c>
    </row>
    <row r="120" spans="1:14" x14ac:dyDescent="0.3">
      <c r="A120">
        <v>119</v>
      </c>
      <c r="B120" t="s">
        <v>31</v>
      </c>
      <c r="C120" t="s">
        <v>75</v>
      </c>
      <c r="D120" t="s">
        <v>280</v>
      </c>
      <c r="E120" t="s">
        <v>281</v>
      </c>
      <c r="F120" t="s">
        <v>18</v>
      </c>
      <c r="G120">
        <v>164.32</v>
      </c>
      <c r="H120">
        <v>2</v>
      </c>
      <c r="I120">
        <v>0</v>
      </c>
      <c r="J120" t="s">
        <v>28</v>
      </c>
      <c r="K120" t="s">
        <v>66</v>
      </c>
      <c r="L120" t="s">
        <v>60</v>
      </c>
      <c r="M120" t="s">
        <v>22</v>
      </c>
      <c r="N120" t="s">
        <v>23</v>
      </c>
    </row>
    <row r="121" spans="1:14" x14ac:dyDescent="0.3">
      <c r="A121">
        <v>120</v>
      </c>
      <c r="B121" t="s">
        <v>31</v>
      </c>
      <c r="C121" t="s">
        <v>162</v>
      </c>
      <c r="D121" t="s">
        <v>282</v>
      </c>
      <c r="E121" t="s">
        <v>283</v>
      </c>
      <c r="F121" t="s">
        <v>18</v>
      </c>
      <c r="G121">
        <v>200.94</v>
      </c>
      <c r="H121">
        <v>3</v>
      </c>
      <c r="I121">
        <v>0</v>
      </c>
      <c r="J121" t="s">
        <v>28</v>
      </c>
      <c r="K121" t="s">
        <v>44</v>
      </c>
      <c r="L121" t="s">
        <v>21</v>
      </c>
      <c r="M121" t="s">
        <v>22</v>
      </c>
      <c r="N121" t="s">
        <v>23</v>
      </c>
    </row>
    <row r="122" spans="1:14" x14ac:dyDescent="0.3">
      <c r="A122">
        <v>121</v>
      </c>
      <c r="B122" t="s">
        <v>31</v>
      </c>
      <c r="C122" t="s">
        <v>15</v>
      </c>
      <c r="D122" t="s">
        <v>61</v>
      </c>
      <c r="E122" t="s">
        <v>102</v>
      </c>
      <c r="F122" t="s">
        <v>27</v>
      </c>
      <c r="G122">
        <v>114.47</v>
      </c>
      <c r="H122">
        <v>1</v>
      </c>
      <c r="I122">
        <v>2</v>
      </c>
      <c r="J122" t="s">
        <v>19</v>
      </c>
      <c r="K122" t="s">
        <v>29</v>
      </c>
      <c r="L122" t="s">
        <v>21</v>
      </c>
      <c r="M122" t="s">
        <v>22</v>
      </c>
      <c r="N122" t="s">
        <v>41</v>
      </c>
    </row>
    <row r="123" spans="1:14" x14ac:dyDescent="0.3">
      <c r="A123">
        <v>122</v>
      </c>
      <c r="B123" t="s">
        <v>31</v>
      </c>
      <c r="C123" t="s">
        <v>284</v>
      </c>
      <c r="D123" t="s">
        <v>150</v>
      </c>
      <c r="E123" t="s">
        <v>154</v>
      </c>
      <c r="F123" t="s">
        <v>18</v>
      </c>
      <c r="G123">
        <v>235.71</v>
      </c>
      <c r="H123">
        <v>4</v>
      </c>
      <c r="I123">
        <v>0</v>
      </c>
      <c r="J123" t="s">
        <v>19</v>
      </c>
      <c r="K123" t="s">
        <v>44</v>
      </c>
      <c r="L123" t="s">
        <v>21</v>
      </c>
      <c r="M123" t="s">
        <v>22</v>
      </c>
      <c r="N123" t="s">
        <v>41</v>
      </c>
    </row>
    <row r="124" spans="1:14" x14ac:dyDescent="0.3">
      <c r="A124">
        <v>123</v>
      </c>
      <c r="B124" t="s">
        <v>50</v>
      </c>
      <c r="C124" t="s">
        <v>285</v>
      </c>
      <c r="D124" t="s">
        <v>127</v>
      </c>
      <c r="E124" t="s">
        <v>286</v>
      </c>
      <c r="F124" t="s">
        <v>54</v>
      </c>
      <c r="G124">
        <v>450.02</v>
      </c>
      <c r="H124">
        <v>4</v>
      </c>
      <c r="I124">
        <v>2</v>
      </c>
      <c r="J124" t="s">
        <v>35</v>
      </c>
      <c r="K124" t="s">
        <v>44</v>
      </c>
      <c r="L124" t="s">
        <v>56</v>
      </c>
      <c r="M124" t="s">
        <v>22</v>
      </c>
      <c r="N124" t="s">
        <v>41</v>
      </c>
    </row>
    <row r="125" spans="1:14" x14ac:dyDescent="0.3">
      <c r="A125">
        <v>124</v>
      </c>
      <c r="B125" t="s">
        <v>37</v>
      </c>
      <c r="C125" t="s">
        <v>287</v>
      </c>
      <c r="D125" t="s">
        <v>39</v>
      </c>
      <c r="E125" t="s">
        <v>288</v>
      </c>
      <c r="F125" t="s">
        <v>49</v>
      </c>
      <c r="G125">
        <v>100.66</v>
      </c>
      <c r="H125">
        <v>2</v>
      </c>
      <c r="I125">
        <v>0</v>
      </c>
      <c r="J125" t="s">
        <v>55</v>
      </c>
      <c r="K125" t="s">
        <v>20</v>
      </c>
      <c r="L125" t="s">
        <v>21</v>
      </c>
      <c r="M125" t="s">
        <v>36</v>
      </c>
      <c r="N125" t="s">
        <v>95</v>
      </c>
    </row>
    <row r="126" spans="1:14" x14ac:dyDescent="0.3">
      <c r="A126">
        <v>125</v>
      </c>
      <c r="B126" t="s">
        <v>37</v>
      </c>
      <c r="C126" t="s">
        <v>184</v>
      </c>
      <c r="D126" t="s">
        <v>289</v>
      </c>
      <c r="E126" t="s">
        <v>256</v>
      </c>
      <c r="F126" t="s">
        <v>27</v>
      </c>
      <c r="G126">
        <v>206.33</v>
      </c>
      <c r="H126">
        <v>2</v>
      </c>
      <c r="I126">
        <v>1</v>
      </c>
      <c r="J126" t="s">
        <v>19</v>
      </c>
      <c r="K126" t="s">
        <v>29</v>
      </c>
      <c r="L126" t="s">
        <v>21</v>
      </c>
      <c r="M126" t="s">
        <v>36</v>
      </c>
      <c r="N126" t="s">
        <v>41</v>
      </c>
    </row>
    <row r="127" spans="1:14" x14ac:dyDescent="0.3">
      <c r="A127">
        <v>126</v>
      </c>
      <c r="B127" t="s">
        <v>31</v>
      </c>
      <c r="C127" t="s">
        <v>52</v>
      </c>
      <c r="D127" t="s">
        <v>116</v>
      </c>
      <c r="E127" t="s">
        <v>111</v>
      </c>
      <c r="F127" t="s">
        <v>18</v>
      </c>
      <c r="G127">
        <v>207.92</v>
      </c>
      <c r="H127">
        <v>2</v>
      </c>
      <c r="I127">
        <v>0</v>
      </c>
      <c r="J127" t="s">
        <v>28</v>
      </c>
      <c r="K127" t="s">
        <v>66</v>
      </c>
      <c r="L127" t="s">
        <v>56</v>
      </c>
      <c r="M127" t="s">
        <v>36</v>
      </c>
      <c r="N127" t="s">
        <v>95</v>
      </c>
    </row>
    <row r="128" spans="1:14" x14ac:dyDescent="0.3">
      <c r="A128">
        <v>127</v>
      </c>
      <c r="B128" t="s">
        <v>37</v>
      </c>
      <c r="C128" t="s">
        <v>290</v>
      </c>
      <c r="D128" t="s">
        <v>291</v>
      </c>
      <c r="E128" t="s">
        <v>292</v>
      </c>
      <c r="F128" t="s">
        <v>49</v>
      </c>
      <c r="G128">
        <v>80.03</v>
      </c>
      <c r="H128">
        <v>1</v>
      </c>
      <c r="I128">
        <v>0</v>
      </c>
      <c r="J128" t="s">
        <v>19</v>
      </c>
      <c r="K128" t="s">
        <v>44</v>
      </c>
      <c r="L128" t="s">
        <v>56</v>
      </c>
      <c r="M128" t="s">
        <v>22</v>
      </c>
      <c r="N128" t="s">
        <v>95</v>
      </c>
    </row>
    <row r="129" spans="1:14" x14ac:dyDescent="0.3">
      <c r="A129">
        <v>128</v>
      </c>
      <c r="B129" t="s">
        <v>31</v>
      </c>
      <c r="C129" t="s">
        <v>293</v>
      </c>
      <c r="D129" t="s">
        <v>196</v>
      </c>
      <c r="E129" t="s">
        <v>294</v>
      </c>
      <c r="F129" t="s">
        <v>27</v>
      </c>
      <c r="G129">
        <v>131.09</v>
      </c>
      <c r="H129">
        <v>2</v>
      </c>
      <c r="I129">
        <v>0</v>
      </c>
      <c r="J129" t="s">
        <v>55</v>
      </c>
      <c r="K129" t="s">
        <v>29</v>
      </c>
      <c r="L129" t="s">
        <v>56</v>
      </c>
      <c r="M129" t="s">
        <v>36</v>
      </c>
      <c r="N129" t="s">
        <v>23</v>
      </c>
    </row>
    <row r="130" spans="1:14" x14ac:dyDescent="0.3">
      <c r="A130">
        <v>129</v>
      </c>
      <c r="B130" t="s">
        <v>37</v>
      </c>
      <c r="C130" t="s">
        <v>39</v>
      </c>
      <c r="D130" t="s">
        <v>295</v>
      </c>
      <c r="E130" t="s">
        <v>175</v>
      </c>
      <c r="F130" t="s">
        <v>27</v>
      </c>
      <c r="G130">
        <v>142.47999999999999</v>
      </c>
      <c r="H130">
        <v>2</v>
      </c>
      <c r="I130">
        <v>3</v>
      </c>
      <c r="J130" t="s">
        <v>55</v>
      </c>
      <c r="K130" t="s">
        <v>99</v>
      </c>
      <c r="L130" t="s">
        <v>56</v>
      </c>
      <c r="M130" t="s">
        <v>36</v>
      </c>
      <c r="N130" t="s">
        <v>41</v>
      </c>
    </row>
    <row r="131" spans="1:14" x14ac:dyDescent="0.3">
      <c r="A131">
        <v>130</v>
      </c>
      <c r="B131" t="s">
        <v>14</v>
      </c>
      <c r="C131" t="s">
        <v>296</v>
      </c>
      <c r="D131" t="s">
        <v>185</v>
      </c>
      <c r="E131" t="s">
        <v>275</v>
      </c>
      <c r="F131" t="s">
        <v>49</v>
      </c>
      <c r="G131">
        <v>126.37</v>
      </c>
      <c r="H131">
        <v>1</v>
      </c>
      <c r="I131">
        <v>0</v>
      </c>
      <c r="J131" t="s">
        <v>28</v>
      </c>
      <c r="K131" t="s">
        <v>99</v>
      </c>
      <c r="L131" t="s">
        <v>21</v>
      </c>
      <c r="M131" t="s">
        <v>22</v>
      </c>
      <c r="N131" t="s">
        <v>41</v>
      </c>
    </row>
    <row r="132" spans="1:14" x14ac:dyDescent="0.3">
      <c r="A132">
        <v>131</v>
      </c>
      <c r="B132" t="s">
        <v>37</v>
      </c>
      <c r="C132" t="s">
        <v>184</v>
      </c>
      <c r="D132" t="s">
        <v>297</v>
      </c>
      <c r="E132" t="s">
        <v>298</v>
      </c>
      <c r="F132" t="s">
        <v>18</v>
      </c>
      <c r="G132">
        <v>250.04</v>
      </c>
      <c r="H132">
        <v>2</v>
      </c>
      <c r="I132">
        <v>3</v>
      </c>
      <c r="J132" t="s">
        <v>19</v>
      </c>
      <c r="K132" t="s">
        <v>29</v>
      </c>
      <c r="L132" t="s">
        <v>21</v>
      </c>
      <c r="M132" t="s">
        <v>22</v>
      </c>
      <c r="N132" t="s">
        <v>95</v>
      </c>
    </row>
    <row r="133" spans="1:14" x14ac:dyDescent="0.3">
      <c r="A133">
        <v>132</v>
      </c>
      <c r="B133" t="s">
        <v>31</v>
      </c>
      <c r="C133" t="s">
        <v>299</v>
      </c>
      <c r="D133" t="s">
        <v>300</v>
      </c>
      <c r="E133" t="s">
        <v>301</v>
      </c>
      <c r="F133" t="s">
        <v>27</v>
      </c>
      <c r="G133">
        <v>105.57</v>
      </c>
      <c r="H133">
        <v>1</v>
      </c>
      <c r="I133">
        <v>0</v>
      </c>
      <c r="J133" t="s">
        <v>28</v>
      </c>
      <c r="K133" t="s">
        <v>66</v>
      </c>
      <c r="L133" t="s">
        <v>56</v>
      </c>
      <c r="M133" t="s">
        <v>36</v>
      </c>
      <c r="N133" t="s">
        <v>23</v>
      </c>
    </row>
    <row r="134" spans="1:14" x14ac:dyDescent="0.3">
      <c r="A134">
        <v>133</v>
      </c>
      <c r="B134" t="s">
        <v>31</v>
      </c>
      <c r="C134" t="s">
        <v>17</v>
      </c>
      <c r="D134" t="s">
        <v>302</v>
      </c>
      <c r="E134" t="s">
        <v>303</v>
      </c>
      <c r="F134" t="s">
        <v>49</v>
      </c>
      <c r="G134">
        <v>90.13</v>
      </c>
      <c r="H134">
        <v>2</v>
      </c>
      <c r="I134">
        <v>2</v>
      </c>
      <c r="J134" t="s">
        <v>19</v>
      </c>
      <c r="K134" t="s">
        <v>66</v>
      </c>
      <c r="L134" t="s">
        <v>70</v>
      </c>
      <c r="M134" t="s">
        <v>36</v>
      </c>
      <c r="N134" t="s">
        <v>41</v>
      </c>
    </row>
    <row r="135" spans="1:14" x14ac:dyDescent="0.3">
      <c r="A135">
        <v>134</v>
      </c>
      <c r="B135" t="s">
        <v>31</v>
      </c>
      <c r="C135" t="s">
        <v>304</v>
      </c>
      <c r="D135" t="s">
        <v>32</v>
      </c>
      <c r="E135" t="s">
        <v>200</v>
      </c>
      <c r="F135" t="s">
        <v>18</v>
      </c>
      <c r="G135">
        <v>160.04</v>
      </c>
      <c r="H135">
        <v>3</v>
      </c>
      <c r="I135">
        <v>0</v>
      </c>
      <c r="J135" t="s">
        <v>55</v>
      </c>
      <c r="K135" t="s">
        <v>66</v>
      </c>
      <c r="L135" t="s">
        <v>21</v>
      </c>
      <c r="M135" t="s">
        <v>36</v>
      </c>
      <c r="N135" t="s">
        <v>23</v>
      </c>
    </row>
    <row r="136" spans="1:14" x14ac:dyDescent="0.3">
      <c r="A136">
        <v>135</v>
      </c>
      <c r="B136" t="s">
        <v>14</v>
      </c>
      <c r="C136" t="s">
        <v>160</v>
      </c>
      <c r="D136" t="s">
        <v>79</v>
      </c>
      <c r="E136" t="s">
        <v>187</v>
      </c>
      <c r="F136" t="s">
        <v>49</v>
      </c>
      <c r="G136">
        <v>88.93</v>
      </c>
      <c r="H136">
        <v>2</v>
      </c>
      <c r="I136">
        <v>0</v>
      </c>
      <c r="J136" t="s">
        <v>35</v>
      </c>
      <c r="K136" t="s">
        <v>20</v>
      </c>
      <c r="L136" t="s">
        <v>70</v>
      </c>
      <c r="M136" t="s">
        <v>36</v>
      </c>
      <c r="N136" t="s">
        <v>41</v>
      </c>
    </row>
    <row r="137" spans="1:14" x14ac:dyDescent="0.3">
      <c r="A137">
        <v>136</v>
      </c>
      <c r="B137" t="s">
        <v>14</v>
      </c>
      <c r="C137" t="s">
        <v>305</v>
      </c>
      <c r="D137" t="s">
        <v>152</v>
      </c>
      <c r="E137" t="s">
        <v>145</v>
      </c>
      <c r="F137" t="s">
        <v>18</v>
      </c>
      <c r="G137">
        <v>187.34</v>
      </c>
      <c r="H137">
        <v>1</v>
      </c>
      <c r="I137">
        <v>0</v>
      </c>
      <c r="J137" t="s">
        <v>35</v>
      </c>
      <c r="K137" t="s">
        <v>44</v>
      </c>
      <c r="L137" t="s">
        <v>21</v>
      </c>
      <c r="M137" t="s">
        <v>36</v>
      </c>
      <c r="N137" t="s">
        <v>45</v>
      </c>
    </row>
    <row r="138" spans="1:14" x14ac:dyDescent="0.3">
      <c r="A138">
        <v>137</v>
      </c>
      <c r="B138" t="s">
        <v>14</v>
      </c>
      <c r="C138" t="s">
        <v>249</v>
      </c>
      <c r="D138" t="s">
        <v>306</v>
      </c>
      <c r="E138" t="s">
        <v>270</v>
      </c>
      <c r="F138" t="s">
        <v>54</v>
      </c>
      <c r="G138">
        <v>258.36</v>
      </c>
      <c r="H138">
        <v>3</v>
      </c>
      <c r="I138">
        <v>1</v>
      </c>
      <c r="J138" t="s">
        <v>28</v>
      </c>
      <c r="K138" t="s">
        <v>66</v>
      </c>
      <c r="L138" t="s">
        <v>56</v>
      </c>
      <c r="M138" t="s">
        <v>22</v>
      </c>
      <c r="N138" t="s">
        <v>23</v>
      </c>
    </row>
    <row r="139" spans="1:14" x14ac:dyDescent="0.3">
      <c r="A139">
        <v>138</v>
      </c>
      <c r="B139" t="s">
        <v>50</v>
      </c>
      <c r="C139" t="s">
        <v>307</v>
      </c>
      <c r="D139" t="s">
        <v>252</v>
      </c>
      <c r="E139" t="s">
        <v>308</v>
      </c>
      <c r="F139" t="s">
        <v>54</v>
      </c>
      <c r="G139">
        <v>365.13</v>
      </c>
      <c r="H139">
        <v>2</v>
      </c>
      <c r="I139">
        <v>0</v>
      </c>
      <c r="J139" t="s">
        <v>35</v>
      </c>
      <c r="K139" t="s">
        <v>66</v>
      </c>
      <c r="L139" t="s">
        <v>21</v>
      </c>
      <c r="M139" t="s">
        <v>36</v>
      </c>
      <c r="N139" t="s">
        <v>41</v>
      </c>
    </row>
    <row r="140" spans="1:14" x14ac:dyDescent="0.3">
      <c r="A140">
        <v>139</v>
      </c>
      <c r="B140" t="s">
        <v>14</v>
      </c>
      <c r="C140" t="s">
        <v>163</v>
      </c>
      <c r="D140" t="s">
        <v>43</v>
      </c>
      <c r="E140" t="s">
        <v>309</v>
      </c>
      <c r="F140" t="s">
        <v>49</v>
      </c>
      <c r="G140">
        <v>119.93</v>
      </c>
      <c r="H140">
        <v>3</v>
      </c>
      <c r="I140">
        <v>2</v>
      </c>
      <c r="J140" t="s">
        <v>55</v>
      </c>
      <c r="K140" t="s">
        <v>20</v>
      </c>
      <c r="L140" t="s">
        <v>21</v>
      </c>
      <c r="M140" t="s">
        <v>22</v>
      </c>
      <c r="N140" t="s">
        <v>30</v>
      </c>
    </row>
    <row r="141" spans="1:14" x14ac:dyDescent="0.3">
      <c r="A141">
        <v>140</v>
      </c>
      <c r="B141" t="s">
        <v>14</v>
      </c>
      <c r="C141" t="s">
        <v>145</v>
      </c>
      <c r="D141" t="s">
        <v>102</v>
      </c>
      <c r="E141" t="s">
        <v>26</v>
      </c>
      <c r="F141" t="s">
        <v>27</v>
      </c>
      <c r="G141">
        <v>124.03</v>
      </c>
      <c r="H141">
        <v>1</v>
      </c>
      <c r="I141">
        <v>0</v>
      </c>
      <c r="J141" t="s">
        <v>55</v>
      </c>
      <c r="K141" t="s">
        <v>66</v>
      </c>
      <c r="L141" t="s">
        <v>60</v>
      </c>
      <c r="M141" t="s">
        <v>36</v>
      </c>
      <c r="N141" t="s">
        <v>41</v>
      </c>
    </row>
    <row r="142" spans="1:14" x14ac:dyDescent="0.3">
      <c r="A142">
        <v>141</v>
      </c>
      <c r="B142" t="s">
        <v>31</v>
      </c>
      <c r="C142" t="s">
        <v>109</v>
      </c>
      <c r="D142" t="s">
        <v>310</v>
      </c>
      <c r="E142" t="s">
        <v>233</v>
      </c>
      <c r="F142" t="s">
        <v>18</v>
      </c>
      <c r="G142">
        <v>209.73</v>
      </c>
      <c r="H142">
        <v>4</v>
      </c>
      <c r="I142">
        <v>0</v>
      </c>
      <c r="J142" t="s">
        <v>28</v>
      </c>
      <c r="K142" t="s">
        <v>99</v>
      </c>
      <c r="L142" t="s">
        <v>21</v>
      </c>
      <c r="M142" t="s">
        <v>36</v>
      </c>
      <c r="N142" t="s">
        <v>30</v>
      </c>
    </row>
    <row r="143" spans="1:14" x14ac:dyDescent="0.3">
      <c r="A143">
        <v>142</v>
      </c>
      <c r="B143" t="s">
        <v>14</v>
      </c>
      <c r="C143" t="s">
        <v>311</v>
      </c>
      <c r="D143" t="s">
        <v>312</v>
      </c>
      <c r="E143" t="s">
        <v>103</v>
      </c>
      <c r="F143" t="s">
        <v>18</v>
      </c>
      <c r="G143">
        <v>238.44</v>
      </c>
      <c r="H143">
        <v>2</v>
      </c>
      <c r="I143">
        <v>1</v>
      </c>
      <c r="J143" t="s">
        <v>55</v>
      </c>
      <c r="K143" t="s">
        <v>44</v>
      </c>
      <c r="L143" t="s">
        <v>56</v>
      </c>
      <c r="M143" t="s">
        <v>22</v>
      </c>
      <c r="N143" t="s">
        <v>23</v>
      </c>
    </row>
    <row r="144" spans="1:14" x14ac:dyDescent="0.3">
      <c r="A144">
        <v>143</v>
      </c>
      <c r="B144" t="s">
        <v>14</v>
      </c>
      <c r="C144" t="s">
        <v>270</v>
      </c>
      <c r="D144" t="s">
        <v>313</v>
      </c>
      <c r="E144" t="s">
        <v>314</v>
      </c>
      <c r="F144" t="s">
        <v>49</v>
      </c>
      <c r="G144">
        <v>119.81</v>
      </c>
      <c r="H144">
        <v>2</v>
      </c>
      <c r="I144">
        <v>1</v>
      </c>
      <c r="J144" t="s">
        <v>94</v>
      </c>
      <c r="K144" t="s">
        <v>29</v>
      </c>
      <c r="L144" t="s">
        <v>21</v>
      </c>
      <c r="M144" t="s">
        <v>36</v>
      </c>
      <c r="N144" t="s">
        <v>45</v>
      </c>
    </row>
    <row r="145" spans="1:14" x14ac:dyDescent="0.3">
      <c r="A145">
        <v>144</v>
      </c>
      <c r="B145" t="s">
        <v>50</v>
      </c>
      <c r="C145" t="s">
        <v>315</v>
      </c>
      <c r="D145" t="s">
        <v>92</v>
      </c>
      <c r="E145" t="s">
        <v>311</v>
      </c>
      <c r="F145" t="s">
        <v>18</v>
      </c>
      <c r="G145">
        <v>247.08</v>
      </c>
      <c r="H145">
        <v>1</v>
      </c>
      <c r="I145">
        <v>0</v>
      </c>
      <c r="J145" t="s">
        <v>28</v>
      </c>
      <c r="K145" t="s">
        <v>99</v>
      </c>
      <c r="L145" t="s">
        <v>60</v>
      </c>
      <c r="M145" t="s">
        <v>22</v>
      </c>
      <c r="N145" t="s">
        <v>41</v>
      </c>
    </row>
    <row r="146" spans="1:14" x14ac:dyDescent="0.3">
      <c r="A146">
        <v>145</v>
      </c>
      <c r="B146" t="s">
        <v>50</v>
      </c>
      <c r="C146" t="s">
        <v>213</v>
      </c>
      <c r="D146" t="s">
        <v>316</v>
      </c>
      <c r="E146" t="s">
        <v>98</v>
      </c>
      <c r="F146" t="s">
        <v>49</v>
      </c>
      <c r="G146">
        <v>115.21</v>
      </c>
      <c r="H146">
        <v>3</v>
      </c>
      <c r="I146">
        <v>1</v>
      </c>
      <c r="J146" t="s">
        <v>35</v>
      </c>
      <c r="K146" t="s">
        <v>29</v>
      </c>
      <c r="L146" t="s">
        <v>21</v>
      </c>
      <c r="M146" t="s">
        <v>36</v>
      </c>
      <c r="N146" t="s">
        <v>41</v>
      </c>
    </row>
    <row r="147" spans="1:14" x14ac:dyDescent="0.3">
      <c r="A147">
        <v>146</v>
      </c>
      <c r="B147" t="s">
        <v>14</v>
      </c>
      <c r="C147" t="s">
        <v>317</v>
      </c>
      <c r="D147" t="s">
        <v>134</v>
      </c>
      <c r="E147" t="s">
        <v>318</v>
      </c>
      <c r="F147" t="s">
        <v>18</v>
      </c>
      <c r="G147">
        <v>195.21</v>
      </c>
      <c r="H147">
        <v>1</v>
      </c>
      <c r="I147">
        <v>0</v>
      </c>
      <c r="J147" t="s">
        <v>55</v>
      </c>
      <c r="K147" t="s">
        <v>99</v>
      </c>
      <c r="L147" t="s">
        <v>56</v>
      </c>
      <c r="M147" t="s">
        <v>36</v>
      </c>
      <c r="N147" t="s">
        <v>30</v>
      </c>
    </row>
    <row r="148" spans="1:14" x14ac:dyDescent="0.3">
      <c r="A148">
        <v>147</v>
      </c>
      <c r="B148" t="s">
        <v>14</v>
      </c>
      <c r="C148" t="s">
        <v>278</v>
      </c>
      <c r="D148" t="s">
        <v>158</v>
      </c>
      <c r="E148" t="s">
        <v>311</v>
      </c>
      <c r="F148" t="s">
        <v>49</v>
      </c>
      <c r="G148">
        <v>84.23</v>
      </c>
      <c r="H148">
        <v>1</v>
      </c>
      <c r="I148">
        <v>2</v>
      </c>
      <c r="J148" t="s">
        <v>94</v>
      </c>
      <c r="K148" t="s">
        <v>20</v>
      </c>
      <c r="L148" t="s">
        <v>21</v>
      </c>
      <c r="M148" t="s">
        <v>36</v>
      </c>
      <c r="N148" t="s">
        <v>23</v>
      </c>
    </row>
    <row r="149" spans="1:14" x14ac:dyDescent="0.3">
      <c r="A149">
        <v>148</v>
      </c>
      <c r="B149" t="s">
        <v>37</v>
      </c>
      <c r="C149" t="s">
        <v>295</v>
      </c>
      <c r="D149" t="s">
        <v>173</v>
      </c>
      <c r="E149" t="s">
        <v>172</v>
      </c>
      <c r="F149" t="s">
        <v>27</v>
      </c>
      <c r="G149">
        <v>161.21</v>
      </c>
      <c r="H149">
        <v>2</v>
      </c>
      <c r="I149">
        <v>2</v>
      </c>
      <c r="J149" t="s">
        <v>28</v>
      </c>
      <c r="K149" t="s">
        <v>20</v>
      </c>
      <c r="L149" t="s">
        <v>21</v>
      </c>
      <c r="M149" t="s">
        <v>22</v>
      </c>
      <c r="N149" t="s">
        <v>41</v>
      </c>
    </row>
    <row r="150" spans="1:14" x14ac:dyDescent="0.3">
      <c r="A150">
        <v>149</v>
      </c>
      <c r="B150" t="s">
        <v>14</v>
      </c>
      <c r="C150" t="s">
        <v>132</v>
      </c>
      <c r="D150" t="s">
        <v>209</v>
      </c>
      <c r="E150" t="s">
        <v>319</v>
      </c>
      <c r="F150" t="s">
        <v>18</v>
      </c>
      <c r="G150">
        <v>245.1</v>
      </c>
      <c r="H150">
        <v>1</v>
      </c>
      <c r="I150">
        <v>0</v>
      </c>
      <c r="J150" t="s">
        <v>94</v>
      </c>
      <c r="K150" t="s">
        <v>66</v>
      </c>
      <c r="L150" t="s">
        <v>21</v>
      </c>
      <c r="M150" t="s">
        <v>36</v>
      </c>
      <c r="N150" t="s">
        <v>30</v>
      </c>
    </row>
    <row r="151" spans="1:14" x14ac:dyDescent="0.3">
      <c r="A151">
        <v>150</v>
      </c>
      <c r="B151" t="s">
        <v>14</v>
      </c>
      <c r="C151" t="s">
        <v>65</v>
      </c>
      <c r="D151" t="s">
        <v>139</v>
      </c>
      <c r="E151" t="s">
        <v>320</v>
      </c>
      <c r="F151" t="s">
        <v>27</v>
      </c>
      <c r="G151">
        <v>138.44999999999999</v>
      </c>
      <c r="H151">
        <v>2</v>
      </c>
      <c r="I151">
        <v>3</v>
      </c>
      <c r="J151" t="s">
        <v>35</v>
      </c>
      <c r="K151" t="s">
        <v>29</v>
      </c>
      <c r="L151" t="s">
        <v>56</v>
      </c>
      <c r="M151" t="s">
        <v>36</v>
      </c>
      <c r="N151" t="s">
        <v>41</v>
      </c>
    </row>
    <row r="152" spans="1:14" x14ac:dyDescent="0.3">
      <c r="A152">
        <v>151</v>
      </c>
      <c r="B152" t="s">
        <v>14</v>
      </c>
      <c r="C152" t="s">
        <v>219</v>
      </c>
      <c r="D152" t="s">
        <v>187</v>
      </c>
      <c r="E152" t="s">
        <v>47</v>
      </c>
      <c r="F152" t="s">
        <v>18</v>
      </c>
      <c r="G152">
        <v>189.1</v>
      </c>
      <c r="H152">
        <v>2</v>
      </c>
      <c r="I152">
        <v>2</v>
      </c>
      <c r="J152" t="s">
        <v>35</v>
      </c>
      <c r="K152" t="s">
        <v>44</v>
      </c>
      <c r="L152" t="s">
        <v>21</v>
      </c>
      <c r="M152" t="s">
        <v>36</v>
      </c>
      <c r="N152" t="s">
        <v>41</v>
      </c>
    </row>
    <row r="153" spans="1:14" x14ac:dyDescent="0.3">
      <c r="A153">
        <v>152</v>
      </c>
      <c r="B153" t="s">
        <v>50</v>
      </c>
      <c r="C153" t="s">
        <v>321</v>
      </c>
      <c r="D153" t="s">
        <v>273</v>
      </c>
      <c r="E153" t="s">
        <v>79</v>
      </c>
      <c r="F153" t="s">
        <v>18</v>
      </c>
      <c r="G153">
        <v>210.63</v>
      </c>
      <c r="H153">
        <v>2</v>
      </c>
      <c r="I153">
        <v>0</v>
      </c>
      <c r="J153" t="s">
        <v>28</v>
      </c>
      <c r="K153" t="s">
        <v>44</v>
      </c>
      <c r="L153" t="s">
        <v>60</v>
      </c>
      <c r="M153" t="s">
        <v>36</v>
      </c>
      <c r="N153" t="s">
        <v>41</v>
      </c>
    </row>
    <row r="154" spans="1:14" x14ac:dyDescent="0.3">
      <c r="A154">
        <v>153</v>
      </c>
      <c r="B154" t="s">
        <v>14</v>
      </c>
      <c r="C154" t="s">
        <v>322</v>
      </c>
      <c r="D154" t="s">
        <v>221</v>
      </c>
      <c r="E154" t="s">
        <v>323</v>
      </c>
      <c r="F154" t="s">
        <v>54</v>
      </c>
      <c r="G154">
        <v>326.58</v>
      </c>
      <c r="H154">
        <v>4</v>
      </c>
      <c r="I154">
        <v>0</v>
      </c>
      <c r="J154" t="s">
        <v>35</v>
      </c>
      <c r="K154" t="s">
        <v>20</v>
      </c>
      <c r="L154" t="s">
        <v>56</v>
      </c>
      <c r="M154" t="s">
        <v>36</v>
      </c>
      <c r="N154" t="s">
        <v>95</v>
      </c>
    </row>
    <row r="155" spans="1:14" x14ac:dyDescent="0.3">
      <c r="A155">
        <v>154</v>
      </c>
      <c r="B155" t="s">
        <v>31</v>
      </c>
      <c r="C155" t="s">
        <v>71</v>
      </c>
      <c r="D155" t="s">
        <v>195</v>
      </c>
      <c r="E155" t="s">
        <v>324</v>
      </c>
      <c r="F155" t="s">
        <v>18</v>
      </c>
      <c r="G155">
        <v>179.54</v>
      </c>
      <c r="H155">
        <v>2</v>
      </c>
      <c r="I155">
        <v>0</v>
      </c>
      <c r="J155" t="s">
        <v>28</v>
      </c>
      <c r="K155" t="s">
        <v>44</v>
      </c>
      <c r="L155" t="s">
        <v>56</v>
      </c>
      <c r="M155" t="s">
        <v>36</v>
      </c>
      <c r="N155" t="s">
        <v>45</v>
      </c>
    </row>
    <row r="156" spans="1:14" x14ac:dyDescent="0.3">
      <c r="A156">
        <v>155</v>
      </c>
      <c r="B156" t="s">
        <v>31</v>
      </c>
      <c r="C156" t="s">
        <v>325</v>
      </c>
      <c r="D156" t="s">
        <v>225</v>
      </c>
      <c r="E156" t="s">
        <v>147</v>
      </c>
      <c r="F156" t="s">
        <v>49</v>
      </c>
      <c r="G156">
        <v>56.88</v>
      </c>
      <c r="H156">
        <v>3</v>
      </c>
      <c r="I156">
        <v>1</v>
      </c>
      <c r="J156" t="s">
        <v>28</v>
      </c>
      <c r="K156" t="s">
        <v>44</v>
      </c>
      <c r="L156" t="s">
        <v>56</v>
      </c>
      <c r="M156" t="s">
        <v>36</v>
      </c>
      <c r="N156" t="s">
        <v>41</v>
      </c>
    </row>
    <row r="157" spans="1:14" x14ac:dyDescent="0.3">
      <c r="A157">
        <v>156</v>
      </c>
      <c r="B157" t="s">
        <v>14</v>
      </c>
      <c r="C157" t="s">
        <v>326</v>
      </c>
      <c r="D157" t="s">
        <v>310</v>
      </c>
      <c r="E157" t="s">
        <v>46</v>
      </c>
      <c r="F157" t="s">
        <v>27</v>
      </c>
      <c r="G157">
        <v>158.91</v>
      </c>
      <c r="H157">
        <v>2</v>
      </c>
      <c r="I157">
        <v>0</v>
      </c>
      <c r="J157" t="s">
        <v>35</v>
      </c>
      <c r="K157" t="s">
        <v>29</v>
      </c>
      <c r="L157" t="s">
        <v>21</v>
      </c>
      <c r="M157" t="s">
        <v>36</v>
      </c>
      <c r="N157" t="s">
        <v>41</v>
      </c>
    </row>
    <row r="158" spans="1:14" x14ac:dyDescent="0.3">
      <c r="A158">
        <v>157</v>
      </c>
      <c r="B158" t="s">
        <v>37</v>
      </c>
      <c r="C158" t="s">
        <v>187</v>
      </c>
      <c r="D158" t="s">
        <v>327</v>
      </c>
      <c r="E158" t="s">
        <v>96</v>
      </c>
      <c r="F158" t="s">
        <v>27</v>
      </c>
      <c r="G158">
        <v>201.84</v>
      </c>
      <c r="H158">
        <v>1</v>
      </c>
      <c r="I158">
        <v>2</v>
      </c>
      <c r="J158" t="s">
        <v>28</v>
      </c>
      <c r="K158" t="s">
        <v>20</v>
      </c>
      <c r="L158" t="s">
        <v>21</v>
      </c>
      <c r="M158" t="s">
        <v>36</v>
      </c>
      <c r="N158" t="s">
        <v>41</v>
      </c>
    </row>
    <row r="159" spans="1:14" x14ac:dyDescent="0.3">
      <c r="A159">
        <v>158</v>
      </c>
      <c r="B159" t="s">
        <v>37</v>
      </c>
      <c r="C159" t="s">
        <v>292</v>
      </c>
      <c r="D159" t="s">
        <v>328</v>
      </c>
      <c r="E159" t="s">
        <v>76</v>
      </c>
      <c r="F159" t="s">
        <v>27</v>
      </c>
      <c r="G159">
        <v>184.01</v>
      </c>
      <c r="H159">
        <v>2</v>
      </c>
      <c r="I159">
        <v>0</v>
      </c>
      <c r="J159" t="s">
        <v>19</v>
      </c>
      <c r="K159" t="s">
        <v>20</v>
      </c>
      <c r="L159" t="s">
        <v>21</v>
      </c>
      <c r="M159" t="s">
        <v>36</v>
      </c>
      <c r="N159" t="s">
        <v>41</v>
      </c>
    </row>
    <row r="160" spans="1:14" x14ac:dyDescent="0.3">
      <c r="A160">
        <v>159</v>
      </c>
      <c r="B160" t="s">
        <v>50</v>
      </c>
      <c r="C160" t="s">
        <v>204</v>
      </c>
      <c r="D160" t="s">
        <v>267</v>
      </c>
      <c r="E160" t="s">
        <v>102</v>
      </c>
      <c r="F160" t="s">
        <v>18</v>
      </c>
      <c r="G160">
        <v>348.75</v>
      </c>
      <c r="H160">
        <v>1</v>
      </c>
      <c r="I160">
        <v>0</v>
      </c>
      <c r="J160" t="s">
        <v>28</v>
      </c>
      <c r="K160" t="s">
        <v>99</v>
      </c>
      <c r="L160" t="s">
        <v>60</v>
      </c>
      <c r="M160" t="s">
        <v>36</v>
      </c>
      <c r="N160" t="s">
        <v>41</v>
      </c>
    </row>
    <row r="161" spans="1:14" x14ac:dyDescent="0.3">
      <c r="A161">
        <v>160</v>
      </c>
      <c r="B161" t="s">
        <v>14</v>
      </c>
      <c r="C161" t="s">
        <v>195</v>
      </c>
      <c r="D161" t="s">
        <v>290</v>
      </c>
      <c r="E161" t="s">
        <v>329</v>
      </c>
      <c r="F161" t="s">
        <v>54</v>
      </c>
      <c r="G161">
        <v>301.95</v>
      </c>
      <c r="H161">
        <v>2</v>
      </c>
      <c r="I161">
        <v>2</v>
      </c>
      <c r="J161" t="s">
        <v>94</v>
      </c>
      <c r="K161" t="s">
        <v>20</v>
      </c>
      <c r="L161" t="s">
        <v>21</v>
      </c>
      <c r="M161" t="s">
        <v>36</v>
      </c>
      <c r="N161" t="s">
        <v>23</v>
      </c>
    </row>
    <row r="162" spans="1:14" x14ac:dyDescent="0.3">
      <c r="A162">
        <v>161</v>
      </c>
      <c r="B162" t="s">
        <v>50</v>
      </c>
      <c r="C162" t="s">
        <v>330</v>
      </c>
      <c r="D162" t="s">
        <v>83</v>
      </c>
      <c r="E162" t="s">
        <v>331</v>
      </c>
      <c r="F162" t="s">
        <v>27</v>
      </c>
      <c r="G162">
        <v>168.76</v>
      </c>
      <c r="H162">
        <v>4</v>
      </c>
      <c r="I162">
        <v>3</v>
      </c>
      <c r="J162" t="s">
        <v>35</v>
      </c>
      <c r="K162" t="s">
        <v>20</v>
      </c>
      <c r="L162" t="s">
        <v>21</v>
      </c>
      <c r="M162" t="s">
        <v>36</v>
      </c>
      <c r="N162" t="s">
        <v>23</v>
      </c>
    </row>
    <row r="163" spans="1:14" x14ac:dyDescent="0.3">
      <c r="A163">
        <v>162</v>
      </c>
      <c r="B163" t="s">
        <v>31</v>
      </c>
      <c r="C163" t="s">
        <v>186</v>
      </c>
      <c r="D163" t="s">
        <v>231</v>
      </c>
      <c r="E163" t="s">
        <v>102</v>
      </c>
      <c r="F163" t="s">
        <v>54</v>
      </c>
      <c r="G163">
        <v>341.65</v>
      </c>
      <c r="H163">
        <v>1</v>
      </c>
      <c r="I163">
        <v>2</v>
      </c>
      <c r="J163" t="s">
        <v>28</v>
      </c>
      <c r="K163" t="s">
        <v>99</v>
      </c>
      <c r="L163" t="s">
        <v>60</v>
      </c>
      <c r="M163" t="s">
        <v>36</v>
      </c>
      <c r="N163" t="s">
        <v>23</v>
      </c>
    </row>
    <row r="164" spans="1:14" x14ac:dyDescent="0.3">
      <c r="A164">
        <v>163</v>
      </c>
      <c r="B164" t="s">
        <v>50</v>
      </c>
      <c r="C164" t="s">
        <v>32</v>
      </c>
      <c r="D164" t="s">
        <v>321</v>
      </c>
      <c r="E164" t="s">
        <v>200</v>
      </c>
      <c r="F164" t="s">
        <v>18</v>
      </c>
      <c r="G164">
        <v>286.36</v>
      </c>
      <c r="H164">
        <v>2</v>
      </c>
      <c r="I164">
        <v>1</v>
      </c>
      <c r="J164" t="s">
        <v>35</v>
      </c>
      <c r="K164" t="s">
        <v>20</v>
      </c>
      <c r="L164" t="s">
        <v>21</v>
      </c>
      <c r="M164" t="s">
        <v>36</v>
      </c>
      <c r="N164" t="s">
        <v>41</v>
      </c>
    </row>
    <row r="165" spans="1:14" x14ac:dyDescent="0.3">
      <c r="A165">
        <v>164</v>
      </c>
      <c r="B165" t="s">
        <v>50</v>
      </c>
      <c r="C165" t="s">
        <v>126</v>
      </c>
      <c r="D165" t="s">
        <v>102</v>
      </c>
      <c r="E165" t="s">
        <v>91</v>
      </c>
      <c r="F165" t="s">
        <v>54</v>
      </c>
      <c r="G165">
        <v>422.59</v>
      </c>
      <c r="H165">
        <v>2</v>
      </c>
      <c r="I165">
        <v>1</v>
      </c>
      <c r="J165" t="s">
        <v>19</v>
      </c>
      <c r="K165" t="s">
        <v>99</v>
      </c>
      <c r="L165" t="s">
        <v>21</v>
      </c>
      <c r="M165" t="s">
        <v>36</v>
      </c>
      <c r="N165" t="s">
        <v>41</v>
      </c>
    </row>
    <row r="166" spans="1:14" x14ac:dyDescent="0.3">
      <c r="A166">
        <v>165</v>
      </c>
      <c r="B166" t="s">
        <v>31</v>
      </c>
      <c r="C166" t="s">
        <v>332</v>
      </c>
      <c r="D166" t="s">
        <v>224</v>
      </c>
      <c r="E166" t="s">
        <v>197</v>
      </c>
      <c r="F166" t="s">
        <v>18</v>
      </c>
      <c r="G166">
        <v>218.43</v>
      </c>
      <c r="H166">
        <v>1</v>
      </c>
      <c r="I166">
        <v>0</v>
      </c>
      <c r="J166" t="s">
        <v>94</v>
      </c>
      <c r="K166" t="s">
        <v>99</v>
      </c>
      <c r="L166" t="s">
        <v>56</v>
      </c>
      <c r="M166" t="s">
        <v>36</v>
      </c>
      <c r="N166" t="s">
        <v>41</v>
      </c>
    </row>
    <row r="167" spans="1:14" x14ac:dyDescent="0.3">
      <c r="A167">
        <v>166</v>
      </c>
      <c r="B167" t="s">
        <v>37</v>
      </c>
      <c r="C167" t="s">
        <v>234</v>
      </c>
      <c r="D167" t="s">
        <v>270</v>
      </c>
      <c r="E167" t="s">
        <v>333</v>
      </c>
      <c r="F167" t="s">
        <v>49</v>
      </c>
      <c r="G167">
        <v>84.09</v>
      </c>
      <c r="H167">
        <v>2</v>
      </c>
      <c r="I167">
        <v>0</v>
      </c>
      <c r="J167" t="s">
        <v>19</v>
      </c>
      <c r="K167" t="s">
        <v>20</v>
      </c>
      <c r="L167" t="s">
        <v>21</v>
      </c>
      <c r="M167" t="s">
        <v>36</v>
      </c>
      <c r="N167" t="s">
        <v>23</v>
      </c>
    </row>
    <row r="168" spans="1:14" x14ac:dyDescent="0.3">
      <c r="A168">
        <v>167</v>
      </c>
      <c r="B168" t="s">
        <v>50</v>
      </c>
      <c r="C168" t="s">
        <v>334</v>
      </c>
      <c r="D168" t="s">
        <v>115</v>
      </c>
      <c r="E168" t="s">
        <v>225</v>
      </c>
      <c r="F168" t="s">
        <v>18</v>
      </c>
      <c r="G168">
        <v>317.5</v>
      </c>
      <c r="H168">
        <v>2</v>
      </c>
      <c r="I168">
        <v>3</v>
      </c>
      <c r="J168" t="s">
        <v>28</v>
      </c>
      <c r="K168" t="s">
        <v>44</v>
      </c>
      <c r="L168" t="s">
        <v>21</v>
      </c>
      <c r="M168" t="s">
        <v>36</v>
      </c>
      <c r="N168" t="s">
        <v>41</v>
      </c>
    </row>
    <row r="169" spans="1:14" x14ac:dyDescent="0.3">
      <c r="A169">
        <v>168</v>
      </c>
      <c r="B169" t="s">
        <v>31</v>
      </c>
      <c r="C169" t="s">
        <v>335</v>
      </c>
      <c r="D169" t="s">
        <v>223</v>
      </c>
      <c r="E169" t="s">
        <v>166</v>
      </c>
      <c r="F169" t="s">
        <v>27</v>
      </c>
      <c r="G169">
        <v>129.22</v>
      </c>
      <c r="H169">
        <v>1</v>
      </c>
      <c r="I169">
        <v>0</v>
      </c>
      <c r="J169" t="s">
        <v>28</v>
      </c>
      <c r="K169" t="s">
        <v>29</v>
      </c>
      <c r="L169" t="s">
        <v>60</v>
      </c>
      <c r="M169" t="s">
        <v>22</v>
      </c>
      <c r="N169" t="s">
        <v>41</v>
      </c>
    </row>
    <row r="170" spans="1:14" x14ac:dyDescent="0.3">
      <c r="A170">
        <v>169</v>
      </c>
      <c r="B170" t="s">
        <v>31</v>
      </c>
      <c r="C170" t="s">
        <v>52</v>
      </c>
      <c r="D170" t="s">
        <v>223</v>
      </c>
      <c r="E170" t="s">
        <v>163</v>
      </c>
      <c r="F170" t="s">
        <v>27</v>
      </c>
      <c r="G170">
        <v>124.88</v>
      </c>
      <c r="H170">
        <v>3</v>
      </c>
      <c r="I170">
        <v>1</v>
      </c>
      <c r="J170" t="s">
        <v>55</v>
      </c>
      <c r="K170" t="s">
        <v>66</v>
      </c>
      <c r="L170" t="s">
        <v>21</v>
      </c>
      <c r="M170" t="s">
        <v>36</v>
      </c>
      <c r="N170" t="s">
        <v>41</v>
      </c>
    </row>
    <row r="171" spans="1:14" x14ac:dyDescent="0.3">
      <c r="A171">
        <v>170</v>
      </c>
      <c r="B171" t="s">
        <v>50</v>
      </c>
      <c r="C171" t="s">
        <v>257</v>
      </c>
      <c r="D171" t="s">
        <v>240</v>
      </c>
      <c r="E171" t="s">
        <v>33</v>
      </c>
      <c r="F171" t="s">
        <v>54</v>
      </c>
      <c r="G171">
        <v>558.80999999999995</v>
      </c>
      <c r="H171">
        <v>1</v>
      </c>
      <c r="I171">
        <v>0</v>
      </c>
      <c r="J171" t="s">
        <v>35</v>
      </c>
      <c r="K171" t="s">
        <v>66</v>
      </c>
      <c r="L171" t="s">
        <v>21</v>
      </c>
      <c r="M171" t="s">
        <v>36</v>
      </c>
      <c r="N171" t="s">
        <v>23</v>
      </c>
    </row>
    <row r="172" spans="1:14" x14ac:dyDescent="0.3">
      <c r="A172">
        <v>171</v>
      </c>
      <c r="B172" t="s">
        <v>50</v>
      </c>
      <c r="C172" t="s">
        <v>157</v>
      </c>
      <c r="D172" t="s">
        <v>24</v>
      </c>
      <c r="E172" t="s">
        <v>336</v>
      </c>
      <c r="F172" t="s">
        <v>54</v>
      </c>
      <c r="G172">
        <v>387.68</v>
      </c>
      <c r="H172">
        <v>3</v>
      </c>
      <c r="I172">
        <v>2</v>
      </c>
      <c r="J172" t="s">
        <v>28</v>
      </c>
      <c r="K172" t="s">
        <v>29</v>
      </c>
      <c r="L172" t="s">
        <v>60</v>
      </c>
      <c r="M172" t="s">
        <v>22</v>
      </c>
      <c r="N172" t="s">
        <v>41</v>
      </c>
    </row>
    <row r="173" spans="1:14" x14ac:dyDescent="0.3">
      <c r="A173">
        <v>172</v>
      </c>
      <c r="B173" t="s">
        <v>37</v>
      </c>
      <c r="C173" t="s">
        <v>166</v>
      </c>
      <c r="D173" t="s">
        <v>52</v>
      </c>
      <c r="E173" t="s">
        <v>53</v>
      </c>
      <c r="F173" t="s">
        <v>27</v>
      </c>
      <c r="G173">
        <v>176.89</v>
      </c>
      <c r="H173">
        <v>2</v>
      </c>
      <c r="I173">
        <v>0</v>
      </c>
      <c r="J173" t="s">
        <v>35</v>
      </c>
      <c r="K173" t="s">
        <v>29</v>
      </c>
      <c r="L173" t="s">
        <v>21</v>
      </c>
      <c r="M173" t="s">
        <v>36</v>
      </c>
      <c r="N173" t="s">
        <v>41</v>
      </c>
    </row>
    <row r="174" spans="1:14" x14ac:dyDescent="0.3">
      <c r="A174">
        <v>173</v>
      </c>
      <c r="B174" t="s">
        <v>37</v>
      </c>
      <c r="C174" t="s">
        <v>194</v>
      </c>
      <c r="D174" t="s">
        <v>135</v>
      </c>
      <c r="E174" t="s">
        <v>183</v>
      </c>
      <c r="F174" t="s">
        <v>18</v>
      </c>
      <c r="G174">
        <v>270.81</v>
      </c>
      <c r="H174">
        <v>2</v>
      </c>
      <c r="I174">
        <v>1</v>
      </c>
      <c r="J174" t="s">
        <v>28</v>
      </c>
      <c r="K174" t="s">
        <v>29</v>
      </c>
      <c r="L174" t="s">
        <v>70</v>
      </c>
      <c r="M174" t="s">
        <v>36</v>
      </c>
      <c r="N174" t="s">
        <v>45</v>
      </c>
    </row>
    <row r="175" spans="1:14" x14ac:dyDescent="0.3">
      <c r="A175">
        <v>174</v>
      </c>
      <c r="B175" t="s">
        <v>14</v>
      </c>
      <c r="C175" t="s">
        <v>316</v>
      </c>
      <c r="D175" t="s">
        <v>227</v>
      </c>
      <c r="E175" t="s">
        <v>248</v>
      </c>
      <c r="F175" t="s">
        <v>27</v>
      </c>
      <c r="G175">
        <v>135.19999999999999</v>
      </c>
      <c r="H175">
        <v>3</v>
      </c>
      <c r="I175">
        <v>0</v>
      </c>
      <c r="J175" t="s">
        <v>55</v>
      </c>
      <c r="K175" t="s">
        <v>66</v>
      </c>
      <c r="L175" t="s">
        <v>70</v>
      </c>
      <c r="M175" t="s">
        <v>36</v>
      </c>
      <c r="N175" t="s">
        <v>41</v>
      </c>
    </row>
    <row r="176" spans="1:14" x14ac:dyDescent="0.3">
      <c r="A176">
        <v>175</v>
      </c>
      <c r="B176" t="s">
        <v>14</v>
      </c>
      <c r="C176" t="s">
        <v>337</v>
      </c>
      <c r="D176" t="s">
        <v>180</v>
      </c>
      <c r="E176" t="s">
        <v>264</v>
      </c>
      <c r="F176" t="s">
        <v>49</v>
      </c>
      <c r="G176">
        <v>84.01</v>
      </c>
      <c r="H176">
        <v>3</v>
      </c>
      <c r="I176">
        <v>0</v>
      </c>
      <c r="J176" t="s">
        <v>28</v>
      </c>
      <c r="K176" t="s">
        <v>20</v>
      </c>
      <c r="L176" t="s">
        <v>21</v>
      </c>
      <c r="M176" t="s">
        <v>36</v>
      </c>
      <c r="N176" t="s">
        <v>41</v>
      </c>
    </row>
    <row r="177" spans="1:14" x14ac:dyDescent="0.3">
      <c r="A177">
        <v>176</v>
      </c>
      <c r="B177" t="s">
        <v>31</v>
      </c>
      <c r="C177" t="s">
        <v>156</v>
      </c>
      <c r="D177" t="s">
        <v>338</v>
      </c>
      <c r="E177" t="s">
        <v>339</v>
      </c>
      <c r="F177" t="s">
        <v>27</v>
      </c>
      <c r="G177">
        <v>144.85</v>
      </c>
      <c r="H177">
        <v>1</v>
      </c>
      <c r="I177">
        <v>3</v>
      </c>
      <c r="J177" t="s">
        <v>28</v>
      </c>
      <c r="K177" t="s">
        <v>99</v>
      </c>
      <c r="L177" t="s">
        <v>60</v>
      </c>
      <c r="M177" t="s">
        <v>36</v>
      </c>
      <c r="N177" t="s">
        <v>41</v>
      </c>
    </row>
    <row r="178" spans="1:14" x14ac:dyDescent="0.3">
      <c r="A178">
        <v>177</v>
      </c>
      <c r="B178" t="s">
        <v>50</v>
      </c>
      <c r="C178" t="s">
        <v>302</v>
      </c>
      <c r="D178" t="s">
        <v>158</v>
      </c>
      <c r="E178" t="s">
        <v>340</v>
      </c>
      <c r="F178" t="s">
        <v>27</v>
      </c>
      <c r="G178">
        <v>216.27</v>
      </c>
      <c r="H178">
        <v>3</v>
      </c>
      <c r="I178">
        <v>0</v>
      </c>
      <c r="J178" t="s">
        <v>19</v>
      </c>
      <c r="K178" t="s">
        <v>20</v>
      </c>
      <c r="L178" t="s">
        <v>56</v>
      </c>
      <c r="M178" t="s">
        <v>22</v>
      </c>
      <c r="N178" t="s">
        <v>45</v>
      </c>
    </row>
    <row r="179" spans="1:14" x14ac:dyDescent="0.3">
      <c r="A179">
        <v>178</v>
      </c>
      <c r="B179" t="s">
        <v>14</v>
      </c>
      <c r="C179" t="s">
        <v>341</v>
      </c>
      <c r="D179" t="s">
        <v>89</v>
      </c>
      <c r="E179" t="s">
        <v>224</v>
      </c>
      <c r="F179" t="s">
        <v>27</v>
      </c>
      <c r="G179">
        <v>117.74</v>
      </c>
      <c r="H179">
        <v>1</v>
      </c>
      <c r="I179">
        <v>1</v>
      </c>
      <c r="J179" t="s">
        <v>19</v>
      </c>
      <c r="K179" t="s">
        <v>66</v>
      </c>
      <c r="L179" t="s">
        <v>60</v>
      </c>
      <c r="M179" t="s">
        <v>36</v>
      </c>
      <c r="N179" t="s">
        <v>23</v>
      </c>
    </row>
    <row r="180" spans="1:14" x14ac:dyDescent="0.3">
      <c r="A180">
        <v>179</v>
      </c>
      <c r="B180" t="s">
        <v>31</v>
      </c>
      <c r="C180" t="s">
        <v>312</v>
      </c>
      <c r="D180" t="s">
        <v>257</v>
      </c>
      <c r="E180" t="s">
        <v>342</v>
      </c>
      <c r="F180" t="s">
        <v>54</v>
      </c>
      <c r="G180">
        <v>347.16</v>
      </c>
      <c r="H180">
        <v>2</v>
      </c>
      <c r="I180">
        <v>0</v>
      </c>
      <c r="J180" t="s">
        <v>28</v>
      </c>
      <c r="K180" t="s">
        <v>20</v>
      </c>
      <c r="L180" t="s">
        <v>21</v>
      </c>
      <c r="M180" t="s">
        <v>36</v>
      </c>
      <c r="N180" t="s">
        <v>41</v>
      </c>
    </row>
    <row r="181" spans="1:14" x14ac:dyDescent="0.3">
      <c r="A181">
        <v>180</v>
      </c>
      <c r="B181" t="s">
        <v>50</v>
      </c>
      <c r="C181" t="s">
        <v>285</v>
      </c>
      <c r="D181" t="s">
        <v>150</v>
      </c>
      <c r="E181" t="s">
        <v>87</v>
      </c>
      <c r="F181" t="s">
        <v>27</v>
      </c>
      <c r="G181">
        <v>211.13</v>
      </c>
      <c r="H181">
        <v>2</v>
      </c>
      <c r="I181">
        <v>3</v>
      </c>
      <c r="J181" t="s">
        <v>55</v>
      </c>
      <c r="K181" t="s">
        <v>29</v>
      </c>
      <c r="L181" t="s">
        <v>21</v>
      </c>
      <c r="M181" t="s">
        <v>22</v>
      </c>
      <c r="N181" t="s">
        <v>45</v>
      </c>
    </row>
    <row r="182" spans="1:14" x14ac:dyDescent="0.3">
      <c r="A182">
        <v>181</v>
      </c>
      <c r="B182" t="s">
        <v>14</v>
      </c>
      <c r="C182" t="s">
        <v>244</v>
      </c>
      <c r="D182" t="s">
        <v>305</v>
      </c>
      <c r="E182" t="s">
        <v>148</v>
      </c>
      <c r="F182" t="s">
        <v>49</v>
      </c>
      <c r="G182">
        <v>86.88</v>
      </c>
      <c r="H182">
        <v>2</v>
      </c>
      <c r="I182">
        <v>1</v>
      </c>
      <c r="J182" t="s">
        <v>19</v>
      </c>
      <c r="K182" t="s">
        <v>29</v>
      </c>
      <c r="L182" t="s">
        <v>21</v>
      </c>
      <c r="M182" t="s">
        <v>36</v>
      </c>
      <c r="N182" t="s">
        <v>41</v>
      </c>
    </row>
    <row r="183" spans="1:14" x14ac:dyDescent="0.3">
      <c r="A183">
        <v>182</v>
      </c>
      <c r="B183" t="s">
        <v>37</v>
      </c>
      <c r="C183" t="s">
        <v>330</v>
      </c>
      <c r="D183" t="s">
        <v>316</v>
      </c>
      <c r="E183" t="s">
        <v>343</v>
      </c>
      <c r="F183" t="s">
        <v>49</v>
      </c>
      <c r="G183">
        <v>112.28</v>
      </c>
      <c r="H183">
        <v>1</v>
      </c>
      <c r="I183">
        <v>0</v>
      </c>
      <c r="J183" t="s">
        <v>94</v>
      </c>
      <c r="K183" t="s">
        <v>29</v>
      </c>
      <c r="L183" t="s">
        <v>21</v>
      </c>
      <c r="M183" t="s">
        <v>22</v>
      </c>
      <c r="N183" t="s">
        <v>41</v>
      </c>
    </row>
    <row r="184" spans="1:14" x14ac:dyDescent="0.3">
      <c r="A184">
        <v>183</v>
      </c>
      <c r="B184" t="s">
        <v>37</v>
      </c>
      <c r="C184" t="s">
        <v>221</v>
      </c>
      <c r="D184" t="s">
        <v>245</v>
      </c>
      <c r="E184" t="s">
        <v>61</v>
      </c>
      <c r="F184" t="s">
        <v>18</v>
      </c>
      <c r="G184">
        <v>238.48</v>
      </c>
      <c r="H184">
        <v>1</v>
      </c>
      <c r="I184">
        <v>0</v>
      </c>
      <c r="J184" t="s">
        <v>94</v>
      </c>
      <c r="K184" t="s">
        <v>99</v>
      </c>
      <c r="L184" t="s">
        <v>21</v>
      </c>
      <c r="M184" t="s">
        <v>36</v>
      </c>
      <c r="N184" t="s">
        <v>41</v>
      </c>
    </row>
    <row r="185" spans="1:14" x14ac:dyDescent="0.3">
      <c r="A185">
        <v>184</v>
      </c>
      <c r="B185" t="s">
        <v>37</v>
      </c>
      <c r="C185" t="s">
        <v>286</v>
      </c>
      <c r="D185" t="s">
        <v>285</v>
      </c>
      <c r="E185" t="s">
        <v>242</v>
      </c>
      <c r="F185" t="s">
        <v>18</v>
      </c>
      <c r="G185">
        <v>207.92</v>
      </c>
      <c r="H185">
        <v>3</v>
      </c>
      <c r="I185">
        <v>0</v>
      </c>
      <c r="J185" t="s">
        <v>19</v>
      </c>
      <c r="K185" t="s">
        <v>44</v>
      </c>
      <c r="L185" t="s">
        <v>60</v>
      </c>
      <c r="M185" t="s">
        <v>22</v>
      </c>
      <c r="N185" t="s">
        <v>41</v>
      </c>
    </row>
    <row r="186" spans="1:14" x14ac:dyDescent="0.3">
      <c r="A186">
        <v>185</v>
      </c>
      <c r="B186" t="s">
        <v>31</v>
      </c>
      <c r="C186" t="s">
        <v>123</v>
      </c>
      <c r="D186" t="s">
        <v>339</v>
      </c>
      <c r="E186" t="s">
        <v>129</v>
      </c>
      <c r="F186" t="s">
        <v>27</v>
      </c>
      <c r="G186">
        <v>103.64</v>
      </c>
      <c r="H186">
        <v>4</v>
      </c>
      <c r="I186">
        <v>0</v>
      </c>
      <c r="J186" t="s">
        <v>55</v>
      </c>
      <c r="K186" t="s">
        <v>44</v>
      </c>
      <c r="L186" t="s">
        <v>70</v>
      </c>
      <c r="M186" t="s">
        <v>36</v>
      </c>
      <c r="N186" t="s">
        <v>41</v>
      </c>
    </row>
    <row r="187" spans="1:14" x14ac:dyDescent="0.3">
      <c r="A187">
        <v>186</v>
      </c>
      <c r="B187" t="s">
        <v>31</v>
      </c>
      <c r="C187" t="s">
        <v>172</v>
      </c>
      <c r="D187" t="s">
        <v>135</v>
      </c>
      <c r="E187" t="s">
        <v>176</v>
      </c>
      <c r="F187" t="s">
        <v>54</v>
      </c>
      <c r="G187">
        <v>251.27</v>
      </c>
      <c r="H187">
        <v>3</v>
      </c>
      <c r="I187">
        <v>0</v>
      </c>
      <c r="J187" t="s">
        <v>94</v>
      </c>
      <c r="K187" t="s">
        <v>99</v>
      </c>
      <c r="L187" t="s">
        <v>56</v>
      </c>
      <c r="M187" t="s">
        <v>36</v>
      </c>
      <c r="N187" t="s">
        <v>41</v>
      </c>
    </row>
    <row r="188" spans="1:14" x14ac:dyDescent="0.3">
      <c r="A188">
        <v>187</v>
      </c>
      <c r="B188" t="s">
        <v>37</v>
      </c>
      <c r="C188" t="s">
        <v>186</v>
      </c>
      <c r="D188" t="s">
        <v>344</v>
      </c>
      <c r="E188" t="s">
        <v>146</v>
      </c>
      <c r="F188" t="s">
        <v>27</v>
      </c>
      <c r="G188">
        <v>206.09</v>
      </c>
      <c r="H188">
        <v>1</v>
      </c>
      <c r="I188">
        <v>0</v>
      </c>
      <c r="J188" t="s">
        <v>28</v>
      </c>
      <c r="K188" t="s">
        <v>66</v>
      </c>
      <c r="L188" t="s">
        <v>21</v>
      </c>
      <c r="M188" t="s">
        <v>36</v>
      </c>
      <c r="N188" t="s">
        <v>23</v>
      </c>
    </row>
    <row r="189" spans="1:14" x14ac:dyDescent="0.3">
      <c r="A189">
        <v>188</v>
      </c>
      <c r="B189" t="s">
        <v>50</v>
      </c>
      <c r="C189" t="s">
        <v>113</v>
      </c>
      <c r="D189" t="s">
        <v>258</v>
      </c>
      <c r="E189" t="s">
        <v>345</v>
      </c>
      <c r="F189" t="s">
        <v>27</v>
      </c>
      <c r="G189">
        <v>211.58</v>
      </c>
      <c r="H189">
        <v>3</v>
      </c>
      <c r="I189">
        <v>1</v>
      </c>
      <c r="J189" t="s">
        <v>19</v>
      </c>
      <c r="K189" t="s">
        <v>29</v>
      </c>
      <c r="L189" t="s">
        <v>56</v>
      </c>
      <c r="M189" t="s">
        <v>36</v>
      </c>
      <c r="N189" t="s">
        <v>41</v>
      </c>
    </row>
    <row r="190" spans="1:14" x14ac:dyDescent="0.3">
      <c r="A190">
        <v>189</v>
      </c>
      <c r="B190" t="s">
        <v>50</v>
      </c>
      <c r="C190" t="s">
        <v>346</v>
      </c>
      <c r="D190" t="s">
        <v>104</v>
      </c>
      <c r="E190" t="s">
        <v>347</v>
      </c>
      <c r="F190" t="s">
        <v>18</v>
      </c>
      <c r="G190">
        <v>346.11</v>
      </c>
      <c r="H190">
        <v>3</v>
      </c>
      <c r="I190">
        <v>0</v>
      </c>
      <c r="J190" t="s">
        <v>55</v>
      </c>
      <c r="K190" t="s">
        <v>29</v>
      </c>
      <c r="L190" t="s">
        <v>21</v>
      </c>
      <c r="M190" t="s">
        <v>36</v>
      </c>
      <c r="N190" t="s">
        <v>41</v>
      </c>
    </row>
    <row r="191" spans="1:14" x14ac:dyDescent="0.3">
      <c r="A191">
        <v>190</v>
      </c>
      <c r="B191" t="s">
        <v>14</v>
      </c>
      <c r="C191" t="s">
        <v>26</v>
      </c>
      <c r="D191" t="s">
        <v>86</v>
      </c>
      <c r="E191" t="s">
        <v>257</v>
      </c>
      <c r="F191" t="s">
        <v>54</v>
      </c>
      <c r="G191">
        <v>319.43</v>
      </c>
      <c r="H191">
        <v>3</v>
      </c>
      <c r="I191">
        <v>2</v>
      </c>
      <c r="J191" t="s">
        <v>28</v>
      </c>
      <c r="K191" t="s">
        <v>66</v>
      </c>
      <c r="L191" t="s">
        <v>21</v>
      </c>
      <c r="M191" t="s">
        <v>36</v>
      </c>
      <c r="N191" t="s">
        <v>95</v>
      </c>
    </row>
    <row r="192" spans="1:14" x14ac:dyDescent="0.3">
      <c r="A192">
        <v>191</v>
      </c>
      <c r="B192" t="s">
        <v>14</v>
      </c>
      <c r="C192" t="s">
        <v>219</v>
      </c>
      <c r="D192" t="s">
        <v>53</v>
      </c>
      <c r="E192" t="s">
        <v>348</v>
      </c>
      <c r="F192" t="s">
        <v>27</v>
      </c>
      <c r="G192">
        <v>108.21</v>
      </c>
      <c r="H192">
        <v>1</v>
      </c>
      <c r="I192">
        <v>0</v>
      </c>
      <c r="J192" t="s">
        <v>28</v>
      </c>
      <c r="K192" t="s">
        <v>44</v>
      </c>
      <c r="L192" t="s">
        <v>21</v>
      </c>
      <c r="M192" t="s">
        <v>36</v>
      </c>
      <c r="N192" t="s">
        <v>41</v>
      </c>
    </row>
    <row r="193" spans="1:14" x14ac:dyDescent="0.3">
      <c r="A193">
        <v>192</v>
      </c>
      <c r="B193" t="s">
        <v>14</v>
      </c>
      <c r="C193" t="s">
        <v>349</v>
      </c>
      <c r="D193" t="s">
        <v>72</v>
      </c>
      <c r="E193" t="s">
        <v>280</v>
      </c>
      <c r="F193" t="s">
        <v>27</v>
      </c>
      <c r="G193">
        <v>120.61</v>
      </c>
      <c r="H193">
        <v>1</v>
      </c>
      <c r="I193">
        <v>2</v>
      </c>
      <c r="J193" t="s">
        <v>28</v>
      </c>
      <c r="K193" t="s">
        <v>66</v>
      </c>
      <c r="L193" t="s">
        <v>56</v>
      </c>
      <c r="M193" t="s">
        <v>22</v>
      </c>
      <c r="N193" t="s">
        <v>45</v>
      </c>
    </row>
    <row r="194" spans="1:14" x14ac:dyDescent="0.3">
      <c r="A194">
        <v>193</v>
      </c>
      <c r="B194" t="s">
        <v>37</v>
      </c>
      <c r="C194" t="s">
        <v>225</v>
      </c>
      <c r="D194" t="s">
        <v>191</v>
      </c>
      <c r="E194" t="s">
        <v>350</v>
      </c>
      <c r="F194" t="s">
        <v>27</v>
      </c>
      <c r="G194">
        <v>115.88</v>
      </c>
      <c r="H194">
        <v>2</v>
      </c>
      <c r="I194">
        <v>0</v>
      </c>
      <c r="J194" t="s">
        <v>94</v>
      </c>
      <c r="K194" t="s">
        <v>99</v>
      </c>
      <c r="L194" t="s">
        <v>56</v>
      </c>
      <c r="M194" t="s">
        <v>36</v>
      </c>
      <c r="N194" t="s">
        <v>41</v>
      </c>
    </row>
    <row r="195" spans="1:14" x14ac:dyDescent="0.3">
      <c r="A195">
        <v>194</v>
      </c>
      <c r="B195" t="s">
        <v>50</v>
      </c>
      <c r="C195" t="s">
        <v>124</v>
      </c>
      <c r="D195" t="s">
        <v>105</v>
      </c>
      <c r="E195" t="s">
        <v>351</v>
      </c>
      <c r="F195" t="s">
        <v>27</v>
      </c>
      <c r="G195">
        <v>180.24</v>
      </c>
      <c r="H195">
        <v>3</v>
      </c>
      <c r="I195">
        <v>0</v>
      </c>
      <c r="J195" t="s">
        <v>55</v>
      </c>
      <c r="K195" t="s">
        <v>99</v>
      </c>
      <c r="L195" t="s">
        <v>60</v>
      </c>
      <c r="M195" t="s">
        <v>36</v>
      </c>
      <c r="N195" t="s">
        <v>23</v>
      </c>
    </row>
    <row r="196" spans="1:14" x14ac:dyDescent="0.3">
      <c r="A196">
        <v>195</v>
      </c>
      <c r="B196" t="s">
        <v>31</v>
      </c>
      <c r="C196" t="s">
        <v>352</v>
      </c>
      <c r="D196" t="s">
        <v>245</v>
      </c>
      <c r="E196" t="s">
        <v>120</v>
      </c>
      <c r="F196" t="s">
        <v>49</v>
      </c>
      <c r="G196">
        <v>92.24</v>
      </c>
      <c r="H196">
        <v>1</v>
      </c>
      <c r="I196">
        <v>0</v>
      </c>
      <c r="J196" t="s">
        <v>55</v>
      </c>
      <c r="K196" t="s">
        <v>99</v>
      </c>
      <c r="L196" t="s">
        <v>21</v>
      </c>
      <c r="M196" t="s">
        <v>22</v>
      </c>
      <c r="N196" t="s">
        <v>41</v>
      </c>
    </row>
    <row r="197" spans="1:14" x14ac:dyDescent="0.3">
      <c r="A197">
        <v>196</v>
      </c>
      <c r="B197" t="s">
        <v>31</v>
      </c>
      <c r="C197" t="s">
        <v>62</v>
      </c>
      <c r="D197" t="s">
        <v>353</v>
      </c>
      <c r="E197" t="s">
        <v>154</v>
      </c>
      <c r="F197" t="s">
        <v>54</v>
      </c>
      <c r="G197">
        <v>252.32</v>
      </c>
      <c r="H197">
        <v>3</v>
      </c>
      <c r="I197">
        <v>0</v>
      </c>
      <c r="J197" t="s">
        <v>19</v>
      </c>
      <c r="K197" t="s">
        <v>99</v>
      </c>
      <c r="L197" t="s">
        <v>56</v>
      </c>
      <c r="M197" t="s">
        <v>36</v>
      </c>
      <c r="N197" t="s">
        <v>45</v>
      </c>
    </row>
    <row r="198" spans="1:14" x14ac:dyDescent="0.3">
      <c r="A198">
        <v>197</v>
      </c>
      <c r="B198" t="s">
        <v>37</v>
      </c>
      <c r="C198" t="s">
        <v>83</v>
      </c>
      <c r="D198" t="s">
        <v>348</v>
      </c>
      <c r="E198" t="s">
        <v>238</v>
      </c>
      <c r="F198" t="s">
        <v>54</v>
      </c>
      <c r="G198">
        <v>392.76</v>
      </c>
      <c r="H198">
        <v>1</v>
      </c>
      <c r="I198">
        <v>1</v>
      </c>
      <c r="J198" t="s">
        <v>35</v>
      </c>
      <c r="K198" t="s">
        <v>29</v>
      </c>
      <c r="L198" t="s">
        <v>56</v>
      </c>
      <c r="M198" t="s">
        <v>22</v>
      </c>
      <c r="N198" t="s">
        <v>41</v>
      </c>
    </row>
    <row r="199" spans="1:14" x14ac:dyDescent="0.3">
      <c r="A199">
        <v>198</v>
      </c>
      <c r="B199" t="s">
        <v>14</v>
      </c>
      <c r="C199" t="s">
        <v>354</v>
      </c>
      <c r="D199" t="s">
        <v>170</v>
      </c>
      <c r="E199" t="s">
        <v>15</v>
      </c>
      <c r="F199" t="s">
        <v>54</v>
      </c>
      <c r="G199">
        <v>285.74</v>
      </c>
      <c r="H199">
        <v>1</v>
      </c>
      <c r="I199">
        <v>0</v>
      </c>
      <c r="J199" t="s">
        <v>35</v>
      </c>
      <c r="K199" t="s">
        <v>20</v>
      </c>
      <c r="L199" t="s">
        <v>21</v>
      </c>
      <c r="M199" t="s">
        <v>36</v>
      </c>
      <c r="N199" t="s">
        <v>30</v>
      </c>
    </row>
    <row r="200" spans="1:14" x14ac:dyDescent="0.3">
      <c r="A200">
        <v>199</v>
      </c>
      <c r="B200" t="s">
        <v>50</v>
      </c>
      <c r="C200" t="s">
        <v>355</v>
      </c>
      <c r="D200" t="s">
        <v>339</v>
      </c>
      <c r="E200" t="s">
        <v>327</v>
      </c>
      <c r="F200" t="s">
        <v>27</v>
      </c>
      <c r="G200">
        <v>136.44</v>
      </c>
      <c r="H200">
        <v>2</v>
      </c>
      <c r="I200">
        <v>1</v>
      </c>
      <c r="J200" t="s">
        <v>28</v>
      </c>
      <c r="K200" t="s">
        <v>20</v>
      </c>
      <c r="L200" t="s">
        <v>56</v>
      </c>
      <c r="M200" t="s">
        <v>36</v>
      </c>
      <c r="N200" t="s">
        <v>41</v>
      </c>
    </row>
    <row r="201" spans="1:14" x14ac:dyDescent="0.3">
      <c r="A201">
        <v>200</v>
      </c>
      <c r="B201" t="s">
        <v>31</v>
      </c>
      <c r="C201" t="s">
        <v>356</v>
      </c>
      <c r="D201" t="s">
        <v>357</v>
      </c>
      <c r="E201" t="s">
        <v>288</v>
      </c>
      <c r="F201" t="s">
        <v>49</v>
      </c>
      <c r="G201">
        <v>62</v>
      </c>
      <c r="H201">
        <v>3</v>
      </c>
      <c r="I201">
        <v>0</v>
      </c>
      <c r="J201" t="s">
        <v>35</v>
      </c>
      <c r="K201" t="s">
        <v>20</v>
      </c>
      <c r="L201" t="s">
        <v>21</v>
      </c>
      <c r="M201" t="s">
        <v>36</v>
      </c>
      <c r="N201" t="s">
        <v>41</v>
      </c>
    </row>
    <row r="202" spans="1:14" x14ac:dyDescent="0.3">
      <c r="A202">
        <v>201</v>
      </c>
      <c r="B202" t="s">
        <v>31</v>
      </c>
      <c r="C202" t="s">
        <v>223</v>
      </c>
      <c r="D202" t="s">
        <v>104</v>
      </c>
      <c r="E202" t="s">
        <v>358</v>
      </c>
      <c r="F202" t="s">
        <v>49</v>
      </c>
      <c r="G202">
        <v>108.14</v>
      </c>
      <c r="H202">
        <v>1</v>
      </c>
      <c r="I202">
        <v>0</v>
      </c>
      <c r="J202" t="s">
        <v>35</v>
      </c>
      <c r="K202" t="s">
        <v>44</v>
      </c>
      <c r="L202" t="s">
        <v>60</v>
      </c>
      <c r="M202" t="s">
        <v>22</v>
      </c>
      <c r="N202" t="s">
        <v>23</v>
      </c>
    </row>
    <row r="203" spans="1:14" x14ac:dyDescent="0.3">
      <c r="A203">
        <v>202</v>
      </c>
      <c r="B203" t="s">
        <v>50</v>
      </c>
      <c r="C203" t="s">
        <v>59</v>
      </c>
      <c r="D203" t="s">
        <v>47</v>
      </c>
      <c r="E203" t="s">
        <v>359</v>
      </c>
      <c r="F203" t="s">
        <v>27</v>
      </c>
      <c r="G203">
        <v>237.67</v>
      </c>
      <c r="H203">
        <v>1</v>
      </c>
      <c r="I203">
        <v>3</v>
      </c>
      <c r="J203" t="s">
        <v>28</v>
      </c>
      <c r="K203" t="s">
        <v>29</v>
      </c>
      <c r="L203" t="s">
        <v>21</v>
      </c>
      <c r="M203" t="s">
        <v>22</v>
      </c>
      <c r="N203" t="s">
        <v>95</v>
      </c>
    </row>
    <row r="204" spans="1:14" x14ac:dyDescent="0.3">
      <c r="A204">
        <v>203</v>
      </c>
      <c r="B204" t="s">
        <v>37</v>
      </c>
      <c r="C204" t="s">
        <v>286</v>
      </c>
      <c r="D204" t="s">
        <v>257</v>
      </c>
      <c r="E204" t="s">
        <v>242</v>
      </c>
      <c r="F204" t="s">
        <v>49</v>
      </c>
      <c r="G204">
        <v>133.75</v>
      </c>
      <c r="H204">
        <v>4</v>
      </c>
      <c r="I204">
        <v>3</v>
      </c>
      <c r="J204" t="s">
        <v>28</v>
      </c>
      <c r="K204" t="s">
        <v>29</v>
      </c>
      <c r="L204" t="s">
        <v>56</v>
      </c>
      <c r="M204" t="s">
        <v>36</v>
      </c>
      <c r="N204" t="s">
        <v>41</v>
      </c>
    </row>
    <row r="205" spans="1:14" x14ac:dyDescent="0.3">
      <c r="A205">
        <v>204</v>
      </c>
      <c r="B205" t="s">
        <v>31</v>
      </c>
      <c r="C205" t="s">
        <v>247</v>
      </c>
      <c r="D205" t="s">
        <v>270</v>
      </c>
      <c r="E205" t="s">
        <v>360</v>
      </c>
      <c r="F205" t="s">
        <v>18</v>
      </c>
      <c r="G205">
        <v>163.38</v>
      </c>
      <c r="H205">
        <v>2</v>
      </c>
      <c r="I205">
        <v>3</v>
      </c>
      <c r="J205" t="s">
        <v>35</v>
      </c>
      <c r="K205" t="s">
        <v>99</v>
      </c>
      <c r="L205" t="s">
        <v>56</v>
      </c>
      <c r="M205" t="s">
        <v>36</v>
      </c>
      <c r="N205" t="s">
        <v>45</v>
      </c>
    </row>
    <row r="206" spans="1:14" x14ac:dyDescent="0.3">
      <c r="A206">
        <v>205</v>
      </c>
      <c r="B206" t="s">
        <v>37</v>
      </c>
      <c r="C206" t="s">
        <v>268</v>
      </c>
      <c r="D206" t="s">
        <v>212</v>
      </c>
      <c r="E206" t="s">
        <v>109</v>
      </c>
      <c r="F206" t="s">
        <v>54</v>
      </c>
      <c r="G206">
        <v>287.89</v>
      </c>
      <c r="H206">
        <v>2</v>
      </c>
      <c r="I206">
        <v>2</v>
      </c>
      <c r="J206" t="s">
        <v>94</v>
      </c>
      <c r="K206" t="s">
        <v>20</v>
      </c>
      <c r="L206" t="s">
        <v>21</v>
      </c>
      <c r="M206" t="s">
        <v>36</v>
      </c>
      <c r="N206" t="s">
        <v>41</v>
      </c>
    </row>
    <row r="207" spans="1:14" x14ac:dyDescent="0.3">
      <c r="A207">
        <v>206</v>
      </c>
      <c r="B207" t="s">
        <v>14</v>
      </c>
      <c r="C207" t="s">
        <v>258</v>
      </c>
      <c r="D207" t="s">
        <v>361</v>
      </c>
      <c r="E207" t="s">
        <v>319</v>
      </c>
      <c r="F207" t="s">
        <v>54</v>
      </c>
      <c r="G207">
        <v>369.54</v>
      </c>
      <c r="H207">
        <v>2</v>
      </c>
      <c r="I207">
        <v>0</v>
      </c>
      <c r="J207" t="s">
        <v>35</v>
      </c>
      <c r="K207" t="s">
        <v>20</v>
      </c>
      <c r="L207" t="s">
        <v>60</v>
      </c>
      <c r="M207" t="s">
        <v>36</v>
      </c>
      <c r="N207" t="s">
        <v>23</v>
      </c>
    </row>
    <row r="208" spans="1:14" x14ac:dyDescent="0.3">
      <c r="A208">
        <v>207</v>
      </c>
      <c r="B208" t="s">
        <v>14</v>
      </c>
      <c r="C208" t="s">
        <v>242</v>
      </c>
      <c r="D208" t="s">
        <v>143</v>
      </c>
      <c r="E208" t="s">
        <v>200</v>
      </c>
      <c r="F208" t="s">
        <v>49</v>
      </c>
      <c r="G208">
        <v>78.27</v>
      </c>
      <c r="H208">
        <v>1</v>
      </c>
      <c r="I208">
        <v>2</v>
      </c>
      <c r="J208" t="s">
        <v>94</v>
      </c>
      <c r="K208" t="s">
        <v>66</v>
      </c>
      <c r="L208" t="s">
        <v>21</v>
      </c>
      <c r="M208" t="s">
        <v>36</v>
      </c>
      <c r="N208" t="s">
        <v>41</v>
      </c>
    </row>
    <row r="209" spans="1:14" x14ac:dyDescent="0.3">
      <c r="A209">
        <v>208</v>
      </c>
      <c r="B209" t="s">
        <v>37</v>
      </c>
      <c r="C209" t="s">
        <v>362</v>
      </c>
      <c r="D209" t="s">
        <v>43</v>
      </c>
      <c r="E209" t="s">
        <v>205</v>
      </c>
      <c r="F209" t="s">
        <v>49</v>
      </c>
      <c r="G209">
        <v>106.52</v>
      </c>
      <c r="H209">
        <v>2</v>
      </c>
      <c r="I209">
        <v>0</v>
      </c>
      <c r="J209" t="s">
        <v>35</v>
      </c>
      <c r="K209" t="s">
        <v>99</v>
      </c>
      <c r="L209" t="s">
        <v>21</v>
      </c>
      <c r="M209" t="s">
        <v>36</v>
      </c>
      <c r="N209" t="s">
        <v>45</v>
      </c>
    </row>
    <row r="210" spans="1:14" x14ac:dyDescent="0.3">
      <c r="A210">
        <v>209</v>
      </c>
      <c r="B210" t="s">
        <v>37</v>
      </c>
      <c r="C210" t="s">
        <v>68</v>
      </c>
      <c r="D210" t="s">
        <v>205</v>
      </c>
      <c r="E210" t="s">
        <v>333</v>
      </c>
      <c r="F210" t="s">
        <v>49</v>
      </c>
      <c r="G210">
        <v>137.94999999999999</v>
      </c>
      <c r="H210">
        <v>1</v>
      </c>
      <c r="I210">
        <v>1</v>
      </c>
      <c r="J210" t="s">
        <v>35</v>
      </c>
      <c r="K210" t="s">
        <v>29</v>
      </c>
      <c r="L210" t="s">
        <v>21</v>
      </c>
      <c r="M210" t="s">
        <v>36</v>
      </c>
      <c r="N210" t="s">
        <v>41</v>
      </c>
    </row>
    <row r="211" spans="1:14" x14ac:dyDescent="0.3">
      <c r="A211">
        <v>210</v>
      </c>
      <c r="B211" t="s">
        <v>14</v>
      </c>
      <c r="C211" t="s">
        <v>114</v>
      </c>
      <c r="D211" t="s">
        <v>363</v>
      </c>
      <c r="E211" t="s">
        <v>246</v>
      </c>
      <c r="F211" t="s">
        <v>49</v>
      </c>
      <c r="G211">
        <v>67.13</v>
      </c>
      <c r="H211">
        <v>3</v>
      </c>
      <c r="I211">
        <v>0</v>
      </c>
      <c r="J211" t="s">
        <v>28</v>
      </c>
      <c r="K211" t="s">
        <v>99</v>
      </c>
      <c r="L211" t="s">
        <v>21</v>
      </c>
      <c r="M211" t="s">
        <v>36</v>
      </c>
      <c r="N211" t="s">
        <v>41</v>
      </c>
    </row>
    <row r="212" spans="1:14" x14ac:dyDescent="0.3">
      <c r="A212">
        <v>211</v>
      </c>
      <c r="B212" t="s">
        <v>37</v>
      </c>
      <c r="C212" t="s">
        <v>364</v>
      </c>
      <c r="D212" t="s">
        <v>350</v>
      </c>
      <c r="E212" t="s">
        <v>230</v>
      </c>
      <c r="F212" t="s">
        <v>49</v>
      </c>
      <c r="G212">
        <v>74.19</v>
      </c>
      <c r="H212">
        <v>4</v>
      </c>
      <c r="I212">
        <v>0</v>
      </c>
      <c r="J212" t="s">
        <v>28</v>
      </c>
      <c r="K212" t="s">
        <v>66</v>
      </c>
      <c r="L212" t="s">
        <v>21</v>
      </c>
      <c r="M212" t="s">
        <v>36</v>
      </c>
      <c r="N212" t="s">
        <v>41</v>
      </c>
    </row>
    <row r="213" spans="1:14" x14ac:dyDescent="0.3">
      <c r="A213">
        <v>212</v>
      </c>
      <c r="B213" t="s">
        <v>37</v>
      </c>
      <c r="C213" t="s">
        <v>180</v>
      </c>
      <c r="D213" t="s">
        <v>194</v>
      </c>
      <c r="E213" t="s">
        <v>108</v>
      </c>
      <c r="F213" t="s">
        <v>27</v>
      </c>
      <c r="G213">
        <v>159.16</v>
      </c>
      <c r="H213">
        <v>2</v>
      </c>
      <c r="I213">
        <v>2</v>
      </c>
      <c r="J213" t="s">
        <v>28</v>
      </c>
      <c r="K213" t="s">
        <v>29</v>
      </c>
      <c r="L213" t="s">
        <v>56</v>
      </c>
      <c r="M213" t="s">
        <v>22</v>
      </c>
      <c r="N213" t="s">
        <v>23</v>
      </c>
    </row>
    <row r="214" spans="1:14" x14ac:dyDescent="0.3">
      <c r="A214">
        <v>213</v>
      </c>
      <c r="B214" t="s">
        <v>50</v>
      </c>
      <c r="C214" t="s">
        <v>34</v>
      </c>
      <c r="D214" t="s">
        <v>223</v>
      </c>
      <c r="E214" t="s">
        <v>358</v>
      </c>
      <c r="F214" t="s">
        <v>49</v>
      </c>
      <c r="G214">
        <v>103.46</v>
      </c>
      <c r="H214">
        <v>1</v>
      </c>
      <c r="I214">
        <v>0</v>
      </c>
      <c r="J214" t="s">
        <v>35</v>
      </c>
      <c r="K214" t="s">
        <v>44</v>
      </c>
      <c r="L214" t="s">
        <v>21</v>
      </c>
      <c r="M214" t="s">
        <v>36</v>
      </c>
      <c r="N214" t="s">
        <v>41</v>
      </c>
    </row>
    <row r="215" spans="1:14" x14ac:dyDescent="0.3">
      <c r="A215">
        <v>214</v>
      </c>
      <c r="B215" t="s">
        <v>50</v>
      </c>
      <c r="C215" t="s">
        <v>360</v>
      </c>
      <c r="D215" t="s">
        <v>178</v>
      </c>
      <c r="E215" t="s">
        <v>365</v>
      </c>
      <c r="F215" t="s">
        <v>49</v>
      </c>
      <c r="G215">
        <v>129.47</v>
      </c>
      <c r="H215">
        <v>1</v>
      </c>
      <c r="I215">
        <v>0</v>
      </c>
      <c r="J215" t="s">
        <v>28</v>
      </c>
      <c r="K215" t="s">
        <v>44</v>
      </c>
      <c r="L215" t="s">
        <v>21</v>
      </c>
      <c r="M215" t="s">
        <v>36</v>
      </c>
      <c r="N215" t="s">
        <v>45</v>
      </c>
    </row>
    <row r="216" spans="1:14" x14ac:dyDescent="0.3">
      <c r="A216">
        <v>215</v>
      </c>
      <c r="B216" t="s">
        <v>14</v>
      </c>
      <c r="C216" t="s">
        <v>168</v>
      </c>
      <c r="D216" t="s">
        <v>67</v>
      </c>
      <c r="E216" t="s">
        <v>366</v>
      </c>
      <c r="F216" t="s">
        <v>54</v>
      </c>
      <c r="G216">
        <v>273.02999999999997</v>
      </c>
      <c r="H216">
        <v>2</v>
      </c>
      <c r="I216">
        <v>0</v>
      </c>
      <c r="J216" t="s">
        <v>35</v>
      </c>
      <c r="K216" t="s">
        <v>20</v>
      </c>
      <c r="L216" t="s">
        <v>56</v>
      </c>
      <c r="M216" t="s">
        <v>36</v>
      </c>
      <c r="N216" t="s">
        <v>23</v>
      </c>
    </row>
    <row r="217" spans="1:14" x14ac:dyDescent="0.3">
      <c r="A217">
        <v>216</v>
      </c>
      <c r="B217" t="s">
        <v>14</v>
      </c>
      <c r="C217" t="s">
        <v>317</v>
      </c>
      <c r="D217" t="s">
        <v>367</v>
      </c>
      <c r="E217" t="s">
        <v>368</v>
      </c>
      <c r="F217" t="s">
        <v>49</v>
      </c>
      <c r="G217">
        <v>101.48</v>
      </c>
      <c r="H217">
        <v>3</v>
      </c>
      <c r="I217">
        <v>1</v>
      </c>
      <c r="J217" t="s">
        <v>35</v>
      </c>
      <c r="K217" t="s">
        <v>20</v>
      </c>
      <c r="L217" t="s">
        <v>56</v>
      </c>
      <c r="M217" t="s">
        <v>36</v>
      </c>
      <c r="N217" t="s">
        <v>23</v>
      </c>
    </row>
    <row r="218" spans="1:14" x14ac:dyDescent="0.3">
      <c r="A218">
        <v>217</v>
      </c>
      <c r="B218" t="s">
        <v>50</v>
      </c>
      <c r="C218" t="s">
        <v>369</v>
      </c>
      <c r="D218" t="s">
        <v>188</v>
      </c>
      <c r="E218" t="s">
        <v>370</v>
      </c>
      <c r="F218" t="s">
        <v>27</v>
      </c>
      <c r="G218">
        <v>150.54</v>
      </c>
      <c r="H218">
        <v>1</v>
      </c>
      <c r="I218">
        <v>0</v>
      </c>
      <c r="J218" t="s">
        <v>55</v>
      </c>
      <c r="K218" t="s">
        <v>20</v>
      </c>
      <c r="L218" t="s">
        <v>21</v>
      </c>
      <c r="M218" t="s">
        <v>22</v>
      </c>
      <c r="N218" t="s">
        <v>95</v>
      </c>
    </row>
    <row r="219" spans="1:14" x14ac:dyDescent="0.3">
      <c r="A219">
        <v>218</v>
      </c>
      <c r="B219" t="s">
        <v>31</v>
      </c>
      <c r="C219" t="s">
        <v>202</v>
      </c>
      <c r="D219" t="s">
        <v>355</v>
      </c>
      <c r="E219" t="s">
        <v>211</v>
      </c>
      <c r="F219" t="s">
        <v>49</v>
      </c>
      <c r="G219">
        <v>63.31</v>
      </c>
      <c r="H219">
        <v>2</v>
      </c>
      <c r="I219">
        <v>0</v>
      </c>
      <c r="J219" t="s">
        <v>28</v>
      </c>
      <c r="K219" t="s">
        <v>44</v>
      </c>
      <c r="L219" t="s">
        <v>56</v>
      </c>
      <c r="M219" t="s">
        <v>36</v>
      </c>
      <c r="N219" t="s">
        <v>41</v>
      </c>
    </row>
    <row r="220" spans="1:14" x14ac:dyDescent="0.3">
      <c r="A220">
        <v>219</v>
      </c>
      <c r="B220" t="s">
        <v>31</v>
      </c>
      <c r="C220" t="s">
        <v>317</v>
      </c>
      <c r="D220" t="s">
        <v>356</v>
      </c>
      <c r="E220" t="s">
        <v>40</v>
      </c>
      <c r="F220" t="s">
        <v>49</v>
      </c>
      <c r="G220">
        <v>63.92</v>
      </c>
      <c r="H220">
        <v>4</v>
      </c>
      <c r="I220">
        <v>1</v>
      </c>
      <c r="J220" t="s">
        <v>35</v>
      </c>
      <c r="K220" t="s">
        <v>66</v>
      </c>
      <c r="L220" t="s">
        <v>21</v>
      </c>
      <c r="M220" t="s">
        <v>36</v>
      </c>
      <c r="N220" t="s">
        <v>23</v>
      </c>
    </row>
    <row r="221" spans="1:14" x14ac:dyDescent="0.3">
      <c r="A221">
        <v>220</v>
      </c>
      <c r="B221" t="s">
        <v>14</v>
      </c>
      <c r="C221" t="s">
        <v>172</v>
      </c>
      <c r="D221" t="s">
        <v>371</v>
      </c>
      <c r="E221" t="s">
        <v>258</v>
      </c>
      <c r="F221" t="s">
        <v>27</v>
      </c>
      <c r="G221">
        <v>166.06</v>
      </c>
      <c r="H221">
        <v>1</v>
      </c>
      <c r="I221">
        <v>0</v>
      </c>
      <c r="J221" t="s">
        <v>28</v>
      </c>
      <c r="K221" t="s">
        <v>44</v>
      </c>
      <c r="L221" t="s">
        <v>21</v>
      </c>
      <c r="M221" t="s">
        <v>36</v>
      </c>
      <c r="N221" t="s">
        <v>30</v>
      </c>
    </row>
    <row r="222" spans="1:14" x14ac:dyDescent="0.3">
      <c r="A222">
        <v>221</v>
      </c>
      <c r="B222" t="s">
        <v>14</v>
      </c>
      <c r="C222" t="s">
        <v>96</v>
      </c>
      <c r="D222" t="s">
        <v>59</v>
      </c>
      <c r="E222" t="s">
        <v>330</v>
      </c>
      <c r="F222" t="s">
        <v>27</v>
      </c>
      <c r="G222">
        <v>109.37</v>
      </c>
      <c r="H222">
        <v>2</v>
      </c>
      <c r="I222">
        <v>0</v>
      </c>
      <c r="J222" t="s">
        <v>28</v>
      </c>
      <c r="K222" t="s">
        <v>66</v>
      </c>
      <c r="L222" t="s">
        <v>70</v>
      </c>
      <c r="M222" t="s">
        <v>22</v>
      </c>
      <c r="N222" t="s">
        <v>95</v>
      </c>
    </row>
    <row r="223" spans="1:14" x14ac:dyDescent="0.3">
      <c r="A223">
        <v>222</v>
      </c>
      <c r="B223" t="s">
        <v>31</v>
      </c>
      <c r="C223" t="s">
        <v>252</v>
      </c>
      <c r="D223" t="s">
        <v>249</v>
      </c>
      <c r="E223" t="s">
        <v>372</v>
      </c>
      <c r="F223" t="s">
        <v>27</v>
      </c>
      <c r="G223">
        <v>111.48</v>
      </c>
      <c r="H223">
        <v>1</v>
      </c>
      <c r="I223">
        <v>0</v>
      </c>
      <c r="J223" t="s">
        <v>28</v>
      </c>
      <c r="K223" t="s">
        <v>20</v>
      </c>
      <c r="L223" t="s">
        <v>56</v>
      </c>
      <c r="M223" t="s">
        <v>22</v>
      </c>
      <c r="N223" t="s">
        <v>41</v>
      </c>
    </row>
    <row r="224" spans="1:14" x14ac:dyDescent="0.3">
      <c r="A224">
        <v>223</v>
      </c>
      <c r="B224" t="s">
        <v>50</v>
      </c>
      <c r="C224" t="s">
        <v>373</v>
      </c>
      <c r="D224" t="s">
        <v>192</v>
      </c>
      <c r="E224" t="s">
        <v>105</v>
      </c>
      <c r="F224" t="s">
        <v>27</v>
      </c>
      <c r="G224">
        <v>173.92</v>
      </c>
      <c r="H224">
        <v>3</v>
      </c>
      <c r="I224">
        <v>1</v>
      </c>
      <c r="J224" t="s">
        <v>55</v>
      </c>
      <c r="K224" t="s">
        <v>99</v>
      </c>
      <c r="L224" t="s">
        <v>21</v>
      </c>
      <c r="M224" t="s">
        <v>22</v>
      </c>
      <c r="N224" t="s">
        <v>45</v>
      </c>
    </row>
    <row r="225" spans="1:14" x14ac:dyDescent="0.3">
      <c r="A225">
        <v>224</v>
      </c>
      <c r="B225" t="s">
        <v>31</v>
      </c>
      <c r="C225" t="s">
        <v>374</v>
      </c>
      <c r="D225" t="s">
        <v>52</v>
      </c>
      <c r="E225" t="s">
        <v>362</v>
      </c>
      <c r="F225" t="s">
        <v>49</v>
      </c>
      <c r="G225">
        <v>77.650000000000006</v>
      </c>
      <c r="H225">
        <v>2</v>
      </c>
      <c r="I225">
        <v>0</v>
      </c>
      <c r="J225" t="s">
        <v>35</v>
      </c>
      <c r="K225" t="s">
        <v>20</v>
      </c>
      <c r="L225" t="s">
        <v>21</v>
      </c>
      <c r="M225" t="s">
        <v>36</v>
      </c>
      <c r="N225" t="s">
        <v>95</v>
      </c>
    </row>
    <row r="226" spans="1:14" x14ac:dyDescent="0.3">
      <c r="A226">
        <v>225</v>
      </c>
      <c r="B226" t="s">
        <v>50</v>
      </c>
      <c r="C226" t="s">
        <v>375</v>
      </c>
      <c r="D226" t="s">
        <v>280</v>
      </c>
      <c r="E226" t="s">
        <v>376</v>
      </c>
      <c r="F226" t="s">
        <v>49</v>
      </c>
      <c r="G226">
        <v>87.21</v>
      </c>
      <c r="H226">
        <v>1</v>
      </c>
      <c r="I226">
        <v>0</v>
      </c>
      <c r="J226" t="s">
        <v>94</v>
      </c>
      <c r="K226" t="s">
        <v>44</v>
      </c>
      <c r="L226" t="s">
        <v>21</v>
      </c>
      <c r="M226" t="s">
        <v>36</v>
      </c>
      <c r="N226" t="s">
        <v>41</v>
      </c>
    </row>
    <row r="227" spans="1:14" x14ac:dyDescent="0.3">
      <c r="A227">
        <v>226</v>
      </c>
      <c r="B227" t="s">
        <v>37</v>
      </c>
      <c r="C227" t="s">
        <v>110</v>
      </c>
      <c r="D227" t="s">
        <v>67</v>
      </c>
      <c r="E227" t="s">
        <v>206</v>
      </c>
      <c r="F227" t="s">
        <v>27</v>
      </c>
      <c r="G227">
        <v>159.26</v>
      </c>
      <c r="H227">
        <v>1</v>
      </c>
      <c r="I227">
        <v>1</v>
      </c>
      <c r="J227" t="s">
        <v>55</v>
      </c>
      <c r="K227" t="s">
        <v>99</v>
      </c>
      <c r="L227" t="s">
        <v>21</v>
      </c>
      <c r="M227" t="s">
        <v>22</v>
      </c>
      <c r="N227" t="s">
        <v>23</v>
      </c>
    </row>
    <row r="228" spans="1:14" x14ac:dyDescent="0.3">
      <c r="A228">
        <v>227</v>
      </c>
      <c r="B228" t="s">
        <v>50</v>
      </c>
      <c r="C228" t="s">
        <v>193</v>
      </c>
      <c r="D228" t="s">
        <v>134</v>
      </c>
      <c r="E228" t="s">
        <v>108</v>
      </c>
      <c r="F228" t="s">
        <v>27</v>
      </c>
      <c r="G228">
        <v>234.7</v>
      </c>
      <c r="H228">
        <v>1</v>
      </c>
      <c r="I228">
        <v>1</v>
      </c>
      <c r="J228" t="s">
        <v>19</v>
      </c>
      <c r="K228" t="s">
        <v>66</v>
      </c>
      <c r="L228" t="s">
        <v>56</v>
      </c>
      <c r="M228" t="s">
        <v>36</v>
      </c>
      <c r="N228" t="s">
        <v>41</v>
      </c>
    </row>
    <row r="229" spans="1:14" x14ac:dyDescent="0.3">
      <c r="A229">
        <v>228</v>
      </c>
      <c r="B229" t="s">
        <v>37</v>
      </c>
      <c r="C229" t="s">
        <v>200</v>
      </c>
      <c r="D229" t="s">
        <v>104</v>
      </c>
      <c r="E229" t="s">
        <v>124</v>
      </c>
      <c r="F229" t="s">
        <v>49</v>
      </c>
      <c r="G229">
        <v>125.07</v>
      </c>
      <c r="H229">
        <v>1</v>
      </c>
      <c r="I229">
        <v>1</v>
      </c>
      <c r="J229" t="s">
        <v>35</v>
      </c>
      <c r="K229" t="s">
        <v>29</v>
      </c>
      <c r="L229" t="s">
        <v>70</v>
      </c>
      <c r="M229" t="s">
        <v>36</v>
      </c>
      <c r="N229" t="s">
        <v>23</v>
      </c>
    </row>
    <row r="230" spans="1:14" x14ac:dyDescent="0.3">
      <c r="A230">
        <v>229</v>
      </c>
      <c r="B230" t="s">
        <v>50</v>
      </c>
      <c r="C230" t="s">
        <v>259</v>
      </c>
      <c r="D230" t="s">
        <v>377</v>
      </c>
      <c r="E230" t="s">
        <v>221</v>
      </c>
      <c r="F230" t="s">
        <v>27</v>
      </c>
      <c r="G230">
        <v>157.57</v>
      </c>
      <c r="H230">
        <v>1</v>
      </c>
      <c r="I230">
        <v>0</v>
      </c>
      <c r="J230" t="s">
        <v>35</v>
      </c>
      <c r="K230" t="s">
        <v>20</v>
      </c>
      <c r="L230" t="s">
        <v>21</v>
      </c>
      <c r="M230" t="s">
        <v>36</v>
      </c>
      <c r="N230" t="s">
        <v>45</v>
      </c>
    </row>
    <row r="231" spans="1:14" x14ac:dyDescent="0.3">
      <c r="A231">
        <v>230</v>
      </c>
      <c r="B231" t="s">
        <v>50</v>
      </c>
      <c r="C231" t="s">
        <v>100</v>
      </c>
      <c r="D231" t="s">
        <v>378</v>
      </c>
      <c r="E231" t="s">
        <v>324</v>
      </c>
      <c r="F231" t="s">
        <v>49</v>
      </c>
      <c r="G231">
        <v>167.58</v>
      </c>
      <c r="H231">
        <v>4</v>
      </c>
      <c r="I231">
        <v>2</v>
      </c>
      <c r="J231" t="s">
        <v>28</v>
      </c>
      <c r="K231" t="s">
        <v>29</v>
      </c>
      <c r="L231" t="s">
        <v>21</v>
      </c>
      <c r="M231" t="s">
        <v>36</v>
      </c>
      <c r="N231" t="s">
        <v>41</v>
      </c>
    </row>
    <row r="232" spans="1:14" x14ac:dyDescent="0.3">
      <c r="A232">
        <v>231</v>
      </c>
      <c r="B232" t="s">
        <v>37</v>
      </c>
      <c r="C232" t="s">
        <v>174</v>
      </c>
      <c r="D232" t="s">
        <v>40</v>
      </c>
      <c r="E232" t="s">
        <v>329</v>
      </c>
      <c r="F232" t="s">
        <v>49</v>
      </c>
      <c r="G232">
        <v>113.79</v>
      </c>
      <c r="H232">
        <v>2</v>
      </c>
      <c r="I232">
        <v>2</v>
      </c>
      <c r="J232" t="s">
        <v>55</v>
      </c>
      <c r="K232" t="s">
        <v>20</v>
      </c>
      <c r="L232" t="s">
        <v>56</v>
      </c>
      <c r="M232" t="s">
        <v>36</v>
      </c>
      <c r="N232" t="s">
        <v>41</v>
      </c>
    </row>
    <row r="233" spans="1:14" x14ac:dyDescent="0.3">
      <c r="A233">
        <v>232</v>
      </c>
      <c r="B233" t="s">
        <v>37</v>
      </c>
      <c r="C233" t="s">
        <v>26</v>
      </c>
      <c r="D233" t="s">
        <v>142</v>
      </c>
      <c r="E233" t="s">
        <v>336</v>
      </c>
      <c r="F233" t="s">
        <v>54</v>
      </c>
      <c r="G233">
        <v>436.33</v>
      </c>
      <c r="H233">
        <v>1</v>
      </c>
      <c r="I233">
        <v>0</v>
      </c>
      <c r="J233" t="s">
        <v>55</v>
      </c>
      <c r="K233" t="s">
        <v>66</v>
      </c>
      <c r="L233" t="s">
        <v>56</v>
      </c>
      <c r="M233" t="s">
        <v>36</v>
      </c>
      <c r="N233" t="s">
        <v>23</v>
      </c>
    </row>
    <row r="234" spans="1:14" x14ac:dyDescent="0.3">
      <c r="A234">
        <v>233</v>
      </c>
      <c r="B234" t="s">
        <v>14</v>
      </c>
      <c r="C234" t="s">
        <v>139</v>
      </c>
      <c r="D234" t="s">
        <v>162</v>
      </c>
      <c r="E234" t="s">
        <v>231</v>
      </c>
      <c r="F234" t="s">
        <v>27</v>
      </c>
      <c r="G234">
        <v>161.27000000000001</v>
      </c>
      <c r="H234">
        <v>2</v>
      </c>
      <c r="I234">
        <v>0</v>
      </c>
      <c r="J234" t="s">
        <v>35</v>
      </c>
      <c r="K234" t="s">
        <v>99</v>
      </c>
      <c r="L234" t="s">
        <v>21</v>
      </c>
      <c r="M234" t="s">
        <v>36</v>
      </c>
      <c r="N234" t="s">
        <v>41</v>
      </c>
    </row>
    <row r="235" spans="1:14" x14ac:dyDescent="0.3">
      <c r="A235">
        <v>234</v>
      </c>
      <c r="B235" t="s">
        <v>31</v>
      </c>
      <c r="C235" t="s">
        <v>276</v>
      </c>
      <c r="D235" t="s">
        <v>273</v>
      </c>
      <c r="E235" t="s">
        <v>379</v>
      </c>
      <c r="F235" t="s">
        <v>18</v>
      </c>
      <c r="G235">
        <v>235.41</v>
      </c>
      <c r="H235">
        <v>2</v>
      </c>
      <c r="I235">
        <v>3</v>
      </c>
      <c r="J235" t="s">
        <v>28</v>
      </c>
      <c r="K235" t="s">
        <v>66</v>
      </c>
      <c r="L235" t="s">
        <v>70</v>
      </c>
      <c r="M235" t="s">
        <v>36</v>
      </c>
      <c r="N235" t="s">
        <v>45</v>
      </c>
    </row>
    <row r="236" spans="1:14" x14ac:dyDescent="0.3">
      <c r="A236">
        <v>235</v>
      </c>
      <c r="B236" t="s">
        <v>50</v>
      </c>
      <c r="C236" t="s">
        <v>159</v>
      </c>
      <c r="D236" t="s">
        <v>335</v>
      </c>
      <c r="E236" t="s">
        <v>380</v>
      </c>
      <c r="F236" t="s">
        <v>49</v>
      </c>
      <c r="G236">
        <v>152.97999999999999</v>
      </c>
      <c r="H236">
        <v>2</v>
      </c>
      <c r="I236">
        <v>1</v>
      </c>
      <c r="J236" t="s">
        <v>35</v>
      </c>
      <c r="K236" t="s">
        <v>20</v>
      </c>
      <c r="L236" t="s">
        <v>21</v>
      </c>
      <c r="M236" t="s">
        <v>22</v>
      </c>
      <c r="N236" t="s">
        <v>41</v>
      </c>
    </row>
    <row r="237" spans="1:14" x14ac:dyDescent="0.3">
      <c r="A237">
        <v>236</v>
      </c>
      <c r="B237" t="s">
        <v>37</v>
      </c>
      <c r="C237" t="s">
        <v>285</v>
      </c>
      <c r="D237" t="s">
        <v>241</v>
      </c>
      <c r="E237" t="s">
        <v>335</v>
      </c>
      <c r="F237" t="s">
        <v>49</v>
      </c>
      <c r="G237">
        <v>139.44999999999999</v>
      </c>
      <c r="H237">
        <v>1</v>
      </c>
      <c r="I237">
        <v>0</v>
      </c>
      <c r="J237" t="s">
        <v>28</v>
      </c>
      <c r="K237" t="s">
        <v>20</v>
      </c>
      <c r="L237" t="s">
        <v>56</v>
      </c>
      <c r="M237" t="s">
        <v>36</v>
      </c>
      <c r="N237" t="s">
        <v>41</v>
      </c>
    </row>
    <row r="238" spans="1:14" x14ac:dyDescent="0.3">
      <c r="A238">
        <v>237</v>
      </c>
      <c r="B238" t="s">
        <v>37</v>
      </c>
      <c r="C238" t="s">
        <v>210</v>
      </c>
      <c r="D238" t="s">
        <v>259</v>
      </c>
      <c r="E238" t="s">
        <v>322</v>
      </c>
      <c r="F238" t="s">
        <v>49</v>
      </c>
      <c r="G238">
        <v>108.35</v>
      </c>
      <c r="H238">
        <v>2</v>
      </c>
      <c r="I238">
        <v>3</v>
      </c>
      <c r="J238" t="s">
        <v>19</v>
      </c>
      <c r="K238" t="s">
        <v>44</v>
      </c>
      <c r="L238" t="s">
        <v>21</v>
      </c>
      <c r="M238" t="s">
        <v>22</v>
      </c>
      <c r="N238" t="s">
        <v>95</v>
      </c>
    </row>
    <row r="239" spans="1:14" x14ac:dyDescent="0.3">
      <c r="A239">
        <v>238</v>
      </c>
      <c r="B239" t="s">
        <v>37</v>
      </c>
      <c r="C239" t="s">
        <v>352</v>
      </c>
      <c r="D239" t="s">
        <v>322</v>
      </c>
      <c r="E239" t="s">
        <v>119</v>
      </c>
      <c r="F239" t="s">
        <v>49</v>
      </c>
      <c r="G239">
        <v>115.07</v>
      </c>
      <c r="H239">
        <v>4</v>
      </c>
      <c r="I239">
        <v>2</v>
      </c>
      <c r="J239" t="s">
        <v>55</v>
      </c>
      <c r="K239" t="s">
        <v>99</v>
      </c>
      <c r="L239" t="s">
        <v>21</v>
      </c>
      <c r="M239" t="s">
        <v>36</v>
      </c>
      <c r="N239" t="s">
        <v>41</v>
      </c>
    </row>
    <row r="240" spans="1:14" x14ac:dyDescent="0.3">
      <c r="A240">
        <v>239</v>
      </c>
      <c r="B240" t="s">
        <v>14</v>
      </c>
      <c r="C240" t="s">
        <v>131</v>
      </c>
      <c r="D240" t="s">
        <v>90</v>
      </c>
      <c r="E240" t="s">
        <v>323</v>
      </c>
      <c r="F240" t="s">
        <v>27</v>
      </c>
      <c r="G240">
        <v>154.1</v>
      </c>
      <c r="H240">
        <v>1</v>
      </c>
      <c r="I240">
        <v>0</v>
      </c>
      <c r="J240" t="s">
        <v>35</v>
      </c>
      <c r="K240" t="s">
        <v>66</v>
      </c>
      <c r="L240" t="s">
        <v>56</v>
      </c>
      <c r="M240" t="s">
        <v>36</v>
      </c>
      <c r="N240" t="s">
        <v>41</v>
      </c>
    </row>
    <row r="241" spans="1:14" x14ac:dyDescent="0.3">
      <c r="A241">
        <v>240</v>
      </c>
      <c r="B241" t="s">
        <v>50</v>
      </c>
      <c r="C241" t="s">
        <v>135</v>
      </c>
      <c r="D241" t="s">
        <v>381</v>
      </c>
      <c r="E241" t="s">
        <v>361</v>
      </c>
      <c r="F241" t="s">
        <v>49</v>
      </c>
      <c r="G241">
        <v>125.38</v>
      </c>
      <c r="H241">
        <v>2</v>
      </c>
      <c r="I241">
        <v>0</v>
      </c>
      <c r="J241" t="s">
        <v>28</v>
      </c>
      <c r="K241" t="s">
        <v>66</v>
      </c>
      <c r="L241" t="s">
        <v>60</v>
      </c>
      <c r="M241" t="s">
        <v>36</v>
      </c>
      <c r="N241" t="s">
        <v>41</v>
      </c>
    </row>
    <row r="242" spans="1:14" x14ac:dyDescent="0.3">
      <c r="A242">
        <v>241</v>
      </c>
      <c r="B242" t="s">
        <v>31</v>
      </c>
      <c r="C242" t="s">
        <v>229</v>
      </c>
      <c r="D242" t="s">
        <v>101</v>
      </c>
      <c r="E242" t="s">
        <v>324</v>
      </c>
      <c r="F242" t="s">
        <v>54</v>
      </c>
      <c r="G242">
        <v>279.06</v>
      </c>
      <c r="H242">
        <v>2</v>
      </c>
      <c r="I242">
        <v>2</v>
      </c>
      <c r="J242" t="s">
        <v>28</v>
      </c>
      <c r="K242" t="s">
        <v>99</v>
      </c>
      <c r="L242" t="s">
        <v>21</v>
      </c>
      <c r="M242" t="s">
        <v>22</v>
      </c>
      <c r="N242" t="s">
        <v>41</v>
      </c>
    </row>
    <row r="243" spans="1:14" x14ac:dyDescent="0.3">
      <c r="A243">
        <v>242</v>
      </c>
      <c r="B243" t="s">
        <v>14</v>
      </c>
      <c r="C243" t="s">
        <v>382</v>
      </c>
      <c r="D243" t="s">
        <v>337</v>
      </c>
      <c r="E243" t="s">
        <v>108</v>
      </c>
      <c r="F243" t="s">
        <v>18</v>
      </c>
      <c r="G243">
        <v>235.2</v>
      </c>
      <c r="H243">
        <v>4</v>
      </c>
      <c r="I243">
        <v>0</v>
      </c>
      <c r="J243" t="s">
        <v>19</v>
      </c>
      <c r="K243" t="s">
        <v>29</v>
      </c>
      <c r="L243" t="s">
        <v>56</v>
      </c>
      <c r="M243" t="s">
        <v>36</v>
      </c>
      <c r="N243" t="s">
        <v>30</v>
      </c>
    </row>
    <row r="244" spans="1:14" x14ac:dyDescent="0.3">
      <c r="A244">
        <v>243</v>
      </c>
      <c r="B244" t="s">
        <v>50</v>
      </c>
      <c r="C244" t="s">
        <v>89</v>
      </c>
      <c r="D244" t="s">
        <v>383</v>
      </c>
      <c r="E244" t="s">
        <v>349</v>
      </c>
      <c r="F244" t="s">
        <v>54</v>
      </c>
      <c r="G244">
        <v>525.89</v>
      </c>
      <c r="H244">
        <v>2</v>
      </c>
      <c r="I244">
        <v>2</v>
      </c>
      <c r="J244" t="s">
        <v>35</v>
      </c>
      <c r="K244" t="s">
        <v>44</v>
      </c>
      <c r="L244" t="s">
        <v>21</v>
      </c>
      <c r="M244" t="s">
        <v>22</v>
      </c>
      <c r="N244" t="s">
        <v>41</v>
      </c>
    </row>
    <row r="245" spans="1:14" x14ac:dyDescent="0.3">
      <c r="A245">
        <v>244</v>
      </c>
      <c r="B245" t="s">
        <v>31</v>
      </c>
      <c r="C245" t="s">
        <v>156</v>
      </c>
      <c r="D245" t="s">
        <v>222</v>
      </c>
      <c r="E245" t="s">
        <v>163</v>
      </c>
      <c r="F245" t="s">
        <v>18</v>
      </c>
      <c r="G245">
        <v>161</v>
      </c>
      <c r="H245">
        <v>1</v>
      </c>
      <c r="I245">
        <v>2</v>
      </c>
      <c r="J245" t="s">
        <v>19</v>
      </c>
      <c r="K245" t="s">
        <v>66</v>
      </c>
      <c r="L245" t="s">
        <v>21</v>
      </c>
      <c r="M245" t="s">
        <v>36</v>
      </c>
      <c r="N245" t="s">
        <v>41</v>
      </c>
    </row>
    <row r="246" spans="1:14" x14ac:dyDescent="0.3">
      <c r="A246">
        <v>245</v>
      </c>
      <c r="B246" t="s">
        <v>37</v>
      </c>
      <c r="C246" t="s">
        <v>97</v>
      </c>
      <c r="D246" t="s">
        <v>306</v>
      </c>
      <c r="E246" t="s">
        <v>384</v>
      </c>
      <c r="F246" t="s">
        <v>27</v>
      </c>
      <c r="G246">
        <v>135.13999999999999</v>
      </c>
      <c r="H246">
        <v>1</v>
      </c>
      <c r="I246">
        <v>1</v>
      </c>
      <c r="J246" t="s">
        <v>55</v>
      </c>
      <c r="K246" t="s">
        <v>29</v>
      </c>
      <c r="L246" t="s">
        <v>21</v>
      </c>
      <c r="M246" t="s">
        <v>36</v>
      </c>
      <c r="N246" t="s">
        <v>41</v>
      </c>
    </row>
    <row r="247" spans="1:14" x14ac:dyDescent="0.3">
      <c r="A247">
        <v>246</v>
      </c>
      <c r="B247" t="s">
        <v>50</v>
      </c>
      <c r="C247" t="s">
        <v>111</v>
      </c>
      <c r="D247" t="s">
        <v>163</v>
      </c>
      <c r="E247" t="s">
        <v>308</v>
      </c>
      <c r="F247" t="s">
        <v>49</v>
      </c>
      <c r="G247">
        <v>156.47999999999999</v>
      </c>
      <c r="H247">
        <v>1</v>
      </c>
      <c r="I247">
        <v>0</v>
      </c>
      <c r="J247" t="s">
        <v>28</v>
      </c>
      <c r="K247" t="s">
        <v>99</v>
      </c>
      <c r="L247" t="s">
        <v>21</v>
      </c>
      <c r="M247" t="s">
        <v>22</v>
      </c>
      <c r="N247" t="s">
        <v>41</v>
      </c>
    </row>
    <row r="248" spans="1:14" x14ac:dyDescent="0.3">
      <c r="A248">
        <v>247</v>
      </c>
      <c r="B248" t="s">
        <v>50</v>
      </c>
      <c r="C248" t="s">
        <v>362</v>
      </c>
      <c r="D248" t="s">
        <v>277</v>
      </c>
      <c r="E248" t="s">
        <v>339</v>
      </c>
      <c r="F248" t="s">
        <v>18</v>
      </c>
      <c r="G248">
        <v>326.77999999999997</v>
      </c>
      <c r="H248">
        <v>1</v>
      </c>
      <c r="I248">
        <v>0</v>
      </c>
      <c r="J248" t="s">
        <v>19</v>
      </c>
      <c r="K248" t="s">
        <v>29</v>
      </c>
      <c r="L248" t="s">
        <v>70</v>
      </c>
      <c r="M248" t="s">
        <v>36</v>
      </c>
      <c r="N248" t="s">
        <v>41</v>
      </c>
    </row>
    <row r="249" spans="1:14" x14ac:dyDescent="0.3">
      <c r="A249">
        <v>248</v>
      </c>
      <c r="B249" t="s">
        <v>14</v>
      </c>
      <c r="C249" t="s">
        <v>358</v>
      </c>
      <c r="D249" t="s">
        <v>118</v>
      </c>
      <c r="E249" t="s">
        <v>238</v>
      </c>
      <c r="F249" t="s">
        <v>49</v>
      </c>
      <c r="G249">
        <v>60.29</v>
      </c>
      <c r="H249">
        <v>2</v>
      </c>
      <c r="I249">
        <v>0</v>
      </c>
      <c r="J249" t="s">
        <v>35</v>
      </c>
      <c r="K249" t="s">
        <v>66</v>
      </c>
      <c r="L249" t="s">
        <v>21</v>
      </c>
      <c r="M249" t="s">
        <v>36</v>
      </c>
      <c r="N249" t="s">
        <v>23</v>
      </c>
    </row>
    <row r="250" spans="1:14" x14ac:dyDescent="0.3">
      <c r="A250">
        <v>249</v>
      </c>
      <c r="B250" t="s">
        <v>50</v>
      </c>
      <c r="C250" t="s">
        <v>385</v>
      </c>
      <c r="D250" t="s">
        <v>386</v>
      </c>
      <c r="E250" t="s">
        <v>294</v>
      </c>
      <c r="F250" t="s">
        <v>18</v>
      </c>
      <c r="G250">
        <v>295.79000000000002</v>
      </c>
      <c r="H250">
        <v>1</v>
      </c>
      <c r="I250">
        <v>2</v>
      </c>
      <c r="J250" t="s">
        <v>35</v>
      </c>
      <c r="K250" t="s">
        <v>66</v>
      </c>
      <c r="L250" t="s">
        <v>70</v>
      </c>
      <c r="M250" t="s">
        <v>36</v>
      </c>
      <c r="N250" t="s">
        <v>45</v>
      </c>
    </row>
    <row r="251" spans="1:14" x14ac:dyDescent="0.3">
      <c r="A251">
        <v>250</v>
      </c>
      <c r="B251" t="s">
        <v>14</v>
      </c>
      <c r="C251" t="s">
        <v>167</v>
      </c>
      <c r="D251" t="s">
        <v>387</v>
      </c>
      <c r="E251" t="s">
        <v>97</v>
      </c>
      <c r="F251" t="s">
        <v>49</v>
      </c>
      <c r="G251">
        <v>61.53</v>
      </c>
      <c r="H251">
        <v>2</v>
      </c>
      <c r="I251">
        <v>0</v>
      </c>
      <c r="J251" t="s">
        <v>94</v>
      </c>
      <c r="K251" t="s">
        <v>20</v>
      </c>
      <c r="L251" t="s">
        <v>21</v>
      </c>
      <c r="M251" t="s">
        <v>36</v>
      </c>
      <c r="N251" t="s">
        <v>45</v>
      </c>
    </row>
    <row r="252" spans="1:14" x14ac:dyDescent="0.3">
      <c r="A252">
        <v>251</v>
      </c>
      <c r="B252" t="s">
        <v>37</v>
      </c>
      <c r="C252" t="s">
        <v>296</v>
      </c>
      <c r="D252" t="s">
        <v>350</v>
      </c>
      <c r="E252" t="s">
        <v>388</v>
      </c>
      <c r="F252" t="s">
        <v>49</v>
      </c>
      <c r="G252">
        <v>78.319999999999993</v>
      </c>
      <c r="H252">
        <v>2</v>
      </c>
      <c r="I252">
        <v>0</v>
      </c>
      <c r="J252" t="s">
        <v>28</v>
      </c>
      <c r="K252" t="s">
        <v>99</v>
      </c>
      <c r="L252" t="s">
        <v>21</v>
      </c>
      <c r="M252" t="s">
        <v>36</v>
      </c>
      <c r="N252" t="s">
        <v>41</v>
      </c>
    </row>
    <row r="253" spans="1:14" x14ac:dyDescent="0.3">
      <c r="A253">
        <v>252</v>
      </c>
      <c r="B253" t="s">
        <v>14</v>
      </c>
      <c r="C253" t="s">
        <v>240</v>
      </c>
      <c r="D253" t="s">
        <v>284</v>
      </c>
      <c r="E253" t="s">
        <v>79</v>
      </c>
      <c r="F253" t="s">
        <v>27</v>
      </c>
      <c r="G253">
        <v>180.88</v>
      </c>
      <c r="H253">
        <v>2</v>
      </c>
      <c r="I253">
        <v>1</v>
      </c>
      <c r="J253" t="s">
        <v>28</v>
      </c>
      <c r="K253" t="s">
        <v>20</v>
      </c>
      <c r="L253" t="s">
        <v>21</v>
      </c>
      <c r="M253" t="s">
        <v>36</v>
      </c>
      <c r="N253" t="s">
        <v>45</v>
      </c>
    </row>
    <row r="254" spans="1:14" x14ac:dyDescent="0.3">
      <c r="A254">
        <v>253</v>
      </c>
      <c r="B254" t="s">
        <v>14</v>
      </c>
      <c r="C254" t="s">
        <v>389</v>
      </c>
      <c r="D254" t="s">
        <v>89</v>
      </c>
      <c r="E254" t="s">
        <v>390</v>
      </c>
      <c r="F254" t="s">
        <v>49</v>
      </c>
      <c r="G254">
        <v>94.74</v>
      </c>
      <c r="H254">
        <v>1</v>
      </c>
      <c r="I254">
        <v>2</v>
      </c>
      <c r="J254" t="s">
        <v>28</v>
      </c>
      <c r="K254" t="s">
        <v>20</v>
      </c>
      <c r="L254" t="s">
        <v>21</v>
      </c>
      <c r="M254" t="s">
        <v>22</v>
      </c>
      <c r="N254" t="s">
        <v>41</v>
      </c>
    </row>
    <row r="255" spans="1:14" x14ac:dyDescent="0.3">
      <c r="A255">
        <v>254</v>
      </c>
      <c r="B255" t="s">
        <v>37</v>
      </c>
      <c r="C255" t="s">
        <v>139</v>
      </c>
      <c r="D255" t="s">
        <v>353</v>
      </c>
      <c r="E255" t="s">
        <v>208</v>
      </c>
      <c r="F255" t="s">
        <v>18</v>
      </c>
      <c r="G255">
        <v>187.64</v>
      </c>
      <c r="H255">
        <v>1</v>
      </c>
      <c r="I255">
        <v>0</v>
      </c>
      <c r="J255" t="s">
        <v>35</v>
      </c>
      <c r="K255" t="s">
        <v>66</v>
      </c>
      <c r="L255" t="s">
        <v>21</v>
      </c>
      <c r="M255" t="s">
        <v>22</v>
      </c>
      <c r="N255" t="s">
        <v>45</v>
      </c>
    </row>
    <row r="256" spans="1:14" x14ac:dyDescent="0.3">
      <c r="A256">
        <v>255</v>
      </c>
      <c r="B256" t="s">
        <v>31</v>
      </c>
      <c r="C256" t="s">
        <v>113</v>
      </c>
      <c r="D256" t="s">
        <v>106</v>
      </c>
      <c r="E256" t="s">
        <v>391</v>
      </c>
      <c r="F256" t="s">
        <v>27</v>
      </c>
      <c r="G256">
        <v>99.39</v>
      </c>
      <c r="H256">
        <v>3</v>
      </c>
      <c r="I256">
        <v>2</v>
      </c>
      <c r="J256" t="s">
        <v>28</v>
      </c>
      <c r="K256" t="s">
        <v>99</v>
      </c>
      <c r="L256" t="s">
        <v>60</v>
      </c>
      <c r="M256" t="s">
        <v>22</v>
      </c>
      <c r="N256" t="s">
        <v>41</v>
      </c>
    </row>
    <row r="257" spans="1:14" x14ac:dyDescent="0.3">
      <c r="A257">
        <v>256</v>
      </c>
      <c r="B257" t="s">
        <v>31</v>
      </c>
      <c r="C257" t="s">
        <v>142</v>
      </c>
      <c r="D257" t="s">
        <v>126</v>
      </c>
      <c r="E257" t="s">
        <v>336</v>
      </c>
      <c r="F257" t="s">
        <v>18</v>
      </c>
      <c r="G257">
        <v>156.4</v>
      </c>
      <c r="H257">
        <v>2</v>
      </c>
      <c r="I257">
        <v>3</v>
      </c>
      <c r="J257" t="s">
        <v>28</v>
      </c>
      <c r="K257" t="s">
        <v>29</v>
      </c>
      <c r="L257" t="s">
        <v>60</v>
      </c>
      <c r="M257" t="s">
        <v>36</v>
      </c>
      <c r="N257" t="s">
        <v>41</v>
      </c>
    </row>
    <row r="258" spans="1:14" x14ac:dyDescent="0.3">
      <c r="A258">
        <v>257</v>
      </c>
      <c r="B258" t="s">
        <v>37</v>
      </c>
      <c r="C258" t="s">
        <v>106</v>
      </c>
      <c r="D258" t="s">
        <v>317</v>
      </c>
      <c r="E258" t="s">
        <v>382</v>
      </c>
      <c r="F258" t="s">
        <v>54</v>
      </c>
      <c r="G258">
        <v>510.83</v>
      </c>
      <c r="H258">
        <v>1</v>
      </c>
      <c r="I258">
        <v>2</v>
      </c>
      <c r="J258" t="s">
        <v>19</v>
      </c>
      <c r="K258" t="s">
        <v>44</v>
      </c>
      <c r="L258" t="s">
        <v>60</v>
      </c>
      <c r="M258" t="s">
        <v>22</v>
      </c>
      <c r="N258" t="s">
        <v>41</v>
      </c>
    </row>
    <row r="259" spans="1:14" x14ac:dyDescent="0.3">
      <c r="A259">
        <v>258</v>
      </c>
      <c r="B259" t="s">
        <v>14</v>
      </c>
      <c r="C259" t="s">
        <v>342</v>
      </c>
      <c r="D259" t="s">
        <v>269</v>
      </c>
      <c r="E259" t="s">
        <v>309</v>
      </c>
      <c r="F259" t="s">
        <v>27</v>
      </c>
      <c r="G259">
        <v>143.93</v>
      </c>
      <c r="H259">
        <v>3</v>
      </c>
      <c r="I259">
        <v>0</v>
      </c>
      <c r="J259" t="s">
        <v>28</v>
      </c>
      <c r="K259" t="s">
        <v>66</v>
      </c>
      <c r="L259" t="s">
        <v>21</v>
      </c>
      <c r="M259" t="s">
        <v>36</v>
      </c>
      <c r="N259" t="s">
        <v>41</v>
      </c>
    </row>
    <row r="260" spans="1:14" x14ac:dyDescent="0.3">
      <c r="A260">
        <v>259</v>
      </c>
      <c r="B260" t="s">
        <v>31</v>
      </c>
      <c r="C260" t="s">
        <v>322</v>
      </c>
      <c r="D260" t="s">
        <v>174</v>
      </c>
      <c r="E260" t="s">
        <v>100</v>
      </c>
      <c r="F260" t="s">
        <v>27</v>
      </c>
      <c r="G260">
        <v>145.75</v>
      </c>
      <c r="H260">
        <v>2</v>
      </c>
      <c r="I260">
        <v>0</v>
      </c>
      <c r="J260" t="s">
        <v>94</v>
      </c>
      <c r="K260" t="s">
        <v>29</v>
      </c>
      <c r="L260" t="s">
        <v>21</v>
      </c>
      <c r="M260" t="s">
        <v>36</v>
      </c>
      <c r="N260" t="s">
        <v>41</v>
      </c>
    </row>
    <row r="261" spans="1:14" x14ac:dyDescent="0.3">
      <c r="A261">
        <v>260</v>
      </c>
      <c r="B261" t="s">
        <v>37</v>
      </c>
      <c r="C261" t="s">
        <v>181</v>
      </c>
      <c r="D261" t="s">
        <v>392</v>
      </c>
      <c r="E261" t="s">
        <v>280</v>
      </c>
      <c r="F261" t="s">
        <v>27</v>
      </c>
      <c r="G261">
        <v>131.24</v>
      </c>
      <c r="H261">
        <v>3</v>
      </c>
      <c r="I261">
        <v>2</v>
      </c>
      <c r="J261" t="s">
        <v>35</v>
      </c>
      <c r="K261" t="s">
        <v>20</v>
      </c>
      <c r="L261" t="s">
        <v>56</v>
      </c>
      <c r="M261" t="s">
        <v>36</v>
      </c>
      <c r="N261" t="s">
        <v>41</v>
      </c>
    </row>
    <row r="262" spans="1:14" x14ac:dyDescent="0.3">
      <c r="A262">
        <v>261</v>
      </c>
      <c r="B262" t="s">
        <v>50</v>
      </c>
      <c r="C262" t="s">
        <v>232</v>
      </c>
      <c r="D262" t="s">
        <v>304</v>
      </c>
      <c r="E262" t="s">
        <v>277</v>
      </c>
      <c r="F262" t="s">
        <v>18</v>
      </c>
      <c r="G262">
        <v>208.32</v>
      </c>
      <c r="H262">
        <v>2</v>
      </c>
      <c r="I262">
        <v>0</v>
      </c>
      <c r="J262" t="s">
        <v>28</v>
      </c>
      <c r="K262" t="s">
        <v>29</v>
      </c>
      <c r="L262" t="s">
        <v>21</v>
      </c>
      <c r="M262" t="s">
        <v>22</v>
      </c>
      <c r="N262" t="s">
        <v>41</v>
      </c>
    </row>
    <row r="263" spans="1:14" x14ac:dyDescent="0.3">
      <c r="A263">
        <v>262</v>
      </c>
      <c r="B263" t="s">
        <v>37</v>
      </c>
      <c r="C263" t="s">
        <v>16</v>
      </c>
      <c r="D263" t="s">
        <v>63</v>
      </c>
      <c r="E263" t="s">
        <v>231</v>
      </c>
      <c r="F263" t="s">
        <v>18</v>
      </c>
      <c r="G263">
        <v>290.87</v>
      </c>
      <c r="H263">
        <v>4</v>
      </c>
      <c r="I263">
        <v>1</v>
      </c>
      <c r="J263" t="s">
        <v>35</v>
      </c>
      <c r="K263" t="s">
        <v>44</v>
      </c>
      <c r="L263" t="s">
        <v>21</v>
      </c>
      <c r="M263" t="s">
        <v>36</v>
      </c>
      <c r="N263" t="s">
        <v>30</v>
      </c>
    </row>
    <row r="264" spans="1:14" x14ac:dyDescent="0.3">
      <c r="A264">
        <v>263</v>
      </c>
      <c r="B264" t="s">
        <v>31</v>
      </c>
      <c r="C264" t="s">
        <v>87</v>
      </c>
      <c r="D264" t="s">
        <v>276</v>
      </c>
      <c r="E264" t="s">
        <v>386</v>
      </c>
      <c r="F264" t="s">
        <v>27</v>
      </c>
      <c r="G264">
        <v>140.19999999999999</v>
      </c>
      <c r="H264">
        <v>2</v>
      </c>
      <c r="I264">
        <v>1</v>
      </c>
      <c r="J264" t="s">
        <v>94</v>
      </c>
      <c r="K264" t="s">
        <v>20</v>
      </c>
      <c r="L264" t="s">
        <v>21</v>
      </c>
      <c r="M264" t="s">
        <v>36</v>
      </c>
      <c r="N264" t="s">
        <v>41</v>
      </c>
    </row>
    <row r="265" spans="1:14" x14ac:dyDescent="0.3">
      <c r="A265">
        <v>264</v>
      </c>
      <c r="B265" t="s">
        <v>31</v>
      </c>
      <c r="C265" t="s">
        <v>300</v>
      </c>
      <c r="D265" t="s">
        <v>143</v>
      </c>
      <c r="E265" t="s">
        <v>380</v>
      </c>
      <c r="F265" t="s">
        <v>18</v>
      </c>
      <c r="G265">
        <v>140.36000000000001</v>
      </c>
      <c r="H265">
        <v>1</v>
      </c>
      <c r="I265">
        <v>0</v>
      </c>
      <c r="J265" t="s">
        <v>94</v>
      </c>
      <c r="K265" t="s">
        <v>29</v>
      </c>
      <c r="L265" t="s">
        <v>21</v>
      </c>
      <c r="M265" t="s">
        <v>36</v>
      </c>
      <c r="N265" t="s">
        <v>41</v>
      </c>
    </row>
    <row r="266" spans="1:14" x14ac:dyDescent="0.3">
      <c r="A266">
        <v>265</v>
      </c>
      <c r="B266" t="s">
        <v>14</v>
      </c>
      <c r="C266" t="s">
        <v>317</v>
      </c>
      <c r="D266" t="s">
        <v>393</v>
      </c>
      <c r="E266" t="s">
        <v>394</v>
      </c>
      <c r="F266" t="s">
        <v>18</v>
      </c>
      <c r="G266">
        <v>164.01</v>
      </c>
      <c r="H266">
        <v>2</v>
      </c>
      <c r="I266">
        <v>2</v>
      </c>
      <c r="J266" t="s">
        <v>35</v>
      </c>
      <c r="K266" t="s">
        <v>44</v>
      </c>
      <c r="L266" t="s">
        <v>21</v>
      </c>
      <c r="M266" t="s">
        <v>36</v>
      </c>
      <c r="N266" t="s">
        <v>41</v>
      </c>
    </row>
    <row r="267" spans="1:14" x14ac:dyDescent="0.3">
      <c r="A267">
        <v>266</v>
      </c>
      <c r="B267" t="s">
        <v>37</v>
      </c>
      <c r="C267" t="s">
        <v>62</v>
      </c>
      <c r="D267" t="s">
        <v>157</v>
      </c>
      <c r="E267" t="s">
        <v>395</v>
      </c>
      <c r="F267" t="s">
        <v>27</v>
      </c>
      <c r="G267">
        <v>159.80000000000001</v>
      </c>
      <c r="H267">
        <v>2</v>
      </c>
      <c r="I267">
        <v>2</v>
      </c>
      <c r="J267" t="s">
        <v>35</v>
      </c>
      <c r="K267" t="s">
        <v>99</v>
      </c>
      <c r="L267" t="s">
        <v>60</v>
      </c>
      <c r="M267" t="s">
        <v>22</v>
      </c>
      <c r="N267" t="s">
        <v>45</v>
      </c>
    </row>
    <row r="268" spans="1:14" x14ac:dyDescent="0.3">
      <c r="A268">
        <v>267</v>
      </c>
      <c r="B268" t="s">
        <v>50</v>
      </c>
      <c r="C268" t="s">
        <v>48</v>
      </c>
      <c r="D268" t="s">
        <v>47</v>
      </c>
      <c r="E268" t="s">
        <v>206</v>
      </c>
      <c r="F268" t="s">
        <v>27</v>
      </c>
      <c r="G268">
        <v>201.25</v>
      </c>
      <c r="H268">
        <v>2</v>
      </c>
      <c r="I268">
        <v>0</v>
      </c>
      <c r="J268" t="s">
        <v>19</v>
      </c>
      <c r="K268" t="s">
        <v>66</v>
      </c>
      <c r="L268" t="s">
        <v>70</v>
      </c>
      <c r="M268" t="s">
        <v>36</v>
      </c>
      <c r="N268" t="s">
        <v>41</v>
      </c>
    </row>
    <row r="269" spans="1:14" x14ac:dyDescent="0.3">
      <c r="A269">
        <v>268</v>
      </c>
      <c r="B269" t="s">
        <v>31</v>
      </c>
      <c r="C269" t="s">
        <v>92</v>
      </c>
      <c r="D269" t="s">
        <v>144</v>
      </c>
      <c r="E269" t="s">
        <v>304</v>
      </c>
      <c r="F269" t="s">
        <v>18</v>
      </c>
      <c r="G269">
        <v>244.45</v>
      </c>
      <c r="H269">
        <v>2</v>
      </c>
      <c r="I269">
        <v>0</v>
      </c>
      <c r="J269" t="s">
        <v>55</v>
      </c>
      <c r="K269" t="s">
        <v>66</v>
      </c>
      <c r="L269" t="s">
        <v>60</v>
      </c>
      <c r="M269" t="s">
        <v>36</v>
      </c>
      <c r="N269" t="s">
        <v>41</v>
      </c>
    </row>
    <row r="270" spans="1:14" x14ac:dyDescent="0.3">
      <c r="A270">
        <v>269</v>
      </c>
      <c r="B270" t="s">
        <v>31</v>
      </c>
      <c r="C270" t="s">
        <v>328</v>
      </c>
      <c r="D270" t="s">
        <v>323</v>
      </c>
      <c r="E270" t="s">
        <v>61</v>
      </c>
      <c r="F270" t="s">
        <v>18</v>
      </c>
      <c r="G270">
        <v>224.01</v>
      </c>
      <c r="H270">
        <v>2</v>
      </c>
      <c r="I270">
        <v>0</v>
      </c>
      <c r="J270" t="s">
        <v>35</v>
      </c>
      <c r="K270" t="s">
        <v>29</v>
      </c>
      <c r="L270" t="s">
        <v>60</v>
      </c>
      <c r="M270" t="s">
        <v>36</v>
      </c>
      <c r="N270" t="s">
        <v>41</v>
      </c>
    </row>
    <row r="271" spans="1:14" x14ac:dyDescent="0.3">
      <c r="A271">
        <v>270</v>
      </c>
      <c r="B271" t="s">
        <v>37</v>
      </c>
      <c r="C271" t="s">
        <v>383</v>
      </c>
      <c r="D271" t="s">
        <v>396</v>
      </c>
      <c r="E271" t="s">
        <v>71</v>
      </c>
      <c r="F271" t="s">
        <v>27</v>
      </c>
      <c r="G271">
        <v>120.49</v>
      </c>
      <c r="H271">
        <v>1</v>
      </c>
      <c r="I271">
        <v>0</v>
      </c>
      <c r="J271" t="s">
        <v>35</v>
      </c>
      <c r="K271" t="s">
        <v>66</v>
      </c>
      <c r="L271" t="s">
        <v>60</v>
      </c>
      <c r="M271" t="s">
        <v>22</v>
      </c>
      <c r="N271" t="s">
        <v>41</v>
      </c>
    </row>
    <row r="272" spans="1:14" x14ac:dyDescent="0.3">
      <c r="A272">
        <v>271</v>
      </c>
      <c r="B272" t="s">
        <v>50</v>
      </c>
      <c r="C272" t="s">
        <v>290</v>
      </c>
      <c r="D272" t="s">
        <v>265</v>
      </c>
      <c r="E272" t="s">
        <v>364</v>
      </c>
      <c r="F272" t="s">
        <v>49</v>
      </c>
      <c r="G272">
        <v>156.99</v>
      </c>
      <c r="H272">
        <v>2</v>
      </c>
      <c r="I272">
        <v>2</v>
      </c>
      <c r="J272" t="s">
        <v>94</v>
      </c>
      <c r="K272" t="s">
        <v>44</v>
      </c>
      <c r="L272" t="s">
        <v>21</v>
      </c>
      <c r="M272" t="s">
        <v>36</v>
      </c>
      <c r="N272" t="s">
        <v>45</v>
      </c>
    </row>
    <row r="273" spans="1:14" x14ac:dyDescent="0.3">
      <c r="A273">
        <v>272</v>
      </c>
      <c r="B273" t="s">
        <v>50</v>
      </c>
      <c r="C273" t="s">
        <v>71</v>
      </c>
      <c r="D273" t="s">
        <v>195</v>
      </c>
      <c r="E273" t="s">
        <v>397</v>
      </c>
      <c r="F273" t="s">
        <v>27</v>
      </c>
      <c r="G273">
        <v>222.21</v>
      </c>
      <c r="H273">
        <v>2</v>
      </c>
      <c r="I273">
        <v>3</v>
      </c>
      <c r="J273" t="s">
        <v>28</v>
      </c>
      <c r="K273" t="s">
        <v>66</v>
      </c>
      <c r="L273" t="s">
        <v>21</v>
      </c>
      <c r="M273" t="s">
        <v>36</v>
      </c>
      <c r="N273" t="s">
        <v>45</v>
      </c>
    </row>
    <row r="274" spans="1:14" x14ac:dyDescent="0.3">
      <c r="A274">
        <v>273</v>
      </c>
      <c r="B274" t="s">
        <v>31</v>
      </c>
      <c r="C274" t="s">
        <v>127</v>
      </c>
      <c r="D274" t="s">
        <v>398</v>
      </c>
      <c r="E274" t="s">
        <v>166</v>
      </c>
      <c r="F274" t="s">
        <v>18</v>
      </c>
      <c r="G274">
        <v>198.95</v>
      </c>
      <c r="H274">
        <v>2</v>
      </c>
      <c r="I274">
        <v>1</v>
      </c>
      <c r="J274" t="s">
        <v>35</v>
      </c>
      <c r="K274" t="s">
        <v>66</v>
      </c>
      <c r="L274" t="s">
        <v>21</v>
      </c>
      <c r="M274" t="s">
        <v>36</v>
      </c>
      <c r="N274" t="s">
        <v>41</v>
      </c>
    </row>
    <row r="275" spans="1:14" x14ac:dyDescent="0.3">
      <c r="A275">
        <v>274</v>
      </c>
      <c r="B275" t="s">
        <v>50</v>
      </c>
      <c r="C275" t="s">
        <v>399</v>
      </c>
      <c r="D275" t="s">
        <v>135</v>
      </c>
      <c r="E275" t="s">
        <v>392</v>
      </c>
      <c r="F275" t="s">
        <v>49</v>
      </c>
      <c r="G275">
        <v>102.05</v>
      </c>
      <c r="H275">
        <v>1</v>
      </c>
      <c r="I275">
        <v>2</v>
      </c>
      <c r="J275" t="s">
        <v>28</v>
      </c>
      <c r="K275" t="s">
        <v>29</v>
      </c>
      <c r="L275" t="s">
        <v>56</v>
      </c>
      <c r="M275" t="s">
        <v>22</v>
      </c>
      <c r="N275" t="s">
        <v>41</v>
      </c>
    </row>
    <row r="276" spans="1:14" x14ac:dyDescent="0.3">
      <c r="A276">
        <v>275</v>
      </c>
      <c r="B276" t="s">
        <v>31</v>
      </c>
      <c r="C276" t="s">
        <v>87</v>
      </c>
      <c r="D276" t="s">
        <v>78</v>
      </c>
      <c r="E276" t="s">
        <v>111</v>
      </c>
      <c r="F276" t="s">
        <v>27</v>
      </c>
      <c r="G276">
        <v>136.38999999999999</v>
      </c>
      <c r="H276">
        <v>2</v>
      </c>
      <c r="I276">
        <v>1</v>
      </c>
      <c r="J276" t="s">
        <v>28</v>
      </c>
      <c r="K276" t="s">
        <v>99</v>
      </c>
      <c r="L276" t="s">
        <v>70</v>
      </c>
      <c r="M276" t="s">
        <v>36</v>
      </c>
      <c r="N276" t="s">
        <v>45</v>
      </c>
    </row>
    <row r="277" spans="1:14" x14ac:dyDescent="0.3">
      <c r="A277">
        <v>276</v>
      </c>
      <c r="B277" t="s">
        <v>14</v>
      </c>
      <c r="C277" t="s">
        <v>187</v>
      </c>
      <c r="D277" t="s">
        <v>53</v>
      </c>
      <c r="E277" t="s">
        <v>178</v>
      </c>
      <c r="F277" t="s">
        <v>54</v>
      </c>
      <c r="G277">
        <v>402.57</v>
      </c>
      <c r="H277">
        <v>1</v>
      </c>
      <c r="I277">
        <v>0</v>
      </c>
      <c r="J277" t="s">
        <v>35</v>
      </c>
      <c r="K277" t="s">
        <v>44</v>
      </c>
      <c r="L277" t="s">
        <v>21</v>
      </c>
      <c r="M277" t="s">
        <v>36</v>
      </c>
      <c r="N277" t="s">
        <v>45</v>
      </c>
    </row>
    <row r="278" spans="1:14" x14ac:dyDescent="0.3">
      <c r="A278">
        <v>277</v>
      </c>
      <c r="B278" t="s">
        <v>14</v>
      </c>
      <c r="C278" t="s">
        <v>114</v>
      </c>
      <c r="D278" t="s">
        <v>258</v>
      </c>
      <c r="E278" t="s">
        <v>318</v>
      </c>
      <c r="F278" t="s">
        <v>54</v>
      </c>
      <c r="G278">
        <v>391.15</v>
      </c>
      <c r="H278">
        <v>2</v>
      </c>
      <c r="I278">
        <v>3</v>
      </c>
      <c r="J278" t="s">
        <v>94</v>
      </c>
      <c r="K278" t="s">
        <v>66</v>
      </c>
      <c r="L278" t="s">
        <v>21</v>
      </c>
      <c r="M278" t="s">
        <v>36</v>
      </c>
      <c r="N278" t="s">
        <v>41</v>
      </c>
    </row>
    <row r="279" spans="1:14" x14ac:dyDescent="0.3">
      <c r="A279">
        <v>278</v>
      </c>
      <c r="B279" t="s">
        <v>31</v>
      </c>
      <c r="C279" t="s">
        <v>104</v>
      </c>
      <c r="D279" t="s">
        <v>77</v>
      </c>
      <c r="E279" t="s">
        <v>105</v>
      </c>
      <c r="F279" t="s">
        <v>27</v>
      </c>
      <c r="G279">
        <v>131.21</v>
      </c>
      <c r="H279">
        <v>2</v>
      </c>
      <c r="I279">
        <v>0</v>
      </c>
      <c r="J279" t="s">
        <v>94</v>
      </c>
      <c r="K279" t="s">
        <v>66</v>
      </c>
      <c r="L279" t="s">
        <v>21</v>
      </c>
      <c r="M279" t="s">
        <v>36</v>
      </c>
      <c r="N279" t="s">
        <v>41</v>
      </c>
    </row>
    <row r="280" spans="1:14" x14ac:dyDescent="0.3">
      <c r="A280">
        <v>279</v>
      </c>
      <c r="B280" t="s">
        <v>14</v>
      </c>
      <c r="C280" t="s">
        <v>194</v>
      </c>
      <c r="D280" t="s">
        <v>399</v>
      </c>
      <c r="E280" t="s">
        <v>288</v>
      </c>
      <c r="F280" t="s">
        <v>18</v>
      </c>
      <c r="G280">
        <v>250.57</v>
      </c>
      <c r="H280">
        <v>3</v>
      </c>
      <c r="I280">
        <v>0</v>
      </c>
      <c r="J280" t="s">
        <v>28</v>
      </c>
      <c r="K280" t="s">
        <v>44</v>
      </c>
      <c r="L280" t="s">
        <v>56</v>
      </c>
      <c r="M280" t="s">
        <v>36</v>
      </c>
      <c r="N280" t="s">
        <v>23</v>
      </c>
    </row>
    <row r="281" spans="1:14" x14ac:dyDescent="0.3">
      <c r="A281">
        <v>280</v>
      </c>
      <c r="B281" t="s">
        <v>14</v>
      </c>
      <c r="C281" t="s">
        <v>126</v>
      </c>
      <c r="D281" t="s">
        <v>281</v>
      </c>
      <c r="E281" t="s">
        <v>223</v>
      </c>
      <c r="F281" t="s">
        <v>49</v>
      </c>
      <c r="G281">
        <v>110.18</v>
      </c>
      <c r="H281">
        <v>1</v>
      </c>
      <c r="I281">
        <v>0</v>
      </c>
      <c r="J281" t="s">
        <v>28</v>
      </c>
      <c r="K281" t="s">
        <v>66</v>
      </c>
      <c r="L281" t="s">
        <v>60</v>
      </c>
      <c r="M281" t="s">
        <v>36</v>
      </c>
      <c r="N281" t="s">
        <v>41</v>
      </c>
    </row>
    <row r="282" spans="1:14" x14ac:dyDescent="0.3">
      <c r="A282">
        <v>281</v>
      </c>
      <c r="B282" t="s">
        <v>31</v>
      </c>
      <c r="C282" t="s">
        <v>52</v>
      </c>
      <c r="D282" t="s">
        <v>232</v>
      </c>
      <c r="E282" t="s">
        <v>169</v>
      </c>
      <c r="F282" t="s">
        <v>49</v>
      </c>
      <c r="G282">
        <v>96.42</v>
      </c>
      <c r="H282">
        <v>2</v>
      </c>
      <c r="I282">
        <v>1</v>
      </c>
      <c r="J282" t="s">
        <v>55</v>
      </c>
      <c r="K282" t="s">
        <v>44</v>
      </c>
      <c r="L282" t="s">
        <v>21</v>
      </c>
      <c r="M282" t="s">
        <v>36</v>
      </c>
      <c r="N282" t="s">
        <v>41</v>
      </c>
    </row>
    <row r="283" spans="1:14" x14ac:dyDescent="0.3">
      <c r="A283">
        <v>282</v>
      </c>
      <c r="B283" t="s">
        <v>37</v>
      </c>
      <c r="C283" t="s">
        <v>241</v>
      </c>
      <c r="D283" t="s">
        <v>26</v>
      </c>
      <c r="E283" t="s">
        <v>116</v>
      </c>
      <c r="F283" t="s">
        <v>49</v>
      </c>
      <c r="G283">
        <v>143.6</v>
      </c>
      <c r="H283">
        <v>2</v>
      </c>
      <c r="I283">
        <v>2</v>
      </c>
      <c r="J283" t="s">
        <v>28</v>
      </c>
      <c r="K283" t="s">
        <v>99</v>
      </c>
      <c r="L283" t="s">
        <v>21</v>
      </c>
      <c r="M283" t="s">
        <v>22</v>
      </c>
      <c r="N283" t="s">
        <v>41</v>
      </c>
    </row>
    <row r="284" spans="1:14" x14ac:dyDescent="0.3">
      <c r="A284">
        <v>283</v>
      </c>
      <c r="B284" t="s">
        <v>31</v>
      </c>
      <c r="C284" t="s">
        <v>261</v>
      </c>
      <c r="D284" t="s">
        <v>322</v>
      </c>
      <c r="E284" t="s">
        <v>224</v>
      </c>
      <c r="F284" t="s">
        <v>18</v>
      </c>
      <c r="G284">
        <v>241.96</v>
      </c>
      <c r="H284">
        <v>3</v>
      </c>
      <c r="I284">
        <v>1</v>
      </c>
      <c r="J284" t="s">
        <v>19</v>
      </c>
      <c r="K284" t="s">
        <v>20</v>
      </c>
      <c r="L284" t="s">
        <v>60</v>
      </c>
      <c r="M284" t="s">
        <v>36</v>
      </c>
      <c r="N284" t="s">
        <v>41</v>
      </c>
    </row>
    <row r="285" spans="1:14" x14ac:dyDescent="0.3">
      <c r="A285">
        <v>284</v>
      </c>
      <c r="B285" t="s">
        <v>37</v>
      </c>
      <c r="C285" t="s">
        <v>96</v>
      </c>
      <c r="D285" t="s">
        <v>254</v>
      </c>
      <c r="E285" t="s">
        <v>253</v>
      </c>
      <c r="F285" t="s">
        <v>49</v>
      </c>
      <c r="G285">
        <v>129.24</v>
      </c>
      <c r="H285">
        <v>4</v>
      </c>
      <c r="I285">
        <v>0</v>
      </c>
      <c r="J285" t="s">
        <v>19</v>
      </c>
      <c r="K285" t="s">
        <v>44</v>
      </c>
      <c r="L285" t="s">
        <v>21</v>
      </c>
      <c r="M285" t="s">
        <v>22</v>
      </c>
      <c r="N285" t="s">
        <v>23</v>
      </c>
    </row>
    <row r="286" spans="1:14" x14ac:dyDescent="0.3">
      <c r="A286">
        <v>285</v>
      </c>
      <c r="B286" t="s">
        <v>37</v>
      </c>
      <c r="C286" t="s">
        <v>137</v>
      </c>
      <c r="D286" t="s">
        <v>199</v>
      </c>
      <c r="E286" t="s">
        <v>118</v>
      </c>
      <c r="F286" t="s">
        <v>54</v>
      </c>
      <c r="G286">
        <v>534.11</v>
      </c>
      <c r="H286">
        <v>4</v>
      </c>
      <c r="I286">
        <v>0</v>
      </c>
      <c r="J286" t="s">
        <v>55</v>
      </c>
      <c r="K286" t="s">
        <v>66</v>
      </c>
      <c r="L286" t="s">
        <v>60</v>
      </c>
      <c r="M286" t="s">
        <v>36</v>
      </c>
      <c r="N286" t="s">
        <v>41</v>
      </c>
    </row>
    <row r="287" spans="1:14" x14ac:dyDescent="0.3">
      <c r="A287">
        <v>286</v>
      </c>
      <c r="B287" t="s">
        <v>14</v>
      </c>
      <c r="C287" t="s">
        <v>147</v>
      </c>
      <c r="D287" t="s">
        <v>226</v>
      </c>
      <c r="E287" t="s">
        <v>231</v>
      </c>
      <c r="F287" t="s">
        <v>49</v>
      </c>
      <c r="G287">
        <v>103.37</v>
      </c>
      <c r="H287">
        <v>4</v>
      </c>
      <c r="I287">
        <v>0</v>
      </c>
      <c r="J287" t="s">
        <v>19</v>
      </c>
      <c r="K287" t="s">
        <v>44</v>
      </c>
      <c r="L287" t="s">
        <v>60</v>
      </c>
      <c r="M287" t="s">
        <v>36</v>
      </c>
      <c r="N287" t="s">
        <v>41</v>
      </c>
    </row>
    <row r="288" spans="1:14" x14ac:dyDescent="0.3">
      <c r="A288">
        <v>287</v>
      </c>
      <c r="B288" t="s">
        <v>37</v>
      </c>
      <c r="C288" t="s">
        <v>282</v>
      </c>
      <c r="D288" t="s">
        <v>153</v>
      </c>
      <c r="E288" t="s">
        <v>376</v>
      </c>
      <c r="F288" t="s">
        <v>49</v>
      </c>
      <c r="G288">
        <v>132.25</v>
      </c>
      <c r="H288">
        <v>2</v>
      </c>
      <c r="I288">
        <v>1</v>
      </c>
      <c r="J288" t="s">
        <v>28</v>
      </c>
      <c r="K288" t="s">
        <v>66</v>
      </c>
      <c r="L288" t="s">
        <v>21</v>
      </c>
      <c r="M288" t="s">
        <v>36</v>
      </c>
      <c r="N288" t="s">
        <v>95</v>
      </c>
    </row>
    <row r="289" spans="1:14" x14ac:dyDescent="0.3">
      <c r="A289">
        <v>288</v>
      </c>
      <c r="B289" t="s">
        <v>37</v>
      </c>
      <c r="C289" t="s">
        <v>151</v>
      </c>
      <c r="D289" t="s">
        <v>315</v>
      </c>
      <c r="E289" t="s">
        <v>104</v>
      </c>
      <c r="F289" t="s">
        <v>49</v>
      </c>
      <c r="G289">
        <v>117.83</v>
      </c>
      <c r="H289">
        <v>3</v>
      </c>
      <c r="I289">
        <v>2</v>
      </c>
      <c r="J289" t="s">
        <v>28</v>
      </c>
      <c r="K289" t="s">
        <v>44</v>
      </c>
      <c r="L289" t="s">
        <v>21</v>
      </c>
      <c r="M289" t="s">
        <v>36</v>
      </c>
      <c r="N289" t="s">
        <v>23</v>
      </c>
    </row>
    <row r="290" spans="1:14" x14ac:dyDescent="0.3">
      <c r="A290">
        <v>289</v>
      </c>
      <c r="B290" t="s">
        <v>37</v>
      </c>
      <c r="C290" t="s">
        <v>217</v>
      </c>
      <c r="D290" t="s">
        <v>272</v>
      </c>
      <c r="E290" t="s">
        <v>325</v>
      </c>
      <c r="F290" t="s">
        <v>18</v>
      </c>
      <c r="G290">
        <v>259.05</v>
      </c>
      <c r="H290">
        <v>3</v>
      </c>
      <c r="I290">
        <v>0</v>
      </c>
      <c r="J290" t="s">
        <v>28</v>
      </c>
      <c r="K290" t="s">
        <v>66</v>
      </c>
      <c r="L290" t="s">
        <v>21</v>
      </c>
      <c r="M290" t="s">
        <v>36</v>
      </c>
      <c r="N290" t="s">
        <v>41</v>
      </c>
    </row>
    <row r="291" spans="1:14" x14ac:dyDescent="0.3">
      <c r="A291">
        <v>290</v>
      </c>
      <c r="B291" t="s">
        <v>31</v>
      </c>
      <c r="C291" t="s">
        <v>191</v>
      </c>
      <c r="D291" t="s">
        <v>319</v>
      </c>
      <c r="E291" t="s">
        <v>267</v>
      </c>
      <c r="F291" t="s">
        <v>49</v>
      </c>
      <c r="G291">
        <v>85.57</v>
      </c>
      <c r="H291">
        <v>1</v>
      </c>
      <c r="I291">
        <v>0</v>
      </c>
      <c r="J291" t="s">
        <v>28</v>
      </c>
      <c r="K291" t="s">
        <v>99</v>
      </c>
      <c r="L291" t="s">
        <v>56</v>
      </c>
      <c r="M291" t="s">
        <v>36</v>
      </c>
      <c r="N291" t="s">
        <v>23</v>
      </c>
    </row>
    <row r="292" spans="1:14" x14ac:dyDescent="0.3">
      <c r="A292">
        <v>291</v>
      </c>
      <c r="B292" t="s">
        <v>14</v>
      </c>
      <c r="C292" t="s">
        <v>310</v>
      </c>
      <c r="D292" t="s">
        <v>53</v>
      </c>
      <c r="E292" t="s">
        <v>400</v>
      </c>
      <c r="F292" t="s">
        <v>18</v>
      </c>
      <c r="G292">
        <v>212.86</v>
      </c>
      <c r="H292">
        <v>2</v>
      </c>
      <c r="I292">
        <v>0</v>
      </c>
      <c r="J292" t="s">
        <v>19</v>
      </c>
      <c r="K292" t="s">
        <v>20</v>
      </c>
      <c r="L292" t="s">
        <v>21</v>
      </c>
      <c r="M292" t="s">
        <v>22</v>
      </c>
      <c r="N292" t="s">
        <v>23</v>
      </c>
    </row>
    <row r="293" spans="1:14" x14ac:dyDescent="0.3">
      <c r="A293">
        <v>292</v>
      </c>
      <c r="B293" t="s">
        <v>50</v>
      </c>
      <c r="C293" t="s">
        <v>282</v>
      </c>
      <c r="D293" t="s">
        <v>147</v>
      </c>
      <c r="E293" t="s">
        <v>281</v>
      </c>
      <c r="F293" t="s">
        <v>54</v>
      </c>
      <c r="G293">
        <v>336.93</v>
      </c>
      <c r="H293">
        <v>2</v>
      </c>
      <c r="I293">
        <v>0</v>
      </c>
      <c r="J293" t="s">
        <v>35</v>
      </c>
      <c r="K293" t="s">
        <v>66</v>
      </c>
      <c r="L293" t="s">
        <v>56</v>
      </c>
      <c r="M293" t="s">
        <v>36</v>
      </c>
      <c r="N293" t="s">
        <v>41</v>
      </c>
    </row>
    <row r="294" spans="1:14" x14ac:dyDescent="0.3">
      <c r="A294">
        <v>293</v>
      </c>
      <c r="B294" t="s">
        <v>37</v>
      </c>
      <c r="C294" t="s">
        <v>294</v>
      </c>
      <c r="D294" t="s">
        <v>385</v>
      </c>
      <c r="E294" t="s">
        <v>233</v>
      </c>
      <c r="F294" t="s">
        <v>27</v>
      </c>
      <c r="G294">
        <v>153.94999999999999</v>
      </c>
      <c r="H294">
        <v>4</v>
      </c>
      <c r="I294">
        <v>0</v>
      </c>
      <c r="J294" t="s">
        <v>19</v>
      </c>
      <c r="K294" t="s">
        <v>66</v>
      </c>
      <c r="L294" t="s">
        <v>21</v>
      </c>
      <c r="M294" t="s">
        <v>36</v>
      </c>
      <c r="N294" t="s">
        <v>23</v>
      </c>
    </row>
    <row r="295" spans="1:14" x14ac:dyDescent="0.3">
      <c r="A295">
        <v>294</v>
      </c>
      <c r="B295" t="s">
        <v>31</v>
      </c>
      <c r="C295" t="s">
        <v>285</v>
      </c>
      <c r="D295" t="s">
        <v>127</v>
      </c>
      <c r="E295" t="s">
        <v>269</v>
      </c>
      <c r="F295" t="s">
        <v>49</v>
      </c>
      <c r="G295">
        <v>65.78</v>
      </c>
      <c r="H295">
        <v>2</v>
      </c>
      <c r="I295">
        <v>1</v>
      </c>
      <c r="J295" t="s">
        <v>28</v>
      </c>
      <c r="K295" t="s">
        <v>99</v>
      </c>
      <c r="L295" t="s">
        <v>21</v>
      </c>
      <c r="M295" t="s">
        <v>36</v>
      </c>
      <c r="N295" t="s">
        <v>41</v>
      </c>
    </row>
    <row r="296" spans="1:14" x14ac:dyDescent="0.3">
      <c r="A296">
        <v>295</v>
      </c>
      <c r="B296" t="s">
        <v>50</v>
      </c>
      <c r="C296" t="s">
        <v>229</v>
      </c>
      <c r="D296" t="s">
        <v>267</v>
      </c>
      <c r="E296" t="s">
        <v>74</v>
      </c>
      <c r="F296" t="s">
        <v>49</v>
      </c>
      <c r="G296">
        <v>81.93</v>
      </c>
      <c r="H296">
        <v>2</v>
      </c>
      <c r="I296">
        <v>0</v>
      </c>
      <c r="J296" t="s">
        <v>55</v>
      </c>
      <c r="K296" t="s">
        <v>20</v>
      </c>
      <c r="L296" t="s">
        <v>56</v>
      </c>
      <c r="M296" t="s">
        <v>22</v>
      </c>
      <c r="N296" t="s">
        <v>41</v>
      </c>
    </row>
    <row r="297" spans="1:14" x14ac:dyDescent="0.3">
      <c r="A297">
        <v>296</v>
      </c>
      <c r="B297" t="s">
        <v>37</v>
      </c>
      <c r="C297" t="s">
        <v>356</v>
      </c>
      <c r="D297" t="s">
        <v>401</v>
      </c>
      <c r="E297" t="s">
        <v>72</v>
      </c>
      <c r="F297" t="s">
        <v>54</v>
      </c>
      <c r="G297">
        <v>480.05</v>
      </c>
      <c r="H297">
        <v>3</v>
      </c>
      <c r="I297">
        <v>2</v>
      </c>
      <c r="J297" t="s">
        <v>28</v>
      </c>
      <c r="K297" t="s">
        <v>44</v>
      </c>
      <c r="L297" t="s">
        <v>70</v>
      </c>
      <c r="M297" t="s">
        <v>36</v>
      </c>
      <c r="N297" t="s">
        <v>41</v>
      </c>
    </row>
    <row r="298" spans="1:14" x14ac:dyDescent="0.3">
      <c r="A298">
        <v>297</v>
      </c>
      <c r="B298" t="s">
        <v>14</v>
      </c>
      <c r="C298" t="s">
        <v>182</v>
      </c>
      <c r="D298" t="s">
        <v>382</v>
      </c>
      <c r="E298" t="s">
        <v>402</v>
      </c>
      <c r="F298" t="s">
        <v>27</v>
      </c>
      <c r="G298">
        <v>145.97</v>
      </c>
      <c r="H298">
        <v>1</v>
      </c>
      <c r="I298">
        <v>1</v>
      </c>
      <c r="J298" t="s">
        <v>35</v>
      </c>
      <c r="K298" t="s">
        <v>44</v>
      </c>
      <c r="L298" t="s">
        <v>60</v>
      </c>
      <c r="M298" t="s">
        <v>22</v>
      </c>
      <c r="N298" t="s">
        <v>41</v>
      </c>
    </row>
    <row r="299" spans="1:14" x14ac:dyDescent="0.3">
      <c r="A299">
        <v>298</v>
      </c>
      <c r="B299" t="s">
        <v>50</v>
      </c>
      <c r="C299" t="s">
        <v>403</v>
      </c>
      <c r="D299" t="s">
        <v>178</v>
      </c>
      <c r="E299" t="s">
        <v>404</v>
      </c>
      <c r="F299" t="s">
        <v>18</v>
      </c>
      <c r="G299">
        <v>297.33</v>
      </c>
      <c r="H299">
        <v>1</v>
      </c>
      <c r="I299">
        <v>2</v>
      </c>
      <c r="J299" t="s">
        <v>55</v>
      </c>
      <c r="K299" t="s">
        <v>44</v>
      </c>
      <c r="L299" t="s">
        <v>21</v>
      </c>
      <c r="M299" t="s">
        <v>22</v>
      </c>
      <c r="N299" t="s">
        <v>41</v>
      </c>
    </row>
    <row r="300" spans="1:14" x14ac:dyDescent="0.3">
      <c r="A300">
        <v>299</v>
      </c>
      <c r="B300" t="s">
        <v>50</v>
      </c>
      <c r="C300" t="s">
        <v>53</v>
      </c>
      <c r="D300" t="s">
        <v>294</v>
      </c>
      <c r="E300" t="s">
        <v>110</v>
      </c>
      <c r="F300" t="s">
        <v>27</v>
      </c>
      <c r="G300">
        <v>173.33</v>
      </c>
      <c r="H300">
        <v>1</v>
      </c>
      <c r="I300">
        <v>0</v>
      </c>
      <c r="J300" t="s">
        <v>28</v>
      </c>
      <c r="K300" t="s">
        <v>29</v>
      </c>
      <c r="L300" t="s">
        <v>56</v>
      </c>
      <c r="M300" t="s">
        <v>36</v>
      </c>
      <c r="N300" t="s">
        <v>23</v>
      </c>
    </row>
    <row r="301" spans="1:14" x14ac:dyDescent="0.3">
      <c r="A301">
        <v>300</v>
      </c>
      <c r="B301" t="s">
        <v>50</v>
      </c>
      <c r="C301" t="s">
        <v>131</v>
      </c>
      <c r="D301" t="s">
        <v>115</v>
      </c>
      <c r="E301" t="s">
        <v>405</v>
      </c>
      <c r="F301" t="s">
        <v>49</v>
      </c>
      <c r="G301">
        <v>121.42</v>
      </c>
      <c r="H301">
        <v>1</v>
      </c>
      <c r="I301">
        <v>2</v>
      </c>
      <c r="J301" t="s">
        <v>28</v>
      </c>
      <c r="K301" t="s">
        <v>44</v>
      </c>
      <c r="L301" t="s">
        <v>21</v>
      </c>
      <c r="M301" t="s">
        <v>22</v>
      </c>
      <c r="N301" t="s">
        <v>23</v>
      </c>
    </row>
    <row r="302" spans="1:14" x14ac:dyDescent="0.3">
      <c r="A302">
        <v>301</v>
      </c>
      <c r="B302" t="s">
        <v>50</v>
      </c>
      <c r="C302" t="s">
        <v>120</v>
      </c>
      <c r="D302" t="s">
        <v>322</v>
      </c>
      <c r="E302" t="s">
        <v>204</v>
      </c>
      <c r="F302" t="s">
        <v>18</v>
      </c>
      <c r="G302">
        <v>311.23</v>
      </c>
      <c r="H302">
        <v>1</v>
      </c>
      <c r="I302">
        <v>0</v>
      </c>
      <c r="J302" t="s">
        <v>28</v>
      </c>
      <c r="K302" t="s">
        <v>44</v>
      </c>
      <c r="L302" t="s">
        <v>21</v>
      </c>
      <c r="M302" t="s">
        <v>36</v>
      </c>
      <c r="N302" t="s">
        <v>41</v>
      </c>
    </row>
    <row r="303" spans="1:14" x14ac:dyDescent="0.3">
      <c r="A303">
        <v>302</v>
      </c>
      <c r="B303" t="s">
        <v>14</v>
      </c>
      <c r="C303" t="s">
        <v>321</v>
      </c>
      <c r="D303" t="s">
        <v>293</v>
      </c>
      <c r="E303" t="s">
        <v>237</v>
      </c>
      <c r="F303" t="s">
        <v>27</v>
      </c>
      <c r="G303">
        <v>170.54</v>
      </c>
      <c r="H303">
        <v>2</v>
      </c>
      <c r="I303">
        <v>0</v>
      </c>
      <c r="J303" t="s">
        <v>55</v>
      </c>
      <c r="K303" t="s">
        <v>66</v>
      </c>
      <c r="L303" t="s">
        <v>70</v>
      </c>
      <c r="M303" t="s">
        <v>36</v>
      </c>
      <c r="N303" t="s">
        <v>45</v>
      </c>
    </row>
    <row r="304" spans="1:14" x14ac:dyDescent="0.3">
      <c r="A304">
        <v>303</v>
      </c>
      <c r="B304" t="s">
        <v>14</v>
      </c>
      <c r="C304" t="s">
        <v>138</v>
      </c>
      <c r="D304" t="s">
        <v>299</v>
      </c>
      <c r="E304" t="s">
        <v>380</v>
      </c>
      <c r="F304" t="s">
        <v>27</v>
      </c>
      <c r="G304">
        <v>162.94</v>
      </c>
      <c r="H304">
        <v>1</v>
      </c>
      <c r="I304">
        <v>0</v>
      </c>
      <c r="J304" t="s">
        <v>19</v>
      </c>
      <c r="K304" t="s">
        <v>66</v>
      </c>
      <c r="L304" t="s">
        <v>56</v>
      </c>
      <c r="M304" t="s">
        <v>36</v>
      </c>
      <c r="N304" t="s">
        <v>23</v>
      </c>
    </row>
    <row r="305" spans="1:14" x14ac:dyDescent="0.3">
      <c r="A305">
        <v>304</v>
      </c>
      <c r="B305" t="s">
        <v>37</v>
      </c>
      <c r="C305" t="s">
        <v>360</v>
      </c>
      <c r="D305" t="s">
        <v>129</v>
      </c>
      <c r="E305" t="s">
        <v>406</v>
      </c>
      <c r="F305" t="s">
        <v>18</v>
      </c>
      <c r="G305">
        <v>243.01</v>
      </c>
      <c r="H305">
        <v>2</v>
      </c>
      <c r="I305">
        <v>0</v>
      </c>
      <c r="J305" t="s">
        <v>28</v>
      </c>
      <c r="K305" t="s">
        <v>66</v>
      </c>
      <c r="L305" t="s">
        <v>21</v>
      </c>
      <c r="M305" t="s">
        <v>22</v>
      </c>
      <c r="N305" t="s">
        <v>41</v>
      </c>
    </row>
    <row r="306" spans="1:14" x14ac:dyDescent="0.3">
      <c r="A306">
        <v>305</v>
      </c>
      <c r="B306" t="s">
        <v>37</v>
      </c>
      <c r="C306" t="s">
        <v>134</v>
      </c>
      <c r="D306" t="s">
        <v>401</v>
      </c>
      <c r="E306" t="s">
        <v>391</v>
      </c>
      <c r="F306" t="s">
        <v>54</v>
      </c>
      <c r="G306">
        <v>504.45</v>
      </c>
      <c r="H306">
        <v>2</v>
      </c>
      <c r="I306">
        <v>0</v>
      </c>
      <c r="J306" t="s">
        <v>28</v>
      </c>
      <c r="K306" t="s">
        <v>44</v>
      </c>
      <c r="L306" t="s">
        <v>21</v>
      </c>
      <c r="M306" t="s">
        <v>22</v>
      </c>
      <c r="N306" t="s">
        <v>23</v>
      </c>
    </row>
    <row r="307" spans="1:14" x14ac:dyDescent="0.3">
      <c r="A307">
        <v>306</v>
      </c>
      <c r="B307" t="s">
        <v>31</v>
      </c>
      <c r="C307" t="s">
        <v>127</v>
      </c>
      <c r="D307" t="s">
        <v>398</v>
      </c>
      <c r="E307" t="s">
        <v>87</v>
      </c>
      <c r="F307" t="s">
        <v>49</v>
      </c>
      <c r="G307">
        <v>54.02</v>
      </c>
      <c r="H307">
        <v>1</v>
      </c>
      <c r="I307">
        <v>3</v>
      </c>
      <c r="J307" t="s">
        <v>35</v>
      </c>
      <c r="K307" t="s">
        <v>66</v>
      </c>
      <c r="L307" t="s">
        <v>60</v>
      </c>
      <c r="M307" t="s">
        <v>36</v>
      </c>
      <c r="N307" t="s">
        <v>41</v>
      </c>
    </row>
    <row r="308" spans="1:14" x14ac:dyDescent="0.3">
      <c r="A308">
        <v>307</v>
      </c>
      <c r="B308" t="s">
        <v>31</v>
      </c>
      <c r="C308" t="s">
        <v>252</v>
      </c>
      <c r="D308" t="s">
        <v>254</v>
      </c>
      <c r="E308" t="s">
        <v>168</v>
      </c>
      <c r="F308" t="s">
        <v>18</v>
      </c>
      <c r="G308">
        <v>200.42</v>
      </c>
      <c r="H308">
        <v>2</v>
      </c>
      <c r="I308">
        <v>0</v>
      </c>
      <c r="J308" t="s">
        <v>35</v>
      </c>
      <c r="K308" t="s">
        <v>99</v>
      </c>
      <c r="L308" t="s">
        <v>60</v>
      </c>
      <c r="M308" t="s">
        <v>22</v>
      </c>
      <c r="N308" t="s">
        <v>95</v>
      </c>
    </row>
    <row r="309" spans="1:14" x14ac:dyDescent="0.3">
      <c r="A309">
        <v>308</v>
      </c>
      <c r="B309" t="s">
        <v>37</v>
      </c>
      <c r="C309" t="s">
        <v>186</v>
      </c>
      <c r="D309" t="s">
        <v>65</v>
      </c>
      <c r="E309" t="s">
        <v>126</v>
      </c>
      <c r="F309" t="s">
        <v>27</v>
      </c>
      <c r="G309">
        <v>150.19</v>
      </c>
      <c r="H309">
        <v>1</v>
      </c>
      <c r="I309">
        <v>0</v>
      </c>
      <c r="J309" t="s">
        <v>28</v>
      </c>
      <c r="K309" t="s">
        <v>44</v>
      </c>
      <c r="L309" t="s">
        <v>56</v>
      </c>
      <c r="M309" t="s">
        <v>36</v>
      </c>
      <c r="N309" t="s">
        <v>23</v>
      </c>
    </row>
    <row r="310" spans="1:14" x14ac:dyDescent="0.3">
      <c r="A310">
        <v>309</v>
      </c>
      <c r="B310" t="s">
        <v>31</v>
      </c>
      <c r="C310" t="s">
        <v>39</v>
      </c>
      <c r="D310" t="s">
        <v>367</v>
      </c>
      <c r="E310" t="s">
        <v>182</v>
      </c>
      <c r="F310" t="s">
        <v>54</v>
      </c>
      <c r="G310">
        <v>319.98</v>
      </c>
      <c r="H310">
        <v>2</v>
      </c>
      <c r="I310">
        <v>0</v>
      </c>
      <c r="J310" t="s">
        <v>28</v>
      </c>
      <c r="K310" t="s">
        <v>20</v>
      </c>
      <c r="L310" t="s">
        <v>21</v>
      </c>
      <c r="M310" t="s">
        <v>36</v>
      </c>
      <c r="N310" t="s">
        <v>45</v>
      </c>
    </row>
    <row r="311" spans="1:14" x14ac:dyDescent="0.3">
      <c r="A311">
        <v>310</v>
      </c>
      <c r="B311" t="s">
        <v>31</v>
      </c>
      <c r="C311" t="s">
        <v>407</v>
      </c>
      <c r="D311" t="s">
        <v>43</v>
      </c>
      <c r="E311" t="s">
        <v>355</v>
      </c>
      <c r="F311" t="s">
        <v>27</v>
      </c>
      <c r="G311">
        <v>90.79</v>
      </c>
      <c r="H311">
        <v>3</v>
      </c>
      <c r="I311">
        <v>0</v>
      </c>
      <c r="J311" t="s">
        <v>28</v>
      </c>
      <c r="K311" t="s">
        <v>66</v>
      </c>
      <c r="L311" t="s">
        <v>21</v>
      </c>
      <c r="M311" t="s">
        <v>36</v>
      </c>
      <c r="N311" t="s">
        <v>41</v>
      </c>
    </row>
    <row r="312" spans="1:14" x14ac:dyDescent="0.3">
      <c r="A312">
        <v>311</v>
      </c>
      <c r="B312" t="s">
        <v>14</v>
      </c>
      <c r="C312" t="s">
        <v>388</v>
      </c>
      <c r="D312" t="s">
        <v>146</v>
      </c>
      <c r="E312" t="s">
        <v>79</v>
      </c>
      <c r="F312" t="s">
        <v>27</v>
      </c>
      <c r="G312">
        <v>117.97</v>
      </c>
      <c r="H312">
        <v>2</v>
      </c>
      <c r="I312">
        <v>2</v>
      </c>
      <c r="J312" t="s">
        <v>28</v>
      </c>
      <c r="K312" t="s">
        <v>99</v>
      </c>
      <c r="L312" t="s">
        <v>56</v>
      </c>
      <c r="M312" t="s">
        <v>36</v>
      </c>
      <c r="N312" t="s">
        <v>41</v>
      </c>
    </row>
    <row r="313" spans="1:14" x14ac:dyDescent="0.3">
      <c r="A313">
        <v>312</v>
      </c>
      <c r="B313" t="s">
        <v>50</v>
      </c>
      <c r="C313" t="s">
        <v>272</v>
      </c>
      <c r="D313" t="s">
        <v>291</v>
      </c>
      <c r="E313" t="s">
        <v>153</v>
      </c>
      <c r="F313" t="s">
        <v>27</v>
      </c>
      <c r="G313">
        <v>219.42</v>
      </c>
      <c r="H313">
        <v>2</v>
      </c>
      <c r="I313">
        <v>0</v>
      </c>
      <c r="J313" t="s">
        <v>19</v>
      </c>
      <c r="K313" t="s">
        <v>44</v>
      </c>
      <c r="L313" t="s">
        <v>21</v>
      </c>
      <c r="M313" t="s">
        <v>36</v>
      </c>
      <c r="N313" t="s">
        <v>95</v>
      </c>
    </row>
    <row r="314" spans="1:14" x14ac:dyDescent="0.3">
      <c r="A314">
        <v>313</v>
      </c>
      <c r="B314" t="s">
        <v>31</v>
      </c>
      <c r="C314" t="s">
        <v>186</v>
      </c>
      <c r="D314" t="s">
        <v>171</v>
      </c>
      <c r="E314" t="s">
        <v>241</v>
      </c>
      <c r="F314" t="s">
        <v>27</v>
      </c>
      <c r="G314">
        <v>150.76</v>
      </c>
      <c r="H314">
        <v>1</v>
      </c>
      <c r="I314">
        <v>0</v>
      </c>
      <c r="J314" t="s">
        <v>19</v>
      </c>
      <c r="K314" t="s">
        <v>44</v>
      </c>
      <c r="L314" t="s">
        <v>21</v>
      </c>
      <c r="M314" t="s">
        <v>36</v>
      </c>
      <c r="N314" t="s">
        <v>45</v>
      </c>
    </row>
    <row r="315" spans="1:14" x14ac:dyDescent="0.3">
      <c r="A315">
        <v>314</v>
      </c>
      <c r="B315" t="s">
        <v>50</v>
      </c>
      <c r="C315" t="s">
        <v>408</v>
      </c>
      <c r="D315" t="s">
        <v>319</v>
      </c>
      <c r="E315" t="s">
        <v>147</v>
      </c>
      <c r="F315" t="s">
        <v>49</v>
      </c>
      <c r="G315">
        <v>78.77</v>
      </c>
      <c r="H315">
        <v>2</v>
      </c>
      <c r="I315">
        <v>0</v>
      </c>
      <c r="J315" t="s">
        <v>28</v>
      </c>
      <c r="K315" t="s">
        <v>66</v>
      </c>
      <c r="L315" t="s">
        <v>60</v>
      </c>
      <c r="M315" t="s">
        <v>36</v>
      </c>
      <c r="N315" t="s">
        <v>41</v>
      </c>
    </row>
    <row r="316" spans="1:14" x14ac:dyDescent="0.3">
      <c r="A316">
        <v>315</v>
      </c>
      <c r="B316" t="s">
        <v>14</v>
      </c>
      <c r="C316" t="s">
        <v>161</v>
      </c>
      <c r="D316" t="s">
        <v>351</v>
      </c>
      <c r="E316" t="s">
        <v>83</v>
      </c>
      <c r="F316" t="s">
        <v>27</v>
      </c>
      <c r="G316">
        <v>118.95</v>
      </c>
      <c r="H316">
        <v>2</v>
      </c>
      <c r="I316">
        <v>0</v>
      </c>
      <c r="J316" t="s">
        <v>35</v>
      </c>
      <c r="K316" t="s">
        <v>66</v>
      </c>
      <c r="L316" t="s">
        <v>21</v>
      </c>
      <c r="M316" t="s">
        <v>36</v>
      </c>
      <c r="N316" t="s">
        <v>30</v>
      </c>
    </row>
    <row r="317" spans="1:14" x14ac:dyDescent="0.3">
      <c r="A317">
        <v>316</v>
      </c>
      <c r="B317" t="s">
        <v>14</v>
      </c>
      <c r="C317" t="s">
        <v>349</v>
      </c>
      <c r="D317" t="s">
        <v>224</v>
      </c>
      <c r="E317" t="s">
        <v>204</v>
      </c>
      <c r="F317" t="s">
        <v>27</v>
      </c>
      <c r="G317">
        <v>177.07</v>
      </c>
      <c r="H317">
        <v>1</v>
      </c>
      <c r="I317">
        <v>2</v>
      </c>
      <c r="J317" t="s">
        <v>94</v>
      </c>
      <c r="K317" t="s">
        <v>29</v>
      </c>
      <c r="L317" t="s">
        <v>56</v>
      </c>
      <c r="M317" t="s">
        <v>22</v>
      </c>
      <c r="N317" t="s">
        <v>41</v>
      </c>
    </row>
    <row r="318" spans="1:14" x14ac:dyDescent="0.3">
      <c r="A318">
        <v>317</v>
      </c>
      <c r="B318" t="s">
        <v>31</v>
      </c>
      <c r="C318" t="s">
        <v>135</v>
      </c>
      <c r="D318" t="s">
        <v>371</v>
      </c>
      <c r="E318" t="s">
        <v>182</v>
      </c>
      <c r="F318" t="s">
        <v>18</v>
      </c>
      <c r="G318">
        <v>170.1</v>
      </c>
      <c r="H318">
        <v>2</v>
      </c>
      <c r="I318">
        <v>0</v>
      </c>
      <c r="J318" t="s">
        <v>19</v>
      </c>
      <c r="K318" t="s">
        <v>99</v>
      </c>
      <c r="L318" t="s">
        <v>21</v>
      </c>
      <c r="M318" t="s">
        <v>36</v>
      </c>
      <c r="N318" t="s">
        <v>41</v>
      </c>
    </row>
    <row r="319" spans="1:14" x14ac:dyDescent="0.3">
      <c r="A319">
        <v>318</v>
      </c>
      <c r="B319" t="s">
        <v>31</v>
      </c>
      <c r="C319" t="s">
        <v>214</v>
      </c>
      <c r="D319" t="s">
        <v>76</v>
      </c>
      <c r="E319" t="s">
        <v>158</v>
      </c>
      <c r="F319" t="s">
        <v>27</v>
      </c>
      <c r="G319">
        <v>165.48</v>
      </c>
      <c r="H319">
        <v>1</v>
      </c>
      <c r="I319">
        <v>0</v>
      </c>
      <c r="J319" t="s">
        <v>28</v>
      </c>
      <c r="K319" t="s">
        <v>44</v>
      </c>
      <c r="L319" t="s">
        <v>21</v>
      </c>
      <c r="M319" t="s">
        <v>36</v>
      </c>
      <c r="N319" t="s">
        <v>23</v>
      </c>
    </row>
    <row r="320" spans="1:14" x14ac:dyDescent="0.3">
      <c r="A320">
        <v>319</v>
      </c>
      <c r="B320" t="s">
        <v>50</v>
      </c>
      <c r="C320" t="s">
        <v>409</v>
      </c>
      <c r="D320" t="s">
        <v>387</v>
      </c>
      <c r="E320" t="s">
        <v>369</v>
      </c>
      <c r="F320" t="s">
        <v>18</v>
      </c>
      <c r="G320">
        <v>270.52999999999997</v>
      </c>
      <c r="H320">
        <v>1</v>
      </c>
      <c r="I320">
        <v>1</v>
      </c>
      <c r="J320" t="s">
        <v>19</v>
      </c>
      <c r="K320" t="s">
        <v>99</v>
      </c>
      <c r="L320" t="s">
        <v>56</v>
      </c>
      <c r="M320" t="s">
        <v>36</v>
      </c>
      <c r="N320" t="s">
        <v>95</v>
      </c>
    </row>
    <row r="321" spans="1:14" x14ac:dyDescent="0.3">
      <c r="A321">
        <v>320</v>
      </c>
      <c r="B321" t="s">
        <v>37</v>
      </c>
      <c r="C321" t="s">
        <v>142</v>
      </c>
      <c r="D321" t="s">
        <v>158</v>
      </c>
      <c r="E321" t="s">
        <v>154</v>
      </c>
      <c r="F321" t="s">
        <v>49</v>
      </c>
      <c r="G321">
        <v>96.66</v>
      </c>
      <c r="H321">
        <v>1</v>
      </c>
      <c r="I321">
        <v>1</v>
      </c>
      <c r="J321" t="s">
        <v>94</v>
      </c>
      <c r="K321" t="s">
        <v>44</v>
      </c>
      <c r="L321" t="s">
        <v>60</v>
      </c>
      <c r="M321" t="s">
        <v>36</v>
      </c>
      <c r="N321" t="s">
        <v>41</v>
      </c>
    </row>
    <row r="322" spans="1:14" x14ac:dyDescent="0.3">
      <c r="A322">
        <v>321</v>
      </c>
      <c r="B322" t="s">
        <v>50</v>
      </c>
      <c r="C322" t="s">
        <v>177</v>
      </c>
      <c r="D322" t="s">
        <v>210</v>
      </c>
      <c r="E322" t="s">
        <v>410</v>
      </c>
      <c r="F322" t="s">
        <v>27</v>
      </c>
      <c r="G322">
        <v>151.51</v>
      </c>
      <c r="H322">
        <v>1</v>
      </c>
      <c r="I322">
        <v>1</v>
      </c>
      <c r="J322" t="s">
        <v>94</v>
      </c>
      <c r="K322" t="s">
        <v>20</v>
      </c>
      <c r="L322" t="s">
        <v>21</v>
      </c>
      <c r="M322" t="s">
        <v>36</v>
      </c>
      <c r="N322" t="s">
        <v>41</v>
      </c>
    </row>
    <row r="323" spans="1:14" x14ac:dyDescent="0.3">
      <c r="A323">
        <v>322</v>
      </c>
      <c r="B323" t="s">
        <v>50</v>
      </c>
      <c r="C323" t="s">
        <v>193</v>
      </c>
      <c r="D323" t="s">
        <v>356</v>
      </c>
      <c r="E323" t="s">
        <v>383</v>
      </c>
      <c r="F323" t="s">
        <v>27</v>
      </c>
      <c r="G323">
        <v>246.53</v>
      </c>
      <c r="H323">
        <v>1</v>
      </c>
      <c r="I323">
        <v>1</v>
      </c>
      <c r="J323" t="s">
        <v>28</v>
      </c>
      <c r="K323" t="s">
        <v>29</v>
      </c>
      <c r="L323" t="s">
        <v>21</v>
      </c>
      <c r="M323" t="s">
        <v>22</v>
      </c>
      <c r="N323" t="s">
        <v>41</v>
      </c>
    </row>
    <row r="324" spans="1:14" x14ac:dyDescent="0.3">
      <c r="A324">
        <v>323</v>
      </c>
      <c r="B324" t="s">
        <v>37</v>
      </c>
      <c r="C324" t="s">
        <v>63</v>
      </c>
      <c r="D324" t="s">
        <v>64</v>
      </c>
      <c r="E324" t="s">
        <v>208</v>
      </c>
      <c r="F324" t="s">
        <v>18</v>
      </c>
      <c r="G324">
        <v>301.13</v>
      </c>
      <c r="H324">
        <v>1</v>
      </c>
      <c r="I324">
        <v>0</v>
      </c>
      <c r="J324" t="s">
        <v>35</v>
      </c>
      <c r="K324" t="s">
        <v>44</v>
      </c>
      <c r="L324" t="s">
        <v>56</v>
      </c>
      <c r="M324" t="s">
        <v>36</v>
      </c>
      <c r="N324" t="s">
        <v>41</v>
      </c>
    </row>
    <row r="325" spans="1:14" x14ac:dyDescent="0.3">
      <c r="A325">
        <v>324</v>
      </c>
      <c r="B325" t="s">
        <v>50</v>
      </c>
      <c r="C325" t="s">
        <v>194</v>
      </c>
      <c r="D325" t="s">
        <v>399</v>
      </c>
      <c r="E325" t="s">
        <v>258</v>
      </c>
      <c r="F325" t="s">
        <v>27</v>
      </c>
      <c r="G325">
        <v>204.82</v>
      </c>
      <c r="H325">
        <v>1</v>
      </c>
      <c r="I325">
        <v>0</v>
      </c>
      <c r="J325" t="s">
        <v>55</v>
      </c>
      <c r="K325" t="s">
        <v>20</v>
      </c>
      <c r="L325" t="s">
        <v>21</v>
      </c>
      <c r="M325" t="s">
        <v>36</v>
      </c>
      <c r="N325" t="s">
        <v>41</v>
      </c>
    </row>
    <row r="326" spans="1:14" x14ac:dyDescent="0.3">
      <c r="A326">
        <v>325</v>
      </c>
      <c r="B326" t="s">
        <v>14</v>
      </c>
      <c r="C326" t="s">
        <v>301</v>
      </c>
      <c r="D326" t="s">
        <v>81</v>
      </c>
      <c r="E326" t="s">
        <v>387</v>
      </c>
      <c r="F326" t="s">
        <v>49</v>
      </c>
      <c r="G326">
        <v>92.84</v>
      </c>
      <c r="H326">
        <v>1</v>
      </c>
      <c r="I326">
        <v>2</v>
      </c>
      <c r="J326" t="s">
        <v>35</v>
      </c>
      <c r="K326" t="s">
        <v>29</v>
      </c>
      <c r="L326" t="s">
        <v>21</v>
      </c>
      <c r="M326" t="s">
        <v>36</v>
      </c>
      <c r="N326" t="s">
        <v>45</v>
      </c>
    </row>
    <row r="327" spans="1:14" x14ac:dyDescent="0.3">
      <c r="A327">
        <v>326</v>
      </c>
      <c r="B327" t="s">
        <v>50</v>
      </c>
      <c r="C327" t="s">
        <v>411</v>
      </c>
      <c r="D327" t="s">
        <v>197</v>
      </c>
      <c r="E327" t="s">
        <v>185</v>
      </c>
      <c r="F327" t="s">
        <v>54</v>
      </c>
      <c r="G327">
        <v>455.69</v>
      </c>
      <c r="H327">
        <v>1</v>
      </c>
      <c r="I327">
        <v>1</v>
      </c>
      <c r="J327" t="s">
        <v>55</v>
      </c>
      <c r="K327" t="s">
        <v>29</v>
      </c>
      <c r="L327" t="s">
        <v>21</v>
      </c>
      <c r="M327" t="s">
        <v>22</v>
      </c>
      <c r="N327" t="s">
        <v>23</v>
      </c>
    </row>
    <row r="328" spans="1:14" x14ac:dyDescent="0.3">
      <c r="A328">
        <v>327</v>
      </c>
      <c r="B328" t="s">
        <v>31</v>
      </c>
      <c r="C328" t="s">
        <v>302</v>
      </c>
      <c r="D328" t="s">
        <v>281</v>
      </c>
      <c r="E328" t="s">
        <v>304</v>
      </c>
      <c r="F328" t="s">
        <v>49</v>
      </c>
      <c r="G328">
        <v>100.8</v>
      </c>
      <c r="H328">
        <v>3</v>
      </c>
      <c r="I328">
        <v>0</v>
      </c>
      <c r="J328" t="s">
        <v>35</v>
      </c>
      <c r="K328" t="s">
        <v>99</v>
      </c>
      <c r="L328" t="s">
        <v>21</v>
      </c>
      <c r="M328" t="s">
        <v>22</v>
      </c>
      <c r="N328" t="s">
        <v>41</v>
      </c>
    </row>
    <row r="329" spans="1:14" x14ac:dyDescent="0.3">
      <c r="A329">
        <v>328</v>
      </c>
      <c r="B329" t="s">
        <v>37</v>
      </c>
      <c r="C329" t="s">
        <v>92</v>
      </c>
      <c r="D329" t="s">
        <v>302</v>
      </c>
      <c r="E329" t="s">
        <v>154</v>
      </c>
      <c r="F329" t="s">
        <v>49</v>
      </c>
      <c r="G329">
        <v>147.06</v>
      </c>
      <c r="H329">
        <v>1</v>
      </c>
      <c r="I329">
        <v>3</v>
      </c>
      <c r="J329" t="s">
        <v>28</v>
      </c>
      <c r="K329" t="s">
        <v>99</v>
      </c>
      <c r="L329" t="s">
        <v>56</v>
      </c>
      <c r="M329" t="s">
        <v>36</v>
      </c>
      <c r="N329" t="s">
        <v>41</v>
      </c>
    </row>
    <row r="330" spans="1:14" x14ac:dyDescent="0.3">
      <c r="A330">
        <v>329</v>
      </c>
      <c r="B330" t="s">
        <v>50</v>
      </c>
      <c r="C330" t="s">
        <v>237</v>
      </c>
      <c r="D330" t="s">
        <v>53</v>
      </c>
      <c r="E330" t="s">
        <v>97</v>
      </c>
      <c r="F330" t="s">
        <v>54</v>
      </c>
      <c r="G330">
        <v>463.64</v>
      </c>
      <c r="H330">
        <v>3</v>
      </c>
      <c r="I330">
        <v>0</v>
      </c>
      <c r="J330" t="s">
        <v>35</v>
      </c>
      <c r="K330" t="s">
        <v>99</v>
      </c>
      <c r="L330" t="s">
        <v>21</v>
      </c>
      <c r="M330" t="s">
        <v>36</v>
      </c>
      <c r="N330" t="s">
        <v>41</v>
      </c>
    </row>
    <row r="331" spans="1:14" x14ac:dyDescent="0.3">
      <c r="A331">
        <v>330</v>
      </c>
      <c r="B331" t="s">
        <v>50</v>
      </c>
      <c r="C331" t="s">
        <v>284</v>
      </c>
      <c r="D331" t="s">
        <v>241</v>
      </c>
      <c r="E331" t="s">
        <v>105</v>
      </c>
      <c r="F331" t="s">
        <v>18</v>
      </c>
      <c r="G331">
        <v>215.61</v>
      </c>
      <c r="H331">
        <v>3</v>
      </c>
      <c r="I331">
        <v>0</v>
      </c>
      <c r="J331" t="s">
        <v>35</v>
      </c>
      <c r="K331" t="s">
        <v>29</v>
      </c>
      <c r="L331" t="s">
        <v>21</v>
      </c>
      <c r="M331" t="s">
        <v>36</v>
      </c>
      <c r="N331" t="s">
        <v>41</v>
      </c>
    </row>
    <row r="332" spans="1:14" x14ac:dyDescent="0.3">
      <c r="A332">
        <v>331</v>
      </c>
      <c r="B332" t="s">
        <v>50</v>
      </c>
      <c r="C332" t="s">
        <v>272</v>
      </c>
      <c r="D332" t="s">
        <v>390</v>
      </c>
      <c r="E332" t="s">
        <v>152</v>
      </c>
      <c r="F332" t="s">
        <v>27</v>
      </c>
      <c r="G332">
        <v>242.46</v>
      </c>
      <c r="H332">
        <v>4</v>
      </c>
      <c r="I332">
        <v>0</v>
      </c>
      <c r="J332" t="s">
        <v>94</v>
      </c>
      <c r="K332" t="s">
        <v>44</v>
      </c>
      <c r="L332" t="s">
        <v>21</v>
      </c>
      <c r="M332" t="s">
        <v>36</v>
      </c>
      <c r="N332" t="s">
        <v>23</v>
      </c>
    </row>
    <row r="333" spans="1:14" x14ac:dyDescent="0.3">
      <c r="A333">
        <v>332</v>
      </c>
      <c r="B333" t="s">
        <v>37</v>
      </c>
      <c r="C333" t="s">
        <v>124</v>
      </c>
      <c r="D333" t="s">
        <v>166</v>
      </c>
      <c r="E333" t="s">
        <v>407</v>
      </c>
      <c r="F333" t="s">
        <v>49</v>
      </c>
      <c r="G333">
        <v>103.95</v>
      </c>
      <c r="H333">
        <v>1</v>
      </c>
      <c r="I333">
        <v>1</v>
      </c>
      <c r="J333" t="s">
        <v>55</v>
      </c>
      <c r="K333" t="s">
        <v>29</v>
      </c>
      <c r="L333" t="s">
        <v>56</v>
      </c>
      <c r="M333" t="s">
        <v>22</v>
      </c>
      <c r="N333" t="s">
        <v>41</v>
      </c>
    </row>
    <row r="334" spans="1:14" x14ac:dyDescent="0.3">
      <c r="A334">
        <v>333</v>
      </c>
      <c r="B334" t="s">
        <v>37</v>
      </c>
      <c r="C334" t="s">
        <v>390</v>
      </c>
      <c r="D334" t="s">
        <v>120</v>
      </c>
      <c r="E334" t="s">
        <v>73</v>
      </c>
      <c r="F334" t="s">
        <v>49</v>
      </c>
      <c r="G334">
        <v>109.24</v>
      </c>
      <c r="H334">
        <v>2</v>
      </c>
      <c r="I334">
        <v>0</v>
      </c>
      <c r="J334" t="s">
        <v>35</v>
      </c>
      <c r="K334" t="s">
        <v>20</v>
      </c>
      <c r="L334" t="s">
        <v>21</v>
      </c>
      <c r="M334" t="s">
        <v>36</v>
      </c>
      <c r="N334" t="s">
        <v>23</v>
      </c>
    </row>
    <row r="335" spans="1:14" x14ac:dyDescent="0.3">
      <c r="A335">
        <v>334</v>
      </c>
      <c r="B335" t="s">
        <v>31</v>
      </c>
      <c r="C335" t="s">
        <v>225</v>
      </c>
      <c r="D335" t="s">
        <v>190</v>
      </c>
      <c r="E335" t="s">
        <v>328</v>
      </c>
      <c r="F335" t="s">
        <v>18</v>
      </c>
      <c r="G335">
        <v>186.33</v>
      </c>
      <c r="H335">
        <v>1</v>
      </c>
      <c r="I335">
        <v>1</v>
      </c>
      <c r="J335" t="s">
        <v>19</v>
      </c>
      <c r="K335" t="s">
        <v>99</v>
      </c>
      <c r="L335" t="s">
        <v>21</v>
      </c>
      <c r="M335" t="s">
        <v>22</v>
      </c>
      <c r="N335" t="s">
        <v>23</v>
      </c>
    </row>
    <row r="336" spans="1:14" x14ac:dyDescent="0.3">
      <c r="A336">
        <v>335</v>
      </c>
      <c r="B336" t="s">
        <v>14</v>
      </c>
      <c r="C336" t="s">
        <v>353</v>
      </c>
      <c r="D336" t="s">
        <v>171</v>
      </c>
      <c r="E336" t="s">
        <v>285</v>
      </c>
      <c r="F336" t="s">
        <v>27</v>
      </c>
      <c r="G336">
        <v>129.13</v>
      </c>
      <c r="H336">
        <v>2</v>
      </c>
      <c r="I336">
        <v>2</v>
      </c>
      <c r="J336" t="s">
        <v>55</v>
      </c>
      <c r="K336" t="s">
        <v>44</v>
      </c>
      <c r="L336" t="s">
        <v>21</v>
      </c>
      <c r="M336" t="s">
        <v>36</v>
      </c>
      <c r="N336" t="s">
        <v>41</v>
      </c>
    </row>
    <row r="337" spans="1:14" x14ac:dyDescent="0.3">
      <c r="A337">
        <v>336</v>
      </c>
      <c r="B337" t="s">
        <v>50</v>
      </c>
      <c r="C337" t="s">
        <v>181</v>
      </c>
      <c r="D337" t="s">
        <v>396</v>
      </c>
      <c r="E337" t="s">
        <v>221</v>
      </c>
      <c r="F337" t="s">
        <v>18</v>
      </c>
      <c r="G337">
        <v>344.22</v>
      </c>
      <c r="H337">
        <v>2</v>
      </c>
      <c r="I337">
        <v>0</v>
      </c>
      <c r="J337" t="s">
        <v>55</v>
      </c>
      <c r="K337" t="s">
        <v>66</v>
      </c>
      <c r="L337" t="s">
        <v>56</v>
      </c>
      <c r="M337" t="s">
        <v>36</v>
      </c>
      <c r="N337" t="s">
        <v>41</v>
      </c>
    </row>
    <row r="338" spans="1:14" x14ac:dyDescent="0.3">
      <c r="A338">
        <v>337</v>
      </c>
      <c r="B338" t="s">
        <v>14</v>
      </c>
      <c r="C338" t="s">
        <v>154</v>
      </c>
      <c r="D338" t="s">
        <v>412</v>
      </c>
      <c r="E338" t="s">
        <v>166</v>
      </c>
      <c r="F338" t="s">
        <v>27</v>
      </c>
      <c r="G338">
        <v>129.03</v>
      </c>
      <c r="H338">
        <v>2</v>
      </c>
      <c r="I338">
        <v>0</v>
      </c>
      <c r="J338" t="s">
        <v>55</v>
      </c>
      <c r="K338" t="s">
        <v>20</v>
      </c>
      <c r="L338" t="s">
        <v>21</v>
      </c>
      <c r="M338" t="s">
        <v>36</v>
      </c>
      <c r="N338" t="s">
        <v>41</v>
      </c>
    </row>
    <row r="339" spans="1:14" x14ac:dyDescent="0.3">
      <c r="A339">
        <v>338</v>
      </c>
      <c r="B339" t="s">
        <v>50</v>
      </c>
      <c r="C339" t="s">
        <v>316</v>
      </c>
      <c r="D339" t="s">
        <v>348</v>
      </c>
      <c r="E339" t="s">
        <v>384</v>
      </c>
      <c r="F339" t="s">
        <v>18</v>
      </c>
      <c r="G339">
        <v>283.86</v>
      </c>
      <c r="H339">
        <v>2</v>
      </c>
      <c r="I339">
        <v>0</v>
      </c>
      <c r="J339" t="s">
        <v>19</v>
      </c>
      <c r="K339" t="s">
        <v>44</v>
      </c>
      <c r="L339" t="s">
        <v>56</v>
      </c>
      <c r="M339" t="s">
        <v>22</v>
      </c>
      <c r="N339" t="s">
        <v>95</v>
      </c>
    </row>
    <row r="340" spans="1:14" x14ac:dyDescent="0.3">
      <c r="A340">
        <v>339</v>
      </c>
      <c r="B340" t="s">
        <v>37</v>
      </c>
      <c r="C340" t="s">
        <v>197</v>
      </c>
      <c r="D340" t="s">
        <v>292</v>
      </c>
      <c r="E340" t="s">
        <v>145</v>
      </c>
      <c r="F340" t="s">
        <v>27</v>
      </c>
      <c r="G340">
        <v>191.95</v>
      </c>
      <c r="H340">
        <v>3</v>
      </c>
      <c r="I340">
        <v>2</v>
      </c>
      <c r="J340" t="s">
        <v>35</v>
      </c>
      <c r="K340" t="s">
        <v>20</v>
      </c>
      <c r="L340" t="s">
        <v>56</v>
      </c>
      <c r="M340" t="s">
        <v>36</v>
      </c>
      <c r="N340" t="s">
        <v>41</v>
      </c>
    </row>
    <row r="341" spans="1:14" x14ac:dyDescent="0.3">
      <c r="A341">
        <v>340</v>
      </c>
      <c r="B341" t="s">
        <v>37</v>
      </c>
      <c r="C341" t="s">
        <v>234</v>
      </c>
      <c r="D341" t="s">
        <v>360</v>
      </c>
      <c r="E341" t="s">
        <v>213</v>
      </c>
      <c r="F341" t="s">
        <v>49</v>
      </c>
      <c r="G341">
        <v>87.6</v>
      </c>
      <c r="H341">
        <v>2</v>
      </c>
      <c r="I341">
        <v>0</v>
      </c>
      <c r="J341" t="s">
        <v>94</v>
      </c>
      <c r="K341" t="s">
        <v>44</v>
      </c>
      <c r="L341" t="s">
        <v>60</v>
      </c>
      <c r="M341" t="s">
        <v>22</v>
      </c>
      <c r="N341" t="s">
        <v>23</v>
      </c>
    </row>
    <row r="342" spans="1:14" x14ac:dyDescent="0.3">
      <c r="A342">
        <v>341</v>
      </c>
      <c r="B342" t="s">
        <v>50</v>
      </c>
      <c r="C342" t="s">
        <v>240</v>
      </c>
      <c r="D342" t="s">
        <v>241</v>
      </c>
      <c r="E342" t="s">
        <v>232</v>
      </c>
      <c r="F342" t="s">
        <v>18</v>
      </c>
      <c r="G342">
        <v>267.18</v>
      </c>
      <c r="H342">
        <v>1</v>
      </c>
      <c r="I342">
        <v>1</v>
      </c>
      <c r="J342" t="s">
        <v>55</v>
      </c>
      <c r="K342" t="s">
        <v>44</v>
      </c>
      <c r="L342" t="s">
        <v>21</v>
      </c>
      <c r="M342" t="s">
        <v>22</v>
      </c>
      <c r="N342" t="s">
        <v>30</v>
      </c>
    </row>
    <row r="343" spans="1:14" x14ac:dyDescent="0.3">
      <c r="A343">
        <v>342</v>
      </c>
      <c r="B343" t="s">
        <v>31</v>
      </c>
      <c r="C343" t="s">
        <v>151</v>
      </c>
      <c r="D343" t="s">
        <v>315</v>
      </c>
      <c r="E343" t="s">
        <v>34</v>
      </c>
      <c r="F343" t="s">
        <v>18</v>
      </c>
      <c r="G343">
        <v>183.24</v>
      </c>
      <c r="H343">
        <v>2</v>
      </c>
      <c r="I343">
        <v>2</v>
      </c>
      <c r="J343" t="s">
        <v>28</v>
      </c>
      <c r="K343" t="s">
        <v>99</v>
      </c>
      <c r="L343" t="s">
        <v>60</v>
      </c>
      <c r="M343" t="s">
        <v>22</v>
      </c>
      <c r="N343" t="s">
        <v>45</v>
      </c>
    </row>
    <row r="344" spans="1:14" x14ac:dyDescent="0.3">
      <c r="A344">
        <v>343</v>
      </c>
      <c r="B344" t="s">
        <v>50</v>
      </c>
      <c r="C344" t="s">
        <v>239</v>
      </c>
      <c r="D344" t="s">
        <v>180</v>
      </c>
      <c r="E344" t="s">
        <v>210</v>
      </c>
      <c r="F344" t="s">
        <v>49</v>
      </c>
      <c r="G344">
        <v>81.150000000000006</v>
      </c>
      <c r="H344">
        <v>1</v>
      </c>
      <c r="I344">
        <v>0</v>
      </c>
      <c r="J344" t="s">
        <v>28</v>
      </c>
      <c r="K344" t="s">
        <v>66</v>
      </c>
      <c r="L344" t="s">
        <v>21</v>
      </c>
      <c r="M344" t="s">
        <v>36</v>
      </c>
      <c r="N344" t="s">
        <v>41</v>
      </c>
    </row>
    <row r="345" spans="1:14" x14ac:dyDescent="0.3">
      <c r="A345">
        <v>344</v>
      </c>
      <c r="B345" t="s">
        <v>31</v>
      </c>
      <c r="C345" t="s">
        <v>412</v>
      </c>
      <c r="D345" t="s">
        <v>146</v>
      </c>
      <c r="E345" t="s">
        <v>301</v>
      </c>
      <c r="F345" t="s">
        <v>54</v>
      </c>
      <c r="G345">
        <v>330.83</v>
      </c>
      <c r="H345">
        <v>2</v>
      </c>
      <c r="I345">
        <v>0</v>
      </c>
      <c r="J345" t="s">
        <v>28</v>
      </c>
      <c r="K345" t="s">
        <v>29</v>
      </c>
      <c r="L345" t="s">
        <v>21</v>
      </c>
      <c r="M345" t="s">
        <v>22</v>
      </c>
      <c r="N345" t="s">
        <v>41</v>
      </c>
    </row>
    <row r="346" spans="1:14" x14ac:dyDescent="0.3">
      <c r="A346">
        <v>345</v>
      </c>
      <c r="B346" t="s">
        <v>50</v>
      </c>
      <c r="C346" t="s">
        <v>283</v>
      </c>
      <c r="D346" t="s">
        <v>231</v>
      </c>
      <c r="E346" t="s">
        <v>125</v>
      </c>
      <c r="F346" t="s">
        <v>27</v>
      </c>
      <c r="G346">
        <v>155.44</v>
      </c>
      <c r="H346">
        <v>1</v>
      </c>
      <c r="I346">
        <v>0</v>
      </c>
      <c r="J346" t="s">
        <v>19</v>
      </c>
      <c r="K346" t="s">
        <v>29</v>
      </c>
      <c r="L346" t="s">
        <v>56</v>
      </c>
      <c r="M346" t="s">
        <v>36</v>
      </c>
      <c r="N346" t="s">
        <v>23</v>
      </c>
    </row>
    <row r="347" spans="1:14" x14ac:dyDescent="0.3">
      <c r="A347">
        <v>346</v>
      </c>
      <c r="B347" t="s">
        <v>50</v>
      </c>
      <c r="C347" t="s">
        <v>134</v>
      </c>
      <c r="D347" t="s">
        <v>393</v>
      </c>
      <c r="E347" t="s">
        <v>89</v>
      </c>
      <c r="F347" t="s">
        <v>49</v>
      </c>
      <c r="G347">
        <v>83.09</v>
      </c>
      <c r="H347">
        <v>3</v>
      </c>
      <c r="I347">
        <v>0</v>
      </c>
      <c r="J347" t="s">
        <v>35</v>
      </c>
      <c r="K347" t="s">
        <v>29</v>
      </c>
      <c r="L347" t="s">
        <v>56</v>
      </c>
      <c r="M347" t="s">
        <v>22</v>
      </c>
      <c r="N347" t="s">
        <v>45</v>
      </c>
    </row>
    <row r="348" spans="1:14" x14ac:dyDescent="0.3">
      <c r="A348">
        <v>347</v>
      </c>
      <c r="B348" t="s">
        <v>50</v>
      </c>
      <c r="C348" t="s">
        <v>334</v>
      </c>
      <c r="D348" t="s">
        <v>262</v>
      </c>
      <c r="E348" t="s">
        <v>332</v>
      </c>
      <c r="F348" t="s">
        <v>49</v>
      </c>
      <c r="G348">
        <v>125.72</v>
      </c>
      <c r="H348">
        <v>1</v>
      </c>
      <c r="I348">
        <v>0</v>
      </c>
      <c r="J348" t="s">
        <v>28</v>
      </c>
      <c r="K348" t="s">
        <v>99</v>
      </c>
      <c r="L348" t="s">
        <v>21</v>
      </c>
      <c r="M348" t="s">
        <v>36</v>
      </c>
      <c r="N348" t="s">
        <v>30</v>
      </c>
    </row>
    <row r="349" spans="1:14" x14ac:dyDescent="0.3">
      <c r="A349">
        <v>348</v>
      </c>
      <c r="B349" t="s">
        <v>14</v>
      </c>
      <c r="C349" t="s">
        <v>357</v>
      </c>
      <c r="D349" t="s">
        <v>263</v>
      </c>
      <c r="E349" t="s">
        <v>396</v>
      </c>
      <c r="F349" t="s">
        <v>27</v>
      </c>
      <c r="G349">
        <v>170.77</v>
      </c>
      <c r="H349">
        <v>1</v>
      </c>
      <c r="I349">
        <v>0</v>
      </c>
      <c r="J349" t="s">
        <v>19</v>
      </c>
      <c r="K349" t="s">
        <v>20</v>
      </c>
      <c r="L349" t="s">
        <v>21</v>
      </c>
      <c r="M349" t="s">
        <v>36</v>
      </c>
      <c r="N349" t="s">
        <v>41</v>
      </c>
    </row>
    <row r="350" spans="1:14" x14ac:dyDescent="0.3">
      <c r="A350">
        <v>349</v>
      </c>
      <c r="B350" t="s">
        <v>14</v>
      </c>
      <c r="C350" t="s">
        <v>92</v>
      </c>
      <c r="D350" t="s">
        <v>320</v>
      </c>
      <c r="E350" t="s">
        <v>141</v>
      </c>
      <c r="F350" t="s">
        <v>27</v>
      </c>
      <c r="G350">
        <v>158.69999999999999</v>
      </c>
      <c r="H350">
        <v>1</v>
      </c>
      <c r="I350">
        <v>1</v>
      </c>
      <c r="J350" t="s">
        <v>94</v>
      </c>
      <c r="K350" t="s">
        <v>99</v>
      </c>
      <c r="L350" t="s">
        <v>21</v>
      </c>
      <c r="M350" t="s">
        <v>36</v>
      </c>
      <c r="N350" t="s">
        <v>41</v>
      </c>
    </row>
    <row r="351" spans="1:14" x14ac:dyDescent="0.3">
      <c r="A351">
        <v>350</v>
      </c>
      <c r="B351" t="s">
        <v>50</v>
      </c>
      <c r="C351" t="s">
        <v>267</v>
      </c>
      <c r="D351" t="s">
        <v>410</v>
      </c>
      <c r="E351" t="s">
        <v>329</v>
      </c>
      <c r="F351" t="s">
        <v>27</v>
      </c>
      <c r="G351">
        <v>152.29</v>
      </c>
      <c r="H351">
        <v>1</v>
      </c>
      <c r="I351">
        <v>1</v>
      </c>
      <c r="J351" t="s">
        <v>35</v>
      </c>
      <c r="K351" t="s">
        <v>99</v>
      </c>
      <c r="L351" t="s">
        <v>70</v>
      </c>
      <c r="M351" t="s">
        <v>36</v>
      </c>
      <c r="N351" t="s">
        <v>30</v>
      </c>
    </row>
    <row r="352" spans="1:14" x14ac:dyDescent="0.3">
      <c r="A352">
        <v>351</v>
      </c>
      <c r="B352" t="s">
        <v>14</v>
      </c>
      <c r="C352" t="s">
        <v>285</v>
      </c>
      <c r="D352" t="s">
        <v>398</v>
      </c>
      <c r="E352" t="s">
        <v>269</v>
      </c>
      <c r="F352" t="s">
        <v>49</v>
      </c>
      <c r="G352">
        <v>86.17</v>
      </c>
      <c r="H352">
        <v>3</v>
      </c>
      <c r="I352">
        <v>2</v>
      </c>
      <c r="J352" t="s">
        <v>28</v>
      </c>
      <c r="K352" t="s">
        <v>20</v>
      </c>
      <c r="L352" t="s">
        <v>21</v>
      </c>
      <c r="M352" t="s">
        <v>36</v>
      </c>
      <c r="N352" t="s">
        <v>41</v>
      </c>
    </row>
    <row r="353" spans="1:14" x14ac:dyDescent="0.3">
      <c r="A353">
        <v>352</v>
      </c>
      <c r="B353" t="s">
        <v>37</v>
      </c>
      <c r="C353" t="s">
        <v>391</v>
      </c>
      <c r="D353" t="s">
        <v>210</v>
      </c>
      <c r="E353" t="s">
        <v>389</v>
      </c>
      <c r="F353" t="s">
        <v>49</v>
      </c>
      <c r="G353">
        <v>106.93</v>
      </c>
      <c r="H353">
        <v>1</v>
      </c>
      <c r="I353">
        <v>1</v>
      </c>
      <c r="J353" t="s">
        <v>28</v>
      </c>
      <c r="K353" t="s">
        <v>44</v>
      </c>
      <c r="L353" t="s">
        <v>21</v>
      </c>
      <c r="M353" t="s">
        <v>36</v>
      </c>
      <c r="N353" t="s">
        <v>41</v>
      </c>
    </row>
    <row r="354" spans="1:14" x14ac:dyDescent="0.3">
      <c r="A354">
        <v>353</v>
      </c>
      <c r="B354" t="s">
        <v>50</v>
      </c>
      <c r="C354" t="s">
        <v>413</v>
      </c>
      <c r="D354" t="s">
        <v>75</v>
      </c>
      <c r="E354" t="s">
        <v>414</v>
      </c>
      <c r="F354" t="s">
        <v>27</v>
      </c>
      <c r="G354">
        <v>207.63</v>
      </c>
      <c r="H354">
        <v>1</v>
      </c>
      <c r="I354">
        <v>0</v>
      </c>
      <c r="J354" t="s">
        <v>28</v>
      </c>
      <c r="K354" t="s">
        <v>44</v>
      </c>
      <c r="L354" t="s">
        <v>21</v>
      </c>
      <c r="M354" t="s">
        <v>36</v>
      </c>
      <c r="N354" t="s">
        <v>95</v>
      </c>
    </row>
    <row r="355" spans="1:14" x14ac:dyDescent="0.3">
      <c r="A355">
        <v>354</v>
      </c>
      <c r="B355" t="s">
        <v>31</v>
      </c>
      <c r="C355" t="s">
        <v>48</v>
      </c>
      <c r="D355" t="s">
        <v>47</v>
      </c>
      <c r="E355" t="s">
        <v>415</v>
      </c>
      <c r="F355" t="s">
        <v>54</v>
      </c>
      <c r="G355">
        <v>228.95</v>
      </c>
      <c r="H355">
        <v>3</v>
      </c>
      <c r="I355">
        <v>1</v>
      </c>
      <c r="J355" t="s">
        <v>28</v>
      </c>
      <c r="K355" t="s">
        <v>29</v>
      </c>
      <c r="L355" t="s">
        <v>21</v>
      </c>
      <c r="M355" t="s">
        <v>36</v>
      </c>
      <c r="N355" t="s">
        <v>95</v>
      </c>
    </row>
    <row r="356" spans="1:14" x14ac:dyDescent="0.3">
      <c r="A356">
        <v>355</v>
      </c>
      <c r="B356" t="s">
        <v>50</v>
      </c>
      <c r="C356" t="s">
        <v>142</v>
      </c>
      <c r="D356" t="s">
        <v>92</v>
      </c>
      <c r="E356" t="s">
        <v>196</v>
      </c>
      <c r="F356" t="s">
        <v>27</v>
      </c>
      <c r="G356">
        <v>213.36</v>
      </c>
      <c r="H356">
        <v>1</v>
      </c>
      <c r="I356">
        <v>2</v>
      </c>
      <c r="J356" t="s">
        <v>28</v>
      </c>
      <c r="K356" t="s">
        <v>29</v>
      </c>
      <c r="L356" t="s">
        <v>21</v>
      </c>
      <c r="M356" t="s">
        <v>22</v>
      </c>
      <c r="N356" t="s">
        <v>41</v>
      </c>
    </row>
    <row r="357" spans="1:14" x14ac:dyDescent="0.3">
      <c r="A357">
        <v>356</v>
      </c>
      <c r="B357" t="s">
        <v>31</v>
      </c>
      <c r="C357" t="s">
        <v>300</v>
      </c>
      <c r="D357" t="s">
        <v>336</v>
      </c>
      <c r="E357" t="s">
        <v>87</v>
      </c>
      <c r="F357" t="s">
        <v>18</v>
      </c>
      <c r="G357">
        <v>208.22</v>
      </c>
      <c r="H357">
        <v>3</v>
      </c>
      <c r="I357">
        <v>2</v>
      </c>
      <c r="J357" t="s">
        <v>35</v>
      </c>
      <c r="K357" t="s">
        <v>20</v>
      </c>
      <c r="L357" t="s">
        <v>56</v>
      </c>
      <c r="M357" t="s">
        <v>36</v>
      </c>
      <c r="N357" t="s">
        <v>41</v>
      </c>
    </row>
    <row r="358" spans="1:14" x14ac:dyDescent="0.3">
      <c r="A358">
        <v>357</v>
      </c>
      <c r="B358" t="s">
        <v>50</v>
      </c>
      <c r="C358" t="s">
        <v>293</v>
      </c>
      <c r="D358" t="s">
        <v>273</v>
      </c>
      <c r="E358" t="s">
        <v>416</v>
      </c>
      <c r="F358" t="s">
        <v>27</v>
      </c>
      <c r="G358">
        <v>209.33</v>
      </c>
      <c r="H358">
        <v>3</v>
      </c>
      <c r="I358">
        <v>1</v>
      </c>
      <c r="J358" t="s">
        <v>19</v>
      </c>
      <c r="K358" t="s">
        <v>44</v>
      </c>
      <c r="L358" t="s">
        <v>21</v>
      </c>
      <c r="M358" t="s">
        <v>36</v>
      </c>
      <c r="N358" t="s">
        <v>95</v>
      </c>
    </row>
    <row r="359" spans="1:14" x14ac:dyDescent="0.3">
      <c r="A359">
        <v>358</v>
      </c>
      <c r="B359" t="s">
        <v>14</v>
      </c>
      <c r="C359" t="s">
        <v>155</v>
      </c>
      <c r="D359" t="s">
        <v>143</v>
      </c>
      <c r="E359" t="s">
        <v>78</v>
      </c>
      <c r="F359" t="s">
        <v>54</v>
      </c>
      <c r="G359">
        <v>321.07</v>
      </c>
      <c r="H359">
        <v>2</v>
      </c>
      <c r="I359">
        <v>0</v>
      </c>
      <c r="J359" t="s">
        <v>28</v>
      </c>
      <c r="K359" t="s">
        <v>99</v>
      </c>
      <c r="L359" t="s">
        <v>60</v>
      </c>
      <c r="M359" t="s">
        <v>36</v>
      </c>
      <c r="N359" t="s">
        <v>41</v>
      </c>
    </row>
    <row r="360" spans="1:14" x14ac:dyDescent="0.3">
      <c r="A360">
        <v>359</v>
      </c>
      <c r="B360" t="s">
        <v>31</v>
      </c>
      <c r="C360" t="s">
        <v>270</v>
      </c>
      <c r="D360" t="s">
        <v>96</v>
      </c>
      <c r="E360" t="s">
        <v>417</v>
      </c>
      <c r="F360" t="s">
        <v>18</v>
      </c>
      <c r="G360">
        <v>152.03</v>
      </c>
      <c r="H360">
        <v>1</v>
      </c>
      <c r="I360">
        <v>0</v>
      </c>
      <c r="J360" t="s">
        <v>35</v>
      </c>
      <c r="K360" t="s">
        <v>29</v>
      </c>
      <c r="L360" t="s">
        <v>21</v>
      </c>
      <c r="M360" t="s">
        <v>36</v>
      </c>
      <c r="N360" t="s">
        <v>45</v>
      </c>
    </row>
    <row r="361" spans="1:14" x14ac:dyDescent="0.3">
      <c r="A361">
        <v>360</v>
      </c>
      <c r="B361" t="s">
        <v>37</v>
      </c>
      <c r="C361" t="s">
        <v>185</v>
      </c>
      <c r="D361" t="s">
        <v>292</v>
      </c>
      <c r="E361" t="s">
        <v>61</v>
      </c>
      <c r="F361" t="s">
        <v>49</v>
      </c>
      <c r="G361">
        <v>71.11</v>
      </c>
      <c r="H361">
        <v>4</v>
      </c>
      <c r="I361">
        <v>1</v>
      </c>
      <c r="J361" t="s">
        <v>55</v>
      </c>
      <c r="K361" t="s">
        <v>44</v>
      </c>
      <c r="L361" t="s">
        <v>21</v>
      </c>
      <c r="M361" t="s">
        <v>22</v>
      </c>
      <c r="N361" t="s">
        <v>23</v>
      </c>
    </row>
    <row r="362" spans="1:14" x14ac:dyDescent="0.3">
      <c r="A362">
        <v>361</v>
      </c>
      <c r="B362" t="s">
        <v>50</v>
      </c>
      <c r="C362" t="s">
        <v>311</v>
      </c>
      <c r="D362" t="s">
        <v>412</v>
      </c>
      <c r="E362" t="s">
        <v>416</v>
      </c>
      <c r="F362" t="s">
        <v>18</v>
      </c>
      <c r="G362">
        <v>258.2</v>
      </c>
      <c r="H362">
        <v>3</v>
      </c>
      <c r="I362">
        <v>0</v>
      </c>
      <c r="J362" t="s">
        <v>28</v>
      </c>
      <c r="K362" t="s">
        <v>99</v>
      </c>
      <c r="L362" t="s">
        <v>21</v>
      </c>
      <c r="M362" t="s">
        <v>36</v>
      </c>
      <c r="N362" t="s">
        <v>30</v>
      </c>
    </row>
    <row r="363" spans="1:14" x14ac:dyDescent="0.3">
      <c r="A363">
        <v>362</v>
      </c>
      <c r="B363" t="s">
        <v>14</v>
      </c>
      <c r="C363" t="s">
        <v>381</v>
      </c>
      <c r="D363" t="s">
        <v>418</v>
      </c>
      <c r="E363" t="s">
        <v>361</v>
      </c>
      <c r="F363" t="s">
        <v>18</v>
      </c>
      <c r="G363">
        <v>158.6</v>
      </c>
      <c r="H363">
        <v>4</v>
      </c>
      <c r="I363">
        <v>3</v>
      </c>
      <c r="J363" t="s">
        <v>35</v>
      </c>
      <c r="K363" t="s">
        <v>29</v>
      </c>
      <c r="L363" t="s">
        <v>60</v>
      </c>
      <c r="M363" t="s">
        <v>36</v>
      </c>
      <c r="N363" t="s">
        <v>95</v>
      </c>
    </row>
    <row r="364" spans="1:14" x14ac:dyDescent="0.3">
      <c r="A364">
        <v>363</v>
      </c>
      <c r="B364" t="s">
        <v>50</v>
      </c>
      <c r="C364" t="s">
        <v>320</v>
      </c>
      <c r="D364" t="s">
        <v>275</v>
      </c>
      <c r="E364" t="s">
        <v>91</v>
      </c>
      <c r="F364" t="s">
        <v>18</v>
      </c>
      <c r="G364">
        <v>261.61</v>
      </c>
      <c r="H364">
        <v>4</v>
      </c>
      <c r="I364">
        <v>0</v>
      </c>
      <c r="J364" t="s">
        <v>55</v>
      </c>
      <c r="K364" t="s">
        <v>20</v>
      </c>
      <c r="L364" t="s">
        <v>21</v>
      </c>
      <c r="M364" t="s">
        <v>36</v>
      </c>
      <c r="N364" t="s">
        <v>45</v>
      </c>
    </row>
    <row r="365" spans="1:14" x14ac:dyDescent="0.3">
      <c r="A365">
        <v>364</v>
      </c>
      <c r="B365" t="s">
        <v>37</v>
      </c>
      <c r="C365" t="s">
        <v>128</v>
      </c>
      <c r="D365" t="s">
        <v>84</v>
      </c>
      <c r="E365" t="s">
        <v>419</v>
      </c>
      <c r="F365" t="s">
        <v>27</v>
      </c>
      <c r="G365">
        <v>168.42</v>
      </c>
      <c r="H365">
        <v>2</v>
      </c>
      <c r="I365">
        <v>0</v>
      </c>
      <c r="J365" t="s">
        <v>28</v>
      </c>
      <c r="K365" t="s">
        <v>29</v>
      </c>
      <c r="L365" t="s">
        <v>56</v>
      </c>
      <c r="M365" t="s">
        <v>36</v>
      </c>
      <c r="N365" t="s">
        <v>41</v>
      </c>
    </row>
    <row r="366" spans="1:14" x14ac:dyDescent="0.3">
      <c r="A366">
        <v>365</v>
      </c>
      <c r="B366" t="s">
        <v>14</v>
      </c>
      <c r="C366" t="s">
        <v>109</v>
      </c>
      <c r="D366" t="s">
        <v>211</v>
      </c>
      <c r="E366" t="s">
        <v>316</v>
      </c>
      <c r="F366" t="s">
        <v>27</v>
      </c>
      <c r="G366">
        <v>158.15</v>
      </c>
      <c r="H366">
        <v>1</v>
      </c>
      <c r="I366">
        <v>0</v>
      </c>
      <c r="J366" t="s">
        <v>28</v>
      </c>
      <c r="K366" t="s">
        <v>44</v>
      </c>
      <c r="L366" t="s">
        <v>56</v>
      </c>
      <c r="M366" t="s">
        <v>36</v>
      </c>
      <c r="N366" t="s">
        <v>41</v>
      </c>
    </row>
    <row r="367" spans="1:14" x14ac:dyDescent="0.3">
      <c r="A367">
        <v>366</v>
      </c>
      <c r="B367" t="s">
        <v>14</v>
      </c>
      <c r="C367" t="s">
        <v>398</v>
      </c>
      <c r="D367" t="s">
        <v>142</v>
      </c>
      <c r="E367" t="s">
        <v>192</v>
      </c>
      <c r="F367" t="s">
        <v>54</v>
      </c>
      <c r="G367">
        <v>270.74</v>
      </c>
      <c r="H367">
        <v>1</v>
      </c>
      <c r="I367">
        <v>1</v>
      </c>
      <c r="J367" t="s">
        <v>94</v>
      </c>
      <c r="K367" t="s">
        <v>99</v>
      </c>
      <c r="L367" t="s">
        <v>56</v>
      </c>
      <c r="M367" t="s">
        <v>22</v>
      </c>
      <c r="N367" t="s">
        <v>41</v>
      </c>
    </row>
    <row r="368" spans="1:14" x14ac:dyDescent="0.3">
      <c r="A368">
        <v>367</v>
      </c>
      <c r="B368" t="s">
        <v>14</v>
      </c>
      <c r="C368" t="s">
        <v>151</v>
      </c>
      <c r="D368" t="s">
        <v>91</v>
      </c>
      <c r="E368" t="s">
        <v>240</v>
      </c>
      <c r="F368" t="s">
        <v>27</v>
      </c>
      <c r="G368">
        <v>134.25</v>
      </c>
      <c r="H368">
        <v>3</v>
      </c>
      <c r="I368">
        <v>2</v>
      </c>
      <c r="J368" t="s">
        <v>55</v>
      </c>
      <c r="K368" t="s">
        <v>99</v>
      </c>
      <c r="L368" t="s">
        <v>21</v>
      </c>
      <c r="M368" t="s">
        <v>22</v>
      </c>
      <c r="N368" t="s">
        <v>45</v>
      </c>
    </row>
    <row r="369" spans="1:14" x14ac:dyDescent="0.3">
      <c r="A369">
        <v>368</v>
      </c>
      <c r="B369" t="s">
        <v>50</v>
      </c>
      <c r="C369" t="s">
        <v>234</v>
      </c>
      <c r="D369" t="s">
        <v>270</v>
      </c>
      <c r="E369" t="s">
        <v>420</v>
      </c>
      <c r="F369" t="s">
        <v>49</v>
      </c>
      <c r="G369">
        <v>94.44</v>
      </c>
      <c r="H369">
        <v>3</v>
      </c>
      <c r="I369">
        <v>3</v>
      </c>
      <c r="J369" t="s">
        <v>28</v>
      </c>
      <c r="K369" t="s">
        <v>66</v>
      </c>
      <c r="L369" t="s">
        <v>21</v>
      </c>
      <c r="M369" t="s">
        <v>36</v>
      </c>
      <c r="N369" t="s">
        <v>41</v>
      </c>
    </row>
    <row r="370" spans="1:14" x14ac:dyDescent="0.3">
      <c r="A370">
        <v>369</v>
      </c>
      <c r="B370" t="s">
        <v>50</v>
      </c>
      <c r="C370" t="s">
        <v>182</v>
      </c>
      <c r="D370" t="s">
        <v>264</v>
      </c>
      <c r="E370" t="s">
        <v>246</v>
      </c>
      <c r="F370" t="s">
        <v>27</v>
      </c>
      <c r="G370">
        <v>181.7</v>
      </c>
      <c r="H370">
        <v>2</v>
      </c>
      <c r="I370">
        <v>0</v>
      </c>
      <c r="J370" t="s">
        <v>35</v>
      </c>
      <c r="K370" t="s">
        <v>66</v>
      </c>
      <c r="L370" t="s">
        <v>60</v>
      </c>
      <c r="M370" t="s">
        <v>36</v>
      </c>
      <c r="N370" t="s">
        <v>45</v>
      </c>
    </row>
    <row r="371" spans="1:14" x14ac:dyDescent="0.3">
      <c r="A371">
        <v>370</v>
      </c>
      <c r="B371" t="s">
        <v>14</v>
      </c>
      <c r="C371" t="s">
        <v>415</v>
      </c>
      <c r="D371" t="s">
        <v>227</v>
      </c>
      <c r="E371" t="s">
        <v>271</v>
      </c>
      <c r="F371" t="s">
        <v>54</v>
      </c>
      <c r="G371">
        <v>403.41</v>
      </c>
      <c r="H371">
        <v>3</v>
      </c>
      <c r="I371">
        <v>0</v>
      </c>
      <c r="J371" t="s">
        <v>35</v>
      </c>
      <c r="K371" t="s">
        <v>20</v>
      </c>
      <c r="L371" t="s">
        <v>21</v>
      </c>
      <c r="M371" t="s">
        <v>36</v>
      </c>
      <c r="N371" t="s">
        <v>41</v>
      </c>
    </row>
    <row r="372" spans="1:14" x14ac:dyDescent="0.3">
      <c r="A372">
        <v>371</v>
      </c>
      <c r="B372" t="s">
        <v>14</v>
      </c>
      <c r="C372" t="s">
        <v>160</v>
      </c>
      <c r="D372" t="s">
        <v>117</v>
      </c>
      <c r="E372" t="s">
        <v>421</v>
      </c>
      <c r="F372" t="s">
        <v>54</v>
      </c>
      <c r="G372">
        <v>422.35</v>
      </c>
      <c r="H372">
        <v>2</v>
      </c>
      <c r="I372">
        <v>0</v>
      </c>
      <c r="J372" t="s">
        <v>35</v>
      </c>
      <c r="K372" t="s">
        <v>66</v>
      </c>
      <c r="L372" t="s">
        <v>21</v>
      </c>
      <c r="M372" t="s">
        <v>36</v>
      </c>
      <c r="N372" t="s">
        <v>41</v>
      </c>
    </row>
    <row r="373" spans="1:14" x14ac:dyDescent="0.3">
      <c r="A373">
        <v>372</v>
      </c>
      <c r="B373" t="s">
        <v>37</v>
      </c>
      <c r="C373" t="s">
        <v>298</v>
      </c>
      <c r="D373" t="s">
        <v>92</v>
      </c>
      <c r="E373" t="s">
        <v>192</v>
      </c>
      <c r="F373" t="s">
        <v>18</v>
      </c>
      <c r="G373">
        <v>213.53</v>
      </c>
      <c r="H373">
        <v>2</v>
      </c>
      <c r="I373">
        <v>0</v>
      </c>
      <c r="J373" t="s">
        <v>94</v>
      </c>
      <c r="K373" t="s">
        <v>44</v>
      </c>
      <c r="L373" t="s">
        <v>21</v>
      </c>
      <c r="M373" t="s">
        <v>36</v>
      </c>
      <c r="N373" t="s">
        <v>30</v>
      </c>
    </row>
    <row r="374" spans="1:14" x14ac:dyDescent="0.3">
      <c r="A374">
        <v>373</v>
      </c>
      <c r="B374" t="s">
        <v>31</v>
      </c>
      <c r="C374" t="s">
        <v>102</v>
      </c>
      <c r="D374" t="s">
        <v>149</v>
      </c>
      <c r="E374" t="s">
        <v>240</v>
      </c>
      <c r="F374" t="s">
        <v>27</v>
      </c>
      <c r="G374">
        <v>158.66999999999999</v>
      </c>
      <c r="H374">
        <v>1</v>
      </c>
      <c r="I374">
        <v>0</v>
      </c>
      <c r="J374" t="s">
        <v>55</v>
      </c>
      <c r="K374" t="s">
        <v>99</v>
      </c>
      <c r="L374" t="s">
        <v>60</v>
      </c>
      <c r="M374" t="s">
        <v>36</v>
      </c>
      <c r="N374" t="s">
        <v>23</v>
      </c>
    </row>
    <row r="375" spans="1:14" x14ac:dyDescent="0.3">
      <c r="A375">
        <v>374</v>
      </c>
      <c r="B375" t="s">
        <v>31</v>
      </c>
      <c r="C375" t="s">
        <v>302</v>
      </c>
      <c r="D375" t="s">
        <v>275</v>
      </c>
      <c r="E375" t="s">
        <v>141</v>
      </c>
      <c r="F375" t="s">
        <v>54</v>
      </c>
      <c r="G375">
        <v>225.33</v>
      </c>
      <c r="H375">
        <v>1</v>
      </c>
      <c r="I375">
        <v>1</v>
      </c>
      <c r="J375" t="s">
        <v>28</v>
      </c>
      <c r="K375" t="s">
        <v>99</v>
      </c>
      <c r="L375" t="s">
        <v>56</v>
      </c>
      <c r="M375" t="s">
        <v>36</v>
      </c>
      <c r="N375" t="s">
        <v>41</v>
      </c>
    </row>
    <row r="376" spans="1:14" x14ac:dyDescent="0.3">
      <c r="A376">
        <v>375</v>
      </c>
      <c r="B376" t="s">
        <v>14</v>
      </c>
      <c r="C376" t="s">
        <v>155</v>
      </c>
      <c r="D376" t="s">
        <v>300</v>
      </c>
      <c r="E376" t="s">
        <v>43</v>
      </c>
      <c r="F376" t="s">
        <v>18</v>
      </c>
      <c r="G376">
        <v>183.07</v>
      </c>
      <c r="H376">
        <v>1</v>
      </c>
      <c r="I376">
        <v>0</v>
      </c>
      <c r="J376" t="s">
        <v>55</v>
      </c>
      <c r="K376" t="s">
        <v>20</v>
      </c>
      <c r="L376" t="s">
        <v>21</v>
      </c>
      <c r="M376" t="s">
        <v>36</v>
      </c>
      <c r="N376" t="s">
        <v>41</v>
      </c>
    </row>
    <row r="377" spans="1:14" x14ac:dyDescent="0.3">
      <c r="A377">
        <v>376</v>
      </c>
      <c r="B377" t="s">
        <v>31</v>
      </c>
      <c r="C377" t="s">
        <v>147</v>
      </c>
      <c r="D377" t="s">
        <v>422</v>
      </c>
      <c r="E377" t="s">
        <v>282</v>
      </c>
      <c r="F377" t="s">
        <v>18</v>
      </c>
      <c r="G377">
        <v>242.91</v>
      </c>
      <c r="H377">
        <v>2</v>
      </c>
      <c r="I377">
        <v>0</v>
      </c>
      <c r="J377" t="s">
        <v>28</v>
      </c>
      <c r="K377" t="s">
        <v>99</v>
      </c>
      <c r="L377" t="s">
        <v>21</v>
      </c>
      <c r="M377" t="s">
        <v>36</v>
      </c>
      <c r="N377" t="s">
        <v>95</v>
      </c>
    </row>
    <row r="378" spans="1:14" x14ac:dyDescent="0.3">
      <c r="A378">
        <v>377</v>
      </c>
      <c r="B378" t="s">
        <v>37</v>
      </c>
      <c r="C378" t="s">
        <v>231</v>
      </c>
      <c r="D378" t="s">
        <v>162</v>
      </c>
      <c r="E378" t="s">
        <v>26</v>
      </c>
      <c r="F378" t="s">
        <v>18</v>
      </c>
      <c r="G378">
        <v>217.25</v>
      </c>
      <c r="H378">
        <v>2</v>
      </c>
      <c r="I378">
        <v>0</v>
      </c>
      <c r="J378" t="s">
        <v>55</v>
      </c>
      <c r="K378" t="s">
        <v>99</v>
      </c>
      <c r="L378" t="s">
        <v>60</v>
      </c>
      <c r="M378" t="s">
        <v>36</v>
      </c>
      <c r="N378" t="s">
        <v>95</v>
      </c>
    </row>
    <row r="379" spans="1:14" x14ac:dyDescent="0.3">
      <c r="A379">
        <v>378</v>
      </c>
      <c r="B379" t="s">
        <v>37</v>
      </c>
      <c r="C379" t="s">
        <v>195</v>
      </c>
      <c r="D379" t="s">
        <v>72</v>
      </c>
      <c r="E379" t="s">
        <v>140</v>
      </c>
      <c r="F379" t="s">
        <v>49</v>
      </c>
      <c r="G379">
        <v>99.21</v>
      </c>
      <c r="H379">
        <v>2</v>
      </c>
      <c r="I379">
        <v>0</v>
      </c>
      <c r="J379" t="s">
        <v>55</v>
      </c>
      <c r="K379" t="s">
        <v>99</v>
      </c>
      <c r="L379" t="s">
        <v>60</v>
      </c>
      <c r="M379" t="s">
        <v>36</v>
      </c>
      <c r="N379" t="s">
        <v>45</v>
      </c>
    </row>
    <row r="380" spans="1:14" x14ac:dyDescent="0.3">
      <c r="A380">
        <v>379</v>
      </c>
      <c r="B380" t="s">
        <v>37</v>
      </c>
      <c r="C380" t="s">
        <v>329</v>
      </c>
      <c r="D380" t="s">
        <v>375</v>
      </c>
      <c r="E380" t="s">
        <v>256</v>
      </c>
      <c r="F380" t="s">
        <v>27</v>
      </c>
      <c r="G380">
        <v>139.6</v>
      </c>
      <c r="H380">
        <v>2</v>
      </c>
      <c r="I380">
        <v>3</v>
      </c>
      <c r="J380" t="s">
        <v>28</v>
      </c>
      <c r="K380" t="s">
        <v>66</v>
      </c>
      <c r="L380" t="s">
        <v>21</v>
      </c>
      <c r="M380" t="s">
        <v>36</v>
      </c>
      <c r="N380" t="s">
        <v>41</v>
      </c>
    </row>
    <row r="381" spans="1:14" x14ac:dyDescent="0.3">
      <c r="A381">
        <v>380</v>
      </c>
      <c r="B381" t="s">
        <v>50</v>
      </c>
      <c r="C381" t="s">
        <v>423</v>
      </c>
      <c r="D381" t="s">
        <v>309</v>
      </c>
      <c r="E381" t="s">
        <v>250</v>
      </c>
      <c r="F381" t="s">
        <v>54</v>
      </c>
      <c r="G381">
        <v>371.07</v>
      </c>
      <c r="H381">
        <v>1</v>
      </c>
      <c r="I381">
        <v>0</v>
      </c>
      <c r="J381" t="s">
        <v>35</v>
      </c>
      <c r="K381" t="s">
        <v>66</v>
      </c>
      <c r="L381" t="s">
        <v>56</v>
      </c>
      <c r="M381" t="s">
        <v>22</v>
      </c>
      <c r="N381" t="s">
        <v>95</v>
      </c>
    </row>
    <row r="382" spans="1:14" x14ac:dyDescent="0.3">
      <c r="A382">
        <v>381</v>
      </c>
      <c r="B382" t="s">
        <v>37</v>
      </c>
      <c r="C382" t="s">
        <v>210</v>
      </c>
      <c r="D382" t="s">
        <v>396</v>
      </c>
      <c r="E382" t="s">
        <v>290</v>
      </c>
      <c r="F382" t="s">
        <v>27</v>
      </c>
      <c r="G382">
        <v>188.87</v>
      </c>
      <c r="H382">
        <v>2</v>
      </c>
      <c r="I382">
        <v>0</v>
      </c>
      <c r="J382" t="s">
        <v>35</v>
      </c>
      <c r="K382" t="s">
        <v>44</v>
      </c>
      <c r="L382" t="s">
        <v>56</v>
      </c>
      <c r="M382" t="s">
        <v>36</v>
      </c>
      <c r="N382" t="s">
        <v>95</v>
      </c>
    </row>
    <row r="383" spans="1:14" x14ac:dyDescent="0.3">
      <c r="A383">
        <v>382</v>
      </c>
      <c r="B383" t="s">
        <v>31</v>
      </c>
      <c r="C383" t="s">
        <v>254</v>
      </c>
      <c r="D383" t="s">
        <v>233</v>
      </c>
      <c r="E383" t="s">
        <v>366</v>
      </c>
      <c r="F383" t="s">
        <v>27</v>
      </c>
      <c r="G383">
        <v>107</v>
      </c>
      <c r="H383">
        <v>1</v>
      </c>
      <c r="I383">
        <v>0</v>
      </c>
      <c r="J383" t="s">
        <v>55</v>
      </c>
      <c r="K383" t="s">
        <v>29</v>
      </c>
      <c r="L383" t="s">
        <v>60</v>
      </c>
      <c r="M383" t="s">
        <v>36</v>
      </c>
      <c r="N383" t="s">
        <v>41</v>
      </c>
    </row>
    <row r="384" spans="1:14" x14ac:dyDescent="0.3">
      <c r="A384">
        <v>383</v>
      </c>
      <c r="B384" t="s">
        <v>31</v>
      </c>
      <c r="C384" t="s">
        <v>53</v>
      </c>
      <c r="D384" t="s">
        <v>57</v>
      </c>
      <c r="E384" t="s">
        <v>270</v>
      </c>
      <c r="F384" t="s">
        <v>27</v>
      </c>
      <c r="G384">
        <v>111.96</v>
      </c>
      <c r="H384">
        <v>4</v>
      </c>
      <c r="I384">
        <v>2</v>
      </c>
      <c r="J384" t="s">
        <v>55</v>
      </c>
      <c r="K384" t="s">
        <v>99</v>
      </c>
      <c r="L384" t="s">
        <v>21</v>
      </c>
      <c r="M384" t="s">
        <v>36</v>
      </c>
      <c r="N384" t="s">
        <v>41</v>
      </c>
    </row>
    <row r="385" spans="1:14" x14ac:dyDescent="0.3">
      <c r="A385">
        <v>384</v>
      </c>
      <c r="B385" t="s">
        <v>37</v>
      </c>
      <c r="C385" t="s">
        <v>285</v>
      </c>
      <c r="D385" t="s">
        <v>398</v>
      </c>
      <c r="E385" t="s">
        <v>257</v>
      </c>
      <c r="F385" t="s">
        <v>49</v>
      </c>
      <c r="G385">
        <v>73.33</v>
      </c>
      <c r="H385">
        <v>2</v>
      </c>
      <c r="I385">
        <v>0</v>
      </c>
      <c r="J385" t="s">
        <v>55</v>
      </c>
      <c r="K385" t="s">
        <v>44</v>
      </c>
      <c r="L385" t="s">
        <v>60</v>
      </c>
      <c r="M385" t="s">
        <v>36</v>
      </c>
      <c r="N385" t="s">
        <v>41</v>
      </c>
    </row>
    <row r="386" spans="1:14" x14ac:dyDescent="0.3">
      <c r="A386">
        <v>385</v>
      </c>
      <c r="B386" t="s">
        <v>37</v>
      </c>
      <c r="C386" t="s">
        <v>276</v>
      </c>
      <c r="D386" t="s">
        <v>155</v>
      </c>
      <c r="E386" t="s">
        <v>379</v>
      </c>
      <c r="F386" t="s">
        <v>54</v>
      </c>
      <c r="G386">
        <v>487.39</v>
      </c>
      <c r="H386">
        <v>2</v>
      </c>
      <c r="I386">
        <v>0</v>
      </c>
      <c r="J386" t="s">
        <v>35</v>
      </c>
      <c r="K386" t="s">
        <v>29</v>
      </c>
      <c r="L386" t="s">
        <v>21</v>
      </c>
      <c r="M386" t="s">
        <v>36</v>
      </c>
      <c r="N386" t="s">
        <v>23</v>
      </c>
    </row>
    <row r="387" spans="1:14" x14ac:dyDescent="0.3">
      <c r="A387">
        <v>386</v>
      </c>
      <c r="B387" t="s">
        <v>31</v>
      </c>
      <c r="C387" t="s">
        <v>390</v>
      </c>
      <c r="D387" t="s">
        <v>120</v>
      </c>
      <c r="E387" t="s">
        <v>378</v>
      </c>
      <c r="F387" t="s">
        <v>54</v>
      </c>
      <c r="G387">
        <v>306.16000000000003</v>
      </c>
      <c r="H387">
        <v>2</v>
      </c>
      <c r="I387">
        <v>1</v>
      </c>
      <c r="J387" t="s">
        <v>35</v>
      </c>
      <c r="K387" t="s">
        <v>66</v>
      </c>
      <c r="L387" t="s">
        <v>21</v>
      </c>
      <c r="M387" t="s">
        <v>22</v>
      </c>
      <c r="N387" t="s">
        <v>41</v>
      </c>
    </row>
    <row r="388" spans="1:14" x14ac:dyDescent="0.3">
      <c r="A388">
        <v>387</v>
      </c>
      <c r="B388" t="s">
        <v>31</v>
      </c>
      <c r="C388" t="s">
        <v>273</v>
      </c>
      <c r="D388" t="s">
        <v>155</v>
      </c>
      <c r="E388" t="s">
        <v>351</v>
      </c>
      <c r="F388" t="s">
        <v>27</v>
      </c>
      <c r="G388">
        <v>100.32</v>
      </c>
      <c r="H388">
        <v>1</v>
      </c>
      <c r="I388">
        <v>2</v>
      </c>
      <c r="J388" t="s">
        <v>35</v>
      </c>
      <c r="K388" t="s">
        <v>66</v>
      </c>
      <c r="L388" t="s">
        <v>60</v>
      </c>
      <c r="M388" t="s">
        <v>22</v>
      </c>
      <c r="N388" t="s">
        <v>41</v>
      </c>
    </row>
    <row r="389" spans="1:14" x14ac:dyDescent="0.3">
      <c r="A389">
        <v>388</v>
      </c>
      <c r="B389" t="s">
        <v>14</v>
      </c>
      <c r="C389" t="s">
        <v>91</v>
      </c>
      <c r="D389" t="s">
        <v>320</v>
      </c>
      <c r="E389" t="s">
        <v>412</v>
      </c>
      <c r="F389" t="s">
        <v>54</v>
      </c>
      <c r="G389">
        <v>338.28</v>
      </c>
      <c r="H389">
        <v>1</v>
      </c>
      <c r="I389">
        <v>2</v>
      </c>
      <c r="J389" t="s">
        <v>55</v>
      </c>
      <c r="K389" t="s">
        <v>29</v>
      </c>
      <c r="L389" t="s">
        <v>60</v>
      </c>
      <c r="M389" t="s">
        <v>36</v>
      </c>
      <c r="N389" t="s">
        <v>23</v>
      </c>
    </row>
    <row r="390" spans="1:14" x14ac:dyDescent="0.3">
      <c r="A390">
        <v>389</v>
      </c>
      <c r="B390" t="s">
        <v>50</v>
      </c>
      <c r="C390" t="s">
        <v>57</v>
      </c>
      <c r="D390" t="s">
        <v>309</v>
      </c>
      <c r="E390" t="s">
        <v>268</v>
      </c>
      <c r="F390" t="s">
        <v>49</v>
      </c>
      <c r="G390">
        <v>132.24</v>
      </c>
      <c r="H390">
        <v>1</v>
      </c>
      <c r="I390">
        <v>0</v>
      </c>
      <c r="J390" t="s">
        <v>19</v>
      </c>
      <c r="K390" t="s">
        <v>66</v>
      </c>
      <c r="L390" t="s">
        <v>70</v>
      </c>
      <c r="M390" t="s">
        <v>22</v>
      </c>
      <c r="N390" t="s">
        <v>41</v>
      </c>
    </row>
    <row r="391" spans="1:14" x14ac:dyDescent="0.3">
      <c r="A391">
        <v>390</v>
      </c>
      <c r="B391" t="s">
        <v>37</v>
      </c>
      <c r="C391" t="s">
        <v>260</v>
      </c>
      <c r="D391" t="s">
        <v>394</v>
      </c>
      <c r="E391" t="s">
        <v>195</v>
      </c>
      <c r="F391" t="s">
        <v>49</v>
      </c>
      <c r="G391">
        <v>134.77000000000001</v>
      </c>
      <c r="H391">
        <v>3</v>
      </c>
      <c r="I391">
        <v>2</v>
      </c>
      <c r="J391" t="s">
        <v>55</v>
      </c>
      <c r="K391" t="s">
        <v>20</v>
      </c>
      <c r="L391" t="s">
        <v>56</v>
      </c>
      <c r="M391" t="s">
        <v>36</v>
      </c>
      <c r="N391" t="s">
        <v>41</v>
      </c>
    </row>
    <row r="392" spans="1:14" x14ac:dyDescent="0.3">
      <c r="A392">
        <v>391</v>
      </c>
      <c r="B392" t="s">
        <v>31</v>
      </c>
      <c r="C392" t="s">
        <v>103</v>
      </c>
      <c r="D392" t="s">
        <v>304</v>
      </c>
      <c r="E392" t="s">
        <v>169</v>
      </c>
      <c r="F392" t="s">
        <v>49</v>
      </c>
      <c r="G392">
        <v>104.04</v>
      </c>
      <c r="H392">
        <v>2</v>
      </c>
      <c r="I392">
        <v>2</v>
      </c>
      <c r="J392" t="s">
        <v>35</v>
      </c>
      <c r="K392" t="s">
        <v>66</v>
      </c>
      <c r="L392" t="s">
        <v>70</v>
      </c>
      <c r="M392" t="s">
        <v>36</v>
      </c>
      <c r="N392" t="s">
        <v>23</v>
      </c>
    </row>
    <row r="393" spans="1:14" x14ac:dyDescent="0.3">
      <c r="A393">
        <v>392</v>
      </c>
      <c r="B393" t="s">
        <v>31</v>
      </c>
      <c r="C393" t="s">
        <v>144</v>
      </c>
      <c r="D393" t="s">
        <v>424</v>
      </c>
      <c r="E393" t="s">
        <v>298</v>
      </c>
      <c r="F393" t="s">
        <v>54</v>
      </c>
      <c r="G393">
        <v>425.36</v>
      </c>
      <c r="H393">
        <v>1</v>
      </c>
      <c r="I393">
        <v>0</v>
      </c>
      <c r="J393" t="s">
        <v>35</v>
      </c>
      <c r="K393" t="s">
        <v>20</v>
      </c>
      <c r="L393" t="s">
        <v>56</v>
      </c>
      <c r="M393" t="s">
        <v>36</v>
      </c>
      <c r="N393" t="s">
        <v>41</v>
      </c>
    </row>
    <row r="394" spans="1:14" x14ac:dyDescent="0.3">
      <c r="A394">
        <v>393</v>
      </c>
      <c r="B394" t="s">
        <v>50</v>
      </c>
      <c r="C394" t="s">
        <v>323</v>
      </c>
      <c r="D394" t="s">
        <v>100</v>
      </c>
      <c r="E394" t="s">
        <v>148</v>
      </c>
      <c r="F394" t="s">
        <v>27</v>
      </c>
      <c r="G394">
        <v>193.78</v>
      </c>
      <c r="H394">
        <v>2</v>
      </c>
      <c r="I394">
        <v>0</v>
      </c>
      <c r="J394" t="s">
        <v>28</v>
      </c>
      <c r="K394" t="s">
        <v>29</v>
      </c>
      <c r="L394" t="s">
        <v>56</v>
      </c>
      <c r="M394" t="s">
        <v>36</v>
      </c>
      <c r="N394" t="s">
        <v>41</v>
      </c>
    </row>
    <row r="395" spans="1:14" x14ac:dyDescent="0.3">
      <c r="A395">
        <v>394</v>
      </c>
      <c r="B395" t="s">
        <v>37</v>
      </c>
      <c r="C395" t="s">
        <v>117</v>
      </c>
      <c r="D395" t="s">
        <v>425</v>
      </c>
      <c r="E395" t="s">
        <v>201</v>
      </c>
      <c r="F395" t="s">
        <v>27</v>
      </c>
      <c r="G395">
        <v>129.9</v>
      </c>
      <c r="H395">
        <v>3</v>
      </c>
      <c r="I395">
        <v>1</v>
      </c>
      <c r="J395" t="s">
        <v>35</v>
      </c>
      <c r="K395" t="s">
        <v>99</v>
      </c>
      <c r="L395" t="s">
        <v>21</v>
      </c>
      <c r="M395" t="s">
        <v>36</v>
      </c>
      <c r="N395" t="s">
        <v>41</v>
      </c>
    </row>
    <row r="396" spans="1:14" x14ac:dyDescent="0.3">
      <c r="A396">
        <v>395</v>
      </c>
      <c r="B396" t="s">
        <v>14</v>
      </c>
      <c r="C396" t="s">
        <v>302</v>
      </c>
      <c r="D396" t="s">
        <v>395</v>
      </c>
      <c r="E396" t="s">
        <v>42</v>
      </c>
      <c r="F396" t="s">
        <v>27</v>
      </c>
      <c r="G396">
        <v>138.16999999999999</v>
      </c>
      <c r="H396">
        <v>3</v>
      </c>
      <c r="I396">
        <v>0</v>
      </c>
      <c r="J396" t="s">
        <v>28</v>
      </c>
      <c r="K396" t="s">
        <v>29</v>
      </c>
      <c r="L396" t="s">
        <v>60</v>
      </c>
      <c r="M396" t="s">
        <v>36</v>
      </c>
      <c r="N396" t="s">
        <v>45</v>
      </c>
    </row>
    <row r="397" spans="1:14" x14ac:dyDescent="0.3">
      <c r="A397">
        <v>396</v>
      </c>
      <c r="B397" t="s">
        <v>31</v>
      </c>
      <c r="C397" t="s">
        <v>169</v>
      </c>
      <c r="D397" t="s">
        <v>43</v>
      </c>
      <c r="E397" t="s">
        <v>327</v>
      </c>
      <c r="F397" t="s">
        <v>49</v>
      </c>
      <c r="G397">
        <v>56.39</v>
      </c>
      <c r="H397">
        <v>2</v>
      </c>
      <c r="I397">
        <v>0</v>
      </c>
      <c r="J397" t="s">
        <v>55</v>
      </c>
      <c r="K397" t="s">
        <v>20</v>
      </c>
      <c r="L397" t="s">
        <v>21</v>
      </c>
      <c r="M397" t="s">
        <v>36</v>
      </c>
      <c r="N397" t="s">
        <v>30</v>
      </c>
    </row>
    <row r="398" spans="1:14" x14ac:dyDescent="0.3">
      <c r="A398">
        <v>397</v>
      </c>
      <c r="B398" t="s">
        <v>37</v>
      </c>
      <c r="C398" t="s">
        <v>357</v>
      </c>
      <c r="D398" t="s">
        <v>263</v>
      </c>
      <c r="E398" t="s">
        <v>377</v>
      </c>
      <c r="F398" t="s">
        <v>49</v>
      </c>
      <c r="G398">
        <v>119.77</v>
      </c>
      <c r="H398">
        <v>2</v>
      </c>
      <c r="I398">
        <v>1</v>
      </c>
      <c r="J398" t="s">
        <v>94</v>
      </c>
      <c r="K398" t="s">
        <v>44</v>
      </c>
      <c r="L398" t="s">
        <v>56</v>
      </c>
      <c r="M398" t="s">
        <v>36</v>
      </c>
      <c r="N398" t="s">
        <v>41</v>
      </c>
    </row>
    <row r="399" spans="1:14" x14ac:dyDescent="0.3">
      <c r="A399">
        <v>398</v>
      </c>
      <c r="B399" t="s">
        <v>50</v>
      </c>
      <c r="C399" t="s">
        <v>412</v>
      </c>
      <c r="D399" t="s">
        <v>426</v>
      </c>
      <c r="E399" t="s">
        <v>279</v>
      </c>
      <c r="F399" t="s">
        <v>27</v>
      </c>
      <c r="G399">
        <v>168.79</v>
      </c>
      <c r="H399">
        <v>2</v>
      </c>
      <c r="I399">
        <v>3</v>
      </c>
      <c r="J399" t="s">
        <v>28</v>
      </c>
      <c r="K399" t="s">
        <v>99</v>
      </c>
      <c r="L399" t="s">
        <v>21</v>
      </c>
      <c r="M399" t="s">
        <v>36</v>
      </c>
      <c r="N399" t="s">
        <v>23</v>
      </c>
    </row>
    <row r="400" spans="1:14" x14ac:dyDescent="0.3">
      <c r="A400">
        <v>399</v>
      </c>
      <c r="B400" t="s">
        <v>14</v>
      </c>
      <c r="C400" t="s">
        <v>267</v>
      </c>
      <c r="D400" t="s">
        <v>325</v>
      </c>
      <c r="E400" t="s">
        <v>74</v>
      </c>
      <c r="F400" t="s">
        <v>27</v>
      </c>
      <c r="G400">
        <v>159.07</v>
      </c>
      <c r="H400">
        <v>1</v>
      </c>
      <c r="I400">
        <v>1</v>
      </c>
      <c r="J400" t="s">
        <v>28</v>
      </c>
      <c r="K400" t="s">
        <v>29</v>
      </c>
      <c r="L400" t="s">
        <v>21</v>
      </c>
      <c r="M400" t="s">
        <v>36</v>
      </c>
      <c r="N400" t="s">
        <v>45</v>
      </c>
    </row>
    <row r="401" spans="1:14" x14ac:dyDescent="0.3">
      <c r="A401">
        <v>400</v>
      </c>
      <c r="B401" t="s">
        <v>31</v>
      </c>
      <c r="C401" t="s">
        <v>166</v>
      </c>
      <c r="D401" t="s">
        <v>51</v>
      </c>
      <c r="E401" t="s">
        <v>385</v>
      </c>
      <c r="F401" t="s">
        <v>49</v>
      </c>
      <c r="G401">
        <v>61.03</v>
      </c>
      <c r="H401">
        <v>1</v>
      </c>
      <c r="I401">
        <v>0</v>
      </c>
      <c r="J401" t="s">
        <v>28</v>
      </c>
      <c r="K401" t="s">
        <v>29</v>
      </c>
      <c r="L401" t="s">
        <v>21</v>
      </c>
      <c r="M401" t="s">
        <v>22</v>
      </c>
      <c r="N401" t="s">
        <v>45</v>
      </c>
    </row>
    <row r="402" spans="1:14" x14ac:dyDescent="0.3">
      <c r="A402">
        <v>401</v>
      </c>
      <c r="B402" t="s">
        <v>31</v>
      </c>
      <c r="C402" t="s">
        <v>82</v>
      </c>
      <c r="D402" t="s">
        <v>347</v>
      </c>
      <c r="E402" t="s">
        <v>129</v>
      </c>
      <c r="F402" t="s">
        <v>54</v>
      </c>
      <c r="G402">
        <v>425.24</v>
      </c>
      <c r="H402">
        <v>2</v>
      </c>
      <c r="I402">
        <v>2</v>
      </c>
      <c r="J402" t="s">
        <v>35</v>
      </c>
      <c r="K402" t="s">
        <v>29</v>
      </c>
      <c r="L402" t="s">
        <v>56</v>
      </c>
      <c r="M402" t="s">
        <v>22</v>
      </c>
      <c r="N402" t="s">
        <v>41</v>
      </c>
    </row>
    <row r="403" spans="1:14" x14ac:dyDescent="0.3">
      <c r="A403">
        <v>402</v>
      </c>
      <c r="B403" t="s">
        <v>37</v>
      </c>
      <c r="C403" t="s">
        <v>61</v>
      </c>
      <c r="D403" t="s">
        <v>184</v>
      </c>
      <c r="E403" t="s">
        <v>281</v>
      </c>
      <c r="F403" t="s">
        <v>27</v>
      </c>
      <c r="G403">
        <v>193.19</v>
      </c>
      <c r="H403">
        <v>1</v>
      </c>
      <c r="I403">
        <v>0</v>
      </c>
      <c r="J403" t="s">
        <v>19</v>
      </c>
      <c r="K403" t="s">
        <v>66</v>
      </c>
      <c r="L403" t="s">
        <v>21</v>
      </c>
      <c r="M403" t="s">
        <v>36</v>
      </c>
      <c r="N403" t="s">
        <v>95</v>
      </c>
    </row>
    <row r="404" spans="1:14" x14ac:dyDescent="0.3">
      <c r="A404">
        <v>403</v>
      </c>
      <c r="B404" t="s">
        <v>14</v>
      </c>
      <c r="C404" t="s">
        <v>118</v>
      </c>
      <c r="D404" t="s">
        <v>43</v>
      </c>
      <c r="E404" t="s">
        <v>369</v>
      </c>
      <c r="F404" t="s">
        <v>27</v>
      </c>
      <c r="G404">
        <v>139.13</v>
      </c>
      <c r="H404">
        <v>1</v>
      </c>
      <c r="I404">
        <v>1</v>
      </c>
      <c r="J404" t="s">
        <v>19</v>
      </c>
      <c r="K404" t="s">
        <v>66</v>
      </c>
      <c r="L404" t="s">
        <v>70</v>
      </c>
      <c r="M404" t="s">
        <v>36</v>
      </c>
      <c r="N404" t="s">
        <v>41</v>
      </c>
    </row>
    <row r="405" spans="1:14" x14ac:dyDescent="0.3">
      <c r="A405">
        <v>404</v>
      </c>
      <c r="B405" t="s">
        <v>31</v>
      </c>
      <c r="C405" t="s">
        <v>393</v>
      </c>
      <c r="D405" t="s">
        <v>263</v>
      </c>
      <c r="E405" t="s">
        <v>175</v>
      </c>
      <c r="F405" t="s">
        <v>49</v>
      </c>
      <c r="G405">
        <v>70.83</v>
      </c>
      <c r="H405">
        <v>1</v>
      </c>
      <c r="I405">
        <v>1</v>
      </c>
      <c r="J405" t="s">
        <v>19</v>
      </c>
      <c r="K405" t="s">
        <v>99</v>
      </c>
      <c r="L405" t="s">
        <v>56</v>
      </c>
      <c r="M405" t="s">
        <v>36</v>
      </c>
      <c r="N405" t="s">
        <v>41</v>
      </c>
    </row>
    <row r="406" spans="1:14" x14ac:dyDescent="0.3">
      <c r="A406">
        <v>405</v>
      </c>
      <c r="B406" t="s">
        <v>37</v>
      </c>
      <c r="C406" t="s">
        <v>311</v>
      </c>
      <c r="D406" t="s">
        <v>286</v>
      </c>
      <c r="E406" t="s">
        <v>387</v>
      </c>
      <c r="F406" t="s">
        <v>18</v>
      </c>
      <c r="G406">
        <v>296.83999999999997</v>
      </c>
      <c r="H406">
        <v>1</v>
      </c>
      <c r="I406">
        <v>0</v>
      </c>
      <c r="J406" t="s">
        <v>28</v>
      </c>
      <c r="K406" t="s">
        <v>29</v>
      </c>
      <c r="L406" t="s">
        <v>21</v>
      </c>
      <c r="M406" t="s">
        <v>36</v>
      </c>
      <c r="N406" t="s">
        <v>41</v>
      </c>
    </row>
    <row r="407" spans="1:14" x14ac:dyDescent="0.3">
      <c r="A407">
        <v>406</v>
      </c>
      <c r="B407" t="s">
        <v>14</v>
      </c>
      <c r="C407" t="s">
        <v>96</v>
      </c>
      <c r="D407" t="s">
        <v>47</v>
      </c>
      <c r="E407" t="s">
        <v>307</v>
      </c>
      <c r="F407" t="s">
        <v>54</v>
      </c>
      <c r="G407">
        <v>396.76</v>
      </c>
      <c r="H407">
        <v>2</v>
      </c>
      <c r="I407">
        <v>0</v>
      </c>
      <c r="J407" t="s">
        <v>35</v>
      </c>
      <c r="K407" t="s">
        <v>99</v>
      </c>
      <c r="L407" t="s">
        <v>21</v>
      </c>
      <c r="M407" t="s">
        <v>36</v>
      </c>
      <c r="N407" t="s">
        <v>23</v>
      </c>
    </row>
    <row r="408" spans="1:14" x14ac:dyDescent="0.3">
      <c r="A408">
        <v>407</v>
      </c>
      <c r="B408" t="s">
        <v>31</v>
      </c>
      <c r="C408" t="s">
        <v>88</v>
      </c>
      <c r="D408" t="s">
        <v>183</v>
      </c>
      <c r="E408" t="s">
        <v>413</v>
      </c>
      <c r="F408" t="s">
        <v>49</v>
      </c>
      <c r="G408">
        <v>95.61</v>
      </c>
      <c r="H408">
        <v>1</v>
      </c>
      <c r="I408">
        <v>0</v>
      </c>
      <c r="J408" t="s">
        <v>35</v>
      </c>
      <c r="K408" t="s">
        <v>29</v>
      </c>
      <c r="L408" t="s">
        <v>60</v>
      </c>
      <c r="M408" t="s">
        <v>36</v>
      </c>
      <c r="N408" t="s">
        <v>45</v>
      </c>
    </row>
    <row r="409" spans="1:14" x14ac:dyDescent="0.3">
      <c r="A409">
        <v>408</v>
      </c>
      <c r="B409" t="s">
        <v>50</v>
      </c>
      <c r="C409" t="s">
        <v>79</v>
      </c>
      <c r="D409" t="s">
        <v>32</v>
      </c>
      <c r="E409" t="s">
        <v>232</v>
      </c>
      <c r="F409" t="s">
        <v>27</v>
      </c>
      <c r="G409">
        <v>246.53</v>
      </c>
      <c r="H409">
        <v>1</v>
      </c>
      <c r="I409">
        <v>2</v>
      </c>
      <c r="J409" t="s">
        <v>28</v>
      </c>
      <c r="K409" t="s">
        <v>20</v>
      </c>
      <c r="L409" t="s">
        <v>21</v>
      </c>
      <c r="M409" t="s">
        <v>36</v>
      </c>
      <c r="N409" t="s">
        <v>23</v>
      </c>
    </row>
    <row r="410" spans="1:14" x14ac:dyDescent="0.3">
      <c r="A410">
        <v>409</v>
      </c>
      <c r="B410" t="s">
        <v>50</v>
      </c>
      <c r="C410" t="s">
        <v>161</v>
      </c>
      <c r="D410" t="s">
        <v>122</v>
      </c>
      <c r="E410" t="s">
        <v>123</v>
      </c>
      <c r="F410" t="s">
        <v>49</v>
      </c>
      <c r="G410">
        <v>136.54</v>
      </c>
      <c r="H410">
        <v>4</v>
      </c>
      <c r="I410">
        <v>1</v>
      </c>
      <c r="J410" t="s">
        <v>28</v>
      </c>
      <c r="K410" t="s">
        <v>20</v>
      </c>
      <c r="L410" t="s">
        <v>21</v>
      </c>
      <c r="M410" t="s">
        <v>36</v>
      </c>
      <c r="N410" t="s">
        <v>45</v>
      </c>
    </row>
    <row r="411" spans="1:14" x14ac:dyDescent="0.3">
      <c r="A411">
        <v>410</v>
      </c>
      <c r="B411" t="s">
        <v>37</v>
      </c>
      <c r="C411" t="s">
        <v>168</v>
      </c>
      <c r="D411" t="s">
        <v>48</v>
      </c>
      <c r="E411" t="s">
        <v>415</v>
      </c>
      <c r="F411" t="s">
        <v>18</v>
      </c>
      <c r="G411">
        <v>212.33</v>
      </c>
      <c r="H411">
        <v>2</v>
      </c>
      <c r="I411">
        <v>2</v>
      </c>
      <c r="J411" t="s">
        <v>55</v>
      </c>
      <c r="K411" t="s">
        <v>44</v>
      </c>
      <c r="L411" t="s">
        <v>56</v>
      </c>
      <c r="M411" t="s">
        <v>36</v>
      </c>
      <c r="N411" t="s">
        <v>41</v>
      </c>
    </row>
    <row r="412" spans="1:14" x14ac:dyDescent="0.3">
      <c r="A412">
        <v>411</v>
      </c>
      <c r="B412" t="s">
        <v>14</v>
      </c>
      <c r="C412" t="s">
        <v>143</v>
      </c>
      <c r="D412" t="s">
        <v>146</v>
      </c>
      <c r="E412" t="s">
        <v>137</v>
      </c>
      <c r="F412" t="s">
        <v>49</v>
      </c>
      <c r="G412">
        <v>126.79</v>
      </c>
      <c r="H412">
        <v>3</v>
      </c>
      <c r="I412">
        <v>0</v>
      </c>
      <c r="J412" t="s">
        <v>55</v>
      </c>
      <c r="K412" t="s">
        <v>66</v>
      </c>
      <c r="L412" t="s">
        <v>21</v>
      </c>
      <c r="M412" t="s">
        <v>36</v>
      </c>
      <c r="N412" t="s">
        <v>41</v>
      </c>
    </row>
    <row r="413" spans="1:14" x14ac:dyDescent="0.3">
      <c r="A413">
        <v>412</v>
      </c>
      <c r="B413" t="s">
        <v>31</v>
      </c>
      <c r="C413" t="s">
        <v>393</v>
      </c>
      <c r="D413" t="s">
        <v>172</v>
      </c>
      <c r="E413" t="s">
        <v>38</v>
      </c>
      <c r="F413" t="s">
        <v>49</v>
      </c>
      <c r="G413">
        <v>82.96</v>
      </c>
      <c r="H413">
        <v>3</v>
      </c>
      <c r="I413">
        <v>1</v>
      </c>
      <c r="J413" t="s">
        <v>28</v>
      </c>
      <c r="K413" t="s">
        <v>20</v>
      </c>
      <c r="L413" t="s">
        <v>70</v>
      </c>
      <c r="M413" t="s">
        <v>36</v>
      </c>
      <c r="N413" t="s">
        <v>41</v>
      </c>
    </row>
    <row r="414" spans="1:14" x14ac:dyDescent="0.3">
      <c r="A414">
        <v>413</v>
      </c>
      <c r="B414" t="s">
        <v>37</v>
      </c>
      <c r="C414" t="s">
        <v>77</v>
      </c>
      <c r="D414" t="s">
        <v>78</v>
      </c>
      <c r="E414" t="s">
        <v>43</v>
      </c>
      <c r="F414" t="s">
        <v>54</v>
      </c>
      <c r="G414">
        <v>403.35</v>
      </c>
      <c r="H414">
        <v>1</v>
      </c>
      <c r="I414">
        <v>0</v>
      </c>
      <c r="J414" t="s">
        <v>28</v>
      </c>
      <c r="K414" t="s">
        <v>44</v>
      </c>
      <c r="L414" t="s">
        <v>21</v>
      </c>
      <c r="M414" t="s">
        <v>36</v>
      </c>
      <c r="N414" t="s">
        <v>45</v>
      </c>
    </row>
    <row r="415" spans="1:14" x14ac:dyDescent="0.3">
      <c r="A415">
        <v>414</v>
      </c>
      <c r="B415" t="s">
        <v>50</v>
      </c>
      <c r="C415" t="s">
        <v>184</v>
      </c>
      <c r="D415" t="s">
        <v>133</v>
      </c>
      <c r="E415" t="s">
        <v>274</v>
      </c>
      <c r="F415" t="s">
        <v>54</v>
      </c>
      <c r="G415">
        <v>329.91</v>
      </c>
      <c r="H415">
        <v>1</v>
      </c>
      <c r="I415">
        <v>0</v>
      </c>
      <c r="J415" t="s">
        <v>94</v>
      </c>
      <c r="K415" t="s">
        <v>29</v>
      </c>
      <c r="L415" t="s">
        <v>21</v>
      </c>
      <c r="M415" t="s">
        <v>36</v>
      </c>
      <c r="N415" t="s">
        <v>23</v>
      </c>
    </row>
    <row r="416" spans="1:14" x14ac:dyDescent="0.3">
      <c r="A416">
        <v>415</v>
      </c>
      <c r="B416" t="s">
        <v>14</v>
      </c>
      <c r="C416" t="s">
        <v>125</v>
      </c>
      <c r="D416" t="s">
        <v>126</v>
      </c>
      <c r="E416" t="s">
        <v>104</v>
      </c>
      <c r="F416" t="s">
        <v>54</v>
      </c>
      <c r="G416">
        <v>258.48</v>
      </c>
      <c r="H416">
        <v>1</v>
      </c>
      <c r="I416">
        <v>1</v>
      </c>
      <c r="J416" t="s">
        <v>19</v>
      </c>
      <c r="K416" t="s">
        <v>44</v>
      </c>
      <c r="L416" t="s">
        <v>21</v>
      </c>
      <c r="M416" t="s">
        <v>36</v>
      </c>
      <c r="N416" t="s">
        <v>41</v>
      </c>
    </row>
    <row r="417" spans="1:14" x14ac:dyDescent="0.3">
      <c r="A417">
        <v>416</v>
      </c>
      <c r="B417" t="s">
        <v>37</v>
      </c>
      <c r="C417" t="s">
        <v>97</v>
      </c>
      <c r="D417" t="s">
        <v>109</v>
      </c>
      <c r="E417" t="s">
        <v>359</v>
      </c>
      <c r="F417" t="s">
        <v>27</v>
      </c>
      <c r="G417">
        <v>132.66999999999999</v>
      </c>
      <c r="H417">
        <v>2</v>
      </c>
      <c r="I417">
        <v>2</v>
      </c>
      <c r="J417" t="s">
        <v>28</v>
      </c>
      <c r="K417" t="s">
        <v>29</v>
      </c>
      <c r="L417" t="s">
        <v>60</v>
      </c>
      <c r="M417" t="s">
        <v>36</v>
      </c>
      <c r="N417" t="s">
        <v>41</v>
      </c>
    </row>
    <row r="418" spans="1:14" x14ac:dyDescent="0.3">
      <c r="A418">
        <v>417</v>
      </c>
      <c r="B418" t="s">
        <v>50</v>
      </c>
      <c r="C418" t="s">
        <v>421</v>
      </c>
      <c r="D418" t="s">
        <v>407</v>
      </c>
      <c r="E418" t="s">
        <v>178</v>
      </c>
      <c r="F418" t="s">
        <v>49</v>
      </c>
      <c r="G418">
        <v>166.8</v>
      </c>
      <c r="H418">
        <v>2</v>
      </c>
      <c r="I418">
        <v>0</v>
      </c>
      <c r="J418" t="s">
        <v>35</v>
      </c>
      <c r="K418" t="s">
        <v>99</v>
      </c>
      <c r="L418" t="s">
        <v>56</v>
      </c>
      <c r="M418" t="s">
        <v>36</v>
      </c>
      <c r="N418" t="s">
        <v>41</v>
      </c>
    </row>
    <row r="419" spans="1:14" x14ac:dyDescent="0.3">
      <c r="A419">
        <v>418</v>
      </c>
      <c r="B419" t="s">
        <v>31</v>
      </c>
      <c r="C419" t="s">
        <v>250</v>
      </c>
      <c r="D419" t="s">
        <v>306</v>
      </c>
      <c r="E419" t="s">
        <v>248</v>
      </c>
      <c r="F419" t="s">
        <v>27</v>
      </c>
      <c r="G419">
        <v>125.53</v>
      </c>
      <c r="H419">
        <v>4</v>
      </c>
      <c r="I419">
        <v>0</v>
      </c>
      <c r="J419" t="s">
        <v>28</v>
      </c>
      <c r="K419" t="s">
        <v>44</v>
      </c>
      <c r="L419" t="s">
        <v>21</v>
      </c>
      <c r="M419" t="s">
        <v>22</v>
      </c>
      <c r="N419" t="s">
        <v>95</v>
      </c>
    </row>
    <row r="420" spans="1:14" x14ac:dyDescent="0.3">
      <c r="A420">
        <v>419</v>
      </c>
      <c r="B420" t="s">
        <v>31</v>
      </c>
      <c r="C420" t="s">
        <v>330</v>
      </c>
      <c r="D420" t="s">
        <v>83</v>
      </c>
      <c r="E420" t="s">
        <v>248</v>
      </c>
      <c r="F420" t="s">
        <v>27</v>
      </c>
      <c r="G420">
        <v>155.4</v>
      </c>
      <c r="H420">
        <v>3</v>
      </c>
      <c r="I420">
        <v>1</v>
      </c>
      <c r="J420" t="s">
        <v>28</v>
      </c>
      <c r="K420" t="s">
        <v>66</v>
      </c>
      <c r="L420" t="s">
        <v>21</v>
      </c>
      <c r="M420" t="s">
        <v>36</v>
      </c>
      <c r="N420" t="s">
        <v>95</v>
      </c>
    </row>
    <row r="421" spans="1:14" x14ac:dyDescent="0.3">
      <c r="A421">
        <v>420</v>
      </c>
      <c r="B421" t="s">
        <v>37</v>
      </c>
      <c r="C421" t="s">
        <v>226</v>
      </c>
      <c r="D421" t="s">
        <v>354</v>
      </c>
      <c r="E421" t="s">
        <v>126</v>
      </c>
      <c r="F421" t="s">
        <v>27</v>
      </c>
      <c r="G421">
        <v>196</v>
      </c>
      <c r="H421">
        <v>1</v>
      </c>
      <c r="I421">
        <v>0</v>
      </c>
      <c r="J421" t="s">
        <v>28</v>
      </c>
      <c r="K421" t="s">
        <v>20</v>
      </c>
      <c r="L421" t="s">
        <v>70</v>
      </c>
      <c r="M421" t="s">
        <v>36</v>
      </c>
      <c r="N421" t="s">
        <v>23</v>
      </c>
    </row>
    <row r="422" spans="1:14" x14ac:dyDescent="0.3">
      <c r="A422">
        <v>421</v>
      </c>
      <c r="B422" t="s">
        <v>14</v>
      </c>
      <c r="C422" t="s">
        <v>181</v>
      </c>
      <c r="D422" t="s">
        <v>264</v>
      </c>
      <c r="E422" t="s">
        <v>120</v>
      </c>
      <c r="F422" t="s">
        <v>49</v>
      </c>
      <c r="G422">
        <v>73.56</v>
      </c>
      <c r="H422">
        <v>3</v>
      </c>
      <c r="I422">
        <v>1</v>
      </c>
      <c r="J422" t="s">
        <v>35</v>
      </c>
      <c r="K422" t="s">
        <v>29</v>
      </c>
      <c r="L422" t="s">
        <v>21</v>
      </c>
      <c r="M422" t="s">
        <v>22</v>
      </c>
      <c r="N422" t="s">
        <v>95</v>
      </c>
    </row>
    <row r="423" spans="1:14" x14ac:dyDescent="0.3">
      <c r="A423">
        <v>422</v>
      </c>
      <c r="B423" t="s">
        <v>31</v>
      </c>
      <c r="C423" t="s">
        <v>84</v>
      </c>
      <c r="D423" t="s">
        <v>178</v>
      </c>
      <c r="E423" t="s">
        <v>427</v>
      </c>
      <c r="F423" t="s">
        <v>27</v>
      </c>
      <c r="G423">
        <v>162.1</v>
      </c>
      <c r="H423">
        <v>2</v>
      </c>
      <c r="I423">
        <v>0</v>
      </c>
      <c r="J423" t="s">
        <v>28</v>
      </c>
      <c r="K423" t="s">
        <v>44</v>
      </c>
      <c r="L423" t="s">
        <v>21</v>
      </c>
      <c r="M423" t="s">
        <v>36</v>
      </c>
      <c r="N423" t="s">
        <v>41</v>
      </c>
    </row>
    <row r="424" spans="1:14" x14ac:dyDescent="0.3">
      <c r="A424">
        <v>423</v>
      </c>
      <c r="B424" t="s">
        <v>31</v>
      </c>
      <c r="C424" t="s">
        <v>306</v>
      </c>
      <c r="D424" t="s">
        <v>268</v>
      </c>
      <c r="E424" t="s">
        <v>427</v>
      </c>
      <c r="F424" t="s">
        <v>27</v>
      </c>
      <c r="G424">
        <v>150.51</v>
      </c>
      <c r="H424">
        <v>3</v>
      </c>
      <c r="I424">
        <v>0</v>
      </c>
      <c r="J424" t="s">
        <v>28</v>
      </c>
      <c r="K424" t="s">
        <v>99</v>
      </c>
      <c r="L424" t="s">
        <v>21</v>
      </c>
      <c r="M424" t="s">
        <v>36</v>
      </c>
      <c r="N424" t="s">
        <v>45</v>
      </c>
    </row>
    <row r="425" spans="1:14" x14ac:dyDescent="0.3">
      <c r="A425">
        <v>424</v>
      </c>
      <c r="B425" t="s">
        <v>37</v>
      </c>
      <c r="C425" t="s">
        <v>78</v>
      </c>
      <c r="D425" t="s">
        <v>42</v>
      </c>
      <c r="E425" t="s">
        <v>425</v>
      </c>
      <c r="F425" t="s">
        <v>54</v>
      </c>
      <c r="G425">
        <v>325.83999999999997</v>
      </c>
      <c r="H425">
        <v>4</v>
      </c>
      <c r="I425">
        <v>0</v>
      </c>
      <c r="J425" t="s">
        <v>19</v>
      </c>
      <c r="K425" t="s">
        <v>99</v>
      </c>
      <c r="L425" t="s">
        <v>21</v>
      </c>
      <c r="M425" t="s">
        <v>22</v>
      </c>
      <c r="N425" t="s">
        <v>41</v>
      </c>
    </row>
    <row r="426" spans="1:14" x14ac:dyDescent="0.3">
      <c r="A426">
        <v>425</v>
      </c>
      <c r="B426" t="s">
        <v>37</v>
      </c>
      <c r="C426" t="s">
        <v>374</v>
      </c>
      <c r="D426" t="s">
        <v>346</v>
      </c>
      <c r="E426" t="s">
        <v>301</v>
      </c>
      <c r="F426" t="s">
        <v>49</v>
      </c>
      <c r="G426">
        <v>77.94</v>
      </c>
      <c r="H426">
        <v>2</v>
      </c>
      <c r="I426">
        <v>0</v>
      </c>
      <c r="J426" t="s">
        <v>35</v>
      </c>
      <c r="K426" t="s">
        <v>99</v>
      </c>
      <c r="L426" t="s">
        <v>56</v>
      </c>
      <c r="M426" t="s">
        <v>36</v>
      </c>
      <c r="N426" t="s">
        <v>45</v>
      </c>
    </row>
    <row r="427" spans="1:14" x14ac:dyDescent="0.3">
      <c r="A427">
        <v>426</v>
      </c>
      <c r="B427" t="s">
        <v>14</v>
      </c>
      <c r="C427" t="s">
        <v>296</v>
      </c>
      <c r="D427" t="s">
        <v>411</v>
      </c>
      <c r="E427" t="s">
        <v>298</v>
      </c>
      <c r="F427" t="s">
        <v>49</v>
      </c>
      <c r="G427">
        <v>119.99</v>
      </c>
      <c r="H427">
        <v>2</v>
      </c>
      <c r="I427">
        <v>3</v>
      </c>
      <c r="J427" t="s">
        <v>55</v>
      </c>
      <c r="K427" t="s">
        <v>29</v>
      </c>
      <c r="L427" t="s">
        <v>21</v>
      </c>
      <c r="M427" t="s">
        <v>36</v>
      </c>
      <c r="N427" t="s">
        <v>23</v>
      </c>
    </row>
    <row r="428" spans="1:14" x14ac:dyDescent="0.3">
      <c r="A428">
        <v>427</v>
      </c>
      <c r="B428" t="s">
        <v>14</v>
      </c>
      <c r="C428" t="s">
        <v>374</v>
      </c>
      <c r="D428" t="s">
        <v>159</v>
      </c>
      <c r="E428" t="s">
        <v>161</v>
      </c>
      <c r="F428" t="s">
        <v>54</v>
      </c>
      <c r="G428">
        <v>456.6</v>
      </c>
      <c r="H428">
        <v>2</v>
      </c>
      <c r="I428">
        <v>0</v>
      </c>
      <c r="J428" t="s">
        <v>35</v>
      </c>
      <c r="K428" t="s">
        <v>44</v>
      </c>
      <c r="L428" t="s">
        <v>21</v>
      </c>
      <c r="M428" t="s">
        <v>36</v>
      </c>
      <c r="N428" t="s">
        <v>41</v>
      </c>
    </row>
    <row r="429" spans="1:14" x14ac:dyDescent="0.3">
      <c r="A429">
        <v>428</v>
      </c>
      <c r="B429" t="s">
        <v>37</v>
      </c>
      <c r="C429" t="s">
        <v>221</v>
      </c>
      <c r="D429" t="s">
        <v>245</v>
      </c>
      <c r="E429" t="s">
        <v>261</v>
      </c>
      <c r="F429" t="s">
        <v>27</v>
      </c>
      <c r="G429">
        <v>116.29</v>
      </c>
      <c r="H429">
        <v>2</v>
      </c>
      <c r="I429">
        <v>2</v>
      </c>
      <c r="J429" t="s">
        <v>28</v>
      </c>
      <c r="K429" t="s">
        <v>66</v>
      </c>
      <c r="L429" t="s">
        <v>21</v>
      </c>
      <c r="M429" t="s">
        <v>36</v>
      </c>
      <c r="N429" t="s">
        <v>41</v>
      </c>
    </row>
    <row r="430" spans="1:14" x14ac:dyDescent="0.3">
      <c r="A430">
        <v>429</v>
      </c>
      <c r="B430" t="s">
        <v>37</v>
      </c>
      <c r="C430" t="s">
        <v>328</v>
      </c>
      <c r="D430" t="s">
        <v>203</v>
      </c>
      <c r="E430" t="s">
        <v>428</v>
      </c>
      <c r="F430" t="s">
        <v>54</v>
      </c>
      <c r="G430">
        <v>410.16</v>
      </c>
      <c r="H430">
        <v>1</v>
      </c>
      <c r="I430">
        <v>1</v>
      </c>
      <c r="J430" t="s">
        <v>28</v>
      </c>
      <c r="K430" t="s">
        <v>66</v>
      </c>
      <c r="L430" t="s">
        <v>60</v>
      </c>
      <c r="M430" t="s">
        <v>36</v>
      </c>
      <c r="N430" t="s">
        <v>41</v>
      </c>
    </row>
    <row r="431" spans="1:14" x14ac:dyDescent="0.3">
      <c r="A431">
        <v>430</v>
      </c>
      <c r="B431" t="s">
        <v>37</v>
      </c>
      <c r="C431" t="s">
        <v>230</v>
      </c>
      <c r="D431" t="s">
        <v>289</v>
      </c>
      <c r="E431" t="s">
        <v>151</v>
      </c>
      <c r="F431" t="s">
        <v>49</v>
      </c>
      <c r="G431">
        <v>129.61000000000001</v>
      </c>
      <c r="H431">
        <v>2</v>
      </c>
      <c r="I431">
        <v>1</v>
      </c>
      <c r="J431" t="s">
        <v>55</v>
      </c>
      <c r="K431" t="s">
        <v>99</v>
      </c>
      <c r="L431" t="s">
        <v>56</v>
      </c>
      <c r="M431" t="s">
        <v>22</v>
      </c>
      <c r="N431" t="s">
        <v>95</v>
      </c>
    </row>
    <row r="432" spans="1:14" x14ac:dyDescent="0.3">
      <c r="A432">
        <v>431</v>
      </c>
      <c r="B432" t="s">
        <v>31</v>
      </c>
      <c r="C432" t="s">
        <v>429</v>
      </c>
      <c r="D432" t="s">
        <v>191</v>
      </c>
      <c r="E432" t="s">
        <v>74</v>
      </c>
      <c r="F432" t="s">
        <v>54</v>
      </c>
      <c r="G432">
        <v>247.97</v>
      </c>
      <c r="H432">
        <v>2</v>
      </c>
      <c r="I432">
        <v>1</v>
      </c>
      <c r="J432" t="s">
        <v>19</v>
      </c>
      <c r="K432" t="s">
        <v>99</v>
      </c>
      <c r="L432" t="s">
        <v>60</v>
      </c>
      <c r="M432" t="s">
        <v>36</v>
      </c>
      <c r="N432" t="s">
        <v>23</v>
      </c>
    </row>
    <row r="433" spans="1:14" x14ac:dyDescent="0.3">
      <c r="A433">
        <v>432</v>
      </c>
      <c r="B433" t="s">
        <v>37</v>
      </c>
      <c r="C433" t="s">
        <v>225</v>
      </c>
      <c r="D433" t="s">
        <v>265</v>
      </c>
      <c r="E433" t="s">
        <v>162</v>
      </c>
      <c r="F433" t="s">
        <v>27</v>
      </c>
      <c r="G433">
        <v>191.32</v>
      </c>
      <c r="H433">
        <v>3</v>
      </c>
      <c r="I433">
        <v>2</v>
      </c>
      <c r="J433" t="s">
        <v>94</v>
      </c>
      <c r="K433" t="s">
        <v>99</v>
      </c>
      <c r="L433" t="s">
        <v>21</v>
      </c>
      <c r="M433" t="s">
        <v>36</v>
      </c>
      <c r="N433" t="s">
        <v>41</v>
      </c>
    </row>
    <row r="434" spans="1:14" x14ac:dyDescent="0.3">
      <c r="A434">
        <v>433</v>
      </c>
      <c r="B434" t="s">
        <v>50</v>
      </c>
      <c r="C434" t="s">
        <v>340</v>
      </c>
      <c r="D434" t="s">
        <v>373</v>
      </c>
      <c r="E434" t="s">
        <v>303</v>
      </c>
      <c r="F434" t="s">
        <v>27</v>
      </c>
      <c r="G434">
        <v>227.06</v>
      </c>
      <c r="H434">
        <v>2</v>
      </c>
      <c r="I434">
        <v>0</v>
      </c>
      <c r="J434" t="s">
        <v>35</v>
      </c>
      <c r="K434" t="s">
        <v>66</v>
      </c>
      <c r="L434" t="s">
        <v>21</v>
      </c>
      <c r="M434" t="s">
        <v>36</v>
      </c>
      <c r="N434" t="s">
        <v>23</v>
      </c>
    </row>
    <row r="435" spans="1:14" x14ac:dyDescent="0.3">
      <c r="A435">
        <v>434</v>
      </c>
      <c r="B435" t="s">
        <v>50</v>
      </c>
      <c r="C435" t="s">
        <v>217</v>
      </c>
      <c r="D435" t="s">
        <v>190</v>
      </c>
      <c r="E435" t="s">
        <v>332</v>
      </c>
      <c r="F435" t="s">
        <v>49</v>
      </c>
      <c r="G435">
        <v>113.55</v>
      </c>
      <c r="H435">
        <v>1</v>
      </c>
      <c r="I435">
        <v>3</v>
      </c>
      <c r="J435" t="s">
        <v>28</v>
      </c>
      <c r="K435" t="s">
        <v>99</v>
      </c>
      <c r="L435" t="s">
        <v>21</v>
      </c>
      <c r="M435" t="s">
        <v>36</v>
      </c>
      <c r="N435" t="s">
        <v>41</v>
      </c>
    </row>
    <row r="436" spans="1:14" x14ac:dyDescent="0.3">
      <c r="A436">
        <v>435</v>
      </c>
      <c r="B436" t="s">
        <v>50</v>
      </c>
      <c r="C436" t="s">
        <v>210</v>
      </c>
      <c r="D436" t="s">
        <v>181</v>
      </c>
      <c r="E436" t="s">
        <v>228</v>
      </c>
      <c r="F436" t="s">
        <v>54</v>
      </c>
      <c r="G436">
        <v>486.89</v>
      </c>
      <c r="H436">
        <v>1</v>
      </c>
      <c r="I436">
        <v>0</v>
      </c>
      <c r="J436" t="s">
        <v>19</v>
      </c>
      <c r="K436" t="s">
        <v>20</v>
      </c>
      <c r="L436" t="s">
        <v>21</v>
      </c>
      <c r="M436" t="s">
        <v>22</v>
      </c>
      <c r="N436" t="s">
        <v>95</v>
      </c>
    </row>
    <row r="437" spans="1:14" x14ac:dyDescent="0.3">
      <c r="A437">
        <v>436</v>
      </c>
      <c r="B437" t="s">
        <v>31</v>
      </c>
      <c r="C437" t="s">
        <v>164</v>
      </c>
      <c r="D437" t="s">
        <v>137</v>
      </c>
      <c r="E437" t="s">
        <v>327</v>
      </c>
      <c r="F437" t="s">
        <v>18</v>
      </c>
      <c r="G437">
        <v>227.06</v>
      </c>
      <c r="H437">
        <v>2</v>
      </c>
      <c r="I437">
        <v>1</v>
      </c>
      <c r="J437" t="s">
        <v>55</v>
      </c>
      <c r="K437" t="s">
        <v>44</v>
      </c>
      <c r="L437" t="s">
        <v>21</v>
      </c>
      <c r="M437" t="s">
        <v>36</v>
      </c>
      <c r="N437" t="s">
        <v>41</v>
      </c>
    </row>
    <row r="438" spans="1:14" x14ac:dyDescent="0.3">
      <c r="A438">
        <v>437</v>
      </c>
      <c r="B438" t="s">
        <v>31</v>
      </c>
      <c r="C438" t="s">
        <v>72</v>
      </c>
      <c r="D438" t="s">
        <v>190</v>
      </c>
      <c r="E438" t="s">
        <v>184</v>
      </c>
      <c r="F438" t="s">
        <v>54</v>
      </c>
      <c r="G438">
        <v>384.34</v>
      </c>
      <c r="H438">
        <v>1</v>
      </c>
      <c r="I438">
        <v>0</v>
      </c>
      <c r="J438" t="s">
        <v>19</v>
      </c>
      <c r="K438" t="s">
        <v>99</v>
      </c>
      <c r="L438" t="s">
        <v>60</v>
      </c>
      <c r="M438" t="s">
        <v>22</v>
      </c>
      <c r="N438" t="s">
        <v>41</v>
      </c>
    </row>
    <row r="439" spans="1:14" x14ac:dyDescent="0.3">
      <c r="A439">
        <v>438</v>
      </c>
      <c r="B439" t="s">
        <v>14</v>
      </c>
      <c r="C439" t="s">
        <v>82</v>
      </c>
      <c r="D439" t="s">
        <v>339</v>
      </c>
      <c r="E439" t="s">
        <v>234</v>
      </c>
      <c r="F439" t="s">
        <v>49</v>
      </c>
      <c r="G439">
        <v>68.180000000000007</v>
      </c>
      <c r="H439">
        <v>4</v>
      </c>
      <c r="I439">
        <v>0</v>
      </c>
      <c r="J439" t="s">
        <v>19</v>
      </c>
      <c r="K439" t="s">
        <v>66</v>
      </c>
      <c r="L439" t="s">
        <v>21</v>
      </c>
      <c r="M439" t="s">
        <v>36</v>
      </c>
      <c r="N439" t="s">
        <v>41</v>
      </c>
    </row>
    <row r="440" spans="1:14" x14ac:dyDescent="0.3">
      <c r="A440">
        <v>439</v>
      </c>
      <c r="B440" t="s">
        <v>14</v>
      </c>
      <c r="C440" t="s">
        <v>299</v>
      </c>
      <c r="D440" t="s">
        <v>154</v>
      </c>
      <c r="E440" t="s">
        <v>342</v>
      </c>
      <c r="F440" t="s">
        <v>27</v>
      </c>
      <c r="G440">
        <v>110.93</v>
      </c>
      <c r="H440">
        <v>1</v>
      </c>
      <c r="I440">
        <v>2</v>
      </c>
      <c r="J440" t="s">
        <v>35</v>
      </c>
      <c r="K440" t="s">
        <v>29</v>
      </c>
      <c r="L440" t="s">
        <v>56</v>
      </c>
      <c r="M440" t="s">
        <v>22</v>
      </c>
      <c r="N440" t="s">
        <v>30</v>
      </c>
    </row>
    <row r="441" spans="1:14" x14ac:dyDescent="0.3">
      <c r="A441">
        <v>440</v>
      </c>
      <c r="B441" t="s">
        <v>50</v>
      </c>
      <c r="C441" t="s">
        <v>62</v>
      </c>
      <c r="D441" t="s">
        <v>414</v>
      </c>
      <c r="E441" t="s">
        <v>126</v>
      </c>
      <c r="F441" t="s">
        <v>54</v>
      </c>
      <c r="G441">
        <v>614.91</v>
      </c>
      <c r="H441">
        <v>3</v>
      </c>
      <c r="I441">
        <v>3</v>
      </c>
      <c r="J441" t="s">
        <v>94</v>
      </c>
      <c r="K441" t="s">
        <v>44</v>
      </c>
      <c r="L441" t="s">
        <v>56</v>
      </c>
      <c r="M441" t="s">
        <v>36</v>
      </c>
      <c r="N441" t="s">
        <v>41</v>
      </c>
    </row>
    <row r="442" spans="1:14" x14ac:dyDescent="0.3">
      <c r="A442">
        <v>441</v>
      </c>
      <c r="B442" t="s">
        <v>37</v>
      </c>
      <c r="C442" t="s">
        <v>168</v>
      </c>
      <c r="D442" t="s">
        <v>270</v>
      </c>
      <c r="E442" t="s">
        <v>430</v>
      </c>
      <c r="F442" t="s">
        <v>49</v>
      </c>
      <c r="G442">
        <v>101.33</v>
      </c>
      <c r="H442">
        <v>3</v>
      </c>
      <c r="I442">
        <v>0</v>
      </c>
      <c r="J442" t="s">
        <v>28</v>
      </c>
      <c r="K442" t="s">
        <v>20</v>
      </c>
      <c r="L442" t="s">
        <v>60</v>
      </c>
      <c r="M442" t="s">
        <v>22</v>
      </c>
      <c r="N442" t="s">
        <v>41</v>
      </c>
    </row>
    <row r="443" spans="1:14" x14ac:dyDescent="0.3">
      <c r="A443">
        <v>442</v>
      </c>
      <c r="B443" t="s">
        <v>50</v>
      </c>
      <c r="C443" t="s">
        <v>131</v>
      </c>
      <c r="D443" t="s">
        <v>220</v>
      </c>
      <c r="E443" t="s">
        <v>265</v>
      </c>
      <c r="F443" t="s">
        <v>18</v>
      </c>
      <c r="G443">
        <v>356.84</v>
      </c>
      <c r="H443">
        <v>4</v>
      </c>
      <c r="I443">
        <v>0</v>
      </c>
      <c r="J443" t="s">
        <v>19</v>
      </c>
      <c r="K443" t="s">
        <v>44</v>
      </c>
      <c r="L443" t="s">
        <v>60</v>
      </c>
      <c r="M443" t="s">
        <v>36</v>
      </c>
      <c r="N443" t="s">
        <v>95</v>
      </c>
    </row>
    <row r="444" spans="1:14" x14ac:dyDescent="0.3">
      <c r="A444">
        <v>443</v>
      </c>
      <c r="B444" t="s">
        <v>50</v>
      </c>
      <c r="C444" t="s">
        <v>138</v>
      </c>
      <c r="D444" t="s">
        <v>321</v>
      </c>
      <c r="E444" t="s">
        <v>118</v>
      </c>
      <c r="F444" t="s">
        <v>27</v>
      </c>
      <c r="G444">
        <v>163.30000000000001</v>
      </c>
      <c r="H444">
        <v>2</v>
      </c>
      <c r="I444">
        <v>3</v>
      </c>
      <c r="J444" t="s">
        <v>35</v>
      </c>
      <c r="K444" t="s">
        <v>20</v>
      </c>
      <c r="L444" t="s">
        <v>21</v>
      </c>
      <c r="M444" t="s">
        <v>36</v>
      </c>
      <c r="N444" t="s">
        <v>23</v>
      </c>
    </row>
    <row r="445" spans="1:14" x14ac:dyDescent="0.3">
      <c r="A445">
        <v>444</v>
      </c>
      <c r="B445" t="s">
        <v>50</v>
      </c>
      <c r="C445" t="s">
        <v>398</v>
      </c>
      <c r="D445" t="s">
        <v>92</v>
      </c>
      <c r="E445" t="s">
        <v>312</v>
      </c>
      <c r="F445" t="s">
        <v>18</v>
      </c>
      <c r="G445">
        <v>265</v>
      </c>
      <c r="H445">
        <v>3</v>
      </c>
      <c r="I445">
        <v>0</v>
      </c>
      <c r="J445" t="s">
        <v>28</v>
      </c>
      <c r="K445" t="s">
        <v>66</v>
      </c>
      <c r="L445" t="s">
        <v>21</v>
      </c>
      <c r="M445" t="s">
        <v>36</v>
      </c>
      <c r="N445" t="s">
        <v>30</v>
      </c>
    </row>
    <row r="446" spans="1:14" x14ac:dyDescent="0.3">
      <c r="A446">
        <v>445</v>
      </c>
      <c r="B446" t="s">
        <v>37</v>
      </c>
      <c r="C446" t="s">
        <v>47</v>
      </c>
      <c r="D446" t="s">
        <v>205</v>
      </c>
      <c r="E446" t="s">
        <v>431</v>
      </c>
      <c r="F446" t="s">
        <v>27</v>
      </c>
      <c r="G446">
        <v>209.64</v>
      </c>
      <c r="H446">
        <v>2</v>
      </c>
      <c r="I446">
        <v>0</v>
      </c>
      <c r="J446" t="s">
        <v>94</v>
      </c>
      <c r="K446" t="s">
        <v>99</v>
      </c>
      <c r="L446" t="s">
        <v>21</v>
      </c>
      <c r="M446" t="s">
        <v>36</v>
      </c>
      <c r="N446" t="s">
        <v>41</v>
      </c>
    </row>
    <row r="447" spans="1:14" x14ac:dyDescent="0.3">
      <c r="A447">
        <v>446</v>
      </c>
      <c r="B447" t="s">
        <v>31</v>
      </c>
      <c r="C447" t="s">
        <v>126</v>
      </c>
      <c r="D447" t="s">
        <v>395</v>
      </c>
      <c r="E447" t="s">
        <v>77</v>
      </c>
      <c r="F447" t="s">
        <v>27</v>
      </c>
      <c r="G447">
        <v>149.93</v>
      </c>
      <c r="H447">
        <v>1</v>
      </c>
      <c r="I447">
        <v>1</v>
      </c>
      <c r="J447" t="s">
        <v>28</v>
      </c>
      <c r="K447" t="s">
        <v>66</v>
      </c>
      <c r="L447" t="s">
        <v>70</v>
      </c>
      <c r="M447" t="s">
        <v>36</v>
      </c>
      <c r="N447" t="s">
        <v>41</v>
      </c>
    </row>
    <row r="448" spans="1:14" x14ac:dyDescent="0.3">
      <c r="A448">
        <v>447</v>
      </c>
      <c r="B448" t="s">
        <v>14</v>
      </c>
      <c r="C448" t="s">
        <v>305</v>
      </c>
      <c r="D448" t="s">
        <v>292</v>
      </c>
      <c r="E448" t="s">
        <v>170</v>
      </c>
      <c r="F448" t="s">
        <v>49</v>
      </c>
      <c r="G448">
        <v>113.53</v>
      </c>
      <c r="H448">
        <v>2</v>
      </c>
      <c r="I448">
        <v>3</v>
      </c>
      <c r="J448" t="s">
        <v>55</v>
      </c>
      <c r="K448" t="s">
        <v>66</v>
      </c>
      <c r="L448" t="s">
        <v>60</v>
      </c>
      <c r="M448" t="s">
        <v>36</v>
      </c>
      <c r="N448" t="s">
        <v>45</v>
      </c>
    </row>
    <row r="449" spans="1:14" x14ac:dyDescent="0.3">
      <c r="A449">
        <v>448</v>
      </c>
      <c r="B449" t="s">
        <v>31</v>
      </c>
      <c r="C449" t="s">
        <v>184</v>
      </c>
      <c r="D449" t="s">
        <v>185</v>
      </c>
      <c r="E449" t="s">
        <v>146</v>
      </c>
      <c r="F449" t="s">
        <v>27</v>
      </c>
      <c r="G449">
        <v>136.6</v>
      </c>
      <c r="H449">
        <v>3</v>
      </c>
      <c r="I449">
        <v>0</v>
      </c>
      <c r="J449" t="s">
        <v>28</v>
      </c>
      <c r="K449" t="s">
        <v>66</v>
      </c>
      <c r="L449" t="s">
        <v>21</v>
      </c>
      <c r="M449" t="s">
        <v>36</v>
      </c>
      <c r="N449" t="s">
        <v>41</v>
      </c>
    </row>
    <row r="450" spans="1:14" x14ac:dyDescent="0.3">
      <c r="A450">
        <v>449</v>
      </c>
      <c r="B450" t="s">
        <v>31</v>
      </c>
      <c r="C450" t="s">
        <v>84</v>
      </c>
      <c r="D450" t="s">
        <v>48</v>
      </c>
      <c r="E450" t="s">
        <v>432</v>
      </c>
      <c r="F450" t="s">
        <v>49</v>
      </c>
      <c r="G450">
        <v>72.37</v>
      </c>
      <c r="H450">
        <v>2</v>
      </c>
      <c r="I450">
        <v>0</v>
      </c>
      <c r="J450" t="s">
        <v>28</v>
      </c>
      <c r="K450" t="s">
        <v>99</v>
      </c>
      <c r="L450" t="s">
        <v>56</v>
      </c>
      <c r="M450" t="s">
        <v>36</v>
      </c>
      <c r="N450" t="s">
        <v>41</v>
      </c>
    </row>
    <row r="451" spans="1:14" x14ac:dyDescent="0.3">
      <c r="A451">
        <v>450</v>
      </c>
      <c r="B451" t="s">
        <v>31</v>
      </c>
      <c r="C451" t="s">
        <v>276</v>
      </c>
      <c r="D451" t="s">
        <v>155</v>
      </c>
      <c r="E451" t="s">
        <v>201</v>
      </c>
      <c r="F451" t="s">
        <v>49</v>
      </c>
      <c r="G451">
        <v>97.97</v>
      </c>
      <c r="H451">
        <v>2</v>
      </c>
      <c r="I451">
        <v>0</v>
      </c>
      <c r="J451" t="s">
        <v>19</v>
      </c>
      <c r="K451" t="s">
        <v>99</v>
      </c>
      <c r="L451" t="s">
        <v>21</v>
      </c>
      <c r="M451" t="s">
        <v>36</v>
      </c>
      <c r="N451" t="s">
        <v>41</v>
      </c>
    </row>
    <row r="452" spans="1:14" x14ac:dyDescent="0.3">
      <c r="A452">
        <v>451</v>
      </c>
      <c r="B452" t="s">
        <v>14</v>
      </c>
      <c r="C452" t="s">
        <v>192</v>
      </c>
      <c r="D452" t="s">
        <v>26</v>
      </c>
      <c r="E452" t="s">
        <v>105</v>
      </c>
      <c r="F452" t="s">
        <v>49</v>
      </c>
      <c r="G452">
        <v>75.48</v>
      </c>
      <c r="H452">
        <v>1</v>
      </c>
      <c r="I452">
        <v>2</v>
      </c>
      <c r="J452" t="s">
        <v>55</v>
      </c>
      <c r="K452" t="s">
        <v>44</v>
      </c>
      <c r="L452" t="s">
        <v>56</v>
      </c>
      <c r="M452" t="s">
        <v>36</v>
      </c>
      <c r="N452" t="s">
        <v>23</v>
      </c>
    </row>
    <row r="453" spans="1:14" x14ac:dyDescent="0.3">
      <c r="A453">
        <v>452</v>
      </c>
      <c r="B453" t="s">
        <v>14</v>
      </c>
      <c r="C453" t="s">
        <v>383</v>
      </c>
      <c r="D453" t="s">
        <v>288</v>
      </c>
      <c r="E453" t="s">
        <v>261</v>
      </c>
      <c r="F453" t="s">
        <v>54</v>
      </c>
      <c r="G453">
        <v>360.29</v>
      </c>
      <c r="H453">
        <v>1</v>
      </c>
      <c r="I453">
        <v>0</v>
      </c>
      <c r="J453" t="s">
        <v>35</v>
      </c>
      <c r="K453" t="s">
        <v>44</v>
      </c>
      <c r="L453" t="s">
        <v>21</v>
      </c>
      <c r="M453" t="s">
        <v>36</v>
      </c>
      <c r="N453" t="s">
        <v>41</v>
      </c>
    </row>
    <row r="454" spans="1:14" x14ac:dyDescent="0.3">
      <c r="A454">
        <v>453</v>
      </c>
      <c r="B454" t="s">
        <v>14</v>
      </c>
      <c r="C454" t="s">
        <v>104</v>
      </c>
      <c r="D454" t="s">
        <v>338</v>
      </c>
      <c r="E454" t="s">
        <v>433</v>
      </c>
      <c r="F454" t="s">
        <v>18</v>
      </c>
      <c r="G454">
        <v>189.97</v>
      </c>
      <c r="H454">
        <v>1</v>
      </c>
      <c r="I454">
        <v>3</v>
      </c>
      <c r="J454" t="s">
        <v>19</v>
      </c>
      <c r="K454" t="s">
        <v>20</v>
      </c>
      <c r="L454" t="s">
        <v>21</v>
      </c>
      <c r="M454" t="s">
        <v>36</v>
      </c>
      <c r="N454" t="s">
        <v>45</v>
      </c>
    </row>
    <row r="455" spans="1:14" x14ac:dyDescent="0.3">
      <c r="A455">
        <v>454</v>
      </c>
      <c r="B455" t="s">
        <v>37</v>
      </c>
      <c r="C455" t="s">
        <v>316</v>
      </c>
      <c r="D455" t="s">
        <v>307</v>
      </c>
      <c r="E455" t="s">
        <v>255</v>
      </c>
      <c r="F455" t="s">
        <v>27</v>
      </c>
      <c r="G455">
        <v>209.03</v>
      </c>
      <c r="H455">
        <v>1</v>
      </c>
      <c r="I455">
        <v>0</v>
      </c>
      <c r="J455" t="s">
        <v>28</v>
      </c>
      <c r="K455" t="s">
        <v>20</v>
      </c>
      <c r="L455" t="s">
        <v>56</v>
      </c>
      <c r="M455" t="s">
        <v>36</v>
      </c>
      <c r="N455" t="s">
        <v>41</v>
      </c>
    </row>
    <row r="456" spans="1:14" x14ac:dyDescent="0.3">
      <c r="A456">
        <v>455</v>
      </c>
      <c r="B456" t="s">
        <v>14</v>
      </c>
      <c r="C456" t="s">
        <v>106</v>
      </c>
      <c r="D456" t="s">
        <v>361</v>
      </c>
      <c r="E456" t="s">
        <v>220</v>
      </c>
      <c r="F456" t="s">
        <v>18</v>
      </c>
      <c r="G456">
        <v>272.44</v>
      </c>
      <c r="H456">
        <v>4</v>
      </c>
      <c r="I456">
        <v>0</v>
      </c>
      <c r="J456" t="s">
        <v>28</v>
      </c>
      <c r="K456" t="s">
        <v>44</v>
      </c>
      <c r="L456" t="s">
        <v>56</v>
      </c>
      <c r="M456" t="s">
        <v>36</v>
      </c>
      <c r="N456" t="s">
        <v>41</v>
      </c>
    </row>
    <row r="457" spans="1:14" x14ac:dyDescent="0.3">
      <c r="A457">
        <v>456</v>
      </c>
      <c r="B457" t="s">
        <v>14</v>
      </c>
      <c r="C457" t="s">
        <v>46</v>
      </c>
      <c r="D457" t="s">
        <v>59</v>
      </c>
      <c r="E457" t="s">
        <v>308</v>
      </c>
      <c r="F457" t="s">
        <v>18</v>
      </c>
      <c r="G457">
        <v>275.35000000000002</v>
      </c>
      <c r="H457">
        <v>1</v>
      </c>
      <c r="I457">
        <v>1</v>
      </c>
      <c r="J457" t="s">
        <v>28</v>
      </c>
      <c r="K457" t="s">
        <v>20</v>
      </c>
      <c r="L457" t="s">
        <v>56</v>
      </c>
      <c r="M457" t="s">
        <v>36</v>
      </c>
      <c r="N457" t="s">
        <v>45</v>
      </c>
    </row>
    <row r="458" spans="1:14" x14ac:dyDescent="0.3">
      <c r="A458">
        <v>457</v>
      </c>
      <c r="B458" t="s">
        <v>37</v>
      </c>
      <c r="C458" t="s">
        <v>92</v>
      </c>
      <c r="D458" t="s">
        <v>144</v>
      </c>
      <c r="E458" t="s">
        <v>242</v>
      </c>
      <c r="F458" t="s">
        <v>49</v>
      </c>
      <c r="G458">
        <v>97.56</v>
      </c>
      <c r="H458">
        <v>2</v>
      </c>
      <c r="I458">
        <v>0</v>
      </c>
      <c r="J458" t="s">
        <v>28</v>
      </c>
      <c r="K458" t="s">
        <v>20</v>
      </c>
      <c r="L458" t="s">
        <v>56</v>
      </c>
      <c r="M458" t="s">
        <v>36</v>
      </c>
      <c r="N458" t="s">
        <v>41</v>
      </c>
    </row>
    <row r="459" spans="1:14" x14ac:dyDescent="0.3">
      <c r="A459">
        <v>458</v>
      </c>
      <c r="B459" t="s">
        <v>37</v>
      </c>
      <c r="C459" t="s">
        <v>139</v>
      </c>
      <c r="D459" t="s">
        <v>24</v>
      </c>
      <c r="E459" t="s">
        <v>388</v>
      </c>
      <c r="F459" t="s">
        <v>49</v>
      </c>
      <c r="G459">
        <v>108.74</v>
      </c>
      <c r="H459">
        <v>2</v>
      </c>
      <c r="I459">
        <v>0</v>
      </c>
      <c r="J459" t="s">
        <v>94</v>
      </c>
      <c r="K459" t="s">
        <v>29</v>
      </c>
      <c r="L459" t="s">
        <v>21</v>
      </c>
      <c r="M459" t="s">
        <v>36</v>
      </c>
      <c r="N459" t="s">
        <v>30</v>
      </c>
    </row>
    <row r="460" spans="1:14" x14ac:dyDescent="0.3">
      <c r="A460">
        <v>459</v>
      </c>
      <c r="B460" t="s">
        <v>50</v>
      </c>
      <c r="C460" t="s">
        <v>144</v>
      </c>
      <c r="D460" t="s">
        <v>376</v>
      </c>
      <c r="E460" t="s">
        <v>86</v>
      </c>
      <c r="F460" t="s">
        <v>54</v>
      </c>
      <c r="G460">
        <v>434.86</v>
      </c>
      <c r="H460">
        <v>1</v>
      </c>
      <c r="I460">
        <v>1</v>
      </c>
      <c r="J460" t="s">
        <v>94</v>
      </c>
      <c r="K460" t="s">
        <v>29</v>
      </c>
      <c r="L460" t="s">
        <v>21</v>
      </c>
      <c r="M460" t="s">
        <v>36</v>
      </c>
      <c r="N460" t="s">
        <v>41</v>
      </c>
    </row>
    <row r="461" spans="1:14" x14ac:dyDescent="0.3">
      <c r="A461">
        <v>460</v>
      </c>
      <c r="B461" t="s">
        <v>14</v>
      </c>
      <c r="C461" t="s">
        <v>219</v>
      </c>
      <c r="D461" t="s">
        <v>409</v>
      </c>
      <c r="E461" t="s">
        <v>330</v>
      </c>
      <c r="F461" t="s">
        <v>49</v>
      </c>
      <c r="G461">
        <v>128.26</v>
      </c>
      <c r="H461">
        <v>1</v>
      </c>
      <c r="I461">
        <v>0</v>
      </c>
      <c r="J461" t="s">
        <v>35</v>
      </c>
      <c r="K461" t="s">
        <v>20</v>
      </c>
      <c r="L461" t="s">
        <v>21</v>
      </c>
      <c r="M461" t="s">
        <v>36</v>
      </c>
      <c r="N461" t="s">
        <v>41</v>
      </c>
    </row>
    <row r="462" spans="1:14" x14ac:dyDescent="0.3">
      <c r="A462">
        <v>461</v>
      </c>
      <c r="B462" t="s">
        <v>50</v>
      </c>
      <c r="C462" t="s">
        <v>131</v>
      </c>
      <c r="D462" t="s">
        <v>334</v>
      </c>
      <c r="E462" t="s">
        <v>100</v>
      </c>
      <c r="F462" t="s">
        <v>27</v>
      </c>
      <c r="G462">
        <v>208</v>
      </c>
      <c r="H462">
        <v>4</v>
      </c>
      <c r="I462">
        <v>3</v>
      </c>
      <c r="J462" t="s">
        <v>55</v>
      </c>
      <c r="K462" t="s">
        <v>99</v>
      </c>
      <c r="L462" t="s">
        <v>56</v>
      </c>
      <c r="M462" t="s">
        <v>22</v>
      </c>
      <c r="N462" t="s">
        <v>41</v>
      </c>
    </row>
    <row r="463" spans="1:14" x14ac:dyDescent="0.3">
      <c r="A463">
        <v>462</v>
      </c>
      <c r="B463" t="s">
        <v>37</v>
      </c>
      <c r="C463" t="s">
        <v>86</v>
      </c>
      <c r="D463" t="s">
        <v>125</v>
      </c>
      <c r="E463" t="s">
        <v>52</v>
      </c>
      <c r="F463" t="s">
        <v>18</v>
      </c>
      <c r="G463">
        <v>246.97</v>
      </c>
      <c r="H463">
        <v>1</v>
      </c>
      <c r="I463">
        <v>0</v>
      </c>
      <c r="J463" t="s">
        <v>55</v>
      </c>
      <c r="K463" t="s">
        <v>66</v>
      </c>
      <c r="L463" t="s">
        <v>21</v>
      </c>
      <c r="M463" t="s">
        <v>36</v>
      </c>
      <c r="N463" t="s">
        <v>41</v>
      </c>
    </row>
    <row r="464" spans="1:14" x14ac:dyDescent="0.3">
      <c r="A464">
        <v>463</v>
      </c>
      <c r="B464" t="s">
        <v>50</v>
      </c>
      <c r="C464" t="s">
        <v>254</v>
      </c>
      <c r="D464" t="s">
        <v>249</v>
      </c>
      <c r="E464" t="s">
        <v>427</v>
      </c>
      <c r="F464" t="s">
        <v>49</v>
      </c>
      <c r="G464">
        <v>138.25</v>
      </c>
      <c r="H464">
        <v>2</v>
      </c>
      <c r="I464">
        <v>0</v>
      </c>
      <c r="J464" t="s">
        <v>28</v>
      </c>
      <c r="K464" t="s">
        <v>44</v>
      </c>
      <c r="L464" t="s">
        <v>21</v>
      </c>
      <c r="M464" t="s">
        <v>36</v>
      </c>
      <c r="N464" t="s">
        <v>41</v>
      </c>
    </row>
    <row r="465" spans="1:14" x14ac:dyDescent="0.3">
      <c r="A465">
        <v>464</v>
      </c>
      <c r="B465" t="s">
        <v>50</v>
      </c>
      <c r="C465" t="s">
        <v>145</v>
      </c>
      <c r="D465" t="s">
        <v>208</v>
      </c>
      <c r="E465" t="s">
        <v>142</v>
      </c>
      <c r="F465" t="s">
        <v>27</v>
      </c>
      <c r="G465">
        <v>134.21</v>
      </c>
      <c r="H465">
        <v>1</v>
      </c>
      <c r="I465">
        <v>1</v>
      </c>
      <c r="J465" t="s">
        <v>35</v>
      </c>
      <c r="K465" t="s">
        <v>99</v>
      </c>
      <c r="L465" t="s">
        <v>21</v>
      </c>
      <c r="M465" t="s">
        <v>22</v>
      </c>
      <c r="N465" t="s">
        <v>23</v>
      </c>
    </row>
    <row r="466" spans="1:14" x14ac:dyDescent="0.3">
      <c r="A466">
        <v>465</v>
      </c>
      <c r="B466" t="s">
        <v>50</v>
      </c>
      <c r="C466" t="s">
        <v>240</v>
      </c>
      <c r="D466" t="s">
        <v>150</v>
      </c>
      <c r="E466" t="s">
        <v>342</v>
      </c>
      <c r="F466" t="s">
        <v>27</v>
      </c>
      <c r="G466">
        <v>229.96</v>
      </c>
      <c r="H466">
        <v>2</v>
      </c>
      <c r="I466">
        <v>0</v>
      </c>
      <c r="J466" t="s">
        <v>19</v>
      </c>
      <c r="K466" t="s">
        <v>29</v>
      </c>
      <c r="L466" t="s">
        <v>60</v>
      </c>
      <c r="M466" t="s">
        <v>36</v>
      </c>
      <c r="N466" t="s">
        <v>30</v>
      </c>
    </row>
    <row r="467" spans="1:14" x14ac:dyDescent="0.3">
      <c r="A467">
        <v>466</v>
      </c>
      <c r="B467" t="s">
        <v>31</v>
      </c>
      <c r="C467" t="s">
        <v>342</v>
      </c>
      <c r="D467" t="s">
        <v>32</v>
      </c>
      <c r="E467" t="s">
        <v>43</v>
      </c>
      <c r="F467" t="s">
        <v>49</v>
      </c>
      <c r="G467">
        <v>100.75</v>
      </c>
      <c r="H467">
        <v>1</v>
      </c>
      <c r="I467">
        <v>2</v>
      </c>
      <c r="J467" t="s">
        <v>28</v>
      </c>
      <c r="K467" t="s">
        <v>20</v>
      </c>
      <c r="L467" t="s">
        <v>21</v>
      </c>
      <c r="M467" t="s">
        <v>36</v>
      </c>
      <c r="N467" t="s">
        <v>41</v>
      </c>
    </row>
    <row r="468" spans="1:14" x14ac:dyDescent="0.3">
      <c r="A468">
        <v>467</v>
      </c>
      <c r="B468" t="s">
        <v>37</v>
      </c>
      <c r="C468" t="s">
        <v>128</v>
      </c>
      <c r="D468" t="s">
        <v>129</v>
      </c>
      <c r="E468" t="s">
        <v>434</v>
      </c>
      <c r="F468" t="s">
        <v>54</v>
      </c>
      <c r="G468">
        <v>304.82</v>
      </c>
      <c r="H468">
        <v>1</v>
      </c>
      <c r="I468">
        <v>0</v>
      </c>
      <c r="J468" t="s">
        <v>28</v>
      </c>
      <c r="K468" t="s">
        <v>66</v>
      </c>
      <c r="L468" t="s">
        <v>21</v>
      </c>
      <c r="M468" t="s">
        <v>36</v>
      </c>
      <c r="N468" t="s">
        <v>41</v>
      </c>
    </row>
    <row r="469" spans="1:14" x14ac:dyDescent="0.3">
      <c r="A469">
        <v>468</v>
      </c>
      <c r="B469" t="s">
        <v>37</v>
      </c>
      <c r="C469" t="s">
        <v>26</v>
      </c>
      <c r="D469" t="s">
        <v>86</v>
      </c>
      <c r="E469" t="s">
        <v>312</v>
      </c>
      <c r="F469" t="s">
        <v>54</v>
      </c>
      <c r="G469">
        <v>387.41</v>
      </c>
      <c r="H469">
        <v>2</v>
      </c>
      <c r="I469">
        <v>0</v>
      </c>
      <c r="J469" t="s">
        <v>35</v>
      </c>
      <c r="K469" t="s">
        <v>20</v>
      </c>
      <c r="L469" t="s">
        <v>60</v>
      </c>
      <c r="M469" t="s">
        <v>22</v>
      </c>
      <c r="N469" t="s">
        <v>41</v>
      </c>
    </row>
    <row r="470" spans="1:14" x14ac:dyDescent="0.3">
      <c r="A470">
        <v>469</v>
      </c>
      <c r="B470" t="s">
        <v>31</v>
      </c>
      <c r="C470" t="s">
        <v>368</v>
      </c>
      <c r="D470" t="s">
        <v>113</v>
      </c>
      <c r="E470" t="s">
        <v>245</v>
      </c>
      <c r="F470" t="s">
        <v>54</v>
      </c>
      <c r="G470">
        <v>266.76</v>
      </c>
      <c r="H470">
        <v>2</v>
      </c>
      <c r="I470">
        <v>3</v>
      </c>
      <c r="J470" t="s">
        <v>28</v>
      </c>
      <c r="K470" t="s">
        <v>44</v>
      </c>
      <c r="L470" t="s">
        <v>21</v>
      </c>
      <c r="M470" t="s">
        <v>36</v>
      </c>
      <c r="N470" t="s">
        <v>41</v>
      </c>
    </row>
    <row r="471" spans="1:14" x14ac:dyDescent="0.3">
      <c r="A471">
        <v>470</v>
      </c>
      <c r="B471" t="s">
        <v>37</v>
      </c>
      <c r="C471" t="s">
        <v>282</v>
      </c>
      <c r="D471" t="s">
        <v>226</v>
      </c>
      <c r="E471" t="s">
        <v>231</v>
      </c>
      <c r="F471" t="s">
        <v>18</v>
      </c>
      <c r="G471">
        <v>258.94</v>
      </c>
      <c r="H471">
        <v>2</v>
      </c>
      <c r="I471">
        <v>0</v>
      </c>
      <c r="J471" t="s">
        <v>55</v>
      </c>
      <c r="K471" t="s">
        <v>44</v>
      </c>
      <c r="L471" t="s">
        <v>21</v>
      </c>
      <c r="M471" t="s">
        <v>22</v>
      </c>
      <c r="N471" t="s">
        <v>45</v>
      </c>
    </row>
    <row r="472" spans="1:14" x14ac:dyDescent="0.3">
      <c r="A472">
        <v>471</v>
      </c>
      <c r="B472" t="s">
        <v>31</v>
      </c>
      <c r="C472" t="s">
        <v>435</v>
      </c>
      <c r="D472" t="s">
        <v>230</v>
      </c>
      <c r="E472" t="s">
        <v>231</v>
      </c>
      <c r="F472" t="s">
        <v>49</v>
      </c>
      <c r="G472">
        <v>79.34</v>
      </c>
      <c r="H472">
        <v>2</v>
      </c>
      <c r="I472">
        <v>0</v>
      </c>
      <c r="J472" t="s">
        <v>35</v>
      </c>
      <c r="K472" t="s">
        <v>99</v>
      </c>
      <c r="L472" t="s">
        <v>56</v>
      </c>
      <c r="M472" t="s">
        <v>36</v>
      </c>
      <c r="N472" t="s">
        <v>41</v>
      </c>
    </row>
    <row r="473" spans="1:14" x14ac:dyDescent="0.3">
      <c r="A473">
        <v>472</v>
      </c>
      <c r="B473" t="s">
        <v>50</v>
      </c>
      <c r="C473" t="s">
        <v>161</v>
      </c>
      <c r="D473" t="s">
        <v>43</v>
      </c>
      <c r="E473" t="s">
        <v>433</v>
      </c>
      <c r="F473" t="s">
        <v>49</v>
      </c>
      <c r="G473">
        <v>136.05000000000001</v>
      </c>
      <c r="H473">
        <v>3</v>
      </c>
      <c r="I473">
        <v>2</v>
      </c>
      <c r="J473" t="s">
        <v>35</v>
      </c>
      <c r="K473" t="s">
        <v>44</v>
      </c>
      <c r="L473" t="s">
        <v>56</v>
      </c>
      <c r="M473" t="s">
        <v>22</v>
      </c>
      <c r="N473" t="s">
        <v>41</v>
      </c>
    </row>
    <row r="474" spans="1:14" x14ac:dyDescent="0.3">
      <c r="A474">
        <v>473</v>
      </c>
      <c r="B474" t="s">
        <v>31</v>
      </c>
      <c r="C474" t="s">
        <v>127</v>
      </c>
      <c r="D474" t="s">
        <v>398</v>
      </c>
      <c r="E474" t="s">
        <v>312</v>
      </c>
      <c r="F474" t="s">
        <v>18</v>
      </c>
      <c r="G474">
        <v>183</v>
      </c>
      <c r="H474">
        <v>3</v>
      </c>
      <c r="I474">
        <v>2</v>
      </c>
      <c r="J474" t="s">
        <v>55</v>
      </c>
      <c r="K474" t="s">
        <v>29</v>
      </c>
      <c r="L474" t="s">
        <v>21</v>
      </c>
      <c r="M474" t="s">
        <v>36</v>
      </c>
      <c r="N474" t="s">
        <v>41</v>
      </c>
    </row>
    <row r="475" spans="1:14" x14ac:dyDescent="0.3">
      <c r="A475">
        <v>474</v>
      </c>
      <c r="B475" t="s">
        <v>14</v>
      </c>
      <c r="C475" t="s">
        <v>121</v>
      </c>
      <c r="D475" t="s">
        <v>436</v>
      </c>
      <c r="E475" t="s">
        <v>214</v>
      </c>
      <c r="F475" t="s">
        <v>49</v>
      </c>
      <c r="G475">
        <v>115.79</v>
      </c>
      <c r="H475">
        <v>1</v>
      </c>
      <c r="I475">
        <v>0</v>
      </c>
      <c r="J475" t="s">
        <v>35</v>
      </c>
      <c r="K475" t="s">
        <v>29</v>
      </c>
      <c r="L475" t="s">
        <v>60</v>
      </c>
      <c r="M475" t="s">
        <v>22</v>
      </c>
      <c r="N475" t="s">
        <v>41</v>
      </c>
    </row>
    <row r="476" spans="1:14" x14ac:dyDescent="0.3">
      <c r="A476">
        <v>475</v>
      </c>
      <c r="B476" t="s">
        <v>14</v>
      </c>
      <c r="C476" t="s">
        <v>437</v>
      </c>
      <c r="D476" t="s">
        <v>211</v>
      </c>
      <c r="E476" t="s">
        <v>112</v>
      </c>
      <c r="F476" t="s">
        <v>27</v>
      </c>
      <c r="G476">
        <v>103.8</v>
      </c>
      <c r="H476">
        <v>2</v>
      </c>
      <c r="I476">
        <v>1</v>
      </c>
      <c r="J476" t="s">
        <v>28</v>
      </c>
      <c r="K476" t="s">
        <v>20</v>
      </c>
      <c r="L476" t="s">
        <v>21</v>
      </c>
      <c r="M476" t="s">
        <v>36</v>
      </c>
      <c r="N476" t="s">
        <v>41</v>
      </c>
    </row>
    <row r="477" spans="1:14" x14ac:dyDescent="0.3">
      <c r="A477">
        <v>476</v>
      </c>
      <c r="B477" t="s">
        <v>37</v>
      </c>
      <c r="C477" t="s">
        <v>295</v>
      </c>
      <c r="D477" t="s">
        <v>438</v>
      </c>
      <c r="E477" t="s">
        <v>361</v>
      </c>
      <c r="F477" t="s">
        <v>27</v>
      </c>
      <c r="G477">
        <v>201.92</v>
      </c>
      <c r="H477">
        <v>3</v>
      </c>
      <c r="I477">
        <v>0</v>
      </c>
      <c r="J477" t="s">
        <v>55</v>
      </c>
      <c r="K477" t="s">
        <v>44</v>
      </c>
      <c r="L477" t="s">
        <v>56</v>
      </c>
      <c r="M477" t="s">
        <v>36</v>
      </c>
      <c r="N477" t="s">
        <v>45</v>
      </c>
    </row>
    <row r="478" spans="1:14" x14ac:dyDescent="0.3">
      <c r="A478">
        <v>477</v>
      </c>
      <c r="B478" t="s">
        <v>37</v>
      </c>
      <c r="C478" t="s">
        <v>263</v>
      </c>
      <c r="D478" t="s">
        <v>439</v>
      </c>
      <c r="E478" t="s">
        <v>394</v>
      </c>
      <c r="F478" t="s">
        <v>49</v>
      </c>
      <c r="G478">
        <v>78.84</v>
      </c>
      <c r="H478">
        <v>3</v>
      </c>
      <c r="I478">
        <v>0</v>
      </c>
      <c r="J478" t="s">
        <v>55</v>
      </c>
      <c r="K478" t="s">
        <v>29</v>
      </c>
      <c r="L478" t="s">
        <v>56</v>
      </c>
      <c r="M478" t="s">
        <v>36</v>
      </c>
      <c r="N478" t="s">
        <v>95</v>
      </c>
    </row>
    <row r="479" spans="1:14" x14ac:dyDescent="0.3">
      <c r="A479">
        <v>478</v>
      </c>
      <c r="B479" t="s">
        <v>50</v>
      </c>
      <c r="C479" t="s">
        <v>309</v>
      </c>
      <c r="D479" t="s">
        <v>347</v>
      </c>
      <c r="E479" t="s">
        <v>53</v>
      </c>
      <c r="F479" t="s">
        <v>27</v>
      </c>
      <c r="G479">
        <v>230.96</v>
      </c>
      <c r="H479">
        <v>1</v>
      </c>
      <c r="I479">
        <v>0</v>
      </c>
      <c r="J479" t="s">
        <v>94</v>
      </c>
      <c r="K479" t="s">
        <v>20</v>
      </c>
      <c r="L479" t="s">
        <v>21</v>
      </c>
      <c r="M479" t="s">
        <v>36</v>
      </c>
      <c r="N479" t="s">
        <v>23</v>
      </c>
    </row>
    <row r="480" spans="1:14" x14ac:dyDescent="0.3">
      <c r="A480">
        <v>479</v>
      </c>
      <c r="B480" t="s">
        <v>50</v>
      </c>
      <c r="C480" t="s">
        <v>295</v>
      </c>
      <c r="D480" t="s">
        <v>381</v>
      </c>
      <c r="E480" t="s">
        <v>402</v>
      </c>
      <c r="F480" t="s">
        <v>18</v>
      </c>
      <c r="G480">
        <v>333.81</v>
      </c>
      <c r="H480">
        <v>1</v>
      </c>
      <c r="I480">
        <v>3</v>
      </c>
      <c r="J480" t="s">
        <v>55</v>
      </c>
      <c r="K480" t="s">
        <v>20</v>
      </c>
      <c r="L480" t="s">
        <v>60</v>
      </c>
      <c r="M480" t="s">
        <v>36</v>
      </c>
      <c r="N480" t="s">
        <v>41</v>
      </c>
    </row>
    <row r="481" spans="1:14" x14ac:dyDescent="0.3">
      <c r="A481">
        <v>480</v>
      </c>
      <c r="B481" t="s">
        <v>37</v>
      </c>
      <c r="C481" t="s">
        <v>149</v>
      </c>
      <c r="D481" t="s">
        <v>62</v>
      </c>
      <c r="E481" t="s">
        <v>146</v>
      </c>
      <c r="F481" t="s">
        <v>27</v>
      </c>
      <c r="G481">
        <v>139.47</v>
      </c>
      <c r="H481">
        <v>2</v>
      </c>
      <c r="I481">
        <v>0</v>
      </c>
      <c r="J481" t="s">
        <v>35</v>
      </c>
      <c r="K481" t="s">
        <v>66</v>
      </c>
      <c r="L481" t="s">
        <v>21</v>
      </c>
      <c r="M481" t="s">
        <v>36</v>
      </c>
      <c r="N481" t="s">
        <v>45</v>
      </c>
    </row>
    <row r="482" spans="1:14" x14ac:dyDescent="0.3">
      <c r="A482">
        <v>481</v>
      </c>
      <c r="B482" t="s">
        <v>31</v>
      </c>
      <c r="C482" t="s">
        <v>117</v>
      </c>
      <c r="D482" t="s">
        <v>78</v>
      </c>
      <c r="E482" t="s">
        <v>167</v>
      </c>
      <c r="F482" t="s">
        <v>54</v>
      </c>
      <c r="G482">
        <v>383.72</v>
      </c>
      <c r="H482">
        <v>2</v>
      </c>
      <c r="I482">
        <v>0</v>
      </c>
      <c r="J482" t="s">
        <v>35</v>
      </c>
      <c r="K482" t="s">
        <v>29</v>
      </c>
      <c r="L482" t="s">
        <v>21</v>
      </c>
      <c r="M482" t="s">
        <v>36</v>
      </c>
      <c r="N482" t="s">
        <v>45</v>
      </c>
    </row>
    <row r="483" spans="1:14" x14ac:dyDescent="0.3">
      <c r="A483">
        <v>482</v>
      </c>
      <c r="B483" t="s">
        <v>14</v>
      </c>
      <c r="C483" t="s">
        <v>217</v>
      </c>
      <c r="D483" t="s">
        <v>378</v>
      </c>
      <c r="E483" t="s">
        <v>282</v>
      </c>
      <c r="F483" t="s">
        <v>18</v>
      </c>
      <c r="G483">
        <v>215.82</v>
      </c>
      <c r="H483">
        <v>2</v>
      </c>
      <c r="I483">
        <v>1</v>
      </c>
      <c r="J483" t="s">
        <v>35</v>
      </c>
      <c r="K483" t="s">
        <v>66</v>
      </c>
      <c r="L483" t="s">
        <v>21</v>
      </c>
      <c r="M483" t="s">
        <v>22</v>
      </c>
      <c r="N483" t="s">
        <v>41</v>
      </c>
    </row>
    <row r="484" spans="1:14" x14ac:dyDescent="0.3">
      <c r="A484">
        <v>483</v>
      </c>
      <c r="B484" t="s">
        <v>37</v>
      </c>
      <c r="C484" t="s">
        <v>364</v>
      </c>
      <c r="D484" t="s">
        <v>350</v>
      </c>
      <c r="E484" t="s">
        <v>282</v>
      </c>
      <c r="F484" t="s">
        <v>27</v>
      </c>
      <c r="G484">
        <v>180.03</v>
      </c>
      <c r="H484">
        <v>1</v>
      </c>
      <c r="I484">
        <v>0</v>
      </c>
      <c r="J484" t="s">
        <v>28</v>
      </c>
      <c r="K484" t="s">
        <v>44</v>
      </c>
      <c r="L484" t="s">
        <v>56</v>
      </c>
      <c r="M484" t="s">
        <v>36</v>
      </c>
      <c r="N484" t="s">
        <v>23</v>
      </c>
    </row>
    <row r="485" spans="1:14" x14ac:dyDescent="0.3">
      <c r="A485">
        <v>484</v>
      </c>
      <c r="B485" t="s">
        <v>31</v>
      </c>
      <c r="C485" t="s">
        <v>53</v>
      </c>
      <c r="D485" t="s">
        <v>327</v>
      </c>
      <c r="E485" t="s">
        <v>227</v>
      </c>
      <c r="F485" t="s">
        <v>27</v>
      </c>
      <c r="G485">
        <v>160.75</v>
      </c>
      <c r="H485">
        <v>1</v>
      </c>
      <c r="I485">
        <v>0</v>
      </c>
      <c r="J485" t="s">
        <v>55</v>
      </c>
      <c r="K485" t="s">
        <v>66</v>
      </c>
      <c r="L485" t="s">
        <v>56</v>
      </c>
      <c r="M485" t="s">
        <v>22</v>
      </c>
      <c r="N485" t="s">
        <v>41</v>
      </c>
    </row>
    <row r="486" spans="1:14" x14ac:dyDescent="0.3">
      <c r="A486">
        <v>485</v>
      </c>
      <c r="B486" t="s">
        <v>14</v>
      </c>
      <c r="C486" t="s">
        <v>124</v>
      </c>
      <c r="D486" t="s">
        <v>80</v>
      </c>
      <c r="E486" t="s">
        <v>82</v>
      </c>
      <c r="F486" t="s">
        <v>49</v>
      </c>
      <c r="G486">
        <v>61.61</v>
      </c>
      <c r="H486">
        <v>2</v>
      </c>
      <c r="I486">
        <v>1</v>
      </c>
      <c r="J486" t="s">
        <v>28</v>
      </c>
      <c r="K486" t="s">
        <v>20</v>
      </c>
      <c r="L486" t="s">
        <v>70</v>
      </c>
      <c r="M486" t="s">
        <v>22</v>
      </c>
      <c r="N486" t="s">
        <v>23</v>
      </c>
    </row>
    <row r="487" spans="1:14" x14ac:dyDescent="0.3">
      <c r="A487">
        <v>486</v>
      </c>
      <c r="B487" t="s">
        <v>14</v>
      </c>
      <c r="C487" t="s">
        <v>219</v>
      </c>
      <c r="D487" t="s">
        <v>212</v>
      </c>
      <c r="E487" t="s">
        <v>403</v>
      </c>
      <c r="F487" t="s">
        <v>49</v>
      </c>
      <c r="G487">
        <v>85.75</v>
      </c>
      <c r="H487">
        <v>4</v>
      </c>
      <c r="I487">
        <v>0</v>
      </c>
      <c r="J487" t="s">
        <v>94</v>
      </c>
      <c r="K487" t="s">
        <v>29</v>
      </c>
      <c r="L487" t="s">
        <v>56</v>
      </c>
      <c r="M487" t="s">
        <v>36</v>
      </c>
      <c r="N487" t="s">
        <v>45</v>
      </c>
    </row>
    <row r="488" spans="1:14" x14ac:dyDescent="0.3">
      <c r="A488">
        <v>487</v>
      </c>
      <c r="B488" t="s">
        <v>31</v>
      </c>
      <c r="C488" t="s">
        <v>127</v>
      </c>
      <c r="D488" t="s">
        <v>192</v>
      </c>
      <c r="E488" t="s">
        <v>79</v>
      </c>
      <c r="F488" t="s">
        <v>49</v>
      </c>
      <c r="G488">
        <v>85.13</v>
      </c>
      <c r="H488">
        <v>1</v>
      </c>
      <c r="I488">
        <v>2</v>
      </c>
      <c r="J488" t="s">
        <v>55</v>
      </c>
      <c r="K488" t="s">
        <v>66</v>
      </c>
      <c r="L488" t="s">
        <v>56</v>
      </c>
      <c r="M488" t="s">
        <v>22</v>
      </c>
      <c r="N488" t="s">
        <v>41</v>
      </c>
    </row>
    <row r="489" spans="1:14" x14ac:dyDescent="0.3">
      <c r="A489">
        <v>488</v>
      </c>
      <c r="B489" t="s">
        <v>50</v>
      </c>
      <c r="C489" t="s">
        <v>378</v>
      </c>
      <c r="D489" t="s">
        <v>272</v>
      </c>
      <c r="E489" t="s">
        <v>323</v>
      </c>
      <c r="F489" t="s">
        <v>54</v>
      </c>
      <c r="G489">
        <v>435.52</v>
      </c>
      <c r="H489">
        <v>2</v>
      </c>
      <c r="I489">
        <v>0</v>
      </c>
      <c r="J489" t="s">
        <v>28</v>
      </c>
      <c r="K489" t="s">
        <v>99</v>
      </c>
      <c r="L489" t="s">
        <v>56</v>
      </c>
      <c r="M489" t="s">
        <v>36</v>
      </c>
      <c r="N489" t="s">
        <v>41</v>
      </c>
    </row>
    <row r="490" spans="1:14" x14ac:dyDescent="0.3">
      <c r="A490">
        <v>489</v>
      </c>
      <c r="B490" t="s">
        <v>31</v>
      </c>
      <c r="C490" t="s">
        <v>339</v>
      </c>
      <c r="D490" t="s">
        <v>351</v>
      </c>
      <c r="E490" t="s">
        <v>59</v>
      </c>
      <c r="F490" t="s">
        <v>49</v>
      </c>
      <c r="G490">
        <v>89.09</v>
      </c>
      <c r="H490">
        <v>1</v>
      </c>
      <c r="I490">
        <v>2</v>
      </c>
      <c r="J490" t="s">
        <v>19</v>
      </c>
      <c r="K490" t="s">
        <v>66</v>
      </c>
      <c r="L490" t="s">
        <v>70</v>
      </c>
      <c r="M490" t="s">
        <v>36</v>
      </c>
      <c r="N490" t="s">
        <v>30</v>
      </c>
    </row>
    <row r="491" spans="1:14" x14ac:dyDescent="0.3">
      <c r="A491">
        <v>490</v>
      </c>
      <c r="B491" t="s">
        <v>50</v>
      </c>
      <c r="C491" t="s">
        <v>185</v>
      </c>
      <c r="D491" t="s">
        <v>133</v>
      </c>
      <c r="E491" t="s">
        <v>102</v>
      </c>
      <c r="F491" t="s">
        <v>49</v>
      </c>
      <c r="G491">
        <v>113.92</v>
      </c>
      <c r="H491">
        <v>2</v>
      </c>
      <c r="I491">
        <v>3</v>
      </c>
      <c r="J491" t="s">
        <v>55</v>
      </c>
      <c r="K491" t="s">
        <v>44</v>
      </c>
      <c r="L491" t="s">
        <v>21</v>
      </c>
      <c r="M491" t="s">
        <v>22</v>
      </c>
      <c r="N491" t="s">
        <v>41</v>
      </c>
    </row>
    <row r="492" spans="1:14" x14ac:dyDescent="0.3">
      <c r="A492">
        <v>491</v>
      </c>
      <c r="B492" t="s">
        <v>50</v>
      </c>
      <c r="C492" t="s">
        <v>273</v>
      </c>
      <c r="D492" t="s">
        <v>242</v>
      </c>
      <c r="E492" t="s">
        <v>138</v>
      </c>
      <c r="F492" t="s">
        <v>49</v>
      </c>
      <c r="G492">
        <v>88.63</v>
      </c>
      <c r="H492">
        <v>1</v>
      </c>
      <c r="I492">
        <v>0</v>
      </c>
      <c r="J492" t="s">
        <v>35</v>
      </c>
      <c r="K492" t="s">
        <v>66</v>
      </c>
      <c r="L492" t="s">
        <v>56</v>
      </c>
      <c r="M492" t="s">
        <v>36</v>
      </c>
      <c r="N492" t="s">
        <v>41</v>
      </c>
    </row>
    <row r="493" spans="1:14" x14ac:dyDescent="0.3">
      <c r="A493">
        <v>492</v>
      </c>
      <c r="B493" t="s">
        <v>31</v>
      </c>
      <c r="C493" t="s">
        <v>182</v>
      </c>
      <c r="D493" t="s">
        <v>175</v>
      </c>
      <c r="E493" t="s">
        <v>349</v>
      </c>
      <c r="F493" t="s">
        <v>27</v>
      </c>
      <c r="G493">
        <v>103.36</v>
      </c>
      <c r="H493">
        <v>2</v>
      </c>
      <c r="I493">
        <v>0</v>
      </c>
      <c r="J493" t="s">
        <v>35</v>
      </c>
      <c r="K493" t="s">
        <v>44</v>
      </c>
      <c r="L493" t="s">
        <v>56</v>
      </c>
      <c r="M493" t="s">
        <v>36</v>
      </c>
      <c r="N493" t="s">
        <v>45</v>
      </c>
    </row>
    <row r="494" spans="1:14" x14ac:dyDescent="0.3">
      <c r="A494">
        <v>493</v>
      </c>
      <c r="B494" t="s">
        <v>50</v>
      </c>
      <c r="C494" t="s">
        <v>415</v>
      </c>
      <c r="D494" t="s">
        <v>128</v>
      </c>
      <c r="E494" t="s">
        <v>271</v>
      </c>
      <c r="F494" t="s">
        <v>49</v>
      </c>
      <c r="G494">
        <v>142.24</v>
      </c>
      <c r="H494">
        <v>2</v>
      </c>
      <c r="I494">
        <v>3</v>
      </c>
      <c r="J494" t="s">
        <v>35</v>
      </c>
      <c r="K494" t="s">
        <v>20</v>
      </c>
      <c r="L494" t="s">
        <v>21</v>
      </c>
      <c r="M494" t="s">
        <v>36</v>
      </c>
      <c r="N494" t="s">
        <v>23</v>
      </c>
    </row>
    <row r="495" spans="1:14" x14ac:dyDescent="0.3">
      <c r="A495">
        <v>494</v>
      </c>
      <c r="B495" t="s">
        <v>37</v>
      </c>
      <c r="C495" t="s">
        <v>240</v>
      </c>
      <c r="D495" t="s">
        <v>141</v>
      </c>
      <c r="E495" t="s">
        <v>81</v>
      </c>
      <c r="F495" t="s">
        <v>49</v>
      </c>
      <c r="G495">
        <v>85.4</v>
      </c>
      <c r="H495">
        <v>1</v>
      </c>
      <c r="I495">
        <v>2</v>
      </c>
      <c r="J495" t="s">
        <v>94</v>
      </c>
      <c r="K495" t="s">
        <v>66</v>
      </c>
      <c r="L495" t="s">
        <v>60</v>
      </c>
      <c r="M495" t="s">
        <v>36</v>
      </c>
      <c r="N495" t="s">
        <v>41</v>
      </c>
    </row>
    <row r="496" spans="1:14" x14ac:dyDescent="0.3">
      <c r="A496">
        <v>495</v>
      </c>
      <c r="B496" t="s">
        <v>50</v>
      </c>
      <c r="C496" t="s">
        <v>114</v>
      </c>
      <c r="D496" t="s">
        <v>361</v>
      </c>
      <c r="E496" t="s">
        <v>115</v>
      </c>
      <c r="F496" t="s">
        <v>54</v>
      </c>
      <c r="G496">
        <v>398.6</v>
      </c>
      <c r="H496">
        <v>2</v>
      </c>
      <c r="I496">
        <v>0</v>
      </c>
      <c r="J496" t="s">
        <v>28</v>
      </c>
      <c r="K496" t="s">
        <v>66</v>
      </c>
      <c r="L496" t="s">
        <v>60</v>
      </c>
      <c r="M496" t="s">
        <v>36</v>
      </c>
      <c r="N496" t="s">
        <v>41</v>
      </c>
    </row>
    <row r="497" spans="1:14" x14ac:dyDescent="0.3">
      <c r="A497">
        <v>496</v>
      </c>
      <c r="B497" t="s">
        <v>37</v>
      </c>
      <c r="C497" t="s">
        <v>147</v>
      </c>
      <c r="D497" t="s">
        <v>16</v>
      </c>
      <c r="E497" t="s">
        <v>157</v>
      </c>
      <c r="F497" t="s">
        <v>49</v>
      </c>
      <c r="G497">
        <v>135.87</v>
      </c>
      <c r="H497">
        <v>2</v>
      </c>
      <c r="I497">
        <v>0</v>
      </c>
      <c r="J497" t="s">
        <v>35</v>
      </c>
      <c r="K497" t="s">
        <v>44</v>
      </c>
      <c r="L497" t="s">
        <v>60</v>
      </c>
      <c r="M497" t="s">
        <v>36</v>
      </c>
      <c r="N497" t="s">
        <v>41</v>
      </c>
    </row>
    <row r="498" spans="1:14" x14ac:dyDescent="0.3">
      <c r="A498">
        <v>497</v>
      </c>
      <c r="B498" t="s">
        <v>14</v>
      </c>
      <c r="C498" t="s">
        <v>214</v>
      </c>
      <c r="D498" t="s">
        <v>207</v>
      </c>
      <c r="E498" t="s">
        <v>282</v>
      </c>
      <c r="F498" t="s">
        <v>49</v>
      </c>
      <c r="G498">
        <v>63.41</v>
      </c>
      <c r="H498">
        <v>2</v>
      </c>
      <c r="I498">
        <v>0</v>
      </c>
      <c r="J498" t="s">
        <v>28</v>
      </c>
      <c r="K498" t="s">
        <v>20</v>
      </c>
      <c r="L498" t="s">
        <v>21</v>
      </c>
      <c r="M498" t="s">
        <v>36</v>
      </c>
      <c r="N498" t="s">
        <v>41</v>
      </c>
    </row>
    <row r="499" spans="1:14" x14ac:dyDescent="0.3">
      <c r="A499">
        <v>498</v>
      </c>
      <c r="B499" t="s">
        <v>37</v>
      </c>
      <c r="C499" t="s">
        <v>51</v>
      </c>
      <c r="D499" t="s">
        <v>232</v>
      </c>
      <c r="E499" t="s">
        <v>67</v>
      </c>
      <c r="F499" t="s">
        <v>49</v>
      </c>
      <c r="G499">
        <v>85.76</v>
      </c>
      <c r="H499">
        <v>2</v>
      </c>
      <c r="I499">
        <v>0</v>
      </c>
      <c r="J499" t="s">
        <v>55</v>
      </c>
      <c r="K499" t="s">
        <v>99</v>
      </c>
      <c r="L499" t="s">
        <v>21</v>
      </c>
      <c r="M499" t="s">
        <v>36</v>
      </c>
      <c r="N499" t="s">
        <v>41</v>
      </c>
    </row>
    <row r="500" spans="1:14" x14ac:dyDescent="0.3">
      <c r="A500">
        <v>499</v>
      </c>
      <c r="B500" t="s">
        <v>31</v>
      </c>
      <c r="C500" t="s">
        <v>391</v>
      </c>
      <c r="D500" t="s">
        <v>288</v>
      </c>
      <c r="E500" t="s">
        <v>121</v>
      </c>
      <c r="F500" t="s">
        <v>18</v>
      </c>
      <c r="G500">
        <v>232.35</v>
      </c>
      <c r="H500">
        <v>2</v>
      </c>
      <c r="I500">
        <v>0</v>
      </c>
      <c r="J500" t="s">
        <v>35</v>
      </c>
      <c r="K500" t="s">
        <v>29</v>
      </c>
      <c r="L500" t="s">
        <v>21</v>
      </c>
      <c r="M500" t="s">
        <v>36</v>
      </c>
      <c r="N500" t="s">
        <v>41</v>
      </c>
    </row>
    <row r="501" spans="1:14" x14ac:dyDescent="0.3">
      <c r="A501">
        <v>500</v>
      </c>
      <c r="B501" t="s">
        <v>50</v>
      </c>
      <c r="C501" t="s">
        <v>151</v>
      </c>
      <c r="D501" t="s">
        <v>315</v>
      </c>
      <c r="E501" t="s">
        <v>222</v>
      </c>
      <c r="F501" t="s">
        <v>49</v>
      </c>
      <c r="G501">
        <v>124.71</v>
      </c>
      <c r="H501">
        <v>4</v>
      </c>
      <c r="I501">
        <v>1</v>
      </c>
      <c r="J501" t="s">
        <v>55</v>
      </c>
      <c r="K501" t="s">
        <v>99</v>
      </c>
      <c r="L501" t="s">
        <v>56</v>
      </c>
      <c r="M501" t="s">
        <v>36</v>
      </c>
      <c r="N501" t="s">
        <v>23</v>
      </c>
    </row>
    <row r="502" spans="1:14" x14ac:dyDescent="0.3">
      <c r="A502">
        <v>501</v>
      </c>
      <c r="B502" t="s">
        <v>50</v>
      </c>
      <c r="C502" t="s">
        <v>247</v>
      </c>
      <c r="D502" t="s">
        <v>254</v>
      </c>
      <c r="E502" t="s">
        <v>112</v>
      </c>
      <c r="F502" t="s">
        <v>49</v>
      </c>
      <c r="G502">
        <v>167.56</v>
      </c>
      <c r="H502">
        <v>2</v>
      </c>
      <c r="I502">
        <v>0</v>
      </c>
      <c r="J502" t="s">
        <v>28</v>
      </c>
      <c r="K502" t="s">
        <v>29</v>
      </c>
      <c r="L502" t="s">
        <v>21</v>
      </c>
      <c r="M502" t="s">
        <v>22</v>
      </c>
      <c r="N502" t="s">
        <v>41</v>
      </c>
    </row>
    <row r="503" spans="1:14" x14ac:dyDescent="0.3">
      <c r="A503">
        <v>502</v>
      </c>
      <c r="B503" t="s">
        <v>50</v>
      </c>
      <c r="C503" t="s">
        <v>316</v>
      </c>
      <c r="D503" t="s">
        <v>128</v>
      </c>
      <c r="E503" t="s">
        <v>440</v>
      </c>
      <c r="F503" t="s">
        <v>18</v>
      </c>
      <c r="G503">
        <v>291.07</v>
      </c>
      <c r="H503">
        <v>1</v>
      </c>
      <c r="I503">
        <v>0</v>
      </c>
      <c r="J503" t="s">
        <v>28</v>
      </c>
      <c r="K503" t="s">
        <v>44</v>
      </c>
      <c r="L503" t="s">
        <v>21</v>
      </c>
      <c r="M503" t="s">
        <v>36</v>
      </c>
      <c r="N503" t="s">
        <v>41</v>
      </c>
    </row>
    <row r="504" spans="1:14" x14ac:dyDescent="0.3">
      <c r="A504">
        <v>503</v>
      </c>
      <c r="B504" t="s">
        <v>31</v>
      </c>
      <c r="C504" t="s">
        <v>221</v>
      </c>
      <c r="D504" t="s">
        <v>262</v>
      </c>
      <c r="E504" t="s">
        <v>272</v>
      </c>
      <c r="F504" t="s">
        <v>49</v>
      </c>
      <c r="G504">
        <v>99.62</v>
      </c>
      <c r="H504">
        <v>3</v>
      </c>
      <c r="I504">
        <v>0</v>
      </c>
      <c r="J504" t="s">
        <v>35</v>
      </c>
      <c r="K504" t="s">
        <v>66</v>
      </c>
      <c r="L504" t="s">
        <v>70</v>
      </c>
      <c r="M504" t="s">
        <v>36</v>
      </c>
      <c r="N504" t="s">
        <v>41</v>
      </c>
    </row>
    <row r="505" spans="1:14" x14ac:dyDescent="0.3">
      <c r="A505">
        <v>504</v>
      </c>
      <c r="B505" t="s">
        <v>37</v>
      </c>
      <c r="C505" t="s">
        <v>163</v>
      </c>
      <c r="D505" t="s">
        <v>43</v>
      </c>
      <c r="E505" t="s">
        <v>415</v>
      </c>
      <c r="F505" t="s">
        <v>27</v>
      </c>
      <c r="G505">
        <v>116.85</v>
      </c>
      <c r="H505">
        <v>2</v>
      </c>
      <c r="I505">
        <v>0</v>
      </c>
      <c r="J505" t="s">
        <v>94</v>
      </c>
      <c r="K505" t="s">
        <v>29</v>
      </c>
      <c r="L505" t="s">
        <v>60</v>
      </c>
      <c r="M505" t="s">
        <v>36</v>
      </c>
      <c r="N505" t="s">
        <v>30</v>
      </c>
    </row>
    <row r="506" spans="1:14" x14ac:dyDescent="0.3">
      <c r="A506">
        <v>505</v>
      </c>
      <c r="B506" t="s">
        <v>31</v>
      </c>
      <c r="C506" t="s">
        <v>184</v>
      </c>
      <c r="D506" t="s">
        <v>185</v>
      </c>
      <c r="E506" t="s">
        <v>25</v>
      </c>
      <c r="F506" t="s">
        <v>18</v>
      </c>
      <c r="G506">
        <v>247.69</v>
      </c>
      <c r="H506">
        <v>2</v>
      </c>
      <c r="I506">
        <v>2</v>
      </c>
      <c r="J506" t="s">
        <v>28</v>
      </c>
      <c r="K506" t="s">
        <v>99</v>
      </c>
      <c r="L506" t="s">
        <v>21</v>
      </c>
      <c r="M506" t="s">
        <v>22</v>
      </c>
      <c r="N506" t="s">
        <v>41</v>
      </c>
    </row>
    <row r="507" spans="1:14" x14ac:dyDescent="0.3">
      <c r="A507">
        <v>506</v>
      </c>
      <c r="B507" t="s">
        <v>14</v>
      </c>
      <c r="C507" t="s">
        <v>135</v>
      </c>
      <c r="D507" t="s">
        <v>371</v>
      </c>
      <c r="E507" t="s">
        <v>399</v>
      </c>
      <c r="F507" t="s">
        <v>27</v>
      </c>
      <c r="G507">
        <v>139.22</v>
      </c>
      <c r="H507">
        <v>2</v>
      </c>
      <c r="I507">
        <v>1</v>
      </c>
      <c r="J507" t="s">
        <v>28</v>
      </c>
      <c r="K507" t="s">
        <v>66</v>
      </c>
      <c r="L507" t="s">
        <v>56</v>
      </c>
      <c r="M507" t="s">
        <v>22</v>
      </c>
      <c r="N507" t="s">
        <v>41</v>
      </c>
    </row>
    <row r="508" spans="1:14" x14ac:dyDescent="0.3">
      <c r="A508">
        <v>507</v>
      </c>
      <c r="B508" t="s">
        <v>50</v>
      </c>
      <c r="C508" t="s">
        <v>250</v>
      </c>
      <c r="D508" t="s">
        <v>109</v>
      </c>
      <c r="E508" t="s">
        <v>235</v>
      </c>
      <c r="F508" t="s">
        <v>27</v>
      </c>
      <c r="G508">
        <v>230.6</v>
      </c>
      <c r="H508">
        <v>2</v>
      </c>
      <c r="I508">
        <v>0</v>
      </c>
      <c r="J508" t="s">
        <v>55</v>
      </c>
      <c r="K508" t="s">
        <v>29</v>
      </c>
      <c r="L508" t="s">
        <v>21</v>
      </c>
      <c r="M508" t="s">
        <v>22</v>
      </c>
      <c r="N508" t="s">
        <v>23</v>
      </c>
    </row>
    <row r="509" spans="1:14" x14ac:dyDescent="0.3">
      <c r="A509">
        <v>508</v>
      </c>
      <c r="B509" t="s">
        <v>31</v>
      </c>
      <c r="C509" t="s">
        <v>375</v>
      </c>
      <c r="D509" t="s">
        <v>246</v>
      </c>
      <c r="E509" t="s">
        <v>140</v>
      </c>
      <c r="F509" t="s">
        <v>49</v>
      </c>
      <c r="G509">
        <v>79.180000000000007</v>
      </c>
      <c r="H509">
        <v>2</v>
      </c>
      <c r="I509">
        <v>1</v>
      </c>
      <c r="J509" t="s">
        <v>35</v>
      </c>
      <c r="K509" t="s">
        <v>29</v>
      </c>
      <c r="L509" t="s">
        <v>21</v>
      </c>
      <c r="M509" t="s">
        <v>22</v>
      </c>
      <c r="N509" t="s">
        <v>41</v>
      </c>
    </row>
    <row r="510" spans="1:14" x14ac:dyDescent="0.3">
      <c r="A510">
        <v>509</v>
      </c>
      <c r="B510" t="s">
        <v>50</v>
      </c>
      <c r="C510" t="s">
        <v>353</v>
      </c>
      <c r="D510" t="s">
        <v>25</v>
      </c>
      <c r="E510" t="s">
        <v>231</v>
      </c>
      <c r="F510" t="s">
        <v>54</v>
      </c>
      <c r="G510">
        <v>359.97</v>
      </c>
      <c r="H510">
        <v>2</v>
      </c>
      <c r="I510">
        <v>1</v>
      </c>
      <c r="J510" t="s">
        <v>19</v>
      </c>
      <c r="K510" t="s">
        <v>29</v>
      </c>
      <c r="L510" t="s">
        <v>21</v>
      </c>
      <c r="M510" t="s">
        <v>36</v>
      </c>
      <c r="N510" t="s">
        <v>41</v>
      </c>
    </row>
    <row r="511" spans="1:14" x14ac:dyDescent="0.3">
      <c r="A511">
        <v>510</v>
      </c>
      <c r="B511" t="s">
        <v>31</v>
      </c>
      <c r="C511" t="s">
        <v>78</v>
      </c>
      <c r="D511" t="s">
        <v>42</v>
      </c>
      <c r="E511" t="s">
        <v>51</v>
      </c>
      <c r="F511" t="s">
        <v>54</v>
      </c>
      <c r="G511">
        <v>401.66</v>
      </c>
      <c r="H511">
        <v>2</v>
      </c>
      <c r="I511">
        <v>0</v>
      </c>
      <c r="J511" t="s">
        <v>35</v>
      </c>
      <c r="K511" t="s">
        <v>29</v>
      </c>
      <c r="L511" t="s">
        <v>70</v>
      </c>
      <c r="M511" t="s">
        <v>36</v>
      </c>
      <c r="N511" t="s">
        <v>23</v>
      </c>
    </row>
    <row r="512" spans="1:14" x14ac:dyDescent="0.3">
      <c r="A512">
        <v>511</v>
      </c>
      <c r="B512" t="s">
        <v>14</v>
      </c>
      <c r="C512" t="s">
        <v>220</v>
      </c>
      <c r="D512" t="s">
        <v>88</v>
      </c>
      <c r="E512" t="s">
        <v>101</v>
      </c>
      <c r="F512" t="s">
        <v>27</v>
      </c>
      <c r="G512">
        <v>125.42</v>
      </c>
      <c r="H512">
        <v>2</v>
      </c>
      <c r="I512">
        <v>1</v>
      </c>
      <c r="J512" t="s">
        <v>28</v>
      </c>
      <c r="K512" t="s">
        <v>99</v>
      </c>
      <c r="L512" t="s">
        <v>21</v>
      </c>
      <c r="M512" t="s">
        <v>36</v>
      </c>
      <c r="N512" t="s">
        <v>45</v>
      </c>
    </row>
    <row r="513" spans="1:14" x14ac:dyDescent="0.3">
      <c r="A513">
        <v>512</v>
      </c>
      <c r="B513" t="s">
        <v>37</v>
      </c>
      <c r="C513" t="s">
        <v>193</v>
      </c>
      <c r="D513" t="s">
        <v>39</v>
      </c>
      <c r="E513" t="s">
        <v>259</v>
      </c>
      <c r="F513" t="s">
        <v>54</v>
      </c>
      <c r="G513">
        <v>382.4</v>
      </c>
      <c r="H513">
        <v>1</v>
      </c>
      <c r="I513">
        <v>1</v>
      </c>
      <c r="J513" t="s">
        <v>28</v>
      </c>
      <c r="K513" t="s">
        <v>44</v>
      </c>
      <c r="L513" t="s">
        <v>21</v>
      </c>
      <c r="M513" t="s">
        <v>22</v>
      </c>
      <c r="N513" t="s">
        <v>41</v>
      </c>
    </row>
    <row r="514" spans="1:14" x14ac:dyDescent="0.3">
      <c r="A514">
        <v>513</v>
      </c>
      <c r="B514" t="s">
        <v>31</v>
      </c>
      <c r="C514" t="s">
        <v>16</v>
      </c>
      <c r="D514" t="s">
        <v>354</v>
      </c>
      <c r="E514" t="s">
        <v>275</v>
      </c>
      <c r="F514" t="s">
        <v>18</v>
      </c>
      <c r="G514">
        <v>225.02</v>
      </c>
      <c r="H514">
        <v>3</v>
      </c>
      <c r="I514">
        <v>0</v>
      </c>
      <c r="J514" t="s">
        <v>35</v>
      </c>
      <c r="K514" t="s">
        <v>44</v>
      </c>
      <c r="L514" t="s">
        <v>60</v>
      </c>
      <c r="M514" t="s">
        <v>22</v>
      </c>
      <c r="N514" t="s">
        <v>41</v>
      </c>
    </row>
    <row r="515" spans="1:14" x14ac:dyDescent="0.3">
      <c r="A515">
        <v>514</v>
      </c>
      <c r="B515" t="s">
        <v>37</v>
      </c>
      <c r="C515" t="s">
        <v>172</v>
      </c>
      <c r="D515" t="s">
        <v>439</v>
      </c>
      <c r="E515" t="s">
        <v>394</v>
      </c>
      <c r="F515" t="s">
        <v>54</v>
      </c>
      <c r="G515">
        <v>494.25</v>
      </c>
      <c r="H515">
        <v>2</v>
      </c>
      <c r="I515">
        <v>2</v>
      </c>
      <c r="J515" t="s">
        <v>28</v>
      </c>
      <c r="K515" t="s">
        <v>44</v>
      </c>
      <c r="L515" t="s">
        <v>21</v>
      </c>
      <c r="M515" t="s">
        <v>22</v>
      </c>
      <c r="N515" t="s">
        <v>23</v>
      </c>
    </row>
    <row r="516" spans="1:14" x14ac:dyDescent="0.3">
      <c r="A516">
        <v>515</v>
      </c>
      <c r="B516" t="s">
        <v>50</v>
      </c>
      <c r="C516" t="s">
        <v>175</v>
      </c>
      <c r="D516" t="s">
        <v>361</v>
      </c>
      <c r="E516" t="s">
        <v>40</v>
      </c>
      <c r="F516" t="s">
        <v>18</v>
      </c>
      <c r="G516">
        <v>279.23</v>
      </c>
      <c r="H516">
        <v>3</v>
      </c>
      <c r="I516">
        <v>0</v>
      </c>
      <c r="J516" t="s">
        <v>19</v>
      </c>
      <c r="K516" t="s">
        <v>99</v>
      </c>
      <c r="L516" t="s">
        <v>21</v>
      </c>
      <c r="M516" t="s">
        <v>22</v>
      </c>
      <c r="N516" t="s">
        <v>30</v>
      </c>
    </row>
    <row r="517" spans="1:14" x14ac:dyDescent="0.3">
      <c r="A517">
        <v>516</v>
      </c>
      <c r="B517" t="s">
        <v>31</v>
      </c>
      <c r="C517" t="s">
        <v>378</v>
      </c>
      <c r="D517" t="s">
        <v>190</v>
      </c>
      <c r="E517" t="s">
        <v>203</v>
      </c>
      <c r="F517" t="s">
        <v>49</v>
      </c>
      <c r="G517">
        <v>64.790000000000006</v>
      </c>
      <c r="H517">
        <v>1</v>
      </c>
      <c r="I517">
        <v>1</v>
      </c>
      <c r="J517" t="s">
        <v>19</v>
      </c>
      <c r="K517" t="s">
        <v>99</v>
      </c>
      <c r="L517" t="s">
        <v>21</v>
      </c>
      <c r="M517" t="s">
        <v>36</v>
      </c>
      <c r="N517" t="s">
        <v>41</v>
      </c>
    </row>
    <row r="518" spans="1:14" x14ac:dyDescent="0.3">
      <c r="A518">
        <v>517</v>
      </c>
      <c r="B518" t="s">
        <v>50</v>
      </c>
      <c r="C518" t="s">
        <v>441</v>
      </c>
      <c r="D518" t="s">
        <v>166</v>
      </c>
      <c r="E518" t="s">
        <v>387</v>
      </c>
      <c r="F518" t="s">
        <v>54</v>
      </c>
      <c r="G518">
        <v>479.33</v>
      </c>
      <c r="H518">
        <v>2</v>
      </c>
      <c r="I518">
        <v>2</v>
      </c>
      <c r="J518" t="s">
        <v>19</v>
      </c>
      <c r="K518" t="s">
        <v>20</v>
      </c>
      <c r="L518" t="s">
        <v>56</v>
      </c>
      <c r="M518" t="s">
        <v>36</v>
      </c>
      <c r="N518" t="s">
        <v>41</v>
      </c>
    </row>
    <row r="519" spans="1:14" x14ac:dyDescent="0.3">
      <c r="A519">
        <v>518</v>
      </c>
      <c r="B519" t="s">
        <v>37</v>
      </c>
      <c r="C519" t="s">
        <v>293</v>
      </c>
      <c r="D519" t="s">
        <v>93</v>
      </c>
      <c r="E519" t="s">
        <v>58</v>
      </c>
      <c r="F519" t="s">
        <v>27</v>
      </c>
      <c r="G519">
        <v>118.84</v>
      </c>
      <c r="H519">
        <v>4</v>
      </c>
      <c r="I519">
        <v>0</v>
      </c>
      <c r="J519" t="s">
        <v>55</v>
      </c>
      <c r="K519" t="s">
        <v>44</v>
      </c>
      <c r="L519" t="s">
        <v>70</v>
      </c>
      <c r="M519" t="s">
        <v>36</v>
      </c>
      <c r="N519" t="s">
        <v>95</v>
      </c>
    </row>
    <row r="520" spans="1:14" x14ac:dyDescent="0.3">
      <c r="A520">
        <v>519</v>
      </c>
      <c r="B520" t="s">
        <v>31</v>
      </c>
      <c r="C520" t="s">
        <v>101</v>
      </c>
      <c r="D520" t="s">
        <v>225</v>
      </c>
      <c r="E520" t="s">
        <v>324</v>
      </c>
      <c r="F520" t="s">
        <v>49</v>
      </c>
      <c r="G520">
        <v>71.63</v>
      </c>
      <c r="H520">
        <v>2</v>
      </c>
      <c r="I520">
        <v>2</v>
      </c>
      <c r="J520" t="s">
        <v>94</v>
      </c>
      <c r="K520" t="s">
        <v>29</v>
      </c>
      <c r="L520" t="s">
        <v>60</v>
      </c>
      <c r="M520" t="s">
        <v>36</v>
      </c>
      <c r="N520" t="s">
        <v>23</v>
      </c>
    </row>
    <row r="521" spans="1:14" x14ac:dyDescent="0.3">
      <c r="A521">
        <v>520</v>
      </c>
      <c r="B521" t="s">
        <v>50</v>
      </c>
      <c r="C521" t="s">
        <v>214</v>
      </c>
      <c r="D521" t="s">
        <v>185</v>
      </c>
      <c r="E521" t="s">
        <v>102</v>
      </c>
      <c r="F521" t="s">
        <v>18</v>
      </c>
      <c r="G521">
        <v>343.88</v>
      </c>
      <c r="H521">
        <v>1</v>
      </c>
      <c r="I521">
        <v>0</v>
      </c>
      <c r="J521" t="s">
        <v>19</v>
      </c>
      <c r="K521" t="s">
        <v>99</v>
      </c>
      <c r="L521" t="s">
        <v>21</v>
      </c>
      <c r="M521" t="s">
        <v>36</v>
      </c>
      <c r="N521" t="s">
        <v>41</v>
      </c>
    </row>
    <row r="522" spans="1:14" x14ac:dyDescent="0.3">
      <c r="A522">
        <v>521</v>
      </c>
      <c r="B522" t="s">
        <v>14</v>
      </c>
      <c r="C522" t="s">
        <v>241</v>
      </c>
      <c r="D522" t="s">
        <v>298</v>
      </c>
      <c r="E522" t="s">
        <v>269</v>
      </c>
      <c r="F522" t="s">
        <v>49</v>
      </c>
      <c r="G522">
        <v>122.32</v>
      </c>
      <c r="H522">
        <v>2</v>
      </c>
      <c r="I522">
        <v>0</v>
      </c>
      <c r="J522" t="s">
        <v>35</v>
      </c>
      <c r="K522" t="s">
        <v>66</v>
      </c>
      <c r="L522" t="s">
        <v>56</v>
      </c>
      <c r="M522" t="s">
        <v>36</v>
      </c>
      <c r="N522" t="s">
        <v>41</v>
      </c>
    </row>
    <row r="523" spans="1:14" x14ac:dyDescent="0.3">
      <c r="A523">
        <v>522</v>
      </c>
      <c r="B523" t="s">
        <v>37</v>
      </c>
      <c r="C523" t="s">
        <v>84</v>
      </c>
      <c r="D523" t="s">
        <v>178</v>
      </c>
      <c r="E523" t="s">
        <v>431</v>
      </c>
      <c r="F523" t="s">
        <v>49</v>
      </c>
      <c r="G523">
        <v>121.4</v>
      </c>
      <c r="H523">
        <v>1</v>
      </c>
      <c r="I523">
        <v>0</v>
      </c>
      <c r="J523" t="s">
        <v>94</v>
      </c>
      <c r="K523" t="s">
        <v>29</v>
      </c>
      <c r="L523" t="s">
        <v>21</v>
      </c>
      <c r="M523" t="s">
        <v>22</v>
      </c>
      <c r="N523" t="s">
        <v>23</v>
      </c>
    </row>
    <row r="524" spans="1:14" x14ac:dyDescent="0.3">
      <c r="A524">
        <v>523</v>
      </c>
      <c r="B524" t="s">
        <v>14</v>
      </c>
      <c r="C524" t="s">
        <v>24</v>
      </c>
      <c r="D524" t="s">
        <v>256</v>
      </c>
      <c r="E524" t="s">
        <v>279</v>
      </c>
      <c r="F524" t="s">
        <v>27</v>
      </c>
      <c r="G524">
        <v>125.61</v>
      </c>
      <c r="H524">
        <v>3</v>
      </c>
      <c r="I524">
        <v>1</v>
      </c>
      <c r="J524" t="s">
        <v>94</v>
      </c>
      <c r="K524" t="s">
        <v>29</v>
      </c>
      <c r="L524" t="s">
        <v>21</v>
      </c>
      <c r="M524" t="s">
        <v>22</v>
      </c>
      <c r="N524" t="s">
        <v>41</v>
      </c>
    </row>
    <row r="525" spans="1:14" x14ac:dyDescent="0.3">
      <c r="A525">
        <v>524</v>
      </c>
      <c r="B525" t="s">
        <v>14</v>
      </c>
      <c r="C525" t="s">
        <v>442</v>
      </c>
      <c r="D525" t="s">
        <v>15</v>
      </c>
      <c r="E525" t="s">
        <v>284</v>
      </c>
      <c r="F525" t="s">
        <v>18</v>
      </c>
      <c r="G525">
        <v>257.7</v>
      </c>
      <c r="H525">
        <v>1</v>
      </c>
      <c r="I525">
        <v>0</v>
      </c>
      <c r="J525" t="s">
        <v>35</v>
      </c>
      <c r="K525" t="s">
        <v>29</v>
      </c>
      <c r="L525" t="s">
        <v>21</v>
      </c>
      <c r="M525" t="s">
        <v>22</v>
      </c>
      <c r="N525" t="s">
        <v>23</v>
      </c>
    </row>
    <row r="526" spans="1:14" x14ac:dyDescent="0.3">
      <c r="A526">
        <v>525</v>
      </c>
      <c r="B526" t="s">
        <v>31</v>
      </c>
      <c r="C526" t="s">
        <v>155</v>
      </c>
      <c r="D526" t="s">
        <v>279</v>
      </c>
      <c r="E526" t="s">
        <v>232</v>
      </c>
      <c r="F526" t="s">
        <v>27</v>
      </c>
      <c r="G526">
        <v>141.55000000000001</v>
      </c>
      <c r="H526">
        <v>4</v>
      </c>
      <c r="I526">
        <v>1</v>
      </c>
      <c r="J526" t="s">
        <v>35</v>
      </c>
      <c r="K526" t="s">
        <v>29</v>
      </c>
      <c r="L526" t="s">
        <v>56</v>
      </c>
      <c r="M526" t="s">
        <v>22</v>
      </c>
      <c r="N526" t="s">
        <v>41</v>
      </c>
    </row>
    <row r="527" spans="1:14" x14ac:dyDescent="0.3">
      <c r="A527">
        <v>526</v>
      </c>
      <c r="B527" t="s">
        <v>37</v>
      </c>
      <c r="C527" t="s">
        <v>413</v>
      </c>
      <c r="D527" t="s">
        <v>436</v>
      </c>
      <c r="E527" t="s">
        <v>92</v>
      </c>
      <c r="F527" t="s">
        <v>18</v>
      </c>
      <c r="G527">
        <v>240.59</v>
      </c>
      <c r="H527">
        <v>1</v>
      </c>
      <c r="I527">
        <v>0</v>
      </c>
      <c r="J527" t="s">
        <v>55</v>
      </c>
      <c r="K527" t="s">
        <v>20</v>
      </c>
      <c r="L527" t="s">
        <v>60</v>
      </c>
      <c r="M527" t="s">
        <v>36</v>
      </c>
      <c r="N527" t="s">
        <v>41</v>
      </c>
    </row>
    <row r="528" spans="1:14" x14ac:dyDescent="0.3">
      <c r="A528">
        <v>527</v>
      </c>
      <c r="B528" t="s">
        <v>31</v>
      </c>
      <c r="C528" t="s">
        <v>275</v>
      </c>
      <c r="D528" t="s">
        <v>281</v>
      </c>
      <c r="E528" t="s">
        <v>146</v>
      </c>
      <c r="F528" t="s">
        <v>54</v>
      </c>
      <c r="G528">
        <v>287.77</v>
      </c>
      <c r="H528">
        <v>2</v>
      </c>
      <c r="I528">
        <v>1</v>
      </c>
      <c r="J528" t="s">
        <v>28</v>
      </c>
      <c r="K528" t="s">
        <v>44</v>
      </c>
      <c r="L528" t="s">
        <v>21</v>
      </c>
      <c r="M528" t="s">
        <v>36</v>
      </c>
      <c r="N528" t="s">
        <v>41</v>
      </c>
    </row>
    <row r="529" spans="1:14" x14ac:dyDescent="0.3">
      <c r="A529">
        <v>528</v>
      </c>
      <c r="B529" t="s">
        <v>37</v>
      </c>
      <c r="C529" t="s">
        <v>105</v>
      </c>
      <c r="D529" t="s">
        <v>374</v>
      </c>
      <c r="E529" t="s">
        <v>211</v>
      </c>
      <c r="F529" t="s">
        <v>27</v>
      </c>
      <c r="G529">
        <v>121.99</v>
      </c>
      <c r="H529">
        <v>1</v>
      </c>
      <c r="I529">
        <v>0</v>
      </c>
      <c r="J529" t="s">
        <v>28</v>
      </c>
      <c r="K529" t="s">
        <v>29</v>
      </c>
      <c r="L529" t="s">
        <v>56</v>
      </c>
      <c r="M529" t="s">
        <v>36</v>
      </c>
      <c r="N529" t="s">
        <v>41</v>
      </c>
    </row>
    <row r="530" spans="1:14" x14ac:dyDescent="0.3">
      <c r="A530">
        <v>529</v>
      </c>
      <c r="B530" t="s">
        <v>50</v>
      </c>
      <c r="C530" t="s">
        <v>100</v>
      </c>
      <c r="D530" t="s">
        <v>332</v>
      </c>
      <c r="E530" t="s">
        <v>436</v>
      </c>
      <c r="F530" t="s">
        <v>18</v>
      </c>
      <c r="G530">
        <v>307.76</v>
      </c>
      <c r="H530">
        <v>1</v>
      </c>
      <c r="I530">
        <v>1</v>
      </c>
      <c r="J530" t="s">
        <v>28</v>
      </c>
      <c r="K530" t="s">
        <v>44</v>
      </c>
      <c r="L530" t="s">
        <v>60</v>
      </c>
      <c r="M530" t="s">
        <v>36</v>
      </c>
      <c r="N530" t="s">
        <v>41</v>
      </c>
    </row>
    <row r="531" spans="1:14" x14ac:dyDescent="0.3">
      <c r="A531">
        <v>530</v>
      </c>
      <c r="B531" t="s">
        <v>50</v>
      </c>
      <c r="C531" t="s">
        <v>155</v>
      </c>
      <c r="D531" t="s">
        <v>412</v>
      </c>
      <c r="E531" t="s">
        <v>299</v>
      </c>
      <c r="F531" t="s">
        <v>18</v>
      </c>
      <c r="G531">
        <v>304.16000000000003</v>
      </c>
      <c r="H531">
        <v>3</v>
      </c>
      <c r="I531">
        <v>1</v>
      </c>
      <c r="J531" t="s">
        <v>55</v>
      </c>
      <c r="K531" t="s">
        <v>66</v>
      </c>
      <c r="L531" t="s">
        <v>60</v>
      </c>
      <c r="M531" t="s">
        <v>22</v>
      </c>
      <c r="N531" t="s">
        <v>23</v>
      </c>
    </row>
    <row r="532" spans="1:14" x14ac:dyDescent="0.3">
      <c r="A532">
        <v>531</v>
      </c>
      <c r="B532" t="s">
        <v>14</v>
      </c>
      <c r="C532" t="s">
        <v>351</v>
      </c>
      <c r="D532" t="s">
        <v>443</v>
      </c>
      <c r="E532" t="s">
        <v>237</v>
      </c>
      <c r="F532" t="s">
        <v>18</v>
      </c>
      <c r="G532">
        <v>215.34</v>
      </c>
      <c r="H532">
        <v>1</v>
      </c>
      <c r="I532">
        <v>1</v>
      </c>
      <c r="J532" t="s">
        <v>55</v>
      </c>
      <c r="K532" t="s">
        <v>20</v>
      </c>
      <c r="L532" t="s">
        <v>21</v>
      </c>
      <c r="M532" t="s">
        <v>22</v>
      </c>
      <c r="N532" t="s">
        <v>45</v>
      </c>
    </row>
    <row r="533" spans="1:14" x14ac:dyDescent="0.3">
      <c r="A533">
        <v>532</v>
      </c>
      <c r="B533" t="s">
        <v>31</v>
      </c>
      <c r="C533" t="s">
        <v>396</v>
      </c>
      <c r="D533" t="s">
        <v>259</v>
      </c>
      <c r="E533" t="s">
        <v>322</v>
      </c>
      <c r="F533" t="s">
        <v>27</v>
      </c>
      <c r="G533">
        <v>93.64</v>
      </c>
      <c r="H533">
        <v>3</v>
      </c>
      <c r="I533">
        <v>0</v>
      </c>
      <c r="J533" t="s">
        <v>19</v>
      </c>
      <c r="K533" t="s">
        <v>29</v>
      </c>
      <c r="L533" t="s">
        <v>21</v>
      </c>
      <c r="M533" t="s">
        <v>36</v>
      </c>
      <c r="N533" t="s">
        <v>41</v>
      </c>
    </row>
    <row r="534" spans="1:14" x14ac:dyDescent="0.3">
      <c r="A534">
        <v>533</v>
      </c>
      <c r="B534" t="s">
        <v>14</v>
      </c>
      <c r="C534" t="s">
        <v>316</v>
      </c>
      <c r="D534" t="s">
        <v>403</v>
      </c>
      <c r="E534" t="s">
        <v>444</v>
      </c>
      <c r="F534" t="s">
        <v>49</v>
      </c>
      <c r="G534">
        <v>66.27</v>
      </c>
      <c r="H534">
        <v>1</v>
      </c>
      <c r="I534">
        <v>0</v>
      </c>
      <c r="J534" t="s">
        <v>28</v>
      </c>
      <c r="K534" t="s">
        <v>44</v>
      </c>
      <c r="L534" t="s">
        <v>70</v>
      </c>
      <c r="M534" t="s">
        <v>22</v>
      </c>
      <c r="N534" t="s">
        <v>23</v>
      </c>
    </row>
    <row r="535" spans="1:14" x14ac:dyDescent="0.3">
      <c r="A535">
        <v>534</v>
      </c>
      <c r="B535" t="s">
        <v>31</v>
      </c>
      <c r="C535" t="s">
        <v>137</v>
      </c>
      <c r="D535" t="s">
        <v>51</v>
      </c>
      <c r="E535" t="s">
        <v>347</v>
      </c>
      <c r="F535" t="s">
        <v>49</v>
      </c>
      <c r="G535">
        <v>113.32</v>
      </c>
      <c r="H535">
        <v>3</v>
      </c>
      <c r="I535">
        <v>0</v>
      </c>
      <c r="J535" t="s">
        <v>28</v>
      </c>
      <c r="K535" t="s">
        <v>44</v>
      </c>
      <c r="L535" t="s">
        <v>60</v>
      </c>
      <c r="M535" t="s">
        <v>36</v>
      </c>
      <c r="N535" t="s">
        <v>45</v>
      </c>
    </row>
    <row r="536" spans="1:14" x14ac:dyDescent="0.3">
      <c r="A536">
        <v>535</v>
      </c>
      <c r="B536" t="s">
        <v>50</v>
      </c>
      <c r="C536" t="s">
        <v>77</v>
      </c>
      <c r="D536" t="s">
        <v>78</v>
      </c>
      <c r="E536" t="s">
        <v>232</v>
      </c>
      <c r="F536" t="s">
        <v>49</v>
      </c>
      <c r="G536">
        <v>80.63</v>
      </c>
      <c r="H536">
        <v>2</v>
      </c>
      <c r="I536">
        <v>2</v>
      </c>
      <c r="J536" t="s">
        <v>28</v>
      </c>
      <c r="K536" t="s">
        <v>44</v>
      </c>
      <c r="L536" t="s">
        <v>70</v>
      </c>
      <c r="M536" t="s">
        <v>36</v>
      </c>
      <c r="N536" t="s">
        <v>41</v>
      </c>
    </row>
    <row r="537" spans="1:14" x14ac:dyDescent="0.3">
      <c r="A537">
        <v>536</v>
      </c>
      <c r="B537" t="s">
        <v>50</v>
      </c>
      <c r="C537" t="s">
        <v>282</v>
      </c>
      <c r="D537" t="s">
        <v>15</v>
      </c>
      <c r="E537" t="s">
        <v>139</v>
      </c>
      <c r="F537" t="s">
        <v>49</v>
      </c>
      <c r="G537">
        <v>135.86000000000001</v>
      </c>
      <c r="H537">
        <v>1</v>
      </c>
      <c r="I537">
        <v>3</v>
      </c>
      <c r="J537" t="s">
        <v>19</v>
      </c>
      <c r="K537" t="s">
        <v>99</v>
      </c>
      <c r="L537" t="s">
        <v>56</v>
      </c>
      <c r="M537" t="s">
        <v>36</v>
      </c>
      <c r="N537" t="s">
        <v>41</v>
      </c>
    </row>
    <row r="538" spans="1:14" x14ac:dyDescent="0.3">
      <c r="A538">
        <v>537</v>
      </c>
      <c r="B538" t="s">
        <v>31</v>
      </c>
      <c r="C538" t="s">
        <v>287</v>
      </c>
      <c r="D538" t="s">
        <v>401</v>
      </c>
      <c r="E538" t="s">
        <v>239</v>
      </c>
      <c r="F538" t="s">
        <v>18</v>
      </c>
      <c r="G538">
        <v>154.58000000000001</v>
      </c>
      <c r="H538">
        <v>1</v>
      </c>
      <c r="I538">
        <v>2</v>
      </c>
      <c r="J538" t="s">
        <v>28</v>
      </c>
      <c r="K538" t="s">
        <v>66</v>
      </c>
      <c r="L538" t="s">
        <v>56</v>
      </c>
      <c r="M538" t="s">
        <v>36</v>
      </c>
      <c r="N538" t="s">
        <v>41</v>
      </c>
    </row>
    <row r="539" spans="1:14" x14ac:dyDescent="0.3">
      <c r="A539">
        <v>538</v>
      </c>
      <c r="B539" t="s">
        <v>14</v>
      </c>
      <c r="C539" t="s">
        <v>215</v>
      </c>
      <c r="D539" t="s">
        <v>207</v>
      </c>
      <c r="E539" t="s">
        <v>278</v>
      </c>
      <c r="F539" t="s">
        <v>18</v>
      </c>
      <c r="G539">
        <v>223.2</v>
      </c>
      <c r="H539">
        <v>1</v>
      </c>
      <c r="I539">
        <v>0</v>
      </c>
      <c r="J539" t="s">
        <v>28</v>
      </c>
      <c r="K539" t="s">
        <v>99</v>
      </c>
      <c r="L539" t="s">
        <v>56</v>
      </c>
      <c r="M539" t="s">
        <v>36</v>
      </c>
      <c r="N539" t="s">
        <v>95</v>
      </c>
    </row>
    <row r="540" spans="1:14" x14ac:dyDescent="0.3">
      <c r="A540">
        <v>539</v>
      </c>
      <c r="B540" t="s">
        <v>31</v>
      </c>
      <c r="C540" t="s">
        <v>169</v>
      </c>
      <c r="D540" t="s">
        <v>122</v>
      </c>
      <c r="E540" t="s">
        <v>316</v>
      </c>
      <c r="F540" t="s">
        <v>27</v>
      </c>
      <c r="G540">
        <v>169.35</v>
      </c>
      <c r="H540">
        <v>2</v>
      </c>
      <c r="I540">
        <v>0</v>
      </c>
      <c r="J540" t="s">
        <v>94</v>
      </c>
      <c r="K540" t="s">
        <v>66</v>
      </c>
      <c r="L540" t="s">
        <v>21</v>
      </c>
      <c r="M540" t="s">
        <v>36</v>
      </c>
      <c r="N540" t="s">
        <v>23</v>
      </c>
    </row>
    <row r="541" spans="1:14" x14ac:dyDescent="0.3">
      <c r="A541">
        <v>540</v>
      </c>
      <c r="B541" t="s">
        <v>50</v>
      </c>
      <c r="C541" t="s">
        <v>252</v>
      </c>
      <c r="D541" t="s">
        <v>97</v>
      </c>
      <c r="E541" t="s">
        <v>84</v>
      </c>
      <c r="F541" t="s">
        <v>49</v>
      </c>
      <c r="G541">
        <v>78.87</v>
      </c>
      <c r="H541">
        <v>1</v>
      </c>
      <c r="I541">
        <v>0</v>
      </c>
      <c r="J541" t="s">
        <v>94</v>
      </c>
      <c r="K541" t="s">
        <v>29</v>
      </c>
      <c r="L541" t="s">
        <v>56</v>
      </c>
      <c r="M541" t="s">
        <v>36</v>
      </c>
      <c r="N541" t="s">
        <v>45</v>
      </c>
    </row>
    <row r="542" spans="1:14" x14ac:dyDescent="0.3">
      <c r="A542">
        <v>541</v>
      </c>
      <c r="B542" t="s">
        <v>50</v>
      </c>
      <c r="C542" t="s">
        <v>422</v>
      </c>
      <c r="D542" t="s">
        <v>230</v>
      </c>
      <c r="E542" t="s">
        <v>275</v>
      </c>
      <c r="F542" t="s">
        <v>18</v>
      </c>
      <c r="G542">
        <v>254.66</v>
      </c>
      <c r="H542">
        <v>3</v>
      </c>
      <c r="I542">
        <v>2</v>
      </c>
      <c r="J542" t="s">
        <v>19</v>
      </c>
      <c r="K542" t="s">
        <v>99</v>
      </c>
      <c r="L542" t="s">
        <v>56</v>
      </c>
      <c r="M542" t="s">
        <v>36</v>
      </c>
      <c r="N542" t="s">
        <v>30</v>
      </c>
    </row>
    <row r="543" spans="1:14" x14ac:dyDescent="0.3">
      <c r="A543">
        <v>542</v>
      </c>
      <c r="B543" t="s">
        <v>14</v>
      </c>
      <c r="C543" t="s">
        <v>211</v>
      </c>
      <c r="D543" t="s">
        <v>310</v>
      </c>
      <c r="E543" t="s">
        <v>384</v>
      </c>
      <c r="F543" t="s">
        <v>18</v>
      </c>
      <c r="G543">
        <v>248.59</v>
      </c>
      <c r="H543">
        <v>2</v>
      </c>
      <c r="I543">
        <v>1</v>
      </c>
      <c r="J543" t="s">
        <v>28</v>
      </c>
      <c r="K543" t="s">
        <v>44</v>
      </c>
      <c r="L543" t="s">
        <v>60</v>
      </c>
      <c r="M543" t="s">
        <v>36</v>
      </c>
      <c r="N543" t="s">
        <v>41</v>
      </c>
    </row>
    <row r="544" spans="1:14" x14ac:dyDescent="0.3">
      <c r="A544">
        <v>543</v>
      </c>
      <c r="B544" t="s">
        <v>14</v>
      </c>
      <c r="C544" t="s">
        <v>381</v>
      </c>
      <c r="D544" t="s">
        <v>445</v>
      </c>
      <c r="E544" t="s">
        <v>239</v>
      </c>
      <c r="F544" t="s">
        <v>49</v>
      </c>
      <c r="G544">
        <v>128.9</v>
      </c>
      <c r="H544">
        <v>2</v>
      </c>
      <c r="I544">
        <v>0</v>
      </c>
      <c r="J544" t="s">
        <v>28</v>
      </c>
      <c r="K544" t="s">
        <v>44</v>
      </c>
      <c r="L544" t="s">
        <v>21</v>
      </c>
      <c r="M544" t="s">
        <v>36</v>
      </c>
      <c r="N544" t="s">
        <v>23</v>
      </c>
    </row>
    <row r="545" spans="1:14" x14ac:dyDescent="0.3">
      <c r="A545">
        <v>544</v>
      </c>
      <c r="B545" t="s">
        <v>14</v>
      </c>
      <c r="C545" t="s">
        <v>157</v>
      </c>
      <c r="D545" t="s">
        <v>428</v>
      </c>
      <c r="E545" t="s">
        <v>17</v>
      </c>
      <c r="F545" t="s">
        <v>18</v>
      </c>
      <c r="G545">
        <v>166.57</v>
      </c>
      <c r="H545">
        <v>4</v>
      </c>
      <c r="I545">
        <v>2</v>
      </c>
      <c r="J545" t="s">
        <v>35</v>
      </c>
      <c r="K545" t="s">
        <v>66</v>
      </c>
      <c r="L545" t="s">
        <v>21</v>
      </c>
      <c r="M545" t="s">
        <v>36</v>
      </c>
      <c r="N545" t="s">
        <v>30</v>
      </c>
    </row>
    <row r="546" spans="1:14" x14ac:dyDescent="0.3">
      <c r="A546">
        <v>545</v>
      </c>
      <c r="B546" t="s">
        <v>50</v>
      </c>
      <c r="C546" t="s">
        <v>204</v>
      </c>
      <c r="D546" t="s">
        <v>325</v>
      </c>
      <c r="E546" t="s">
        <v>198</v>
      </c>
      <c r="F546" t="s">
        <v>49</v>
      </c>
      <c r="G546">
        <v>116.87</v>
      </c>
      <c r="H546">
        <v>2</v>
      </c>
      <c r="I546">
        <v>1</v>
      </c>
      <c r="J546" t="s">
        <v>35</v>
      </c>
      <c r="K546" t="s">
        <v>66</v>
      </c>
      <c r="L546" t="s">
        <v>21</v>
      </c>
      <c r="M546" t="s">
        <v>36</v>
      </c>
      <c r="N546" t="s">
        <v>41</v>
      </c>
    </row>
    <row r="547" spans="1:14" x14ac:dyDescent="0.3">
      <c r="A547">
        <v>546</v>
      </c>
      <c r="B547" t="s">
        <v>37</v>
      </c>
      <c r="C547" t="s">
        <v>203</v>
      </c>
      <c r="D547" t="s">
        <v>100</v>
      </c>
      <c r="E547" t="s">
        <v>289</v>
      </c>
      <c r="F547" t="s">
        <v>54</v>
      </c>
      <c r="G547">
        <v>346.89</v>
      </c>
      <c r="H547">
        <v>1</v>
      </c>
      <c r="I547">
        <v>0</v>
      </c>
      <c r="J547" t="s">
        <v>19</v>
      </c>
      <c r="K547" t="s">
        <v>20</v>
      </c>
      <c r="L547" t="s">
        <v>21</v>
      </c>
      <c r="M547" t="s">
        <v>36</v>
      </c>
      <c r="N547" t="s">
        <v>95</v>
      </c>
    </row>
    <row r="548" spans="1:14" x14ac:dyDescent="0.3">
      <c r="A548">
        <v>547</v>
      </c>
      <c r="B548" t="s">
        <v>37</v>
      </c>
      <c r="C548" t="s">
        <v>392</v>
      </c>
      <c r="D548" t="s">
        <v>114</v>
      </c>
      <c r="E548" t="s">
        <v>402</v>
      </c>
      <c r="F548" t="s">
        <v>54</v>
      </c>
      <c r="G548">
        <v>339.57</v>
      </c>
      <c r="H548">
        <v>1</v>
      </c>
      <c r="I548">
        <v>0</v>
      </c>
      <c r="J548" t="s">
        <v>55</v>
      </c>
      <c r="K548" t="s">
        <v>20</v>
      </c>
      <c r="L548" t="s">
        <v>21</v>
      </c>
      <c r="M548" t="s">
        <v>36</v>
      </c>
      <c r="N548" t="s">
        <v>23</v>
      </c>
    </row>
    <row r="549" spans="1:14" x14ac:dyDescent="0.3">
      <c r="A549">
        <v>548</v>
      </c>
      <c r="B549" t="s">
        <v>50</v>
      </c>
      <c r="C549" t="s">
        <v>170</v>
      </c>
      <c r="D549" t="s">
        <v>397</v>
      </c>
      <c r="E549" t="s">
        <v>17</v>
      </c>
      <c r="F549" t="s">
        <v>49</v>
      </c>
      <c r="G549">
        <v>109.01</v>
      </c>
      <c r="H549">
        <v>1</v>
      </c>
      <c r="I549">
        <v>0</v>
      </c>
      <c r="J549" t="s">
        <v>35</v>
      </c>
      <c r="K549" t="s">
        <v>20</v>
      </c>
      <c r="L549" t="s">
        <v>56</v>
      </c>
      <c r="M549" t="s">
        <v>36</v>
      </c>
      <c r="N549" t="s">
        <v>45</v>
      </c>
    </row>
    <row r="550" spans="1:14" x14ac:dyDescent="0.3">
      <c r="A550">
        <v>549</v>
      </c>
      <c r="B550" t="s">
        <v>37</v>
      </c>
      <c r="C550" t="s">
        <v>215</v>
      </c>
      <c r="D550" t="s">
        <v>405</v>
      </c>
      <c r="E550" t="s">
        <v>354</v>
      </c>
      <c r="F550" t="s">
        <v>27</v>
      </c>
      <c r="G550">
        <v>207.12</v>
      </c>
      <c r="H550">
        <v>2</v>
      </c>
      <c r="I550">
        <v>1</v>
      </c>
      <c r="J550" t="s">
        <v>28</v>
      </c>
      <c r="K550" t="s">
        <v>29</v>
      </c>
      <c r="L550" t="s">
        <v>21</v>
      </c>
      <c r="M550" t="s">
        <v>36</v>
      </c>
      <c r="N550" t="s">
        <v>41</v>
      </c>
    </row>
    <row r="551" spans="1:14" x14ac:dyDescent="0.3">
      <c r="A551">
        <v>550</v>
      </c>
      <c r="B551" t="s">
        <v>50</v>
      </c>
      <c r="C551" t="s">
        <v>213</v>
      </c>
      <c r="D551" t="s">
        <v>415</v>
      </c>
      <c r="E551" t="s">
        <v>446</v>
      </c>
      <c r="F551" t="s">
        <v>27</v>
      </c>
      <c r="G551">
        <v>202.22</v>
      </c>
      <c r="H551">
        <v>2</v>
      </c>
      <c r="I551">
        <v>2</v>
      </c>
      <c r="J551" t="s">
        <v>35</v>
      </c>
      <c r="K551" t="s">
        <v>44</v>
      </c>
      <c r="L551" t="s">
        <v>21</v>
      </c>
      <c r="M551" t="s">
        <v>36</v>
      </c>
      <c r="N551" t="s">
        <v>45</v>
      </c>
    </row>
    <row r="552" spans="1:14" x14ac:dyDescent="0.3">
      <c r="A552">
        <v>551</v>
      </c>
      <c r="B552" t="s">
        <v>37</v>
      </c>
      <c r="C552" t="s">
        <v>134</v>
      </c>
      <c r="D552" t="s">
        <v>172</v>
      </c>
      <c r="E552" t="s">
        <v>107</v>
      </c>
      <c r="F552" t="s">
        <v>27</v>
      </c>
      <c r="G552">
        <v>148.97</v>
      </c>
      <c r="H552">
        <v>1</v>
      </c>
      <c r="I552">
        <v>0</v>
      </c>
      <c r="J552" t="s">
        <v>55</v>
      </c>
      <c r="K552" t="s">
        <v>20</v>
      </c>
      <c r="L552" t="s">
        <v>60</v>
      </c>
      <c r="M552" t="s">
        <v>36</v>
      </c>
      <c r="N552" t="s">
        <v>95</v>
      </c>
    </row>
    <row r="553" spans="1:14" x14ac:dyDescent="0.3">
      <c r="A553">
        <v>552</v>
      </c>
      <c r="B553" t="s">
        <v>50</v>
      </c>
      <c r="C553" t="s">
        <v>310</v>
      </c>
      <c r="D553" t="s">
        <v>294</v>
      </c>
      <c r="E553" t="s">
        <v>447</v>
      </c>
      <c r="F553" t="s">
        <v>49</v>
      </c>
      <c r="G553">
        <v>90.53</v>
      </c>
      <c r="H553">
        <v>1</v>
      </c>
      <c r="I553">
        <v>0</v>
      </c>
      <c r="J553" t="s">
        <v>55</v>
      </c>
      <c r="K553" t="s">
        <v>44</v>
      </c>
      <c r="L553" t="s">
        <v>70</v>
      </c>
      <c r="M553" t="s">
        <v>36</v>
      </c>
      <c r="N553" t="s">
        <v>41</v>
      </c>
    </row>
    <row r="554" spans="1:14" x14ac:dyDescent="0.3">
      <c r="A554">
        <v>553</v>
      </c>
      <c r="B554" t="s">
        <v>31</v>
      </c>
      <c r="C554" t="s">
        <v>357</v>
      </c>
      <c r="D554" t="s">
        <v>263</v>
      </c>
      <c r="E554" t="s">
        <v>180</v>
      </c>
      <c r="F554" t="s">
        <v>49</v>
      </c>
      <c r="G554">
        <v>115.13</v>
      </c>
      <c r="H554">
        <v>2</v>
      </c>
      <c r="I554">
        <v>1</v>
      </c>
      <c r="J554" t="s">
        <v>28</v>
      </c>
      <c r="K554" t="s">
        <v>99</v>
      </c>
      <c r="L554" t="s">
        <v>21</v>
      </c>
      <c r="M554" t="s">
        <v>36</v>
      </c>
      <c r="N554" t="s">
        <v>45</v>
      </c>
    </row>
    <row r="555" spans="1:14" x14ac:dyDescent="0.3">
      <c r="A555">
        <v>554</v>
      </c>
      <c r="B555" t="s">
        <v>14</v>
      </c>
      <c r="C555" t="s">
        <v>284</v>
      </c>
      <c r="D555" t="s">
        <v>141</v>
      </c>
      <c r="E555" t="s">
        <v>407</v>
      </c>
      <c r="F555" t="s">
        <v>18</v>
      </c>
      <c r="G555">
        <v>194.4</v>
      </c>
      <c r="H555">
        <v>2</v>
      </c>
      <c r="I555">
        <v>1</v>
      </c>
      <c r="J555" t="s">
        <v>35</v>
      </c>
      <c r="K555" t="s">
        <v>44</v>
      </c>
      <c r="L555" t="s">
        <v>60</v>
      </c>
      <c r="M555" t="s">
        <v>36</v>
      </c>
      <c r="N555" t="s">
        <v>23</v>
      </c>
    </row>
    <row r="556" spans="1:14" x14ac:dyDescent="0.3">
      <c r="A556">
        <v>555</v>
      </c>
      <c r="B556" t="s">
        <v>50</v>
      </c>
      <c r="C556" t="s">
        <v>269</v>
      </c>
      <c r="D556" t="s">
        <v>293</v>
      </c>
      <c r="E556" t="s">
        <v>200</v>
      </c>
      <c r="F556" t="s">
        <v>54</v>
      </c>
      <c r="G556">
        <v>597.25</v>
      </c>
      <c r="H556">
        <v>2</v>
      </c>
      <c r="I556">
        <v>2</v>
      </c>
      <c r="J556" t="s">
        <v>55</v>
      </c>
      <c r="K556" t="s">
        <v>99</v>
      </c>
      <c r="L556" t="s">
        <v>21</v>
      </c>
      <c r="M556" t="s">
        <v>22</v>
      </c>
      <c r="N556" t="s">
        <v>41</v>
      </c>
    </row>
    <row r="557" spans="1:14" x14ac:dyDescent="0.3">
      <c r="A557">
        <v>556</v>
      </c>
      <c r="B557" t="s">
        <v>14</v>
      </c>
      <c r="C557" t="s">
        <v>221</v>
      </c>
      <c r="D557" t="s">
        <v>341</v>
      </c>
      <c r="E557" t="s">
        <v>290</v>
      </c>
      <c r="F557" t="s">
        <v>27</v>
      </c>
      <c r="G557">
        <v>174.35</v>
      </c>
      <c r="H557">
        <v>1</v>
      </c>
      <c r="I557">
        <v>0</v>
      </c>
      <c r="J557" t="s">
        <v>19</v>
      </c>
      <c r="K557" t="s">
        <v>44</v>
      </c>
      <c r="L557" t="s">
        <v>21</v>
      </c>
      <c r="M557" t="s">
        <v>36</v>
      </c>
      <c r="N557" t="s">
        <v>41</v>
      </c>
    </row>
    <row r="558" spans="1:14" x14ac:dyDescent="0.3">
      <c r="A558">
        <v>557</v>
      </c>
      <c r="B558" t="s">
        <v>14</v>
      </c>
      <c r="C558" t="s">
        <v>428</v>
      </c>
      <c r="D558" t="s">
        <v>148</v>
      </c>
      <c r="E558" t="s">
        <v>102</v>
      </c>
      <c r="F558" t="s">
        <v>49</v>
      </c>
      <c r="G558">
        <v>72.19</v>
      </c>
      <c r="H558">
        <v>3</v>
      </c>
      <c r="I558">
        <v>1</v>
      </c>
      <c r="J558" t="s">
        <v>28</v>
      </c>
      <c r="K558" t="s">
        <v>44</v>
      </c>
      <c r="L558" t="s">
        <v>21</v>
      </c>
      <c r="M558" t="s">
        <v>22</v>
      </c>
      <c r="N558" t="s">
        <v>41</v>
      </c>
    </row>
    <row r="559" spans="1:14" x14ac:dyDescent="0.3">
      <c r="A559">
        <v>558</v>
      </c>
      <c r="B559" t="s">
        <v>50</v>
      </c>
      <c r="C559" t="s">
        <v>137</v>
      </c>
      <c r="D559" t="s">
        <v>374</v>
      </c>
      <c r="E559" t="s">
        <v>164</v>
      </c>
      <c r="F559" t="s">
        <v>18</v>
      </c>
      <c r="G559">
        <v>344.57</v>
      </c>
      <c r="H559">
        <v>1</v>
      </c>
      <c r="I559">
        <v>0</v>
      </c>
      <c r="J559" t="s">
        <v>19</v>
      </c>
      <c r="K559" t="s">
        <v>66</v>
      </c>
      <c r="L559" t="s">
        <v>56</v>
      </c>
      <c r="M559" t="s">
        <v>36</v>
      </c>
      <c r="N559" t="s">
        <v>95</v>
      </c>
    </row>
    <row r="560" spans="1:14" x14ac:dyDescent="0.3">
      <c r="A560">
        <v>559</v>
      </c>
      <c r="B560" t="s">
        <v>37</v>
      </c>
      <c r="C560" t="s">
        <v>134</v>
      </c>
      <c r="D560" t="s">
        <v>295</v>
      </c>
      <c r="E560" t="s">
        <v>108</v>
      </c>
      <c r="F560" t="s">
        <v>49</v>
      </c>
      <c r="G560">
        <v>140.06</v>
      </c>
      <c r="H560">
        <v>1</v>
      </c>
      <c r="I560">
        <v>0</v>
      </c>
      <c r="J560" t="s">
        <v>55</v>
      </c>
      <c r="K560" t="s">
        <v>66</v>
      </c>
      <c r="L560" t="s">
        <v>21</v>
      </c>
      <c r="M560" t="s">
        <v>36</v>
      </c>
      <c r="N560" t="s">
        <v>23</v>
      </c>
    </row>
    <row r="561" spans="1:14" x14ac:dyDescent="0.3">
      <c r="A561">
        <v>560</v>
      </c>
      <c r="B561" t="s">
        <v>31</v>
      </c>
      <c r="C561" t="s">
        <v>357</v>
      </c>
      <c r="D561" t="s">
        <v>135</v>
      </c>
      <c r="E561" t="s">
        <v>181</v>
      </c>
      <c r="F561" t="s">
        <v>18</v>
      </c>
      <c r="G561">
        <v>173.34</v>
      </c>
      <c r="H561">
        <v>1</v>
      </c>
      <c r="I561">
        <v>1</v>
      </c>
      <c r="J561" t="s">
        <v>35</v>
      </c>
      <c r="K561" t="s">
        <v>44</v>
      </c>
      <c r="L561" t="s">
        <v>70</v>
      </c>
      <c r="M561" t="s">
        <v>36</v>
      </c>
      <c r="N561" t="s">
        <v>41</v>
      </c>
    </row>
    <row r="562" spans="1:14" x14ac:dyDescent="0.3">
      <c r="A562">
        <v>561</v>
      </c>
      <c r="B562" t="s">
        <v>14</v>
      </c>
      <c r="C562" t="s">
        <v>168</v>
      </c>
      <c r="D562" t="s">
        <v>48</v>
      </c>
      <c r="E562" t="s">
        <v>448</v>
      </c>
      <c r="F562" t="s">
        <v>27</v>
      </c>
      <c r="G562">
        <v>167.62</v>
      </c>
      <c r="H562">
        <v>2</v>
      </c>
      <c r="I562">
        <v>0</v>
      </c>
      <c r="J562" t="s">
        <v>19</v>
      </c>
      <c r="K562" t="s">
        <v>29</v>
      </c>
      <c r="L562" t="s">
        <v>21</v>
      </c>
      <c r="M562" t="s">
        <v>36</v>
      </c>
      <c r="N562" t="s">
        <v>41</v>
      </c>
    </row>
    <row r="563" spans="1:14" x14ac:dyDescent="0.3">
      <c r="A563">
        <v>562</v>
      </c>
      <c r="B563" t="s">
        <v>37</v>
      </c>
      <c r="C563" t="s">
        <v>17</v>
      </c>
      <c r="D563" t="s">
        <v>125</v>
      </c>
      <c r="E563" t="s">
        <v>242</v>
      </c>
      <c r="F563" t="s">
        <v>49</v>
      </c>
      <c r="G563">
        <v>141.04</v>
      </c>
      <c r="H563">
        <v>2</v>
      </c>
      <c r="I563">
        <v>0</v>
      </c>
      <c r="J563" t="s">
        <v>28</v>
      </c>
      <c r="K563" t="s">
        <v>29</v>
      </c>
      <c r="L563" t="s">
        <v>56</v>
      </c>
      <c r="M563" t="s">
        <v>36</v>
      </c>
      <c r="N563" t="s">
        <v>95</v>
      </c>
    </row>
    <row r="564" spans="1:14" x14ac:dyDescent="0.3">
      <c r="A564">
        <v>563</v>
      </c>
      <c r="B564" t="s">
        <v>31</v>
      </c>
      <c r="C564" t="s">
        <v>155</v>
      </c>
      <c r="D564" t="s">
        <v>303</v>
      </c>
      <c r="E564" t="s">
        <v>269</v>
      </c>
      <c r="F564" t="s">
        <v>27</v>
      </c>
      <c r="G564">
        <v>118.48</v>
      </c>
      <c r="H564">
        <v>2</v>
      </c>
      <c r="I564">
        <v>0</v>
      </c>
      <c r="J564" t="s">
        <v>55</v>
      </c>
      <c r="K564" t="s">
        <v>29</v>
      </c>
      <c r="L564" t="s">
        <v>21</v>
      </c>
      <c r="M564" t="s">
        <v>36</v>
      </c>
      <c r="N564" t="s">
        <v>41</v>
      </c>
    </row>
    <row r="565" spans="1:14" x14ac:dyDescent="0.3">
      <c r="A565">
        <v>564</v>
      </c>
      <c r="B565" t="s">
        <v>14</v>
      </c>
      <c r="C565" t="s">
        <v>150</v>
      </c>
      <c r="D565" t="s">
        <v>151</v>
      </c>
      <c r="E565" t="s">
        <v>154</v>
      </c>
      <c r="F565" t="s">
        <v>49</v>
      </c>
      <c r="G565">
        <v>65.31</v>
      </c>
      <c r="H565">
        <v>4</v>
      </c>
      <c r="I565">
        <v>0</v>
      </c>
      <c r="J565" t="s">
        <v>55</v>
      </c>
      <c r="K565" t="s">
        <v>44</v>
      </c>
      <c r="L565" t="s">
        <v>60</v>
      </c>
      <c r="M565" t="s">
        <v>36</v>
      </c>
      <c r="N565" t="s">
        <v>95</v>
      </c>
    </row>
    <row r="566" spans="1:14" x14ac:dyDescent="0.3">
      <c r="A566">
        <v>565</v>
      </c>
      <c r="B566" t="s">
        <v>31</v>
      </c>
      <c r="C566" t="s">
        <v>83</v>
      </c>
      <c r="D566" t="s">
        <v>128</v>
      </c>
      <c r="E566" t="s">
        <v>236</v>
      </c>
      <c r="F566" t="s">
        <v>49</v>
      </c>
      <c r="G566">
        <v>74.739999999999995</v>
      </c>
      <c r="H566">
        <v>1</v>
      </c>
      <c r="I566">
        <v>2</v>
      </c>
      <c r="J566" t="s">
        <v>94</v>
      </c>
      <c r="K566" t="s">
        <v>66</v>
      </c>
      <c r="L566" t="s">
        <v>21</v>
      </c>
      <c r="M566" t="s">
        <v>36</v>
      </c>
      <c r="N566" t="s">
        <v>41</v>
      </c>
    </row>
    <row r="567" spans="1:14" x14ac:dyDescent="0.3">
      <c r="A567">
        <v>566</v>
      </c>
      <c r="B567" t="s">
        <v>37</v>
      </c>
      <c r="C567" t="s">
        <v>264</v>
      </c>
      <c r="D567" t="s">
        <v>337</v>
      </c>
      <c r="E567" t="s">
        <v>265</v>
      </c>
      <c r="F567" t="s">
        <v>18</v>
      </c>
      <c r="G567">
        <v>214.64</v>
      </c>
      <c r="H567">
        <v>1</v>
      </c>
      <c r="I567">
        <v>3</v>
      </c>
      <c r="J567" t="s">
        <v>35</v>
      </c>
      <c r="K567" t="s">
        <v>44</v>
      </c>
      <c r="L567" t="s">
        <v>56</v>
      </c>
      <c r="M567" t="s">
        <v>22</v>
      </c>
      <c r="N567" t="s">
        <v>23</v>
      </c>
    </row>
    <row r="568" spans="1:14" x14ac:dyDescent="0.3">
      <c r="A568">
        <v>567</v>
      </c>
      <c r="B568" t="s">
        <v>14</v>
      </c>
      <c r="C568" t="s">
        <v>381</v>
      </c>
      <c r="D568" t="s">
        <v>439</v>
      </c>
      <c r="E568" t="s">
        <v>134</v>
      </c>
      <c r="F568" t="s">
        <v>18</v>
      </c>
      <c r="G568">
        <v>177.28</v>
      </c>
      <c r="H568">
        <v>1</v>
      </c>
      <c r="I568">
        <v>0</v>
      </c>
      <c r="J568" t="s">
        <v>55</v>
      </c>
      <c r="K568" t="s">
        <v>29</v>
      </c>
      <c r="L568" t="s">
        <v>56</v>
      </c>
      <c r="M568" t="s">
        <v>36</v>
      </c>
      <c r="N568" t="s">
        <v>45</v>
      </c>
    </row>
    <row r="569" spans="1:14" x14ac:dyDescent="0.3">
      <c r="A569">
        <v>568</v>
      </c>
      <c r="B569" t="s">
        <v>50</v>
      </c>
      <c r="C569" t="s">
        <v>33</v>
      </c>
      <c r="D569" t="s">
        <v>155</v>
      </c>
      <c r="E569" t="s">
        <v>199</v>
      </c>
      <c r="F569" t="s">
        <v>49</v>
      </c>
      <c r="G569">
        <v>118.95</v>
      </c>
      <c r="H569">
        <v>2</v>
      </c>
      <c r="I569">
        <v>0</v>
      </c>
      <c r="J569" t="s">
        <v>55</v>
      </c>
      <c r="K569" t="s">
        <v>99</v>
      </c>
      <c r="L569" t="s">
        <v>21</v>
      </c>
      <c r="M569" t="s">
        <v>36</v>
      </c>
      <c r="N569" t="s">
        <v>41</v>
      </c>
    </row>
    <row r="570" spans="1:14" x14ac:dyDescent="0.3">
      <c r="A570">
        <v>569</v>
      </c>
      <c r="B570" t="s">
        <v>50</v>
      </c>
      <c r="C570" t="s">
        <v>198</v>
      </c>
      <c r="D570" t="s">
        <v>184</v>
      </c>
      <c r="E570" t="s">
        <v>157</v>
      </c>
      <c r="F570" t="s">
        <v>18</v>
      </c>
      <c r="G570">
        <v>311.7</v>
      </c>
      <c r="H570">
        <v>1</v>
      </c>
      <c r="I570">
        <v>0</v>
      </c>
      <c r="J570" t="s">
        <v>55</v>
      </c>
      <c r="K570" t="s">
        <v>20</v>
      </c>
      <c r="L570" t="s">
        <v>56</v>
      </c>
      <c r="M570" t="s">
        <v>22</v>
      </c>
      <c r="N570" t="s">
        <v>30</v>
      </c>
    </row>
    <row r="571" spans="1:14" x14ac:dyDescent="0.3">
      <c r="A571">
        <v>570</v>
      </c>
      <c r="B571" t="s">
        <v>50</v>
      </c>
      <c r="C571" t="s">
        <v>300</v>
      </c>
      <c r="D571" t="s">
        <v>257</v>
      </c>
      <c r="E571" t="s">
        <v>164</v>
      </c>
      <c r="F571" t="s">
        <v>54</v>
      </c>
      <c r="G571">
        <v>386.06</v>
      </c>
      <c r="H571">
        <v>2</v>
      </c>
      <c r="I571">
        <v>0</v>
      </c>
      <c r="J571" t="s">
        <v>28</v>
      </c>
      <c r="K571" t="s">
        <v>20</v>
      </c>
      <c r="L571" t="s">
        <v>21</v>
      </c>
      <c r="M571" t="s">
        <v>36</v>
      </c>
      <c r="N571" t="s">
        <v>23</v>
      </c>
    </row>
    <row r="572" spans="1:14" x14ac:dyDescent="0.3">
      <c r="A572">
        <v>571</v>
      </c>
      <c r="B572" t="s">
        <v>37</v>
      </c>
      <c r="C572" t="s">
        <v>105</v>
      </c>
      <c r="D572" t="s">
        <v>199</v>
      </c>
      <c r="E572" t="s">
        <v>443</v>
      </c>
      <c r="F572" t="s">
        <v>18</v>
      </c>
      <c r="G572">
        <v>262.7</v>
      </c>
      <c r="H572">
        <v>1</v>
      </c>
      <c r="I572">
        <v>0</v>
      </c>
      <c r="J572" t="s">
        <v>35</v>
      </c>
      <c r="K572" t="s">
        <v>29</v>
      </c>
      <c r="L572" t="s">
        <v>21</v>
      </c>
      <c r="M572" t="s">
        <v>22</v>
      </c>
      <c r="N572" t="s">
        <v>23</v>
      </c>
    </row>
    <row r="573" spans="1:14" x14ac:dyDescent="0.3">
      <c r="A573">
        <v>572</v>
      </c>
      <c r="B573" t="s">
        <v>31</v>
      </c>
      <c r="C573" t="s">
        <v>213</v>
      </c>
      <c r="D573" t="s">
        <v>83</v>
      </c>
      <c r="E573" t="s">
        <v>449</v>
      </c>
      <c r="F573" t="s">
        <v>54</v>
      </c>
      <c r="G573">
        <v>310.05</v>
      </c>
      <c r="H573">
        <v>1</v>
      </c>
      <c r="I573">
        <v>0</v>
      </c>
      <c r="J573" t="s">
        <v>55</v>
      </c>
      <c r="K573" t="s">
        <v>29</v>
      </c>
      <c r="L573" t="s">
        <v>56</v>
      </c>
      <c r="M573" t="s">
        <v>36</v>
      </c>
      <c r="N573" t="s">
        <v>95</v>
      </c>
    </row>
    <row r="574" spans="1:14" x14ac:dyDescent="0.3">
      <c r="A574">
        <v>573</v>
      </c>
      <c r="B574" t="s">
        <v>50</v>
      </c>
      <c r="C574" t="s">
        <v>443</v>
      </c>
      <c r="D574" t="s">
        <v>301</v>
      </c>
      <c r="E574" t="s">
        <v>111</v>
      </c>
      <c r="F574" t="s">
        <v>49</v>
      </c>
      <c r="G574">
        <v>130.33000000000001</v>
      </c>
      <c r="H574">
        <v>1</v>
      </c>
      <c r="I574">
        <v>0</v>
      </c>
      <c r="J574" t="s">
        <v>94</v>
      </c>
      <c r="K574" t="s">
        <v>29</v>
      </c>
      <c r="L574" t="s">
        <v>21</v>
      </c>
      <c r="M574" t="s">
        <v>22</v>
      </c>
      <c r="N574" t="s">
        <v>41</v>
      </c>
    </row>
    <row r="575" spans="1:14" x14ac:dyDescent="0.3">
      <c r="A575">
        <v>574</v>
      </c>
      <c r="B575" t="s">
        <v>31</v>
      </c>
      <c r="C575" t="s">
        <v>360</v>
      </c>
      <c r="D575" t="s">
        <v>168</v>
      </c>
      <c r="E575" t="s">
        <v>419</v>
      </c>
      <c r="F575" t="s">
        <v>54</v>
      </c>
      <c r="G575">
        <v>407</v>
      </c>
      <c r="H575">
        <v>2</v>
      </c>
      <c r="I575">
        <v>0</v>
      </c>
      <c r="J575" t="s">
        <v>94</v>
      </c>
      <c r="K575" t="s">
        <v>66</v>
      </c>
      <c r="L575" t="s">
        <v>60</v>
      </c>
      <c r="M575" t="s">
        <v>36</v>
      </c>
      <c r="N575" t="s">
        <v>41</v>
      </c>
    </row>
    <row r="576" spans="1:14" x14ac:dyDescent="0.3">
      <c r="A576">
        <v>575</v>
      </c>
      <c r="B576" t="s">
        <v>14</v>
      </c>
      <c r="C576" t="s">
        <v>382</v>
      </c>
      <c r="D576" t="s">
        <v>176</v>
      </c>
      <c r="E576" t="s">
        <v>40</v>
      </c>
      <c r="F576" t="s">
        <v>27</v>
      </c>
      <c r="G576">
        <v>116.16</v>
      </c>
      <c r="H576">
        <v>2</v>
      </c>
      <c r="I576">
        <v>0</v>
      </c>
      <c r="J576" t="s">
        <v>19</v>
      </c>
      <c r="K576" t="s">
        <v>99</v>
      </c>
      <c r="L576" t="s">
        <v>60</v>
      </c>
      <c r="M576" t="s">
        <v>22</v>
      </c>
      <c r="N576" t="s">
        <v>23</v>
      </c>
    </row>
    <row r="577" spans="1:14" x14ac:dyDescent="0.3">
      <c r="A577">
        <v>576</v>
      </c>
      <c r="B577" t="s">
        <v>31</v>
      </c>
      <c r="C577" t="s">
        <v>233</v>
      </c>
      <c r="D577" t="s">
        <v>447</v>
      </c>
      <c r="E577" t="s">
        <v>359</v>
      </c>
      <c r="F577" t="s">
        <v>18</v>
      </c>
      <c r="G577">
        <v>142.81</v>
      </c>
      <c r="H577">
        <v>2</v>
      </c>
      <c r="I577">
        <v>2</v>
      </c>
      <c r="J577" t="s">
        <v>35</v>
      </c>
      <c r="K577" t="s">
        <v>29</v>
      </c>
      <c r="L577" t="s">
        <v>70</v>
      </c>
      <c r="M577" t="s">
        <v>36</v>
      </c>
      <c r="N577" t="s">
        <v>30</v>
      </c>
    </row>
    <row r="578" spans="1:14" x14ac:dyDescent="0.3">
      <c r="A578">
        <v>577</v>
      </c>
      <c r="B578" t="s">
        <v>50</v>
      </c>
      <c r="C578" t="s">
        <v>316</v>
      </c>
      <c r="D578" t="s">
        <v>84</v>
      </c>
      <c r="E578" t="s">
        <v>440</v>
      </c>
      <c r="F578" t="s">
        <v>27</v>
      </c>
      <c r="G578">
        <v>159.57</v>
      </c>
      <c r="H578">
        <v>2</v>
      </c>
      <c r="I578">
        <v>0</v>
      </c>
      <c r="J578" t="s">
        <v>28</v>
      </c>
      <c r="K578" t="s">
        <v>29</v>
      </c>
      <c r="L578" t="s">
        <v>21</v>
      </c>
      <c r="M578" t="s">
        <v>36</v>
      </c>
      <c r="N578" t="s">
        <v>45</v>
      </c>
    </row>
    <row r="579" spans="1:14" x14ac:dyDescent="0.3">
      <c r="A579">
        <v>578</v>
      </c>
      <c r="B579" t="s">
        <v>14</v>
      </c>
      <c r="C579" t="s">
        <v>342</v>
      </c>
      <c r="D579" t="s">
        <v>78</v>
      </c>
      <c r="E579" t="s">
        <v>200</v>
      </c>
      <c r="F579" t="s">
        <v>49</v>
      </c>
      <c r="G579">
        <v>112.41</v>
      </c>
      <c r="H579">
        <v>2</v>
      </c>
      <c r="I579">
        <v>0</v>
      </c>
      <c r="J579" t="s">
        <v>55</v>
      </c>
      <c r="K579" t="s">
        <v>99</v>
      </c>
      <c r="L579" t="s">
        <v>56</v>
      </c>
      <c r="M579" t="s">
        <v>36</v>
      </c>
      <c r="N579" t="s">
        <v>41</v>
      </c>
    </row>
    <row r="580" spans="1:14" x14ac:dyDescent="0.3">
      <c r="A580">
        <v>579</v>
      </c>
      <c r="B580" t="s">
        <v>37</v>
      </c>
      <c r="C580" t="s">
        <v>105</v>
      </c>
      <c r="D580" t="s">
        <v>80</v>
      </c>
      <c r="E580" t="s">
        <v>362</v>
      </c>
      <c r="F580" t="s">
        <v>49</v>
      </c>
      <c r="G580">
        <v>78.989999999999995</v>
      </c>
      <c r="H580">
        <v>2</v>
      </c>
      <c r="I580">
        <v>0</v>
      </c>
      <c r="J580" t="s">
        <v>94</v>
      </c>
      <c r="K580" t="s">
        <v>20</v>
      </c>
      <c r="L580" t="s">
        <v>60</v>
      </c>
      <c r="M580" t="s">
        <v>22</v>
      </c>
      <c r="N580" t="s">
        <v>41</v>
      </c>
    </row>
    <row r="581" spans="1:14" x14ac:dyDescent="0.3">
      <c r="A581">
        <v>580</v>
      </c>
      <c r="B581" t="s">
        <v>50</v>
      </c>
      <c r="C581" t="s">
        <v>433</v>
      </c>
      <c r="D581" t="s">
        <v>123</v>
      </c>
      <c r="E581" t="s">
        <v>255</v>
      </c>
      <c r="F581" t="s">
        <v>18</v>
      </c>
      <c r="G581">
        <v>336.37</v>
      </c>
      <c r="H581">
        <v>3</v>
      </c>
      <c r="I581">
        <v>1</v>
      </c>
      <c r="J581" t="s">
        <v>94</v>
      </c>
      <c r="K581" t="s">
        <v>20</v>
      </c>
      <c r="L581" t="s">
        <v>21</v>
      </c>
      <c r="M581" t="s">
        <v>36</v>
      </c>
      <c r="N581" t="s">
        <v>41</v>
      </c>
    </row>
    <row r="582" spans="1:14" x14ac:dyDescent="0.3">
      <c r="A582">
        <v>581</v>
      </c>
      <c r="B582" t="s">
        <v>14</v>
      </c>
      <c r="C582" t="s">
        <v>254</v>
      </c>
      <c r="D582" t="s">
        <v>59</v>
      </c>
      <c r="E582" t="s">
        <v>213</v>
      </c>
      <c r="F582" t="s">
        <v>27</v>
      </c>
      <c r="G582">
        <v>121.47</v>
      </c>
      <c r="H582">
        <v>1</v>
      </c>
      <c r="I582">
        <v>0</v>
      </c>
      <c r="J582" t="s">
        <v>35</v>
      </c>
      <c r="K582" t="s">
        <v>66</v>
      </c>
      <c r="L582" t="s">
        <v>56</v>
      </c>
      <c r="M582" t="s">
        <v>36</v>
      </c>
      <c r="N582" t="s">
        <v>41</v>
      </c>
    </row>
    <row r="583" spans="1:14" x14ac:dyDescent="0.3">
      <c r="A583">
        <v>582</v>
      </c>
      <c r="B583" t="s">
        <v>14</v>
      </c>
      <c r="C583" t="s">
        <v>450</v>
      </c>
      <c r="D583" t="s">
        <v>317</v>
      </c>
      <c r="E583" t="s">
        <v>119</v>
      </c>
      <c r="F583" t="s">
        <v>18</v>
      </c>
      <c r="G583">
        <v>155.72</v>
      </c>
      <c r="H583">
        <v>2</v>
      </c>
      <c r="I583">
        <v>2</v>
      </c>
      <c r="J583" t="s">
        <v>28</v>
      </c>
      <c r="K583" t="s">
        <v>99</v>
      </c>
      <c r="L583" t="s">
        <v>60</v>
      </c>
      <c r="M583" t="s">
        <v>36</v>
      </c>
      <c r="N583" t="s">
        <v>41</v>
      </c>
    </row>
    <row r="584" spans="1:14" x14ac:dyDescent="0.3">
      <c r="A584">
        <v>583</v>
      </c>
      <c r="B584" t="s">
        <v>14</v>
      </c>
      <c r="C584" t="s">
        <v>127</v>
      </c>
      <c r="D584" t="s">
        <v>151</v>
      </c>
      <c r="E584" t="s">
        <v>412</v>
      </c>
      <c r="F584" t="s">
        <v>49</v>
      </c>
      <c r="G584">
        <v>105.78</v>
      </c>
      <c r="H584">
        <v>1</v>
      </c>
      <c r="I584">
        <v>0</v>
      </c>
      <c r="J584" t="s">
        <v>28</v>
      </c>
      <c r="K584" t="s">
        <v>66</v>
      </c>
      <c r="L584" t="s">
        <v>60</v>
      </c>
      <c r="M584" t="s">
        <v>36</v>
      </c>
      <c r="N584" t="s">
        <v>41</v>
      </c>
    </row>
    <row r="585" spans="1:14" x14ac:dyDescent="0.3">
      <c r="A585">
        <v>584</v>
      </c>
      <c r="B585" t="s">
        <v>37</v>
      </c>
      <c r="C585" t="s">
        <v>386</v>
      </c>
      <c r="D585" t="s">
        <v>347</v>
      </c>
      <c r="E585" t="s">
        <v>96</v>
      </c>
      <c r="F585" t="s">
        <v>18</v>
      </c>
      <c r="G585">
        <v>290.79000000000002</v>
      </c>
      <c r="H585">
        <v>4</v>
      </c>
      <c r="I585">
        <v>0</v>
      </c>
      <c r="J585" t="s">
        <v>28</v>
      </c>
      <c r="K585" t="s">
        <v>20</v>
      </c>
      <c r="L585" t="s">
        <v>60</v>
      </c>
      <c r="M585" t="s">
        <v>36</v>
      </c>
      <c r="N585" t="s">
        <v>23</v>
      </c>
    </row>
    <row r="586" spans="1:14" x14ac:dyDescent="0.3">
      <c r="A586">
        <v>585</v>
      </c>
      <c r="B586" t="s">
        <v>31</v>
      </c>
      <c r="C586" t="s">
        <v>325</v>
      </c>
      <c r="D586" t="s">
        <v>217</v>
      </c>
      <c r="E586" t="s">
        <v>230</v>
      </c>
      <c r="F586" t="s">
        <v>54</v>
      </c>
      <c r="G586">
        <v>362.94</v>
      </c>
      <c r="H586">
        <v>1</v>
      </c>
      <c r="I586">
        <v>0</v>
      </c>
      <c r="J586" t="s">
        <v>35</v>
      </c>
      <c r="K586" t="s">
        <v>29</v>
      </c>
      <c r="L586" t="s">
        <v>21</v>
      </c>
      <c r="M586" t="s">
        <v>36</v>
      </c>
      <c r="N586" t="s">
        <v>41</v>
      </c>
    </row>
    <row r="587" spans="1:14" x14ac:dyDescent="0.3">
      <c r="A587">
        <v>586</v>
      </c>
      <c r="B587" t="s">
        <v>37</v>
      </c>
      <c r="C587" t="s">
        <v>424</v>
      </c>
      <c r="D587" t="s">
        <v>376</v>
      </c>
      <c r="E587" t="s">
        <v>17</v>
      </c>
      <c r="F587" t="s">
        <v>49</v>
      </c>
      <c r="G587">
        <v>128.4</v>
      </c>
      <c r="H587">
        <v>3</v>
      </c>
      <c r="I587">
        <v>1</v>
      </c>
      <c r="J587" t="s">
        <v>28</v>
      </c>
      <c r="K587" t="s">
        <v>66</v>
      </c>
      <c r="L587" t="s">
        <v>21</v>
      </c>
      <c r="M587" t="s">
        <v>22</v>
      </c>
      <c r="N587" t="s">
        <v>41</v>
      </c>
    </row>
    <row r="588" spans="1:14" x14ac:dyDescent="0.3">
      <c r="A588">
        <v>587</v>
      </c>
      <c r="B588" t="s">
        <v>50</v>
      </c>
      <c r="C588" t="s">
        <v>64</v>
      </c>
      <c r="D588" t="s">
        <v>397</v>
      </c>
      <c r="E588" t="s">
        <v>336</v>
      </c>
      <c r="F588" t="s">
        <v>18</v>
      </c>
      <c r="G588">
        <v>250.55</v>
      </c>
      <c r="H588">
        <v>1</v>
      </c>
      <c r="I588">
        <v>1</v>
      </c>
      <c r="J588" t="s">
        <v>35</v>
      </c>
      <c r="K588" t="s">
        <v>44</v>
      </c>
      <c r="L588" t="s">
        <v>56</v>
      </c>
      <c r="M588" t="s">
        <v>36</v>
      </c>
      <c r="N588" t="s">
        <v>45</v>
      </c>
    </row>
    <row r="589" spans="1:14" x14ac:dyDescent="0.3">
      <c r="A589">
        <v>588</v>
      </c>
      <c r="B589" t="s">
        <v>14</v>
      </c>
      <c r="C589" t="s">
        <v>265</v>
      </c>
      <c r="D589" t="s">
        <v>191</v>
      </c>
      <c r="E589" t="s">
        <v>230</v>
      </c>
      <c r="F589" t="s">
        <v>49</v>
      </c>
      <c r="G589">
        <v>63.79</v>
      </c>
      <c r="H589">
        <v>4</v>
      </c>
      <c r="I589">
        <v>3</v>
      </c>
      <c r="J589" t="s">
        <v>35</v>
      </c>
      <c r="K589" t="s">
        <v>99</v>
      </c>
      <c r="L589" t="s">
        <v>60</v>
      </c>
      <c r="M589" t="s">
        <v>36</v>
      </c>
      <c r="N589" t="s">
        <v>41</v>
      </c>
    </row>
    <row r="590" spans="1:14" x14ac:dyDescent="0.3">
      <c r="A590">
        <v>589</v>
      </c>
      <c r="B590" t="s">
        <v>14</v>
      </c>
      <c r="C590" t="s">
        <v>146</v>
      </c>
      <c r="D590" t="s">
        <v>373</v>
      </c>
      <c r="E590" t="s">
        <v>412</v>
      </c>
      <c r="F590" t="s">
        <v>49</v>
      </c>
      <c r="G590">
        <v>129.44</v>
      </c>
      <c r="H590">
        <v>4</v>
      </c>
      <c r="I590">
        <v>0</v>
      </c>
      <c r="J590" t="s">
        <v>28</v>
      </c>
      <c r="K590" t="s">
        <v>44</v>
      </c>
      <c r="L590" t="s">
        <v>56</v>
      </c>
      <c r="M590" t="s">
        <v>36</v>
      </c>
      <c r="N590" t="s">
        <v>41</v>
      </c>
    </row>
    <row r="591" spans="1:14" x14ac:dyDescent="0.3">
      <c r="A591">
        <v>590</v>
      </c>
      <c r="B591" t="s">
        <v>14</v>
      </c>
      <c r="C591" t="s">
        <v>67</v>
      </c>
      <c r="D591" t="s">
        <v>46</v>
      </c>
      <c r="E591" t="s">
        <v>431</v>
      </c>
      <c r="F591" t="s">
        <v>49</v>
      </c>
      <c r="G591">
        <v>72.349999999999994</v>
      </c>
      <c r="H591">
        <v>1</v>
      </c>
      <c r="I591">
        <v>0</v>
      </c>
      <c r="J591" t="s">
        <v>19</v>
      </c>
      <c r="K591" t="s">
        <v>99</v>
      </c>
      <c r="L591" t="s">
        <v>21</v>
      </c>
      <c r="M591" t="s">
        <v>36</v>
      </c>
      <c r="N591" t="s">
        <v>41</v>
      </c>
    </row>
    <row r="592" spans="1:14" x14ac:dyDescent="0.3">
      <c r="A592">
        <v>591</v>
      </c>
      <c r="B592" t="s">
        <v>50</v>
      </c>
      <c r="C592" t="s">
        <v>317</v>
      </c>
      <c r="D592" t="s">
        <v>194</v>
      </c>
      <c r="E592" t="s">
        <v>182</v>
      </c>
      <c r="F592" t="s">
        <v>27</v>
      </c>
      <c r="G592">
        <v>215.99</v>
      </c>
      <c r="H592">
        <v>3</v>
      </c>
      <c r="I592">
        <v>2</v>
      </c>
      <c r="J592" t="s">
        <v>35</v>
      </c>
      <c r="K592" t="s">
        <v>20</v>
      </c>
      <c r="L592" t="s">
        <v>56</v>
      </c>
      <c r="M592" t="s">
        <v>36</v>
      </c>
      <c r="N592" t="s">
        <v>41</v>
      </c>
    </row>
    <row r="593" spans="1:14" x14ac:dyDescent="0.3">
      <c r="A593">
        <v>592</v>
      </c>
      <c r="B593" t="s">
        <v>14</v>
      </c>
      <c r="C593" t="s">
        <v>363</v>
      </c>
      <c r="D593" t="s">
        <v>38</v>
      </c>
      <c r="E593" t="s">
        <v>451</v>
      </c>
      <c r="F593" t="s">
        <v>49</v>
      </c>
      <c r="G593">
        <v>92.46</v>
      </c>
      <c r="H593">
        <v>2</v>
      </c>
      <c r="I593">
        <v>0</v>
      </c>
      <c r="J593" t="s">
        <v>55</v>
      </c>
      <c r="K593" t="s">
        <v>20</v>
      </c>
      <c r="L593" t="s">
        <v>21</v>
      </c>
      <c r="M593" t="s">
        <v>36</v>
      </c>
      <c r="N593" t="s">
        <v>41</v>
      </c>
    </row>
    <row r="594" spans="1:14" x14ac:dyDescent="0.3">
      <c r="A594">
        <v>593</v>
      </c>
      <c r="B594" t="s">
        <v>31</v>
      </c>
      <c r="C594" t="s">
        <v>114</v>
      </c>
      <c r="D594" t="s">
        <v>106</v>
      </c>
      <c r="E594" t="s">
        <v>113</v>
      </c>
      <c r="F594" t="s">
        <v>27</v>
      </c>
      <c r="G594">
        <v>164.98</v>
      </c>
      <c r="H594">
        <v>4</v>
      </c>
      <c r="I594">
        <v>3</v>
      </c>
      <c r="J594" t="s">
        <v>19</v>
      </c>
      <c r="K594" t="s">
        <v>29</v>
      </c>
      <c r="L594" t="s">
        <v>21</v>
      </c>
      <c r="M594" t="s">
        <v>36</v>
      </c>
      <c r="N594" t="s">
        <v>41</v>
      </c>
    </row>
    <row r="595" spans="1:14" x14ac:dyDescent="0.3">
      <c r="A595">
        <v>594</v>
      </c>
      <c r="B595" t="s">
        <v>14</v>
      </c>
      <c r="C595" t="s">
        <v>263</v>
      </c>
      <c r="D595" t="s">
        <v>218</v>
      </c>
      <c r="E595" t="s">
        <v>134</v>
      </c>
      <c r="F595" t="s">
        <v>49</v>
      </c>
      <c r="G595">
        <v>90.54</v>
      </c>
      <c r="H595">
        <v>1</v>
      </c>
      <c r="I595">
        <v>2</v>
      </c>
      <c r="J595" t="s">
        <v>94</v>
      </c>
      <c r="K595" t="s">
        <v>44</v>
      </c>
      <c r="L595" t="s">
        <v>56</v>
      </c>
      <c r="M595" t="s">
        <v>36</v>
      </c>
      <c r="N595" t="s">
        <v>41</v>
      </c>
    </row>
    <row r="596" spans="1:14" x14ac:dyDescent="0.3">
      <c r="A596">
        <v>595</v>
      </c>
      <c r="B596" t="s">
        <v>14</v>
      </c>
      <c r="C596" t="s">
        <v>360</v>
      </c>
      <c r="D596" t="s">
        <v>96</v>
      </c>
      <c r="E596" t="s">
        <v>452</v>
      </c>
      <c r="F596" t="s">
        <v>27</v>
      </c>
      <c r="G596">
        <v>182.93</v>
      </c>
      <c r="H596">
        <v>2</v>
      </c>
      <c r="I596">
        <v>1</v>
      </c>
      <c r="J596" t="s">
        <v>28</v>
      </c>
      <c r="K596" t="s">
        <v>99</v>
      </c>
      <c r="L596" t="s">
        <v>21</v>
      </c>
      <c r="M596" t="s">
        <v>36</v>
      </c>
      <c r="N596" t="s">
        <v>23</v>
      </c>
    </row>
    <row r="597" spans="1:14" x14ac:dyDescent="0.3">
      <c r="A597">
        <v>596</v>
      </c>
      <c r="B597" t="s">
        <v>14</v>
      </c>
      <c r="C597" t="s">
        <v>103</v>
      </c>
      <c r="D597" t="s">
        <v>338</v>
      </c>
      <c r="E597" t="s">
        <v>169</v>
      </c>
      <c r="F597" t="s">
        <v>49</v>
      </c>
      <c r="G597">
        <v>113.97</v>
      </c>
      <c r="H597">
        <v>2</v>
      </c>
      <c r="I597">
        <v>2</v>
      </c>
      <c r="J597" t="s">
        <v>19</v>
      </c>
      <c r="K597" t="s">
        <v>44</v>
      </c>
      <c r="L597" t="s">
        <v>70</v>
      </c>
      <c r="M597" t="s">
        <v>22</v>
      </c>
      <c r="N597" t="s">
        <v>95</v>
      </c>
    </row>
    <row r="598" spans="1:14" x14ac:dyDescent="0.3">
      <c r="A598">
        <v>597</v>
      </c>
      <c r="B598" t="s">
        <v>31</v>
      </c>
      <c r="C598" t="s">
        <v>88</v>
      </c>
      <c r="D598" t="s">
        <v>402</v>
      </c>
      <c r="E598" t="s">
        <v>323</v>
      </c>
      <c r="F598" t="s">
        <v>27</v>
      </c>
      <c r="G598">
        <v>133.19</v>
      </c>
      <c r="H598">
        <v>3</v>
      </c>
      <c r="I598">
        <v>0</v>
      </c>
      <c r="J598" t="s">
        <v>94</v>
      </c>
      <c r="K598" t="s">
        <v>20</v>
      </c>
      <c r="L598" t="s">
        <v>21</v>
      </c>
      <c r="M598" t="s">
        <v>36</v>
      </c>
      <c r="N598" t="s">
        <v>45</v>
      </c>
    </row>
    <row r="599" spans="1:14" x14ac:dyDescent="0.3">
      <c r="A599">
        <v>598</v>
      </c>
      <c r="B599" t="s">
        <v>50</v>
      </c>
      <c r="C599" t="s">
        <v>402</v>
      </c>
      <c r="D599" t="s">
        <v>396</v>
      </c>
      <c r="E599" t="s">
        <v>71</v>
      </c>
      <c r="F599" t="s">
        <v>18</v>
      </c>
      <c r="G599">
        <v>196.09</v>
      </c>
      <c r="H599">
        <v>1</v>
      </c>
      <c r="I599">
        <v>0</v>
      </c>
      <c r="J599" t="s">
        <v>28</v>
      </c>
      <c r="K599" t="s">
        <v>29</v>
      </c>
      <c r="L599" t="s">
        <v>21</v>
      </c>
      <c r="M599" t="s">
        <v>36</v>
      </c>
      <c r="N599" t="s">
        <v>23</v>
      </c>
    </row>
    <row r="600" spans="1:14" x14ac:dyDescent="0.3">
      <c r="A600">
        <v>599</v>
      </c>
      <c r="B600" t="s">
        <v>50</v>
      </c>
      <c r="C600" t="s">
        <v>211</v>
      </c>
      <c r="D600" t="s">
        <v>268</v>
      </c>
      <c r="E600" t="s">
        <v>249</v>
      </c>
      <c r="F600" t="s">
        <v>49</v>
      </c>
      <c r="G600">
        <v>164.31</v>
      </c>
      <c r="H600">
        <v>2</v>
      </c>
      <c r="I600">
        <v>2</v>
      </c>
      <c r="J600" t="s">
        <v>28</v>
      </c>
      <c r="K600" t="s">
        <v>20</v>
      </c>
      <c r="L600" t="s">
        <v>56</v>
      </c>
      <c r="M600" t="s">
        <v>36</v>
      </c>
      <c r="N600" t="s">
        <v>41</v>
      </c>
    </row>
    <row r="601" spans="1:14" x14ac:dyDescent="0.3">
      <c r="A601">
        <v>600</v>
      </c>
      <c r="B601" t="s">
        <v>37</v>
      </c>
      <c r="C601" t="s">
        <v>135</v>
      </c>
      <c r="D601" t="s">
        <v>445</v>
      </c>
      <c r="E601" t="s">
        <v>450</v>
      </c>
      <c r="F601" t="s">
        <v>54</v>
      </c>
      <c r="G601">
        <v>331.44</v>
      </c>
      <c r="H601">
        <v>1</v>
      </c>
      <c r="I601">
        <v>0</v>
      </c>
      <c r="J601" t="s">
        <v>28</v>
      </c>
      <c r="K601" t="s">
        <v>66</v>
      </c>
      <c r="L601" t="s">
        <v>21</v>
      </c>
      <c r="M601" t="s">
        <v>22</v>
      </c>
      <c r="N601" t="s">
        <v>41</v>
      </c>
    </row>
    <row r="602" spans="1:14" x14ac:dyDescent="0.3">
      <c r="A602">
        <v>601</v>
      </c>
      <c r="B602" t="s">
        <v>37</v>
      </c>
      <c r="C602" t="s">
        <v>378</v>
      </c>
      <c r="D602" t="s">
        <v>190</v>
      </c>
      <c r="E602" t="s">
        <v>216</v>
      </c>
      <c r="F602" t="s">
        <v>18</v>
      </c>
      <c r="G602">
        <v>290.49</v>
      </c>
      <c r="H602">
        <v>1</v>
      </c>
      <c r="I602">
        <v>0</v>
      </c>
      <c r="J602" t="s">
        <v>35</v>
      </c>
      <c r="K602" t="s">
        <v>29</v>
      </c>
      <c r="L602" t="s">
        <v>60</v>
      </c>
      <c r="M602" t="s">
        <v>36</v>
      </c>
      <c r="N602" t="s">
        <v>45</v>
      </c>
    </row>
    <row r="603" spans="1:14" x14ac:dyDescent="0.3">
      <c r="A603">
        <v>602</v>
      </c>
      <c r="B603" t="s">
        <v>31</v>
      </c>
      <c r="C603" t="s">
        <v>193</v>
      </c>
      <c r="D603" t="s">
        <v>367</v>
      </c>
      <c r="E603" t="s">
        <v>262</v>
      </c>
      <c r="F603" t="s">
        <v>27</v>
      </c>
      <c r="G603">
        <v>162.1</v>
      </c>
      <c r="H603">
        <v>4</v>
      </c>
      <c r="I603">
        <v>2</v>
      </c>
      <c r="J603" t="s">
        <v>35</v>
      </c>
      <c r="K603" t="s">
        <v>29</v>
      </c>
      <c r="L603" t="s">
        <v>21</v>
      </c>
      <c r="M603" t="s">
        <v>22</v>
      </c>
      <c r="N603" t="s">
        <v>41</v>
      </c>
    </row>
    <row r="604" spans="1:14" x14ac:dyDescent="0.3">
      <c r="A604">
        <v>603</v>
      </c>
      <c r="B604" t="s">
        <v>50</v>
      </c>
      <c r="C604" t="s">
        <v>77</v>
      </c>
      <c r="D604" t="s">
        <v>293</v>
      </c>
      <c r="E604" t="s">
        <v>32</v>
      </c>
      <c r="F604" t="s">
        <v>18</v>
      </c>
      <c r="G604">
        <v>345.07</v>
      </c>
      <c r="H604">
        <v>1</v>
      </c>
      <c r="I604">
        <v>1</v>
      </c>
      <c r="J604" t="s">
        <v>35</v>
      </c>
      <c r="K604" t="s">
        <v>66</v>
      </c>
      <c r="L604" t="s">
        <v>70</v>
      </c>
      <c r="M604" t="s">
        <v>36</v>
      </c>
      <c r="N604" t="s">
        <v>41</v>
      </c>
    </row>
    <row r="605" spans="1:14" x14ac:dyDescent="0.3">
      <c r="A605">
        <v>604</v>
      </c>
      <c r="B605" t="s">
        <v>50</v>
      </c>
      <c r="C605" t="s">
        <v>125</v>
      </c>
      <c r="D605" t="s">
        <v>126</v>
      </c>
      <c r="E605" t="s">
        <v>293</v>
      </c>
      <c r="F605" t="s">
        <v>18</v>
      </c>
      <c r="G605">
        <v>195.53</v>
      </c>
      <c r="H605">
        <v>2</v>
      </c>
      <c r="I605">
        <v>2</v>
      </c>
      <c r="J605" t="s">
        <v>28</v>
      </c>
      <c r="K605" t="s">
        <v>66</v>
      </c>
      <c r="L605" t="s">
        <v>56</v>
      </c>
      <c r="M605" t="s">
        <v>36</v>
      </c>
      <c r="N605" t="s">
        <v>23</v>
      </c>
    </row>
    <row r="606" spans="1:14" x14ac:dyDescent="0.3">
      <c r="A606">
        <v>605</v>
      </c>
      <c r="B606" t="s">
        <v>37</v>
      </c>
      <c r="C606" t="s">
        <v>121</v>
      </c>
      <c r="D606" t="s">
        <v>75</v>
      </c>
      <c r="E606" t="s">
        <v>422</v>
      </c>
      <c r="F606" t="s">
        <v>49</v>
      </c>
      <c r="G606">
        <v>144.6</v>
      </c>
      <c r="H606">
        <v>4</v>
      </c>
      <c r="I606">
        <v>0</v>
      </c>
      <c r="J606" t="s">
        <v>94</v>
      </c>
      <c r="K606" t="s">
        <v>20</v>
      </c>
      <c r="L606" t="s">
        <v>56</v>
      </c>
      <c r="M606" t="s">
        <v>36</v>
      </c>
      <c r="N606" t="s">
        <v>41</v>
      </c>
    </row>
    <row r="607" spans="1:14" x14ac:dyDescent="0.3">
      <c r="A607">
        <v>606</v>
      </c>
      <c r="B607" t="s">
        <v>37</v>
      </c>
      <c r="C607" t="s">
        <v>310</v>
      </c>
      <c r="D607" t="s">
        <v>409</v>
      </c>
      <c r="E607" t="s">
        <v>248</v>
      </c>
      <c r="F607" t="s">
        <v>49</v>
      </c>
      <c r="G607">
        <v>133.13999999999999</v>
      </c>
      <c r="H607">
        <v>1</v>
      </c>
      <c r="I607">
        <v>1</v>
      </c>
      <c r="J607" t="s">
        <v>55</v>
      </c>
      <c r="K607" t="s">
        <v>29</v>
      </c>
      <c r="L607" t="s">
        <v>21</v>
      </c>
      <c r="M607" t="s">
        <v>36</v>
      </c>
      <c r="N607" t="s">
        <v>41</v>
      </c>
    </row>
    <row r="608" spans="1:14" x14ac:dyDescent="0.3">
      <c r="A608">
        <v>607</v>
      </c>
      <c r="B608" t="s">
        <v>37</v>
      </c>
      <c r="C608" t="s">
        <v>64</v>
      </c>
      <c r="D608" t="s">
        <v>170</v>
      </c>
      <c r="E608" t="s">
        <v>24</v>
      </c>
      <c r="F608" t="s">
        <v>49</v>
      </c>
      <c r="G608">
        <v>148.97</v>
      </c>
      <c r="H608">
        <v>1</v>
      </c>
      <c r="I608">
        <v>2</v>
      </c>
      <c r="J608" t="s">
        <v>28</v>
      </c>
      <c r="K608" t="s">
        <v>29</v>
      </c>
      <c r="L608" t="s">
        <v>56</v>
      </c>
      <c r="M608" t="s">
        <v>22</v>
      </c>
      <c r="N608" t="s">
        <v>41</v>
      </c>
    </row>
    <row r="609" spans="1:14" x14ac:dyDescent="0.3">
      <c r="A609">
        <v>608</v>
      </c>
      <c r="B609" t="s">
        <v>50</v>
      </c>
      <c r="C609" t="s">
        <v>158</v>
      </c>
      <c r="D609" t="s">
        <v>395</v>
      </c>
      <c r="E609" t="s">
        <v>242</v>
      </c>
      <c r="F609" t="s">
        <v>49</v>
      </c>
      <c r="G609">
        <v>140.94999999999999</v>
      </c>
      <c r="H609">
        <v>3</v>
      </c>
      <c r="I609">
        <v>2</v>
      </c>
      <c r="J609" t="s">
        <v>35</v>
      </c>
      <c r="K609" t="s">
        <v>44</v>
      </c>
      <c r="L609" t="s">
        <v>21</v>
      </c>
      <c r="M609" t="s">
        <v>36</v>
      </c>
      <c r="N609" t="s">
        <v>95</v>
      </c>
    </row>
    <row r="610" spans="1:14" x14ac:dyDescent="0.3">
      <c r="A610">
        <v>609</v>
      </c>
      <c r="B610" t="s">
        <v>50</v>
      </c>
      <c r="C610" t="s">
        <v>322</v>
      </c>
      <c r="D610" t="s">
        <v>90</v>
      </c>
      <c r="E610" t="s">
        <v>378</v>
      </c>
      <c r="F610" t="s">
        <v>18</v>
      </c>
      <c r="G610">
        <v>232.78</v>
      </c>
      <c r="H610">
        <v>1</v>
      </c>
      <c r="I610">
        <v>0</v>
      </c>
      <c r="J610" t="s">
        <v>28</v>
      </c>
      <c r="K610" t="s">
        <v>44</v>
      </c>
      <c r="L610" t="s">
        <v>56</v>
      </c>
      <c r="M610" t="s">
        <v>36</v>
      </c>
      <c r="N610" t="s">
        <v>41</v>
      </c>
    </row>
    <row r="611" spans="1:14" x14ac:dyDescent="0.3">
      <c r="A611">
        <v>610</v>
      </c>
      <c r="B611" t="s">
        <v>37</v>
      </c>
      <c r="C611" t="s">
        <v>312</v>
      </c>
      <c r="D611" t="s">
        <v>146</v>
      </c>
      <c r="E611" t="s">
        <v>321</v>
      </c>
      <c r="F611" t="s">
        <v>49</v>
      </c>
      <c r="G611">
        <v>116.5</v>
      </c>
      <c r="H611">
        <v>1</v>
      </c>
      <c r="I611">
        <v>0</v>
      </c>
      <c r="J611" t="s">
        <v>19</v>
      </c>
      <c r="K611" t="s">
        <v>66</v>
      </c>
      <c r="L611" t="s">
        <v>56</v>
      </c>
      <c r="M611" t="s">
        <v>36</v>
      </c>
      <c r="N611" t="s">
        <v>41</v>
      </c>
    </row>
    <row r="612" spans="1:14" x14ac:dyDescent="0.3">
      <c r="A612">
        <v>611</v>
      </c>
      <c r="B612" t="s">
        <v>50</v>
      </c>
      <c r="C612" t="s">
        <v>215</v>
      </c>
      <c r="D612" t="s">
        <v>297</v>
      </c>
      <c r="E612" t="s">
        <v>16</v>
      </c>
      <c r="F612" t="s">
        <v>49</v>
      </c>
      <c r="G612">
        <v>152.27000000000001</v>
      </c>
      <c r="H612">
        <v>1</v>
      </c>
      <c r="I612">
        <v>0</v>
      </c>
      <c r="J612" t="s">
        <v>94</v>
      </c>
      <c r="K612" t="s">
        <v>99</v>
      </c>
      <c r="L612" t="s">
        <v>60</v>
      </c>
      <c r="M612" t="s">
        <v>22</v>
      </c>
      <c r="N612" t="s">
        <v>23</v>
      </c>
    </row>
    <row r="613" spans="1:14" x14ac:dyDescent="0.3">
      <c r="A613">
        <v>612</v>
      </c>
      <c r="B613" t="s">
        <v>37</v>
      </c>
      <c r="C613" t="s">
        <v>352</v>
      </c>
      <c r="D613" t="s">
        <v>221</v>
      </c>
      <c r="E613" t="s">
        <v>261</v>
      </c>
      <c r="F613" t="s">
        <v>49</v>
      </c>
      <c r="G613">
        <v>137.24</v>
      </c>
      <c r="H613">
        <v>2</v>
      </c>
      <c r="I613">
        <v>1</v>
      </c>
      <c r="J613" t="s">
        <v>28</v>
      </c>
      <c r="K613" t="s">
        <v>66</v>
      </c>
      <c r="L613" t="s">
        <v>56</v>
      </c>
      <c r="M613" t="s">
        <v>36</v>
      </c>
      <c r="N613" t="s">
        <v>30</v>
      </c>
    </row>
    <row r="614" spans="1:14" x14ac:dyDescent="0.3">
      <c r="A614">
        <v>613</v>
      </c>
      <c r="B614" t="s">
        <v>14</v>
      </c>
      <c r="C614" t="s">
        <v>286</v>
      </c>
      <c r="D614" t="s">
        <v>285</v>
      </c>
      <c r="E614" t="s">
        <v>52</v>
      </c>
      <c r="F614" t="s">
        <v>18</v>
      </c>
      <c r="G614">
        <v>156.83000000000001</v>
      </c>
      <c r="H614">
        <v>3</v>
      </c>
      <c r="I614">
        <v>0</v>
      </c>
      <c r="J614" t="s">
        <v>19</v>
      </c>
      <c r="K614" t="s">
        <v>29</v>
      </c>
      <c r="L614" t="s">
        <v>21</v>
      </c>
      <c r="M614" t="s">
        <v>36</v>
      </c>
      <c r="N614" t="s">
        <v>95</v>
      </c>
    </row>
    <row r="615" spans="1:14" x14ac:dyDescent="0.3">
      <c r="A615">
        <v>614</v>
      </c>
      <c r="B615" t="s">
        <v>50</v>
      </c>
      <c r="C615" t="s">
        <v>447</v>
      </c>
      <c r="D615" t="s">
        <v>250</v>
      </c>
      <c r="E615" t="s">
        <v>238</v>
      </c>
      <c r="F615" t="s">
        <v>54</v>
      </c>
      <c r="G615">
        <v>551.55999999999995</v>
      </c>
      <c r="H615">
        <v>2</v>
      </c>
      <c r="I615">
        <v>0</v>
      </c>
      <c r="J615" t="s">
        <v>28</v>
      </c>
      <c r="K615" t="s">
        <v>99</v>
      </c>
      <c r="L615" t="s">
        <v>56</v>
      </c>
      <c r="M615" t="s">
        <v>36</v>
      </c>
      <c r="N615" t="s">
        <v>41</v>
      </c>
    </row>
    <row r="616" spans="1:14" x14ac:dyDescent="0.3">
      <c r="A616">
        <v>615</v>
      </c>
      <c r="B616" t="s">
        <v>31</v>
      </c>
      <c r="C616" t="s">
        <v>303</v>
      </c>
      <c r="D616" t="s">
        <v>336</v>
      </c>
      <c r="E616" t="s">
        <v>116</v>
      </c>
      <c r="F616" t="s">
        <v>27</v>
      </c>
      <c r="G616">
        <v>103.26</v>
      </c>
      <c r="H616">
        <v>1</v>
      </c>
      <c r="I616">
        <v>1</v>
      </c>
      <c r="J616" t="s">
        <v>28</v>
      </c>
      <c r="K616" t="s">
        <v>99</v>
      </c>
      <c r="L616" t="s">
        <v>21</v>
      </c>
      <c r="M616" t="s">
        <v>36</v>
      </c>
      <c r="N616" t="s">
        <v>41</v>
      </c>
    </row>
    <row r="617" spans="1:14" x14ac:dyDescent="0.3">
      <c r="A617">
        <v>616</v>
      </c>
      <c r="B617" t="s">
        <v>14</v>
      </c>
      <c r="C617" t="s">
        <v>198</v>
      </c>
      <c r="D617" t="s">
        <v>76</v>
      </c>
      <c r="E617" t="s">
        <v>144</v>
      </c>
      <c r="F617" t="s">
        <v>27</v>
      </c>
      <c r="G617">
        <v>188.44</v>
      </c>
      <c r="H617">
        <v>2</v>
      </c>
      <c r="I617">
        <v>0</v>
      </c>
      <c r="J617" t="s">
        <v>28</v>
      </c>
      <c r="K617" t="s">
        <v>66</v>
      </c>
      <c r="L617" t="s">
        <v>70</v>
      </c>
      <c r="M617" t="s">
        <v>22</v>
      </c>
      <c r="N617" t="s">
        <v>41</v>
      </c>
    </row>
    <row r="618" spans="1:14" x14ac:dyDescent="0.3">
      <c r="A618">
        <v>617</v>
      </c>
      <c r="B618" t="s">
        <v>14</v>
      </c>
      <c r="C618" t="s">
        <v>393</v>
      </c>
      <c r="D618" t="s">
        <v>172</v>
      </c>
      <c r="E618" t="s">
        <v>114</v>
      </c>
      <c r="F618" t="s">
        <v>27</v>
      </c>
      <c r="G618">
        <v>136.36000000000001</v>
      </c>
      <c r="H618">
        <v>1</v>
      </c>
      <c r="I618">
        <v>0</v>
      </c>
      <c r="J618" t="s">
        <v>19</v>
      </c>
      <c r="K618" t="s">
        <v>44</v>
      </c>
      <c r="L618" t="s">
        <v>70</v>
      </c>
      <c r="M618" t="s">
        <v>36</v>
      </c>
      <c r="N618" t="s">
        <v>41</v>
      </c>
    </row>
    <row r="619" spans="1:14" x14ac:dyDescent="0.3">
      <c r="A619">
        <v>618</v>
      </c>
      <c r="B619" t="s">
        <v>50</v>
      </c>
      <c r="C619" t="s">
        <v>410</v>
      </c>
      <c r="D619" t="s">
        <v>101</v>
      </c>
      <c r="E619" t="s">
        <v>184</v>
      </c>
      <c r="F619" t="s">
        <v>54</v>
      </c>
      <c r="G619">
        <v>519.44000000000005</v>
      </c>
      <c r="H619">
        <v>1</v>
      </c>
      <c r="I619">
        <v>1</v>
      </c>
      <c r="J619" t="s">
        <v>19</v>
      </c>
      <c r="K619" t="s">
        <v>20</v>
      </c>
      <c r="L619" t="s">
        <v>21</v>
      </c>
      <c r="M619" t="s">
        <v>22</v>
      </c>
      <c r="N619" t="s">
        <v>23</v>
      </c>
    </row>
    <row r="620" spans="1:14" x14ac:dyDescent="0.3">
      <c r="A620">
        <v>619</v>
      </c>
      <c r="B620" t="s">
        <v>50</v>
      </c>
      <c r="C620" t="s">
        <v>377</v>
      </c>
      <c r="D620" t="s">
        <v>180</v>
      </c>
      <c r="E620" t="s">
        <v>450</v>
      </c>
      <c r="F620" t="s">
        <v>49</v>
      </c>
      <c r="G620">
        <v>145.83000000000001</v>
      </c>
      <c r="H620">
        <v>3</v>
      </c>
      <c r="I620">
        <v>0</v>
      </c>
      <c r="J620" t="s">
        <v>19</v>
      </c>
      <c r="K620" t="s">
        <v>29</v>
      </c>
      <c r="L620" t="s">
        <v>21</v>
      </c>
      <c r="M620" t="s">
        <v>22</v>
      </c>
      <c r="N620" t="s">
        <v>41</v>
      </c>
    </row>
    <row r="621" spans="1:14" x14ac:dyDescent="0.3">
      <c r="A621">
        <v>620</v>
      </c>
      <c r="B621" t="s">
        <v>37</v>
      </c>
      <c r="C621" t="s">
        <v>101</v>
      </c>
      <c r="D621" t="s">
        <v>378</v>
      </c>
      <c r="E621" t="s">
        <v>64</v>
      </c>
      <c r="F621" t="s">
        <v>27</v>
      </c>
      <c r="G621">
        <v>199.61</v>
      </c>
      <c r="H621">
        <v>3</v>
      </c>
      <c r="I621">
        <v>0</v>
      </c>
      <c r="J621" t="s">
        <v>28</v>
      </c>
      <c r="K621" t="s">
        <v>44</v>
      </c>
      <c r="L621" t="s">
        <v>21</v>
      </c>
      <c r="M621" t="s">
        <v>36</v>
      </c>
      <c r="N621" t="s">
        <v>23</v>
      </c>
    </row>
    <row r="622" spans="1:14" x14ac:dyDescent="0.3">
      <c r="A622">
        <v>621</v>
      </c>
      <c r="B622" t="s">
        <v>14</v>
      </c>
      <c r="C622" t="s">
        <v>290</v>
      </c>
      <c r="D622" t="s">
        <v>453</v>
      </c>
      <c r="E622" t="s">
        <v>428</v>
      </c>
      <c r="F622" t="s">
        <v>54</v>
      </c>
      <c r="G622">
        <v>409.9</v>
      </c>
      <c r="H622">
        <v>1</v>
      </c>
      <c r="I622">
        <v>0</v>
      </c>
      <c r="J622" t="s">
        <v>28</v>
      </c>
      <c r="K622" t="s">
        <v>20</v>
      </c>
      <c r="L622" t="s">
        <v>21</v>
      </c>
      <c r="M622" t="s">
        <v>22</v>
      </c>
      <c r="N622" t="s">
        <v>41</v>
      </c>
    </row>
    <row r="623" spans="1:14" x14ac:dyDescent="0.3">
      <c r="A623">
        <v>622</v>
      </c>
      <c r="B623" t="s">
        <v>37</v>
      </c>
      <c r="C623" t="s">
        <v>25</v>
      </c>
      <c r="D623" t="s">
        <v>153</v>
      </c>
      <c r="E623" t="s">
        <v>192</v>
      </c>
      <c r="F623" t="s">
        <v>27</v>
      </c>
      <c r="G623">
        <v>152.63</v>
      </c>
      <c r="H623">
        <v>2</v>
      </c>
      <c r="I623">
        <v>0</v>
      </c>
      <c r="J623" t="s">
        <v>35</v>
      </c>
      <c r="K623" t="s">
        <v>20</v>
      </c>
      <c r="L623" t="s">
        <v>21</v>
      </c>
      <c r="M623" t="s">
        <v>22</v>
      </c>
      <c r="N623" t="s">
        <v>95</v>
      </c>
    </row>
    <row r="624" spans="1:14" x14ac:dyDescent="0.3">
      <c r="A624">
        <v>623</v>
      </c>
      <c r="B624" t="s">
        <v>50</v>
      </c>
      <c r="C624" t="s">
        <v>363</v>
      </c>
      <c r="D624" t="s">
        <v>287</v>
      </c>
      <c r="E624" t="s">
        <v>115</v>
      </c>
      <c r="F624" t="s">
        <v>18</v>
      </c>
      <c r="G624">
        <v>283.33</v>
      </c>
      <c r="H624">
        <v>4</v>
      </c>
      <c r="I624">
        <v>0</v>
      </c>
      <c r="J624" t="s">
        <v>55</v>
      </c>
      <c r="K624" t="s">
        <v>99</v>
      </c>
      <c r="L624" t="s">
        <v>60</v>
      </c>
      <c r="M624" t="s">
        <v>36</v>
      </c>
      <c r="N624" t="s">
        <v>41</v>
      </c>
    </row>
    <row r="625" spans="1:14" x14ac:dyDescent="0.3">
      <c r="A625">
        <v>624</v>
      </c>
      <c r="B625" t="s">
        <v>14</v>
      </c>
      <c r="C625" t="s">
        <v>415</v>
      </c>
      <c r="D625" t="s">
        <v>129</v>
      </c>
      <c r="E625" t="s">
        <v>432</v>
      </c>
      <c r="F625" t="s">
        <v>27</v>
      </c>
      <c r="G625">
        <v>119.44</v>
      </c>
      <c r="H625">
        <v>2</v>
      </c>
      <c r="I625">
        <v>0</v>
      </c>
      <c r="J625" t="s">
        <v>55</v>
      </c>
      <c r="K625" t="s">
        <v>20</v>
      </c>
      <c r="L625" t="s">
        <v>21</v>
      </c>
      <c r="M625" t="s">
        <v>36</v>
      </c>
      <c r="N625" t="s">
        <v>23</v>
      </c>
    </row>
    <row r="626" spans="1:14" x14ac:dyDescent="0.3">
      <c r="A626">
        <v>625</v>
      </c>
      <c r="B626" t="s">
        <v>50</v>
      </c>
      <c r="C626" t="s">
        <v>188</v>
      </c>
      <c r="D626" t="s">
        <v>187</v>
      </c>
      <c r="E626" t="s">
        <v>369</v>
      </c>
      <c r="F626" t="s">
        <v>54</v>
      </c>
      <c r="G626">
        <v>367.83</v>
      </c>
      <c r="H626">
        <v>1</v>
      </c>
      <c r="I626">
        <v>1</v>
      </c>
      <c r="J626" t="s">
        <v>28</v>
      </c>
      <c r="K626" t="s">
        <v>99</v>
      </c>
      <c r="L626" t="s">
        <v>56</v>
      </c>
      <c r="M626" t="s">
        <v>36</v>
      </c>
      <c r="N626" t="s">
        <v>23</v>
      </c>
    </row>
    <row r="627" spans="1:14" x14ac:dyDescent="0.3">
      <c r="A627">
        <v>626</v>
      </c>
      <c r="B627" t="s">
        <v>50</v>
      </c>
      <c r="C627" t="s">
        <v>373</v>
      </c>
      <c r="D627" t="s">
        <v>127</v>
      </c>
      <c r="E627" t="s">
        <v>299</v>
      </c>
      <c r="F627" t="s">
        <v>27</v>
      </c>
      <c r="G627">
        <v>242.79</v>
      </c>
      <c r="H627">
        <v>1</v>
      </c>
      <c r="I627">
        <v>0</v>
      </c>
      <c r="J627" t="s">
        <v>55</v>
      </c>
      <c r="K627" t="s">
        <v>44</v>
      </c>
      <c r="L627" t="s">
        <v>21</v>
      </c>
      <c r="M627" t="s">
        <v>36</v>
      </c>
      <c r="N627" t="s">
        <v>41</v>
      </c>
    </row>
    <row r="628" spans="1:14" x14ac:dyDescent="0.3">
      <c r="A628">
        <v>627</v>
      </c>
      <c r="B628" t="s">
        <v>14</v>
      </c>
      <c r="C628" t="s">
        <v>357</v>
      </c>
      <c r="D628" t="s">
        <v>445</v>
      </c>
      <c r="E628" t="s">
        <v>377</v>
      </c>
      <c r="F628" t="s">
        <v>49</v>
      </c>
      <c r="G628">
        <v>66.86</v>
      </c>
      <c r="H628">
        <v>4</v>
      </c>
      <c r="I628">
        <v>0</v>
      </c>
      <c r="J628" t="s">
        <v>35</v>
      </c>
      <c r="K628" t="s">
        <v>20</v>
      </c>
      <c r="L628" t="s">
        <v>21</v>
      </c>
      <c r="M628" t="s">
        <v>36</v>
      </c>
      <c r="N628" t="s">
        <v>41</v>
      </c>
    </row>
    <row r="629" spans="1:14" x14ac:dyDescent="0.3">
      <c r="A629">
        <v>628</v>
      </c>
      <c r="B629" t="s">
        <v>31</v>
      </c>
      <c r="C629" t="s">
        <v>288</v>
      </c>
      <c r="D629" t="s">
        <v>182</v>
      </c>
      <c r="E629" t="s">
        <v>389</v>
      </c>
      <c r="F629" t="s">
        <v>27</v>
      </c>
      <c r="G629">
        <v>139.19999999999999</v>
      </c>
      <c r="H629">
        <v>3</v>
      </c>
      <c r="I629">
        <v>0</v>
      </c>
      <c r="J629" t="s">
        <v>35</v>
      </c>
      <c r="K629" t="s">
        <v>29</v>
      </c>
      <c r="L629" t="s">
        <v>21</v>
      </c>
      <c r="M629" t="s">
        <v>36</v>
      </c>
      <c r="N629" t="s">
        <v>23</v>
      </c>
    </row>
    <row r="630" spans="1:14" x14ac:dyDescent="0.3">
      <c r="A630">
        <v>629</v>
      </c>
      <c r="B630" t="s">
        <v>50</v>
      </c>
      <c r="C630" t="s">
        <v>261</v>
      </c>
      <c r="D630" t="s">
        <v>221</v>
      </c>
      <c r="E630" t="s">
        <v>323</v>
      </c>
      <c r="F630" t="s">
        <v>27</v>
      </c>
      <c r="G630">
        <v>160.31</v>
      </c>
      <c r="H630">
        <v>2</v>
      </c>
      <c r="I630">
        <v>1</v>
      </c>
      <c r="J630" t="s">
        <v>94</v>
      </c>
      <c r="K630" t="s">
        <v>99</v>
      </c>
      <c r="L630" t="s">
        <v>21</v>
      </c>
      <c r="M630" t="s">
        <v>36</v>
      </c>
      <c r="N630" t="s">
        <v>41</v>
      </c>
    </row>
    <row r="631" spans="1:14" x14ac:dyDescent="0.3">
      <c r="A631">
        <v>630</v>
      </c>
      <c r="B631" t="s">
        <v>50</v>
      </c>
      <c r="C631" t="s">
        <v>75</v>
      </c>
      <c r="D631" t="s">
        <v>203</v>
      </c>
      <c r="E631" t="s">
        <v>153</v>
      </c>
      <c r="F631" t="s">
        <v>18</v>
      </c>
      <c r="G631">
        <v>225.94</v>
      </c>
      <c r="H631">
        <v>4</v>
      </c>
      <c r="I631">
        <v>1</v>
      </c>
      <c r="J631" t="s">
        <v>55</v>
      </c>
      <c r="K631" t="s">
        <v>66</v>
      </c>
      <c r="L631" t="s">
        <v>70</v>
      </c>
      <c r="M631" t="s">
        <v>36</v>
      </c>
      <c r="N631" t="s">
        <v>23</v>
      </c>
    </row>
    <row r="632" spans="1:14" x14ac:dyDescent="0.3">
      <c r="A632">
        <v>631</v>
      </c>
      <c r="B632" t="s">
        <v>31</v>
      </c>
      <c r="C632" t="s">
        <v>377</v>
      </c>
      <c r="D632" t="s">
        <v>356</v>
      </c>
      <c r="E632" t="s">
        <v>396</v>
      </c>
      <c r="F632" t="s">
        <v>27</v>
      </c>
      <c r="G632">
        <v>115.33</v>
      </c>
      <c r="H632">
        <v>1</v>
      </c>
      <c r="I632">
        <v>0</v>
      </c>
      <c r="J632" t="s">
        <v>94</v>
      </c>
      <c r="K632" t="s">
        <v>20</v>
      </c>
      <c r="L632" t="s">
        <v>21</v>
      </c>
      <c r="M632" t="s">
        <v>22</v>
      </c>
      <c r="N632" t="s">
        <v>23</v>
      </c>
    </row>
    <row r="633" spans="1:14" x14ac:dyDescent="0.3">
      <c r="A633">
        <v>632</v>
      </c>
      <c r="B633" t="s">
        <v>50</v>
      </c>
      <c r="C633" t="s">
        <v>139</v>
      </c>
      <c r="D633" t="s">
        <v>62</v>
      </c>
      <c r="E633" t="s">
        <v>412</v>
      </c>
      <c r="F633" t="s">
        <v>18</v>
      </c>
      <c r="G633">
        <v>352.58</v>
      </c>
      <c r="H633">
        <v>1</v>
      </c>
      <c r="I633">
        <v>0</v>
      </c>
      <c r="J633" t="s">
        <v>94</v>
      </c>
      <c r="K633" t="s">
        <v>44</v>
      </c>
      <c r="L633" t="s">
        <v>60</v>
      </c>
      <c r="M633" t="s">
        <v>36</v>
      </c>
      <c r="N633" t="s">
        <v>23</v>
      </c>
    </row>
    <row r="634" spans="1:14" x14ac:dyDescent="0.3">
      <c r="A634">
        <v>633</v>
      </c>
      <c r="B634" t="s">
        <v>31</v>
      </c>
      <c r="C634" t="s">
        <v>399</v>
      </c>
      <c r="D634" t="s">
        <v>135</v>
      </c>
      <c r="E634" t="s">
        <v>367</v>
      </c>
      <c r="F634" t="s">
        <v>49</v>
      </c>
      <c r="G634">
        <v>100.56</v>
      </c>
      <c r="H634">
        <v>4</v>
      </c>
      <c r="I634">
        <v>2</v>
      </c>
      <c r="J634" t="s">
        <v>35</v>
      </c>
      <c r="K634" t="s">
        <v>44</v>
      </c>
      <c r="L634" t="s">
        <v>60</v>
      </c>
      <c r="M634" t="s">
        <v>22</v>
      </c>
      <c r="N634" t="s">
        <v>41</v>
      </c>
    </row>
    <row r="635" spans="1:14" x14ac:dyDescent="0.3">
      <c r="A635">
        <v>634</v>
      </c>
      <c r="B635" t="s">
        <v>37</v>
      </c>
      <c r="C635" t="s">
        <v>409</v>
      </c>
      <c r="D635" t="s">
        <v>327</v>
      </c>
      <c r="E635" t="s">
        <v>254</v>
      </c>
      <c r="F635" t="s">
        <v>27</v>
      </c>
      <c r="G635">
        <v>128.80000000000001</v>
      </c>
      <c r="H635">
        <v>2</v>
      </c>
      <c r="I635">
        <v>0</v>
      </c>
      <c r="J635" t="s">
        <v>19</v>
      </c>
      <c r="K635" t="s">
        <v>99</v>
      </c>
      <c r="L635" t="s">
        <v>21</v>
      </c>
      <c r="M635" t="s">
        <v>22</v>
      </c>
      <c r="N635" t="s">
        <v>95</v>
      </c>
    </row>
    <row r="636" spans="1:14" x14ac:dyDescent="0.3">
      <c r="A636">
        <v>635</v>
      </c>
      <c r="B636" t="s">
        <v>31</v>
      </c>
      <c r="C636" t="s">
        <v>346</v>
      </c>
      <c r="D636" t="s">
        <v>338</v>
      </c>
      <c r="E636" t="s">
        <v>53</v>
      </c>
      <c r="F636" t="s">
        <v>49</v>
      </c>
      <c r="G636">
        <v>72.489999999999995</v>
      </c>
      <c r="H636">
        <v>1</v>
      </c>
      <c r="I636">
        <v>1</v>
      </c>
      <c r="J636" t="s">
        <v>55</v>
      </c>
      <c r="K636" t="s">
        <v>99</v>
      </c>
      <c r="L636" t="s">
        <v>56</v>
      </c>
      <c r="M636" t="s">
        <v>36</v>
      </c>
      <c r="N636" t="s">
        <v>30</v>
      </c>
    </row>
    <row r="637" spans="1:14" x14ac:dyDescent="0.3">
      <c r="A637">
        <v>636</v>
      </c>
      <c r="B637" t="s">
        <v>50</v>
      </c>
      <c r="C637" t="s">
        <v>158</v>
      </c>
      <c r="D637" t="s">
        <v>281</v>
      </c>
      <c r="E637" t="s">
        <v>278</v>
      </c>
      <c r="F637" t="s">
        <v>49</v>
      </c>
      <c r="G637">
        <v>78.540000000000006</v>
      </c>
      <c r="H637">
        <v>2</v>
      </c>
      <c r="I637">
        <v>0</v>
      </c>
      <c r="J637" t="s">
        <v>28</v>
      </c>
      <c r="K637" t="s">
        <v>66</v>
      </c>
      <c r="L637" t="s">
        <v>56</v>
      </c>
      <c r="M637" t="s">
        <v>22</v>
      </c>
      <c r="N637" t="s">
        <v>41</v>
      </c>
    </row>
    <row r="638" spans="1:14" x14ac:dyDescent="0.3">
      <c r="A638">
        <v>637</v>
      </c>
      <c r="B638" t="s">
        <v>14</v>
      </c>
      <c r="C638" t="s">
        <v>168</v>
      </c>
      <c r="D638" t="s">
        <v>313</v>
      </c>
      <c r="E638" t="s">
        <v>83</v>
      </c>
      <c r="F638" t="s">
        <v>27</v>
      </c>
      <c r="G638">
        <v>182.18</v>
      </c>
      <c r="H638">
        <v>1</v>
      </c>
      <c r="I638">
        <v>1</v>
      </c>
      <c r="J638" t="s">
        <v>28</v>
      </c>
      <c r="K638" t="s">
        <v>29</v>
      </c>
      <c r="L638" t="s">
        <v>21</v>
      </c>
      <c r="M638" t="s">
        <v>36</v>
      </c>
      <c r="N638" t="s">
        <v>41</v>
      </c>
    </row>
    <row r="639" spans="1:14" x14ac:dyDescent="0.3">
      <c r="A639">
        <v>638</v>
      </c>
      <c r="B639" t="s">
        <v>50</v>
      </c>
      <c r="C639" t="s">
        <v>441</v>
      </c>
      <c r="D639" t="s">
        <v>80</v>
      </c>
      <c r="E639" t="s">
        <v>380</v>
      </c>
      <c r="F639" t="s">
        <v>49</v>
      </c>
      <c r="G639">
        <v>110.19</v>
      </c>
      <c r="H639">
        <v>2</v>
      </c>
      <c r="I639">
        <v>0</v>
      </c>
      <c r="J639" t="s">
        <v>35</v>
      </c>
      <c r="K639" t="s">
        <v>99</v>
      </c>
      <c r="L639" t="s">
        <v>21</v>
      </c>
      <c r="M639" t="s">
        <v>36</v>
      </c>
      <c r="N639" t="s">
        <v>41</v>
      </c>
    </row>
    <row r="640" spans="1:14" x14ac:dyDescent="0.3">
      <c r="A640">
        <v>639</v>
      </c>
      <c r="B640" t="s">
        <v>14</v>
      </c>
      <c r="C640" t="s">
        <v>192</v>
      </c>
      <c r="D640" t="s">
        <v>26</v>
      </c>
      <c r="E640" t="s">
        <v>81</v>
      </c>
      <c r="F640" t="s">
        <v>54</v>
      </c>
      <c r="G640">
        <v>470.73</v>
      </c>
      <c r="H640">
        <v>4</v>
      </c>
      <c r="I640">
        <v>0</v>
      </c>
      <c r="J640" t="s">
        <v>19</v>
      </c>
      <c r="K640" t="s">
        <v>29</v>
      </c>
      <c r="L640" t="s">
        <v>56</v>
      </c>
      <c r="M640" t="s">
        <v>36</v>
      </c>
      <c r="N640" t="s">
        <v>41</v>
      </c>
    </row>
    <row r="641" spans="1:14" x14ac:dyDescent="0.3">
      <c r="A641">
        <v>640</v>
      </c>
      <c r="B641" t="s">
        <v>50</v>
      </c>
      <c r="C641" t="s">
        <v>262</v>
      </c>
      <c r="D641" t="s">
        <v>174</v>
      </c>
      <c r="E641" t="s">
        <v>225</v>
      </c>
      <c r="F641" t="s">
        <v>49</v>
      </c>
      <c r="G641">
        <v>165.15</v>
      </c>
      <c r="H641">
        <v>3</v>
      </c>
      <c r="I641">
        <v>0</v>
      </c>
      <c r="J641" t="s">
        <v>28</v>
      </c>
      <c r="K641" t="s">
        <v>20</v>
      </c>
      <c r="L641" t="s">
        <v>56</v>
      </c>
      <c r="M641" t="s">
        <v>22</v>
      </c>
      <c r="N641" t="s">
        <v>23</v>
      </c>
    </row>
    <row r="642" spans="1:14" x14ac:dyDescent="0.3">
      <c r="A642">
        <v>641</v>
      </c>
      <c r="B642" t="s">
        <v>31</v>
      </c>
      <c r="C642" t="s">
        <v>196</v>
      </c>
      <c r="D642" t="s">
        <v>412</v>
      </c>
      <c r="E642" t="s">
        <v>137</v>
      </c>
      <c r="F642" t="s">
        <v>49</v>
      </c>
      <c r="G642">
        <v>59.2</v>
      </c>
      <c r="H642">
        <v>2</v>
      </c>
      <c r="I642">
        <v>1</v>
      </c>
      <c r="J642" t="s">
        <v>94</v>
      </c>
      <c r="K642" t="s">
        <v>99</v>
      </c>
      <c r="L642" t="s">
        <v>21</v>
      </c>
      <c r="M642" t="s">
        <v>36</v>
      </c>
      <c r="N642" t="s">
        <v>45</v>
      </c>
    </row>
    <row r="643" spans="1:14" x14ac:dyDescent="0.3">
      <c r="A643">
        <v>642</v>
      </c>
      <c r="B643" t="s">
        <v>50</v>
      </c>
      <c r="C643" t="s">
        <v>377</v>
      </c>
      <c r="D643" t="s">
        <v>38</v>
      </c>
      <c r="E643" t="s">
        <v>262</v>
      </c>
      <c r="F643" t="s">
        <v>18</v>
      </c>
      <c r="G643">
        <v>331.88</v>
      </c>
      <c r="H643">
        <v>2</v>
      </c>
      <c r="I643">
        <v>0</v>
      </c>
      <c r="J643" t="s">
        <v>28</v>
      </c>
      <c r="K643" t="s">
        <v>44</v>
      </c>
      <c r="L643" t="s">
        <v>60</v>
      </c>
      <c r="M643" t="s">
        <v>22</v>
      </c>
      <c r="N643" t="s">
        <v>41</v>
      </c>
    </row>
    <row r="644" spans="1:14" x14ac:dyDescent="0.3">
      <c r="A644">
        <v>643</v>
      </c>
      <c r="B644" t="s">
        <v>50</v>
      </c>
      <c r="C644" t="s">
        <v>321</v>
      </c>
      <c r="D644" t="s">
        <v>242</v>
      </c>
      <c r="E644" t="s">
        <v>310</v>
      </c>
      <c r="F644" t="s">
        <v>49</v>
      </c>
      <c r="G644">
        <v>96.17</v>
      </c>
      <c r="H644">
        <v>3</v>
      </c>
      <c r="I644">
        <v>0</v>
      </c>
      <c r="J644" t="s">
        <v>55</v>
      </c>
      <c r="K644" t="s">
        <v>99</v>
      </c>
      <c r="L644" t="s">
        <v>21</v>
      </c>
      <c r="M644" t="s">
        <v>36</v>
      </c>
      <c r="N644" t="s">
        <v>41</v>
      </c>
    </row>
    <row r="645" spans="1:14" x14ac:dyDescent="0.3">
      <c r="A645">
        <v>644</v>
      </c>
      <c r="B645" t="s">
        <v>31</v>
      </c>
      <c r="C645" t="s">
        <v>340</v>
      </c>
      <c r="D645" t="s">
        <v>285</v>
      </c>
      <c r="E645" t="s">
        <v>42</v>
      </c>
      <c r="F645" t="s">
        <v>54</v>
      </c>
      <c r="G645">
        <v>372.3</v>
      </c>
      <c r="H645">
        <v>1</v>
      </c>
      <c r="I645">
        <v>2</v>
      </c>
      <c r="J645" t="s">
        <v>28</v>
      </c>
      <c r="K645" t="s">
        <v>20</v>
      </c>
      <c r="L645" t="s">
        <v>21</v>
      </c>
      <c r="M645" t="s">
        <v>36</v>
      </c>
      <c r="N645" t="s">
        <v>41</v>
      </c>
    </row>
    <row r="646" spans="1:14" x14ac:dyDescent="0.3">
      <c r="A646">
        <v>645</v>
      </c>
      <c r="B646" t="s">
        <v>31</v>
      </c>
      <c r="C646" t="s">
        <v>145</v>
      </c>
      <c r="D646" t="s">
        <v>281</v>
      </c>
      <c r="E646" t="s">
        <v>412</v>
      </c>
      <c r="F646" t="s">
        <v>54</v>
      </c>
      <c r="G646">
        <v>300.26</v>
      </c>
      <c r="H646">
        <v>1</v>
      </c>
      <c r="I646">
        <v>0</v>
      </c>
      <c r="J646" t="s">
        <v>28</v>
      </c>
      <c r="K646" t="s">
        <v>44</v>
      </c>
      <c r="L646" t="s">
        <v>56</v>
      </c>
      <c r="M646" t="s">
        <v>22</v>
      </c>
      <c r="N646" t="s">
        <v>41</v>
      </c>
    </row>
    <row r="647" spans="1:14" x14ac:dyDescent="0.3">
      <c r="A647">
        <v>646</v>
      </c>
      <c r="B647" t="s">
        <v>31</v>
      </c>
      <c r="C647" t="s">
        <v>392</v>
      </c>
      <c r="D647" t="s">
        <v>394</v>
      </c>
      <c r="E647" t="s">
        <v>225</v>
      </c>
      <c r="F647" t="s">
        <v>49</v>
      </c>
      <c r="G647">
        <v>71.38</v>
      </c>
      <c r="H647">
        <v>2</v>
      </c>
      <c r="I647">
        <v>0</v>
      </c>
      <c r="J647" t="s">
        <v>28</v>
      </c>
      <c r="K647" t="s">
        <v>44</v>
      </c>
      <c r="L647" t="s">
        <v>21</v>
      </c>
      <c r="M647" t="s">
        <v>36</v>
      </c>
      <c r="N647" t="s">
        <v>95</v>
      </c>
    </row>
    <row r="648" spans="1:14" x14ac:dyDescent="0.3">
      <c r="A648">
        <v>647</v>
      </c>
      <c r="B648" t="s">
        <v>37</v>
      </c>
      <c r="C648" t="s">
        <v>61</v>
      </c>
      <c r="D648" t="s">
        <v>198</v>
      </c>
      <c r="E648" t="s">
        <v>428</v>
      </c>
      <c r="F648" t="s">
        <v>49</v>
      </c>
      <c r="G648">
        <v>113</v>
      </c>
      <c r="H648">
        <v>1</v>
      </c>
      <c r="I648">
        <v>1</v>
      </c>
      <c r="J648" t="s">
        <v>35</v>
      </c>
      <c r="K648" t="s">
        <v>99</v>
      </c>
      <c r="L648" t="s">
        <v>21</v>
      </c>
      <c r="M648" t="s">
        <v>22</v>
      </c>
      <c r="N648" t="s">
        <v>41</v>
      </c>
    </row>
    <row r="649" spans="1:14" x14ac:dyDescent="0.3">
      <c r="A649">
        <v>648</v>
      </c>
      <c r="B649" t="s">
        <v>31</v>
      </c>
      <c r="C649" t="s">
        <v>92</v>
      </c>
      <c r="D649" t="s">
        <v>275</v>
      </c>
      <c r="E649" t="s">
        <v>284</v>
      </c>
      <c r="F649" t="s">
        <v>54</v>
      </c>
      <c r="G649">
        <v>317.83999999999997</v>
      </c>
      <c r="H649">
        <v>2</v>
      </c>
      <c r="I649">
        <v>2</v>
      </c>
      <c r="J649" t="s">
        <v>28</v>
      </c>
      <c r="K649" t="s">
        <v>29</v>
      </c>
      <c r="L649" t="s">
        <v>21</v>
      </c>
      <c r="M649" t="s">
        <v>36</v>
      </c>
      <c r="N649" t="s">
        <v>45</v>
      </c>
    </row>
    <row r="650" spans="1:14" x14ac:dyDescent="0.3">
      <c r="A650">
        <v>649</v>
      </c>
      <c r="B650" t="s">
        <v>37</v>
      </c>
      <c r="C650" t="s">
        <v>437</v>
      </c>
      <c r="D650" t="s">
        <v>326</v>
      </c>
      <c r="E650" t="s">
        <v>253</v>
      </c>
      <c r="F650" t="s">
        <v>54</v>
      </c>
      <c r="G650">
        <v>303.58</v>
      </c>
      <c r="H650">
        <v>4</v>
      </c>
      <c r="I650">
        <v>0</v>
      </c>
      <c r="J650" t="s">
        <v>35</v>
      </c>
      <c r="K650" t="s">
        <v>29</v>
      </c>
      <c r="L650" t="s">
        <v>60</v>
      </c>
      <c r="M650" t="s">
        <v>36</v>
      </c>
      <c r="N650" t="s">
        <v>30</v>
      </c>
    </row>
    <row r="651" spans="1:14" x14ac:dyDescent="0.3">
      <c r="A651">
        <v>650</v>
      </c>
      <c r="B651" t="s">
        <v>50</v>
      </c>
      <c r="C651" t="s">
        <v>409</v>
      </c>
      <c r="D651" t="s">
        <v>423</v>
      </c>
      <c r="E651" t="s">
        <v>68</v>
      </c>
      <c r="F651" t="s">
        <v>27</v>
      </c>
      <c r="G651">
        <v>161.76</v>
      </c>
      <c r="H651">
        <v>1</v>
      </c>
      <c r="I651">
        <v>0</v>
      </c>
      <c r="J651" t="s">
        <v>28</v>
      </c>
      <c r="K651" t="s">
        <v>20</v>
      </c>
      <c r="L651" t="s">
        <v>56</v>
      </c>
      <c r="M651" t="s">
        <v>36</v>
      </c>
      <c r="N651" t="s">
        <v>41</v>
      </c>
    </row>
    <row r="652" spans="1:14" x14ac:dyDescent="0.3">
      <c r="A652">
        <v>651</v>
      </c>
      <c r="B652" t="s">
        <v>31</v>
      </c>
      <c r="C652" t="s">
        <v>280</v>
      </c>
      <c r="D652" t="s">
        <v>410</v>
      </c>
      <c r="E652" t="s">
        <v>292</v>
      </c>
      <c r="F652" t="s">
        <v>18</v>
      </c>
      <c r="G652">
        <v>199.6</v>
      </c>
      <c r="H652">
        <v>1</v>
      </c>
      <c r="I652">
        <v>0</v>
      </c>
      <c r="J652" t="s">
        <v>28</v>
      </c>
      <c r="K652" t="s">
        <v>20</v>
      </c>
      <c r="L652" t="s">
        <v>60</v>
      </c>
      <c r="M652" t="s">
        <v>36</v>
      </c>
      <c r="N652" t="s">
        <v>41</v>
      </c>
    </row>
    <row r="653" spans="1:14" x14ac:dyDescent="0.3">
      <c r="A653">
        <v>652</v>
      </c>
      <c r="B653" t="s">
        <v>14</v>
      </c>
      <c r="C653" t="s">
        <v>327</v>
      </c>
      <c r="D653" t="s">
        <v>82</v>
      </c>
      <c r="E653" t="s">
        <v>128</v>
      </c>
      <c r="F653" t="s">
        <v>54</v>
      </c>
      <c r="G653">
        <v>298.29000000000002</v>
      </c>
      <c r="H653">
        <v>1</v>
      </c>
      <c r="I653">
        <v>1</v>
      </c>
      <c r="J653" t="s">
        <v>55</v>
      </c>
      <c r="K653" t="s">
        <v>66</v>
      </c>
      <c r="L653" t="s">
        <v>21</v>
      </c>
      <c r="M653" t="s">
        <v>36</v>
      </c>
      <c r="N653" t="s">
        <v>95</v>
      </c>
    </row>
    <row r="654" spans="1:14" x14ac:dyDescent="0.3">
      <c r="A654">
        <v>653</v>
      </c>
      <c r="B654" t="s">
        <v>31</v>
      </c>
      <c r="C654" t="s">
        <v>166</v>
      </c>
      <c r="D654" t="s">
        <v>374</v>
      </c>
      <c r="E654" t="s">
        <v>358</v>
      </c>
      <c r="F654" t="s">
        <v>54</v>
      </c>
      <c r="G654">
        <v>354.57</v>
      </c>
      <c r="H654">
        <v>1</v>
      </c>
      <c r="I654">
        <v>0</v>
      </c>
      <c r="J654" t="s">
        <v>94</v>
      </c>
      <c r="K654" t="s">
        <v>66</v>
      </c>
      <c r="L654" t="s">
        <v>21</v>
      </c>
      <c r="M654" t="s">
        <v>36</v>
      </c>
      <c r="N654" t="s">
        <v>41</v>
      </c>
    </row>
    <row r="655" spans="1:14" x14ac:dyDescent="0.3">
      <c r="A655">
        <v>654</v>
      </c>
      <c r="B655" t="s">
        <v>50</v>
      </c>
      <c r="C655" t="s">
        <v>357</v>
      </c>
      <c r="D655" t="s">
        <v>381</v>
      </c>
      <c r="E655" t="s">
        <v>453</v>
      </c>
      <c r="F655" t="s">
        <v>54</v>
      </c>
      <c r="G655">
        <v>401.95</v>
      </c>
      <c r="H655">
        <v>2</v>
      </c>
      <c r="I655">
        <v>1</v>
      </c>
      <c r="J655" t="s">
        <v>28</v>
      </c>
      <c r="K655" t="s">
        <v>29</v>
      </c>
      <c r="L655" t="s">
        <v>21</v>
      </c>
      <c r="M655" t="s">
        <v>36</v>
      </c>
      <c r="N655" t="s">
        <v>23</v>
      </c>
    </row>
    <row r="656" spans="1:14" x14ac:dyDescent="0.3">
      <c r="A656">
        <v>655</v>
      </c>
      <c r="B656" t="s">
        <v>50</v>
      </c>
      <c r="C656" t="s">
        <v>260</v>
      </c>
      <c r="D656" t="s">
        <v>175</v>
      </c>
      <c r="E656" t="s">
        <v>245</v>
      </c>
      <c r="F656" t="s">
        <v>27</v>
      </c>
      <c r="G656">
        <v>235.55</v>
      </c>
      <c r="H656">
        <v>1</v>
      </c>
      <c r="I656">
        <v>0</v>
      </c>
      <c r="J656" t="s">
        <v>28</v>
      </c>
      <c r="K656" t="s">
        <v>99</v>
      </c>
      <c r="L656" t="s">
        <v>21</v>
      </c>
      <c r="M656" t="s">
        <v>36</v>
      </c>
      <c r="N656" t="s">
        <v>23</v>
      </c>
    </row>
    <row r="657" spans="1:14" x14ac:dyDescent="0.3">
      <c r="A657">
        <v>656</v>
      </c>
      <c r="B657" t="s">
        <v>50</v>
      </c>
      <c r="C657" t="s">
        <v>15</v>
      </c>
      <c r="D657" t="s">
        <v>435</v>
      </c>
      <c r="E657" t="s">
        <v>344</v>
      </c>
      <c r="F657" t="s">
        <v>18</v>
      </c>
      <c r="G657">
        <v>226.75</v>
      </c>
      <c r="H657">
        <v>1</v>
      </c>
      <c r="I657">
        <v>0</v>
      </c>
      <c r="J657" t="s">
        <v>19</v>
      </c>
      <c r="K657" t="s">
        <v>29</v>
      </c>
      <c r="L657" t="s">
        <v>21</v>
      </c>
      <c r="M657" t="s">
        <v>36</v>
      </c>
      <c r="N657" t="s">
        <v>23</v>
      </c>
    </row>
    <row r="658" spans="1:14" x14ac:dyDescent="0.3">
      <c r="A658">
        <v>657</v>
      </c>
      <c r="B658" t="s">
        <v>37</v>
      </c>
      <c r="C658" t="s">
        <v>182</v>
      </c>
      <c r="D658" t="s">
        <v>392</v>
      </c>
      <c r="E658" t="s">
        <v>89</v>
      </c>
      <c r="F658" t="s">
        <v>18</v>
      </c>
      <c r="G658">
        <v>286.64</v>
      </c>
      <c r="H658">
        <v>2</v>
      </c>
      <c r="I658">
        <v>0</v>
      </c>
      <c r="J658" t="s">
        <v>28</v>
      </c>
      <c r="K658" t="s">
        <v>20</v>
      </c>
      <c r="L658" t="s">
        <v>21</v>
      </c>
      <c r="M658" t="s">
        <v>36</v>
      </c>
      <c r="N658" t="s">
        <v>23</v>
      </c>
    </row>
    <row r="659" spans="1:14" x14ac:dyDescent="0.3">
      <c r="A659">
        <v>658</v>
      </c>
      <c r="B659" t="s">
        <v>31</v>
      </c>
      <c r="C659" t="s">
        <v>378</v>
      </c>
      <c r="D659" t="s">
        <v>195</v>
      </c>
      <c r="E659" t="s">
        <v>171</v>
      </c>
      <c r="F659" t="s">
        <v>54</v>
      </c>
      <c r="G659">
        <v>242.59</v>
      </c>
      <c r="H659">
        <v>1</v>
      </c>
      <c r="I659">
        <v>1</v>
      </c>
      <c r="J659" t="s">
        <v>35</v>
      </c>
      <c r="K659" t="s">
        <v>99</v>
      </c>
      <c r="L659" t="s">
        <v>21</v>
      </c>
      <c r="M659" t="s">
        <v>36</v>
      </c>
      <c r="N659" t="s">
        <v>41</v>
      </c>
    </row>
    <row r="660" spans="1:14" x14ac:dyDescent="0.3">
      <c r="A660">
        <v>659</v>
      </c>
      <c r="B660" t="s">
        <v>37</v>
      </c>
      <c r="C660" t="s">
        <v>186</v>
      </c>
      <c r="D660" t="s">
        <v>231</v>
      </c>
      <c r="E660" t="s">
        <v>146</v>
      </c>
      <c r="F660" t="s">
        <v>49</v>
      </c>
      <c r="G660">
        <v>92.89</v>
      </c>
      <c r="H660">
        <v>2</v>
      </c>
      <c r="I660">
        <v>2</v>
      </c>
      <c r="J660" t="s">
        <v>28</v>
      </c>
      <c r="K660" t="s">
        <v>99</v>
      </c>
      <c r="L660" t="s">
        <v>21</v>
      </c>
      <c r="M660" t="s">
        <v>36</v>
      </c>
      <c r="N660" t="s">
        <v>41</v>
      </c>
    </row>
    <row r="661" spans="1:14" x14ac:dyDescent="0.3">
      <c r="A661">
        <v>660</v>
      </c>
      <c r="B661" t="s">
        <v>37</v>
      </c>
      <c r="C661" t="s">
        <v>64</v>
      </c>
      <c r="D661" t="s">
        <v>214</v>
      </c>
      <c r="E661" t="s">
        <v>336</v>
      </c>
      <c r="F661" t="s">
        <v>27</v>
      </c>
      <c r="G661">
        <v>217.54</v>
      </c>
      <c r="H661">
        <v>1</v>
      </c>
      <c r="I661">
        <v>3</v>
      </c>
      <c r="J661" t="s">
        <v>28</v>
      </c>
      <c r="K661" t="s">
        <v>20</v>
      </c>
      <c r="L661" t="s">
        <v>60</v>
      </c>
      <c r="M661" t="s">
        <v>22</v>
      </c>
      <c r="N661" t="s">
        <v>95</v>
      </c>
    </row>
    <row r="662" spans="1:14" x14ac:dyDescent="0.3">
      <c r="A662">
        <v>661</v>
      </c>
      <c r="B662" t="s">
        <v>50</v>
      </c>
      <c r="C662" t="s">
        <v>295</v>
      </c>
      <c r="D662" t="s">
        <v>381</v>
      </c>
      <c r="E662" t="s">
        <v>401</v>
      </c>
      <c r="F662" t="s">
        <v>27</v>
      </c>
      <c r="G662">
        <v>200.15</v>
      </c>
      <c r="H662">
        <v>2</v>
      </c>
      <c r="I662">
        <v>0</v>
      </c>
      <c r="J662" t="s">
        <v>94</v>
      </c>
      <c r="K662" t="s">
        <v>66</v>
      </c>
      <c r="L662" t="s">
        <v>60</v>
      </c>
      <c r="M662" t="s">
        <v>36</v>
      </c>
      <c r="N662" t="s">
        <v>95</v>
      </c>
    </row>
    <row r="663" spans="1:14" x14ac:dyDescent="0.3">
      <c r="A663">
        <v>662</v>
      </c>
      <c r="B663" t="s">
        <v>37</v>
      </c>
      <c r="C663" t="s">
        <v>335</v>
      </c>
      <c r="D663" t="s">
        <v>156</v>
      </c>
      <c r="E663" t="s">
        <v>123</v>
      </c>
      <c r="F663" t="s">
        <v>18</v>
      </c>
      <c r="G663">
        <v>301.33</v>
      </c>
      <c r="H663">
        <v>4</v>
      </c>
      <c r="I663">
        <v>1</v>
      </c>
      <c r="J663" t="s">
        <v>28</v>
      </c>
      <c r="K663" t="s">
        <v>99</v>
      </c>
      <c r="L663" t="s">
        <v>21</v>
      </c>
      <c r="M663" t="s">
        <v>36</v>
      </c>
      <c r="N663" t="s">
        <v>45</v>
      </c>
    </row>
    <row r="664" spans="1:14" x14ac:dyDescent="0.3">
      <c r="A664">
        <v>663</v>
      </c>
      <c r="B664" t="s">
        <v>31</v>
      </c>
      <c r="C664" t="s">
        <v>336</v>
      </c>
      <c r="D664" t="s">
        <v>284</v>
      </c>
      <c r="E664" t="s">
        <v>143</v>
      </c>
      <c r="F664" t="s">
        <v>49</v>
      </c>
      <c r="G664">
        <v>74.349999999999994</v>
      </c>
      <c r="H664">
        <v>1</v>
      </c>
      <c r="I664">
        <v>1</v>
      </c>
      <c r="J664" t="s">
        <v>19</v>
      </c>
      <c r="K664" t="s">
        <v>29</v>
      </c>
      <c r="L664" t="s">
        <v>21</v>
      </c>
      <c r="M664" t="s">
        <v>36</v>
      </c>
      <c r="N664" t="s">
        <v>41</v>
      </c>
    </row>
    <row r="665" spans="1:14" x14ac:dyDescent="0.3">
      <c r="A665">
        <v>664</v>
      </c>
      <c r="B665" t="s">
        <v>14</v>
      </c>
      <c r="C665" t="s">
        <v>291</v>
      </c>
      <c r="D665" t="s">
        <v>319</v>
      </c>
      <c r="E665" t="s">
        <v>224</v>
      </c>
      <c r="F665" t="s">
        <v>27</v>
      </c>
      <c r="G665">
        <v>149.44</v>
      </c>
      <c r="H665">
        <v>2</v>
      </c>
      <c r="I665">
        <v>0</v>
      </c>
      <c r="J665" t="s">
        <v>55</v>
      </c>
      <c r="K665" t="s">
        <v>99</v>
      </c>
      <c r="L665" t="s">
        <v>21</v>
      </c>
      <c r="M665" t="s">
        <v>36</v>
      </c>
      <c r="N665" t="s">
        <v>41</v>
      </c>
    </row>
    <row r="666" spans="1:14" x14ac:dyDescent="0.3">
      <c r="A666">
        <v>665</v>
      </c>
      <c r="B666" t="s">
        <v>37</v>
      </c>
      <c r="C666" t="s">
        <v>24</v>
      </c>
      <c r="D666" t="s">
        <v>282</v>
      </c>
      <c r="E666" t="s">
        <v>257</v>
      </c>
      <c r="F666" t="s">
        <v>49</v>
      </c>
      <c r="G666">
        <v>69.23</v>
      </c>
      <c r="H666">
        <v>4</v>
      </c>
      <c r="I666">
        <v>0</v>
      </c>
      <c r="J666" t="s">
        <v>55</v>
      </c>
      <c r="K666" t="s">
        <v>99</v>
      </c>
      <c r="L666" t="s">
        <v>56</v>
      </c>
      <c r="M666" t="s">
        <v>22</v>
      </c>
      <c r="N666" t="s">
        <v>41</v>
      </c>
    </row>
    <row r="667" spans="1:14" x14ac:dyDescent="0.3">
      <c r="A667">
        <v>666</v>
      </c>
      <c r="B667" t="s">
        <v>50</v>
      </c>
      <c r="C667" t="s">
        <v>113</v>
      </c>
      <c r="D667" t="s">
        <v>175</v>
      </c>
      <c r="E667" t="s">
        <v>190</v>
      </c>
      <c r="F667" t="s">
        <v>49</v>
      </c>
      <c r="G667">
        <v>155.65</v>
      </c>
      <c r="H667">
        <v>4</v>
      </c>
      <c r="I667">
        <v>2</v>
      </c>
      <c r="J667" t="s">
        <v>28</v>
      </c>
      <c r="K667" t="s">
        <v>99</v>
      </c>
      <c r="L667" t="s">
        <v>21</v>
      </c>
      <c r="M667" t="s">
        <v>22</v>
      </c>
      <c r="N667" t="s">
        <v>30</v>
      </c>
    </row>
    <row r="668" spans="1:14" x14ac:dyDescent="0.3">
      <c r="A668">
        <v>667</v>
      </c>
      <c r="B668" t="s">
        <v>50</v>
      </c>
      <c r="C668" t="s">
        <v>323</v>
      </c>
      <c r="D668" t="s">
        <v>100</v>
      </c>
      <c r="E668" t="s">
        <v>256</v>
      </c>
      <c r="F668" t="s">
        <v>27</v>
      </c>
      <c r="G668">
        <v>212.06</v>
      </c>
      <c r="H668">
        <v>2</v>
      </c>
      <c r="I668">
        <v>0</v>
      </c>
      <c r="J668" t="s">
        <v>35</v>
      </c>
      <c r="K668" t="s">
        <v>99</v>
      </c>
      <c r="L668" t="s">
        <v>21</v>
      </c>
      <c r="M668" t="s">
        <v>36</v>
      </c>
      <c r="N668" t="s">
        <v>41</v>
      </c>
    </row>
    <row r="669" spans="1:14" x14ac:dyDescent="0.3">
      <c r="A669">
        <v>668</v>
      </c>
      <c r="B669" t="s">
        <v>14</v>
      </c>
      <c r="C669" t="s">
        <v>110</v>
      </c>
      <c r="D669" t="s">
        <v>252</v>
      </c>
      <c r="E669" t="s">
        <v>454</v>
      </c>
      <c r="F669" t="s">
        <v>27</v>
      </c>
      <c r="G669">
        <v>112.61</v>
      </c>
      <c r="H669">
        <v>2</v>
      </c>
      <c r="I669">
        <v>2</v>
      </c>
      <c r="J669" t="s">
        <v>19</v>
      </c>
      <c r="K669" t="s">
        <v>66</v>
      </c>
      <c r="L669" t="s">
        <v>21</v>
      </c>
      <c r="M669" t="s">
        <v>36</v>
      </c>
      <c r="N669" t="s">
        <v>41</v>
      </c>
    </row>
    <row r="670" spans="1:14" x14ac:dyDescent="0.3">
      <c r="A670">
        <v>669</v>
      </c>
      <c r="B670" t="s">
        <v>14</v>
      </c>
      <c r="C670" t="s">
        <v>213</v>
      </c>
      <c r="D670" t="s">
        <v>83</v>
      </c>
      <c r="E670" t="s">
        <v>455</v>
      </c>
      <c r="F670" t="s">
        <v>27</v>
      </c>
      <c r="G670">
        <v>100.98</v>
      </c>
      <c r="H670">
        <v>3</v>
      </c>
      <c r="I670">
        <v>1</v>
      </c>
      <c r="J670" t="s">
        <v>35</v>
      </c>
      <c r="K670" t="s">
        <v>44</v>
      </c>
      <c r="L670" t="s">
        <v>56</v>
      </c>
      <c r="M670" t="s">
        <v>36</v>
      </c>
      <c r="N670" t="s">
        <v>23</v>
      </c>
    </row>
    <row r="671" spans="1:14" x14ac:dyDescent="0.3">
      <c r="A671">
        <v>670</v>
      </c>
      <c r="B671" t="s">
        <v>37</v>
      </c>
      <c r="C671" t="s">
        <v>51</v>
      </c>
      <c r="D671" t="s">
        <v>374</v>
      </c>
      <c r="E671" t="s">
        <v>111</v>
      </c>
      <c r="F671" t="s">
        <v>27</v>
      </c>
      <c r="G671">
        <v>216.22</v>
      </c>
      <c r="H671">
        <v>1</v>
      </c>
      <c r="I671">
        <v>0</v>
      </c>
      <c r="J671" t="s">
        <v>55</v>
      </c>
      <c r="K671" t="s">
        <v>99</v>
      </c>
      <c r="L671" t="s">
        <v>21</v>
      </c>
      <c r="M671" t="s">
        <v>36</v>
      </c>
      <c r="N671" t="s">
        <v>30</v>
      </c>
    </row>
    <row r="672" spans="1:14" x14ac:dyDescent="0.3">
      <c r="A672">
        <v>671</v>
      </c>
      <c r="B672" t="s">
        <v>31</v>
      </c>
      <c r="C672" t="s">
        <v>422</v>
      </c>
      <c r="D672" t="s">
        <v>64</v>
      </c>
      <c r="E672" t="s">
        <v>192</v>
      </c>
      <c r="F672" t="s">
        <v>18</v>
      </c>
      <c r="G672">
        <v>182.4</v>
      </c>
      <c r="H672">
        <v>2</v>
      </c>
      <c r="I672">
        <v>0</v>
      </c>
      <c r="J672" t="s">
        <v>19</v>
      </c>
      <c r="K672" t="s">
        <v>29</v>
      </c>
      <c r="L672" t="s">
        <v>21</v>
      </c>
      <c r="M672" t="s">
        <v>22</v>
      </c>
      <c r="N672" t="s">
        <v>41</v>
      </c>
    </row>
    <row r="673" spans="1:14" x14ac:dyDescent="0.3">
      <c r="A673">
        <v>672</v>
      </c>
      <c r="B673" t="s">
        <v>14</v>
      </c>
      <c r="C673" t="s">
        <v>244</v>
      </c>
      <c r="D673" t="s">
        <v>405</v>
      </c>
      <c r="E673" t="s">
        <v>64</v>
      </c>
      <c r="F673" t="s">
        <v>27</v>
      </c>
      <c r="G673">
        <v>105.88</v>
      </c>
      <c r="H673">
        <v>2</v>
      </c>
      <c r="I673">
        <v>1</v>
      </c>
      <c r="J673" t="s">
        <v>28</v>
      </c>
      <c r="K673" t="s">
        <v>44</v>
      </c>
      <c r="L673" t="s">
        <v>21</v>
      </c>
      <c r="M673" t="s">
        <v>36</v>
      </c>
      <c r="N673" t="s">
        <v>41</v>
      </c>
    </row>
    <row r="674" spans="1:14" x14ac:dyDescent="0.3">
      <c r="A674">
        <v>673</v>
      </c>
      <c r="B674" t="s">
        <v>50</v>
      </c>
      <c r="C674" t="s">
        <v>110</v>
      </c>
      <c r="D674" t="s">
        <v>254</v>
      </c>
      <c r="E674" t="s">
        <v>366</v>
      </c>
      <c r="F674" t="s">
        <v>49</v>
      </c>
      <c r="G674">
        <v>106.63</v>
      </c>
      <c r="H674">
        <v>4</v>
      </c>
      <c r="I674">
        <v>0</v>
      </c>
      <c r="J674" t="s">
        <v>19</v>
      </c>
      <c r="K674" t="s">
        <v>66</v>
      </c>
      <c r="L674" t="s">
        <v>70</v>
      </c>
      <c r="M674" t="s">
        <v>36</v>
      </c>
      <c r="N674" t="s">
        <v>41</v>
      </c>
    </row>
    <row r="675" spans="1:14" x14ac:dyDescent="0.3">
      <c r="A675">
        <v>674</v>
      </c>
      <c r="B675" t="s">
        <v>37</v>
      </c>
      <c r="C675" t="s">
        <v>299</v>
      </c>
      <c r="D675" t="s">
        <v>242</v>
      </c>
      <c r="E675" t="s">
        <v>409</v>
      </c>
      <c r="F675" t="s">
        <v>49</v>
      </c>
      <c r="G675">
        <v>141.16999999999999</v>
      </c>
      <c r="H675">
        <v>2</v>
      </c>
      <c r="I675">
        <v>0</v>
      </c>
      <c r="J675" t="s">
        <v>35</v>
      </c>
      <c r="K675" t="s">
        <v>20</v>
      </c>
      <c r="L675" t="s">
        <v>60</v>
      </c>
      <c r="M675" t="s">
        <v>36</v>
      </c>
      <c r="N675" t="s">
        <v>23</v>
      </c>
    </row>
    <row r="676" spans="1:14" x14ac:dyDescent="0.3">
      <c r="A676">
        <v>675</v>
      </c>
      <c r="B676" t="s">
        <v>37</v>
      </c>
      <c r="C676" t="s">
        <v>391</v>
      </c>
      <c r="D676" t="s">
        <v>210</v>
      </c>
      <c r="E676" t="s">
        <v>262</v>
      </c>
      <c r="F676" t="s">
        <v>54</v>
      </c>
      <c r="G676">
        <v>312.18</v>
      </c>
      <c r="H676">
        <v>2</v>
      </c>
      <c r="I676">
        <v>2</v>
      </c>
      <c r="J676" t="s">
        <v>35</v>
      </c>
      <c r="K676" t="s">
        <v>99</v>
      </c>
      <c r="L676" t="s">
        <v>56</v>
      </c>
      <c r="M676" t="s">
        <v>22</v>
      </c>
      <c r="N676" t="s">
        <v>30</v>
      </c>
    </row>
    <row r="677" spans="1:14" x14ac:dyDescent="0.3">
      <c r="A677">
        <v>676</v>
      </c>
      <c r="B677" t="s">
        <v>31</v>
      </c>
      <c r="C677" t="s">
        <v>278</v>
      </c>
      <c r="D677" t="s">
        <v>158</v>
      </c>
      <c r="E677" t="s">
        <v>242</v>
      </c>
      <c r="F677" t="s">
        <v>27</v>
      </c>
      <c r="G677">
        <v>100.63</v>
      </c>
      <c r="H677">
        <v>1</v>
      </c>
      <c r="I677">
        <v>1</v>
      </c>
      <c r="J677" t="s">
        <v>35</v>
      </c>
      <c r="K677" t="s">
        <v>20</v>
      </c>
      <c r="L677" t="s">
        <v>56</v>
      </c>
      <c r="M677" t="s">
        <v>36</v>
      </c>
      <c r="N677" t="s">
        <v>41</v>
      </c>
    </row>
    <row r="678" spans="1:14" x14ac:dyDescent="0.3">
      <c r="A678">
        <v>677</v>
      </c>
      <c r="B678" t="s">
        <v>50</v>
      </c>
      <c r="C678" t="s">
        <v>351</v>
      </c>
      <c r="D678" t="s">
        <v>164</v>
      </c>
      <c r="E678" t="s">
        <v>211</v>
      </c>
      <c r="F678" t="s">
        <v>49</v>
      </c>
      <c r="G678">
        <v>79.36</v>
      </c>
      <c r="H678">
        <v>3</v>
      </c>
      <c r="I678">
        <v>0</v>
      </c>
      <c r="J678" t="s">
        <v>35</v>
      </c>
      <c r="K678" t="s">
        <v>20</v>
      </c>
      <c r="L678" t="s">
        <v>21</v>
      </c>
      <c r="M678" t="s">
        <v>36</v>
      </c>
      <c r="N678" t="s">
        <v>41</v>
      </c>
    </row>
    <row r="679" spans="1:14" x14ac:dyDescent="0.3">
      <c r="A679">
        <v>678</v>
      </c>
      <c r="B679" t="s">
        <v>37</v>
      </c>
      <c r="C679" t="s">
        <v>416</v>
      </c>
      <c r="D679" t="s">
        <v>80</v>
      </c>
      <c r="E679" t="s">
        <v>161</v>
      </c>
      <c r="F679" t="s">
        <v>49</v>
      </c>
      <c r="G679">
        <v>126.21</v>
      </c>
      <c r="H679">
        <v>2</v>
      </c>
      <c r="I679">
        <v>3</v>
      </c>
      <c r="J679" t="s">
        <v>35</v>
      </c>
      <c r="K679" t="s">
        <v>29</v>
      </c>
      <c r="L679" t="s">
        <v>60</v>
      </c>
      <c r="M679" t="s">
        <v>22</v>
      </c>
      <c r="N679" t="s">
        <v>41</v>
      </c>
    </row>
    <row r="680" spans="1:14" x14ac:dyDescent="0.3">
      <c r="A680">
        <v>679</v>
      </c>
      <c r="B680" t="s">
        <v>50</v>
      </c>
      <c r="C680" t="s">
        <v>275</v>
      </c>
      <c r="D680" t="s">
        <v>208</v>
      </c>
      <c r="E680" t="s">
        <v>241</v>
      </c>
      <c r="F680" t="s">
        <v>54</v>
      </c>
      <c r="G680">
        <v>599.22</v>
      </c>
      <c r="H680">
        <v>1</v>
      </c>
      <c r="I680">
        <v>0</v>
      </c>
      <c r="J680" t="s">
        <v>35</v>
      </c>
      <c r="K680" t="s">
        <v>66</v>
      </c>
      <c r="L680" t="s">
        <v>21</v>
      </c>
      <c r="M680" t="s">
        <v>36</v>
      </c>
      <c r="N680" t="s">
        <v>41</v>
      </c>
    </row>
    <row r="681" spans="1:14" x14ac:dyDescent="0.3">
      <c r="A681">
        <v>680</v>
      </c>
      <c r="B681" t="s">
        <v>37</v>
      </c>
      <c r="C681" t="s">
        <v>136</v>
      </c>
      <c r="D681" t="s">
        <v>342</v>
      </c>
      <c r="E681" t="s">
        <v>400</v>
      </c>
      <c r="F681" t="s">
        <v>18</v>
      </c>
      <c r="G681">
        <v>209.1</v>
      </c>
      <c r="H681">
        <v>3</v>
      </c>
      <c r="I681">
        <v>0</v>
      </c>
      <c r="J681" t="s">
        <v>35</v>
      </c>
      <c r="K681" t="s">
        <v>66</v>
      </c>
      <c r="L681" t="s">
        <v>21</v>
      </c>
      <c r="M681" t="s">
        <v>36</v>
      </c>
      <c r="N681" t="s">
        <v>45</v>
      </c>
    </row>
    <row r="682" spans="1:14" x14ac:dyDescent="0.3">
      <c r="A682">
        <v>681</v>
      </c>
      <c r="B682" t="s">
        <v>50</v>
      </c>
      <c r="C682" t="s">
        <v>443</v>
      </c>
      <c r="D682" t="s">
        <v>189</v>
      </c>
      <c r="E682" t="s">
        <v>387</v>
      </c>
      <c r="F682" t="s">
        <v>27</v>
      </c>
      <c r="G682">
        <v>192.61</v>
      </c>
      <c r="H682">
        <v>3</v>
      </c>
      <c r="I682">
        <v>0</v>
      </c>
      <c r="J682" t="s">
        <v>28</v>
      </c>
      <c r="K682" t="s">
        <v>20</v>
      </c>
      <c r="L682" t="s">
        <v>56</v>
      </c>
      <c r="M682" t="s">
        <v>36</v>
      </c>
      <c r="N682" t="s">
        <v>45</v>
      </c>
    </row>
    <row r="683" spans="1:14" x14ac:dyDescent="0.3">
      <c r="A683">
        <v>682</v>
      </c>
      <c r="B683" t="s">
        <v>50</v>
      </c>
      <c r="C683" t="s">
        <v>421</v>
      </c>
      <c r="D683" t="s">
        <v>347</v>
      </c>
      <c r="E683" t="s">
        <v>309</v>
      </c>
      <c r="F683" t="s">
        <v>49</v>
      </c>
      <c r="G683">
        <v>145.46</v>
      </c>
      <c r="H683">
        <v>1</v>
      </c>
      <c r="I683">
        <v>0</v>
      </c>
      <c r="J683" t="s">
        <v>55</v>
      </c>
      <c r="K683" t="s">
        <v>29</v>
      </c>
      <c r="L683" t="s">
        <v>21</v>
      </c>
      <c r="M683" t="s">
        <v>22</v>
      </c>
      <c r="N683" t="s">
        <v>23</v>
      </c>
    </row>
    <row r="684" spans="1:14" x14ac:dyDescent="0.3">
      <c r="A684">
        <v>683</v>
      </c>
      <c r="B684" t="s">
        <v>31</v>
      </c>
      <c r="C684" t="s">
        <v>357</v>
      </c>
      <c r="D684" t="s">
        <v>439</v>
      </c>
      <c r="E684" t="s">
        <v>176</v>
      </c>
      <c r="F684" t="s">
        <v>18</v>
      </c>
      <c r="G684">
        <v>249.49</v>
      </c>
      <c r="H684">
        <v>1</v>
      </c>
      <c r="I684">
        <v>0</v>
      </c>
      <c r="J684" t="s">
        <v>28</v>
      </c>
      <c r="K684" t="s">
        <v>29</v>
      </c>
      <c r="L684" t="s">
        <v>21</v>
      </c>
      <c r="M684" t="s">
        <v>36</v>
      </c>
      <c r="N684" t="s">
        <v>41</v>
      </c>
    </row>
    <row r="685" spans="1:14" x14ac:dyDescent="0.3">
      <c r="A685">
        <v>684</v>
      </c>
      <c r="B685" t="s">
        <v>50</v>
      </c>
      <c r="C685" t="s">
        <v>360</v>
      </c>
      <c r="D685" t="s">
        <v>48</v>
      </c>
      <c r="E685" t="s">
        <v>415</v>
      </c>
      <c r="F685" t="s">
        <v>54</v>
      </c>
      <c r="G685">
        <v>481.91</v>
      </c>
      <c r="H685">
        <v>2</v>
      </c>
      <c r="I685">
        <v>0</v>
      </c>
      <c r="J685" t="s">
        <v>35</v>
      </c>
      <c r="K685" t="s">
        <v>20</v>
      </c>
      <c r="L685" t="s">
        <v>56</v>
      </c>
      <c r="M685" t="s">
        <v>36</v>
      </c>
      <c r="N685" t="s">
        <v>30</v>
      </c>
    </row>
    <row r="686" spans="1:14" x14ac:dyDescent="0.3">
      <c r="A686">
        <v>685</v>
      </c>
      <c r="B686" t="s">
        <v>50</v>
      </c>
      <c r="C686" t="s">
        <v>80</v>
      </c>
      <c r="D686" t="s">
        <v>374</v>
      </c>
      <c r="E686" t="s">
        <v>169</v>
      </c>
      <c r="F686" t="s">
        <v>27</v>
      </c>
      <c r="G686">
        <v>221.71</v>
      </c>
      <c r="H686">
        <v>4</v>
      </c>
      <c r="I686">
        <v>0</v>
      </c>
      <c r="J686" t="s">
        <v>35</v>
      </c>
      <c r="K686" t="s">
        <v>44</v>
      </c>
      <c r="L686" t="s">
        <v>21</v>
      </c>
      <c r="M686" t="s">
        <v>22</v>
      </c>
      <c r="N686" t="s">
        <v>45</v>
      </c>
    </row>
    <row r="687" spans="1:14" x14ac:dyDescent="0.3">
      <c r="A687">
        <v>686</v>
      </c>
      <c r="B687" t="s">
        <v>14</v>
      </c>
      <c r="C687" t="s">
        <v>422</v>
      </c>
      <c r="D687" t="s">
        <v>354</v>
      </c>
      <c r="E687" t="s">
        <v>91</v>
      </c>
      <c r="F687" t="s">
        <v>49</v>
      </c>
      <c r="G687">
        <v>129.05000000000001</v>
      </c>
      <c r="H687">
        <v>4</v>
      </c>
      <c r="I687">
        <v>1</v>
      </c>
      <c r="J687" t="s">
        <v>94</v>
      </c>
      <c r="K687" t="s">
        <v>66</v>
      </c>
      <c r="L687" t="s">
        <v>21</v>
      </c>
      <c r="M687" t="s">
        <v>36</v>
      </c>
      <c r="N687" t="s">
        <v>95</v>
      </c>
    </row>
    <row r="688" spans="1:14" x14ac:dyDescent="0.3">
      <c r="A688">
        <v>687</v>
      </c>
      <c r="B688" t="s">
        <v>50</v>
      </c>
      <c r="C688" t="s">
        <v>192</v>
      </c>
      <c r="D688" t="s">
        <v>125</v>
      </c>
      <c r="E688" t="s">
        <v>146</v>
      </c>
      <c r="F688" t="s">
        <v>49</v>
      </c>
      <c r="G688">
        <v>143.72999999999999</v>
      </c>
      <c r="H688">
        <v>4</v>
      </c>
      <c r="I688">
        <v>2</v>
      </c>
      <c r="J688" t="s">
        <v>35</v>
      </c>
      <c r="K688" t="s">
        <v>29</v>
      </c>
      <c r="L688" t="s">
        <v>60</v>
      </c>
      <c r="M688" t="s">
        <v>36</v>
      </c>
      <c r="N688" t="s">
        <v>41</v>
      </c>
    </row>
    <row r="689" spans="1:14" x14ac:dyDescent="0.3">
      <c r="A689">
        <v>688</v>
      </c>
      <c r="B689" t="s">
        <v>14</v>
      </c>
      <c r="C689" t="s">
        <v>290</v>
      </c>
      <c r="D689" t="s">
        <v>191</v>
      </c>
      <c r="E689" t="s">
        <v>75</v>
      </c>
      <c r="F689" t="s">
        <v>27</v>
      </c>
      <c r="G689">
        <v>119.45</v>
      </c>
      <c r="H689">
        <v>1</v>
      </c>
      <c r="I689">
        <v>0</v>
      </c>
      <c r="J689" t="s">
        <v>94</v>
      </c>
      <c r="K689" t="s">
        <v>20</v>
      </c>
      <c r="L689" t="s">
        <v>21</v>
      </c>
      <c r="M689" t="s">
        <v>36</v>
      </c>
      <c r="N689" t="s">
        <v>41</v>
      </c>
    </row>
    <row r="690" spans="1:14" x14ac:dyDescent="0.3">
      <c r="A690">
        <v>689</v>
      </c>
      <c r="B690" t="s">
        <v>50</v>
      </c>
      <c r="C690" t="s">
        <v>338</v>
      </c>
      <c r="D690" t="s">
        <v>77</v>
      </c>
      <c r="E690" t="s">
        <v>385</v>
      </c>
      <c r="F690" t="s">
        <v>27</v>
      </c>
      <c r="G690">
        <v>171.15</v>
      </c>
      <c r="H690">
        <v>3</v>
      </c>
      <c r="I690">
        <v>0</v>
      </c>
      <c r="J690" t="s">
        <v>35</v>
      </c>
      <c r="K690" t="s">
        <v>66</v>
      </c>
      <c r="L690" t="s">
        <v>21</v>
      </c>
      <c r="M690" t="s">
        <v>22</v>
      </c>
      <c r="N690" t="s">
        <v>41</v>
      </c>
    </row>
    <row r="691" spans="1:14" x14ac:dyDescent="0.3">
      <c r="A691">
        <v>690</v>
      </c>
      <c r="B691" t="s">
        <v>31</v>
      </c>
      <c r="C691" t="s">
        <v>53</v>
      </c>
      <c r="D691" t="s">
        <v>409</v>
      </c>
      <c r="E691" t="s">
        <v>306</v>
      </c>
      <c r="F691" t="s">
        <v>18</v>
      </c>
      <c r="G691">
        <v>215.56</v>
      </c>
      <c r="H691">
        <v>2</v>
      </c>
      <c r="I691">
        <v>0</v>
      </c>
      <c r="J691" t="s">
        <v>55</v>
      </c>
      <c r="K691" t="s">
        <v>20</v>
      </c>
      <c r="L691" t="s">
        <v>70</v>
      </c>
      <c r="M691" t="s">
        <v>36</v>
      </c>
      <c r="N691" t="s">
        <v>41</v>
      </c>
    </row>
    <row r="692" spans="1:14" x14ac:dyDescent="0.3">
      <c r="A692">
        <v>691</v>
      </c>
      <c r="B692" t="s">
        <v>37</v>
      </c>
      <c r="C692" t="s">
        <v>296</v>
      </c>
      <c r="D692" t="s">
        <v>207</v>
      </c>
      <c r="E692" t="s">
        <v>26</v>
      </c>
      <c r="F692" t="s">
        <v>27</v>
      </c>
      <c r="G692">
        <v>167.1</v>
      </c>
      <c r="H692">
        <v>3</v>
      </c>
      <c r="I692">
        <v>1</v>
      </c>
      <c r="J692" t="s">
        <v>35</v>
      </c>
      <c r="K692" t="s">
        <v>99</v>
      </c>
      <c r="L692" t="s">
        <v>21</v>
      </c>
      <c r="M692" t="s">
        <v>36</v>
      </c>
      <c r="N692" t="s">
        <v>41</v>
      </c>
    </row>
    <row r="693" spans="1:14" x14ac:dyDescent="0.3">
      <c r="A693">
        <v>692</v>
      </c>
      <c r="B693" t="s">
        <v>50</v>
      </c>
      <c r="C693" t="s">
        <v>161</v>
      </c>
      <c r="D693" t="s">
        <v>351</v>
      </c>
      <c r="E693" t="s">
        <v>316</v>
      </c>
      <c r="F693" t="s">
        <v>27</v>
      </c>
      <c r="G693">
        <v>225.99</v>
      </c>
      <c r="H693">
        <v>2</v>
      </c>
      <c r="I693">
        <v>1</v>
      </c>
      <c r="J693" t="s">
        <v>28</v>
      </c>
      <c r="K693" t="s">
        <v>66</v>
      </c>
      <c r="L693" t="s">
        <v>56</v>
      </c>
      <c r="M693" t="s">
        <v>36</v>
      </c>
      <c r="N693" t="s">
        <v>41</v>
      </c>
    </row>
    <row r="694" spans="1:14" x14ac:dyDescent="0.3">
      <c r="A694">
        <v>693</v>
      </c>
      <c r="B694" t="s">
        <v>50</v>
      </c>
      <c r="C694" t="s">
        <v>435</v>
      </c>
      <c r="D694" t="s">
        <v>76</v>
      </c>
      <c r="E694" t="s">
        <v>17</v>
      </c>
      <c r="F694" t="s">
        <v>18</v>
      </c>
      <c r="G694">
        <v>195.7</v>
      </c>
      <c r="H694">
        <v>4</v>
      </c>
      <c r="I694">
        <v>0</v>
      </c>
      <c r="J694" t="s">
        <v>28</v>
      </c>
      <c r="K694" t="s">
        <v>66</v>
      </c>
      <c r="L694" t="s">
        <v>56</v>
      </c>
      <c r="M694" t="s">
        <v>36</v>
      </c>
      <c r="N694" t="s">
        <v>23</v>
      </c>
    </row>
    <row r="695" spans="1:14" x14ac:dyDescent="0.3">
      <c r="A695">
        <v>694</v>
      </c>
      <c r="B695" t="s">
        <v>14</v>
      </c>
      <c r="C695" t="s">
        <v>222</v>
      </c>
      <c r="D695" t="s">
        <v>155</v>
      </c>
      <c r="E695" t="s">
        <v>165</v>
      </c>
      <c r="F695" t="s">
        <v>27</v>
      </c>
      <c r="G695">
        <v>135.22</v>
      </c>
      <c r="H695">
        <v>2</v>
      </c>
      <c r="I695">
        <v>0</v>
      </c>
      <c r="J695" t="s">
        <v>28</v>
      </c>
      <c r="K695" t="s">
        <v>44</v>
      </c>
      <c r="L695" t="s">
        <v>21</v>
      </c>
      <c r="M695" t="s">
        <v>36</v>
      </c>
      <c r="N695" t="s">
        <v>41</v>
      </c>
    </row>
    <row r="696" spans="1:14" x14ac:dyDescent="0.3">
      <c r="A696">
        <v>695</v>
      </c>
      <c r="B696" t="s">
        <v>50</v>
      </c>
      <c r="C696" t="s">
        <v>323</v>
      </c>
      <c r="D696" t="s">
        <v>204</v>
      </c>
      <c r="E696" t="s">
        <v>456</v>
      </c>
      <c r="F696" t="s">
        <v>49</v>
      </c>
      <c r="G696">
        <v>142.61000000000001</v>
      </c>
      <c r="H696">
        <v>1</v>
      </c>
      <c r="I696">
        <v>0</v>
      </c>
      <c r="J696" t="s">
        <v>55</v>
      </c>
      <c r="K696" t="s">
        <v>29</v>
      </c>
      <c r="L696" t="s">
        <v>56</v>
      </c>
      <c r="M696" t="s">
        <v>36</v>
      </c>
      <c r="N696" t="s">
        <v>41</v>
      </c>
    </row>
    <row r="697" spans="1:14" x14ac:dyDescent="0.3">
      <c r="A697">
        <v>696</v>
      </c>
      <c r="B697" t="s">
        <v>37</v>
      </c>
      <c r="C697" t="s">
        <v>147</v>
      </c>
      <c r="D697" t="s">
        <v>226</v>
      </c>
      <c r="E697" t="s">
        <v>231</v>
      </c>
      <c r="F697" t="s">
        <v>27</v>
      </c>
      <c r="G697">
        <v>180.09</v>
      </c>
      <c r="H697">
        <v>2</v>
      </c>
      <c r="I697">
        <v>0</v>
      </c>
      <c r="J697" t="s">
        <v>94</v>
      </c>
      <c r="K697" t="s">
        <v>20</v>
      </c>
      <c r="L697" t="s">
        <v>60</v>
      </c>
      <c r="M697" t="s">
        <v>22</v>
      </c>
      <c r="N697" t="s">
        <v>23</v>
      </c>
    </row>
    <row r="698" spans="1:14" x14ac:dyDescent="0.3">
      <c r="A698">
        <v>697</v>
      </c>
      <c r="B698" t="s">
        <v>14</v>
      </c>
      <c r="C698" t="s">
        <v>393</v>
      </c>
      <c r="D698" t="s">
        <v>357</v>
      </c>
      <c r="E698" t="s">
        <v>183</v>
      </c>
      <c r="F698" t="s">
        <v>18</v>
      </c>
      <c r="G698">
        <v>178.83</v>
      </c>
      <c r="H698">
        <v>1</v>
      </c>
      <c r="I698">
        <v>2</v>
      </c>
      <c r="J698" t="s">
        <v>94</v>
      </c>
      <c r="K698" t="s">
        <v>29</v>
      </c>
      <c r="L698" t="s">
        <v>56</v>
      </c>
      <c r="M698" t="s">
        <v>36</v>
      </c>
      <c r="N698" t="s">
        <v>41</v>
      </c>
    </row>
    <row r="699" spans="1:14" x14ac:dyDescent="0.3">
      <c r="A699">
        <v>698</v>
      </c>
      <c r="B699" t="s">
        <v>37</v>
      </c>
      <c r="C699" t="s">
        <v>393</v>
      </c>
      <c r="D699" t="s">
        <v>371</v>
      </c>
      <c r="E699" t="s">
        <v>356</v>
      </c>
      <c r="F699" t="s">
        <v>49</v>
      </c>
      <c r="G699">
        <v>143.63999999999999</v>
      </c>
      <c r="H699">
        <v>1</v>
      </c>
      <c r="I699">
        <v>0</v>
      </c>
      <c r="J699" t="s">
        <v>28</v>
      </c>
      <c r="K699" t="s">
        <v>99</v>
      </c>
      <c r="L699" t="s">
        <v>21</v>
      </c>
      <c r="M699" t="s">
        <v>36</v>
      </c>
      <c r="N699" t="s">
        <v>41</v>
      </c>
    </row>
    <row r="700" spans="1:14" x14ac:dyDescent="0.3">
      <c r="A700">
        <v>699</v>
      </c>
      <c r="B700" t="s">
        <v>50</v>
      </c>
      <c r="C700" t="s">
        <v>183</v>
      </c>
      <c r="D700" t="s">
        <v>318</v>
      </c>
      <c r="E700" t="s">
        <v>451</v>
      </c>
      <c r="F700" t="s">
        <v>49</v>
      </c>
      <c r="G700">
        <v>165.29</v>
      </c>
      <c r="H700">
        <v>1</v>
      </c>
      <c r="I700">
        <v>1</v>
      </c>
      <c r="J700" t="s">
        <v>19</v>
      </c>
      <c r="K700" t="s">
        <v>66</v>
      </c>
      <c r="L700" t="s">
        <v>60</v>
      </c>
      <c r="M700" t="s">
        <v>36</v>
      </c>
      <c r="N700" t="s">
        <v>41</v>
      </c>
    </row>
    <row r="701" spans="1:14" x14ac:dyDescent="0.3">
      <c r="A701">
        <v>700</v>
      </c>
      <c r="B701" t="s">
        <v>37</v>
      </c>
      <c r="C701" t="s">
        <v>136</v>
      </c>
      <c r="D701" t="s">
        <v>138</v>
      </c>
      <c r="E701" t="s">
        <v>335</v>
      </c>
      <c r="F701" t="s">
        <v>49</v>
      </c>
      <c r="G701">
        <v>96.6</v>
      </c>
      <c r="H701">
        <v>1</v>
      </c>
      <c r="I701">
        <v>3</v>
      </c>
      <c r="J701" t="s">
        <v>55</v>
      </c>
      <c r="K701" t="s">
        <v>20</v>
      </c>
      <c r="L701" t="s">
        <v>21</v>
      </c>
      <c r="M701" t="s">
        <v>36</v>
      </c>
      <c r="N701" t="s">
        <v>95</v>
      </c>
    </row>
    <row r="702" spans="1:14" x14ac:dyDescent="0.3">
      <c r="A702">
        <v>701</v>
      </c>
      <c r="B702" t="s">
        <v>14</v>
      </c>
      <c r="C702" t="s">
        <v>387</v>
      </c>
      <c r="D702" t="s">
        <v>82</v>
      </c>
      <c r="E702" t="s">
        <v>59</v>
      </c>
      <c r="F702" t="s">
        <v>49</v>
      </c>
      <c r="G702">
        <v>85.54</v>
      </c>
      <c r="H702">
        <v>3</v>
      </c>
      <c r="I702">
        <v>0</v>
      </c>
      <c r="J702" t="s">
        <v>28</v>
      </c>
      <c r="K702" t="s">
        <v>20</v>
      </c>
      <c r="L702" t="s">
        <v>56</v>
      </c>
      <c r="M702" t="s">
        <v>36</v>
      </c>
      <c r="N702" t="s">
        <v>41</v>
      </c>
    </row>
    <row r="703" spans="1:14" x14ac:dyDescent="0.3">
      <c r="A703">
        <v>702</v>
      </c>
      <c r="B703" t="s">
        <v>31</v>
      </c>
      <c r="C703" t="s">
        <v>336</v>
      </c>
      <c r="D703" t="s">
        <v>127</v>
      </c>
      <c r="E703" t="s">
        <v>293</v>
      </c>
      <c r="F703" t="s">
        <v>27</v>
      </c>
      <c r="G703">
        <v>155.53</v>
      </c>
      <c r="H703">
        <v>2</v>
      </c>
      <c r="I703">
        <v>2</v>
      </c>
      <c r="J703" t="s">
        <v>35</v>
      </c>
      <c r="K703" t="s">
        <v>66</v>
      </c>
      <c r="L703" t="s">
        <v>21</v>
      </c>
      <c r="M703" t="s">
        <v>36</v>
      </c>
      <c r="N703" t="s">
        <v>95</v>
      </c>
    </row>
    <row r="704" spans="1:14" x14ac:dyDescent="0.3">
      <c r="A704">
        <v>703</v>
      </c>
      <c r="B704" t="s">
        <v>31</v>
      </c>
      <c r="C704" t="s">
        <v>52</v>
      </c>
      <c r="D704" t="s">
        <v>116</v>
      </c>
      <c r="E704" t="s">
        <v>137</v>
      </c>
      <c r="F704" t="s">
        <v>49</v>
      </c>
      <c r="G704">
        <v>66.97</v>
      </c>
      <c r="H704">
        <v>2</v>
      </c>
      <c r="I704">
        <v>0</v>
      </c>
      <c r="J704" t="s">
        <v>19</v>
      </c>
      <c r="K704" t="s">
        <v>44</v>
      </c>
      <c r="L704" t="s">
        <v>56</v>
      </c>
      <c r="M704" t="s">
        <v>36</v>
      </c>
      <c r="N704" t="s">
        <v>23</v>
      </c>
    </row>
    <row r="705" spans="1:14" x14ac:dyDescent="0.3">
      <c r="A705">
        <v>704</v>
      </c>
      <c r="B705" t="s">
        <v>37</v>
      </c>
      <c r="C705" t="s">
        <v>397</v>
      </c>
      <c r="D705" t="s">
        <v>76</v>
      </c>
      <c r="E705" t="s">
        <v>147</v>
      </c>
      <c r="F705" t="s">
        <v>27</v>
      </c>
      <c r="G705">
        <v>207.06</v>
      </c>
      <c r="H705">
        <v>4</v>
      </c>
      <c r="I705">
        <v>0</v>
      </c>
      <c r="J705" t="s">
        <v>19</v>
      </c>
      <c r="K705" t="s">
        <v>44</v>
      </c>
      <c r="L705" t="s">
        <v>56</v>
      </c>
      <c r="M705" t="s">
        <v>36</v>
      </c>
      <c r="N705" t="s">
        <v>30</v>
      </c>
    </row>
    <row r="706" spans="1:14" x14ac:dyDescent="0.3">
      <c r="A706">
        <v>705</v>
      </c>
      <c r="B706" t="s">
        <v>50</v>
      </c>
      <c r="C706" t="s">
        <v>342</v>
      </c>
      <c r="D706" t="s">
        <v>321</v>
      </c>
      <c r="E706" t="s">
        <v>116</v>
      </c>
      <c r="F706" t="s">
        <v>18</v>
      </c>
      <c r="G706">
        <v>255.46</v>
      </c>
      <c r="H706">
        <v>1</v>
      </c>
      <c r="I706">
        <v>1</v>
      </c>
      <c r="J706" t="s">
        <v>19</v>
      </c>
      <c r="K706" t="s">
        <v>66</v>
      </c>
      <c r="L706" t="s">
        <v>21</v>
      </c>
      <c r="M706" t="s">
        <v>36</v>
      </c>
      <c r="N706" t="s">
        <v>41</v>
      </c>
    </row>
    <row r="707" spans="1:14" x14ac:dyDescent="0.3">
      <c r="A707">
        <v>706</v>
      </c>
      <c r="B707" t="s">
        <v>14</v>
      </c>
      <c r="C707" t="s">
        <v>273</v>
      </c>
      <c r="D707" t="s">
        <v>242</v>
      </c>
      <c r="E707" t="s">
        <v>374</v>
      </c>
      <c r="F707" t="s">
        <v>27</v>
      </c>
      <c r="G707">
        <v>134.69999999999999</v>
      </c>
      <c r="H707">
        <v>2</v>
      </c>
      <c r="I707">
        <v>0</v>
      </c>
      <c r="J707" t="s">
        <v>28</v>
      </c>
      <c r="K707" t="s">
        <v>66</v>
      </c>
      <c r="L707" t="s">
        <v>56</v>
      </c>
      <c r="M707" t="s">
        <v>36</v>
      </c>
      <c r="N707" t="s">
        <v>45</v>
      </c>
    </row>
    <row r="708" spans="1:14" x14ac:dyDescent="0.3">
      <c r="A708">
        <v>707</v>
      </c>
      <c r="B708" t="s">
        <v>50</v>
      </c>
      <c r="C708" t="s">
        <v>267</v>
      </c>
      <c r="D708" t="s">
        <v>71</v>
      </c>
      <c r="E708" t="s">
        <v>162</v>
      </c>
      <c r="F708" t="s">
        <v>49</v>
      </c>
      <c r="G708">
        <v>107.13</v>
      </c>
      <c r="H708">
        <v>1</v>
      </c>
      <c r="I708">
        <v>2</v>
      </c>
      <c r="J708" t="s">
        <v>19</v>
      </c>
      <c r="K708" t="s">
        <v>66</v>
      </c>
      <c r="L708" t="s">
        <v>21</v>
      </c>
      <c r="M708" t="s">
        <v>22</v>
      </c>
      <c r="N708" t="s">
        <v>41</v>
      </c>
    </row>
    <row r="709" spans="1:14" x14ac:dyDescent="0.3">
      <c r="A709">
        <v>708</v>
      </c>
      <c r="B709" t="s">
        <v>37</v>
      </c>
      <c r="C709" t="s">
        <v>293</v>
      </c>
      <c r="D709" t="s">
        <v>42</v>
      </c>
      <c r="E709" t="s">
        <v>117</v>
      </c>
      <c r="F709" t="s">
        <v>27</v>
      </c>
      <c r="G709">
        <v>203.61</v>
      </c>
      <c r="H709">
        <v>4</v>
      </c>
      <c r="I709">
        <v>2</v>
      </c>
      <c r="J709" t="s">
        <v>28</v>
      </c>
      <c r="K709" t="s">
        <v>29</v>
      </c>
      <c r="L709" t="s">
        <v>21</v>
      </c>
      <c r="M709" t="s">
        <v>36</v>
      </c>
      <c r="N709" t="s">
        <v>41</v>
      </c>
    </row>
    <row r="710" spans="1:14" x14ac:dyDescent="0.3">
      <c r="A710">
        <v>709</v>
      </c>
      <c r="B710" t="s">
        <v>50</v>
      </c>
      <c r="C710" t="s">
        <v>342</v>
      </c>
      <c r="D710" t="s">
        <v>32</v>
      </c>
      <c r="E710" t="s">
        <v>104</v>
      </c>
      <c r="F710" t="s">
        <v>18</v>
      </c>
      <c r="G710">
        <v>241.42</v>
      </c>
      <c r="H710">
        <v>3</v>
      </c>
      <c r="I710">
        <v>0</v>
      </c>
      <c r="J710" t="s">
        <v>55</v>
      </c>
      <c r="K710" t="s">
        <v>66</v>
      </c>
      <c r="L710" t="s">
        <v>21</v>
      </c>
      <c r="M710" t="s">
        <v>22</v>
      </c>
      <c r="N710" t="s">
        <v>41</v>
      </c>
    </row>
    <row r="711" spans="1:14" x14ac:dyDescent="0.3">
      <c r="A711">
        <v>710</v>
      </c>
      <c r="B711" t="s">
        <v>37</v>
      </c>
      <c r="C711" t="s">
        <v>193</v>
      </c>
      <c r="D711" t="s">
        <v>457</v>
      </c>
      <c r="E711" t="s">
        <v>108</v>
      </c>
      <c r="F711" t="s">
        <v>18</v>
      </c>
      <c r="G711">
        <v>312.69</v>
      </c>
      <c r="H711">
        <v>1</v>
      </c>
      <c r="I711">
        <v>0</v>
      </c>
      <c r="J711" t="s">
        <v>35</v>
      </c>
      <c r="K711" t="s">
        <v>99</v>
      </c>
      <c r="L711" t="s">
        <v>21</v>
      </c>
      <c r="M711" t="s">
        <v>36</v>
      </c>
      <c r="N711" t="s">
        <v>23</v>
      </c>
    </row>
    <row r="712" spans="1:14" x14ac:dyDescent="0.3">
      <c r="A712">
        <v>711</v>
      </c>
      <c r="B712" t="s">
        <v>31</v>
      </c>
      <c r="C712" t="s">
        <v>373</v>
      </c>
      <c r="D712" t="s">
        <v>141</v>
      </c>
      <c r="E712" t="s">
        <v>388</v>
      </c>
      <c r="F712" t="s">
        <v>18</v>
      </c>
      <c r="G712">
        <v>197.89</v>
      </c>
      <c r="H712">
        <v>1</v>
      </c>
      <c r="I712">
        <v>1</v>
      </c>
      <c r="J712" t="s">
        <v>28</v>
      </c>
      <c r="K712" t="s">
        <v>20</v>
      </c>
      <c r="L712" t="s">
        <v>21</v>
      </c>
      <c r="M712" t="s">
        <v>36</v>
      </c>
      <c r="N712" t="s">
        <v>41</v>
      </c>
    </row>
    <row r="713" spans="1:14" x14ac:dyDescent="0.3">
      <c r="A713">
        <v>712</v>
      </c>
      <c r="B713" t="s">
        <v>14</v>
      </c>
      <c r="C713" t="s">
        <v>196</v>
      </c>
      <c r="D713" t="s">
        <v>143</v>
      </c>
      <c r="E713" t="s">
        <v>189</v>
      </c>
      <c r="F713" t="s">
        <v>54</v>
      </c>
      <c r="G713">
        <v>384.19</v>
      </c>
      <c r="H713">
        <v>1</v>
      </c>
      <c r="I713">
        <v>0</v>
      </c>
      <c r="J713" t="s">
        <v>28</v>
      </c>
      <c r="K713" t="s">
        <v>44</v>
      </c>
      <c r="L713" t="s">
        <v>56</v>
      </c>
      <c r="M713" t="s">
        <v>36</v>
      </c>
      <c r="N713" t="s">
        <v>41</v>
      </c>
    </row>
    <row r="714" spans="1:14" x14ac:dyDescent="0.3">
      <c r="A714">
        <v>713</v>
      </c>
      <c r="B714" t="s">
        <v>50</v>
      </c>
      <c r="C714" t="s">
        <v>240</v>
      </c>
      <c r="D714" t="s">
        <v>284</v>
      </c>
      <c r="E714" t="s">
        <v>77</v>
      </c>
      <c r="F714" t="s">
        <v>18</v>
      </c>
      <c r="G714">
        <v>360</v>
      </c>
      <c r="H714">
        <v>1</v>
      </c>
      <c r="I714">
        <v>1</v>
      </c>
      <c r="J714" t="s">
        <v>28</v>
      </c>
      <c r="K714" t="s">
        <v>66</v>
      </c>
      <c r="L714" t="s">
        <v>56</v>
      </c>
      <c r="M714" t="s">
        <v>36</v>
      </c>
      <c r="N714" t="s">
        <v>41</v>
      </c>
    </row>
    <row r="715" spans="1:14" x14ac:dyDescent="0.3">
      <c r="A715">
        <v>714</v>
      </c>
      <c r="B715" t="s">
        <v>14</v>
      </c>
      <c r="C715" t="s">
        <v>40</v>
      </c>
      <c r="D715" t="s">
        <v>209</v>
      </c>
      <c r="E715" t="s">
        <v>217</v>
      </c>
      <c r="F715" t="s">
        <v>18</v>
      </c>
      <c r="G715">
        <v>159.77000000000001</v>
      </c>
      <c r="H715">
        <v>2</v>
      </c>
      <c r="I715">
        <v>0</v>
      </c>
      <c r="J715" t="s">
        <v>94</v>
      </c>
      <c r="K715" t="s">
        <v>29</v>
      </c>
      <c r="L715" t="s">
        <v>56</v>
      </c>
      <c r="M715" t="s">
        <v>22</v>
      </c>
      <c r="N715" t="s">
        <v>41</v>
      </c>
    </row>
    <row r="716" spans="1:14" x14ac:dyDescent="0.3">
      <c r="A716">
        <v>715</v>
      </c>
      <c r="B716" t="s">
        <v>31</v>
      </c>
      <c r="C716" t="s">
        <v>379</v>
      </c>
      <c r="D716" t="s">
        <v>163</v>
      </c>
      <c r="E716" t="s">
        <v>249</v>
      </c>
      <c r="F716" t="s">
        <v>18</v>
      </c>
      <c r="G716">
        <v>171.48</v>
      </c>
      <c r="H716">
        <v>2</v>
      </c>
      <c r="I716">
        <v>0</v>
      </c>
      <c r="J716" t="s">
        <v>55</v>
      </c>
      <c r="K716" t="s">
        <v>99</v>
      </c>
      <c r="L716" t="s">
        <v>21</v>
      </c>
      <c r="M716" t="s">
        <v>36</v>
      </c>
      <c r="N716" t="s">
        <v>30</v>
      </c>
    </row>
    <row r="717" spans="1:14" x14ac:dyDescent="0.3">
      <c r="A717">
        <v>716</v>
      </c>
      <c r="B717" t="s">
        <v>37</v>
      </c>
      <c r="C717" t="s">
        <v>210</v>
      </c>
      <c r="D717" t="s">
        <v>318</v>
      </c>
      <c r="E717" t="s">
        <v>341</v>
      </c>
      <c r="F717" t="s">
        <v>49</v>
      </c>
      <c r="G717">
        <v>82.22</v>
      </c>
      <c r="H717">
        <v>1</v>
      </c>
      <c r="I717">
        <v>2</v>
      </c>
      <c r="J717" t="s">
        <v>55</v>
      </c>
      <c r="K717" t="s">
        <v>99</v>
      </c>
      <c r="L717" t="s">
        <v>21</v>
      </c>
      <c r="M717" t="s">
        <v>22</v>
      </c>
      <c r="N717" t="s">
        <v>41</v>
      </c>
    </row>
    <row r="718" spans="1:14" x14ac:dyDescent="0.3">
      <c r="A718">
        <v>717</v>
      </c>
      <c r="B718" t="s">
        <v>50</v>
      </c>
      <c r="C718" t="s">
        <v>247</v>
      </c>
      <c r="D718" t="s">
        <v>168</v>
      </c>
      <c r="E718" t="s">
        <v>213</v>
      </c>
      <c r="F718" t="s">
        <v>27</v>
      </c>
      <c r="G718">
        <v>143.84</v>
      </c>
      <c r="H718">
        <v>2</v>
      </c>
      <c r="I718">
        <v>0</v>
      </c>
      <c r="J718" t="s">
        <v>28</v>
      </c>
      <c r="K718" t="s">
        <v>29</v>
      </c>
      <c r="L718" t="s">
        <v>21</v>
      </c>
      <c r="M718" t="s">
        <v>36</v>
      </c>
      <c r="N718" t="s">
        <v>41</v>
      </c>
    </row>
    <row r="719" spans="1:14" x14ac:dyDescent="0.3">
      <c r="A719">
        <v>718</v>
      </c>
      <c r="B719" t="s">
        <v>50</v>
      </c>
      <c r="C719" t="s">
        <v>137</v>
      </c>
      <c r="D719" t="s">
        <v>51</v>
      </c>
      <c r="E719" t="s">
        <v>124</v>
      </c>
      <c r="F719" t="s">
        <v>49</v>
      </c>
      <c r="G719">
        <v>95.24</v>
      </c>
      <c r="H719">
        <v>1</v>
      </c>
      <c r="I719">
        <v>0</v>
      </c>
      <c r="J719" t="s">
        <v>55</v>
      </c>
      <c r="K719" t="s">
        <v>44</v>
      </c>
      <c r="L719" t="s">
        <v>21</v>
      </c>
      <c r="M719" t="s">
        <v>36</v>
      </c>
      <c r="N719" t="s">
        <v>23</v>
      </c>
    </row>
    <row r="720" spans="1:14" x14ac:dyDescent="0.3">
      <c r="A720">
        <v>719</v>
      </c>
      <c r="B720" t="s">
        <v>31</v>
      </c>
      <c r="C720" t="s">
        <v>377</v>
      </c>
      <c r="D720" t="s">
        <v>194</v>
      </c>
      <c r="E720" t="s">
        <v>113</v>
      </c>
      <c r="F720" t="s">
        <v>49</v>
      </c>
      <c r="G720">
        <v>87.52</v>
      </c>
      <c r="H720">
        <v>1</v>
      </c>
      <c r="I720">
        <v>2</v>
      </c>
      <c r="J720" t="s">
        <v>94</v>
      </c>
      <c r="K720" t="s">
        <v>29</v>
      </c>
      <c r="L720" t="s">
        <v>21</v>
      </c>
      <c r="M720" t="s">
        <v>22</v>
      </c>
      <c r="N720" t="s">
        <v>23</v>
      </c>
    </row>
    <row r="721" spans="1:14" x14ac:dyDescent="0.3">
      <c r="A721">
        <v>720</v>
      </c>
      <c r="B721" t="s">
        <v>14</v>
      </c>
      <c r="C721" t="s">
        <v>239</v>
      </c>
      <c r="D721" t="s">
        <v>38</v>
      </c>
      <c r="E721" t="s">
        <v>391</v>
      </c>
      <c r="F721" t="s">
        <v>49</v>
      </c>
      <c r="G721">
        <v>80.16</v>
      </c>
      <c r="H721">
        <v>2</v>
      </c>
      <c r="I721">
        <v>1</v>
      </c>
      <c r="J721" t="s">
        <v>28</v>
      </c>
      <c r="K721" t="s">
        <v>44</v>
      </c>
      <c r="L721" t="s">
        <v>56</v>
      </c>
      <c r="M721" t="s">
        <v>36</v>
      </c>
      <c r="N721" t="s">
        <v>23</v>
      </c>
    </row>
    <row r="722" spans="1:14" x14ac:dyDescent="0.3">
      <c r="A722">
        <v>721</v>
      </c>
      <c r="B722" t="s">
        <v>37</v>
      </c>
      <c r="C722" t="s">
        <v>264</v>
      </c>
      <c r="D722" t="s">
        <v>259</v>
      </c>
      <c r="E722" t="s">
        <v>40</v>
      </c>
      <c r="F722" t="s">
        <v>49</v>
      </c>
      <c r="G722">
        <v>95.74</v>
      </c>
      <c r="H722">
        <v>2</v>
      </c>
      <c r="I722">
        <v>3</v>
      </c>
      <c r="J722" t="s">
        <v>94</v>
      </c>
      <c r="K722" t="s">
        <v>29</v>
      </c>
      <c r="L722" t="s">
        <v>21</v>
      </c>
      <c r="M722" t="s">
        <v>22</v>
      </c>
      <c r="N722" t="s">
        <v>41</v>
      </c>
    </row>
    <row r="723" spans="1:14" x14ac:dyDescent="0.3">
      <c r="A723">
        <v>722</v>
      </c>
      <c r="B723" t="s">
        <v>31</v>
      </c>
      <c r="C723" t="s">
        <v>48</v>
      </c>
      <c r="D723" t="s">
        <v>252</v>
      </c>
      <c r="E723" t="s">
        <v>440</v>
      </c>
      <c r="F723" t="s">
        <v>54</v>
      </c>
      <c r="G723">
        <v>345.71</v>
      </c>
      <c r="H723">
        <v>2</v>
      </c>
      <c r="I723">
        <v>0</v>
      </c>
      <c r="J723" t="s">
        <v>28</v>
      </c>
      <c r="K723" t="s">
        <v>20</v>
      </c>
      <c r="L723" t="s">
        <v>60</v>
      </c>
      <c r="M723" t="s">
        <v>36</v>
      </c>
      <c r="N723" t="s">
        <v>45</v>
      </c>
    </row>
    <row r="724" spans="1:14" x14ac:dyDescent="0.3">
      <c r="A724">
        <v>723</v>
      </c>
      <c r="B724" t="s">
        <v>37</v>
      </c>
      <c r="C724" t="s">
        <v>395</v>
      </c>
      <c r="D724" t="s">
        <v>65</v>
      </c>
      <c r="E724" t="s">
        <v>196</v>
      </c>
      <c r="F724" t="s">
        <v>49</v>
      </c>
      <c r="G724">
        <v>128.26</v>
      </c>
      <c r="H724">
        <v>2</v>
      </c>
      <c r="I724">
        <v>1</v>
      </c>
      <c r="J724" t="s">
        <v>35</v>
      </c>
      <c r="K724" t="s">
        <v>66</v>
      </c>
      <c r="L724" t="s">
        <v>60</v>
      </c>
      <c r="M724" t="s">
        <v>36</v>
      </c>
      <c r="N724" t="s">
        <v>41</v>
      </c>
    </row>
    <row r="725" spans="1:14" x14ac:dyDescent="0.3">
      <c r="A725">
        <v>724</v>
      </c>
      <c r="B725" t="s">
        <v>50</v>
      </c>
      <c r="C725" t="s">
        <v>391</v>
      </c>
      <c r="D725" t="s">
        <v>182</v>
      </c>
      <c r="E725" t="s">
        <v>349</v>
      </c>
      <c r="F725" t="s">
        <v>49</v>
      </c>
      <c r="G725">
        <v>140.41</v>
      </c>
      <c r="H725">
        <v>2</v>
      </c>
      <c r="I725">
        <v>0</v>
      </c>
      <c r="J725" t="s">
        <v>35</v>
      </c>
      <c r="K725" t="s">
        <v>99</v>
      </c>
      <c r="L725" t="s">
        <v>60</v>
      </c>
      <c r="M725" t="s">
        <v>22</v>
      </c>
      <c r="N725" t="s">
        <v>41</v>
      </c>
    </row>
    <row r="726" spans="1:14" x14ac:dyDescent="0.3">
      <c r="A726">
        <v>725</v>
      </c>
      <c r="B726" t="s">
        <v>14</v>
      </c>
      <c r="C726" t="s">
        <v>104</v>
      </c>
      <c r="D726" t="s">
        <v>117</v>
      </c>
      <c r="E726" t="s">
        <v>358</v>
      </c>
      <c r="F726" t="s">
        <v>18</v>
      </c>
      <c r="G726">
        <v>175.2</v>
      </c>
      <c r="H726">
        <v>4</v>
      </c>
      <c r="I726">
        <v>1</v>
      </c>
      <c r="J726" t="s">
        <v>35</v>
      </c>
      <c r="K726" t="s">
        <v>44</v>
      </c>
      <c r="L726" t="s">
        <v>56</v>
      </c>
      <c r="M726" t="s">
        <v>36</v>
      </c>
      <c r="N726" t="s">
        <v>30</v>
      </c>
    </row>
    <row r="727" spans="1:14" x14ac:dyDescent="0.3">
      <c r="A727">
        <v>726</v>
      </c>
      <c r="B727" t="s">
        <v>31</v>
      </c>
      <c r="C727" t="s">
        <v>186</v>
      </c>
      <c r="D727" t="s">
        <v>344</v>
      </c>
      <c r="E727" t="s">
        <v>222</v>
      </c>
      <c r="F727" t="s">
        <v>27</v>
      </c>
      <c r="G727">
        <v>123.8</v>
      </c>
      <c r="H727">
        <v>4</v>
      </c>
      <c r="I727">
        <v>0</v>
      </c>
      <c r="J727" t="s">
        <v>28</v>
      </c>
      <c r="K727" t="s">
        <v>44</v>
      </c>
      <c r="L727" t="s">
        <v>56</v>
      </c>
      <c r="M727" t="s">
        <v>36</v>
      </c>
      <c r="N727" t="s">
        <v>41</v>
      </c>
    </row>
    <row r="728" spans="1:14" x14ac:dyDescent="0.3">
      <c r="A728">
        <v>727</v>
      </c>
      <c r="B728" t="s">
        <v>31</v>
      </c>
      <c r="C728" t="s">
        <v>120</v>
      </c>
      <c r="D728" t="s">
        <v>221</v>
      </c>
      <c r="E728" t="s">
        <v>148</v>
      </c>
      <c r="F728" t="s">
        <v>49</v>
      </c>
      <c r="G728">
        <v>54.53</v>
      </c>
      <c r="H728">
        <v>4</v>
      </c>
      <c r="I728">
        <v>0</v>
      </c>
      <c r="J728" t="s">
        <v>94</v>
      </c>
      <c r="K728" t="s">
        <v>44</v>
      </c>
      <c r="L728" t="s">
        <v>70</v>
      </c>
      <c r="M728" t="s">
        <v>36</v>
      </c>
      <c r="N728" t="s">
        <v>23</v>
      </c>
    </row>
    <row r="729" spans="1:14" x14ac:dyDescent="0.3">
      <c r="A729">
        <v>728</v>
      </c>
      <c r="B729" t="s">
        <v>50</v>
      </c>
      <c r="C729" t="s">
        <v>34</v>
      </c>
      <c r="D729" t="s">
        <v>52</v>
      </c>
      <c r="E729" t="s">
        <v>416</v>
      </c>
      <c r="F729" t="s">
        <v>49</v>
      </c>
      <c r="G729">
        <v>103.75</v>
      </c>
      <c r="H729">
        <v>2</v>
      </c>
      <c r="I729">
        <v>0</v>
      </c>
      <c r="J729" t="s">
        <v>28</v>
      </c>
      <c r="K729" t="s">
        <v>29</v>
      </c>
      <c r="L729" t="s">
        <v>21</v>
      </c>
      <c r="M729" t="s">
        <v>36</v>
      </c>
      <c r="N729" t="s">
        <v>41</v>
      </c>
    </row>
    <row r="730" spans="1:14" x14ac:dyDescent="0.3">
      <c r="A730">
        <v>729</v>
      </c>
      <c r="B730" t="s">
        <v>14</v>
      </c>
      <c r="C730" t="s">
        <v>109</v>
      </c>
      <c r="D730" t="s">
        <v>188</v>
      </c>
      <c r="E730" t="s">
        <v>420</v>
      </c>
      <c r="F730" t="s">
        <v>54</v>
      </c>
      <c r="G730">
        <v>414.04</v>
      </c>
      <c r="H730">
        <v>1</v>
      </c>
      <c r="I730">
        <v>1</v>
      </c>
      <c r="J730" t="s">
        <v>19</v>
      </c>
      <c r="K730" t="s">
        <v>20</v>
      </c>
      <c r="L730" t="s">
        <v>21</v>
      </c>
      <c r="M730" t="s">
        <v>22</v>
      </c>
      <c r="N730" t="s">
        <v>95</v>
      </c>
    </row>
    <row r="731" spans="1:14" x14ac:dyDescent="0.3">
      <c r="A731">
        <v>730</v>
      </c>
      <c r="B731" t="s">
        <v>37</v>
      </c>
      <c r="C731" t="s">
        <v>160</v>
      </c>
      <c r="D731" t="s">
        <v>156</v>
      </c>
      <c r="E731" t="s">
        <v>347</v>
      </c>
      <c r="F731" t="s">
        <v>54</v>
      </c>
      <c r="G731">
        <v>530.89</v>
      </c>
      <c r="H731">
        <v>2</v>
      </c>
      <c r="I731">
        <v>0</v>
      </c>
      <c r="J731" t="s">
        <v>19</v>
      </c>
      <c r="K731" t="s">
        <v>66</v>
      </c>
      <c r="L731" t="s">
        <v>56</v>
      </c>
      <c r="M731" t="s">
        <v>22</v>
      </c>
      <c r="N731" t="s">
        <v>45</v>
      </c>
    </row>
    <row r="732" spans="1:14" x14ac:dyDescent="0.3">
      <c r="A732">
        <v>731</v>
      </c>
      <c r="B732" t="s">
        <v>37</v>
      </c>
      <c r="C732" t="s">
        <v>159</v>
      </c>
      <c r="D732" t="s">
        <v>346</v>
      </c>
      <c r="E732" t="s">
        <v>358</v>
      </c>
      <c r="F732" t="s">
        <v>49</v>
      </c>
      <c r="G732">
        <v>143.63</v>
      </c>
      <c r="H732">
        <v>2</v>
      </c>
      <c r="I732">
        <v>0</v>
      </c>
      <c r="J732" t="s">
        <v>35</v>
      </c>
      <c r="K732" t="s">
        <v>29</v>
      </c>
      <c r="L732" t="s">
        <v>21</v>
      </c>
      <c r="M732" t="s">
        <v>36</v>
      </c>
      <c r="N732" t="s">
        <v>23</v>
      </c>
    </row>
    <row r="733" spans="1:14" x14ac:dyDescent="0.3">
      <c r="A733">
        <v>732</v>
      </c>
      <c r="B733" t="s">
        <v>50</v>
      </c>
      <c r="C733" t="s">
        <v>125</v>
      </c>
      <c r="D733" t="s">
        <v>126</v>
      </c>
      <c r="E733" t="s">
        <v>321</v>
      </c>
      <c r="F733" t="s">
        <v>27</v>
      </c>
      <c r="G733">
        <v>242.49</v>
      </c>
      <c r="H733">
        <v>2</v>
      </c>
      <c r="I733">
        <v>2</v>
      </c>
      <c r="J733" t="s">
        <v>28</v>
      </c>
      <c r="K733" t="s">
        <v>29</v>
      </c>
      <c r="L733" t="s">
        <v>21</v>
      </c>
      <c r="M733" t="s">
        <v>22</v>
      </c>
      <c r="N733" t="s">
        <v>95</v>
      </c>
    </row>
    <row r="734" spans="1:14" x14ac:dyDescent="0.3">
      <c r="A734">
        <v>733</v>
      </c>
      <c r="B734" t="s">
        <v>31</v>
      </c>
      <c r="C734" t="s">
        <v>120</v>
      </c>
      <c r="D734" t="s">
        <v>108</v>
      </c>
      <c r="E734" t="s">
        <v>267</v>
      </c>
      <c r="F734" t="s">
        <v>49</v>
      </c>
      <c r="G734">
        <v>107.24</v>
      </c>
      <c r="H734">
        <v>1</v>
      </c>
      <c r="I734">
        <v>1</v>
      </c>
      <c r="J734" t="s">
        <v>19</v>
      </c>
      <c r="K734" t="s">
        <v>44</v>
      </c>
      <c r="L734" t="s">
        <v>21</v>
      </c>
      <c r="M734" t="s">
        <v>22</v>
      </c>
      <c r="N734" t="s">
        <v>41</v>
      </c>
    </row>
    <row r="735" spans="1:14" x14ac:dyDescent="0.3">
      <c r="A735">
        <v>734</v>
      </c>
      <c r="B735" t="s">
        <v>31</v>
      </c>
      <c r="C735" t="s">
        <v>318</v>
      </c>
      <c r="D735" t="s">
        <v>259</v>
      </c>
      <c r="E735" t="s">
        <v>177</v>
      </c>
      <c r="F735" t="s">
        <v>27</v>
      </c>
      <c r="G735">
        <v>145.94</v>
      </c>
      <c r="H735">
        <v>3</v>
      </c>
      <c r="I735">
        <v>0</v>
      </c>
      <c r="J735" t="s">
        <v>55</v>
      </c>
      <c r="K735" t="s">
        <v>44</v>
      </c>
      <c r="L735" t="s">
        <v>56</v>
      </c>
      <c r="M735" t="s">
        <v>22</v>
      </c>
      <c r="N735" t="s">
        <v>41</v>
      </c>
    </row>
    <row r="736" spans="1:14" x14ac:dyDescent="0.3">
      <c r="A736">
        <v>735</v>
      </c>
      <c r="B736" t="s">
        <v>14</v>
      </c>
      <c r="C736" t="s">
        <v>58</v>
      </c>
      <c r="D736" t="s">
        <v>167</v>
      </c>
      <c r="E736" t="s">
        <v>236</v>
      </c>
      <c r="F736" t="s">
        <v>49</v>
      </c>
      <c r="G736">
        <v>81.760000000000005</v>
      </c>
      <c r="H736">
        <v>4</v>
      </c>
      <c r="I736">
        <v>0</v>
      </c>
      <c r="J736" t="s">
        <v>19</v>
      </c>
      <c r="K736" t="s">
        <v>99</v>
      </c>
      <c r="L736" t="s">
        <v>21</v>
      </c>
      <c r="M736" t="s">
        <v>22</v>
      </c>
      <c r="N736" t="s">
        <v>23</v>
      </c>
    </row>
    <row r="737" spans="1:14" x14ac:dyDescent="0.3">
      <c r="A737">
        <v>736</v>
      </c>
      <c r="B737" t="s">
        <v>37</v>
      </c>
      <c r="C737" t="s">
        <v>205</v>
      </c>
      <c r="D737" t="s">
        <v>400</v>
      </c>
      <c r="E737" t="s">
        <v>110</v>
      </c>
      <c r="F737" t="s">
        <v>18</v>
      </c>
      <c r="G737">
        <v>238.85</v>
      </c>
      <c r="H737">
        <v>1</v>
      </c>
      <c r="I737">
        <v>0</v>
      </c>
      <c r="J737" t="s">
        <v>19</v>
      </c>
      <c r="K737" t="s">
        <v>99</v>
      </c>
      <c r="L737" t="s">
        <v>56</v>
      </c>
      <c r="M737" t="s">
        <v>36</v>
      </c>
      <c r="N737" t="s">
        <v>41</v>
      </c>
    </row>
    <row r="738" spans="1:14" x14ac:dyDescent="0.3">
      <c r="A738">
        <v>737</v>
      </c>
      <c r="B738" t="s">
        <v>37</v>
      </c>
      <c r="C738" t="s">
        <v>368</v>
      </c>
      <c r="D738" t="s">
        <v>394</v>
      </c>
      <c r="E738" t="s">
        <v>221</v>
      </c>
      <c r="F738" t="s">
        <v>27</v>
      </c>
      <c r="G738">
        <v>180.85</v>
      </c>
      <c r="H738">
        <v>1</v>
      </c>
      <c r="I738">
        <v>2</v>
      </c>
      <c r="J738" t="s">
        <v>94</v>
      </c>
      <c r="K738" t="s">
        <v>99</v>
      </c>
      <c r="L738" t="s">
        <v>21</v>
      </c>
      <c r="M738" t="s">
        <v>36</v>
      </c>
      <c r="N738" t="s">
        <v>41</v>
      </c>
    </row>
    <row r="739" spans="1:14" x14ac:dyDescent="0.3">
      <c r="A739">
        <v>738</v>
      </c>
      <c r="B739" t="s">
        <v>50</v>
      </c>
      <c r="C739" t="s">
        <v>241</v>
      </c>
      <c r="D739" t="s">
        <v>86</v>
      </c>
      <c r="E739" t="s">
        <v>425</v>
      </c>
      <c r="F739" t="s">
        <v>27</v>
      </c>
      <c r="G739">
        <v>162.19999999999999</v>
      </c>
      <c r="H739">
        <v>2</v>
      </c>
      <c r="I739">
        <v>1</v>
      </c>
      <c r="J739" t="s">
        <v>19</v>
      </c>
      <c r="K739" t="s">
        <v>29</v>
      </c>
      <c r="L739" t="s">
        <v>21</v>
      </c>
      <c r="M739" t="s">
        <v>36</v>
      </c>
      <c r="N739" t="s">
        <v>41</v>
      </c>
    </row>
    <row r="740" spans="1:14" x14ac:dyDescent="0.3">
      <c r="A740">
        <v>739</v>
      </c>
      <c r="B740" t="s">
        <v>50</v>
      </c>
      <c r="C740" t="s">
        <v>242</v>
      </c>
      <c r="D740" t="s">
        <v>412</v>
      </c>
      <c r="E740" t="s">
        <v>425</v>
      </c>
      <c r="F740" t="s">
        <v>49</v>
      </c>
      <c r="G740">
        <v>160.54</v>
      </c>
      <c r="H740">
        <v>4</v>
      </c>
      <c r="I740">
        <v>0</v>
      </c>
      <c r="J740" t="s">
        <v>94</v>
      </c>
      <c r="K740" t="s">
        <v>66</v>
      </c>
      <c r="L740" t="s">
        <v>21</v>
      </c>
      <c r="M740" t="s">
        <v>22</v>
      </c>
      <c r="N740" t="s">
        <v>41</v>
      </c>
    </row>
    <row r="741" spans="1:14" x14ac:dyDescent="0.3">
      <c r="A741">
        <v>740</v>
      </c>
      <c r="B741" t="s">
        <v>50</v>
      </c>
      <c r="C741" t="s">
        <v>389</v>
      </c>
      <c r="D741" t="s">
        <v>383</v>
      </c>
      <c r="E741" t="s">
        <v>453</v>
      </c>
      <c r="F741" t="s">
        <v>27</v>
      </c>
      <c r="G741">
        <v>150.41999999999999</v>
      </c>
      <c r="H741">
        <v>1</v>
      </c>
      <c r="I741">
        <v>1</v>
      </c>
      <c r="J741" t="s">
        <v>55</v>
      </c>
      <c r="K741" t="s">
        <v>29</v>
      </c>
      <c r="L741" t="s">
        <v>56</v>
      </c>
      <c r="M741" t="s">
        <v>36</v>
      </c>
      <c r="N741" t="s">
        <v>41</v>
      </c>
    </row>
    <row r="742" spans="1:14" x14ac:dyDescent="0.3">
      <c r="A742">
        <v>741</v>
      </c>
      <c r="B742" t="s">
        <v>50</v>
      </c>
      <c r="C742" t="s">
        <v>266</v>
      </c>
      <c r="D742" t="s">
        <v>191</v>
      </c>
      <c r="E742" t="s">
        <v>63</v>
      </c>
      <c r="F742" t="s">
        <v>27</v>
      </c>
      <c r="G742">
        <v>185.2</v>
      </c>
      <c r="H742">
        <v>2</v>
      </c>
      <c r="I742">
        <v>0</v>
      </c>
      <c r="J742" t="s">
        <v>35</v>
      </c>
      <c r="K742" t="s">
        <v>44</v>
      </c>
      <c r="L742" t="s">
        <v>21</v>
      </c>
      <c r="M742" t="s">
        <v>36</v>
      </c>
      <c r="N742" t="s">
        <v>23</v>
      </c>
    </row>
    <row r="743" spans="1:14" x14ac:dyDescent="0.3">
      <c r="A743">
        <v>742</v>
      </c>
      <c r="B743" t="s">
        <v>37</v>
      </c>
      <c r="C743" t="s">
        <v>162</v>
      </c>
      <c r="D743" t="s">
        <v>24</v>
      </c>
      <c r="E743" t="s">
        <v>151</v>
      </c>
      <c r="F743" t="s">
        <v>49</v>
      </c>
      <c r="G743">
        <v>128</v>
      </c>
      <c r="H743">
        <v>1</v>
      </c>
      <c r="I743">
        <v>1</v>
      </c>
      <c r="J743" t="s">
        <v>19</v>
      </c>
      <c r="K743" t="s">
        <v>29</v>
      </c>
      <c r="L743" t="s">
        <v>21</v>
      </c>
      <c r="M743" t="s">
        <v>22</v>
      </c>
      <c r="N743" t="s">
        <v>45</v>
      </c>
    </row>
    <row r="744" spans="1:14" x14ac:dyDescent="0.3">
      <c r="A744">
        <v>743</v>
      </c>
      <c r="B744" t="s">
        <v>14</v>
      </c>
      <c r="C744" t="s">
        <v>172</v>
      </c>
      <c r="D744" t="s">
        <v>438</v>
      </c>
      <c r="E744" t="s">
        <v>107</v>
      </c>
      <c r="F744" t="s">
        <v>18</v>
      </c>
      <c r="G744">
        <v>199.93</v>
      </c>
      <c r="H744">
        <v>4</v>
      </c>
      <c r="I744">
        <v>2</v>
      </c>
      <c r="J744" t="s">
        <v>28</v>
      </c>
      <c r="K744" t="s">
        <v>66</v>
      </c>
      <c r="L744" t="s">
        <v>21</v>
      </c>
      <c r="M744" t="s">
        <v>36</v>
      </c>
      <c r="N744" t="s">
        <v>41</v>
      </c>
    </row>
    <row r="745" spans="1:14" x14ac:dyDescent="0.3">
      <c r="A745">
        <v>744</v>
      </c>
      <c r="B745" t="s">
        <v>14</v>
      </c>
      <c r="C745" t="s">
        <v>243</v>
      </c>
      <c r="D745" t="s">
        <v>108</v>
      </c>
      <c r="E745" t="s">
        <v>75</v>
      </c>
      <c r="F745" t="s">
        <v>49</v>
      </c>
      <c r="G745">
        <v>108.91</v>
      </c>
      <c r="H745">
        <v>2</v>
      </c>
      <c r="I745">
        <v>3</v>
      </c>
      <c r="J745" t="s">
        <v>55</v>
      </c>
      <c r="K745" t="s">
        <v>99</v>
      </c>
      <c r="L745" t="s">
        <v>21</v>
      </c>
      <c r="M745" t="s">
        <v>36</v>
      </c>
      <c r="N745" t="s">
        <v>23</v>
      </c>
    </row>
    <row r="746" spans="1:14" x14ac:dyDescent="0.3">
      <c r="A746">
        <v>745</v>
      </c>
      <c r="B746" t="s">
        <v>14</v>
      </c>
      <c r="C746" t="s">
        <v>163</v>
      </c>
      <c r="D746" t="s">
        <v>301</v>
      </c>
      <c r="E746" t="s">
        <v>358</v>
      </c>
      <c r="F746" t="s">
        <v>49</v>
      </c>
      <c r="G746">
        <v>61.7</v>
      </c>
      <c r="H746">
        <v>4</v>
      </c>
      <c r="I746">
        <v>0</v>
      </c>
      <c r="J746" t="s">
        <v>28</v>
      </c>
      <c r="K746" t="s">
        <v>99</v>
      </c>
      <c r="L746" t="s">
        <v>56</v>
      </c>
      <c r="M746" t="s">
        <v>36</v>
      </c>
      <c r="N746" t="s">
        <v>41</v>
      </c>
    </row>
    <row r="747" spans="1:14" x14ac:dyDescent="0.3">
      <c r="A747">
        <v>746</v>
      </c>
      <c r="B747" t="s">
        <v>50</v>
      </c>
      <c r="C747" t="s">
        <v>102</v>
      </c>
      <c r="D747" t="s">
        <v>149</v>
      </c>
      <c r="E747" t="s">
        <v>151</v>
      </c>
      <c r="F747" t="s">
        <v>49</v>
      </c>
      <c r="G747">
        <v>96.88</v>
      </c>
      <c r="H747">
        <v>3</v>
      </c>
      <c r="I747">
        <v>0</v>
      </c>
      <c r="J747" t="s">
        <v>19</v>
      </c>
      <c r="K747" t="s">
        <v>44</v>
      </c>
      <c r="L747" t="s">
        <v>56</v>
      </c>
      <c r="M747" t="s">
        <v>36</v>
      </c>
      <c r="N747" t="s">
        <v>41</v>
      </c>
    </row>
    <row r="748" spans="1:14" x14ac:dyDescent="0.3">
      <c r="A748">
        <v>747</v>
      </c>
      <c r="B748" t="s">
        <v>31</v>
      </c>
      <c r="C748" t="s">
        <v>244</v>
      </c>
      <c r="D748" t="s">
        <v>197</v>
      </c>
      <c r="E748" t="s">
        <v>364</v>
      </c>
      <c r="F748" t="s">
        <v>49</v>
      </c>
      <c r="G748">
        <v>85.42</v>
      </c>
      <c r="H748">
        <v>1</v>
      </c>
      <c r="I748">
        <v>0</v>
      </c>
      <c r="J748" t="s">
        <v>28</v>
      </c>
      <c r="K748" t="s">
        <v>66</v>
      </c>
      <c r="L748" t="s">
        <v>56</v>
      </c>
      <c r="M748" t="s">
        <v>36</v>
      </c>
      <c r="N748" t="s">
        <v>23</v>
      </c>
    </row>
    <row r="749" spans="1:14" x14ac:dyDescent="0.3">
      <c r="A749">
        <v>748</v>
      </c>
      <c r="B749" t="s">
        <v>14</v>
      </c>
      <c r="C749" t="s">
        <v>59</v>
      </c>
      <c r="D749" t="s">
        <v>47</v>
      </c>
      <c r="E749" t="s">
        <v>168</v>
      </c>
      <c r="F749" t="s">
        <v>54</v>
      </c>
      <c r="G749">
        <v>464.32</v>
      </c>
      <c r="H749">
        <v>2</v>
      </c>
      <c r="I749">
        <v>0</v>
      </c>
      <c r="J749" t="s">
        <v>28</v>
      </c>
      <c r="K749" t="s">
        <v>20</v>
      </c>
      <c r="L749" t="s">
        <v>60</v>
      </c>
      <c r="M749" t="s">
        <v>36</v>
      </c>
      <c r="N749" t="s">
        <v>30</v>
      </c>
    </row>
    <row r="750" spans="1:14" x14ac:dyDescent="0.3">
      <c r="A750">
        <v>749</v>
      </c>
      <c r="B750" t="s">
        <v>31</v>
      </c>
      <c r="C750" t="s">
        <v>226</v>
      </c>
      <c r="D750" t="s">
        <v>63</v>
      </c>
      <c r="E750" t="s">
        <v>344</v>
      </c>
      <c r="F750" t="s">
        <v>54</v>
      </c>
      <c r="G750">
        <v>237.29</v>
      </c>
      <c r="H750">
        <v>1</v>
      </c>
      <c r="I750">
        <v>2</v>
      </c>
      <c r="J750" t="s">
        <v>28</v>
      </c>
      <c r="K750" t="s">
        <v>20</v>
      </c>
      <c r="L750" t="s">
        <v>21</v>
      </c>
      <c r="M750" t="s">
        <v>22</v>
      </c>
      <c r="N750" t="s">
        <v>95</v>
      </c>
    </row>
    <row r="751" spans="1:14" x14ac:dyDescent="0.3">
      <c r="A751">
        <v>750</v>
      </c>
      <c r="B751" t="s">
        <v>31</v>
      </c>
      <c r="C751" t="s">
        <v>401</v>
      </c>
      <c r="D751" t="s">
        <v>381</v>
      </c>
      <c r="E751" t="s">
        <v>262</v>
      </c>
      <c r="F751" t="s">
        <v>54</v>
      </c>
      <c r="G751">
        <v>421.63</v>
      </c>
      <c r="H751">
        <v>2</v>
      </c>
      <c r="I751">
        <v>1</v>
      </c>
      <c r="J751" t="s">
        <v>28</v>
      </c>
      <c r="K751" t="s">
        <v>44</v>
      </c>
      <c r="L751" t="s">
        <v>21</v>
      </c>
      <c r="M751" t="s">
        <v>22</v>
      </c>
      <c r="N751" t="s">
        <v>23</v>
      </c>
    </row>
    <row r="752" spans="1:14" x14ac:dyDescent="0.3">
      <c r="A752">
        <v>751</v>
      </c>
      <c r="B752" t="s">
        <v>50</v>
      </c>
      <c r="C752" t="s">
        <v>168</v>
      </c>
      <c r="D752" t="s">
        <v>48</v>
      </c>
      <c r="E752" t="s">
        <v>206</v>
      </c>
      <c r="F752" t="s">
        <v>27</v>
      </c>
      <c r="G752">
        <v>221.44</v>
      </c>
      <c r="H752">
        <v>3</v>
      </c>
      <c r="I752">
        <v>0</v>
      </c>
      <c r="J752" t="s">
        <v>35</v>
      </c>
      <c r="K752" t="s">
        <v>20</v>
      </c>
      <c r="L752" t="s">
        <v>56</v>
      </c>
      <c r="M752" t="s">
        <v>36</v>
      </c>
      <c r="N752" t="s">
        <v>41</v>
      </c>
    </row>
    <row r="753" spans="1:14" x14ac:dyDescent="0.3">
      <c r="A753">
        <v>752</v>
      </c>
      <c r="B753" t="s">
        <v>50</v>
      </c>
      <c r="C753" t="s">
        <v>368</v>
      </c>
      <c r="D753" t="s">
        <v>264</v>
      </c>
      <c r="E753" t="s">
        <v>291</v>
      </c>
      <c r="F753" t="s">
        <v>49</v>
      </c>
      <c r="G753">
        <v>147.68</v>
      </c>
      <c r="H753">
        <v>2</v>
      </c>
      <c r="I753">
        <v>0</v>
      </c>
      <c r="J753" t="s">
        <v>19</v>
      </c>
      <c r="K753" t="s">
        <v>99</v>
      </c>
      <c r="L753" t="s">
        <v>21</v>
      </c>
      <c r="M753" t="s">
        <v>22</v>
      </c>
      <c r="N753" t="s">
        <v>23</v>
      </c>
    </row>
    <row r="754" spans="1:14" x14ac:dyDescent="0.3">
      <c r="A754">
        <v>753</v>
      </c>
      <c r="B754" t="s">
        <v>37</v>
      </c>
      <c r="C754" t="s">
        <v>38</v>
      </c>
      <c r="D754" t="s">
        <v>356</v>
      </c>
      <c r="E754" t="s">
        <v>394</v>
      </c>
      <c r="F754" t="s">
        <v>49</v>
      </c>
      <c r="G754">
        <v>76.41</v>
      </c>
      <c r="H754">
        <v>1</v>
      </c>
      <c r="I754">
        <v>0</v>
      </c>
      <c r="J754" t="s">
        <v>35</v>
      </c>
      <c r="K754" t="s">
        <v>44</v>
      </c>
      <c r="L754" t="s">
        <v>60</v>
      </c>
      <c r="M754" t="s">
        <v>36</v>
      </c>
      <c r="N754" t="s">
        <v>41</v>
      </c>
    </row>
    <row r="755" spans="1:14" x14ac:dyDescent="0.3">
      <c r="A755">
        <v>754</v>
      </c>
      <c r="B755" t="s">
        <v>50</v>
      </c>
      <c r="C755" t="s">
        <v>349</v>
      </c>
      <c r="D755" t="s">
        <v>217</v>
      </c>
      <c r="E755" t="s">
        <v>100</v>
      </c>
      <c r="F755" t="s">
        <v>49</v>
      </c>
      <c r="G755">
        <v>81.98</v>
      </c>
      <c r="H755">
        <v>1</v>
      </c>
      <c r="I755">
        <v>1</v>
      </c>
      <c r="J755" t="s">
        <v>28</v>
      </c>
      <c r="K755" t="s">
        <v>66</v>
      </c>
      <c r="L755" t="s">
        <v>21</v>
      </c>
      <c r="M755" t="s">
        <v>36</v>
      </c>
      <c r="N755" t="s">
        <v>23</v>
      </c>
    </row>
    <row r="756" spans="1:14" x14ac:dyDescent="0.3">
      <c r="A756">
        <v>755</v>
      </c>
      <c r="B756" t="s">
        <v>50</v>
      </c>
      <c r="C756" t="s">
        <v>422</v>
      </c>
      <c r="D756" t="s">
        <v>64</v>
      </c>
      <c r="E756" t="s">
        <v>353</v>
      </c>
      <c r="F756" t="s">
        <v>18</v>
      </c>
      <c r="G756">
        <v>332.47</v>
      </c>
      <c r="H756">
        <v>3</v>
      </c>
      <c r="I756">
        <v>2</v>
      </c>
      <c r="J756" t="s">
        <v>19</v>
      </c>
      <c r="K756" t="s">
        <v>66</v>
      </c>
      <c r="L756" t="s">
        <v>56</v>
      </c>
      <c r="M756" t="s">
        <v>36</v>
      </c>
      <c r="N756" t="s">
        <v>41</v>
      </c>
    </row>
    <row r="757" spans="1:14" x14ac:dyDescent="0.3">
      <c r="A757">
        <v>756</v>
      </c>
      <c r="B757" t="s">
        <v>37</v>
      </c>
      <c r="C757" t="s">
        <v>289</v>
      </c>
      <c r="D757" t="s">
        <v>364</v>
      </c>
      <c r="E757" t="s">
        <v>17</v>
      </c>
      <c r="F757" t="s">
        <v>49</v>
      </c>
      <c r="G757">
        <v>141.47999999999999</v>
      </c>
      <c r="H757">
        <v>2</v>
      </c>
      <c r="I757">
        <v>1</v>
      </c>
      <c r="J757" t="s">
        <v>28</v>
      </c>
      <c r="K757" t="s">
        <v>99</v>
      </c>
      <c r="L757" t="s">
        <v>56</v>
      </c>
      <c r="M757" t="s">
        <v>36</v>
      </c>
      <c r="N757" t="s">
        <v>41</v>
      </c>
    </row>
    <row r="758" spans="1:14" x14ac:dyDescent="0.3">
      <c r="A758">
        <v>757</v>
      </c>
      <c r="B758" t="s">
        <v>14</v>
      </c>
      <c r="C758" t="s">
        <v>346</v>
      </c>
      <c r="D758" t="s">
        <v>160</v>
      </c>
      <c r="E758" t="s">
        <v>137</v>
      </c>
      <c r="F758" t="s">
        <v>49</v>
      </c>
      <c r="G758">
        <v>76.459999999999994</v>
      </c>
      <c r="H758">
        <v>2</v>
      </c>
      <c r="I758">
        <v>1</v>
      </c>
      <c r="J758" t="s">
        <v>35</v>
      </c>
      <c r="K758" t="s">
        <v>20</v>
      </c>
      <c r="L758" t="s">
        <v>21</v>
      </c>
      <c r="M758" t="s">
        <v>22</v>
      </c>
      <c r="N758" t="s">
        <v>41</v>
      </c>
    </row>
    <row r="759" spans="1:14" x14ac:dyDescent="0.3">
      <c r="A759">
        <v>758</v>
      </c>
      <c r="B759" t="s">
        <v>50</v>
      </c>
      <c r="C759" t="s">
        <v>286</v>
      </c>
      <c r="D759" t="s">
        <v>388</v>
      </c>
      <c r="E759" t="s">
        <v>111</v>
      </c>
      <c r="F759" t="s">
        <v>27</v>
      </c>
      <c r="G759">
        <v>230.94</v>
      </c>
      <c r="H759">
        <v>2</v>
      </c>
      <c r="I759">
        <v>0</v>
      </c>
      <c r="J759" t="s">
        <v>28</v>
      </c>
      <c r="K759" t="s">
        <v>99</v>
      </c>
      <c r="L759" t="s">
        <v>60</v>
      </c>
      <c r="M759" t="s">
        <v>36</v>
      </c>
      <c r="N759" t="s">
        <v>23</v>
      </c>
    </row>
    <row r="760" spans="1:14" x14ac:dyDescent="0.3">
      <c r="A760">
        <v>759</v>
      </c>
      <c r="B760" t="s">
        <v>31</v>
      </c>
      <c r="C760" t="s">
        <v>254</v>
      </c>
      <c r="D760" t="s">
        <v>68</v>
      </c>
      <c r="E760" t="s">
        <v>316</v>
      </c>
      <c r="F760" t="s">
        <v>54</v>
      </c>
      <c r="G760">
        <v>412.84</v>
      </c>
      <c r="H760">
        <v>3</v>
      </c>
      <c r="I760">
        <v>0</v>
      </c>
      <c r="J760" t="s">
        <v>35</v>
      </c>
      <c r="K760" t="s">
        <v>66</v>
      </c>
      <c r="L760" t="s">
        <v>56</v>
      </c>
      <c r="M760" t="s">
        <v>36</v>
      </c>
      <c r="N760" t="s">
        <v>45</v>
      </c>
    </row>
    <row r="761" spans="1:14" x14ac:dyDescent="0.3">
      <c r="A761">
        <v>760</v>
      </c>
      <c r="B761" t="s">
        <v>37</v>
      </c>
      <c r="C761" t="s">
        <v>90</v>
      </c>
      <c r="D761" t="s">
        <v>245</v>
      </c>
      <c r="E761" t="s">
        <v>375</v>
      </c>
      <c r="F761" t="s">
        <v>27</v>
      </c>
      <c r="G761">
        <v>213.58</v>
      </c>
      <c r="H761">
        <v>4</v>
      </c>
      <c r="I761">
        <v>0</v>
      </c>
      <c r="J761" t="s">
        <v>35</v>
      </c>
      <c r="K761" t="s">
        <v>44</v>
      </c>
      <c r="L761" t="s">
        <v>21</v>
      </c>
      <c r="M761" t="s">
        <v>36</v>
      </c>
      <c r="N761" t="s">
        <v>23</v>
      </c>
    </row>
    <row r="762" spans="1:14" x14ac:dyDescent="0.3">
      <c r="A762">
        <v>761</v>
      </c>
      <c r="B762" t="s">
        <v>14</v>
      </c>
      <c r="C762" t="s">
        <v>395</v>
      </c>
      <c r="D762" t="s">
        <v>231</v>
      </c>
      <c r="E762" t="s">
        <v>104</v>
      </c>
      <c r="F762" t="s">
        <v>49</v>
      </c>
      <c r="G762">
        <v>61.06</v>
      </c>
      <c r="H762">
        <v>3</v>
      </c>
      <c r="I762">
        <v>3</v>
      </c>
      <c r="J762" t="s">
        <v>28</v>
      </c>
      <c r="K762" t="s">
        <v>99</v>
      </c>
      <c r="L762" t="s">
        <v>56</v>
      </c>
      <c r="M762" t="s">
        <v>36</v>
      </c>
      <c r="N762" t="s">
        <v>23</v>
      </c>
    </row>
    <row r="763" spans="1:14" x14ac:dyDescent="0.3">
      <c r="A763">
        <v>762</v>
      </c>
      <c r="B763" t="s">
        <v>37</v>
      </c>
      <c r="C763" t="s">
        <v>227</v>
      </c>
      <c r="D763" t="s">
        <v>168</v>
      </c>
      <c r="E763" t="s">
        <v>432</v>
      </c>
      <c r="F763" t="s">
        <v>49</v>
      </c>
      <c r="G763">
        <v>114.76</v>
      </c>
      <c r="H763">
        <v>1</v>
      </c>
      <c r="I763">
        <v>0</v>
      </c>
      <c r="J763" t="s">
        <v>28</v>
      </c>
      <c r="K763" t="s">
        <v>29</v>
      </c>
      <c r="L763" t="s">
        <v>21</v>
      </c>
      <c r="M763" t="s">
        <v>22</v>
      </c>
      <c r="N763" t="s">
        <v>41</v>
      </c>
    </row>
    <row r="764" spans="1:14" x14ac:dyDescent="0.3">
      <c r="A764">
        <v>763</v>
      </c>
      <c r="B764" t="s">
        <v>37</v>
      </c>
      <c r="C764" t="s">
        <v>300</v>
      </c>
      <c r="D764" t="s">
        <v>143</v>
      </c>
      <c r="E764" t="s">
        <v>441</v>
      </c>
      <c r="F764" t="s">
        <v>27</v>
      </c>
      <c r="G764">
        <v>123.23</v>
      </c>
      <c r="H764">
        <v>3</v>
      </c>
      <c r="I764">
        <v>0</v>
      </c>
      <c r="J764" t="s">
        <v>35</v>
      </c>
      <c r="K764" t="s">
        <v>29</v>
      </c>
      <c r="L764" t="s">
        <v>21</v>
      </c>
      <c r="M764" t="s">
        <v>36</v>
      </c>
      <c r="N764" t="s">
        <v>41</v>
      </c>
    </row>
    <row r="765" spans="1:14" x14ac:dyDescent="0.3">
      <c r="A765">
        <v>764</v>
      </c>
      <c r="B765" t="s">
        <v>37</v>
      </c>
      <c r="C765" t="s">
        <v>174</v>
      </c>
      <c r="D765" t="s">
        <v>40</v>
      </c>
      <c r="E765" t="s">
        <v>108</v>
      </c>
      <c r="F765" t="s">
        <v>49</v>
      </c>
      <c r="G765">
        <v>121.7</v>
      </c>
      <c r="H765">
        <v>1</v>
      </c>
      <c r="I765">
        <v>0</v>
      </c>
      <c r="J765" t="s">
        <v>19</v>
      </c>
      <c r="K765" t="s">
        <v>66</v>
      </c>
      <c r="L765" t="s">
        <v>21</v>
      </c>
      <c r="M765" t="s">
        <v>36</v>
      </c>
      <c r="N765" t="s">
        <v>41</v>
      </c>
    </row>
    <row r="766" spans="1:14" x14ac:dyDescent="0.3">
      <c r="A766">
        <v>765</v>
      </c>
      <c r="B766" t="s">
        <v>31</v>
      </c>
      <c r="C766" t="s">
        <v>324</v>
      </c>
      <c r="D766" t="s">
        <v>436</v>
      </c>
      <c r="E766" t="s">
        <v>320</v>
      </c>
      <c r="F766" t="s">
        <v>27</v>
      </c>
      <c r="G766">
        <v>93.62</v>
      </c>
      <c r="H766">
        <v>1</v>
      </c>
      <c r="I766">
        <v>0</v>
      </c>
      <c r="J766" t="s">
        <v>55</v>
      </c>
      <c r="K766" t="s">
        <v>20</v>
      </c>
      <c r="L766" t="s">
        <v>21</v>
      </c>
      <c r="M766" t="s">
        <v>22</v>
      </c>
      <c r="N766" t="s">
        <v>41</v>
      </c>
    </row>
    <row r="767" spans="1:14" x14ac:dyDescent="0.3">
      <c r="A767">
        <v>766</v>
      </c>
      <c r="B767" t="s">
        <v>50</v>
      </c>
      <c r="C767" t="s">
        <v>286</v>
      </c>
      <c r="D767" t="s">
        <v>388</v>
      </c>
      <c r="E767" t="s">
        <v>200</v>
      </c>
      <c r="F767" t="s">
        <v>54</v>
      </c>
      <c r="G767">
        <v>367.78</v>
      </c>
      <c r="H767">
        <v>1</v>
      </c>
      <c r="I767">
        <v>1</v>
      </c>
      <c r="J767" t="s">
        <v>28</v>
      </c>
      <c r="K767" t="s">
        <v>29</v>
      </c>
      <c r="L767" t="s">
        <v>56</v>
      </c>
      <c r="M767" t="s">
        <v>36</v>
      </c>
      <c r="N767" t="s">
        <v>95</v>
      </c>
    </row>
    <row r="768" spans="1:14" x14ac:dyDescent="0.3">
      <c r="A768">
        <v>767</v>
      </c>
      <c r="B768" t="s">
        <v>14</v>
      </c>
      <c r="C768" t="s">
        <v>301</v>
      </c>
      <c r="D768" t="s">
        <v>416</v>
      </c>
      <c r="E768" t="s">
        <v>351</v>
      </c>
      <c r="F768" t="s">
        <v>54</v>
      </c>
      <c r="G768">
        <v>255.87</v>
      </c>
      <c r="H768">
        <v>2</v>
      </c>
      <c r="I768">
        <v>2</v>
      </c>
      <c r="J768" t="s">
        <v>55</v>
      </c>
      <c r="K768" t="s">
        <v>44</v>
      </c>
      <c r="L768" t="s">
        <v>56</v>
      </c>
      <c r="M768" t="s">
        <v>36</v>
      </c>
      <c r="N768" t="s">
        <v>95</v>
      </c>
    </row>
    <row r="769" spans="1:14" x14ac:dyDescent="0.3">
      <c r="A769">
        <v>768</v>
      </c>
      <c r="B769" t="s">
        <v>50</v>
      </c>
      <c r="C769" t="s">
        <v>242</v>
      </c>
      <c r="D769" t="s">
        <v>303</v>
      </c>
      <c r="E769" t="s">
        <v>42</v>
      </c>
      <c r="F769" t="s">
        <v>18</v>
      </c>
      <c r="G769">
        <v>304.72000000000003</v>
      </c>
      <c r="H769">
        <v>4</v>
      </c>
      <c r="I769">
        <v>3</v>
      </c>
      <c r="J769" t="s">
        <v>35</v>
      </c>
      <c r="K769" t="s">
        <v>44</v>
      </c>
      <c r="L769" t="s">
        <v>21</v>
      </c>
      <c r="M769" t="s">
        <v>36</v>
      </c>
      <c r="N769" t="s">
        <v>41</v>
      </c>
    </row>
    <row r="770" spans="1:14" x14ac:dyDescent="0.3">
      <c r="A770">
        <v>769</v>
      </c>
      <c r="B770" t="s">
        <v>37</v>
      </c>
      <c r="C770" t="s">
        <v>278</v>
      </c>
      <c r="D770" t="s">
        <v>102</v>
      </c>
      <c r="E770" t="s">
        <v>26</v>
      </c>
      <c r="F770" t="s">
        <v>27</v>
      </c>
      <c r="G770">
        <v>183.23</v>
      </c>
      <c r="H770">
        <v>2</v>
      </c>
      <c r="I770">
        <v>0</v>
      </c>
      <c r="J770" t="s">
        <v>28</v>
      </c>
      <c r="K770" t="s">
        <v>44</v>
      </c>
      <c r="L770" t="s">
        <v>21</v>
      </c>
      <c r="M770" t="s">
        <v>22</v>
      </c>
      <c r="N770" t="s">
        <v>41</v>
      </c>
    </row>
    <row r="771" spans="1:14" x14ac:dyDescent="0.3">
      <c r="A771">
        <v>770</v>
      </c>
      <c r="B771" t="s">
        <v>37</v>
      </c>
      <c r="C771" t="s">
        <v>191</v>
      </c>
      <c r="D771" t="s">
        <v>390</v>
      </c>
      <c r="E771" t="s">
        <v>349</v>
      </c>
      <c r="F771" t="s">
        <v>18</v>
      </c>
      <c r="G771">
        <v>239.03</v>
      </c>
      <c r="H771">
        <v>4</v>
      </c>
      <c r="I771">
        <v>0</v>
      </c>
      <c r="J771" t="s">
        <v>28</v>
      </c>
      <c r="K771" t="s">
        <v>44</v>
      </c>
      <c r="L771" t="s">
        <v>21</v>
      </c>
      <c r="M771" t="s">
        <v>36</v>
      </c>
      <c r="N771" t="s">
        <v>23</v>
      </c>
    </row>
    <row r="772" spans="1:14" x14ac:dyDescent="0.3">
      <c r="A772">
        <v>771</v>
      </c>
      <c r="B772" t="s">
        <v>14</v>
      </c>
      <c r="C772" t="s">
        <v>214</v>
      </c>
      <c r="D772" t="s">
        <v>76</v>
      </c>
      <c r="E772" t="s">
        <v>302</v>
      </c>
      <c r="F772" t="s">
        <v>54</v>
      </c>
      <c r="G772">
        <v>306.33999999999997</v>
      </c>
      <c r="H772">
        <v>4</v>
      </c>
      <c r="I772">
        <v>1</v>
      </c>
      <c r="J772" t="s">
        <v>94</v>
      </c>
      <c r="K772" t="s">
        <v>44</v>
      </c>
      <c r="L772" t="s">
        <v>21</v>
      </c>
      <c r="M772" t="s">
        <v>36</v>
      </c>
      <c r="N772" t="s">
        <v>41</v>
      </c>
    </row>
    <row r="773" spans="1:14" x14ac:dyDescent="0.3">
      <c r="A773">
        <v>772</v>
      </c>
      <c r="B773" t="s">
        <v>50</v>
      </c>
      <c r="C773" t="s">
        <v>129</v>
      </c>
      <c r="D773" t="s">
        <v>168</v>
      </c>
      <c r="E773" t="s">
        <v>333</v>
      </c>
      <c r="F773" t="s">
        <v>27</v>
      </c>
      <c r="G773">
        <v>220.4</v>
      </c>
      <c r="H773">
        <v>3</v>
      </c>
      <c r="I773">
        <v>2</v>
      </c>
      <c r="J773" t="s">
        <v>28</v>
      </c>
      <c r="K773" t="s">
        <v>20</v>
      </c>
      <c r="L773" t="s">
        <v>21</v>
      </c>
      <c r="M773" t="s">
        <v>36</v>
      </c>
      <c r="N773" t="s">
        <v>23</v>
      </c>
    </row>
    <row r="774" spans="1:14" x14ac:dyDescent="0.3">
      <c r="A774">
        <v>773</v>
      </c>
      <c r="B774" t="s">
        <v>50</v>
      </c>
      <c r="C774" t="s">
        <v>240</v>
      </c>
      <c r="D774" t="s">
        <v>285</v>
      </c>
      <c r="E774" t="s">
        <v>412</v>
      </c>
      <c r="F774" t="s">
        <v>49</v>
      </c>
      <c r="G774">
        <v>93.19</v>
      </c>
      <c r="H774">
        <v>1</v>
      </c>
      <c r="I774">
        <v>0</v>
      </c>
      <c r="J774" t="s">
        <v>55</v>
      </c>
      <c r="K774" t="s">
        <v>29</v>
      </c>
      <c r="L774" t="s">
        <v>56</v>
      </c>
      <c r="M774" t="s">
        <v>36</v>
      </c>
      <c r="N774" t="s">
        <v>41</v>
      </c>
    </row>
    <row r="775" spans="1:14" x14ac:dyDescent="0.3">
      <c r="A775">
        <v>774</v>
      </c>
      <c r="B775" t="s">
        <v>31</v>
      </c>
      <c r="C775" t="s">
        <v>24</v>
      </c>
      <c r="D775" t="s">
        <v>442</v>
      </c>
      <c r="E775" t="s">
        <v>208</v>
      </c>
      <c r="F775" t="s">
        <v>27</v>
      </c>
      <c r="G775">
        <v>139.94999999999999</v>
      </c>
      <c r="H775">
        <v>4</v>
      </c>
      <c r="I775">
        <v>0</v>
      </c>
      <c r="J775" t="s">
        <v>94</v>
      </c>
      <c r="K775" t="s">
        <v>66</v>
      </c>
      <c r="L775" t="s">
        <v>56</v>
      </c>
      <c r="M775" t="s">
        <v>36</v>
      </c>
      <c r="N775" t="s">
        <v>23</v>
      </c>
    </row>
    <row r="776" spans="1:14" x14ac:dyDescent="0.3">
      <c r="A776">
        <v>775</v>
      </c>
      <c r="B776" t="s">
        <v>14</v>
      </c>
      <c r="C776" t="s">
        <v>119</v>
      </c>
      <c r="D776" t="s">
        <v>120</v>
      </c>
      <c r="E776" t="s">
        <v>410</v>
      </c>
      <c r="F776" t="s">
        <v>18</v>
      </c>
      <c r="G776">
        <v>244.08</v>
      </c>
      <c r="H776">
        <v>2</v>
      </c>
      <c r="I776">
        <v>2</v>
      </c>
      <c r="J776" t="s">
        <v>55</v>
      </c>
      <c r="K776" t="s">
        <v>99</v>
      </c>
      <c r="L776" t="s">
        <v>56</v>
      </c>
      <c r="M776" t="s">
        <v>36</v>
      </c>
      <c r="N776" t="s">
        <v>41</v>
      </c>
    </row>
    <row r="777" spans="1:14" x14ac:dyDescent="0.3">
      <c r="A777">
        <v>776</v>
      </c>
      <c r="B777" t="s">
        <v>31</v>
      </c>
      <c r="C777" t="s">
        <v>230</v>
      </c>
      <c r="D777" t="s">
        <v>184</v>
      </c>
      <c r="E777" t="s">
        <v>414</v>
      </c>
      <c r="F777" t="s">
        <v>54</v>
      </c>
      <c r="G777">
        <v>245.06</v>
      </c>
      <c r="H777">
        <v>1</v>
      </c>
      <c r="I777">
        <v>0</v>
      </c>
      <c r="J777" t="s">
        <v>55</v>
      </c>
      <c r="K777" t="s">
        <v>44</v>
      </c>
      <c r="L777" t="s">
        <v>60</v>
      </c>
      <c r="M777" t="s">
        <v>36</v>
      </c>
      <c r="N777" t="s">
        <v>41</v>
      </c>
    </row>
    <row r="778" spans="1:14" x14ac:dyDescent="0.3">
      <c r="A778">
        <v>777</v>
      </c>
      <c r="B778" t="s">
        <v>37</v>
      </c>
      <c r="C778" t="s">
        <v>276</v>
      </c>
      <c r="D778" t="s">
        <v>279</v>
      </c>
      <c r="E778" t="s">
        <v>163</v>
      </c>
      <c r="F778" t="s">
        <v>18</v>
      </c>
      <c r="G778">
        <v>282.33</v>
      </c>
      <c r="H778">
        <v>4</v>
      </c>
      <c r="I778">
        <v>0</v>
      </c>
      <c r="J778" t="s">
        <v>55</v>
      </c>
      <c r="K778" t="s">
        <v>44</v>
      </c>
      <c r="L778" t="s">
        <v>56</v>
      </c>
      <c r="M778" t="s">
        <v>36</v>
      </c>
      <c r="N778" t="s">
        <v>41</v>
      </c>
    </row>
    <row r="779" spans="1:14" x14ac:dyDescent="0.3">
      <c r="A779">
        <v>778</v>
      </c>
      <c r="B779" t="s">
        <v>14</v>
      </c>
      <c r="C779" t="s">
        <v>109</v>
      </c>
      <c r="D779" t="s">
        <v>188</v>
      </c>
      <c r="E779" t="s">
        <v>67</v>
      </c>
      <c r="F779" t="s">
        <v>49</v>
      </c>
      <c r="G779">
        <v>124.24</v>
      </c>
      <c r="H779">
        <v>4</v>
      </c>
      <c r="I779">
        <v>1</v>
      </c>
      <c r="J779" t="s">
        <v>35</v>
      </c>
      <c r="K779" t="s">
        <v>66</v>
      </c>
      <c r="L779" t="s">
        <v>21</v>
      </c>
      <c r="M779" t="s">
        <v>22</v>
      </c>
      <c r="N779" t="s">
        <v>45</v>
      </c>
    </row>
    <row r="780" spans="1:14" x14ac:dyDescent="0.3">
      <c r="A780">
        <v>779</v>
      </c>
      <c r="B780" t="s">
        <v>14</v>
      </c>
      <c r="C780" t="s">
        <v>378</v>
      </c>
      <c r="D780" t="s">
        <v>195</v>
      </c>
      <c r="E780" t="s">
        <v>411</v>
      </c>
      <c r="F780" t="s">
        <v>49</v>
      </c>
      <c r="G780">
        <v>118.28</v>
      </c>
      <c r="H780">
        <v>1</v>
      </c>
      <c r="I780">
        <v>0</v>
      </c>
      <c r="J780" t="s">
        <v>35</v>
      </c>
      <c r="K780" t="s">
        <v>44</v>
      </c>
      <c r="L780" t="s">
        <v>21</v>
      </c>
      <c r="M780" t="s">
        <v>36</v>
      </c>
      <c r="N780" t="s">
        <v>41</v>
      </c>
    </row>
    <row r="781" spans="1:14" x14ac:dyDescent="0.3">
      <c r="A781">
        <v>780</v>
      </c>
      <c r="B781" t="s">
        <v>37</v>
      </c>
      <c r="C781" t="s">
        <v>145</v>
      </c>
      <c r="D781" t="s">
        <v>376</v>
      </c>
      <c r="E781" t="s">
        <v>86</v>
      </c>
      <c r="F781" t="s">
        <v>27</v>
      </c>
      <c r="G781">
        <v>159.74</v>
      </c>
      <c r="H781">
        <v>1</v>
      </c>
      <c r="I781">
        <v>2</v>
      </c>
      <c r="J781" t="s">
        <v>35</v>
      </c>
      <c r="K781" t="s">
        <v>20</v>
      </c>
      <c r="L781" t="s">
        <v>70</v>
      </c>
      <c r="M781" t="s">
        <v>36</v>
      </c>
      <c r="N781" t="s">
        <v>23</v>
      </c>
    </row>
    <row r="782" spans="1:14" x14ac:dyDescent="0.3">
      <c r="A782">
        <v>781</v>
      </c>
      <c r="B782" t="s">
        <v>31</v>
      </c>
      <c r="C782" t="s">
        <v>423</v>
      </c>
      <c r="D782" t="s">
        <v>355</v>
      </c>
      <c r="E782" t="s">
        <v>326</v>
      </c>
      <c r="F782" t="s">
        <v>27</v>
      </c>
      <c r="G782">
        <v>149.58000000000001</v>
      </c>
      <c r="H782">
        <v>2</v>
      </c>
      <c r="I782">
        <v>0</v>
      </c>
      <c r="J782" t="s">
        <v>94</v>
      </c>
      <c r="K782" t="s">
        <v>20</v>
      </c>
      <c r="L782" t="s">
        <v>21</v>
      </c>
      <c r="M782" t="s">
        <v>36</v>
      </c>
      <c r="N782" t="s">
        <v>45</v>
      </c>
    </row>
    <row r="783" spans="1:14" x14ac:dyDescent="0.3">
      <c r="A783">
        <v>782</v>
      </c>
      <c r="B783" t="s">
        <v>37</v>
      </c>
      <c r="C783" t="s">
        <v>286</v>
      </c>
      <c r="D783" t="s">
        <v>285</v>
      </c>
      <c r="E783" t="s">
        <v>104</v>
      </c>
      <c r="F783" t="s">
        <v>54</v>
      </c>
      <c r="G783">
        <v>453.42</v>
      </c>
      <c r="H783">
        <v>1</v>
      </c>
      <c r="I783">
        <v>0</v>
      </c>
      <c r="J783" t="s">
        <v>35</v>
      </c>
      <c r="K783" t="s">
        <v>99</v>
      </c>
      <c r="L783" t="s">
        <v>60</v>
      </c>
      <c r="M783" t="s">
        <v>36</v>
      </c>
      <c r="N783" t="s">
        <v>41</v>
      </c>
    </row>
    <row r="784" spans="1:14" x14ac:dyDescent="0.3">
      <c r="A784">
        <v>783</v>
      </c>
      <c r="B784" t="s">
        <v>37</v>
      </c>
      <c r="C784" t="s">
        <v>392</v>
      </c>
      <c r="D784" t="s">
        <v>382</v>
      </c>
      <c r="E784" t="s">
        <v>220</v>
      </c>
      <c r="F784" t="s">
        <v>54</v>
      </c>
      <c r="G784">
        <v>514.22</v>
      </c>
      <c r="H784">
        <v>2</v>
      </c>
      <c r="I784">
        <v>0</v>
      </c>
      <c r="J784" t="s">
        <v>28</v>
      </c>
      <c r="K784" t="s">
        <v>44</v>
      </c>
      <c r="L784" t="s">
        <v>60</v>
      </c>
      <c r="M784" t="s">
        <v>36</v>
      </c>
      <c r="N784" t="s">
        <v>41</v>
      </c>
    </row>
    <row r="785" spans="1:14" x14ac:dyDescent="0.3">
      <c r="A785">
        <v>784</v>
      </c>
      <c r="B785" t="s">
        <v>31</v>
      </c>
      <c r="C785" t="s">
        <v>100</v>
      </c>
      <c r="D785" t="s">
        <v>410</v>
      </c>
      <c r="E785" t="s">
        <v>244</v>
      </c>
      <c r="F785" t="s">
        <v>27</v>
      </c>
      <c r="G785">
        <v>143.21</v>
      </c>
      <c r="H785">
        <v>1</v>
      </c>
      <c r="I785">
        <v>0</v>
      </c>
      <c r="J785" t="s">
        <v>28</v>
      </c>
      <c r="K785" t="s">
        <v>66</v>
      </c>
      <c r="L785" t="s">
        <v>60</v>
      </c>
      <c r="M785" t="s">
        <v>36</v>
      </c>
      <c r="N785" t="s">
        <v>23</v>
      </c>
    </row>
    <row r="786" spans="1:14" x14ac:dyDescent="0.3">
      <c r="A786">
        <v>785</v>
      </c>
      <c r="B786" t="s">
        <v>37</v>
      </c>
      <c r="C786" t="s">
        <v>76</v>
      </c>
      <c r="D786" t="s">
        <v>296</v>
      </c>
      <c r="E786" t="s">
        <v>171</v>
      </c>
      <c r="F786" t="s">
        <v>54</v>
      </c>
      <c r="G786">
        <v>524.71</v>
      </c>
      <c r="H786">
        <v>3</v>
      </c>
      <c r="I786">
        <v>0</v>
      </c>
      <c r="J786" t="s">
        <v>19</v>
      </c>
      <c r="K786" t="s">
        <v>99</v>
      </c>
      <c r="L786" t="s">
        <v>60</v>
      </c>
      <c r="M786" t="s">
        <v>22</v>
      </c>
      <c r="N786" t="s">
        <v>41</v>
      </c>
    </row>
    <row r="787" spans="1:14" x14ac:dyDescent="0.3">
      <c r="A787">
        <v>786</v>
      </c>
      <c r="B787" t="s">
        <v>14</v>
      </c>
      <c r="C787" t="s">
        <v>77</v>
      </c>
      <c r="D787" t="s">
        <v>78</v>
      </c>
      <c r="E787" t="s">
        <v>52</v>
      </c>
      <c r="F787" t="s">
        <v>18</v>
      </c>
      <c r="G787">
        <v>212.89</v>
      </c>
      <c r="H787">
        <v>3</v>
      </c>
      <c r="I787">
        <v>0</v>
      </c>
      <c r="J787" t="s">
        <v>19</v>
      </c>
      <c r="K787" t="s">
        <v>99</v>
      </c>
      <c r="L787" t="s">
        <v>21</v>
      </c>
      <c r="M787" t="s">
        <v>36</v>
      </c>
      <c r="N787" t="s">
        <v>41</v>
      </c>
    </row>
    <row r="788" spans="1:14" x14ac:dyDescent="0.3">
      <c r="A788">
        <v>787</v>
      </c>
      <c r="B788" t="s">
        <v>31</v>
      </c>
      <c r="C788" t="s">
        <v>383</v>
      </c>
      <c r="D788" t="s">
        <v>368</v>
      </c>
      <c r="E788" t="s">
        <v>389</v>
      </c>
      <c r="F788" t="s">
        <v>18</v>
      </c>
      <c r="G788">
        <v>183.11</v>
      </c>
      <c r="H788">
        <v>3</v>
      </c>
      <c r="I788">
        <v>0</v>
      </c>
      <c r="J788" t="s">
        <v>28</v>
      </c>
      <c r="K788" t="s">
        <v>20</v>
      </c>
      <c r="L788" t="s">
        <v>21</v>
      </c>
      <c r="M788" t="s">
        <v>36</v>
      </c>
      <c r="N788" t="s">
        <v>41</v>
      </c>
    </row>
    <row r="789" spans="1:14" x14ac:dyDescent="0.3">
      <c r="A789">
        <v>788</v>
      </c>
      <c r="B789" t="s">
        <v>14</v>
      </c>
      <c r="C789" t="s">
        <v>391</v>
      </c>
      <c r="D789" t="s">
        <v>183</v>
      </c>
      <c r="E789" t="s">
        <v>408</v>
      </c>
      <c r="F789" t="s">
        <v>27</v>
      </c>
      <c r="G789">
        <v>170.16</v>
      </c>
      <c r="H789">
        <v>1</v>
      </c>
      <c r="I789">
        <v>3</v>
      </c>
      <c r="J789" t="s">
        <v>55</v>
      </c>
      <c r="K789" t="s">
        <v>99</v>
      </c>
      <c r="L789" t="s">
        <v>60</v>
      </c>
      <c r="M789" t="s">
        <v>22</v>
      </c>
      <c r="N789" t="s">
        <v>23</v>
      </c>
    </row>
    <row r="790" spans="1:14" x14ac:dyDescent="0.3">
      <c r="A790">
        <v>789</v>
      </c>
      <c r="B790" t="s">
        <v>31</v>
      </c>
      <c r="C790" t="s">
        <v>341</v>
      </c>
      <c r="D790" t="s">
        <v>389</v>
      </c>
      <c r="E790" t="s">
        <v>375</v>
      </c>
      <c r="F790" t="s">
        <v>18</v>
      </c>
      <c r="G790">
        <v>199.69</v>
      </c>
      <c r="H790">
        <v>2</v>
      </c>
      <c r="I790">
        <v>0</v>
      </c>
      <c r="J790" t="s">
        <v>19</v>
      </c>
      <c r="K790" t="s">
        <v>99</v>
      </c>
      <c r="L790" t="s">
        <v>70</v>
      </c>
      <c r="M790" t="s">
        <v>36</v>
      </c>
      <c r="N790" t="s">
        <v>41</v>
      </c>
    </row>
    <row r="791" spans="1:14" x14ac:dyDescent="0.3">
      <c r="A791">
        <v>790</v>
      </c>
      <c r="B791" t="s">
        <v>31</v>
      </c>
      <c r="C791" t="s">
        <v>436</v>
      </c>
      <c r="D791" t="s">
        <v>100</v>
      </c>
      <c r="E791" t="s">
        <v>140</v>
      </c>
      <c r="F791" t="s">
        <v>27</v>
      </c>
      <c r="G791">
        <v>134.79</v>
      </c>
      <c r="H791">
        <v>1</v>
      </c>
      <c r="I791">
        <v>0</v>
      </c>
      <c r="J791" t="s">
        <v>35</v>
      </c>
      <c r="K791" t="s">
        <v>44</v>
      </c>
      <c r="L791" t="s">
        <v>21</v>
      </c>
      <c r="M791" t="s">
        <v>36</v>
      </c>
      <c r="N791" t="s">
        <v>41</v>
      </c>
    </row>
    <row r="792" spans="1:14" x14ac:dyDescent="0.3">
      <c r="A792">
        <v>791</v>
      </c>
      <c r="B792" t="s">
        <v>14</v>
      </c>
      <c r="C792" t="s">
        <v>109</v>
      </c>
      <c r="D792" t="s">
        <v>237</v>
      </c>
      <c r="E792" t="s">
        <v>400</v>
      </c>
      <c r="F792" t="s">
        <v>49</v>
      </c>
      <c r="G792">
        <v>112.49</v>
      </c>
      <c r="H792">
        <v>3</v>
      </c>
      <c r="I792">
        <v>0</v>
      </c>
      <c r="J792" t="s">
        <v>19</v>
      </c>
      <c r="K792" t="s">
        <v>66</v>
      </c>
      <c r="L792" t="s">
        <v>56</v>
      </c>
      <c r="M792" t="s">
        <v>22</v>
      </c>
      <c r="N792" t="s">
        <v>41</v>
      </c>
    </row>
    <row r="793" spans="1:14" x14ac:dyDescent="0.3">
      <c r="A793">
        <v>792</v>
      </c>
      <c r="B793" t="s">
        <v>14</v>
      </c>
      <c r="C793" t="s">
        <v>216</v>
      </c>
      <c r="D793" t="s">
        <v>325</v>
      </c>
      <c r="E793" t="s">
        <v>197</v>
      </c>
      <c r="F793" t="s">
        <v>49</v>
      </c>
      <c r="G793">
        <v>101.17</v>
      </c>
      <c r="H793">
        <v>2</v>
      </c>
      <c r="I793">
        <v>2</v>
      </c>
      <c r="J793" t="s">
        <v>35</v>
      </c>
      <c r="K793" t="s">
        <v>66</v>
      </c>
      <c r="L793" t="s">
        <v>21</v>
      </c>
      <c r="M793" t="s">
        <v>36</v>
      </c>
      <c r="N793" t="s">
        <v>41</v>
      </c>
    </row>
    <row r="794" spans="1:14" x14ac:dyDescent="0.3">
      <c r="A794">
        <v>793</v>
      </c>
      <c r="B794" t="s">
        <v>50</v>
      </c>
      <c r="C794" t="s">
        <v>240</v>
      </c>
      <c r="D794" t="s">
        <v>241</v>
      </c>
      <c r="E794" t="s">
        <v>155</v>
      </c>
      <c r="F794" t="s">
        <v>27</v>
      </c>
      <c r="G794">
        <v>180.26</v>
      </c>
      <c r="H794">
        <v>1</v>
      </c>
      <c r="I794">
        <v>0</v>
      </c>
      <c r="J794" t="s">
        <v>28</v>
      </c>
      <c r="K794" t="s">
        <v>66</v>
      </c>
      <c r="L794" t="s">
        <v>56</v>
      </c>
      <c r="M794" t="s">
        <v>36</v>
      </c>
      <c r="N794" t="s">
        <v>41</v>
      </c>
    </row>
    <row r="795" spans="1:14" x14ac:dyDescent="0.3">
      <c r="A795">
        <v>794</v>
      </c>
      <c r="B795" t="s">
        <v>37</v>
      </c>
      <c r="C795" t="s">
        <v>168</v>
      </c>
      <c r="D795" t="s">
        <v>46</v>
      </c>
      <c r="E795" t="s">
        <v>458</v>
      </c>
      <c r="F795" t="s">
        <v>27</v>
      </c>
      <c r="G795">
        <v>174.81</v>
      </c>
      <c r="H795">
        <v>1</v>
      </c>
      <c r="I795">
        <v>1</v>
      </c>
      <c r="J795" t="s">
        <v>19</v>
      </c>
      <c r="K795" t="s">
        <v>29</v>
      </c>
      <c r="L795" t="s">
        <v>60</v>
      </c>
      <c r="M795" t="s">
        <v>36</v>
      </c>
      <c r="N795" t="s">
        <v>41</v>
      </c>
    </row>
    <row r="796" spans="1:14" x14ac:dyDescent="0.3">
      <c r="A796">
        <v>795</v>
      </c>
      <c r="B796" t="s">
        <v>50</v>
      </c>
      <c r="C796" t="s">
        <v>341</v>
      </c>
      <c r="D796" t="s">
        <v>88</v>
      </c>
      <c r="E796" t="s">
        <v>131</v>
      </c>
      <c r="F796" t="s">
        <v>27</v>
      </c>
      <c r="G796">
        <v>139.81</v>
      </c>
      <c r="H796">
        <v>2</v>
      </c>
      <c r="I796">
        <v>2</v>
      </c>
      <c r="J796" t="s">
        <v>55</v>
      </c>
      <c r="K796" t="s">
        <v>44</v>
      </c>
      <c r="L796" t="s">
        <v>56</v>
      </c>
      <c r="M796" t="s">
        <v>22</v>
      </c>
      <c r="N796" t="s">
        <v>41</v>
      </c>
    </row>
    <row r="797" spans="1:14" x14ac:dyDescent="0.3">
      <c r="A797">
        <v>796</v>
      </c>
      <c r="B797" t="s">
        <v>31</v>
      </c>
      <c r="C797" t="s">
        <v>278</v>
      </c>
      <c r="D797" t="s">
        <v>302</v>
      </c>
      <c r="E797" t="s">
        <v>240</v>
      </c>
      <c r="F797" t="s">
        <v>18</v>
      </c>
      <c r="G797">
        <v>205.05</v>
      </c>
      <c r="H797">
        <v>3</v>
      </c>
      <c r="I797">
        <v>0</v>
      </c>
      <c r="J797" t="s">
        <v>28</v>
      </c>
      <c r="K797" t="s">
        <v>44</v>
      </c>
      <c r="L797" t="s">
        <v>56</v>
      </c>
      <c r="M797" t="s">
        <v>36</v>
      </c>
      <c r="N797" t="s">
        <v>41</v>
      </c>
    </row>
    <row r="798" spans="1:14" x14ac:dyDescent="0.3">
      <c r="A798">
        <v>797</v>
      </c>
      <c r="B798" t="s">
        <v>37</v>
      </c>
      <c r="C798" t="s">
        <v>170</v>
      </c>
      <c r="D798" t="s">
        <v>184</v>
      </c>
      <c r="E798" t="s">
        <v>274</v>
      </c>
      <c r="F798" t="s">
        <v>54</v>
      </c>
      <c r="G798">
        <v>400.1</v>
      </c>
      <c r="H798">
        <v>1</v>
      </c>
      <c r="I798">
        <v>0</v>
      </c>
      <c r="J798" t="s">
        <v>28</v>
      </c>
      <c r="K798" t="s">
        <v>44</v>
      </c>
      <c r="L798" t="s">
        <v>56</v>
      </c>
      <c r="M798" t="s">
        <v>22</v>
      </c>
      <c r="N798" t="s">
        <v>41</v>
      </c>
    </row>
    <row r="799" spans="1:14" x14ac:dyDescent="0.3">
      <c r="A799">
        <v>798</v>
      </c>
      <c r="B799" t="s">
        <v>50</v>
      </c>
      <c r="C799" t="s">
        <v>176</v>
      </c>
      <c r="D799" t="s">
        <v>361</v>
      </c>
      <c r="E799" t="s">
        <v>429</v>
      </c>
      <c r="F799" t="s">
        <v>49</v>
      </c>
      <c r="G799">
        <v>157.55000000000001</v>
      </c>
      <c r="H799">
        <v>2</v>
      </c>
      <c r="I799">
        <v>0</v>
      </c>
      <c r="J799" t="s">
        <v>28</v>
      </c>
      <c r="K799" t="s">
        <v>66</v>
      </c>
      <c r="L799" t="s">
        <v>56</v>
      </c>
      <c r="M799" t="s">
        <v>36</v>
      </c>
      <c r="N799" t="s">
        <v>41</v>
      </c>
    </row>
    <row r="800" spans="1:14" x14ac:dyDescent="0.3">
      <c r="A800">
        <v>799</v>
      </c>
      <c r="B800" t="s">
        <v>14</v>
      </c>
      <c r="C800" t="s">
        <v>388</v>
      </c>
      <c r="D800" t="s">
        <v>240</v>
      </c>
      <c r="E800" t="s">
        <v>33</v>
      </c>
      <c r="F800" t="s">
        <v>49</v>
      </c>
      <c r="G800">
        <v>107.95</v>
      </c>
      <c r="H800">
        <v>3</v>
      </c>
      <c r="I800">
        <v>3</v>
      </c>
      <c r="J800" t="s">
        <v>19</v>
      </c>
      <c r="K800" t="s">
        <v>44</v>
      </c>
      <c r="L800" t="s">
        <v>21</v>
      </c>
      <c r="M800" t="s">
        <v>36</v>
      </c>
      <c r="N800" t="s">
        <v>95</v>
      </c>
    </row>
    <row r="801" spans="1:14" x14ac:dyDescent="0.3">
      <c r="A801">
        <v>800</v>
      </c>
      <c r="B801" t="s">
        <v>14</v>
      </c>
      <c r="C801" t="s">
        <v>399</v>
      </c>
      <c r="D801" t="s">
        <v>445</v>
      </c>
      <c r="E801" t="s">
        <v>378</v>
      </c>
      <c r="F801" t="s">
        <v>27</v>
      </c>
      <c r="G801">
        <v>174.65</v>
      </c>
      <c r="H801">
        <v>1</v>
      </c>
      <c r="I801">
        <v>0</v>
      </c>
      <c r="J801" t="s">
        <v>28</v>
      </c>
      <c r="K801" t="s">
        <v>20</v>
      </c>
      <c r="L801" t="s">
        <v>70</v>
      </c>
      <c r="M801" t="s">
        <v>22</v>
      </c>
      <c r="N801" t="s">
        <v>23</v>
      </c>
    </row>
    <row r="802" spans="1:14" x14ac:dyDescent="0.3">
      <c r="A802">
        <v>801</v>
      </c>
      <c r="B802" t="s">
        <v>37</v>
      </c>
      <c r="C802" t="s">
        <v>309</v>
      </c>
      <c r="D802" t="s">
        <v>355</v>
      </c>
      <c r="E802" t="s">
        <v>47</v>
      </c>
      <c r="F802" t="s">
        <v>27</v>
      </c>
      <c r="G802">
        <v>176.53</v>
      </c>
      <c r="H802">
        <v>1</v>
      </c>
      <c r="I802">
        <v>1</v>
      </c>
      <c r="J802" t="s">
        <v>35</v>
      </c>
      <c r="K802" t="s">
        <v>66</v>
      </c>
      <c r="L802" t="s">
        <v>60</v>
      </c>
      <c r="M802" t="s">
        <v>36</v>
      </c>
      <c r="N802" t="s">
        <v>41</v>
      </c>
    </row>
    <row r="803" spans="1:14" x14ac:dyDescent="0.3">
      <c r="A803">
        <v>802</v>
      </c>
      <c r="B803" t="s">
        <v>31</v>
      </c>
      <c r="C803" t="s">
        <v>113</v>
      </c>
      <c r="D803" t="s">
        <v>258</v>
      </c>
      <c r="E803" t="s">
        <v>341</v>
      </c>
      <c r="F803" t="s">
        <v>27</v>
      </c>
      <c r="G803">
        <v>122.66</v>
      </c>
      <c r="H803">
        <v>1</v>
      </c>
      <c r="I803">
        <v>0</v>
      </c>
      <c r="J803" t="s">
        <v>94</v>
      </c>
      <c r="K803" t="s">
        <v>20</v>
      </c>
      <c r="L803" t="s">
        <v>60</v>
      </c>
      <c r="M803" t="s">
        <v>22</v>
      </c>
      <c r="N803" t="s">
        <v>41</v>
      </c>
    </row>
    <row r="804" spans="1:14" x14ac:dyDescent="0.3">
      <c r="A804">
        <v>803</v>
      </c>
      <c r="B804" t="s">
        <v>50</v>
      </c>
      <c r="C804" t="s">
        <v>379</v>
      </c>
      <c r="D804" t="s">
        <v>43</v>
      </c>
      <c r="E804" t="s">
        <v>386</v>
      </c>
      <c r="F804" t="s">
        <v>49</v>
      </c>
      <c r="G804">
        <v>148.25</v>
      </c>
      <c r="H804">
        <v>2</v>
      </c>
      <c r="I804">
        <v>0</v>
      </c>
      <c r="J804" t="s">
        <v>35</v>
      </c>
      <c r="K804" t="s">
        <v>44</v>
      </c>
      <c r="L804" t="s">
        <v>60</v>
      </c>
      <c r="M804" t="s">
        <v>36</v>
      </c>
      <c r="N804" t="s">
        <v>41</v>
      </c>
    </row>
    <row r="805" spans="1:14" x14ac:dyDescent="0.3">
      <c r="A805">
        <v>804</v>
      </c>
      <c r="B805" t="s">
        <v>14</v>
      </c>
      <c r="C805" t="s">
        <v>290</v>
      </c>
      <c r="D805" t="s">
        <v>408</v>
      </c>
      <c r="E805" t="s">
        <v>101</v>
      </c>
      <c r="F805" t="s">
        <v>49</v>
      </c>
      <c r="G805">
        <v>93.28</v>
      </c>
      <c r="H805">
        <v>1</v>
      </c>
      <c r="I805">
        <v>0</v>
      </c>
      <c r="J805" t="s">
        <v>35</v>
      </c>
      <c r="K805" t="s">
        <v>99</v>
      </c>
      <c r="L805" t="s">
        <v>21</v>
      </c>
      <c r="M805" t="s">
        <v>36</v>
      </c>
      <c r="N805" t="s">
        <v>23</v>
      </c>
    </row>
    <row r="806" spans="1:14" x14ac:dyDescent="0.3">
      <c r="A806">
        <v>805</v>
      </c>
      <c r="B806" t="s">
        <v>50</v>
      </c>
      <c r="C806" t="s">
        <v>154</v>
      </c>
      <c r="D806" t="s">
        <v>196</v>
      </c>
      <c r="E806" t="s">
        <v>189</v>
      </c>
      <c r="F806" t="s">
        <v>27</v>
      </c>
      <c r="G806">
        <v>175.11</v>
      </c>
      <c r="H806">
        <v>2</v>
      </c>
      <c r="I806">
        <v>0</v>
      </c>
      <c r="J806" t="s">
        <v>55</v>
      </c>
      <c r="K806" t="s">
        <v>44</v>
      </c>
      <c r="L806" t="s">
        <v>21</v>
      </c>
      <c r="M806" t="s">
        <v>36</v>
      </c>
      <c r="N806" t="s">
        <v>41</v>
      </c>
    </row>
    <row r="807" spans="1:14" x14ac:dyDescent="0.3">
      <c r="A807">
        <v>806</v>
      </c>
      <c r="B807" t="s">
        <v>50</v>
      </c>
      <c r="C807" t="s">
        <v>294</v>
      </c>
      <c r="D807" t="s">
        <v>327</v>
      </c>
      <c r="E807" t="s">
        <v>253</v>
      </c>
      <c r="F807" t="s">
        <v>27</v>
      </c>
      <c r="G807">
        <v>187.34</v>
      </c>
      <c r="H807">
        <v>3</v>
      </c>
      <c r="I807">
        <v>1</v>
      </c>
      <c r="J807" t="s">
        <v>55</v>
      </c>
      <c r="K807" t="s">
        <v>29</v>
      </c>
      <c r="L807" t="s">
        <v>60</v>
      </c>
      <c r="M807" t="s">
        <v>22</v>
      </c>
      <c r="N807" t="s">
        <v>45</v>
      </c>
    </row>
    <row r="808" spans="1:14" x14ac:dyDescent="0.3">
      <c r="A808">
        <v>807</v>
      </c>
      <c r="B808" t="s">
        <v>14</v>
      </c>
      <c r="C808" t="s">
        <v>260</v>
      </c>
      <c r="D808" t="s">
        <v>176</v>
      </c>
      <c r="E808" t="s">
        <v>408</v>
      </c>
      <c r="F808" t="s">
        <v>27</v>
      </c>
      <c r="G808">
        <v>178.87</v>
      </c>
      <c r="H808">
        <v>4</v>
      </c>
      <c r="I808">
        <v>0</v>
      </c>
      <c r="J808" t="s">
        <v>19</v>
      </c>
      <c r="K808" t="s">
        <v>20</v>
      </c>
      <c r="L808" t="s">
        <v>21</v>
      </c>
      <c r="M808" t="s">
        <v>36</v>
      </c>
      <c r="N808" t="s">
        <v>41</v>
      </c>
    </row>
    <row r="809" spans="1:14" x14ac:dyDescent="0.3">
      <c r="A809">
        <v>808</v>
      </c>
      <c r="B809" t="s">
        <v>31</v>
      </c>
      <c r="C809" t="s">
        <v>231</v>
      </c>
      <c r="D809" t="s">
        <v>274</v>
      </c>
      <c r="E809" t="s">
        <v>275</v>
      </c>
      <c r="F809" t="s">
        <v>27</v>
      </c>
      <c r="G809">
        <v>91.05</v>
      </c>
      <c r="H809">
        <v>1</v>
      </c>
      <c r="I809">
        <v>1</v>
      </c>
      <c r="J809" t="s">
        <v>55</v>
      </c>
      <c r="K809" t="s">
        <v>29</v>
      </c>
      <c r="L809" t="s">
        <v>21</v>
      </c>
      <c r="M809" t="s">
        <v>36</v>
      </c>
      <c r="N809" t="s">
        <v>41</v>
      </c>
    </row>
    <row r="810" spans="1:14" x14ac:dyDescent="0.3">
      <c r="A810">
        <v>809</v>
      </c>
      <c r="B810" t="s">
        <v>50</v>
      </c>
      <c r="C810" t="s">
        <v>215</v>
      </c>
      <c r="D810" t="s">
        <v>244</v>
      </c>
      <c r="E810" t="s">
        <v>302</v>
      </c>
      <c r="F810" t="s">
        <v>54</v>
      </c>
      <c r="G810">
        <v>514.04</v>
      </c>
      <c r="H810">
        <v>2</v>
      </c>
      <c r="I810">
        <v>0</v>
      </c>
      <c r="J810" t="s">
        <v>35</v>
      </c>
      <c r="K810" t="s">
        <v>44</v>
      </c>
      <c r="L810" t="s">
        <v>56</v>
      </c>
      <c r="M810" t="s">
        <v>22</v>
      </c>
      <c r="N810" t="s">
        <v>41</v>
      </c>
    </row>
    <row r="811" spans="1:14" x14ac:dyDescent="0.3">
      <c r="A811">
        <v>810</v>
      </c>
      <c r="B811" t="s">
        <v>14</v>
      </c>
      <c r="C811" t="s">
        <v>258</v>
      </c>
      <c r="D811" t="s">
        <v>377</v>
      </c>
      <c r="E811" t="s">
        <v>352</v>
      </c>
      <c r="F811" t="s">
        <v>49</v>
      </c>
      <c r="G811">
        <v>118.38</v>
      </c>
      <c r="H811">
        <v>1</v>
      </c>
      <c r="I811">
        <v>0</v>
      </c>
      <c r="J811" t="s">
        <v>94</v>
      </c>
      <c r="K811" t="s">
        <v>66</v>
      </c>
      <c r="L811" t="s">
        <v>21</v>
      </c>
      <c r="M811" t="s">
        <v>36</v>
      </c>
      <c r="N811" t="s">
        <v>30</v>
      </c>
    </row>
    <row r="812" spans="1:14" x14ac:dyDescent="0.3">
      <c r="A812">
        <v>811</v>
      </c>
      <c r="B812" t="s">
        <v>31</v>
      </c>
      <c r="C812" t="s">
        <v>351</v>
      </c>
      <c r="D812" t="s">
        <v>163</v>
      </c>
      <c r="E812" t="s">
        <v>97</v>
      </c>
      <c r="F812" t="s">
        <v>54</v>
      </c>
      <c r="G812">
        <v>260.02999999999997</v>
      </c>
      <c r="H812">
        <v>4</v>
      </c>
      <c r="I812">
        <v>1</v>
      </c>
      <c r="J812" t="s">
        <v>19</v>
      </c>
      <c r="K812" t="s">
        <v>20</v>
      </c>
      <c r="L812" t="s">
        <v>56</v>
      </c>
      <c r="M812" t="s">
        <v>36</v>
      </c>
      <c r="N812" t="s">
        <v>45</v>
      </c>
    </row>
    <row r="813" spans="1:14" x14ac:dyDescent="0.3">
      <c r="A813">
        <v>812</v>
      </c>
      <c r="B813" t="s">
        <v>14</v>
      </c>
      <c r="C813" t="s">
        <v>152</v>
      </c>
      <c r="D813" t="s">
        <v>329</v>
      </c>
      <c r="E813" t="s">
        <v>364</v>
      </c>
      <c r="F813" t="s">
        <v>18</v>
      </c>
      <c r="G813">
        <v>160.91999999999999</v>
      </c>
      <c r="H813">
        <v>2</v>
      </c>
      <c r="I813">
        <v>0</v>
      </c>
      <c r="J813" t="s">
        <v>28</v>
      </c>
      <c r="K813" t="s">
        <v>44</v>
      </c>
      <c r="L813" t="s">
        <v>21</v>
      </c>
      <c r="M813" t="s">
        <v>36</v>
      </c>
      <c r="N813" t="s">
        <v>45</v>
      </c>
    </row>
    <row r="814" spans="1:14" x14ac:dyDescent="0.3">
      <c r="A814">
        <v>813</v>
      </c>
      <c r="B814" t="s">
        <v>31</v>
      </c>
      <c r="C814" t="s">
        <v>363</v>
      </c>
      <c r="D814" t="s">
        <v>180</v>
      </c>
      <c r="E814" t="s">
        <v>264</v>
      </c>
      <c r="F814" t="s">
        <v>27</v>
      </c>
      <c r="G814">
        <v>157.72</v>
      </c>
      <c r="H814">
        <v>1</v>
      </c>
      <c r="I814">
        <v>2</v>
      </c>
      <c r="J814" t="s">
        <v>28</v>
      </c>
      <c r="K814" t="s">
        <v>20</v>
      </c>
      <c r="L814" t="s">
        <v>21</v>
      </c>
      <c r="M814" t="s">
        <v>22</v>
      </c>
      <c r="N814" t="s">
        <v>41</v>
      </c>
    </row>
    <row r="815" spans="1:14" x14ac:dyDescent="0.3">
      <c r="A815">
        <v>814</v>
      </c>
      <c r="B815" t="s">
        <v>14</v>
      </c>
      <c r="C815" t="s">
        <v>15</v>
      </c>
      <c r="D815" t="s">
        <v>354</v>
      </c>
      <c r="E815" t="s">
        <v>141</v>
      </c>
      <c r="F815" t="s">
        <v>27</v>
      </c>
      <c r="G815">
        <v>141.43</v>
      </c>
      <c r="H815">
        <v>3</v>
      </c>
      <c r="I815">
        <v>2</v>
      </c>
      <c r="J815" t="s">
        <v>28</v>
      </c>
      <c r="K815" t="s">
        <v>99</v>
      </c>
      <c r="L815" t="s">
        <v>56</v>
      </c>
      <c r="M815" t="s">
        <v>36</v>
      </c>
      <c r="N815" t="s">
        <v>41</v>
      </c>
    </row>
    <row r="816" spans="1:14" x14ac:dyDescent="0.3">
      <c r="A816">
        <v>815</v>
      </c>
      <c r="B816" t="s">
        <v>31</v>
      </c>
      <c r="C816" t="s">
        <v>269</v>
      </c>
      <c r="D816" t="s">
        <v>299</v>
      </c>
      <c r="E816" t="s">
        <v>338</v>
      </c>
      <c r="F816" t="s">
        <v>27</v>
      </c>
      <c r="G816">
        <v>157.66</v>
      </c>
      <c r="H816">
        <v>1</v>
      </c>
      <c r="I816">
        <v>0</v>
      </c>
      <c r="J816" t="s">
        <v>35</v>
      </c>
      <c r="K816" t="s">
        <v>66</v>
      </c>
      <c r="L816" t="s">
        <v>60</v>
      </c>
      <c r="M816" t="s">
        <v>36</v>
      </c>
      <c r="N816" t="s">
        <v>41</v>
      </c>
    </row>
    <row r="817" spans="1:14" x14ac:dyDescent="0.3">
      <c r="A817">
        <v>816</v>
      </c>
      <c r="B817" t="s">
        <v>14</v>
      </c>
      <c r="C817" t="s">
        <v>456</v>
      </c>
      <c r="D817" t="s">
        <v>62</v>
      </c>
      <c r="E817" t="s">
        <v>143</v>
      </c>
      <c r="F817" t="s">
        <v>49</v>
      </c>
      <c r="G817">
        <v>118.43</v>
      </c>
      <c r="H817">
        <v>2</v>
      </c>
      <c r="I817">
        <v>0</v>
      </c>
      <c r="J817" t="s">
        <v>28</v>
      </c>
      <c r="K817" t="s">
        <v>29</v>
      </c>
      <c r="L817" t="s">
        <v>21</v>
      </c>
      <c r="M817" t="s">
        <v>36</v>
      </c>
      <c r="N817" t="s">
        <v>45</v>
      </c>
    </row>
    <row r="818" spans="1:14" x14ac:dyDescent="0.3">
      <c r="A818">
        <v>817</v>
      </c>
      <c r="B818" t="s">
        <v>31</v>
      </c>
      <c r="C818" t="s">
        <v>407</v>
      </c>
      <c r="D818" t="s">
        <v>443</v>
      </c>
      <c r="E818" t="s">
        <v>128</v>
      </c>
      <c r="F818" t="s">
        <v>49</v>
      </c>
      <c r="G818">
        <v>102.72</v>
      </c>
      <c r="H818">
        <v>1</v>
      </c>
      <c r="I818">
        <v>0</v>
      </c>
      <c r="J818" t="s">
        <v>28</v>
      </c>
      <c r="K818" t="s">
        <v>20</v>
      </c>
      <c r="L818" t="s">
        <v>21</v>
      </c>
      <c r="M818" t="s">
        <v>36</v>
      </c>
      <c r="N818" t="s">
        <v>41</v>
      </c>
    </row>
    <row r="819" spans="1:14" x14ac:dyDescent="0.3">
      <c r="A819">
        <v>818</v>
      </c>
      <c r="B819" t="s">
        <v>37</v>
      </c>
      <c r="C819" t="s">
        <v>192</v>
      </c>
      <c r="D819" t="s">
        <v>398</v>
      </c>
      <c r="E819" t="s">
        <v>196</v>
      </c>
      <c r="F819" t="s">
        <v>49</v>
      </c>
      <c r="G819">
        <v>77.42</v>
      </c>
      <c r="H819">
        <v>2</v>
      </c>
      <c r="I819">
        <v>2</v>
      </c>
      <c r="J819" t="s">
        <v>28</v>
      </c>
      <c r="K819" t="s">
        <v>29</v>
      </c>
      <c r="L819" t="s">
        <v>21</v>
      </c>
      <c r="M819" t="s">
        <v>36</v>
      </c>
      <c r="N819" t="s">
        <v>41</v>
      </c>
    </row>
    <row r="820" spans="1:14" x14ac:dyDescent="0.3">
      <c r="A820">
        <v>819</v>
      </c>
      <c r="B820" t="s">
        <v>37</v>
      </c>
      <c r="C820" t="s">
        <v>363</v>
      </c>
      <c r="D820" t="s">
        <v>287</v>
      </c>
      <c r="E820" t="s">
        <v>113</v>
      </c>
      <c r="F820" t="s">
        <v>27</v>
      </c>
      <c r="G820">
        <v>178.82</v>
      </c>
      <c r="H820">
        <v>2</v>
      </c>
      <c r="I820">
        <v>1</v>
      </c>
      <c r="J820" t="s">
        <v>94</v>
      </c>
      <c r="K820" t="s">
        <v>29</v>
      </c>
      <c r="L820" t="s">
        <v>56</v>
      </c>
      <c r="M820" t="s">
        <v>36</v>
      </c>
      <c r="N820" t="s">
        <v>41</v>
      </c>
    </row>
    <row r="821" spans="1:14" x14ac:dyDescent="0.3">
      <c r="A821">
        <v>820</v>
      </c>
      <c r="B821" t="s">
        <v>14</v>
      </c>
      <c r="C821" t="s">
        <v>279</v>
      </c>
      <c r="D821" t="s">
        <v>143</v>
      </c>
      <c r="E821" t="s">
        <v>117</v>
      </c>
      <c r="F821" t="s">
        <v>18</v>
      </c>
      <c r="G821">
        <v>267.11</v>
      </c>
      <c r="H821">
        <v>2</v>
      </c>
      <c r="I821">
        <v>0</v>
      </c>
      <c r="J821" t="s">
        <v>35</v>
      </c>
      <c r="K821" t="s">
        <v>44</v>
      </c>
      <c r="L821" t="s">
        <v>21</v>
      </c>
      <c r="M821" t="s">
        <v>22</v>
      </c>
      <c r="N821" t="s">
        <v>41</v>
      </c>
    </row>
    <row r="822" spans="1:14" x14ac:dyDescent="0.3">
      <c r="A822">
        <v>821</v>
      </c>
      <c r="B822" t="s">
        <v>14</v>
      </c>
      <c r="C822" t="s">
        <v>295</v>
      </c>
      <c r="D822" t="s">
        <v>438</v>
      </c>
      <c r="E822" t="s">
        <v>264</v>
      </c>
      <c r="F822" t="s">
        <v>54</v>
      </c>
      <c r="G822">
        <v>380.64</v>
      </c>
      <c r="H822">
        <v>1</v>
      </c>
      <c r="I822">
        <v>1</v>
      </c>
      <c r="J822" t="s">
        <v>35</v>
      </c>
      <c r="K822" t="s">
        <v>20</v>
      </c>
      <c r="L822" t="s">
        <v>70</v>
      </c>
      <c r="M822" t="s">
        <v>36</v>
      </c>
      <c r="N822" t="s">
        <v>45</v>
      </c>
    </row>
    <row r="823" spans="1:14" x14ac:dyDescent="0.3">
      <c r="A823">
        <v>822</v>
      </c>
      <c r="B823" t="s">
        <v>14</v>
      </c>
      <c r="C823" t="s">
        <v>209</v>
      </c>
      <c r="D823" t="s">
        <v>182</v>
      </c>
      <c r="E823" t="s">
        <v>319</v>
      </c>
      <c r="F823" t="s">
        <v>49</v>
      </c>
      <c r="G823">
        <v>72.040000000000006</v>
      </c>
      <c r="H823">
        <v>1</v>
      </c>
      <c r="I823">
        <v>0</v>
      </c>
      <c r="J823" t="s">
        <v>35</v>
      </c>
      <c r="K823" t="s">
        <v>29</v>
      </c>
      <c r="L823" t="s">
        <v>21</v>
      </c>
      <c r="M823" t="s">
        <v>22</v>
      </c>
      <c r="N823" t="s">
        <v>23</v>
      </c>
    </row>
    <row r="824" spans="1:14" x14ac:dyDescent="0.3">
      <c r="A824">
        <v>823</v>
      </c>
      <c r="B824" t="s">
        <v>37</v>
      </c>
      <c r="C824" t="s">
        <v>177</v>
      </c>
      <c r="D824" t="s">
        <v>209</v>
      </c>
      <c r="E824" t="s">
        <v>391</v>
      </c>
      <c r="F824" t="s">
        <v>27</v>
      </c>
      <c r="G824">
        <v>186.08</v>
      </c>
      <c r="H824">
        <v>2</v>
      </c>
      <c r="I824">
        <v>2</v>
      </c>
      <c r="J824" t="s">
        <v>94</v>
      </c>
      <c r="K824" t="s">
        <v>29</v>
      </c>
      <c r="L824" t="s">
        <v>56</v>
      </c>
      <c r="M824" t="s">
        <v>36</v>
      </c>
      <c r="N824" t="s">
        <v>41</v>
      </c>
    </row>
    <row r="825" spans="1:14" x14ac:dyDescent="0.3">
      <c r="A825">
        <v>824</v>
      </c>
      <c r="B825" t="s">
        <v>31</v>
      </c>
      <c r="C825" t="s">
        <v>409</v>
      </c>
      <c r="D825" t="s">
        <v>387</v>
      </c>
      <c r="E825" t="s">
        <v>248</v>
      </c>
      <c r="F825" t="s">
        <v>54</v>
      </c>
      <c r="G825">
        <v>394.7</v>
      </c>
      <c r="H825">
        <v>2</v>
      </c>
      <c r="I825">
        <v>0</v>
      </c>
      <c r="J825" t="s">
        <v>19</v>
      </c>
      <c r="K825" t="s">
        <v>20</v>
      </c>
      <c r="L825" t="s">
        <v>21</v>
      </c>
      <c r="M825" t="s">
        <v>36</v>
      </c>
      <c r="N825" t="s">
        <v>30</v>
      </c>
    </row>
    <row r="826" spans="1:14" x14ac:dyDescent="0.3">
      <c r="A826">
        <v>825</v>
      </c>
      <c r="B826" t="s">
        <v>31</v>
      </c>
      <c r="C826" t="s">
        <v>233</v>
      </c>
      <c r="D826" t="s">
        <v>400</v>
      </c>
      <c r="E826" t="s">
        <v>308</v>
      </c>
      <c r="F826" t="s">
        <v>27</v>
      </c>
      <c r="G826">
        <v>130.62</v>
      </c>
      <c r="H826">
        <v>1</v>
      </c>
      <c r="I826">
        <v>0</v>
      </c>
      <c r="J826" t="s">
        <v>19</v>
      </c>
      <c r="K826" t="s">
        <v>20</v>
      </c>
      <c r="L826" t="s">
        <v>60</v>
      </c>
      <c r="M826" t="s">
        <v>22</v>
      </c>
      <c r="N826" t="s">
        <v>41</v>
      </c>
    </row>
    <row r="827" spans="1:14" x14ac:dyDescent="0.3">
      <c r="A827">
        <v>826</v>
      </c>
      <c r="B827" t="s">
        <v>14</v>
      </c>
      <c r="C827" t="s">
        <v>111</v>
      </c>
      <c r="D827" t="s">
        <v>201</v>
      </c>
      <c r="E827" t="s">
        <v>202</v>
      </c>
      <c r="F827" t="s">
        <v>27</v>
      </c>
      <c r="G827">
        <v>125.65</v>
      </c>
      <c r="H827">
        <v>2</v>
      </c>
      <c r="I827">
        <v>2</v>
      </c>
      <c r="J827" t="s">
        <v>28</v>
      </c>
      <c r="K827" t="s">
        <v>29</v>
      </c>
      <c r="L827" t="s">
        <v>21</v>
      </c>
      <c r="M827" t="s">
        <v>36</v>
      </c>
      <c r="N827" t="s">
        <v>41</v>
      </c>
    </row>
    <row r="828" spans="1:14" x14ac:dyDescent="0.3">
      <c r="A828">
        <v>827</v>
      </c>
      <c r="B828" t="s">
        <v>37</v>
      </c>
      <c r="C828" t="s">
        <v>68</v>
      </c>
      <c r="D828" t="s">
        <v>97</v>
      </c>
      <c r="E828" t="s">
        <v>270</v>
      </c>
      <c r="F828" t="s">
        <v>18</v>
      </c>
      <c r="G828">
        <v>232.97</v>
      </c>
      <c r="H828">
        <v>3</v>
      </c>
      <c r="I828">
        <v>0</v>
      </c>
      <c r="J828" t="s">
        <v>28</v>
      </c>
      <c r="K828" t="s">
        <v>44</v>
      </c>
      <c r="L828" t="s">
        <v>21</v>
      </c>
      <c r="M828" t="s">
        <v>36</v>
      </c>
      <c r="N828" t="s">
        <v>41</v>
      </c>
    </row>
    <row r="829" spans="1:14" x14ac:dyDescent="0.3">
      <c r="A829">
        <v>828</v>
      </c>
      <c r="B829" t="s">
        <v>50</v>
      </c>
      <c r="C829" t="s">
        <v>317</v>
      </c>
      <c r="D829" t="s">
        <v>287</v>
      </c>
      <c r="E829" t="s">
        <v>181</v>
      </c>
      <c r="F829" t="s">
        <v>49</v>
      </c>
      <c r="G829">
        <v>135.69999999999999</v>
      </c>
      <c r="H829">
        <v>2</v>
      </c>
      <c r="I829">
        <v>2</v>
      </c>
      <c r="J829" t="s">
        <v>19</v>
      </c>
      <c r="K829" t="s">
        <v>66</v>
      </c>
      <c r="L829" t="s">
        <v>56</v>
      </c>
      <c r="M829" t="s">
        <v>36</v>
      </c>
      <c r="N829" t="s">
        <v>45</v>
      </c>
    </row>
    <row r="830" spans="1:14" x14ac:dyDescent="0.3">
      <c r="A830">
        <v>829</v>
      </c>
      <c r="B830" t="s">
        <v>50</v>
      </c>
      <c r="C830" t="s">
        <v>450</v>
      </c>
      <c r="D830" t="s">
        <v>193</v>
      </c>
      <c r="E830" t="s">
        <v>408</v>
      </c>
      <c r="F830" t="s">
        <v>54</v>
      </c>
      <c r="G830">
        <v>348.92</v>
      </c>
      <c r="H830">
        <v>1</v>
      </c>
      <c r="I830">
        <v>2</v>
      </c>
      <c r="J830" t="s">
        <v>94</v>
      </c>
      <c r="K830" t="s">
        <v>66</v>
      </c>
      <c r="L830" t="s">
        <v>21</v>
      </c>
      <c r="M830" t="s">
        <v>36</v>
      </c>
      <c r="N830" t="s">
        <v>23</v>
      </c>
    </row>
    <row r="831" spans="1:14" x14ac:dyDescent="0.3">
      <c r="A831">
        <v>830</v>
      </c>
      <c r="B831" t="s">
        <v>50</v>
      </c>
      <c r="C831" t="s">
        <v>340</v>
      </c>
      <c r="D831" t="s">
        <v>240</v>
      </c>
      <c r="E831" t="s">
        <v>222</v>
      </c>
      <c r="F831" t="s">
        <v>27</v>
      </c>
      <c r="G831">
        <v>135.86000000000001</v>
      </c>
      <c r="H831">
        <v>2</v>
      </c>
      <c r="I831">
        <v>0</v>
      </c>
      <c r="J831" t="s">
        <v>19</v>
      </c>
      <c r="K831" t="s">
        <v>66</v>
      </c>
      <c r="L831" t="s">
        <v>56</v>
      </c>
      <c r="M831" t="s">
        <v>22</v>
      </c>
      <c r="N831" t="s">
        <v>41</v>
      </c>
    </row>
    <row r="832" spans="1:14" x14ac:dyDescent="0.3">
      <c r="A832">
        <v>831</v>
      </c>
      <c r="B832" t="s">
        <v>37</v>
      </c>
      <c r="C832" t="s">
        <v>159</v>
      </c>
      <c r="D832" t="s">
        <v>346</v>
      </c>
      <c r="E832" t="s">
        <v>374</v>
      </c>
      <c r="F832" t="s">
        <v>27</v>
      </c>
      <c r="G832">
        <v>151.97</v>
      </c>
      <c r="H832">
        <v>1</v>
      </c>
      <c r="I832">
        <v>1</v>
      </c>
      <c r="J832" t="s">
        <v>28</v>
      </c>
      <c r="K832" t="s">
        <v>20</v>
      </c>
      <c r="L832" t="s">
        <v>21</v>
      </c>
      <c r="M832" t="s">
        <v>22</v>
      </c>
      <c r="N832" t="s">
        <v>41</v>
      </c>
    </row>
    <row r="833" spans="1:14" x14ac:dyDescent="0.3">
      <c r="A833">
        <v>832</v>
      </c>
      <c r="B833" t="s">
        <v>14</v>
      </c>
      <c r="C833" t="s">
        <v>158</v>
      </c>
      <c r="D833" t="s">
        <v>149</v>
      </c>
      <c r="E833" t="s">
        <v>151</v>
      </c>
      <c r="F833" t="s">
        <v>54</v>
      </c>
      <c r="G833">
        <v>457.82</v>
      </c>
      <c r="H833">
        <v>4</v>
      </c>
      <c r="I833">
        <v>2</v>
      </c>
      <c r="J833" t="s">
        <v>55</v>
      </c>
      <c r="K833" t="s">
        <v>20</v>
      </c>
      <c r="L833" t="s">
        <v>21</v>
      </c>
      <c r="M833" t="s">
        <v>36</v>
      </c>
      <c r="N833" t="s">
        <v>41</v>
      </c>
    </row>
    <row r="834" spans="1:14" x14ac:dyDescent="0.3">
      <c r="A834">
        <v>833</v>
      </c>
      <c r="B834" t="s">
        <v>37</v>
      </c>
      <c r="C834" t="s">
        <v>393</v>
      </c>
      <c r="D834" t="s">
        <v>401</v>
      </c>
      <c r="E834" t="s">
        <v>262</v>
      </c>
      <c r="F834" t="s">
        <v>49</v>
      </c>
      <c r="G834">
        <v>120.26</v>
      </c>
      <c r="H834">
        <v>1</v>
      </c>
      <c r="I834">
        <v>0</v>
      </c>
      <c r="J834" t="s">
        <v>28</v>
      </c>
      <c r="K834" t="s">
        <v>66</v>
      </c>
      <c r="L834" t="s">
        <v>56</v>
      </c>
      <c r="M834" t="s">
        <v>36</v>
      </c>
      <c r="N834" t="s">
        <v>41</v>
      </c>
    </row>
    <row r="835" spans="1:14" x14ac:dyDescent="0.3">
      <c r="A835">
        <v>834</v>
      </c>
      <c r="B835" t="s">
        <v>31</v>
      </c>
      <c r="C835" t="s">
        <v>381</v>
      </c>
      <c r="D835" t="s">
        <v>445</v>
      </c>
      <c r="E835" t="s">
        <v>393</v>
      </c>
      <c r="F835" t="s">
        <v>54</v>
      </c>
      <c r="G835">
        <v>352.43</v>
      </c>
      <c r="H835">
        <v>2</v>
      </c>
      <c r="I835">
        <v>1</v>
      </c>
      <c r="J835" t="s">
        <v>94</v>
      </c>
      <c r="K835" t="s">
        <v>20</v>
      </c>
      <c r="L835" t="s">
        <v>21</v>
      </c>
      <c r="M835" t="s">
        <v>36</v>
      </c>
      <c r="N835" t="s">
        <v>45</v>
      </c>
    </row>
    <row r="836" spans="1:14" x14ac:dyDescent="0.3">
      <c r="A836">
        <v>835</v>
      </c>
      <c r="B836" t="s">
        <v>37</v>
      </c>
      <c r="C836" t="s">
        <v>278</v>
      </c>
      <c r="D836" t="s">
        <v>126</v>
      </c>
      <c r="E836" t="s">
        <v>293</v>
      </c>
      <c r="F836" t="s">
        <v>27</v>
      </c>
      <c r="G836">
        <v>209.16</v>
      </c>
      <c r="H836">
        <v>2</v>
      </c>
      <c r="I836">
        <v>0</v>
      </c>
      <c r="J836" t="s">
        <v>19</v>
      </c>
      <c r="K836" t="s">
        <v>20</v>
      </c>
      <c r="L836" t="s">
        <v>56</v>
      </c>
      <c r="M836" t="s">
        <v>36</v>
      </c>
      <c r="N836" t="s">
        <v>41</v>
      </c>
    </row>
    <row r="837" spans="1:14" x14ac:dyDescent="0.3">
      <c r="A837">
        <v>836</v>
      </c>
      <c r="B837" t="s">
        <v>14</v>
      </c>
      <c r="C837" t="s">
        <v>302</v>
      </c>
      <c r="D837" t="s">
        <v>145</v>
      </c>
      <c r="E837" t="s">
        <v>374</v>
      </c>
      <c r="F837" t="s">
        <v>49</v>
      </c>
      <c r="G837">
        <v>109.63</v>
      </c>
      <c r="H837">
        <v>1</v>
      </c>
      <c r="I837">
        <v>1</v>
      </c>
      <c r="J837" t="s">
        <v>94</v>
      </c>
      <c r="K837" t="s">
        <v>44</v>
      </c>
      <c r="L837" t="s">
        <v>56</v>
      </c>
      <c r="M837" t="s">
        <v>36</v>
      </c>
      <c r="N837" t="s">
        <v>23</v>
      </c>
    </row>
    <row r="838" spans="1:14" x14ac:dyDescent="0.3">
      <c r="A838">
        <v>837</v>
      </c>
      <c r="B838" t="s">
        <v>31</v>
      </c>
      <c r="C838" t="s">
        <v>293</v>
      </c>
      <c r="D838" t="s">
        <v>242</v>
      </c>
      <c r="E838" t="s">
        <v>200</v>
      </c>
      <c r="F838" t="s">
        <v>49</v>
      </c>
      <c r="G838">
        <v>75.819999999999993</v>
      </c>
      <c r="H838">
        <v>2</v>
      </c>
      <c r="I838">
        <v>0</v>
      </c>
      <c r="J838" t="s">
        <v>94</v>
      </c>
      <c r="K838" t="s">
        <v>99</v>
      </c>
      <c r="L838" t="s">
        <v>21</v>
      </c>
      <c r="M838" t="s">
        <v>22</v>
      </c>
      <c r="N838" t="s">
        <v>41</v>
      </c>
    </row>
    <row r="839" spans="1:14" x14ac:dyDescent="0.3">
      <c r="A839">
        <v>838</v>
      </c>
      <c r="B839" t="s">
        <v>50</v>
      </c>
      <c r="C839" t="s">
        <v>279</v>
      </c>
      <c r="D839" t="s">
        <v>340</v>
      </c>
      <c r="E839" t="s">
        <v>441</v>
      </c>
      <c r="F839" t="s">
        <v>27</v>
      </c>
      <c r="G839">
        <v>170.4</v>
      </c>
      <c r="H839">
        <v>1</v>
      </c>
      <c r="I839">
        <v>3</v>
      </c>
      <c r="J839" t="s">
        <v>19</v>
      </c>
      <c r="K839" t="s">
        <v>66</v>
      </c>
      <c r="L839" t="s">
        <v>56</v>
      </c>
      <c r="M839" t="s">
        <v>36</v>
      </c>
      <c r="N839" t="s">
        <v>41</v>
      </c>
    </row>
    <row r="840" spans="1:14" x14ac:dyDescent="0.3">
      <c r="A840">
        <v>839</v>
      </c>
      <c r="B840" t="s">
        <v>50</v>
      </c>
      <c r="C840" t="s">
        <v>212</v>
      </c>
      <c r="D840" t="s">
        <v>165</v>
      </c>
      <c r="E840" t="s">
        <v>369</v>
      </c>
      <c r="F840" t="s">
        <v>27</v>
      </c>
      <c r="G840">
        <v>219.5</v>
      </c>
      <c r="H840">
        <v>3</v>
      </c>
      <c r="I840">
        <v>0</v>
      </c>
      <c r="J840" t="s">
        <v>94</v>
      </c>
      <c r="K840" t="s">
        <v>99</v>
      </c>
      <c r="L840" t="s">
        <v>21</v>
      </c>
      <c r="M840" t="s">
        <v>36</v>
      </c>
      <c r="N840" t="s">
        <v>41</v>
      </c>
    </row>
    <row r="841" spans="1:14" x14ac:dyDescent="0.3">
      <c r="A841">
        <v>840</v>
      </c>
      <c r="B841" t="s">
        <v>37</v>
      </c>
      <c r="C841" t="s">
        <v>450</v>
      </c>
      <c r="D841" t="s">
        <v>361</v>
      </c>
      <c r="E841" t="s">
        <v>260</v>
      </c>
      <c r="F841" t="s">
        <v>27</v>
      </c>
      <c r="G841">
        <v>133.49</v>
      </c>
      <c r="H841">
        <v>1</v>
      </c>
      <c r="I841">
        <v>1</v>
      </c>
      <c r="J841" t="s">
        <v>94</v>
      </c>
      <c r="K841" t="s">
        <v>29</v>
      </c>
      <c r="L841" t="s">
        <v>60</v>
      </c>
      <c r="M841" t="s">
        <v>36</v>
      </c>
      <c r="N841" t="s">
        <v>41</v>
      </c>
    </row>
    <row r="842" spans="1:14" x14ac:dyDescent="0.3">
      <c r="A842">
        <v>841</v>
      </c>
      <c r="B842" t="s">
        <v>37</v>
      </c>
      <c r="C842" t="s">
        <v>239</v>
      </c>
      <c r="D842" t="s">
        <v>317</v>
      </c>
      <c r="E842" t="s">
        <v>182</v>
      </c>
      <c r="F842" t="s">
        <v>18</v>
      </c>
      <c r="G842">
        <v>275.18</v>
      </c>
      <c r="H842">
        <v>2</v>
      </c>
      <c r="I842">
        <v>1</v>
      </c>
      <c r="J842" t="s">
        <v>55</v>
      </c>
      <c r="K842" t="s">
        <v>44</v>
      </c>
      <c r="L842" t="s">
        <v>21</v>
      </c>
      <c r="M842" t="s">
        <v>36</v>
      </c>
      <c r="N842" t="s">
        <v>41</v>
      </c>
    </row>
    <row r="843" spans="1:14" x14ac:dyDescent="0.3">
      <c r="A843">
        <v>842</v>
      </c>
      <c r="B843" t="s">
        <v>14</v>
      </c>
      <c r="C843" t="s">
        <v>126</v>
      </c>
      <c r="D843" t="s">
        <v>145</v>
      </c>
      <c r="E843" t="s">
        <v>160</v>
      </c>
      <c r="F843" t="s">
        <v>27</v>
      </c>
      <c r="G843">
        <v>100.3</v>
      </c>
      <c r="H843">
        <v>3</v>
      </c>
      <c r="I843">
        <v>1</v>
      </c>
      <c r="J843" t="s">
        <v>94</v>
      </c>
      <c r="K843" t="s">
        <v>20</v>
      </c>
      <c r="L843" t="s">
        <v>21</v>
      </c>
      <c r="M843" t="s">
        <v>36</v>
      </c>
      <c r="N843" t="s">
        <v>30</v>
      </c>
    </row>
    <row r="844" spans="1:14" x14ac:dyDescent="0.3">
      <c r="A844">
        <v>843</v>
      </c>
      <c r="B844" t="s">
        <v>37</v>
      </c>
      <c r="C844" t="s">
        <v>300</v>
      </c>
      <c r="D844" t="s">
        <v>143</v>
      </c>
      <c r="E844" t="s">
        <v>93</v>
      </c>
      <c r="F844" t="s">
        <v>27</v>
      </c>
      <c r="G844">
        <v>190.78</v>
      </c>
      <c r="H844">
        <v>4</v>
      </c>
      <c r="I844">
        <v>0</v>
      </c>
      <c r="J844" t="s">
        <v>28</v>
      </c>
      <c r="K844" t="s">
        <v>44</v>
      </c>
      <c r="L844" t="s">
        <v>60</v>
      </c>
      <c r="M844" t="s">
        <v>36</v>
      </c>
      <c r="N844" t="s">
        <v>30</v>
      </c>
    </row>
    <row r="845" spans="1:14" x14ac:dyDescent="0.3">
      <c r="A845">
        <v>844</v>
      </c>
      <c r="B845" t="s">
        <v>14</v>
      </c>
      <c r="C845" t="s">
        <v>96</v>
      </c>
      <c r="D845" t="s">
        <v>68</v>
      </c>
      <c r="E845" t="s">
        <v>459</v>
      </c>
      <c r="F845" t="s">
        <v>54</v>
      </c>
      <c r="G845">
        <v>287.12</v>
      </c>
      <c r="H845">
        <v>2</v>
      </c>
      <c r="I845">
        <v>2</v>
      </c>
      <c r="J845" t="s">
        <v>28</v>
      </c>
      <c r="K845" t="s">
        <v>99</v>
      </c>
      <c r="L845" t="s">
        <v>21</v>
      </c>
      <c r="M845" t="s">
        <v>36</v>
      </c>
      <c r="N845" t="s">
        <v>95</v>
      </c>
    </row>
    <row r="846" spans="1:14" x14ac:dyDescent="0.3">
      <c r="A846">
        <v>845</v>
      </c>
      <c r="B846" t="s">
        <v>50</v>
      </c>
      <c r="C846" t="s">
        <v>347</v>
      </c>
      <c r="D846" t="s">
        <v>118</v>
      </c>
      <c r="E846" t="s">
        <v>237</v>
      </c>
      <c r="F846" t="s">
        <v>54</v>
      </c>
      <c r="G846">
        <v>563.23</v>
      </c>
      <c r="H846">
        <v>4</v>
      </c>
      <c r="I846">
        <v>0</v>
      </c>
      <c r="J846" t="s">
        <v>28</v>
      </c>
      <c r="K846" t="s">
        <v>44</v>
      </c>
      <c r="L846" t="s">
        <v>56</v>
      </c>
      <c r="M846" t="s">
        <v>36</v>
      </c>
      <c r="N846" t="s">
        <v>95</v>
      </c>
    </row>
    <row r="847" spans="1:14" x14ac:dyDescent="0.3">
      <c r="A847">
        <v>846</v>
      </c>
      <c r="B847" t="s">
        <v>37</v>
      </c>
      <c r="C847" t="s">
        <v>104</v>
      </c>
      <c r="D847" t="s">
        <v>79</v>
      </c>
      <c r="E847" t="s">
        <v>109</v>
      </c>
      <c r="F847" t="s">
        <v>18</v>
      </c>
      <c r="G847">
        <v>233.25</v>
      </c>
      <c r="H847">
        <v>2</v>
      </c>
      <c r="I847">
        <v>0</v>
      </c>
      <c r="J847" t="s">
        <v>19</v>
      </c>
      <c r="K847" t="s">
        <v>29</v>
      </c>
      <c r="L847" t="s">
        <v>70</v>
      </c>
      <c r="M847" t="s">
        <v>36</v>
      </c>
      <c r="N847" t="s">
        <v>41</v>
      </c>
    </row>
    <row r="848" spans="1:14" x14ac:dyDescent="0.3">
      <c r="A848">
        <v>847</v>
      </c>
      <c r="B848" t="s">
        <v>37</v>
      </c>
      <c r="C848" t="s">
        <v>100</v>
      </c>
      <c r="D848" t="s">
        <v>325</v>
      </c>
      <c r="E848" t="s">
        <v>198</v>
      </c>
      <c r="F848" t="s">
        <v>27</v>
      </c>
      <c r="G848">
        <v>200.67</v>
      </c>
      <c r="H848">
        <v>1</v>
      </c>
      <c r="I848">
        <v>2</v>
      </c>
      <c r="J848" t="s">
        <v>35</v>
      </c>
      <c r="K848" t="s">
        <v>20</v>
      </c>
      <c r="L848" t="s">
        <v>21</v>
      </c>
      <c r="M848" t="s">
        <v>36</v>
      </c>
      <c r="N848" t="s">
        <v>41</v>
      </c>
    </row>
    <row r="849" spans="1:14" x14ac:dyDescent="0.3">
      <c r="A849">
        <v>848</v>
      </c>
      <c r="B849" t="s">
        <v>31</v>
      </c>
      <c r="C849" t="s">
        <v>397</v>
      </c>
      <c r="D849" t="s">
        <v>184</v>
      </c>
      <c r="E849" t="s">
        <v>320</v>
      </c>
      <c r="F849" t="s">
        <v>18</v>
      </c>
      <c r="G849">
        <v>202.84</v>
      </c>
      <c r="H849">
        <v>3</v>
      </c>
      <c r="I849">
        <v>1</v>
      </c>
      <c r="J849" t="s">
        <v>19</v>
      </c>
      <c r="K849" t="s">
        <v>66</v>
      </c>
      <c r="L849" t="s">
        <v>21</v>
      </c>
      <c r="M849" t="s">
        <v>22</v>
      </c>
      <c r="N849" t="s">
        <v>41</v>
      </c>
    </row>
    <row r="850" spans="1:14" x14ac:dyDescent="0.3">
      <c r="A850">
        <v>849</v>
      </c>
      <c r="B850" t="s">
        <v>50</v>
      </c>
      <c r="C850" t="s">
        <v>374</v>
      </c>
      <c r="D850" t="s">
        <v>52</v>
      </c>
      <c r="E850" t="s">
        <v>423</v>
      </c>
      <c r="F850" t="s">
        <v>18</v>
      </c>
      <c r="G850">
        <v>322.93</v>
      </c>
      <c r="H850">
        <v>1</v>
      </c>
      <c r="I850">
        <v>1</v>
      </c>
      <c r="J850" t="s">
        <v>28</v>
      </c>
      <c r="K850" t="s">
        <v>29</v>
      </c>
      <c r="L850" t="s">
        <v>60</v>
      </c>
      <c r="M850" t="s">
        <v>36</v>
      </c>
      <c r="N850" t="s">
        <v>23</v>
      </c>
    </row>
    <row r="851" spans="1:14" x14ac:dyDescent="0.3">
      <c r="A851">
        <v>850</v>
      </c>
      <c r="B851" t="s">
        <v>31</v>
      </c>
      <c r="C851" t="s">
        <v>225</v>
      </c>
      <c r="D851" t="s">
        <v>72</v>
      </c>
      <c r="E851" t="s">
        <v>73</v>
      </c>
      <c r="F851" t="s">
        <v>27</v>
      </c>
      <c r="G851">
        <v>147.82</v>
      </c>
      <c r="H851">
        <v>1</v>
      </c>
      <c r="I851">
        <v>1</v>
      </c>
      <c r="J851" t="s">
        <v>55</v>
      </c>
      <c r="K851" t="s">
        <v>66</v>
      </c>
      <c r="L851" t="s">
        <v>21</v>
      </c>
      <c r="M851" t="s">
        <v>36</v>
      </c>
      <c r="N851" t="s">
        <v>41</v>
      </c>
    </row>
    <row r="852" spans="1:14" x14ac:dyDescent="0.3">
      <c r="A852">
        <v>851</v>
      </c>
      <c r="B852" t="s">
        <v>50</v>
      </c>
      <c r="C852" t="s">
        <v>352</v>
      </c>
      <c r="D852" t="s">
        <v>262</v>
      </c>
      <c r="E852" t="s">
        <v>345</v>
      </c>
      <c r="F852" t="s">
        <v>49</v>
      </c>
      <c r="G852">
        <v>98.74</v>
      </c>
      <c r="H852">
        <v>3</v>
      </c>
      <c r="I852">
        <v>0</v>
      </c>
      <c r="J852" t="s">
        <v>28</v>
      </c>
      <c r="K852" t="s">
        <v>20</v>
      </c>
      <c r="L852" t="s">
        <v>21</v>
      </c>
      <c r="M852" t="s">
        <v>36</v>
      </c>
      <c r="N852" t="s">
        <v>23</v>
      </c>
    </row>
    <row r="853" spans="1:14" x14ac:dyDescent="0.3">
      <c r="A853">
        <v>852</v>
      </c>
      <c r="B853" t="s">
        <v>31</v>
      </c>
      <c r="C853" t="s">
        <v>317</v>
      </c>
      <c r="D853" t="s">
        <v>401</v>
      </c>
      <c r="E853" t="s">
        <v>209</v>
      </c>
      <c r="F853" t="s">
        <v>27</v>
      </c>
      <c r="G853">
        <v>137.56</v>
      </c>
      <c r="H853">
        <v>2</v>
      </c>
      <c r="I853">
        <v>0</v>
      </c>
      <c r="J853" t="s">
        <v>19</v>
      </c>
      <c r="K853" t="s">
        <v>29</v>
      </c>
      <c r="L853" t="s">
        <v>60</v>
      </c>
      <c r="M853" t="s">
        <v>36</v>
      </c>
      <c r="N853" t="s">
        <v>41</v>
      </c>
    </row>
    <row r="854" spans="1:14" x14ac:dyDescent="0.3">
      <c r="A854">
        <v>853</v>
      </c>
      <c r="B854" t="s">
        <v>31</v>
      </c>
      <c r="C854" t="s">
        <v>141</v>
      </c>
      <c r="D854" t="s">
        <v>278</v>
      </c>
      <c r="E854" t="s">
        <v>241</v>
      </c>
      <c r="F854" t="s">
        <v>49</v>
      </c>
      <c r="G854">
        <v>67.010000000000005</v>
      </c>
      <c r="H854">
        <v>1</v>
      </c>
      <c r="I854">
        <v>1</v>
      </c>
      <c r="J854" t="s">
        <v>94</v>
      </c>
      <c r="K854" t="s">
        <v>20</v>
      </c>
      <c r="L854" t="s">
        <v>60</v>
      </c>
      <c r="M854" t="s">
        <v>36</v>
      </c>
      <c r="N854" t="s">
        <v>41</v>
      </c>
    </row>
    <row r="855" spans="1:14" x14ac:dyDescent="0.3">
      <c r="A855">
        <v>854</v>
      </c>
      <c r="B855" t="s">
        <v>14</v>
      </c>
      <c r="C855" t="s">
        <v>263</v>
      </c>
      <c r="D855" t="s">
        <v>460</v>
      </c>
      <c r="E855" t="s">
        <v>457</v>
      </c>
      <c r="F855" t="s">
        <v>18</v>
      </c>
      <c r="G855">
        <v>197.26</v>
      </c>
      <c r="H855">
        <v>1</v>
      </c>
      <c r="I855">
        <v>1</v>
      </c>
      <c r="J855" t="s">
        <v>35</v>
      </c>
      <c r="K855" t="s">
        <v>44</v>
      </c>
      <c r="L855" t="s">
        <v>21</v>
      </c>
      <c r="M855" t="s">
        <v>36</v>
      </c>
      <c r="N855" t="s">
        <v>41</v>
      </c>
    </row>
    <row r="856" spans="1:14" x14ac:dyDescent="0.3">
      <c r="A856">
        <v>855</v>
      </c>
      <c r="B856" t="s">
        <v>50</v>
      </c>
      <c r="C856" t="s">
        <v>334</v>
      </c>
      <c r="D856" t="s">
        <v>174</v>
      </c>
      <c r="E856" t="s">
        <v>243</v>
      </c>
      <c r="F856" t="s">
        <v>27</v>
      </c>
      <c r="G856">
        <v>159.01</v>
      </c>
      <c r="H856">
        <v>1</v>
      </c>
      <c r="I856">
        <v>1</v>
      </c>
      <c r="J856" t="s">
        <v>94</v>
      </c>
      <c r="K856" t="s">
        <v>99</v>
      </c>
      <c r="L856" t="s">
        <v>21</v>
      </c>
      <c r="M856" t="s">
        <v>36</v>
      </c>
      <c r="N856" t="s">
        <v>41</v>
      </c>
    </row>
    <row r="857" spans="1:14" x14ac:dyDescent="0.3">
      <c r="A857">
        <v>856</v>
      </c>
      <c r="B857" t="s">
        <v>14</v>
      </c>
      <c r="C857" t="s">
        <v>239</v>
      </c>
      <c r="D857" t="s">
        <v>107</v>
      </c>
      <c r="E857" t="s">
        <v>88</v>
      </c>
      <c r="F857" t="s">
        <v>18</v>
      </c>
      <c r="G857">
        <v>269.27</v>
      </c>
      <c r="H857">
        <v>4</v>
      </c>
      <c r="I857">
        <v>0</v>
      </c>
      <c r="J857" t="s">
        <v>28</v>
      </c>
      <c r="K857" t="s">
        <v>99</v>
      </c>
      <c r="L857" t="s">
        <v>21</v>
      </c>
      <c r="M857" t="s">
        <v>36</v>
      </c>
      <c r="N857" t="s">
        <v>23</v>
      </c>
    </row>
    <row r="858" spans="1:14" x14ac:dyDescent="0.3">
      <c r="A858">
        <v>857</v>
      </c>
      <c r="B858" t="s">
        <v>37</v>
      </c>
      <c r="C858" t="s">
        <v>298</v>
      </c>
      <c r="D858" t="s">
        <v>142</v>
      </c>
      <c r="E858" t="s">
        <v>223</v>
      </c>
      <c r="F858" t="s">
        <v>49</v>
      </c>
      <c r="G858">
        <v>78.37</v>
      </c>
      <c r="H858">
        <v>1</v>
      </c>
      <c r="I858">
        <v>0</v>
      </c>
      <c r="J858" t="s">
        <v>55</v>
      </c>
      <c r="K858" t="s">
        <v>99</v>
      </c>
      <c r="L858" t="s">
        <v>60</v>
      </c>
      <c r="M858" t="s">
        <v>36</v>
      </c>
      <c r="N858" t="s">
        <v>41</v>
      </c>
    </row>
    <row r="859" spans="1:14" x14ac:dyDescent="0.3">
      <c r="A859">
        <v>858</v>
      </c>
      <c r="B859" t="s">
        <v>14</v>
      </c>
      <c r="C859" t="s">
        <v>158</v>
      </c>
      <c r="D859" t="s">
        <v>283</v>
      </c>
      <c r="E859" t="s">
        <v>91</v>
      </c>
      <c r="F859" t="s">
        <v>27</v>
      </c>
      <c r="G859">
        <v>157.13999999999999</v>
      </c>
      <c r="H859">
        <v>3</v>
      </c>
      <c r="I859">
        <v>3</v>
      </c>
      <c r="J859" t="s">
        <v>28</v>
      </c>
      <c r="K859" t="s">
        <v>29</v>
      </c>
      <c r="L859" t="s">
        <v>60</v>
      </c>
      <c r="M859" t="s">
        <v>36</v>
      </c>
      <c r="N859" t="s">
        <v>41</v>
      </c>
    </row>
    <row r="860" spans="1:14" x14ac:dyDescent="0.3">
      <c r="A860">
        <v>859</v>
      </c>
      <c r="B860" t="s">
        <v>31</v>
      </c>
      <c r="C860" t="s">
        <v>315</v>
      </c>
      <c r="D860" t="s">
        <v>92</v>
      </c>
      <c r="E860" t="s">
        <v>426</v>
      </c>
      <c r="F860" t="s">
        <v>54</v>
      </c>
      <c r="G860">
        <v>276.55</v>
      </c>
      <c r="H860">
        <v>1</v>
      </c>
      <c r="I860">
        <v>0</v>
      </c>
      <c r="J860" t="s">
        <v>28</v>
      </c>
      <c r="K860" t="s">
        <v>29</v>
      </c>
      <c r="L860" t="s">
        <v>21</v>
      </c>
      <c r="M860" t="s">
        <v>36</v>
      </c>
      <c r="N860" t="s">
        <v>41</v>
      </c>
    </row>
    <row r="861" spans="1:14" x14ac:dyDescent="0.3">
      <c r="A861">
        <v>860</v>
      </c>
      <c r="B861" t="s">
        <v>14</v>
      </c>
      <c r="C861" t="s">
        <v>233</v>
      </c>
      <c r="D861" t="s">
        <v>461</v>
      </c>
      <c r="E861" t="s">
        <v>430</v>
      </c>
      <c r="F861" t="s">
        <v>49</v>
      </c>
      <c r="G861">
        <v>113.23</v>
      </c>
      <c r="H861">
        <v>2</v>
      </c>
      <c r="I861">
        <v>0</v>
      </c>
      <c r="J861" t="s">
        <v>35</v>
      </c>
      <c r="K861" t="s">
        <v>66</v>
      </c>
      <c r="L861" t="s">
        <v>60</v>
      </c>
      <c r="M861" t="s">
        <v>36</v>
      </c>
      <c r="N861" t="s">
        <v>41</v>
      </c>
    </row>
    <row r="862" spans="1:14" x14ac:dyDescent="0.3">
      <c r="A862">
        <v>861</v>
      </c>
      <c r="B862" t="s">
        <v>31</v>
      </c>
      <c r="C862" t="s">
        <v>131</v>
      </c>
      <c r="D862" t="s">
        <v>262</v>
      </c>
      <c r="E862" t="s">
        <v>266</v>
      </c>
      <c r="F862" t="s">
        <v>49</v>
      </c>
      <c r="G862">
        <v>87.42</v>
      </c>
      <c r="H862">
        <v>1</v>
      </c>
      <c r="I862">
        <v>0</v>
      </c>
      <c r="J862" t="s">
        <v>55</v>
      </c>
      <c r="K862" t="s">
        <v>44</v>
      </c>
      <c r="L862" t="s">
        <v>60</v>
      </c>
      <c r="M862" t="s">
        <v>36</v>
      </c>
      <c r="N862" t="s">
        <v>41</v>
      </c>
    </row>
    <row r="863" spans="1:14" x14ac:dyDescent="0.3">
      <c r="A863">
        <v>862</v>
      </c>
      <c r="B863" t="s">
        <v>14</v>
      </c>
      <c r="C863" t="s">
        <v>222</v>
      </c>
      <c r="D863" t="s">
        <v>299</v>
      </c>
      <c r="E863" t="s">
        <v>386</v>
      </c>
      <c r="F863" t="s">
        <v>49</v>
      </c>
      <c r="G863">
        <v>96.15</v>
      </c>
      <c r="H863">
        <v>2</v>
      </c>
      <c r="I863">
        <v>0</v>
      </c>
      <c r="J863" t="s">
        <v>19</v>
      </c>
      <c r="K863" t="s">
        <v>66</v>
      </c>
      <c r="L863" t="s">
        <v>21</v>
      </c>
      <c r="M863" t="s">
        <v>36</v>
      </c>
      <c r="N863" t="s">
        <v>95</v>
      </c>
    </row>
    <row r="864" spans="1:14" x14ac:dyDescent="0.3">
      <c r="A864">
        <v>863</v>
      </c>
      <c r="B864" t="s">
        <v>31</v>
      </c>
      <c r="C864" t="s">
        <v>177</v>
      </c>
      <c r="D864" t="s">
        <v>288</v>
      </c>
      <c r="E864" t="s">
        <v>245</v>
      </c>
      <c r="F864" t="s">
        <v>18</v>
      </c>
      <c r="G864">
        <v>171.9</v>
      </c>
      <c r="H864">
        <v>1</v>
      </c>
      <c r="I864">
        <v>0</v>
      </c>
      <c r="J864" t="s">
        <v>35</v>
      </c>
      <c r="K864" t="s">
        <v>20</v>
      </c>
      <c r="L864" t="s">
        <v>56</v>
      </c>
      <c r="M864" t="s">
        <v>36</v>
      </c>
      <c r="N864" t="s">
        <v>30</v>
      </c>
    </row>
    <row r="865" spans="1:14" x14ac:dyDescent="0.3">
      <c r="A865">
        <v>864</v>
      </c>
      <c r="B865" t="s">
        <v>31</v>
      </c>
      <c r="C865" t="s">
        <v>303</v>
      </c>
      <c r="D865" t="s">
        <v>257</v>
      </c>
      <c r="E865" t="s">
        <v>273</v>
      </c>
      <c r="F865" t="s">
        <v>49</v>
      </c>
      <c r="G865">
        <v>98.37</v>
      </c>
      <c r="H865">
        <v>1</v>
      </c>
      <c r="I865">
        <v>1</v>
      </c>
      <c r="J865" t="s">
        <v>28</v>
      </c>
      <c r="K865" t="s">
        <v>66</v>
      </c>
      <c r="L865" t="s">
        <v>21</v>
      </c>
      <c r="M865" t="s">
        <v>36</v>
      </c>
      <c r="N865" t="s">
        <v>41</v>
      </c>
    </row>
    <row r="866" spans="1:14" x14ac:dyDescent="0.3">
      <c r="A866">
        <v>865</v>
      </c>
      <c r="B866" t="s">
        <v>50</v>
      </c>
      <c r="C866" t="s">
        <v>414</v>
      </c>
      <c r="D866" t="s">
        <v>442</v>
      </c>
      <c r="E866" t="s">
        <v>149</v>
      </c>
      <c r="F866" t="s">
        <v>54</v>
      </c>
      <c r="G866">
        <v>356.94</v>
      </c>
      <c r="H866">
        <v>1</v>
      </c>
      <c r="I866">
        <v>0</v>
      </c>
      <c r="J866" t="s">
        <v>19</v>
      </c>
      <c r="K866" t="s">
        <v>44</v>
      </c>
      <c r="L866" t="s">
        <v>21</v>
      </c>
      <c r="M866" t="s">
        <v>36</v>
      </c>
      <c r="N866" t="s">
        <v>41</v>
      </c>
    </row>
    <row r="867" spans="1:14" x14ac:dyDescent="0.3">
      <c r="A867">
        <v>866</v>
      </c>
      <c r="B867" t="s">
        <v>14</v>
      </c>
      <c r="C867" t="s">
        <v>297</v>
      </c>
      <c r="D867" t="s">
        <v>197</v>
      </c>
      <c r="E867" t="s">
        <v>151</v>
      </c>
      <c r="F867" t="s">
        <v>49</v>
      </c>
      <c r="G867">
        <v>102.47</v>
      </c>
      <c r="H867">
        <v>2</v>
      </c>
      <c r="I867">
        <v>0</v>
      </c>
      <c r="J867" t="s">
        <v>55</v>
      </c>
      <c r="K867" t="s">
        <v>66</v>
      </c>
      <c r="L867" t="s">
        <v>21</v>
      </c>
      <c r="M867" t="s">
        <v>36</v>
      </c>
      <c r="N867" t="s">
        <v>41</v>
      </c>
    </row>
    <row r="868" spans="1:14" x14ac:dyDescent="0.3">
      <c r="A868">
        <v>867</v>
      </c>
      <c r="B868" t="s">
        <v>50</v>
      </c>
      <c r="C868" t="s">
        <v>158</v>
      </c>
      <c r="D868" t="s">
        <v>102</v>
      </c>
      <c r="E868" t="s">
        <v>293</v>
      </c>
      <c r="F868" t="s">
        <v>18</v>
      </c>
      <c r="G868">
        <v>342.7</v>
      </c>
      <c r="H868">
        <v>2</v>
      </c>
      <c r="I868">
        <v>0</v>
      </c>
      <c r="J868" t="s">
        <v>55</v>
      </c>
      <c r="K868" t="s">
        <v>29</v>
      </c>
      <c r="L868" t="s">
        <v>21</v>
      </c>
      <c r="M868" t="s">
        <v>36</v>
      </c>
      <c r="N868" t="s">
        <v>45</v>
      </c>
    </row>
    <row r="869" spans="1:14" x14ac:dyDescent="0.3">
      <c r="A869">
        <v>868</v>
      </c>
      <c r="B869" t="s">
        <v>14</v>
      </c>
      <c r="C869" t="s">
        <v>232</v>
      </c>
      <c r="D869" t="s">
        <v>104</v>
      </c>
      <c r="E869" t="s">
        <v>165</v>
      </c>
      <c r="F869" t="s">
        <v>18</v>
      </c>
      <c r="G869">
        <v>158.84</v>
      </c>
      <c r="H869">
        <v>3</v>
      </c>
      <c r="I869">
        <v>1</v>
      </c>
      <c r="J869" t="s">
        <v>28</v>
      </c>
      <c r="K869" t="s">
        <v>66</v>
      </c>
      <c r="L869" t="s">
        <v>56</v>
      </c>
      <c r="M869" t="s">
        <v>36</v>
      </c>
      <c r="N869" t="s">
        <v>95</v>
      </c>
    </row>
    <row r="870" spans="1:14" x14ac:dyDescent="0.3">
      <c r="A870">
        <v>869</v>
      </c>
      <c r="B870" t="s">
        <v>14</v>
      </c>
      <c r="C870" t="s">
        <v>347</v>
      </c>
      <c r="D870" t="s">
        <v>379</v>
      </c>
      <c r="E870" t="s">
        <v>327</v>
      </c>
      <c r="F870" t="s">
        <v>18</v>
      </c>
      <c r="G870">
        <v>241.53</v>
      </c>
      <c r="H870">
        <v>1</v>
      </c>
      <c r="I870">
        <v>1</v>
      </c>
      <c r="J870" t="s">
        <v>28</v>
      </c>
      <c r="K870" t="s">
        <v>20</v>
      </c>
      <c r="L870" t="s">
        <v>60</v>
      </c>
      <c r="M870" t="s">
        <v>36</v>
      </c>
      <c r="N870" t="s">
        <v>45</v>
      </c>
    </row>
    <row r="871" spans="1:14" x14ac:dyDescent="0.3">
      <c r="A871">
        <v>870</v>
      </c>
      <c r="B871" t="s">
        <v>31</v>
      </c>
      <c r="C871" t="s">
        <v>221</v>
      </c>
      <c r="D871" t="s">
        <v>88</v>
      </c>
      <c r="E871" t="s">
        <v>410</v>
      </c>
      <c r="F871" t="s">
        <v>49</v>
      </c>
      <c r="G871">
        <v>81.540000000000006</v>
      </c>
      <c r="H871">
        <v>1</v>
      </c>
      <c r="I871">
        <v>0</v>
      </c>
      <c r="J871" t="s">
        <v>35</v>
      </c>
      <c r="K871" t="s">
        <v>44</v>
      </c>
      <c r="L871" t="s">
        <v>21</v>
      </c>
      <c r="M871" t="s">
        <v>36</v>
      </c>
      <c r="N871" t="s">
        <v>23</v>
      </c>
    </row>
    <row r="872" spans="1:14" x14ac:dyDescent="0.3">
      <c r="A872">
        <v>871</v>
      </c>
      <c r="B872" t="s">
        <v>37</v>
      </c>
      <c r="C872" t="s">
        <v>120</v>
      </c>
      <c r="D872" t="s">
        <v>131</v>
      </c>
      <c r="E872" t="s">
        <v>266</v>
      </c>
      <c r="F872" t="s">
        <v>27</v>
      </c>
      <c r="G872">
        <v>197.65</v>
      </c>
      <c r="H872">
        <v>3</v>
      </c>
      <c r="I872">
        <v>0</v>
      </c>
      <c r="J872" t="s">
        <v>35</v>
      </c>
      <c r="K872" t="s">
        <v>44</v>
      </c>
      <c r="L872" t="s">
        <v>60</v>
      </c>
      <c r="M872" t="s">
        <v>22</v>
      </c>
      <c r="N872" t="s">
        <v>41</v>
      </c>
    </row>
    <row r="873" spans="1:14" x14ac:dyDescent="0.3">
      <c r="A873">
        <v>872</v>
      </c>
      <c r="B873" t="s">
        <v>14</v>
      </c>
      <c r="C873" t="s">
        <v>349</v>
      </c>
      <c r="D873" t="s">
        <v>429</v>
      </c>
      <c r="E873" t="s">
        <v>436</v>
      </c>
      <c r="F873" t="s">
        <v>18</v>
      </c>
      <c r="G873">
        <v>159.49</v>
      </c>
      <c r="H873">
        <v>2</v>
      </c>
      <c r="I873">
        <v>0</v>
      </c>
      <c r="J873" t="s">
        <v>55</v>
      </c>
      <c r="K873" t="s">
        <v>29</v>
      </c>
      <c r="L873" t="s">
        <v>56</v>
      </c>
      <c r="M873" t="s">
        <v>36</v>
      </c>
      <c r="N873" t="s">
        <v>41</v>
      </c>
    </row>
    <row r="874" spans="1:14" x14ac:dyDescent="0.3">
      <c r="A874">
        <v>873</v>
      </c>
      <c r="B874" t="s">
        <v>50</v>
      </c>
      <c r="C874" t="s">
        <v>230</v>
      </c>
      <c r="D874" t="s">
        <v>184</v>
      </c>
      <c r="E874" t="s">
        <v>354</v>
      </c>
      <c r="F874" t="s">
        <v>49</v>
      </c>
      <c r="G874">
        <v>155.86000000000001</v>
      </c>
      <c r="H874">
        <v>2</v>
      </c>
      <c r="I874">
        <v>1</v>
      </c>
      <c r="J874" t="s">
        <v>55</v>
      </c>
      <c r="K874" t="s">
        <v>99</v>
      </c>
      <c r="L874" t="s">
        <v>56</v>
      </c>
      <c r="M874" t="s">
        <v>36</v>
      </c>
      <c r="N874" t="s">
        <v>41</v>
      </c>
    </row>
    <row r="875" spans="1:14" x14ac:dyDescent="0.3">
      <c r="A875">
        <v>874</v>
      </c>
      <c r="B875" t="s">
        <v>14</v>
      </c>
      <c r="C875" t="s">
        <v>135</v>
      </c>
      <c r="D875" t="s">
        <v>381</v>
      </c>
      <c r="E875" t="s">
        <v>392</v>
      </c>
      <c r="F875" t="s">
        <v>49</v>
      </c>
      <c r="G875">
        <v>72.709999999999994</v>
      </c>
      <c r="H875">
        <v>1</v>
      </c>
      <c r="I875">
        <v>1</v>
      </c>
      <c r="J875" t="s">
        <v>35</v>
      </c>
      <c r="K875" t="s">
        <v>99</v>
      </c>
      <c r="L875" t="s">
        <v>21</v>
      </c>
      <c r="M875" t="s">
        <v>36</v>
      </c>
      <c r="N875" t="s">
        <v>41</v>
      </c>
    </row>
    <row r="876" spans="1:14" x14ac:dyDescent="0.3">
      <c r="A876">
        <v>875</v>
      </c>
      <c r="B876" t="s">
        <v>14</v>
      </c>
      <c r="C876" t="s">
        <v>78</v>
      </c>
      <c r="D876" t="s">
        <v>276</v>
      </c>
      <c r="E876" t="s">
        <v>124</v>
      </c>
      <c r="F876" t="s">
        <v>27</v>
      </c>
      <c r="G876">
        <v>124.4</v>
      </c>
      <c r="H876">
        <v>4</v>
      </c>
      <c r="I876">
        <v>0</v>
      </c>
      <c r="J876" t="s">
        <v>19</v>
      </c>
      <c r="K876" t="s">
        <v>99</v>
      </c>
      <c r="L876" t="s">
        <v>56</v>
      </c>
      <c r="M876" t="s">
        <v>36</v>
      </c>
      <c r="N876" t="s">
        <v>41</v>
      </c>
    </row>
    <row r="877" spans="1:14" x14ac:dyDescent="0.3">
      <c r="A877">
        <v>876</v>
      </c>
      <c r="B877" t="s">
        <v>14</v>
      </c>
      <c r="C877" t="s">
        <v>114</v>
      </c>
      <c r="D877" t="s">
        <v>377</v>
      </c>
      <c r="E877" t="s">
        <v>174</v>
      </c>
      <c r="F877" t="s">
        <v>27</v>
      </c>
      <c r="G877">
        <v>140.21</v>
      </c>
      <c r="H877">
        <v>2</v>
      </c>
      <c r="I877">
        <v>0</v>
      </c>
      <c r="J877" t="s">
        <v>19</v>
      </c>
      <c r="K877" t="s">
        <v>20</v>
      </c>
      <c r="L877" t="s">
        <v>21</v>
      </c>
      <c r="M877" t="s">
        <v>22</v>
      </c>
      <c r="N877" t="s">
        <v>95</v>
      </c>
    </row>
    <row r="878" spans="1:14" x14ac:dyDescent="0.3">
      <c r="A878">
        <v>877</v>
      </c>
      <c r="B878" t="s">
        <v>50</v>
      </c>
      <c r="C878" t="s">
        <v>73</v>
      </c>
      <c r="D878" t="s">
        <v>228</v>
      </c>
      <c r="E878" t="s">
        <v>297</v>
      </c>
      <c r="F878" t="s">
        <v>18</v>
      </c>
      <c r="G878">
        <v>255.57</v>
      </c>
      <c r="H878">
        <v>4</v>
      </c>
      <c r="I878">
        <v>0</v>
      </c>
      <c r="J878" t="s">
        <v>28</v>
      </c>
      <c r="K878" t="s">
        <v>20</v>
      </c>
      <c r="L878" t="s">
        <v>56</v>
      </c>
      <c r="M878" t="s">
        <v>36</v>
      </c>
      <c r="N878" t="s">
        <v>41</v>
      </c>
    </row>
    <row r="879" spans="1:14" x14ac:dyDescent="0.3">
      <c r="A879">
        <v>878</v>
      </c>
      <c r="B879" t="s">
        <v>50</v>
      </c>
      <c r="C879" t="s">
        <v>247</v>
      </c>
      <c r="D879" t="s">
        <v>110</v>
      </c>
      <c r="E879" t="s">
        <v>84</v>
      </c>
      <c r="F879" t="s">
        <v>27</v>
      </c>
      <c r="G879">
        <v>230.33</v>
      </c>
      <c r="H879">
        <v>2</v>
      </c>
      <c r="I879">
        <v>2</v>
      </c>
      <c r="J879" t="s">
        <v>35</v>
      </c>
      <c r="K879" t="s">
        <v>29</v>
      </c>
      <c r="L879" t="s">
        <v>56</v>
      </c>
      <c r="M879" t="s">
        <v>36</v>
      </c>
      <c r="N879" t="s">
        <v>41</v>
      </c>
    </row>
    <row r="880" spans="1:14" x14ac:dyDescent="0.3">
      <c r="A880">
        <v>879</v>
      </c>
      <c r="B880" t="s">
        <v>50</v>
      </c>
      <c r="C880" t="s">
        <v>246</v>
      </c>
      <c r="D880" t="s">
        <v>325</v>
      </c>
      <c r="E880" t="s">
        <v>230</v>
      </c>
      <c r="F880" t="s">
        <v>49</v>
      </c>
      <c r="G880">
        <v>165.75</v>
      </c>
      <c r="H880">
        <v>2</v>
      </c>
      <c r="I880">
        <v>2</v>
      </c>
      <c r="J880" t="s">
        <v>28</v>
      </c>
      <c r="K880" t="s">
        <v>99</v>
      </c>
      <c r="L880" t="s">
        <v>21</v>
      </c>
      <c r="M880" t="s">
        <v>22</v>
      </c>
      <c r="N880" t="s">
        <v>41</v>
      </c>
    </row>
    <row r="881" spans="1:14" x14ac:dyDescent="0.3">
      <c r="A881">
        <v>880</v>
      </c>
      <c r="B881" t="s">
        <v>14</v>
      </c>
      <c r="C881" t="s">
        <v>237</v>
      </c>
      <c r="D881" t="s">
        <v>187</v>
      </c>
      <c r="E881" t="s">
        <v>255</v>
      </c>
      <c r="F881" t="s">
        <v>54</v>
      </c>
      <c r="G881">
        <v>402.02</v>
      </c>
      <c r="H881">
        <v>2</v>
      </c>
      <c r="I881">
        <v>0</v>
      </c>
      <c r="J881" t="s">
        <v>28</v>
      </c>
      <c r="K881" t="s">
        <v>99</v>
      </c>
      <c r="L881" t="s">
        <v>21</v>
      </c>
      <c r="M881" t="s">
        <v>36</v>
      </c>
      <c r="N881" t="s">
        <v>41</v>
      </c>
    </row>
    <row r="882" spans="1:14" x14ac:dyDescent="0.3">
      <c r="A882">
        <v>881</v>
      </c>
      <c r="B882" t="s">
        <v>37</v>
      </c>
      <c r="C882" t="s">
        <v>368</v>
      </c>
      <c r="D882" t="s">
        <v>114</v>
      </c>
      <c r="E882" t="s">
        <v>402</v>
      </c>
      <c r="F882" t="s">
        <v>18</v>
      </c>
      <c r="G882">
        <v>176.98</v>
      </c>
      <c r="H882">
        <v>1</v>
      </c>
      <c r="I882">
        <v>0</v>
      </c>
      <c r="J882" t="s">
        <v>19</v>
      </c>
      <c r="K882" t="s">
        <v>66</v>
      </c>
      <c r="L882" t="s">
        <v>60</v>
      </c>
      <c r="M882" t="s">
        <v>22</v>
      </c>
      <c r="N882" t="s">
        <v>41</v>
      </c>
    </row>
    <row r="883" spans="1:14" x14ac:dyDescent="0.3">
      <c r="A883">
        <v>882</v>
      </c>
      <c r="B883" t="s">
        <v>50</v>
      </c>
      <c r="C883" t="s">
        <v>168</v>
      </c>
      <c r="D883" t="s">
        <v>254</v>
      </c>
      <c r="E883" t="s">
        <v>307</v>
      </c>
      <c r="F883" t="s">
        <v>49</v>
      </c>
      <c r="G883">
        <v>112.31</v>
      </c>
      <c r="H883">
        <v>2</v>
      </c>
      <c r="I883">
        <v>0</v>
      </c>
      <c r="J883" t="s">
        <v>28</v>
      </c>
      <c r="K883" t="s">
        <v>20</v>
      </c>
      <c r="L883" t="s">
        <v>21</v>
      </c>
      <c r="M883" t="s">
        <v>22</v>
      </c>
      <c r="N883" t="s">
        <v>41</v>
      </c>
    </row>
    <row r="884" spans="1:14" x14ac:dyDescent="0.3">
      <c r="A884">
        <v>883</v>
      </c>
      <c r="B884" t="s">
        <v>50</v>
      </c>
      <c r="C884" t="s">
        <v>47</v>
      </c>
      <c r="D884" t="s">
        <v>211</v>
      </c>
      <c r="E884" t="s">
        <v>83</v>
      </c>
      <c r="F884" t="s">
        <v>49</v>
      </c>
      <c r="G884">
        <v>132.9</v>
      </c>
      <c r="H884">
        <v>2</v>
      </c>
      <c r="I884">
        <v>0</v>
      </c>
      <c r="J884" t="s">
        <v>19</v>
      </c>
      <c r="K884" t="s">
        <v>66</v>
      </c>
      <c r="L884" t="s">
        <v>21</v>
      </c>
      <c r="M884" t="s">
        <v>36</v>
      </c>
      <c r="N884" t="s">
        <v>41</v>
      </c>
    </row>
    <row r="885" spans="1:14" x14ac:dyDescent="0.3">
      <c r="A885">
        <v>884</v>
      </c>
      <c r="B885" t="s">
        <v>14</v>
      </c>
      <c r="C885" t="s">
        <v>297</v>
      </c>
      <c r="D885" t="s">
        <v>244</v>
      </c>
      <c r="E885" t="s">
        <v>397</v>
      </c>
      <c r="F885" t="s">
        <v>49</v>
      </c>
      <c r="G885">
        <v>96.03</v>
      </c>
      <c r="H885">
        <v>3</v>
      </c>
      <c r="I885">
        <v>0</v>
      </c>
      <c r="J885" t="s">
        <v>94</v>
      </c>
      <c r="K885" t="s">
        <v>20</v>
      </c>
      <c r="L885" t="s">
        <v>56</v>
      </c>
      <c r="M885" t="s">
        <v>36</v>
      </c>
      <c r="N885" t="s">
        <v>23</v>
      </c>
    </row>
    <row r="886" spans="1:14" x14ac:dyDescent="0.3">
      <c r="A886">
        <v>885</v>
      </c>
      <c r="B886" t="s">
        <v>31</v>
      </c>
      <c r="C886" t="s">
        <v>81</v>
      </c>
      <c r="D886" t="s">
        <v>335</v>
      </c>
      <c r="E886" t="s">
        <v>43</v>
      </c>
      <c r="F886" t="s">
        <v>18</v>
      </c>
      <c r="G886">
        <v>189.07</v>
      </c>
      <c r="H886">
        <v>2</v>
      </c>
      <c r="I886">
        <v>0</v>
      </c>
      <c r="J886" t="s">
        <v>35</v>
      </c>
      <c r="K886" t="s">
        <v>66</v>
      </c>
      <c r="L886" t="s">
        <v>56</v>
      </c>
      <c r="M886" t="s">
        <v>22</v>
      </c>
      <c r="N886" t="s">
        <v>41</v>
      </c>
    </row>
    <row r="887" spans="1:14" x14ac:dyDescent="0.3">
      <c r="A887">
        <v>886</v>
      </c>
      <c r="B887" t="s">
        <v>50</v>
      </c>
      <c r="C887" t="s">
        <v>215</v>
      </c>
      <c r="D887" t="s">
        <v>244</v>
      </c>
      <c r="E887" t="s">
        <v>281</v>
      </c>
      <c r="F887" t="s">
        <v>27</v>
      </c>
      <c r="G887">
        <v>222.92</v>
      </c>
      <c r="H887">
        <v>4</v>
      </c>
      <c r="I887">
        <v>0</v>
      </c>
      <c r="J887" t="s">
        <v>55</v>
      </c>
      <c r="K887" t="s">
        <v>99</v>
      </c>
      <c r="L887" t="s">
        <v>21</v>
      </c>
      <c r="M887" t="s">
        <v>36</v>
      </c>
      <c r="N887" t="s">
        <v>23</v>
      </c>
    </row>
    <row r="888" spans="1:14" x14ac:dyDescent="0.3">
      <c r="A888">
        <v>887</v>
      </c>
      <c r="B888" t="s">
        <v>50</v>
      </c>
      <c r="C888" t="s">
        <v>151</v>
      </c>
      <c r="D888" t="s">
        <v>86</v>
      </c>
      <c r="E888" t="s">
        <v>426</v>
      </c>
      <c r="F888" t="s">
        <v>27</v>
      </c>
      <c r="G888">
        <v>155.13999999999999</v>
      </c>
      <c r="H888">
        <v>2</v>
      </c>
      <c r="I888">
        <v>0</v>
      </c>
      <c r="J888" t="s">
        <v>28</v>
      </c>
      <c r="K888" t="s">
        <v>66</v>
      </c>
      <c r="L888" t="s">
        <v>60</v>
      </c>
      <c r="M888" t="s">
        <v>36</v>
      </c>
      <c r="N888" t="s">
        <v>41</v>
      </c>
    </row>
    <row r="889" spans="1:14" x14ac:dyDescent="0.3">
      <c r="A889">
        <v>888</v>
      </c>
      <c r="B889" t="s">
        <v>50</v>
      </c>
      <c r="C889" t="s">
        <v>106</v>
      </c>
      <c r="D889" t="s">
        <v>180</v>
      </c>
      <c r="E889" t="s">
        <v>182</v>
      </c>
      <c r="F889" t="s">
        <v>18</v>
      </c>
      <c r="G889">
        <v>272.12</v>
      </c>
      <c r="H889">
        <v>1</v>
      </c>
      <c r="I889">
        <v>2</v>
      </c>
      <c r="J889" t="s">
        <v>35</v>
      </c>
      <c r="K889" t="s">
        <v>66</v>
      </c>
      <c r="L889" t="s">
        <v>21</v>
      </c>
      <c r="M889" t="s">
        <v>36</v>
      </c>
      <c r="N889" t="s">
        <v>23</v>
      </c>
    </row>
    <row r="890" spans="1:14" x14ac:dyDescent="0.3">
      <c r="A890">
        <v>889</v>
      </c>
      <c r="B890" t="s">
        <v>37</v>
      </c>
      <c r="C890" t="s">
        <v>258</v>
      </c>
      <c r="D890" t="s">
        <v>356</v>
      </c>
      <c r="E890" t="s">
        <v>382</v>
      </c>
      <c r="F890" t="s">
        <v>49</v>
      </c>
      <c r="G890">
        <v>126.37</v>
      </c>
      <c r="H890">
        <v>1</v>
      </c>
      <c r="I890">
        <v>0</v>
      </c>
      <c r="J890" t="s">
        <v>19</v>
      </c>
      <c r="K890" t="s">
        <v>44</v>
      </c>
      <c r="L890" t="s">
        <v>70</v>
      </c>
      <c r="M890" t="s">
        <v>22</v>
      </c>
      <c r="N890" t="s">
        <v>45</v>
      </c>
    </row>
    <row r="891" spans="1:14" x14ac:dyDescent="0.3">
      <c r="A891">
        <v>890</v>
      </c>
      <c r="B891" t="s">
        <v>14</v>
      </c>
      <c r="C891" t="s">
        <v>141</v>
      </c>
      <c r="D891" t="s">
        <v>125</v>
      </c>
      <c r="E891" t="s">
        <v>103</v>
      </c>
      <c r="F891" t="s">
        <v>49</v>
      </c>
      <c r="G891">
        <v>107.64</v>
      </c>
      <c r="H891">
        <v>3</v>
      </c>
      <c r="I891">
        <v>0</v>
      </c>
      <c r="J891" t="s">
        <v>94</v>
      </c>
      <c r="K891" t="s">
        <v>44</v>
      </c>
      <c r="L891" t="s">
        <v>60</v>
      </c>
      <c r="M891" t="s">
        <v>22</v>
      </c>
      <c r="N891" t="s">
        <v>45</v>
      </c>
    </row>
    <row r="892" spans="1:14" x14ac:dyDescent="0.3">
      <c r="A892">
        <v>891</v>
      </c>
      <c r="B892" t="s">
        <v>14</v>
      </c>
      <c r="C892" t="s">
        <v>282</v>
      </c>
      <c r="D892" t="s">
        <v>147</v>
      </c>
      <c r="E892" t="s">
        <v>278</v>
      </c>
      <c r="F892" t="s">
        <v>27</v>
      </c>
      <c r="G892">
        <v>109.01</v>
      </c>
      <c r="H892">
        <v>1</v>
      </c>
      <c r="I892">
        <v>1</v>
      </c>
      <c r="J892" t="s">
        <v>55</v>
      </c>
      <c r="K892" t="s">
        <v>99</v>
      </c>
      <c r="L892" t="s">
        <v>21</v>
      </c>
      <c r="M892" t="s">
        <v>36</v>
      </c>
      <c r="N892" t="s">
        <v>41</v>
      </c>
    </row>
    <row r="893" spans="1:14" x14ac:dyDescent="0.3">
      <c r="A893">
        <v>892</v>
      </c>
      <c r="B893" t="s">
        <v>31</v>
      </c>
      <c r="C893" t="s">
        <v>433</v>
      </c>
      <c r="D893" t="s">
        <v>339</v>
      </c>
      <c r="E893" t="s">
        <v>112</v>
      </c>
      <c r="F893" t="s">
        <v>27</v>
      </c>
      <c r="G893">
        <v>132.26</v>
      </c>
      <c r="H893">
        <v>2</v>
      </c>
      <c r="I893">
        <v>0</v>
      </c>
      <c r="J893" t="s">
        <v>28</v>
      </c>
      <c r="K893" t="s">
        <v>66</v>
      </c>
      <c r="L893" t="s">
        <v>21</v>
      </c>
      <c r="M893" t="s">
        <v>36</v>
      </c>
      <c r="N893" t="s">
        <v>23</v>
      </c>
    </row>
    <row r="894" spans="1:14" x14ac:dyDescent="0.3">
      <c r="A894">
        <v>893</v>
      </c>
      <c r="B894" t="s">
        <v>37</v>
      </c>
      <c r="C894" t="s">
        <v>425</v>
      </c>
      <c r="D894" t="s">
        <v>222</v>
      </c>
      <c r="E894" t="s">
        <v>347</v>
      </c>
      <c r="F894" t="s">
        <v>49</v>
      </c>
      <c r="G894">
        <v>102.04</v>
      </c>
      <c r="H894">
        <v>1</v>
      </c>
      <c r="I894">
        <v>2</v>
      </c>
      <c r="J894" t="s">
        <v>35</v>
      </c>
      <c r="K894" t="s">
        <v>99</v>
      </c>
      <c r="L894" t="s">
        <v>21</v>
      </c>
      <c r="M894" t="s">
        <v>22</v>
      </c>
      <c r="N894" t="s">
        <v>41</v>
      </c>
    </row>
    <row r="895" spans="1:14" x14ac:dyDescent="0.3">
      <c r="A895">
        <v>894</v>
      </c>
      <c r="B895" t="s">
        <v>31</v>
      </c>
      <c r="C895" t="s">
        <v>283</v>
      </c>
      <c r="D895" t="s">
        <v>149</v>
      </c>
      <c r="E895" t="s">
        <v>42</v>
      </c>
      <c r="F895" t="s">
        <v>49</v>
      </c>
      <c r="G895">
        <v>79.290000000000006</v>
      </c>
      <c r="H895">
        <v>2</v>
      </c>
      <c r="I895">
        <v>0</v>
      </c>
      <c r="J895" t="s">
        <v>94</v>
      </c>
      <c r="K895" t="s">
        <v>99</v>
      </c>
      <c r="L895" t="s">
        <v>21</v>
      </c>
      <c r="M895" t="s">
        <v>36</v>
      </c>
      <c r="N895" t="s">
        <v>45</v>
      </c>
    </row>
    <row r="896" spans="1:14" x14ac:dyDescent="0.3">
      <c r="A896">
        <v>895</v>
      </c>
      <c r="B896" t="s">
        <v>50</v>
      </c>
      <c r="C896" t="s">
        <v>316</v>
      </c>
      <c r="D896" t="s">
        <v>227</v>
      </c>
      <c r="E896" t="s">
        <v>462</v>
      </c>
      <c r="F896" t="s">
        <v>49</v>
      </c>
      <c r="G896">
        <v>117.88</v>
      </c>
      <c r="H896">
        <v>3</v>
      </c>
      <c r="I896">
        <v>0</v>
      </c>
      <c r="J896" t="s">
        <v>55</v>
      </c>
      <c r="K896" t="s">
        <v>99</v>
      </c>
      <c r="L896" t="s">
        <v>21</v>
      </c>
      <c r="M896" t="s">
        <v>36</v>
      </c>
      <c r="N896" t="s">
        <v>95</v>
      </c>
    </row>
    <row r="897" spans="1:14" x14ac:dyDescent="0.3">
      <c r="A897">
        <v>896</v>
      </c>
      <c r="B897" t="s">
        <v>31</v>
      </c>
      <c r="C897" t="s">
        <v>321</v>
      </c>
      <c r="D897" t="s">
        <v>276</v>
      </c>
      <c r="E897" t="s">
        <v>327</v>
      </c>
      <c r="F897" t="s">
        <v>49</v>
      </c>
      <c r="G897">
        <v>83.39</v>
      </c>
      <c r="H897">
        <v>2</v>
      </c>
      <c r="I897">
        <v>2</v>
      </c>
      <c r="J897" t="s">
        <v>94</v>
      </c>
      <c r="K897" t="s">
        <v>29</v>
      </c>
      <c r="L897" t="s">
        <v>56</v>
      </c>
      <c r="M897" t="s">
        <v>22</v>
      </c>
      <c r="N897" t="s">
        <v>41</v>
      </c>
    </row>
    <row r="898" spans="1:14" x14ac:dyDescent="0.3">
      <c r="A898">
        <v>897</v>
      </c>
      <c r="B898" t="s">
        <v>14</v>
      </c>
      <c r="C898" t="s">
        <v>134</v>
      </c>
      <c r="D898" t="s">
        <v>295</v>
      </c>
      <c r="E898" t="s">
        <v>190</v>
      </c>
      <c r="F898" t="s">
        <v>54</v>
      </c>
      <c r="G898">
        <v>402.93</v>
      </c>
      <c r="H898">
        <v>3</v>
      </c>
      <c r="I898">
        <v>3</v>
      </c>
      <c r="J898" t="s">
        <v>19</v>
      </c>
      <c r="K898" t="s">
        <v>20</v>
      </c>
      <c r="L898" t="s">
        <v>56</v>
      </c>
      <c r="M898" t="s">
        <v>36</v>
      </c>
      <c r="N898" t="s">
        <v>23</v>
      </c>
    </row>
    <row r="899" spans="1:14" x14ac:dyDescent="0.3">
      <c r="A899">
        <v>898</v>
      </c>
      <c r="B899" t="s">
        <v>31</v>
      </c>
      <c r="C899" t="s">
        <v>81</v>
      </c>
      <c r="D899" t="s">
        <v>52</v>
      </c>
      <c r="E899" t="s">
        <v>387</v>
      </c>
      <c r="F899" t="s">
        <v>54</v>
      </c>
      <c r="G899">
        <v>242.2</v>
      </c>
      <c r="H899">
        <v>1</v>
      </c>
      <c r="I899">
        <v>2</v>
      </c>
      <c r="J899" t="s">
        <v>28</v>
      </c>
      <c r="K899" t="s">
        <v>29</v>
      </c>
      <c r="L899" t="s">
        <v>21</v>
      </c>
      <c r="M899" t="s">
        <v>36</v>
      </c>
      <c r="N899" t="s">
        <v>41</v>
      </c>
    </row>
    <row r="900" spans="1:14" x14ac:dyDescent="0.3">
      <c r="A900">
        <v>899</v>
      </c>
      <c r="B900" t="s">
        <v>50</v>
      </c>
      <c r="C900" t="s">
        <v>457</v>
      </c>
      <c r="D900" t="s">
        <v>371</v>
      </c>
      <c r="E900" t="s">
        <v>183</v>
      </c>
      <c r="F900" t="s">
        <v>27</v>
      </c>
      <c r="G900">
        <v>231.84</v>
      </c>
      <c r="H900">
        <v>2</v>
      </c>
      <c r="I900">
        <v>0</v>
      </c>
      <c r="J900" t="s">
        <v>28</v>
      </c>
      <c r="K900" t="s">
        <v>20</v>
      </c>
      <c r="L900" t="s">
        <v>60</v>
      </c>
      <c r="M900" t="s">
        <v>22</v>
      </c>
      <c r="N900" t="s">
        <v>45</v>
      </c>
    </row>
    <row r="901" spans="1:14" x14ac:dyDescent="0.3">
      <c r="A901">
        <v>900</v>
      </c>
      <c r="B901" t="s">
        <v>50</v>
      </c>
      <c r="C901" t="s">
        <v>279</v>
      </c>
      <c r="D901" t="s">
        <v>312</v>
      </c>
      <c r="E901" t="s">
        <v>51</v>
      </c>
      <c r="F901" t="s">
        <v>18</v>
      </c>
      <c r="G901">
        <v>201.74</v>
      </c>
      <c r="H901">
        <v>2</v>
      </c>
      <c r="I901">
        <v>0</v>
      </c>
      <c r="J901" t="s">
        <v>19</v>
      </c>
      <c r="K901" t="s">
        <v>44</v>
      </c>
      <c r="L901" t="s">
        <v>21</v>
      </c>
      <c r="M901" t="s">
        <v>36</v>
      </c>
      <c r="N901" t="s">
        <v>45</v>
      </c>
    </row>
    <row r="902" spans="1:14" x14ac:dyDescent="0.3">
      <c r="A902">
        <v>901</v>
      </c>
      <c r="B902" t="s">
        <v>14</v>
      </c>
      <c r="C902" t="s">
        <v>119</v>
      </c>
      <c r="D902" t="s">
        <v>408</v>
      </c>
      <c r="E902" t="s">
        <v>152</v>
      </c>
      <c r="F902" t="s">
        <v>49</v>
      </c>
      <c r="G902">
        <v>126.22</v>
      </c>
      <c r="H902">
        <v>1</v>
      </c>
      <c r="I902">
        <v>2</v>
      </c>
      <c r="J902" t="s">
        <v>35</v>
      </c>
      <c r="K902" t="s">
        <v>29</v>
      </c>
      <c r="L902" t="s">
        <v>56</v>
      </c>
      <c r="M902" t="s">
        <v>36</v>
      </c>
      <c r="N902" t="s">
        <v>45</v>
      </c>
    </row>
    <row r="903" spans="1:14" x14ac:dyDescent="0.3">
      <c r="A903">
        <v>902</v>
      </c>
      <c r="B903" t="s">
        <v>37</v>
      </c>
      <c r="C903" t="s">
        <v>257</v>
      </c>
      <c r="D903" t="s">
        <v>285</v>
      </c>
      <c r="E903" t="s">
        <v>273</v>
      </c>
      <c r="F903" t="s">
        <v>49</v>
      </c>
      <c r="G903">
        <v>125.28</v>
      </c>
      <c r="H903">
        <v>2</v>
      </c>
      <c r="I903">
        <v>1</v>
      </c>
      <c r="J903" t="s">
        <v>28</v>
      </c>
      <c r="K903" t="s">
        <v>44</v>
      </c>
      <c r="L903" t="s">
        <v>56</v>
      </c>
      <c r="M903" t="s">
        <v>36</v>
      </c>
      <c r="N903" t="s">
        <v>41</v>
      </c>
    </row>
    <row r="904" spans="1:14" x14ac:dyDescent="0.3">
      <c r="A904">
        <v>903</v>
      </c>
      <c r="B904" t="s">
        <v>50</v>
      </c>
      <c r="C904" t="s">
        <v>299</v>
      </c>
      <c r="D904" t="s">
        <v>273</v>
      </c>
      <c r="E904" t="s">
        <v>407</v>
      </c>
      <c r="F904" t="s">
        <v>54</v>
      </c>
      <c r="G904">
        <v>424.8</v>
      </c>
      <c r="H904">
        <v>2</v>
      </c>
      <c r="I904">
        <v>1</v>
      </c>
      <c r="J904" t="s">
        <v>35</v>
      </c>
      <c r="K904" t="s">
        <v>99</v>
      </c>
      <c r="L904" t="s">
        <v>21</v>
      </c>
      <c r="M904" t="s">
        <v>36</v>
      </c>
      <c r="N904" t="s">
        <v>95</v>
      </c>
    </row>
    <row r="905" spans="1:14" x14ac:dyDescent="0.3">
      <c r="A905">
        <v>904</v>
      </c>
      <c r="B905" t="s">
        <v>14</v>
      </c>
      <c r="C905" t="s">
        <v>360</v>
      </c>
      <c r="D905" t="s">
        <v>270</v>
      </c>
      <c r="E905" t="s">
        <v>427</v>
      </c>
      <c r="F905" t="s">
        <v>18</v>
      </c>
      <c r="G905">
        <v>176.28</v>
      </c>
      <c r="H905">
        <v>3</v>
      </c>
      <c r="I905">
        <v>0</v>
      </c>
      <c r="J905" t="s">
        <v>28</v>
      </c>
      <c r="K905" t="s">
        <v>29</v>
      </c>
      <c r="L905" t="s">
        <v>56</v>
      </c>
      <c r="M905" t="s">
        <v>36</v>
      </c>
      <c r="N905" t="s">
        <v>30</v>
      </c>
    </row>
    <row r="906" spans="1:14" x14ac:dyDescent="0.3">
      <c r="A906">
        <v>905</v>
      </c>
      <c r="B906" t="s">
        <v>31</v>
      </c>
      <c r="C906" t="s">
        <v>77</v>
      </c>
      <c r="D906" t="s">
        <v>78</v>
      </c>
      <c r="E906" t="s">
        <v>116</v>
      </c>
      <c r="F906" t="s">
        <v>18</v>
      </c>
      <c r="G906">
        <v>197.98</v>
      </c>
      <c r="H906">
        <v>2</v>
      </c>
      <c r="I906">
        <v>1</v>
      </c>
      <c r="J906" t="s">
        <v>28</v>
      </c>
      <c r="K906" t="s">
        <v>20</v>
      </c>
      <c r="L906" t="s">
        <v>56</v>
      </c>
      <c r="M906" t="s">
        <v>36</v>
      </c>
      <c r="N906" t="s">
        <v>23</v>
      </c>
    </row>
    <row r="907" spans="1:14" x14ac:dyDescent="0.3">
      <c r="A907">
        <v>906</v>
      </c>
      <c r="B907" t="s">
        <v>50</v>
      </c>
      <c r="C907" t="s">
        <v>174</v>
      </c>
      <c r="D907" t="s">
        <v>391</v>
      </c>
      <c r="E907" t="s">
        <v>332</v>
      </c>
      <c r="F907" t="s">
        <v>49</v>
      </c>
      <c r="G907">
        <v>113.06</v>
      </c>
      <c r="H907">
        <v>3</v>
      </c>
      <c r="I907">
        <v>1</v>
      </c>
      <c r="J907" t="s">
        <v>35</v>
      </c>
      <c r="K907" t="s">
        <v>66</v>
      </c>
      <c r="L907" t="s">
        <v>60</v>
      </c>
      <c r="M907" t="s">
        <v>36</v>
      </c>
      <c r="N907" t="s">
        <v>41</v>
      </c>
    </row>
    <row r="908" spans="1:14" x14ac:dyDescent="0.3">
      <c r="A908">
        <v>907</v>
      </c>
      <c r="B908" t="s">
        <v>31</v>
      </c>
      <c r="C908" t="s">
        <v>43</v>
      </c>
      <c r="D908" t="s">
        <v>301</v>
      </c>
      <c r="E908" t="s">
        <v>122</v>
      </c>
      <c r="F908" t="s">
        <v>49</v>
      </c>
      <c r="G908">
        <v>68.14</v>
      </c>
      <c r="H908">
        <v>2</v>
      </c>
      <c r="I908">
        <v>0</v>
      </c>
      <c r="J908" t="s">
        <v>35</v>
      </c>
      <c r="K908" t="s">
        <v>29</v>
      </c>
      <c r="L908" t="s">
        <v>60</v>
      </c>
      <c r="M908" t="s">
        <v>22</v>
      </c>
      <c r="N908" t="s">
        <v>41</v>
      </c>
    </row>
    <row r="909" spans="1:14" x14ac:dyDescent="0.3">
      <c r="A909">
        <v>908</v>
      </c>
      <c r="B909" t="s">
        <v>50</v>
      </c>
      <c r="C909" t="s">
        <v>301</v>
      </c>
      <c r="D909" t="s">
        <v>105</v>
      </c>
      <c r="E909" t="s">
        <v>461</v>
      </c>
      <c r="F909" t="s">
        <v>27</v>
      </c>
      <c r="G909">
        <v>194.49</v>
      </c>
      <c r="H909">
        <v>2</v>
      </c>
      <c r="I909">
        <v>0</v>
      </c>
      <c r="J909" t="s">
        <v>35</v>
      </c>
      <c r="K909" t="s">
        <v>44</v>
      </c>
      <c r="L909" t="s">
        <v>21</v>
      </c>
      <c r="M909" t="s">
        <v>36</v>
      </c>
      <c r="N909" t="s">
        <v>95</v>
      </c>
    </row>
    <row r="910" spans="1:14" x14ac:dyDescent="0.3">
      <c r="A910">
        <v>909</v>
      </c>
      <c r="B910" t="s">
        <v>31</v>
      </c>
      <c r="C910" t="s">
        <v>321</v>
      </c>
      <c r="D910" t="s">
        <v>300</v>
      </c>
      <c r="E910" t="s">
        <v>441</v>
      </c>
      <c r="F910" t="s">
        <v>27</v>
      </c>
      <c r="G910">
        <v>119.53</v>
      </c>
      <c r="H910">
        <v>4</v>
      </c>
      <c r="I910">
        <v>0</v>
      </c>
      <c r="J910" t="s">
        <v>55</v>
      </c>
      <c r="K910" t="s">
        <v>20</v>
      </c>
      <c r="L910" t="s">
        <v>70</v>
      </c>
      <c r="M910" t="s">
        <v>22</v>
      </c>
      <c r="N910" t="s">
        <v>45</v>
      </c>
    </row>
    <row r="911" spans="1:14" x14ac:dyDescent="0.3">
      <c r="A911">
        <v>910</v>
      </c>
      <c r="B911" t="s">
        <v>37</v>
      </c>
      <c r="C911" t="s">
        <v>377</v>
      </c>
      <c r="D911" t="s">
        <v>180</v>
      </c>
      <c r="E911" t="s">
        <v>261</v>
      </c>
      <c r="F911" t="s">
        <v>54</v>
      </c>
      <c r="G911">
        <v>494.93</v>
      </c>
      <c r="H911">
        <v>2</v>
      </c>
      <c r="I911">
        <v>0</v>
      </c>
      <c r="J911" t="s">
        <v>28</v>
      </c>
      <c r="K911" t="s">
        <v>44</v>
      </c>
      <c r="L911" t="s">
        <v>21</v>
      </c>
      <c r="M911" t="s">
        <v>36</v>
      </c>
      <c r="N911" t="s">
        <v>23</v>
      </c>
    </row>
    <row r="912" spans="1:14" x14ac:dyDescent="0.3">
      <c r="A912">
        <v>911</v>
      </c>
      <c r="B912" t="s">
        <v>37</v>
      </c>
      <c r="C912" t="s">
        <v>457</v>
      </c>
      <c r="D912" t="s">
        <v>173</v>
      </c>
      <c r="E912" t="s">
        <v>190</v>
      </c>
      <c r="F912" t="s">
        <v>27</v>
      </c>
      <c r="G912">
        <v>160.32</v>
      </c>
      <c r="H912">
        <v>2</v>
      </c>
      <c r="I912">
        <v>0</v>
      </c>
      <c r="J912" t="s">
        <v>35</v>
      </c>
      <c r="K912" t="s">
        <v>20</v>
      </c>
      <c r="L912" t="s">
        <v>60</v>
      </c>
      <c r="M912" t="s">
        <v>36</v>
      </c>
      <c r="N912" t="s">
        <v>41</v>
      </c>
    </row>
    <row r="913" spans="1:14" x14ac:dyDescent="0.3">
      <c r="A913">
        <v>912</v>
      </c>
      <c r="B913" t="s">
        <v>31</v>
      </c>
      <c r="C913" t="s">
        <v>312</v>
      </c>
      <c r="D913" t="s">
        <v>426</v>
      </c>
      <c r="E913" t="s">
        <v>159</v>
      </c>
      <c r="F913" t="s">
        <v>49</v>
      </c>
      <c r="G913">
        <v>99.29</v>
      </c>
      <c r="H913">
        <v>2</v>
      </c>
      <c r="I913">
        <v>2</v>
      </c>
      <c r="J913" t="s">
        <v>94</v>
      </c>
      <c r="K913" t="s">
        <v>44</v>
      </c>
      <c r="L913" t="s">
        <v>21</v>
      </c>
      <c r="M913" t="s">
        <v>36</v>
      </c>
      <c r="N913" t="s">
        <v>95</v>
      </c>
    </row>
    <row r="914" spans="1:14" x14ac:dyDescent="0.3">
      <c r="A914">
        <v>913</v>
      </c>
      <c r="B914" t="s">
        <v>31</v>
      </c>
      <c r="C914" t="s">
        <v>361</v>
      </c>
      <c r="D914" t="s">
        <v>107</v>
      </c>
      <c r="E914" t="s">
        <v>334</v>
      </c>
      <c r="F914" t="s">
        <v>49</v>
      </c>
      <c r="G914">
        <v>89.9</v>
      </c>
      <c r="H914">
        <v>3</v>
      </c>
      <c r="I914">
        <v>2</v>
      </c>
      <c r="J914" t="s">
        <v>28</v>
      </c>
      <c r="K914" t="s">
        <v>44</v>
      </c>
      <c r="L914" t="s">
        <v>70</v>
      </c>
      <c r="M914" t="s">
        <v>36</v>
      </c>
      <c r="N914" t="s">
        <v>45</v>
      </c>
    </row>
    <row r="915" spans="1:14" x14ac:dyDescent="0.3">
      <c r="A915">
        <v>914</v>
      </c>
      <c r="B915" t="s">
        <v>37</v>
      </c>
      <c r="C915" t="s">
        <v>176</v>
      </c>
      <c r="D915" t="s">
        <v>106</v>
      </c>
      <c r="E915" t="s">
        <v>120</v>
      </c>
      <c r="F915" t="s">
        <v>18</v>
      </c>
      <c r="G915">
        <v>183.12</v>
      </c>
      <c r="H915">
        <v>1</v>
      </c>
      <c r="I915">
        <v>0</v>
      </c>
      <c r="J915" t="s">
        <v>28</v>
      </c>
      <c r="K915" t="s">
        <v>99</v>
      </c>
      <c r="L915" t="s">
        <v>21</v>
      </c>
      <c r="M915" t="s">
        <v>36</v>
      </c>
      <c r="N915" t="s">
        <v>45</v>
      </c>
    </row>
    <row r="916" spans="1:14" x14ac:dyDescent="0.3">
      <c r="A916">
        <v>915</v>
      </c>
      <c r="B916" t="s">
        <v>37</v>
      </c>
      <c r="C916" t="s">
        <v>82</v>
      </c>
      <c r="D916" t="s">
        <v>161</v>
      </c>
      <c r="E916" t="s">
        <v>387</v>
      </c>
      <c r="F916" t="s">
        <v>49</v>
      </c>
      <c r="G916">
        <v>76.58</v>
      </c>
      <c r="H916">
        <v>2</v>
      </c>
      <c r="I916">
        <v>1</v>
      </c>
      <c r="J916" t="s">
        <v>94</v>
      </c>
      <c r="K916" t="s">
        <v>29</v>
      </c>
      <c r="L916" t="s">
        <v>21</v>
      </c>
      <c r="M916" t="s">
        <v>36</v>
      </c>
      <c r="N916" t="s">
        <v>45</v>
      </c>
    </row>
    <row r="917" spans="1:14" x14ac:dyDescent="0.3">
      <c r="A917">
        <v>916</v>
      </c>
      <c r="B917" t="s">
        <v>31</v>
      </c>
      <c r="C917" t="s">
        <v>386</v>
      </c>
      <c r="D917" t="s">
        <v>169</v>
      </c>
      <c r="E917" t="s">
        <v>310</v>
      </c>
      <c r="F917" t="s">
        <v>27</v>
      </c>
      <c r="G917">
        <v>104.95</v>
      </c>
      <c r="H917">
        <v>2</v>
      </c>
      <c r="I917">
        <v>0</v>
      </c>
      <c r="J917" t="s">
        <v>35</v>
      </c>
      <c r="K917" t="s">
        <v>20</v>
      </c>
      <c r="L917" t="s">
        <v>21</v>
      </c>
      <c r="M917" t="s">
        <v>36</v>
      </c>
      <c r="N917" t="s">
        <v>41</v>
      </c>
    </row>
    <row r="918" spans="1:14" x14ac:dyDescent="0.3">
      <c r="A918">
        <v>917</v>
      </c>
      <c r="B918" t="s">
        <v>31</v>
      </c>
      <c r="C918" t="s">
        <v>96</v>
      </c>
      <c r="D918" t="s">
        <v>68</v>
      </c>
      <c r="E918" t="s">
        <v>360</v>
      </c>
      <c r="F918" t="s">
        <v>49</v>
      </c>
      <c r="G918">
        <v>54.11</v>
      </c>
      <c r="H918">
        <v>4</v>
      </c>
      <c r="I918">
        <v>0</v>
      </c>
      <c r="J918" t="s">
        <v>28</v>
      </c>
      <c r="K918" t="s">
        <v>66</v>
      </c>
      <c r="L918" t="s">
        <v>21</v>
      </c>
      <c r="M918" t="s">
        <v>36</v>
      </c>
      <c r="N918" t="s">
        <v>23</v>
      </c>
    </row>
    <row r="919" spans="1:14" x14ac:dyDescent="0.3">
      <c r="A919">
        <v>918</v>
      </c>
      <c r="B919" t="s">
        <v>14</v>
      </c>
      <c r="C919" t="s">
        <v>88</v>
      </c>
      <c r="D919" t="s">
        <v>177</v>
      </c>
      <c r="E919" t="s">
        <v>322</v>
      </c>
      <c r="F919" t="s">
        <v>27</v>
      </c>
      <c r="G919">
        <v>187.82</v>
      </c>
      <c r="H919">
        <v>1</v>
      </c>
      <c r="I919">
        <v>1</v>
      </c>
      <c r="J919" t="s">
        <v>28</v>
      </c>
      <c r="K919" t="s">
        <v>66</v>
      </c>
      <c r="L919" t="s">
        <v>60</v>
      </c>
      <c r="M919" t="s">
        <v>36</v>
      </c>
      <c r="N919" t="s">
        <v>23</v>
      </c>
    </row>
    <row r="920" spans="1:14" x14ac:dyDescent="0.3">
      <c r="A920">
        <v>919</v>
      </c>
      <c r="B920" t="s">
        <v>50</v>
      </c>
      <c r="C920" t="s">
        <v>106</v>
      </c>
      <c r="D920" t="s">
        <v>180</v>
      </c>
      <c r="E920" t="s">
        <v>88</v>
      </c>
      <c r="F920" t="s">
        <v>49</v>
      </c>
      <c r="G920">
        <v>81.53</v>
      </c>
      <c r="H920">
        <v>2</v>
      </c>
      <c r="I920">
        <v>3</v>
      </c>
      <c r="J920" t="s">
        <v>35</v>
      </c>
      <c r="K920" t="s">
        <v>66</v>
      </c>
      <c r="L920" t="s">
        <v>56</v>
      </c>
      <c r="M920" t="s">
        <v>22</v>
      </c>
      <c r="N920" t="s">
        <v>23</v>
      </c>
    </row>
    <row r="921" spans="1:14" x14ac:dyDescent="0.3">
      <c r="A921">
        <v>920</v>
      </c>
      <c r="B921" t="s">
        <v>14</v>
      </c>
      <c r="C921" t="s">
        <v>395</v>
      </c>
      <c r="D921" t="s">
        <v>231</v>
      </c>
      <c r="E921" t="s">
        <v>77</v>
      </c>
      <c r="F921" t="s">
        <v>54</v>
      </c>
      <c r="G921">
        <v>461.6</v>
      </c>
      <c r="H921">
        <v>4</v>
      </c>
      <c r="I921">
        <v>2</v>
      </c>
      <c r="J921" t="s">
        <v>55</v>
      </c>
      <c r="K921" t="s">
        <v>29</v>
      </c>
      <c r="L921" t="s">
        <v>56</v>
      </c>
      <c r="M921" t="s">
        <v>36</v>
      </c>
      <c r="N921" t="s">
        <v>23</v>
      </c>
    </row>
    <row r="922" spans="1:14" x14ac:dyDescent="0.3">
      <c r="A922">
        <v>921</v>
      </c>
      <c r="B922" t="s">
        <v>50</v>
      </c>
      <c r="C922" t="s">
        <v>128</v>
      </c>
      <c r="D922" t="s">
        <v>307</v>
      </c>
      <c r="E922" t="s">
        <v>206</v>
      </c>
      <c r="F922" t="s">
        <v>49</v>
      </c>
      <c r="G922">
        <v>114.79</v>
      </c>
      <c r="H922">
        <v>2</v>
      </c>
      <c r="I922">
        <v>2</v>
      </c>
      <c r="J922" t="s">
        <v>35</v>
      </c>
      <c r="K922" t="s">
        <v>44</v>
      </c>
      <c r="L922" t="s">
        <v>21</v>
      </c>
      <c r="M922" t="s">
        <v>36</v>
      </c>
      <c r="N922" t="s">
        <v>23</v>
      </c>
    </row>
    <row r="923" spans="1:14" x14ac:dyDescent="0.3">
      <c r="A923">
        <v>922</v>
      </c>
      <c r="B923" t="s">
        <v>50</v>
      </c>
      <c r="C923" t="s">
        <v>154</v>
      </c>
      <c r="D923" t="s">
        <v>143</v>
      </c>
      <c r="E923" t="s">
        <v>159</v>
      </c>
      <c r="F923" t="s">
        <v>18</v>
      </c>
      <c r="G923">
        <v>303.7</v>
      </c>
      <c r="H923">
        <v>1</v>
      </c>
      <c r="I923">
        <v>0</v>
      </c>
      <c r="J923" t="s">
        <v>35</v>
      </c>
      <c r="K923" t="s">
        <v>66</v>
      </c>
      <c r="L923" t="s">
        <v>56</v>
      </c>
      <c r="M923" t="s">
        <v>36</v>
      </c>
      <c r="N923" t="s">
        <v>41</v>
      </c>
    </row>
    <row r="924" spans="1:14" x14ac:dyDescent="0.3">
      <c r="A924">
        <v>923</v>
      </c>
      <c r="B924" t="s">
        <v>50</v>
      </c>
      <c r="C924" t="s">
        <v>330</v>
      </c>
      <c r="D924" t="s">
        <v>415</v>
      </c>
      <c r="E924" t="s">
        <v>444</v>
      </c>
      <c r="F924" t="s">
        <v>27</v>
      </c>
      <c r="G924">
        <v>165.79</v>
      </c>
      <c r="H924">
        <v>4</v>
      </c>
      <c r="I924">
        <v>1</v>
      </c>
      <c r="J924" t="s">
        <v>35</v>
      </c>
      <c r="K924" t="s">
        <v>20</v>
      </c>
      <c r="L924" t="s">
        <v>21</v>
      </c>
      <c r="M924" t="s">
        <v>22</v>
      </c>
      <c r="N924" t="s">
        <v>95</v>
      </c>
    </row>
    <row r="925" spans="1:14" x14ac:dyDescent="0.3">
      <c r="A925">
        <v>924</v>
      </c>
      <c r="B925" t="s">
        <v>14</v>
      </c>
      <c r="C925" t="s">
        <v>223</v>
      </c>
      <c r="D925" t="s">
        <v>79</v>
      </c>
      <c r="E925" t="s">
        <v>423</v>
      </c>
      <c r="F925" t="s">
        <v>27</v>
      </c>
      <c r="G925">
        <v>166.53</v>
      </c>
      <c r="H925">
        <v>2</v>
      </c>
      <c r="I925">
        <v>0</v>
      </c>
      <c r="J925" t="s">
        <v>28</v>
      </c>
      <c r="K925" t="s">
        <v>99</v>
      </c>
      <c r="L925" t="s">
        <v>21</v>
      </c>
      <c r="M925" t="s">
        <v>36</v>
      </c>
      <c r="N925" t="s">
        <v>45</v>
      </c>
    </row>
    <row r="926" spans="1:14" x14ac:dyDescent="0.3">
      <c r="A926">
        <v>925</v>
      </c>
      <c r="B926" t="s">
        <v>14</v>
      </c>
      <c r="C926" t="s">
        <v>375</v>
      </c>
      <c r="D926" t="s">
        <v>267</v>
      </c>
      <c r="E926" t="s">
        <v>153</v>
      </c>
      <c r="F926" t="s">
        <v>27</v>
      </c>
      <c r="G926">
        <v>161.30000000000001</v>
      </c>
      <c r="H926">
        <v>1</v>
      </c>
      <c r="I926">
        <v>0</v>
      </c>
      <c r="J926" t="s">
        <v>19</v>
      </c>
      <c r="K926" t="s">
        <v>99</v>
      </c>
      <c r="L926" t="s">
        <v>56</v>
      </c>
      <c r="M926" t="s">
        <v>36</v>
      </c>
      <c r="N926" t="s">
        <v>41</v>
      </c>
    </row>
    <row r="927" spans="1:14" x14ac:dyDescent="0.3">
      <c r="A927">
        <v>926</v>
      </c>
      <c r="B927" t="s">
        <v>37</v>
      </c>
      <c r="C927" t="s">
        <v>123</v>
      </c>
      <c r="D927" t="s">
        <v>339</v>
      </c>
      <c r="E927" t="s">
        <v>447</v>
      </c>
      <c r="F927" t="s">
        <v>54</v>
      </c>
      <c r="G927">
        <v>341.99</v>
      </c>
      <c r="H927">
        <v>2</v>
      </c>
      <c r="I927">
        <v>2</v>
      </c>
      <c r="J927" t="s">
        <v>28</v>
      </c>
      <c r="K927" t="s">
        <v>99</v>
      </c>
      <c r="L927" t="s">
        <v>60</v>
      </c>
      <c r="M927" t="s">
        <v>36</v>
      </c>
      <c r="N927" t="s">
        <v>41</v>
      </c>
    </row>
    <row r="928" spans="1:14" x14ac:dyDescent="0.3">
      <c r="A928">
        <v>927</v>
      </c>
      <c r="B928" t="s">
        <v>50</v>
      </c>
      <c r="C928" t="s">
        <v>219</v>
      </c>
      <c r="D928" t="s">
        <v>310</v>
      </c>
      <c r="E928" t="s">
        <v>235</v>
      </c>
      <c r="F928" t="s">
        <v>49</v>
      </c>
      <c r="G928">
        <v>90.89</v>
      </c>
      <c r="H928">
        <v>1</v>
      </c>
      <c r="I928">
        <v>1</v>
      </c>
      <c r="J928" t="s">
        <v>35</v>
      </c>
      <c r="K928" t="s">
        <v>29</v>
      </c>
      <c r="L928" t="s">
        <v>60</v>
      </c>
      <c r="M928" t="s">
        <v>36</v>
      </c>
      <c r="N928" t="s">
        <v>95</v>
      </c>
    </row>
    <row r="929" spans="1:14" x14ac:dyDescent="0.3">
      <c r="A929">
        <v>928</v>
      </c>
      <c r="B929" t="s">
        <v>50</v>
      </c>
      <c r="C929" t="s">
        <v>136</v>
      </c>
      <c r="D929" t="s">
        <v>321</v>
      </c>
      <c r="E929" t="s">
        <v>351</v>
      </c>
      <c r="F929" t="s">
        <v>18</v>
      </c>
      <c r="G929">
        <v>265.27999999999997</v>
      </c>
      <c r="H929">
        <v>2</v>
      </c>
      <c r="I929">
        <v>0</v>
      </c>
      <c r="J929" t="s">
        <v>35</v>
      </c>
      <c r="K929" t="s">
        <v>29</v>
      </c>
      <c r="L929" t="s">
        <v>21</v>
      </c>
      <c r="M929" t="s">
        <v>22</v>
      </c>
      <c r="N929" t="s">
        <v>23</v>
      </c>
    </row>
    <row r="930" spans="1:14" x14ac:dyDescent="0.3">
      <c r="A930">
        <v>929</v>
      </c>
      <c r="B930" t="s">
        <v>14</v>
      </c>
      <c r="C930" t="s">
        <v>254</v>
      </c>
      <c r="D930" t="s">
        <v>447</v>
      </c>
      <c r="E930" t="s">
        <v>271</v>
      </c>
      <c r="F930" t="s">
        <v>49</v>
      </c>
      <c r="G930">
        <v>68.010000000000005</v>
      </c>
      <c r="H930">
        <v>1</v>
      </c>
      <c r="I930">
        <v>1</v>
      </c>
      <c r="J930" t="s">
        <v>28</v>
      </c>
      <c r="K930" t="s">
        <v>44</v>
      </c>
      <c r="L930" t="s">
        <v>21</v>
      </c>
      <c r="M930" t="s">
        <v>36</v>
      </c>
      <c r="N930" t="s">
        <v>41</v>
      </c>
    </row>
    <row r="931" spans="1:14" x14ac:dyDescent="0.3">
      <c r="A931">
        <v>930</v>
      </c>
      <c r="B931" t="s">
        <v>31</v>
      </c>
      <c r="C931" t="s">
        <v>224</v>
      </c>
      <c r="D931" t="s">
        <v>195</v>
      </c>
      <c r="E931" t="s">
        <v>76</v>
      </c>
      <c r="F931" t="s">
        <v>49</v>
      </c>
      <c r="G931">
        <v>89.92</v>
      </c>
      <c r="H931">
        <v>1</v>
      </c>
      <c r="I931">
        <v>0</v>
      </c>
      <c r="J931" t="s">
        <v>35</v>
      </c>
      <c r="K931" t="s">
        <v>99</v>
      </c>
      <c r="L931" t="s">
        <v>70</v>
      </c>
      <c r="M931" t="s">
        <v>36</v>
      </c>
      <c r="N931" t="s">
        <v>41</v>
      </c>
    </row>
    <row r="932" spans="1:14" x14ac:dyDescent="0.3">
      <c r="A932">
        <v>931</v>
      </c>
      <c r="B932" t="s">
        <v>14</v>
      </c>
      <c r="C932" t="s">
        <v>97</v>
      </c>
      <c r="D932" t="s">
        <v>205</v>
      </c>
      <c r="E932" t="s">
        <v>415</v>
      </c>
      <c r="F932" t="s">
        <v>49</v>
      </c>
      <c r="G932">
        <v>87.16</v>
      </c>
      <c r="H932">
        <v>1</v>
      </c>
      <c r="I932">
        <v>1</v>
      </c>
      <c r="J932" t="s">
        <v>28</v>
      </c>
      <c r="K932" t="s">
        <v>29</v>
      </c>
      <c r="L932" t="s">
        <v>60</v>
      </c>
      <c r="M932" t="s">
        <v>36</v>
      </c>
      <c r="N932" t="s">
        <v>41</v>
      </c>
    </row>
    <row r="933" spans="1:14" x14ac:dyDescent="0.3">
      <c r="A933">
        <v>932</v>
      </c>
      <c r="B933" t="s">
        <v>14</v>
      </c>
      <c r="C933" t="s">
        <v>226</v>
      </c>
      <c r="D933" t="s">
        <v>61</v>
      </c>
      <c r="E933" t="s">
        <v>92</v>
      </c>
      <c r="F933" t="s">
        <v>18</v>
      </c>
      <c r="G933">
        <v>244.24</v>
      </c>
      <c r="H933">
        <v>1</v>
      </c>
      <c r="I933">
        <v>0</v>
      </c>
      <c r="J933" t="s">
        <v>28</v>
      </c>
      <c r="K933" t="s">
        <v>66</v>
      </c>
      <c r="L933" t="s">
        <v>56</v>
      </c>
      <c r="M933" t="s">
        <v>36</v>
      </c>
      <c r="N933" t="s">
        <v>41</v>
      </c>
    </row>
    <row r="934" spans="1:14" x14ac:dyDescent="0.3">
      <c r="A934">
        <v>933</v>
      </c>
      <c r="B934" t="s">
        <v>37</v>
      </c>
      <c r="C934" t="s">
        <v>230</v>
      </c>
      <c r="D934" t="s">
        <v>185</v>
      </c>
      <c r="E934" t="s">
        <v>171</v>
      </c>
      <c r="F934" t="s">
        <v>49</v>
      </c>
      <c r="G934">
        <v>119.49</v>
      </c>
      <c r="H934">
        <v>1</v>
      </c>
      <c r="I934">
        <v>1</v>
      </c>
      <c r="J934" t="s">
        <v>28</v>
      </c>
      <c r="K934" t="s">
        <v>29</v>
      </c>
      <c r="L934" t="s">
        <v>21</v>
      </c>
      <c r="M934" t="s">
        <v>22</v>
      </c>
      <c r="N934" t="s">
        <v>41</v>
      </c>
    </row>
    <row r="935" spans="1:14" x14ac:dyDescent="0.3">
      <c r="A935">
        <v>934</v>
      </c>
      <c r="B935" t="s">
        <v>37</v>
      </c>
      <c r="C935" t="s">
        <v>208</v>
      </c>
      <c r="D935" t="s">
        <v>186</v>
      </c>
      <c r="E935" t="s">
        <v>336</v>
      </c>
      <c r="F935" t="s">
        <v>18</v>
      </c>
      <c r="G935">
        <v>233.78</v>
      </c>
      <c r="H935">
        <v>2</v>
      </c>
      <c r="I935">
        <v>1</v>
      </c>
      <c r="J935" t="s">
        <v>28</v>
      </c>
      <c r="K935" t="s">
        <v>66</v>
      </c>
      <c r="L935" t="s">
        <v>21</v>
      </c>
      <c r="M935" t="s">
        <v>22</v>
      </c>
      <c r="N935" t="s">
        <v>41</v>
      </c>
    </row>
    <row r="936" spans="1:14" x14ac:dyDescent="0.3">
      <c r="A936">
        <v>935</v>
      </c>
      <c r="B936" t="s">
        <v>50</v>
      </c>
      <c r="C936" t="s">
        <v>339</v>
      </c>
      <c r="D936" t="s">
        <v>347</v>
      </c>
      <c r="E936" t="s">
        <v>358</v>
      </c>
      <c r="F936" t="s">
        <v>18</v>
      </c>
      <c r="G936">
        <v>215.22</v>
      </c>
      <c r="H936">
        <v>1</v>
      </c>
      <c r="I936">
        <v>1</v>
      </c>
      <c r="J936" t="s">
        <v>55</v>
      </c>
      <c r="K936" t="s">
        <v>20</v>
      </c>
      <c r="L936" t="s">
        <v>21</v>
      </c>
      <c r="M936" t="s">
        <v>36</v>
      </c>
      <c r="N936" t="s">
        <v>41</v>
      </c>
    </row>
    <row r="937" spans="1:14" x14ac:dyDescent="0.3">
      <c r="A937">
        <v>936</v>
      </c>
      <c r="B937" t="s">
        <v>50</v>
      </c>
      <c r="C937" t="s">
        <v>344</v>
      </c>
      <c r="D937" t="s">
        <v>162</v>
      </c>
      <c r="E937" t="s">
        <v>320</v>
      </c>
      <c r="F937" t="s">
        <v>54</v>
      </c>
      <c r="G937">
        <v>396.06</v>
      </c>
      <c r="H937">
        <v>2</v>
      </c>
      <c r="I937">
        <v>0</v>
      </c>
      <c r="J937" t="s">
        <v>35</v>
      </c>
      <c r="K937" t="s">
        <v>29</v>
      </c>
      <c r="L937" t="s">
        <v>21</v>
      </c>
      <c r="M937" t="s">
        <v>36</v>
      </c>
      <c r="N937" t="s">
        <v>41</v>
      </c>
    </row>
    <row r="938" spans="1:14" x14ac:dyDescent="0.3">
      <c r="A938">
        <v>937</v>
      </c>
      <c r="B938" t="s">
        <v>14</v>
      </c>
      <c r="C938" t="s">
        <v>377</v>
      </c>
      <c r="D938" t="s">
        <v>180</v>
      </c>
      <c r="E938" t="s">
        <v>259</v>
      </c>
      <c r="F938" t="s">
        <v>54</v>
      </c>
      <c r="G938">
        <v>339.34</v>
      </c>
      <c r="H938">
        <v>1</v>
      </c>
      <c r="I938">
        <v>0</v>
      </c>
      <c r="J938" t="s">
        <v>94</v>
      </c>
      <c r="K938" t="s">
        <v>29</v>
      </c>
      <c r="L938" t="s">
        <v>56</v>
      </c>
      <c r="M938" t="s">
        <v>22</v>
      </c>
      <c r="N938" t="s">
        <v>41</v>
      </c>
    </row>
    <row r="939" spans="1:14" x14ac:dyDescent="0.3">
      <c r="A939">
        <v>938</v>
      </c>
      <c r="B939" t="s">
        <v>14</v>
      </c>
      <c r="C939" t="s">
        <v>204</v>
      </c>
      <c r="D939" t="s">
        <v>224</v>
      </c>
      <c r="E939" t="s">
        <v>24</v>
      </c>
      <c r="F939" t="s">
        <v>18</v>
      </c>
      <c r="G939">
        <v>195.88</v>
      </c>
      <c r="H939">
        <v>4</v>
      </c>
      <c r="I939">
        <v>0</v>
      </c>
      <c r="J939" t="s">
        <v>19</v>
      </c>
      <c r="K939" t="s">
        <v>29</v>
      </c>
      <c r="L939" t="s">
        <v>21</v>
      </c>
      <c r="M939" t="s">
        <v>36</v>
      </c>
      <c r="N939" t="s">
        <v>41</v>
      </c>
    </row>
    <row r="940" spans="1:14" x14ac:dyDescent="0.3">
      <c r="A940">
        <v>939</v>
      </c>
      <c r="B940" t="s">
        <v>14</v>
      </c>
      <c r="C940" t="s">
        <v>293</v>
      </c>
      <c r="D940" t="s">
        <v>155</v>
      </c>
      <c r="E940" t="s">
        <v>32</v>
      </c>
      <c r="F940" t="s">
        <v>49</v>
      </c>
      <c r="G940">
        <v>73.37</v>
      </c>
      <c r="H940">
        <v>1</v>
      </c>
      <c r="I940">
        <v>2</v>
      </c>
      <c r="J940" t="s">
        <v>94</v>
      </c>
      <c r="K940" t="s">
        <v>44</v>
      </c>
      <c r="L940" t="s">
        <v>21</v>
      </c>
      <c r="M940" t="s">
        <v>36</v>
      </c>
      <c r="N940" t="s">
        <v>45</v>
      </c>
    </row>
    <row r="941" spans="1:14" x14ac:dyDescent="0.3">
      <c r="A941">
        <v>940</v>
      </c>
      <c r="B941" t="s">
        <v>14</v>
      </c>
      <c r="C941" t="s">
        <v>191</v>
      </c>
      <c r="D941" t="s">
        <v>408</v>
      </c>
      <c r="E941" t="s">
        <v>152</v>
      </c>
      <c r="F941" t="s">
        <v>27</v>
      </c>
      <c r="G941">
        <v>148.85</v>
      </c>
      <c r="H941">
        <v>2</v>
      </c>
      <c r="I941">
        <v>2</v>
      </c>
      <c r="J941" t="s">
        <v>35</v>
      </c>
      <c r="K941" t="s">
        <v>44</v>
      </c>
      <c r="L941" t="s">
        <v>21</v>
      </c>
      <c r="M941" t="s">
        <v>22</v>
      </c>
      <c r="N941" t="s">
        <v>41</v>
      </c>
    </row>
    <row r="942" spans="1:14" x14ac:dyDescent="0.3">
      <c r="A942">
        <v>941</v>
      </c>
      <c r="B942" t="s">
        <v>14</v>
      </c>
      <c r="C942" t="s">
        <v>367</v>
      </c>
      <c r="D942" t="s">
        <v>457</v>
      </c>
      <c r="E942" t="s">
        <v>394</v>
      </c>
      <c r="F942" t="s">
        <v>54</v>
      </c>
      <c r="G942">
        <v>255.48</v>
      </c>
      <c r="H942">
        <v>1</v>
      </c>
      <c r="I942">
        <v>0</v>
      </c>
      <c r="J942" t="s">
        <v>28</v>
      </c>
      <c r="K942" t="s">
        <v>44</v>
      </c>
      <c r="L942" t="s">
        <v>56</v>
      </c>
      <c r="M942" t="s">
        <v>36</v>
      </c>
      <c r="N942" t="s">
        <v>23</v>
      </c>
    </row>
    <row r="943" spans="1:14" x14ac:dyDescent="0.3">
      <c r="A943">
        <v>942</v>
      </c>
      <c r="B943" t="s">
        <v>14</v>
      </c>
      <c r="C943" t="s">
        <v>225</v>
      </c>
      <c r="D943" t="s">
        <v>266</v>
      </c>
      <c r="E943" t="s">
        <v>329</v>
      </c>
      <c r="F943" t="s">
        <v>18</v>
      </c>
      <c r="G943">
        <v>213.27</v>
      </c>
      <c r="H943">
        <v>2</v>
      </c>
      <c r="I943">
        <v>1</v>
      </c>
      <c r="J943" t="s">
        <v>55</v>
      </c>
      <c r="K943" t="s">
        <v>20</v>
      </c>
      <c r="L943" t="s">
        <v>60</v>
      </c>
      <c r="M943" t="s">
        <v>36</v>
      </c>
      <c r="N943" t="s">
        <v>41</v>
      </c>
    </row>
    <row r="944" spans="1:14" x14ac:dyDescent="0.3">
      <c r="A944">
        <v>943</v>
      </c>
      <c r="B944" t="s">
        <v>37</v>
      </c>
      <c r="C944" t="s">
        <v>59</v>
      </c>
      <c r="D944" t="s">
        <v>447</v>
      </c>
      <c r="E944" t="s">
        <v>446</v>
      </c>
      <c r="F944" t="s">
        <v>49</v>
      </c>
      <c r="G944">
        <v>141.6</v>
      </c>
      <c r="H944">
        <v>1</v>
      </c>
      <c r="I944">
        <v>0</v>
      </c>
      <c r="J944" t="s">
        <v>28</v>
      </c>
      <c r="K944" t="s">
        <v>20</v>
      </c>
      <c r="L944" t="s">
        <v>21</v>
      </c>
      <c r="M944" t="s">
        <v>36</v>
      </c>
      <c r="N944" t="s">
        <v>23</v>
      </c>
    </row>
    <row r="945" spans="1:14" x14ac:dyDescent="0.3">
      <c r="A945">
        <v>944</v>
      </c>
      <c r="B945" t="s">
        <v>31</v>
      </c>
      <c r="C945" t="s">
        <v>288</v>
      </c>
      <c r="D945" t="s">
        <v>396</v>
      </c>
      <c r="E945" t="s">
        <v>221</v>
      </c>
      <c r="F945" t="s">
        <v>49</v>
      </c>
      <c r="G945">
        <v>89.4</v>
      </c>
      <c r="H945">
        <v>4</v>
      </c>
      <c r="I945">
        <v>0</v>
      </c>
      <c r="J945" t="s">
        <v>19</v>
      </c>
      <c r="K945" t="s">
        <v>44</v>
      </c>
      <c r="L945" t="s">
        <v>56</v>
      </c>
      <c r="M945" t="s">
        <v>36</v>
      </c>
      <c r="N945" t="s">
        <v>23</v>
      </c>
    </row>
    <row r="946" spans="1:14" x14ac:dyDescent="0.3">
      <c r="A946">
        <v>945</v>
      </c>
      <c r="B946" t="s">
        <v>14</v>
      </c>
      <c r="C946" t="s">
        <v>297</v>
      </c>
      <c r="D946" t="s">
        <v>197</v>
      </c>
      <c r="E946" t="s">
        <v>285</v>
      </c>
      <c r="F946" t="s">
        <v>54</v>
      </c>
      <c r="G946">
        <v>402.69</v>
      </c>
      <c r="H946">
        <v>1</v>
      </c>
      <c r="I946">
        <v>0</v>
      </c>
      <c r="J946" t="s">
        <v>35</v>
      </c>
      <c r="K946" t="s">
        <v>99</v>
      </c>
      <c r="L946" t="s">
        <v>56</v>
      </c>
      <c r="M946" t="s">
        <v>36</v>
      </c>
      <c r="N946" t="s">
        <v>41</v>
      </c>
    </row>
    <row r="947" spans="1:14" x14ac:dyDescent="0.3">
      <c r="A947">
        <v>946</v>
      </c>
      <c r="B947" t="s">
        <v>50</v>
      </c>
      <c r="C947" t="s">
        <v>120</v>
      </c>
      <c r="D947" t="s">
        <v>221</v>
      </c>
      <c r="E947" t="s">
        <v>228</v>
      </c>
      <c r="F947" t="s">
        <v>27</v>
      </c>
      <c r="G947">
        <v>151.27000000000001</v>
      </c>
      <c r="H947">
        <v>3</v>
      </c>
      <c r="I947">
        <v>3</v>
      </c>
      <c r="J947" t="s">
        <v>35</v>
      </c>
      <c r="K947" t="s">
        <v>44</v>
      </c>
      <c r="L947" t="s">
        <v>21</v>
      </c>
      <c r="M947" t="s">
        <v>36</v>
      </c>
      <c r="N947" t="s">
        <v>41</v>
      </c>
    </row>
    <row r="948" spans="1:14" x14ac:dyDescent="0.3">
      <c r="A948">
        <v>947</v>
      </c>
      <c r="B948" t="s">
        <v>50</v>
      </c>
      <c r="C948" t="s">
        <v>222</v>
      </c>
      <c r="D948" t="s">
        <v>321</v>
      </c>
      <c r="E948" t="s">
        <v>79</v>
      </c>
      <c r="F948" t="s">
        <v>54</v>
      </c>
      <c r="G948">
        <v>358.18</v>
      </c>
      <c r="H948">
        <v>4</v>
      </c>
      <c r="I948">
        <v>3</v>
      </c>
      <c r="J948" t="s">
        <v>28</v>
      </c>
      <c r="K948" t="s">
        <v>66</v>
      </c>
      <c r="L948" t="s">
        <v>21</v>
      </c>
      <c r="M948" t="s">
        <v>36</v>
      </c>
      <c r="N948" t="s">
        <v>45</v>
      </c>
    </row>
    <row r="949" spans="1:14" x14ac:dyDescent="0.3">
      <c r="A949">
        <v>948</v>
      </c>
      <c r="B949" t="s">
        <v>50</v>
      </c>
      <c r="C949" t="s">
        <v>303</v>
      </c>
      <c r="D949" t="s">
        <v>146</v>
      </c>
      <c r="E949" t="s">
        <v>338</v>
      </c>
      <c r="F949" t="s">
        <v>54</v>
      </c>
      <c r="G949">
        <v>434.2</v>
      </c>
      <c r="H949">
        <v>1</v>
      </c>
      <c r="I949">
        <v>0</v>
      </c>
      <c r="J949" t="s">
        <v>35</v>
      </c>
      <c r="K949" t="s">
        <v>20</v>
      </c>
      <c r="L949" t="s">
        <v>21</v>
      </c>
      <c r="M949" t="s">
        <v>36</v>
      </c>
      <c r="N949" t="s">
        <v>41</v>
      </c>
    </row>
    <row r="950" spans="1:14" x14ac:dyDescent="0.3">
      <c r="A950">
        <v>949</v>
      </c>
      <c r="B950" t="s">
        <v>31</v>
      </c>
      <c r="C950" t="s">
        <v>386</v>
      </c>
      <c r="D950" t="s">
        <v>407</v>
      </c>
      <c r="E950" t="s">
        <v>294</v>
      </c>
      <c r="F950" t="s">
        <v>49</v>
      </c>
      <c r="G950">
        <v>101.25</v>
      </c>
      <c r="H950">
        <v>3</v>
      </c>
      <c r="I950">
        <v>0</v>
      </c>
      <c r="J950" t="s">
        <v>28</v>
      </c>
      <c r="K950" t="s">
        <v>44</v>
      </c>
      <c r="L950" t="s">
        <v>21</v>
      </c>
      <c r="M950" t="s">
        <v>36</v>
      </c>
      <c r="N950" t="s">
        <v>95</v>
      </c>
    </row>
    <row r="951" spans="1:14" x14ac:dyDescent="0.3">
      <c r="A951">
        <v>950</v>
      </c>
      <c r="B951" t="s">
        <v>50</v>
      </c>
      <c r="C951" t="s">
        <v>110</v>
      </c>
      <c r="D951" t="s">
        <v>252</v>
      </c>
      <c r="E951" t="s">
        <v>247</v>
      </c>
      <c r="F951" t="s">
        <v>27</v>
      </c>
      <c r="G951">
        <v>134.21</v>
      </c>
      <c r="H951">
        <v>2</v>
      </c>
      <c r="I951">
        <v>1</v>
      </c>
      <c r="J951" t="s">
        <v>28</v>
      </c>
      <c r="K951" t="s">
        <v>44</v>
      </c>
      <c r="L951" t="s">
        <v>56</v>
      </c>
      <c r="M951" t="s">
        <v>36</v>
      </c>
      <c r="N951" t="s">
        <v>41</v>
      </c>
    </row>
    <row r="952" spans="1:14" x14ac:dyDescent="0.3">
      <c r="A952">
        <v>951</v>
      </c>
      <c r="B952" t="s">
        <v>14</v>
      </c>
      <c r="C952" t="s">
        <v>257</v>
      </c>
      <c r="D952" t="s">
        <v>336</v>
      </c>
      <c r="E952" t="s">
        <v>269</v>
      </c>
      <c r="F952" t="s">
        <v>27</v>
      </c>
      <c r="G952">
        <v>124</v>
      </c>
      <c r="H952">
        <v>4</v>
      </c>
      <c r="I952">
        <v>2</v>
      </c>
      <c r="J952" t="s">
        <v>28</v>
      </c>
      <c r="K952" t="s">
        <v>66</v>
      </c>
      <c r="L952" t="s">
        <v>56</v>
      </c>
      <c r="M952" t="s">
        <v>36</v>
      </c>
      <c r="N952" t="s">
        <v>41</v>
      </c>
    </row>
    <row r="953" spans="1:14" x14ac:dyDescent="0.3">
      <c r="A953">
        <v>952</v>
      </c>
      <c r="B953" t="s">
        <v>31</v>
      </c>
      <c r="C953" t="s">
        <v>409</v>
      </c>
      <c r="D953" t="s">
        <v>385</v>
      </c>
      <c r="E953" t="s">
        <v>237</v>
      </c>
      <c r="F953" t="s">
        <v>49</v>
      </c>
      <c r="G953">
        <v>90.03</v>
      </c>
      <c r="H953">
        <v>1</v>
      </c>
      <c r="I953">
        <v>0</v>
      </c>
      <c r="J953" t="s">
        <v>28</v>
      </c>
      <c r="K953" t="s">
        <v>20</v>
      </c>
      <c r="L953" t="s">
        <v>56</v>
      </c>
      <c r="M953" t="s">
        <v>36</v>
      </c>
      <c r="N953" t="s">
        <v>95</v>
      </c>
    </row>
    <row r="954" spans="1:14" x14ac:dyDescent="0.3">
      <c r="A954">
        <v>953</v>
      </c>
      <c r="B954" t="s">
        <v>50</v>
      </c>
      <c r="C954" t="s">
        <v>110</v>
      </c>
      <c r="D954" t="s">
        <v>59</v>
      </c>
      <c r="E954" t="s">
        <v>236</v>
      </c>
      <c r="F954" t="s">
        <v>27</v>
      </c>
      <c r="G954">
        <v>168.72</v>
      </c>
      <c r="H954">
        <v>2</v>
      </c>
      <c r="I954">
        <v>1</v>
      </c>
      <c r="J954" t="s">
        <v>28</v>
      </c>
      <c r="K954" t="s">
        <v>99</v>
      </c>
      <c r="L954" t="s">
        <v>21</v>
      </c>
      <c r="M954" t="s">
        <v>36</v>
      </c>
      <c r="N954" t="s">
        <v>41</v>
      </c>
    </row>
    <row r="955" spans="1:14" x14ac:dyDescent="0.3">
      <c r="A955">
        <v>954</v>
      </c>
      <c r="B955" t="s">
        <v>14</v>
      </c>
      <c r="C955" t="s">
        <v>47</v>
      </c>
      <c r="D955" t="s">
        <v>205</v>
      </c>
      <c r="E955" t="s">
        <v>48</v>
      </c>
      <c r="F955" t="s">
        <v>49</v>
      </c>
      <c r="G955">
        <v>110.19</v>
      </c>
      <c r="H955">
        <v>2</v>
      </c>
      <c r="I955">
        <v>1</v>
      </c>
      <c r="J955" t="s">
        <v>28</v>
      </c>
      <c r="K955" t="s">
        <v>99</v>
      </c>
      <c r="L955" t="s">
        <v>56</v>
      </c>
      <c r="M955" t="s">
        <v>36</v>
      </c>
      <c r="N955" t="s">
        <v>23</v>
      </c>
    </row>
    <row r="956" spans="1:14" x14ac:dyDescent="0.3">
      <c r="A956">
        <v>955</v>
      </c>
      <c r="B956" t="s">
        <v>37</v>
      </c>
      <c r="C956" t="s">
        <v>278</v>
      </c>
      <c r="D956" t="s">
        <v>102</v>
      </c>
      <c r="E956" t="s">
        <v>42</v>
      </c>
      <c r="F956" t="s">
        <v>27</v>
      </c>
      <c r="G956">
        <v>167.53</v>
      </c>
      <c r="H956">
        <v>1</v>
      </c>
      <c r="I956">
        <v>3</v>
      </c>
      <c r="J956" t="s">
        <v>28</v>
      </c>
      <c r="K956" t="s">
        <v>44</v>
      </c>
      <c r="L956" t="s">
        <v>60</v>
      </c>
      <c r="M956" t="s">
        <v>22</v>
      </c>
      <c r="N956" t="s">
        <v>41</v>
      </c>
    </row>
    <row r="957" spans="1:14" x14ac:dyDescent="0.3">
      <c r="A957">
        <v>956</v>
      </c>
      <c r="B957" t="s">
        <v>14</v>
      </c>
      <c r="C957" t="s">
        <v>290</v>
      </c>
      <c r="D957" t="s">
        <v>291</v>
      </c>
      <c r="E957" t="s">
        <v>216</v>
      </c>
      <c r="F957" t="s">
        <v>49</v>
      </c>
      <c r="G957">
        <v>104.47</v>
      </c>
      <c r="H957">
        <v>2</v>
      </c>
      <c r="I957">
        <v>1</v>
      </c>
      <c r="J957" t="s">
        <v>55</v>
      </c>
      <c r="K957" t="s">
        <v>66</v>
      </c>
      <c r="L957" t="s">
        <v>21</v>
      </c>
      <c r="M957" t="s">
        <v>36</v>
      </c>
      <c r="N957" t="s">
        <v>41</v>
      </c>
    </row>
    <row r="958" spans="1:14" x14ac:dyDescent="0.3">
      <c r="A958">
        <v>957</v>
      </c>
      <c r="B958" t="s">
        <v>31</v>
      </c>
      <c r="C958" t="s">
        <v>387</v>
      </c>
      <c r="D958" t="s">
        <v>358</v>
      </c>
      <c r="E958" t="s">
        <v>96</v>
      </c>
      <c r="F958" t="s">
        <v>49</v>
      </c>
      <c r="G958">
        <v>64.16</v>
      </c>
      <c r="H958">
        <v>1</v>
      </c>
      <c r="I958">
        <v>0</v>
      </c>
      <c r="J958" t="s">
        <v>35</v>
      </c>
      <c r="K958" t="s">
        <v>20</v>
      </c>
      <c r="L958" t="s">
        <v>60</v>
      </c>
      <c r="M958" t="s">
        <v>36</v>
      </c>
      <c r="N958" t="s">
        <v>41</v>
      </c>
    </row>
    <row r="959" spans="1:14" x14ac:dyDescent="0.3">
      <c r="A959">
        <v>958</v>
      </c>
      <c r="B959" t="s">
        <v>37</v>
      </c>
      <c r="C959" t="s">
        <v>352</v>
      </c>
      <c r="D959" t="s">
        <v>451</v>
      </c>
      <c r="E959" t="s">
        <v>349</v>
      </c>
      <c r="F959" t="s">
        <v>49</v>
      </c>
      <c r="G959">
        <v>131.1</v>
      </c>
      <c r="H959">
        <v>4</v>
      </c>
      <c r="I959">
        <v>1</v>
      </c>
      <c r="J959" t="s">
        <v>55</v>
      </c>
      <c r="K959" t="s">
        <v>20</v>
      </c>
      <c r="L959" t="s">
        <v>60</v>
      </c>
      <c r="M959" t="s">
        <v>36</v>
      </c>
      <c r="N959" t="s">
        <v>41</v>
      </c>
    </row>
    <row r="960" spans="1:14" x14ac:dyDescent="0.3">
      <c r="A960">
        <v>959</v>
      </c>
      <c r="B960" t="s">
        <v>50</v>
      </c>
      <c r="C960" t="s">
        <v>303</v>
      </c>
      <c r="D960" t="s">
        <v>257</v>
      </c>
      <c r="E960" t="s">
        <v>117</v>
      </c>
      <c r="F960" t="s">
        <v>49</v>
      </c>
      <c r="G960">
        <v>168.92</v>
      </c>
      <c r="H960">
        <v>1</v>
      </c>
      <c r="I960">
        <v>0</v>
      </c>
      <c r="J960" t="s">
        <v>28</v>
      </c>
      <c r="K960" t="s">
        <v>66</v>
      </c>
      <c r="L960" t="s">
        <v>21</v>
      </c>
      <c r="M960" t="s">
        <v>36</v>
      </c>
      <c r="N960" t="s">
        <v>41</v>
      </c>
    </row>
    <row r="961" spans="1:14" x14ac:dyDescent="0.3">
      <c r="A961">
        <v>960</v>
      </c>
      <c r="B961" t="s">
        <v>50</v>
      </c>
      <c r="C961" t="s">
        <v>115</v>
      </c>
      <c r="D961" t="s">
        <v>174</v>
      </c>
      <c r="E961" t="s">
        <v>289</v>
      </c>
      <c r="F961" t="s">
        <v>27</v>
      </c>
      <c r="G961">
        <v>146.62</v>
      </c>
      <c r="H961">
        <v>3</v>
      </c>
      <c r="I961">
        <v>0</v>
      </c>
      <c r="J961" t="s">
        <v>28</v>
      </c>
      <c r="K961" t="s">
        <v>99</v>
      </c>
      <c r="L961" t="s">
        <v>56</v>
      </c>
      <c r="M961" t="s">
        <v>36</v>
      </c>
      <c r="N961" t="s">
        <v>95</v>
      </c>
    </row>
    <row r="962" spans="1:14" x14ac:dyDescent="0.3">
      <c r="A962">
        <v>961</v>
      </c>
      <c r="B962" t="s">
        <v>14</v>
      </c>
      <c r="C962" t="s">
        <v>211</v>
      </c>
      <c r="D962" t="s">
        <v>53</v>
      </c>
      <c r="E962" t="s">
        <v>437</v>
      </c>
      <c r="F962" t="s">
        <v>49</v>
      </c>
      <c r="G962">
        <v>126.22</v>
      </c>
      <c r="H962">
        <v>1</v>
      </c>
      <c r="I962">
        <v>0</v>
      </c>
      <c r="J962" t="s">
        <v>19</v>
      </c>
      <c r="K962" t="s">
        <v>66</v>
      </c>
      <c r="L962" t="s">
        <v>21</v>
      </c>
      <c r="M962" t="s">
        <v>22</v>
      </c>
      <c r="N962" t="s">
        <v>41</v>
      </c>
    </row>
    <row r="963" spans="1:14" x14ac:dyDescent="0.3">
      <c r="A963">
        <v>962</v>
      </c>
      <c r="B963" t="s">
        <v>50</v>
      </c>
      <c r="C963" t="s">
        <v>117</v>
      </c>
      <c r="D963" t="s">
        <v>342</v>
      </c>
      <c r="E963" t="s">
        <v>441</v>
      </c>
      <c r="F963" t="s">
        <v>27</v>
      </c>
      <c r="G963">
        <v>188.4</v>
      </c>
      <c r="H963">
        <v>2</v>
      </c>
      <c r="I963">
        <v>2</v>
      </c>
      <c r="J963" t="s">
        <v>19</v>
      </c>
      <c r="K963" t="s">
        <v>20</v>
      </c>
      <c r="L963" t="s">
        <v>21</v>
      </c>
      <c r="M963" t="s">
        <v>22</v>
      </c>
      <c r="N963" t="s">
        <v>30</v>
      </c>
    </row>
    <row r="964" spans="1:14" x14ac:dyDescent="0.3">
      <c r="A964">
        <v>963</v>
      </c>
      <c r="B964" t="s">
        <v>50</v>
      </c>
      <c r="C964" t="s">
        <v>100</v>
      </c>
      <c r="D964" t="s">
        <v>71</v>
      </c>
      <c r="E964" t="s">
        <v>74</v>
      </c>
      <c r="F964" t="s">
        <v>18</v>
      </c>
      <c r="G964">
        <v>265.36</v>
      </c>
      <c r="H964">
        <v>1</v>
      </c>
      <c r="I964">
        <v>0</v>
      </c>
      <c r="J964" t="s">
        <v>28</v>
      </c>
      <c r="K964" t="s">
        <v>66</v>
      </c>
      <c r="L964" t="s">
        <v>60</v>
      </c>
      <c r="M964" t="s">
        <v>36</v>
      </c>
      <c r="N964" t="s">
        <v>41</v>
      </c>
    </row>
    <row r="965" spans="1:14" x14ac:dyDescent="0.3">
      <c r="A965">
        <v>964</v>
      </c>
      <c r="B965" t="s">
        <v>14</v>
      </c>
      <c r="C965" t="s">
        <v>109</v>
      </c>
      <c r="D965" t="s">
        <v>268</v>
      </c>
      <c r="E965" t="s">
        <v>96</v>
      </c>
      <c r="F965" t="s">
        <v>27</v>
      </c>
      <c r="G965">
        <v>187.34</v>
      </c>
      <c r="H965">
        <v>1</v>
      </c>
      <c r="I965">
        <v>0</v>
      </c>
      <c r="J965" t="s">
        <v>19</v>
      </c>
      <c r="K965" t="s">
        <v>99</v>
      </c>
      <c r="L965" t="s">
        <v>56</v>
      </c>
      <c r="M965" t="s">
        <v>36</v>
      </c>
      <c r="N965" t="s">
        <v>95</v>
      </c>
    </row>
    <row r="966" spans="1:14" x14ac:dyDescent="0.3">
      <c r="A966">
        <v>965</v>
      </c>
      <c r="B966" t="s">
        <v>31</v>
      </c>
      <c r="C966" t="s">
        <v>393</v>
      </c>
      <c r="D966" t="s">
        <v>371</v>
      </c>
      <c r="E966" t="s">
        <v>453</v>
      </c>
      <c r="F966" t="s">
        <v>27</v>
      </c>
      <c r="G966">
        <v>136.75</v>
      </c>
      <c r="H966">
        <v>1</v>
      </c>
      <c r="I966">
        <v>0</v>
      </c>
      <c r="J966" t="s">
        <v>28</v>
      </c>
      <c r="K966" t="s">
        <v>66</v>
      </c>
      <c r="L966" t="s">
        <v>56</v>
      </c>
      <c r="M966" t="s">
        <v>36</v>
      </c>
      <c r="N966" t="s">
        <v>95</v>
      </c>
    </row>
    <row r="967" spans="1:14" x14ac:dyDescent="0.3">
      <c r="A967">
        <v>966</v>
      </c>
      <c r="B967" t="s">
        <v>50</v>
      </c>
      <c r="C967" t="s">
        <v>100</v>
      </c>
      <c r="D967" t="s">
        <v>101</v>
      </c>
      <c r="E967" t="s">
        <v>413</v>
      </c>
      <c r="F967" t="s">
        <v>27</v>
      </c>
      <c r="G967">
        <v>234.2</v>
      </c>
      <c r="H967">
        <v>1</v>
      </c>
      <c r="I967">
        <v>2</v>
      </c>
      <c r="J967" t="s">
        <v>19</v>
      </c>
      <c r="K967" t="s">
        <v>99</v>
      </c>
      <c r="L967" t="s">
        <v>60</v>
      </c>
      <c r="M967" t="s">
        <v>22</v>
      </c>
      <c r="N967" t="s">
        <v>41</v>
      </c>
    </row>
    <row r="968" spans="1:14" x14ac:dyDescent="0.3">
      <c r="A968">
        <v>967</v>
      </c>
      <c r="B968" t="s">
        <v>37</v>
      </c>
      <c r="C968" t="s">
        <v>305</v>
      </c>
      <c r="D968" t="s">
        <v>413</v>
      </c>
      <c r="E968" t="s">
        <v>142</v>
      </c>
      <c r="F968" t="s">
        <v>27</v>
      </c>
      <c r="G968">
        <v>195.46</v>
      </c>
      <c r="H968">
        <v>3</v>
      </c>
      <c r="I968">
        <v>0</v>
      </c>
      <c r="J968" t="s">
        <v>28</v>
      </c>
      <c r="K968" t="s">
        <v>20</v>
      </c>
      <c r="L968" t="s">
        <v>21</v>
      </c>
      <c r="M968" t="s">
        <v>22</v>
      </c>
      <c r="N968" t="s">
        <v>41</v>
      </c>
    </row>
    <row r="969" spans="1:14" x14ac:dyDescent="0.3">
      <c r="A969">
        <v>968</v>
      </c>
      <c r="B969" t="s">
        <v>31</v>
      </c>
      <c r="C969" t="s">
        <v>196</v>
      </c>
      <c r="D969" t="s">
        <v>279</v>
      </c>
      <c r="E969" t="s">
        <v>160</v>
      </c>
      <c r="F969" t="s">
        <v>54</v>
      </c>
      <c r="G969">
        <v>325.33</v>
      </c>
      <c r="H969">
        <v>1</v>
      </c>
      <c r="I969">
        <v>2</v>
      </c>
      <c r="J969" t="s">
        <v>28</v>
      </c>
      <c r="K969" t="s">
        <v>99</v>
      </c>
      <c r="L969" t="s">
        <v>70</v>
      </c>
      <c r="M969" t="s">
        <v>36</v>
      </c>
      <c r="N969" t="s">
        <v>41</v>
      </c>
    </row>
    <row r="970" spans="1:14" x14ac:dyDescent="0.3">
      <c r="A970">
        <v>969</v>
      </c>
      <c r="B970" t="s">
        <v>31</v>
      </c>
      <c r="C970" t="s">
        <v>322</v>
      </c>
      <c r="D970" t="s">
        <v>262</v>
      </c>
      <c r="E970" t="s">
        <v>185</v>
      </c>
      <c r="F970" t="s">
        <v>49</v>
      </c>
      <c r="G970">
        <v>77.69</v>
      </c>
      <c r="H970">
        <v>2</v>
      </c>
      <c r="I970">
        <v>2</v>
      </c>
      <c r="J970" t="s">
        <v>28</v>
      </c>
      <c r="K970" t="s">
        <v>99</v>
      </c>
      <c r="L970" t="s">
        <v>21</v>
      </c>
      <c r="M970" t="s">
        <v>22</v>
      </c>
      <c r="N970" t="s">
        <v>23</v>
      </c>
    </row>
    <row r="971" spans="1:14" x14ac:dyDescent="0.3">
      <c r="A971">
        <v>970</v>
      </c>
      <c r="B971" t="s">
        <v>14</v>
      </c>
      <c r="C971" t="s">
        <v>195</v>
      </c>
      <c r="D971" t="s">
        <v>291</v>
      </c>
      <c r="E971" t="s">
        <v>329</v>
      </c>
      <c r="F971" t="s">
        <v>27</v>
      </c>
      <c r="G971">
        <v>134.38</v>
      </c>
      <c r="H971">
        <v>1</v>
      </c>
      <c r="I971">
        <v>0</v>
      </c>
      <c r="J971" t="s">
        <v>28</v>
      </c>
      <c r="K971" t="s">
        <v>66</v>
      </c>
      <c r="L971" t="s">
        <v>21</v>
      </c>
      <c r="M971" t="s">
        <v>22</v>
      </c>
      <c r="N971" t="s">
        <v>23</v>
      </c>
    </row>
    <row r="972" spans="1:14" x14ac:dyDescent="0.3">
      <c r="A972">
        <v>971</v>
      </c>
      <c r="B972" t="s">
        <v>37</v>
      </c>
      <c r="C972" t="s">
        <v>223</v>
      </c>
      <c r="D972" t="s">
        <v>425</v>
      </c>
      <c r="E972" t="s">
        <v>81</v>
      </c>
      <c r="F972" t="s">
        <v>49</v>
      </c>
      <c r="G972">
        <v>95.29</v>
      </c>
      <c r="H972">
        <v>2</v>
      </c>
      <c r="I972">
        <v>0</v>
      </c>
      <c r="J972" t="s">
        <v>35</v>
      </c>
      <c r="K972" t="s">
        <v>29</v>
      </c>
      <c r="L972" t="s">
        <v>60</v>
      </c>
      <c r="M972" t="s">
        <v>36</v>
      </c>
      <c r="N972" t="s">
        <v>23</v>
      </c>
    </row>
    <row r="973" spans="1:14" x14ac:dyDescent="0.3">
      <c r="A973">
        <v>972</v>
      </c>
      <c r="B973" t="s">
        <v>31</v>
      </c>
      <c r="C973" t="s">
        <v>276</v>
      </c>
      <c r="D973" t="s">
        <v>242</v>
      </c>
      <c r="E973" t="s">
        <v>137</v>
      </c>
      <c r="F973" t="s">
        <v>49</v>
      </c>
      <c r="G973">
        <v>101.66</v>
      </c>
      <c r="H973">
        <v>1</v>
      </c>
      <c r="I973">
        <v>0</v>
      </c>
      <c r="J973" t="s">
        <v>94</v>
      </c>
      <c r="K973" t="s">
        <v>99</v>
      </c>
      <c r="L973" t="s">
        <v>21</v>
      </c>
      <c r="M973" t="s">
        <v>36</v>
      </c>
      <c r="N973" t="s">
        <v>41</v>
      </c>
    </row>
    <row r="974" spans="1:14" x14ac:dyDescent="0.3">
      <c r="A974">
        <v>973</v>
      </c>
      <c r="B974" t="s">
        <v>31</v>
      </c>
      <c r="C974" t="s">
        <v>348</v>
      </c>
      <c r="D974" t="s">
        <v>227</v>
      </c>
      <c r="E974" t="s">
        <v>85</v>
      </c>
      <c r="F974" t="s">
        <v>54</v>
      </c>
      <c r="G974">
        <v>295</v>
      </c>
      <c r="H974">
        <v>2</v>
      </c>
      <c r="I974">
        <v>1</v>
      </c>
      <c r="J974" t="s">
        <v>19</v>
      </c>
      <c r="K974" t="s">
        <v>44</v>
      </c>
      <c r="L974" t="s">
        <v>21</v>
      </c>
      <c r="M974" t="s">
        <v>36</v>
      </c>
      <c r="N974" t="s">
        <v>45</v>
      </c>
    </row>
    <row r="975" spans="1:14" x14ac:dyDescent="0.3">
      <c r="A975">
        <v>974</v>
      </c>
      <c r="B975" t="s">
        <v>50</v>
      </c>
      <c r="C975" t="s">
        <v>204</v>
      </c>
      <c r="D975" t="s">
        <v>410</v>
      </c>
      <c r="E975" t="s">
        <v>282</v>
      </c>
      <c r="F975" t="s">
        <v>49</v>
      </c>
      <c r="G975">
        <v>147.41</v>
      </c>
      <c r="H975">
        <v>3</v>
      </c>
      <c r="I975">
        <v>0</v>
      </c>
      <c r="J975" t="s">
        <v>28</v>
      </c>
      <c r="K975" t="s">
        <v>44</v>
      </c>
      <c r="L975" t="s">
        <v>21</v>
      </c>
      <c r="M975" t="s">
        <v>36</v>
      </c>
      <c r="N975" t="s">
        <v>23</v>
      </c>
    </row>
    <row r="976" spans="1:14" x14ac:dyDescent="0.3">
      <c r="A976">
        <v>975</v>
      </c>
      <c r="B976" t="s">
        <v>14</v>
      </c>
      <c r="C976" t="s">
        <v>340</v>
      </c>
      <c r="D976" t="s">
        <v>285</v>
      </c>
      <c r="E976" t="s">
        <v>155</v>
      </c>
      <c r="F976" t="s">
        <v>54</v>
      </c>
      <c r="G976">
        <v>281.66000000000003</v>
      </c>
      <c r="H976">
        <v>1</v>
      </c>
      <c r="I976">
        <v>0</v>
      </c>
      <c r="J976" t="s">
        <v>55</v>
      </c>
      <c r="K976" t="s">
        <v>29</v>
      </c>
      <c r="L976" t="s">
        <v>21</v>
      </c>
      <c r="M976" t="s">
        <v>36</v>
      </c>
      <c r="N976" t="s">
        <v>41</v>
      </c>
    </row>
    <row r="977" spans="1:14" x14ac:dyDescent="0.3">
      <c r="A977">
        <v>976</v>
      </c>
      <c r="B977" t="s">
        <v>14</v>
      </c>
      <c r="C977" t="s">
        <v>71</v>
      </c>
      <c r="D977" t="s">
        <v>325</v>
      </c>
      <c r="E977" t="s">
        <v>305</v>
      </c>
      <c r="F977" t="s">
        <v>27</v>
      </c>
      <c r="G977">
        <v>118.8</v>
      </c>
      <c r="H977">
        <v>2</v>
      </c>
      <c r="I977">
        <v>0</v>
      </c>
      <c r="J977" t="s">
        <v>94</v>
      </c>
      <c r="K977" t="s">
        <v>44</v>
      </c>
      <c r="L977" t="s">
        <v>56</v>
      </c>
      <c r="M977" t="s">
        <v>36</v>
      </c>
      <c r="N977" t="s">
        <v>45</v>
      </c>
    </row>
    <row r="978" spans="1:14" x14ac:dyDescent="0.3">
      <c r="A978">
        <v>977</v>
      </c>
      <c r="B978" t="s">
        <v>31</v>
      </c>
      <c r="C978" t="s">
        <v>138</v>
      </c>
      <c r="D978" t="s">
        <v>273</v>
      </c>
      <c r="E978" t="s">
        <v>416</v>
      </c>
      <c r="F978" t="s">
        <v>49</v>
      </c>
      <c r="G978">
        <v>77.58</v>
      </c>
      <c r="H978">
        <v>2</v>
      </c>
      <c r="I978">
        <v>2</v>
      </c>
      <c r="J978" t="s">
        <v>35</v>
      </c>
      <c r="K978" t="s">
        <v>66</v>
      </c>
      <c r="L978" t="s">
        <v>21</v>
      </c>
      <c r="M978" t="s">
        <v>36</v>
      </c>
      <c r="N978" t="s">
        <v>41</v>
      </c>
    </row>
    <row r="979" spans="1:14" x14ac:dyDescent="0.3">
      <c r="A979">
        <v>978</v>
      </c>
      <c r="B979" t="s">
        <v>50</v>
      </c>
      <c r="C979" t="s">
        <v>109</v>
      </c>
      <c r="D979" t="s">
        <v>188</v>
      </c>
      <c r="E979" t="s">
        <v>129</v>
      </c>
      <c r="F979" t="s">
        <v>49</v>
      </c>
      <c r="G979">
        <v>88.26</v>
      </c>
      <c r="H979">
        <v>2</v>
      </c>
      <c r="I979">
        <v>0</v>
      </c>
      <c r="J979" t="s">
        <v>35</v>
      </c>
      <c r="K979" t="s">
        <v>99</v>
      </c>
      <c r="L979" t="s">
        <v>21</v>
      </c>
      <c r="M979" t="s">
        <v>36</v>
      </c>
      <c r="N979" t="s">
        <v>23</v>
      </c>
    </row>
    <row r="980" spans="1:14" x14ac:dyDescent="0.3">
      <c r="A980">
        <v>979</v>
      </c>
      <c r="B980" t="s">
        <v>31</v>
      </c>
      <c r="C980" t="s">
        <v>368</v>
      </c>
      <c r="D980" t="s">
        <v>113</v>
      </c>
      <c r="E980" t="s">
        <v>40</v>
      </c>
      <c r="F980" t="s">
        <v>27</v>
      </c>
      <c r="G980">
        <v>94.4</v>
      </c>
      <c r="H980">
        <v>2</v>
      </c>
      <c r="I980">
        <v>0</v>
      </c>
      <c r="J980" t="s">
        <v>35</v>
      </c>
      <c r="K980" t="s">
        <v>66</v>
      </c>
      <c r="L980" t="s">
        <v>21</v>
      </c>
      <c r="M980" t="s">
        <v>22</v>
      </c>
      <c r="N980" t="s">
        <v>41</v>
      </c>
    </row>
    <row r="981" spans="1:14" x14ac:dyDescent="0.3">
      <c r="A981">
        <v>980</v>
      </c>
      <c r="B981" t="s">
        <v>50</v>
      </c>
      <c r="C981" t="s">
        <v>113</v>
      </c>
      <c r="D981" t="s">
        <v>337</v>
      </c>
      <c r="E981" t="s">
        <v>40</v>
      </c>
      <c r="F981" t="s">
        <v>18</v>
      </c>
      <c r="G981">
        <v>272.38</v>
      </c>
      <c r="H981">
        <v>2</v>
      </c>
      <c r="I981">
        <v>1</v>
      </c>
      <c r="J981" t="s">
        <v>35</v>
      </c>
      <c r="K981" t="s">
        <v>29</v>
      </c>
      <c r="L981" t="s">
        <v>60</v>
      </c>
      <c r="M981" t="s">
        <v>36</v>
      </c>
      <c r="N981" t="s">
        <v>30</v>
      </c>
    </row>
    <row r="982" spans="1:14" x14ac:dyDescent="0.3">
      <c r="A982">
        <v>981</v>
      </c>
      <c r="B982" t="s">
        <v>37</v>
      </c>
      <c r="C982" t="s">
        <v>40</v>
      </c>
      <c r="D982" t="s">
        <v>391</v>
      </c>
      <c r="E982" t="s">
        <v>115</v>
      </c>
      <c r="F982" t="s">
        <v>54</v>
      </c>
      <c r="G982">
        <v>451.3</v>
      </c>
      <c r="H982">
        <v>3</v>
      </c>
      <c r="I982">
        <v>2</v>
      </c>
      <c r="J982" t="s">
        <v>35</v>
      </c>
      <c r="K982" t="s">
        <v>66</v>
      </c>
      <c r="L982" t="s">
        <v>21</v>
      </c>
      <c r="M982" t="s">
        <v>36</v>
      </c>
      <c r="N982" t="s">
        <v>30</v>
      </c>
    </row>
    <row r="983" spans="1:14" x14ac:dyDescent="0.3">
      <c r="A983">
        <v>982</v>
      </c>
      <c r="B983" t="s">
        <v>50</v>
      </c>
      <c r="C983" t="s">
        <v>84</v>
      </c>
      <c r="D983" t="s">
        <v>247</v>
      </c>
      <c r="E983" t="s">
        <v>271</v>
      </c>
      <c r="F983" t="s">
        <v>18</v>
      </c>
      <c r="G983">
        <v>258.01</v>
      </c>
      <c r="H983">
        <v>1</v>
      </c>
      <c r="I983">
        <v>1</v>
      </c>
      <c r="J983" t="s">
        <v>28</v>
      </c>
      <c r="K983" t="s">
        <v>20</v>
      </c>
      <c r="L983" t="s">
        <v>56</v>
      </c>
      <c r="M983" t="s">
        <v>36</v>
      </c>
      <c r="N983" t="s">
        <v>41</v>
      </c>
    </row>
    <row r="984" spans="1:14" x14ac:dyDescent="0.3">
      <c r="A984">
        <v>983</v>
      </c>
      <c r="B984" t="s">
        <v>37</v>
      </c>
      <c r="C984" t="s">
        <v>295</v>
      </c>
      <c r="D984" t="s">
        <v>463</v>
      </c>
      <c r="E984" t="s">
        <v>291</v>
      </c>
      <c r="F984" t="s">
        <v>54</v>
      </c>
      <c r="G984">
        <v>484.36</v>
      </c>
      <c r="H984">
        <v>2</v>
      </c>
      <c r="I984">
        <v>0</v>
      </c>
      <c r="J984" t="s">
        <v>35</v>
      </c>
      <c r="K984" t="s">
        <v>29</v>
      </c>
      <c r="L984" t="s">
        <v>21</v>
      </c>
      <c r="M984" t="s">
        <v>22</v>
      </c>
      <c r="N984" t="s">
        <v>23</v>
      </c>
    </row>
    <row r="985" spans="1:14" x14ac:dyDescent="0.3">
      <c r="A985">
        <v>984</v>
      </c>
      <c r="B985" t="s">
        <v>31</v>
      </c>
      <c r="C985" t="s">
        <v>158</v>
      </c>
      <c r="D985" t="s">
        <v>208</v>
      </c>
      <c r="E985" t="s">
        <v>303</v>
      </c>
      <c r="F985" t="s">
        <v>49</v>
      </c>
      <c r="G985">
        <v>89.48</v>
      </c>
      <c r="H985">
        <v>1</v>
      </c>
      <c r="I985">
        <v>1</v>
      </c>
      <c r="J985" t="s">
        <v>28</v>
      </c>
      <c r="K985" t="s">
        <v>29</v>
      </c>
      <c r="L985" t="s">
        <v>60</v>
      </c>
      <c r="M985" t="s">
        <v>22</v>
      </c>
      <c r="N985" t="s">
        <v>41</v>
      </c>
    </row>
    <row r="986" spans="1:14" x14ac:dyDescent="0.3">
      <c r="A986">
        <v>985</v>
      </c>
      <c r="B986" t="s">
        <v>37</v>
      </c>
      <c r="C986" t="s">
        <v>383</v>
      </c>
      <c r="D986" t="s">
        <v>209</v>
      </c>
      <c r="E986" t="s">
        <v>132</v>
      </c>
      <c r="F986" t="s">
        <v>18</v>
      </c>
      <c r="G986">
        <v>315.93</v>
      </c>
      <c r="H986">
        <v>3</v>
      </c>
      <c r="I986">
        <v>1</v>
      </c>
      <c r="J986" t="s">
        <v>94</v>
      </c>
      <c r="K986" t="s">
        <v>99</v>
      </c>
      <c r="L986" t="s">
        <v>56</v>
      </c>
      <c r="M986" t="s">
        <v>22</v>
      </c>
      <c r="N986" t="s">
        <v>41</v>
      </c>
    </row>
    <row r="987" spans="1:14" x14ac:dyDescent="0.3">
      <c r="A987">
        <v>986</v>
      </c>
      <c r="B987" t="s">
        <v>37</v>
      </c>
      <c r="C987" t="s">
        <v>40</v>
      </c>
      <c r="D987" t="s">
        <v>288</v>
      </c>
      <c r="E987" t="s">
        <v>349</v>
      </c>
      <c r="F987" t="s">
        <v>54</v>
      </c>
      <c r="G987">
        <v>508.46</v>
      </c>
      <c r="H987">
        <v>2</v>
      </c>
      <c r="I987">
        <v>3</v>
      </c>
      <c r="J987" t="s">
        <v>19</v>
      </c>
      <c r="K987" t="s">
        <v>99</v>
      </c>
      <c r="L987" t="s">
        <v>56</v>
      </c>
      <c r="M987" t="s">
        <v>36</v>
      </c>
      <c r="N987" t="s">
        <v>41</v>
      </c>
    </row>
    <row r="988" spans="1:14" x14ac:dyDescent="0.3">
      <c r="A988">
        <v>987</v>
      </c>
      <c r="B988" t="s">
        <v>14</v>
      </c>
      <c r="C988" t="s">
        <v>84</v>
      </c>
      <c r="D988" t="s">
        <v>178</v>
      </c>
      <c r="E988" t="s">
        <v>366</v>
      </c>
      <c r="F988" t="s">
        <v>27</v>
      </c>
      <c r="G988">
        <v>181.16</v>
      </c>
      <c r="H988">
        <v>2</v>
      </c>
      <c r="I988">
        <v>0</v>
      </c>
      <c r="J988" t="s">
        <v>28</v>
      </c>
      <c r="K988" t="s">
        <v>66</v>
      </c>
      <c r="L988" t="s">
        <v>21</v>
      </c>
      <c r="M988" t="s">
        <v>36</v>
      </c>
      <c r="N988" t="s">
        <v>41</v>
      </c>
    </row>
    <row r="989" spans="1:14" x14ac:dyDescent="0.3">
      <c r="A989">
        <v>988</v>
      </c>
      <c r="B989" t="s">
        <v>50</v>
      </c>
      <c r="C989" t="s">
        <v>357</v>
      </c>
      <c r="D989" t="s">
        <v>371</v>
      </c>
      <c r="E989" t="s">
        <v>361</v>
      </c>
      <c r="F989" t="s">
        <v>18</v>
      </c>
      <c r="G989">
        <v>263.92</v>
      </c>
      <c r="H989">
        <v>4</v>
      </c>
      <c r="I989">
        <v>0</v>
      </c>
      <c r="J989" t="s">
        <v>28</v>
      </c>
      <c r="K989" t="s">
        <v>99</v>
      </c>
      <c r="L989" t="s">
        <v>21</v>
      </c>
      <c r="M989" t="s">
        <v>36</v>
      </c>
      <c r="N989" t="s">
        <v>41</v>
      </c>
    </row>
    <row r="990" spans="1:14" x14ac:dyDescent="0.3">
      <c r="A990">
        <v>989</v>
      </c>
      <c r="B990" t="s">
        <v>31</v>
      </c>
      <c r="C990" t="s">
        <v>334</v>
      </c>
      <c r="D990" t="s">
        <v>389</v>
      </c>
      <c r="E990" t="s">
        <v>229</v>
      </c>
      <c r="F990" t="s">
        <v>27</v>
      </c>
      <c r="G990">
        <v>159.63999999999999</v>
      </c>
      <c r="H990">
        <v>2</v>
      </c>
      <c r="I990">
        <v>0</v>
      </c>
      <c r="J990" t="s">
        <v>55</v>
      </c>
      <c r="K990" t="s">
        <v>99</v>
      </c>
      <c r="L990" t="s">
        <v>56</v>
      </c>
      <c r="M990" t="s">
        <v>36</v>
      </c>
      <c r="N990" t="s">
        <v>30</v>
      </c>
    </row>
    <row r="991" spans="1:14" x14ac:dyDescent="0.3">
      <c r="A991">
        <v>990</v>
      </c>
      <c r="B991" t="s">
        <v>50</v>
      </c>
      <c r="C991" t="s">
        <v>221</v>
      </c>
      <c r="D991" t="s">
        <v>262</v>
      </c>
      <c r="E991" t="s">
        <v>375</v>
      </c>
      <c r="F991" t="s">
        <v>54</v>
      </c>
      <c r="G991">
        <v>621.16</v>
      </c>
      <c r="H991">
        <v>2</v>
      </c>
      <c r="I991">
        <v>0</v>
      </c>
      <c r="J991" t="s">
        <v>55</v>
      </c>
      <c r="K991" t="s">
        <v>66</v>
      </c>
      <c r="L991" t="s">
        <v>56</v>
      </c>
      <c r="M991" t="s">
        <v>36</v>
      </c>
      <c r="N991" t="s">
        <v>41</v>
      </c>
    </row>
    <row r="992" spans="1:14" x14ac:dyDescent="0.3">
      <c r="A992">
        <v>991</v>
      </c>
      <c r="B992" t="s">
        <v>31</v>
      </c>
      <c r="C992" t="s">
        <v>407</v>
      </c>
      <c r="D992" t="s">
        <v>443</v>
      </c>
      <c r="E992" t="s">
        <v>447</v>
      </c>
      <c r="F992" t="s">
        <v>18</v>
      </c>
      <c r="G992">
        <v>228.24</v>
      </c>
      <c r="H992">
        <v>2</v>
      </c>
      <c r="I992">
        <v>0</v>
      </c>
      <c r="J992" t="s">
        <v>94</v>
      </c>
      <c r="K992" t="s">
        <v>29</v>
      </c>
      <c r="L992" t="s">
        <v>21</v>
      </c>
      <c r="M992" t="s">
        <v>36</v>
      </c>
      <c r="N992" t="s">
        <v>41</v>
      </c>
    </row>
    <row r="993" spans="1:14" x14ac:dyDescent="0.3">
      <c r="A993">
        <v>992</v>
      </c>
      <c r="B993" t="s">
        <v>14</v>
      </c>
      <c r="C993" t="s">
        <v>272</v>
      </c>
      <c r="D993" t="s">
        <v>266</v>
      </c>
      <c r="E993" t="s">
        <v>267</v>
      </c>
      <c r="F993" t="s">
        <v>18</v>
      </c>
      <c r="G993">
        <v>266.38</v>
      </c>
      <c r="H993">
        <v>1</v>
      </c>
      <c r="I993">
        <v>0</v>
      </c>
      <c r="J993" t="s">
        <v>35</v>
      </c>
      <c r="K993" t="s">
        <v>44</v>
      </c>
      <c r="L993" t="s">
        <v>56</v>
      </c>
      <c r="M993" t="s">
        <v>36</v>
      </c>
      <c r="N993" t="s">
        <v>95</v>
      </c>
    </row>
    <row r="994" spans="1:14" x14ac:dyDescent="0.3">
      <c r="A994">
        <v>993</v>
      </c>
      <c r="B994" t="s">
        <v>14</v>
      </c>
      <c r="C994" t="s">
        <v>436</v>
      </c>
      <c r="D994" t="s">
        <v>375</v>
      </c>
      <c r="E994" t="s">
        <v>133</v>
      </c>
      <c r="F994" t="s">
        <v>27</v>
      </c>
      <c r="G994">
        <v>108.69</v>
      </c>
      <c r="H994">
        <v>3</v>
      </c>
      <c r="I994">
        <v>0</v>
      </c>
      <c r="J994" t="s">
        <v>28</v>
      </c>
      <c r="K994" t="s">
        <v>20</v>
      </c>
      <c r="L994" t="s">
        <v>21</v>
      </c>
      <c r="M994" t="s">
        <v>36</v>
      </c>
      <c r="N994" t="s">
        <v>23</v>
      </c>
    </row>
    <row r="995" spans="1:14" x14ac:dyDescent="0.3">
      <c r="A995">
        <v>994</v>
      </c>
      <c r="B995" t="s">
        <v>31</v>
      </c>
      <c r="C995" t="s">
        <v>247</v>
      </c>
      <c r="D995" t="s">
        <v>110</v>
      </c>
      <c r="E995" t="s">
        <v>464</v>
      </c>
      <c r="F995" t="s">
        <v>18</v>
      </c>
      <c r="G995">
        <v>136.24</v>
      </c>
      <c r="H995">
        <v>2</v>
      </c>
      <c r="I995">
        <v>0</v>
      </c>
      <c r="J995" t="s">
        <v>19</v>
      </c>
      <c r="K995" t="s">
        <v>66</v>
      </c>
      <c r="L995" t="s">
        <v>21</v>
      </c>
      <c r="M995" t="s">
        <v>36</v>
      </c>
      <c r="N995" t="s">
        <v>41</v>
      </c>
    </row>
    <row r="996" spans="1:14" x14ac:dyDescent="0.3">
      <c r="A996">
        <v>995</v>
      </c>
      <c r="B996" t="s">
        <v>50</v>
      </c>
      <c r="C996" t="s">
        <v>226</v>
      </c>
      <c r="D996" t="s">
        <v>397</v>
      </c>
      <c r="E996" t="s">
        <v>125</v>
      </c>
      <c r="F996" t="s">
        <v>49</v>
      </c>
      <c r="G996">
        <v>80.819999999999993</v>
      </c>
      <c r="H996">
        <v>2</v>
      </c>
      <c r="I996">
        <v>2</v>
      </c>
      <c r="J996" t="s">
        <v>19</v>
      </c>
      <c r="K996" t="s">
        <v>44</v>
      </c>
      <c r="L996" t="s">
        <v>56</v>
      </c>
      <c r="M996" t="s">
        <v>36</v>
      </c>
      <c r="N996" t="s">
        <v>23</v>
      </c>
    </row>
    <row r="997" spans="1:14" x14ac:dyDescent="0.3">
      <c r="A997">
        <v>996</v>
      </c>
      <c r="B997" t="s">
        <v>37</v>
      </c>
      <c r="C997" t="s">
        <v>381</v>
      </c>
      <c r="D997" t="s">
        <v>438</v>
      </c>
      <c r="E997" t="s">
        <v>453</v>
      </c>
      <c r="F997" t="s">
        <v>27</v>
      </c>
      <c r="G997">
        <v>214.65</v>
      </c>
      <c r="H997">
        <v>3</v>
      </c>
      <c r="I997">
        <v>0</v>
      </c>
      <c r="J997" t="s">
        <v>28</v>
      </c>
      <c r="K997" t="s">
        <v>20</v>
      </c>
      <c r="L997" t="s">
        <v>21</v>
      </c>
      <c r="M997" t="s">
        <v>36</v>
      </c>
      <c r="N997" t="s">
        <v>23</v>
      </c>
    </row>
    <row r="998" spans="1:14" x14ac:dyDescent="0.3">
      <c r="A998">
        <v>997</v>
      </c>
      <c r="B998" t="s">
        <v>50</v>
      </c>
      <c r="C998" t="s">
        <v>287</v>
      </c>
      <c r="D998" t="s">
        <v>39</v>
      </c>
      <c r="E998" t="s">
        <v>368</v>
      </c>
      <c r="F998" t="s">
        <v>49</v>
      </c>
      <c r="G998">
        <v>106.19</v>
      </c>
      <c r="H998">
        <v>3</v>
      </c>
      <c r="I998">
        <v>2</v>
      </c>
      <c r="J998" t="s">
        <v>28</v>
      </c>
      <c r="K998" t="s">
        <v>29</v>
      </c>
      <c r="L998" t="s">
        <v>21</v>
      </c>
      <c r="M998" t="s">
        <v>36</v>
      </c>
      <c r="N998" t="s">
        <v>23</v>
      </c>
    </row>
    <row r="999" spans="1:14" x14ac:dyDescent="0.3">
      <c r="A999">
        <v>998</v>
      </c>
      <c r="B999" t="s">
        <v>14</v>
      </c>
      <c r="C999" t="s">
        <v>292</v>
      </c>
      <c r="D999" t="s">
        <v>328</v>
      </c>
      <c r="E999" t="s">
        <v>320</v>
      </c>
      <c r="F999" t="s">
        <v>27</v>
      </c>
      <c r="G999">
        <v>162.74</v>
      </c>
      <c r="H999">
        <v>2</v>
      </c>
      <c r="I999">
        <v>2</v>
      </c>
      <c r="J999" t="s">
        <v>94</v>
      </c>
      <c r="K999" t="s">
        <v>20</v>
      </c>
      <c r="L999" t="s">
        <v>21</v>
      </c>
      <c r="M999" t="s">
        <v>22</v>
      </c>
      <c r="N999" t="s">
        <v>41</v>
      </c>
    </row>
    <row r="1000" spans="1:14" x14ac:dyDescent="0.3">
      <c r="A1000">
        <v>999</v>
      </c>
      <c r="B1000" t="s">
        <v>31</v>
      </c>
      <c r="C1000" t="s">
        <v>188</v>
      </c>
      <c r="D1000" t="s">
        <v>187</v>
      </c>
      <c r="E1000" t="s">
        <v>59</v>
      </c>
      <c r="F1000" t="s">
        <v>27</v>
      </c>
      <c r="G1000">
        <v>124.57</v>
      </c>
      <c r="H1000">
        <v>2</v>
      </c>
      <c r="I1000">
        <v>3</v>
      </c>
      <c r="J1000" t="s">
        <v>28</v>
      </c>
      <c r="K1000" t="s">
        <v>29</v>
      </c>
      <c r="L1000" t="s">
        <v>21</v>
      </c>
      <c r="M1000" t="s">
        <v>22</v>
      </c>
      <c r="N1000" t="s">
        <v>45</v>
      </c>
    </row>
    <row r="1001" spans="1:14" x14ac:dyDescent="0.3">
      <c r="A1001">
        <v>1000</v>
      </c>
      <c r="B1001" t="s">
        <v>31</v>
      </c>
      <c r="C1001" t="s">
        <v>394</v>
      </c>
      <c r="D1001" t="s">
        <v>337</v>
      </c>
      <c r="E1001" t="s">
        <v>288</v>
      </c>
      <c r="F1001" t="s">
        <v>49</v>
      </c>
      <c r="G1001">
        <v>75.42</v>
      </c>
      <c r="H1001">
        <v>2</v>
      </c>
      <c r="I1001">
        <v>2</v>
      </c>
      <c r="J1001" t="s">
        <v>28</v>
      </c>
      <c r="K1001" t="s">
        <v>29</v>
      </c>
      <c r="L1001" t="s">
        <v>56</v>
      </c>
      <c r="M1001" t="s">
        <v>36</v>
      </c>
      <c r="N1001" t="s">
        <v>41</v>
      </c>
    </row>
    <row r="1002" spans="1:14" x14ac:dyDescent="0.3">
      <c r="A1002">
        <v>1001</v>
      </c>
      <c r="B1002" t="s">
        <v>37</v>
      </c>
      <c r="C1002" t="s">
        <v>250</v>
      </c>
      <c r="D1002" t="s">
        <v>237</v>
      </c>
      <c r="E1002" t="s">
        <v>235</v>
      </c>
      <c r="F1002" t="s">
        <v>27</v>
      </c>
      <c r="G1002">
        <v>152.94999999999999</v>
      </c>
      <c r="H1002">
        <v>2</v>
      </c>
      <c r="I1002">
        <v>0</v>
      </c>
      <c r="J1002" t="s">
        <v>55</v>
      </c>
      <c r="K1002" t="s">
        <v>66</v>
      </c>
      <c r="L1002" t="s">
        <v>60</v>
      </c>
      <c r="M1002" t="s">
        <v>22</v>
      </c>
      <c r="N1002" t="s">
        <v>41</v>
      </c>
    </row>
    <row r="1003" spans="1:14" x14ac:dyDescent="0.3">
      <c r="A1003">
        <v>1002</v>
      </c>
      <c r="B1003" t="s">
        <v>37</v>
      </c>
      <c r="C1003" t="s">
        <v>346</v>
      </c>
      <c r="D1003" t="s">
        <v>103</v>
      </c>
      <c r="E1003" t="s">
        <v>82</v>
      </c>
      <c r="F1003" t="s">
        <v>49</v>
      </c>
      <c r="G1003">
        <v>145.37</v>
      </c>
      <c r="H1003">
        <v>2</v>
      </c>
      <c r="I1003">
        <v>0</v>
      </c>
      <c r="J1003" t="s">
        <v>35</v>
      </c>
      <c r="K1003" t="s">
        <v>99</v>
      </c>
      <c r="L1003" t="s">
        <v>21</v>
      </c>
      <c r="M1003" t="s">
        <v>22</v>
      </c>
      <c r="N1003" t="s">
        <v>23</v>
      </c>
    </row>
    <row r="1004" spans="1:14" x14ac:dyDescent="0.3">
      <c r="A1004">
        <v>1003</v>
      </c>
      <c r="B1004" t="s">
        <v>31</v>
      </c>
      <c r="C1004" t="s">
        <v>214</v>
      </c>
      <c r="D1004" t="s">
        <v>296</v>
      </c>
      <c r="E1004" t="s">
        <v>395</v>
      </c>
      <c r="F1004" t="s">
        <v>27</v>
      </c>
      <c r="G1004">
        <v>168.64</v>
      </c>
      <c r="H1004">
        <v>2</v>
      </c>
      <c r="I1004">
        <v>0</v>
      </c>
      <c r="J1004" t="s">
        <v>28</v>
      </c>
      <c r="K1004" t="s">
        <v>20</v>
      </c>
      <c r="L1004" t="s">
        <v>21</v>
      </c>
      <c r="M1004" t="s">
        <v>22</v>
      </c>
      <c r="N1004" t="s">
        <v>41</v>
      </c>
    </row>
    <row r="1005" spans="1:14" x14ac:dyDescent="0.3">
      <c r="A1005">
        <v>1004</v>
      </c>
      <c r="B1005" t="s">
        <v>37</v>
      </c>
      <c r="C1005" t="s">
        <v>292</v>
      </c>
      <c r="D1005" t="s">
        <v>328</v>
      </c>
      <c r="E1005" t="s">
        <v>435</v>
      </c>
      <c r="F1005" t="s">
        <v>49</v>
      </c>
      <c r="G1005">
        <v>122.61</v>
      </c>
      <c r="H1005">
        <v>2</v>
      </c>
      <c r="I1005">
        <v>0</v>
      </c>
      <c r="J1005" t="s">
        <v>35</v>
      </c>
      <c r="K1005" t="s">
        <v>99</v>
      </c>
      <c r="L1005" t="s">
        <v>21</v>
      </c>
      <c r="M1005" t="s">
        <v>22</v>
      </c>
      <c r="N1005" t="s">
        <v>41</v>
      </c>
    </row>
    <row r="1006" spans="1:14" x14ac:dyDescent="0.3">
      <c r="A1006">
        <v>1005</v>
      </c>
      <c r="B1006" t="s">
        <v>37</v>
      </c>
      <c r="C1006" t="s">
        <v>118</v>
      </c>
      <c r="D1006" t="s">
        <v>43</v>
      </c>
      <c r="E1006" t="s">
        <v>57</v>
      </c>
      <c r="F1006" t="s">
        <v>49</v>
      </c>
      <c r="G1006">
        <v>113.52</v>
      </c>
      <c r="H1006">
        <v>2</v>
      </c>
      <c r="I1006">
        <v>2</v>
      </c>
      <c r="J1006" t="s">
        <v>28</v>
      </c>
      <c r="K1006" t="s">
        <v>99</v>
      </c>
      <c r="L1006" t="s">
        <v>56</v>
      </c>
      <c r="M1006" t="s">
        <v>22</v>
      </c>
      <c r="N1006" t="s">
        <v>45</v>
      </c>
    </row>
    <row r="1007" spans="1:14" x14ac:dyDescent="0.3">
      <c r="A1007">
        <v>1006</v>
      </c>
      <c r="B1007" t="s">
        <v>50</v>
      </c>
      <c r="C1007" t="s">
        <v>336</v>
      </c>
      <c r="D1007" t="s">
        <v>373</v>
      </c>
      <c r="E1007" t="s">
        <v>425</v>
      </c>
      <c r="F1007" t="s">
        <v>18</v>
      </c>
      <c r="G1007">
        <v>256.13</v>
      </c>
      <c r="H1007">
        <v>1</v>
      </c>
      <c r="I1007">
        <v>0</v>
      </c>
      <c r="J1007" t="s">
        <v>28</v>
      </c>
      <c r="K1007" t="s">
        <v>29</v>
      </c>
      <c r="L1007" t="s">
        <v>21</v>
      </c>
      <c r="M1007" t="s">
        <v>36</v>
      </c>
      <c r="N1007" t="s">
        <v>41</v>
      </c>
    </row>
    <row r="1008" spans="1:14" x14ac:dyDescent="0.3">
      <c r="A1008">
        <v>1007</v>
      </c>
      <c r="B1008" t="s">
        <v>14</v>
      </c>
      <c r="C1008" t="s">
        <v>163</v>
      </c>
      <c r="D1008" t="s">
        <v>443</v>
      </c>
      <c r="E1008" t="s">
        <v>168</v>
      </c>
      <c r="F1008" t="s">
        <v>18</v>
      </c>
      <c r="G1008">
        <v>166.55</v>
      </c>
      <c r="H1008">
        <v>2</v>
      </c>
      <c r="I1008">
        <v>1</v>
      </c>
      <c r="J1008" t="s">
        <v>35</v>
      </c>
      <c r="K1008" t="s">
        <v>99</v>
      </c>
      <c r="L1008" t="s">
        <v>21</v>
      </c>
      <c r="M1008" t="s">
        <v>36</v>
      </c>
      <c r="N1008" t="s">
        <v>41</v>
      </c>
    </row>
    <row r="1009" spans="1:14" x14ac:dyDescent="0.3">
      <c r="A1009">
        <v>1008</v>
      </c>
      <c r="B1009" t="s">
        <v>37</v>
      </c>
      <c r="C1009" t="s">
        <v>96</v>
      </c>
      <c r="D1009" t="s">
        <v>48</v>
      </c>
      <c r="E1009" t="s">
        <v>247</v>
      </c>
      <c r="F1009" t="s">
        <v>18</v>
      </c>
      <c r="G1009">
        <v>288.67</v>
      </c>
      <c r="H1009">
        <v>3</v>
      </c>
      <c r="I1009">
        <v>0</v>
      </c>
      <c r="J1009" t="s">
        <v>28</v>
      </c>
      <c r="K1009" t="s">
        <v>66</v>
      </c>
      <c r="L1009" t="s">
        <v>21</v>
      </c>
      <c r="M1009" t="s">
        <v>36</v>
      </c>
      <c r="N1009" t="s">
        <v>95</v>
      </c>
    </row>
    <row r="1010" spans="1:14" x14ac:dyDescent="0.3">
      <c r="A1010">
        <v>1009</v>
      </c>
      <c r="B1010" t="s">
        <v>50</v>
      </c>
      <c r="C1010" t="s">
        <v>346</v>
      </c>
      <c r="D1010" t="s">
        <v>117</v>
      </c>
      <c r="E1010" t="s">
        <v>339</v>
      </c>
      <c r="F1010" t="s">
        <v>27</v>
      </c>
      <c r="G1010">
        <v>175.17</v>
      </c>
      <c r="H1010">
        <v>3</v>
      </c>
      <c r="I1010">
        <v>1</v>
      </c>
      <c r="J1010" t="s">
        <v>94</v>
      </c>
      <c r="K1010" t="s">
        <v>44</v>
      </c>
      <c r="L1010" t="s">
        <v>60</v>
      </c>
      <c r="M1010" t="s">
        <v>36</v>
      </c>
      <c r="N1010" t="s">
        <v>41</v>
      </c>
    </row>
    <row r="1011" spans="1:14" x14ac:dyDescent="0.3">
      <c r="A1011">
        <v>1010</v>
      </c>
      <c r="B1011" t="s">
        <v>37</v>
      </c>
      <c r="C1011" t="s">
        <v>311</v>
      </c>
      <c r="D1011" t="s">
        <v>286</v>
      </c>
      <c r="E1011" t="s">
        <v>104</v>
      </c>
      <c r="F1011" t="s">
        <v>49</v>
      </c>
      <c r="G1011">
        <v>90.59</v>
      </c>
      <c r="H1011">
        <v>1</v>
      </c>
      <c r="I1011">
        <v>0</v>
      </c>
      <c r="J1011" t="s">
        <v>55</v>
      </c>
      <c r="K1011" t="s">
        <v>66</v>
      </c>
      <c r="L1011" t="s">
        <v>56</v>
      </c>
      <c r="M1011" t="s">
        <v>36</v>
      </c>
      <c r="N1011" t="s">
        <v>41</v>
      </c>
    </row>
    <row r="1012" spans="1:14" x14ac:dyDescent="0.3">
      <c r="A1012">
        <v>1011</v>
      </c>
      <c r="B1012" t="s">
        <v>50</v>
      </c>
      <c r="C1012" t="s">
        <v>386</v>
      </c>
      <c r="D1012" t="s">
        <v>111</v>
      </c>
      <c r="E1012" t="s">
        <v>409</v>
      </c>
      <c r="F1012" t="s">
        <v>49</v>
      </c>
      <c r="G1012">
        <v>132.4</v>
      </c>
      <c r="H1012">
        <v>2</v>
      </c>
      <c r="I1012">
        <v>0</v>
      </c>
      <c r="J1012" t="s">
        <v>55</v>
      </c>
      <c r="K1012" t="s">
        <v>99</v>
      </c>
      <c r="L1012" t="s">
        <v>56</v>
      </c>
      <c r="M1012" t="s">
        <v>36</v>
      </c>
      <c r="N1012" t="s">
        <v>41</v>
      </c>
    </row>
    <row r="1013" spans="1:14" x14ac:dyDescent="0.3">
      <c r="A1013">
        <v>1012</v>
      </c>
      <c r="B1013" t="s">
        <v>50</v>
      </c>
      <c r="C1013" t="s">
        <v>71</v>
      </c>
      <c r="D1013" t="s">
        <v>349</v>
      </c>
      <c r="E1013" t="s">
        <v>207</v>
      </c>
      <c r="F1013" t="s">
        <v>27</v>
      </c>
      <c r="G1013">
        <v>150.29</v>
      </c>
      <c r="H1013">
        <v>2</v>
      </c>
      <c r="I1013">
        <v>2</v>
      </c>
      <c r="J1013" t="s">
        <v>55</v>
      </c>
      <c r="K1013" t="s">
        <v>99</v>
      </c>
      <c r="L1013" t="s">
        <v>60</v>
      </c>
      <c r="M1013" t="s">
        <v>36</v>
      </c>
      <c r="N1013" t="s">
        <v>41</v>
      </c>
    </row>
    <row r="1014" spans="1:14" x14ac:dyDescent="0.3">
      <c r="A1014">
        <v>1013</v>
      </c>
      <c r="B1014" t="s">
        <v>50</v>
      </c>
      <c r="C1014" t="s">
        <v>172</v>
      </c>
      <c r="D1014" t="s">
        <v>295</v>
      </c>
      <c r="E1014" t="s">
        <v>259</v>
      </c>
      <c r="F1014" t="s">
        <v>18</v>
      </c>
      <c r="G1014">
        <v>352.59</v>
      </c>
      <c r="H1014">
        <v>2</v>
      </c>
      <c r="I1014">
        <v>0</v>
      </c>
      <c r="J1014" t="s">
        <v>28</v>
      </c>
      <c r="K1014" t="s">
        <v>20</v>
      </c>
      <c r="L1014" t="s">
        <v>21</v>
      </c>
      <c r="M1014" t="s">
        <v>36</v>
      </c>
      <c r="N1014" t="s">
        <v>45</v>
      </c>
    </row>
    <row r="1015" spans="1:14" x14ac:dyDescent="0.3">
      <c r="A1015">
        <v>1014</v>
      </c>
      <c r="B1015" t="s">
        <v>31</v>
      </c>
      <c r="C1015" t="s">
        <v>114</v>
      </c>
      <c r="D1015" t="s">
        <v>239</v>
      </c>
      <c r="E1015" t="s">
        <v>392</v>
      </c>
      <c r="F1015" t="s">
        <v>54</v>
      </c>
      <c r="G1015">
        <v>319.14</v>
      </c>
      <c r="H1015">
        <v>4</v>
      </c>
      <c r="I1015">
        <v>0</v>
      </c>
      <c r="J1015" t="s">
        <v>28</v>
      </c>
      <c r="K1015" t="s">
        <v>44</v>
      </c>
      <c r="L1015" t="s">
        <v>21</v>
      </c>
      <c r="M1015" t="s">
        <v>36</v>
      </c>
      <c r="N1015" t="s">
        <v>30</v>
      </c>
    </row>
    <row r="1016" spans="1:14" x14ac:dyDescent="0.3">
      <c r="A1016">
        <v>1015</v>
      </c>
      <c r="B1016" t="s">
        <v>50</v>
      </c>
      <c r="C1016" t="s">
        <v>184</v>
      </c>
      <c r="D1016" t="s">
        <v>364</v>
      </c>
      <c r="E1016" t="s">
        <v>231</v>
      </c>
      <c r="F1016" t="s">
        <v>49</v>
      </c>
      <c r="G1016">
        <v>90.72</v>
      </c>
      <c r="H1016">
        <v>1</v>
      </c>
      <c r="I1016">
        <v>1</v>
      </c>
      <c r="J1016" t="s">
        <v>35</v>
      </c>
      <c r="K1016" t="s">
        <v>20</v>
      </c>
      <c r="L1016" t="s">
        <v>56</v>
      </c>
      <c r="M1016" t="s">
        <v>36</v>
      </c>
      <c r="N1016" t="s">
        <v>41</v>
      </c>
    </row>
    <row r="1017" spans="1:14" x14ac:dyDescent="0.3">
      <c r="A1017">
        <v>1016</v>
      </c>
      <c r="B1017" t="s">
        <v>50</v>
      </c>
      <c r="C1017" t="s">
        <v>156</v>
      </c>
      <c r="D1017" t="s">
        <v>32</v>
      </c>
      <c r="E1017" t="s">
        <v>232</v>
      </c>
      <c r="F1017" t="s">
        <v>49</v>
      </c>
      <c r="G1017">
        <v>159.11000000000001</v>
      </c>
      <c r="H1017">
        <v>2</v>
      </c>
      <c r="I1017">
        <v>0</v>
      </c>
      <c r="J1017" t="s">
        <v>28</v>
      </c>
      <c r="K1017" t="s">
        <v>44</v>
      </c>
      <c r="L1017" t="s">
        <v>56</v>
      </c>
      <c r="M1017" t="s">
        <v>36</v>
      </c>
      <c r="N1017" t="s">
        <v>41</v>
      </c>
    </row>
    <row r="1018" spans="1:14" x14ac:dyDescent="0.3">
      <c r="A1018">
        <v>1017</v>
      </c>
      <c r="B1018" t="s">
        <v>31</v>
      </c>
      <c r="C1018" t="s">
        <v>351</v>
      </c>
      <c r="D1018" t="s">
        <v>407</v>
      </c>
      <c r="E1018" t="s">
        <v>268</v>
      </c>
      <c r="F1018" t="s">
        <v>18</v>
      </c>
      <c r="G1018">
        <v>152.75</v>
      </c>
      <c r="H1018">
        <v>2</v>
      </c>
      <c r="I1018">
        <v>0</v>
      </c>
      <c r="J1018" t="s">
        <v>28</v>
      </c>
      <c r="K1018" t="s">
        <v>29</v>
      </c>
      <c r="L1018" t="s">
        <v>21</v>
      </c>
      <c r="M1018" t="s">
        <v>36</v>
      </c>
      <c r="N1018" t="s">
        <v>30</v>
      </c>
    </row>
    <row r="1019" spans="1:14" x14ac:dyDescent="0.3">
      <c r="A1019">
        <v>1018</v>
      </c>
      <c r="B1019" t="s">
        <v>50</v>
      </c>
      <c r="C1019" t="s">
        <v>67</v>
      </c>
      <c r="D1019" t="s">
        <v>250</v>
      </c>
      <c r="E1019" t="s">
        <v>432</v>
      </c>
      <c r="F1019" t="s">
        <v>49</v>
      </c>
      <c r="G1019">
        <v>100.4</v>
      </c>
      <c r="H1019">
        <v>2</v>
      </c>
      <c r="I1019">
        <v>0</v>
      </c>
      <c r="J1019" t="s">
        <v>55</v>
      </c>
      <c r="K1019" t="s">
        <v>99</v>
      </c>
      <c r="L1019" t="s">
        <v>56</v>
      </c>
      <c r="M1019" t="s">
        <v>36</v>
      </c>
      <c r="N1019" t="s">
        <v>41</v>
      </c>
    </row>
    <row r="1020" spans="1:14" x14ac:dyDescent="0.3">
      <c r="A1020">
        <v>1019</v>
      </c>
      <c r="B1020" t="s">
        <v>50</v>
      </c>
      <c r="C1020" t="s">
        <v>375</v>
      </c>
      <c r="D1020" t="s">
        <v>100</v>
      </c>
      <c r="E1020" t="s">
        <v>170</v>
      </c>
      <c r="F1020" t="s">
        <v>27</v>
      </c>
      <c r="G1020">
        <v>157.16999999999999</v>
      </c>
      <c r="H1020">
        <v>3</v>
      </c>
      <c r="I1020">
        <v>0</v>
      </c>
      <c r="J1020" t="s">
        <v>19</v>
      </c>
      <c r="K1020" t="s">
        <v>99</v>
      </c>
      <c r="L1020" t="s">
        <v>56</v>
      </c>
      <c r="M1020" t="s">
        <v>36</v>
      </c>
      <c r="N1020" t="s">
        <v>23</v>
      </c>
    </row>
    <row r="1021" spans="1:14" x14ac:dyDescent="0.3">
      <c r="A1021">
        <v>1020</v>
      </c>
      <c r="B1021" t="s">
        <v>50</v>
      </c>
      <c r="C1021" t="s">
        <v>155</v>
      </c>
      <c r="D1021" t="s">
        <v>300</v>
      </c>
      <c r="E1021" t="s">
        <v>164</v>
      </c>
      <c r="F1021" t="s">
        <v>27</v>
      </c>
      <c r="G1021">
        <v>232.39</v>
      </c>
      <c r="H1021">
        <v>1</v>
      </c>
      <c r="I1021">
        <v>0</v>
      </c>
      <c r="J1021" t="s">
        <v>55</v>
      </c>
      <c r="K1021" t="s">
        <v>29</v>
      </c>
      <c r="L1021" t="s">
        <v>56</v>
      </c>
      <c r="M1021" t="s">
        <v>36</v>
      </c>
      <c r="N1021" t="s">
        <v>41</v>
      </c>
    </row>
    <row r="1022" spans="1:14" x14ac:dyDescent="0.3">
      <c r="A1022">
        <v>1021</v>
      </c>
      <c r="B1022" t="s">
        <v>14</v>
      </c>
      <c r="C1022" t="s">
        <v>100</v>
      </c>
      <c r="D1022" t="s">
        <v>349</v>
      </c>
      <c r="E1022" t="s">
        <v>442</v>
      </c>
      <c r="F1022" t="s">
        <v>18</v>
      </c>
      <c r="G1022">
        <v>176.93</v>
      </c>
      <c r="H1022">
        <v>1</v>
      </c>
      <c r="I1022">
        <v>0</v>
      </c>
      <c r="J1022" t="s">
        <v>28</v>
      </c>
      <c r="K1022" t="s">
        <v>66</v>
      </c>
      <c r="L1022" t="s">
        <v>56</v>
      </c>
      <c r="M1022" t="s">
        <v>36</v>
      </c>
      <c r="N1022" t="s">
        <v>95</v>
      </c>
    </row>
    <row r="1023" spans="1:14" x14ac:dyDescent="0.3">
      <c r="A1023">
        <v>1022</v>
      </c>
      <c r="B1023" t="s">
        <v>37</v>
      </c>
      <c r="C1023" t="s">
        <v>367</v>
      </c>
      <c r="D1023" t="s">
        <v>357</v>
      </c>
      <c r="E1023" t="s">
        <v>408</v>
      </c>
      <c r="F1023" t="s">
        <v>27</v>
      </c>
      <c r="G1023">
        <v>197.81</v>
      </c>
      <c r="H1023">
        <v>2</v>
      </c>
      <c r="I1023">
        <v>0</v>
      </c>
      <c r="J1023" t="s">
        <v>19</v>
      </c>
      <c r="K1023" t="s">
        <v>29</v>
      </c>
      <c r="L1023" t="s">
        <v>21</v>
      </c>
      <c r="M1023" t="s">
        <v>36</v>
      </c>
      <c r="N1023" t="s">
        <v>41</v>
      </c>
    </row>
    <row r="1024" spans="1:14" x14ac:dyDescent="0.3">
      <c r="A1024">
        <v>1023</v>
      </c>
      <c r="B1024" t="s">
        <v>31</v>
      </c>
      <c r="C1024" t="s">
        <v>151</v>
      </c>
      <c r="D1024" t="s">
        <v>17</v>
      </c>
      <c r="E1024" t="s">
        <v>312</v>
      </c>
      <c r="F1024" t="s">
        <v>27</v>
      </c>
      <c r="G1024">
        <v>103.65</v>
      </c>
      <c r="H1024">
        <v>3</v>
      </c>
      <c r="I1024">
        <v>1</v>
      </c>
      <c r="J1024" t="s">
        <v>55</v>
      </c>
      <c r="K1024" t="s">
        <v>99</v>
      </c>
      <c r="L1024" t="s">
        <v>56</v>
      </c>
      <c r="M1024" t="s">
        <v>36</v>
      </c>
      <c r="N1024" t="s">
        <v>41</v>
      </c>
    </row>
    <row r="1025" spans="1:14" x14ac:dyDescent="0.3">
      <c r="A1025">
        <v>1024</v>
      </c>
      <c r="B1025" t="s">
        <v>37</v>
      </c>
      <c r="C1025" t="s">
        <v>195</v>
      </c>
      <c r="D1025" t="s">
        <v>72</v>
      </c>
      <c r="E1025" t="s">
        <v>296</v>
      </c>
      <c r="F1025" t="s">
        <v>49</v>
      </c>
      <c r="G1025">
        <v>111.28</v>
      </c>
      <c r="H1025">
        <v>1</v>
      </c>
      <c r="I1025">
        <v>0</v>
      </c>
      <c r="J1025" t="s">
        <v>28</v>
      </c>
      <c r="K1025" t="s">
        <v>29</v>
      </c>
      <c r="L1025" t="s">
        <v>21</v>
      </c>
      <c r="M1025" t="s">
        <v>36</v>
      </c>
      <c r="N1025" t="s">
        <v>41</v>
      </c>
    </row>
    <row r="1026" spans="1:14" x14ac:dyDescent="0.3">
      <c r="A1026">
        <v>1025</v>
      </c>
      <c r="B1026" t="s">
        <v>37</v>
      </c>
      <c r="C1026" t="s">
        <v>232</v>
      </c>
      <c r="D1026" t="s">
        <v>156</v>
      </c>
      <c r="E1026" t="s">
        <v>34</v>
      </c>
      <c r="F1026" t="s">
        <v>27</v>
      </c>
      <c r="G1026">
        <v>196.05</v>
      </c>
      <c r="H1026">
        <v>3</v>
      </c>
      <c r="I1026">
        <v>2</v>
      </c>
      <c r="J1026" t="s">
        <v>94</v>
      </c>
      <c r="K1026" t="s">
        <v>66</v>
      </c>
      <c r="L1026" t="s">
        <v>21</v>
      </c>
      <c r="M1026" t="s">
        <v>36</v>
      </c>
      <c r="N1026" t="s">
        <v>95</v>
      </c>
    </row>
    <row r="1027" spans="1:14" x14ac:dyDescent="0.3">
      <c r="A1027">
        <v>1026</v>
      </c>
      <c r="B1027" t="s">
        <v>37</v>
      </c>
      <c r="C1027" t="s">
        <v>441</v>
      </c>
      <c r="D1027" t="s">
        <v>301</v>
      </c>
      <c r="E1027" t="s">
        <v>84</v>
      </c>
      <c r="F1027" t="s">
        <v>49</v>
      </c>
      <c r="G1027">
        <v>77.17</v>
      </c>
      <c r="H1027">
        <v>3</v>
      </c>
      <c r="I1027">
        <v>0</v>
      </c>
      <c r="J1027" t="s">
        <v>28</v>
      </c>
      <c r="K1027" t="s">
        <v>29</v>
      </c>
      <c r="L1027" t="s">
        <v>60</v>
      </c>
      <c r="M1027" t="s">
        <v>36</v>
      </c>
      <c r="N1027" t="s">
        <v>41</v>
      </c>
    </row>
    <row r="1028" spans="1:14" x14ac:dyDescent="0.3">
      <c r="A1028">
        <v>1027</v>
      </c>
      <c r="B1028" t="s">
        <v>14</v>
      </c>
      <c r="C1028" t="s">
        <v>395</v>
      </c>
      <c r="D1028" t="s">
        <v>376</v>
      </c>
      <c r="E1028" t="s">
        <v>142</v>
      </c>
      <c r="F1028" t="s">
        <v>18</v>
      </c>
      <c r="G1028">
        <v>216.72</v>
      </c>
      <c r="H1028">
        <v>1</v>
      </c>
      <c r="I1028">
        <v>0</v>
      </c>
      <c r="J1028" t="s">
        <v>28</v>
      </c>
      <c r="K1028" t="s">
        <v>99</v>
      </c>
      <c r="L1028" t="s">
        <v>21</v>
      </c>
      <c r="M1028" t="s">
        <v>36</v>
      </c>
      <c r="N1028" t="s">
        <v>45</v>
      </c>
    </row>
    <row r="1029" spans="1:14" x14ac:dyDescent="0.3">
      <c r="A1029">
        <v>1028</v>
      </c>
      <c r="B1029" t="s">
        <v>31</v>
      </c>
      <c r="C1029" t="s">
        <v>103</v>
      </c>
      <c r="D1029" t="s">
        <v>156</v>
      </c>
      <c r="E1029" t="s">
        <v>58</v>
      </c>
      <c r="F1029" t="s">
        <v>27</v>
      </c>
      <c r="G1029">
        <v>126.85</v>
      </c>
      <c r="H1029">
        <v>2</v>
      </c>
      <c r="I1029">
        <v>1</v>
      </c>
      <c r="J1029" t="s">
        <v>28</v>
      </c>
      <c r="K1029" t="s">
        <v>44</v>
      </c>
      <c r="L1029" t="s">
        <v>56</v>
      </c>
      <c r="M1029" t="s">
        <v>22</v>
      </c>
      <c r="N1029" t="s">
        <v>41</v>
      </c>
    </row>
    <row r="1030" spans="1:14" x14ac:dyDescent="0.3">
      <c r="A1030">
        <v>1029</v>
      </c>
      <c r="B1030" t="s">
        <v>50</v>
      </c>
      <c r="C1030" t="s">
        <v>247</v>
      </c>
      <c r="D1030" t="s">
        <v>96</v>
      </c>
      <c r="E1030" t="s">
        <v>333</v>
      </c>
      <c r="F1030" t="s">
        <v>27</v>
      </c>
      <c r="G1030">
        <v>214.97</v>
      </c>
      <c r="H1030">
        <v>3</v>
      </c>
      <c r="I1030">
        <v>0</v>
      </c>
      <c r="J1030" t="s">
        <v>55</v>
      </c>
      <c r="K1030" t="s">
        <v>44</v>
      </c>
      <c r="L1030" t="s">
        <v>21</v>
      </c>
      <c r="M1030" t="s">
        <v>36</v>
      </c>
      <c r="N1030" t="s">
        <v>23</v>
      </c>
    </row>
    <row r="1031" spans="1:14" x14ac:dyDescent="0.3">
      <c r="A1031">
        <v>1030</v>
      </c>
      <c r="B1031" t="s">
        <v>14</v>
      </c>
      <c r="C1031" t="s">
        <v>131</v>
      </c>
      <c r="D1031" t="s">
        <v>451</v>
      </c>
      <c r="E1031" t="s">
        <v>190</v>
      </c>
      <c r="F1031" t="s">
        <v>27</v>
      </c>
      <c r="G1031">
        <v>144.97999999999999</v>
      </c>
      <c r="H1031">
        <v>3</v>
      </c>
      <c r="I1031">
        <v>0</v>
      </c>
      <c r="J1031" t="s">
        <v>55</v>
      </c>
      <c r="K1031" t="s">
        <v>66</v>
      </c>
      <c r="L1031" t="s">
        <v>56</v>
      </c>
      <c r="M1031" t="s">
        <v>22</v>
      </c>
      <c r="N1031" t="s">
        <v>95</v>
      </c>
    </row>
    <row r="1032" spans="1:14" x14ac:dyDescent="0.3">
      <c r="A1032">
        <v>1031</v>
      </c>
      <c r="B1032" t="s">
        <v>14</v>
      </c>
      <c r="C1032" t="s">
        <v>269</v>
      </c>
      <c r="D1032" t="s">
        <v>42</v>
      </c>
      <c r="E1032" t="s">
        <v>346</v>
      </c>
      <c r="F1032" t="s">
        <v>18</v>
      </c>
      <c r="G1032">
        <v>178.02</v>
      </c>
      <c r="H1032">
        <v>3</v>
      </c>
      <c r="I1032">
        <v>1</v>
      </c>
      <c r="J1032" t="s">
        <v>19</v>
      </c>
      <c r="K1032" t="s">
        <v>44</v>
      </c>
      <c r="L1032" t="s">
        <v>56</v>
      </c>
      <c r="M1032" t="s">
        <v>36</v>
      </c>
      <c r="N1032" t="s">
        <v>23</v>
      </c>
    </row>
    <row r="1033" spans="1:14" x14ac:dyDescent="0.3">
      <c r="A1033">
        <v>1032</v>
      </c>
      <c r="B1033" t="s">
        <v>50</v>
      </c>
      <c r="C1033" t="s">
        <v>51</v>
      </c>
      <c r="D1033" t="s">
        <v>346</v>
      </c>
      <c r="E1033" t="s">
        <v>443</v>
      </c>
      <c r="F1033" t="s">
        <v>49</v>
      </c>
      <c r="G1033">
        <v>114.33</v>
      </c>
      <c r="H1033">
        <v>2</v>
      </c>
      <c r="I1033">
        <v>0</v>
      </c>
      <c r="J1033" t="s">
        <v>28</v>
      </c>
      <c r="K1033" t="s">
        <v>99</v>
      </c>
      <c r="L1033" t="s">
        <v>21</v>
      </c>
      <c r="M1033" t="s">
        <v>22</v>
      </c>
      <c r="N1033" t="s">
        <v>95</v>
      </c>
    </row>
    <row r="1034" spans="1:14" x14ac:dyDescent="0.3">
      <c r="A1034">
        <v>1033</v>
      </c>
      <c r="B1034" t="s">
        <v>31</v>
      </c>
      <c r="C1034" t="s">
        <v>263</v>
      </c>
      <c r="D1034" t="s">
        <v>445</v>
      </c>
      <c r="E1034" t="s">
        <v>393</v>
      </c>
      <c r="F1034" t="s">
        <v>27</v>
      </c>
      <c r="G1034">
        <v>121.31</v>
      </c>
      <c r="H1034">
        <v>2</v>
      </c>
      <c r="I1034">
        <v>0</v>
      </c>
      <c r="J1034" t="s">
        <v>55</v>
      </c>
      <c r="K1034" t="s">
        <v>66</v>
      </c>
      <c r="L1034" t="s">
        <v>56</v>
      </c>
      <c r="M1034" t="s">
        <v>36</v>
      </c>
      <c r="N1034" t="s">
        <v>41</v>
      </c>
    </row>
    <row r="1035" spans="1:14" x14ac:dyDescent="0.3">
      <c r="A1035">
        <v>1034</v>
      </c>
      <c r="B1035" t="s">
        <v>14</v>
      </c>
      <c r="C1035" t="s">
        <v>135</v>
      </c>
      <c r="D1035" t="s">
        <v>173</v>
      </c>
      <c r="E1035" t="s">
        <v>175</v>
      </c>
      <c r="F1035" t="s">
        <v>49</v>
      </c>
      <c r="G1035">
        <v>95.47</v>
      </c>
      <c r="H1035">
        <v>1</v>
      </c>
      <c r="I1035">
        <v>0</v>
      </c>
      <c r="J1035" t="s">
        <v>94</v>
      </c>
      <c r="K1035" t="s">
        <v>44</v>
      </c>
      <c r="L1035" t="s">
        <v>21</v>
      </c>
      <c r="M1035" t="s">
        <v>22</v>
      </c>
      <c r="N1035" t="s">
        <v>41</v>
      </c>
    </row>
    <row r="1036" spans="1:14" x14ac:dyDescent="0.3">
      <c r="A1036">
        <v>1035</v>
      </c>
      <c r="B1036" t="s">
        <v>50</v>
      </c>
      <c r="C1036" t="s">
        <v>424</v>
      </c>
      <c r="D1036" t="s">
        <v>208</v>
      </c>
      <c r="E1036" t="s">
        <v>285</v>
      </c>
      <c r="F1036" t="s">
        <v>49</v>
      </c>
      <c r="G1036">
        <v>107.72</v>
      </c>
      <c r="H1036">
        <v>2</v>
      </c>
      <c r="I1036">
        <v>2</v>
      </c>
      <c r="J1036" t="s">
        <v>55</v>
      </c>
      <c r="K1036" t="s">
        <v>29</v>
      </c>
      <c r="L1036" t="s">
        <v>56</v>
      </c>
      <c r="M1036" t="s">
        <v>36</v>
      </c>
      <c r="N1036" t="s">
        <v>41</v>
      </c>
    </row>
    <row r="1037" spans="1:14" x14ac:dyDescent="0.3">
      <c r="A1037">
        <v>1036</v>
      </c>
      <c r="B1037" t="s">
        <v>37</v>
      </c>
      <c r="C1037" t="s">
        <v>76</v>
      </c>
      <c r="D1037" t="s">
        <v>185</v>
      </c>
      <c r="E1037" t="s">
        <v>281</v>
      </c>
      <c r="F1037" t="s">
        <v>54</v>
      </c>
      <c r="G1037">
        <v>328.06</v>
      </c>
      <c r="H1037">
        <v>3</v>
      </c>
      <c r="I1037">
        <v>0</v>
      </c>
      <c r="J1037" t="s">
        <v>94</v>
      </c>
      <c r="K1037" t="s">
        <v>66</v>
      </c>
      <c r="L1037" t="s">
        <v>21</v>
      </c>
      <c r="M1037" t="s">
        <v>36</v>
      </c>
      <c r="N1037" t="s">
        <v>41</v>
      </c>
    </row>
    <row r="1038" spans="1:14" x14ac:dyDescent="0.3">
      <c r="A1038">
        <v>1037</v>
      </c>
      <c r="B1038" t="s">
        <v>31</v>
      </c>
      <c r="C1038" t="s">
        <v>354</v>
      </c>
      <c r="D1038" t="s">
        <v>170</v>
      </c>
      <c r="E1038" t="s">
        <v>62</v>
      </c>
      <c r="F1038" t="s">
        <v>49</v>
      </c>
      <c r="G1038">
        <v>62.38</v>
      </c>
      <c r="H1038">
        <v>2</v>
      </c>
      <c r="I1038">
        <v>0</v>
      </c>
      <c r="J1038" t="s">
        <v>35</v>
      </c>
      <c r="K1038" t="s">
        <v>99</v>
      </c>
      <c r="L1038" t="s">
        <v>21</v>
      </c>
      <c r="M1038" t="s">
        <v>36</v>
      </c>
      <c r="N1038" t="s">
        <v>30</v>
      </c>
    </row>
    <row r="1039" spans="1:14" x14ac:dyDescent="0.3">
      <c r="A1039">
        <v>1038</v>
      </c>
      <c r="B1039" t="s">
        <v>50</v>
      </c>
      <c r="C1039" t="s">
        <v>423</v>
      </c>
      <c r="D1039" t="s">
        <v>309</v>
      </c>
      <c r="E1039" t="s">
        <v>212</v>
      </c>
      <c r="F1039" t="s">
        <v>18</v>
      </c>
      <c r="G1039">
        <v>232.03</v>
      </c>
      <c r="H1039">
        <v>4</v>
      </c>
      <c r="I1039">
        <v>0</v>
      </c>
      <c r="J1039" t="s">
        <v>94</v>
      </c>
      <c r="K1039" t="s">
        <v>20</v>
      </c>
      <c r="L1039" t="s">
        <v>21</v>
      </c>
      <c r="M1039" t="s">
        <v>36</v>
      </c>
      <c r="N1039" t="s">
        <v>95</v>
      </c>
    </row>
    <row r="1040" spans="1:14" x14ac:dyDescent="0.3">
      <c r="A1040">
        <v>1039</v>
      </c>
      <c r="B1040" t="s">
        <v>31</v>
      </c>
      <c r="C1040" t="s">
        <v>198</v>
      </c>
      <c r="D1040" t="s">
        <v>297</v>
      </c>
      <c r="E1040" t="s">
        <v>17</v>
      </c>
      <c r="F1040" t="s">
        <v>27</v>
      </c>
      <c r="G1040">
        <v>134.38</v>
      </c>
      <c r="H1040">
        <v>4</v>
      </c>
      <c r="I1040">
        <v>1</v>
      </c>
      <c r="J1040" t="s">
        <v>55</v>
      </c>
      <c r="K1040" t="s">
        <v>66</v>
      </c>
      <c r="L1040" t="s">
        <v>21</v>
      </c>
      <c r="M1040" t="s">
        <v>36</v>
      </c>
      <c r="N1040" t="s">
        <v>45</v>
      </c>
    </row>
    <row r="1041" spans="1:14" x14ac:dyDescent="0.3">
      <c r="A1041">
        <v>1040</v>
      </c>
      <c r="B1041" t="s">
        <v>14</v>
      </c>
      <c r="C1041" t="s">
        <v>157</v>
      </c>
      <c r="D1041" t="s">
        <v>25</v>
      </c>
      <c r="E1041" t="s">
        <v>208</v>
      </c>
      <c r="F1041" t="s">
        <v>49</v>
      </c>
      <c r="G1041">
        <v>61.56</v>
      </c>
      <c r="H1041">
        <v>2</v>
      </c>
      <c r="I1041">
        <v>0</v>
      </c>
      <c r="J1041" t="s">
        <v>55</v>
      </c>
      <c r="K1041" t="s">
        <v>29</v>
      </c>
      <c r="L1041" t="s">
        <v>70</v>
      </c>
      <c r="M1041" t="s">
        <v>36</v>
      </c>
      <c r="N1041" t="s">
        <v>41</v>
      </c>
    </row>
    <row r="1042" spans="1:14" x14ac:dyDescent="0.3">
      <c r="A1042">
        <v>1041</v>
      </c>
      <c r="B1042" t="s">
        <v>14</v>
      </c>
      <c r="C1042" t="s">
        <v>282</v>
      </c>
      <c r="D1042" t="s">
        <v>25</v>
      </c>
      <c r="E1042" t="s">
        <v>388</v>
      </c>
      <c r="F1042" t="s">
        <v>27</v>
      </c>
      <c r="G1042">
        <v>176</v>
      </c>
      <c r="H1042">
        <v>1</v>
      </c>
      <c r="I1042">
        <v>3</v>
      </c>
      <c r="J1042" t="s">
        <v>19</v>
      </c>
      <c r="K1042" t="s">
        <v>99</v>
      </c>
      <c r="L1042" t="s">
        <v>56</v>
      </c>
      <c r="M1042" t="s">
        <v>36</v>
      </c>
      <c r="N1042" t="s">
        <v>41</v>
      </c>
    </row>
    <row r="1043" spans="1:14" x14ac:dyDescent="0.3">
      <c r="A1043">
        <v>1042</v>
      </c>
      <c r="B1043" t="s">
        <v>37</v>
      </c>
      <c r="C1043" t="s">
        <v>141</v>
      </c>
      <c r="D1043" t="s">
        <v>315</v>
      </c>
      <c r="E1043" t="s">
        <v>242</v>
      </c>
      <c r="F1043" t="s">
        <v>49</v>
      </c>
      <c r="G1043">
        <v>119.16</v>
      </c>
      <c r="H1043">
        <v>4</v>
      </c>
      <c r="I1043">
        <v>1</v>
      </c>
      <c r="J1043" t="s">
        <v>35</v>
      </c>
      <c r="K1043" t="s">
        <v>20</v>
      </c>
      <c r="L1043" t="s">
        <v>21</v>
      </c>
      <c r="M1043" t="s">
        <v>36</v>
      </c>
      <c r="N1043" t="s">
        <v>41</v>
      </c>
    </row>
    <row r="1044" spans="1:14" x14ac:dyDescent="0.3">
      <c r="A1044">
        <v>1043</v>
      </c>
      <c r="B1044" t="s">
        <v>31</v>
      </c>
      <c r="C1044" t="s">
        <v>146</v>
      </c>
      <c r="D1044" t="s">
        <v>285</v>
      </c>
      <c r="E1044" t="s">
        <v>299</v>
      </c>
      <c r="F1044" t="s">
        <v>49</v>
      </c>
      <c r="G1044">
        <v>109.38</v>
      </c>
      <c r="H1044">
        <v>2</v>
      </c>
      <c r="I1044">
        <v>3</v>
      </c>
      <c r="J1044" t="s">
        <v>55</v>
      </c>
      <c r="K1044" t="s">
        <v>29</v>
      </c>
      <c r="L1044" t="s">
        <v>21</v>
      </c>
      <c r="M1044" t="s">
        <v>22</v>
      </c>
      <c r="N1044" t="s">
        <v>41</v>
      </c>
    </row>
    <row r="1045" spans="1:14" x14ac:dyDescent="0.3">
      <c r="A1045">
        <v>1044</v>
      </c>
      <c r="B1045" t="s">
        <v>50</v>
      </c>
      <c r="C1045" t="s">
        <v>89</v>
      </c>
      <c r="D1045" t="s">
        <v>209</v>
      </c>
      <c r="E1045" t="s">
        <v>90</v>
      </c>
      <c r="F1045" t="s">
        <v>54</v>
      </c>
      <c r="G1045">
        <v>355.1</v>
      </c>
      <c r="H1045">
        <v>1</v>
      </c>
      <c r="I1045">
        <v>1</v>
      </c>
      <c r="J1045" t="s">
        <v>28</v>
      </c>
      <c r="K1045" t="s">
        <v>29</v>
      </c>
      <c r="L1045" t="s">
        <v>21</v>
      </c>
      <c r="M1045" t="s">
        <v>22</v>
      </c>
      <c r="N1045" t="s">
        <v>30</v>
      </c>
    </row>
    <row r="1046" spans="1:14" x14ac:dyDescent="0.3">
      <c r="A1046">
        <v>1045</v>
      </c>
      <c r="B1046" t="s">
        <v>50</v>
      </c>
      <c r="C1046" t="s">
        <v>318</v>
      </c>
      <c r="D1046" t="s">
        <v>264</v>
      </c>
      <c r="E1046" t="s">
        <v>391</v>
      </c>
      <c r="F1046" t="s">
        <v>49</v>
      </c>
      <c r="G1046">
        <v>90.15</v>
      </c>
      <c r="H1046">
        <v>4</v>
      </c>
      <c r="I1046">
        <v>0</v>
      </c>
      <c r="J1046" t="s">
        <v>94</v>
      </c>
      <c r="K1046" t="s">
        <v>66</v>
      </c>
      <c r="L1046" t="s">
        <v>60</v>
      </c>
      <c r="M1046" t="s">
        <v>22</v>
      </c>
      <c r="N1046" t="s">
        <v>41</v>
      </c>
    </row>
    <row r="1047" spans="1:14" x14ac:dyDescent="0.3">
      <c r="A1047">
        <v>1046</v>
      </c>
      <c r="B1047" t="s">
        <v>37</v>
      </c>
      <c r="C1047" t="s">
        <v>137</v>
      </c>
      <c r="D1047" t="s">
        <v>34</v>
      </c>
      <c r="E1047" t="s">
        <v>189</v>
      </c>
      <c r="F1047" t="s">
        <v>27</v>
      </c>
      <c r="G1047">
        <v>200.02</v>
      </c>
      <c r="H1047">
        <v>1</v>
      </c>
      <c r="I1047">
        <v>0</v>
      </c>
      <c r="J1047" t="s">
        <v>19</v>
      </c>
      <c r="K1047" t="s">
        <v>29</v>
      </c>
      <c r="L1047" t="s">
        <v>21</v>
      </c>
      <c r="M1047" t="s">
        <v>36</v>
      </c>
      <c r="N1047" t="s">
        <v>23</v>
      </c>
    </row>
    <row r="1048" spans="1:14" x14ac:dyDescent="0.3">
      <c r="A1048">
        <v>1047</v>
      </c>
      <c r="B1048" t="s">
        <v>50</v>
      </c>
      <c r="C1048" t="s">
        <v>442</v>
      </c>
      <c r="D1048" t="s">
        <v>256</v>
      </c>
      <c r="E1048" t="s">
        <v>142</v>
      </c>
      <c r="F1048" t="s">
        <v>27</v>
      </c>
      <c r="G1048">
        <v>160.41999999999999</v>
      </c>
      <c r="H1048">
        <v>2</v>
      </c>
      <c r="I1048">
        <v>1</v>
      </c>
      <c r="J1048" t="s">
        <v>28</v>
      </c>
      <c r="K1048" t="s">
        <v>44</v>
      </c>
      <c r="L1048" t="s">
        <v>21</v>
      </c>
      <c r="M1048" t="s">
        <v>36</v>
      </c>
      <c r="N1048" t="s">
        <v>41</v>
      </c>
    </row>
    <row r="1049" spans="1:14" x14ac:dyDescent="0.3">
      <c r="A1049">
        <v>1048</v>
      </c>
      <c r="B1049" t="s">
        <v>31</v>
      </c>
      <c r="C1049" t="s">
        <v>222</v>
      </c>
      <c r="D1049" t="s">
        <v>42</v>
      </c>
      <c r="E1049" t="s">
        <v>163</v>
      </c>
      <c r="F1049" t="s">
        <v>54</v>
      </c>
      <c r="G1049">
        <v>288.42</v>
      </c>
      <c r="H1049">
        <v>2</v>
      </c>
      <c r="I1049">
        <v>2</v>
      </c>
      <c r="J1049" t="s">
        <v>19</v>
      </c>
      <c r="K1049" t="s">
        <v>99</v>
      </c>
      <c r="L1049" t="s">
        <v>56</v>
      </c>
      <c r="M1049" t="s">
        <v>36</v>
      </c>
      <c r="N1049" t="s">
        <v>23</v>
      </c>
    </row>
    <row r="1050" spans="1:14" x14ac:dyDescent="0.3">
      <c r="A1050">
        <v>1049</v>
      </c>
      <c r="B1050" t="s">
        <v>37</v>
      </c>
      <c r="C1050" t="s">
        <v>347</v>
      </c>
      <c r="D1050" t="s">
        <v>201</v>
      </c>
      <c r="E1050" t="s">
        <v>309</v>
      </c>
      <c r="F1050" t="s">
        <v>49</v>
      </c>
      <c r="G1050">
        <v>139.44999999999999</v>
      </c>
      <c r="H1050">
        <v>1</v>
      </c>
      <c r="I1050">
        <v>3</v>
      </c>
      <c r="J1050" t="s">
        <v>28</v>
      </c>
      <c r="K1050" t="s">
        <v>20</v>
      </c>
      <c r="L1050" t="s">
        <v>21</v>
      </c>
      <c r="M1050" t="s">
        <v>36</v>
      </c>
      <c r="N1050" t="s">
        <v>41</v>
      </c>
    </row>
    <row r="1051" spans="1:14" x14ac:dyDescent="0.3">
      <c r="A1051">
        <v>1050</v>
      </c>
      <c r="B1051" t="s">
        <v>31</v>
      </c>
      <c r="C1051" t="s">
        <v>161</v>
      </c>
      <c r="D1051" t="s">
        <v>201</v>
      </c>
      <c r="E1051" t="s">
        <v>187</v>
      </c>
      <c r="F1051" t="s">
        <v>54</v>
      </c>
      <c r="G1051">
        <v>268.42</v>
      </c>
      <c r="H1051">
        <v>2</v>
      </c>
      <c r="I1051">
        <v>0</v>
      </c>
      <c r="J1051" t="s">
        <v>28</v>
      </c>
      <c r="K1051" t="s">
        <v>99</v>
      </c>
      <c r="L1051" t="s">
        <v>21</v>
      </c>
      <c r="M1051" t="s">
        <v>22</v>
      </c>
      <c r="N1051" t="s">
        <v>45</v>
      </c>
    </row>
    <row r="1052" spans="1:14" x14ac:dyDescent="0.3">
      <c r="A1052">
        <v>1051</v>
      </c>
      <c r="B1052" t="s">
        <v>50</v>
      </c>
      <c r="C1052" t="s">
        <v>183</v>
      </c>
      <c r="D1052" t="s">
        <v>181</v>
      </c>
      <c r="E1052" t="s">
        <v>115</v>
      </c>
      <c r="F1052" t="s">
        <v>18</v>
      </c>
      <c r="G1052">
        <v>340.78</v>
      </c>
      <c r="H1052">
        <v>2</v>
      </c>
      <c r="I1052">
        <v>2</v>
      </c>
      <c r="J1052" t="s">
        <v>94</v>
      </c>
      <c r="K1052" t="s">
        <v>29</v>
      </c>
      <c r="L1052" t="s">
        <v>60</v>
      </c>
      <c r="M1052" t="s">
        <v>36</v>
      </c>
      <c r="N1052" t="s">
        <v>45</v>
      </c>
    </row>
    <row r="1053" spans="1:14" x14ac:dyDescent="0.3">
      <c r="A1053">
        <v>1052</v>
      </c>
      <c r="B1053" t="s">
        <v>31</v>
      </c>
      <c r="C1053" t="s">
        <v>88</v>
      </c>
      <c r="D1053" t="s">
        <v>383</v>
      </c>
      <c r="E1053" t="s">
        <v>451</v>
      </c>
      <c r="F1053" t="s">
        <v>27</v>
      </c>
      <c r="G1053">
        <v>129.44</v>
      </c>
      <c r="H1053">
        <v>4</v>
      </c>
      <c r="I1053">
        <v>0</v>
      </c>
      <c r="J1053" t="s">
        <v>35</v>
      </c>
      <c r="K1053" t="s">
        <v>99</v>
      </c>
      <c r="L1053" t="s">
        <v>21</v>
      </c>
      <c r="M1053" t="s">
        <v>36</v>
      </c>
      <c r="N1053" t="s">
        <v>41</v>
      </c>
    </row>
    <row r="1054" spans="1:14" x14ac:dyDescent="0.3">
      <c r="A1054">
        <v>1053</v>
      </c>
      <c r="B1054" t="s">
        <v>31</v>
      </c>
      <c r="C1054" t="s">
        <v>82</v>
      </c>
      <c r="D1054" t="s">
        <v>111</v>
      </c>
      <c r="E1054" t="s">
        <v>437</v>
      </c>
      <c r="F1054" t="s">
        <v>18</v>
      </c>
      <c r="G1054">
        <v>228.62</v>
      </c>
      <c r="H1054">
        <v>2</v>
      </c>
      <c r="I1054">
        <v>0</v>
      </c>
      <c r="J1054" t="s">
        <v>19</v>
      </c>
      <c r="K1054" t="s">
        <v>44</v>
      </c>
      <c r="L1054" t="s">
        <v>21</v>
      </c>
      <c r="M1054" t="s">
        <v>22</v>
      </c>
      <c r="N1054" t="s">
        <v>23</v>
      </c>
    </row>
    <row r="1055" spans="1:14" x14ac:dyDescent="0.3">
      <c r="A1055">
        <v>1054</v>
      </c>
      <c r="B1055" t="s">
        <v>14</v>
      </c>
      <c r="C1055" t="s">
        <v>392</v>
      </c>
      <c r="D1055" t="s">
        <v>394</v>
      </c>
      <c r="E1055" t="s">
        <v>131</v>
      </c>
      <c r="F1055" t="s">
        <v>27</v>
      </c>
      <c r="G1055">
        <v>185.48</v>
      </c>
      <c r="H1055">
        <v>3</v>
      </c>
      <c r="I1055">
        <v>0</v>
      </c>
      <c r="J1055" t="s">
        <v>94</v>
      </c>
      <c r="K1055" t="s">
        <v>44</v>
      </c>
      <c r="L1055" t="s">
        <v>21</v>
      </c>
      <c r="M1055" t="s">
        <v>36</v>
      </c>
      <c r="N1055" t="s">
        <v>41</v>
      </c>
    </row>
    <row r="1056" spans="1:14" x14ac:dyDescent="0.3">
      <c r="A1056">
        <v>1055</v>
      </c>
      <c r="B1056" t="s">
        <v>37</v>
      </c>
      <c r="C1056" t="s">
        <v>301</v>
      </c>
      <c r="D1056" t="s">
        <v>80</v>
      </c>
      <c r="E1056" t="s">
        <v>355</v>
      </c>
      <c r="F1056" t="s">
        <v>27</v>
      </c>
      <c r="G1056">
        <v>205.9</v>
      </c>
      <c r="H1056">
        <v>4</v>
      </c>
      <c r="I1056">
        <v>2</v>
      </c>
      <c r="J1056" t="s">
        <v>55</v>
      </c>
      <c r="K1056" t="s">
        <v>99</v>
      </c>
      <c r="L1056" t="s">
        <v>56</v>
      </c>
      <c r="M1056" t="s">
        <v>36</v>
      </c>
      <c r="N1056" t="s">
        <v>41</v>
      </c>
    </row>
    <row r="1057" spans="1:14" x14ac:dyDescent="0.3">
      <c r="A1057">
        <v>1056</v>
      </c>
      <c r="B1057" t="s">
        <v>14</v>
      </c>
      <c r="C1057" t="s">
        <v>136</v>
      </c>
      <c r="D1057" t="s">
        <v>342</v>
      </c>
      <c r="E1057" t="s">
        <v>122</v>
      </c>
      <c r="F1057" t="s">
        <v>18</v>
      </c>
      <c r="G1057">
        <v>225.34</v>
      </c>
      <c r="H1057">
        <v>2</v>
      </c>
      <c r="I1057">
        <v>0</v>
      </c>
      <c r="J1057" t="s">
        <v>28</v>
      </c>
      <c r="K1057" t="s">
        <v>99</v>
      </c>
      <c r="L1057" t="s">
        <v>70</v>
      </c>
      <c r="M1057" t="s">
        <v>36</v>
      </c>
      <c r="N1057" t="s">
        <v>41</v>
      </c>
    </row>
    <row r="1058" spans="1:14" x14ac:dyDescent="0.3">
      <c r="A1058">
        <v>1057</v>
      </c>
      <c r="B1058" t="s">
        <v>50</v>
      </c>
      <c r="C1058" t="s">
        <v>336</v>
      </c>
      <c r="D1058" t="s">
        <v>373</v>
      </c>
      <c r="E1058" t="s">
        <v>199</v>
      </c>
      <c r="F1058" t="s">
        <v>49</v>
      </c>
      <c r="G1058">
        <v>157.04</v>
      </c>
      <c r="H1058">
        <v>2</v>
      </c>
      <c r="I1058">
        <v>1</v>
      </c>
      <c r="J1058" t="s">
        <v>35</v>
      </c>
      <c r="K1058" t="s">
        <v>44</v>
      </c>
      <c r="L1058" t="s">
        <v>60</v>
      </c>
      <c r="M1058" t="s">
        <v>36</v>
      </c>
      <c r="N1058" t="s">
        <v>23</v>
      </c>
    </row>
    <row r="1059" spans="1:14" x14ac:dyDescent="0.3">
      <c r="A1059">
        <v>1058</v>
      </c>
      <c r="B1059" t="s">
        <v>14</v>
      </c>
      <c r="C1059" t="s">
        <v>353</v>
      </c>
      <c r="D1059" t="s">
        <v>140</v>
      </c>
      <c r="E1059" t="s">
        <v>145</v>
      </c>
      <c r="F1059" t="s">
        <v>54</v>
      </c>
      <c r="G1059">
        <v>339.48</v>
      </c>
      <c r="H1059">
        <v>2</v>
      </c>
      <c r="I1059">
        <v>0</v>
      </c>
      <c r="J1059" t="s">
        <v>94</v>
      </c>
      <c r="K1059" t="s">
        <v>20</v>
      </c>
      <c r="L1059" t="s">
        <v>60</v>
      </c>
      <c r="M1059" t="s">
        <v>22</v>
      </c>
      <c r="N1059" t="s">
        <v>23</v>
      </c>
    </row>
    <row r="1060" spans="1:14" x14ac:dyDescent="0.3">
      <c r="A1060">
        <v>1059</v>
      </c>
      <c r="B1060" t="s">
        <v>31</v>
      </c>
      <c r="C1060" t="s">
        <v>114</v>
      </c>
      <c r="D1060" t="s">
        <v>107</v>
      </c>
      <c r="E1060" t="s">
        <v>368</v>
      </c>
      <c r="F1060" t="s">
        <v>49</v>
      </c>
      <c r="G1060">
        <v>72.42</v>
      </c>
      <c r="H1060">
        <v>1</v>
      </c>
      <c r="I1060">
        <v>0</v>
      </c>
      <c r="J1060" t="s">
        <v>19</v>
      </c>
      <c r="K1060" t="s">
        <v>99</v>
      </c>
      <c r="L1060" t="s">
        <v>21</v>
      </c>
      <c r="M1060" t="s">
        <v>36</v>
      </c>
      <c r="N1060" t="s">
        <v>41</v>
      </c>
    </row>
    <row r="1061" spans="1:14" x14ac:dyDescent="0.3">
      <c r="A1061">
        <v>1060</v>
      </c>
      <c r="B1061" t="s">
        <v>14</v>
      </c>
      <c r="C1061" t="s">
        <v>401</v>
      </c>
      <c r="D1061" t="s">
        <v>357</v>
      </c>
      <c r="E1061" t="s">
        <v>318</v>
      </c>
      <c r="F1061" t="s">
        <v>54</v>
      </c>
      <c r="G1061">
        <v>446.2</v>
      </c>
      <c r="H1061">
        <v>1</v>
      </c>
      <c r="I1061">
        <v>0</v>
      </c>
      <c r="J1061" t="s">
        <v>35</v>
      </c>
      <c r="K1061" t="s">
        <v>66</v>
      </c>
      <c r="L1061" t="s">
        <v>70</v>
      </c>
      <c r="M1061" t="s">
        <v>22</v>
      </c>
      <c r="N1061" t="s">
        <v>41</v>
      </c>
    </row>
    <row r="1062" spans="1:14" x14ac:dyDescent="0.3">
      <c r="A1062">
        <v>1061</v>
      </c>
      <c r="B1062" t="s">
        <v>37</v>
      </c>
      <c r="C1062" t="s">
        <v>409</v>
      </c>
      <c r="D1062" t="s">
        <v>433</v>
      </c>
      <c r="E1062" t="s">
        <v>330</v>
      </c>
      <c r="F1062" t="s">
        <v>27</v>
      </c>
      <c r="G1062">
        <v>178.59</v>
      </c>
      <c r="H1062">
        <v>3</v>
      </c>
      <c r="I1062">
        <v>0</v>
      </c>
      <c r="J1062" t="s">
        <v>28</v>
      </c>
      <c r="K1062" t="s">
        <v>99</v>
      </c>
      <c r="L1062" t="s">
        <v>21</v>
      </c>
      <c r="M1062" t="s">
        <v>22</v>
      </c>
      <c r="N1062" t="s">
        <v>95</v>
      </c>
    </row>
    <row r="1063" spans="1:14" x14ac:dyDescent="0.3">
      <c r="A1063">
        <v>1062</v>
      </c>
      <c r="B1063" t="s">
        <v>37</v>
      </c>
      <c r="C1063" t="s">
        <v>224</v>
      </c>
      <c r="D1063" t="s">
        <v>265</v>
      </c>
      <c r="E1063" t="s">
        <v>442</v>
      </c>
      <c r="F1063" t="s">
        <v>54</v>
      </c>
      <c r="G1063">
        <v>330.43</v>
      </c>
      <c r="H1063">
        <v>1</v>
      </c>
      <c r="I1063">
        <v>0</v>
      </c>
      <c r="J1063" t="s">
        <v>94</v>
      </c>
      <c r="K1063" t="s">
        <v>99</v>
      </c>
      <c r="L1063" t="s">
        <v>21</v>
      </c>
      <c r="M1063" t="s">
        <v>36</v>
      </c>
      <c r="N1063" t="s">
        <v>23</v>
      </c>
    </row>
    <row r="1064" spans="1:14" x14ac:dyDescent="0.3">
      <c r="A1064">
        <v>1063</v>
      </c>
      <c r="B1064" t="s">
        <v>37</v>
      </c>
      <c r="C1064" t="s">
        <v>59</v>
      </c>
      <c r="D1064" t="s">
        <v>250</v>
      </c>
      <c r="E1064" t="s">
        <v>415</v>
      </c>
      <c r="F1064" t="s">
        <v>18</v>
      </c>
      <c r="G1064">
        <v>288.49</v>
      </c>
      <c r="H1064">
        <v>2</v>
      </c>
      <c r="I1064">
        <v>0</v>
      </c>
      <c r="J1064" t="s">
        <v>55</v>
      </c>
      <c r="K1064" t="s">
        <v>29</v>
      </c>
      <c r="L1064" t="s">
        <v>56</v>
      </c>
      <c r="M1064" t="s">
        <v>36</v>
      </c>
      <c r="N1064" t="s">
        <v>41</v>
      </c>
    </row>
    <row r="1065" spans="1:14" x14ac:dyDescent="0.3">
      <c r="A1065">
        <v>1064</v>
      </c>
      <c r="B1065" t="s">
        <v>50</v>
      </c>
      <c r="C1065" t="s">
        <v>377</v>
      </c>
      <c r="D1065" t="s">
        <v>194</v>
      </c>
      <c r="E1065" t="s">
        <v>119</v>
      </c>
      <c r="F1065" t="s">
        <v>27</v>
      </c>
      <c r="G1065">
        <v>183.57</v>
      </c>
      <c r="H1065">
        <v>1</v>
      </c>
      <c r="I1065">
        <v>0</v>
      </c>
      <c r="J1065" t="s">
        <v>35</v>
      </c>
      <c r="K1065" t="s">
        <v>20</v>
      </c>
      <c r="L1065" t="s">
        <v>21</v>
      </c>
      <c r="M1065" t="s">
        <v>22</v>
      </c>
      <c r="N1065" t="s">
        <v>41</v>
      </c>
    </row>
    <row r="1066" spans="1:14" x14ac:dyDescent="0.3">
      <c r="A1066">
        <v>1065</v>
      </c>
      <c r="B1066" t="s">
        <v>37</v>
      </c>
      <c r="C1066" t="s">
        <v>263</v>
      </c>
      <c r="D1066" t="s">
        <v>445</v>
      </c>
      <c r="E1066" t="s">
        <v>377</v>
      </c>
      <c r="F1066" t="s">
        <v>54</v>
      </c>
      <c r="G1066">
        <v>515.5</v>
      </c>
      <c r="H1066">
        <v>1</v>
      </c>
      <c r="I1066">
        <v>2</v>
      </c>
      <c r="J1066" t="s">
        <v>55</v>
      </c>
      <c r="K1066" t="s">
        <v>44</v>
      </c>
      <c r="L1066" t="s">
        <v>56</v>
      </c>
      <c r="M1066" t="s">
        <v>36</v>
      </c>
      <c r="N1066" t="s">
        <v>41</v>
      </c>
    </row>
    <row r="1067" spans="1:14" x14ac:dyDescent="0.3">
      <c r="A1067">
        <v>1066</v>
      </c>
      <c r="B1067" t="s">
        <v>37</v>
      </c>
      <c r="C1067" t="s">
        <v>353</v>
      </c>
      <c r="D1067" t="s">
        <v>157</v>
      </c>
      <c r="E1067" t="s">
        <v>336</v>
      </c>
      <c r="F1067" t="s">
        <v>18</v>
      </c>
      <c r="G1067">
        <v>267.89</v>
      </c>
      <c r="H1067">
        <v>1</v>
      </c>
      <c r="I1067">
        <v>0</v>
      </c>
      <c r="J1067" t="s">
        <v>19</v>
      </c>
      <c r="K1067" t="s">
        <v>20</v>
      </c>
      <c r="L1067" t="s">
        <v>56</v>
      </c>
      <c r="M1067" t="s">
        <v>22</v>
      </c>
      <c r="N1067" t="s">
        <v>41</v>
      </c>
    </row>
    <row r="1068" spans="1:14" x14ac:dyDescent="0.3">
      <c r="A1068">
        <v>1067</v>
      </c>
      <c r="B1068" t="s">
        <v>14</v>
      </c>
      <c r="C1068" t="s">
        <v>258</v>
      </c>
      <c r="D1068" t="s">
        <v>317</v>
      </c>
      <c r="E1068" t="s">
        <v>352</v>
      </c>
      <c r="F1068" t="s">
        <v>49</v>
      </c>
      <c r="G1068">
        <v>119.48</v>
      </c>
      <c r="H1068">
        <v>4</v>
      </c>
      <c r="I1068">
        <v>3</v>
      </c>
      <c r="J1068" t="s">
        <v>19</v>
      </c>
      <c r="K1068" t="s">
        <v>29</v>
      </c>
      <c r="L1068" t="s">
        <v>21</v>
      </c>
      <c r="M1068" t="s">
        <v>36</v>
      </c>
      <c r="N1068" t="s">
        <v>41</v>
      </c>
    </row>
    <row r="1069" spans="1:14" x14ac:dyDescent="0.3">
      <c r="A1069">
        <v>1068</v>
      </c>
      <c r="B1069" t="s">
        <v>14</v>
      </c>
      <c r="C1069" t="s">
        <v>107</v>
      </c>
      <c r="D1069" t="s">
        <v>317</v>
      </c>
      <c r="E1069" t="s">
        <v>113</v>
      </c>
      <c r="F1069" t="s">
        <v>54</v>
      </c>
      <c r="G1069">
        <v>388.67</v>
      </c>
      <c r="H1069">
        <v>3</v>
      </c>
      <c r="I1069">
        <v>0</v>
      </c>
      <c r="J1069" t="s">
        <v>28</v>
      </c>
      <c r="K1069" t="s">
        <v>66</v>
      </c>
      <c r="L1069" t="s">
        <v>56</v>
      </c>
      <c r="M1069" t="s">
        <v>36</v>
      </c>
      <c r="N1069" t="s">
        <v>41</v>
      </c>
    </row>
    <row r="1070" spans="1:14" x14ac:dyDescent="0.3">
      <c r="A1070">
        <v>1069</v>
      </c>
      <c r="B1070" t="s">
        <v>31</v>
      </c>
      <c r="C1070" t="s">
        <v>162</v>
      </c>
      <c r="D1070" t="s">
        <v>157</v>
      </c>
      <c r="E1070" t="s">
        <v>312</v>
      </c>
      <c r="F1070" t="s">
        <v>49</v>
      </c>
      <c r="G1070">
        <v>101.92</v>
      </c>
      <c r="H1070">
        <v>3</v>
      </c>
      <c r="I1070">
        <v>2</v>
      </c>
      <c r="J1070" t="s">
        <v>28</v>
      </c>
      <c r="K1070" t="s">
        <v>44</v>
      </c>
      <c r="L1070" t="s">
        <v>56</v>
      </c>
      <c r="M1070" t="s">
        <v>36</v>
      </c>
      <c r="N1070" t="s">
        <v>41</v>
      </c>
    </row>
    <row r="1071" spans="1:14" x14ac:dyDescent="0.3">
      <c r="A1071">
        <v>1070</v>
      </c>
      <c r="B1071" t="s">
        <v>37</v>
      </c>
      <c r="C1071" t="s">
        <v>367</v>
      </c>
      <c r="D1071" t="s">
        <v>173</v>
      </c>
      <c r="E1071" t="s">
        <v>450</v>
      </c>
      <c r="F1071" t="s">
        <v>49</v>
      </c>
      <c r="G1071">
        <v>139.68</v>
      </c>
      <c r="H1071">
        <v>1</v>
      </c>
      <c r="I1071">
        <v>0</v>
      </c>
      <c r="J1071" t="s">
        <v>94</v>
      </c>
      <c r="K1071" t="s">
        <v>99</v>
      </c>
      <c r="L1071" t="s">
        <v>21</v>
      </c>
      <c r="M1071" t="s">
        <v>36</v>
      </c>
      <c r="N1071" t="s">
        <v>23</v>
      </c>
    </row>
    <row r="1072" spans="1:14" x14ac:dyDescent="0.3">
      <c r="A1072">
        <v>1071</v>
      </c>
      <c r="B1072" t="s">
        <v>50</v>
      </c>
      <c r="C1072" t="s">
        <v>168</v>
      </c>
      <c r="D1072" t="s">
        <v>67</v>
      </c>
      <c r="E1072" t="s">
        <v>234</v>
      </c>
      <c r="F1072" t="s">
        <v>27</v>
      </c>
      <c r="G1072">
        <v>160.91999999999999</v>
      </c>
      <c r="H1072">
        <v>2</v>
      </c>
      <c r="I1072">
        <v>0</v>
      </c>
      <c r="J1072" t="s">
        <v>35</v>
      </c>
      <c r="K1072" t="s">
        <v>20</v>
      </c>
      <c r="L1072" t="s">
        <v>21</v>
      </c>
      <c r="M1072" t="s">
        <v>22</v>
      </c>
      <c r="N1072" t="s">
        <v>95</v>
      </c>
    </row>
    <row r="1073" spans="1:14" x14ac:dyDescent="0.3">
      <c r="A1073">
        <v>1072</v>
      </c>
      <c r="B1073" t="s">
        <v>14</v>
      </c>
      <c r="C1073" t="s">
        <v>73</v>
      </c>
      <c r="D1073" t="s">
        <v>413</v>
      </c>
      <c r="E1073" t="s">
        <v>25</v>
      </c>
      <c r="F1073" t="s">
        <v>18</v>
      </c>
      <c r="G1073">
        <v>166.47</v>
      </c>
      <c r="H1073">
        <v>2</v>
      </c>
      <c r="I1073">
        <v>2</v>
      </c>
      <c r="J1073" t="s">
        <v>94</v>
      </c>
      <c r="K1073" t="s">
        <v>99</v>
      </c>
      <c r="L1073" t="s">
        <v>70</v>
      </c>
      <c r="M1073" t="s">
        <v>22</v>
      </c>
      <c r="N1073" t="s">
        <v>41</v>
      </c>
    </row>
    <row r="1074" spans="1:14" x14ac:dyDescent="0.3">
      <c r="A1074">
        <v>1073</v>
      </c>
      <c r="B1074" t="s">
        <v>50</v>
      </c>
      <c r="C1074" t="s">
        <v>156</v>
      </c>
      <c r="D1074" t="s">
        <v>138</v>
      </c>
      <c r="E1074" t="s">
        <v>358</v>
      </c>
      <c r="F1074" t="s">
        <v>27</v>
      </c>
      <c r="G1074">
        <v>136.94999999999999</v>
      </c>
      <c r="H1074">
        <v>1</v>
      </c>
      <c r="I1074">
        <v>1</v>
      </c>
      <c r="J1074" t="s">
        <v>28</v>
      </c>
      <c r="K1074" t="s">
        <v>44</v>
      </c>
      <c r="L1074" t="s">
        <v>21</v>
      </c>
      <c r="M1074" t="s">
        <v>22</v>
      </c>
      <c r="N1074" t="s">
        <v>30</v>
      </c>
    </row>
    <row r="1075" spans="1:14" x14ac:dyDescent="0.3">
      <c r="A1075">
        <v>1074</v>
      </c>
      <c r="B1075" t="s">
        <v>37</v>
      </c>
      <c r="C1075" t="s">
        <v>91</v>
      </c>
      <c r="D1075" t="s">
        <v>125</v>
      </c>
      <c r="E1075" t="s">
        <v>146</v>
      </c>
      <c r="F1075" t="s">
        <v>18</v>
      </c>
      <c r="G1075">
        <v>210.62</v>
      </c>
      <c r="H1075">
        <v>2</v>
      </c>
      <c r="I1075">
        <v>0</v>
      </c>
      <c r="J1075" t="s">
        <v>28</v>
      </c>
      <c r="K1075" t="s">
        <v>44</v>
      </c>
      <c r="L1075" t="s">
        <v>21</v>
      </c>
      <c r="M1075" t="s">
        <v>36</v>
      </c>
      <c r="N1075" t="s">
        <v>41</v>
      </c>
    </row>
    <row r="1076" spans="1:14" x14ac:dyDescent="0.3">
      <c r="A1076">
        <v>1075</v>
      </c>
      <c r="B1076" t="s">
        <v>14</v>
      </c>
      <c r="C1076" t="s">
        <v>122</v>
      </c>
      <c r="D1076" t="s">
        <v>301</v>
      </c>
      <c r="E1076" t="s">
        <v>268</v>
      </c>
      <c r="F1076" t="s">
        <v>49</v>
      </c>
      <c r="G1076">
        <v>62.81</v>
      </c>
      <c r="H1076">
        <v>4</v>
      </c>
      <c r="I1076">
        <v>1</v>
      </c>
      <c r="J1076" t="s">
        <v>94</v>
      </c>
      <c r="K1076" t="s">
        <v>29</v>
      </c>
      <c r="L1076" t="s">
        <v>21</v>
      </c>
      <c r="M1076" t="s">
        <v>22</v>
      </c>
      <c r="N1076" t="s">
        <v>30</v>
      </c>
    </row>
    <row r="1077" spans="1:14" x14ac:dyDescent="0.3">
      <c r="A1077">
        <v>1076</v>
      </c>
      <c r="B1077" t="s">
        <v>37</v>
      </c>
      <c r="C1077" t="s">
        <v>171</v>
      </c>
      <c r="D1077" t="s">
        <v>24</v>
      </c>
      <c r="E1077" t="s">
        <v>376</v>
      </c>
      <c r="F1077" t="s">
        <v>27</v>
      </c>
      <c r="G1077">
        <v>150.33000000000001</v>
      </c>
      <c r="H1077">
        <v>2</v>
      </c>
      <c r="I1077">
        <v>0</v>
      </c>
      <c r="J1077" t="s">
        <v>55</v>
      </c>
      <c r="K1077" t="s">
        <v>20</v>
      </c>
      <c r="L1077" t="s">
        <v>56</v>
      </c>
      <c r="M1077" t="s">
        <v>36</v>
      </c>
      <c r="N1077" t="s">
        <v>41</v>
      </c>
    </row>
    <row r="1078" spans="1:14" x14ac:dyDescent="0.3">
      <c r="A1078">
        <v>1077</v>
      </c>
      <c r="B1078" t="s">
        <v>14</v>
      </c>
      <c r="C1078" t="s">
        <v>207</v>
      </c>
      <c r="D1078" t="s">
        <v>305</v>
      </c>
      <c r="E1078" t="s">
        <v>63</v>
      </c>
      <c r="F1078" t="s">
        <v>49</v>
      </c>
      <c r="G1078">
        <v>84.72</v>
      </c>
      <c r="H1078">
        <v>3</v>
      </c>
      <c r="I1078">
        <v>2</v>
      </c>
      <c r="J1078" t="s">
        <v>94</v>
      </c>
      <c r="K1078" t="s">
        <v>29</v>
      </c>
      <c r="L1078" t="s">
        <v>21</v>
      </c>
      <c r="M1078" t="s">
        <v>36</v>
      </c>
      <c r="N1078" t="s">
        <v>41</v>
      </c>
    </row>
    <row r="1079" spans="1:14" x14ac:dyDescent="0.3">
      <c r="A1079">
        <v>1078</v>
      </c>
      <c r="B1079" t="s">
        <v>37</v>
      </c>
      <c r="C1079" t="s">
        <v>247</v>
      </c>
      <c r="D1079" t="s">
        <v>252</v>
      </c>
      <c r="E1079" t="s">
        <v>83</v>
      </c>
      <c r="F1079" t="s">
        <v>18</v>
      </c>
      <c r="G1079">
        <v>250.88</v>
      </c>
      <c r="H1079">
        <v>1</v>
      </c>
      <c r="I1079">
        <v>0</v>
      </c>
      <c r="J1079" t="s">
        <v>28</v>
      </c>
      <c r="K1079" t="s">
        <v>66</v>
      </c>
      <c r="L1079" t="s">
        <v>21</v>
      </c>
      <c r="M1079" t="s">
        <v>36</v>
      </c>
      <c r="N1079" t="s">
        <v>41</v>
      </c>
    </row>
    <row r="1080" spans="1:14" x14ac:dyDescent="0.3">
      <c r="A1080">
        <v>1079</v>
      </c>
      <c r="B1080" t="s">
        <v>31</v>
      </c>
      <c r="C1080" t="s">
        <v>453</v>
      </c>
      <c r="D1080" t="s">
        <v>319</v>
      </c>
      <c r="E1080" t="s">
        <v>266</v>
      </c>
      <c r="F1080" t="s">
        <v>27</v>
      </c>
      <c r="G1080">
        <v>126.4</v>
      </c>
      <c r="H1080">
        <v>2</v>
      </c>
      <c r="I1080">
        <v>0</v>
      </c>
      <c r="J1080" t="s">
        <v>19</v>
      </c>
      <c r="K1080" t="s">
        <v>29</v>
      </c>
      <c r="L1080" t="s">
        <v>21</v>
      </c>
      <c r="M1080" t="s">
        <v>36</v>
      </c>
      <c r="N1080" t="s">
        <v>41</v>
      </c>
    </row>
    <row r="1081" spans="1:14" x14ac:dyDescent="0.3">
      <c r="A1081">
        <v>1080</v>
      </c>
      <c r="B1081" t="s">
        <v>14</v>
      </c>
      <c r="C1081" t="s">
        <v>409</v>
      </c>
      <c r="D1081" t="s">
        <v>433</v>
      </c>
      <c r="E1081" t="s">
        <v>109</v>
      </c>
      <c r="F1081" t="s">
        <v>54</v>
      </c>
      <c r="G1081">
        <v>376.9</v>
      </c>
      <c r="H1081">
        <v>2</v>
      </c>
      <c r="I1081">
        <v>0</v>
      </c>
      <c r="J1081" t="s">
        <v>28</v>
      </c>
      <c r="K1081" t="s">
        <v>66</v>
      </c>
      <c r="L1081" t="s">
        <v>21</v>
      </c>
      <c r="M1081" t="s">
        <v>36</v>
      </c>
      <c r="N1081" t="s">
        <v>41</v>
      </c>
    </row>
    <row r="1082" spans="1:14" x14ac:dyDescent="0.3">
      <c r="A1082">
        <v>1081</v>
      </c>
      <c r="B1082" t="s">
        <v>37</v>
      </c>
      <c r="C1082" t="s">
        <v>411</v>
      </c>
      <c r="D1082" t="s">
        <v>197</v>
      </c>
      <c r="E1082" t="s">
        <v>61</v>
      </c>
      <c r="F1082" t="s">
        <v>27</v>
      </c>
      <c r="G1082">
        <v>206.58</v>
      </c>
      <c r="H1082">
        <v>1</v>
      </c>
      <c r="I1082">
        <v>0</v>
      </c>
      <c r="J1082" t="s">
        <v>35</v>
      </c>
      <c r="K1082" t="s">
        <v>44</v>
      </c>
      <c r="L1082" t="s">
        <v>56</v>
      </c>
      <c r="M1082" t="s">
        <v>36</v>
      </c>
      <c r="N1082" t="s">
        <v>95</v>
      </c>
    </row>
    <row r="1083" spans="1:14" x14ac:dyDescent="0.3">
      <c r="A1083">
        <v>1082</v>
      </c>
      <c r="B1083" t="s">
        <v>14</v>
      </c>
      <c r="C1083" t="s">
        <v>393</v>
      </c>
      <c r="D1083" t="s">
        <v>172</v>
      </c>
      <c r="E1083" t="s">
        <v>368</v>
      </c>
      <c r="F1083" t="s">
        <v>54</v>
      </c>
      <c r="G1083">
        <v>325.3</v>
      </c>
      <c r="H1083">
        <v>2</v>
      </c>
      <c r="I1083">
        <v>0</v>
      </c>
      <c r="J1083" t="s">
        <v>55</v>
      </c>
      <c r="K1083" t="s">
        <v>20</v>
      </c>
      <c r="L1083" t="s">
        <v>21</v>
      </c>
      <c r="M1083" t="s">
        <v>22</v>
      </c>
      <c r="N1083" t="s">
        <v>23</v>
      </c>
    </row>
    <row r="1084" spans="1:14" x14ac:dyDescent="0.3">
      <c r="A1084">
        <v>1083</v>
      </c>
      <c r="B1084" t="s">
        <v>14</v>
      </c>
      <c r="C1084" t="s">
        <v>375</v>
      </c>
      <c r="D1084" t="s">
        <v>332</v>
      </c>
      <c r="E1084" t="s">
        <v>305</v>
      </c>
      <c r="F1084" t="s">
        <v>27</v>
      </c>
      <c r="G1084">
        <v>160.29</v>
      </c>
      <c r="H1084">
        <v>4</v>
      </c>
      <c r="I1084">
        <v>0</v>
      </c>
      <c r="J1084" t="s">
        <v>19</v>
      </c>
      <c r="K1084" t="s">
        <v>29</v>
      </c>
      <c r="L1084" t="s">
        <v>21</v>
      </c>
      <c r="M1084" t="s">
        <v>22</v>
      </c>
      <c r="N1084" t="s">
        <v>41</v>
      </c>
    </row>
    <row r="1085" spans="1:14" x14ac:dyDescent="0.3">
      <c r="A1085">
        <v>1084</v>
      </c>
      <c r="B1085" t="s">
        <v>31</v>
      </c>
      <c r="C1085" t="s">
        <v>307</v>
      </c>
      <c r="D1085" t="s">
        <v>110</v>
      </c>
      <c r="E1085" t="s">
        <v>235</v>
      </c>
      <c r="F1085" t="s">
        <v>27</v>
      </c>
      <c r="G1085">
        <v>124.9</v>
      </c>
      <c r="H1085">
        <v>2</v>
      </c>
      <c r="I1085">
        <v>1</v>
      </c>
      <c r="J1085" t="s">
        <v>28</v>
      </c>
      <c r="K1085" t="s">
        <v>99</v>
      </c>
      <c r="L1085" t="s">
        <v>21</v>
      </c>
      <c r="M1085" t="s">
        <v>36</v>
      </c>
      <c r="N1085" t="s">
        <v>41</v>
      </c>
    </row>
    <row r="1086" spans="1:14" x14ac:dyDescent="0.3">
      <c r="A1086">
        <v>1085</v>
      </c>
      <c r="B1086" t="s">
        <v>50</v>
      </c>
      <c r="C1086" t="s">
        <v>278</v>
      </c>
      <c r="D1086" t="s">
        <v>424</v>
      </c>
      <c r="E1086" t="s">
        <v>17</v>
      </c>
      <c r="F1086" t="s">
        <v>18</v>
      </c>
      <c r="G1086">
        <v>232.3</v>
      </c>
      <c r="H1086">
        <v>1</v>
      </c>
      <c r="I1086">
        <v>0</v>
      </c>
      <c r="J1086" t="s">
        <v>28</v>
      </c>
      <c r="K1086" t="s">
        <v>20</v>
      </c>
      <c r="L1086" t="s">
        <v>56</v>
      </c>
      <c r="M1086" t="s">
        <v>36</v>
      </c>
      <c r="N1086" t="s">
        <v>30</v>
      </c>
    </row>
    <row r="1087" spans="1:14" x14ac:dyDescent="0.3">
      <c r="A1087">
        <v>1086</v>
      </c>
      <c r="B1087" t="s">
        <v>31</v>
      </c>
      <c r="C1087" t="s">
        <v>305</v>
      </c>
      <c r="D1087" t="s">
        <v>292</v>
      </c>
      <c r="E1087" t="s">
        <v>226</v>
      </c>
      <c r="F1087" t="s">
        <v>54</v>
      </c>
      <c r="G1087">
        <v>351.64</v>
      </c>
      <c r="H1087">
        <v>1</v>
      </c>
      <c r="I1087">
        <v>0</v>
      </c>
      <c r="J1087" t="s">
        <v>55</v>
      </c>
      <c r="K1087" t="s">
        <v>99</v>
      </c>
      <c r="L1087" t="s">
        <v>21</v>
      </c>
      <c r="M1087" t="s">
        <v>36</v>
      </c>
      <c r="N1087" t="s">
        <v>41</v>
      </c>
    </row>
    <row r="1088" spans="1:14" x14ac:dyDescent="0.3">
      <c r="A1088">
        <v>1087</v>
      </c>
      <c r="B1088" t="s">
        <v>50</v>
      </c>
      <c r="C1088" t="s">
        <v>297</v>
      </c>
      <c r="D1088" t="s">
        <v>74</v>
      </c>
      <c r="E1088" t="s">
        <v>186</v>
      </c>
      <c r="F1088" t="s">
        <v>18</v>
      </c>
      <c r="G1088">
        <v>231.56</v>
      </c>
      <c r="H1088">
        <v>2</v>
      </c>
      <c r="I1088">
        <v>0</v>
      </c>
      <c r="J1088" t="s">
        <v>28</v>
      </c>
      <c r="K1088" t="s">
        <v>44</v>
      </c>
      <c r="L1088" t="s">
        <v>21</v>
      </c>
      <c r="M1088" t="s">
        <v>36</v>
      </c>
      <c r="N1088" t="s">
        <v>41</v>
      </c>
    </row>
    <row r="1089" spans="1:14" x14ac:dyDescent="0.3">
      <c r="A1089">
        <v>1088</v>
      </c>
      <c r="B1089" t="s">
        <v>14</v>
      </c>
      <c r="C1089" t="s">
        <v>224</v>
      </c>
      <c r="D1089" t="s">
        <v>225</v>
      </c>
      <c r="E1089" t="s">
        <v>324</v>
      </c>
      <c r="F1089" t="s">
        <v>49</v>
      </c>
      <c r="G1089">
        <v>66.83</v>
      </c>
      <c r="H1089">
        <v>2</v>
      </c>
      <c r="I1089">
        <v>0</v>
      </c>
      <c r="J1089" t="s">
        <v>28</v>
      </c>
      <c r="K1089" t="s">
        <v>99</v>
      </c>
      <c r="L1089" t="s">
        <v>56</v>
      </c>
      <c r="M1089" t="s">
        <v>22</v>
      </c>
      <c r="N1089" t="s">
        <v>41</v>
      </c>
    </row>
    <row r="1090" spans="1:14" x14ac:dyDescent="0.3">
      <c r="A1090">
        <v>1089</v>
      </c>
      <c r="B1090" t="s">
        <v>50</v>
      </c>
      <c r="C1090" t="s">
        <v>43</v>
      </c>
      <c r="D1090" t="s">
        <v>124</v>
      </c>
      <c r="E1090" t="s">
        <v>339</v>
      </c>
      <c r="F1090" t="s">
        <v>49</v>
      </c>
      <c r="G1090">
        <v>118.9</v>
      </c>
      <c r="H1090">
        <v>2</v>
      </c>
      <c r="I1090">
        <v>0</v>
      </c>
      <c r="J1090" t="s">
        <v>94</v>
      </c>
      <c r="K1090" t="s">
        <v>99</v>
      </c>
      <c r="L1090" t="s">
        <v>21</v>
      </c>
      <c r="M1090" t="s">
        <v>36</v>
      </c>
      <c r="N1090" t="s">
        <v>45</v>
      </c>
    </row>
    <row r="1091" spans="1:14" x14ac:dyDescent="0.3">
      <c r="A1091">
        <v>1090</v>
      </c>
      <c r="B1091" t="s">
        <v>14</v>
      </c>
      <c r="C1091" t="s">
        <v>383</v>
      </c>
      <c r="D1091" t="s">
        <v>288</v>
      </c>
      <c r="E1091" t="s">
        <v>341</v>
      </c>
      <c r="F1091" t="s">
        <v>27</v>
      </c>
      <c r="G1091">
        <v>100.69</v>
      </c>
      <c r="H1091">
        <v>2</v>
      </c>
      <c r="I1091">
        <v>0</v>
      </c>
      <c r="J1091" t="s">
        <v>94</v>
      </c>
      <c r="K1091" t="s">
        <v>29</v>
      </c>
      <c r="L1091" t="s">
        <v>21</v>
      </c>
      <c r="M1091" t="s">
        <v>36</v>
      </c>
      <c r="N1091" t="s">
        <v>41</v>
      </c>
    </row>
    <row r="1092" spans="1:14" x14ac:dyDescent="0.3">
      <c r="A1092">
        <v>1091</v>
      </c>
      <c r="B1092" t="s">
        <v>14</v>
      </c>
      <c r="C1092" t="s">
        <v>205</v>
      </c>
      <c r="D1092" t="s">
        <v>326</v>
      </c>
      <c r="E1092" t="s">
        <v>227</v>
      </c>
      <c r="F1092" t="s">
        <v>49</v>
      </c>
      <c r="G1092">
        <v>96.42</v>
      </c>
      <c r="H1092">
        <v>2</v>
      </c>
      <c r="I1092">
        <v>1</v>
      </c>
      <c r="J1092" t="s">
        <v>35</v>
      </c>
      <c r="K1092" t="s">
        <v>44</v>
      </c>
      <c r="L1092" t="s">
        <v>56</v>
      </c>
      <c r="M1092" t="s">
        <v>36</v>
      </c>
      <c r="N1092" t="s">
        <v>30</v>
      </c>
    </row>
    <row r="1093" spans="1:14" x14ac:dyDescent="0.3">
      <c r="A1093">
        <v>1092</v>
      </c>
      <c r="B1093" t="s">
        <v>14</v>
      </c>
      <c r="C1093" t="s">
        <v>106</v>
      </c>
      <c r="D1093" t="s">
        <v>38</v>
      </c>
      <c r="E1093" t="s">
        <v>345</v>
      </c>
      <c r="F1093" t="s">
        <v>54</v>
      </c>
      <c r="G1093">
        <v>347.72</v>
      </c>
      <c r="H1093">
        <v>2</v>
      </c>
      <c r="I1093">
        <v>1</v>
      </c>
      <c r="J1093" t="s">
        <v>28</v>
      </c>
      <c r="K1093" t="s">
        <v>66</v>
      </c>
      <c r="L1093" t="s">
        <v>60</v>
      </c>
      <c r="M1093" t="s">
        <v>36</v>
      </c>
      <c r="N1093" t="s">
        <v>45</v>
      </c>
    </row>
    <row r="1094" spans="1:14" x14ac:dyDescent="0.3">
      <c r="A1094">
        <v>1093</v>
      </c>
      <c r="B1094" t="s">
        <v>50</v>
      </c>
      <c r="C1094" t="s">
        <v>389</v>
      </c>
      <c r="D1094" t="s">
        <v>89</v>
      </c>
      <c r="E1094" t="s">
        <v>119</v>
      </c>
      <c r="F1094" t="s">
        <v>54</v>
      </c>
      <c r="G1094">
        <v>586.54</v>
      </c>
      <c r="H1094">
        <v>1</v>
      </c>
      <c r="I1094">
        <v>1</v>
      </c>
      <c r="J1094" t="s">
        <v>35</v>
      </c>
      <c r="K1094" t="s">
        <v>99</v>
      </c>
      <c r="L1094" t="s">
        <v>56</v>
      </c>
      <c r="M1094" t="s">
        <v>36</v>
      </c>
      <c r="N1094" t="s">
        <v>45</v>
      </c>
    </row>
    <row r="1095" spans="1:14" x14ac:dyDescent="0.3">
      <c r="A1095">
        <v>1094</v>
      </c>
      <c r="B1095" t="s">
        <v>14</v>
      </c>
      <c r="C1095" t="s">
        <v>344</v>
      </c>
      <c r="D1095" t="s">
        <v>162</v>
      </c>
      <c r="E1095" t="s">
        <v>269</v>
      </c>
      <c r="F1095" t="s">
        <v>49</v>
      </c>
      <c r="G1095">
        <v>72.59</v>
      </c>
      <c r="H1095">
        <v>3</v>
      </c>
      <c r="I1095">
        <v>1</v>
      </c>
      <c r="J1095" t="s">
        <v>28</v>
      </c>
      <c r="K1095" t="s">
        <v>20</v>
      </c>
      <c r="L1095" t="s">
        <v>21</v>
      </c>
      <c r="M1095" t="s">
        <v>36</v>
      </c>
      <c r="N1095" t="s">
        <v>95</v>
      </c>
    </row>
    <row r="1096" spans="1:14" x14ac:dyDescent="0.3">
      <c r="A1096">
        <v>1095</v>
      </c>
      <c r="B1096" t="s">
        <v>37</v>
      </c>
      <c r="C1096" t="s">
        <v>346</v>
      </c>
      <c r="D1096" t="s">
        <v>304</v>
      </c>
      <c r="E1096" t="s">
        <v>34</v>
      </c>
      <c r="F1096" t="s">
        <v>49</v>
      </c>
      <c r="G1096">
        <v>95.73</v>
      </c>
      <c r="H1096">
        <v>1</v>
      </c>
      <c r="I1096">
        <v>0</v>
      </c>
      <c r="J1096" t="s">
        <v>19</v>
      </c>
      <c r="K1096" t="s">
        <v>99</v>
      </c>
      <c r="L1096" t="s">
        <v>21</v>
      </c>
      <c r="M1096" t="s">
        <v>36</v>
      </c>
      <c r="N1096" t="s">
        <v>23</v>
      </c>
    </row>
    <row r="1097" spans="1:14" x14ac:dyDescent="0.3">
      <c r="A1097">
        <v>1096</v>
      </c>
      <c r="B1097" t="s">
        <v>37</v>
      </c>
      <c r="C1097" t="s">
        <v>415</v>
      </c>
      <c r="D1097" t="s">
        <v>403</v>
      </c>
      <c r="E1097" t="s">
        <v>465</v>
      </c>
      <c r="F1097" t="s">
        <v>18</v>
      </c>
      <c r="G1097">
        <v>220.62</v>
      </c>
      <c r="H1097">
        <v>1</v>
      </c>
      <c r="I1097">
        <v>0</v>
      </c>
      <c r="J1097" t="s">
        <v>35</v>
      </c>
      <c r="K1097" t="s">
        <v>20</v>
      </c>
      <c r="L1097" t="s">
        <v>21</v>
      </c>
      <c r="M1097" t="s">
        <v>22</v>
      </c>
      <c r="N1097" t="s">
        <v>41</v>
      </c>
    </row>
    <row r="1098" spans="1:14" x14ac:dyDescent="0.3">
      <c r="A1098">
        <v>1097</v>
      </c>
      <c r="B1098" t="s">
        <v>37</v>
      </c>
      <c r="C1098" t="s">
        <v>15</v>
      </c>
      <c r="D1098" t="s">
        <v>64</v>
      </c>
      <c r="E1098" t="s">
        <v>240</v>
      </c>
      <c r="F1098" t="s">
        <v>49</v>
      </c>
      <c r="G1098">
        <v>129.97999999999999</v>
      </c>
      <c r="H1098">
        <v>3</v>
      </c>
      <c r="I1098">
        <v>0</v>
      </c>
      <c r="J1098" t="s">
        <v>28</v>
      </c>
      <c r="K1098" t="s">
        <v>99</v>
      </c>
      <c r="L1098" t="s">
        <v>21</v>
      </c>
      <c r="M1098" t="s">
        <v>36</v>
      </c>
      <c r="N1098" t="s">
        <v>41</v>
      </c>
    </row>
    <row r="1099" spans="1:14" x14ac:dyDescent="0.3">
      <c r="A1099">
        <v>1098</v>
      </c>
      <c r="B1099" t="s">
        <v>37</v>
      </c>
      <c r="C1099" t="s">
        <v>393</v>
      </c>
      <c r="D1099" t="s">
        <v>295</v>
      </c>
      <c r="E1099" t="s">
        <v>394</v>
      </c>
      <c r="F1099" t="s">
        <v>18</v>
      </c>
      <c r="G1099">
        <v>320.27</v>
      </c>
      <c r="H1099">
        <v>1</v>
      </c>
      <c r="I1099">
        <v>1</v>
      </c>
      <c r="J1099" t="s">
        <v>35</v>
      </c>
      <c r="K1099" t="s">
        <v>44</v>
      </c>
      <c r="L1099" t="s">
        <v>60</v>
      </c>
      <c r="M1099" t="s">
        <v>36</v>
      </c>
      <c r="N1099" t="s">
        <v>41</v>
      </c>
    </row>
    <row r="1100" spans="1:14" x14ac:dyDescent="0.3">
      <c r="A1100">
        <v>1099</v>
      </c>
      <c r="B1100" t="s">
        <v>50</v>
      </c>
      <c r="C1100" t="s">
        <v>46</v>
      </c>
      <c r="D1100" t="s">
        <v>461</v>
      </c>
      <c r="E1100" t="s">
        <v>168</v>
      </c>
      <c r="F1100" t="s">
        <v>49</v>
      </c>
      <c r="G1100">
        <v>125.52</v>
      </c>
      <c r="H1100">
        <v>3</v>
      </c>
      <c r="I1100">
        <v>0</v>
      </c>
      <c r="J1100" t="s">
        <v>35</v>
      </c>
      <c r="K1100" t="s">
        <v>66</v>
      </c>
      <c r="L1100" t="s">
        <v>21</v>
      </c>
      <c r="M1100" t="s">
        <v>36</v>
      </c>
      <c r="N1100" t="s">
        <v>41</v>
      </c>
    </row>
    <row r="1101" spans="1:14" x14ac:dyDescent="0.3">
      <c r="A1101">
        <v>1100</v>
      </c>
      <c r="B1101" t="s">
        <v>37</v>
      </c>
      <c r="C1101" t="s">
        <v>315</v>
      </c>
      <c r="D1101" t="s">
        <v>298</v>
      </c>
      <c r="E1101" t="s">
        <v>279</v>
      </c>
      <c r="F1101" t="s">
        <v>49</v>
      </c>
      <c r="G1101">
        <v>90.03</v>
      </c>
      <c r="H1101">
        <v>1</v>
      </c>
      <c r="I1101">
        <v>0</v>
      </c>
      <c r="J1101" t="s">
        <v>28</v>
      </c>
      <c r="K1101" t="s">
        <v>66</v>
      </c>
      <c r="L1101" t="s">
        <v>56</v>
      </c>
      <c r="M1101" t="s">
        <v>36</v>
      </c>
      <c r="N1101" t="s">
        <v>41</v>
      </c>
    </row>
    <row r="1102" spans="1:14" x14ac:dyDescent="0.3">
      <c r="A1102">
        <v>1101</v>
      </c>
      <c r="B1102" t="s">
        <v>31</v>
      </c>
      <c r="C1102" t="s">
        <v>77</v>
      </c>
      <c r="D1102" t="s">
        <v>222</v>
      </c>
      <c r="E1102" t="s">
        <v>223</v>
      </c>
      <c r="F1102" t="s">
        <v>27</v>
      </c>
      <c r="G1102">
        <v>170.24</v>
      </c>
      <c r="H1102">
        <v>2</v>
      </c>
      <c r="I1102">
        <v>0</v>
      </c>
      <c r="J1102" t="s">
        <v>28</v>
      </c>
      <c r="K1102" t="s">
        <v>99</v>
      </c>
      <c r="L1102" t="s">
        <v>56</v>
      </c>
      <c r="M1102" t="s">
        <v>36</v>
      </c>
      <c r="N1102" t="s">
        <v>41</v>
      </c>
    </row>
    <row r="1103" spans="1:14" x14ac:dyDescent="0.3">
      <c r="A1103">
        <v>1102</v>
      </c>
      <c r="B1103" t="s">
        <v>14</v>
      </c>
      <c r="C1103" t="s">
        <v>246</v>
      </c>
      <c r="D1103" t="s">
        <v>325</v>
      </c>
      <c r="E1103" t="s">
        <v>185</v>
      </c>
      <c r="F1103" t="s">
        <v>27</v>
      </c>
      <c r="G1103">
        <v>177.04</v>
      </c>
      <c r="H1103">
        <v>2</v>
      </c>
      <c r="I1103">
        <v>1</v>
      </c>
      <c r="J1103" t="s">
        <v>35</v>
      </c>
      <c r="K1103" t="s">
        <v>20</v>
      </c>
      <c r="L1103" t="s">
        <v>56</v>
      </c>
      <c r="M1103" t="s">
        <v>36</v>
      </c>
      <c r="N1103" t="s">
        <v>30</v>
      </c>
    </row>
    <row r="1104" spans="1:14" x14ac:dyDescent="0.3">
      <c r="A1104">
        <v>1103</v>
      </c>
      <c r="B1104" t="s">
        <v>31</v>
      </c>
      <c r="C1104" t="s">
        <v>210</v>
      </c>
      <c r="D1104" t="s">
        <v>396</v>
      </c>
      <c r="E1104" t="s">
        <v>451</v>
      </c>
      <c r="F1104" t="s">
        <v>18</v>
      </c>
      <c r="G1104">
        <v>243.59</v>
      </c>
      <c r="H1104">
        <v>3</v>
      </c>
      <c r="I1104">
        <v>0</v>
      </c>
      <c r="J1104" t="s">
        <v>55</v>
      </c>
      <c r="K1104" t="s">
        <v>44</v>
      </c>
      <c r="L1104" t="s">
        <v>56</v>
      </c>
      <c r="M1104" t="s">
        <v>36</v>
      </c>
      <c r="N1104" t="s">
        <v>41</v>
      </c>
    </row>
    <row r="1105" spans="1:14" x14ac:dyDescent="0.3">
      <c r="A1105">
        <v>1104</v>
      </c>
      <c r="B1105" t="s">
        <v>50</v>
      </c>
      <c r="C1105" t="s">
        <v>115</v>
      </c>
      <c r="D1105" t="s">
        <v>341</v>
      </c>
      <c r="E1105" t="s">
        <v>73</v>
      </c>
      <c r="F1105" t="s">
        <v>27</v>
      </c>
      <c r="G1105">
        <v>238.92</v>
      </c>
      <c r="H1105">
        <v>2</v>
      </c>
      <c r="I1105">
        <v>0</v>
      </c>
      <c r="J1105" t="s">
        <v>35</v>
      </c>
      <c r="K1105" t="s">
        <v>44</v>
      </c>
      <c r="L1105" t="s">
        <v>60</v>
      </c>
      <c r="M1105" t="s">
        <v>36</v>
      </c>
      <c r="N1105" t="s">
        <v>41</v>
      </c>
    </row>
    <row r="1106" spans="1:14" x14ac:dyDescent="0.3">
      <c r="A1106">
        <v>1105</v>
      </c>
      <c r="B1106" t="s">
        <v>31</v>
      </c>
      <c r="C1106" t="s">
        <v>413</v>
      </c>
      <c r="D1106" t="s">
        <v>329</v>
      </c>
      <c r="E1106" t="s">
        <v>414</v>
      </c>
      <c r="F1106" t="s">
        <v>18</v>
      </c>
      <c r="G1106">
        <v>196.04</v>
      </c>
      <c r="H1106">
        <v>2</v>
      </c>
      <c r="I1106">
        <v>1</v>
      </c>
      <c r="J1106" t="s">
        <v>28</v>
      </c>
      <c r="K1106" t="s">
        <v>66</v>
      </c>
      <c r="L1106" t="s">
        <v>21</v>
      </c>
      <c r="M1106" t="s">
        <v>22</v>
      </c>
      <c r="N1106" t="s">
        <v>41</v>
      </c>
    </row>
    <row r="1107" spans="1:14" x14ac:dyDescent="0.3">
      <c r="A1107">
        <v>1106</v>
      </c>
      <c r="B1107" t="s">
        <v>50</v>
      </c>
      <c r="C1107" t="s">
        <v>75</v>
      </c>
      <c r="D1107" t="s">
        <v>246</v>
      </c>
      <c r="E1107" t="s">
        <v>256</v>
      </c>
      <c r="F1107" t="s">
        <v>49</v>
      </c>
      <c r="G1107">
        <v>106.17</v>
      </c>
      <c r="H1107">
        <v>3</v>
      </c>
      <c r="I1107">
        <v>0</v>
      </c>
      <c r="J1107" t="s">
        <v>35</v>
      </c>
      <c r="K1107" t="s">
        <v>29</v>
      </c>
      <c r="L1107" t="s">
        <v>21</v>
      </c>
      <c r="M1107" t="s">
        <v>36</v>
      </c>
      <c r="N1107" t="s">
        <v>41</v>
      </c>
    </row>
    <row r="1108" spans="1:14" x14ac:dyDescent="0.3">
      <c r="A1108">
        <v>1107</v>
      </c>
      <c r="B1108" t="s">
        <v>37</v>
      </c>
      <c r="C1108" t="s">
        <v>412</v>
      </c>
      <c r="D1108" t="s">
        <v>312</v>
      </c>
      <c r="E1108" t="s">
        <v>32</v>
      </c>
      <c r="F1108" t="s">
        <v>49</v>
      </c>
      <c r="G1108">
        <v>132.49</v>
      </c>
      <c r="H1108">
        <v>2</v>
      </c>
      <c r="I1108">
        <v>0</v>
      </c>
      <c r="J1108" t="s">
        <v>55</v>
      </c>
      <c r="K1108" t="s">
        <v>99</v>
      </c>
      <c r="L1108" t="s">
        <v>21</v>
      </c>
      <c r="M1108" t="s">
        <v>36</v>
      </c>
      <c r="N1108" t="s">
        <v>95</v>
      </c>
    </row>
    <row r="1109" spans="1:14" x14ac:dyDescent="0.3">
      <c r="A1109">
        <v>1108</v>
      </c>
      <c r="B1109" t="s">
        <v>31</v>
      </c>
      <c r="C1109" t="s">
        <v>83</v>
      </c>
      <c r="D1109" t="s">
        <v>403</v>
      </c>
      <c r="E1109" t="s">
        <v>384</v>
      </c>
      <c r="F1109" t="s">
        <v>54</v>
      </c>
      <c r="G1109">
        <v>331.19</v>
      </c>
      <c r="H1109">
        <v>4</v>
      </c>
      <c r="I1109">
        <v>0</v>
      </c>
      <c r="J1109" t="s">
        <v>35</v>
      </c>
      <c r="K1109" t="s">
        <v>20</v>
      </c>
      <c r="L1109" t="s">
        <v>56</v>
      </c>
      <c r="M1109" t="s">
        <v>36</v>
      </c>
      <c r="N1109" t="s">
        <v>41</v>
      </c>
    </row>
    <row r="1110" spans="1:14" x14ac:dyDescent="0.3">
      <c r="A1110">
        <v>1109</v>
      </c>
      <c r="B1110" t="s">
        <v>31</v>
      </c>
      <c r="C1110" t="s">
        <v>62</v>
      </c>
      <c r="D1110" t="s">
        <v>282</v>
      </c>
      <c r="E1110" t="s">
        <v>17</v>
      </c>
      <c r="F1110" t="s">
        <v>49</v>
      </c>
      <c r="G1110">
        <v>115.27</v>
      </c>
      <c r="H1110">
        <v>2</v>
      </c>
      <c r="I1110">
        <v>2</v>
      </c>
      <c r="J1110" t="s">
        <v>28</v>
      </c>
      <c r="K1110" t="s">
        <v>66</v>
      </c>
      <c r="L1110" t="s">
        <v>21</v>
      </c>
      <c r="M1110" t="s">
        <v>36</v>
      </c>
      <c r="N1110" t="s">
        <v>41</v>
      </c>
    </row>
    <row r="1111" spans="1:14" x14ac:dyDescent="0.3">
      <c r="A1111">
        <v>1110</v>
      </c>
      <c r="B1111" t="s">
        <v>31</v>
      </c>
      <c r="C1111" t="s">
        <v>40</v>
      </c>
      <c r="D1111" t="s">
        <v>89</v>
      </c>
      <c r="E1111" t="s">
        <v>131</v>
      </c>
      <c r="F1111" t="s">
        <v>49</v>
      </c>
      <c r="G1111">
        <v>87.15</v>
      </c>
      <c r="H1111">
        <v>2</v>
      </c>
      <c r="I1111">
        <v>2</v>
      </c>
      <c r="J1111" t="s">
        <v>28</v>
      </c>
      <c r="K1111" t="s">
        <v>99</v>
      </c>
      <c r="L1111" t="s">
        <v>56</v>
      </c>
      <c r="M1111" t="s">
        <v>36</v>
      </c>
      <c r="N1111" t="s">
        <v>41</v>
      </c>
    </row>
    <row r="1112" spans="1:14" x14ac:dyDescent="0.3">
      <c r="A1112">
        <v>1111</v>
      </c>
      <c r="B1112" t="s">
        <v>37</v>
      </c>
      <c r="C1112" t="s">
        <v>203</v>
      </c>
      <c r="D1112" t="s">
        <v>332</v>
      </c>
      <c r="E1112" t="s">
        <v>214</v>
      </c>
      <c r="F1112" t="s">
        <v>27</v>
      </c>
      <c r="G1112">
        <v>177.77</v>
      </c>
      <c r="H1112">
        <v>1</v>
      </c>
      <c r="I1112">
        <v>0</v>
      </c>
      <c r="J1112" t="s">
        <v>55</v>
      </c>
      <c r="K1112" t="s">
        <v>99</v>
      </c>
      <c r="L1112" t="s">
        <v>21</v>
      </c>
      <c r="M1112" t="s">
        <v>22</v>
      </c>
      <c r="N1112" t="s">
        <v>23</v>
      </c>
    </row>
    <row r="1113" spans="1:14" x14ac:dyDescent="0.3">
      <c r="A1113">
        <v>1112</v>
      </c>
      <c r="B1113" t="s">
        <v>37</v>
      </c>
      <c r="C1113" t="s">
        <v>176</v>
      </c>
      <c r="D1113" t="s">
        <v>107</v>
      </c>
      <c r="E1113" t="s">
        <v>195</v>
      </c>
      <c r="F1113" t="s">
        <v>54</v>
      </c>
      <c r="G1113">
        <v>530.35</v>
      </c>
      <c r="H1113">
        <v>2</v>
      </c>
      <c r="I1113">
        <v>0</v>
      </c>
      <c r="J1113" t="s">
        <v>35</v>
      </c>
      <c r="K1113" t="s">
        <v>66</v>
      </c>
      <c r="L1113" t="s">
        <v>70</v>
      </c>
      <c r="M1113" t="s">
        <v>22</v>
      </c>
      <c r="N1113" t="s">
        <v>30</v>
      </c>
    </row>
    <row r="1114" spans="1:14" x14ac:dyDescent="0.3">
      <c r="A1114">
        <v>1113</v>
      </c>
      <c r="B1114" t="s">
        <v>37</v>
      </c>
      <c r="C1114" t="s">
        <v>260</v>
      </c>
      <c r="D1114" t="s">
        <v>450</v>
      </c>
      <c r="E1114" t="s">
        <v>352</v>
      </c>
      <c r="F1114" t="s">
        <v>49</v>
      </c>
      <c r="G1114">
        <v>83.88</v>
      </c>
      <c r="H1114">
        <v>3</v>
      </c>
      <c r="I1114">
        <v>3</v>
      </c>
      <c r="J1114" t="s">
        <v>28</v>
      </c>
      <c r="K1114" t="s">
        <v>20</v>
      </c>
      <c r="L1114" t="s">
        <v>21</v>
      </c>
      <c r="M1114" t="s">
        <v>36</v>
      </c>
      <c r="N1114" t="s">
        <v>41</v>
      </c>
    </row>
    <row r="1115" spans="1:14" x14ac:dyDescent="0.3">
      <c r="A1115">
        <v>1114</v>
      </c>
      <c r="B1115" t="s">
        <v>50</v>
      </c>
      <c r="C1115" t="s">
        <v>210</v>
      </c>
      <c r="D1115" t="s">
        <v>182</v>
      </c>
      <c r="E1115" t="s">
        <v>75</v>
      </c>
      <c r="F1115" t="s">
        <v>49</v>
      </c>
      <c r="G1115">
        <v>135.94999999999999</v>
      </c>
      <c r="H1115">
        <v>2</v>
      </c>
      <c r="I1115">
        <v>1</v>
      </c>
      <c r="J1115" t="s">
        <v>35</v>
      </c>
      <c r="K1115" t="s">
        <v>44</v>
      </c>
      <c r="L1115" t="s">
        <v>21</v>
      </c>
      <c r="M1115" t="s">
        <v>36</v>
      </c>
      <c r="N1115" t="s">
        <v>41</v>
      </c>
    </row>
    <row r="1116" spans="1:14" x14ac:dyDescent="0.3">
      <c r="A1116">
        <v>1115</v>
      </c>
      <c r="B1116" t="s">
        <v>31</v>
      </c>
      <c r="C1116" t="s">
        <v>96</v>
      </c>
      <c r="D1116" t="s">
        <v>67</v>
      </c>
      <c r="E1116" t="s">
        <v>251</v>
      </c>
      <c r="F1116" t="s">
        <v>49</v>
      </c>
      <c r="G1116">
        <v>57.65</v>
      </c>
      <c r="H1116">
        <v>1</v>
      </c>
      <c r="I1116">
        <v>0</v>
      </c>
      <c r="J1116" t="s">
        <v>28</v>
      </c>
      <c r="K1116" t="s">
        <v>44</v>
      </c>
      <c r="L1116" t="s">
        <v>60</v>
      </c>
      <c r="M1116" t="s">
        <v>36</v>
      </c>
      <c r="N1116" t="s">
        <v>41</v>
      </c>
    </row>
    <row r="1117" spans="1:14" x14ac:dyDescent="0.3">
      <c r="A1117">
        <v>1116</v>
      </c>
      <c r="B1117" t="s">
        <v>37</v>
      </c>
      <c r="C1117" t="s">
        <v>51</v>
      </c>
      <c r="D1117" t="s">
        <v>52</v>
      </c>
      <c r="E1117" t="s">
        <v>347</v>
      </c>
      <c r="F1117" t="s">
        <v>27</v>
      </c>
      <c r="G1117">
        <v>193.3</v>
      </c>
      <c r="H1117">
        <v>2</v>
      </c>
      <c r="I1117">
        <v>0</v>
      </c>
      <c r="J1117" t="s">
        <v>94</v>
      </c>
      <c r="K1117" t="s">
        <v>99</v>
      </c>
      <c r="L1117" t="s">
        <v>60</v>
      </c>
      <c r="M1117" t="s">
        <v>36</v>
      </c>
      <c r="N1117" t="s">
        <v>41</v>
      </c>
    </row>
    <row r="1118" spans="1:14" x14ac:dyDescent="0.3">
      <c r="A1118">
        <v>1117</v>
      </c>
      <c r="B1118" t="s">
        <v>31</v>
      </c>
      <c r="C1118" t="s">
        <v>192</v>
      </c>
      <c r="D1118" t="s">
        <v>141</v>
      </c>
      <c r="E1118" t="s">
        <v>279</v>
      </c>
      <c r="F1118" t="s">
        <v>54</v>
      </c>
      <c r="G1118">
        <v>368.95</v>
      </c>
      <c r="H1118">
        <v>3</v>
      </c>
      <c r="I1118">
        <v>0</v>
      </c>
      <c r="J1118" t="s">
        <v>55</v>
      </c>
      <c r="K1118" t="s">
        <v>29</v>
      </c>
      <c r="L1118" t="s">
        <v>56</v>
      </c>
      <c r="M1118" t="s">
        <v>22</v>
      </c>
      <c r="N1118" t="s">
        <v>41</v>
      </c>
    </row>
    <row r="1119" spans="1:14" x14ac:dyDescent="0.3">
      <c r="A1119">
        <v>1118</v>
      </c>
      <c r="B1119" t="s">
        <v>50</v>
      </c>
      <c r="C1119" t="s">
        <v>68</v>
      </c>
      <c r="D1119" t="s">
        <v>47</v>
      </c>
      <c r="E1119" t="s">
        <v>348</v>
      </c>
      <c r="F1119" t="s">
        <v>27</v>
      </c>
      <c r="G1119">
        <v>243.06</v>
      </c>
      <c r="H1119">
        <v>2</v>
      </c>
      <c r="I1119">
        <v>0</v>
      </c>
      <c r="J1119" t="s">
        <v>28</v>
      </c>
      <c r="K1119" t="s">
        <v>99</v>
      </c>
      <c r="L1119" t="s">
        <v>21</v>
      </c>
      <c r="M1119" t="s">
        <v>36</v>
      </c>
      <c r="N1119" t="s">
        <v>95</v>
      </c>
    </row>
    <row r="1120" spans="1:14" x14ac:dyDescent="0.3">
      <c r="A1120">
        <v>1119</v>
      </c>
      <c r="B1120" t="s">
        <v>14</v>
      </c>
      <c r="C1120" t="s">
        <v>135</v>
      </c>
      <c r="D1120" t="s">
        <v>371</v>
      </c>
      <c r="E1120" t="s">
        <v>265</v>
      </c>
      <c r="F1120" t="s">
        <v>27</v>
      </c>
      <c r="G1120">
        <v>135.80000000000001</v>
      </c>
      <c r="H1120">
        <v>2</v>
      </c>
      <c r="I1120">
        <v>2</v>
      </c>
      <c r="J1120" t="s">
        <v>35</v>
      </c>
      <c r="K1120" t="s">
        <v>29</v>
      </c>
      <c r="L1120" t="s">
        <v>21</v>
      </c>
      <c r="M1120" t="s">
        <v>36</v>
      </c>
      <c r="N1120" t="s">
        <v>41</v>
      </c>
    </row>
    <row r="1121" spans="1:14" x14ac:dyDescent="0.3">
      <c r="A1121">
        <v>1120</v>
      </c>
      <c r="B1121" t="s">
        <v>31</v>
      </c>
      <c r="C1121" t="s">
        <v>272</v>
      </c>
      <c r="D1121" t="s">
        <v>191</v>
      </c>
      <c r="E1121" t="s">
        <v>428</v>
      </c>
      <c r="F1121" t="s">
        <v>54</v>
      </c>
      <c r="G1121">
        <v>298.64999999999998</v>
      </c>
      <c r="H1121">
        <v>3</v>
      </c>
      <c r="I1121">
        <v>0</v>
      </c>
      <c r="J1121" t="s">
        <v>28</v>
      </c>
      <c r="K1121" t="s">
        <v>44</v>
      </c>
      <c r="L1121" t="s">
        <v>21</v>
      </c>
      <c r="M1121" t="s">
        <v>36</v>
      </c>
      <c r="N1121" t="s">
        <v>41</v>
      </c>
    </row>
    <row r="1122" spans="1:14" x14ac:dyDescent="0.3">
      <c r="A1122">
        <v>1121</v>
      </c>
      <c r="B1122" t="s">
        <v>31</v>
      </c>
      <c r="C1122" t="s">
        <v>108</v>
      </c>
      <c r="D1122" t="s">
        <v>221</v>
      </c>
      <c r="E1122" t="s">
        <v>215</v>
      </c>
      <c r="F1122" t="s">
        <v>49</v>
      </c>
      <c r="G1122">
        <v>114.68</v>
      </c>
      <c r="H1122">
        <v>1</v>
      </c>
      <c r="I1122">
        <v>0</v>
      </c>
      <c r="J1122" t="s">
        <v>55</v>
      </c>
      <c r="K1122" t="s">
        <v>44</v>
      </c>
      <c r="L1122" t="s">
        <v>70</v>
      </c>
      <c r="M1122" t="s">
        <v>36</v>
      </c>
      <c r="N1122" t="s">
        <v>41</v>
      </c>
    </row>
    <row r="1123" spans="1:14" x14ac:dyDescent="0.3">
      <c r="A1123">
        <v>1122</v>
      </c>
      <c r="B1123" t="s">
        <v>14</v>
      </c>
      <c r="C1123" t="s">
        <v>443</v>
      </c>
      <c r="D1123" t="s">
        <v>277</v>
      </c>
      <c r="E1123" t="s">
        <v>188</v>
      </c>
      <c r="F1123" t="s">
        <v>27</v>
      </c>
      <c r="G1123">
        <v>119.08</v>
      </c>
      <c r="H1123">
        <v>2</v>
      </c>
      <c r="I1123">
        <v>1</v>
      </c>
      <c r="J1123" t="s">
        <v>28</v>
      </c>
      <c r="K1123" t="s">
        <v>20</v>
      </c>
      <c r="L1123" t="s">
        <v>60</v>
      </c>
      <c r="M1123" t="s">
        <v>36</v>
      </c>
      <c r="N1123" t="s">
        <v>23</v>
      </c>
    </row>
    <row r="1124" spans="1:14" x14ac:dyDescent="0.3">
      <c r="A1124">
        <v>1123</v>
      </c>
      <c r="B1124" t="s">
        <v>37</v>
      </c>
      <c r="C1124" t="s">
        <v>226</v>
      </c>
      <c r="D1124" t="s">
        <v>214</v>
      </c>
      <c r="E1124" t="s">
        <v>102</v>
      </c>
      <c r="F1124" t="s">
        <v>18</v>
      </c>
      <c r="G1124">
        <v>215.22</v>
      </c>
      <c r="H1124">
        <v>1</v>
      </c>
      <c r="I1124">
        <v>0</v>
      </c>
      <c r="J1124" t="s">
        <v>35</v>
      </c>
      <c r="K1124" t="s">
        <v>66</v>
      </c>
      <c r="L1124" t="s">
        <v>60</v>
      </c>
      <c r="M1124" t="s">
        <v>22</v>
      </c>
      <c r="N1124" t="s">
        <v>45</v>
      </c>
    </row>
    <row r="1125" spans="1:14" x14ac:dyDescent="0.3">
      <c r="A1125">
        <v>1124</v>
      </c>
      <c r="B1125" t="s">
        <v>50</v>
      </c>
      <c r="C1125" t="s">
        <v>100</v>
      </c>
      <c r="D1125" t="s">
        <v>216</v>
      </c>
      <c r="E1125" t="s">
        <v>344</v>
      </c>
      <c r="F1125" t="s">
        <v>54</v>
      </c>
      <c r="G1125">
        <v>521.37</v>
      </c>
      <c r="H1125">
        <v>3</v>
      </c>
      <c r="I1125">
        <v>1</v>
      </c>
      <c r="J1125" t="s">
        <v>35</v>
      </c>
      <c r="K1125" t="s">
        <v>29</v>
      </c>
      <c r="L1125" t="s">
        <v>21</v>
      </c>
      <c r="M1125" t="s">
        <v>36</v>
      </c>
      <c r="N1125" t="s">
        <v>41</v>
      </c>
    </row>
    <row r="1126" spans="1:14" x14ac:dyDescent="0.3">
      <c r="A1126">
        <v>1125</v>
      </c>
      <c r="B1126" t="s">
        <v>14</v>
      </c>
      <c r="C1126" t="s">
        <v>120</v>
      </c>
      <c r="D1126" t="s">
        <v>90</v>
      </c>
      <c r="E1126" t="s">
        <v>410</v>
      </c>
      <c r="F1126" t="s">
        <v>49</v>
      </c>
      <c r="G1126">
        <v>99.57</v>
      </c>
      <c r="H1126">
        <v>1</v>
      </c>
      <c r="I1126">
        <v>1</v>
      </c>
      <c r="J1126" t="s">
        <v>35</v>
      </c>
      <c r="K1126" t="s">
        <v>44</v>
      </c>
      <c r="L1126" t="s">
        <v>60</v>
      </c>
      <c r="M1126" t="s">
        <v>36</v>
      </c>
      <c r="N1126" t="s">
        <v>41</v>
      </c>
    </row>
    <row r="1127" spans="1:14" x14ac:dyDescent="0.3">
      <c r="A1127">
        <v>1126</v>
      </c>
      <c r="B1127" t="s">
        <v>14</v>
      </c>
      <c r="C1127" t="s">
        <v>369</v>
      </c>
      <c r="D1127" t="s">
        <v>237</v>
      </c>
      <c r="E1127" t="s">
        <v>233</v>
      </c>
      <c r="F1127" t="s">
        <v>49</v>
      </c>
      <c r="G1127">
        <v>69.89</v>
      </c>
      <c r="H1127">
        <v>4</v>
      </c>
      <c r="I1127">
        <v>0</v>
      </c>
      <c r="J1127" t="s">
        <v>55</v>
      </c>
      <c r="K1127" t="s">
        <v>20</v>
      </c>
      <c r="L1127" t="s">
        <v>21</v>
      </c>
      <c r="M1127" t="s">
        <v>36</v>
      </c>
      <c r="N1127" t="s">
        <v>30</v>
      </c>
    </row>
    <row r="1128" spans="1:14" x14ac:dyDescent="0.3">
      <c r="A1128">
        <v>1127</v>
      </c>
      <c r="B1128" t="s">
        <v>50</v>
      </c>
      <c r="C1128" t="s">
        <v>141</v>
      </c>
      <c r="D1128" t="s">
        <v>298</v>
      </c>
      <c r="E1128" t="s">
        <v>138</v>
      </c>
      <c r="F1128" t="s">
        <v>54</v>
      </c>
      <c r="G1128">
        <v>334.13</v>
      </c>
      <c r="H1128">
        <v>2</v>
      </c>
      <c r="I1128">
        <v>1</v>
      </c>
      <c r="J1128" t="s">
        <v>28</v>
      </c>
      <c r="K1128" t="s">
        <v>99</v>
      </c>
      <c r="L1128" t="s">
        <v>21</v>
      </c>
      <c r="M1128" t="s">
        <v>22</v>
      </c>
      <c r="N1128" t="s">
        <v>23</v>
      </c>
    </row>
    <row r="1129" spans="1:14" x14ac:dyDescent="0.3">
      <c r="A1129">
        <v>1128</v>
      </c>
      <c r="B1129" t="s">
        <v>14</v>
      </c>
      <c r="C1129" t="s">
        <v>198</v>
      </c>
      <c r="D1129" t="s">
        <v>207</v>
      </c>
      <c r="E1129" t="s">
        <v>281</v>
      </c>
      <c r="F1129" t="s">
        <v>18</v>
      </c>
      <c r="G1129">
        <v>222.95</v>
      </c>
      <c r="H1129">
        <v>1</v>
      </c>
      <c r="I1129">
        <v>2</v>
      </c>
      <c r="J1129" t="s">
        <v>28</v>
      </c>
      <c r="K1129" t="s">
        <v>20</v>
      </c>
      <c r="L1129" t="s">
        <v>56</v>
      </c>
      <c r="M1129" t="s">
        <v>36</v>
      </c>
      <c r="N1129" t="s">
        <v>95</v>
      </c>
    </row>
    <row r="1130" spans="1:14" x14ac:dyDescent="0.3">
      <c r="A1130">
        <v>1129</v>
      </c>
      <c r="B1130" t="s">
        <v>50</v>
      </c>
      <c r="C1130" t="s">
        <v>250</v>
      </c>
      <c r="D1130" t="s">
        <v>326</v>
      </c>
      <c r="E1130" t="s">
        <v>462</v>
      </c>
      <c r="F1130" t="s">
        <v>49</v>
      </c>
      <c r="G1130">
        <v>127.98</v>
      </c>
      <c r="H1130">
        <v>3</v>
      </c>
      <c r="I1130">
        <v>0</v>
      </c>
      <c r="J1130" t="s">
        <v>55</v>
      </c>
      <c r="K1130" t="s">
        <v>66</v>
      </c>
      <c r="L1130" t="s">
        <v>21</v>
      </c>
      <c r="M1130" t="s">
        <v>22</v>
      </c>
      <c r="N1130" t="s">
        <v>23</v>
      </c>
    </row>
    <row r="1131" spans="1:14" x14ac:dyDescent="0.3">
      <c r="A1131">
        <v>1130</v>
      </c>
      <c r="B1131" t="s">
        <v>50</v>
      </c>
      <c r="C1131" t="s">
        <v>270</v>
      </c>
      <c r="D1131" t="s">
        <v>48</v>
      </c>
      <c r="E1131" t="s">
        <v>69</v>
      </c>
      <c r="F1131" t="s">
        <v>27</v>
      </c>
      <c r="G1131">
        <v>238.04</v>
      </c>
      <c r="H1131">
        <v>1</v>
      </c>
      <c r="I1131">
        <v>0</v>
      </c>
      <c r="J1131" t="s">
        <v>35</v>
      </c>
      <c r="K1131" t="s">
        <v>20</v>
      </c>
      <c r="L1131" t="s">
        <v>60</v>
      </c>
      <c r="M1131" t="s">
        <v>36</v>
      </c>
      <c r="N1131" t="s">
        <v>41</v>
      </c>
    </row>
    <row r="1132" spans="1:14" x14ac:dyDescent="0.3">
      <c r="A1132">
        <v>1131</v>
      </c>
      <c r="B1132" t="s">
        <v>37</v>
      </c>
      <c r="C1132" t="s">
        <v>169</v>
      </c>
      <c r="D1132" t="s">
        <v>122</v>
      </c>
      <c r="E1132" t="s">
        <v>167</v>
      </c>
      <c r="F1132" t="s">
        <v>49</v>
      </c>
      <c r="G1132">
        <v>84.46</v>
      </c>
      <c r="H1132">
        <v>1</v>
      </c>
      <c r="I1132">
        <v>0</v>
      </c>
      <c r="J1132" t="s">
        <v>28</v>
      </c>
      <c r="K1132" t="s">
        <v>66</v>
      </c>
      <c r="L1132" t="s">
        <v>56</v>
      </c>
      <c r="M1132" t="s">
        <v>36</v>
      </c>
      <c r="N1132" t="s">
        <v>95</v>
      </c>
    </row>
    <row r="1133" spans="1:14" x14ac:dyDescent="0.3">
      <c r="A1133">
        <v>1132</v>
      </c>
      <c r="B1133" t="s">
        <v>14</v>
      </c>
      <c r="C1133" t="s">
        <v>259</v>
      </c>
      <c r="D1133" t="s">
        <v>176</v>
      </c>
      <c r="E1133" t="s">
        <v>229</v>
      </c>
      <c r="F1133" t="s">
        <v>49</v>
      </c>
      <c r="G1133">
        <v>106.74</v>
      </c>
      <c r="H1133">
        <v>2</v>
      </c>
      <c r="I1133">
        <v>1</v>
      </c>
      <c r="J1133" t="s">
        <v>35</v>
      </c>
      <c r="K1133" t="s">
        <v>29</v>
      </c>
      <c r="L1133" t="s">
        <v>21</v>
      </c>
      <c r="M1133" t="s">
        <v>22</v>
      </c>
      <c r="N1133" t="s">
        <v>45</v>
      </c>
    </row>
    <row r="1134" spans="1:14" x14ac:dyDescent="0.3">
      <c r="A1134">
        <v>1133</v>
      </c>
      <c r="B1134" t="s">
        <v>14</v>
      </c>
      <c r="C1134" t="s">
        <v>453</v>
      </c>
      <c r="D1134" t="s">
        <v>120</v>
      </c>
      <c r="E1134" t="s">
        <v>195</v>
      </c>
      <c r="F1134" t="s">
        <v>18</v>
      </c>
      <c r="G1134">
        <v>193.53</v>
      </c>
      <c r="H1134">
        <v>4</v>
      </c>
      <c r="I1134">
        <v>2</v>
      </c>
      <c r="J1134" t="s">
        <v>28</v>
      </c>
      <c r="K1134" t="s">
        <v>20</v>
      </c>
      <c r="L1134" t="s">
        <v>21</v>
      </c>
      <c r="M1134" t="s">
        <v>22</v>
      </c>
      <c r="N1134" t="s">
        <v>23</v>
      </c>
    </row>
    <row r="1135" spans="1:14" x14ac:dyDescent="0.3">
      <c r="A1135">
        <v>1134</v>
      </c>
      <c r="B1135" t="s">
        <v>31</v>
      </c>
      <c r="C1135" t="s">
        <v>313</v>
      </c>
      <c r="D1135" t="s">
        <v>249</v>
      </c>
      <c r="E1135" t="s">
        <v>366</v>
      </c>
      <c r="F1135" t="s">
        <v>49</v>
      </c>
      <c r="G1135">
        <v>79.69</v>
      </c>
      <c r="H1135">
        <v>1</v>
      </c>
      <c r="I1135">
        <v>1</v>
      </c>
      <c r="J1135" t="s">
        <v>28</v>
      </c>
      <c r="K1135" t="s">
        <v>44</v>
      </c>
      <c r="L1135" t="s">
        <v>56</v>
      </c>
      <c r="M1135" t="s">
        <v>36</v>
      </c>
      <c r="N1135" t="s">
        <v>23</v>
      </c>
    </row>
    <row r="1136" spans="1:14" x14ac:dyDescent="0.3">
      <c r="A1136">
        <v>1135</v>
      </c>
      <c r="B1136" t="s">
        <v>37</v>
      </c>
      <c r="C1136" t="s">
        <v>84</v>
      </c>
      <c r="D1136" t="s">
        <v>247</v>
      </c>
      <c r="E1136" t="s">
        <v>253</v>
      </c>
      <c r="F1136" t="s">
        <v>54</v>
      </c>
      <c r="G1136">
        <v>404.05</v>
      </c>
      <c r="H1136">
        <v>2</v>
      </c>
      <c r="I1136">
        <v>0</v>
      </c>
      <c r="J1136" t="s">
        <v>28</v>
      </c>
      <c r="K1136" t="s">
        <v>29</v>
      </c>
      <c r="L1136" t="s">
        <v>56</v>
      </c>
      <c r="M1136" t="s">
        <v>36</v>
      </c>
      <c r="N1136" t="s">
        <v>45</v>
      </c>
    </row>
    <row r="1137" spans="1:14" x14ac:dyDescent="0.3">
      <c r="A1137">
        <v>1136</v>
      </c>
      <c r="B1137" t="s">
        <v>37</v>
      </c>
      <c r="C1137" t="s">
        <v>285</v>
      </c>
      <c r="D1137" t="s">
        <v>150</v>
      </c>
      <c r="E1137" t="s">
        <v>425</v>
      </c>
      <c r="F1137" t="s">
        <v>18</v>
      </c>
      <c r="G1137">
        <v>246.07</v>
      </c>
      <c r="H1137">
        <v>2</v>
      </c>
      <c r="I1137">
        <v>0</v>
      </c>
      <c r="J1137" t="s">
        <v>19</v>
      </c>
      <c r="K1137" t="s">
        <v>20</v>
      </c>
      <c r="L1137" t="s">
        <v>70</v>
      </c>
      <c r="M1137" t="s">
        <v>36</v>
      </c>
      <c r="N1137" t="s">
        <v>95</v>
      </c>
    </row>
    <row r="1138" spans="1:14" x14ac:dyDescent="0.3">
      <c r="A1138">
        <v>1137</v>
      </c>
      <c r="B1138" t="s">
        <v>31</v>
      </c>
      <c r="C1138" t="s">
        <v>254</v>
      </c>
      <c r="D1138" t="s">
        <v>233</v>
      </c>
      <c r="E1138" t="s">
        <v>128</v>
      </c>
      <c r="F1138" t="s">
        <v>49</v>
      </c>
      <c r="G1138">
        <v>66.3</v>
      </c>
      <c r="H1138">
        <v>1</v>
      </c>
      <c r="I1138">
        <v>0</v>
      </c>
      <c r="J1138" t="s">
        <v>35</v>
      </c>
      <c r="K1138" t="s">
        <v>66</v>
      </c>
      <c r="L1138" t="s">
        <v>21</v>
      </c>
      <c r="M1138" t="s">
        <v>36</v>
      </c>
      <c r="N1138" t="s">
        <v>41</v>
      </c>
    </row>
    <row r="1139" spans="1:14" x14ac:dyDescent="0.3">
      <c r="A1139">
        <v>1138</v>
      </c>
      <c r="B1139" t="s">
        <v>37</v>
      </c>
      <c r="C1139" t="s">
        <v>317</v>
      </c>
      <c r="D1139" t="s">
        <v>194</v>
      </c>
      <c r="E1139" t="s">
        <v>450</v>
      </c>
      <c r="F1139" t="s">
        <v>27</v>
      </c>
      <c r="G1139">
        <v>136.21</v>
      </c>
      <c r="H1139">
        <v>4</v>
      </c>
      <c r="I1139">
        <v>2</v>
      </c>
      <c r="J1139" t="s">
        <v>94</v>
      </c>
      <c r="K1139" t="s">
        <v>20</v>
      </c>
      <c r="L1139" t="s">
        <v>60</v>
      </c>
      <c r="M1139" t="s">
        <v>22</v>
      </c>
      <c r="N1139" t="s">
        <v>41</v>
      </c>
    </row>
    <row r="1140" spans="1:14" x14ac:dyDescent="0.3">
      <c r="A1140">
        <v>1139</v>
      </c>
      <c r="B1140" t="s">
        <v>31</v>
      </c>
      <c r="C1140" t="s">
        <v>265</v>
      </c>
      <c r="D1140" t="s">
        <v>243</v>
      </c>
      <c r="E1140" t="s">
        <v>214</v>
      </c>
      <c r="F1140" t="s">
        <v>49</v>
      </c>
      <c r="G1140">
        <v>85.23</v>
      </c>
      <c r="H1140">
        <v>2</v>
      </c>
      <c r="I1140">
        <v>0</v>
      </c>
      <c r="J1140" t="s">
        <v>28</v>
      </c>
      <c r="K1140" t="s">
        <v>99</v>
      </c>
      <c r="L1140" t="s">
        <v>21</v>
      </c>
      <c r="M1140" t="s">
        <v>36</v>
      </c>
      <c r="N1140" t="s">
        <v>41</v>
      </c>
    </row>
    <row r="1141" spans="1:14" x14ac:dyDescent="0.3">
      <c r="A1141">
        <v>1140</v>
      </c>
      <c r="B1141" t="s">
        <v>31</v>
      </c>
      <c r="C1141" t="s">
        <v>223</v>
      </c>
      <c r="D1141" t="s">
        <v>425</v>
      </c>
      <c r="E1141" t="s">
        <v>52</v>
      </c>
      <c r="F1141" t="s">
        <v>49</v>
      </c>
      <c r="G1141">
        <v>108.44</v>
      </c>
      <c r="H1141">
        <v>1</v>
      </c>
      <c r="I1141">
        <v>0</v>
      </c>
      <c r="J1141" t="s">
        <v>35</v>
      </c>
      <c r="K1141" t="s">
        <v>29</v>
      </c>
      <c r="L1141" t="s">
        <v>21</v>
      </c>
      <c r="M1141" t="s">
        <v>36</v>
      </c>
      <c r="N1141" t="s">
        <v>41</v>
      </c>
    </row>
    <row r="1142" spans="1:14" x14ac:dyDescent="0.3">
      <c r="A1142">
        <v>1141</v>
      </c>
      <c r="B1142" t="s">
        <v>37</v>
      </c>
      <c r="C1142" t="s">
        <v>380</v>
      </c>
      <c r="D1142" t="s">
        <v>339</v>
      </c>
      <c r="E1142" t="s">
        <v>360</v>
      </c>
      <c r="F1142" t="s">
        <v>54</v>
      </c>
      <c r="G1142">
        <v>526.88</v>
      </c>
      <c r="H1142">
        <v>2</v>
      </c>
      <c r="I1142">
        <v>0</v>
      </c>
      <c r="J1142" t="s">
        <v>55</v>
      </c>
      <c r="K1142" t="s">
        <v>99</v>
      </c>
      <c r="L1142" t="s">
        <v>21</v>
      </c>
      <c r="M1142" t="s">
        <v>36</v>
      </c>
      <c r="N1142" t="s">
        <v>23</v>
      </c>
    </row>
    <row r="1143" spans="1:14" x14ac:dyDescent="0.3">
      <c r="A1143">
        <v>1142</v>
      </c>
      <c r="B1143" t="s">
        <v>14</v>
      </c>
      <c r="C1143" t="s">
        <v>394</v>
      </c>
      <c r="D1143" t="s">
        <v>450</v>
      </c>
      <c r="E1143" t="s">
        <v>72</v>
      </c>
      <c r="F1143" t="s">
        <v>49</v>
      </c>
      <c r="G1143">
        <v>73.540000000000006</v>
      </c>
      <c r="H1143">
        <v>2</v>
      </c>
      <c r="I1143">
        <v>3</v>
      </c>
      <c r="J1143" t="s">
        <v>28</v>
      </c>
      <c r="K1143" t="s">
        <v>44</v>
      </c>
      <c r="L1143" t="s">
        <v>21</v>
      </c>
      <c r="M1143" t="s">
        <v>36</v>
      </c>
      <c r="N1143" t="s">
        <v>45</v>
      </c>
    </row>
    <row r="1144" spans="1:14" x14ac:dyDescent="0.3">
      <c r="A1144">
        <v>1143</v>
      </c>
      <c r="B1144" t="s">
        <v>14</v>
      </c>
      <c r="C1144" t="s">
        <v>203</v>
      </c>
      <c r="D1144" t="s">
        <v>267</v>
      </c>
      <c r="E1144" t="s">
        <v>405</v>
      </c>
      <c r="F1144" t="s">
        <v>54</v>
      </c>
      <c r="G1144">
        <v>374.05</v>
      </c>
      <c r="H1144">
        <v>3</v>
      </c>
      <c r="I1144">
        <v>2</v>
      </c>
      <c r="J1144" t="s">
        <v>28</v>
      </c>
      <c r="K1144" t="s">
        <v>66</v>
      </c>
      <c r="L1144" t="s">
        <v>21</v>
      </c>
      <c r="M1144" t="s">
        <v>36</v>
      </c>
      <c r="N1144" t="s">
        <v>23</v>
      </c>
    </row>
    <row r="1145" spans="1:14" x14ac:dyDescent="0.3">
      <c r="A1145">
        <v>1144</v>
      </c>
      <c r="B1145" t="s">
        <v>50</v>
      </c>
      <c r="C1145" t="s">
        <v>278</v>
      </c>
      <c r="D1145" t="s">
        <v>275</v>
      </c>
      <c r="E1145" t="s">
        <v>142</v>
      </c>
      <c r="F1145" t="s">
        <v>27</v>
      </c>
      <c r="G1145">
        <v>238.47</v>
      </c>
      <c r="H1145">
        <v>1</v>
      </c>
      <c r="I1145">
        <v>0</v>
      </c>
      <c r="J1145" t="s">
        <v>28</v>
      </c>
      <c r="K1145" t="s">
        <v>29</v>
      </c>
      <c r="L1145" t="s">
        <v>21</v>
      </c>
      <c r="M1145" t="s">
        <v>36</v>
      </c>
      <c r="N1145" t="s">
        <v>45</v>
      </c>
    </row>
    <row r="1146" spans="1:14" x14ac:dyDescent="0.3">
      <c r="A1146">
        <v>1145</v>
      </c>
      <c r="B1146" t="s">
        <v>50</v>
      </c>
      <c r="C1146" t="s">
        <v>167</v>
      </c>
      <c r="D1146" t="s">
        <v>82</v>
      </c>
      <c r="E1146" t="s">
        <v>165</v>
      </c>
      <c r="F1146" t="s">
        <v>27</v>
      </c>
      <c r="G1146">
        <v>139.87</v>
      </c>
      <c r="H1146">
        <v>3</v>
      </c>
      <c r="I1146">
        <v>0</v>
      </c>
      <c r="J1146" t="s">
        <v>55</v>
      </c>
      <c r="K1146" t="s">
        <v>66</v>
      </c>
      <c r="L1146" t="s">
        <v>60</v>
      </c>
      <c r="M1146" t="s">
        <v>22</v>
      </c>
      <c r="N1146" t="s">
        <v>41</v>
      </c>
    </row>
    <row r="1147" spans="1:14" x14ac:dyDescent="0.3">
      <c r="A1147">
        <v>1146</v>
      </c>
      <c r="B1147" t="s">
        <v>50</v>
      </c>
      <c r="C1147" t="s">
        <v>177</v>
      </c>
      <c r="D1147" t="s">
        <v>288</v>
      </c>
      <c r="E1147" t="s">
        <v>402</v>
      </c>
      <c r="F1147" t="s">
        <v>54</v>
      </c>
      <c r="G1147">
        <v>530.34</v>
      </c>
      <c r="H1147">
        <v>2</v>
      </c>
      <c r="I1147">
        <v>0</v>
      </c>
      <c r="J1147" t="s">
        <v>28</v>
      </c>
      <c r="K1147" t="s">
        <v>99</v>
      </c>
      <c r="L1147" t="s">
        <v>21</v>
      </c>
      <c r="M1147" t="s">
        <v>36</v>
      </c>
      <c r="N1147" t="s">
        <v>41</v>
      </c>
    </row>
    <row r="1148" spans="1:14" x14ac:dyDescent="0.3">
      <c r="A1148">
        <v>1147</v>
      </c>
      <c r="B1148" t="s">
        <v>31</v>
      </c>
      <c r="C1148" t="s">
        <v>273</v>
      </c>
      <c r="D1148" t="s">
        <v>303</v>
      </c>
      <c r="E1148" t="s">
        <v>124</v>
      </c>
      <c r="F1148" t="s">
        <v>49</v>
      </c>
      <c r="G1148">
        <v>93.28</v>
      </c>
      <c r="H1148">
        <v>2</v>
      </c>
      <c r="I1148">
        <v>1</v>
      </c>
      <c r="J1148" t="s">
        <v>35</v>
      </c>
      <c r="K1148" t="s">
        <v>99</v>
      </c>
      <c r="L1148" t="s">
        <v>21</v>
      </c>
      <c r="M1148" t="s">
        <v>36</v>
      </c>
      <c r="N1148" t="s">
        <v>45</v>
      </c>
    </row>
    <row r="1149" spans="1:14" x14ac:dyDescent="0.3">
      <c r="A1149">
        <v>1148</v>
      </c>
      <c r="B1149" t="s">
        <v>50</v>
      </c>
      <c r="C1149" t="s">
        <v>115</v>
      </c>
      <c r="D1149" t="s">
        <v>389</v>
      </c>
      <c r="E1149" t="s">
        <v>325</v>
      </c>
      <c r="F1149" t="s">
        <v>54</v>
      </c>
      <c r="G1149">
        <v>503.87</v>
      </c>
      <c r="H1149">
        <v>2</v>
      </c>
      <c r="I1149">
        <v>0</v>
      </c>
      <c r="J1149" t="s">
        <v>28</v>
      </c>
      <c r="K1149" t="s">
        <v>99</v>
      </c>
      <c r="L1149" t="s">
        <v>21</v>
      </c>
      <c r="M1149" t="s">
        <v>36</v>
      </c>
      <c r="N1149" t="s">
        <v>45</v>
      </c>
    </row>
    <row r="1150" spans="1:14" x14ac:dyDescent="0.3">
      <c r="A1150">
        <v>1149</v>
      </c>
      <c r="B1150" t="s">
        <v>31</v>
      </c>
      <c r="C1150" t="s">
        <v>76</v>
      </c>
      <c r="D1150" t="s">
        <v>185</v>
      </c>
      <c r="E1150" t="s">
        <v>231</v>
      </c>
      <c r="F1150" t="s">
        <v>49</v>
      </c>
      <c r="G1150">
        <v>93.44</v>
      </c>
      <c r="H1150">
        <v>2</v>
      </c>
      <c r="I1150">
        <v>3</v>
      </c>
      <c r="J1150" t="s">
        <v>35</v>
      </c>
      <c r="K1150" t="s">
        <v>20</v>
      </c>
      <c r="L1150" t="s">
        <v>60</v>
      </c>
      <c r="M1150" t="s">
        <v>36</v>
      </c>
      <c r="N1150" t="s">
        <v>41</v>
      </c>
    </row>
    <row r="1151" spans="1:14" x14ac:dyDescent="0.3">
      <c r="A1151">
        <v>1150</v>
      </c>
      <c r="B1151" t="s">
        <v>50</v>
      </c>
      <c r="C1151" t="s">
        <v>124</v>
      </c>
      <c r="D1151" t="s">
        <v>416</v>
      </c>
      <c r="E1151" t="s">
        <v>409</v>
      </c>
      <c r="F1151" t="s">
        <v>49</v>
      </c>
      <c r="G1151">
        <v>147.99</v>
      </c>
      <c r="H1151">
        <v>2</v>
      </c>
      <c r="I1151">
        <v>0</v>
      </c>
      <c r="J1151" t="s">
        <v>55</v>
      </c>
      <c r="K1151" t="s">
        <v>66</v>
      </c>
      <c r="L1151" t="s">
        <v>21</v>
      </c>
      <c r="M1151" t="s">
        <v>22</v>
      </c>
      <c r="N1151" t="s">
        <v>23</v>
      </c>
    </row>
    <row r="1152" spans="1:14" x14ac:dyDescent="0.3">
      <c r="A1152">
        <v>1151</v>
      </c>
      <c r="B1152" t="s">
        <v>50</v>
      </c>
      <c r="C1152" t="s">
        <v>332</v>
      </c>
      <c r="D1152" t="s">
        <v>349</v>
      </c>
      <c r="E1152" t="s">
        <v>283</v>
      </c>
      <c r="F1152" t="s">
        <v>27</v>
      </c>
      <c r="G1152">
        <v>147.54</v>
      </c>
      <c r="H1152">
        <v>2</v>
      </c>
      <c r="I1152">
        <v>2</v>
      </c>
      <c r="J1152" t="s">
        <v>55</v>
      </c>
      <c r="K1152" t="s">
        <v>99</v>
      </c>
      <c r="L1152" t="s">
        <v>56</v>
      </c>
      <c r="M1152" t="s">
        <v>22</v>
      </c>
      <c r="N1152" t="s">
        <v>41</v>
      </c>
    </row>
    <row r="1153" spans="1:14" x14ac:dyDescent="0.3">
      <c r="A1153">
        <v>1152</v>
      </c>
      <c r="B1153" t="s">
        <v>31</v>
      </c>
      <c r="C1153" t="s">
        <v>163</v>
      </c>
      <c r="D1153" t="s">
        <v>189</v>
      </c>
      <c r="E1153" t="s">
        <v>379</v>
      </c>
      <c r="F1153" t="s">
        <v>18</v>
      </c>
      <c r="G1153">
        <v>135.08000000000001</v>
      </c>
      <c r="H1153">
        <v>2</v>
      </c>
      <c r="I1153">
        <v>1</v>
      </c>
      <c r="J1153" t="s">
        <v>35</v>
      </c>
      <c r="K1153" t="s">
        <v>66</v>
      </c>
      <c r="L1153" t="s">
        <v>21</v>
      </c>
      <c r="M1153" t="s">
        <v>36</v>
      </c>
      <c r="N1153" t="s">
        <v>41</v>
      </c>
    </row>
    <row r="1154" spans="1:14" x14ac:dyDescent="0.3">
      <c r="A1154">
        <v>1153</v>
      </c>
      <c r="B1154" t="s">
        <v>31</v>
      </c>
      <c r="C1154" t="s">
        <v>38</v>
      </c>
      <c r="D1154" t="s">
        <v>193</v>
      </c>
      <c r="E1154" t="s">
        <v>131</v>
      </c>
      <c r="F1154" t="s">
        <v>18</v>
      </c>
      <c r="G1154">
        <v>201.6</v>
      </c>
      <c r="H1154">
        <v>1</v>
      </c>
      <c r="I1154">
        <v>0</v>
      </c>
      <c r="J1154" t="s">
        <v>28</v>
      </c>
      <c r="K1154" t="s">
        <v>44</v>
      </c>
      <c r="L1154" t="s">
        <v>21</v>
      </c>
      <c r="M1154" t="s">
        <v>36</v>
      </c>
      <c r="N1154" t="s">
        <v>45</v>
      </c>
    </row>
    <row r="1155" spans="1:14" x14ac:dyDescent="0.3">
      <c r="A1155">
        <v>1154</v>
      </c>
      <c r="B1155" t="s">
        <v>50</v>
      </c>
      <c r="C1155" t="s">
        <v>105</v>
      </c>
      <c r="D1155" t="s">
        <v>34</v>
      </c>
      <c r="E1155" t="s">
        <v>59</v>
      </c>
      <c r="F1155" t="s">
        <v>49</v>
      </c>
      <c r="G1155">
        <v>110.12</v>
      </c>
      <c r="H1155">
        <v>3</v>
      </c>
      <c r="I1155">
        <v>0</v>
      </c>
      <c r="J1155" t="s">
        <v>55</v>
      </c>
      <c r="K1155" t="s">
        <v>99</v>
      </c>
      <c r="L1155" t="s">
        <v>60</v>
      </c>
      <c r="M1155" t="s">
        <v>36</v>
      </c>
      <c r="N1155" t="s">
        <v>45</v>
      </c>
    </row>
    <row r="1156" spans="1:14" x14ac:dyDescent="0.3">
      <c r="A1156">
        <v>1155</v>
      </c>
      <c r="B1156" t="s">
        <v>14</v>
      </c>
      <c r="C1156" t="s">
        <v>221</v>
      </c>
      <c r="D1156" t="s">
        <v>174</v>
      </c>
      <c r="E1156" t="s">
        <v>197</v>
      </c>
      <c r="F1156" t="s">
        <v>27</v>
      </c>
      <c r="G1156">
        <v>181.14</v>
      </c>
      <c r="H1156">
        <v>2</v>
      </c>
      <c r="I1156">
        <v>0</v>
      </c>
      <c r="J1156" t="s">
        <v>19</v>
      </c>
      <c r="K1156" t="s">
        <v>66</v>
      </c>
      <c r="L1156" t="s">
        <v>21</v>
      </c>
      <c r="M1156" t="s">
        <v>36</v>
      </c>
      <c r="N1156" t="s">
        <v>41</v>
      </c>
    </row>
    <row r="1157" spans="1:14" x14ac:dyDescent="0.3">
      <c r="A1157">
        <v>1156</v>
      </c>
      <c r="B1157" t="s">
        <v>14</v>
      </c>
      <c r="C1157" t="s">
        <v>231</v>
      </c>
      <c r="D1157" t="s">
        <v>171</v>
      </c>
      <c r="E1157" t="s">
        <v>286</v>
      </c>
      <c r="F1157" t="s">
        <v>54</v>
      </c>
      <c r="G1157">
        <v>328.97</v>
      </c>
      <c r="H1157">
        <v>1</v>
      </c>
      <c r="I1157">
        <v>0</v>
      </c>
      <c r="J1157" t="s">
        <v>19</v>
      </c>
      <c r="K1157" t="s">
        <v>44</v>
      </c>
      <c r="L1157" t="s">
        <v>21</v>
      </c>
      <c r="M1157" t="s">
        <v>36</v>
      </c>
      <c r="N1157" t="s">
        <v>41</v>
      </c>
    </row>
    <row r="1158" spans="1:14" x14ac:dyDescent="0.3">
      <c r="A1158">
        <v>1157</v>
      </c>
      <c r="B1158" t="s">
        <v>37</v>
      </c>
      <c r="C1158" t="s">
        <v>207</v>
      </c>
      <c r="D1158" t="s">
        <v>133</v>
      </c>
      <c r="E1158" t="s">
        <v>147</v>
      </c>
      <c r="F1158" t="s">
        <v>27</v>
      </c>
      <c r="G1158">
        <v>155.49</v>
      </c>
      <c r="H1158">
        <v>2</v>
      </c>
      <c r="I1158">
        <v>3</v>
      </c>
      <c r="J1158" t="s">
        <v>19</v>
      </c>
      <c r="K1158" t="s">
        <v>66</v>
      </c>
      <c r="L1158" t="s">
        <v>70</v>
      </c>
      <c r="M1158" t="s">
        <v>36</v>
      </c>
      <c r="N1158" t="s">
        <v>23</v>
      </c>
    </row>
    <row r="1159" spans="1:14" x14ac:dyDescent="0.3">
      <c r="A1159">
        <v>1158</v>
      </c>
      <c r="B1159" t="s">
        <v>31</v>
      </c>
      <c r="C1159" t="s">
        <v>307</v>
      </c>
      <c r="D1159" t="s">
        <v>110</v>
      </c>
      <c r="E1159" t="s">
        <v>365</v>
      </c>
      <c r="F1159" t="s">
        <v>18</v>
      </c>
      <c r="G1159">
        <v>161.22999999999999</v>
      </c>
      <c r="H1159">
        <v>1</v>
      </c>
      <c r="I1159">
        <v>1</v>
      </c>
      <c r="J1159" t="s">
        <v>28</v>
      </c>
      <c r="K1159" t="s">
        <v>44</v>
      </c>
      <c r="L1159" t="s">
        <v>56</v>
      </c>
      <c r="M1159" t="s">
        <v>22</v>
      </c>
      <c r="N1159" t="s">
        <v>45</v>
      </c>
    </row>
    <row r="1160" spans="1:14" x14ac:dyDescent="0.3">
      <c r="A1160">
        <v>1159</v>
      </c>
      <c r="B1160" t="s">
        <v>31</v>
      </c>
      <c r="C1160" t="s">
        <v>134</v>
      </c>
      <c r="D1160" t="s">
        <v>367</v>
      </c>
      <c r="E1160" t="s">
        <v>318</v>
      </c>
      <c r="F1160" t="s">
        <v>27</v>
      </c>
      <c r="G1160">
        <v>111.8</v>
      </c>
      <c r="H1160">
        <v>1</v>
      </c>
      <c r="I1160">
        <v>2</v>
      </c>
      <c r="J1160" t="s">
        <v>28</v>
      </c>
      <c r="K1160" t="s">
        <v>66</v>
      </c>
      <c r="L1160" t="s">
        <v>21</v>
      </c>
      <c r="M1160" t="s">
        <v>36</v>
      </c>
      <c r="N1160" t="s">
        <v>41</v>
      </c>
    </row>
    <row r="1161" spans="1:14" x14ac:dyDescent="0.3">
      <c r="A1161">
        <v>1160</v>
      </c>
      <c r="B1161" t="s">
        <v>31</v>
      </c>
      <c r="C1161" t="s">
        <v>389</v>
      </c>
      <c r="D1161" t="s">
        <v>383</v>
      </c>
      <c r="E1161" t="s">
        <v>262</v>
      </c>
      <c r="F1161" t="s">
        <v>27</v>
      </c>
      <c r="G1161">
        <v>107.37</v>
      </c>
      <c r="H1161">
        <v>2</v>
      </c>
      <c r="I1161">
        <v>1</v>
      </c>
      <c r="J1161" t="s">
        <v>35</v>
      </c>
      <c r="K1161" t="s">
        <v>20</v>
      </c>
      <c r="L1161" t="s">
        <v>21</v>
      </c>
      <c r="M1161" t="s">
        <v>36</v>
      </c>
      <c r="N1161" t="s">
        <v>45</v>
      </c>
    </row>
    <row r="1162" spans="1:14" x14ac:dyDescent="0.3">
      <c r="A1162">
        <v>1161</v>
      </c>
      <c r="B1162" t="s">
        <v>14</v>
      </c>
      <c r="C1162" t="s">
        <v>47</v>
      </c>
      <c r="D1162" t="s">
        <v>326</v>
      </c>
      <c r="E1162" t="s">
        <v>427</v>
      </c>
      <c r="F1162" t="s">
        <v>18</v>
      </c>
      <c r="G1162">
        <v>233.63</v>
      </c>
      <c r="H1162">
        <v>1</v>
      </c>
      <c r="I1162">
        <v>3</v>
      </c>
      <c r="J1162" t="s">
        <v>35</v>
      </c>
      <c r="K1162" t="s">
        <v>20</v>
      </c>
      <c r="L1162" t="s">
        <v>56</v>
      </c>
      <c r="M1162" t="s">
        <v>22</v>
      </c>
      <c r="N1162" t="s">
        <v>41</v>
      </c>
    </row>
    <row r="1163" spans="1:14" x14ac:dyDescent="0.3">
      <c r="A1163">
        <v>1162</v>
      </c>
      <c r="B1163" t="s">
        <v>37</v>
      </c>
      <c r="C1163" t="s">
        <v>281</v>
      </c>
      <c r="D1163" t="s">
        <v>186</v>
      </c>
      <c r="E1163" t="s">
        <v>279</v>
      </c>
      <c r="F1163" t="s">
        <v>27</v>
      </c>
      <c r="G1163">
        <v>201.41</v>
      </c>
      <c r="H1163">
        <v>3</v>
      </c>
      <c r="I1163">
        <v>0</v>
      </c>
      <c r="J1163" t="s">
        <v>19</v>
      </c>
      <c r="K1163" t="s">
        <v>99</v>
      </c>
      <c r="L1163" t="s">
        <v>56</v>
      </c>
      <c r="M1163" t="s">
        <v>36</v>
      </c>
      <c r="N1163" t="s">
        <v>45</v>
      </c>
    </row>
    <row r="1164" spans="1:14" x14ac:dyDescent="0.3">
      <c r="A1164">
        <v>1163</v>
      </c>
      <c r="B1164" t="s">
        <v>50</v>
      </c>
      <c r="C1164" t="s">
        <v>222</v>
      </c>
      <c r="D1164" t="s">
        <v>93</v>
      </c>
      <c r="E1164" t="s">
        <v>82</v>
      </c>
      <c r="F1164" t="s">
        <v>27</v>
      </c>
      <c r="G1164">
        <v>241.8</v>
      </c>
      <c r="H1164">
        <v>3</v>
      </c>
      <c r="I1164">
        <v>0</v>
      </c>
      <c r="J1164" t="s">
        <v>19</v>
      </c>
      <c r="K1164" t="s">
        <v>29</v>
      </c>
      <c r="L1164" t="s">
        <v>21</v>
      </c>
      <c r="M1164" t="s">
        <v>36</v>
      </c>
      <c r="N1164" t="s">
        <v>45</v>
      </c>
    </row>
    <row r="1165" spans="1:14" x14ac:dyDescent="0.3">
      <c r="A1165">
        <v>1164</v>
      </c>
      <c r="B1165" t="s">
        <v>31</v>
      </c>
      <c r="C1165" t="s">
        <v>165</v>
      </c>
      <c r="D1165" t="s">
        <v>385</v>
      </c>
      <c r="E1165" t="s">
        <v>461</v>
      </c>
      <c r="F1165" t="s">
        <v>27</v>
      </c>
      <c r="G1165">
        <v>117.5</v>
      </c>
      <c r="H1165">
        <v>2</v>
      </c>
      <c r="I1165">
        <v>3</v>
      </c>
      <c r="J1165" t="s">
        <v>35</v>
      </c>
      <c r="K1165" t="s">
        <v>66</v>
      </c>
      <c r="L1165" t="s">
        <v>56</v>
      </c>
      <c r="M1165" t="s">
        <v>36</v>
      </c>
      <c r="N1165" t="s">
        <v>41</v>
      </c>
    </row>
    <row r="1166" spans="1:14" x14ac:dyDescent="0.3">
      <c r="A1166">
        <v>1165</v>
      </c>
      <c r="B1166" t="s">
        <v>37</v>
      </c>
      <c r="C1166" t="s">
        <v>241</v>
      </c>
      <c r="D1166" t="s">
        <v>142</v>
      </c>
      <c r="E1166" t="s">
        <v>189</v>
      </c>
      <c r="F1166" t="s">
        <v>18</v>
      </c>
      <c r="G1166">
        <v>236.5</v>
      </c>
      <c r="H1166">
        <v>1</v>
      </c>
      <c r="I1166">
        <v>0</v>
      </c>
      <c r="J1166" t="s">
        <v>35</v>
      </c>
      <c r="K1166" t="s">
        <v>20</v>
      </c>
      <c r="L1166" t="s">
        <v>21</v>
      </c>
      <c r="M1166" t="s">
        <v>36</v>
      </c>
      <c r="N1166" t="s">
        <v>41</v>
      </c>
    </row>
    <row r="1167" spans="1:14" x14ac:dyDescent="0.3">
      <c r="A1167">
        <v>1166</v>
      </c>
      <c r="B1167" t="s">
        <v>14</v>
      </c>
      <c r="C1167" t="s">
        <v>122</v>
      </c>
      <c r="D1167" t="s">
        <v>407</v>
      </c>
      <c r="E1167" t="s">
        <v>96</v>
      </c>
      <c r="F1167" t="s">
        <v>49</v>
      </c>
      <c r="G1167">
        <v>121.42</v>
      </c>
      <c r="H1167">
        <v>3</v>
      </c>
      <c r="I1167">
        <v>2</v>
      </c>
      <c r="J1167" t="s">
        <v>35</v>
      </c>
      <c r="K1167" t="s">
        <v>66</v>
      </c>
      <c r="L1167" t="s">
        <v>21</v>
      </c>
      <c r="M1167" t="s">
        <v>22</v>
      </c>
      <c r="N1167" t="s">
        <v>41</v>
      </c>
    </row>
    <row r="1168" spans="1:14" x14ac:dyDescent="0.3">
      <c r="A1168">
        <v>1167</v>
      </c>
      <c r="B1168" t="s">
        <v>14</v>
      </c>
      <c r="C1168" t="s">
        <v>403</v>
      </c>
      <c r="D1168" t="s">
        <v>307</v>
      </c>
      <c r="E1168" t="s">
        <v>446</v>
      </c>
      <c r="F1168" t="s">
        <v>18</v>
      </c>
      <c r="G1168">
        <v>186.91</v>
      </c>
      <c r="H1168">
        <v>1</v>
      </c>
      <c r="I1168">
        <v>0</v>
      </c>
      <c r="J1168" t="s">
        <v>55</v>
      </c>
      <c r="K1168" t="s">
        <v>29</v>
      </c>
      <c r="L1168" t="s">
        <v>60</v>
      </c>
      <c r="M1168" t="s">
        <v>36</v>
      </c>
      <c r="N1168" t="s">
        <v>41</v>
      </c>
    </row>
    <row r="1169" spans="1:14" x14ac:dyDescent="0.3">
      <c r="A1169">
        <v>1168</v>
      </c>
      <c r="B1169" t="s">
        <v>50</v>
      </c>
      <c r="C1169" t="s">
        <v>144</v>
      </c>
      <c r="D1169" t="s">
        <v>283</v>
      </c>
      <c r="E1169" t="s">
        <v>154</v>
      </c>
      <c r="F1169" t="s">
        <v>27</v>
      </c>
      <c r="G1169">
        <v>204.57</v>
      </c>
      <c r="H1169">
        <v>2</v>
      </c>
      <c r="I1169">
        <v>2</v>
      </c>
      <c r="J1169" t="s">
        <v>55</v>
      </c>
      <c r="K1169" t="s">
        <v>99</v>
      </c>
      <c r="L1169" t="s">
        <v>56</v>
      </c>
      <c r="M1169" t="s">
        <v>22</v>
      </c>
      <c r="N1169" t="s">
        <v>45</v>
      </c>
    </row>
    <row r="1170" spans="1:14" x14ac:dyDescent="0.3">
      <c r="A1170">
        <v>1169</v>
      </c>
      <c r="B1170" t="s">
        <v>14</v>
      </c>
      <c r="C1170" t="s">
        <v>401</v>
      </c>
      <c r="D1170" t="s">
        <v>457</v>
      </c>
      <c r="E1170" t="s">
        <v>107</v>
      </c>
      <c r="F1170" t="s">
        <v>54</v>
      </c>
      <c r="G1170">
        <v>266.01</v>
      </c>
      <c r="H1170">
        <v>1</v>
      </c>
      <c r="I1170">
        <v>2</v>
      </c>
      <c r="J1170" t="s">
        <v>94</v>
      </c>
      <c r="K1170" t="s">
        <v>20</v>
      </c>
      <c r="L1170" t="s">
        <v>56</v>
      </c>
      <c r="M1170" t="s">
        <v>22</v>
      </c>
      <c r="N1170" t="s">
        <v>41</v>
      </c>
    </row>
    <row r="1171" spans="1:14" x14ac:dyDescent="0.3">
      <c r="A1171">
        <v>1170</v>
      </c>
      <c r="B1171" t="s">
        <v>31</v>
      </c>
      <c r="C1171" t="s">
        <v>202</v>
      </c>
      <c r="D1171" t="s">
        <v>421</v>
      </c>
      <c r="E1171" t="s">
        <v>316</v>
      </c>
      <c r="F1171" t="s">
        <v>27</v>
      </c>
      <c r="G1171">
        <v>94.78</v>
      </c>
      <c r="H1171">
        <v>2</v>
      </c>
      <c r="I1171">
        <v>2</v>
      </c>
      <c r="J1171" t="s">
        <v>55</v>
      </c>
      <c r="K1171" t="s">
        <v>29</v>
      </c>
      <c r="L1171" t="s">
        <v>21</v>
      </c>
      <c r="M1171" t="s">
        <v>22</v>
      </c>
      <c r="N1171" t="s">
        <v>23</v>
      </c>
    </row>
    <row r="1172" spans="1:14" x14ac:dyDescent="0.3">
      <c r="A1172">
        <v>1171</v>
      </c>
      <c r="B1172" t="s">
        <v>50</v>
      </c>
      <c r="C1172" t="s">
        <v>146</v>
      </c>
      <c r="D1172" t="s">
        <v>150</v>
      </c>
      <c r="E1172" t="s">
        <v>342</v>
      </c>
      <c r="F1172" t="s">
        <v>27</v>
      </c>
      <c r="G1172">
        <v>140.19</v>
      </c>
      <c r="H1172">
        <v>2</v>
      </c>
      <c r="I1172">
        <v>1</v>
      </c>
      <c r="J1172" t="s">
        <v>35</v>
      </c>
      <c r="K1172" t="s">
        <v>29</v>
      </c>
      <c r="L1172" t="s">
        <v>21</v>
      </c>
      <c r="M1172" t="s">
        <v>36</v>
      </c>
      <c r="N1172" t="s">
        <v>30</v>
      </c>
    </row>
    <row r="1173" spans="1:14" x14ac:dyDescent="0.3">
      <c r="A1173">
        <v>1172</v>
      </c>
      <c r="B1173" t="s">
        <v>37</v>
      </c>
      <c r="C1173" t="s">
        <v>186</v>
      </c>
      <c r="D1173" t="s">
        <v>344</v>
      </c>
      <c r="E1173" t="s">
        <v>241</v>
      </c>
      <c r="F1173" t="s">
        <v>49</v>
      </c>
      <c r="G1173">
        <v>118.8</v>
      </c>
      <c r="H1173">
        <v>2</v>
      </c>
      <c r="I1173">
        <v>1</v>
      </c>
      <c r="J1173" t="s">
        <v>94</v>
      </c>
      <c r="K1173" t="s">
        <v>29</v>
      </c>
      <c r="L1173" t="s">
        <v>21</v>
      </c>
      <c r="M1173" t="s">
        <v>36</v>
      </c>
      <c r="N1173" t="s">
        <v>41</v>
      </c>
    </row>
    <row r="1174" spans="1:14" x14ac:dyDescent="0.3">
      <c r="A1174">
        <v>1173</v>
      </c>
      <c r="B1174" t="s">
        <v>50</v>
      </c>
      <c r="C1174" t="s">
        <v>213</v>
      </c>
      <c r="D1174" t="s">
        <v>415</v>
      </c>
      <c r="E1174" t="s">
        <v>446</v>
      </c>
      <c r="F1174" t="s">
        <v>54</v>
      </c>
      <c r="G1174">
        <v>517.98</v>
      </c>
      <c r="H1174">
        <v>1</v>
      </c>
      <c r="I1174">
        <v>0</v>
      </c>
      <c r="J1174" t="s">
        <v>28</v>
      </c>
      <c r="K1174" t="s">
        <v>29</v>
      </c>
      <c r="L1174" t="s">
        <v>56</v>
      </c>
      <c r="M1174" t="s">
        <v>36</v>
      </c>
      <c r="N1174" t="s">
        <v>95</v>
      </c>
    </row>
    <row r="1175" spans="1:14" x14ac:dyDescent="0.3">
      <c r="A1175">
        <v>1174</v>
      </c>
      <c r="B1175" t="s">
        <v>37</v>
      </c>
      <c r="C1175" t="s">
        <v>405</v>
      </c>
      <c r="D1175" t="s">
        <v>324</v>
      </c>
      <c r="E1175" t="s">
        <v>76</v>
      </c>
      <c r="F1175" t="s">
        <v>49</v>
      </c>
      <c r="G1175">
        <v>82.89</v>
      </c>
      <c r="H1175">
        <v>2</v>
      </c>
      <c r="I1175">
        <v>0</v>
      </c>
      <c r="J1175" t="s">
        <v>55</v>
      </c>
      <c r="K1175" t="s">
        <v>29</v>
      </c>
      <c r="L1175" t="s">
        <v>56</v>
      </c>
      <c r="M1175" t="s">
        <v>36</v>
      </c>
      <c r="N1175" t="s">
        <v>23</v>
      </c>
    </row>
    <row r="1176" spans="1:14" x14ac:dyDescent="0.3">
      <c r="A1176">
        <v>1175</v>
      </c>
      <c r="B1176" t="s">
        <v>31</v>
      </c>
      <c r="C1176" t="s">
        <v>319</v>
      </c>
      <c r="D1176" t="s">
        <v>322</v>
      </c>
      <c r="E1176" t="s">
        <v>411</v>
      </c>
      <c r="F1176" t="s">
        <v>49</v>
      </c>
      <c r="G1176">
        <v>88.69</v>
      </c>
      <c r="H1176">
        <v>1</v>
      </c>
      <c r="I1176">
        <v>0</v>
      </c>
      <c r="J1176" t="s">
        <v>94</v>
      </c>
      <c r="K1176" t="s">
        <v>99</v>
      </c>
      <c r="L1176" t="s">
        <v>56</v>
      </c>
      <c r="M1176" t="s">
        <v>36</v>
      </c>
      <c r="N1176" t="s">
        <v>41</v>
      </c>
    </row>
    <row r="1177" spans="1:14" x14ac:dyDescent="0.3">
      <c r="A1177">
        <v>1176</v>
      </c>
      <c r="B1177" t="s">
        <v>50</v>
      </c>
      <c r="C1177" t="s">
        <v>257</v>
      </c>
      <c r="D1177" t="s">
        <v>240</v>
      </c>
      <c r="E1177" t="s">
        <v>299</v>
      </c>
      <c r="F1177" t="s">
        <v>18</v>
      </c>
      <c r="G1177">
        <v>273.25</v>
      </c>
      <c r="H1177">
        <v>2</v>
      </c>
      <c r="I1177">
        <v>0</v>
      </c>
      <c r="J1177" t="s">
        <v>28</v>
      </c>
      <c r="K1177" t="s">
        <v>29</v>
      </c>
      <c r="L1177" t="s">
        <v>21</v>
      </c>
      <c r="M1177" t="s">
        <v>36</v>
      </c>
      <c r="N1177" t="s">
        <v>23</v>
      </c>
    </row>
    <row r="1178" spans="1:14" x14ac:dyDescent="0.3">
      <c r="A1178">
        <v>1177</v>
      </c>
      <c r="B1178" t="s">
        <v>50</v>
      </c>
      <c r="C1178" t="s">
        <v>81</v>
      </c>
      <c r="D1178" t="s">
        <v>103</v>
      </c>
      <c r="E1178" t="s">
        <v>82</v>
      </c>
      <c r="F1178" t="s">
        <v>27</v>
      </c>
      <c r="G1178">
        <v>214.83</v>
      </c>
      <c r="H1178">
        <v>1</v>
      </c>
      <c r="I1178">
        <v>0</v>
      </c>
      <c r="J1178" t="s">
        <v>35</v>
      </c>
      <c r="K1178" t="s">
        <v>44</v>
      </c>
      <c r="L1178" t="s">
        <v>21</v>
      </c>
      <c r="M1178" t="s">
        <v>22</v>
      </c>
      <c r="N1178" t="s">
        <v>41</v>
      </c>
    </row>
    <row r="1179" spans="1:14" x14ac:dyDescent="0.3">
      <c r="A1179">
        <v>1178</v>
      </c>
      <c r="B1179" t="s">
        <v>50</v>
      </c>
      <c r="C1179" t="s">
        <v>213</v>
      </c>
      <c r="D1179" t="s">
        <v>227</v>
      </c>
      <c r="E1179" t="s">
        <v>372</v>
      </c>
      <c r="F1179" t="s">
        <v>18</v>
      </c>
      <c r="G1179">
        <v>348.9</v>
      </c>
      <c r="H1179">
        <v>2</v>
      </c>
      <c r="I1179">
        <v>0</v>
      </c>
      <c r="J1179" t="s">
        <v>94</v>
      </c>
      <c r="K1179" t="s">
        <v>66</v>
      </c>
      <c r="L1179" t="s">
        <v>21</v>
      </c>
      <c r="M1179" t="s">
        <v>36</v>
      </c>
      <c r="N1179" t="s">
        <v>95</v>
      </c>
    </row>
    <row r="1180" spans="1:14" x14ac:dyDescent="0.3">
      <c r="A1180">
        <v>1179</v>
      </c>
      <c r="B1180" t="s">
        <v>37</v>
      </c>
      <c r="C1180" t="s">
        <v>208</v>
      </c>
      <c r="D1180" t="s">
        <v>344</v>
      </c>
      <c r="E1180" t="s">
        <v>278</v>
      </c>
      <c r="F1180" t="s">
        <v>49</v>
      </c>
      <c r="G1180">
        <v>98.33</v>
      </c>
      <c r="H1180">
        <v>2</v>
      </c>
      <c r="I1180">
        <v>1</v>
      </c>
      <c r="J1180" t="s">
        <v>28</v>
      </c>
      <c r="K1180" t="s">
        <v>99</v>
      </c>
      <c r="L1180" t="s">
        <v>21</v>
      </c>
      <c r="M1180" t="s">
        <v>36</v>
      </c>
      <c r="N1180" t="s">
        <v>41</v>
      </c>
    </row>
    <row r="1181" spans="1:14" x14ac:dyDescent="0.3">
      <c r="A1181">
        <v>1180</v>
      </c>
      <c r="B1181" t="s">
        <v>50</v>
      </c>
      <c r="C1181" t="s">
        <v>140</v>
      </c>
      <c r="D1181" t="s">
        <v>442</v>
      </c>
      <c r="E1181" t="s">
        <v>312</v>
      </c>
      <c r="F1181" t="s">
        <v>27</v>
      </c>
      <c r="G1181">
        <v>189.19</v>
      </c>
      <c r="H1181">
        <v>2</v>
      </c>
      <c r="I1181">
        <v>0</v>
      </c>
      <c r="J1181" t="s">
        <v>28</v>
      </c>
      <c r="K1181" t="s">
        <v>66</v>
      </c>
      <c r="L1181" t="s">
        <v>60</v>
      </c>
      <c r="M1181" t="s">
        <v>36</v>
      </c>
      <c r="N1181" t="s">
        <v>41</v>
      </c>
    </row>
    <row r="1182" spans="1:14" x14ac:dyDescent="0.3">
      <c r="A1182">
        <v>1181</v>
      </c>
      <c r="B1182" t="s">
        <v>37</v>
      </c>
      <c r="C1182" t="s">
        <v>153</v>
      </c>
      <c r="D1182" t="s">
        <v>64</v>
      </c>
      <c r="E1182" t="s">
        <v>24</v>
      </c>
      <c r="F1182" t="s">
        <v>49</v>
      </c>
      <c r="G1182">
        <v>91.39</v>
      </c>
      <c r="H1182">
        <v>1</v>
      </c>
      <c r="I1182">
        <v>2</v>
      </c>
      <c r="J1182" t="s">
        <v>55</v>
      </c>
      <c r="K1182" t="s">
        <v>44</v>
      </c>
      <c r="L1182" t="s">
        <v>56</v>
      </c>
      <c r="M1182" t="s">
        <v>36</v>
      </c>
      <c r="N1182" t="s">
        <v>41</v>
      </c>
    </row>
    <row r="1183" spans="1:14" x14ac:dyDescent="0.3">
      <c r="A1183">
        <v>1182</v>
      </c>
      <c r="B1183" t="s">
        <v>37</v>
      </c>
      <c r="C1183" t="s">
        <v>46</v>
      </c>
      <c r="D1183" t="s">
        <v>369</v>
      </c>
      <c r="E1183" t="s">
        <v>466</v>
      </c>
      <c r="F1183" t="s">
        <v>49</v>
      </c>
      <c r="G1183">
        <v>81.010000000000005</v>
      </c>
      <c r="H1183">
        <v>2</v>
      </c>
      <c r="I1183">
        <v>1</v>
      </c>
      <c r="J1183" t="s">
        <v>94</v>
      </c>
      <c r="K1183" t="s">
        <v>44</v>
      </c>
      <c r="L1183" t="s">
        <v>56</v>
      </c>
      <c r="M1183" t="s">
        <v>36</v>
      </c>
      <c r="N1183" t="s">
        <v>41</v>
      </c>
    </row>
    <row r="1184" spans="1:14" x14ac:dyDescent="0.3">
      <c r="A1184">
        <v>1183</v>
      </c>
      <c r="B1184" t="s">
        <v>14</v>
      </c>
      <c r="C1184" t="s">
        <v>380</v>
      </c>
      <c r="D1184" t="s">
        <v>161</v>
      </c>
      <c r="E1184" t="s">
        <v>59</v>
      </c>
      <c r="F1184" t="s">
        <v>49</v>
      </c>
      <c r="G1184">
        <v>117.63</v>
      </c>
      <c r="H1184">
        <v>4</v>
      </c>
      <c r="I1184">
        <v>0</v>
      </c>
      <c r="J1184" t="s">
        <v>35</v>
      </c>
      <c r="K1184" t="s">
        <v>20</v>
      </c>
      <c r="L1184" t="s">
        <v>21</v>
      </c>
      <c r="M1184" t="s">
        <v>36</v>
      </c>
      <c r="N1184" t="s">
        <v>41</v>
      </c>
    </row>
    <row r="1185" spans="1:14" x14ac:dyDescent="0.3">
      <c r="A1185">
        <v>1184</v>
      </c>
      <c r="B1185" t="s">
        <v>14</v>
      </c>
      <c r="C1185" t="s">
        <v>258</v>
      </c>
      <c r="D1185" t="s">
        <v>107</v>
      </c>
      <c r="E1185" t="s">
        <v>89</v>
      </c>
      <c r="F1185" t="s">
        <v>49</v>
      </c>
      <c r="G1185">
        <v>71.02</v>
      </c>
      <c r="H1185">
        <v>3</v>
      </c>
      <c r="I1185">
        <v>2</v>
      </c>
      <c r="J1185" t="s">
        <v>35</v>
      </c>
      <c r="K1185" t="s">
        <v>29</v>
      </c>
      <c r="L1185" t="s">
        <v>21</v>
      </c>
      <c r="M1185" t="s">
        <v>36</v>
      </c>
      <c r="N1185" t="s">
        <v>41</v>
      </c>
    </row>
    <row r="1186" spans="1:14" x14ac:dyDescent="0.3">
      <c r="A1186">
        <v>1185</v>
      </c>
      <c r="B1186" t="s">
        <v>50</v>
      </c>
      <c r="C1186" t="s">
        <v>185</v>
      </c>
      <c r="D1186" t="s">
        <v>411</v>
      </c>
      <c r="E1186" t="s">
        <v>65</v>
      </c>
      <c r="F1186" t="s">
        <v>27</v>
      </c>
      <c r="G1186">
        <v>145.15</v>
      </c>
      <c r="H1186">
        <v>1</v>
      </c>
      <c r="I1186">
        <v>0</v>
      </c>
      <c r="J1186" t="s">
        <v>94</v>
      </c>
      <c r="K1186" t="s">
        <v>29</v>
      </c>
      <c r="L1186" t="s">
        <v>21</v>
      </c>
      <c r="M1186" t="s">
        <v>36</v>
      </c>
      <c r="N1186" t="s">
        <v>23</v>
      </c>
    </row>
    <row r="1187" spans="1:14" x14ac:dyDescent="0.3">
      <c r="A1187">
        <v>1186</v>
      </c>
      <c r="B1187" t="s">
        <v>14</v>
      </c>
      <c r="C1187" t="s">
        <v>274</v>
      </c>
      <c r="D1187" t="s">
        <v>353</v>
      </c>
      <c r="E1187" t="s">
        <v>321</v>
      </c>
      <c r="F1187" t="s">
        <v>49</v>
      </c>
      <c r="G1187">
        <v>100.03</v>
      </c>
      <c r="H1187">
        <v>2</v>
      </c>
      <c r="I1187">
        <v>0</v>
      </c>
      <c r="J1187" t="s">
        <v>55</v>
      </c>
      <c r="K1187" t="s">
        <v>99</v>
      </c>
      <c r="L1187" t="s">
        <v>21</v>
      </c>
      <c r="M1187" t="s">
        <v>36</v>
      </c>
      <c r="N1187" t="s">
        <v>45</v>
      </c>
    </row>
    <row r="1188" spans="1:14" x14ac:dyDescent="0.3">
      <c r="A1188">
        <v>1187</v>
      </c>
      <c r="B1188" t="s">
        <v>14</v>
      </c>
      <c r="C1188" t="s">
        <v>272</v>
      </c>
      <c r="D1188" t="s">
        <v>191</v>
      </c>
      <c r="E1188" t="s">
        <v>71</v>
      </c>
      <c r="F1188" t="s">
        <v>49</v>
      </c>
      <c r="G1188">
        <v>79.91</v>
      </c>
      <c r="H1188">
        <v>3</v>
      </c>
      <c r="I1188">
        <v>1</v>
      </c>
      <c r="J1188" t="s">
        <v>55</v>
      </c>
      <c r="K1188" t="s">
        <v>99</v>
      </c>
      <c r="L1188" t="s">
        <v>56</v>
      </c>
      <c r="M1188" t="s">
        <v>36</v>
      </c>
      <c r="N1188" t="s">
        <v>23</v>
      </c>
    </row>
    <row r="1189" spans="1:14" x14ac:dyDescent="0.3">
      <c r="A1189">
        <v>1188</v>
      </c>
      <c r="B1189" t="s">
        <v>14</v>
      </c>
      <c r="C1189" t="s">
        <v>138</v>
      </c>
      <c r="D1189" t="s">
        <v>78</v>
      </c>
      <c r="E1189" t="s">
        <v>104</v>
      </c>
      <c r="F1189" t="s">
        <v>49</v>
      </c>
      <c r="G1189">
        <v>117.63</v>
      </c>
      <c r="H1189">
        <v>1</v>
      </c>
      <c r="I1189">
        <v>2</v>
      </c>
      <c r="J1189" t="s">
        <v>35</v>
      </c>
      <c r="K1189" t="s">
        <v>66</v>
      </c>
      <c r="L1189" t="s">
        <v>56</v>
      </c>
      <c r="M1189" t="s">
        <v>36</v>
      </c>
      <c r="N1189" t="s">
        <v>41</v>
      </c>
    </row>
    <row r="1190" spans="1:14" x14ac:dyDescent="0.3">
      <c r="A1190">
        <v>1189</v>
      </c>
      <c r="B1190" t="s">
        <v>31</v>
      </c>
      <c r="C1190" t="s">
        <v>108</v>
      </c>
      <c r="D1190" t="s">
        <v>115</v>
      </c>
      <c r="E1190" t="s">
        <v>243</v>
      </c>
      <c r="F1190" t="s">
        <v>49</v>
      </c>
      <c r="G1190">
        <v>97.76</v>
      </c>
      <c r="H1190">
        <v>2</v>
      </c>
      <c r="I1190">
        <v>0</v>
      </c>
      <c r="J1190" t="s">
        <v>28</v>
      </c>
      <c r="K1190" t="s">
        <v>29</v>
      </c>
      <c r="L1190" t="s">
        <v>21</v>
      </c>
      <c r="M1190" t="s">
        <v>36</v>
      </c>
      <c r="N1190" t="s">
        <v>41</v>
      </c>
    </row>
    <row r="1191" spans="1:14" x14ac:dyDescent="0.3">
      <c r="A1191">
        <v>1190</v>
      </c>
      <c r="B1191" t="s">
        <v>14</v>
      </c>
      <c r="C1191" t="s">
        <v>276</v>
      </c>
      <c r="D1191" t="s">
        <v>273</v>
      </c>
      <c r="E1191" t="s">
        <v>81</v>
      </c>
      <c r="F1191" t="s">
        <v>49</v>
      </c>
      <c r="G1191">
        <v>61.89</v>
      </c>
      <c r="H1191">
        <v>4</v>
      </c>
      <c r="I1191">
        <v>2</v>
      </c>
      <c r="J1191" t="s">
        <v>35</v>
      </c>
      <c r="K1191" t="s">
        <v>20</v>
      </c>
      <c r="L1191" t="s">
        <v>21</v>
      </c>
      <c r="M1191" t="s">
        <v>36</v>
      </c>
      <c r="N1191" t="s">
        <v>41</v>
      </c>
    </row>
    <row r="1192" spans="1:14" x14ac:dyDescent="0.3">
      <c r="A1192">
        <v>1191</v>
      </c>
      <c r="B1192" t="s">
        <v>50</v>
      </c>
      <c r="C1192" t="s">
        <v>53</v>
      </c>
      <c r="D1192" t="s">
        <v>165</v>
      </c>
      <c r="E1192" t="s">
        <v>306</v>
      </c>
      <c r="F1192" t="s">
        <v>49</v>
      </c>
      <c r="G1192">
        <v>93.14</v>
      </c>
      <c r="H1192">
        <v>2</v>
      </c>
      <c r="I1192">
        <v>0</v>
      </c>
      <c r="J1192" t="s">
        <v>94</v>
      </c>
      <c r="K1192" t="s">
        <v>20</v>
      </c>
      <c r="L1192" t="s">
        <v>21</v>
      </c>
      <c r="M1192" t="s">
        <v>36</v>
      </c>
      <c r="N1192" t="s">
        <v>41</v>
      </c>
    </row>
    <row r="1193" spans="1:14" x14ac:dyDescent="0.3">
      <c r="A1193">
        <v>1192</v>
      </c>
      <c r="B1193" t="s">
        <v>37</v>
      </c>
      <c r="C1193" t="s">
        <v>202</v>
      </c>
      <c r="D1193" t="s">
        <v>386</v>
      </c>
      <c r="E1193" t="s">
        <v>348</v>
      </c>
      <c r="F1193" t="s">
        <v>49</v>
      </c>
      <c r="G1193">
        <v>90.02</v>
      </c>
      <c r="H1193">
        <v>3</v>
      </c>
      <c r="I1193">
        <v>2</v>
      </c>
      <c r="J1193" t="s">
        <v>94</v>
      </c>
      <c r="K1193" t="s">
        <v>20</v>
      </c>
      <c r="L1193" t="s">
        <v>21</v>
      </c>
      <c r="M1193" t="s">
        <v>36</v>
      </c>
      <c r="N1193" t="s">
        <v>41</v>
      </c>
    </row>
    <row r="1194" spans="1:14" x14ac:dyDescent="0.3">
      <c r="A1194">
        <v>1193</v>
      </c>
      <c r="B1194" t="s">
        <v>50</v>
      </c>
      <c r="C1194" t="s">
        <v>137</v>
      </c>
      <c r="D1194" t="s">
        <v>51</v>
      </c>
      <c r="E1194" t="s">
        <v>301</v>
      </c>
      <c r="F1194" t="s">
        <v>54</v>
      </c>
      <c r="G1194">
        <v>493.76</v>
      </c>
      <c r="H1194">
        <v>3</v>
      </c>
      <c r="I1194">
        <v>0</v>
      </c>
      <c r="J1194" t="s">
        <v>19</v>
      </c>
      <c r="K1194" t="s">
        <v>66</v>
      </c>
      <c r="L1194" t="s">
        <v>60</v>
      </c>
      <c r="M1194" t="s">
        <v>36</v>
      </c>
      <c r="N1194" t="s">
        <v>23</v>
      </c>
    </row>
    <row r="1195" spans="1:14" x14ac:dyDescent="0.3">
      <c r="A1195">
        <v>1194</v>
      </c>
      <c r="B1195" t="s">
        <v>14</v>
      </c>
      <c r="C1195" t="s">
        <v>191</v>
      </c>
      <c r="D1195" t="s">
        <v>390</v>
      </c>
      <c r="E1195" t="s">
        <v>100</v>
      </c>
      <c r="F1195" t="s">
        <v>54</v>
      </c>
      <c r="G1195">
        <v>307.79000000000002</v>
      </c>
      <c r="H1195">
        <v>3</v>
      </c>
      <c r="I1195">
        <v>0</v>
      </c>
      <c r="J1195" t="s">
        <v>35</v>
      </c>
      <c r="K1195" t="s">
        <v>29</v>
      </c>
      <c r="L1195" t="s">
        <v>21</v>
      </c>
      <c r="M1195" t="s">
        <v>22</v>
      </c>
      <c r="N1195" t="s">
        <v>23</v>
      </c>
    </row>
    <row r="1196" spans="1:14" x14ac:dyDescent="0.3">
      <c r="A1196">
        <v>1195</v>
      </c>
      <c r="B1196" t="s">
        <v>14</v>
      </c>
      <c r="C1196" t="s">
        <v>220</v>
      </c>
      <c r="D1196" t="s">
        <v>334</v>
      </c>
      <c r="E1196" t="s">
        <v>328</v>
      </c>
      <c r="F1196" t="s">
        <v>49</v>
      </c>
      <c r="G1196">
        <v>123.8</v>
      </c>
      <c r="H1196">
        <v>3</v>
      </c>
      <c r="I1196">
        <v>0</v>
      </c>
      <c r="J1196" t="s">
        <v>28</v>
      </c>
      <c r="K1196" t="s">
        <v>29</v>
      </c>
      <c r="L1196" t="s">
        <v>21</v>
      </c>
      <c r="M1196" t="s">
        <v>36</v>
      </c>
      <c r="N1196" t="s">
        <v>41</v>
      </c>
    </row>
    <row r="1197" spans="1:14" x14ac:dyDescent="0.3">
      <c r="A1197">
        <v>1196</v>
      </c>
      <c r="B1197" t="s">
        <v>31</v>
      </c>
      <c r="C1197" t="s">
        <v>340</v>
      </c>
      <c r="D1197" t="s">
        <v>284</v>
      </c>
      <c r="E1197" t="s">
        <v>342</v>
      </c>
      <c r="F1197" t="s">
        <v>27</v>
      </c>
      <c r="G1197">
        <v>102</v>
      </c>
      <c r="H1197">
        <v>1</v>
      </c>
      <c r="I1197">
        <v>1</v>
      </c>
      <c r="J1197" t="s">
        <v>35</v>
      </c>
      <c r="K1197" t="s">
        <v>20</v>
      </c>
      <c r="L1197" t="s">
        <v>21</v>
      </c>
      <c r="M1197" t="s">
        <v>22</v>
      </c>
      <c r="N1197" t="s">
        <v>41</v>
      </c>
    </row>
    <row r="1198" spans="1:14" x14ac:dyDescent="0.3">
      <c r="A1198">
        <v>1197</v>
      </c>
      <c r="B1198" t="s">
        <v>31</v>
      </c>
      <c r="C1198" t="s">
        <v>127</v>
      </c>
      <c r="D1198" t="s">
        <v>398</v>
      </c>
      <c r="E1198" t="s">
        <v>340</v>
      </c>
      <c r="F1198" t="s">
        <v>49</v>
      </c>
      <c r="G1198">
        <v>57.01</v>
      </c>
      <c r="H1198">
        <v>3</v>
      </c>
      <c r="I1198">
        <v>0</v>
      </c>
      <c r="J1198" t="s">
        <v>55</v>
      </c>
      <c r="K1198" t="s">
        <v>66</v>
      </c>
      <c r="L1198" t="s">
        <v>21</v>
      </c>
      <c r="M1198" t="s">
        <v>22</v>
      </c>
      <c r="N1198" t="s">
        <v>41</v>
      </c>
    </row>
    <row r="1199" spans="1:14" x14ac:dyDescent="0.3">
      <c r="A1199">
        <v>1198</v>
      </c>
      <c r="B1199" t="s">
        <v>14</v>
      </c>
      <c r="C1199" t="s">
        <v>369</v>
      </c>
      <c r="D1199" t="s">
        <v>219</v>
      </c>
      <c r="E1199" t="s">
        <v>461</v>
      </c>
      <c r="F1199" t="s">
        <v>49</v>
      </c>
      <c r="G1199">
        <v>120.16</v>
      </c>
      <c r="H1199">
        <v>2</v>
      </c>
      <c r="I1199">
        <v>0</v>
      </c>
      <c r="J1199" t="s">
        <v>94</v>
      </c>
      <c r="K1199" t="s">
        <v>44</v>
      </c>
      <c r="L1199" t="s">
        <v>21</v>
      </c>
      <c r="M1199" t="s">
        <v>22</v>
      </c>
      <c r="N1199" t="s">
        <v>41</v>
      </c>
    </row>
    <row r="1200" spans="1:14" x14ac:dyDescent="0.3">
      <c r="A1200">
        <v>1199</v>
      </c>
      <c r="B1200" t="s">
        <v>14</v>
      </c>
      <c r="C1200" t="s">
        <v>403</v>
      </c>
      <c r="D1200" t="s">
        <v>247</v>
      </c>
      <c r="E1200" t="s">
        <v>467</v>
      </c>
      <c r="F1200" t="s">
        <v>27</v>
      </c>
      <c r="G1200">
        <v>114.09</v>
      </c>
      <c r="H1200">
        <v>3</v>
      </c>
      <c r="I1200">
        <v>2</v>
      </c>
      <c r="J1200" t="s">
        <v>35</v>
      </c>
      <c r="K1200" t="s">
        <v>29</v>
      </c>
      <c r="L1200" t="s">
        <v>56</v>
      </c>
      <c r="M1200" t="s">
        <v>36</v>
      </c>
      <c r="N1200" t="s">
        <v>41</v>
      </c>
    </row>
    <row r="1201" spans="1:14" x14ac:dyDescent="0.3">
      <c r="A1201">
        <v>1200</v>
      </c>
      <c r="B1201" t="s">
        <v>50</v>
      </c>
      <c r="C1201" t="s">
        <v>32</v>
      </c>
      <c r="D1201" t="s">
        <v>299</v>
      </c>
      <c r="E1201" t="s">
        <v>277</v>
      </c>
      <c r="F1201" t="s">
        <v>49</v>
      </c>
      <c r="G1201">
        <v>83.24</v>
      </c>
      <c r="H1201">
        <v>1</v>
      </c>
      <c r="I1201">
        <v>0</v>
      </c>
      <c r="J1201" t="s">
        <v>28</v>
      </c>
      <c r="K1201" t="s">
        <v>66</v>
      </c>
      <c r="L1201" t="s">
        <v>60</v>
      </c>
      <c r="M1201" t="s">
        <v>22</v>
      </c>
      <c r="N1201" t="s">
        <v>41</v>
      </c>
    </row>
    <row r="1202" spans="1:14" x14ac:dyDescent="0.3">
      <c r="A1202">
        <v>1201</v>
      </c>
      <c r="B1202" t="s">
        <v>37</v>
      </c>
      <c r="C1202" t="s">
        <v>188</v>
      </c>
      <c r="D1202" t="s">
        <v>57</v>
      </c>
      <c r="E1202" t="s">
        <v>307</v>
      </c>
      <c r="F1202" t="s">
        <v>54</v>
      </c>
      <c r="G1202">
        <v>297.38</v>
      </c>
      <c r="H1202">
        <v>2</v>
      </c>
      <c r="I1202">
        <v>0</v>
      </c>
      <c r="J1202" t="s">
        <v>28</v>
      </c>
      <c r="K1202" t="s">
        <v>44</v>
      </c>
      <c r="L1202" t="s">
        <v>21</v>
      </c>
      <c r="M1202" t="s">
        <v>36</v>
      </c>
      <c r="N1202" t="s">
        <v>45</v>
      </c>
    </row>
    <row r="1203" spans="1:14" x14ac:dyDescent="0.3">
      <c r="A1203">
        <v>1202</v>
      </c>
      <c r="B1203" t="s">
        <v>31</v>
      </c>
      <c r="C1203" t="s">
        <v>318</v>
      </c>
      <c r="D1203" t="s">
        <v>259</v>
      </c>
      <c r="E1203" t="s">
        <v>190</v>
      </c>
      <c r="F1203" t="s">
        <v>49</v>
      </c>
      <c r="G1203">
        <v>116.84</v>
      </c>
      <c r="H1203">
        <v>1</v>
      </c>
      <c r="I1203">
        <v>1</v>
      </c>
      <c r="J1203" t="s">
        <v>28</v>
      </c>
      <c r="K1203" t="s">
        <v>44</v>
      </c>
      <c r="L1203" t="s">
        <v>60</v>
      </c>
      <c r="M1203" t="s">
        <v>22</v>
      </c>
      <c r="N1203" t="s">
        <v>23</v>
      </c>
    </row>
    <row r="1204" spans="1:14" x14ac:dyDescent="0.3">
      <c r="A1204">
        <v>1203</v>
      </c>
      <c r="B1204" t="s">
        <v>50</v>
      </c>
      <c r="C1204" t="s">
        <v>296</v>
      </c>
      <c r="D1204" t="s">
        <v>197</v>
      </c>
      <c r="E1204" t="s">
        <v>126</v>
      </c>
      <c r="F1204" t="s">
        <v>18</v>
      </c>
      <c r="G1204">
        <v>284.43</v>
      </c>
      <c r="H1204">
        <v>2</v>
      </c>
      <c r="I1204">
        <v>0</v>
      </c>
      <c r="J1204" t="s">
        <v>28</v>
      </c>
      <c r="K1204" t="s">
        <v>29</v>
      </c>
      <c r="L1204" t="s">
        <v>60</v>
      </c>
      <c r="M1204" t="s">
        <v>36</v>
      </c>
      <c r="N1204" t="s">
        <v>45</v>
      </c>
    </row>
    <row r="1205" spans="1:14" x14ac:dyDescent="0.3">
      <c r="A1205">
        <v>1204</v>
      </c>
      <c r="B1205" t="s">
        <v>50</v>
      </c>
      <c r="C1205" t="s">
        <v>155</v>
      </c>
      <c r="D1205" t="s">
        <v>196</v>
      </c>
      <c r="E1205" t="s">
        <v>301</v>
      </c>
      <c r="F1205" t="s">
        <v>54</v>
      </c>
      <c r="G1205">
        <v>369.38</v>
      </c>
      <c r="H1205">
        <v>2</v>
      </c>
      <c r="I1205">
        <v>3</v>
      </c>
      <c r="J1205" t="s">
        <v>19</v>
      </c>
      <c r="K1205" t="s">
        <v>44</v>
      </c>
      <c r="L1205" t="s">
        <v>21</v>
      </c>
      <c r="M1205" t="s">
        <v>22</v>
      </c>
      <c r="N1205" t="s">
        <v>41</v>
      </c>
    </row>
    <row r="1206" spans="1:14" x14ac:dyDescent="0.3">
      <c r="A1206">
        <v>1205</v>
      </c>
      <c r="B1206" t="s">
        <v>31</v>
      </c>
      <c r="C1206" t="s">
        <v>222</v>
      </c>
      <c r="D1206" t="s">
        <v>293</v>
      </c>
      <c r="E1206" t="s">
        <v>160</v>
      </c>
      <c r="F1206" t="s">
        <v>27</v>
      </c>
      <c r="G1206">
        <v>163.87</v>
      </c>
      <c r="H1206">
        <v>4</v>
      </c>
      <c r="I1206">
        <v>0</v>
      </c>
      <c r="J1206" t="s">
        <v>28</v>
      </c>
      <c r="K1206" t="s">
        <v>66</v>
      </c>
      <c r="L1206" t="s">
        <v>21</v>
      </c>
      <c r="M1206" t="s">
        <v>36</v>
      </c>
      <c r="N1206" t="s">
        <v>30</v>
      </c>
    </row>
    <row r="1207" spans="1:14" x14ac:dyDescent="0.3">
      <c r="A1207">
        <v>1206</v>
      </c>
      <c r="B1207" t="s">
        <v>50</v>
      </c>
      <c r="C1207" t="s">
        <v>15</v>
      </c>
      <c r="D1207" t="s">
        <v>422</v>
      </c>
      <c r="E1207" t="s">
        <v>353</v>
      </c>
      <c r="F1207" t="s">
        <v>18</v>
      </c>
      <c r="G1207">
        <v>286.35000000000002</v>
      </c>
      <c r="H1207">
        <v>1</v>
      </c>
      <c r="I1207">
        <v>0</v>
      </c>
      <c r="J1207" t="s">
        <v>28</v>
      </c>
      <c r="K1207" t="s">
        <v>99</v>
      </c>
      <c r="L1207" t="s">
        <v>60</v>
      </c>
      <c r="M1207" t="s">
        <v>36</v>
      </c>
      <c r="N1207" t="s">
        <v>23</v>
      </c>
    </row>
    <row r="1208" spans="1:14" x14ac:dyDescent="0.3">
      <c r="A1208">
        <v>1207</v>
      </c>
      <c r="B1208" t="s">
        <v>37</v>
      </c>
      <c r="C1208" t="s">
        <v>354</v>
      </c>
      <c r="D1208" t="s">
        <v>215</v>
      </c>
      <c r="E1208" t="s">
        <v>147</v>
      </c>
      <c r="F1208" t="s">
        <v>49</v>
      </c>
      <c r="G1208">
        <v>124.09</v>
      </c>
      <c r="H1208">
        <v>3</v>
      </c>
      <c r="I1208">
        <v>0</v>
      </c>
      <c r="J1208" t="s">
        <v>55</v>
      </c>
      <c r="K1208" t="s">
        <v>44</v>
      </c>
      <c r="L1208" t="s">
        <v>21</v>
      </c>
      <c r="M1208" t="s">
        <v>22</v>
      </c>
      <c r="N1208" t="s">
        <v>41</v>
      </c>
    </row>
    <row r="1209" spans="1:14" x14ac:dyDescent="0.3">
      <c r="A1209">
        <v>1208</v>
      </c>
      <c r="B1209" t="s">
        <v>31</v>
      </c>
      <c r="C1209" t="s">
        <v>381</v>
      </c>
      <c r="D1209" t="s">
        <v>218</v>
      </c>
      <c r="E1209" t="s">
        <v>457</v>
      </c>
      <c r="F1209" t="s">
        <v>54</v>
      </c>
      <c r="G1209">
        <v>330.2</v>
      </c>
      <c r="H1209">
        <v>3</v>
      </c>
      <c r="I1209">
        <v>2</v>
      </c>
      <c r="J1209" t="s">
        <v>35</v>
      </c>
      <c r="K1209" t="s">
        <v>29</v>
      </c>
      <c r="L1209" t="s">
        <v>56</v>
      </c>
      <c r="M1209" t="s">
        <v>36</v>
      </c>
      <c r="N1209" t="s">
        <v>41</v>
      </c>
    </row>
    <row r="1210" spans="1:14" x14ac:dyDescent="0.3">
      <c r="A1210">
        <v>1209</v>
      </c>
      <c r="B1210" t="s">
        <v>14</v>
      </c>
      <c r="C1210" t="s">
        <v>408</v>
      </c>
      <c r="D1210" t="s">
        <v>322</v>
      </c>
      <c r="E1210" t="s">
        <v>148</v>
      </c>
      <c r="F1210" t="s">
        <v>27</v>
      </c>
      <c r="G1210">
        <v>139.63</v>
      </c>
      <c r="H1210">
        <v>2</v>
      </c>
      <c r="I1210">
        <v>0</v>
      </c>
      <c r="J1210" t="s">
        <v>28</v>
      </c>
      <c r="K1210" t="s">
        <v>99</v>
      </c>
      <c r="L1210" t="s">
        <v>21</v>
      </c>
      <c r="M1210" t="s">
        <v>22</v>
      </c>
      <c r="N1210" t="s">
        <v>41</v>
      </c>
    </row>
    <row r="1211" spans="1:14" x14ac:dyDescent="0.3">
      <c r="A1211">
        <v>1210</v>
      </c>
      <c r="B1211" t="s">
        <v>14</v>
      </c>
      <c r="C1211" t="s">
        <v>192</v>
      </c>
      <c r="D1211" t="s">
        <v>141</v>
      </c>
      <c r="E1211" t="s">
        <v>42</v>
      </c>
      <c r="F1211" t="s">
        <v>18</v>
      </c>
      <c r="G1211">
        <v>199.43</v>
      </c>
      <c r="H1211">
        <v>1</v>
      </c>
      <c r="I1211">
        <v>0</v>
      </c>
      <c r="J1211" t="s">
        <v>28</v>
      </c>
      <c r="K1211" t="s">
        <v>20</v>
      </c>
      <c r="L1211" t="s">
        <v>56</v>
      </c>
      <c r="M1211" t="s">
        <v>36</v>
      </c>
      <c r="N1211" t="s">
        <v>41</v>
      </c>
    </row>
    <row r="1212" spans="1:14" x14ac:dyDescent="0.3">
      <c r="A1212">
        <v>1211</v>
      </c>
      <c r="B1212" t="s">
        <v>50</v>
      </c>
      <c r="C1212" t="s">
        <v>402</v>
      </c>
      <c r="D1212" t="s">
        <v>209</v>
      </c>
      <c r="E1212" t="s">
        <v>267</v>
      </c>
      <c r="F1212" t="s">
        <v>27</v>
      </c>
      <c r="G1212">
        <v>189.05</v>
      </c>
      <c r="H1212">
        <v>2</v>
      </c>
      <c r="I1212">
        <v>1</v>
      </c>
      <c r="J1212" t="s">
        <v>55</v>
      </c>
      <c r="K1212" t="s">
        <v>29</v>
      </c>
      <c r="L1212" t="s">
        <v>60</v>
      </c>
      <c r="M1212" t="s">
        <v>22</v>
      </c>
      <c r="N1212" t="s">
        <v>41</v>
      </c>
    </row>
    <row r="1213" spans="1:14" x14ac:dyDescent="0.3">
      <c r="A1213">
        <v>1212</v>
      </c>
      <c r="B1213" t="s">
        <v>37</v>
      </c>
      <c r="C1213" t="s">
        <v>311</v>
      </c>
      <c r="D1213" t="s">
        <v>340</v>
      </c>
      <c r="E1213" t="s">
        <v>293</v>
      </c>
      <c r="F1213" t="s">
        <v>18</v>
      </c>
      <c r="G1213">
        <v>235.82</v>
      </c>
      <c r="H1213">
        <v>2</v>
      </c>
      <c r="I1213">
        <v>0</v>
      </c>
      <c r="J1213" t="s">
        <v>35</v>
      </c>
      <c r="K1213" t="s">
        <v>99</v>
      </c>
      <c r="L1213" t="s">
        <v>21</v>
      </c>
      <c r="M1213" t="s">
        <v>36</v>
      </c>
      <c r="N1213" t="s">
        <v>95</v>
      </c>
    </row>
    <row r="1214" spans="1:14" x14ac:dyDescent="0.3">
      <c r="A1214">
        <v>1213</v>
      </c>
      <c r="B1214" t="s">
        <v>31</v>
      </c>
      <c r="C1214" t="s">
        <v>204</v>
      </c>
      <c r="D1214" t="s">
        <v>325</v>
      </c>
      <c r="E1214" t="s">
        <v>152</v>
      </c>
      <c r="F1214" t="s">
        <v>49</v>
      </c>
      <c r="G1214">
        <v>112.65</v>
      </c>
      <c r="H1214">
        <v>2</v>
      </c>
      <c r="I1214">
        <v>2</v>
      </c>
      <c r="J1214" t="s">
        <v>94</v>
      </c>
      <c r="K1214" t="s">
        <v>29</v>
      </c>
      <c r="L1214" t="s">
        <v>21</v>
      </c>
      <c r="M1214" t="s">
        <v>36</v>
      </c>
      <c r="N1214" t="s">
        <v>95</v>
      </c>
    </row>
    <row r="1215" spans="1:14" x14ac:dyDescent="0.3">
      <c r="A1215">
        <v>1214</v>
      </c>
      <c r="B1215" t="s">
        <v>50</v>
      </c>
      <c r="C1215" t="s">
        <v>401</v>
      </c>
      <c r="D1215" t="s">
        <v>173</v>
      </c>
      <c r="E1215" t="s">
        <v>383</v>
      </c>
      <c r="F1215" t="s">
        <v>27</v>
      </c>
      <c r="G1215">
        <v>159.09</v>
      </c>
      <c r="H1215">
        <v>1</v>
      </c>
      <c r="I1215">
        <v>1</v>
      </c>
      <c r="J1215" t="s">
        <v>28</v>
      </c>
      <c r="K1215" t="s">
        <v>29</v>
      </c>
      <c r="L1215" t="s">
        <v>21</v>
      </c>
      <c r="M1215" t="s">
        <v>22</v>
      </c>
      <c r="N1215" t="s">
        <v>41</v>
      </c>
    </row>
    <row r="1216" spans="1:14" x14ac:dyDescent="0.3">
      <c r="A1216">
        <v>1215</v>
      </c>
      <c r="B1216" t="s">
        <v>31</v>
      </c>
      <c r="C1216" t="s">
        <v>326</v>
      </c>
      <c r="D1216" t="s">
        <v>219</v>
      </c>
      <c r="E1216" t="s">
        <v>97</v>
      </c>
      <c r="F1216" t="s">
        <v>27</v>
      </c>
      <c r="G1216">
        <v>109.7</v>
      </c>
      <c r="H1216">
        <v>2</v>
      </c>
      <c r="I1216">
        <v>0</v>
      </c>
      <c r="J1216" t="s">
        <v>55</v>
      </c>
      <c r="K1216" t="s">
        <v>20</v>
      </c>
      <c r="L1216" t="s">
        <v>21</v>
      </c>
      <c r="M1216" t="s">
        <v>36</v>
      </c>
      <c r="N1216" t="s">
        <v>45</v>
      </c>
    </row>
    <row r="1217" spans="1:14" x14ac:dyDescent="0.3">
      <c r="A1217">
        <v>1216</v>
      </c>
      <c r="B1217" t="s">
        <v>14</v>
      </c>
      <c r="C1217" t="s">
        <v>201</v>
      </c>
      <c r="D1217" t="s">
        <v>362</v>
      </c>
      <c r="E1217" t="s">
        <v>57</v>
      </c>
      <c r="F1217" t="s">
        <v>27</v>
      </c>
      <c r="G1217">
        <v>179.23</v>
      </c>
      <c r="H1217">
        <v>1</v>
      </c>
      <c r="I1217">
        <v>0</v>
      </c>
      <c r="J1217" t="s">
        <v>19</v>
      </c>
      <c r="K1217" t="s">
        <v>44</v>
      </c>
      <c r="L1217" t="s">
        <v>21</v>
      </c>
      <c r="M1217" t="s">
        <v>36</v>
      </c>
      <c r="N1217" t="s">
        <v>41</v>
      </c>
    </row>
    <row r="1218" spans="1:14" x14ac:dyDescent="0.3">
      <c r="A1218">
        <v>1217</v>
      </c>
      <c r="B1218" t="s">
        <v>37</v>
      </c>
      <c r="C1218" t="s">
        <v>422</v>
      </c>
      <c r="D1218" t="s">
        <v>63</v>
      </c>
      <c r="E1218" t="s">
        <v>282</v>
      </c>
      <c r="F1218" t="s">
        <v>27</v>
      </c>
      <c r="G1218">
        <v>193.32</v>
      </c>
      <c r="H1218">
        <v>2</v>
      </c>
      <c r="I1218">
        <v>0</v>
      </c>
      <c r="J1218" t="s">
        <v>35</v>
      </c>
      <c r="K1218" t="s">
        <v>44</v>
      </c>
      <c r="L1218" t="s">
        <v>60</v>
      </c>
      <c r="M1218" t="s">
        <v>22</v>
      </c>
      <c r="N1218" t="s">
        <v>45</v>
      </c>
    </row>
    <row r="1219" spans="1:14" x14ac:dyDescent="0.3">
      <c r="A1219">
        <v>1218</v>
      </c>
      <c r="B1219" t="s">
        <v>50</v>
      </c>
      <c r="C1219" t="s">
        <v>111</v>
      </c>
      <c r="D1219" t="s">
        <v>169</v>
      </c>
      <c r="E1219" t="s">
        <v>202</v>
      </c>
      <c r="F1219" t="s">
        <v>54</v>
      </c>
      <c r="G1219">
        <v>427.18</v>
      </c>
      <c r="H1219">
        <v>4</v>
      </c>
      <c r="I1219">
        <v>0</v>
      </c>
      <c r="J1219" t="s">
        <v>28</v>
      </c>
      <c r="K1219" t="s">
        <v>44</v>
      </c>
      <c r="L1219" t="s">
        <v>21</v>
      </c>
      <c r="M1219" t="s">
        <v>36</v>
      </c>
      <c r="N1219" t="s">
        <v>45</v>
      </c>
    </row>
    <row r="1220" spans="1:14" x14ac:dyDescent="0.3">
      <c r="A1220">
        <v>1219</v>
      </c>
      <c r="B1220" t="s">
        <v>31</v>
      </c>
      <c r="C1220" t="s">
        <v>224</v>
      </c>
      <c r="D1220" t="s">
        <v>266</v>
      </c>
      <c r="E1220" t="s">
        <v>204</v>
      </c>
      <c r="F1220" t="s">
        <v>18</v>
      </c>
      <c r="G1220">
        <v>192.98</v>
      </c>
      <c r="H1220">
        <v>1</v>
      </c>
      <c r="I1220">
        <v>1</v>
      </c>
      <c r="J1220" t="s">
        <v>19</v>
      </c>
      <c r="K1220" t="s">
        <v>20</v>
      </c>
      <c r="L1220" t="s">
        <v>56</v>
      </c>
      <c r="M1220" t="s">
        <v>36</v>
      </c>
      <c r="N1220" t="s">
        <v>41</v>
      </c>
    </row>
    <row r="1221" spans="1:14" x14ac:dyDescent="0.3">
      <c r="A1221">
        <v>1220</v>
      </c>
      <c r="B1221" t="s">
        <v>50</v>
      </c>
      <c r="C1221" t="s">
        <v>119</v>
      </c>
      <c r="D1221" t="s">
        <v>390</v>
      </c>
      <c r="E1221" t="s">
        <v>100</v>
      </c>
      <c r="F1221" t="s">
        <v>54</v>
      </c>
      <c r="G1221">
        <v>603.48</v>
      </c>
      <c r="H1221">
        <v>1</v>
      </c>
      <c r="I1221">
        <v>0</v>
      </c>
      <c r="J1221" t="s">
        <v>94</v>
      </c>
      <c r="K1221" t="s">
        <v>44</v>
      </c>
      <c r="L1221" t="s">
        <v>21</v>
      </c>
      <c r="M1221" t="s">
        <v>36</v>
      </c>
      <c r="N1221" t="s">
        <v>23</v>
      </c>
    </row>
    <row r="1222" spans="1:14" x14ac:dyDescent="0.3">
      <c r="A1222">
        <v>1221</v>
      </c>
      <c r="B1222" t="s">
        <v>50</v>
      </c>
      <c r="C1222" t="s">
        <v>147</v>
      </c>
      <c r="D1222" t="s">
        <v>15</v>
      </c>
      <c r="E1222" t="s">
        <v>312</v>
      </c>
      <c r="F1222" t="s">
        <v>27</v>
      </c>
      <c r="G1222">
        <v>194.48</v>
      </c>
      <c r="H1222">
        <v>1</v>
      </c>
      <c r="I1222">
        <v>0</v>
      </c>
      <c r="J1222" t="s">
        <v>28</v>
      </c>
      <c r="K1222" t="s">
        <v>44</v>
      </c>
      <c r="L1222" t="s">
        <v>56</v>
      </c>
      <c r="M1222" t="s">
        <v>22</v>
      </c>
      <c r="N1222" t="s">
        <v>41</v>
      </c>
    </row>
    <row r="1223" spans="1:14" x14ac:dyDescent="0.3">
      <c r="A1223">
        <v>1222</v>
      </c>
      <c r="B1223" t="s">
        <v>31</v>
      </c>
      <c r="C1223" t="s">
        <v>222</v>
      </c>
      <c r="D1223" t="s">
        <v>299</v>
      </c>
      <c r="E1223" t="s">
        <v>433</v>
      </c>
      <c r="F1223" t="s">
        <v>27</v>
      </c>
      <c r="G1223">
        <v>139.93</v>
      </c>
      <c r="H1223">
        <v>2</v>
      </c>
      <c r="I1223">
        <v>2</v>
      </c>
      <c r="J1223" t="s">
        <v>28</v>
      </c>
      <c r="K1223" t="s">
        <v>44</v>
      </c>
      <c r="L1223" t="s">
        <v>21</v>
      </c>
      <c r="M1223" t="s">
        <v>36</v>
      </c>
      <c r="N1223" t="s">
        <v>41</v>
      </c>
    </row>
    <row r="1224" spans="1:14" x14ac:dyDescent="0.3">
      <c r="A1224">
        <v>1223</v>
      </c>
      <c r="B1224" t="s">
        <v>37</v>
      </c>
      <c r="C1224" t="s">
        <v>317</v>
      </c>
      <c r="D1224" t="s">
        <v>134</v>
      </c>
      <c r="E1224" t="s">
        <v>402</v>
      </c>
      <c r="F1224" t="s">
        <v>49</v>
      </c>
      <c r="G1224">
        <v>116.36</v>
      </c>
      <c r="H1224">
        <v>4</v>
      </c>
      <c r="I1224">
        <v>2</v>
      </c>
      <c r="J1224" t="s">
        <v>28</v>
      </c>
      <c r="K1224" t="s">
        <v>20</v>
      </c>
      <c r="L1224" t="s">
        <v>60</v>
      </c>
      <c r="M1224" t="s">
        <v>36</v>
      </c>
      <c r="N1224" t="s">
        <v>23</v>
      </c>
    </row>
    <row r="1225" spans="1:14" x14ac:dyDescent="0.3">
      <c r="A1225">
        <v>1224</v>
      </c>
      <c r="B1225" t="s">
        <v>14</v>
      </c>
      <c r="C1225" t="s">
        <v>48</v>
      </c>
      <c r="D1225" t="s">
        <v>205</v>
      </c>
      <c r="E1225" t="s">
        <v>444</v>
      </c>
      <c r="F1225" t="s">
        <v>18</v>
      </c>
      <c r="G1225">
        <v>199.59</v>
      </c>
      <c r="H1225">
        <v>2</v>
      </c>
      <c r="I1225">
        <v>0</v>
      </c>
      <c r="J1225" t="s">
        <v>28</v>
      </c>
      <c r="K1225" t="s">
        <v>20</v>
      </c>
      <c r="L1225" t="s">
        <v>21</v>
      </c>
      <c r="M1225" t="s">
        <v>36</v>
      </c>
      <c r="N1225" t="s">
        <v>41</v>
      </c>
    </row>
    <row r="1226" spans="1:14" x14ac:dyDescent="0.3">
      <c r="A1226">
        <v>1225</v>
      </c>
      <c r="B1226" t="s">
        <v>14</v>
      </c>
      <c r="C1226" t="s">
        <v>133</v>
      </c>
      <c r="D1226" t="s">
        <v>74</v>
      </c>
      <c r="E1226" t="s">
        <v>376</v>
      </c>
      <c r="F1226" t="s">
        <v>27</v>
      </c>
      <c r="G1226">
        <v>122.37</v>
      </c>
      <c r="H1226">
        <v>4</v>
      </c>
      <c r="I1226">
        <v>1</v>
      </c>
      <c r="J1226" t="s">
        <v>28</v>
      </c>
      <c r="K1226" t="s">
        <v>44</v>
      </c>
      <c r="L1226" t="s">
        <v>21</v>
      </c>
      <c r="M1226" t="s">
        <v>36</v>
      </c>
      <c r="N1226" t="s">
        <v>41</v>
      </c>
    </row>
    <row r="1227" spans="1:14" x14ac:dyDescent="0.3">
      <c r="A1227">
        <v>1226</v>
      </c>
      <c r="B1227" t="s">
        <v>31</v>
      </c>
      <c r="C1227" t="s">
        <v>340</v>
      </c>
      <c r="D1227" t="s">
        <v>127</v>
      </c>
      <c r="E1227" t="s">
        <v>388</v>
      </c>
      <c r="F1227" t="s">
        <v>18</v>
      </c>
      <c r="G1227">
        <v>169.95</v>
      </c>
      <c r="H1227">
        <v>4</v>
      </c>
      <c r="I1227">
        <v>0</v>
      </c>
      <c r="J1227" t="s">
        <v>28</v>
      </c>
      <c r="K1227" t="s">
        <v>29</v>
      </c>
      <c r="L1227" t="s">
        <v>70</v>
      </c>
      <c r="M1227" t="s">
        <v>36</v>
      </c>
      <c r="N1227" t="s">
        <v>41</v>
      </c>
    </row>
    <row r="1228" spans="1:14" x14ac:dyDescent="0.3">
      <c r="A1228">
        <v>1227</v>
      </c>
      <c r="B1228" t="s">
        <v>50</v>
      </c>
      <c r="C1228" t="s">
        <v>135</v>
      </c>
      <c r="D1228" t="s">
        <v>371</v>
      </c>
      <c r="E1228" t="s">
        <v>260</v>
      </c>
      <c r="F1228" t="s">
        <v>27</v>
      </c>
      <c r="G1228">
        <v>168.24</v>
      </c>
      <c r="H1228">
        <v>2</v>
      </c>
      <c r="I1228">
        <v>0</v>
      </c>
      <c r="J1228" t="s">
        <v>35</v>
      </c>
      <c r="K1228" t="s">
        <v>66</v>
      </c>
      <c r="L1228" t="s">
        <v>21</v>
      </c>
      <c r="M1228" t="s">
        <v>36</v>
      </c>
      <c r="N1228" t="s">
        <v>41</v>
      </c>
    </row>
    <row r="1229" spans="1:14" x14ac:dyDescent="0.3">
      <c r="A1229">
        <v>1228</v>
      </c>
      <c r="B1229" t="s">
        <v>31</v>
      </c>
      <c r="C1229" t="s">
        <v>298</v>
      </c>
      <c r="D1229" t="s">
        <v>278</v>
      </c>
      <c r="E1229" t="s">
        <v>232</v>
      </c>
      <c r="F1229" t="s">
        <v>18</v>
      </c>
      <c r="G1229">
        <v>247.88</v>
      </c>
      <c r="H1229">
        <v>1</v>
      </c>
      <c r="I1229">
        <v>0</v>
      </c>
      <c r="J1229" t="s">
        <v>55</v>
      </c>
      <c r="K1229" t="s">
        <v>29</v>
      </c>
      <c r="L1229" t="s">
        <v>21</v>
      </c>
      <c r="M1229" t="s">
        <v>36</v>
      </c>
      <c r="N1229" t="s">
        <v>41</v>
      </c>
    </row>
    <row r="1230" spans="1:14" x14ac:dyDescent="0.3">
      <c r="A1230">
        <v>1229</v>
      </c>
      <c r="B1230" t="s">
        <v>14</v>
      </c>
      <c r="C1230" t="s">
        <v>262</v>
      </c>
      <c r="D1230" t="s">
        <v>115</v>
      </c>
      <c r="E1230" t="s">
        <v>72</v>
      </c>
      <c r="F1230" t="s">
        <v>18</v>
      </c>
      <c r="G1230">
        <v>193.75</v>
      </c>
      <c r="H1230">
        <v>1</v>
      </c>
      <c r="I1230">
        <v>0</v>
      </c>
      <c r="J1230" t="s">
        <v>55</v>
      </c>
      <c r="K1230" t="s">
        <v>44</v>
      </c>
      <c r="L1230" t="s">
        <v>60</v>
      </c>
      <c r="M1230" t="s">
        <v>22</v>
      </c>
      <c r="N1230" t="s">
        <v>41</v>
      </c>
    </row>
    <row r="1231" spans="1:14" x14ac:dyDescent="0.3">
      <c r="A1231">
        <v>1230</v>
      </c>
      <c r="B1231" t="s">
        <v>37</v>
      </c>
      <c r="C1231" t="s">
        <v>332</v>
      </c>
      <c r="D1231" t="s">
        <v>378</v>
      </c>
      <c r="E1231" t="s">
        <v>244</v>
      </c>
      <c r="F1231" t="s">
        <v>49</v>
      </c>
      <c r="G1231">
        <v>92.68</v>
      </c>
      <c r="H1231">
        <v>4</v>
      </c>
      <c r="I1231">
        <v>1</v>
      </c>
      <c r="J1231" t="s">
        <v>19</v>
      </c>
      <c r="K1231" t="s">
        <v>29</v>
      </c>
      <c r="L1231" t="s">
        <v>60</v>
      </c>
      <c r="M1231" t="s">
        <v>36</v>
      </c>
      <c r="N1231" t="s">
        <v>41</v>
      </c>
    </row>
    <row r="1232" spans="1:14" x14ac:dyDescent="0.3">
      <c r="A1232">
        <v>1231</v>
      </c>
      <c r="B1232" t="s">
        <v>37</v>
      </c>
      <c r="C1232" t="s">
        <v>243</v>
      </c>
      <c r="D1232" t="s">
        <v>108</v>
      </c>
      <c r="E1232" t="s">
        <v>345</v>
      </c>
      <c r="F1232" t="s">
        <v>49</v>
      </c>
      <c r="G1232">
        <v>126.09</v>
      </c>
      <c r="H1232">
        <v>1</v>
      </c>
      <c r="I1232">
        <v>0</v>
      </c>
      <c r="J1232" t="s">
        <v>35</v>
      </c>
      <c r="K1232" t="s">
        <v>44</v>
      </c>
      <c r="L1232" t="s">
        <v>56</v>
      </c>
      <c r="M1232" t="s">
        <v>36</v>
      </c>
      <c r="N1232" t="s">
        <v>45</v>
      </c>
    </row>
    <row r="1233" spans="1:14" x14ac:dyDescent="0.3">
      <c r="A1233">
        <v>1232</v>
      </c>
      <c r="B1233" t="s">
        <v>37</v>
      </c>
      <c r="C1233" t="s">
        <v>226</v>
      </c>
      <c r="D1233" t="s">
        <v>198</v>
      </c>
      <c r="E1233" t="s">
        <v>147</v>
      </c>
      <c r="F1233" t="s">
        <v>49</v>
      </c>
      <c r="G1233">
        <v>116.4</v>
      </c>
      <c r="H1233">
        <v>4</v>
      </c>
      <c r="I1233">
        <v>0</v>
      </c>
      <c r="J1233" t="s">
        <v>19</v>
      </c>
      <c r="K1233" t="s">
        <v>44</v>
      </c>
      <c r="L1233" t="s">
        <v>21</v>
      </c>
      <c r="M1233" t="s">
        <v>36</v>
      </c>
      <c r="N1233" t="s">
        <v>41</v>
      </c>
    </row>
    <row r="1234" spans="1:14" x14ac:dyDescent="0.3">
      <c r="A1234">
        <v>1233</v>
      </c>
      <c r="B1234" t="s">
        <v>37</v>
      </c>
      <c r="C1234" t="s">
        <v>147</v>
      </c>
      <c r="D1234" t="s">
        <v>435</v>
      </c>
      <c r="E1234" t="s">
        <v>186</v>
      </c>
      <c r="F1234" t="s">
        <v>54</v>
      </c>
      <c r="G1234">
        <v>359.76</v>
      </c>
      <c r="H1234">
        <v>1</v>
      </c>
      <c r="I1234">
        <v>1</v>
      </c>
      <c r="J1234" t="s">
        <v>35</v>
      </c>
      <c r="K1234" t="s">
        <v>99</v>
      </c>
      <c r="L1234" t="s">
        <v>60</v>
      </c>
      <c r="M1234" t="s">
        <v>36</v>
      </c>
      <c r="N1234" t="s">
        <v>41</v>
      </c>
    </row>
    <row r="1235" spans="1:14" x14ac:dyDescent="0.3">
      <c r="A1235">
        <v>1234</v>
      </c>
      <c r="B1235" t="s">
        <v>14</v>
      </c>
      <c r="C1235" t="s">
        <v>348</v>
      </c>
      <c r="D1235" t="s">
        <v>307</v>
      </c>
      <c r="E1235" t="s">
        <v>238</v>
      </c>
      <c r="F1235" t="s">
        <v>18</v>
      </c>
      <c r="G1235">
        <v>264.98</v>
      </c>
      <c r="H1235">
        <v>1</v>
      </c>
      <c r="I1235">
        <v>0</v>
      </c>
      <c r="J1235" t="s">
        <v>94</v>
      </c>
      <c r="K1235" t="s">
        <v>29</v>
      </c>
      <c r="L1235" t="s">
        <v>56</v>
      </c>
      <c r="M1235" t="s">
        <v>36</v>
      </c>
      <c r="N1235" t="s">
        <v>41</v>
      </c>
    </row>
    <row r="1236" spans="1:14" x14ac:dyDescent="0.3">
      <c r="A1236">
        <v>1235</v>
      </c>
      <c r="B1236" t="s">
        <v>31</v>
      </c>
      <c r="C1236" t="s">
        <v>286</v>
      </c>
      <c r="D1236" t="s">
        <v>257</v>
      </c>
      <c r="E1236" t="s">
        <v>223</v>
      </c>
      <c r="F1236" t="s">
        <v>54</v>
      </c>
      <c r="G1236">
        <v>261.19</v>
      </c>
      <c r="H1236">
        <v>1</v>
      </c>
      <c r="I1236">
        <v>1</v>
      </c>
      <c r="J1236" t="s">
        <v>94</v>
      </c>
      <c r="K1236" t="s">
        <v>99</v>
      </c>
      <c r="L1236" t="s">
        <v>21</v>
      </c>
      <c r="M1236" t="s">
        <v>36</v>
      </c>
      <c r="N1236" t="s">
        <v>41</v>
      </c>
    </row>
    <row r="1237" spans="1:14" x14ac:dyDescent="0.3">
      <c r="A1237">
        <v>1236</v>
      </c>
      <c r="B1237" t="s">
        <v>50</v>
      </c>
      <c r="C1237" t="s">
        <v>115</v>
      </c>
      <c r="D1237" t="s">
        <v>245</v>
      </c>
      <c r="E1237" t="s">
        <v>119</v>
      </c>
      <c r="F1237" t="s">
        <v>49</v>
      </c>
      <c r="G1237">
        <v>137.41</v>
      </c>
      <c r="H1237">
        <v>1</v>
      </c>
      <c r="I1237">
        <v>0</v>
      </c>
      <c r="J1237" t="s">
        <v>94</v>
      </c>
      <c r="K1237" t="s">
        <v>99</v>
      </c>
      <c r="L1237" t="s">
        <v>56</v>
      </c>
      <c r="M1237" t="s">
        <v>22</v>
      </c>
      <c r="N1237" t="s">
        <v>41</v>
      </c>
    </row>
    <row r="1238" spans="1:14" x14ac:dyDescent="0.3">
      <c r="A1238">
        <v>1237</v>
      </c>
      <c r="B1238" t="s">
        <v>50</v>
      </c>
      <c r="C1238" t="s">
        <v>189</v>
      </c>
      <c r="D1238" t="s">
        <v>137</v>
      </c>
      <c r="E1238" t="s">
        <v>268</v>
      </c>
      <c r="F1238" t="s">
        <v>18</v>
      </c>
      <c r="G1238">
        <v>299.91000000000003</v>
      </c>
      <c r="H1238">
        <v>3</v>
      </c>
      <c r="I1238">
        <v>0</v>
      </c>
      <c r="J1238" t="s">
        <v>19</v>
      </c>
      <c r="K1238" t="s">
        <v>29</v>
      </c>
      <c r="L1238" t="s">
        <v>56</v>
      </c>
      <c r="M1238" t="s">
        <v>22</v>
      </c>
      <c r="N1238" t="s">
        <v>41</v>
      </c>
    </row>
    <row r="1239" spans="1:14" x14ac:dyDescent="0.3">
      <c r="A1239">
        <v>1238</v>
      </c>
      <c r="B1239" t="s">
        <v>14</v>
      </c>
      <c r="C1239" t="s">
        <v>185</v>
      </c>
      <c r="D1239" t="s">
        <v>350</v>
      </c>
      <c r="E1239" t="s">
        <v>198</v>
      </c>
      <c r="F1239" t="s">
        <v>54</v>
      </c>
      <c r="G1239">
        <v>377.67</v>
      </c>
      <c r="H1239">
        <v>2</v>
      </c>
      <c r="I1239">
        <v>0</v>
      </c>
      <c r="J1239" t="s">
        <v>28</v>
      </c>
      <c r="K1239" t="s">
        <v>29</v>
      </c>
      <c r="L1239" t="s">
        <v>21</v>
      </c>
      <c r="M1239" t="s">
        <v>22</v>
      </c>
      <c r="N1239" t="s">
        <v>41</v>
      </c>
    </row>
    <row r="1240" spans="1:14" x14ac:dyDescent="0.3">
      <c r="A1240">
        <v>1239</v>
      </c>
      <c r="B1240" t="s">
        <v>14</v>
      </c>
      <c r="C1240" t="s">
        <v>195</v>
      </c>
      <c r="D1240" t="s">
        <v>290</v>
      </c>
      <c r="E1240" t="s">
        <v>244</v>
      </c>
      <c r="F1240" t="s">
        <v>18</v>
      </c>
      <c r="G1240">
        <v>183.14</v>
      </c>
      <c r="H1240">
        <v>2</v>
      </c>
      <c r="I1240">
        <v>0</v>
      </c>
      <c r="J1240" t="s">
        <v>19</v>
      </c>
      <c r="K1240" t="s">
        <v>99</v>
      </c>
      <c r="L1240" t="s">
        <v>21</v>
      </c>
      <c r="M1240" t="s">
        <v>36</v>
      </c>
      <c r="N1240" t="s">
        <v>45</v>
      </c>
    </row>
    <row r="1241" spans="1:14" x14ac:dyDescent="0.3">
      <c r="A1241">
        <v>1240</v>
      </c>
      <c r="B1241" t="s">
        <v>31</v>
      </c>
      <c r="C1241" t="s">
        <v>136</v>
      </c>
      <c r="D1241" t="s">
        <v>78</v>
      </c>
      <c r="E1241" t="s">
        <v>159</v>
      </c>
      <c r="F1241" t="s">
        <v>49</v>
      </c>
      <c r="G1241">
        <v>108.04</v>
      </c>
      <c r="H1241">
        <v>3</v>
      </c>
      <c r="I1241">
        <v>1</v>
      </c>
      <c r="J1241" t="s">
        <v>94</v>
      </c>
      <c r="K1241" t="s">
        <v>44</v>
      </c>
      <c r="L1241" t="s">
        <v>21</v>
      </c>
      <c r="M1241" t="s">
        <v>36</v>
      </c>
      <c r="N1241" t="s">
        <v>41</v>
      </c>
    </row>
    <row r="1242" spans="1:14" x14ac:dyDescent="0.3">
      <c r="A1242">
        <v>1241</v>
      </c>
      <c r="B1242" t="s">
        <v>31</v>
      </c>
      <c r="C1242" t="s">
        <v>315</v>
      </c>
      <c r="D1242" t="s">
        <v>302</v>
      </c>
      <c r="E1242" t="s">
        <v>200</v>
      </c>
      <c r="F1242" t="s">
        <v>54</v>
      </c>
      <c r="G1242">
        <v>282.72000000000003</v>
      </c>
      <c r="H1242">
        <v>1</v>
      </c>
      <c r="I1242">
        <v>1</v>
      </c>
      <c r="J1242" t="s">
        <v>19</v>
      </c>
      <c r="K1242" t="s">
        <v>66</v>
      </c>
      <c r="L1242" t="s">
        <v>21</v>
      </c>
      <c r="M1242" t="s">
        <v>36</v>
      </c>
      <c r="N1242" t="s">
        <v>41</v>
      </c>
    </row>
    <row r="1243" spans="1:14" x14ac:dyDescent="0.3">
      <c r="A1243">
        <v>1242</v>
      </c>
      <c r="B1243" t="s">
        <v>14</v>
      </c>
      <c r="C1243" t="s">
        <v>456</v>
      </c>
      <c r="D1243" t="s">
        <v>62</v>
      </c>
      <c r="E1243" t="s">
        <v>257</v>
      </c>
      <c r="F1243" t="s">
        <v>27</v>
      </c>
      <c r="G1243">
        <v>170.59</v>
      </c>
      <c r="H1243">
        <v>1</v>
      </c>
      <c r="I1243">
        <v>1</v>
      </c>
      <c r="J1243" t="s">
        <v>94</v>
      </c>
      <c r="K1243" t="s">
        <v>66</v>
      </c>
      <c r="L1243" t="s">
        <v>21</v>
      </c>
      <c r="M1243" t="s">
        <v>36</v>
      </c>
      <c r="N1243" t="s">
        <v>41</v>
      </c>
    </row>
    <row r="1244" spans="1:14" x14ac:dyDescent="0.3">
      <c r="A1244">
        <v>1243</v>
      </c>
      <c r="B1244" t="s">
        <v>50</v>
      </c>
      <c r="C1244" t="s">
        <v>315</v>
      </c>
      <c r="D1244" t="s">
        <v>142</v>
      </c>
      <c r="E1244" t="s">
        <v>155</v>
      </c>
      <c r="F1244" t="s">
        <v>18</v>
      </c>
      <c r="G1244">
        <v>290.97000000000003</v>
      </c>
      <c r="H1244">
        <v>2</v>
      </c>
      <c r="I1244">
        <v>0</v>
      </c>
      <c r="J1244" t="s">
        <v>55</v>
      </c>
      <c r="K1244" t="s">
        <v>99</v>
      </c>
      <c r="L1244" t="s">
        <v>56</v>
      </c>
      <c r="M1244" t="s">
        <v>36</v>
      </c>
      <c r="N1244" t="s">
        <v>23</v>
      </c>
    </row>
    <row r="1245" spans="1:14" x14ac:dyDescent="0.3">
      <c r="A1245">
        <v>1244</v>
      </c>
      <c r="B1245" t="s">
        <v>50</v>
      </c>
      <c r="C1245" t="s">
        <v>374</v>
      </c>
      <c r="D1245" t="s">
        <v>346</v>
      </c>
      <c r="E1245" t="s">
        <v>111</v>
      </c>
      <c r="F1245" t="s">
        <v>49</v>
      </c>
      <c r="G1245">
        <v>154.41999999999999</v>
      </c>
      <c r="H1245">
        <v>2</v>
      </c>
      <c r="I1245">
        <v>0</v>
      </c>
      <c r="J1245" t="s">
        <v>28</v>
      </c>
      <c r="K1245" t="s">
        <v>20</v>
      </c>
      <c r="L1245" t="s">
        <v>56</v>
      </c>
      <c r="M1245" t="s">
        <v>36</v>
      </c>
      <c r="N1245" t="s">
        <v>41</v>
      </c>
    </row>
    <row r="1246" spans="1:14" x14ac:dyDescent="0.3">
      <c r="A1246">
        <v>1245</v>
      </c>
      <c r="B1246" t="s">
        <v>14</v>
      </c>
      <c r="C1246" t="s">
        <v>401</v>
      </c>
      <c r="D1246" t="s">
        <v>172</v>
      </c>
      <c r="E1246" t="s">
        <v>361</v>
      </c>
      <c r="F1246" t="s">
        <v>18</v>
      </c>
      <c r="G1246">
        <v>234.33</v>
      </c>
      <c r="H1246">
        <v>2</v>
      </c>
      <c r="I1246">
        <v>0</v>
      </c>
      <c r="J1246" t="s">
        <v>28</v>
      </c>
      <c r="K1246" t="s">
        <v>44</v>
      </c>
      <c r="L1246" t="s">
        <v>56</v>
      </c>
      <c r="M1246" t="s">
        <v>22</v>
      </c>
      <c r="N1246" t="s">
        <v>41</v>
      </c>
    </row>
    <row r="1247" spans="1:14" x14ac:dyDescent="0.3">
      <c r="A1247">
        <v>1246</v>
      </c>
      <c r="B1247" t="s">
        <v>14</v>
      </c>
      <c r="C1247" t="s">
        <v>76</v>
      </c>
      <c r="D1247" t="s">
        <v>207</v>
      </c>
      <c r="E1247" t="s">
        <v>140</v>
      </c>
      <c r="F1247" t="s">
        <v>54</v>
      </c>
      <c r="G1247">
        <v>380.31</v>
      </c>
      <c r="H1247">
        <v>4</v>
      </c>
      <c r="I1247">
        <v>0</v>
      </c>
      <c r="J1247" t="s">
        <v>55</v>
      </c>
      <c r="K1247" t="s">
        <v>20</v>
      </c>
      <c r="L1247" t="s">
        <v>56</v>
      </c>
      <c r="M1247" t="s">
        <v>36</v>
      </c>
      <c r="N1247" t="s">
        <v>41</v>
      </c>
    </row>
    <row r="1248" spans="1:14" x14ac:dyDescent="0.3">
      <c r="A1248">
        <v>1247</v>
      </c>
      <c r="B1248" t="s">
        <v>14</v>
      </c>
      <c r="C1248" t="s">
        <v>97</v>
      </c>
      <c r="D1248" t="s">
        <v>461</v>
      </c>
      <c r="E1248" t="s">
        <v>449</v>
      </c>
      <c r="F1248" t="s">
        <v>49</v>
      </c>
      <c r="G1248">
        <v>60.15</v>
      </c>
      <c r="H1248">
        <v>1</v>
      </c>
      <c r="I1248">
        <v>0</v>
      </c>
      <c r="J1248" t="s">
        <v>19</v>
      </c>
      <c r="K1248" t="s">
        <v>29</v>
      </c>
      <c r="L1248" t="s">
        <v>21</v>
      </c>
      <c r="M1248" t="s">
        <v>36</v>
      </c>
      <c r="N1248" t="s">
        <v>41</v>
      </c>
    </row>
    <row r="1249" spans="1:14" x14ac:dyDescent="0.3">
      <c r="A1249">
        <v>1248</v>
      </c>
      <c r="B1249" t="s">
        <v>50</v>
      </c>
      <c r="C1249" t="s">
        <v>207</v>
      </c>
      <c r="D1249" t="s">
        <v>292</v>
      </c>
      <c r="E1249" t="s">
        <v>278</v>
      </c>
      <c r="F1249" t="s">
        <v>18</v>
      </c>
      <c r="G1249">
        <v>215.57</v>
      </c>
      <c r="H1249">
        <v>2</v>
      </c>
      <c r="I1249">
        <v>2</v>
      </c>
      <c r="J1249" t="s">
        <v>28</v>
      </c>
      <c r="K1249" t="s">
        <v>29</v>
      </c>
      <c r="L1249" t="s">
        <v>56</v>
      </c>
      <c r="M1249" t="s">
        <v>36</v>
      </c>
      <c r="N1249" t="s">
        <v>95</v>
      </c>
    </row>
    <row r="1250" spans="1:14" x14ac:dyDescent="0.3">
      <c r="A1250">
        <v>1249</v>
      </c>
      <c r="B1250" t="s">
        <v>14</v>
      </c>
      <c r="C1250" t="s">
        <v>201</v>
      </c>
      <c r="D1250" t="s">
        <v>118</v>
      </c>
      <c r="E1250" t="s">
        <v>327</v>
      </c>
      <c r="F1250" t="s">
        <v>27</v>
      </c>
      <c r="G1250">
        <v>107.65</v>
      </c>
      <c r="H1250">
        <v>2</v>
      </c>
      <c r="I1250">
        <v>0</v>
      </c>
      <c r="J1250" t="s">
        <v>19</v>
      </c>
      <c r="K1250" t="s">
        <v>29</v>
      </c>
      <c r="L1250" t="s">
        <v>56</v>
      </c>
      <c r="M1250" t="s">
        <v>36</v>
      </c>
      <c r="N1250" t="s">
        <v>23</v>
      </c>
    </row>
    <row r="1251" spans="1:14" x14ac:dyDescent="0.3">
      <c r="A1251">
        <v>1250</v>
      </c>
      <c r="B1251" t="s">
        <v>31</v>
      </c>
      <c r="C1251" t="s">
        <v>326</v>
      </c>
      <c r="D1251" t="s">
        <v>53</v>
      </c>
      <c r="E1251" t="s">
        <v>252</v>
      </c>
      <c r="F1251" t="s">
        <v>18</v>
      </c>
      <c r="G1251">
        <v>227.44</v>
      </c>
      <c r="H1251">
        <v>1</v>
      </c>
      <c r="I1251">
        <v>0</v>
      </c>
      <c r="J1251" t="s">
        <v>35</v>
      </c>
      <c r="K1251" t="s">
        <v>20</v>
      </c>
      <c r="L1251" t="s">
        <v>21</v>
      </c>
      <c r="M1251" t="s">
        <v>36</v>
      </c>
      <c r="N1251" t="s">
        <v>95</v>
      </c>
    </row>
    <row r="1252" spans="1:14" x14ac:dyDescent="0.3">
      <c r="A1252">
        <v>1251</v>
      </c>
      <c r="B1252" t="s">
        <v>50</v>
      </c>
      <c r="C1252" t="s">
        <v>46</v>
      </c>
      <c r="D1252" t="s">
        <v>369</v>
      </c>
      <c r="E1252" t="s">
        <v>440</v>
      </c>
      <c r="F1252" t="s">
        <v>27</v>
      </c>
      <c r="G1252">
        <v>138.72</v>
      </c>
      <c r="H1252">
        <v>1</v>
      </c>
      <c r="I1252">
        <v>1</v>
      </c>
      <c r="J1252" t="s">
        <v>19</v>
      </c>
      <c r="K1252" t="s">
        <v>29</v>
      </c>
      <c r="L1252" t="s">
        <v>21</v>
      </c>
      <c r="M1252" t="s">
        <v>22</v>
      </c>
      <c r="N1252" t="s">
        <v>41</v>
      </c>
    </row>
    <row r="1253" spans="1:14" x14ac:dyDescent="0.3">
      <c r="A1253">
        <v>1252</v>
      </c>
      <c r="B1253" t="s">
        <v>37</v>
      </c>
      <c r="C1253" t="s">
        <v>197</v>
      </c>
      <c r="D1253" t="s">
        <v>121</v>
      </c>
      <c r="E1253" t="s">
        <v>64</v>
      </c>
      <c r="F1253" t="s">
        <v>18</v>
      </c>
      <c r="G1253">
        <v>305.83</v>
      </c>
      <c r="H1253">
        <v>4</v>
      </c>
      <c r="I1253">
        <v>3</v>
      </c>
      <c r="J1253" t="s">
        <v>28</v>
      </c>
      <c r="K1253" t="s">
        <v>29</v>
      </c>
      <c r="L1253" t="s">
        <v>21</v>
      </c>
      <c r="M1253" t="s">
        <v>22</v>
      </c>
      <c r="N1253" t="s">
        <v>23</v>
      </c>
    </row>
    <row r="1254" spans="1:14" x14ac:dyDescent="0.3">
      <c r="A1254">
        <v>1253</v>
      </c>
      <c r="B1254" t="s">
        <v>37</v>
      </c>
      <c r="C1254" t="s">
        <v>39</v>
      </c>
      <c r="D1254" t="s">
        <v>357</v>
      </c>
      <c r="E1254" t="s">
        <v>176</v>
      </c>
      <c r="F1254" t="s">
        <v>27</v>
      </c>
      <c r="G1254">
        <v>116.56</v>
      </c>
      <c r="H1254">
        <v>3</v>
      </c>
      <c r="I1254">
        <v>1</v>
      </c>
      <c r="J1254" t="s">
        <v>19</v>
      </c>
      <c r="K1254" t="s">
        <v>44</v>
      </c>
      <c r="L1254" t="s">
        <v>21</v>
      </c>
      <c r="M1254" t="s">
        <v>36</v>
      </c>
      <c r="N1254" t="s">
        <v>41</v>
      </c>
    </row>
    <row r="1255" spans="1:14" x14ac:dyDescent="0.3">
      <c r="A1255">
        <v>1254</v>
      </c>
      <c r="B1255" t="s">
        <v>50</v>
      </c>
      <c r="C1255" t="s">
        <v>267</v>
      </c>
      <c r="D1255" t="s">
        <v>332</v>
      </c>
      <c r="E1255" t="s">
        <v>230</v>
      </c>
      <c r="F1255" t="s">
        <v>18</v>
      </c>
      <c r="G1255">
        <v>284.22000000000003</v>
      </c>
      <c r="H1255">
        <v>2</v>
      </c>
      <c r="I1255">
        <v>0</v>
      </c>
      <c r="J1255" t="s">
        <v>55</v>
      </c>
      <c r="K1255" t="s">
        <v>44</v>
      </c>
      <c r="L1255" t="s">
        <v>21</v>
      </c>
      <c r="M1255" t="s">
        <v>36</v>
      </c>
      <c r="N1255" t="s">
        <v>23</v>
      </c>
    </row>
    <row r="1256" spans="1:14" x14ac:dyDescent="0.3">
      <c r="A1256">
        <v>1255</v>
      </c>
      <c r="B1256" t="s">
        <v>31</v>
      </c>
      <c r="C1256" t="s">
        <v>411</v>
      </c>
      <c r="D1256" t="s">
        <v>197</v>
      </c>
      <c r="E1256" t="s">
        <v>140</v>
      </c>
      <c r="F1256" t="s">
        <v>18</v>
      </c>
      <c r="G1256">
        <v>185.16</v>
      </c>
      <c r="H1256">
        <v>2</v>
      </c>
      <c r="I1256">
        <v>2</v>
      </c>
      <c r="J1256" t="s">
        <v>55</v>
      </c>
      <c r="K1256" t="s">
        <v>29</v>
      </c>
      <c r="L1256" t="s">
        <v>21</v>
      </c>
      <c r="M1256" t="s">
        <v>36</v>
      </c>
      <c r="N1256" t="s">
        <v>41</v>
      </c>
    </row>
    <row r="1257" spans="1:14" x14ac:dyDescent="0.3">
      <c r="A1257">
        <v>1256</v>
      </c>
      <c r="B1257" t="s">
        <v>31</v>
      </c>
      <c r="C1257" t="s">
        <v>258</v>
      </c>
      <c r="D1257" t="s">
        <v>38</v>
      </c>
      <c r="E1257" t="s">
        <v>402</v>
      </c>
      <c r="F1257" t="s">
        <v>27</v>
      </c>
      <c r="G1257">
        <v>168.03</v>
      </c>
      <c r="H1257">
        <v>2</v>
      </c>
      <c r="I1257">
        <v>0</v>
      </c>
      <c r="J1257" t="s">
        <v>35</v>
      </c>
      <c r="K1257" t="s">
        <v>29</v>
      </c>
      <c r="L1257" t="s">
        <v>21</v>
      </c>
      <c r="M1257" t="s">
        <v>36</v>
      </c>
      <c r="N1257" t="s">
        <v>23</v>
      </c>
    </row>
    <row r="1258" spans="1:14" x14ac:dyDescent="0.3">
      <c r="A1258">
        <v>1257</v>
      </c>
      <c r="B1258" t="s">
        <v>14</v>
      </c>
      <c r="C1258" t="s">
        <v>47</v>
      </c>
      <c r="D1258" t="s">
        <v>400</v>
      </c>
      <c r="E1258" t="s">
        <v>430</v>
      </c>
      <c r="F1258" t="s">
        <v>54</v>
      </c>
      <c r="G1258">
        <v>430.31</v>
      </c>
      <c r="H1258">
        <v>2</v>
      </c>
      <c r="I1258">
        <v>0</v>
      </c>
      <c r="J1258" t="s">
        <v>35</v>
      </c>
      <c r="K1258" t="s">
        <v>20</v>
      </c>
      <c r="L1258" t="s">
        <v>21</v>
      </c>
      <c r="M1258" t="s">
        <v>36</v>
      </c>
      <c r="N1258" t="s">
        <v>23</v>
      </c>
    </row>
    <row r="1259" spans="1:14" x14ac:dyDescent="0.3">
      <c r="A1259">
        <v>1258</v>
      </c>
      <c r="B1259" t="s">
        <v>14</v>
      </c>
      <c r="C1259" t="s">
        <v>413</v>
      </c>
      <c r="D1259" t="s">
        <v>324</v>
      </c>
      <c r="E1259" t="s">
        <v>61</v>
      </c>
      <c r="F1259" t="s">
        <v>18</v>
      </c>
      <c r="G1259">
        <v>162.55000000000001</v>
      </c>
      <c r="H1259">
        <v>2</v>
      </c>
      <c r="I1259">
        <v>2</v>
      </c>
      <c r="J1259" t="s">
        <v>55</v>
      </c>
      <c r="K1259" t="s">
        <v>66</v>
      </c>
      <c r="L1259" t="s">
        <v>21</v>
      </c>
      <c r="M1259" t="s">
        <v>36</v>
      </c>
      <c r="N1259" t="s">
        <v>41</v>
      </c>
    </row>
    <row r="1260" spans="1:14" x14ac:dyDescent="0.3">
      <c r="A1260">
        <v>1259</v>
      </c>
      <c r="B1260" t="s">
        <v>50</v>
      </c>
      <c r="C1260" t="s">
        <v>437</v>
      </c>
      <c r="D1260" t="s">
        <v>326</v>
      </c>
      <c r="E1260" t="s">
        <v>46</v>
      </c>
      <c r="F1260" t="s">
        <v>49</v>
      </c>
      <c r="G1260">
        <v>131.47</v>
      </c>
      <c r="H1260">
        <v>2</v>
      </c>
      <c r="I1260">
        <v>2</v>
      </c>
      <c r="J1260" t="s">
        <v>35</v>
      </c>
      <c r="K1260" t="s">
        <v>66</v>
      </c>
      <c r="L1260" t="s">
        <v>56</v>
      </c>
      <c r="M1260" t="s">
        <v>36</v>
      </c>
      <c r="N1260" t="s">
        <v>95</v>
      </c>
    </row>
    <row r="1261" spans="1:14" x14ac:dyDescent="0.3">
      <c r="A1261">
        <v>1260</v>
      </c>
      <c r="B1261" t="s">
        <v>50</v>
      </c>
      <c r="C1261" t="s">
        <v>270</v>
      </c>
      <c r="D1261" t="s">
        <v>313</v>
      </c>
      <c r="E1261" t="s">
        <v>253</v>
      </c>
      <c r="F1261" t="s">
        <v>18</v>
      </c>
      <c r="G1261">
        <v>202.67</v>
      </c>
      <c r="H1261">
        <v>2</v>
      </c>
      <c r="I1261">
        <v>0</v>
      </c>
      <c r="J1261" t="s">
        <v>28</v>
      </c>
      <c r="K1261" t="s">
        <v>44</v>
      </c>
      <c r="L1261" t="s">
        <v>21</v>
      </c>
      <c r="M1261" t="s">
        <v>36</v>
      </c>
      <c r="N1261" t="s">
        <v>41</v>
      </c>
    </row>
    <row r="1262" spans="1:14" x14ac:dyDescent="0.3">
      <c r="A1262">
        <v>1261</v>
      </c>
      <c r="B1262" t="s">
        <v>37</v>
      </c>
      <c r="C1262" t="s">
        <v>264</v>
      </c>
      <c r="D1262" t="s">
        <v>450</v>
      </c>
      <c r="E1262" t="s">
        <v>243</v>
      </c>
      <c r="F1262" t="s">
        <v>49</v>
      </c>
      <c r="G1262">
        <v>101.14</v>
      </c>
      <c r="H1262">
        <v>4</v>
      </c>
      <c r="I1262">
        <v>2</v>
      </c>
      <c r="J1262" t="s">
        <v>19</v>
      </c>
      <c r="K1262" t="s">
        <v>20</v>
      </c>
      <c r="L1262" t="s">
        <v>21</v>
      </c>
      <c r="M1262" t="s">
        <v>22</v>
      </c>
      <c r="N1262" t="s">
        <v>41</v>
      </c>
    </row>
    <row r="1263" spans="1:14" x14ac:dyDescent="0.3">
      <c r="A1263">
        <v>1262</v>
      </c>
      <c r="B1263" t="s">
        <v>31</v>
      </c>
      <c r="C1263" t="s">
        <v>288</v>
      </c>
      <c r="D1263" t="s">
        <v>318</v>
      </c>
      <c r="E1263" t="s">
        <v>411</v>
      </c>
      <c r="F1263" t="s">
        <v>54</v>
      </c>
      <c r="G1263">
        <v>408.29</v>
      </c>
      <c r="H1263">
        <v>1</v>
      </c>
      <c r="I1263">
        <v>0</v>
      </c>
      <c r="J1263" t="s">
        <v>19</v>
      </c>
      <c r="K1263" t="s">
        <v>44</v>
      </c>
      <c r="L1263" t="s">
        <v>21</v>
      </c>
      <c r="M1263" t="s">
        <v>36</v>
      </c>
      <c r="N1263" t="s">
        <v>23</v>
      </c>
    </row>
    <row r="1264" spans="1:14" x14ac:dyDescent="0.3">
      <c r="A1264">
        <v>1263</v>
      </c>
      <c r="B1264" t="s">
        <v>31</v>
      </c>
      <c r="C1264" t="s">
        <v>202</v>
      </c>
      <c r="D1264" t="s">
        <v>123</v>
      </c>
      <c r="E1264" t="s">
        <v>236</v>
      </c>
      <c r="F1264" t="s">
        <v>49</v>
      </c>
      <c r="G1264">
        <v>58.15</v>
      </c>
      <c r="H1264">
        <v>3</v>
      </c>
      <c r="I1264">
        <v>2</v>
      </c>
      <c r="J1264" t="s">
        <v>55</v>
      </c>
      <c r="K1264" t="s">
        <v>20</v>
      </c>
      <c r="L1264" t="s">
        <v>21</v>
      </c>
      <c r="M1264" t="s">
        <v>36</v>
      </c>
      <c r="N1264" t="s">
        <v>30</v>
      </c>
    </row>
    <row r="1265" spans="1:14" x14ac:dyDescent="0.3">
      <c r="A1265">
        <v>1264</v>
      </c>
      <c r="B1265" t="s">
        <v>37</v>
      </c>
      <c r="C1265" t="s">
        <v>244</v>
      </c>
      <c r="D1265" t="s">
        <v>413</v>
      </c>
      <c r="E1265" t="s">
        <v>15</v>
      </c>
      <c r="F1265" t="s">
        <v>49</v>
      </c>
      <c r="G1265">
        <v>103.41</v>
      </c>
      <c r="H1265">
        <v>2</v>
      </c>
      <c r="I1265">
        <v>0</v>
      </c>
      <c r="J1265" t="s">
        <v>19</v>
      </c>
      <c r="K1265" t="s">
        <v>29</v>
      </c>
      <c r="L1265" t="s">
        <v>21</v>
      </c>
      <c r="M1265" t="s">
        <v>36</v>
      </c>
      <c r="N1265" t="s">
        <v>41</v>
      </c>
    </row>
    <row r="1266" spans="1:14" x14ac:dyDescent="0.3">
      <c r="A1266">
        <v>1265</v>
      </c>
      <c r="B1266" t="s">
        <v>37</v>
      </c>
      <c r="C1266" t="s">
        <v>83</v>
      </c>
      <c r="D1266" t="s">
        <v>227</v>
      </c>
      <c r="E1266" t="s">
        <v>468</v>
      </c>
      <c r="F1266" t="s">
        <v>49</v>
      </c>
      <c r="G1266">
        <v>107.95</v>
      </c>
      <c r="H1266">
        <v>4</v>
      </c>
      <c r="I1266">
        <v>2</v>
      </c>
      <c r="J1266" t="s">
        <v>94</v>
      </c>
      <c r="K1266" t="s">
        <v>44</v>
      </c>
      <c r="L1266" t="s">
        <v>60</v>
      </c>
      <c r="M1266" t="s">
        <v>36</v>
      </c>
      <c r="N1266" t="s">
        <v>23</v>
      </c>
    </row>
    <row r="1267" spans="1:14" x14ac:dyDescent="0.3">
      <c r="A1267">
        <v>1266</v>
      </c>
      <c r="B1267" t="s">
        <v>50</v>
      </c>
      <c r="C1267" t="s">
        <v>121</v>
      </c>
      <c r="D1267" t="s">
        <v>436</v>
      </c>
      <c r="E1267" t="s">
        <v>62</v>
      </c>
      <c r="F1267" t="s">
        <v>27</v>
      </c>
      <c r="G1267">
        <v>194.97</v>
      </c>
      <c r="H1267">
        <v>1</v>
      </c>
      <c r="I1267">
        <v>2</v>
      </c>
      <c r="J1267" t="s">
        <v>28</v>
      </c>
      <c r="K1267" t="s">
        <v>44</v>
      </c>
      <c r="L1267" t="s">
        <v>21</v>
      </c>
      <c r="M1267" t="s">
        <v>36</v>
      </c>
      <c r="N1267" t="s">
        <v>45</v>
      </c>
    </row>
    <row r="1268" spans="1:14" x14ac:dyDescent="0.3">
      <c r="A1268">
        <v>1267</v>
      </c>
      <c r="B1268" t="s">
        <v>14</v>
      </c>
      <c r="C1268" t="s">
        <v>278</v>
      </c>
      <c r="D1268" t="s">
        <v>145</v>
      </c>
      <c r="E1268" t="s">
        <v>17</v>
      </c>
      <c r="F1268" t="s">
        <v>54</v>
      </c>
      <c r="G1268">
        <v>296.5</v>
      </c>
      <c r="H1268">
        <v>1</v>
      </c>
      <c r="I1268">
        <v>0</v>
      </c>
      <c r="J1268" t="s">
        <v>28</v>
      </c>
      <c r="K1268" t="s">
        <v>20</v>
      </c>
      <c r="L1268" t="s">
        <v>21</v>
      </c>
      <c r="M1268" t="s">
        <v>36</v>
      </c>
      <c r="N1268" t="s">
        <v>41</v>
      </c>
    </row>
    <row r="1269" spans="1:14" x14ac:dyDescent="0.3">
      <c r="A1269">
        <v>1268</v>
      </c>
      <c r="B1269" t="s">
        <v>14</v>
      </c>
      <c r="C1269" t="s">
        <v>319</v>
      </c>
      <c r="D1269" t="s">
        <v>131</v>
      </c>
      <c r="E1269" t="s">
        <v>203</v>
      </c>
      <c r="F1269" t="s">
        <v>49</v>
      </c>
      <c r="G1269">
        <v>122.47</v>
      </c>
      <c r="H1269">
        <v>1</v>
      </c>
      <c r="I1269">
        <v>2</v>
      </c>
      <c r="J1269" t="s">
        <v>35</v>
      </c>
      <c r="K1269" t="s">
        <v>66</v>
      </c>
      <c r="L1269" t="s">
        <v>21</v>
      </c>
      <c r="M1269" t="s">
        <v>36</v>
      </c>
      <c r="N1269" t="s">
        <v>95</v>
      </c>
    </row>
    <row r="1270" spans="1:14" x14ac:dyDescent="0.3">
      <c r="A1270">
        <v>1269</v>
      </c>
      <c r="B1270" t="s">
        <v>37</v>
      </c>
      <c r="C1270" t="s">
        <v>117</v>
      </c>
      <c r="D1270" t="s">
        <v>87</v>
      </c>
      <c r="E1270" t="s">
        <v>57</v>
      </c>
      <c r="F1270" t="s">
        <v>27</v>
      </c>
      <c r="G1270">
        <v>143.26</v>
      </c>
      <c r="H1270">
        <v>2</v>
      </c>
      <c r="I1270">
        <v>0</v>
      </c>
      <c r="J1270" t="s">
        <v>19</v>
      </c>
      <c r="K1270" t="s">
        <v>99</v>
      </c>
      <c r="L1270" t="s">
        <v>60</v>
      </c>
      <c r="M1270" t="s">
        <v>22</v>
      </c>
      <c r="N1270" t="s">
        <v>23</v>
      </c>
    </row>
    <row r="1271" spans="1:14" x14ac:dyDescent="0.3">
      <c r="A1271">
        <v>1270</v>
      </c>
      <c r="B1271" t="s">
        <v>31</v>
      </c>
      <c r="C1271" t="s">
        <v>34</v>
      </c>
      <c r="D1271" t="s">
        <v>200</v>
      </c>
      <c r="E1271" t="s">
        <v>97</v>
      </c>
      <c r="F1271" t="s">
        <v>54</v>
      </c>
      <c r="G1271">
        <v>290.81</v>
      </c>
      <c r="H1271">
        <v>1</v>
      </c>
      <c r="I1271">
        <v>2</v>
      </c>
      <c r="J1271" t="s">
        <v>35</v>
      </c>
      <c r="K1271" t="s">
        <v>66</v>
      </c>
      <c r="L1271" t="s">
        <v>21</v>
      </c>
      <c r="M1271" t="s">
        <v>22</v>
      </c>
      <c r="N1271" t="s">
        <v>41</v>
      </c>
    </row>
    <row r="1272" spans="1:14" x14ac:dyDescent="0.3">
      <c r="A1272">
        <v>1271</v>
      </c>
      <c r="B1272" t="s">
        <v>37</v>
      </c>
      <c r="C1272" t="s">
        <v>273</v>
      </c>
      <c r="D1272" t="s">
        <v>412</v>
      </c>
      <c r="E1272" t="s">
        <v>407</v>
      </c>
      <c r="F1272" t="s">
        <v>27</v>
      </c>
      <c r="G1272">
        <v>161.47</v>
      </c>
      <c r="H1272">
        <v>1</v>
      </c>
      <c r="I1272">
        <v>0</v>
      </c>
      <c r="J1272" t="s">
        <v>35</v>
      </c>
      <c r="K1272" t="s">
        <v>99</v>
      </c>
      <c r="L1272" t="s">
        <v>21</v>
      </c>
      <c r="M1272" t="s">
        <v>22</v>
      </c>
      <c r="N1272" t="s">
        <v>45</v>
      </c>
    </row>
    <row r="1273" spans="1:14" x14ac:dyDescent="0.3">
      <c r="A1273">
        <v>1272</v>
      </c>
      <c r="B1273" t="s">
        <v>31</v>
      </c>
      <c r="C1273" t="s">
        <v>353</v>
      </c>
      <c r="D1273" t="s">
        <v>25</v>
      </c>
      <c r="E1273" t="s">
        <v>276</v>
      </c>
      <c r="F1273" t="s">
        <v>49</v>
      </c>
      <c r="G1273">
        <v>85.08</v>
      </c>
      <c r="H1273">
        <v>2</v>
      </c>
      <c r="I1273">
        <v>1</v>
      </c>
      <c r="J1273" t="s">
        <v>94</v>
      </c>
      <c r="K1273" t="s">
        <v>44</v>
      </c>
      <c r="L1273" t="s">
        <v>21</v>
      </c>
      <c r="M1273" t="s">
        <v>22</v>
      </c>
      <c r="N1273" t="s">
        <v>30</v>
      </c>
    </row>
    <row r="1274" spans="1:14" x14ac:dyDescent="0.3">
      <c r="A1274">
        <v>1273</v>
      </c>
      <c r="B1274" t="s">
        <v>37</v>
      </c>
      <c r="C1274" t="s">
        <v>287</v>
      </c>
      <c r="D1274" t="s">
        <v>172</v>
      </c>
      <c r="E1274" t="s">
        <v>220</v>
      </c>
      <c r="F1274" t="s">
        <v>27</v>
      </c>
      <c r="G1274">
        <v>186.07</v>
      </c>
      <c r="H1274">
        <v>1</v>
      </c>
      <c r="I1274">
        <v>2</v>
      </c>
      <c r="J1274" t="s">
        <v>94</v>
      </c>
      <c r="K1274" t="s">
        <v>29</v>
      </c>
      <c r="L1274" t="s">
        <v>60</v>
      </c>
      <c r="M1274" t="s">
        <v>22</v>
      </c>
      <c r="N1274" t="s">
        <v>23</v>
      </c>
    </row>
    <row r="1275" spans="1:14" x14ac:dyDescent="0.3">
      <c r="A1275">
        <v>1274</v>
      </c>
      <c r="B1275" t="s">
        <v>14</v>
      </c>
      <c r="C1275" t="s">
        <v>447</v>
      </c>
      <c r="D1275" t="s">
        <v>369</v>
      </c>
      <c r="E1275" t="s">
        <v>128</v>
      </c>
      <c r="F1275" t="s">
        <v>49</v>
      </c>
      <c r="G1275">
        <v>124.39</v>
      </c>
      <c r="H1275">
        <v>1</v>
      </c>
      <c r="I1275">
        <v>2</v>
      </c>
      <c r="J1275" t="s">
        <v>94</v>
      </c>
      <c r="K1275" t="s">
        <v>20</v>
      </c>
      <c r="L1275" t="s">
        <v>56</v>
      </c>
      <c r="M1275" t="s">
        <v>36</v>
      </c>
      <c r="N1275" t="s">
        <v>41</v>
      </c>
    </row>
    <row r="1276" spans="1:14" x14ac:dyDescent="0.3">
      <c r="A1276">
        <v>1275</v>
      </c>
      <c r="B1276" t="s">
        <v>37</v>
      </c>
      <c r="C1276" t="s">
        <v>172</v>
      </c>
      <c r="D1276" t="s">
        <v>173</v>
      </c>
      <c r="E1276" t="s">
        <v>174</v>
      </c>
      <c r="F1276" t="s">
        <v>49</v>
      </c>
      <c r="G1276">
        <v>138.22</v>
      </c>
      <c r="H1276">
        <v>3</v>
      </c>
      <c r="I1276">
        <v>1</v>
      </c>
      <c r="J1276" t="s">
        <v>28</v>
      </c>
      <c r="K1276" t="s">
        <v>66</v>
      </c>
      <c r="L1276" t="s">
        <v>21</v>
      </c>
      <c r="M1276" t="s">
        <v>22</v>
      </c>
      <c r="N1276" t="s">
        <v>23</v>
      </c>
    </row>
    <row r="1277" spans="1:14" x14ac:dyDescent="0.3">
      <c r="A1277">
        <v>1276</v>
      </c>
      <c r="B1277" t="s">
        <v>31</v>
      </c>
      <c r="C1277" t="s">
        <v>124</v>
      </c>
      <c r="D1277" t="s">
        <v>105</v>
      </c>
      <c r="E1277" t="s">
        <v>355</v>
      </c>
      <c r="F1277" t="s">
        <v>27</v>
      </c>
      <c r="G1277">
        <v>162.13999999999999</v>
      </c>
      <c r="H1277">
        <v>1</v>
      </c>
      <c r="I1277">
        <v>0</v>
      </c>
      <c r="J1277" t="s">
        <v>28</v>
      </c>
      <c r="K1277" t="s">
        <v>29</v>
      </c>
      <c r="L1277" t="s">
        <v>21</v>
      </c>
      <c r="M1277" t="s">
        <v>36</v>
      </c>
      <c r="N1277" t="s">
        <v>41</v>
      </c>
    </row>
    <row r="1278" spans="1:14" x14ac:dyDescent="0.3">
      <c r="A1278">
        <v>1277</v>
      </c>
      <c r="B1278" t="s">
        <v>31</v>
      </c>
      <c r="C1278" t="s">
        <v>53</v>
      </c>
      <c r="D1278" t="s">
        <v>433</v>
      </c>
      <c r="E1278" t="s">
        <v>270</v>
      </c>
      <c r="F1278" t="s">
        <v>27</v>
      </c>
      <c r="G1278">
        <v>163.99</v>
      </c>
      <c r="H1278">
        <v>2</v>
      </c>
      <c r="I1278">
        <v>2</v>
      </c>
      <c r="J1278" t="s">
        <v>28</v>
      </c>
      <c r="K1278" t="s">
        <v>29</v>
      </c>
      <c r="L1278" t="s">
        <v>21</v>
      </c>
      <c r="M1278" t="s">
        <v>36</v>
      </c>
      <c r="N1278" t="s">
        <v>41</v>
      </c>
    </row>
    <row r="1279" spans="1:14" x14ac:dyDescent="0.3">
      <c r="A1279">
        <v>1278</v>
      </c>
      <c r="B1279" t="s">
        <v>37</v>
      </c>
      <c r="C1279" t="s">
        <v>104</v>
      </c>
      <c r="D1279" t="s">
        <v>342</v>
      </c>
      <c r="E1279" t="s">
        <v>116</v>
      </c>
      <c r="F1279" t="s">
        <v>49</v>
      </c>
      <c r="G1279">
        <v>97.03</v>
      </c>
      <c r="H1279">
        <v>4</v>
      </c>
      <c r="I1279">
        <v>2</v>
      </c>
      <c r="J1279" t="s">
        <v>19</v>
      </c>
      <c r="K1279" t="s">
        <v>44</v>
      </c>
      <c r="L1279" t="s">
        <v>60</v>
      </c>
      <c r="M1279" t="s">
        <v>36</v>
      </c>
      <c r="N1279" t="s">
        <v>41</v>
      </c>
    </row>
    <row r="1280" spans="1:14" x14ac:dyDescent="0.3">
      <c r="A1280">
        <v>1279</v>
      </c>
      <c r="B1280" t="s">
        <v>14</v>
      </c>
      <c r="C1280" t="s">
        <v>234</v>
      </c>
      <c r="D1280" t="s">
        <v>96</v>
      </c>
      <c r="E1280" t="s">
        <v>444</v>
      </c>
      <c r="F1280" t="s">
        <v>54</v>
      </c>
      <c r="G1280">
        <v>327.47000000000003</v>
      </c>
      <c r="H1280">
        <v>2</v>
      </c>
      <c r="I1280">
        <v>2</v>
      </c>
      <c r="J1280" t="s">
        <v>35</v>
      </c>
      <c r="K1280" t="s">
        <v>66</v>
      </c>
      <c r="L1280" t="s">
        <v>21</v>
      </c>
      <c r="M1280" t="s">
        <v>36</v>
      </c>
      <c r="N1280" t="s">
        <v>95</v>
      </c>
    </row>
    <row r="1281" spans="1:14" x14ac:dyDescent="0.3">
      <c r="A1281">
        <v>1280</v>
      </c>
      <c r="B1281" t="s">
        <v>37</v>
      </c>
      <c r="C1281" t="s">
        <v>329</v>
      </c>
      <c r="D1281" t="s">
        <v>203</v>
      </c>
      <c r="E1281" t="s">
        <v>405</v>
      </c>
      <c r="F1281" t="s">
        <v>49</v>
      </c>
      <c r="G1281">
        <v>101.81</v>
      </c>
      <c r="H1281">
        <v>2</v>
      </c>
      <c r="I1281">
        <v>2</v>
      </c>
      <c r="J1281" t="s">
        <v>28</v>
      </c>
      <c r="K1281" t="s">
        <v>20</v>
      </c>
      <c r="L1281" t="s">
        <v>21</v>
      </c>
      <c r="M1281" t="s">
        <v>36</v>
      </c>
      <c r="N1281" t="s">
        <v>95</v>
      </c>
    </row>
    <row r="1282" spans="1:14" x14ac:dyDescent="0.3">
      <c r="A1282">
        <v>1281</v>
      </c>
      <c r="B1282" t="s">
        <v>50</v>
      </c>
      <c r="C1282" t="s">
        <v>132</v>
      </c>
      <c r="D1282" t="s">
        <v>88</v>
      </c>
      <c r="E1282" t="s">
        <v>131</v>
      </c>
      <c r="F1282" t="s">
        <v>27</v>
      </c>
      <c r="G1282">
        <v>135.16</v>
      </c>
      <c r="H1282">
        <v>2</v>
      </c>
      <c r="I1282">
        <v>0</v>
      </c>
      <c r="J1282" t="s">
        <v>19</v>
      </c>
      <c r="K1282" t="s">
        <v>66</v>
      </c>
      <c r="L1282" t="s">
        <v>60</v>
      </c>
      <c r="M1282" t="s">
        <v>22</v>
      </c>
      <c r="N1282" t="s">
        <v>95</v>
      </c>
    </row>
    <row r="1283" spans="1:14" x14ac:dyDescent="0.3">
      <c r="A1283">
        <v>1282</v>
      </c>
      <c r="B1283" t="s">
        <v>31</v>
      </c>
      <c r="C1283" t="s">
        <v>123</v>
      </c>
      <c r="D1283" t="s">
        <v>386</v>
      </c>
      <c r="E1283" t="s">
        <v>447</v>
      </c>
      <c r="F1283" t="s">
        <v>54</v>
      </c>
      <c r="G1283">
        <v>229.25</v>
      </c>
      <c r="H1283">
        <v>2</v>
      </c>
      <c r="I1283">
        <v>0</v>
      </c>
      <c r="J1283" t="s">
        <v>35</v>
      </c>
      <c r="K1283" t="s">
        <v>99</v>
      </c>
      <c r="L1283" t="s">
        <v>21</v>
      </c>
      <c r="M1283" t="s">
        <v>22</v>
      </c>
      <c r="N1283" t="s">
        <v>41</v>
      </c>
    </row>
    <row r="1284" spans="1:14" x14ac:dyDescent="0.3">
      <c r="A1284">
        <v>1283</v>
      </c>
      <c r="B1284" t="s">
        <v>50</v>
      </c>
      <c r="C1284" t="s">
        <v>342</v>
      </c>
      <c r="D1284" t="s">
        <v>77</v>
      </c>
      <c r="E1284" t="s">
        <v>304</v>
      </c>
      <c r="F1284" t="s">
        <v>49</v>
      </c>
      <c r="G1284">
        <v>89.83</v>
      </c>
      <c r="H1284">
        <v>2</v>
      </c>
      <c r="I1284">
        <v>0</v>
      </c>
      <c r="J1284" t="s">
        <v>19</v>
      </c>
      <c r="K1284" t="s">
        <v>66</v>
      </c>
      <c r="L1284" t="s">
        <v>21</v>
      </c>
      <c r="M1284" t="s">
        <v>22</v>
      </c>
      <c r="N1284" t="s">
        <v>41</v>
      </c>
    </row>
    <row r="1285" spans="1:14" x14ac:dyDescent="0.3">
      <c r="A1285">
        <v>1284</v>
      </c>
      <c r="B1285" t="s">
        <v>14</v>
      </c>
      <c r="C1285" t="s">
        <v>401</v>
      </c>
      <c r="D1285" t="s">
        <v>172</v>
      </c>
      <c r="E1285" t="s">
        <v>341</v>
      </c>
      <c r="F1285" t="s">
        <v>49</v>
      </c>
      <c r="G1285">
        <v>119.92</v>
      </c>
      <c r="H1285">
        <v>1</v>
      </c>
      <c r="I1285">
        <v>1</v>
      </c>
      <c r="J1285" t="s">
        <v>28</v>
      </c>
      <c r="K1285" t="s">
        <v>20</v>
      </c>
      <c r="L1285" t="s">
        <v>60</v>
      </c>
      <c r="M1285" t="s">
        <v>36</v>
      </c>
      <c r="N1285" t="s">
        <v>45</v>
      </c>
    </row>
    <row r="1286" spans="1:14" x14ac:dyDescent="0.3">
      <c r="A1286">
        <v>1285</v>
      </c>
      <c r="B1286" t="s">
        <v>50</v>
      </c>
      <c r="C1286" t="s">
        <v>128</v>
      </c>
      <c r="D1286" t="s">
        <v>168</v>
      </c>
      <c r="E1286" t="s">
        <v>348</v>
      </c>
      <c r="F1286" t="s">
        <v>27</v>
      </c>
      <c r="G1286">
        <v>158.43</v>
      </c>
      <c r="H1286">
        <v>1</v>
      </c>
      <c r="I1286">
        <v>2</v>
      </c>
      <c r="J1286" t="s">
        <v>28</v>
      </c>
      <c r="K1286" t="s">
        <v>29</v>
      </c>
      <c r="L1286" t="s">
        <v>21</v>
      </c>
      <c r="M1286" t="s">
        <v>36</v>
      </c>
      <c r="N1286" t="s">
        <v>23</v>
      </c>
    </row>
    <row r="1287" spans="1:14" x14ac:dyDescent="0.3">
      <c r="A1287">
        <v>1286</v>
      </c>
      <c r="B1287" t="s">
        <v>50</v>
      </c>
      <c r="C1287" t="s">
        <v>233</v>
      </c>
      <c r="D1287" t="s">
        <v>437</v>
      </c>
      <c r="E1287" t="s">
        <v>248</v>
      </c>
      <c r="F1287" t="s">
        <v>49</v>
      </c>
      <c r="G1287">
        <v>157.76</v>
      </c>
      <c r="H1287">
        <v>2</v>
      </c>
      <c r="I1287">
        <v>1</v>
      </c>
      <c r="J1287" t="s">
        <v>55</v>
      </c>
      <c r="K1287" t="s">
        <v>66</v>
      </c>
      <c r="L1287" t="s">
        <v>56</v>
      </c>
      <c r="M1287" t="s">
        <v>36</v>
      </c>
      <c r="N1287" t="s">
        <v>41</v>
      </c>
    </row>
    <row r="1288" spans="1:14" x14ac:dyDescent="0.3">
      <c r="A1288">
        <v>1287</v>
      </c>
      <c r="B1288" t="s">
        <v>50</v>
      </c>
      <c r="C1288" t="s">
        <v>162</v>
      </c>
      <c r="D1288" t="s">
        <v>24</v>
      </c>
      <c r="E1288" t="s">
        <v>257</v>
      </c>
      <c r="F1288" t="s">
        <v>49</v>
      </c>
      <c r="G1288">
        <v>164.75</v>
      </c>
      <c r="H1288">
        <v>1</v>
      </c>
      <c r="I1288">
        <v>1</v>
      </c>
      <c r="J1288" t="s">
        <v>35</v>
      </c>
      <c r="K1288" t="s">
        <v>20</v>
      </c>
      <c r="L1288" t="s">
        <v>56</v>
      </c>
      <c r="M1288" t="s">
        <v>22</v>
      </c>
      <c r="N1288" t="s">
        <v>41</v>
      </c>
    </row>
    <row r="1289" spans="1:14" x14ac:dyDescent="0.3">
      <c r="A1289">
        <v>1288</v>
      </c>
      <c r="B1289" t="s">
        <v>37</v>
      </c>
      <c r="C1289" t="s">
        <v>102</v>
      </c>
      <c r="D1289" t="s">
        <v>274</v>
      </c>
      <c r="E1289" t="s">
        <v>315</v>
      </c>
      <c r="F1289" t="s">
        <v>18</v>
      </c>
      <c r="G1289">
        <v>191.35</v>
      </c>
      <c r="H1289">
        <v>4</v>
      </c>
      <c r="I1289">
        <v>0</v>
      </c>
      <c r="J1289" t="s">
        <v>35</v>
      </c>
      <c r="K1289" t="s">
        <v>99</v>
      </c>
      <c r="L1289" t="s">
        <v>21</v>
      </c>
      <c r="M1289" t="s">
        <v>36</v>
      </c>
      <c r="N1289" t="s">
        <v>41</v>
      </c>
    </row>
    <row r="1290" spans="1:14" x14ac:dyDescent="0.3">
      <c r="A1290">
        <v>1289</v>
      </c>
      <c r="B1290" t="s">
        <v>14</v>
      </c>
      <c r="C1290" t="s">
        <v>407</v>
      </c>
      <c r="D1290" t="s">
        <v>362</v>
      </c>
      <c r="E1290" t="s">
        <v>234</v>
      </c>
      <c r="F1290" t="s">
        <v>49</v>
      </c>
      <c r="G1290">
        <v>123.48</v>
      </c>
      <c r="H1290">
        <v>2</v>
      </c>
      <c r="I1290">
        <v>0</v>
      </c>
      <c r="J1290" t="s">
        <v>55</v>
      </c>
      <c r="K1290" t="s">
        <v>29</v>
      </c>
      <c r="L1290" t="s">
        <v>56</v>
      </c>
      <c r="M1290" t="s">
        <v>36</v>
      </c>
      <c r="N1290" t="s">
        <v>23</v>
      </c>
    </row>
    <row r="1291" spans="1:14" x14ac:dyDescent="0.3">
      <c r="A1291">
        <v>1290</v>
      </c>
      <c r="B1291" t="s">
        <v>31</v>
      </c>
      <c r="C1291" t="s">
        <v>320</v>
      </c>
      <c r="D1291" t="s">
        <v>145</v>
      </c>
      <c r="E1291" t="s">
        <v>398</v>
      </c>
      <c r="F1291" t="s">
        <v>49</v>
      </c>
      <c r="G1291">
        <v>88.69</v>
      </c>
      <c r="H1291">
        <v>2</v>
      </c>
      <c r="I1291">
        <v>2</v>
      </c>
      <c r="J1291" t="s">
        <v>55</v>
      </c>
      <c r="K1291" t="s">
        <v>29</v>
      </c>
      <c r="L1291" t="s">
        <v>60</v>
      </c>
      <c r="M1291" t="s">
        <v>36</v>
      </c>
      <c r="N1291" t="s">
        <v>23</v>
      </c>
    </row>
    <row r="1292" spans="1:14" x14ac:dyDescent="0.3">
      <c r="A1292">
        <v>1291</v>
      </c>
      <c r="B1292" t="s">
        <v>31</v>
      </c>
      <c r="C1292" t="s">
        <v>270</v>
      </c>
      <c r="D1292" t="s">
        <v>254</v>
      </c>
      <c r="E1292" t="s">
        <v>432</v>
      </c>
      <c r="F1292" t="s">
        <v>54</v>
      </c>
      <c r="G1292">
        <v>324.10000000000002</v>
      </c>
      <c r="H1292">
        <v>3</v>
      </c>
      <c r="I1292">
        <v>1</v>
      </c>
      <c r="J1292" t="s">
        <v>35</v>
      </c>
      <c r="K1292" t="s">
        <v>20</v>
      </c>
      <c r="L1292" t="s">
        <v>21</v>
      </c>
      <c r="M1292" t="s">
        <v>36</v>
      </c>
      <c r="N1292" t="s">
        <v>95</v>
      </c>
    </row>
    <row r="1293" spans="1:14" x14ac:dyDescent="0.3">
      <c r="A1293">
        <v>1292</v>
      </c>
      <c r="B1293" t="s">
        <v>31</v>
      </c>
      <c r="C1293" t="s">
        <v>91</v>
      </c>
      <c r="D1293" t="s">
        <v>125</v>
      </c>
      <c r="E1293" t="s">
        <v>279</v>
      </c>
      <c r="F1293" t="s">
        <v>49</v>
      </c>
      <c r="G1293">
        <v>109.57</v>
      </c>
      <c r="H1293">
        <v>3</v>
      </c>
      <c r="I1293">
        <v>1</v>
      </c>
      <c r="J1293" t="s">
        <v>35</v>
      </c>
      <c r="K1293" t="s">
        <v>99</v>
      </c>
      <c r="L1293" t="s">
        <v>21</v>
      </c>
      <c r="M1293" t="s">
        <v>36</v>
      </c>
      <c r="N1293" t="s">
        <v>41</v>
      </c>
    </row>
    <row r="1294" spans="1:14" x14ac:dyDescent="0.3">
      <c r="A1294">
        <v>1293</v>
      </c>
      <c r="B1294" t="s">
        <v>14</v>
      </c>
      <c r="C1294" t="s">
        <v>270</v>
      </c>
      <c r="D1294" t="s">
        <v>313</v>
      </c>
      <c r="E1294" t="s">
        <v>316</v>
      </c>
      <c r="F1294" t="s">
        <v>27</v>
      </c>
      <c r="G1294">
        <v>175.48</v>
      </c>
      <c r="H1294">
        <v>1</v>
      </c>
      <c r="I1294">
        <v>1</v>
      </c>
      <c r="J1294" t="s">
        <v>28</v>
      </c>
      <c r="K1294" t="s">
        <v>66</v>
      </c>
      <c r="L1294" t="s">
        <v>21</v>
      </c>
      <c r="M1294" t="s">
        <v>36</v>
      </c>
      <c r="N1294" t="s">
        <v>30</v>
      </c>
    </row>
    <row r="1295" spans="1:14" x14ac:dyDescent="0.3">
      <c r="A1295">
        <v>1294</v>
      </c>
      <c r="B1295" t="s">
        <v>37</v>
      </c>
      <c r="C1295" t="s">
        <v>185</v>
      </c>
      <c r="D1295" t="s">
        <v>292</v>
      </c>
      <c r="E1295" t="s">
        <v>397</v>
      </c>
      <c r="F1295" t="s">
        <v>49</v>
      </c>
      <c r="G1295">
        <v>147.4</v>
      </c>
      <c r="H1295">
        <v>4</v>
      </c>
      <c r="I1295">
        <v>0</v>
      </c>
      <c r="J1295" t="s">
        <v>94</v>
      </c>
      <c r="K1295" t="s">
        <v>20</v>
      </c>
      <c r="L1295" t="s">
        <v>60</v>
      </c>
      <c r="M1295" t="s">
        <v>36</v>
      </c>
      <c r="N1295" t="s">
        <v>23</v>
      </c>
    </row>
    <row r="1296" spans="1:14" x14ac:dyDescent="0.3">
      <c r="A1296">
        <v>1295</v>
      </c>
      <c r="B1296" t="s">
        <v>14</v>
      </c>
      <c r="C1296" t="s">
        <v>294</v>
      </c>
      <c r="D1296" t="s">
        <v>165</v>
      </c>
      <c r="E1296" t="s">
        <v>369</v>
      </c>
      <c r="F1296" t="s">
        <v>49</v>
      </c>
      <c r="G1296">
        <v>69.180000000000007</v>
      </c>
      <c r="H1296">
        <v>2</v>
      </c>
      <c r="I1296">
        <v>0</v>
      </c>
      <c r="J1296" t="s">
        <v>35</v>
      </c>
      <c r="K1296" t="s">
        <v>99</v>
      </c>
      <c r="L1296" t="s">
        <v>60</v>
      </c>
      <c r="M1296" t="s">
        <v>22</v>
      </c>
      <c r="N1296" t="s">
        <v>41</v>
      </c>
    </row>
    <row r="1297" spans="1:14" x14ac:dyDescent="0.3">
      <c r="A1297">
        <v>1296</v>
      </c>
      <c r="B1297" t="s">
        <v>37</v>
      </c>
      <c r="C1297" t="s">
        <v>124</v>
      </c>
      <c r="D1297" t="s">
        <v>164</v>
      </c>
      <c r="E1297" t="s">
        <v>306</v>
      </c>
      <c r="F1297" t="s">
        <v>27</v>
      </c>
      <c r="G1297">
        <v>206.74</v>
      </c>
      <c r="H1297">
        <v>2</v>
      </c>
      <c r="I1297">
        <v>0</v>
      </c>
      <c r="J1297" t="s">
        <v>28</v>
      </c>
      <c r="K1297" t="s">
        <v>20</v>
      </c>
      <c r="L1297" t="s">
        <v>21</v>
      </c>
      <c r="M1297" t="s">
        <v>36</v>
      </c>
      <c r="N1297" t="s">
        <v>41</v>
      </c>
    </row>
    <row r="1298" spans="1:14" x14ac:dyDescent="0.3">
      <c r="A1298">
        <v>1297</v>
      </c>
      <c r="B1298" t="s">
        <v>37</v>
      </c>
      <c r="C1298" t="s">
        <v>209</v>
      </c>
      <c r="D1298" t="s">
        <v>396</v>
      </c>
      <c r="E1298" t="s">
        <v>120</v>
      </c>
      <c r="F1298" t="s">
        <v>27</v>
      </c>
      <c r="G1298">
        <v>138.21</v>
      </c>
      <c r="H1298">
        <v>3</v>
      </c>
      <c r="I1298">
        <v>1</v>
      </c>
      <c r="J1298" t="s">
        <v>94</v>
      </c>
      <c r="K1298" t="s">
        <v>44</v>
      </c>
      <c r="L1298" t="s">
        <v>21</v>
      </c>
      <c r="M1298" t="s">
        <v>36</v>
      </c>
      <c r="N1298" t="s">
        <v>45</v>
      </c>
    </row>
    <row r="1299" spans="1:14" x14ac:dyDescent="0.3">
      <c r="A1299">
        <v>1298</v>
      </c>
      <c r="B1299" t="s">
        <v>37</v>
      </c>
      <c r="C1299" t="s">
        <v>337</v>
      </c>
      <c r="D1299" t="s">
        <v>361</v>
      </c>
      <c r="E1299" t="s">
        <v>174</v>
      </c>
      <c r="F1299" t="s">
        <v>54</v>
      </c>
      <c r="G1299">
        <v>329.59</v>
      </c>
      <c r="H1299">
        <v>2</v>
      </c>
      <c r="I1299">
        <v>0</v>
      </c>
      <c r="J1299" t="s">
        <v>28</v>
      </c>
      <c r="K1299" t="s">
        <v>20</v>
      </c>
      <c r="L1299" t="s">
        <v>21</v>
      </c>
      <c r="M1299" t="s">
        <v>36</v>
      </c>
      <c r="N1299" t="s">
        <v>23</v>
      </c>
    </row>
    <row r="1300" spans="1:14" x14ac:dyDescent="0.3">
      <c r="A1300">
        <v>1299</v>
      </c>
      <c r="B1300" t="s">
        <v>14</v>
      </c>
      <c r="C1300" t="s">
        <v>341</v>
      </c>
      <c r="D1300" t="s">
        <v>389</v>
      </c>
      <c r="E1300" t="s">
        <v>349</v>
      </c>
      <c r="F1300" t="s">
        <v>27</v>
      </c>
      <c r="G1300">
        <v>172.13</v>
      </c>
      <c r="H1300">
        <v>1</v>
      </c>
      <c r="I1300">
        <v>0</v>
      </c>
      <c r="J1300" t="s">
        <v>19</v>
      </c>
      <c r="K1300" t="s">
        <v>44</v>
      </c>
      <c r="L1300" t="s">
        <v>21</v>
      </c>
      <c r="M1300" t="s">
        <v>36</v>
      </c>
      <c r="N1300" t="s">
        <v>95</v>
      </c>
    </row>
    <row r="1301" spans="1:14" x14ac:dyDescent="0.3">
      <c r="A1301">
        <v>1300</v>
      </c>
      <c r="B1301" t="s">
        <v>50</v>
      </c>
      <c r="C1301" t="s">
        <v>180</v>
      </c>
      <c r="D1301" t="s">
        <v>399</v>
      </c>
      <c r="E1301" t="s">
        <v>120</v>
      </c>
      <c r="F1301" t="s">
        <v>54</v>
      </c>
      <c r="G1301">
        <v>587.23</v>
      </c>
      <c r="H1301">
        <v>1</v>
      </c>
      <c r="I1301">
        <v>0</v>
      </c>
      <c r="J1301" t="s">
        <v>19</v>
      </c>
      <c r="K1301" t="s">
        <v>99</v>
      </c>
      <c r="L1301" t="s">
        <v>21</v>
      </c>
      <c r="M1301" t="s">
        <v>36</v>
      </c>
      <c r="N1301" t="s">
        <v>41</v>
      </c>
    </row>
    <row r="1302" spans="1:14" x14ac:dyDescent="0.3">
      <c r="A1302">
        <v>1301</v>
      </c>
      <c r="B1302" t="s">
        <v>31</v>
      </c>
      <c r="C1302" t="s">
        <v>269</v>
      </c>
      <c r="D1302" t="s">
        <v>155</v>
      </c>
      <c r="E1302" t="s">
        <v>166</v>
      </c>
      <c r="F1302" t="s">
        <v>49</v>
      </c>
      <c r="G1302">
        <v>56.28</v>
      </c>
      <c r="H1302">
        <v>4</v>
      </c>
      <c r="I1302">
        <v>0</v>
      </c>
      <c r="J1302" t="s">
        <v>28</v>
      </c>
      <c r="K1302" t="s">
        <v>66</v>
      </c>
      <c r="L1302" t="s">
        <v>60</v>
      </c>
      <c r="M1302" t="s">
        <v>22</v>
      </c>
      <c r="N1302" t="s">
        <v>41</v>
      </c>
    </row>
    <row r="1303" spans="1:14" x14ac:dyDescent="0.3">
      <c r="A1303">
        <v>1302</v>
      </c>
      <c r="B1303" t="s">
        <v>14</v>
      </c>
      <c r="C1303" t="s">
        <v>146</v>
      </c>
      <c r="D1303" t="s">
        <v>284</v>
      </c>
      <c r="E1303" t="s">
        <v>293</v>
      </c>
      <c r="F1303" t="s">
        <v>27</v>
      </c>
      <c r="G1303">
        <v>111.65</v>
      </c>
      <c r="H1303">
        <v>1</v>
      </c>
      <c r="I1303">
        <v>0</v>
      </c>
      <c r="J1303" t="s">
        <v>35</v>
      </c>
      <c r="K1303" t="s">
        <v>20</v>
      </c>
      <c r="L1303" t="s">
        <v>21</v>
      </c>
      <c r="M1303" t="s">
        <v>36</v>
      </c>
      <c r="N1303" t="s">
        <v>41</v>
      </c>
    </row>
    <row r="1304" spans="1:14" x14ac:dyDescent="0.3">
      <c r="A1304">
        <v>1303</v>
      </c>
      <c r="B1304" t="s">
        <v>31</v>
      </c>
      <c r="C1304" t="s">
        <v>319</v>
      </c>
      <c r="D1304" t="s">
        <v>115</v>
      </c>
      <c r="E1304" t="s">
        <v>291</v>
      </c>
      <c r="F1304" t="s">
        <v>54</v>
      </c>
      <c r="G1304">
        <v>339.84</v>
      </c>
      <c r="H1304">
        <v>1</v>
      </c>
      <c r="I1304">
        <v>1</v>
      </c>
      <c r="J1304" t="s">
        <v>28</v>
      </c>
      <c r="K1304" t="s">
        <v>44</v>
      </c>
      <c r="L1304" t="s">
        <v>56</v>
      </c>
      <c r="M1304" t="s">
        <v>36</v>
      </c>
      <c r="N1304" t="s">
        <v>30</v>
      </c>
    </row>
    <row r="1305" spans="1:14" x14ac:dyDescent="0.3">
      <c r="A1305">
        <v>1304</v>
      </c>
      <c r="B1305" t="s">
        <v>37</v>
      </c>
      <c r="C1305" t="s">
        <v>139</v>
      </c>
      <c r="D1305" t="s">
        <v>157</v>
      </c>
      <c r="E1305" t="s">
        <v>33</v>
      </c>
      <c r="F1305" t="s">
        <v>18</v>
      </c>
      <c r="G1305">
        <v>311.58</v>
      </c>
      <c r="H1305">
        <v>1</v>
      </c>
      <c r="I1305">
        <v>0</v>
      </c>
      <c r="J1305" t="s">
        <v>28</v>
      </c>
      <c r="K1305" t="s">
        <v>20</v>
      </c>
      <c r="L1305" t="s">
        <v>60</v>
      </c>
      <c r="M1305" t="s">
        <v>36</v>
      </c>
      <c r="N1305" t="s">
        <v>41</v>
      </c>
    </row>
    <row r="1306" spans="1:14" x14ac:dyDescent="0.3">
      <c r="A1306">
        <v>1305</v>
      </c>
      <c r="B1306" t="s">
        <v>14</v>
      </c>
      <c r="C1306" t="s">
        <v>201</v>
      </c>
      <c r="D1306" t="s">
        <v>122</v>
      </c>
      <c r="E1306" t="s">
        <v>409</v>
      </c>
      <c r="F1306" t="s">
        <v>18</v>
      </c>
      <c r="G1306">
        <v>275.11</v>
      </c>
      <c r="H1306">
        <v>1</v>
      </c>
      <c r="I1306">
        <v>0</v>
      </c>
      <c r="J1306" t="s">
        <v>35</v>
      </c>
      <c r="K1306" t="s">
        <v>66</v>
      </c>
      <c r="L1306" t="s">
        <v>60</v>
      </c>
      <c r="M1306" t="s">
        <v>36</v>
      </c>
      <c r="N1306" t="s">
        <v>41</v>
      </c>
    </row>
    <row r="1307" spans="1:14" x14ac:dyDescent="0.3">
      <c r="A1307">
        <v>1306</v>
      </c>
      <c r="B1307" t="s">
        <v>14</v>
      </c>
      <c r="C1307" t="s">
        <v>80</v>
      </c>
      <c r="D1307" t="s">
        <v>51</v>
      </c>
      <c r="E1307" t="s">
        <v>46</v>
      </c>
      <c r="F1307" t="s">
        <v>49</v>
      </c>
      <c r="G1307">
        <v>109.45</v>
      </c>
      <c r="H1307">
        <v>2</v>
      </c>
      <c r="I1307">
        <v>1</v>
      </c>
      <c r="J1307" t="s">
        <v>19</v>
      </c>
      <c r="K1307" t="s">
        <v>20</v>
      </c>
      <c r="L1307" t="s">
        <v>21</v>
      </c>
      <c r="M1307" t="s">
        <v>36</v>
      </c>
      <c r="N1307" t="s">
        <v>41</v>
      </c>
    </row>
    <row r="1308" spans="1:14" x14ac:dyDescent="0.3">
      <c r="A1308">
        <v>1307</v>
      </c>
      <c r="B1308" t="s">
        <v>31</v>
      </c>
      <c r="C1308" t="s">
        <v>278</v>
      </c>
      <c r="D1308" t="s">
        <v>424</v>
      </c>
      <c r="E1308" t="s">
        <v>146</v>
      </c>
      <c r="F1308" t="s">
        <v>27</v>
      </c>
      <c r="G1308">
        <v>154.47999999999999</v>
      </c>
      <c r="H1308">
        <v>2</v>
      </c>
      <c r="I1308">
        <v>1</v>
      </c>
      <c r="J1308" t="s">
        <v>94</v>
      </c>
      <c r="K1308" t="s">
        <v>66</v>
      </c>
      <c r="L1308" t="s">
        <v>56</v>
      </c>
      <c r="M1308" t="s">
        <v>36</v>
      </c>
      <c r="N1308" t="s">
        <v>95</v>
      </c>
    </row>
    <row r="1309" spans="1:14" x14ac:dyDescent="0.3">
      <c r="A1309">
        <v>1308</v>
      </c>
      <c r="B1309" t="s">
        <v>31</v>
      </c>
      <c r="C1309" t="s">
        <v>33</v>
      </c>
      <c r="D1309" t="s">
        <v>269</v>
      </c>
      <c r="E1309" t="s">
        <v>200</v>
      </c>
      <c r="F1309" t="s">
        <v>27</v>
      </c>
      <c r="G1309">
        <v>170.28</v>
      </c>
      <c r="H1309">
        <v>1</v>
      </c>
      <c r="I1309">
        <v>0</v>
      </c>
      <c r="J1309" t="s">
        <v>94</v>
      </c>
      <c r="K1309" t="s">
        <v>44</v>
      </c>
      <c r="L1309" t="s">
        <v>21</v>
      </c>
      <c r="M1309" t="s">
        <v>36</v>
      </c>
      <c r="N1309" t="s">
        <v>41</v>
      </c>
    </row>
    <row r="1310" spans="1:14" x14ac:dyDescent="0.3">
      <c r="A1310">
        <v>1309</v>
      </c>
      <c r="B1310" t="s">
        <v>31</v>
      </c>
      <c r="C1310" t="s">
        <v>258</v>
      </c>
      <c r="D1310" t="s">
        <v>239</v>
      </c>
      <c r="E1310" t="s">
        <v>259</v>
      </c>
      <c r="F1310" t="s">
        <v>49</v>
      </c>
      <c r="G1310">
        <v>97.96</v>
      </c>
      <c r="H1310">
        <v>1</v>
      </c>
      <c r="I1310">
        <v>0</v>
      </c>
      <c r="J1310" t="s">
        <v>35</v>
      </c>
      <c r="K1310" t="s">
        <v>44</v>
      </c>
      <c r="L1310" t="s">
        <v>56</v>
      </c>
      <c r="M1310" t="s">
        <v>36</v>
      </c>
      <c r="N1310" t="s">
        <v>41</v>
      </c>
    </row>
    <row r="1311" spans="1:14" x14ac:dyDescent="0.3">
      <c r="A1311">
        <v>1310</v>
      </c>
      <c r="B1311" t="s">
        <v>31</v>
      </c>
      <c r="C1311" t="s">
        <v>412</v>
      </c>
      <c r="D1311" t="s">
        <v>286</v>
      </c>
      <c r="E1311" t="s">
        <v>342</v>
      </c>
      <c r="F1311" t="s">
        <v>27</v>
      </c>
      <c r="G1311">
        <v>122.16</v>
      </c>
      <c r="H1311">
        <v>3</v>
      </c>
      <c r="I1311">
        <v>0</v>
      </c>
      <c r="J1311" t="s">
        <v>35</v>
      </c>
      <c r="K1311" t="s">
        <v>99</v>
      </c>
      <c r="L1311" t="s">
        <v>21</v>
      </c>
      <c r="M1311" t="s">
        <v>36</v>
      </c>
      <c r="N1311" t="s">
        <v>41</v>
      </c>
    </row>
    <row r="1312" spans="1:14" x14ac:dyDescent="0.3">
      <c r="A1312">
        <v>1311</v>
      </c>
      <c r="B1312" t="s">
        <v>31</v>
      </c>
      <c r="C1312" t="s">
        <v>362</v>
      </c>
      <c r="D1312" t="s">
        <v>105</v>
      </c>
      <c r="E1312" t="s">
        <v>437</v>
      </c>
      <c r="F1312" t="s">
        <v>49</v>
      </c>
      <c r="G1312">
        <v>61.72</v>
      </c>
      <c r="H1312">
        <v>3</v>
      </c>
      <c r="I1312">
        <v>0</v>
      </c>
      <c r="J1312" t="s">
        <v>94</v>
      </c>
      <c r="K1312" t="s">
        <v>66</v>
      </c>
      <c r="L1312" t="s">
        <v>60</v>
      </c>
      <c r="M1312" t="s">
        <v>36</v>
      </c>
      <c r="N1312" t="s">
        <v>41</v>
      </c>
    </row>
    <row r="1313" spans="1:14" x14ac:dyDescent="0.3">
      <c r="A1313">
        <v>1312</v>
      </c>
      <c r="B1313" t="s">
        <v>31</v>
      </c>
      <c r="C1313" t="s">
        <v>381</v>
      </c>
      <c r="D1313" t="s">
        <v>371</v>
      </c>
      <c r="E1313" t="s">
        <v>106</v>
      </c>
      <c r="F1313" t="s">
        <v>54</v>
      </c>
      <c r="G1313">
        <v>269.19</v>
      </c>
      <c r="H1313">
        <v>3</v>
      </c>
      <c r="I1313">
        <v>0</v>
      </c>
      <c r="J1313" t="s">
        <v>19</v>
      </c>
      <c r="K1313" t="s">
        <v>29</v>
      </c>
      <c r="L1313" t="s">
        <v>21</v>
      </c>
      <c r="M1313" t="s">
        <v>36</v>
      </c>
      <c r="N1313" t="s">
        <v>23</v>
      </c>
    </row>
    <row r="1314" spans="1:14" x14ac:dyDescent="0.3">
      <c r="A1314">
        <v>1313</v>
      </c>
      <c r="B1314" t="s">
        <v>50</v>
      </c>
      <c r="C1314" t="s">
        <v>270</v>
      </c>
      <c r="D1314" t="s">
        <v>254</v>
      </c>
      <c r="E1314" t="s">
        <v>469</v>
      </c>
      <c r="F1314" t="s">
        <v>54</v>
      </c>
      <c r="G1314">
        <v>570.76</v>
      </c>
      <c r="H1314">
        <v>4</v>
      </c>
      <c r="I1314">
        <v>0</v>
      </c>
      <c r="J1314" t="s">
        <v>28</v>
      </c>
      <c r="K1314" t="s">
        <v>66</v>
      </c>
      <c r="L1314" t="s">
        <v>56</v>
      </c>
      <c r="M1314" t="s">
        <v>36</v>
      </c>
      <c r="N1314" t="s">
        <v>95</v>
      </c>
    </row>
    <row r="1315" spans="1:14" x14ac:dyDescent="0.3">
      <c r="A1315">
        <v>1314</v>
      </c>
      <c r="B1315" t="s">
        <v>31</v>
      </c>
      <c r="C1315" t="s">
        <v>231</v>
      </c>
      <c r="D1315" t="s">
        <v>274</v>
      </c>
      <c r="E1315" t="s">
        <v>158</v>
      </c>
      <c r="F1315" t="s">
        <v>18</v>
      </c>
      <c r="G1315">
        <v>155.62</v>
      </c>
      <c r="H1315">
        <v>3</v>
      </c>
      <c r="I1315">
        <v>0</v>
      </c>
      <c r="J1315" t="s">
        <v>19</v>
      </c>
      <c r="K1315" t="s">
        <v>66</v>
      </c>
      <c r="L1315" t="s">
        <v>56</v>
      </c>
      <c r="M1315" t="s">
        <v>36</v>
      </c>
      <c r="N1315" t="s">
        <v>23</v>
      </c>
    </row>
    <row r="1316" spans="1:14" x14ac:dyDescent="0.3">
      <c r="A1316">
        <v>1315</v>
      </c>
      <c r="B1316" t="s">
        <v>37</v>
      </c>
      <c r="C1316" t="s">
        <v>168</v>
      </c>
      <c r="D1316" t="s">
        <v>46</v>
      </c>
      <c r="E1316" t="s">
        <v>83</v>
      </c>
      <c r="F1316" t="s">
        <v>18</v>
      </c>
      <c r="G1316">
        <v>233.93</v>
      </c>
      <c r="H1316">
        <v>1</v>
      </c>
      <c r="I1316">
        <v>1</v>
      </c>
      <c r="J1316" t="s">
        <v>28</v>
      </c>
      <c r="K1316" t="s">
        <v>29</v>
      </c>
      <c r="L1316" t="s">
        <v>21</v>
      </c>
      <c r="M1316" t="s">
        <v>22</v>
      </c>
      <c r="N1316" t="s">
        <v>41</v>
      </c>
    </row>
    <row r="1317" spans="1:14" x14ac:dyDescent="0.3">
      <c r="A1317">
        <v>1316</v>
      </c>
      <c r="B1317" t="s">
        <v>37</v>
      </c>
      <c r="C1317" t="s">
        <v>375</v>
      </c>
      <c r="D1317" t="s">
        <v>267</v>
      </c>
      <c r="E1317" t="s">
        <v>292</v>
      </c>
      <c r="F1317" t="s">
        <v>49</v>
      </c>
      <c r="G1317">
        <v>73.989999999999995</v>
      </c>
      <c r="H1317">
        <v>3</v>
      </c>
      <c r="I1317">
        <v>2</v>
      </c>
      <c r="J1317" t="s">
        <v>55</v>
      </c>
      <c r="K1317" t="s">
        <v>66</v>
      </c>
      <c r="L1317" t="s">
        <v>56</v>
      </c>
      <c r="M1317" t="s">
        <v>36</v>
      </c>
      <c r="N1317" t="s">
        <v>95</v>
      </c>
    </row>
    <row r="1318" spans="1:14" x14ac:dyDescent="0.3">
      <c r="A1318">
        <v>1317</v>
      </c>
      <c r="B1318" t="s">
        <v>37</v>
      </c>
      <c r="C1318" t="s">
        <v>249</v>
      </c>
      <c r="D1318" t="s">
        <v>461</v>
      </c>
      <c r="E1318" t="s">
        <v>470</v>
      </c>
      <c r="F1318" t="s">
        <v>49</v>
      </c>
      <c r="G1318">
        <v>143.12</v>
      </c>
      <c r="H1318">
        <v>2</v>
      </c>
      <c r="I1318">
        <v>1</v>
      </c>
      <c r="J1318" t="s">
        <v>94</v>
      </c>
      <c r="K1318" t="s">
        <v>20</v>
      </c>
      <c r="L1318" t="s">
        <v>21</v>
      </c>
      <c r="M1318" t="s">
        <v>36</v>
      </c>
      <c r="N1318" t="s">
        <v>23</v>
      </c>
    </row>
    <row r="1319" spans="1:14" x14ac:dyDescent="0.3">
      <c r="A1319">
        <v>1318</v>
      </c>
      <c r="B1319" t="s">
        <v>14</v>
      </c>
      <c r="C1319" t="s">
        <v>450</v>
      </c>
      <c r="D1319" t="s">
        <v>363</v>
      </c>
      <c r="E1319" t="s">
        <v>402</v>
      </c>
      <c r="F1319" t="s">
        <v>54</v>
      </c>
      <c r="G1319">
        <v>409.23</v>
      </c>
      <c r="H1319">
        <v>1</v>
      </c>
      <c r="I1319">
        <v>2</v>
      </c>
      <c r="J1319" t="s">
        <v>35</v>
      </c>
      <c r="K1319" t="s">
        <v>44</v>
      </c>
      <c r="L1319" t="s">
        <v>56</v>
      </c>
      <c r="M1319" t="s">
        <v>36</v>
      </c>
      <c r="N1319" t="s">
        <v>41</v>
      </c>
    </row>
    <row r="1320" spans="1:14" x14ac:dyDescent="0.3">
      <c r="A1320">
        <v>1319</v>
      </c>
      <c r="B1320" t="s">
        <v>31</v>
      </c>
      <c r="C1320" t="s">
        <v>97</v>
      </c>
      <c r="D1320" t="s">
        <v>250</v>
      </c>
      <c r="E1320" t="s">
        <v>110</v>
      </c>
      <c r="F1320" t="s">
        <v>27</v>
      </c>
      <c r="G1320">
        <v>102.49</v>
      </c>
      <c r="H1320">
        <v>3</v>
      </c>
      <c r="I1320">
        <v>0</v>
      </c>
      <c r="J1320" t="s">
        <v>94</v>
      </c>
      <c r="K1320" t="s">
        <v>44</v>
      </c>
      <c r="L1320" t="s">
        <v>60</v>
      </c>
      <c r="M1320" t="s">
        <v>36</v>
      </c>
      <c r="N1320" t="s">
        <v>23</v>
      </c>
    </row>
    <row r="1321" spans="1:14" x14ac:dyDescent="0.3">
      <c r="A1321">
        <v>1320</v>
      </c>
      <c r="B1321" t="s">
        <v>31</v>
      </c>
      <c r="C1321" t="s">
        <v>127</v>
      </c>
      <c r="D1321" t="s">
        <v>398</v>
      </c>
      <c r="E1321" t="s">
        <v>155</v>
      </c>
      <c r="F1321" t="s">
        <v>18</v>
      </c>
      <c r="G1321">
        <v>235.6</v>
      </c>
      <c r="H1321">
        <v>2</v>
      </c>
      <c r="I1321">
        <v>2</v>
      </c>
      <c r="J1321" t="s">
        <v>28</v>
      </c>
      <c r="K1321" t="s">
        <v>99</v>
      </c>
      <c r="L1321" t="s">
        <v>60</v>
      </c>
      <c r="M1321" t="s">
        <v>36</v>
      </c>
      <c r="N1321" t="s">
        <v>41</v>
      </c>
    </row>
    <row r="1322" spans="1:14" x14ac:dyDescent="0.3">
      <c r="A1322">
        <v>1321</v>
      </c>
      <c r="B1322" t="s">
        <v>14</v>
      </c>
      <c r="C1322" t="s">
        <v>228</v>
      </c>
      <c r="D1322" t="s">
        <v>323</v>
      </c>
      <c r="E1322" t="s">
        <v>376</v>
      </c>
      <c r="F1322" t="s">
        <v>49</v>
      </c>
      <c r="G1322">
        <v>85.45</v>
      </c>
      <c r="H1322">
        <v>2</v>
      </c>
      <c r="I1322">
        <v>1</v>
      </c>
      <c r="J1322" t="s">
        <v>35</v>
      </c>
      <c r="K1322" t="s">
        <v>99</v>
      </c>
      <c r="L1322" t="s">
        <v>56</v>
      </c>
      <c r="M1322" t="s">
        <v>22</v>
      </c>
      <c r="N1322" t="s">
        <v>41</v>
      </c>
    </row>
    <row r="1323" spans="1:14" x14ac:dyDescent="0.3">
      <c r="A1323">
        <v>1322</v>
      </c>
      <c r="B1323" t="s">
        <v>50</v>
      </c>
      <c r="C1323" t="s">
        <v>315</v>
      </c>
      <c r="D1323" t="s">
        <v>298</v>
      </c>
      <c r="E1323" t="s">
        <v>286</v>
      </c>
      <c r="F1323" t="s">
        <v>49</v>
      </c>
      <c r="G1323">
        <v>82.45</v>
      </c>
      <c r="H1323">
        <v>4</v>
      </c>
      <c r="I1323">
        <v>0</v>
      </c>
      <c r="J1323" t="s">
        <v>28</v>
      </c>
      <c r="K1323" t="s">
        <v>44</v>
      </c>
      <c r="L1323" t="s">
        <v>21</v>
      </c>
      <c r="M1323" t="s">
        <v>36</v>
      </c>
      <c r="N1323" t="s">
        <v>45</v>
      </c>
    </row>
    <row r="1324" spans="1:14" x14ac:dyDescent="0.3">
      <c r="A1324">
        <v>1323</v>
      </c>
      <c r="B1324" t="s">
        <v>37</v>
      </c>
      <c r="C1324" t="s">
        <v>259</v>
      </c>
      <c r="D1324" t="s">
        <v>114</v>
      </c>
      <c r="E1324" t="s">
        <v>378</v>
      </c>
      <c r="F1324" t="s">
        <v>49</v>
      </c>
      <c r="G1324">
        <v>79.040000000000006</v>
      </c>
      <c r="H1324">
        <v>2</v>
      </c>
      <c r="I1324">
        <v>0</v>
      </c>
      <c r="J1324" t="s">
        <v>35</v>
      </c>
      <c r="K1324" t="s">
        <v>44</v>
      </c>
      <c r="L1324" t="s">
        <v>21</v>
      </c>
      <c r="M1324" t="s">
        <v>36</v>
      </c>
      <c r="N1324" t="s">
        <v>23</v>
      </c>
    </row>
    <row r="1325" spans="1:14" x14ac:dyDescent="0.3">
      <c r="A1325">
        <v>1324</v>
      </c>
      <c r="B1325" t="s">
        <v>50</v>
      </c>
      <c r="C1325" t="s">
        <v>148</v>
      </c>
      <c r="D1325" t="s">
        <v>289</v>
      </c>
      <c r="E1325" t="s">
        <v>278</v>
      </c>
      <c r="F1325" t="s">
        <v>18</v>
      </c>
      <c r="G1325">
        <v>337.27</v>
      </c>
      <c r="H1325">
        <v>2</v>
      </c>
      <c r="I1325">
        <v>1</v>
      </c>
      <c r="J1325" t="s">
        <v>28</v>
      </c>
      <c r="K1325" t="s">
        <v>66</v>
      </c>
      <c r="L1325" t="s">
        <v>56</v>
      </c>
      <c r="M1325" t="s">
        <v>36</v>
      </c>
      <c r="N1325" t="s">
        <v>41</v>
      </c>
    </row>
    <row r="1326" spans="1:14" x14ac:dyDescent="0.3">
      <c r="A1326">
        <v>1325</v>
      </c>
      <c r="B1326" t="s">
        <v>14</v>
      </c>
      <c r="C1326" t="s">
        <v>225</v>
      </c>
      <c r="D1326" t="s">
        <v>453</v>
      </c>
      <c r="E1326" t="s">
        <v>216</v>
      </c>
      <c r="F1326" t="s">
        <v>54</v>
      </c>
      <c r="G1326">
        <v>475.97</v>
      </c>
      <c r="H1326">
        <v>1</v>
      </c>
      <c r="I1326">
        <v>0</v>
      </c>
      <c r="J1326" t="s">
        <v>94</v>
      </c>
      <c r="K1326" t="s">
        <v>20</v>
      </c>
      <c r="L1326" t="s">
        <v>60</v>
      </c>
      <c r="M1326" t="s">
        <v>36</v>
      </c>
      <c r="N1326" t="s">
        <v>41</v>
      </c>
    </row>
    <row r="1327" spans="1:14" x14ac:dyDescent="0.3">
      <c r="A1327">
        <v>1326</v>
      </c>
      <c r="B1327" t="s">
        <v>14</v>
      </c>
      <c r="C1327" t="s">
        <v>38</v>
      </c>
      <c r="D1327" t="s">
        <v>39</v>
      </c>
      <c r="E1327" t="s">
        <v>402</v>
      </c>
      <c r="F1327" t="s">
        <v>18</v>
      </c>
      <c r="G1327">
        <v>236.45</v>
      </c>
      <c r="H1327">
        <v>2</v>
      </c>
      <c r="I1327">
        <v>2</v>
      </c>
      <c r="J1327" t="s">
        <v>28</v>
      </c>
      <c r="K1327" t="s">
        <v>66</v>
      </c>
      <c r="L1327" t="s">
        <v>21</v>
      </c>
      <c r="M1327" t="s">
        <v>36</v>
      </c>
      <c r="N1327" t="s">
        <v>45</v>
      </c>
    </row>
    <row r="1328" spans="1:14" x14ac:dyDescent="0.3">
      <c r="A1328">
        <v>1327</v>
      </c>
      <c r="B1328" t="s">
        <v>50</v>
      </c>
      <c r="C1328" t="s">
        <v>170</v>
      </c>
      <c r="D1328" t="s">
        <v>289</v>
      </c>
      <c r="E1328" t="s">
        <v>25</v>
      </c>
      <c r="F1328" t="s">
        <v>49</v>
      </c>
      <c r="G1328">
        <v>159.63999999999999</v>
      </c>
      <c r="H1328">
        <v>3</v>
      </c>
      <c r="I1328">
        <v>0</v>
      </c>
      <c r="J1328" t="s">
        <v>35</v>
      </c>
      <c r="K1328" t="s">
        <v>20</v>
      </c>
      <c r="L1328" t="s">
        <v>56</v>
      </c>
      <c r="M1328" t="s">
        <v>22</v>
      </c>
      <c r="N1328" t="s">
        <v>41</v>
      </c>
    </row>
    <row r="1329" spans="1:14" x14ac:dyDescent="0.3">
      <c r="A1329">
        <v>1328</v>
      </c>
      <c r="B1329" t="s">
        <v>14</v>
      </c>
      <c r="C1329" t="s">
        <v>303</v>
      </c>
      <c r="D1329" t="s">
        <v>312</v>
      </c>
      <c r="E1329" t="s">
        <v>338</v>
      </c>
      <c r="F1329" t="s">
        <v>49</v>
      </c>
      <c r="G1329">
        <v>106.83</v>
      </c>
      <c r="H1329">
        <v>1</v>
      </c>
      <c r="I1329">
        <v>0</v>
      </c>
      <c r="J1329" t="s">
        <v>28</v>
      </c>
      <c r="K1329" t="s">
        <v>20</v>
      </c>
      <c r="L1329" t="s">
        <v>60</v>
      </c>
      <c r="M1329" t="s">
        <v>36</v>
      </c>
      <c r="N1329" t="s">
        <v>41</v>
      </c>
    </row>
    <row r="1330" spans="1:14" x14ac:dyDescent="0.3">
      <c r="A1330">
        <v>1329</v>
      </c>
      <c r="B1330" t="s">
        <v>37</v>
      </c>
      <c r="C1330" t="s">
        <v>64</v>
      </c>
      <c r="D1330" t="s">
        <v>170</v>
      </c>
      <c r="E1330" t="s">
        <v>142</v>
      </c>
      <c r="F1330" t="s">
        <v>27</v>
      </c>
      <c r="G1330">
        <v>144.69</v>
      </c>
      <c r="H1330">
        <v>2</v>
      </c>
      <c r="I1330">
        <v>0</v>
      </c>
      <c r="J1330" t="s">
        <v>94</v>
      </c>
      <c r="K1330" t="s">
        <v>66</v>
      </c>
      <c r="L1330" t="s">
        <v>21</v>
      </c>
      <c r="M1330" t="s">
        <v>36</v>
      </c>
      <c r="N1330" t="s">
        <v>41</v>
      </c>
    </row>
    <row r="1331" spans="1:14" x14ac:dyDescent="0.3">
      <c r="A1331">
        <v>1330</v>
      </c>
      <c r="B1331" t="s">
        <v>14</v>
      </c>
      <c r="C1331" t="s">
        <v>151</v>
      </c>
      <c r="D1331" t="s">
        <v>298</v>
      </c>
      <c r="E1331" t="s">
        <v>143</v>
      </c>
      <c r="F1331" t="s">
        <v>54</v>
      </c>
      <c r="G1331">
        <v>401.73</v>
      </c>
      <c r="H1331">
        <v>2</v>
      </c>
      <c r="I1331">
        <v>0</v>
      </c>
      <c r="J1331" t="s">
        <v>94</v>
      </c>
      <c r="K1331" t="s">
        <v>20</v>
      </c>
      <c r="L1331" t="s">
        <v>21</v>
      </c>
      <c r="M1331" t="s">
        <v>36</v>
      </c>
      <c r="N1331" t="s">
        <v>23</v>
      </c>
    </row>
    <row r="1332" spans="1:14" x14ac:dyDescent="0.3">
      <c r="A1332">
        <v>1331</v>
      </c>
      <c r="B1332" t="s">
        <v>37</v>
      </c>
      <c r="C1332" t="s">
        <v>321</v>
      </c>
      <c r="D1332" t="s">
        <v>242</v>
      </c>
      <c r="E1332" t="s">
        <v>222</v>
      </c>
      <c r="F1332" t="s">
        <v>27</v>
      </c>
      <c r="G1332">
        <v>153.91</v>
      </c>
      <c r="H1332">
        <v>4</v>
      </c>
      <c r="I1332">
        <v>0</v>
      </c>
      <c r="J1332" t="s">
        <v>19</v>
      </c>
      <c r="K1332" t="s">
        <v>29</v>
      </c>
      <c r="L1332" t="s">
        <v>21</v>
      </c>
      <c r="M1332" t="s">
        <v>22</v>
      </c>
      <c r="N1332" t="s">
        <v>41</v>
      </c>
    </row>
    <row r="1333" spans="1:14" x14ac:dyDescent="0.3">
      <c r="A1333">
        <v>1332</v>
      </c>
      <c r="B1333" t="s">
        <v>14</v>
      </c>
      <c r="C1333" t="s">
        <v>415</v>
      </c>
      <c r="D1333" t="s">
        <v>128</v>
      </c>
      <c r="E1333" t="s">
        <v>330</v>
      </c>
      <c r="F1333" t="s">
        <v>18</v>
      </c>
      <c r="G1333">
        <v>159.25</v>
      </c>
      <c r="H1333">
        <v>3</v>
      </c>
      <c r="I1333">
        <v>0</v>
      </c>
      <c r="J1333" t="s">
        <v>28</v>
      </c>
      <c r="K1333" t="s">
        <v>20</v>
      </c>
      <c r="L1333" t="s">
        <v>21</v>
      </c>
      <c r="M1333" t="s">
        <v>22</v>
      </c>
      <c r="N1333" t="s">
        <v>41</v>
      </c>
    </row>
    <row r="1334" spans="1:14" x14ac:dyDescent="0.3">
      <c r="A1334">
        <v>1333</v>
      </c>
      <c r="B1334" t="s">
        <v>50</v>
      </c>
      <c r="C1334" t="s">
        <v>304</v>
      </c>
      <c r="D1334" t="s">
        <v>77</v>
      </c>
      <c r="E1334" t="s">
        <v>124</v>
      </c>
      <c r="F1334" t="s">
        <v>27</v>
      </c>
      <c r="G1334">
        <v>196.28</v>
      </c>
      <c r="H1334">
        <v>2</v>
      </c>
      <c r="I1334">
        <v>0</v>
      </c>
      <c r="J1334" t="s">
        <v>35</v>
      </c>
      <c r="K1334" t="s">
        <v>29</v>
      </c>
      <c r="L1334" t="s">
        <v>21</v>
      </c>
      <c r="M1334" t="s">
        <v>22</v>
      </c>
      <c r="N1334" t="s">
        <v>41</v>
      </c>
    </row>
    <row r="1335" spans="1:14" x14ac:dyDescent="0.3">
      <c r="A1335">
        <v>1334</v>
      </c>
      <c r="B1335" t="s">
        <v>14</v>
      </c>
      <c r="C1335" t="s">
        <v>336</v>
      </c>
      <c r="D1335" t="s">
        <v>398</v>
      </c>
      <c r="E1335" t="s">
        <v>52</v>
      </c>
      <c r="F1335" t="s">
        <v>49</v>
      </c>
      <c r="G1335">
        <v>105.64</v>
      </c>
      <c r="H1335">
        <v>2</v>
      </c>
      <c r="I1335">
        <v>0</v>
      </c>
      <c r="J1335" t="s">
        <v>35</v>
      </c>
      <c r="K1335" t="s">
        <v>44</v>
      </c>
      <c r="L1335" t="s">
        <v>70</v>
      </c>
      <c r="M1335" t="s">
        <v>36</v>
      </c>
      <c r="N1335" t="s">
        <v>41</v>
      </c>
    </row>
    <row r="1336" spans="1:14" x14ac:dyDescent="0.3">
      <c r="A1336">
        <v>1335</v>
      </c>
      <c r="B1336" t="s">
        <v>14</v>
      </c>
      <c r="C1336" t="s">
        <v>456</v>
      </c>
      <c r="D1336" t="s">
        <v>353</v>
      </c>
      <c r="E1336" t="s">
        <v>126</v>
      </c>
      <c r="F1336" t="s">
        <v>54</v>
      </c>
      <c r="G1336">
        <v>407.54</v>
      </c>
      <c r="H1336">
        <v>4</v>
      </c>
      <c r="I1336">
        <v>1</v>
      </c>
      <c r="J1336" t="s">
        <v>28</v>
      </c>
      <c r="K1336" t="s">
        <v>20</v>
      </c>
      <c r="L1336" t="s">
        <v>60</v>
      </c>
      <c r="M1336" t="s">
        <v>36</v>
      </c>
      <c r="N1336" t="s">
        <v>41</v>
      </c>
    </row>
    <row r="1337" spans="1:14" x14ac:dyDescent="0.3">
      <c r="A1337">
        <v>1336</v>
      </c>
      <c r="B1337" t="s">
        <v>31</v>
      </c>
      <c r="C1337" t="s">
        <v>301</v>
      </c>
      <c r="D1337" t="s">
        <v>51</v>
      </c>
      <c r="E1337" t="s">
        <v>96</v>
      </c>
      <c r="F1337" t="s">
        <v>49</v>
      </c>
      <c r="G1337">
        <v>61.86</v>
      </c>
      <c r="H1337">
        <v>1</v>
      </c>
      <c r="I1337">
        <v>0</v>
      </c>
      <c r="J1337" t="s">
        <v>28</v>
      </c>
      <c r="K1337" t="s">
        <v>20</v>
      </c>
      <c r="L1337" t="s">
        <v>56</v>
      </c>
      <c r="M1337" t="s">
        <v>36</v>
      </c>
      <c r="N1337" t="s">
        <v>41</v>
      </c>
    </row>
    <row r="1338" spans="1:14" x14ac:dyDescent="0.3">
      <c r="A1338">
        <v>1337</v>
      </c>
      <c r="B1338" t="s">
        <v>31</v>
      </c>
      <c r="C1338" t="s">
        <v>39</v>
      </c>
      <c r="D1338" t="s">
        <v>457</v>
      </c>
      <c r="E1338" t="s">
        <v>391</v>
      </c>
      <c r="F1338" t="s">
        <v>27</v>
      </c>
      <c r="G1338">
        <v>147.59</v>
      </c>
      <c r="H1338">
        <v>1</v>
      </c>
      <c r="I1338">
        <v>0</v>
      </c>
      <c r="J1338" t="s">
        <v>55</v>
      </c>
      <c r="K1338" t="s">
        <v>29</v>
      </c>
      <c r="L1338" t="s">
        <v>21</v>
      </c>
      <c r="M1338" t="s">
        <v>36</v>
      </c>
      <c r="N1338" t="s">
        <v>45</v>
      </c>
    </row>
    <row r="1339" spans="1:14" x14ac:dyDescent="0.3">
      <c r="A1339">
        <v>1338</v>
      </c>
      <c r="B1339" t="s">
        <v>31</v>
      </c>
      <c r="C1339" t="s">
        <v>241</v>
      </c>
      <c r="D1339" t="s">
        <v>17</v>
      </c>
      <c r="E1339" t="s">
        <v>33</v>
      </c>
      <c r="F1339" t="s">
        <v>54</v>
      </c>
      <c r="G1339">
        <v>243.43</v>
      </c>
      <c r="H1339">
        <v>3</v>
      </c>
      <c r="I1339">
        <v>0</v>
      </c>
      <c r="J1339" t="s">
        <v>28</v>
      </c>
      <c r="K1339" t="s">
        <v>20</v>
      </c>
      <c r="L1339" t="s">
        <v>21</v>
      </c>
      <c r="M1339" t="s">
        <v>36</v>
      </c>
      <c r="N1339" t="s">
        <v>41</v>
      </c>
    </row>
    <row r="1340" spans="1:14" x14ac:dyDescent="0.3">
      <c r="A1340">
        <v>1339</v>
      </c>
      <c r="B1340" t="s">
        <v>37</v>
      </c>
      <c r="C1340" t="s">
        <v>374</v>
      </c>
      <c r="D1340" t="s">
        <v>335</v>
      </c>
      <c r="E1340" t="s">
        <v>385</v>
      </c>
      <c r="F1340" t="s">
        <v>27</v>
      </c>
      <c r="G1340">
        <v>154.96</v>
      </c>
      <c r="H1340">
        <v>1</v>
      </c>
      <c r="I1340">
        <v>0</v>
      </c>
      <c r="J1340" t="s">
        <v>28</v>
      </c>
      <c r="K1340" t="s">
        <v>29</v>
      </c>
      <c r="L1340" t="s">
        <v>21</v>
      </c>
      <c r="M1340" t="s">
        <v>22</v>
      </c>
      <c r="N1340" t="s">
        <v>23</v>
      </c>
    </row>
    <row r="1341" spans="1:14" x14ac:dyDescent="0.3">
      <c r="A1341">
        <v>1340</v>
      </c>
      <c r="B1341" t="s">
        <v>31</v>
      </c>
      <c r="C1341" t="s">
        <v>63</v>
      </c>
      <c r="D1341" t="s">
        <v>354</v>
      </c>
      <c r="E1341" t="s">
        <v>275</v>
      </c>
      <c r="F1341" t="s">
        <v>49</v>
      </c>
      <c r="G1341">
        <v>97.77</v>
      </c>
      <c r="H1341">
        <v>2</v>
      </c>
      <c r="I1341">
        <v>1</v>
      </c>
      <c r="J1341" t="s">
        <v>28</v>
      </c>
      <c r="K1341" t="s">
        <v>66</v>
      </c>
      <c r="L1341" t="s">
        <v>21</v>
      </c>
      <c r="M1341" t="s">
        <v>36</v>
      </c>
      <c r="N1341" t="s">
        <v>41</v>
      </c>
    </row>
    <row r="1342" spans="1:14" x14ac:dyDescent="0.3">
      <c r="A1342">
        <v>1341</v>
      </c>
      <c r="B1342" t="s">
        <v>31</v>
      </c>
      <c r="C1342" t="s">
        <v>375</v>
      </c>
      <c r="D1342" t="s">
        <v>410</v>
      </c>
      <c r="E1342" t="s">
        <v>350</v>
      </c>
      <c r="F1342" t="s">
        <v>27</v>
      </c>
      <c r="G1342">
        <v>164.21</v>
      </c>
      <c r="H1342">
        <v>2</v>
      </c>
      <c r="I1342">
        <v>0</v>
      </c>
      <c r="J1342" t="s">
        <v>55</v>
      </c>
      <c r="K1342" t="s">
        <v>66</v>
      </c>
      <c r="L1342" t="s">
        <v>60</v>
      </c>
      <c r="M1342" t="s">
        <v>36</v>
      </c>
      <c r="N1342" t="s">
        <v>41</v>
      </c>
    </row>
    <row r="1343" spans="1:14" x14ac:dyDescent="0.3">
      <c r="A1343">
        <v>1342</v>
      </c>
      <c r="B1343" t="s">
        <v>31</v>
      </c>
      <c r="C1343" t="s">
        <v>64</v>
      </c>
      <c r="D1343" t="s">
        <v>198</v>
      </c>
      <c r="E1343" t="s">
        <v>171</v>
      </c>
      <c r="F1343" t="s">
        <v>54</v>
      </c>
      <c r="G1343">
        <v>420.01</v>
      </c>
      <c r="H1343">
        <v>1</v>
      </c>
      <c r="I1343">
        <v>0</v>
      </c>
      <c r="J1343" t="s">
        <v>94</v>
      </c>
      <c r="K1343" t="s">
        <v>20</v>
      </c>
      <c r="L1343" t="s">
        <v>56</v>
      </c>
      <c r="M1343" t="s">
        <v>36</v>
      </c>
      <c r="N1343" t="s">
        <v>41</v>
      </c>
    </row>
    <row r="1344" spans="1:14" x14ac:dyDescent="0.3">
      <c r="A1344">
        <v>1343</v>
      </c>
      <c r="B1344" t="s">
        <v>14</v>
      </c>
      <c r="C1344" t="s">
        <v>140</v>
      </c>
      <c r="D1344" t="s">
        <v>25</v>
      </c>
      <c r="E1344" t="s">
        <v>398</v>
      </c>
      <c r="F1344" t="s">
        <v>18</v>
      </c>
      <c r="G1344">
        <v>272.82</v>
      </c>
      <c r="H1344">
        <v>1</v>
      </c>
      <c r="I1344">
        <v>0</v>
      </c>
      <c r="J1344" t="s">
        <v>28</v>
      </c>
      <c r="K1344" t="s">
        <v>44</v>
      </c>
      <c r="L1344" t="s">
        <v>56</v>
      </c>
      <c r="M1344" t="s">
        <v>36</v>
      </c>
      <c r="N1344" t="s">
        <v>41</v>
      </c>
    </row>
    <row r="1345" spans="1:14" x14ac:dyDescent="0.3">
      <c r="A1345">
        <v>1344</v>
      </c>
      <c r="B1345" t="s">
        <v>14</v>
      </c>
      <c r="C1345" t="s">
        <v>157</v>
      </c>
      <c r="D1345" t="s">
        <v>256</v>
      </c>
      <c r="E1345" t="s">
        <v>312</v>
      </c>
      <c r="F1345" t="s">
        <v>49</v>
      </c>
      <c r="G1345">
        <v>63.34</v>
      </c>
      <c r="H1345">
        <v>1</v>
      </c>
      <c r="I1345">
        <v>0</v>
      </c>
      <c r="J1345" t="s">
        <v>55</v>
      </c>
      <c r="K1345" t="s">
        <v>29</v>
      </c>
      <c r="L1345" t="s">
        <v>56</v>
      </c>
      <c r="M1345" t="s">
        <v>22</v>
      </c>
      <c r="N1345" t="s">
        <v>23</v>
      </c>
    </row>
    <row r="1346" spans="1:14" x14ac:dyDescent="0.3">
      <c r="A1346">
        <v>1345</v>
      </c>
      <c r="B1346" t="s">
        <v>31</v>
      </c>
      <c r="C1346" t="s">
        <v>318</v>
      </c>
      <c r="D1346" t="s">
        <v>382</v>
      </c>
      <c r="E1346" t="s">
        <v>195</v>
      </c>
      <c r="F1346" t="s">
        <v>49</v>
      </c>
      <c r="G1346">
        <v>63.93</v>
      </c>
      <c r="H1346">
        <v>4</v>
      </c>
      <c r="I1346">
        <v>3</v>
      </c>
      <c r="J1346" t="s">
        <v>35</v>
      </c>
      <c r="K1346" t="s">
        <v>29</v>
      </c>
      <c r="L1346" t="s">
        <v>21</v>
      </c>
      <c r="M1346" t="s">
        <v>36</v>
      </c>
      <c r="N1346" t="s">
        <v>41</v>
      </c>
    </row>
    <row r="1347" spans="1:14" x14ac:dyDescent="0.3">
      <c r="A1347">
        <v>1346</v>
      </c>
      <c r="B1347" t="s">
        <v>31</v>
      </c>
      <c r="C1347" t="s">
        <v>340</v>
      </c>
      <c r="D1347" t="s">
        <v>373</v>
      </c>
      <c r="E1347" t="s">
        <v>138</v>
      </c>
      <c r="F1347" t="s">
        <v>49</v>
      </c>
      <c r="G1347">
        <v>93.71</v>
      </c>
      <c r="H1347">
        <v>3</v>
      </c>
      <c r="I1347">
        <v>0</v>
      </c>
      <c r="J1347" t="s">
        <v>19</v>
      </c>
      <c r="K1347" t="s">
        <v>44</v>
      </c>
      <c r="L1347" t="s">
        <v>21</v>
      </c>
      <c r="M1347" t="s">
        <v>36</v>
      </c>
      <c r="N1347" t="s">
        <v>41</v>
      </c>
    </row>
    <row r="1348" spans="1:14" x14ac:dyDescent="0.3">
      <c r="A1348">
        <v>1347</v>
      </c>
      <c r="B1348" t="s">
        <v>31</v>
      </c>
      <c r="C1348" t="s">
        <v>234</v>
      </c>
      <c r="D1348" t="s">
        <v>129</v>
      </c>
      <c r="E1348" t="s">
        <v>308</v>
      </c>
      <c r="F1348" t="s">
        <v>27</v>
      </c>
      <c r="G1348">
        <v>95.19</v>
      </c>
      <c r="H1348">
        <v>2</v>
      </c>
      <c r="I1348">
        <v>0</v>
      </c>
      <c r="J1348" t="s">
        <v>28</v>
      </c>
      <c r="K1348" t="s">
        <v>20</v>
      </c>
      <c r="L1348" t="s">
        <v>21</v>
      </c>
      <c r="M1348" t="s">
        <v>36</v>
      </c>
      <c r="N1348" t="s">
        <v>41</v>
      </c>
    </row>
    <row r="1349" spans="1:14" x14ac:dyDescent="0.3">
      <c r="A1349">
        <v>1348</v>
      </c>
      <c r="B1349" t="s">
        <v>31</v>
      </c>
      <c r="C1349" t="s">
        <v>205</v>
      </c>
      <c r="D1349" t="s">
        <v>219</v>
      </c>
      <c r="E1349" t="s">
        <v>313</v>
      </c>
      <c r="F1349" t="s">
        <v>54</v>
      </c>
      <c r="G1349">
        <v>403.91</v>
      </c>
      <c r="H1349">
        <v>2</v>
      </c>
      <c r="I1349">
        <v>0</v>
      </c>
      <c r="J1349" t="s">
        <v>28</v>
      </c>
      <c r="K1349" t="s">
        <v>44</v>
      </c>
      <c r="L1349" t="s">
        <v>21</v>
      </c>
      <c r="M1349" t="s">
        <v>36</v>
      </c>
      <c r="N1349" t="s">
        <v>41</v>
      </c>
    </row>
    <row r="1350" spans="1:14" x14ac:dyDescent="0.3">
      <c r="A1350">
        <v>1349</v>
      </c>
      <c r="B1350" t="s">
        <v>14</v>
      </c>
      <c r="C1350" t="s">
        <v>47</v>
      </c>
      <c r="D1350" t="s">
        <v>306</v>
      </c>
      <c r="E1350" t="s">
        <v>348</v>
      </c>
      <c r="F1350" t="s">
        <v>54</v>
      </c>
      <c r="G1350">
        <v>310.05</v>
      </c>
      <c r="H1350">
        <v>2</v>
      </c>
      <c r="I1350">
        <v>0</v>
      </c>
      <c r="J1350" t="s">
        <v>28</v>
      </c>
      <c r="K1350" t="s">
        <v>66</v>
      </c>
      <c r="L1350" t="s">
        <v>21</v>
      </c>
      <c r="M1350" t="s">
        <v>22</v>
      </c>
      <c r="N1350" t="s">
        <v>41</v>
      </c>
    </row>
    <row r="1351" spans="1:14" x14ac:dyDescent="0.3">
      <c r="A1351">
        <v>1350</v>
      </c>
      <c r="B1351" t="s">
        <v>31</v>
      </c>
      <c r="C1351" t="s">
        <v>194</v>
      </c>
      <c r="D1351" t="s">
        <v>457</v>
      </c>
      <c r="E1351" t="s">
        <v>382</v>
      </c>
      <c r="F1351" t="s">
        <v>54</v>
      </c>
      <c r="G1351">
        <v>264.43</v>
      </c>
      <c r="H1351">
        <v>2</v>
      </c>
      <c r="I1351">
        <v>2</v>
      </c>
      <c r="J1351" t="s">
        <v>94</v>
      </c>
      <c r="K1351" t="s">
        <v>20</v>
      </c>
      <c r="L1351" t="s">
        <v>56</v>
      </c>
      <c r="M1351" t="s">
        <v>22</v>
      </c>
      <c r="N1351" t="s">
        <v>41</v>
      </c>
    </row>
    <row r="1352" spans="1:14" x14ac:dyDescent="0.3">
      <c r="A1352">
        <v>1351</v>
      </c>
      <c r="B1352" t="s">
        <v>31</v>
      </c>
      <c r="C1352" t="s">
        <v>111</v>
      </c>
      <c r="D1352" t="s">
        <v>161</v>
      </c>
      <c r="E1352" t="s">
        <v>327</v>
      </c>
      <c r="F1352" t="s">
        <v>49</v>
      </c>
      <c r="G1352">
        <v>82.4</v>
      </c>
      <c r="H1352">
        <v>2</v>
      </c>
      <c r="I1352">
        <v>0</v>
      </c>
      <c r="J1352" t="s">
        <v>94</v>
      </c>
      <c r="K1352" t="s">
        <v>29</v>
      </c>
      <c r="L1352" t="s">
        <v>56</v>
      </c>
      <c r="M1352" t="s">
        <v>36</v>
      </c>
      <c r="N1352" t="s">
        <v>41</v>
      </c>
    </row>
    <row r="1353" spans="1:14" x14ac:dyDescent="0.3">
      <c r="A1353">
        <v>1352</v>
      </c>
      <c r="B1353" t="s">
        <v>14</v>
      </c>
      <c r="C1353" t="s">
        <v>256</v>
      </c>
      <c r="D1353" t="s">
        <v>16</v>
      </c>
      <c r="E1353" t="s">
        <v>269</v>
      </c>
      <c r="F1353" t="s">
        <v>27</v>
      </c>
      <c r="G1353">
        <v>125.25</v>
      </c>
      <c r="H1353">
        <v>3</v>
      </c>
      <c r="I1353">
        <v>3</v>
      </c>
      <c r="J1353" t="s">
        <v>28</v>
      </c>
      <c r="K1353" t="s">
        <v>20</v>
      </c>
      <c r="L1353" t="s">
        <v>60</v>
      </c>
      <c r="M1353" t="s">
        <v>36</v>
      </c>
      <c r="N1353" t="s">
        <v>41</v>
      </c>
    </row>
    <row r="1354" spans="1:14" x14ac:dyDescent="0.3">
      <c r="A1354">
        <v>1353</v>
      </c>
      <c r="B1354" t="s">
        <v>31</v>
      </c>
      <c r="C1354" t="s">
        <v>200</v>
      </c>
      <c r="D1354" t="s">
        <v>117</v>
      </c>
      <c r="E1354" t="s">
        <v>124</v>
      </c>
      <c r="F1354" t="s">
        <v>49</v>
      </c>
      <c r="G1354">
        <v>74.069999999999993</v>
      </c>
      <c r="H1354">
        <v>1</v>
      </c>
      <c r="I1354">
        <v>0</v>
      </c>
      <c r="J1354" t="s">
        <v>35</v>
      </c>
      <c r="K1354" t="s">
        <v>66</v>
      </c>
      <c r="L1354" t="s">
        <v>56</v>
      </c>
      <c r="M1354" t="s">
        <v>22</v>
      </c>
      <c r="N1354" t="s">
        <v>45</v>
      </c>
    </row>
    <row r="1355" spans="1:14" x14ac:dyDescent="0.3">
      <c r="A1355">
        <v>1354</v>
      </c>
      <c r="B1355" t="s">
        <v>50</v>
      </c>
      <c r="C1355" t="s">
        <v>354</v>
      </c>
      <c r="D1355" t="s">
        <v>230</v>
      </c>
      <c r="E1355" t="s">
        <v>274</v>
      </c>
      <c r="F1355" t="s">
        <v>18</v>
      </c>
      <c r="G1355">
        <v>318.33999999999997</v>
      </c>
      <c r="H1355">
        <v>3</v>
      </c>
      <c r="I1355">
        <v>1</v>
      </c>
      <c r="J1355" t="s">
        <v>28</v>
      </c>
      <c r="K1355" t="s">
        <v>99</v>
      </c>
      <c r="L1355" t="s">
        <v>21</v>
      </c>
      <c r="M1355" t="s">
        <v>22</v>
      </c>
      <c r="N1355" t="s">
        <v>45</v>
      </c>
    </row>
    <row r="1356" spans="1:14" x14ac:dyDescent="0.3">
      <c r="A1356">
        <v>1355</v>
      </c>
      <c r="B1356" t="s">
        <v>37</v>
      </c>
      <c r="C1356" t="s">
        <v>330</v>
      </c>
      <c r="D1356" t="s">
        <v>415</v>
      </c>
      <c r="E1356" t="s">
        <v>235</v>
      </c>
      <c r="F1356" t="s">
        <v>49</v>
      </c>
      <c r="G1356">
        <v>139.66</v>
      </c>
      <c r="H1356">
        <v>1</v>
      </c>
      <c r="I1356">
        <v>0</v>
      </c>
      <c r="J1356" t="s">
        <v>28</v>
      </c>
      <c r="K1356" t="s">
        <v>29</v>
      </c>
      <c r="L1356" t="s">
        <v>21</v>
      </c>
      <c r="M1356" t="s">
        <v>36</v>
      </c>
      <c r="N1356" t="s">
        <v>41</v>
      </c>
    </row>
    <row r="1357" spans="1:14" x14ac:dyDescent="0.3">
      <c r="A1357">
        <v>1356</v>
      </c>
      <c r="B1357" t="s">
        <v>37</v>
      </c>
      <c r="C1357" t="s">
        <v>172</v>
      </c>
      <c r="D1357" t="s">
        <v>438</v>
      </c>
      <c r="E1357" t="s">
        <v>394</v>
      </c>
      <c r="F1357" t="s">
        <v>27</v>
      </c>
      <c r="G1357">
        <v>159.18</v>
      </c>
      <c r="H1357">
        <v>3</v>
      </c>
      <c r="I1357">
        <v>1</v>
      </c>
      <c r="J1357" t="s">
        <v>28</v>
      </c>
      <c r="K1357" t="s">
        <v>66</v>
      </c>
      <c r="L1357" t="s">
        <v>21</v>
      </c>
      <c r="M1357" t="s">
        <v>36</v>
      </c>
      <c r="N1357" t="s">
        <v>41</v>
      </c>
    </row>
    <row r="1358" spans="1:14" x14ac:dyDescent="0.3">
      <c r="A1358">
        <v>1357</v>
      </c>
      <c r="B1358" t="s">
        <v>14</v>
      </c>
      <c r="C1358" t="s">
        <v>61</v>
      </c>
      <c r="D1358" t="s">
        <v>76</v>
      </c>
      <c r="E1358" t="s">
        <v>147</v>
      </c>
      <c r="F1358" t="s">
        <v>54</v>
      </c>
      <c r="G1358">
        <v>418.98</v>
      </c>
      <c r="H1358">
        <v>2</v>
      </c>
      <c r="I1358">
        <v>0</v>
      </c>
      <c r="J1358" t="s">
        <v>19</v>
      </c>
      <c r="K1358" t="s">
        <v>99</v>
      </c>
      <c r="L1358" t="s">
        <v>21</v>
      </c>
      <c r="M1358" t="s">
        <v>36</v>
      </c>
      <c r="N1358" t="s">
        <v>95</v>
      </c>
    </row>
    <row r="1359" spans="1:14" x14ac:dyDescent="0.3">
      <c r="A1359">
        <v>1358</v>
      </c>
      <c r="B1359" t="s">
        <v>37</v>
      </c>
      <c r="C1359" t="s">
        <v>429</v>
      </c>
      <c r="D1359" t="s">
        <v>225</v>
      </c>
      <c r="E1359" t="s">
        <v>332</v>
      </c>
      <c r="F1359" t="s">
        <v>54</v>
      </c>
      <c r="G1359">
        <v>498.98</v>
      </c>
      <c r="H1359">
        <v>3</v>
      </c>
      <c r="I1359">
        <v>1</v>
      </c>
      <c r="J1359" t="s">
        <v>35</v>
      </c>
      <c r="K1359" t="s">
        <v>20</v>
      </c>
      <c r="L1359" t="s">
        <v>21</v>
      </c>
      <c r="M1359" t="s">
        <v>36</v>
      </c>
      <c r="N1359" t="s">
        <v>30</v>
      </c>
    </row>
    <row r="1360" spans="1:14" x14ac:dyDescent="0.3">
      <c r="A1360">
        <v>1359</v>
      </c>
      <c r="B1360" t="s">
        <v>37</v>
      </c>
      <c r="C1360" t="s">
        <v>63</v>
      </c>
      <c r="D1360" t="s">
        <v>397</v>
      </c>
      <c r="E1360" t="s">
        <v>353</v>
      </c>
      <c r="F1360" t="s">
        <v>27</v>
      </c>
      <c r="G1360">
        <v>205.94</v>
      </c>
      <c r="H1360">
        <v>2</v>
      </c>
      <c r="I1360">
        <v>2</v>
      </c>
      <c r="J1360" t="s">
        <v>94</v>
      </c>
      <c r="K1360" t="s">
        <v>44</v>
      </c>
      <c r="L1360" t="s">
        <v>21</v>
      </c>
      <c r="M1360" t="s">
        <v>36</v>
      </c>
      <c r="N1360" t="s">
        <v>41</v>
      </c>
    </row>
    <row r="1361" spans="1:14" x14ac:dyDescent="0.3">
      <c r="A1361">
        <v>1360</v>
      </c>
      <c r="B1361" t="s">
        <v>31</v>
      </c>
      <c r="C1361" t="s">
        <v>393</v>
      </c>
      <c r="D1361" t="s">
        <v>172</v>
      </c>
      <c r="E1361" t="s">
        <v>183</v>
      </c>
      <c r="F1361" t="s">
        <v>27</v>
      </c>
      <c r="G1361">
        <v>140.41</v>
      </c>
      <c r="H1361">
        <v>3</v>
      </c>
      <c r="I1361">
        <v>2</v>
      </c>
      <c r="J1361" t="s">
        <v>28</v>
      </c>
      <c r="K1361" t="s">
        <v>66</v>
      </c>
      <c r="L1361" t="s">
        <v>21</v>
      </c>
      <c r="M1361" t="s">
        <v>36</v>
      </c>
      <c r="N1361" t="s">
        <v>41</v>
      </c>
    </row>
    <row r="1362" spans="1:14" x14ac:dyDescent="0.3">
      <c r="A1362">
        <v>1361</v>
      </c>
      <c r="B1362" t="s">
        <v>50</v>
      </c>
      <c r="C1362" t="s">
        <v>153</v>
      </c>
      <c r="D1362" t="s">
        <v>61</v>
      </c>
      <c r="E1362" t="s">
        <v>281</v>
      </c>
      <c r="F1362" t="s">
        <v>27</v>
      </c>
      <c r="G1362">
        <v>169.72</v>
      </c>
      <c r="H1362">
        <v>3</v>
      </c>
      <c r="I1362">
        <v>0</v>
      </c>
      <c r="J1362" t="s">
        <v>28</v>
      </c>
      <c r="K1362" t="s">
        <v>44</v>
      </c>
      <c r="L1362" t="s">
        <v>21</v>
      </c>
      <c r="M1362" t="s">
        <v>36</v>
      </c>
      <c r="N1362" t="s">
        <v>45</v>
      </c>
    </row>
    <row r="1363" spans="1:14" x14ac:dyDescent="0.3">
      <c r="A1363">
        <v>1362</v>
      </c>
      <c r="B1363" t="s">
        <v>31</v>
      </c>
      <c r="C1363" t="s">
        <v>293</v>
      </c>
      <c r="D1363" t="s">
        <v>93</v>
      </c>
      <c r="E1363" t="s">
        <v>441</v>
      </c>
      <c r="F1363" t="s">
        <v>54</v>
      </c>
      <c r="G1363">
        <v>375.01</v>
      </c>
      <c r="H1363">
        <v>1</v>
      </c>
      <c r="I1363">
        <v>0</v>
      </c>
      <c r="J1363" t="s">
        <v>28</v>
      </c>
      <c r="K1363" t="s">
        <v>99</v>
      </c>
      <c r="L1363" t="s">
        <v>21</v>
      </c>
      <c r="M1363" t="s">
        <v>36</v>
      </c>
      <c r="N1363" t="s">
        <v>41</v>
      </c>
    </row>
    <row r="1364" spans="1:14" x14ac:dyDescent="0.3">
      <c r="A1364">
        <v>1363</v>
      </c>
      <c r="B1364" t="s">
        <v>37</v>
      </c>
      <c r="C1364" t="s">
        <v>202</v>
      </c>
      <c r="D1364" t="s">
        <v>169</v>
      </c>
      <c r="E1364" t="s">
        <v>409</v>
      </c>
      <c r="F1364" t="s">
        <v>27</v>
      </c>
      <c r="G1364">
        <v>214.98</v>
      </c>
      <c r="H1364">
        <v>1</v>
      </c>
      <c r="I1364">
        <v>1</v>
      </c>
      <c r="J1364" t="s">
        <v>35</v>
      </c>
      <c r="K1364" t="s">
        <v>44</v>
      </c>
      <c r="L1364" t="s">
        <v>21</v>
      </c>
      <c r="M1364" t="s">
        <v>36</v>
      </c>
      <c r="N1364" t="s">
        <v>23</v>
      </c>
    </row>
    <row r="1365" spans="1:14" x14ac:dyDescent="0.3">
      <c r="A1365">
        <v>1364</v>
      </c>
      <c r="B1365" t="s">
        <v>37</v>
      </c>
      <c r="C1365" t="s">
        <v>217</v>
      </c>
      <c r="D1365" t="s">
        <v>378</v>
      </c>
      <c r="E1365" t="s">
        <v>274</v>
      </c>
      <c r="F1365" t="s">
        <v>54</v>
      </c>
      <c r="G1365">
        <v>415.71</v>
      </c>
      <c r="H1365">
        <v>2</v>
      </c>
      <c r="I1365">
        <v>1</v>
      </c>
      <c r="J1365" t="s">
        <v>35</v>
      </c>
      <c r="K1365" t="s">
        <v>44</v>
      </c>
      <c r="L1365" t="s">
        <v>21</v>
      </c>
      <c r="M1365" t="s">
        <v>22</v>
      </c>
      <c r="N1365" t="s">
        <v>30</v>
      </c>
    </row>
    <row r="1366" spans="1:14" x14ac:dyDescent="0.3">
      <c r="A1366">
        <v>1365</v>
      </c>
      <c r="B1366" t="s">
        <v>37</v>
      </c>
      <c r="C1366" t="s">
        <v>297</v>
      </c>
      <c r="D1366" t="s">
        <v>305</v>
      </c>
      <c r="E1366" t="s">
        <v>226</v>
      </c>
      <c r="F1366" t="s">
        <v>27</v>
      </c>
      <c r="G1366">
        <v>132.87</v>
      </c>
      <c r="H1366">
        <v>1</v>
      </c>
      <c r="I1366">
        <v>0</v>
      </c>
      <c r="J1366" t="s">
        <v>19</v>
      </c>
      <c r="K1366" t="s">
        <v>66</v>
      </c>
      <c r="L1366" t="s">
        <v>21</v>
      </c>
      <c r="M1366" t="s">
        <v>36</v>
      </c>
      <c r="N1366" t="s">
        <v>41</v>
      </c>
    </row>
    <row r="1367" spans="1:14" x14ac:dyDescent="0.3">
      <c r="A1367">
        <v>1366</v>
      </c>
      <c r="B1367" t="s">
        <v>50</v>
      </c>
      <c r="C1367" t="s">
        <v>59</v>
      </c>
      <c r="D1367" t="s">
        <v>249</v>
      </c>
      <c r="E1367" t="s">
        <v>234</v>
      </c>
      <c r="F1367" t="s">
        <v>49</v>
      </c>
      <c r="G1367">
        <v>139.80000000000001</v>
      </c>
      <c r="H1367">
        <v>2</v>
      </c>
      <c r="I1367">
        <v>0</v>
      </c>
      <c r="J1367" t="s">
        <v>35</v>
      </c>
      <c r="K1367" t="s">
        <v>29</v>
      </c>
      <c r="L1367" t="s">
        <v>56</v>
      </c>
      <c r="M1367" t="s">
        <v>22</v>
      </c>
      <c r="N1367" t="s">
        <v>41</v>
      </c>
    </row>
    <row r="1368" spans="1:14" x14ac:dyDescent="0.3">
      <c r="A1368">
        <v>1367</v>
      </c>
      <c r="B1368" t="s">
        <v>31</v>
      </c>
      <c r="C1368" t="s">
        <v>352</v>
      </c>
      <c r="D1368" t="s">
        <v>220</v>
      </c>
      <c r="E1368" t="s">
        <v>246</v>
      </c>
      <c r="F1368" t="s">
        <v>49</v>
      </c>
      <c r="G1368">
        <v>81.900000000000006</v>
      </c>
      <c r="H1368">
        <v>4</v>
      </c>
      <c r="I1368">
        <v>0</v>
      </c>
      <c r="J1368" t="s">
        <v>55</v>
      </c>
      <c r="K1368" t="s">
        <v>44</v>
      </c>
      <c r="L1368" t="s">
        <v>21</v>
      </c>
      <c r="M1368" t="s">
        <v>36</v>
      </c>
      <c r="N1368" t="s">
        <v>95</v>
      </c>
    </row>
    <row r="1369" spans="1:14" x14ac:dyDescent="0.3">
      <c r="A1369">
        <v>1368</v>
      </c>
      <c r="B1369" t="s">
        <v>31</v>
      </c>
      <c r="C1369" t="s">
        <v>247</v>
      </c>
      <c r="D1369" t="s">
        <v>270</v>
      </c>
      <c r="E1369" t="s">
        <v>307</v>
      </c>
      <c r="F1369" t="s">
        <v>27</v>
      </c>
      <c r="G1369">
        <v>120.58</v>
      </c>
      <c r="H1369">
        <v>2</v>
      </c>
      <c r="I1369">
        <v>0</v>
      </c>
      <c r="J1369" t="s">
        <v>55</v>
      </c>
      <c r="K1369" t="s">
        <v>66</v>
      </c>
      <c r="L1369" t="s">
        <v>21</v>
      </c>
      <c r="M1369" t="s">
        <v>36</v>
      </c>
      <c r="N1369" t="s">
        <v>41</v>
      </c>
    </row>
    <row r="1370" spans="1:14" x14ac:dyDescent="0.3">
      <c r="A1370">
        <v>1369</v>
      </c>
      <c r="B1370" t="s">
        <v>14</v>
      </c>
      <c r="C1370" t="s">
        <v>305</v>
      </c>
      <c r="D1370" t="s">
        <v>74</v>
      </c>
      <c r="E1370" t="s">
        <v>184</v>
      </c>
      <c r="F1370" t="s">
        <v>49</v>
      </c>
      <c r="G1370">
        <v>121.44</v>
      </c>
      <c r="H1370">
        <v>2</v>
      </c>
      <c r="I1370">
        <v>0</v>
      </c>
      <c r="J1370" t="s">
        <v>28</v>
      </c>
      <c r="K1370" t="s">
        <v>29</v>
      </c>
      <c r="L1370" t="s">
        <v>56</v>
      </c>
      <c r="M1370" t="s">
        <v>36</v>
      </c>
      <c r="N1370" t="s">
        <v>45</v>
      </c>
    </row>
    <row r="1371" spans="1:14" x14ac:dyDescent="0.3">
      <c r="A1371">
        <v>1370</v>
      </c>
      <c r="B1371" t="s">
        <v>37</v>
      </c>
      <c r="C1371" t="s">
        <v>211</v>
      </c>
      <c r="D1371" t="s">
        <v>219</v>
      </c>
      <c r="E1371" t="s">
        <v>227</v>
      </c>
      <c r="F1371" t="s">
        <v>54</v>
      </c>
      <c r="G1371">
        <v>379.89</v>
      </c>
      <c r="H1371">
        <v>1</v>
      </c>
      <c r="I1371">
        <v>2</v>
      </c>
      <c r="J1371" t="s">
        <v>28</v>
      </c>
      <c r="K1371" t="s">
        <v>66</v>
      </c>
      <c r="L1371" t="s">
        <v>60</v>
      </c>
      <c r="M1371" t="s">
        <v>36</v>
      </c>
      <c r="N1371" t="s">
        <v>41</v>
      </c>
    </row>
    <row r="1372" spans="1:14" x14ac:dyDescent="0.3">
      <c r="A1372">
        <v>1371</v>
      </c>
      <c r="B1372" t="s">
        <v>50</v>
      </c>
      <c r="C1372" t="s">
        <v>416</v>
      </c>
      <c r="D1372" t="s">
        <v>199</v>
      </c>
      <c r="E1372" t="s">
        <v>111</v>
      </c>
      <c r="F1372" t="s">
        <v>49</v>
      </c>
      <c r="G1372">
        <v>91.8</v>
      </c>
      <c r="H1372">
        <v>1</v>
      </c>
      <c r="I1372">
        <v>1</v>
      </c>
      <c r="J1372" t="s">
        <v>94</v>
      </c>
      <c r="K1372" t="s">
        <v>29</v>
      </c>
      <c r="L1372" t="s">
        <v>21</v>
      </c>
      <c r="M1372" t="s">
        <v>22</v>
      </c>
      <c r="N1372" t="s">
        <v>23</v>
      </c>
    </row>
    <row r="1373" spans="1:14" x14ac:dyDescent="0.3">
      <c r="A1373">
        <v>1372</v>
      </c>
      <c r="B1373" t="s">
        <v>31</v>
      </c>
      <c r="C1373" t="s">
        <v>318</v>
      </c>
      <c r="D1373" t="s">
        <v>175</v>
      </c>
      <c r="E1373" t="s">
        <v>334</v>
      </c>
      <c r="F1373" t="s">
        <v>18</v>
      </c>
      <c r="G1373">
        <v>246.61</v>
      </c>
      <c r="H1373">
        <v>1</v>
      </c>
      <c r="I1373">
        <v>0</v>
      </c>
      <c r="J1373" t="s">
        <v>28</v>
      </c>
      <c r="K1373" t="s">
        <v>66</v>
      </c>
      <c r="L1373" t="s">
        <v>60</v>
      </c>
      <c r="M1373" t="s">
        <v>22</v>
      </c>
      <c r="N1373" t="s">
        <v>23</v>
      </c>
    </row>
    <row r="1374" spans="1:14" x14ac:dyDescent="0.3">
      <c r="A1374">
        <v>1373</v>
      </c>
      <c r="B1374" t="s">
        <v>37</v>
      </c>
      <c r="C1374" t="s">
        <v>33</v>
      </c>
      <c r="D1374" t="s">
        <v>321</v>
      </c>
      <c r="E1374" t="s">
        <v>304</v>
      </c>
      <c r="F1374" t="s">
        <v>49</v>
      </c>
      <c r="G1374">
        <v>115.2</v>
      </c>
      <c r="H1374">
        <v>3</v>
      </c>
      <c r="I1374">
        <v>0</v>
      </c>
      <c r="J1374" t="s">
        <v>35</v>
      </c>
      <c r="K1374" t="s">
        <v>20</v>
      </c>
      <c r="L1374" t="s">
        <v>56</v>
      </c>
      <c r="M1374" t="s">
        <v>22</v>
      </c>
      <c r="N1374" t="s">
        <v>45</v>
      </c>
    </row>
    <row r="1375" spans="1:14" x14ac:dyDescent="0.3">
      <c r="A1375">
        <v>1374</v>
      </c>
      <c r="B1375" t="s">
        <v>31</v>
      </c>
      <c r="C1375" t="s">
        <v>46</v>
      </c>
      <c r="D1375" t="s">
        <v>233</v>
      </c>
      <c r="E1375" t="s">
        <v>247</v>
      </c>
      <c r="F1375" t="s">
        <v>27</v>
      </c>
      <c r="G1375">
        <v>163.85</v>
      </c>
      <c r="H1375">
        <v>1</v>
      </c>
      <c r="I1375">
        <v>0</v>
      </c>
      <c r="J1375" t="s">
        <v>28</v>
      </c>
      <c r="K1375" t="s">
        <v>29</v>
      </c>
      <c r="L1375" t="s">
        <v>21</v>
      </c>
      <c r="M1375" t="s">
        <v>36</v>
      </c>
      <c r="N1375" t="s">
        <v>30</v>
      </c>
    </row>
    <row r="1376" spans="1:14" x14ac:dyDescent="0.3">
      <c r="A1376">
        <v>1375</v>
      </c>
      <c r="B1376" t="s">
        <v>31</v>
      </c>
      <c r="C1376" t="s">
        <v>301</v>
      </c>
      <c r="D1376" t="s">
        <v>80</v>
      </c>
      <c r="E1376" t="s">
        <v>407</v>
      </c>
      <c r="F1376" t="s">
        <v>49</v>
      </c>
      <c r="G1376">
        <v>87.85</v>
      </c>
      <c r="H1376">
        <v>2</v>
      </c>
      <c r="I1376">
        <v>3</v>
      </c>
      <c r="J1376" t="s">
        <v>35</v>
      </c>
      <c r="K1376" t="s">
        <v>20</v>
      </c>
      <c r="L1376" t="s">
        <v>21</v>
      </c>
      <c r="M1376" t="s">
        <v>36</v>
      </c>
      <c r="N1376" t="s">
        <v>23</v>
      </c>
    </row>
    <row r="1377" spans="1:14" x14ac:dyDescent="0.3">
      <c r="A1377">
        <v>1376</v>
      </c>
      <c r="B1377" t="s">
        <v>50</v>
      </c>
      <c r="C1377" t="s">
        <v>145</v>
      </c>
      <c r="D1377" t="s">
        <v>395</v>
      </c>
      <c r="E1377" t="s">
        <v>146</v>
      </c>
      <c r="F1377" t="s">
        <v>49</v>
      </c>
      <c r="G1377">
        <v>106.54</v>
      </c>
      <c r="H1377">
        <v>1</v>
      </c>
      <c r="I1377">
        <v>1</v>
      </c>
      <c r="J1377" t="s">
        <v>19</v>
      </c>
      <c r="K1377" t="s">
        <v>29</v>
      </c>
      <c r="L1377" t="s">
        <v>21</v>
      </c>
      <c r="M1377" t="s">
        <v>36</v>
      </c>
      <c r="N1377" t="s">
        <v>23</v>
      </c>
    </row>
    <row r="1378" spans="1:14" x14ac:dyDescent="0.3">
      <c r="A1378">
        <v>1377</v>
      </c>
      <c r="B1378" t="s">
        <v>14</v>
      </c>
      <c r="C1378" t="s">
        <v>272</v>
      </c>
      <c r="D1378" t="s">
        <v>291</v>
      </c>
      <c r="E1378" t="s">
        <v>305</v>
      </c>
      <c r="F1378" t="s">
        <v>49</v>
      </c>
      <c r="G1378">
        <v>72.62</v>
      </c>
      <c r="H1378">
        <v>2</v>
      </c>
      <c r="I1378">
        <v>1</v>
      </c>
      <c r="J1378" t="s">
        <v>19</v>
      </c>
      <c r="K1378" t="s">
        <v>99</v>
      </c>
      <c r="L1378" t="s">
        <v>21</v>
      </c>
      <c r="M1378" t="s">
        <v>22</v>
      </c>
      <c r="N1378" t="s">
        <v>41</v>
      </c>
    </row>
    <row r="1379" spans="1:14" x14ac:dyDescent="0.3">
      <c r="A1379">
        <v>1378</v>
      </c>
      <c r="B1379" t="s">
        <v>14</v>
      </c>
      <c r="C1379" t="s">
        <v>74</v>
      </c>
      <c r="D1379" t="s">
        <v>121</v>
      </c>
      <c r="E1379" t="s">
        <v>214</v>
      </c>
      <c r="F1379" t="s">
        <v>18</v>
      </c>
      <c r="G1379">
        <v>164.66</v>
      </c>
      <c r="H1379">
        <v>2</v>
      </c>
      <c r="I1379">
        <v>2</v>
      </c>
      <c r="J1379" t="s">
        <v>35</v>
      </c>
      <c r="K1379" t="s">
        <v>44</v>
      </c>
      <c r="L1379" t="s">
        <v>56</v>
      </c>
      <c r="M1379" t="s">
        <v>36</v>
      </c>
      <c r="N1379" t="s">
        <v>41</v>
      </c>
    </row>
    <row r="1380" spans="1:14" x14ac:dyDescent="0.3">
      <c r="A1380">
        <v>1379</v>
      </c>
      <c r="B1380" t="s">
        <v>50</v>
      </c>
      <c r="C1380" t="s">
        <v>142</v>
      </c>
      <c r="D1380" t="s">
        <v>158</v>
      </c>
      <c r="E1380" t="s">
        <v>412</v>
      </c>
      <c r="F1380" t="s">
        <v>27</v>
      </c>
      <c r="G1380">
        <v>199.51</v>
      </c>
      <c r="H1380">
        <v>2</v>
      </c>
      <c r="I1380">
        <v>0</v>
      </c>
      <c r="J1380" t="s">
        <v>55</v>
      </c>
      <c r="K1380" t="s">
        <v>99</v>
      </c>
      <c r="L1380" t="s">
        <v>21</v>
      </c>
      <c r="M1380" t="s">
        <v>22</v>
      </c>
      <c r="N1380" t="s">
        <v>23</v>
      </c>
    </row>
    <row r="1381" spans="1:14" x14ac:dyDescent="0.3">
      <c r="A1381">
        <v>1380</v>
      </c>
      <c r="B1381" t="s">
        <v>37</v>
      </c>
      <c r="C1381" t="s">
        <v>128</v>
      </c>
      <c r="D1381" t="s">
        <v>84</v>
      </c>
      <c r="E1381" t="s">
        <v>417</v>
      </c>
      <c r="F1381" t="s">
        <v>18</v>
      </c>
      <c r="G1381">
        <v>283.89999999999998</v>
      </c>
      <c r="H1381">
        <v>2</v>
      </c>
      <c r="I1381">
        <v>0</v>
      </c>
      <c r="J1381" t="s">
        <v>28</v>
      </c>
      <c r="K1381" t="s">
        <v>99</v>
      </c>
      <c r="L1381" t="s">
        <v>56</v>
      </c>
      <c r="M1381" t="s">
        <v>36</v>
      </c>
      <c r="N1381" t="s">
        <v>41</v>
      </c>
    </row>
    <row r="1382" spans="1:14" x14ac:dyDescent="0.3">
      <c r="A1382">
        <v>1381</v>
      </c>
      <c r="B1382" t="s">
        <v>37</v>
      </c>
      <c r="C1382" t="s">
        <v>312</v>
      </c>
      <c r="D1382" t="s">
        <v>146</v>
      </c>
      <c r="E1382" t="s">
        <v>242</v>
      </c>
      <c r="F1382" t="s">
        <v>49</v>
      </c>
      <c r="G1382">
        <v>83.45</v>
      </c>
      <c r="H1382">
        <v>1</v>
      </c>
      <c r="I1382">
        <v>0</v>
      </c>
      <c r="J1382" t="s">
        <v>28</v>
      </c>
      <c r="K1382" t="s">
        <v>20</v>
      </c>
      <c r="L1382" t="s">
        <v>56</v>
      </c>
      <c r="M1382" t="s">
        <v>36</v>
      </c>
      <c r="N1382" t="s">
        <v>41</v>
      </c>
    </row>
    <row r="1383" spans="1:14" x14ac:dyDescent="0.3">
      <c r="A1383">
        <v>1382</v>
      </c>
      <c r="B1383" t="s">
        <v>37</v>
      </c>
      <c r="C1383" t="s">
        <v>302</v>
      </c>
      <c r="D1383" t="s">
        <v>102</v>
      </c>
      <c r="E1383" t="s">
        <v>196</v>
      </c>
      <c r="F1383" t="s">
        <v>49</v>
      </c>
      <c r="G1383">
        <v>101.05</v>
      </c>
      <c r="H1383">
        <v>2</v>
      </c>
      <c r="I1383">
        <v>0</v>
      </c>
      <c r="J1383" t="s">
        <v>19</v>
      </c>
      <c r="K1383" t="s">
        <v>29</v>
      </c>
      <c r="L1383" t="s">
        <v>56</v>
      </c>
      <c r="M1383" t="s">
        <v>36</v>
      </c>
      <c r="N1383" t="s">
        <v>41</v>
      </c>
    </row>
    <row r="1384" spans="1:14" x14ac:dyDescent="0.3">
      <c r="A1384">
        <v>1383</v>
      </c>
      <c r="B1384" t="s">
        <v>50</v>
      </c>
      <c r="C1384" t="s">
        <v>256</v>
      </c>
      <c r="D1384" t="s">
        <v>61</v>
      </c>
      <c r="E1384" t="s">
        <v>274</v>
      </c>
      <c r="F1384" t="s">
        <v>18</v>
      </c>
      <c r="G1384">
        <v>344.19</v>
      </c>
      <c r="H1384">
        <v>1</v>
      </c>
      <c r="I1384">
        <v>2</v>
      </c>
      <c r="J1384" t="s">
        <v>19</v>
      </c>
      <c r="K1384" t="s">
        <v>20</v>
      </c>
      <c r="L1384" t="s">
        <v>21</v>
      </c>
      <c r="M1384" t="s">
        <v>36</v>
      </c>
      <c r="N1384" t="s">
        <v>95</v>
      </c>
    </row>
    <row r="1385" spans="1:14" x14ac:dyDescent="0.3">
      <c r="A1385">
        <v>1384</v>
      </c>
      <c r="B1385" t="s">
        <v>50</v>
      </c>
      <c r="C1385" t="s">
        <v>263</v>
      </c>
      <c r="D1385" t="s">
        <v>463</v>
      </c>
      <c r="E1385" t="s">
        <v>389</v>
      </c>
      <c r="F1385" t="s">
        <v>49</v>
      </c>
      <c r="G1385">
        <v>119.39</v>
      </c>
      <c r="H1385">
        <v>1</v>
      </c>
      <c r="I1385">
        <v>0</v>
      </c>
      <c r="J1385" t="s">
        <v>35</v>
      </c>
      <c r="K1385" t="s">
        <v>20</v>
      </c>
      <c r="L1385" t="s">
        <v>21</v>
      </c>
      <c r="M1385" t="s">
        <v>22</v>
      </c>
      <c r="N1385" t="s">
        <v>41</v>
      </c>
    </row>
    <row r="1386" spans="1:14" x14ac:dyDescent="0.3">
      <c r="A1386">
        <v>1385</v>
      </c>
      <c r="B1386" t="s">
        <v>14</v>
      </c>
      <c r="C1386" t="s">
        <v>373</v>
      </c>
      <c r="D1386" t="s">
        <v>150</v>
      </c>
      <c r="E1386" t="s">
        <v>311</v>
      </c>
      <c r="F1386" t="s">
        <v>49</v>
      </c>
      <c r="G1386">
        <v>97.84</v>
      </c>
      <c r="H1386">
        <v>2</v>
      </c>
      <c r="I1386">
        <v>3</v>
      </c>
      <c r="J1386" t="s">
        <v>28</v>
      </c>
      <c r="K1386" t="s">
        <v>99</v>
      </c>
      <c r="L1386" t="s">
        <v>21</v>
      </c>
      <c r="M1386" t="s">
        <v>36</v>
      </c>
      <c r="N1386" t="s">
        <v>45</v>
      </c>
    </row>
    <row r="1387" spans="1:14" x14ac:dyDescent="0.3">
      <c r="A1387">
        <v>1386</v>
      </c>
      <c r="B1387" t="s">
        <v>37</v>
      </c>
      <c r="C1387" t="s">
        <v>231</v>
      </c>
      <c r="D1387" t="s">
        <v>162</v>
      </c>
      <c r="E1387" t="s">
        <v>312</v>
      </c>
      <c r="F1387" t="s">
        <v>27</v>
      </c>
      <c r="G1387">
        <v>207.7</v>
      </c>
      <c r="H1387">
        <v>2</v>
      </c>
      <c r="I1387">
        <v>0</v>
      </c>
      <c r="J1387" t="s">
        <v>28</v>
      </c>
      <c r="K1387" t="s">
        <v>66</v>
      </c>
      <c r="L1387" t="s">
        <v>56</v>
      </c>
      <c r="M1387" t="s">
        <v>22</v>
      </c>
      <c r="N1387" t="s">
        <v>23</v>
      </c>
    </row>
    <row r="1388" spans="1:14" x14ac:dyDescent="0.3">
      <c r="A1388">
        <v>1387</v>
      </c>
      <c r="B1388" t="s">
        <v>31</v>
      </c>
      <c r="C1388" t="s">
        <v>356</v>
      </c>
      <c r="D1388" t="s">
        <v>401</v>
      </c>
      <c r="E1388" t="s">
        <v>377</v>
      </c>
      <c r="F1388" t="s">
        <v>49</v>
      </c>
      <c r="G1388">
        <v>58.73</v>
      </c>
      <c r="H1388">
        <v>1</v>
      </c>
      <c r="I1388">
        <v>1</v>
      </c>
      <c r="J1388" t="s">
        <v>35</v>
      </c>
      <c r="K1388" t="s">
        <v>20</v>
      </c>
      <c r="L1388" t="s">
        <v>21</v>
      </c>
      <c r="M1388" t="s">
        <v>36</v>
      </c>
      <c r="N1388" t="s">
        <v>41</v>
      </c>
    </row>
    <row r="1389" spans="1:14" x14ac:dyDescent="0.3">
      <c r="A1389">
        <v>1388</v>
      </c>
      <c r="B1389" t="s">
        <v>14</v>
      </c>
      <c r="C1389" t="s">
        <v>180</v>
      </c>
      <c r="D1389" t="s">
        <v>39</v>
      </c>
      <c r="E1389" t="s">
        <v>391</v>
      </c>
      <c r="F1389" t="s">
        <v>27</v>
      </c>
      <c r="G1389">
        <v>126.9</v>
      </c>
      <c r="H1389">
        <v>2</v>
      </c>
      <c r="I1389">
        <v>0</v>
      </c>
      <c r="J1389" t="s">
        <v>94</v>
      </c>
      <c r="K1389" t="s">
        <v>99</v>
      </c>
      <c r="L1389" t="s">
        <v>56</v>
      </c>
      <c r="M1389" t="s">
        <v>36</v>
      </c>
      <c r="N1389" t="s">
        <v>23</v>
      </c>
    </row>
    <row r="1390" spans="1:14" x14ac:dyDescent="0.3">
      <c r="A1390">
        <v>1389</v>
      </c>
      <c r="B1390" t="s">
        <v>31</v>
      </c>
      <c r="C1390" t="s">
        <v>181</v>
      </c>
      <c r="D1390" t="s">
        <v>318</v>
      </c>
      <c r="E1390" t="s">
        <v>220</v>
      </c>
      <c r="F1390" t="s">
        <v>27</v>
      </c>
      <c r="G1390">
        <v>97.63</v>
      </c>
      <c r="H1390">
        <v>1</v>
      </c>
      <c r="I1390">
        <v>0</v>
      </c>
      <c r="J1390" t="s">
        <v>55</v>
      </c>
      <c r="K1390" t="s">
        <v>44</v>
      </c>
      <c r="L1390" t="s">
        <v>60</v>
      </c>
      <c r="M1390" t="s">
        <v>36</v>
      </c>
      <c r="N1390" t="s">
        <v>41</v>
      </c>
    </row>
    <row r="1391" spans="1:14" x14ac:dyDescent="0.3">
      <c r="A1391">
        <v>1390</v>
      </c>
      <c r="B1391" t="s">
        <v>37</v>
      </c>
      <c r="C1391" t="s">
        <v>380</v>
      </c>
      <c r="D1391" t="s">
        <v>347</v>
      </c>
      <c r="E1391" t="s">
        <v>46</v>
      </c>
      <c r="F1391" t="s">
        <v>18</v>
      </c>
      <c r="G1391">
        <v>282.86</v>
      </c>
      <c r="H1391">
        <v>3</v>
      </c>
      <c r="I1391">
        <v>0</v>
      </c>
      <c r="J1391" t="s">
        <v>55</v>
      </c>
      <c r="K1391" t="s">
        <v>29</v>
      </c>
      <c r="L1391" t="s">
        <v>21</v>
      </c>
      <c r="M1391" t="s">
        <v>36</v>
      </c>
      <c r="N1391" t="s">
        <v>45</v>
      </c>
    </row>
    <row r="1392" spans="1:14" x14ac:dyDescent="0.3">
      <c r="A1392">
        <v>1391</v>
      </c>
      <c r="B1392" t="s">
        <v>50</v>
      </c>
      <c r="C1392" t="s">
        <v>91</v>
      </c>
      <c r="D1392" t="s">
        <v>92</v>
      </c>
      <c r="E1392" t="s">
        <v>164</v>
      </c>
      <c r="F1392" t="s">
        <v>27</v>
      </c>
      <c r="G1392">
        <v>176.37</v>
      </c>
      <c r="H1392">
        <v>1</v>
      </c>
      <c r="I1392">
        <v>0</v>
      </c>
      <c r="J1392" t="s">
        <v>35</v>
      </c>
      <c r="K1392" t="s">
        <v>29</v>
      </c>
      <c r="L1392" t="s">
        <v>21</v>
      </c>
      <c r="M1392" t="s">
        <v>36</v>
      </c>
      <c r="N1392" t="s">
        <v>41</v>
      </c>
    </row>
    <row r="1393" spans="1:14" x14ac:dyDescent="0.3">
      <c r="A1393">
        <v>1392</v>
      </c>
      <c r="B1393" t="s">
        <v>31</v>
      </c>
      <c r="C1393" t="s">
        <v>196</v>
      </c>
      <c r="D1393" t="s">
        <v>311</v>
      </c>
      <c r="E1393" t="s">
        <v>163</v>
      </c>
      <c r="F1393" t="s">
        <v>49</v>
      </c>
      <c r="G1393">
        <v>86.07</v>
      </c>
      <c r="H1393">
        <v>3</v>
      </c>
      <c r="I1393">
        <v>2</v>
      </c>
      <c r="J1393" t="s">
        <v>35</v>
      </c>
      <c r="K1393" t="s">
        <v>20</v>
      </c>
      <c r="L1393" t="s">
        <v>21</v>
      </c>
      <c r="M1393" t="s">
        <v>22</v>
      </c>
      <c r="N1393" t="s">
        <v>45</v>
      </c>
    </row>
    <row r="1394" spans="1:14" x14ac:dyDescent="0.3">
      <c r="A1394">
        <v>1393</v>
      </c>
      <c r="B1394" t="s">
        <v>37</v>
      </c>
      <c r="C1394" t="s">
        <v>171</v>
      </c>
      <c r="D1394" t="s">
        <v>428</v>
      </c>
      <c r="E1394" t="s">
        <v>145</v>
      </c>
      <c r="F1394" t="s">
        <v>54</v>
      </c>
      <c r="G1394">
        <v>364.99</v>
      </c>
      <c r="H1394">
        <v>2</v>
      </c>
      <c r="I1394">
        <v>0</v>
      </c>
      <c r="J1394" t="s">
        <v>28</v>
      </c>
      <c r="K1394" t="s">
        <v>20</v>
      </c>
      <c r="L1394" t="s">
        <v>56</v>
      </c>
      <c r="M1394" t="s">
        <v>22</v>
      </c>
      <c r="N1394" t="s">
        <v>23</v>
      </c>
    </row>
    <row r="1395" spans="1:14" x14ac:dyDescent="0.3">
      <c r="A1395">
        <v>1394</v>
      </c>
      <c r="B1395" t="s">
        <v>37</v>
      </c>
      <c r="C1395" t="s">
        <v>394</v>
      </c>
      <c r="D1395" t="s">
        <v>363</v>
      </c>
      <c r="E1395" t="s">
        <v>259</v>
      </c>
      <c r="F1395" t="s">
        <v>18</v>
      </c>
      <c r="G1395">
        <v>319.99</v>
      </c>
      <c r="H1395">
        <v>1</v>
      </c>
      <c r="I1395">
        <v>0</v>
      </c>
      <c r="J1395" t="s">
        <v>19</v>
      </c>
      <c r="K1395" t="s">
        <v>29</v>
      </c>
      <c r="L1395" t="s">
        <v>21</v>
      </c>
      <c r="M1395" t="s">
        <v>36</v>
      </c>
      <c r="N1395" t="s">
        <v>95</v>
      </c>
    </row>
    <row r="1396" spans="1:14" x14ac:dyDescent="0.3">
      <c r="A1396">
        <v>1395</v>
      </c>
      <c r="B1396" t="s">
        <v>31</v>
      </c>
      <c r="C1396" t="s">
        <v>270</v>
      </c>
      <c r="D1396" t="s">
        <v>252</v>
      </c>
      <c r="E1396" t="s">
        <v>415</v>
      </c>
      <c r="F1396" t="s">
        <v>27</v>
      </c>
      <c r="G1396">
        <v>98.45</v>
      </c>
      <c r="H1396">
        <v>1</v>
      </c>
      <c r="I1396">
        <v>0</v>
      </c>
      <c r="J1396" t="s">
        <v>55</v>
      </c>
      <c r="K1396" t="s">
        <v>44</v>
      </c>
      <c r="L1396" t="s">
        <v>21</v>
      </c>
      <c r="M1396" t="s">
        <v>36</v>
      </c>
      <c r="N1396" t="s">
        <v>41</v>
      </c>
    </row>
    <row r="1397" spans="1:14" x14ac:dyDescent="0.3">
      <c r="A1397">
        <v>1396</v>
      </c>
      <c r="B1397" t="s">
        <v>50</v>
      </c>
      <c r="C1397" t="s">
        <v>125</v>
      </c>
      <c r="D1397" t="s">
        <v>126</v>
      </c>
      <c r="E1397" t="s">
        <v>425</v>
      </c>
      <c r="F1397" t="s">
        <v>49</v>
      </c>
      <c r="G1397">
        <v>155.77000000000001</v>
      </c>
      <c r="H1397">
        <v>4</v>
      </c>
      <c r="I1397">
        <v>0</v>
      </c>
      <c r="J1397" t="s">
        <v>19</v>
      </c>
      <c r="K1397" t="s">
        <v>99</v>
      </c>
      <c r="L1397" t="s">
        <v>21</v>
      </c>
      <c r="M1397" t="s">
        <v>36</v>
      </c>
      <c r="N1397" t="s">
        <v>41</v>
      </c>
    </row>
    <row r="1398" spans="1:14" x14ac:dyDescent="0.3">
      <c r="A1398">
        <v>1397</v>
      </c>
      <c r="B1398" t="s">
        <v>31</v>
      </c>
      <c r="C1398" t="s">
        <v>342</v>
      </c>
      <c r="D1398" t="s">
        <v>77</v>
      </c>
      <c r="E1398" t="s">
        <v>79</v>
      </c>
      <c r="F1398" t="s">
        <v>18</v>
      </c>
      <c r="G1398">
        <v>223.89</v>
      </c>
      <c r="H1398">
        <v>2</v>
      </c>
      <c r="I1398">
        <v>0</v>
      </c>
      <c r="J1398" t="s">
        <v>35</v>
      </c>
      <c r="K1398" t="s">
        <v>44</v>
      </c>
      <c r="L1398" t="s">
        <v>21</v>
      </c>
      <c r="M1398" t="s">
        <v>22</v>
      </c>
      <c r="N1398" t="s">
        <v>95</v>
      </c>
    </row>
    <row r="1399" spans="1:14" x14ac:dyDescent="0.3">
      <c r="A1399">
        <v>1398</v>
      </c>
      <c r="B1399" t="s">
        <v>14</v>
      </c>
      <c r="C1399" t="s">
        <v>317</v>
      </c>
      <c r="D1399" t="s">
        <v>39</v>
      </c>
      <c r="E1399" t="s">
        <v>260</v>
      </c>
      <c r="F1399" t="s">
        <v>18</v>
      </c>
      <c r="G1399">
        <v>277.24</v>
      </c>
      <c r="H1399">
        <v>2</v>
      </c>
      <c r="I1399">
        <v>2</v>
      </c>
      <c r="J1399" t="s">
        <v>28</v>
      </c>
      <c r="K1399" t="s">
        <v>29</v>
      </c>
      <c r="L1399" t="s">
        <v>60</v>
      </c>
      <c r="M1399" t="s">
        <v>36</v>
      </c>
      <c r="N1399" t="s">
        <v>41</v>
      </c>
    </row>
    <row r="1400" spans="1:14" x14ac:dyDescent="0.3">
      <c r="A1400">
        <v>1399</v>
      </c>
      <c r="B1400" t="s">
        <v>14</v>
      </c>
      <c r="C1400" t="s">
        <v>292</v>
      </c>
      <c r="D1400" t="s">
        <v>328</v>
      </c>
      <c r="E1400" t="s">
        <v>24</v>
      </c>
      <c r="F1400" t="s">
        <v>27</v>
      </c>
      <c r="G1400">
        <v>157.85</v>
      </c>
      <c r="H1400">
        <v>1</v>
      </c>
      <c r="I1400">
        <v>0</v>
      </c>
      <c r="J1400" t="s">
        <v>35</v>
      </c>
      <c r="K1400" t="s">
        <v>29</v>
      </c>
      <c r="L1400" t="s">
        <v>21</v>
      </c>
      <c r="M1400" t="s">
        <v>36</v>
      </c>
      <c r="N1400" t="s">
        <v>41</v>
      </c>
    </row>
    <row r="1401" spans="1:14" x14ac:dyDescent="0.3">
      <c r="A1401">
        <v>1400</v>
      </c>
      <c r="B1401" t="s">
        <v>14</v>
      </c>
      <c r="C1401" t="s">
        <v>34</v>
      </c>
      <c r="D1401" t="s">
        <v>116</v>
      </c>
      <c r="E1401" t="s">
        <v>118</v>
      </c>
      <c r="F1401" t="s">
        <v>27</v>
      </c>
      <c r="G1401">
        <v>184.43</v>
      </c>
      <c r="H1401">
        <v>2</v>
      </c>
      <c r="I1401">
        <v>0</v>
      </c>
      <c r="J1401" t="s">
        <v>28</v>
      </c>
      <c r="K1401" t="s">
        <v>29</v>
      </c>
      <c r="L1401" t="s">
        <v>60</v>
      </c>
      <c r="M1401" t="s">
        <v>36</v>
      </c>
      <c r="N1401" t="s">
        <v>45</v>
      </c>
    </row>
    <row r="1402" spans="1:14" x14ac:dyDescent="0.3">
      <c r="A1402">
        <v>1401</v>
      </c>
      <c r="B1402" t="s">
        <v>14</v>
      </c>
      <c r="C1402" t="s">
        <v>269</v>
      </c>
      <c r="D1402" t="s">
        <v>42</v>
      </c>
      <c r="E1402" t="s">
        <v>433</v>
      </c>
      <c r="F1402" t="s">
        <v>49</v>
      </c>
      <c r="G1402">
        <v>123.71</v>
      </c>
      <c r="H1402">
        <v>2</v>
      </c>
      <c r="I1402">
        <v>0</v>
      </c>
      <c r="J1402" t="s">
        <v>19</v>
      </c>
      <c r="K1402" t="s">
        <v>66</v>
      </c>
      <c r="L1402" t="s">
        <v>56</v>
      </c>
      <c r="M1402" t="s">
        <v>36</v>
      </c>
      <c r="N1402" t="s">
        <v>41</v>
      </c>
    </row>
    <row r="1403" spans="1:14" x14ac:dyDescent="0.3">
      <c r="A1403">
        <v>1402</v>
      </c>
      <c r="B1403" t="s">
        <v>14</v>
      </c>
      <c r="C1403" t="s">
        <v>451</v>
      </c>
      <c r="D1403" t="s">
        <v>40</v>
      </c>
      <c r="E1403" t="s">
        <v>217</v>
      </c>
      <c r="F1403" t="s">
        <v>54</v>
      </c>
      <c r="G1403">
        <v>398.93</v>
      </c>
      <c r="H1403">
        <v>1</v>
      </c>
      <c r="I1403">
        <v>1</v>
      </c>
      <c r="J1403" t="s">
        <v>28</v>
      </c>
      <c r="K1403" t="s">
        <v>66</v>
      </c>
      <c r="L1403" t="s">
        <v>21</v>
      </c>
      <c r="M1403" t="s">
        <v>36</v>
      </c>
      <c r="N1403" t="s">
        <v>41</v>
      </c>
    </row>
    <row r="1404" spans="1:14" x14ac:dyDescent="0.3">
      <c r="A1404">
        <v>1403</v>
      </c>
      <c r="B1404" t="s">
        <v>50</v>
      </c>
      <c r="C1404" t="s">
        <v>329</v>
      </c>
      <c r="D1404" t="s">
        <v>375</v>
      </c>
      <c r="E1404" t="s">
        <v>296</v>
      </c>
      <c r="F1404" t="s">
        <v>49</v>
      </c>
      <c r="G1404">
        <v>86.77</v>
      </c>
      <c r="H1404">
        <v>3</v>
      </c>
      <c r="I1404">
        <v>0</v>
      </c>
      <c r="J1404" t="s">
        <v>28</v>
      </c>
      <c r="K1404" t="s">
        <v>20</v>
      </c>
      <c r="L1404" t="s">
        <v>21</v>
      </c>
      <c r="M1404" t="s">
        <v>22</v>
      </c>
      <c r="N1404" t="s">
        <v>41</v>
      </c>
    </row>
    <row r="1405" spans="1:14" x14ac:dyDescent="0.3">
      <c r="A1405">
        <v>1404</v>
      </c>
      <c r="B1405" t="s">
        <v>37</v>
      </c>
      <c r="C1405" t="s">
        <v>299</v>
      </c>
      <c r="D1405" t="s">
        <v>273</v>
      </c>
      <c r="E1405" t="s">
        <v>117</v>
      </c>
      <c r="F1405" t="s">
        <v>49</v>
      </c>
      <c r="G1405">
        <v>89.06</v>
      </c>
      <c r="H1405">
        <v>1</v>
      </c>
      <c r="I1405">
        <v>0</v>
      </c>
      <c r="J1405" t="s">
        <v>28</v>
      </c>
      <c r="K1405" t="s">
        <v>20</v>
      </c>
      <c r="L1405" t="s">
        <v>56</v>
      </c>
      <c r="M1405" t="s">
        <v>36</v>
      </c>
      <c r="N1405" t="s">
        <v>41</v>
      </c>
    </row>
    <row r="1406" spans="1:14" x14ac:dyDescent="0.3">
      <c r="A1406">
        <v>1405</v>
      </c>
      <c r="B1406" t="s">
        <v>14</v>
      </c>
      <c r="C1406" t="s">
        <v>225</v>
      </c>
      <c r="D1406" t="s">
        <v>266</v>
      </c>
      <c r="E1406" t="s">
        <v>244</v>
      </c>
      <c r="F1406" t="s">
        <v>27</v>
      </c>
      <c r="G1406">
        <v>124.36</v>
      </c>
      <c r="H1406">
        <v>2</v>
      </c>
      <c r="I1406">
        <v>1</v>
      </c>
      <c r="J1406" t="s">
        <v>55</v>
      </c>
      <c r="K1406" t="s">
        <v>44</v>
      </c>
      <c r="L1406" t="s">
        <v>21</v>
      </c>
      <c r="M1406" t="s">
        <v>36</v>
      </c>
      <c r="N1406" t="s">
        <v>23</v>
      </c>
    </row>
    <row r="1407" spans="1:14" x14ac:dyDescent="0.3">
      <c r="A1407">
        <v>1406</v>
      </c>
      <c r="B1407" t="s">
        <v>31</v>
      </c>
      <c r="C1407" t="s">
        <v>212</v>
      </c>
      <c r="D1407" t="s">
        <v>57</v>
      </c>
      <c r="E1407" t="s">
        <v>227</v>
      </c>
      <c r="F1407" t="s">
        <v>49</v>
      </c>
      <c r="G1407">
        <v>108.13</v>
      </c>
      <c r="H1407">
        <v>1</v>
      </c>
      <c r="I1407">
        <v>0</v>
      </c>
      <c r="J1407" t="s">
        <v>55</v>
      </c>
      <c r="K1407" t="s">
        <v>29</v>
      </c>
      <c r="L1407" t="s">
        <v>21</v>
      </c>
      <c r="M1407" t="s">
        <v>22</v>
      </c>
      <c r="N1407" t="s">
        <v>41</v>
      </c>
    </row>
    <row r="1408" spans="1:14" x14ac:dyDescent="0.3">
      <c r="A1408">
        <v>1407</v>
      </c>
      <c r="B1408" t="s">
        <v>31</v>
      </c>
      <c r="C1408" t="s">
        <v>87</v>
      </c>
      <c r="D1408" t="s">
        <v>78</v>
      </c>
      <c r="E1408" t="s">
        <v>301</v>
      </c>
      <c r="F1408" t="s">
        <v>49</v>
      </c>
      <c r="G1408">
        <v>59.84</v>
      </c>
      <c r="H1408">
        <v>2</v>
      </c>
      <c r="I1408">
        <v>0</v>
      </c>
      <c r="J1408" t="s">
        <v>19</v>
      </c>
      <c r="K1408" t="s">
        <v>66</v>
      </c>
      <c r="L1408" t="s">
        <v>60</v>
      </c>
      <c r="M1408" t="s">
        <v>36</v>
      </c>
      <c r="N1408" t="s">
        <v>41</v>
      </c>
    </row>
    <row r="1409" spans="1:14" x14ac:dyDescent="0.3">
      <c r="A1409">
        <v>1408</v>
      </c>
      <c r="B1409" t="s">
        <v>31</v>
      </c>
      <c r="C1409" t="s">
        <v>315</v>
      </c>
      <c r="D1409" t="s">
        <v>302</v>
      </c>
      <c r="E1409" t="s">
        <v>87</v>
      </c>
      <c r="F1409" t="s">
        <v>49</v>
      </c>
      <c r="G1409">
        <v>103.74</v>
      </c>
      <c r="H1409">
        <v>2</v>
      </c>
      <c r="I1409">
        <v>0</v>
      </c>
      <c r="J1409" t="s">
        <v>28</v>
      </c>
      <c r="K1409" t="s">
        <v>44</v>
      </c>
      <c r="L1409" t="s">
        <v>21</v>
      </c>
      <c r="M1409" t="s">
        <v>36</v>
      </c>
      <c r="N1409" t="s">
        <v>45</v>
      </c>
    </row>
    <row r="1410" spans="1:14" x14ac:dyDescent="0.3">
      <c r="A1410">
        <v>1409</v>
      </c>
      <c r="B1410" t="s">
        <v>37</v>
      </c>
      <c r="C1410" t="s">
        <v>226</v>
      </c>
      <c r="D1410" t="s">
        <v>61</v>
      </c>
      <c r="E1410" t="s">
        <v>344</v>
      </c>
      <c r="F1410" t="s">
        <v>49</v>
      </c>
      <c r="G1410">
        <v>79.05</v>
      </c>
      <c r="H1410">
        <v>1</v>
      </c>
      <c r="I1410">
        <v>0</v>
      </c>
      <c r="J1410" t="s">
        <v>35</v>
      </c>
      <c r="K1410" t="s">
        <v>99</v>
      </c>
      <c r="L1410" t="s">
        <v>21</v>
      </c>
      <c r="M1410" t="s">
        <v>36</v>
      </c>
      <c r="N1410" t="s">
        <v>95</v>
      </c>
    </row>
    <row r="1411" spans="1:14" x14ac:dyDescent="0.3">
      <c r="A1411">
        <v>1410</v>
      </c>
      <c r="B1411" t="s">
        <v>14</v>
      </c>
      <c r="C1411" t="s">
        <v>180</v>
      </c>
      <c r="D1411" t="s">
        <v>39</v>
      </c>
      <c r="E1411" t="s">
        <v>290</v>
      </c>
      <c r="F1411" t="s">
        <v>18</v>
      </c>
      <c r="G1411">
        <v>222.39</v>
      </c>
      <c r="H1411">
        <v>2</v>
      </c>
      <c r="I1411">
        <v>0</v>
      </c>
      <c r="J1411" t="s">
        <v>55</v>
      </c>
      <c r="K1411" t="s">
        <v>99</v>
      </c>
      <c r="L1411" t="s">
        <v>21</v>
      </c>
      <c r="M1411" t="s">
        <v>36</v>
      </c>
      <c r="N1411" t="s">
        <v>41</v>
      </c>
    </row>
    <row r="1412" spans="1:14" x14ac:dyDescent="0.3">
      <c r="A1412">
        <v>1411</v>
      </c>
      <c r="B1412" t="s">
        <v>31</v>
      </c>
      <c r="C1412" t="s">
        <v>32</v>
      </c>
      <c r="D1412" t="s">
        <v>138</v>
      </c>
      <c r="E1412" t="s">
        <v>159</v>
      </c>
      <c r="F1412" t="s">
        <v>27</v>
      </c>
      <c r="G1412">
        <v>157.37</v>
      </c>
      <c r="H1412">
        <v>1</v>
      </c>
      <c r="I1412">
        <v>0</v>
      </c>
      <c r="J1412" t="s">
        <v>28</v>
      </c>
      <c r="K1412" t="s">
        <v>44</v>
      </c>
      <c r="L1412" t="s">
        <v>21</v>
      </c>
      <c r="M1412" t="s">
        <v>36</v>
      </c>
      <c r="N1412" t="s">
        <v>45</v>
      </c>
    </row>
    <row r="1413" spans="1:14" x14ac:dyDescent="0.3">
      <c r="A1413">
        <v>1412</v>
      </c>
      <c r="B1413" t="s">
        <v>50</v>
      </c>
      <c r="C1413" t="s">
        <v>279</v>
      </c>
      <c r="D1413" t="s">
        <v>412</v>
      </c>
      <c r="E1413" t="s">
        <v>104</v>
      </c>
      <c r="F1413" t="s">
        <v>27</v>
      </c>
      <c r="G1413">
        <v>216.02</v>
      </c>
      <c r="H1413">
        <v>2</v>
      </c>
      <c r="I1413">
        <v>0</v>
      </c>
      <c r="J1413" t="s">
        <v>28</v>
      </c>
      <c r="K1413" t="s">
        <v>29</v>
      </c>
      <c r="L1413" t="s">
        <v>60</v>
      </c>
      <c r="M1413" t="s">
        <v>22</v>
      </c>
      <c r="N1413" t="s">
        <v>41</v>
      </c>
    </row>
    <row r="1414" spans="1:14" x14ac:dyDescent="0.3">
      <c r="A1414">
        <v>1413</v>
      </c>
      <c r="B1414" t="s">
        <v>31</v>
      </c>
      <c r="C1414" t="s">
        <v>339</v>
      </c>
      <c r="D1414" t="s">
        <v>379</v>
      </c>
      <c r="E1414" t="s">
        <v>433</v>
      </c>
      <c r="F1414" t="s">
        <v>54</v>
      </c>
      <c r="G1414">
        <v>355.22</v>
      </c>
      <c r="H1414">
        <v>2</v>
      </c>
      <c r="I1414">
        <v>3</v>
      </c>
      <c r="J1414" t="s">
        <v>28</v>
      </c>
      <c r="K1414" t="s">
        <v>44</v>
      </c>
      <c r="L1414" t="s">
        <v>60</v>
      </c>
      <c r="M1414" t="s">
        <v>36</v>
      </c>
      <c r="N1414" t="s">
        <v>41</v>
      </c>
    </row>
    <row r="1415" spans="1:14" x14ac:dyDescent="0.3">
      <c r="A1415">
        <v>1414</v>
      </c>
      <c r="B1415" t="s">
        <v>50</v>
      </c>
      <c r="C1415" t="s">
        <v>213</v>
      </c>
      <c r="D1415" t="s">
        <v>128</v>
      </c>
      <c r="E1415" t="s">
        <v>458</v>
      </c>
      <c r="F1415" t="s">
        <v>49</v>
      </c>
      <c r="G1415">
        <v>79.540000000000006</v>
      </c>
      <c r="H1415">
        <v>4</v>
      </c>
      <c r="I1415">
        <v>2</v>
      </c>
      <c r="J1415" t="s">
        <v>94</v>
      </c>
      <c r="K1415" t="s">
        <v>66</v>
      </c>
      <c r="L1415" t="s">
        <v>21</v>
      </c>
      <c r="M1415" t="s">
        <v>36</v>
      </c>
      <c r="N1415" t="s">
        <v>41</v>
      </c>
    </row>
    <row r="1416" spans="1:14" x14ac:dyDescent="0.3">
      <c r="A1416">
        <v>1415</v>
      </c>
      <c r="B1416" t="s">
        <v>31</v>
      </c>
      <c r="C1416" t="s">
        <v>154</v>
      </c>
      <c r="D1416" t="s">
        <v>196</v>
      </c>
      <c r="E1416" t="s">
        <v>136</v>
      </c>
      <c r="F1416" t="s">
        <v>27</v>
      </c>
      <c r="G1416">
        <v>149.63</v>
      </c>
      <c r="H1416">
        <v>2</v>
      </c>
      <c r="I1416">
        <v>0</v>
      </c>
      <c r="J1416" t="s">
        <v>55</v>
      </c>
      <c r="K1416" t="s">
        <v>44</v>
      </c>
      <c r="L1416" t="s">
        <v>56</v>
      </c>
      <c r="M1416" t="s">
        <v>36</v>
      </c>
      <c r="N1416" t="s">
        <v>41</v>
      </c>
    </row>
    <row r="1417" spans="1:14" x14ac:dyDescent="0.3">
      <c r="A1417">
        <v>1416</v>
      </c>
      <c r="B1417" t="s">
        <v>50</v>
      </c>
      <c r="C1417" t="s">
        <v>256</v>
      </c>
      <c r="D1417" t="s">
        <v>148</v>
      </c>
      <c r="E1417" t="s">
        <v>376</v>
      </c>
      <c r="F1417" t="s">
        <v>49</v>
      </c>
      <c r="G1417">
        <v>142.61000000000001</v>
      </c>
      <c r="H1417">
        <v>1</v>
      </c>
      <c r="I1417">
        <v>0</v>
      </c>
      <c r="J1417" t="s">
        <v>35</v>
      </c>
      <c r="K1417" t="s">
        <v>20</v>
      </c>
      <c r="L1417" t="s">
        <v>56</v>
      </c>
      <c r="M1417" t="s">
        <v>22</v>
      </c>
      <c r="N1417" t="s">
        <v>41</v>
      </c>
    </row>
    <row r="1418" spans="1:14" x14ac:dyDescent="0.3">
      <c r="A1418">
        <v>1417</v>
      </c>
      <c r="B1418" t="s">
        <v>37</v>
      </c>
      <c r="C1418" t="s">
        <v>91</v>
      </c>
      <c r="D1418" t="s">
        <v>278</v>
      </c>
      <c r="E1418" t="s">
        <v>311</v>
      </c>
      <c r="F1418" t="s">
        <v>18</v>
      </c>
      <c r="G1418">
        <v>217.24</v>
      </c>
      <c r="H1418">
        <v>2</v>
      </c>
      <c r="I1418">
        <v>1</v>
      </c>
      <c r="J1418" t="s">
        <v>35</v>
      </c>
      <c r="K1418" t="s">
        <v>29</v>
      </c>
      <c r="L1418" t="s">
        <v>56</v>
      </c>
      <c r="M1418" t="s">
        <v>36</v>
      </c>
      <c r="N1418" t="s">
        <v>95</v>
      </c>
    </row>
    <row r="1419" spans="1:14" x14ac:dyDescent="0.3">
      <c r="A1419">
        <v>1418</v>
      </c>
      <c r="B1419" t="s">
        <v>31</v>
      </c>
      <c r="C1419" t="s">
        <v>453</v>
      </c>
      <c r="D1419" t="s">
        <v>334</v>
      </c>
      <c r="E1419" t="s">
        <v>217</v>
      </c>
      <c r="F1419" t="s">
        <v>18</v>
      </c>
      <c r="G1419">
        <v>227.42</v>
      </c>
      <c r="H1419">
        <v>3</v>
      </c>
      <c r="I1419">
        <v>0</v>
      </c>
      <c r="J1419" t="s">
        <v>19</v>
      </c>
      <c r="K1419" t="s">
        <v>99</v>
      </c>
      <c r="L1419" t="s">
        <v>21</v>
      </c>
      <c r="M1419" t="s">
        <v>36</v>
      </c>
      <c r="N1419" t="s">
        <v>41</v>
      </c>
    </row>
    <row r="1420" spans="1:14" x14ac:dyDescent="0.3">
      <c r="A1420">
        <v>1419</v>
      </c>
      <c r="B1420" t="s">
        <v>31</v>
      </c>
      <c r="C1420" t="s">
        <v>67</v>
      </c>
      <c r="D1420" t="s">
        <v>254</v>
      </c>
      <c r="E1420" t="s">
        <v>234</v>
      </c>
      <c r="F1420" t="s">
        <v>18</v>
      </c>
      <c r="G1420">
        <v>234.32</v>
      </c>
      <c r="H1420">
        <v>1</v>
      </c>
      <c r="I1420">
        <v>0</v>
      </c>
      <c r="J1420" t="s">
        <v>28</v>
      </c>
      <c r="K1420" t="s">
        <v>29</v>
      </c>
      <c r="L1420" t="s">
        <v>56</v>
      </c>
      <c r="M1420" t="s">
        <v>22</v>
      </c>
      <c r="N1420" t="s">
        <v>95</v>
      </c>
    </row>
    <row r="1421" spans="1:14" x14ac:dyDescent="0.3">
      <c r="A1421">
        <v>1420</v>
      </c>
      <c r="B1421" t="s">
        <v>14</v>
      </c>
      <c r="C1421" t="s">
        <v>342</v>
      </c>
      <c r="D1421" t="s">
        <v>87</v>
      </c>
      <c r="E1421" t="s">
        <v>387</v>
      </c>
      <c r="F1421" t="s">
        <v>18</v>
      </c>
      <c r="G1421">
        <v>207.89</v>
      </c>
      <c r="H1421">
        <v>2</v>
      </c>
      <c r="I1421">
        <v>0</v>
      </c>
      <c r="J1421" t="s">
        <v>28</v>
      </c>
      <c r="K1421" t="s">
        <v>29</v>
      </c>
      <c r="L1421" t="s">
        <v>56</v>
      </c>
      <c r="M1421" t="s">
        <v>36</v>
      </c>
      <c r="N1421" t="s">
        <v>41</v>
      </c>
    </row>
    <row r="1422" spans="1:14" x14ac:dyDescent="0.3">
      <c r="A1422">
        <v>1421</v>
      </c>
      <c r="B1422" t="s">
        <v>37</v>
      </c>
      <c r="C1422" t="s">
        <v>195</v>
      </c>
      <c r="D1422" t="s">
        <v>190</v>
      </c>
      <c r="E1422" t="s">
        <v>411</v>
      </c>
      <c r="F1422" t="s">
        <v>18</v>
      </c>
      <c r="G1422">
        <v>241.97</v>
      </c>
      <c r="H1422">
        <v>2</v>
      </c>
      <c r="I1422">
        <v>1</v>
      </c>
      <c r="J1422" t="s">
        <v>94</v>
      </c>
      <c r="K1422" t="s">
        <v>99</v>
      </c>
      <c r="L1422" t="s">
        <v>21</v>
      </c>
      <c r="M1422" t="s">
        <v>36</v>
      </c>
      <c r="N1422" t="s">
        <v>23</v>
      </c>
    </row>
    <row r="1423" spans="1:14" x14ac:dyDescent="0.3">
      <c r="A1423">
        <v>1422</v>
      </c>
      <c r="B1423" t="s">
        <v>37</v>
      </c>
      <c r="C1423" t="s">
        <v>212</v>
      </c>
      <c r="D1423" t="s">
        <v>409</v>
      </c>
      <c r="E1423" t="s">
        <v>461</v>
      </c>
      <c r="F1423" t="s">
        <v>49</v>
      </c>
      <c r="G1423">
        <v>138.04</v>
      </c>
      <c r="H1423">
        <v>1</v>
      </c>
      <c r="I1423">
        <v>0</v>
      </c>
      <c r="J1423" t="s">
        <v>19</v>
      </c>
      <c r="K1423" t="s">
        <v>99</v>
      </c>
      <c r="L1423" t="s">
        <v>60</v>
      </c>
      <c r="M1423" t="s">
        <v>36</v>
      </c>
      <c r="N1423" t="s">
        <v>41</v>
      </c>
    </row>
    <row r="1424" spans="1:14" x14ac:dyDescent="0.3">
      <c r="A1424">
        <v>1423</v>
      </c>
      <c r="B1424" t="s">
        <v>31</v>
      </c>
      <c r="C1424" t="s">
        <v>74</v>
      </c>
      <c r="D1424" t="s">
        <v>324</v>
      </c>
      <c r="E1424" t="s">
        <v>153</v>
      </c>
      <c r="F1424" t="s">
        <v>18</v>
      </c>
      <c r="G1424">
        <v>228.32</v>
      </c>
      <c r="H1424">
        <v>3</v>
      </c>
      <c r="I1424">
        <v>1</v>
      </c>
      <c r="J1424" t="s">
        <v>28</v>
      </c>
      <c r="K1424" t="s">
        <v>66</v>
      </c>
      <c r="L1424" t="s">
        <v>21</v>
      </c>
      <c r="M1424" t="s">
        <v>22</v>
      </c>
      <c r="N1424" t="s">
        <v>41</v>
      </c>
    </row>
    <row r="1425" spans="1:14" x14ac:dyDescent="0.3">
      <c r="A1425">
        <v>1424</v>
      </c>
      <c r="B1425" t="s">
        <v>50</v>
      </c>
      <c r="C1425" t="s">
        <v>141</v>
      </c>
      <c r="D1425" t="s">
        <v>315</v>
      </c>
      <c r="E1425" t="s">
        <v>373</v>
      </c>
      <c r="F1425" t="s">
        <v>49</v>
      </c>
      <c r="G1425">
        <v>146.93</v>
      </c>
      <c r="H1425">
        <v>1</v>
      </c>
      <c r="I1425">
        <v>0</v>
      </c>
      <c r="J1425" t="s">
        <v>28</v>
      </c>
      <c r="K1425" t="s">
        <v>66</v>
      </c>
      <c r="L1425" t="s">
        <v>21</v>
      </c>
      <c r="M1425" t="s">
        <v>36</v>
      </c>
      <c r="N1425" t="s">
        <v>23</v>
      </c>
    </row>
    <row r="1426" spans="1:14" x14ac:dyDescent="0.3">
      <c r="A1426">
        <v>1425</v>
      </c>
      <c r="B1426" t="s">
        <v>37</v>
      </c>
      <c r="C1426" t="s">
        <v>355</v>
      </c>
      <c r="D1426" t="s">
        <v>386</v>
      </c>
      <c r="E1426" t="s">
        <v>168</v>
      </c>
      <c r="F1426" t="s">
        <v>27</v>
      </c>
      <c r="G1426">
        <v>171.36</v>
      </c>
      <c r="H1426">
        <v>4</v>
      </c>
      <c r="I1426">
        <v>3</v>
      </c>
      <c r="J1426" t="s">
        <v>35</v>
      </c>
      <c r="K1426" t="s">
        <v>29</v>
      </c>
      <c r="L1426" t="s">
        <v>21</v>
      </c>
      <c r="M1426" t="s">
        <v>36</v>
      </c>
      <c r="N1426" t="s">
        <v>41</v>
      </c>
    </row>
    <row r="1427" spans="1:14" x14ac:dyDescent="0.3">
      <c r="A1427">
        <v>1426</v>
      </c>
      <c r="B1427" t="s">
        <v>50</v>
      </c>
      <c r="C1427" t="s">
        <v>422</v>
      </c>
      <c r="D1427" t="s">
        <v>198</v>
      </c>
      <c r="E1427" t="s">
        <v>320</v>
      </c>
      <c r="F1427" t="s">
        <v>49</v>
      </c>
      <c r="G1427">
        <v>122.35</v>
      </c>
      <c r="H1427">
        <v>1</v>
      </c>
      <c r="I1427">
        <v>0</v>
      </c>
      <c r="J1427" t="s">
        <v>35</v>
      </c>
      <c r="K1427" t="s">
        <v>20</v>
      </c>
      <c r="L1427" t="s">
        <v>21</v>
      </c>
      <c r="M1427" t="s">
        <v>22</v>
      </c>
      <c r="N1427" t="s">
        <v>30</v>
      </c>
    </row>
    <row r="1428" spans="1:14" x14ac:dyDescent="0.3">
      <c r="A1428">
        <v>1427</v>
      </c>
      <c r="B1428" t="s">
        <v>14</v>
      </c>
      <c r="C1428" t="s">
        <v>207</v>
      </c>
      <c r="D1428" t="s">
        <v>350</v>
      </c>
      <c r="E1428" t="s">
        <v>170</v>
      </c>
      <c r="F1428" t="s">
        <v>27</v>
      </c>
      <c r="G1428">
        <v>116.35</v>
      </c>
      <c r="H1428">
        <v>1</v>
      </c>
      <c r="I1428">
        <v>0</v>
      </c>
      <c r="J1428" t="s">
        <v>55</v>
      </c>
      <c r="K1428" t="s">
        <v>29</v>
      </c>
      <c r="L1428" t="s">
        <v>21</v>
      </c>
      <c r="M1428" t="s">
        <v>36</v>
      </c>
      <c r="N1428" t="s">
        <v>41</v>
      </c>
    </row>
    <row r="1429" spans="1:14" x14ac:dyDescent="0.3">
      <c r="A1429">
        <v>1428</v>
      </c>
      <c r="B1429" t="s">
        <v>37</v>
      </c>
      <c r="C1429" t="s">
        <v>461</v>
      </c>
      <c r="D1429" t="s">
        <v>400</v>
      </c>
      <c r="E1429" t="s">
        <v>307</v>
      </c>
      <c r="F1429" t="s">
        <v>18</v>
      </c>
      <c r="G1429">
        <v>274.60000000000002</v>
      </c>
      <c r="H1429">
        <v>1</v>
      </c>
      <c r="I1429">
        <v>2</v>
      </c>
      <c r="J1429" t="s">
        <v>55</v>
      </c>
      <c r="K1429" t="s">
        <v>29</v>
      </c>
      <c r="L1429" t="s">
        <v>70</v>
      </c>
      <c r="M1429" t="s">
        <v>36</v>
      </c>
      <c r="N1429" t="s">
        <v>95</v>
      </c>
    </row>
    <row r="1430" spans="1:14" x14ac:dyDescent="0.3">
      <c r="A1430">
        <v>1429</v>
      </c>
      <c r="B1430" t="s">
        <v>50</v>
      </c>
      <c r="C1430" t="s">
        <v>312</v>
      </c>
      <c r="D1430" t="s">
        <v>284</v>
      </c>
      <c r="E1430" t="s">
        <v>166</v>
      </c>
      <c r="F1430" t="s">
        <v>18</v>
      </c>
      <c r="G1430">
        <v>202.24</v>
      </c>
      <c r="H1430">
        <v>2</v>
      </c>
      <c r="I1430">
        <v>0</v>
      </c>
      <c r="J1430" t="s">
        <v>28</v>
      </c>
      <c r="K1430" t="s">
        <v>44</v>
      </c>
      <c r="L1430" t="s">
        <v>21</v>
      </c>
      <c r="M1430" t="s">
        <v>22</v>
      </c>
      <c r="N1430" t="s">
        <v>30</v>
      </c>
    </row>
    <row r="1431" spans="1:14" x14ac:dyDescent="0.3">
      <c r="A1431">
        <v>1430</v>
      </c>
      <c r="B1431" t="s">
        <v>14</v>
      </c>
      <c r="C1431" t="s">
        <v>415</v>
      </c>
      <c r="D1431" t="s">
        <v>128</v>
      </c>
      <c r="E1431" t="s">
        <v>404</v>
      </c>
      <c r="F1431" t="s">
        <v>54</v>
      </c>
      <c r="G1431">
        <v>367.1</v>
      </c>
      <c r="H1431">
        <v>1</v>
      </c>
      <c r="I1431">
        <v>1</v>
      </c>
      <c r="J1431" t="s">
        <v>94</v>
      </c>
      <c r="K1431" t="s">
        <v>29</v>
      </c>
      <c r="L1431" t="s">
        <v>21</v>
      </c>
      <c r="M1431" t="s">
        <v>36</v>
      </c>
      <c r="N1431" t="s">
        <v>41</v>
      </c>
    </row>
    <row r="1432" spans="1:14" x14ac:dyDescent="0.3">
      <c r="A1432">
        <v>1431</v>
      </c>
      <c r="B1432" t="s">
        <v>37</v>
      </c>
      <c r="C1432" t="s">
        <v>33</v>
      </c>
      <c r="D1432" t="s">
        <v>293</v>
      </c>
      <c r="E1432" t="s">
        <v>387</v>
      </c>
      <c r="F1432" t="s">
        <v>27</v>
      </c>
      <c r="G1432">
        <v>156.62</v>
      </c>
      <c r="H1432">
        <v>2</v>
      </c>
      <c r="I1432">
        <v>2</v>
      </c>
      <c r="J1432" t="s">
        <v>94</v>
      </c>
      <c r="K1432" t="s">
        <v>44</v>
      </c>
      <c r="L1432" t="s">
        <v>60</v>
      </c>
      <c r="M1432" t="s">
        <v>36</v>
      </c>
      <c r="N1432" t="s">
        <v>41</v>
      </c>
    </row>
    <row r="1433" spans="1:14" x14ac:dyDescent="0.3">
      <c r="A1433">
        <v>1432</v>
      </c>
      <c r="B1433" t="s">
        <v>50</v>
      </c>
      <c r="C1433" t="s">
        <v>310</v>
      </c>
      <c r="D1433" t="s">
        <v>167</v>
      </c>
      <c r="E1433" t="s">
        <v>168</v>
      </c>
      <c r="F1433" t="s">
        <v>18</v>
      </c>
      <c r="G1433">
        <v>342.23</v>
      </c>
      <c r="H1433">
        <v>3</v>
      </c>
      <c r="I1433">
        <v>0</v>
      </c>
      <c r="J1433" t="s">
        <v>35</v>
      </c>
      <c r="K1433" t="s">
        <v>99</v>
      </c>
      <c r="L1433" t="s">
        <v>56</v>
      </c>
      <c r="M1433" t="s">
        <v>36</v>
      </c>
      <c r="N1433" t="s">
        <v>41</v>
      </c>
    </row>
    <row r="1434" spans="1:14" x14ac:dyDescent="0.3">
      <c r="A1434">
        <v>1433</v>
      </c>
      <c r="B1434" t="s">
        <v>31</v>
      </c>
      <c r="C1434" t="s">
        <v>258</v>
      </c>
      <c r="D1434" t="s">
        <v>361</v>
      </c>
      <c r="E1434" t="s">
        <v>266</v>
      </c>
      <c r="F1434" t="s">
        <v>54</v>
      </c>
      <c r="G1434">
        <v>229.4</v>
      </c>
      <c r="H1434">
        <v>4</v>
      </c>
      <c r="I1434">
        <v>2</v>
      </c>
      <c r="J1434" t="s">
        <v>35</v>
      </c>
      <c r="K1434" t="s">
        <v>20</v>
      </c>
      <c r="L1434" t="s">
        <v>56</v>
      </c>
      <c r="M1434" t="s">
        <v>36</v>
      </c>
      <c r="N1434" t="s">
        <v>45</v>
      </c>
    </row>
    <row r="1435" spans="1:14" x14ac:dyDescent="0.3">
      <c r="A1435">
        <v>1434</v>
      </c>
      <c r="B1435" t="s">
        <v>14</v>
      </c>
      <c r="C1435" t="s">
        <v>260</v>
      </c>
      <c r="D1435" t="s">
        <v>450</v>
      </c>
      <c r="E1435" t="s">
        <v>291</v>
      </c>
      <c r="F1435" t="s">
        <v>49</v>
      </c>
      <c r="G1435">
        <v>74.58</v>
      </c>
      <c r="H1435">
        <v>2</v>
      </c>
      <c r="I1435">
        <v>0</v>
      </c>
      <c r="J1435" t="s">
        <v>28</v>
      </c>
      <c r="K1435" t="s">
        <v>29</v>
      </c>
      <c r="L1435" t="s">
        <v>21</v>
      </c>
      <c r="M1435" t="s">
        <v>36</v>
      </c>
      <c r="N1435" t="s">
        <v>23</v>
      </c>
    </row>
    <row r="1436" spans="1:14" x14ac:dyDescent="0.3">
      <c r="A1436">
        <v>1435</v>
      </c>
      <c r="B1436" t="s">
        <v>50</v>
      </c>
      <c r="C1436" t="s">
        <v>154</v>
      </c>
      <c r="D1436" t="s">
        <v>196</v>
      </c>
      <c r="E1436" t="s">
        <v>87</v>
      </c>
      <c r="F1436" t="s">
        <v>49</v>
      </c>
      <c r="G1436">
        <v>121.22</v>
      </c>
      <c r="H1436">
        <v>1</v>
      </c>
      <c r="I1436">
        <v>0</v>
      </c>
      <c r="J1436" t="s">
        <v>28</v>
      </c>
      <c r="K1436" t="s">
        <v>20</v>
      </c>
      <c r="L1436" t="s">
        <v>60</v>
      </c>
      <c r="M1436" t="s">
        <v>36</v>
      </c>
      <c r="N1436" t="s">
        <v>41</v>
      </c>
    </row>
    <row r="1437" spans="1:14" x14ac:dyDescent="0.3">
      <c r="A1437">
        <v>1436</v>
      </c>
      <c r="B1437" t="s">
        <v>50</v>
      </c>
      <c r="C1437" t="s">
        <v>361</v>
      </c>
      <c r="D1437" t="s">
        <v>317</v>
      </c>
      <c r="E1437" t="s">
        <v>389</v>
      </c>
      <c r="F1437" t="s">
        <v>54</v>
      </c>
      <c r="G1437">
        <v>380.7</v>
      </c>
      <c r="H1437">
        <v>1</v>
      </c>
      <c r="I1437">
        <v>0</v>
      </c>
      <c r="J1437" t="s">
        <v>28</v>
      </c>
      <c r="K1437" t="s">
        <v>99</v>
      </c>
      <c r="L1437" t="s">
        <v>70</v>
      </c>
      <c r="M1437" t="s">
        <v>36</v>
      </c>
      <c r="N1437" t="s">
        <v>41</v>
      </c>
    </row>
    <row r="1438" spans="1:14" x14ac:dyDescent="0.3">
      <c r="A1438">
        <v>1437</v>
      </c>
      <c r="B1438" t="s">
        <v>37</v>
      </c>
      <c r="C1438" t="s">
        <v>113</v>
      </c>
      <c r="D1438" t="s">
        <v>377</v>
      </c>
      <c r="E1438" t="s">
        <v>224</v>
      </c>
      <c r="F1438" t="s">
        <v>18</v>
      </c>
      <c r="G1438">
        <v>225.74</v>
      </c>
      <c r="H1438">
        <v>2</v>
      </c>
      <c r="I1438">
        <v>0</v>
      </c>
      <c r="J1438" t="s">
        <v>35</v>
      </c>
      <c r="K1438" t="s">
        <v>20</v>
      </c>
      <c r="L1438" t="s">
        <v>21</v>
      </c>
      <c r="M1438" t="s">
        <v>36</v>
      </c>
      <c r="N1438" t="s">
        <v>41</v>
      </c>
    </row>
    <row r="1439" spans="1:14" x14ac:dyDescent="0.3">
      <c r="A1439">
        <v>1438</v>
      </c>
      <c r="B1439" t="s">
        <v>14</v>
      </c>
      <c r="C1439" t="s">
        <v>24</v>
      </c>
      <c r="D1439" t="s">
        <v>256</v>
      </c>
      <c r="E1439" t="s">
        <v>395</v>
      </c>
      <c r="F1439" t="s">
        <v>49</v>
      </c>
      <c r="G1439">
        <v>129.85</v>
      </c>
      <c r="H1439">
        <v>1</v>
      </c>
      <c r="I1439">
        <v>0</v>
      </c>
      <c r="J1439" t="s">
        <v>28</v>
      </c>
      <c r="K1439" t="s">
        <v>44</v>
      </c>
      <c r="L1439" t="s">
        <v>21</v>
      </c>
      <c r="M1439" t="s">
        <v>36</v>
      </c>
      <c r="N1439" t="s">
        <v>41</v>
      </c>
    </row>
    <row r="1440" spans="1:14" x14ac:dyDescent="0.3">
      <c r="A1440">
        <v>1439</v>
      </c>
      <c r="B1440" t="s">
        <v>50</v>
      </c>
      <c r="C1440" t="s">
        <v>63</v>
      </c>
      <c r="D1440" t="s">
        <v>64</v>
      </c>
      <c r="E1440" t="s">
        <v>428</v>
      </c>
      <c r="F1440" t="s">
        <v>49</v>
      </c>
      <c r="G1440">
        <v>144.44999999999999</v>
      </c>
      <c r="H1440">
        <v>2</v>
      </c>
      <c r="I1440">
        <v>0</v>
      </c>
      <c r="J1440" t="s">
        <v>19</v>
      </c>
      <c r="K1440" t="s">
        <v>66</v>
      </c>
      <c r="L1440" t="s">
        <v>56</v>
      </c>
      <c r="M1440" t="s">
        <v>36</v>
      </c>
      <c r="N1440" t="s">
        <v>41</v>
      </c>
    </row>
    <row r="1441" spans="1:14" x14ac:dyDescent="0.3">
      <c r="A1441">
        <v>1440</v>
      </c>
      <c r="B1441" t="s">
        <v>14</v>
      </c>
      <c r="C1441" t="s">
        <v>423</v>
      </c>
      <c r="D1441" t="s">
        <v>358</v>
      </c>
      <c r="E1441" t="s">
        <v>449</v>
      </c>
      <c r="F1441" t="s">
        <v>49</v>
      </c>
      <c r="G1441">
        <v>60.98</v>
      </c>
      <c r="H1441">
        <v>3</v>
      </c>
      <c r="I1441">
        <v>1</v>
      </c>
      <c r="J1441" t="s">
        <v>94</v>
      </c>
      <c r="K1441" t="s">
        <v>99</v>
      </c>
      <c r="L1441" t="s">
        <v>21</v>
      </c>
      <c r="M1441" t="s">
        <v>22</v>
      </c>
      <c r="N1441" t="s">
        <v>45</v>
      </c>
    </row>
    <row r="1442" spans="1:14" x14ac:dyDescent="0.3">
      <c r="A1442">
        <v>1441</v>
      </c>
      <c r="B1442" t="s">
        <v>37</v>
      </c>
      <c r="C1442" t="s">
        <v>403</v>
      </c>
      <c r="D1442" t="s">
        <v>84</v>
      </c>
      <c r="E1442" t="s">
        <v>248</v>
      </c>
      <c r="F1442" t="s">
        <v>18</v>
      </c>
      <c r="G1442">
        <v>204.66</v>
      </c>
      <c r="H1442">
        <v>2</v>
      </c>
      <c r="I1442">
        <v>0</v>
      </c>
      <c r="J1442" t="s">
        <v>19</v>
      </c>
      <c r="K1442" t="s">
        <v>99</v>
      </c>
      <c r="L1442" t="s">
        <v>21</v>
      </c>
      <c r="M1442" t="s">
        <v>36</v>
      </c>
      <c r="N1442" t="s">
        <v>45</v>
      </c>
    </row>
    <row r="1443" spans="1:14" x14ac:dyDescent="0.3">
      <c r="A1443">
        <v>1442</v>
      </c>
      <c r="B1443" t="s">
        <v>50</v>
      </c>
      <c r="C1443" t="s">
        <v>307</v>
      </c>
      <c r="D1443" t="s">
        <v>129</v>
      </c>
      <c r="E1443" t="s">
        <v>471</v>
      </c>
      <c r="F1443" t="s">
        <v>18</v>
      </c>
      <c r="G1443">
        <v>206.84</v>
      </c>
      <c r="H1443">
        <v>2</v>
      </c>
      <c r="I1443">
        <v>0</v>
      </c>
      <c r="J1443" t="s">
        <v>55</v>
      </c>
      <c r="K1443" t="s">
        <v>20</v>
      </c>
      <c r="L1443" t="s">
        <v>21</v>
      </c>
      <c r="M1443" t="s">
        <v>36</v>
      </c>
      <c r="N1443" t="s">
        <v>23</v>
      </c>
    </row>
    <row r="1444" spans="1:14" x14ac:dyDescent="0.3">
      <c r="A1444">
        <v>1443</v>
      </c>
      <c r="B1444" t="s">
        <v>37</v>
      </c>
      <c r="C1444" t="s">
        <v>316</v>
      </c>
      <c r="D1444" t="s">
        <v>348</v>
      </c>
      <c r="E1444" t="s">
        <v>384</v>
      </c>
      <c r="F1444" t="s">
        <v>49</v>
      </c>
      <c r="G1444">
        <v>106.14</v>
      </c>
      <c r="H1444">
        <v>2</v>
      </c>
      <c r="I1444">
        <v>0</v>
      </c>
      <c r="J1444" t="s">
        <v>35</v>
      </c>
      <c r="K1444" t="s">
        <v>20</v>
      </c>
      <c r="L1444" t="s">
        <v>60</v>
      </c>
      <c r="M1444" t="s">
        <v>22</v>
      </c>
      <c r="N1444" t="s">
        <v>41</v>
      </c>
    </row>
    <row r="1445" spans="1:14" x14ac:dyDescent="0.3">
      <c r="A1445">
        <v>1444</v>
      </c>
      <c r="B1445" t="s">
        <v>50</v>
      </c>
      <c r="C1445" t="s">
        <v>43</v>
      </c>
      <c r="D1445" t="s">
        <v>124</v>
      </c>
      <c r="E1445" t="s">
        <v>309</v>
      </c>
      <c r="F1445" t="s">
        <v>54</v>
      </c>
      <c r="G1445">
        <v>520.87</v>
      </c>
      <c r="H1445">
        <v>2</v>
      </c>
      <c r="I1445">
        <v>0</v>
      </c>
      <c r="J1445" t="s">
        <v>28</v>
      </c>
      <c r="K1445" t="s">
        <v>66</v>
      </c>
      <c r="L1445" t="s">
        <v>21</v>
      </c>
      <c r="M1445" t="s">
        <v>36</v>
      </c>
      <c r="N1445" t="s">
        <v>45</v>
      </c>
    </row>
    <row r="1446" spans="1:14" x14ac:dyDescent="0.3">
      <c r="A1446">
        <v>1445</v>
      </c>
      <c r="B1446" t="s">
        <v>14</v>
      </c>
      <c r="C1446" t="s">
        <v>220</v>
      </c>
      <c r="D1446" t="s">
        <v>115</v>
      </c>
      <c r="E1446" t="s">
        <v>390</v>
      </c>
      <c r="F1446" t="s">
        <v>27</v>
      </c>
      <c r="G1446">
        <v>189.35</v>
      </c>
      <c r="H1446">
        <v>1</v>
      </c>
      <c r="I1446">
        <v>2</v>
      </c>
      <c r="J1446" t="s">
        <v>19</v>
      </c>
      <c r="K1446" t="s">
        <v>66</v>
      </c>
      <c r="L1446" t="s">
        <v>21</v>
      </c>
      <c r="M1446" t="s">
        <v>22</v>
      </c>
      <c r="N1446" t="s">
        <v>30</v>
      </c>
    </row>
    <row r="1447" spans="1:14" x14ac:dyDescent="0.3">
      <c r="A1447">
        <v>1446</v>
      </c>
      <c r="B1447" t="s">
        <v>14</v>
      </c>
      <c r="C1447" t="s">
        <v>260</v>
      </c>
      <c r="D1447" t="s">
        <v>450</v>
      </c>
      <c r="E1447" t="s">
        <v>88</v>
      </c>
      <c r="F1447" t="s">
        <v>49</v>
      </c>
      <c r="G1447">
        <v>70.099999999999994</v>
      </c>
      <c r="H1447">
        <v>2</v>
      </c>
      <c r="I1447">
        <v>0</v>
      </c>
      <c r="J1447" t="s">
        <v>28</v>
      </c>
      <c r="K1447" t="s">
        <v>99</v>
      </c>
      <c r="L1447" t="s">
        <v>56</v>
      </c>
      <c r="M1447" t="s">
        <v>36</v>
      </c>
      <c r="N1447" t="s">
        <v>41</v>
      </c>
    </row>
    <row r="1448" spans="1:14" x14ac:dyDescent="0.3">
      <c r="A1448">
        <v>1447</v>
      </c>
      <c r="B1448" t="s">
        <v>31</v>
      </c>
      <c r="C1448" t="s">
        <v>263</v>
      </c>
      <c r="D1448" t="s">
        <v>460</v>
      </c>
      <c r="E1448" t="s">
        <v>352</v>
      </c>
      <c r="F1448" t="s">
        <v>49</v>
      </c>
      <c r="G1448">
        <v>105.87</v>
      </c>
      <c r="H1448">
        <v>3</v>
      </c>
      <c r="I1448">
        <v>0</v>
      </c>
      <c r="J1448" t="s">
        <v>28</v>
      </c>
      <c r="K1448" t="s">
        <v>44</v>
      </c>
      <c r="L1448" t="s">
        <v>21</v>
      </c>
      <c r="M1448" t="s">
        <v>36</v>
      </c>
      <c r="N1448" t="s">
        <v>41</v>
      </c>
    </row>
    <row r="1449" spans="1:14" x14ac:dyDescent="0.3">
      <c r="A1449">
        <v>1448</v>
      </c>
      <c r="B1449" t="s">
        <v>50</v>
      </c>
      <c r="C1449" t="s">
        <v>170</v>
      </c>
      <c r="D1449" t="s">
        <v>364</v>
      </c>
      <c r="E1449" t="s">
        <v>226</v>
      </c>
      <c r="F1449" t="s">
        <v>27</v>
      </c>
      <c r="G1449">
        <v>206.23</v>
      </c>
      <c r="H1449">
        <v>2</v>
      </c>
      <c r="I1449">
        <v>0</v>
      </c>
      <c r="J1449" t="s">
        <v>55</v>
      </c>
      <c r="K1449" t="s">
        <v>99</v>
      </c>
      <c r="L1449" t="s">
        <v>21</v>
      </c>
      <c r="M1449" t="s">
        <v>36</v>
      </c>
      <c r="N1449" t="s">
        <v>23</v>
      </c>
    </row>
    <row r="1450" spans="1:14" x14ac:dyDescent="0.3">
      <c r="A1450">
        <v>1449</v>
      </c>
      <c r="B1450" t="s">
        <v>37</v>
      </c>
      <c r="C1450" t="s">
        <v>456</v>
      </c>
      <c r="D1450" t="s">
        <v>344</v>
      </c>
      <c r="E1450" t="s">
        <v>275</v>
      </c>
      <c r="F1450" t="s">
        <v>49</v>
      </c>
      <c r="G1450">
        <v>122.73</v>
      </c>
      <c r="H1450">
        <v>1</v>
      </c>
      <c r="I1450">
        <v>2</v>
      </c>
      <c r="J1450" t="s">
        <v>55</v>
      </c>
      <c r="K1450" t="s">
        <v>20</v>
      </c>
      <c r="L1450" t="s">
        <v>21</v>
      </c>
      <c r="M1450" t="s">
        <v>36</v>
      </c>
      <c r="N1450" t="s">
        <v>95</v>
      </c>
    </row>
    <row r="1451" spans="1:14" x14ac:dyDescent="0.3">
      <c r="A1451">
        <v>1450</v>
      </c>
      <c r="B1451" t="s">
        <v>50</v>
      </c>
      <c r="C1451" t="s">
        <v>401</v>
      </c>
      <c r="D1451" t="s">
        <v>295</v>
      </c>
      <c r="E1451" t="s">
        <v>258</v>
      </c>
      <c r="F1451" t="s">
        <v>49</v>
      </c>
      <c r="G1451">
        <v>128.6</v>
      </c>
      <c r="H1451">
        <v>3</v>
      </c>
      <c r="I1451">
        <v>2</v>
      </c>
      <c r="J1451" t="s">
        <v>55</v>
      </c>
      <c r="K1451" t="s">
        <v>29</v>
      </c>
      <c r="L1451" t="s">
        <v>21</v>
      </c>
      <c r="M1451" t="s">
        <v>36</v>
      </c>
      <c r="N1451" t="s">
        <v>30</v>
      </c>
    </row>
    <row r="1452" spans="1:14" x14ac:dyDescent="0.3">
      <c r="A1452">
        <v>1451</v>
      </c>
      <c r="B1452" t="s">
        <v>31</v>
      </c>
      <c r="C1452" t="s">
        <v>356</v>
      </c>
      <c r="D1452" t="s">
        <v>393</v>
      </c>
      <c r="E1452" t="s">
        <v>288</v>
      </c>
      <c r="F1452" t="s">
        <v>49</v>
      </c>
      <c r="G1452">
        <v>101.2</v>
      </c>
      <c r="H1452">
        <v>2</v>
      </c>
      <c r="I1452">
        <v>1</v>
      </c>
      <c r="J1452" t="s">
        <v>35</v>
      </c>
      <c r="K1452" t="s">
        <v>44</v>
      </c>
      <c r="L1452" t="s">
        <v>21</v>
      </c>
      <c r="M1452" t="s">
        <v>22</v>
      </c>
      <c r="N1452" t="s">
        <v>41</v>
      </c>
    </row>
    <row r="1453" spans="1:14" x14ac:dyDescent="0.3">
      <c r="A1453">
        <v>1452</v>
      </c>
      <c r="B1453" t="s">
        <v>37</v>
      </c>
      <c r="C1453" t="s">
        <v>174</v>
      </c>
      <c r="D1453" t="s">
        <v>402</v>
      </c>
      <c r="E1453" t="s">
        <v>334</v>
      </c>
      <c r="F1453" t="s">
        <v>27</v>
      </c>
      <c r="G1453">
        <v>191.28</v>
      </c>
      <c r="H1453">
        <v>3</v>
      </c>
      <c r="I1453">
        <v>2</v>
      </c>
      <c r="J1453" t="s">
        <v>35</v>
      </c>
      <c r="K1453" t="s">
        <v>99</v>
      </c>
      <c r="L1453" t="s">
        <v>21</v>
      </c>
      <c r="M1453" t="s">
        <v>36</v>
      </c>
      <c r="N1453" t="s">
        <v>23</v>
      </c>
    </row>
    <row r="1454" spans="1:14" x14ac:dyDescent="0.3">
      <c r="A1454">
        <v>1453</v>
      </c>
      <c r="B1454" t="s">
        <v>31</v>
      </c>
      <c r="C1454" t="s">
        <v>382</v>
      </c>
      <c r="D1454" t="s">
        <v>394</v>
      </c>
      <c r="E1454" t="s">
        <v>88</v>
      </c>
      <c r="F1454" t="s">
        <v>27</v>
      </c>
      <c r="G1454">
        <v>111.9</v>
      </c>
      <c r="H1454">
        <v>4</v>
      </c>
      <c r="I1454">
        <v>0</v>
      </c>
      <c r="J1454" t="s">
        <v>28</v>
      </c>
      <c r="K1454" t="s">
        <v>99</v>
      </c>
      <c r="L1454" t="s">
        <v>60</v>
      </c>
      <c r="M1454" t="s">
        <v>36</v>
      </c>
      <c r="N1454" t="s">
        <v>41</v>
      </c>
    </row>
    <row r="1455" spans="1:14" x14ac:dyDescent="0.3">
      <c r="A1455">
        <v>1454</v>
      </c>
      <c r="B1455" t="s">
        <v>37</v>
      </c>
      <c r="C1455" t="s">
        <v>285</v>
      </c>
      <c r="D1455" t="s">
        <v>373</v>
      </c>
      <c r="E1455" t="s">
        <v>160</v>
      </c>
      <c r="F1455" t="s">
        <v>54</v>
      </c>
      <c r="G1455">
        <v>340.22</v>
      </c>
      <c r="H1455">
        <v>2</v>
      </c>
      <c r="I1455">
        <v>1</v>
      </c>
      <c r="J1455" t="s">
        <v>94</v>
      </c>
      <c r="K1455" t="s">
        <v>20</v>
      </c>
      <c r="L1455" t="s">
        <v>21</v>
      </c>
      <c r="M1455" t="s">
        <v>36</v>
      </c>
      <c r="N1455" t="s">
        <v>95</v>
      </c>
    </row>
    <row r="1456" spans="1:14" x14ac:dyDescent="0.3">
      <c r="A1456">
        <v>1455</v>
      </c>
      <c r="B1456" t="s">
        <v>50</v>
      </c>
      <c r="C1456" t="s">
        <v>378</v>
      </c>
      <c r="D1456" t="s">
        <v>429</v>
      </c>
      <c r="E1456" t="s">
        <v>216</v>
      </c>
      <c r="F1456" t="s">
        <v>49</v>
      </c>
      <c r="G1456">
        <v>104.54</v>
      </c>
      <c r="H1456">
        <v>2</v>
      </c>
      <c r="I1456">
        <v>0</v>
      </c>
      <c r="J1456" t="s">
        <v>28</v>
      </c>
      <c r="K1456" t="s">
        <v>20</v>
      </c>
      <c r="L1456" t="s">
        <v>60</v>
      </c>
      <c r="M1456" t="s">
        <v>22</v>
      </c>
      <c r="N1456" t="s">
        <v>41</v>
      </c>
    </row>
    <row r="1457" spans="1:14" x14ac:dyDescent="0.3">
      <c r="A1457">
        <v>1456</v>
      </c>
      <c r="B1457" t="s">
        <v>37</v>
      </c>
      <c r="C1457" t="s">
        <v>120</v>
      </c>
      <c r="D1457" t="s">
        <v>108</v>
      </c>
      <c r="E1457" t="s">
        <v>414</v>
      </c>
      <c r="F1457" t="s">
        <v>27</v>
      </c>
      <c r="G1457">
        <v>115.27</v>
      </c>
      <c r="H1457">
        <v>2</v>
      </c>
      <c r="I1457">
        <v>2</v>
      </c>
      <c r="J1457" t="s">
        <v>28</v>
      </c>
      <c r="K1457" t="s">
        <v>44</v>
      </c>
      <c r="L1457" t="s">
        <v>56</v>
      </c>
      <c r="M1457" t="s">
        <v>36</v>
      </c>
      <c r="N1457" t="s">
        <v>45</v>
      </c>
    </row>
    <row r="1458" spans="1:14" x14ac:dyDescent="0.3">
      <c r="A1458">
        <v>1457</v>
      </c>
      <c r="B1458" t="s">
        <v>50</v>
      </c>
      <c r="C1458" t="s">
        <v>237</v>
      </c>
      <c r="D1458" t="s">
        <v>294</v>
      </c>
      <c r="E1458" t="s">
        <v>97</v>
      </c>
      <c r="F1458" t="s">
        <v>18</v>
      </c>
      <c r="G1458">
        <v>299.39999999999998</v>
      </c>
      <c r="H1458">
        <v>2</v>
      </c>
      <c r="I1458">
        <v>0</v>
      </c>
      <c r="J1458" t="s">
        <v>94</v>
      </c>
      <c r="K1458" t="s">
        <v>66</v>
      </c>
      <c r="L1458" t="s">
        <v>21</v>
      </c>
      <c r="M1458" t="s">
        <v>36</v>
      </c>
      <c r="N1458" t="s">
        <v>41</v>
      </c>
    </row>
    <row r="1459" spans="1:14" x14ac:dyDescent="0.3">
      <c r="A1459">
        <v>1458</v>
      </c>
      <c r="B1459" t="s">
        <v>31</v>
      </c>
      <c r="C1459" t="s">
        <v>175</v>
      </c>
      <c r="D1459" t="s">
        <v>258</v>
      </c>
      <c r="E1459" t="s">
        <v>262</v>
      </c>
      <c r="F1459" t="s">
        <v>27</v>
      </c>
      <c r="G1459">
        <v>93.29</v>
      </c>
      <c r="H1459">
        <v>1</v>
      </c>
      <c r="I1459">
        <v>0</v>
      </c>
      <c r="J1459" t="s">
        <v>35</v>
      </c>
      <c r="K1459" t="s">
        <v>44</v>
      </c>
      <c r="L1459" t="s">
        <v>21</v>
      </c>
      <c r="M1459" t="s">
        <v>36</v>
      </c>
      <c r="N1459" t="s">
        <v>41</v>
      </c>
    </row>
    <row r="1460" spans="1:14" x14ac:dyDescent="0.3">
      <c r="A1460">
        <v>1459</v>
      </c>
      <c r="B1460" t="s">
        <v>50</v>
      </c>
      <c r="C1460" t="s">
        <v>205</v>
      </c>
      <c r="D1460" t="s">
        <v>369</v>
      </c>
      <c r="E1460" t="s">
        <v>235</v>
      </c>
      <c r="F1460" t="s">
        <v>49</v>
      </c>
      <c r="G1460">
        <v>86.75</v>
      </c>
      <c r="H1460">
        <v>3</v>
      </c>
      <c r="I1460">
        <v>0</v>
      </c>
      <c r="J1460" t="s">
        <v>94</v>
      </c>
      <c r="K1460" t="s">
        <v>44</v>
      </c>
      <c r="L1460" t="s">
        <v>60</v>
      </c>
      <c r="M1460" t="s">
        <v>36</v>
      </c>
      <c r="N1460" t="s">
        <v>41</v>
      </c>
    </row>
    <row r="1461" spans="1:14" x14ac:dyDescent="0.3">
      <c r="A1461">
        <v>1460</v>
      </c>
      <c r="B1461" t="s">
        <v>37</v>
      </c>
      <c r="C1461" t="s">
        <v>212</v>
      </c>
      <c r="D1461" t="s">
        <v>165</v>
      </c>
      <c r="E1461" t="s">
        <v>419</v>
      </c>
      <c r="F1461" t="s">
        <v>49</v>
      </c>
      <c r="G1461">
        <v>89.91</v>
      </c>
      <c r="H1461">
        <v>3</v>
      </c>
      <c r="I1461">
        <v>0</v>
      </c>
      <c r="J1461" t="s">
        <v>19</v>
      </c>
      <c r="K1461" t="s">
        <v>66</v>
      </c>
      <c r="L1461" t="s">
        <v>56</v>
      </c>
      <c r="M1461" t="s">
        <v>36</v>
      </c>
      <c r="N1461" t="s">
        <v>41</v>
      </c>
    </row>
    <row r="1462" spans="1:14" x14ac:dyDescent="0.3">
      <c r="A1462">
        <v>1461</v>
      </c>
      <c r="B1462" t="s">
        <v>31</v>
      </c>
      <c r="C1462" t="s">
        <v>141</v>
      </c>
      <c r="D1462" t="s">
        <v>91</v>
      </c>
      <c r="E1462" t="s">
        <v>166</v>
      </c>
      <c r="F1462" t="s">
        <v>49</v>
      </c>
      <c r="G1462">
        <v>110.11</v>
      </c>
      <c r="H1462">
        <v>1</v>
      </c>
      <c r="I1462">
        <v>0</v>
      </c>
      <c r="J1462" t="s">
        <v>19</v>
      </c>
      <c r="K1462" t="s">
        <v>20</v>
      </c>
      <c r="L1462" t="s">
        <v>21</v>
      </c>
      <c r="M1462" t="s">
        <v>36</v>
      </c>
      <c r="N1462" t="s">
        <v>41</v>
      </c>
    </row>
    <row r="1463" spans="1:14" x14ac:dyDescent="0.3">
      <c r="A1463">
        <v>1462</v>
      </c>
      <c r="B1463" t="s">
        <v>37</v>
      </c>
      <c r="C1463" t="s">
        <v>15</v>
      </c>
      <c r="D1463" t="s">
        <v>64</v>
      </c>
      <c r="E1463" t="s">
        <v>150</v>
      </c>
      <c r="F1463" t="s">
        <v>18</v>
      </c>
      <c r="G1463">
        <v>195.26</v>
      </c>
      <c r="H1463">
        <v>1</v>
      </c>
      <c r="I1463">
        <v>0</v>
      </c>
      <c r="J1463" t="s">
        <v>19</v>
      </c>
      <c r="K1463" t="s">
        <v>66</v>
      </c>
      <c r="L1463" t="s">
        <v>70</v>
      </c>
      <c r="M1463" t="s">
        <v>22</v>
      </c>
      <c r="N1463" t="s">
        <v>95</v>
      </c>
    </row>
    <row r="1464" spans="1:14" x14ac:dyDescent="0.3">
      <c r="A1464">
        <v>1463</v>
      </c>
      <c r="B1464" t="s">
        <v>50</v>
      </c>
      <c r="C1464" t="s">
        <v>310</v>
      </c>
      <c r="D1464" t="s">
        <v>167</v>
      </c>
      <c r="E1464" t="s">
        <v>46</v>
      </c>
      <c r="F1464" t="s">
        <v>49</v>
      </c>
      <c r="G1464">
        <v>107.55</v>
      </c>
      <c r="H1464">
        <v>1</v>
      </c>
      <c r="I1464">
        <v>0</v>
      </c>
      <c r="J1464" t="s">
        <v>35</v>
      </c>
      <c r="K1464" t="s">
        <v>99</v>
      </c>
      <c r="L1464" t="s">
        <v>21</v>
      </c>
      <c r="M1464" t="s">
        <v>22</v>
      </c>
      <c r="N1464" t="s">
        <v>95</v>
      </c>
    </row>
    <row r="1465" spans="1:14" x14ac:dyDescent="0.3">
      <c r="A1465">
        <v>1464</v>
      </c>
      <c r="B1465" t="s">
        <v>14</v>
      </c>
      <c r="C1465" t="s">
        <v>273</v>
      </c>
      <c r="D1465" t="s">
        <v>155</v>
      </c>
      <c r="E1465" t="s">
        <v>299</v>
      </c>
      <c r="F1465" t="s">
        <v>27</v>
      </c>
      <c r="G1465">
        <v>189.32</v>
      </c>
      <c r="H1465">
        <v>2</v>
      </c>
      <c r="I1465">
        <v>0</v>
      </c>
      <c r="J1465" t="s">
        <v>94</v>
      </c>
      <c r="K1465" t="s">
        <v>20</v>
      </c>
      <c r="L1465" t="s">
        <v>21</v>
      </c>
      <c r="M1465" t="s">
        <v>36</v>
      </c>
      <c r="N1465" t="s">
        <v>95</v>
      </c>
    </row>
    <row r="1466" spans="1:14" x14ac:dyDescent="0.3">
      <c r="A1466">
        <v>1465</v>
      </c>
      <c r="B1466" t="s">
        <v>37</v>
      </c>
      <c r="C1466" t="s">
        <v>411</v>
      </c>
      <c r="D1466" t="s">
        <v>197</v>
      </c>
      <c r="E1466" t="s">
        <v>162</v>
      </c>
      <c r="F1466" t="s">
        <v>49</v>
      </c>
      <c r="G1466">
        <v>138.74</v>
      </c>
      <c r="H1466">
        <v>2</v>
      </c>
      <c r="I1466">
        <v>2</v>
      </c>
      <c r="J1466" t="s">
        <v>28</v>
      </c>
      <c r="K1466" t="s">
        <v>44</v>
      </c>
      <c r="L1466" t="s">
        <v>21</v>
      </c>
      <c r="M1466" t="s">
        <v>22</v>
      </c>
      <c r="N1466" t="s">
        <v>41</v>
      </c>
    </row>
    <row r="1467" spans="1:14" x14ac:dyDescent="0.3">
      <c r="A1467">
        <v>1466</v>
      </c>
      <c r="B1467" t="s">
        <v>14</v>
      </c>
      <c r="C1467" t="s">
        <v>83</v>
      </c>
      <c r="D1467" t="s">
        <v>348</v>
      </c>
      <c r="E1467" t="s">
        <v>308</v>
      </c>
      <c r="F1467" t="s">
        <v>27</v>
      </c>
      <c r="G1467">
        <v>102.67</v>
      </c>
      <c r="H1467">
        <v>2</v>
      </c>
      <c r="I1467">
        <v>1</v>
      </c>
      <c r="J1467" t="s">
        <v>28</v>
      </c>
      <c r="K1467" t="s">
        <v>99</v>
      </c>
      <c r="L1467" t="s">
        <v>60</v>
      </c>
      <c r="M1467" t="s">
        <v>36</v>
      </c>
      <c r="N1467" t="s">
        <v>23</v>
      </c>
    </row>
    <row r="1468" spans="1:14" x14ac:dyDescent="0.3">
      <c r="A1468">
        <v>1467</v>
      </c>
      <c r="B1468" t="s">
        <v>31</v>
      </c>
      <c r="C1468" t="s">
        <v>83</v>
      </c>
      <c r="D1468" t="s">
        <v>227</v>
      </c>
      <c r="E1468" t="s">
        <v>308</v>
      </c>
      <c r="F1468" t="s">
        <v>54</v>
      </c>
      <c r="G1468">
        <v>373.07</v>
      </c>
      <c r="H1468">
        <v>1</v>
      </c>
      <c r="I1468">
        <v>1</v>
      </c>
      <c r="J1468" t="s">
        <v>19</v>
      </c>
      <c r="K1468" t="s">
        <v>66</v>
      </c>
      <c r="L1468" t="s">
        <v>21</v>
      </c>
      <c r="M1468" t="s">
        <v>36</v>
      </c>
      <c r="N1468" t="s">
        <v>95</v>
      </c>
    </row>
    <row r="1469" spans="1:14" x14ac:dyDescent="0.3">
      <c r="A1469">
        <v>1468</v>
      </c>
      <c r="B1469" t="s">
        <v>37</v>
      </c>
      <c r="C1469" t="s">
        <v>357</v>
      </c>
      <c r="D1469" t="s">
        <v>295</v>
      </c>
      <c r="E1469" t="s">
        <v>239</v>
      </c>
      <c r="F1469" t="s">
        <v>54</v>
      </c>
      <c r="G1469">
        <v>368.29</v>
      </c>
      <c r="H1469">
        <v>1</v>
      </c>
      <c r="I1469">
        <v>0</v>
      </c>
      <c r="J1469" t="s">
        <v>19</v>
      </c>
      <c r="K1469" t="s">
        <v>99</v>
      </c>
      <c r="L1469" t="s">
        <v>56</v>
      </c>
      <c r="M1469" t="s">
        <v>36</v>
      </c>
      <c r="N1469" t="s">
        <v>45</v>
      </c>
    </row>
    <row r="1470" spans="1:14" x14ac:dyDescent="0.3">
      <c r="A1470">
        <v>1469</v>
      </c>
      <c r="B1470" t="s">
        <v>31</v>
      </c>
      <c r="C1470" t="s">
        <v>96</v>
      </c>
      <c r="D1470" t="s">
        <v>252</v>
      </c>
      <c r="E1470" t="s">
        <v>84</v>
      </c>
      <c r="F1470" t="s">
        <v>27</v>
      </c>
      <c r="G1470">
        <v>150.22999999999999</v>
      </c>
      <c r="H1470">
        <v>2</v>
      </c>
      <c r="I1470">
        <v>0</v>
      </c>
      <c r="J1470" t="s">
        <v>94</v>
      </c>
      <c r="K1470" t="s">
        <v>29</v>
      </c>
      <c r="L1470" t="s">
        <v>56</v>
      </c>
      <c r="M1470" t="s">
        <v>36</v>
      </c>
      <c r="N1470" t="s">
        <v>41</v>
      </c>
    </row>
    <row r="1471" spans="1:14" x14ac:dyDescent="0.3">
      <c r="A1471">
        <v>1470</v>
      </c>
      <c r="B1471" t="s">
        <v>14</v>
      </c>
      <c r="C1471" t="s">
        <v>337</v>
      </c>
      <c r="D1471" t="s">
        <v>361</v>
      </c>
      <c r="E1471" t="s">
        <v>451</v>
      </c>
      <c r="F1471" t="s">
        <v>49</v>
      </c>
      <c r="G1471">
        <v>82.25</v>
      </c>
      <c r="H1471">
        <v>1</v>
      </c>
      <c r="I1471">
        <v>1</v>
      </c>
      <c r="J1471" t="s">
        <v>35</v>
      </c>
      <c r="K1471" t="s">
        <v>99</v>
      </c>
      <c r="L1471" t="s">
        <v>21</v>
      </c>
      <c r="M1471" t="s">
        <v>36</v>
      </c>
      <c r="N1471" t="s">
        <v>41</v>
      </c>
    </row>
    <row r="1472" spans="1:14" x14ac:dyDescent="0.3">
      <c r="A1472">
        <v>1471</v>
      </c>
      <c r="B1472" t="s">
        <v>50</v>
      </c>
      <c r="C1472" t="s">
        <v>264</v>
      </c>
      <c r="D1472" t="s">
        <v>337</v>
      </c>
      <c r="E1472" t="s">
        <v>429</v>
      </c>
      <c r="F1472" t="s">
        <v>54</v>
      </c>
      <c r="G1472">
        <v>580.91999999999996</v>
      </c>
      <c r="H1472">
        <v>1</v>
      </c>
      <c r="I1472">
        <v>0</v>
      </c>
      <c r="J1472" t="s">
        <v>35</v>
      </c>
      <c r="K1472" t="s">
        <v>29</v>
      </c>
      <c r="L1472" t="s">
        <v>56</v>
      </c>
      <c r="M1472" t="s">
        <v>36</v>
      </c>
      <c r="N1472" t="s">
        <v>41</v>
      </c>
    </row>
    <row r="1473" spans="1:14" x14ac:dyDescent="0.3">
      <c r="A1473">
        <v>1472</v>
      </c>
      <c r="B1473" t="s">
        <v>50</v>
      </c>
      <c r="C1473" t="s">
        <v>144</v>
      </c>
      <c r="D1473" t="s">
        <v>281</v>
      </c>
      <c r="E1473" t="s">
        <v>192</v>
      </c>
      <c r="F1473" t="s">
        <v>27</v>
      </c>
      <c r="G1473">
        <v>139.41999999999999</v>
      </c>
      <c r="H1473">
        <v>1</v>
      </c>
      <c r="I1473">
        <v>0</v>
      </c>
      <c r="J1473" t="s">
        <v>28</v>
      </c>
      <c r="K1473" t="s">
        <v>20</v>
      </c>
      <c r="L1473" t="s">
        <v>21</v>
      </c>
      <c r="M1473" t="s">
        <v>36</v>
      </c>
      <c r="N1473" t="s">
        <v>41</v>
      </c>
    </row>
    <row r="1474" spans="1:14" x14ac:dyDescent="0.3">
      <c r="A1474">
        <v>1473</v>
      </c>
      <c r="B1474" t="s">
        <v>14</v>
      </c>
      <c r="C1474" t="s">
        <v>315</v>
      </c>
      <c r="D1474" t="s">
        <v>145</v>
      </c>
      <c r="E1474" t="s">
        <v>42</v>
      </c>
      <c r="F1474" t="s">
        <v>49</v>
      </c>
      <c r="G1474">
        <v>81.92</v>
      </c>
      <c r="H1474">
        <v>1</v>
      </c>
      <c r="I1474">
        <v>0</v>
      </c>
      <c r="J1474" t="s">
        <v>28</v>
      </c>
      <c r="K1474" t="s">
        <v>29</v>
      </c>
      <c r="L1474" t="s">
        <v>56</v>
      </c>
      <c r="M1474" t="s">
        <v>36</v>
      </c>
      <c r="N1474" t="s">
        <v>41</v>
      </c>
    </row>
    <row r="1475" spans="1:14" x14ac:dyDescent="0.3">
      <c r="A1475">
        <v>1474</v>
      </c>
      <c r="B1475" t="s">
        <v>50</v>
      </c>
      <c r="C1475" t="s">
        <v>258</v>
      </c>
      <c r="D1475" t="s">
        <v>317</v>
      </c>
      <c r="E1475" t="s">
        <v>259</v>
      </c>
      <c r="F1475" t="s">
        <v>18</v>
      </c>
      <c r="G1475">
        <v>297.18</v>
      </c>
      <c r="H1475">
        <v>3</v>
      </c>
      <c r="I1475">
        <v>0</v>
      </c>
      <c r="J1475" t="s">
        <v>28</v>
      </c>
      <c r="K1475" t="s">
        <v>99</v>
      </c>
      <c r="L1475" t="s">
        <v>21</v>
      </c>
      <c r="M1475" t="s">
        <v>36</v>
      </c>
      <c r="N1475" t="s">
        <v>23</v>
      </c>
    </row>
    <row r="1476" spans="1:14" x14ac:dyDescent="0.3">
      <c r="A1476">
        <v>1475</v>
      </c>
      <c r="B1476" t="s">
        <v>37</v>
      </c>
      <c r="C1476" t="s">
        <v>108</v>
      </c>
      <c r="D1476" t="s">
        <v>262</v>
      </c>
      <c r="E1476" t="s">
        <v>305</v>
      </c>
      <c r="F1476" t="s">
        <v>18</v>
      </c>
      <c r="G1476">
        <v>264.06</v>
      </c>
      <c r="H1476">
        <v>3</v>
      </c>
      <c r="I1476">
        <v>0</v>
      </c>
      <c r="J1476" t="s">
        <v>28</v>
      </c>
      <c r="K1476" t="s">
        <v>99</v>
      </c>
      <c r="L1476" t="s">
        <v>21</v>
      </c>
      <c r="M1476" t="s">
        <v>22</v>
      </c>
      <c r="N1476" t="s">
        <v>23</v>
      </c>
    </row>
    <row r="1477" spans="1:14" x14ac:dyDescent="0.3">
      <c r="A1477">
        <v>1476</v>
      </c>
      <c r="B1477" t="s">
        <v>31</v>
      </c>
      <c r="C1477" t="s">
        <v>355</v>
      </c>
      <c r="D1477" t="s">
        <v>111</v>
      </c>
      <c r="E1477" t="s">
        <v>237</v>
      </c>
      <c r="F1477" t="s">
        <v>27</v>
      </c>
      <c r="G1477">
        <v>159.97999999999999</v>
      </c>
      <c r="H1477">
        <v>3</v>
      </c>
      <c r="I1477">
        <v>1</v>
      </c>
      <c r="J1477" t="s">
        <v>55</v>
      </c>
      <c r="K1477" t="s">
        <v>66</v>
      </c>
      <c r="L1477" t="s">
        <v>60</v>
      </c>
      <c r="M1477" t="s">
        <v>36</v>
      </c>
      <c r="N1477" t="s">
        <v>41</v>
      </c>
    </row>
    <row r="1478" spans="1:14" x14ac:dyDescent="0.3">
      <c r="A1478">
        <v>1477</v>
      </c>
      <c r="B1478" t="s">
        <v>37</v>
      </c>
      <c r="C1478" t="s">
        <v>321</v>
      </c>
      <c r="D1478" t="s">
        <v>269</v>
      </c>
      <c r="E1478" t="s">
        <v>358</v>
      </c>
      <c r="F1478" t="s">
        <v>18</v>
      </c>
      <c r="G1478">
        <v>320.95</v>
      </c>
      <c r="H1478">
        <v>1</v>
      </c>
      <c r="I1478">
        <v>0</v>
      </c>
      <c r="J1478" t="s">
        <v>35</v>
      </c>
      <c r="K1478" t="s">
        <v>66</v>
      </c>
      <c r="L1478" t="s">
        <v>21</v>
      </c>
      <c r="M1478" t="s">
        <v>36</v>
      </c>
      <c r="N1478" t="s">
        <v>41</v>
      </c>
    </row>
    <row r="1479" spans="1:14" x14ac:dyDescent="0.3">
      <c r="A1479">
        <v>1478</v>
      </c>
      <c r="B1479" t="s">
        <v>50</v>
      </c>
      <c r="C1479" t="s">
        <v>121</v>
      </c>
      <c r="D1479" t="s">
        <v>436</v>
      </c>
      <c r="E1479" t="s">
        <v>456</v>
      </c>
      <c r="F1479" t="s">
        <v>49</v>
      </c>
      <c r="G1479">
        <v>133.63</v>
      </c>
      <c r="H1479">
        <v>4</v>
      </c>
      <c r="I1479">
        <v>0</v>
      </c>
      <c r="J1479" t="s">
        <v>35</v>
      </c>
      <c r="K1479" t="s">
        <v>99</v>
      </c>
      <c r="L1479" t="s">
        <v>21</v>
      </c>
      <c r="M1479" t="s">
        <v>22</v>
      </c>
      <c r="N1479" t="s">
        <v>23</v>
      </c>
    </row>
    <row r="1480" spans="1:14" x14ac:dyDescent="0.3">
      <c r="A1480">
        <v>1479</v>
      </c>
      <c r="B1480" t="s">
        <v>14</v>
      </c>
      <c r="C1480" t="s">
        <v>183</v>
      </c>
      <c r="D1480" t="s">
        <v>209</v>
      </c>
      <c r="E1480" t="s">
        <v>389</v>
      </c>
      <c r="F1480" t="s">
        <v>49</v>
      </c>
      <c r="G1480">
        <v>108.92</v>
      </c>
      <c r="H1480">
        <v>1</v>
      </c>
      <c r="I1480">
        <v>0</v>
      </c>
      <c r="J1480" t="s">
        <v>35</v>
      </c>
      <c r="K1480" t="s">
        <v>44</v>
      </c>
      <c r="L1480" t="s">
        <v>60</v>
      </c>
      <c r="M1480" t="s">
        <v>36</v>
      </c>
      <c r="N1480" t="s">
        <v>41</v>
      </c>
    </row>
    <row r="1481" spans="1:14" x14ac:dyDescent="0.3">
      <c r="A1481">
        <v>1480</v>
      </c>
      <c r="B1481" t="s">
        <v>50</v>
      </c>
      <c r="C1481" t="s">
        <v>132</v>
      </c>
      <c r="D1481" t="s">
        <v>174</v>
      </c>
      <c r="E1481" t="s">
        <v>411</v>
      </c>
      <c r="F1481" t="s">
        <v>18</v>
      </c>
      <c r="G1481">
        <v>235.68</v>
      </c>
      <c r="H1481">
        <v>3</v>
      </c>
      <c r="I1481">
        <v>0</v>
      </c>
      <c r="J1481" t="s">
        <v>28</v>
      </c>
      <c r="K1481" t="s">
        <v>29</v>
      </c>
      <c r="L1481" t="s">
        <v>56</v>
      </c>
      <c r="M1481" t="s">
        <v>36</v>
      </c>
      <c r="N1481" t="s">
        <v>41</v>
      </c>
    </row>
    <row r="1482" spans="1:14" x14ac:dyDescent="0.3">
      <c r="A1482">
        <v>1481</v>
      </c>
      <c r="B1482" t="s">
        <v>14</v>
      </c>
      <c r="C1482" t="s">
        <v>262</v>
      </c>
      <c r="D1482" t="s">
        <v>132</v>
      </c>
      <c r="E1482" t="s">
        <v>246</v>
      </c>
      <c r="F1482" t="s">
        <v>18</v>
      </c>
      <c r="G1482">
        <v>272.19</v>
      </c>
      <c r="H1482">
        <v>2</v>
      </c>
      <c r="I1482">
        <v>1</v>
      </c>
      <c r="J1482" t="s">
        <v>35</v>
      </c>
      <c r="K1482" t="s">
        <v>20</v>
      </c>
      <c r="L1482" t="s">
        <v>56</v>
      </c>
      <c r="M1482" t="s">
        <v>36</v>
      </c>
      <c r="N1482" t="s">
        <v>23</v>
      </c>
    </row>
    <row r="1483" spans="1:14" x14ac:dyDescent="0.3">
      <c r="A1483">
        <v>1482</v>
      </c>
      <c r="B1483" t="s">
        <v>31</v>
      </c>
      <c r="C1483" t="s">
        <v>116</v>
      </c>
      <c r="D1483" t="s">
        <v>156</v>
      </c>
      <c r="E1483" t="s">
        <v>163</v>
      </c>
      <c r="F1483" t="s">
        <v>54</v>
      </c>
      <c r="G1483">
        <v>355.14</v>
      </c>
      <c r="H1483">
        <v>1</v>
      </c>
      <c r="I1483">
        <v>3</v>
      </c>
      <c r="J1483" t="s">
        <v>28</v>
      </c>
      <c r="K1483" t="s">
        <v>66</v>
      </c>
      <c r="L1483" t="s">
        <v>21</v>
      </c>
      <c r="M1483" t="s">
        <v>36</v>
      </c>
      <c r="N1483" t="s">
        <v>41</v>
      </c>
    </row>
    <row r="1484" spans="1:14" x14ac:dyDescent="0.3">
      <c r="A1484">
        <v>1483</v>
      </c>
      <c r="B1484" t="s">
        <v>50</v>
      </c>
      <c r="C1484" t="s">
        <v>194</v>
      </c>
      <c r="D1484" t="s">
        <v>457</v>
      </c>
      <c r="E1484" t="s">
        <v>210</v>
      </c>
      <c r="F1484" t="s">
        <v>27</v>
      </c>
      <c r="G1484">
        <v>130.41</v>
      </c>
      <c r="H1484">
        <v>1</v>
      </c>
      <c r="I1484">
        <v>0</v>
      </c>
      <c r="J1484" t="s">
        <v>35</v>
      </c>
      <c r="K1484" t="s">
        <v>99</v>
      </c>
      <c r="L1484" t="s">
        <v>21</v>
      </c>
      <c r="M1484" t="s">
        <v>36</v>
      </c>
      <c r="N1484" t="s">
        <v>41</v>
      </c>
    </row>
    <row r="1485" spans="1:14" x14ac:dyDescent="0.3">
      <c r="A1485">
        <v>1484</v>
      </c>
      <c r="B1485" t="s">
        <v>50</v>
      </c>
      <c r="C1485" t="s">
        <v>252</v>
      </c>
      <c r="D1485" t="s">
        <v>47</v>
      </c>
      <c r="E1485" t="s">
        <v>308</v>
      </c>
      <c r="F1485" t="s">
        <v>54</v>
      </c>
      <c r="G1485">
        <v>371.23</v>
      </c>
      <c r="H1485">
        <v>3</v>
      </c>
      <c r="I1485">
        <v>1</v>
      </c>
      <c r="J1485" t="s">
        <v>35</v>
      </c>
      <c r="K1485" t="s">
        <v>44</v>
      </c>
      <c r="L1485" t="s">
        <v>60</v>
      </c>
      <c r="M1485" t="s">
        <v>36</v>
      </c>
      <c r="N1485" t="s">
        <v>41</v>
      </c>
    </row>
    <row r="1486" spans="1:14" x14ac:dyDescent="0.3">
      <c r="A1486">
        <v>1485</v>
      </c>
      <c r="B1486" t="s">
        <v>14</v>
      </c>
      <c r="C1486" t="s">
        <v>261</v>
      </c>
      <c r="D1486" t="s">
        <v>319</v>
      </c>
      <c r="E1486" t="s">
        <v>272</v>
      </c>
      <c r="F1486" t="s">
        <v>49</v>
      </c>
      <c r="G1486">
        <v>121.48</v>
      </c>
      <c r="H1486">
        <v>2</v>
      </c>
      <c r="I1486">
        <v>0</v>
      </c>
      <c r="J1486" t="s">
        <v>35</v>
      </c>
      <c r="K1486" t="s">
        <v>99</v>
      </c>
      <c r="L1486" t="s">
        <v>56</v>
      </c>
      <c r="M1486" t="s">
        <v>36</v>
      </c>
      <c r="N1486" t="s">
        <v>23</v>
      </c>
    </row>
    <row r="1487" spans="1:14" x14ac:dyDescent="0.3">
      <c r="A1487">
        <v>1486</v>
      </c>
      <c r="B1487" t="s">
        <v>37</v>
      </c>
      <c r="C1487" t="s">
        <v>75</v>
      </c>
      <c r="D1487" t="s">
        <v>280</v>
      </c>
      <c r="E1487" t="s">
        <v>414</v>
      </c>
      <c r="F1487" t="s">
        <v>49</v>
      </c>
      <c r="G1487">
        <v>121.43</v>
      </c>
      <c r="H1487">
        <v>2</v>
      </c>
      <c r="I1487">
        <v>0</v>
      </c>
      <c r="J1487" t="s">
        <v>35</v>
      </c>
      <c r="K1487" t="s">
        <v>99</v>
      </c>
      <c r="L1487" t="s">
        <v>21</v>
      </c>
      <c r="M1487" t="s">
        <v>36</v>
      </c>
      <c r="N1487" t="s">
        <v>41</v>
      </c>
    </row>
    <row r="1488" spans="1:14" x14ac:dyDescent="0.3">
      <c r="A1488">
        <v>1487</v>
      </c>
      <c r="B1488" t="s">
        <v>50</v>
      </c>
      <c r="C1488" t="s">
        <v>450</v>
      </c>
      <c r="D1488" t="s">
        <v>258</v>
      </c>
      <c r="E1488" t="s">
        <v>89</v>
      </c>
      <c r="F1488" t="s">
        <v>27</v>
      </c>
      <c r="G1488">
        <v>219.32</v>
      </c>
      <c r="H1488">
        <v>2</v>
      </c>
      <c r="I1488">
        <v>2</v>
      </c>
      <c r="J1488" t="s">
        <v>28</v>
      </c>
      <c r="K1488" t="s">
        <v>29</v>
      </c>
      <c r="L1488" t="s">
        <v>21</v>
      </c>
      <c r="M1488" t="s">
        <v>36</v>
      </c>
      <c r="N1488" t="s">
        <v>23</v>
      </c>
    </row>
    <row r="1489" spans="1:14" x14ac:dyDescent="0.3">
      <c r="A1489">
        <v>1488</v>
      </c>
      <c r="B1489" t="s">
        <v>31</v>
      </c>
      <c r="C1489" t="s">
        <v>42</v>
      </c>
      <c r="D1489" t="s">
        <v>93</v>
      </c>
      <c r="E1489" t="s">
        <v>80</v>
      </c>
      <c r="F1489" t="s">
        <v>18</v>
      </c>
      <c r="G1489">
        <v>244.93</v>
      </c>
      <c r="H1489">
        <v>4</v>
      </c>
      <c r="I1489">
        <v>0</v>
      </c>
      <c r="J1489" t="s">
        <v>28</v>
      </c>
      <c r="K1489" t="s">
        <v>20</v>
      </c>
      <c r="L1489" t="s">
        <v>56</v>
      </c>
      <c r="M1489" t="s">
        <v>36</v>
      </c>
      <c r="N1489" t="s">
        <v>45</v>
      </c>
    </row>
    <row r="1490" spans="1:14" x14ac:dyDescent="0.3">
      <c r="A1490">
        <v>1489</v>
      </c>
      <c r="B1490" t="s">
        <v>14</v>
      </c>
      <c r="C1490" t="s">
        <v>342</v>
      </c>
      <c r="D1490" t="s">
        <v>87</v>
      </c>
      <c r="E1490" t="s">
        <v>416</v>
      </c>
      <c r="F1490" t="s">
        <v>27</v>
      </c>
      <c r="G1490">
        <v>188.13</v>
      </c>
      <c r="H1490">
        <v>4</v>
      </c>
      <c r="I1490">
        <v>1</v>
      </c>
      <c r="J1490" t="s">
        <v>35</v>
      </c>
      <c r="K1490" t="s">
        <v>99</v>
      </c>
      <c r="L1490" t="s">
        <v>21</v>
      </c>
      <c r="M1490" t="s">
        <v>22</v>
      </c>
      <c r="N1490" t="s">
        <v>23</v>
      </c>
    </row>
    <row r="1491" spans="1:14" x14ac:dyDescent="0.3">
      <c r="A1491">
        <v>1490</v>
      </c>
      <c r="B1491" t="s">
        <v>31</v>
      </c>
      <c r="C1491" t="s">
        <v>270</v>
      </c>
      <c r="D1491" t="s">
        <v>67</v>
      </c>
      <c r="E1491" t="s">
        <v>472</v>
      </c>
      <c r="F1491" t="s">
        <v>27</v>
      </c>
      <c r="G1491">
        <v>113.72</v>
      </c>
      <c r="H1491">
        <v>1</v>
      </c>
      <c r="I1491">
        <v>0</v>
      </c>
      <c r="J1491" t="s">
        <v>28</v>
      </c>
      <c r="K1491" t="s">
        <v>20</v>
      </c>
      <c r="L1491" t="s">
        <v>56</v>
      </c>
      <c r="M1491" t="s">
        <v>36</v>
      </c>
      <c r="N1491" t="s">
        <v>45</v>
      </c>
    </row>
    <row r="1492" spans="1:14" x14ac:dyDescent="0.3">
      <c r="A1492">
        <v>1491</v>
      </c>
      <c r="B1492" t="s">
        <v>37</v>
      </c>
      <c r="C1492" t="s">
        <v>89</v>
      </c>
      <c r="D1492" t="s">
        <v>183</v>
      </c>
      <c r="E1492" t="s">
        <v>375</v>
      </c>
      <c r="F1492" t="s">
        <v>27</v>
      </c>
      <c r="G1492">
        <v>122.38</v>
      </c>
      <c r="H1492">
        <v>2</v>
      </c>
      <c r="I1492">
        <v>0</v>
      </c>
      <c r="J1492" t="s">
        <v>35</v>
      </c>
      <c r="K1492" t="s">
        <v>44</v>
      </c>
      <c r="L1492" t="s">
        <v>70</v>
      </c>
      <c r="M1492" t="s">
        <v>36</v>
      </c>
      <c r="N1492" t="s">
        <v>41</v>
      </c>
    </row>
    <row r="1493" spans="1:14" x14ac:dyDescent="0.3">
      <c r="A1493">
        <v>1492</v>
      </c>
      <c r="B1493" t="s">
        <v>31</v>
      </c>
      <c r="C1493" t="s">
        <v>265</v>
      </c>
      <c r="D1493" t="s">
        <v>261</v>
      </c>
      <c r="E1493" t="s">
        <v>244</v>
      </c>
      <c r="F1493" t="s">
        <v>49</v>
      </c>
      <c r="G1493">
        <v>88.65</v>
      </c>
      <c r="H1493">
        <v>1</v>
      </c>
      <c r="I1493">
        <v>0</v>
      </c>
      <c r="J1493" t="s">
        <v>35</v>
      </c>
      <c r="K1493" t="s">
        <v>66</v>
      </c>
      <c r="L1493" t="s">
        <v>56</v>
      </c>
      <c r="M1493" t="s">
        <v>36</v>
      </c>
      <c r="N1493" t="s">
        <v>45</v>
      </c>
    </row>
    <row r="1494" spans="1:14" x14ac:dyDescent="0.3">
      <c r="A1494">
        <v>1493</v>
      </c>
      <c r="B1494" t="s">
        <v>50</v>
      </c>
      <c r="C1494" t="s">
        <v>310</v>
      </c>
      <c r="D1494" t="s">
        <v>165</v>
      </c>
      <c r="E1494" t="s">
        <v>427</v>
      </c>
      <c r="F1494" t="s">
        <v>54</v>
      </c>
      <c r="G1494">
        <v>361.56</v>
      </c>
      <c r="H1494">
        <v>2</v>
      </c>
      <c r="I1494">
        <v>0</v>
      </c>
      <c r="J1494" t="s">
        <v>28</v>
      </c>
      <c r="K1494" t="s">
        <v>20</v>
      </c>
      <c r="L1494" t="s">
        <v>21</v>
      </c>
      <c r="M1494" t="s">
        <v>36</v>
      </c>
      <c r="N1494" t="s">
        <v>95</v>
      </c>
    </row>
    <row r="1495" spans="1:14" x14ac:dyDescent="0.3">
      <c r="A1495">
        <v>1494</v>
      </c>
      <c r="B1495" t="s">
        <v>31</v>
      </c>
      <c r="C1495" t="s">
        <v>107</v>
      </c>
      <c r="D1495" t="s">
        <v>317</v>
      </c>
      <c r="E1495" t="s">
        <v>243</v>
      </c>
      <c r="F1495" t="s">
        <v>18</v>
      </c>
      <c r="G1495">
        <v>193.24</v>
      </c>
      <c r="H1495">
        <v>1</v>
      </c>
      <c r="I1495">
        <v>0</v>
      </c>
      <c r="J1495" t="s">
        <v>28</v>
      </c>
      <c r="K1495" t="s">
        <v>20</v>
      </c>
      <c r="L1495" t="s">
        <v>56</v>
      </c>
      <c r="M1495" t="s">
        <v>36</v>
      </c>
      <c r="N1495" t="s">
        <v>41</v>
      </c>
    </row>
    <row r="1496" spans="1:14" x14ac:dyDescent="0.3">
      <c r="A1496">
        <v>1495</v>
      </c>
      <c r="B1496" t="s">
        <v>31</v>
      </c>
      <c r="C1496" t="s">
        <v>339</v>
      </c>
      <c r="D1496" t="s">
        <v>161</v>
      </c>
      <c r="E1496" t="s">
        <v>380</v>
      </c>
      <c r="F1496" t="s">
        <v>27</v>
      </c>
      <c r="G1496">
        <v>149.79</v>
      </c>
      <c r="H1496">
        <v>4</v>
      </c>
      <c r="I1496">
        <v>1</v>
      </c>
      <c r="J1496" t="s">
        <v>19</v>
      </c>
      <c r="K1496" t="s">
        <v>29</v>
      </c>
      <c r="L1496" t="s">
        <v>21</v>
      </c>
      <c r="M1496" t="s">
        <v>22</v>
      </c>
      <c r="N1496" t="s">
        <v>41</v>
      </c>
    </row>
    <row r="1497" spans="1:14" x14ac:dyDescent="0.3">
      <c r="A1497">
        <v>1496</v>
      </c>
      <c r="B1497" t="s">
        <v>50</v>
      </c>
      <c r="C1497" t="s">
        <v>247</v>
      </c>
      <c r="D1497" t="s">
        <v>67</v>
      </c>
      <c r="E1497" t="s">
        <v>330</v>
      </c>
      <c r="F1497" t="s">
        <v>49</v>
      </c>
      <c r="G1497">
        <v>112.97</v>
      </c>
      <c r="H1497">
        <v>1</v>
      </c>
      <c r="I1497">
        <v>1</v>
      </c>
      <c r="J1497" t="s">
        <v>55</v>
      </c>
      <c r="K1497" t="s">
        <v>99</v>
      </c>
      <c r="L1497" t="s">
        <v>21</v>
      </c>
      <c r="M1497" t="s">
        <v>36</v>
      </c>
      <c r="N1497" t="s">
        <v>41</v>
      </c>
    </row>
    <row r="1498" spans="1:14" x14ac:dyDescent="0.3">
      <c r="A1498">
        <v>1497</v>
      </c>
      <c r="B1498" t="s">
        <v>14</v>
      </c>
      <c r="C1498" t="s">
        <v>241</v>
      </c>
      <c r="D1498" t="s">
        <v>398</v>
      </c>
      <c r="E1498" t="s">
        <v>362</v>
      </c>
      <c r="F1498" t="s">
        <v>54</v>
      </c>
      <c r="G1498">
        <v>318.2</v>
      </c>
      <c r="H1498">
        <v>1</v>
      </c>
      <c r="I1498">
        <v>0</v>
      </c>
      <c r="J1498" t="s">
        <v>35</v>
      </c>
      <c r="K1498" t="s">
        <v>29</v>
      </c>
      <c r="L1498" t="s">
        <v>60</v>
      </c>
      <c r="M1498" t="s">
        <v>36</v>
      </c>
      <c r="N1498" t="s">
        <v>41</v>
      </c>
    </row>
    <row r="1499" spans="1:14" x14ac:dyDescent="0.3">
      <c r="A1499">
        <v>1498</v>
      </c>
      <c r="B1499" t="s">
        <v>50</v>
      </c>
      <c r="C1499" t="s">
        <v>437</v>
      </c>
      <c r="D1499" t="s">
        <v>219</v>
      </c>
      <c r="E1499" t="s">
        <v>420</v>
      </c>
      <c r="F1499" t="s">
        <v>54</v>
      </c>
      <c r="G1499">
        <v>592.16</v>
      </c>
      <c r="H1499">
        <v>1</v>
      </c>
      <c r="I1499">
        <v>0</v>
      </c>
      <c r="J1499" t="s">
        <v>28</v>
      </c>
      <c r="K1499" t="s">
        <v>20</v>
      </c>
      <c r="L1499" t="s">
        <v>21</v>
      </c>
      <c r="M1499" t="s">
        <v>36</v>
      </c>
      <c r="N1499" t="s">
        <v>41</v>
      </c>
    </row>
    <row r="1500" spans="1:14" x14ac:dyDescent="0.3">
      <c r="A1500">
        <v>1499</v>
      </c>
      <c r="B1500" t="s">
        <v>50</v>
      </c>
      <c r="C1500" t="s">
        <v>158</v>
      </c>
      <c r="D1500" t="s">
        <v>275</v>
      </c>
      <c r="E1500" t="s">
        <v>373</v>
      </c>
      <c r="F1500" t="s">
        <v>54</v>
      </c>
      <c r="G1500">
        <v>582.04</v>
      </c>
      <c r="H1500">
        <v>2</v>
      </c>
      <c r="I1500">
        <v>2</v>
      </c>
      <c r="J1500" t="s">
        <v>28</v>
      </c>
      <c r="K1500" t="s">
        <v>44</v>
      </c>
      <c r="L1500" t="s">
        <v>70</v>
      </c>
      <c r="M1500" t="s">
        <v>36</v>
      </c>
      <c r="N1500" t="s">
        <v>41</v>
      </c>
    </row>
    <row r="1501" spans="1:14" x14ac:dyDescent="0.3">
      <c r="A1501">
        <v>1500</v>
      </c>
      <c r="B1501" t="s">
        <v>50</v>
      </c>
      <c r="C1501" t="s">
        <v>53</v>
      </c>
      <c r="D1501" t="s">
        <v>433</v>
      </c>
      <c r="E1501" t="s">
        <v>109</v>
      </c>
      <c r="F1501" t="s">
        <v>18</v>
      </c>
      <c r="G1501">
        <v>336.27</v>
      </c>
      <c r="H1501">
        <v>2</v>
      </c>
      <c r="I1501">
        <v>0</v>
      </c>
      <c r="J1501" t="s">
        <v>94</v>
      </c>
      <c r="K1501" t="s">
        <v>20</v>
      </c>
      <c r="L1501" t="s">
        <v>56</v>
      </c>
      <c r="M1501" t="s">
        <v>36</v>
      </c>
      <c r="N1501" t="s">
        <v>95</v>
      </c>
    </row>
    <row r="1502" spans="1:14" x14ac:dyDescent="0.3">
      <c r="A1502">
        <v>1501</v>
      </c>
      <c r="B1502" t="s">
        <v>31</v>
      </c>
      <c r="C1502" t="s">
        <v>39</v>
      </c>
      <c r="D1502" t="s">
        <v>367</v>
      </c>
      <c r="E1502" t="s">
        <v>40</v>
      </c>
      <c r="F1502" t="s">
        <v>18</v>
      </c>
      <c r="G1502">
        <v>225.96</v>
      </c>
      <c r="H1502">
        <v>1</v>
      </c>
      <c r="I1502">
        <v>0</v>
      </c>
      <c r="J1502" t="s">
        <v>28</v>
      </c>
      <c r="K1502" t="s">
        <v>44</v>
      </c>
      <c r="L1502" t="s">
        <v>56</v>
      </c>
      <c r="M1502" t="s">
        <v>36</v>
      </c>
      <c r="N1502" t="s">
        <v>41</v>
      </c>
    </row>
    <row r="1503" spans="1:14" x14ac:dyDescent="0.3">
      <c r="A1503">
        <v>1502</v>
      </c>
      <c r="B1503" t="s">
        <v>31</v>
      </c>
      <c r="C1503" t="s">
        <v>111</v>
      </c>
      <c r="D1503" t="s">
        <v>362</v>
      </c>
      <c r="E1503" t="s">
        <v>46</v>
      </c>
      <c r="F1503" t="s">
        <v>27</v>
      </c>
      <c r="G1503">
        <v>126.4</v>
      </c>
      <c r="H1503">
        <v>4</v>
      </c>
      <c r="I1503">
        <v>1</v>
      </c>
      <c r="J1503" t="s">
        <v>28</v>
      </c>
      <c r="K1503" t="s">
        <v>66</v>
      </c>
      <c r="L1503" t="s">
        <v>21</v>
      </c>
      <c r="M1503" t="s">
        <v>22</v>
      </c>
      <c r="N1503" t="s">
        <v>41</v>
      </c>
    </row>
    <row r="1504" spans="1:14" x14ac:dyDescent="0.3">
      <c r="A1504">
        <v>1503</v>
      </c>
      <c r="B1504" t="s">
        <v>31</v>
      </c>
      <c r="C1504" t="s">
        <v>274</v>
      </c>
      <c r="D1504" t="s">
        <v>162</v>
      </c>
      <c r="E1504" t="s">
        <v>17</v>
      </c>
      <c r="F1504" t="s">
        <v>49</v>
      </c>
      <c r="G1504">
        <v>107.58</v>
      </c>
      <c r="H1504">
        <v>2</v>
      </c>
      <c r="I1504">
        <v>2</v>
      </c>
      <c r="J1504" t="s">
        <v>28</v>
      </c>
      <c r="K1504" t="s">
        <v>44</v>
      </c>
      <c r="L1504" t="s">
        <v>21</v>
      </c>
      <c r="M1504" t="s">
        <v>36</v>
      </c>
      <c r="N1504" t="s">
        <v>41</v>
      </c>
    </row>
    <row r="1505" spans="1:14" x14ac:dyDescent="0.3">
      <c r="A1505">
        <v>1504</v>
      </c>
      <c r="B1505" t="s">
        <v>14</v>
      </c>
      <c r="C1505" t="s">
        <v>392</v>
      </c>
      <c r="D1505" t="s">
        <v>394</v>
      </c>
      <c r="E1505" t="s">
        <v>224</v>
      </c>
      <c r="F1505" t="s">
        <v>49</v>
      </c>
      <c r="G1505">
        <v>109.43</v>
      </c>
      <c r="H1505">
        <v>1</v>
      </c>
      <c r="I1505">
        <v>1</v>
      </c>
      <c r="J1505" t="s">
        <v>19</v>
      </c>
      <c r="K1505" t="s">
        <v>20</v>
      </c>
      <c r="L1505" t="s">
        <v>56</v>
      </c>
      <c r="M1505" t="s">
        <v>36</v>
      </c>
      <c r="N1505" t="s">
        <v>45</v>
      </c>
    </row>
    <row r="1506" spans="1:14" x14ac:dyDescent="0.3">
      <c r="A1506">
        <v>1505</v>
      </c>
      <c r="B1506" t="s">
        <v>50</v>
      </c>
      <c r="C1506" t="s">
        <v>184</v>
      </c>
      <c r="D1506" t="s">
        <v>76</v>
      </c>
      <c r="E1506" t="s">
        <v>157</v>
      </c>
      <c r="F1506" t="s">
        <v>49</v>
      </c>
      <c r="G1506">
        <v>92.96</v>
      </c>
      <c r="H1506">
        <v>3</v>
      </c>
      <c r="I1506">
        <v>0</v>
      </c>
      <c r="J1506" t="s">
        <v>35</v>
      </c>
      <c r="K1506" t="s">
        <v>66</v>
      </c>
      <c r="L1506" t="s">
        <v>21</v>
      </c>
      <c r="M1506" t="s">
        <v>36</v>
      </c>
      <c r="N1506" t="s">
        <v>23</v>
      </c>
    </row>
    <row r="1507" spans="1:14" x14ac:dyDescent="0.3">
      <c r="A1507">
        <v>1506</v>
      </c>
      <c r="B1507" t="s">
        <v>37</v>
      </c>
      <c r="C1507" t="s">
        <v>283</v>
      </c>
      <c r="D1507" t="s">
        <v>231</v>
      </c>
      <c r="E1507" t="s">
        <v>102</v>
      </c>
      <c r="F1507" t="s">
        <v>18</v>
      </c>
      <c r="G1507">
        <v>315.33</v>
      </c>
      <c r="H1507">
        <v>1</v>
      </c>
      <c r="I1507">
        <v>0</v>
      </c>
      <c r="J1507" t="s">
        <v>35</v>
      </c>
      <c r="K1507" t="s">
        <v>99</v>
      </c>
      <c r="L1507" t="s">
        <v>21</v>
      </c>
      <c r="M1507" t="s">
        <v>22</v>
      </c>
      <c r="N1507" t="s">
        <v>41</v>
      </c>
    </row>
    <row r="1508" spans="1:14" x14ac:dyDescent="0.3">
      <c r="A1508">
        <v>1507</v>
      </c>
      <c r="B1508" t="s">
        <v>31</v>
      </c>
      <c r="C1508" t="s">
        <v>39</v>
      </c>
      <c r="D1508" t="s">
        <v>134</v>
      </c>
      <c r="E1508" t="s">
        <v>262</v>
      </c>
      <c r="F1508" t="s">
        <v>49</v>
      </c>
      <c r="G1508">
        <v>79.040000000000006</v>
      </c>
      <c r="H1508">
        <v>2</v>
      </c>
      <c r="I1508">
        <v>0</v>
      </c>
      <c r="J1508" t="s">
        <v>19</v>
      </c>
      <c r="K1508" t="s">
        <v>20</v>
      </c>
      <c r="L1508" t="s">
        <v>56</v>
      </c>
      <c r="M1508" t="s">
        <v>36</v>
      </c>
      <c r="N1508" t="s">
        <v>95</v>
      </c>
    </row>
    <row r="1509" spans="1:14" x14ac:dyDescent="0.3">
      <c r="A1509">
        <v>1508</v>
      </c>
      <c r="B1509" t="s">
        <v>50</v>
      </c>
      <c r="C1509" t="s">
        <v>90</v>
      </c>
      <c r="D1509" t="s">
        <v>177</v>
      </c>
      <c r="E1509" t="s">
        <v>390</v>
      </c>
      <c r="F1509" t="s">
        <v>54</v>
      </c>
      <c r="G1509">
        <v>458.25</v>
      </c>
      <c r="H1509">
        <v>3</v>
      </c>
      <c r="I1509">
        <v>2</v>
      </c>
      <c r="J1509" t="s">
        <v>94</v>
      </c>
      <c r="K1509" t="s">
        <v>20</v>
      </c>
      <c r="L1509" t="s">
        <v>21</v>
      </c>
      <c r="M1509" t="s">
        <v>22</v>
      </c>
      <c r="N1509" t="s">
        <v>41</v>
      </c>
    </row>
    <row r="1510" spans="1:14" x14ac:dyDescent="0.3">
      <c r="A1510">
        <v>1509</v>
      </c>
      <c r="B1510" t="s">
        <v>14</v>
      </c>
      <c r="C1510" t="s">
        <v>88</v>
      </c>
      <c r="D1510" t="s">
        <v>402</v>
      </c>
      <c r="E1510" t="s">
        <v>108</v>
      </c>
      <c r="F1510" t="s">
        <v>54</v>
      </c>
      <c r="G1510">
        <v>448.5</v>
      </c>
      <c r="H1510">
        <v>2</v>
      </c>
      <c r="I1510">
        <v>0</v>
      </c>
      <c r="J1510" t="s">
        <v>35</v>
      </c>
      <c r="K1510" t="s">
        <v>29</v>
      </c>
      <c r="L1510" t="s">
        <v>70</v>
      </c>
      <c r="M1510" t="s">
        <v>36</v>
      </c>
      <c r="N1510" t="s">
        <v>41</v>
      </c>
    </row>
    <row r="1511" spans="1:14" x14ac:dyDescent="0.3">
      <c r="A1511">
        <v>1510</v>
      </c>
      <c r="B1511" t="s">
        <v>31</v>
      </c>
      <c r="C1511" t="s">
        <v>379</v>
      </c>
      <c r="D1511" t="s">
        <v>407</v>
      </c>
      <c r="E1511" t="s">
        <v>111</v>
      </c>
      <c r="F1511" t="s">
        <v>49</v>
      </c>
      <c r="G1511">
        <v>63.85</v>
      </c>
      <c r="H1511">
        <v>1</v>
      </c>
      <c r="I1511">
        <v>1</v>
      </c>
      <c r="J1511" t="s">
        <v>35</v>
      </c>
      <c r="K1511" t="s">
        <v>44</v>
      </c>
      <c r="L1511" t="s">
        <v>21</v>
      </c>
      <c r="M1511" t="s">
        <v>36</v>
      </c>
      <c r="N1511" t="s">
        <v>41</v>
      </c>
    </row>
    <row r="1512" spans="1:14" x14ac:dyDescent="0.3">
      <c r="A1512">
        <v>1511</v>
      </c>
      <c r="B1512" t="s">
        <v>50</v>
      </c>
      <c r="C1512" t="s">
        <v>63</v>
      </c>
      <c r="D1512" t="s">
        <v>64</v>
      </c>
      <c r="E1512" t="s">
        <v>186</v>
      </c>
      <c r="F1512" t="s">
        <v>49</v>
      </c>
      <c r="G1512">
        <v>156.37</v>
      </c>
      <c r="H1512">
        <v>1</v>
      </c>
      <c r="I1512">
        <v>0</v>
      </c>
      <c r="J1512" t="s">
        <v>35</v>
      </c>
      <c r="K1512" t="s">
        <v>99</v>
      </c>
      <c r="L1512" t="s">
        <v>21</v>
      </c>
      <c r="M1512" t="s">
        <v>22</v>
      </c>
      <c r="N1512" t="s">
        <v>30</v>
      </c>
    </row>
    <row r="1513" spans="1:14" x14ac:dyDescent="0.3">
      <c r="A1513">
        <v>1512</v>
      </c>
      <c r="B1513" t="s">
        <v>50</v>
      </c>
      <c r="C1513" t="s">
        <v>65</v>
      </c>
      <c r="D1513" t="s">
        <v>24</v>
      </c>
      <c r="E1513" t="s">
        <v>376</v>
      </c>
      <c r="F1513" t="s">
        <v>27</v>
      </c>
      <c r="G1513">
        <v>205.57</v>
      </c>
      <c r="H1513">
        <v>3</v>
      </c>
      <c r="I1513">
        <v>0</v>
      </c>
      <c r="J1513" t="s">
        <v>28</v>
      </c>
      <c r="K1513" t="s">
        <v>66</v>
      </c>
      <c r="L1513" t="s">
        <v>21</v>
      </c>
      <c r="M1513" t="s">
        <v>22</v>
      </c>
      <c r="N1513" t="s">
        <v>41</v>
      </c>
    </row>
    <row r="1514" spans="1:14" x14ac:dyDescent="0.3">
      <c r="A1514">
        <v>1513</v>
      </c>
      <c r="B1514" t="s">
        <v>37</v>
      </c>
      <c r="C1514" t="s">
        <v>364</v>
      </c>
      <c r="D1514" t="s">
        <v>207</v>
      </c>
      <c r="E1514" t="s">
        <v>62</v>
      </c>
      <c r="F1514" t="s">
        <v>27</v>
      </c>
      <c r="G1514">
        <v>171.52</v>
      </c>
      <c r="H1514">
        <v>1</v>
      </c>
      <c r="I1514">
        <v>0</v>
      </c>
      <c r="J1514" t="s">
        <v>94</v>
      </c>
      <c r="K1514" t="s">
        <v>66</v>
      </c>
      <c r="L1514" t="s">
        <v>56</v>
      </c>
      <c r="M1514" t="s">
        <v>36</v>
      </c>
      <c r="N1514" t="s">
        <v>41</v>
      </c>
    </row>
    <row r="1515" spans="1:14" x14ac:dyDescent="0.3">
      <c r="A1515">
        <v>1514</v>
      </c>
      <c r="B1515" t="s">
        <v>14</v>
      </c>
      <c r="C1515" t="s">
        <v>330</v>
      </c>
      <c r="D1515" t="s">
        <v>307</v>
      </c>
      <c r="E1515" t="s">
        <v>471</v>
      </c>
      <c r="F1515" t="s">
        <v>27</v>
      </c>
      <c r="G1515">
        <v>114.93</v>
      </c>
      <c r="H1515">
        <v>3</v>
      </c>
      <c r="I1515">
        <v>2</v>
      </c>
      <c r="J1515" t="s">
        <v>35</v>
      </c>
      <c r="K1515" t="s">
        <v>66</v>
      </c>
      <c r="L1515" t="s">
        <v>56</v>
      </c>
      <c r="M1515" t="s">
        <v>22</v>
      </c>
      <c r="N1515" t="s">
        <v>41</v>
      </c>
    </row>
    <row r="1516" spans="1:14" x14ac:dyDescent="0.3">
      <c r="A1516">
        <v>1515</v>
      </c>
      <c r="B1516" t="s">
        <v>14</v>
      </c>
      <c r="C1516" t="s">
        <v>223</v>
      </c>
      <c r="D1516" t="s">
        <v>79</v>
      </c>
      <c r="E1516" t="s">
        <v>219</v>
      </c>
      <c r="F1516" t="s">
        <v>54</v>
      </c>
      <c r="G1516">
        <v>330.15</v>
      </c>
      <c r="H1516">
        <v>1</v>
      </c>
      <c r="I1516">
        <v>0</v>
      </c>
      <c r="J1516" t="s">
        <v>28</v>
      </c>
      <c r="K1516" t="s">
        <v>99</v>
      </c>
      <c r="L1516" t="s">
        <v>21</v>
      </c>
      <c r="M1516" t="s">
        <v>22</v>
      </c>
      <c r="N1516" t="s">
        <v>41</v>
      </c>
    </row>
    <row r="1517" spans="1:14" x14ac:dyDescent="0.3">
      <c r="A1517">
        <v>1516</v>
      </c>
      <c r="B1517" t="s">
        <v>37</v>
      </c>
      <c r="C1517" t="s">
        <v>300</v>
      </c>
      <c r="D1517" t="s">
        <v>412</v>
      </c>
      <c r="E1517" t="s">
        <v>189</v>
      </c>
      <c r="F1517" t="s">
        <v>49</v>
      </c>
      <c r="G1517">
        <v>140.22</v>
      </c>
      <c r="H1517">
        <v>1</v>
      </c>
      <c r="I1517">
        <v>0</v>
      </c>
      <c r="J1517" t="s">
        <v>28</v>
      </c>
      <c r="K1517" t="s">
        <v>20</v>
      </c>
      <c r="L1517" t="s">
        <v>21</v>
      </c>
      <c r="M1517" t="s">
        <v>36</v>
      </c>
      <c r="N1517" t="s">
        <v>41</v>
      </c>
    </row>
    <row r="1518" spans="1:14" x14ac:dyDescent="0.3">
      <c r="A1518">
        <v>1517</v>
      </c>
      <c r="B1518" t="s">
        <v>14</v>
      </c>
      <c r="C1518" t="s">
        <v>353</v>
      </c>
      <c r="D1518" t="s">
        <v>282</v>
      </c>
      <c r="E1518" t="s">
        <v>145</v>
      </c>
      <c r="F1518" t="s">
        <v>18</v>
      </c>
      <c r="G1518">
        <v>181.93</v>
      </c>
      <c r="H1518">
        <v>3</v>
      </c>
      <c r="I1518">
        <v>0</v>
      </c>
      <c r="J1518" t="s">
        <v>28</v>
      </c>
      <c r="K1518" t="s">
        <v>99</v>
      </c>
      <c r="L1518" t="s">
        <v>60</v>
      </c>
      <c r="M1518" t="s">
        <v>22</v>
      </c>
      <c r="N1518" t="s">
        <v>45</v>
      </c>
    </row>
    <row r="1519" spans="1:14" x14ac:dyDescent="0.3">
      <c r="A1519">
        <v>1518</v>
      </c>
      <c r="B1519" t="s">
        <v>14</v>
      </c>
      <c r="C1519" t="s">
        <v>110</v>
      </c>
      <c r="D1519" t="s">
        <v>67</v>
      </c>
      <c r="E1519" t="s">
        <v>444</v>
      </c>
      <c r="F1519" t="s">
        <v>49</v>
      </c>
      <c r="G1519">
        <v>118.22</v>
      </c>
      <c r="H1519">
        <v>3</v>
      </c>
      <c r="I1519">
        <v>1</v>
      </c>
      <c r="J1519" t="s">
        <v>28</v>
      </c>
      <c r="K1519" t="s">
        <v>44</v>
      </c>
      <c r="L1519" t="s">
        <v>21</v>
      </c>
      <c r="M1519" t="s">
        <v>36</v>
      </c>
      <c r="N1519" t="s">
        <v>45</v>
      </c>
    </row>
    <row r="1520" spans="1:14" x14ac:dyDescent="0.3">
      <c r="A1520">
        <v>1519</v>
      </c>
      <c r="B1520" t="s">
        <v>14</v>
      </c>
      <c r="C1520" t="s">
        <v>426</v>
      </c>
      <c r="D1520" t="s">
        <v>285</v>
      </c>
      <c r="E1520" t="s">
        <v>301</v>
      </c>
      <c r="F1520" t="s">
        <v>54</v>
      </c>
      <c r="G1520">
        <v>277.12</v>
      </c>
      <c r="H1520">
        <v>1</v>
      </c>
      <c r="I1520">
        <v>0</v>
      </c>
      <c r="J1520" t="s">
        <v>28</v>
      </c>
      <c r="K1520" t="s">
        <v>29</v>
      </c>
      <c r="L1520" t="s">
        <v>21</v>
      </c>
      <c r="M1520" t="s">
        <v>36</v>
      </c>
      <c r="N1520" t="s">
        <v>41</v>
      </c>
    </row>
    <row r="1521" spans="1:14" x14ac:dyDescent="0.3">
      <c r="A1521">
        <v>1520</v>
      </c>
      <c r="B1521" t="s">
        <v>31</v>
      </c>
      <c r="C1521" t="s">
        <v>330</v>
      </c>
      <c r="D1521" t="s">
        <v>403</v>
      </c>
      <c r="E1521" t="s">
        <v>251</v>
      </c>
      <c r="F1521" t="s">
        <v>27</v>
      </c>
      <c r="G1521">
        <v>135.87</v>
      </c>
      <c r="H1521">
        <v>4</v>
      </c>
      <c r="I1521">
        <v>0</v>
      </c>
      <c r="J1521" t="s">
        <v>35</v>
      </c>
      <c r="K1521" t="s">
        <v>20</v>
      </c>
      <c r="L1521" t="s">
        <v>60</v>
      </c>
      <c r="M1521" t="s">
        <v>22</v>
      </c>
      <c r="N1521" t="s">
        <v>41</v>
      </c>
    </row>
    <row r="1522" spans="1:14" x14ac:dyDescent="0.3">
      <c r="A1522">
        <v>1521</v>
      </c>
      <c r="B1522" t="s">
        <v>50</v>
      </c>
      <c r="C1522" t="s">
        <v>73</v>
      </c>
      <c r="D1522" t="s">
        <v>228</v>
      </c>
      <c r="E1522" t="s">
        <v>61</v>
      </c>
      <c r="F1522" t="s">
        <v>49</v>
      </c>
      <c r="G1522">
        <v>116.54</v>
      </c>
      <c r="H1522">
        <v>4</v>
      </c>
      <c r="I1522">
        <v>0</v>
      </c>
      <c r="J1522" t="s">
        <v>28</v>
      </c>
      <c r="K1522" t="s">
        <v>44</v>
      </c>
      <c r="L1522" t="s">
        <v>60</v>
      </c>
      <c r="M1522" t="s">
        <v>36</v>
      </c>
      <c r="N1522" t="s">
        <v>41</v>
      </c>
    </row>
    <row r="1523" spans="1:14" x14ac:dyDescent="0.3">
      <c r="A1523">
        <v>1522</v>
      </c>
      <c r="B1523" t="s">
        <v>50</v>
      </c>
      <c r="C1523" t="s">
        <v>258</v>
      </c>
      <c r="D1523" t="s">
        <v>287</v>
      </c>
      <c r="E1523" t="s">
        <v>352</v>
      </c>
      <c r="F1523" t="s">
        <v>49</v>
      </c>
      <c r="G1523">
        <v>151.59</v>
      </c>
      <c r="H1523">
        <v>1</v>
      </c>
      <c r="I1523">
        <v>0</v>
      </c>
      <c r="J1523" t="s">
        <v>55</v>
      </c>
      <c r="K1523" t="s">
        <v>44</v>
      </c>
      <c r="L1523" t="s">
        <v>56</v>
      </c>
      <c r="M1523" t="s">
        <v>36</v>
      </c>
      <c r="N1523" t="s">
        <v>41</v>
      </c>
    </row>
    <row r="1524" spans="1:14" x14ac:dyDescent="0.3">
      <c r="A1524">
        <v>1523</v>
      </c>
      <c r="B1524" t="s">
        <v>14</v>
      </c>
      <c r="C1524" t="s">
        <v>348</v>
      </c>
      <c r="D1524" t="s">
        <v>128</v>
      </c>
      <c r="E1524" t="s">
        <v>365</v>
      </c>
      <c r="F1524" t="s">
        <v>54</v>
      </c>
      <c r="G1524">
        <v>331.56</v>
      </c>
      <c r="H1524">
        <v>1</v>
      </c>
      <c r="I1524">
        <v>0</v>
      </c>
      <c r="J1524" t="s">
        <v>94</v>
      </c>
      <c r="K1524" t="s">
        <v>99</v>
      </c>
      <c r="L1524" t="s">
        <v>21</v>
      </c>
      <c r="M1524" t="s">
        <v>36</v>
      </c>
      <c r="N1524" t="s">
        <v>41</v>
      </c>
    </row>
    <row r="1525" spans="1:14" x14ac:dyDescent="0.3">
      <c r="A1525">
        <v>1524</v>
      </c>
      <c r="B1525" t="s">
        <v>50</v>
      </c>
      <c r="C1525" t="s">
        <v>226</v>
      </c>
      <c r="D1525" t="s">
        <v>61</v>
      </c>
      <c r="E1525" t="s">
        <v>275</v>
      </c>
      <c r="F1525" t="s">
        <v>27</v>
      </c>
      <c r="G1525">
        <v>160.53</v>
      </c>
      <c r="H1525">
        <v>2</v>
      </c>
      <c r="I1525">
        <v>0</v>
      </c>
      <c r="J1525" t="s">
        <v>94</v>
      </c>
      <c r="K1525" t="s">
        <v>66</v>
      </c>
      <c r="L1525" t="s">
        <v>56</v>
      </c>
      <c r="M1525" t="s">
        <v>22</v>
      </c>
      <c r="N1525" t="s">
        <v>41</v>
      </c>
    </row>
    <row r="1526" spans="1:14" x14ac:dyDescent="0.3">
      <c r="A1526">
        <v>1525</v>
      </c>
      <c r="B1526" t="s">
        <v>31</v>
      </c>
      <c r="C1526" t="s">
        <v>24</v>
      </c>
      <c r="D1526" t="s">
        <v>256</v>
      </c>
      <c r="E1526" t="s">
        <v>257</v>
      </c>
      <c r="F1526" t="s">
        <v>18</v>
      </c>
      <c r="G1526">
        <v>198.14</v>
      </c>
      <c r="H1526">
        <v>1</v>
      </c>
      <c r="I1526">
        <v>0</v>
      </c>
      <c r="J1526" t="s">
        <v>35</v>
      </c>
      <c r="K1526" t="s">
        <v>20</v>
      </c>
      <c r="L1526" t="s">
        <v>21</v>
      </c>
      <c r="M1526" t="s">
        <v>36</v>
      </c>
      <c r="N1526" t="s">
        <v>41</v>
      </c>
    </row>
    <row r="1527" spans="1:14" x14ac:dyDescent="0.3">
      <c r="A1527">
        <v>1526</v>
      </c>
      <c r="B1527" t="s">
        <v>14</v>
      </c>
      <c r="C1527" t="s">
        <v>86</v>
      </c>
      <c r="D1527" t="s">
        <v>126</v>
      </c>
      <c r="E1527" t="s">
        <v>388</v>
      </c>
      <c r="F1527" t="s">
        <v>54</v>
      </c>
      <c r="G1527">
        <v>424.24</v>
      </c>
      <c r="H1527">
        <v>2</v>
      </c>
      <c r="I1527">
        <v>3</v>
      </c>
      <c r="J1527" t="s">
        <v>19</v>
      </c>
      <c r="K1527" t="s">
        <v>20</v>
      </c>
      <c r="L1527" t="s">
        <v>21</v>
      </c>
      <c r="M1527" t="s">
        <v>36</v>
      </c>
      <c r="N1527" t="s">
        <v>41</v>
      </c>
    </row>
    <row r="1528" spans="1:14" x14ac:dyDescent="0.3">
      <c r="A1528">
        <v>1527</v>
      </c>
      <c r="B1528" t="s">
        <v>50</v>
      </c>
      <c r="C1528" t="s">
        <v>311</v>
      </c>
      <c r="D1528" t="s">
        <v>303</v>
      </c>
      <c r="E1528" t="s">
        <v>116</v>
      </c>
      <c r="F1528" t="s">
        <v>49</v>
      </c>
      <c r="G1528">
        <v>158.38999999999999</v>
      </c>
      <c r="H1528">
        <v>1</v>
      </c>
      <c r="I1528">
        <v>0</v>
      </c>
      <c r="J1528" t="s">
        <v>35</v>
      </c>
      <c r="K1528" t="s">
        <v>44</v>
      </c>
      <c r="L1528" t="s">
        <v>21</v>
      </c>
      <c r="M1528" t="s">
        <v>36</v>
      </c>
      <c r="N1528" t="s">
        <v>41</v>
      </c>
    </row>
    <row r="1529" spans="1:14" x14ac:dyDescent="0.3">
      <c r="A1529">
        <v>1528</v>
      </c>
      <c r="B1529" t="s">
        <v>50</v>
      </c>
      <c r="C1529" t="s">
        <v>107</v>
      </c>
      <c r="D1529" t="s">
        <v>194</v>
      </c>
      <c r="E1529" t="s">
        <v>262</v>
      </c>
      <c r="F1529" t="s">
        <v>49</v>
      </c>
      <c r="G1529">
        <v>149.76</v>
      </c>
      <c r="H1529">
        <v>1</v>
      </c>
      <c r="I1529">
        <v>0</v>
      </c>
      <c r="J1529" t="s">
        <v>19</v>
      </c>
      <c r="K1529" t="s">
        <v>99</v>
      </c>
      <c r="L1529" t="s">
        <v>60</v>
      </c>
      <c r="M1529" t="s">
        <v>36</v>
      </c>
      <c r="N1529" t="s">
        <v>41</v>
      </c>
    </row>
    <row r="1530" spans="1:14" x14ac:dyDescent="0.3">
      <c r="A1530">
        <v>1529</v>
      </c>
      <c r="B1530" t="s">
        <v>31</v>
      </c>
      <c r="C1530" t="s">
        <v>135</v>
      </c>
      <c r="D1530" t="s">
        <v>460</v>
      </c>
      <c r="E1530" t="s">
        <v>40</v>
      </c>
      <c r="F1530" t="s">
        <v>49</v>
      </c>
      <c r="G1530">
        <v>90.89</v>
      </c>
      <c r="H1530">
        <v>1</v>
      </c>
      <c r="I1530">
        <v>0</v>
      </c>
      <c r="J1530" t="s">
        <v>28</v>
      </c>
      <c r="K1530" t="s">
        <v>66</v>
      </c>
      <c r="L1530" t="s">
        <v>21</v>
      </c>
      <c r="M1530" t="s">
        <v>22</v>
      </c>
      <c r="N1530" t="s">
        <v>41</v>
      </c>
    </row>
    <row r="1531" spans="1:14" x14ac:dyDescent="0.3">
      <c r="A1531">
        <v>1530</v>
      </c>
      <c r="B1531" t="s">
        <v>31</v>
      </c>
      <c r="C1531" t="s">
        <v>332</v>
      </c>
      <c r="D1531" t="s">
        <v>410</v>
      </c>
      <c r="E1531" t="s">
        <v>139</v>
      </c>
      <c r="F1531" t="s">
        <v>27</v>
      </c>
      <c r="G1531">
        <v>134.75</v>
      </c>
      <c r="H1531">
        <v>1</v>
      </c>
      <c r="I1531">
        <v>1</v>
      </c>
      <c r="J1531" t="s">
        <v>35</v>
      </c>
      <c r="K1531" t="s">
        <v>20</v>
      </c>
      <c r="L1531" t="s">
        <v>21</v>
      </c>
      <c r="M1531" t="s">
        <v>36</v>
      </c>
      <c r="N1531" t="s">
        <v>45</v>
      </c>
    </row>
    <row r="1532" spans="1:14" x14ac:dyDescent="0.3">
      <c r="A1532">
        <v>1531</v>
      </c>
      <c r="B1532" t="s">
        <v>14</v>
      </c>
      <c r="C1532" t="s">
        <v>81</v>
      </c>
      <c r="D1532" t="s">
        <v>200</v>
      </c>
      <c r="E1532" t="s">
        <v>301</v>
      </c>
      <c r="F1532" t="s">
        <v>27</v>
      </c>
      <c r="G1532">
        <v>170.93</v>
      </c>
      <c r="H1532">
        <v>2</v>
      </c>
      <c r="I1532">
        <v>1</v>
      </c>
      <c r="J1532" t="s">
        <v>19</v>
      </c>
      <c r="K1532" t="s">
        <v>29</v>
      </c>
      <c r="L1532" t="s">
        <v>21</v>
      </c>
      <c r="M1532" t="s">
        <v>36</v>
      </c>
      <c r="N1532" t="s">
        <v>41</v>
      </c>
    </row>
    <row r="1533" spans="1:14" x14ac:dyDescent="0.3">
      <c r="A1533">
        <v>1532</v>
      </c>
      <c r="B1533" t="s">
        <v>31</v>
      </c>
      <c r="C1533" t="s">
        <v>295</v>
      </c>
      <c r="D1533" t="s">
        <v>418</v>
      </c>
      <c r="E1533" t="s">
        <v>377</v>
      </c>
      <c r="F1533" t="s">
        <v>27</v>
      </c>
      <c r="G1533">
        <v>104.99</v>
      </c>
      <c r="H1533">
        <v>2</v>
      </c>
      <c r="I1533">
        <v>0</v>
      </c>
      <c r="J1533" t="s">
        <v>28</v>
      </c>
      <c r="K1533" t="s">
        <v>99</v>
      </c>
      <c r="L1533" t="s">
        <v>60</v>
      </c>
      <c r="M1533" t="s">
        <v>22</v>
      </c>
      <c r="N1533" t="s">
        <v>45</v>
      </c>
    </row>
    <row r="1534" spans="1:14" x14ac:dyDescent="0.3">
      <c r="A1534">
        <v>1533</v>
      </c>
      <c r="B1534" t="s">
        <v>14</v>
      </c>
      <c r="C1534" t="s">
        <v>283</v>
      </c>
      <c r="D1534" t="s">
        <v>231</v>
      </c>
      <c r="E1534" t="s">
        <v>17</v>
      </c>
      <c r="F1534" t="s">
        <v>49</v>
      </c>
      <c r="G1534">
        <v>80.849999999999994</v>
      </c>
      <c r="H1534">
        <v>2</v>
      </c>
      <c r="I1534">
        <v>0</v>
      </c>
      <c r="J1534" t="s">
        <v>55</v>
      </c>
      <c r="K1534" t="s">
        <v>29</v>
      </c>
      <c r="L1534" t="s">
        <v>56</v>
      </c>
      <c r="M1534" t="s">
        <v>36</v>
      </c>
      <c r="N1534" t="s">
        <v>41</v>
      </c>
    </row>
    <row r="1535" spans="1:14" x14ac:dyDescent="0.3">
      <c r="A1535">
        <v>1534</v>
      </c>
      <c r="B1535" t="s">
        <v>37</v>
      </c>
      <c r="C1535" t="s">
        <v>178</v>
      </c>
      <c r="D1535" t="s">
        <v>48</v>
      </c>
      <c r="E1535" t="s">
        <v>348</v>
      </c>
      <c r="F1535" t="s">
        <v>49</v>
      </c>
      <c r="G1535">
        <v>91.62</v>
      </c>
      <c r="H1535">
        <v>1</v>
      </c>
      <c r="I1535">
        <v>1</v>
      </c>
      <c r="J1535" t="s">
        <v>19</v>
      </c>
      <c r="K1535" t="s">
        <v>20</v>
      </c>
      <c r="L1535" t="s">
        <v>21</v>
      </c>
      <c r="M1535" t="s">
        <v>36</v>
      </c>
      <c r="N1535" t="s">
        <v>41</v>
      </c>
    </row>
    <row r="1536" spans="1:14" x14ac:dyDescent="0.3">
      <c r="A1536">
        <v>1535</v>
      </c>
      <c r="B1536" t="s">
        <v>37</v>
      </c>
      <c r="C1536" t="s">
        <v>304</v>
      </c>
      <c r="D1536" t="s">
        <v>77</v>
      </c>
      <c r="E1536" t="s">
        <v>407</v>
      </c>
      <c r="F1536" t="s">
        <v>49</v>
      </c>
      <c r="G1536">
        <v>95.21</v>
      </c>
      <c r="H1536">
        <v>2</v>
      </c>
      <c r="I1536">
        <v>0</v>
      </c>
      <c r="J1536" t="s">
        <v>19</v>
      </c>
      <c r="K1536" t="s">
        <v>29</v>
      </c>
      <c r="L1536" t="s">
        <v>56</v>
      </c>
      <c r="M1536" t="s">
        <v>36</v>
      </c>
      <c r="N1536" t="s">
        <v>45</v>
      </c>
    </row>
    <row r="1537" spans="1:14" x14ac:dyDescent="0.3">
      <c r="A1537">
        <v>1536</v>
      </c>
      <c r="B1537" t="s">
        <v>50</v>
      </c>
      <c r="C1537" t="s">
        <v>228</v>
      </c>
      <c r="D1537" t="s">
        <v>229</v>
      </c>
      <c r="E1537" t="s">
        <v>86</v>
      </c>
      <c r="F1537" t="s">
        <v>49</v>
      </c>
      <c r="G1537">
        <v>136.51</v>
      </c>
      <c r="H1537">
        <v>3</v>
      </c>
      <c r="I1537">
        <v>0</v>
      </c>
      <c r="J1537" t="s">
        <v>94</v>
      </c>
      <c r="K1537" t="s">
        <v>29</v>
      </c>
      <c r="L1537" t="s">
        <v>21</v>
      </c>
      <c r="M1537" t="s">
        <v>36</v>
      </c>
      <c r="N1537" t="s">
        <v>23</v>
      </c>
    </row>
    <row r="1538" spans="1:14" x14ac:dyDescent="0.3">
      <c r="A1538">
        <v>1537</v>
      </c>
      <c r="B1538" t="s">
        <v>14</v>
      </c>
      <c r="C1538" t="s">
        <v>321</v>
      </c>
      <c r="D1538" t="s">
        <v>299</v>
      </c>
      <c r="E1538" t="s">
        <v>123</v>
      </c>
      <c r="F1538" t="s">
        <v>27</v>
      </c>
      <c r="G1538">
        <v>141.75</v>
      </c>
      <c r="H1538">
        <v>2</v>
      </c>
      <c r="I1538">
        <v>0</v>
      </c>
      <c r="J1538" t="s">
        <v>19</v>
      </c>
      <c r="K1538" t="s">
        <v>29</v>
      </c>
      <c r="L1538" t="s">
        <v>56</v>
      </c>
      <c r="M1538" t="s">
        <v>36</v>
      </c>
      <c r="N1538" t="s">
        <v>41</v>
      </c>
    </row>
    <row r="1539" spans="1:14" x14ac:dyDescent="0.3">
      <c r="A1539">
        <v>1538</v>
      </c>
      <c r="B1539" t="s">
        <v>37</v>
      </c>
      <c r="C1539" t="s">
        <v>410</v>
      </c>
      <c r="D1539" t="s">
        <v>217</v>
      </c>
      <c r="E1539" t="s">
        <v>436</v>
      </c>
      <c r="F1539" t="s">
        <v>18</v>
      </c>
      <c r="G1539">
        <v>304.06</v>
      </c>
      <c r="H1539">
        <v>3</v>
      </c>
      <c r="I1539">
        <v>0</v>
      </c>
      <c r="J1539" t="s">
        <v>35</v>
      </c>
      <c r="K1539" t="s">
        <v>20</v>
      </c>
      <c r="L1539" t="s">
        <v>21</v>
      </c>
      <c r="M1539" t="s">
        <v>36</v>
      </c>
      <c r="N1539" t="s">
        <v>30</v>
      </c>
    </row>
    <row r="1540" spans="1:14" x14ac:dyDescent="0.3">
      <c r="A1540">
        <v>1539</v>
      </c>
      <c r="B1540" t="s">
        <v>14</v>
      </c>
      <c r="C1540" t="s">
        <v>288</v>
      </c>
      <c r="D1540" t="s">
        <v>368</v>
      </c>
      <c r="E1540" t="s">
        <v>266</v>
      </c>
      <c r="F1540" t="s">
        <v>49</v>
      </c>
      <c r="G1540">
        <v>72.790000000000006</v>
      </c>
      <c r="H1540">
        <v>3</v>
      </c>
      <c r="I1540">
        <v>0</v>
      </c>
      <c r="J1540" t="s">
        <v>28</v>
      </c>
      <c r="K1540" t="s">
        <v>66</v>
      </c>
      <c r="L1540" t="s">
        <v>21</v>
      </c>
      <c r="M1540" t="s">
        <v>36</v>
      </c>
      <c r="N1540" t="s">
        <v>45</v>
      </c>
    </row>
    <row r="1541" spans="1:14" x14ac:dyDescent="0.3">
      <c r="A1541">
        <v>1540</v>
      </c>
      <c r="B1541" t="s">
        <v>14</v>
      </c>
      <c r="C1541" t="s">
        <v>437</v>
      </c>
      <c r="D1541" t="s">
        <v>310</v>
      </c>
      <c r="E1541" t="s">
        <v>110</v>
      </c>
      <c r="F1541" t="s">
        <v>27</v>
      </c>
      <c r="G1541">
        <v>134.97999999999999</v>
      </c>
      <c r="H1541">
        <v>1</v>
      </c>
      <c r="I1541">
        <v>0</v>
      </c>
      <c r="J1541" t="s">
        <v>35</v>
      </c>
      <c r="K1541" t="s">
        <v>99</v>
      </c>
      <c r="L1541" t="s">
        <v>21</v>
      </c>
      <c r="M1541" t="s">
        <v>36</v>
      </c>
      <c r="N1541" t="s">
        <v>41</v>
      </c>
    </row>
    <row r="1542" spans="1:14" x14ac:dyDescent="0.3">
      <c r="A1542">
        <v>1541</v>
      </c>
      <c r="B1542" t="s">
        <v>37</v>
      </c>
      <c r="C1542" t="s">
        <v>345</v>
      </c>
      <c r="D1542" t="s">
        <v>408</v>
      </c>
      <c r="E1542" t="s">
        <v>76</v>
      </c>
      <c r="F1542" t="s">
        <v>49</v>
      </c>
      <c r="G1542">
        <v>106.64</v>
      </c>
      <c r="H1542">
        <v>1</v>
      </c>
      <c r="I1542">
        <v>0</v>
      </c>
      <c r="J1542" t="s">
        <v>94</v>
      </c>
      <c r="K1542" t="s">
        <v>20</v>
      </c>
      <c r="L1542" t="s">
        <v>60</v>
      </c>
      <c r="M1542" t="s">
        <v>36</v>
      </c>
      <c r="N1542" t="s">
        <v>41</v>
      </c>
    </row>
    <row r="1543" spans="1:14" x14ac:dyDescent="0.3">
      <c r="A1543">
        <v>1542</v>
      </c>
      <c r="B1543" t="s">
        <v>31</v>
      </c>
      <c r="C1543" t="s">
        <v>154</v>
      </c>
      <c r="D1543" t="s">
        <v>311</v>
      </c>
      <c r="E1543" t="s">
        <v>379</v>
      </c>
      <c r="F1543" t="s">
        <v>27</v>
      </c>
      <c r="G1543">
        <v>166.43</v>
      </c>
      <c r="H1543">
        <v>1</v>
      </c>
      <c r="I1543">
        <v>0</v>
      </c>
      <c r="J1543" t="s">
        <v>28</v>
      </c>
      <c r="K1543" t="s">
        <v>66</v>
      </c>
      <c r="L1543" t="s">
        <v>56</v>
      </c>
      <c r="M1543" t="s">
        <v>36</v>
      </c>
      <c r="N1543" t="s">
        <v>45</v>
      </c>
    </row>
    <row r="1544" spans="1:14" x14ac:dyDescent="0.3">
      <c r="A1544">
        <v>1543</v>
      </c>
      <c r="B1544" t="s">
        <v>31</v>
      </c>
      <c r="C1544" t="s">
        <v>254</v>
      </c>
      <c r="D1544" t="s">
        <v>249</v>
      </c>
      <c r="E1544" t="s">
        <v>234</v>
      </c>
      <c r="F1544" t="s">
        <v>18</v>
      </c>
      <c r="G1544">
        <v>140.84</v>
      </c>
      <c r="H1544">
        <v>2</v>
      </c>
      <c r="I1544">
        <v>1</v>
      </c>
      <c r="J1544" t="s">
        <v>19</v>
      </c>
      <c r="K1544" t="s">
        <v>20</v>
      </c>
      <c r="L1544" t="s">
        <v>21</v>
      </c>
      <c r="M1544" t="s">
        <v>36</v>
      </c>
      <c r="N1544" t="s">
        <v>30</v>
      </c>
    </row>
    <row r="1545" spans="1:14" x14ac:dyDescent="0.3">
      <c r="A1545">
        <v>1544</v>
      </c>
      <c r="B1545" t="s">
        <v>50</v>
      </c>
      <c r="C1545" t="s">
        <v>186</v>
      </c>
      <c r="D1545" t="s">
        <v>231</v>
      </c>
      <c r="E1545" t="s">
        <v>320</v>
      </c>
      <c r="F1545" t="s">
        <v>49</v>
      </c>
      <c r="G1545">
        <v>146.47</v>
      </c>
      <c r="H1545">
        <v>3</v>
      </c>
      <c r="I1545">
        <v>3</v>
      </c>
      <c r="J1545" t="s">
        <v>19</v>
      </c>
      <c r="K1545" t="s">
        <v>29</v>
      </c>
      <c r="L1545" t="s">
        <v>21</v>
      </c>
      <c r="M1545" t="s">
        <v>36</v>
      </c>
      <c r="N1545" t="s">
        <v>41</v>
      </c>
    </row>
    <row r="1546" spans="1:14" x14ac:dyDescent="0.3">
      <c r="A1546">
        <v>1545</v>
      </c>
      <c r="B1546" t="s">
        <v>37</v>
      </c>
      <c r="C1546" t="s">
        <v>323</v>
      </c>
      <c r="D1546" t="s">
        <v>280</v>
      </c>
      <c r="E1546" t="s">
        <v>442</v>
      </c>
      <c r="F1546" t="s">
        <v>27</v>
      </c>
      <c r="G1546">
        <v>145.72999999999999</v>
      </c>
      <c r="H1546">
        <v>2</v>
      </c>
      <c r="I1546">
        <v>0</v>
      </c>
      <c r="J1546" t="s">
        <v>35</v>
      </c>
      <c r="K1546" t="s">
        <v>44</v>
      </c>
      <c r="L1546" t="s">
        <v>60</v>
      </c>
      <c r="M1546" t="s">
        <v>36</v>
      </c>
      <c r="N1546" t="s">
        <v>41</v>
      </c>
    </row>
    <row r="1547" spans="1:14" x14ac:dyDescent="0.3">
      <c r="A1547">
        <v>1546</v>
      </c>
      <c r="B1547" t="s">
        <v>37</v>
      </c>
      <c r="C1547" t="s">
        <v>92</v>
      </c>
      <c r="D1547" t="s">
        <v>275</v>
      </c>
      <c r="E1547" t="s">
        <v>192</v>
      </c>
      <c r="F1547" t="s">
        <v>18</v>
      </c>
      <c r="G1547">
        <v>218.56</v>
      </c>
      <c r="H1547">
        <v>1</v>
      </c>
      <c r="I1547">
        <v>0</v>
      </c>
      <c r="J1547" t="s">
        <v>35</v>
      </c>
      <c r="K1547" t="s">
        <v>44</v>
      </c>
      <c r="L1547" t="s">
        <v>21</v>
      </c>
      <c r="M1547" t="s">
        <v>36</v>
      </c>
      <c r="N1547" t="s">
        <v>41</v>
      </c>
    </row>
    <row r="1548" spans="1:14" x14ac:dyDescent="0.3">
      <c r="A1548">
        <v>1547</v>
      </c>
      <c r="B1548" t="s">
        <v>37</v>
      </c>
      <c r="C1548" t="s">
        <v>158</v>
      </c>
      <c r="D1548" t="s">
        <v>102</v>
      </c>
      <c r="E1548" t="s">
        <v>240</v>
      </c>
      <c r="F1548" t="s">
        <v>49</v>
      </c>
      <c r="G1548">
        <v>88.96</v>
      </c>
      <c r="H1548">
        <v>1</v>
      </c>
      <c r="I1548">
        <v>0</v>
      </c>
      <c r="J1548" t="s">
        <v>55</v>
      </c>
      <c r="K1548" t="s">
        <v>99</v>
      </c>
      <c r="L1548" t="s">
        <v>21</v>
      </c>
      <c r="M1548" t="s">
        <v>36</v>
      </c>
      <c r="N1548" t="s">
        <v>41</v>
      </c>
    </row>
    <row r="1549" spans="1:14" x14ac:dyDescent="0.3">
      <c r="A1549">
        <v>1548</v>
      </c>
      <c r="B1549" t="s">
        <v>37</v>
      </c>
      <c r="C1549" t="s">
        <v>43</v>
      </c>
      <c r="D1549" t="s">
        <v>416</v>
      </c>
      <c r="E1549" t="s">
        <v>423</v>
      </c>
      <c r="F1549" t="s">
        <v>27</v>
      </c>
      <c r="G1549">
        <v>129.04</v>
      </c>
      <c r="H1549">
        <v>2</v>
      </c>
      <c r="I1549">
        <v>0</v>
      </c>
      <c r="J1549" t="s">
        <v>35</v>
      </c>
      <c r="K1549" t="s">
        <v>29</v>
      </c>
      <c r="L1549" t="s">
        <v>56</v>
      </c>
      <c r="M1549" t="s">
        <v>36</v>
      </c>
      <c r="N1549" t="s">
        <v>45</v>
      </c>
    </row>
    <row r="1550" spans="1:14" x14ac:dyDescent="0.3">
      <c r="A1550">
        <v>1549</v>
      </c>
      <c r="B1550" t="s">
        <v>50</v>
      </c>
      <c r="C1550" t="s">
        <v>133</v>
      </c>
      <c r="D1550" t="s">
        <v>197</v>
      </c>
      <c r="E1550" t="s">
        <v>282</v>
      </c>
      <c r="F1550" t="s">
        <v>49</v>
      </c>
      <c r="G1550">
        <v>123.72</v>
      </c>
      <c r="H1550">
        <v>1</v>
      </c>
      <c r="I1550">
        <v>0</v>
      </c>
      <c r="J1550" t="s">
        <v>35</v>
      </c>
      <c r="K1550" t="s">
        <v>29</v>
      </c>
      <c r="L1550" t="s">
        <v>21</v>
      </c>
      <c r="M1550" t="s">
        <v>22</v>
      </c>
      <c r="N1550" t="s">
        <v>41</v>
      </c>
    </row>
    <row r="1551" spans="1:14" x14ac:dyDescent="0.3">
      <c r="A1551">
        <v>1550</v>
      </c>
      <c r="B1551" t="s">
        <v>50</v>
      </c>
      <c r="C1551" t="s">
        <v>338</v>
      </c>
      <c r="D1551" t="s">
        <v>87</v>
      </c>
      <c r="E1551" t="s">
        <v>200</v>
      </c>
      <c r="F1551" t="s">
        <v>54</v>
      </c>
      <c r="G1551">
        <v>332.2</v>
      </c>
      <c r="H1551">
        <v>3</v>
      </c>
      <c r="I1551">
        <v>1</v>
      </c>
      <c r="J1551" t="s">
        <v>55</v>
      </c>
      <c r="K1551" t="s">
        <v>20</v>
      </c>
      <c r="L1551" t="s">
        <v>56</v>
      </c>
      <c r="M1551" t="s">
        <v>36</v>
      </c>
      <c r="N1551" t="s">
        <v>23</v>
      </c>
    </row>
    <row r="1552" spans="1:14" x14ac:dyDescent="0.3">
      <c r="A1552">
        <v>1551</v>
      </c>
      <c r="B1552" t="s">
        <v>50</v>
      </c>
      <c r="C1552" t="s">
        <v>205</v>
      </c>
      <c r="D1552" t="s">
        <v>400</v>
      </c>
      <c r="E1552" t="s">
        <v>434</v>
      </c>
      <c r="F1552" t="s">
        <v>18</v>
      </c>
      <c r="G1552">
        <v>324.26</v>
      </c>
      <c r="H1552">
        <v>2</v>
      </c>
      <c r="I1552">
        <v>0</v>
      </c>
      <c r="J1552" t="s">
        <v>94</v>
      </c>
      <c r="K1552" t="s">
        <v>20</v>
      </c>
      <c r="L1552" t="s">
        <v>21</v>
      </c>
      <c r="M1552" t="s">
        <v>22</v>
      </c>
      <c r="N1552" t="s">
        <v>45</v>
      </c>
    </row>
    <row r="1553" spans="1:14" x14ac:dyDescent="0.3">
      <c r="A1553">
        <v>1552</v>
      </c>
      <c r="B1553" t="s">
        <v>37</v>
      </c>
      <c r="C1553" t="s">
        <v>345</v>
      </c>
      <c r="D1553" t="s">
        <v>120</v>
      </c>
      <c r="E1553" t="s">
        <v>411</v>
      </c>
      <c r="F1553" t="s">
        <v>27</v>
      </c>
      <c r="G1553">
        <v>212.65</v>
      </c>
      <c r="H1553">
        <v>2</v>
      </c>
      <c r="I1553">
        <v>0</v>
      </c>
      <c r="J1553" t="s">
        <v>35</v>
      </c>
      <c r="K1553" t="s">
        <v>44</v>
      </c>
      <c r="L1553" t="s">
        <v>21</v>
      </c>
      <c r="M1553" t="s">
        <v>36</v>
      </c>
      <c r="N1553" t="s">
        <v>45</v>
      </c>
    </row>
    <row r="1554" spans="1:14" x14ac:dyDescent="0.3">
      <c r="A1554">
        <v>1553</v>
      </c>
      <c r="B1554" t="s">
        <v>31</v>
      </c>
      <c r="C1554" t="s">
        <v>193</v>
      </c>
      <c r="D1554" t="s">
        <v>39</v>
      </c>
      <c r="E1554" t="s">
        <v>106</v>
      </c>
      <c r="F1554" t="s">
        <v>54</v>
      </c>
      <c r="G1554">
        <v>384.28</v>
      </c>
      <c r="H1554">
        <v>3</v>
      </c>
      <c r="I1554">
        <v>0</v>
      </c>
      <c r="J1554" t="s">
        <v>28</v>
      </c>
      <c r="K1554" t="s">
        <v>20</v>
      </c>
      <c r="L1554" t="s">
        <v>21</v>
      </c>
      <c r="M1554" t="s">
        <v>36</v>
      </c>
      <c r="N1554" t="s">
        <v>41</v>
      </c>
    </row>
    <row r="1555" spans="1:14" x14ac:dyDescent="0.3">
      <c r="A1555">
        <v>1554</v>
      </c>
      <c r="B1555" t="s">
        <v>14</v>
      </c>
      <c r="C1555" t="s">
        <v>52</v>
      </c>
      <c r="D1555" t="s">
        <v>335</v>
      </c>
      <c r="E1555" t="s">
        <v>380</v>
      </c>
      <c r="F1555" t="s">
        <v>18</v>
      </c>
      <c r="G1555">
        <v>226.88</v>
      </c>
      <c r="H1555">
        <v>2</v>
      </c>
      <c r="I1555">
        <v>1</v>
      </c>
      <c r="J1555" t="s">
        <v>35</v>
      </c>
      <c r="K1555" t="s">
        <v>20</v>
      </c>
      <c r="L1555" t="s">
        <v>60</v>
      </c>
      <c r="M1555" t="s">
        <v>22</v>
      </c>
      <c r="N1555" t="s">
        <v>41</v>
      </c>
    </row>
    <row r="1556" spans="1:14" x14ac:dyDescent="0.3">
      <c r="A1556">
        <v>1555</v>
      </c>
      <c r="B1556" t="s">
        <v>31</v>
      </c>
      <c r="C1556" t="s">
        <v>246</v>
      </c>
      <c r="D1556" t="s">
        <v>332</v>
      </c>
      <c r="E1556" t="s">
        <v>184</v>
      </c>
      <c r="F1556" t="s">
        <v>27</v>
      </c>
      <c r="G1556">
        <v>135.81</v>
      </c>
      <c r="H1556">
        <v>4</v>
      </c>
      <c r="I1556">
        <v>0</v>
      </c>
      <c r="J1556" t="s">
        <v>35</v>
      </c>
      <c r="K1556" t="s">
        <v>44</v>
      </c>
      <c r="L1556" t="s">
        <v>21</v>
      </c>
      <c r="M1556" t="s">
        <v>36</v>
      </c>
      <c r="N1556" t="s">
        <v>45</v>
      </c>
    </row>
    <row r="1557" spans="1:14" x14ac:dyDescent="0.3">
      <c r="A1557">
        <v>1556</v>
      </c>
      <c r="B1557" t="s">
        <v>14</v>
      </c>
      <c r="C1557" t="s">
        <v>146</v>
      </c>
      <c r="D1557" t="s">
        <v>26</v>
      </c>
      <c r="E1557" t="s">
        <v>269</v>
      </c>
      <c r="F1557" t="s">
        <v>54</v>
      </c>
      <c r="G1557">
        <v>312.45999999999998</v>
      </c>
      <c r="H1557">
        <v>2</v>
      </c>
      <c r="I1557">
        <v>0</v>
      </c>
      <c r="J1557" t="s">
        <v>35</v>
      </c>
      <c r="K1557" t="s">
        <v>99</v>
      </c>
      <c r="L1557" t="s">
        <v>56</v>
      </c>
      <c r="M1557" t="s">
        <v>36</v>
      </c>
      <c r="N1557" t="s">
        <v>45</v>
      </c>
    </row>
    <row r="1558" spans="1:14" x14ac:dyDescent="0.3">
      <c r="A1558">
        <v>1557</v>
      </c>
      <c r="B1558" t="s">
        <v>37</v>
      </c>
      <c r="C1558" t="s">
        <v>349</v>
      </c>
      <c r="D1558" t="s">
        <v>429</v>
      </c>
      <c r="E1558" t="s">
        <v>198</v>
      </c>
      <c r="F1558" t="s">
        <v>27</v>
      </c>
      <c r="G1558">
        <v>166.96</v>
      </c>
      <c r="H1558">
        <v>4</v>
      </c>
      <c r="I1558">
        <v>0</v>
      </c>
      <c r="J1558" t="s">
        <v>19</v>
      </c>
      <c r="K1558" t="s">
        <v>66</v>
      </c>
      <c r="L1558" t="s">
        <v>60</v>
      </c>
      <c r="M1558" t="s">
        <v>36</v>
      </c>
      <c r="N1558" t="s">
        <v>41</v>
      </c>
    </row>
    <row r="1559" spans="1:14" x14ac:dyDescent="0.3">
      <c r="A1559">
        <v>1558</v>
      </c>
      <c r="B1559" t="s">
        <v>37</v>
      </c>
      <c r="C1559" t="s">
        <v>215</v>
      </c>
      <c r="D1559" t="s">
        <v>350</v>
      </c>
      <c r="E1559" t="s">
        <v>125</v>
      </c>
      <c r="F1559" t="s">
        <v>49</v>
      </c>
      <c r="G1559">
        <v>121.36</v>
      </c>
      <c r="H1559">
        <v>1</v>
      </c>
      <c r="I1559">
        <v>1</v>
      </c>
      <c r="J1559" t="s">
        <v>35</v>
      </c>
      <c r="K1559" t="s">
        <v>99</v>
      </c>
      <c r="L1559" t="s">
        <v>56</v>
      </c>
      <c r="M1559" t="s">
        <v>36</v>
      </c>
      <c r="N1559" t="s">
        <v>41</v>
      </c>
    </row>
    <row r="1560" spans="1:14" x14ac:dyDescent="0.3">
      <c r="A1560">
        <v>1559</v>
      </c>
      <c r="B1560" t="s">
        <v>50</v>
      </c>
      <c r="C1560" t="s">
        <v>47</v>
      </c>
      <c r="D1560" t="s">
        <v>97</v>
      </c>
      <c r="E1560" t="s">
        <v>316</v>
      </c>
      <c r="F1560" t="s">
        <v>49</v>
      </c>
      <c r="G1560">
        <v>132.52000000000001</v>
      </c>
      <c r="H1560">
        <v>1</v>
      </c>
      <c r="I1560">
        <v>1</v>
      </c>
      <c r="J1560" t="s">
        <v>28</v>
      </c>
      <c r="K1560" t="s">
        <v>20</v>
      </c>
      <c r="L1560" t="s">
        <v>21</v>
      </c>
      <c r="M1560" t="s">
        <v>36</v>
      </c>
      <c r="N1560" t="s">
        <v>41</v>
      </c>
    </row>
    <row r="1561" spans="1:14" x14ac:dyDescent="0.3">
      <c r="A1561">
        <v>1560</v>
      </c>
      <c r="B1561" t="s">
        <v>50</v>
      </c>
      <c r="C1561" t="s">
        <v>158</v>
      </c>
      <c r="D1561" t="s">
        <v>283</v>
      </c>
      <c r="E1561" t="s">
        <v>87</v>
      </c>
      <c r="F1561" t="s">
        <v>49</v>
      </c>
      <c r="G1561">
        <v>91.67</v>
      </c>
      <c r="H1561">
        <v>1</v>
      </c>
      <c r="I1561">
        <v>2</v>
      </c>
      <c r="J1561" t="s">
        <v>55</v>
      </c>
      <c r="K1561" t="s">
        <v>66</v>
      </c>
      <c r="L1561" t="s">
        <v>56</v>
      </c>
      <c r="M1561" t="s">
        <v>36</v>
      </c>
      <c r="N1561" t="s">
        <v>41</v>
      </c>
    </row>
    <row r="1562" spans="1:14" x14ac:dyDescent="0.3">
      <c r="A1562">
        <v>1561</v>
      </c>
      <c r="B1562" t="s">
        <v>31</v>
      </c>
      <c r="C1562" t="s">
        <v>367</v>
      </c>
      <c r="D1562" t="s">
        <v>457</v>
      </c>
      <c r="E1562" t="s">
        <v>220</v>
      </c>
      <c r="F1562" t="s">
        <v>54</v>
      </c>
      <c r="G1562">
        <v>263.06</v>
      </c>
      <c r="H1562">
        <v>2</v>
      </c>
      <c r="I1562">
        <v>1</v>
      </c>
      <c r="J1562" t="s">
        <v>28</v>
      </c>
      <c r="K1562" t="s">
        <v>29</v>
      </c>
      <c r="L1562" t="s">
        <v>21</v>
      </c>
      <c r="M1562" t="s">
        <v>36</v>
      </c>
      <c r="N1562" t="s">
        <v>23</v>
      </c>
    </row>
    <row r="1563" spans="1:14" x14ac:dyDescent="0.3">
      <c r="A1563">
        <v>1562</v>
      </c>
      <c r="B1563" t="s">
        <v>37</v>
      </c>
      <c r="C1563" t="s">
        <v>96</v>
      </c>
      <c r="D1563" t="s">
        <v>67</v>
      </c>
      <c r="E1563" t="s">
        <v>459</v>
      </c>
      <c r="F1563" t="s">
        <v>49</v>
      </c>
      <c r="G1563">
        <v>107.02</v>
      </c>
      <c r="H1563">
        <v>2</v>
      </c>
      <c r="I1563">
        <v>0</v>
      </c>
      <c r="J1563" t="s">
        <v>28</v>
      </c>
      <c r="K1563" t="s">
        <v>99</v>
      </c>
      <c r="L1563" t="s">
        <v>56</v>
      </c>
      <c r="M1563" t="s">
        <v>22</v>
      </c>
      <c r="N1563" t="s">
        <v>41</v>
      </c>
    </row>
    <row r="1564" spans="1:14" x14ac:dyDescent="0.3">
      <c r="A1564">
        <v>1563</v>
      </c>
      <c r="B1564" t="s">
        <v>50</v>
      </c>
      <c r="C1564" t="s">
        <v>254</v>
      </c>
      <c r="D1564" t="s">
        <v>369</v>
      </c>
      <c r="E1564" t="s">
        <v>462</v>
      </c>
      <c r="F1564" t="s">
        <v>49</v>
      </c>
      <c r="G1564">
        <v>160.02000000000001</v>
      </c>
      <c r="H1564">
        <v>1</v>
      </c>
      <c r="I1564">
        <v>0</v>
      </c>
      <c r="J1564" t="s">
        <v>28</v>
      </c>
      <c r="K1564" t="s">
        <v>44</v>
      </c>
      <c r="L1564" t="s">
        <v>21</v>
      </c>
      <c r="M1564" t="s">
        <v>36</v>
      </c>
      <c r="N1564" t="s">
        <v>23</v>
      </c>
    </row>
    <row r="1565" spans="1:14" x14ac:dyDescent="0.3">
      <c r="A1565">
        <v>1564</v>
      </c>
      <c r="B1565" t="s">
        <v>37</v>
      </c>
      <c r="C1565" t="s">
        <v>154</v>
      </c>
      <c r="D1565" t="s">
        <v>303</v>
      </c>
      <c r="E1565" t="s">
        <v>166</v>
      </c>
      <c r="F1565" t="s">
        <v>49</v>
      </c>
      <c r="G1565">
        <v>69.88</v>
      </c>
      <c r="H1565">
        <v>2</v>
      </c>
      <c r="I1565">
        <v>2</v>
      </c>
      <c r="J1565" t="s">
        <v>35</v>
      </c>
      <c r="K1565" t="s">
        <v>99</v>
      </c>
      <c r="L1565" t="s">
        <v>21</v>
      </c>
      <c r="M1565" t="s">
        <v>36</v>
      </c>
      <c r="N1565" t="s">
        <v>41</v>
      </c>
    </row>
    <row r="1566" spans="1:14" x14ac:dyDescent="0.3">
      <c r="A1566">
        <v>1565</v>
      </c>
      <c r="B1566" t="s">
        <v>14</v>
      </c>
      <c r="C1566" t="s">
        <v>342</v>
      </c>
      <c r="D1566" t="s">
        <v>299</v>
      </c>
      <c r="E1566" t="s">
        <v>43</v>
      </c>
      <c r="F1566" t="s">
        <v>54</v>
      </c>
      <c r="G1566">
        <v>355.46</v>
      </c>
      <c r="H1566">
        <v>1</v>
      </c>
      <c r="I1566">
        <v>0</v>
      </c>
      <c r="J1566" t="s">
        <v>35</v>
      </c>
      <c r="K1566" t="s">
        <v>44</v>
      </c>
      <c r="L1566" t="s">
        <v>21</v>
      </c>
      <c r="M1566" t="s">
        <v>36</v>
      </c>
      <c r="N1566" t="s">
        <v>95</v>
      </c>
    </row>
    <row r="1567" spans="1:14" x14ac:dyDescent="0.3">
      <c r="A1567">
        <v>1566</v>
      </c>
      <c r="B1567" t="s">
        <v>37</v>
      </c>
      <c r="C1567" t="s">
        <v>96</v>
      </c>
      <c r="D1567" t="s">
        <v>59</v>
      </c>
      <c r="E1567" t="s">
        <v>253</v>
      </c>
      <c r="F1567" t="s">
        <v>49</v>
      </c>
      <c r="G1567">
        <v>129.71</v>
      </c>
      <c r="H1567">
        <v>1</v>
      </c>
      <c r="I1567">
        <v>0</v>
      </c>
      <c r="J1567" t="s">
        <v>35</v>
      </c>
      <c r="K1567" t="s">
        <v>66</v>
      </c>
      <c r="L1567" t="s">
        <v>21</v>
      </c>
      <c r="M1567" t="s">
        <v>36</v>
      </c>
      <c r="N1567" t="s">
        <v>23</v>
      </c>
    </row>
    <row r="1568" spans="1:14" x14ac:dyDescent="0.3">
      <c r="A1568">
        <v>1567</v>
      </c>
      <c r="B1568" t="s">
        <v>50</v>
      </c>
      <c r="C1568" t="s">
        <v>315</v>
      </c>
      <c r="D1568" t="s">
        <v>278</v>
      </c>
      <c r="E1568" t="s">
        <v>342</v>
      </c>
      <c r="F1568" t="s">
        <v>18</v>
      </c>
      <c r="G1568">
        <v>326.63</v>
      </c>
      <c r="H1568">
        <v>1</v>
      </c>
      <c r="I1568">
        <v>0</v>
      </c>
      <c r="J1568" t="s">
        <v>28</v>
      </c>
      <c r="K1568" t="s">
        <v>29</v>
      </c>
      <c r="L1568" t="s">
        <v>56</v>
      </c>
      <c r="M1568" t="s">
        <v>36</v>
      </c>
      <c r="N1568" t="s">
        <v>95</v>
      </c>
    </row>
    <row r="1569" spans="1:14" x14ac:dyDescent="0.3">
      <c r="A1569">
        <v>1568</v>
      </c>
      <c r="B1569" t="s">
        <v>50</v>
      </c>
      <c r="C1569" t="s">
        <v>285</v>
      </c>
      <c r="D1569" t="s">
        <v>26</v>
      </c>
      <c r="E1569" t="s">
        <v>303</v>
      </c>
      <c r="F1569" t="s">
        <v>54</v>
      </c>
      <c r="G1569">
        <v>399.38</v>
      </c>
      <c r="H1569">
        <v>2</v>
      </c>
      <c r="I1569">
        <v>2</v>
      </c>
      <c r="J1569" t="s">
        <v>19</v>
      </c>
      <c r="K1569" t="s">
        <v>99</v>
      </c>
      <c r="L1569" t="s">
        <v>70</v>
      </c>
      <c r="M1569" t="s">
        <v>36</v>
      </c>
      <c r="N1569" t="s">
        <v>41</v>
      </c>
    </row>
    <row r="1570" spans="1:14" x14ac:dyDescent="0.3">
      <c r="A1570">
        <v>1569</v>
      </c>
      <c r="B1570" t="s">
        <v>50</v>
      </c>
      <c r="C1570" t="s">
        <v>360</v>
      </c>
      <c r="D1570" t="s">
        <v>110</v>
      </c>
      <c r="E1570" t="s">
        <v>471</v>
      </c>
      <c r="F1570" t="s">
        <v>49</v>
      </c>
      <c r="G1570">
        <v>84.71</v>
      </c>
      <c r="H1570">
        <v>2</v>
      </c>
      <c r="I1570">
        <v>0</v>
      </c>
      <c r="J1570" t="s">
        <v>35</v>
      </c>
      <c r="K1570" t="s">
        <v>99</v>
      </c>
      <c r="L1570" t="s">
        <v>21</v>
      </c>
      <c r="M1570" t="s">
        <v>22</v>
      </c>
      <c r="N1570" t="s">
        <v>41</v>
      </c>
    </row>
    <row r="1571" spans="1:14" x14ac:dyDescent="0.3">
      <c r="A1571">
        <v>1570</v>
      </c>
      <c r="B1571" t="s">
        <v>14</v>
      </c>
      <c r="C1571" t="s">
        <v>230</v>
      </c>
      <c r="D1571" t="s">
        <v>185</v>
      </c>
      <c r="E1571" t="s">
        <v>147</v>
      </c>
      <c r="F1571" t="s">
        <v>49</v>
      </c>
      <c r="G1571">
        <v>89.19</v>
      </c>
      <c r="H1571">
        <v>1</v>
      </c>
      <c r="I1571">
        <v>0</v>
      </c>
      <c r="J1571" t="s">
        <v>35</v>
      </c>
      <c r="K1571" t="s">
        <v>44</v>
      </c>
      <c r="L1571" t="s">
        <v>21</v>
      </c>
      <c r="M1571" t="s">
        <v>22</v>
      </c>
      <c r="N1571" t="s">
        <v>41</v>
      </c>
    </row>
    <row r="1572" spans="1:14" x14ac:dyDescent="0.3">
      <c r="A1572">
        <v>1571</v>
      </c>
      <c r="B1572" t="s">
        <v>14</v>
      </c>
      <c r="C1572" t="s">
        <v>215</v>
      </c>
      <c r="D1572" t="s">
        <v>197</v>
      </c>
      <c r="E1572" t="s">
        <v>17</v>
      </c>
      <c r="F1572" t="s">
        <v>27</v>
      </c>
      <c r="G1572">
        <v>166.35</v>
      </c>
      <c r="H1572">
        <v>3</v>
      </c>
      <c r="I1572">
        <v>1</v>
      </c>
      <c r="J1572" t="s">
        <v>28</v>
      </c>
      <c r="K1572" t="s">
        <v>66</v>
      </c>
      <c r="L1572" t="s">
        <v>56</v>
      </c>
      <c r="M1572" t="s">
        <v>36</v>
      </c>
      <c r="N1572" t="s">
        <v>45</v>
      </c>
    </row>
    <row r="1573" spans="1:14" x14ac:dyDescent="0.3">
      <c r="A1573">
        <v>1572</v>
      </c>
      <c r="B1573" t="s">
        <v>14</v>
      </c>
      <c r="C1573" t="s">
        <v>154</v>
      </c>
      <c r="D1573" t="s">
        <v>279</v>
      </c>
      <c r="E1573" t="s">
        <v>103</v>
      </c>
      <c r="F1573" t="s">
        <v>27</v>
      </c>
      <c r="G1573">
        <v>170.29</v>
      </c>
      <c r="H1573">
        <v>1</v>
      </c>
      <c r="I1573">
        <v>0</v>
      </c>
      <c r="J1573" t="s">
        <v>28</v>
      </c>
      <c r="K1573" t="s">
        <v>99</v>
      </c>
      <c r="L1573" t="s">
        <v>21</v>
      </c>
      <c r="M1573" t="s">
        <v>36</v>
      </c>
      <c r="N1573" t="s">
        <v>45</v>
      </c>
    </row>
    <row r="1574" spans="1:14" x14ac:dyDescent="0.3">
      <c r="A1574">
        <v>1573</v>
      </c>
      <c r="B1574" t="s">
        <v>14</v>
      </c>
      <c r="C1574" t="s">
        <v>457</v>
      </c>
      <c r="D1574" t="s">
        <v>381</v>
      </c>
      <c r="E1574" t="s">
        <v>107</v>
      </c>
      <c r="F1574" t="s">
        <v>54</v>
      </c>
      <c r="G1574">
        <v>387.88</v>
      </c>
      <c r="H1574">
        <v>1</v>
      </c>
      <c r="I1574">
        <v>0</v>
      </c>
      <c r="J1574" t="s">
        <v>28</v>
      </c>
      <c r="K1574" t="s">
        <v>20</v>
      </c>
      <c r="L1574" t="s">
        <v>56</v>
      </c>
      <c r="M1574" t="s">
        <v>36</v>
      </c>
      <c r="N1574" t="s">
        <v>41</v>
      </c>
    </row>
    <row r="1575" spans="1:14" x14ac:dyDescent="0.3">
      <c r="A1575">
        <v>1574</v>
      </c>
      <c r="B1575" t="s">
        <v>37</v>
      </c>
      <c r="C1575" t="s">
        <v>401</v>
      </c>
      <c r="D1575" t="s">
        <v>457</v>
      </c>
      <c r="E1575" t="s">
        <v>260</v>
      </c>
      <c r="F1575" t="s">
        <v>54</v>
      </c>
      <c r="G1575">
        <v>368.16</v>
      </c>
      <c r="H1575">
        <v>2</v>
      </c>
      <c r="I1575">
        <v>0</v>
      </c>
      <c r="J1575" t="s">
        <v>28</v>
      </c>
      <c r="K1575" t="s">
        <v>66</v>
      </c>
      <c r="L1575" t="s">
        <v>56</v>
      </c>
      <c r="M1575" t="s">
        <v>36</v>
      </c>
      <c r="N1575" t="s">
        <v>41</v>
      </c>
    </row>
    <row r="1576" spans="1:14" x14ac:dyDescent="0.3">
      <c r="A1576">
        <v>1575</v>
      </c>
      <c r="B1576" t="s">
        <v>31</v>
      </c>
      <c r="C1576" t="s">
        <v>369</v>
      </c>
      <c r="D1576" t="s">
        <v>219</v>
      </c>
      <c r="E1576" t="s">
        <v>403</v>
      </c>
      <c r="F1576" t="s">
        <v>49</v>
      </c>
      <c r="G1576">
        <v>94.04</v>
      </c>
      <c r="H1576">
        <v>2</v>
      </c>
      <c r="I1576">
        <v>0</v>
      </c>
      <c r="J1576" t="s">
        <v>55</v>
      </c>
      <c r="K1576" t="s">
        <v>44</v>
      </c>
      <c r="L1576" t="s">
        <v>21</v>
      </c>
      <c r="M1576" t="s">
        <v>36</v>
      </c>
      <c r="N1576" t="s">
        <v>23</v>
      </c>
    </row>
    <row r="1577" spans="1:14" x14ac:dyDescent="0.3">
      <c r="A1577">
        <v>1576</v>
      </c>
      <c r="B1577" t="s">
        <v>14</v>
      </c>
      <c r="C1577" t="s">
        <v>104</v>
      </c>
      <c r="D1577" t="s">
        <v>138</v>
      </c>
      <c r="E1577" t="s">
        <v>202</v>
      </c>
      <c r="F1577" t="s">
        <v>49</v>
      </c>
      <c r="G1577">
        <v>60.79</v>
      </c>
      <c r="H1577">
        <v>2</v>
      </c>
      <c r="I1577">
        <v>1</v>
      </c>
      <c r="J1577" t="s">
        <v>28</v>
      </c>
      <c r="K1577" t="s">
        <v>44</v>
      </c>
      <c r="L1577" t="s">
        <v>21</v>
      </c>
      <c r="M1577" t="s">
        <v>36</v>
      </c>
      <c r="N1577" t="s">
        <v>41</v>
      </c>
    </row>
    <row r="1578" spans="1:14" x14ac:dyDescent="0.3">
      <c r="A1578">
        <v>1577</v>
      </c>
      <c r="B1578" t="s">
        <v>37</v>
      </c>
      <c r="C1578" t="s">
        <v>139</v>
      </c>
      <c r="D1578" t="s">
        <v>140</v>
      </c>
      <c r="E1578" t="s">
        <v>104</v>
      </c>
      <c r="F1578" t="s">
        <v>27</v>
      </c>
      <c r="G1578">
        <v>142.02000000000001</v>
      </c>
      <c r="H1578">
        <v>4</v>
      </c>
      <c r="I1578">
        <v>0</v>
      </c>
      <c r="J1578" t="s">
        <v>35</v>
      </c>
      <c r="K1578" t="s">
        <v>44</v>
      </c>
      <c r="L1578" t="s">
        <v>56</v>
      </c>
      <c r="M1578" t="s">
        <v>36</v>
      </c>
      <c r="N1578" t="s">
        <v>41</v>
      </c>
    </row>
    <row r="1579" spans="1:14" x14ac:dyDescent="0.3">
      <c r="A1579">
        <v>1578</v>
      </c>
      <c r="B1579" t="s">
        <v>31</v>
      </c>
      <c r="C1579" t="s">
        <v>457</v>
      </c>
      <c r="D1579" t="s">
        <v>463</v>
      </c>
      <c r="E1579" t="s">
        <v>367</v>
      </c>
      <c r="F1579" t="s">
        <v>27</v>
      </c>
      <c r="G1579">
        <v>100.67</v>
      </c>
      <c r="H1579">
        <v>1</v>
      </c>
      <c r="I1579">
        <v>0</v>
      </c>
      <c r="J1579" t="s">
        <v>19</v>
      </c>
      <c r="K1579" t="s">
        <v>20</v>
      </c>
      <c r="L1579" t="s">
        <v>21</v>
      </c>
      <c r="M1579" t="s">
        <v>36</v>
      </c>
      <c r="N1579" t="s">
        <v>41</v>
      </c>
    </row>
    <row r="1580" spans="1:14" x14ac:dyDescent="0.3">
      <c r="A1580">
        <v>1579</v>
      </c>
      <c r="B1580" t="s">
        <v>31</v>
      </c>
      <c r="C1580" t="s">
        <v>162</v>
      </c>
      <c r="D1580" t="s">
        <v>414</v>
      </c>
      <c r="E1580" t="s">
        <v>158</v>
      </c>
      <c r="F1580" t="s">
        <v>18</v>
      </c>
      <c r="G1580">
        <v>135.79</v>
      </c>
      <c r="H1580">
        <v>1</v>
      </c>
      <c r="I1580">
        <v>2</v>
      </c>
      <c r="J1580" t="s">
        <v>19</v>
      </c>
      <c r="K1580" t="s">
        <v>20</v>
      </c>
      <c r="L1580" t="s">
        <v>56</v>
      </c>
      <c r="M1580" t="s">
        <v>36</v>
      </c>
      <c r="N1580" t="s">
        <v>30</v>
      </c>
    </row>
    <row r="1581" spans="1:14" x14ac:dyDescent="0.3">
      <c r="A1581">
        <v>1580</v>
      </c>
      <c r="B1581" t="s">
        <v>50</v>
      </c>
      <c r="C1581" t="s">
        <v>184</v>
      </c>
      <c r="D1581" t="s">
        <v>296</v>
      </c>
      <c r="E1581" t="s">
        <v>376</v>
      </c>
      <c r="F1581" t="s">
        <v>49</v>
      </c>
      <c r="G1581">
        <v>82.72</v>
      </c>
      <c r="H1581">
        <v>2</v>
      </c>
      <c r="I1581">
        <v>0</v>
      </c>
      <c r="J1581" t="s">
        <v>28</v>
      </c>
      <c r="K1581" t="s">
        <v>29</v>
      </c>
      <c r="L1581" t="s">
        <v>70</v>
      </c>
      <c r="M1581" t="s">
        <v>36</v>
      </c>
      <c r="N1581" t="s">
        <v>41</v>
      </c>
    </row>
    <row r="1582" spans="1:14" x14ac:dyDescent="0.3">
      <c r="A1582">
        <v>1581</v>
      </c>
      <c r="B1582" t="s">
        <v>37</v>
      </c>
      <c r="C1582" t="s">
        <v>110</v>
      </c>
      <c r="D1582" t="s">
        <v>48</v>
      </c>
      <c r="E1582" t="s">
        <v>458</v>
      </c>
      <c r="F1582" t="s">
        <v>49</v>
      </c>
      <c r="G1582">
        <v>95.85</v>
      </c>
      <c r="H1582">
        <v>2</v>
      </c>
      <c r="I1582">
        <v>2</v>
      </c>
      <c r="J1582" t="s">
        <v>55</v>
      </c>
      <c r="K1582" t="s">
        <v>20</v>
      </c>
      <c r="L1582" t="s">
        <v>60</v>
      </c>
      <c r="M1582" t="s">
        <v>36</v>
      </c>
      <c r="N1582" t="s">
        <v>41</v>
      </c>
    </row>
    <row r="1583" spans="1:14" x14ac:dyDescent="0.3">
      <c r="A1583">
        <v>1582</v>
      </c>
      <c r="B1583" t="s">
        <v>31</v>
      </c>
      <c r="C1583" t="s">
        <v>284</v>
      </c>
      <c r="D1583" t="s">
        <v>241</v>
      </c>
      <c r="E1583" t="s">
        <v>196</v>
      </c>
      <c r="F1583" t="s">
        <v>54</v>
      </c>
      <c r="G1583">
        <v>289.27999999999997</v>
      </c>
      <c r="H1583">
        <v>3</v>
      </c>
      <c r="I1583">
        <v>0</v>
      </c>
      <c r="J1583" t="s">
        <v>55</v>
      </c>
      <c r="K1583" t="s">
        <v>66</v>
      </c>
      <c r="L1583" t="s">
        <v>21</v>
      </c>
      <c r="M1583" t="s">
        <v>22</v>
      </c>
      <c r="N1583" t="s">
        <v>23</v>
      </c>
    </row>
    <row r="1584" spans="1:14" x14ac:dyDescent="0.3">
      <c r="A1584">
        <v>1583</v>
      </c>
      <c r="B1584" t="s">
        <v>37</v>
      </c>
      <c r="C1584" t="s">
        <v>25</v>
      </c>
      <c r="D1584" t="s">
        <v>147</v>
      </c>
      <c r="E1584" t="s">
        <v>353</v>
      </c>
      <c r="F1584" t="s">
        <v>54</v>
      </c>
      <c r="G1584">
        <v>521.54</v>
      </c>
      <c r="H1584">
        <v>2</v>
      </c>
      <c r="I1584">
        <v>0</v>
      </c>
      <c r="J1584" t="s">
        <v>28</v>
      </c>
      <c r="K1584" t="s">
        <v>44</v>
      </c>
      <c r="L1584" t="s">
        <v>21</v>
      </c>
      <c r="M1584" t="s">
        <v>36</v>
      </c>
      <c r="N1584" t="s">
        <v>41</v>
      </c>
    </row>
    <row r="1585" spans="1:14" x14ac:dyDescent="0.3">
      <c r="A1585">
        <v>1584</v>
      </c>
      <c r="B1585" t="s">
        <v>37</v>
      </c>
      <c r="C1585" t="s">
        <v>194</v>
      </c>
      <c r="D1585" t="s">
        <v>263</v>
      </c>
      <c r="E1585" t="s">
        <v>319</v>
      </c>
      <c r="F1585" t="s">
        <v>27</v>
      </c>
      <c r="G1585">
        <v>139.72999999999999</v>
      </c>
      <c r="H1585">
        <v>2</v>
      </c>
      <c r="I1585">
        <v>2</v>
      </c>
      <c r="J1585" t="s">
        <v>55</v>
      </c>
      <c r="K1585" t="s">
        <v>20</v>
      </c>
      <c r="L1585" t="s">
        <v>21</v>
      </c>
      <c r="M1585" t="s">
        <v>36</v>
      </c>
      <c r="N1585" t="s">
        <v>30</v>
      </c>
    </row>
    <row r="1586" spans="1:14" x14ac:dyDescent="0.3">
      <c r="A1586">
        <v>1585</v>
      </c>
      <c r="B1586" t="s">
        <v>37</v>
      </c>
      <c r="C1586" t="s">
        <v>46</v>
      </c>
      <c r="D1586" t="s">
        <v>205</v>
      </c>
      <c r="E1586" t="s">
        <v>110</v>
      </c>
      <c r="F1586" t="s">
        <v>49</v>
      </c>
      <c r="G1586">
        <v>112.84</v>
      </c>
      <c r="H1586">
        <v>1</v>
      </c>
      <c r="I1586">
        <v>1</v>
      </c>
      <c r="J1586" t="s">
        <v>28</v>
      </c>
      <c r="K1586" t="s">
        <v>29</v>
      </c>
      <c r="L1586" t="s">
        <v>21</v>
      </c>
      <c r="M1586" t="s">
        <v>36</v>
      </c>
      <c r="N1586" t="s">
        <v>23</v>
      </c>
    </row>
    <row r="1587" spans="1:14" x14ac:dyDescent="0.3">
      <c r="A1587">
        <v>1586</v>
      </c>
      <c r="B1587" t="s">
        <v>50</v>
      </c>
      <c r="C1587" t="s">
        <v>121</v>
      </c>
      <c r="D1587" t="s">
        <v>436</v>
      </c>
      <c r="E1587" t="s">
        <v>422</v>
      </c>
      <c r="F1587" t="s">
        <v>49</v>
      </c>
      <c r="G1587">
        <v>122.76</v>
      </c>
      <c r="H1587">
        <v>2</v>
      </c>
      <c r="I1587">
        <v>0</v>
      </c>
      <c r="J1587" t="s">
        <v>28</v>
      </c>
      <c r="K1587" t="s">
        <v>99</v>
      </c>
      <c r="L1587" t="s">
        <v>56</v>
      </c>
      <c r="M1587" t="s">
        <v>36</v>
      </c>
      <c r="N1587" t="s">
        <v>23</v>
      </c>
    </row>
    <row r="1588" spans="1:14" x14ac:dyDescent="0.3">
      <c r="A1588">
        <v>1587</v>
      </c>
      <c r="B1588" t="s">
        <v>37</v>
      </c>
      <c r="C1588" t="s">
        <v>269</v>
      </c>
      <c r="D1588" t="s">
        <v>293</v>
      </c>
      <c r="E1588" t="s">
        <v>425</v>
      </c>
      <c r="F1588" t="s">
        <v>54</v>
      </c>
      <c r="G1588">
        <v>353.27</v>
      </c>
      <c r="H1588">
        <v>4</v>
      </c>
      <c r="I1588">
        <v>1</v>
      </c>
      <c r="J1588" t="s">
        <v>28</v>
      </c>
      <c r="K1588" t="s">
        <v>20</v>
      </c>
      <c r="L1588" t="s">
        <v>56</v>
      </c>
      <c r="M1588" t="s">
        <v>22</v>
      </c>
      <c r="N1588" t="s">
        <v>41</v>
      </c>
    </row>
    <row r="1589" spans="1:14" x14ac:dyDescent="0.3">
      <c r="A1589">
        <v>1588</v>
      </c>
      <c r="B1589" t="s">
        <v>37</v>
      </c>
      <c r="C1589" t="s">
        <v>412</v>
      </c>
      <c r="D1589" t="s">
        <v>285</v>
      </c>
      <c r="E1589" t="s">
        <v>293</v>
      </c>
      <c r="F1589" t="s">
        <v>49</v>
      </c>
      <c r="G1589">
        <v>98.93</v>
      </c>
      <c r="H1589">
        <v>3</v>
      </c>
      <c r="I1589">
        <v>0</v>
      </c>
      <c r="J1589" t="s">
        <v>94</v>
      </c>
      <c r="K1589" t="s">
        <v>66</v>
      </c>
      <c r="L1589" t="s">
        <v>60</v>
      </c>
      <c r="M1589" t="s">
        <v>36</v>
      </c>
      <c r="N1589" t="s">
        <v>41</v>
      </c>
    </row>
    <row r="1590" spans="1:14" x14ac:dyDescent="0.3">
      <c r="A1590">
        <v>1589</v>
      </c>
      <c r="B1590" t="s">
        <v>14</v>
      </c>
      <c r="C1590" t="s">
        <v>298</v>
      </c>
      <c r="D1590" t="s">
        <v>125</v>
      </c>
      <c r="E1590" t="s">
        <v>398</v>
      </c>
      <c r="F1590" t="s">
        <v>27</v>
      </c>
      <c r="G1590">
        <v>130.41999999999999</v>
      </c>
      <c r="H1590">
        <v>4</v>
      </c>
      <c r="I1590">
        <v>0</v>
      </c>
      <c r="J1590" t="s">
        <v>94</v>
      </c>
      <c r="K1590" t="s">
        <v>44</v>
      </c>
      <c r="L1590" t="s">
        <v>21</v>
      </c>
      <c r="M1590" t="s">
        <v>22</v>
      </c>
      <c r="N1590" t="s">
        <v>41</v>
      </c>
    </row>
    <row r="1591" spans="1:14" x14ac:dyDescent="0.3">
      <c r="A1591">
        <v>1590</v>
      </c>
      <c r="B1591" t="s">
        <v>50</v>
      </c>
      <c r="C1591" t="s">
        <v>413</v>
      </c>
      <c r="D1591" t="s">
        <v>203</v>
      </c>
      <c r="E1591" t="s">
        <v>207</v>
      </c>
      <c r="F1591" t="s">
        <v>49</v>
      </c>
      <c r="G1591">
        <v>155.35</v>
      </c>
      <c r="H1591">
        <v>2</v>
      </c>
      <c r="I1591">
        <v>0</v>
      </c>
      <c r="J1591" t="s">
        <v>28</v>
      </c>
      <c r="K1591" t="s">
        <v>29</v>
      </c>
      <c r="L1591" t="s">
        <v>21</v>
      </c>
      <c r="M1591" t="s">
        <v>36</v>
      </c>
      <c r="N1591" t="s">
        <v>30</v>
      </c>
    </row>
    <row r="1592" spans="1:14" x14ac:dyDescent="0.3">
      <c r="A1592">
        <v>1591</v>
      </c>
      <c r="B1592" t="s">
        <v>37</v>
      </c>
      <c r="C1592" t="s">
        <v>275</v>
      </c>
      <c r="D1592" t="s">
        <v>281</v>
      </c>
      <c r="E1592" t="s">
        <v>286</v>
      </c>
      <c r="F1592" t="s">
        <v>27</v>
      </c>
      <c r="G1592">
        <v>178.67</v>
      </c>
      <c r="H1592">
        <v>2</v>
      </c>
      <c r="I1592">
        <v>1</v>
      </c>
      <c r="J1592" t="s">
        <v>94</v>
      </c>
      <c r="K1592" t="s">
        <v>66</v>
      </c>
      <c r="L1592" t="s">
        <v>56</v>
      </c>
      <c r="M1592" t="s">
        <v>22</v>
      </c>
      <c r="N1592" t="s">
        <v>41</v>
      </c>
    </row>
    <row r="1593" spans="1:14" x14ac:dyDescent="0.3">
      <c r="A1593">
        <v>1592</v>
      </c>
      <c r="B1593" t="s">
        <v>37</v>
      </c>
      <c r="C1593" t="s">
        <v>174</v>
      </c>
      <c r="D1593" t="s">
        <v>402</v>
      </c>
      <c r="E1593" t="s">
        <v>323</v>
      </c>
      <c r="F1593" t="s">
        <v>49</v>
      </c>
      <c r="G1593">
        <v>91.19</v>
      </c>
      <c r="H1593">
        <v>1</v>
      </c>
      <c r="I1593">
        <v>0</v>
      </c>
      <c r="J1593" t="s">
        <v>28</v>
      </c>
      <c r="K1593" t="s">
        <v>29</v>
      </c>
      <c r="L1593" t="s">
        <v>21</v>
      </c>
      <c r="M1593" t="s">
        <v>36</v>
      </c>
      <c r="N1593" t="s">
        <v>41</v>
      </c>
    </row>
    <row r="1594" spans="1:14" x14ac:dyDescent="0.3">
      <c r="A1594">
        <v>1593</v>
      </c>
      <c r="B1594" t="s">
        <v>14</v>
      </c>
      <c r="C1594" t="s">
        <v>226</v>
      </c>
      <c r="D1594" t="s">
        <v>61</v>
      </c>
      <c r="E1594" t="s">
        <v>274</v>
      </c>
      <c r="F1594" t="s">
        <v>49</v>
      </c>
      <c r="G1594">
        <v>81.95</v>
      </c>
      <c r="H1594">
        <v>2</v>
      </c>
      <c r="I1594">
        <v>0</v>
      </c>
      <c r="J1594" t="s">
        <v>28</v>
      </c>
      <c r="K1594" t="s">
        <v>29</v>
      </c>
      <c r="L1594" t="s">
        <v>70</v>
      </c>
      <c r="M1594" t="s">
        <v>36</v>
      </c>
      <c r="N1594" t="s">
        <v>41</v>
      </c>
    </row>
    <row r="1595" spans="1:14" x14ac:dyDescent="0.3">
      <c r="A1595">
        <v>1594</v>
      </c>
      <c r="B1595" t="s">
        <v>14</v>
      </c>
      <c r="C1595" t="s">
        <v>92</v>
      </c>
      <c r="D1595" t="s">
        <v>320</v>
      </c>
      <c r="E1595" t="s">
        <v>199</v>
      </c>
      <c r="F1595" t="s">
        <v>54</v>
      </c>
      <c r="G1595">
        <v>455.94</v>
      </c>
      <c r="H1595">
        <v>1</v>
      </c>
      <c r="I1595">
        <v>1</v>
      </c>
      <c r="J1595" t="s">
        <v>28</v>
      </c>
      <c r="K1595" t="s">
        <v>20</v>
      </c>
      <c r="L1595" t="s">
        <v>56</v>
      </c>
      <c r="M1595" t="s">
        <v>36</v>
      </c>
      <c r="N1595" t="s">
        <v>23</v>
      </c>
    </row>
    <row r="1596" spans="1:14" x14ac:dyDescent="0.3">
      <c r="A1596">
        <v>1595</v>
      </c>
      <c r="B1596" t="s">
        <v>50</v>
      </c>
      <c r="C1596" t="s">
        <v>65</v>
      </c>
      <c r="D1596" t="s">
        <v>162</v>
      </c>
      <c r="E1596" t="s">
        <v>273</v>
      </c>
      <c r="F1596" t="s">
        <v>54</v>
      </c>
      <c r="G1596">
        <v>364.55</v>
      </c>
      <c r="H1596">
        <v>2</v>
      </c>
      <c r="I1596">
        <v>0</v>
      </c>
      <c r="J1596" t="s">
        <v>94</v>
      </c>
      <c r="K1596" t="s">
        <v>44</v>
      </c>
      <c r="L1596" t="s">
        <v>21</v>
      </c>
      <c r="M1596" t="s">
        <v>22</v>
      </c>
      <c r="N1596" t="s">
        <v>41</v>
      </c>
    </row>
    <row r="1597" spans="1:14" x14ac:dyDescent="0.3">
      <c r="A1597">
        <v>1596</v>
      </c>
      <c r="B1597" t="s">
        <v>31</v>
      </c>
      <c r="C1597" t="s">
        <v>67</v>
      </c>
      <c r="D1597" t="s">
        <v>47</v>
      </c>
      <c r="E1597" t="s">
        <v>330</v>
      </c>
      <c r="F1597" t="s">
        <v>49</v>
      </c>
      <c r="G1597">
        <v>77.56</v>
      </c>
      <c r="H1597">
        <v>3</v>
      </c>
      <c r="I1597">
        <v>2</v>
      </c>
      <c r="J1597" t="s">
        <v>28</v>
      </c>
      <c r="K1597" t="s">
        <v>29</v>
      </c>
      <c r="L1597" t="s">
        <v>21</v>
      </c>
      <c r="M1597" t="s">
        <v>22</v>
      </c>
      <c r="N1597" t="s">
        <v>95</v>
      </c>
    </row>
    <row r="1598" spans="1:14" x14ac:dyDescent="0.3">
      <c r="A1598">
        <v>1597</v>
      </c>
      <c r="B1598" t="s">
        <v>50</v>
      </c>
      <c r="C1598" t="s">
        <v>128</v>
      </c>
      <c r="D1598" t="s">
        <v>84</v>
      </c>
      <c r="E1598" t="s">
        <v>213</v>
      </c>
      <c r="F1598" t="s">
        <v>18</v>
      </c>
      <c r="G1598">
        <v>257.69</v>
      </c>
      <c r="H1598">
        <v>1</v>
      </c>
      <c r="I1598">
        <v>0</v>
      </c>
      <c r="J1598" t="s">
        <v>55</v>
      </c>
      <c r="K1598" t="s">
        <v>29</v>
      </c>
      <c r="L1598" t="s">
        <v>21</v>
      </c>
      <c r="M1598" t="s">
        <v>22</v>
      </c>
      <c r="N1598" t="s">
        <v>41</v>
      </c>
    </row>
    <row r="1599" spans="1:14" x14ac:dyDescent="0.3">
      <c r="A1599">
        <v>1598</v>
      </c>
      <c r="B1599" t="s">
        <v>37</v>
      </c>
      <c r="C1599" t="s">
        <v>327</v>
      </c>
      <c r="D1599" t="s">
        <v>433</v>
      </c>
      <c r="E1599" t="s">
        <v>268</v>
      </c>
      <c r="F1599" t="s">
        <v>54</v>
      </c>
      <c r="G1599">
        <v>303.02999999999997</v>
      </c>
      <c r="H1599">
        <v>2</v>
      </c>
      <c r="I1599">
        <v>1</v>
      </c>
      <c r="J1599" t="s">
        <v>28</v>
      </c>
      <c r="K1599" t="s">
        <v>99</v>
      </c>
      <c r="L1599" t="s">
        <v>21</v>
      </c>
      <c r="M1599" t="s">
        <v>36</v>
      </c>
      <c r="N1599" t="s">
        <v>41</v>
      </c>
    </row>
    <row r="1600" spans="1:14" x14ac:dyDescent="0.3">
      <c r="A1600">
        <v>1599</v>
      </c>
      <c r="B1600" t="s">
        <v>50</v>
      </c>
      <c r="C1600" t="s">
        <v>164</v>
      </c>
      <c r="D1600" t="s">
        <v>137</v>
      </c>
      <c r="E1600" t="s">
        <v>309</v>
      </c>
      <c r="F1600" t="s">
        <v>18</v>
      </c>
      <c r="G1600">
        <v>256.97000000000003</v>
      </c>
      <c r="H1600">
        <v>3</v>
      </c>
      <c r="I1600">
        <v>0</v>
      </c>
      <c r="J1600" t="s">
        <v>35</v>
      </c>
      <c r="K1600" t="s">
        <v>29</v>
      </c>
      <c r="L1600" t="s">
        <v>21</v>
      </c>
      <c r="M1600" t="s">
        <v>36</v>
      </c>
      <c r="N1600" t="s">
        <v>41</v>
      </c>
    </row>
    <row r="1601" spans="1:14" x14ac:dyDescent="0.3">
      <c r="A1601">
        <v>1600</v>
      </c>
      <c r="B1601" t="s">
        <v>50</v>
      </c>
      <c r="C1601" t="s">
        <v>59</v>
      </c>
      <c r="D1601" t="s">
        <v>447</v>
      </c>
      <c r="E1601" t="s">
        <v>473</v>
      </c>
      <c r="F1601" t="s">
        <v>54</v>
      </c>
      <c r="G1601">
        <v>522.80999999999995</v>
      </c>
      <c r="H1601">
        <v>1</v>
      </c>
      <c r="I1601">
        <v>0</v>
      </c>
      <c r="J1601" t="s">
        <v>55</v>
      </c>
      <c r="K1601" t="s">
        <v>99</v>
      </c>
      <c r="L1601" t="s">
        <v>21</v>
      </c>
      <c r="M1601" t="s">
        <v>36</v>
      </c>
      <c r="N1601" t="s">
        <v>23</v>
      </c>
    </row>
    <row r="1602" spans="1:14" x14ac:dyDescent="0.3">
      <c r="A1602">
        <v>1601</v>
      </c>
      <c r="B1602" t="s">
        <v>37</v>
      </c>
      <c r="C1602" t="s">
        <v>297</v>
      </c>
      <c r="D1602" t="s">
        <v>350</v>
      </c>
      <c r="E1602" t="s">
        <v>63</v>
      </c>
      <c r="F1602" t="s">
        <v>49</v>
      </c>
      <c r="G1602">
        <v>70.31</v>
      </c>
      <c r="H1602">
        <v>2</v>
      </c>
      <c r="I1602">
        <v>1</v>
      </c>
      <c r="J1602" t="s">
        <v>55</v>
      </c>
      <c r="K1602" t="s">
        <v>66</v>
      </c>
      <c r="L1602" t="s">
        <v>60</v>
      </c>
      <c r="M1602" t="s">
        <v>36</v>
      </c>
      <c r="N1602" t="s">
        <v>41</v>
      </c>
    </row>
    <row r="1603" spans="1:14" x14ac:dyDescent="0.3">
      <c r="A1603">
        <v>1602</v>
      </c>
      <c r="B1603" t="s">
        <v>50</v>
      </c>
      <c r="C1603" t="s">
        <v>391</v>
      </c>
      <c r="D1603" t="s">
        <v>383</v>
      </c>
      <c r="E1603" t="s">
        <v>71</v>
      </c>
      <c r="F1603" t="s">
        <v>49</v>
      </c>
      <c r="G1603">
        <v>93.28</v>
      </c>
      <c r="H1603">
        <v>3</v>
      </c>
      <c r="I1603">
        <v>0</v>
      </c>
      <c r="J1603" t="s">
        <v>28</v>
      </c>
      <c r="K1603" t="s">
        <v>44</v>
      </c>
      <c r="L1603" t="s">
        <v>21</v>
      </c>
      <c r="M1603" t="s">
        <v>36</v>
      </c>
      <c r="N1603" t="s">
        <v>41</v>
      </c>
    </row>
    <row r="1604" spans="1:14" x14ac:dyDescent="0.3">
      <c r="A1604">
        <v>1603</v>
      </c>
      <c r="B1604" t="s">
        <v>14</v>
      </c>
      <c r="C1604" t="s">
        <v>68</v>
      </c>
      <c r="D1604" t="s">
        <v>461</v>
      </c>
      <c r="E1604" t="s">
        <v>213</v>
      </c>
      <c r="F1604" t="s">
        <v>49</v>
      </c>
      <c r="G1604">
        <v>89.61</v>
      </c>
      <c r="H1604">
        <v>2</v>
      </c>
      <c r="I1604">
        <v>0</v>
      </c>
      <c r="J1604" t="s">
        <v>35</v>
      </c>
      <c r="K1604" t="s">
        <v>99</v>
      </c>
      <c r="L1604" t="s">
        <v>56</v>
      </c>
      <c r="M1604" t="s">
        <v>36</v>
      </c>
      <c r="N1604" t="s">
        <v>41</v>
      </c>
    </row>
    <row r="1605" spans="1:14" x14ac:dyDescent="0.3">
      <c r="A1605">
        <v>1604</v>
      </c>
      <c r="B1605" t="s">
        <v>31</v>
      </c>
      <c r="C1605" t="s">
        <v>211</v>
      </c>
      <c r="D1605" t="s">
        <v>268</v>
      </c>
      <c r="E1605" t="s">
        <v>420</v>
      </c>
      <c r="F1605" t="s">
        <v>49</v>
      </c>
      <c r="G1605">
        <v>77.59</v>
      </c>
      <c r="H1605">
        <v>1</v>
      </c>
      <c r="I1605">
        <v>0</v>
      </c>
      <c r="J1605" t="s">
        <v>19</v>
      </c>
      <c r="K1605" t="s">
        <v>20</v>
      </c>
      <c r="L1605" t="s">
        <v>21</v>
      </c>
      <c r="M1605" t="s">
        <v>36</v>
      </c>
      <c r="N1605" t="s">
        <v>41</v>
      </c>
    </row>
    <row r="1606" spans="1:14" x14ac:dyDescent="0.3">
      <c r="A1606">
        <v>1605</v>
      </c>
      <c r="B1606" t="s">
        <v>14</v>
      </c>
      <c r="C1606" t="s">
        <v>178</v>
      </c>
      <c r="D1606" t="s">
        <v>110</v>
      </c>
      <c r="E1606" t="s">
        <v>420</v>
      </c>
      <c r="F1606" t="s">
        <v>49</v>
      </c>
      <c r="G1606">
        <v>81.16</v>
      </c>
      <c r="H1606">
        <v>1</v>
      </c>
      <c r="I1606">
        <v>0</v>
      </c>
      <c r="J1606" t="s">
        <v>28</v>
      </c>
      <c r="K1606" t="s">
        <v>44</v>
      </c>
      <c r="L1606" t="s">
        <v>21</v>
      </c>
      <c r="M1606" t="s">
        <v>36</v>
      </c>
      <c r="N1606" t="s">
        <v>30</v>
      </c>
    </row>
    <row r="1607" spans="1:14" x14ac:dyDescent="0.3">
      <c r="A1607">
        <v>1606</v>
      </c>
      <c r="B1607" t="s">
        <v>31</v>
      </c>
      <c r="C1607" t="s">
        <v>191</v>
      </c>
      <c r="D1607" t="s">
        <v>120</v>
      </c>
      <c r="E1607" t="s">
        <v>101</v>
      </c>
      <c r="F1607" t="s">
        <v>18</v>
      </c>
      <c r="G1607">
        <v>250.54</v>
      </c>
      <c r="H1607">
        <v>2</v>
      </c>
      <c r="I1607">
        <v>0</v>
      </c>
      <c r="J1607" t="s">
        <v>94</v>
      </c>
      <c r="K1607" t="s">
        <v>20</v>
      </c>
      <c r="L1607" t="s">
        <v>60</v>
      </c>
      <c r="M1607" t="s">
        <v>36</v>
      </c>
      <c r="N1607" t="s">
        <v>45</v>
      </c>
    </row>
    <row r="1608" spans="1:14" x14ac:dyDescent="0.3">
      <c r="A1608">
        <v>1607</v>
      </c>
      <c r="B1608" t="s">
        <v>31</v>
      </c>
      <c r="C1608" t="s">
        <v>393</v>
      </c>
      <c r="D1608" t="s">
        <v>357</v>
      </c>
      <c r="E1608" t="s">
        <v>210</v>
      </c>
      <c r="F1608" t="s">
        <v>18</v>
      </c>
      <c r="G1608">
        <v>182.34</v>
      </c>
      <c r="H1608">
        <v>1</v>
      </c>
      <c r="I1608">
        <v>0</v>
      </c>
      <c r="J1608" t="s">
        <v>35</v>
      </c>
      <c r="K1608" t="s">
        <v>44</v>
      </c>
      <c r="L1608" t="s">
        <v>21</v>
      </c>
      <c r="M1608" t="s">
        <v>36</v>
      </c>
      <c r="N1608" t="s">
        <v>23</v>
      </c>
    </row>
    <row r="1609" spans="1:14" x14ac:dyDescent="0.3">
      <c r="A1609">
        <v>1608</v>
      </c>
      <c r="B1609" t="s">
        <v>37</v>
      </c>
      <c r="C1609" t="s">
        <v>86</v>
      </c>
      <c r="D1609" t="s">
        <v>302</v>
      </c>
      <c r="E1609" t="s">
        <v>276</v>
      </c>
      <c r="F1609" t="s">
        <v>27</v>
      </c>
      <c r="G1609">
        <v>163.51</v>
      </c>
      <c r="H1609">
        <v>3</v>
      </c>
      <c r="I1609">
        <v>3</v>
      </c>
      <c r="J1609" t="s">
        <v>35</v>
      </c>
      <c r="K1609" t="s">
        <v>29</v>
      </c>
      <c r="L1609" t="s">
        <v>56</v>
      </c>
      <c r="M1609" t="s">
        <v>36</v>
      </c>
      <c r="N1609" t="s">
        <v>41</v>
      </c>
    </row>
    <row r="1610" spans="1:14" x14ac:dyDescent="0.3">
      <c r="A1610">
        <v>1609</v>
      </c>
      <c r="B1610" t="s">
        <v>14</v>
      </c>
      <c r="C1610" t="s">
        <v>117</v>
      </c>
      <c r="D1610" t="s">
        <v>77</v>
      </c>
      <c r="E1610" t="s">
        <v>156</v>
      </c>
      <c r="F1610" t="s">
        <v>49</v>
      </c>
      <c r="G1610">
        <v>102.24</v>
      </c>
      <c r="H1610">
        <v>2</v>
      </c>
      <c r="I1610">
        <v>0</v>
      </c>
      <c r="J1610" t="s">
        <v>28</v>
      </c>
      <c r="K1610" t="s">
        <v>99</v>
      </c>
      <c r="L1610" t="s">
        <v>60</v>
      </c>
      <c r="M1610" t="s">
        <v>36</v>
      </c>
      <c r="N1610" t="s">
        <v>41</v>
      </c>
    </row>
    <row r="1611" spans="1:14" x14ac:dyDescent="0.3">
      <c r="A1611">
        <v>1610</v>
      </c>
      <c r="B1611" t="s">
        <v>50</v>
      </c>
      <c r="C1611" t="s">
        <v>225</v>
      </c>
      <c r="D1611" t="s">
        <v>261</v>
      </c>
      <c r="E1611" t="s">
        <v>246</v>
      </c>
      <c r="F1611" t="s">
        <v>49</v>
      </c>
      <c r="G1611">
        <v>81.63</v>
      </c>
      <c r="H1611">
        <v>3</v>
      </c>
      <c r="I1611">
        <v>2</v>
      </c>
      <c r="J1611" t="s">
        <v>28</v>
      </c>
      <c r="K1611" t="s">
        <v>99</v>
      </c>
      <c r="L1611" t="s">
        <v>56</v>
      </c>
      <c r="M1611" t="s">
        <v>36</v>
      </c>
      <c r="N1611" t="s">
        <v>95</v>
      </c>
    </row>
    <row r="1612" spans="1:14" x14ac:dyDescent="0.3">
      <c r="A1612">
        <v>1611</v>
      </c>
      <c r="B1612" t="s">
        <v>31</v>
      </c>
      <c r="C1612" t="s">
        <v>142</v>
      </c>
      <c r="D1612" t="s">
        <v>302</v>
      </c>
      <c r="E1612" t="s">
        <v>304</v>
      </c>
      <c r="F1612" t="s">
        <v>49</v>
      </c>
      <c r="G1612">
        <v>83.82</v>
      </c>
      <c r="H1612">
        <v>1</v>
      </c>
      <c r="I1612">
        <v>2</v>
      </c>
      <c r="J1612" t="s">
        <v>28</v>
      </c>
      <c r="K1612" t="s">
        <v>44</v>
      </c>
      <c r="L1612" t="s">
        <v>56</v>
      </c>
      <c r="M1612" t="s">
        <v>36</v>
      </c>
      <c r="N1612" t="s">
        <v>41</v>
      </c>
    </row>
    <row r="1613" spans="1:14" x14ac:dyDescent="0.3">
      <c r="A1613">
        <v>1612</v>
      </c>
      <c r="B1613" t="s">
        <v>37</v>
      </c>
      <c r="C1613" t="s">
        <v>82</v>
      </c>
      <c r="D1613" t="s">
        <v>355</v>
      </c>
      <c r="E1613" t="s">
        <v>433</v>
      </c>
      <c r="F1613" t="s">
        <v>49</v>
      </c>
      <c r="G1613">
        <v>118.66</v>
      </c>
      <c r="H1613">
        <v>1</v>
      </c>
      <c r="I1613">
        <v>1</v>
      </c>
      <c r="J1613" t="s">
        <v>55</v>
      </c>
      <c r="K1613" t="s">
        <v>66</v>
      </c>
      <c r="L1613" t="s">
        <v>21</v>
      </c>
      <c r="M1613" t="s">
        <v>36</v>
      </c>
      <c r="N1613" t="s">
        <v>41</v>
      </c>
    </row>
    <row r="1614" spans="1:14" x14ac:dyDescent="0.3">
      <c r="A1614">
        <v>1613</v>
      </c>
      <c r="B1614" t="s">
        <v>37</v>
      </c>
      <c r="C1614" t="s">
        <v>110</v>
      </c>
      <c r="D1614" t="s">
        <v>233</v>
      </c>
      <c r="E1614" t="s">
        <v>248</v>
      </c>
      <c r="F1614" t="s">
        <v>18</v>
      </c>
      <c r="G1614">
        <v>244.75</v>
      </c>
      <c r="H1614">
        <v>3</v>
      </c>
      <c r="I1614">
        <v>2</v>
      </c>
      <c r="J1614" t="s">
        <v>28</v>
      </c>
      <c r="K1614" t="s">
        <v>66</v>
      </c>
      <c r="L1614" t="s">
        <v>60</v>
      </c>
      <c r="M1614" t="s">
        <v>22</v>
      </c>
      <c r="N1614" t="s">
        <v>41</v>
      </c>
    </row>
    <row r="1615" spans="1:14" x14ac:dyDescent="0.3">
      <c r="A1615">
        <v>1614</v>
      </c>
      <c r="B1615" t="s">
        <v>37</v>
      </c>
      <c r="C1615" t="s">
        <v>287</v>
      </c>
      <c r="D1615" t="s">
        <v>393</v>
      </c>
      <c r="E1615" t="s">
        <v>260</v>
      </c>
      <c r="F1615" t="s">
        <v>49</v>
      </c>
      <c r="G1615">
        <v>146.22999999999999</v>
      </c>
      <c r="H1615">
        <v>1</v>
      </c>
      <c r="I1615">
        <v>0</v>
      </c>
      <c r="J1615" t="s">
        <v>35</v>
      </c>
      <c r="K1615" t="s">
        <v>66</v>
      </c>
      <c r="L1615" t="s">
        <v>70</v>
      </c>
      <c r="M1615" t="s">
        <v>22</v>
      </c>
      <c r="N1615" t="s">
        <v>41</v>
      </c>
    </row>
    <row r="1616" spans="1:14" x14ac:dyDescent="0.3">
      <c r="A1616">
        <v>1615</v>
      </c>
      <c r="B1616" t="s">
        <v>14</v>
      </c>
      <c r="C1616" t="s">
        <v>119</v>
      </c>
      <c r="D1616" t="s">
        <v>108</v>
      </c>
      <c r="E1616" t="s">
        <v>414</v>
      </c>
      <c r="F1616" t="s">
        <v>54</v>
      </c>
      <c r="G1616">
        <v>363.34</v>
      </c>
      <c r="H1616">
        <v>2</v>
      </c>
      <c r="I1616">
        <v>0</v>
      </c>
      <c r="J1616" t="s">
        <v>35</v>
      </c>
      <c r="K1616" t="s">
        <v>29</v>
      </c>
      <c r="L1616" t="s">
        <v>56</v>
      </c>
      <c r="M1616" t="s">
        <v>36</v>
      </c>
      <c r="N1616" t="s">
        <v>30</v>
      </c>
    </row>
    <row r="1617" spans="1:14" x14ac:dyDescent="0.3">
      <c r="A1617">
        <v>1616</v>
      </c>
      <c r="B1617" t="s">
        <v>37</v>
      </c>
      <c r="C1617" t="s">
        <v>317</v>
      </c>
      <c r="D1617" t="s">
        <v>134</v>
      </c>
      <c r="E1617" t="s">
        <v>290</v>
      </c>
      <c r="F1617" t="s">
        <v>54</v>
      </c>
      <c r="G1617">
        <v>404.66</v>
      </c>
      <c r="H1617">
        <v>1</v>
      </c>
      <c r="I1617">
        <v>0</v>
      </c>
      <c r="J1617" t="s">
        <v>28</v>
      </c>
      <c r="K1617" t="s">
        <v>20</v>
      </c>
      <c r="L1617" t="s">
        <v>21</v>
      </c>
      <c r="M1617" t="s">
        <v>36</v>
      </c>
      <c r="N1617" t="s">
        <v>23</v>
      </c>
    </row>
    <row r="1618" spans="1:14" x14ac:dyDescent="0.3">
      <c r="A1618">
        <v>1617</v>
      </c>
      <c r="B1618" t="s">
        <v>37</v>
      </c>
      <c r="C1618" t="s">
        <v>225</v>
      </c>
      <c r="D1618" t="s">
        <v>290</v>
      </c>
      <c r="E1618" t="s">
        <v>244</v>
      </c>
      <c r="F1618" t="s">
        <v>27</v>
      </c>
      <c r="G1618">
        <v>196.88</v>
      </c>
      <c r="H1618">
        <v>1</v>
      </c>
      <c r="I1618">
        <v>0</v>
      </c>
      <c r="J1618" t="s">
        <v>35</v>
      </c>
      <c r="K1618" t="s">
        <v>66</v>
      </c>
      <c r="L1618" t="s">
        <v>21</v>
      </c>
      <c r="M1618" t="s">
        <v>36</v>
      </c>
      <c r="N1618" t="s">
        <v>41</v>
      </c>
    </row>
    <row r="1619" spans="1:14" x14ac:dyDescent="0.3">
      <c r="A1619">
        <v>1618</v>
      </c>
      <c r="B1619" t="s">
        <v>50</v>
      </c>
      <c r="C1619" t="s">
        <v>191</v>
      </c>
      <c r="D1619" t="s">
        <v>390</v>
      </c>
      <c r="E1619" t="s">
        <v>75</v>
      </c>
      <c r="F1619" t="s">
        <v>49</v>
      </c>
      <c r="G1619">
        <v>129.79</v>
      </c>
      <c r="H1619">
        <v>1</v>
      </c>
      <c r="I1619">
        <v>2</v>
      </c>
      <c r="J1619" t="s">
        <v>35</v>
      </c>
      <c r="K1619" t="s">
        <v>20</v>
      </c>
      <c r="L1619" t="s">
        <v>56</v>
      </c>
      <c r="M1619" t="s">
        <v>22</v>
      </c>
      <c r="N1619" t="s">
        <v>41</v>
      </c>
    </row>
    <row r="1620" spans="1:14" x14ac:dyDescent="0.3">
      <c r="A1620">
        <v>1619</v>
      </c>
      <c r="B1620" t="s">
        <v>50</v>
      </c>
      <c r="C1620" t="s">
        <v>368</v>
      </c>
      <c r="D1620" t="s">
        <v>113</v>
      </c>
      <c r="E1620" t="s">
        <v>413</v>
      </c>
      <c r="F1620" t="s">
        <v>54</v>
      </c>
      <c r="G1620">
        <v>562.84</v>
      </c>
      <c r="H1620">
        <v>4</v>
      </c>
      <c r="I1620">
        <v>1</v>
      </c>
      <c r="J1620" t="s">
        <v>28</v>
      </c>
      <c r="K1620" t="s">
        <v>29</v>
      </c>
      <c r="L1620" t="s">
        <v>21</v>
      </c>
      <c r="M1620" t="s">
        <v>36</v>
      </c>
      <c r="N1620" t="s">
        <v>23</v>
      </c>
    </row>
    <row r="1621" spans="1:14" x14ac:dyDescent="0.3">
      <c r="A1621">
        <v>1620</v>
      </c>
      <c r="B1621" t="s">
        <v>50</v>
      </c>
      <c r="C1621" t="s">
        <v>169</v>
      </c>
      <c r="D1621" t="s">
        <v>124</v>
      </c>
      <c r="E1621" t="s">
        <v>234</v>
      </c>
      <c r="F1621" t="s">
        <v>18</v>
      </c>
      <c r="G1621">
        <v>336.73</v>
      </c>
      <c r="H1621">
        <v>2</v>
      </c>
      <c r="I1621">
        <v>2</v>
      </c>
      <c r="J1621" t="s">
        <v>55</v>
      </c>
      <c r="K1621" t="s">
        <v>20</v>
      </c>
      <c r="L1621" t="s">
        <v>21</v>
      </c>
      <c r="M1621" t="s">
        <v>36</v>
      </c>
      <c r="N1621" t="s">
        <v>41</v>
      </c>
    </row>
    <row r="1622" spans="1:14" x14ac:dyDescent="0.3">
      <c r="A1622">
        <v>1621</v>
      </c>
      <c r="B1622" t="s">
        <v>31</v>
      </c>
      <c r="C1622" t="s">
        <v>67</v>
      </c>
      <c r="D1622" t="s">
        <v>59</v>
      </c>
      <c r="E1622" t="s">
        <v>432</v>
      </c>
      <c r="F1622" t="s">
        <v>49</v>
      </c>
      <c r="G1622">
        <v>71.77</v>
      </c>
      <c r="H1622">
        <v>2</v>
      </c>
      <c r="I1622">
        <v>1</v>
      </c>
      <c r="J1622" t="s">
        <v>28</v>
      </c>
      <c r="K1622" t="s">
        <v>29</v>
      </c>
      <c r="L1622" t="s">
        <v>56</v>
      </c>
      <c r="M1622" t="s">
        <v>36</v>
      </c>
      <c r="N1622" t="s">
        <v>41</v>
      </c>
    </row>
    <row r="1623" spans="1:14" x14ac:dyDescent="0.3">
      <c r="A1623">
        <v>1622</v>
      </c>
      <c r="B1623" t="s">
        <v>50</v>
      </c>
      <c r="C1623" t="s">
        <v>306</v>
      </c>
      <c r="D1623" t="s">
        <v>326</v>
      </c>
      <c r="E1623" t="s">
        <v>365</v>
      </c>
      <c r="F1623" t="s">
        <v>49</v>
      </c>
      <c r="G1623">
        <v>87.18</v>
      </c>
      <c r="H1623">
        <v>2</v>
      </c>
      <c r="I1623">
        <v>0</v>
      </c>
      <c r="J1623" t="s">
        <v>35</v>
      </c>
      <c r="K1623" t="s">
        <v>44</v>
      </c>
      <c r="L1623" t="s">
        <v>56</v>
      </c>
      <c r="M1623" t="s">
        <v>22</v>
      </c>
      <c r="N1623" t="s">
        <v>45</v>
      </c>
    </row>
    <row r="1624" spans="1:14" x14ac:dyDescent="0.3">
      <c r="A1624">
        <v>1623</v>
      </c>
      <c r="B1624" t="s">
        <v>14</v>
      </c>
      <c r="C1624" t="s">
        <v>96</v>
      </c>
      <c r="D1624" t="s">
        <v>249</v>
      </c>
      <c r="E1624" t="s">
        <v>213</v>
      </c>
      <c r="F1624" t="s">
        <v>49</v>
      </c>
      <c r="G1624">
        <v>60.29</v>
      </c>
      <c r="H1624">
        <v>1</v>
      </c>
      <c r="I1624">
        <v>1</v>
      </c>
      <c r="J1624" t="s">
        <v>19</v>
      </c>
      <c r="K1624" t="s">
        <v>99</v>
      </c>
      <c r="L1624" t="s">
        <v>21</v>
      </c>
      <c r="M1624" t="s">
        <v>22</v>
      </c>
      <c r="N1624" t="s">
        <v>23</v>
      </c>
    </row>
    <row r="1625" spans="1:14" x14ac:dyDescent="0.3">
      <c r="A1625">
        <v>1624</v>
      </c>
      <c r="B1625" t="s">
        <v>14</v>
      </c>
      <c r="C1625" t="s">
        <v>153</v>
      </c>
      <c r="D1625" t="s">
        <v>16</v>
      </c>
      <c r="E1625" t="s">
        <v>231</v>
      </c>
      <c r="F1625" t="s">
        <v>18</v>
      </c>
      <c r="G1625">
        <v>270.79000000000002</v>
      </c>
      <c r="H1625">
        <v>1</v>
      </c>
      <c r="I1625">
        <v>0</v>
      </c>
      <c r="J1625" t="s">
        <v>19</v>
      </c>
      <c r="K1625" t="s">
        <v>44</v>
      </c>
      <c r="L1625" t="s">
        <v>60</v>
      </c>
      <c r="M1625" t="s">
        <v>22</v>
      </c>
      <c r="N1625" t="s">
        <v>41</v>
      </c>
    </row>
    <row r="1626" spans="1:14" x14ac:dyDescent="0.3">
      <c r="A1626">
        <v>1625</v>
      </c>
      <c r="B1626" t="s">
        <v>50</v>
      </c>
      <c r="C1626" t="s">
        <v>285</v>
      </c>
      <c r="D1626" t="s">
        <v>284</v>
      </c>
      <c r="E1626" t="s">
        <v>277</v>
      </c>
      <c r="F1626" t="s">
        <v>27</v>
      </c>
      <c r="G1626">
        <v>193.89</v>
      </c>
      <c r="H1626">
        <v>2</v>
      </c>
      <c r="I1626">
        <v>0</v>
      </c>
      <c r="J1626" t="s">
        <v>55</v>
      </c>
      <c r="K1626" t="s">
        <v>66</v>
      </c>
      <c r="L1626" t="s">
        <v>21</v>
      </c>
      <c r="M1626" t="s">
        <v>36</v>
      </c>
      <c r="N1626" t="s">
        <v>41</v>
      </c>
    </row>
    <row r="1627" spans="1:14" x14ac:dyDescent="0.3">
      <c r="A1627">
        <v>1626</v>
      </c>
      <c r="B1627" t="s">
        <v>31</v>
      </c>
      <c r="C1627" t="s">
        <v>67</v>
      </c>
      <c r="D1627" t="s">
        <v>47</v>
      </c>
      <c r="E1627" t="s">
        <v>234</v>
      </c>
      <c r="F1627" t="s">
        <v>27</v>
      </c>
      <c r="G1627">
        <v>127.87</v>
      </c>
      <c r="H1627">
        <v>4</v>
      </c>
      <c r="I1627">
        <v>0</v>
      </c>
      <c r="J1627" t="s">
        <v>35</v>
      </c>
      <c r="K1627" t="s">
        <v>66</v>
      </c>
      <c r="L1627" t="s">
        <v>21</v>
      </c>
      <c r="M1627" t="s">
        <v>36</v>
      </c>
      <c r="N1627" t="s">
        <v>41</v>
      </c>
    </row>
    <row r="1628" spans="1:14" x14ac:dyDescent="0.3">
      <c r="A1628">
        <v>1627</v>
      </c>
      <c r="B1628" t="s">
        <v>50</v>
      </c>
      <c r="C1628" t="s">
        <v>398</v>
      </c>
      <c r="D1628" t="s">
        <v>86</v>
      </c>
      <c r="E1628" t="s">
        <v>321</v>
      </c>
      <c r="F1628" t="s">
        <v>49</v>
      </c>
      <c r="G1628">
        <v>139.72</v>
      </c>
      <c r="H1628">
        <v>1</v>
      </c>
      <c r="I1628">
        <v>0</v>
      </c>
      <c r="J1628" t="s">
        <v>55</v>
      </c>
      <c r="K1628" t="s">
        <v>29</v>
      </c>
      <c r="L1628" t="s">
        <v>21</v>
      </c>
      <c r="M1628" t="s">
        <v>36</v>
      </c>
      <c r="N1628" t="s">
        <v>41</v>
      </c>
    </row>
    <row r="1629" spans="1:14" x14ac:dyDescent="0.3">
      <c r="A1629">
        <v>1628</v>
      </c>
      <c r="B1629" t="s">
        <v>37</v>
      </c>
      <c r="C1629" t="s">
        <v>132</v>
      </c>
      <c r="D1629" t="s">
        <v>451</v>
      </c>
      <c r="E1629" t="s">
        <v>217</v>
      </c>
      <c r="F1629" t="s">
        <v>27</v>
      </c>
      <c r="G1629">
        <v>128.69999999999999</v>
      </c>
      <c r="H1629">
        <v>1</v>
      </c>
      <c r="I1629">
        <v>0</v>
      </c>
      <c r="J1629" t="s">
        <v>35</v>
      </c>
      <c r="K1629" t="s">
        <v>29</v>
      </c>
      <c r="L1629" t="s">
        <v>60</v>
      </c>
      <c r="M1629" t="s">
        <v>36</v>
      </c>
      <c r="N1629" t="s">
        <v>41</v>
      </c>
    </row>
    <row r="1630" spans="1:14" x14ac:dyDescent="0.3">
      <c r="A1630">
        <v>1629</v>
      </c>
      <c r="B1630" t="s">
        <v>31</v>
      </c>
      <c r="C1630" t="s">
        <v>145</v>
      </c>
      <c r="D1630" t="s">
        <v>281</v>
      </c>
      <c r="E1630" t="s">
        <v>426</v>
      </c>
      <c r="F1630" t="s">
        <v>18</v>
      </c>
      <c r="G1630">
        <v>176.94</v>
      </c>
      <c r="H1630">
        <v>2</v>
      </c>
      <c r="I1630">
        <v>0</v>
      </c>
      <c r="J1630" t="s">
        <v>35</v>
      </c>
      <c r="K1630" t="s">
        <v>66</v>
      </c>
      <c r="L1630" t="s">
        <v>21</v>
      </c>
      <c r="M1630" t="s">
        <v>36</v>
      </c>
      <c r="N1630" t="s">
        <v>41</v>
      </c>
    </row>
    <row r="1631" spans="1:14" x14ac:dyDescent="0.3">
      <c r="A1631">
        <v>1630</v>
      </c>
      <c r="B1631" t="s">
        <v>50</v>
      </c>
      <c r="C1631" t="s">
        <v>273</v>
      </c>
      <c r="D1631" t="s">
        <v>311</v>
      </c>
      <c r="E1631" t="s">
        <v>79</v>
      </c>
      <c r="F1631" t="s">
        <v>18</v>
      </c>
      <c r="G1631">
        <v>339.64</v>
      </c>
      <c r="H1631">
        <v>1</v>
      </c>
      <c r="I1631">
        <v>0</v>
      </c>
      <c r="J1631" t="s">
        <v>28</v>
      </c>
      <c r="K1631" t="s">
        <v>29</v>
      </c>
      <c r="L1631" t="s">
        <v>21</v>
      </c>
      <c r="M1631" t="s">
        <v>36</v>
      </c>
      <c r="N1631" t="s">
        <v>41</v>
      </c>
    </row>
    <row r="1632" spans="1:14" x14ac:dyDescent="0.3">
      <c r="A1632">
        <v>1631</v>
      </c>
      <c r="B1632" t="s">
        <v>50</v>
      </c>
      <c r="C1632" t="s">
        <v>135</v>
      </c>
      <c r="D1632" t="s">
        <v>263</v>
      </c>
      <c r="E1632" t="s">
        <v>239</v>
      </c>
      <c r="F1632" t="s">
        <v>54</v>
      </c>
      <c r="G1632">
        <v>326.48</v>
      </c>
      <c r="H1632">
        <v>3</v>
      </c>
      <c r="I1632">
        <v>2</v>
      </c>
      <c r="J1632" t="s">
        <v>28</v>
      </c>
      <c r="K1632" t="s">
        <v>29</v>
      </c>
      <c r="L1632" t="s">
        <v>56</v>
      </c>
      <c r="M1632" t="s">
        <v>36</v>
      </c>
      <c r="N1632" t="s">
        <v>41</v>
      </c>
    </row>
    <row r="1633" spans="1:14" x14ac:dyDescent="0.3">
      <c r="A1633">
        <v>1632</v>
      </c>
      <c r="B1633" t="s">
        <v>37</v>
      </c>
      <c r="C1633" t="s">
        <v>221</v>
      </c>
      <c r="D1633" t="s">
        <v>245</v>
      </c>
      <c r="E1633" t="s">
        <v>265</v>
      </c>
      <c r="F1633" t="s">
        <v>18</v>
      </c>
      <c r="G1633">
        <v>240.17</v>
      </c>
      <c r="H1633">
        <v>4</v>
      </c>
      <c r="I1633">
        <v>0</v>
      </c>
      <c r="J1633" t="s">
        <v>28</v>
      </c>
      <c r="K1633" t="s">
        <v>44</v>
      </c>
      <c r="L1633" t="s">
        <v>21</v>
      </c>
      <c r="M1633" t="s">
        <v>36</v>
      </c>
      <c r="N1633" t="s">
        <v>41</v>
      </c>
    </row>
    <row r="1634" spans="1:14" x14ac:dyDescent="0.3">
      <c r="A1634">
        <v>1633</v>
      </c>
      <c r="B1634" t="s">
        <v>31</v>
      </c>
      <c r="C1634" t="s">
        <v>122</v>
      </c>
      <c r="D1634" t="s">
        <v>163</v>
      </c>
      <c r="E1634" t="s">
        <v>409</v>
      </c>
      <c r="F1634" t="s">
        <v>18</v>
      </c>
      <c r="G1634">
        <v>198.25</v>
      </c>
      <c r="H1634">
        <v>2</v>
      </c>
      <c r="I1634">
        <v>0</v>
      </c>
      <c r="J1634" t="s">
        <v>35</v>
      </c>
      <c r="K1634" t="s">
        <v>66</v>
      </c>
      <c r="L1634" t="s">
        <v>56</v>
      </c>
      <c r="M1634" t="s">
        <v>22</v>
      </c>
      <c r="N1634" t="s">
        <v>23</v>
      </c>
    </row>
    <row r="1635" spans="1:14" x14ac:dyDescent="0.3">
      <c r="A1635">
        <v>1634</v>
      </c>
      <c r="B1635" t="s">
        <v>50</v>
      </c>
      <c r="C1635" t="s">
        <v>254</v>
      </c>
      <c r="D1635" t="s">
        <v>46</v>
      </c>
      <c r="E1635" t="s">
        <v>255</v>
      </c>
      <c r="F1635" t="s">
        <v>27</v>
      </c>
      <c r="G1635">
        <v>231.56</v>
      </c>
      <c r="H1635">
        <v>4</v>
      </c>
      <c r="I1635">
        <v>2</v>
      </c>
      <c r="J1635" t="s">
        <v>35</v>
      </c>
      <c r="K1635" t="s">
        <v>99</v>
      </c>
      <c r="L1635" t="s">
        <v>56</v>
      </c>
      <c r="M1635" t="s">
        <v>36</v>
      </c>
      <c r="N1635" t="s">
        <v>41</v>
      </c>
    </row>
    <row r="1636" spans="1:14" x14ac:dyDescent="0.3">
      <c r="A1636">
        <v>1635</v>
      </c>
      <c r="B1636" t="s">
        <v>37</v>
      </c>
      <c r="C1636" t="s">
        <v>80</v>
      </c>
      <c r="D1636" t="s">
        <v>52</v>
      </c>
      <c r="E1636" t="s">
        <v>161</v>
      </c>
      <c r="F1636" t="s">
        <v>49</v>
      </c>
      <c r="G1636">
        <v>142.61000000000001</v>
      </c>
      <c r="H1636">
        <v>2</v>
      </c>
      <c r="I1636">
        <v>0</v>
      </c>
      <c r="J1636" t="s">
        <v>35</v>
      </c>
      <c r="K1636" t="s">
        <v>29</v>
      </c>
      <c r="L1636" t="s">
        <v>21</v>
      </c>
      <c r="M1636" t="s">
        <v>36</v>
      </c>
      <c r="N1636" t="s">
        <v>30</v>
      </c>
    </row>
    <row r="1637" spans="1:14" x14ac:dyDescent="0.3">
      <c r="A1637">
        <v>1636</v>
      </c>
      <c r="B1637" t="s">
        <v>31</v>
      </c>
      <c r="C1637" t="s">
        <v>139</v>
      </c>
      <c r="D1637" t="s">
        <v>442</v>
      </c>
      <c r="E1637" t="s">
        <v>284</v>
      </c>
      <c r="F1637" t="s">
        <v>18</v>
      </c>
      <c r="G1637">
        <v>238.93</v>
      </c>
      <c r="H1637">
        <v>2</v>
      </c>
      <c r="I1637">
        <v>1</v>
      </c>
      <c r="J1637" t="s">
        <v>55</v>
      </c>
      <c r="K1637" t="s">
        <v>99</v>
      </c>
      <c r="L1637" t="s">
        <v>60</v>
      </c>
      <c r="M1637" t="s">
        <v>36</v>
      </c>
      <c r="N1637" t="s">
        <v>41</v>
      </c>
    </row>
    <row r="1638" spans="1:14" x14ac:dyDescent="0.3">
      <c r="A1638">
        <v>1637</v>
      </c>
      <c r="B1638" t="s">
        <v>37</v>
      </c>
      <c r="C1638" t="s">
        <v>354</v>
      </c>
      <c r="D1638" t="s">
        <v>76</v>
      </c>
      <c r="E1638" t="s">
        <v>256</v>
      </c>
      <c r="F1638" t="s">
        <v>18</v>
      </c>
      <c r="G1638">
        <v>317.43</v>
      </c>
      <c r="H1638">
        <v>2</v>
      </c>
      <c r="I1638">
        <v>0</v>
      </c>
      <c r="J1638" t="s">
        <v>35</v>
      </c>
      <c r="K1638" t="s">
        <v>99</v>
      </c>
      <c r="L1638" t="s">
        <v>21</v>
      </c>
      <c r="M1638" t="s">
        <v>36</v>
      </c>
      <c r="N1638" t="s">
        <v>45</v>
      </c>
    </row>
    <row r="1639" spans="1:14" x14ac:dyDescent="0.3">
      <c r="A1639">
        <v>1638</v>
      </c>
      <c r="B1639" t="s">
        <v>14</v>
      </c>
      <c r="C1639" t="s">
        <v>403</v>
      </c>
      <c r="D1639" t="s">
        <v>227</v>
      </c>
      <c r="E1639" t="s">
        <v>468</v>
      </c>
      <c r="F1639" t="s">
        <v>49</v>
      </c>
      <c r="G1639">
        <v>112.09</v>
      </c>
      <c r="H1639">
        <v>2</v>
      </c>
      <c r="I1639">
        <v>0</v>
      </c>
      <c r="J1639" t="s">
        <v>55</v>
      </c>
      <c r="K1639" t="s">
        <v>29</v>
      </c>
      <c r="L1639" t="s">
        <v>21</v>
      </c>
      <c r="M1639" t="s">
        <v>36</v>
      </c>
      <c r="N1639" t="s">
        <v>95</v>
      </c>
    </row>
    <row r="1640" spans="1:14" x14ac:dyDescent="0.3">
      <c r="A1640">
        <v>1639</v>
      </c>
      <c r="B1640" t="s">
        <v>31</v>
      </c>
      <c r="C1640" t="s">
        <v>422</v>
      </c>
      <c r="D1640" t="s">
        <v>61</v>
      </c>
      <c r="E1640" t="s">
        <v>281</v>
      </c>
      <c r="F1640" t="s">
        <v>54</v>
      </c>
      <c r="G1640">
        <v>367.15</v>
      </c>
      <c r="H1640">
        <v>2</v>
      </c>
      <c r="I1640">
        <v>0</v>
      </c>
      <c r="J1640" t="s">
        <v>55</v>
      </c>
      <c r="K1640" t="s">
        <v>99</v>
      </c>
      <c r="L1640" t="s">
        <v>56</v>
      </c>
      <c r="M1640" t="s">
        <v>36</v>
      </c>
      <c r="N1640" t="s">
        <v>23</v>
      </c>
    </row>
    <row r="1641" spans="1:14" x14ac:dyDescent="0.3">
      <c r="A1641">
        <v>1640</v>
      </c>
      <c r="B1641" t="s">
        <v>37</v>
      </c>
      <c r="C1641" t="s">
        <v>264</v>
      </c>
      <c r="D1641" t="s">
        <v>450</v>
      </c>
      <c r="E1641" t="s">
        <v>322</v>
      </c>
      <c r="F1641" t="s">
        <v>27</v>
      </c>
      <c r="G1641">
        <v>131.47</v>
      </c>
      <c r="H1641">
        <v>2</v>
      </c>
      <c r="I1641">
        <v>0</v>
      </c>
      <c r="J1641" t="s">
        <v>35</v>
      </c>
      <c r="K1641" t="s">
        <v>29</v>
      </c>
      <c r="L1641" t="s">
        <v>21</v>
      </c>
      <c r="M1641" t="s">
        <v>36</v>
      </c>
      <c r="N1641" t="s">
        <v>23</v>
      </c>
    </row>
    <row r="1642" spans="1:14" x14ac:dyDescent="0.3">
      <c r="A1642">
        <v>1641</v>
      </c>
      <c r="B1642" t="s">
        <v>50</v>
      </c>
      <c r="C1642" t="s">
        <v>196</v>
      </c>
      <c r="D1642" t="s">
        <v>311</v>
      </c>
      <c r="E1642" t="s">
        <v>277</v>
      </c>
      <c r="F1642" t="s">
        <v>18</v>
      </c>
      <c r="G1642">
        <v>244.44</v>
      </c>
      <c r="H1642">
        <v>2</v>
      </c>
      <c r="I1642">
        <v>0</v>
      </c>
      <c r="J1642" t="s">
        <v>35</v>
      </c>
      <c r="K1642" t="s">
        <v>99</v>
      </c>
      <c r="L1642" t="s">
        <v>60</v>
      </c>
      <c r="M1642" t="s">
        <v>36</v>
      </c>
      <c r="N1642" t="s">
        <v>41</v>
      </c>
    </row>
    <row r="1643" spans="1:14" x14ac:dyDescent="0.3">
      <c r="A1643">
        <v>1642</v>
      </c>
      <c r="B1643" t="s">
        <v>37</v>
      </c>
      <c r="C1643" t="s">
        <v>157</v>
      </c>
      <c r="D1643" t="s">
        <v>15</v>
      </c>
      <c r="E1643" t="s">
        <v>321</v>
      </c>
      <c r="F1643" t="s">
        <v>27</v>
      </c>
      <c r="G1643">
        <v>216.61</v>
      </c>
      <c r="H1643">
        <v>2</v>
      </c>
      <c r="I1643">
        <v>2</v>
      </c>
      <c r="J1643" t="s">
        <v>35</v>
      </c>
      <c r="K1643" t="s">
        <v>29</v>
      </c>
      <c r="L1643" t="s">
        <v>21</v>
      </c>
      <c r="M1643" t="s">
        <v>22</v>
      </c>
      <c r="N1643" t="s">
        <v>45</v>
      </c>
    </row>
    <row r="1644" spans="1:14" x14ac:dyDescent="0.3">
      <c r="A1644">
        <v>1643</v>
      </c>
      <c r="B1644" t="s">
        <v>31</v>
      </c>
      <c r="C1644" t="s">
        <v>457</v>
      </c>
      <c r="D1644" t="s">
        <v>381</v>
      </c>
      <c r="E1644" t="s">
        <v>258</v>
      </c>
      <c r="F1644" t="s">
        <v>27</v>
      </c>
      <c r="G1644">
        <v>134.44999999999999</v>
      </c>
      <c r="H1644">
        <v>3</v>
      </c>
      <c r="I1644">
        <v>2</v>
      </c>
      <c r="J1644" t="s">
        <v>35</v>
      </c>
      <c r="K1644" t="s">
        <v>99</v>
      </c>
      <c r="L1644" t="s">
        <v>21</v>
      </c>
      <c r="M1644" t="s">
        <v>36</v>
      </c>
      <c r="N1644" t="s">
        <v>41</v>
      </c>
    </row>
    <row r="1645" spans="1:14" x14ac:dyDescent="0.3">
      <c r="A1645">
        <v>1644</v>
      </c>
      <c r="B1645" t="s">
        <v>37</v>
      </c>
      <c r="C1645" t="s">
        <v>398</v>
      </c>
      <c r="D1645" t="s">
        <v>302</v>
      </c>
      <c r="E1645" t="s">
        <v>78</v>
      </c>
      <c r="F1645" t="s">
        <v>54</v>
      </c>
      <c r="G1645">
        <v>521.29</v>
      </c>
      <c r="H1645">
        <v>1</v>
      </c>
      <c r="I1645">
        <v>1</v>
      </c>
      <c r="J1645" t="s">
        <v>55</v>
      </c>
      <c r="K1645" t="s">
        <v>20</v>
      </c>
      <c r="L1645" t="s">
        <v>56</v>
      </c>
      <c r="M1645" t="s">
        <v>36</v>
      </c>
      <c r="N1645" t="s">
        <v>30</v>
      </c>
    </row>
    <row r="1646" spans="1:14" x14ac:dyDescent="0.3">
      <c r="A1646">
        <v>1645</v>
      </c>
      <c r="B1646" t="s">
        <v>50</v>
      </c>
      <c r="C1646" t="s">
        <v>321</v>
      </c>
      <c r="D1646" t="s">
        <v>93</v>
      </c>
      <c r="E1646" t="s">
        <v>421</v>
      </c>
      <c r="F1646" t="s">
        <v>49</v>
      </c>
      <c r="G1646">
        <v>158.86000000000001</v>
      </c>
      <c r="H1646">
        <v>1</v>
      </c>
      <c r="I1646">
        <v>0</v>
      </c>
      <c r="J1646" t="s">
        <v>19</v>
      </c>
      <c r="K1646" t="s">
        <v>66</v>
      </c>
      <c r="L1646" t="s">
        <v>56</v>
      </c>
      <c r="M1646" t="s">
        <v>22</v>
      </c>
      <c r="N1646" t="s">
        <v>45</v>
      </c>
    </row>
    <row r="1647" spans="1:14" x14ac:dyDescent="0.3">
      <c r="A1647">
        <v>1646</v>
      </c>
      <c r="B1647" t="s">
        <v>37</v>
      </c>
      <c r="C1647" t="s">
        <v>192</v>
      </c>
      <c r="D1647" t="s">
        <v>315</v>
      </c>
      <c r="E1647" t="s">
        <v>311</v>
      </c>
      <c r="F1647" t="s">
        <v>54</v>
      </c>
      <c r="G1647">
        <v>519.87</v>
      </c>
      <c r="H1647">
        <v>2</v>
      </c>
      <c r="I1647">
        <v>1</v>
      </c>
      <c r="J1647" t="s">
        <v>28</v>
      </c>
      <c r="K1647" t="s">
        <v>29</v>
      </c>
      <c r="L1647" t="s">
        <v>56</v>
      </c>
      <c r="M1647" t="s">
        <v>36</v>
      </c>
      <c r="N1647" t="s">
        <v>41</v>
      </c>
    </row>
    <row r="1648" spans="1:14" x14ac:dyDescent="0.3">
      <c r="A1648">
        <v>1647</v>
      </c>
      <c r="B1648" t="s">
        <v>31</v>
      </c>
      <c r="C1648" t="s">
        <v>231</v>
      </c>
      <c r="D1648" t="s">
        <v>344</v>
      </c>
      <c r="E1648" t="s">
        <v>151</v>
      </c>
      <c r="F1648" t="s">
        <v>27</v>
      </c>
      <c r="G1648">
        <v>169.99</v>
      </c>
      <c r="H1648">
        <v>3</v>
      </c>
      <c r="I1648">
        <v>1</v>
      </c>
      <c r="J1648" t="s">
        <v>28</v>
      </c>
      <c r="K1648" t="s">
        <v>44</v>
      </c>
      <c r="L1648" t="s">
        <v>21</v>
      </c>
      <c r="M1648" t="s">
        <v>36</v>
      </c>
      <c r="N1648" t="s">
        <v>41</v>
      </c>
    </row>
    <row r="1649" spans="1:14" x14ac:dyDescent="0.3">
      <c r="A1649">
        <v>1648</v>
      </c>
      <c r="B1649" t="s">
        <v>37</v>
      </c>
      <c r="C1649" t="s">
        <v>154</v>
      </c>
      <c r="D1649" t="s">
        <v>196</v>
      </c>
      <c r="E1649" t="s">
        <v>293</v>
      </c>
      <c r="F1649" t="s">
        <v>18</v>
      </c>
      <c r="G1649">
        <v>232.09</v>
      </c>
      <c r="H1649">
        <v>1</v>
      </c>
      <c r="I1649">
        <v>0</v>
      </c>
      <c r="J1649" t="s">
        <v>94</v>
      </c>
      <c r="K1649" t="s">
        <v>99</v>
      </c>
      <c r="L1649" t="s">
        <v>21</v>
      </c>
      <c r="M1649" t="s">
        <v>36</v>
      </c>
      <c r="N1649" t="s">
        <v>23</v>
      </c>
    </row>
    <row r="1650" spans="1:14" x14ac:dyDescent="0.3">
      <c r="A1650">
        <v>1649</v>
      </c>
      <c r="B1650" t="s">
        <v>37</v>
      </c>
      <c r="C1650" t="s">
        <v>59</v>
      </c>
      <c r="D1650" t="s">
        <v>249</v>
      </c>
      <c r="E1650" t="s">
        <v>128</v>
      </c>
      <c r="F1650" t="s">
        <v>49</v>
      </c>
      <c r="G1650">
        <v>114.65</v>
      </c>
      <c r="H1650">
        <v>3</v>
      </c>
      <c r="I1650">
        <v>0</v>
      </c>
      <c r="J1650" t="s">
        <v>19</v>
      </c>
      <c r="K1650" t="s">
        <v>20</v>
      </c>
      <c r="L1650" t="s">
        <v>21</v>
      </c>
      <c r="M1650" t="s">
        <v>22</v>
      </c>
      <c r="N1650" t="s">
        <v>45</v>
      </c>
    </row>
    <row r="1651" spans="1:14" x14ac:dyDescent="0.3">
      <c r="A1651">
        <v>1650</v>
      </c>
      <c r="B1651" t="s">
        <v>37</v>
      </c>
      <c r="C1651" t="s">
        <v>184</v>
      </c>
      <c r="D1651" t="s">
        <v>296</v>
      </c>
      <c r="E1651" t="s">
        <v>397</v>
      </c>
      <c r="F1651" t="s">
        <v>54</v>
      </c>
      <c r="G1651">
        <v>299.95</v>
      </c>
      <c r="H1651">
        <v>2</v>
      </c>
      <c r="I1651">
        <v>0</v>
      </c>
      <c r="J1651" t="s">
        <v>35</v>
      </c>
      <c r="K1651" t="s">
        <v>44</v>
      </c>
      <c r="L1651" t="s">
        <v>60</v>
      </c>
      <c r="M1651" t="s">
        <v>36</v>
      </c>
      <c r="N1651" t="s">
        <v>23</v>
      </c>
    </row>
    <row r="1652" spans="1:14" x14ac:dyDescent="0.3">
      <c r="A1652">
        <v>1651</v>
      </c>
      <c r="B1652" t="s">
        <v>50</v>
      </c>
      <c r="C1652" t="s">
        <v>380</v>
      </c>
      <c r="D1652" t="s">
        <v>111</v>
      </c>
      <c r="E1652" t="s">
        <v>415</v>
      </c>
      <c r="F1652" t="s">
        <v>18</v>
      </c>
      <c r="G1652">
        <v>297.66000000000003</v>
      </c>
      <c r="H1652">
        <v>2</v>
      </c>
      <c r="I1652">
        <v>0</v>
      </c>
      <c r="J1652" t="s">
        <v>94</v>
      </c>
      <c r="K1652" t="s">
        <v>20</v>
      </c>
      <c r="L1652" t="s">
        <v>21</v>
      </c>
      <c r="M1652" t="s">
        <v>36</v>
      </c>
      <c r="N1652" t="s">
        <v>41</v>
      </c>
    </row>
    <row r="1653" spans="1:14" x14ac:dyDescent="0.3">
      <c r="A1653">
        <v>1652</v>
      </c>
      <c r="B1653" t="s">
        <v>14</v>
      </c>
      <c r="C1653" t="s">
        <v>315</v>
      </c>
      <c r="D1653" t="s">
        <v>302</v>
      </c>
      <c r="E1653" t="s">
        <v>117</v>
      </c>
      <c r="F1653" t="s">
        <v>49</v>
      </c>
      <c r="G1653">
        <v>108.34</v>
      </c>
      <c r="H1653">
        <v>1</v>
      </c>
      <c r="I1653">
        <v>0</v>
      </c>
      <c r="J1653" t="s">
        <v>28</v>
      </c>
      <c r="K1653" t="s">
        <v>20</v>
      </c>
      <c r="L1653" t="s">
        <v>56</v>
      </c>
      <c r="M1653" t="s">
        <v>36</v>
      </c>
      <c r="N1653" t="s">
        <v>23</v>
      </c>
    </row>
    <row r="1654" spans="1:14" x14ac:dyDescent="0.3">
      <c r="A1654">
        <v>1653</v>
      </c>
      <c r="B1654" t="s">
        <v>37</v>
      </c>
      <c r="C1654" t="s">
        <v>450</v>
      </c>
      <c r="D1654" t="s">
        <v>377</v>
      </c>
      <c r="E1654" t="s">
        <v>383</v>
      </c>
      <c r="F1654" t="s">
        <v>18</v>
      </c>
      <c r="G1654">
        <v>287.26</v>
      </c>
      <c r="H1654">
        <v>2</v>
      </c>
      <c r="I1654">
        <v>2</v>
      </c>
      <c r="J1654" t="s">
        <v>19</v>
      </c>
      <c r="K1654" t="s">
        <v>20</v>
      </c>
      <c r="L1654" t="s">
        <v>21</v>
      </c>
      <c r="M1654" t="s">
        <v>36</v>
      </c>
      <c r="N1654" t="s">
        <v>23</v>
      </c>
    </row>
    <row r="1655" spans="1:14" x14ac:dyDescent="0.3">
      <c r="A1655">
        <v>1654</v>
      </c>
      <c r="B1655" t="s">
        <v>31</v>
      </c>
      <c r="C1655" t="s">
        <v>453</v>
      </c>
      <c r="D1655" t="s">
        <v>131</v>
      </c>
      <c r="E1655" t="s">
        <v>224</v>
      </c>
      <c r="F1655" t="s">
        <v>49</v>
      </c>
      <c r="G1655">
        <v>77.16</v>
      </c>
      <c r="H1655">
        <v>2</v>
      </c>
      <c r="I1655">
        <v>0</v>
      </c>
      <c r="J1655" t="s">
        <v>35</v>
      </c>
      <c r="K1655" t="s">
        <v>66</v>
      </c>
      <c r="L1655" t="s">
        <v>21</v>
      </c>
      <c r="M1655" t="s">
        <v>36</v>
      </c>
      <c r="N1655" t="s">
        <v>30</v>
      </c>
    </row>
    <row r="1656" spans="1:14" x14ac:dyDescent="0.3">
      <c r="A1656">
        <v>1655</v>
      </c>
      <c r="B1656" t="s">
        <v>14</v>
      </c>
      <c r="C1656" t="s">
        <v>297</v>
      </c>
      <c r="D1656" t="s">
        <v>133</v>
      </c>
      <c r="E1656" t="s">
        <v>397</v>
      </c>
      <c r="F1656" t="s">
        <v>54</v>
      </c>
      <c r="G1656">
        <v>432.45</v>
      </c>
      <c r="H1656">
        <v>3</v>
      </c>
      <c r="I1656">
        <v>0</v>
      </c>
      <c r="J1656" t="s">
        <v>55</v>
      </c>
      <c r="K1656" t="s">
        <v>29</v>
      </c>
      <c r="L1656" t="s">
        <v>21</v>
      </c>
      <c r="M1656" t="s">
        <v>36</v>
      </c>
      <c r="N1656" t="s">
        <v>41</v>
      </c>
    </row>
    <row r="1657" spans="1:14" x14ac:dyDescent="0.3">
      <c r="A1657">
        <v>1656</v>
      </c>
      <c r="B1657" t="s">
        <v>50</v>
      </c>
      <c r="C1657" t="s">
        <v>194</v>
      </c>
      <c r="D1657" t="s">
        <v>357</v>
      </c>
      <c r="E1657" t="s">
        <v>177</v>
      </c>
      <c r="F1657" t="s">
        <v>54</v>
      </c>
      <c r="G1657">
        <v>459.65</v>
      </c>
      <c r="H1657">
        <v>2</v>
      </c>
      <c r="I1657">
        <v>0</v>
      </c>
      <c r="J1657" t="s">
        <v>35</v>
      </c>
      <c r="K1657" t="s">
        <v>99</v>
      </c>
      <c r="L1657" t="s">
        <v>60</v>
      </c>
      <c r="M1657" t="s">
        <v>36</v>
      </c>
      <c r="N1657" t="s">
        <v>45</v>
      </c>
    </row>
    <row r="1658" spans="1:14" x14ac:dyDescent="0.3">
      <c r="A1658">
        <v>1657</v>
      </c>
      <c r="B1658" t="s">
        <v>50</v>
      </c>
      <c r="C1658" t="s">
        <v>159</v>
      </c>
      <c r="D1658" t="s">
        <v>232</v>
      </c>
      <c r="E1658" t="s">
        <v>347</v>
      </c>
      <c r="F1658" t="s">
        <v>27</v>
      </c>
      <c r="G1658">
        <v>164.33</v>
      </c>
      <c r="H1658">
        <v>4</v>
      </c>
      <c r="I1658">
        <v>3</v>
      </c>
      <c r="J1658" t="s">
        <v>35</v>
      </c>
      <c r="K1658" t="s">
        <v>29</v>
      </c>
      <c r="L1658" t="s">
        <v>56</v>
      </c>
      <c r="M1658" t="s">
        <v>36</v>
      </c>
      <c r="N1658" t="s">
        <v>41</v>
      </c>
    </row>
    <row r="1659" spans="1:14" x14ac:dyDescent="0.3">
      <c r="A1659">
        <v>1658</v>
      </c>
      <c r="B1659" t="s">
        <v>31</v>
      </c>
      <c r="C1659" t="s">
        <v>129</v>
      </c>
      <c r="D1659" t="s">
        <v>168</v>
      </c>
      <c r="E1659" t="s">
        <v>238</v>
      </c>
      <c r="F1659" t="s">
        <v>27</v>
      </c>
      <c r="G1659">
        <v>151.43</v>
      </c>
      <c r="H1659">
        <v>2</v>
      </c>
      <c r="I1659">
        <v>0</v>
      </c>
      <c r="J1659" t="s">
        <v>28</v>
      </c>
      <c r="K1659" t="s">
        <v>44</v>
      </c>
      <c r="L1659" t="s">
        <v>56</v>
      </c>
      <c r="M1659" t="s">
        <v>36</v>
      </c>
      <c r="N1659" t="s">
        <v>23</v>
      </c>
    </row>
    <row r="1660" spans="1:14" x14ac:dyDescent="0.3">
      <c r="A1660">
        <v>1659</v>
      </c>
      <c r="B1660" t="s">
        <v>14</v>
      </c>
      <c r="C1660" t="s">
        <v>165</v>
      </c>
      <c r="D1660" t="s">
        <v>433</v>
      </c>
      <c r="E1660" t="s">
        <v>360</v>
      </c>
      <c r="F1660" t="s">
        <v>49</v>
      </c>
      <c r="G1660">
        <v>87.55</v>
      </c>
      <c r="H1660">
        <v>2</v>
      </c>
      <c r="I1660">
        <v>1</v>
      </c>
      <c r="J1660" t="s">
        <v>94</v>
      </c>
      <c r="K1660" t="s">
        <v>99</v>
      </c>
      <c r="L1660" t="s">
        <v>60</v>
      </c>
      <c r="M1660" t="s">
        <v>22</v>
      </c>
      <c r="N1660" t="s">
        <v>23</v>
      </c>
    </row>
    <row r="1661" spans="1:14" x14ac:dyDescent="0.3">
      <c r="A1661">
        <v>1660</v>
      </c>
      <c r="B1661" t="s">
        <v>14</v>
      </c>
      <c r="C1661" t="s">
        <v>367</v>
      </c>
      <c r="D1661" t="s">
        <v>357</v>
      </c>
      <c r="E1661" t="s">
        <v>337</v>
      </c>
      <c r="F1661" t="s">
        <v>49</v>
      </c>
      <c r="G1661">
        <v>81.010000000000005</v>
      </c>
      <c r="H1661">
        <v>2</v>
      </c>
      <c r="I1661">
        <v>3</v>
      </c>
      <c r="J1661" t="s">
        <v>19</v>
      </c>
      <c r="K1661" t="s">
        <v>44</v>
      </c>
      <c r="L1661" t="s">
        <v>21</v>
      </c>
      <c r="M1661" t="s">
        <v>36</v>
      </c>
      <c r="N1661" t="s">
        <v>41</v>
      </c>
    </row>
    <row r="1662" spans="1:14" x14ac:dyDescent="0.3">
      <c r="A1662">
        <v>1661</v>
      </c>
      <c r="B1662" t="s">
        <v>14</v>
      </c>
      <c r="C1662" t="s">
        <v>282</v>
      </c>
      <c r="D1662" t="s">
        <v>148</v>
      </c>
      <c r="E1662" t="s">
        <v>102</v>
      </c>
      <c r="F1662" t="s">
        <v>49</v>
      </c>
      <c r="G1662">
        <v>115.63</v>
      </c>
      <c r="H1662">
        <v>3</v>
      </c>
      <c r="I1662">
        <v>1</v>
      </c>
      <c r="J1662" t="s">
        <v>19</v>
      </c>
      <c r="K1662" t="s">
        <v>20</v>
      </c>
      <c r="L1662" t="s">
        <v>21</v>
      </c>
      <c r="M1662" t="s">
        <v>36</v>
      </c>
      <c r="N1662" t="s">
        <v>41</v>
      </c>
    </row>
    <row r="1663" spans="1:14" x14ac:dyDescent="0.3">
      <c r="A1663">
        <v>1662</v>
      </c>
      <c r="B1663" t="s">
        <v>37</v>
      </c>
      <c r="C1663" t="s">
        <v>416</v>
      </c>
      <c r="D1663" t="s">
        <v>51</v>
      </c>
      <c r="E1663" t="s">
        <v>46</v>
      </c>
      <c r="F1663" t="s">
        <v>27</v>
      </c>
      <c r="G1663">
        <v>160.74</v>
      </c>
      <c r="H1663">
        <v>1</v>
      </c>
      <c r="I1663">
        <v>2</v>
      </c>
      <c r="J1663" t="s">
        <v>35</v>
      </c>
      <c r="K1663" t="s">
        <v>20</v>
      </c>
      <c r="L1663" t="s">
        <v>21</v>
      </c>
      <c r="M1663" t="s">
        <v>22</v>
      </c>
      <c r="N1663" t="s">
        <v>23</v>
      </c>
    </row>
    <row r="1664" spans="1:14" x14ac:dyDescent="0.3">
      <c r="A1664">
        <v>1663</v>
      </c>
      <c r="B1664" t="s">
        <v>37</v>
      </c>
      <c r="C1664" t="s">
        <v>46</v>
      </c>
      <c r="D1664" t="s">
        <v>400</v>
      </c>
      <c r="E1664" t="s">
        <v>331</v>
      </c>
      <c r="F1664" t="s">
        <v>49</v>
      </c>
      <c r="G1664">
        <v>130.44</v>
      </c>
      <c r="H1664">
        <v>3</v>
      </c>
      <c r="I1664">
        <v>1</v>
      </c>
      <c r="J1664" t="s">
        <v>19</v>
      </c>
      <c r="K1664" t="s">
        <v>20</v>
      </c>
      <c r="L1664" t="s">
        <v>56</v>
      </c>
      <c r="M1664" t="s">
        <v>36</v>
      </c>
      <c r="N1664" t="s">
        <v>23</v>
      </c>
    </row>
    <row r="1665" spans="1:14" x14ac:dyDescent="0.3">
      <c r="A1665">
        <v>1664</v>
      </c>
      <c r="B1665" t="s">
        <v>14</v>
      </c>
      <c r="C1665" t="s">
        <v>410</v>
      </c>
      <c r="D1665" t="s">
        <v>349</v>
      </c>
      <c r="E1665" t="s">
        <v>197</v>
      </c>
      <c r="F1665" t="s">
        <v>27</v>
      </c>
      <c r="G1665">
        <v>164.71</v>
      </c>
      <c r="H1665">
        <v>1</v>
      </c>
      <c r="I1665">
        <v>0</v>
      </c>
      <c r="J1665" t="s">
        <v>94</v>
      </c>
      <c r="K1665" t="s">
        <v>99</v>
      </c>
      <c r="L1665" t="s">
        <v>70</v>
      </c>
      <c r="M1665" t="s">
        <v>36</v>
      </c>
      <c r="N1665" t="s">
        <v>41</v>
      </c>
    </row>
    <row r="1666" spans="1:14" x14ac:dyDescent="0.3">
      <c r="A1666">
        <v>1665</v>
      </c>
      <c r="B1666" t="s">
        <v>37</v>
      </c>
      <c r="C1666" t="s">
        <v>327</v>
      </c>
      <c r="D1666" t="s">
        <v>421</v>
      </c>
      <c r="E1666" t="s">
        <v>313</v>
      </c>
      <c r="F1666" t="s">
        <v>27</v>
      </c>
      <c r="G1666">
        <v>181.84</v>
      </c>
      <c r="H1666">
        <v>2</v>
      </c>
      <c r="I1666">
        <v>2</v>
      </c>
      <c r="J1666" t="s">
        <v>28</v>
      </c>
      <c r="K1666" t="s">
        <v>99</v>
      </c>
      <c r="L1666" t="s">
        <v>21</v>
      </c>
      <c r="M1666" t="s">
        <v>36</v>
      </c>
      <c r="N1666" t="s">
        <v>41</v>
      </c>
    </row>
    <row r="1667" spans="1:14" x14ac:dyDescent="0.3">
      <c r="A1667">
        <v>1666</v>
      </c>
      <c r="B1667" t="s">
        <v>37</v>
      </c>
      <c r="C1667" t="s">
        <v>119</v>
      </c>
      <c r="D1667" t="s">
        <v>131</v>
      </c>
      <c r="E1667" t="s">
        <v>267</v>
      </c>
      <c r="F1667" t="s">
        <v>49</v>
      </c>
      <c r="G1667">
        <v>94.23</v>
      </c>
      <c r="H1667">
        <v>2</v>
      </c>
      <c r="I1667">
        <v>0</v>
      </c>
      <c r="J1667" t="s">
        <v>28</v>
      </c>
      <c r="K1667" t="s">
        <v>20</v>
      </c>
      <c r="L1667" t="s">
        <v>21</v>
      </c>
      <c r="M1667" t="s">
        <v>36</v>
      </c>
      <c r="N1667" t="s">
        <v>41</v>
      </c>
    </row>
    <row r="1668" spans="1:14" x14ac:dyDescent="0.3">
      <c r="A1668">
        <v>1667</v>
      </c>
      <c r="B1668" t="s">
        <v>37</v>
      </c>
      <c r="C1668" t="s">
        <v>121</v>
      </c>
      <c r="D1668" t="s">
        <v>375</v>
      </c>
      <c r="E1668" t="s">
        <v>207</v>
      </c>
      <c r="F1668" t="s">
        <v>49</v>
      </c>
      <c r="G1668">
        <v>148.58000000000001</v>
      </c>
      <c r="H1668">
        <v>2</v>
      </c>
      <c r="I1668">
        <v>3</v>
      </c>
      <c r="J1668" t="s">
        <v>55</v>
      </c>
      <c r="K1668" t="s">
        <v>29</v>
      </c>
      <c r="L1668" t="s">
        <v>21</v>
      </c>
      <c r="M1668" t="s">
        <v>36</v>
      </c>
      <c r="N1668" t="s">
        <v>41</v>
      </c>
    </row>
    <row r="1669" spans="1:14" x14ac:dyDescent="0.3">
      <c r="A1669">
        <v>1668</v>
      </c>
      <c r="B1669" t="s">
        <v>31</v>
      </c>
      <c r="C1669" t="s">
        <v>398</v>
      </c>
      <c r="D1669" t="s">
        <v>91</v>
      </c>
      <c r="E1669" t="s">
        <v>321</v>
      </c>
      <c r="F1669" t="s">
        <v>49</v>
      </c>
      <c r="G1669">
        <v>79.430000000000007</v>
      </c>
      <c r="H1669">
        <v>1</v>
      </c>
      <c r="I1669">
        <v>0</v>
      </c>
      <c r="J1669" t="s">
        <v>28</v>
      </c>
      <c r="K1669" t="s">
        <v>99</v>
      </c>
      <c r="L1669" t="s">
        <v>56</v>
      </c>
      <c r="M1669" t="s">
        <v>36</v>
      </c>
      <c r="N1669" t="s">
        <v>41</v>
      </c>
    </row>
    <row r="1670" spans="1:14" x14ac:dyDescent="0.3">
      <c r="A1670">
        <v>1669</v>
      </c>
      <c r="B1670" t="s">
        <v>14</v>
      </c>
      <c r="C1670" t="s">
        <v>175</v>
      </c>
      <c r="D1670" t="s">
        <v>239</v>
      </c>
      <c r="E1670" t="s">
        <v>40</v>
      </c>
      <c r="F1670" t="s">
        <v>54</v>
      </c>
      <c r="G1670">
        <v>336.69</v>
      </c>
      <c r="H1670">
        <v>1</v>
      </c>
      <c r="I1670">
        <v>0</v>
      </c>
      <c r="J1670" t="s">
        <v>28</v>
      </c>
      <c r="K1670" t="s">
        <v>99</v>
      </c>
      <c r="L1670" t="s">
        <v>21</v>
      </c>
      <c r="M1670" t="s">
        <v>22</v>
      </c>
      <c r="N1670" t="s">
        <v>23</v>
      </c>
    </row>
    <row r="1671" spans="1:14" x14ac:dyDescent="0.3">
      <c r="A1671">
        <v>1670</v>
      </c>
      <c r="B1671" t="s">
        <v>31</v>
      </c>
      <c r="C1671" t="s">
        <v>322</v>
      </c>
      <c r="D1671" t="s">
        <v>334</v>
      </c>
      <c r="E1671" t="s">
        <v>207</v>
      </c>
      <c r="F1671" t="s">
        <v>27</v>
      </c>
      <c r="G1671">
        <v>151.38999999999999</v>
      </c>
      <c r="H1671">
        <v>2</v>
      </c>
      <c r="I1671">
        <v>0</v>
      </c>
      <c r="J1671" t="s">
        <v>19</v>
      </c>
      <c r="K1671" t="s">
        <v>66</v>
      </c>
      <c r="L1671" t="s">
        <v>56</v>
      </c>
      <c r="M1671" t="s">
        <v>36</v>
      </c>
      <c r="N1671" t="s">
        <v>41</v>
      </c>
    </row>
    <row r="1672" spans="1:14" x14ac:dyDescent="0.3">
      <c r="A1672">
        <v>1671</v>
      </c>
      <c r="B1672" t="s">
        <v>31</v>
      </c>
      <c r="C1672" t="s">
        <v>443</v>
      </c>
      <c r="D1672" t="s">
        <v>80</v>
      </c>
      <c r="E1672" t="s">
        <v>360</v>
      </c>
      <c r="F1672" t="s">
        <v>49</v>
      </c>
      <c r="G1672">
        <v>65.27</v>
      </c>
      <c r="H1672">
        <v>3</v>
      </c>
      <c r="I1672">
        <v>0</v>
      </c>
      <c r="J1672" t="s">
        <v>94</v>
      </c>
      <c r="K1672" t="s">
        <v>99</v>
      </c>
      <c r="L1672" t="s">
        <v>56</v>
      </c>
      <c r="M1672" t="s">
        <v>36</v>
      </c>
      <c r="N1672" t="s">
        <v>41</v>
      </c>
    </row>
    <row r="1673" spans="1:14" x14ac:dyDescent="0.3">
      <c r="A1673">
        <v>1672</v>
      </c>
      <c r="B1673" t="s">
        <v>50</v>
      </c>
      <c r="C1673" t="s">
        <v>160</v>
      </c>
      <c r="D1673" t="s">
        <v>338</v>
      </c>
      <c r="E1673" t="s">
        <v>105</v>
      </c>
      <c r="F1673" t="s">
        <v>49</v>
      </c>
      <c r="G1673">
        <v>126.54</v>
      </c>
      <c r="H1673">
        <v>2</v>
      </c>
      <c r="I1673">
        <v>0</v>
      </c>
      <c r="J1673" t="s">
        <v>28</v>
      </c>
      <c r="K1673" t="s">
        <v>99</v>
      </c>
      <c r="L1673" t="s">
        <v>70</v>
      </c>
      <c r="M1673" t="s">
        <v>22</v>
      </c>
      <c r="N1673" t="s">
        <v>95</v>
      </c>
    </row>
    <row r="1674" spans="1:14" x14ac:dyDescent="0.3">
      <c r="A1674">
        <v>1673</v>
      </c>
      <c r="B1674" t="s">
        <v>50</v>
      </c>
      <c r="C1674" t="s">
        <v>104</v>
      </c>
      <c r="D1674" t="s">
        <v>156</v>
      </c>
      <c r="E1674" t="s">
        <v>380</v>
      </c>
      <c r="F1674" t="s">
        <v>49</v>
      </c>
      <c r="G1674">
        <v>153.47999999999999</v>
      </c>
      <c r="H1674">
        <v>1</v>
      </c>
      <c r="I1674">
        <v>0</v>
      </c>
      <c r="J1674" t="s">
        <v>28</v>
      </c>
      <c r="K1674" t="s">
        <v>44</v>
      </c>
      <c r="L1674" t="s">
        <v>21</v>
      </c>
      <c r="M1674" t="s">
        <v>36</v>
      </c>
      <c r="N1674" t="s">
        <v>23</v>
      </c>
    </row>
    <row r="1675" spans="1:14" x14ac:dyDescent="0.3">
      <c r="A1675">
        <v>1674</v>
      </c>
      <c r="B1675" t="s">
        <v>31</v>
      </c>
      <c r="C1675" t="s">
        <v>32</v>
      </c>
      <c r="D1675" t="s">
        <v>269</v>
      </c>
      <c r="E1675" t="s">
        <v>160</v>
      </c>
      <c r="F1675" t="s">
        <v>49</v>
      </c>
      <c r="G1675">
        <v>74.3</v>
      </c>
      <c r="H1675">
        <v>1</v>
      </c>
      <c r="I1675">
        <v>0</v>
      </c>
      <c r="J1675" t="s">
        <v>19</v>
      </c>
      <c r="K1675" t="s">
        <v>20</v>
      </c>
      <c r="L1675" t="s">
        <v>21</v>
      </c>
      <c r="M1675" t="s">
        <v>22</v>
      </c>
      <c r="N1675" t="s">
        <v>41</v>
      </c>
    </row>
    <row r="1676" spans="1:14" x14ac:dyDescent="0.3">
      <c r="A1676">
        <v>1675</v>
      </c>
      <c r="B1676" t="s">
        <v>50</v>
      </c>
      <c r="C1676" t="s">
        <v>87</v>
      </c>
      <c r="D1676" t="s">
        <v>321</v>
      </c>
      <c r="E1676" t="s">
        <v>79</v>
      </c>
      <c r="F1676" t="s">
        <v>54</v>
      </c>
      <c r="G1676">
        <v>350.65</v>
      </c>
      <c r="H1676">
        <v>1</v>
      </c>
      <c r="I1676">
        <v>0</v>
      </c>
      <c r="J1676" t="s">
        <v>28</v>
      </c>
      <c r="K1676" t="s">
        <v>20</v>
      </c>
      <c r="L1676" t="s">
        <v>21</v>
      </c>
      <c r="M1676" t="s">
        <v>36</v>
      </c>
      <c r="N1676" t="s">
        <v>41</v>
      </c>
    </row>
    <row r="1677" spans="1:14" x14ac:dyDescent="0.3">
      <c r="A1677">
        <v>1676</v>
      </c>
      <c r="B1677" t="s">
        <v>37</v>
      </c>
      <c r="C1677" t="s">
        <v>205</v>
      </c>
      <c r="D1677" t="s">
        <v>250</v>
      </c>
      <c r="E1677" t="s">
        <v>448</v>
      </c>
      <c r="F1677" t="s">
        <v>27</v>
      </c>
      <c r="G1677">
        <v>125.07</v>
      </c>
      <c r="H1677">
        <v>2</v>
      </c>
      <c r="I1677">
        <v>0</v>
      </c>
      <c r="J1677" t="s">
        <v>55</v>
      </c>
      <c r="K1677" t="s">
        <v>29</v>
      </c>
      <c r="L1677" t="s">
        <v>21</v>
      </c>
      <c r="M1677" t="s">
        <v>36</v>
      </c>
      <c r="N1677" t="s">
        <v>41</v>
      </c>
    </row>
    <row r="1678" spans="1:14" x14ac:dyDescent="0.3">
      <c r="A1678">
        <v>1677</v>
      </c>
      <c r="B1678" t="s">
        <v>14</v>
      </c>
      <c r="C1678" t="s">
        <v>313</v>
      </c>
      <c r="D1678" t="s">
        <v>249</v>
      </c>
      <c r="E1678" t="s">
        <v>112</v>
      </c>
      <c r="F1678" t="s">
        <v>54</v>
      </c>
      <c r="G1678">
        <v>439.05</v>
      </c>
      <c r="H1678">
        <v>2</v>
      </c>
      <c r="I1678">
        <v>0</v>
      </c>
      <c r="J1678" t="s">
        <v>35</v>
      </c>
      <c r="K1678" t="s">
        <v>20</v>
      </c>
      <c r="L1678" t="s">
        <v>21</v>
      </c>
      <c r="M1678" t="s">
        <v>36</v>
      </c>
      <c r="N1678" t="s">
        <v>23</v>
      </c>
    </row>
    <row r="1679" spans="1:14" x14ac:dyDescent="0.3">
      <c r="A1679">
        <v>1678</v>
      </c>
      <c r="B1679" t="s">
        <v>37</v>
      </c>
      <c r="C1679" t="s">
        <v>339</v>
      </c>
      <c r="D1679" t="s">
        <v>161</v>
      </c>
      <c r="E1679" t="s">
        <v>355</v>
      </c>
      <c r="F1679" t="s">
        <v>49</v>
      </c>
      <c r="G1679">
        <v>109.43</v>
      </c>
      <c r="H1679">
        <v>3</v>
      </c>
      <c r="I1679">
        <v>3</v>
      </c>
      <c r="J1679" t="s">
        <v>94</v>
      </c>
      <c r="K1679" t="s">
        <v>66</v>
      </c>
      <c r="L1679" t="s">
        <v>56</v>
      </c>
      <c r="M1679" t="s">
        <v>22</v>
      </c>
      <c r="N1679" t="s">
        <v>41</v>
      </c>
    </row>
    <row r="1680" spans="1:14" x14ac:dyDescent="0.3">
      <c r="A1680">
        <v>1679</v>
      </c>
      <c r="B1680" t="s">
        <v>31</v>
      </c>
      <c r="C1680" t="s">
        <v>88</v>
      </c>
      <c r="D1680" t="s">
        <v>40</v>
      </c>
      <c r="E1680" t="s">
        <v>120</v>
      </c>
      <c r="F1680" t="s">
        <v>18</v>
      </c>
      <c r="G1680">
        <v>138.19999999999999</v>
      </c>
      <c r="H1680">
        <v>2</v>
      </c>
      <c r="I1680">
        <v>0</v>
      </c>
      <c r="J1680" t="s">
        <v>28</v>
      </c>
      <c r="K1680" t="s">
        <v>66</v>
      </c>
      <c r="L1680" t="s">
        <v>21</v>
      </c>
      <c r="M1680" t="s">
        <v>36</v>
      </c>
      <c r="N1680" t="s">
        <v>41</v>
      </c>
    </row>
    <row r="1681" spans="1:14" x14ac:dyDescent="0.3">
      <c r="A1681">
        <v>1680</v>
      </c>
      <c r="B1681" t="s">
        <v>14</v>
      </c>
      <c r="C1681" t="s">
        <v>59</v>
      </c>
      <c r="D1681" t="s">
        <v>369</v>
      </c>
      <c r="E1681" t="s">
        <v>316</v>
      </c>
      <c r="F1681" t="s">
        <v>18</v>
      </c>
      <c r="G1681">
        <v>217.51</v>
      </c>
      <c r="H1681">
        <v>1</v>
      </c>
      <c r="I1681">
        <v>2</v>
      </c>
      <c r="J1681" t="s">
        <v>28</v>
      </c>
      <c r="K1681" t="s">
        <v>20</v>
      </c>
      <c r="L1681" t="s">
        <v>70</v>
      </c>
      <c r="M1681" t="s">
        <v>22</v>
      </c>
      <c r="N1681" t="s">
        <v>30</v>
      </c>
    </row>
    <row r="1682" spans="1:14" x14ac:dyDescent="0.3">
      <c r="A1682">
        <v>1681</v>
      </c>
      <c r="B1682" t="s">
        <v>14</v>
      </c>
      <c r="C1682" t="s">
        <v>57</v>
      </c>
      <c r="D1682" t="s">
        <v>167</v>
      </c>
      <c r="E1682" t="s">
        <v>109</v>
      </c>
      <c r="F1682" t="s">
        <v>18</v>
      </c>
      <c r="G1682">
        <v>162.43</v>
      </c>
      <c r="H1682">
        <v>2</v>
      </c>
      <c r="I1682">
        <v>1</v>
      </c>
      <c r="J1682" t="s">
        <v>28</v>
      </c>
      <c r="K1682" t="s">
        <v>20</v>
      </c>
      <c r="L1682" t="s">
        <v>21</v>
      </c>
      <c r="M1682" t="s">
        <v>22</v>
      </c>
      <c r="N1682" t="s">
        <v>41</v>
      </c>
    </row>
    <row r="1683" spans="1:14" x14ac:dyDescent="0.3">
      <c r="A1683">
        <v>1682</v>
      </c>
      <c r="B1683" t="s">
        <v>14</v>
      </c>
      <c r="C1683" t="s">
        <v>379</v>
      </c>
      <c r="D1683" t="s">
        <v>118</v>
      </c>
      <c r="E1683" t="s">
        <v>386</v>
      </c>
      <c r="F1683" t="s">
        <v>27</v>
      </c>
      <c r="G1683">
        <v>146.53</v>
      </c>
      <c r="H1683">
        <v>4</v>
      </c>
      <c r="I1683">
        <v>0</v>
      </c>
      <c r="J1683" t="s">
        <v>28</v>
      </c>
      <c r="K1683" t="s">
        <v>99</v>
      </c>
      <c r="L1683" t="s">
        <v>56</v>
      </c>
      <c r="M1683" t="s">
        <v>36</v>
      </c>
      <c r="N1683" t="s">
        <v>45</v>
      </c>
    </row>
    <row r="1684" spans="1:14" x14ac:dyDescent="0.3">
      <c r="A1684">
        <v>1683</v>
      </c>
      <c r="B1684" t="s">
        <v>14</v>
      </c>
      <c r="C1684" t="s">
        <v>241</v>
      </c>
      <c r="D1684" t="s">
        <v>141</v>
      </c>
      <c r="E1684" t="s">
        <v>300</v>
      </c>
      <c r="F1684" t="s">
        <v>27</v>
      </c>
      <c r="G1684">
        <v>126.86</v>
      </c>
      <c r="H1684">
        <v>3</v>
      </c>
      <c r="I1684">
        <v>1</v>
      </c>
      <c r="J1684" t="s">
        <v>19</v>
      </c>
      <c r="K1684" t="s">
        <v>20</v>
      </c>
      <c r="L1684" t="s">
        <v>21</v>
      </c>
      <c r="M1684" t="s">
        <v>36</v>
      </c>
      <c r="N1684" t="s">
        <v>41</v>
      </c>
    </row>
    <row r="1685" spans="1:14" x14ac:dyDescent="0.3">
      <c r="A1685">
        <v>1684</v>
      </c>
      <c r="B1685" t="s">
        <v>31</v>
      </c>
      <c r="C1685" t="s">
        <v>82</v>
      </c>
      <c r="D1685" t="s">
        <v>339</v>
      </c>
      <c r="E1685" t="s">
        <v>270</v>
      </c>
      <c r="F1685" t="s">
        <v>49</v>
      </c>
      <c r="G1685">
        <v>101.27</v>
      </c>
      <c r="H1685">
        <v>2</v>
      </c>
      <c r="I1685">
        <v>0</v>
      </c>
      <c r="J1685" t="s">
        <v>35</v>
      </c>
      <c r="K1685" t="s">
        <v>99</v>
      </c>
      <c r="L1685" t="s">
        <v>21</v>
      </c>
      <c r="M1685" t="s">
        <v>36</v>
      </c>
      <c r="N1685" t="s">
        <v>23</v>
      </c>
    </row>
    <row r="1686" spans="1:14" x14ac:dyDescent="0.3">
      <c r="A1686">
        <v>1685</v>
      </c>
      <c r="B1686" t="s">
        <v>50</v>
      </c>
      <c r="C1686" t="s">
        <v>196</v>
      </c>
      <c r="D1686" t="s">
        <v>311</v>
      </c>
      <c r="E1686" t="s">
        <v>160</v>
      </c>
      <c r="F1686" t="s">
        <v>18</v>
      </c>
      <c r="G1686">
        <v>210.57</v>
      </c>
      <c r="H1686">
        <v>2</v>
      </c>
      <c r="I1686">
        <v>3</v>
      </c>
      <c r="J1686" t="s">
        <v>35</v>
      </c>
      <c r="K1686" t="s">
        <v>29</v>
      </c>
      <c r="L1686" t="s">
        <v>21</v>
      </c>
      <c r="M1686" t="s">
        <v>36</v>
      </c>
      <c r="N1686" t="s">
        <v>45</v>
      </c>
    </row>
    <row r="1687" spans="1:14" x14ac:dyDescent="0.3">
      <c r="A1687">
        <v>1686</v>
      </c>
      <c r="B1687" t="s">
        <v>31</v>
      </c>
      <c r="C1687" t="s">
        <v>79</v>
      </c>
      <c r="D1687" t="s">
        <v>222</v>
      </c>
      <c r="E1687" t="s">
        <v>57</v>
      </c>
      <c r="F1687" t="s">
        <v>18</v>
      </c>
      <c r="G1687">
        <v>237.06</v>
      </c>
      <c r="H1687">
        <v>2</v>
      </c>
      <c r="I1687">
        <v>1</v>
      </c>
      <c r="J1687" t="s">
        <v>19</v>
      </c>
      <c r="K1687" t="s">
        <v>66</v>
      </c>
      <c r="L1687" t="s">
        <v>21</v>
      </c>
      <c r="M1687" t="s">
        <v>36</v>
      </c>
      <c r="N1687" t="s">
        <v>30</v>
      </c>
    </row>
    <row r="1688" spans="1:14" x14ac:dyDescent="0.3">
      <c r="A1688">
        <v>1687</v>
      </c>
      <c r="B1688" t="s">
        <v>14</v>
      </c>
      <c r="C1688" t="s">
        <v>339</v>
      </c>
      <c r="D1688" t="s">
        <v>351</v>
      </c>
      <c r="E1688" t="s">
        <v>247</v>
      </c>
      <c r="F1688" t="s">
        <v>49</v>
      </c>
      <c r="G1688">
        <v>90.91</v>
      </c>
      <c r="H1688">
        <v>4</v>
      </c>
      <c r="I1688">
        <v>0</v>
      </c>
      <c r="J1688" t="s">
        <v>35</v>
      </c>
      <c r="K1688" t="s">
        <v>29</v>
      </c>
      <c r="L1688" t="s">
        <v>56</v>
      </c>
      <c r="M1688" t="s">
        <v>36</v>
      </c>
      <c r="N1688" t="s">
        <v>41</v>
      </c>
    </row>
    <row r="1689" spans="1:14" x14ac:dyDescent="0.3">
      <c r="A1689">
        <v>1688</v>
      </c>
      <c r="B1689" t="s">
        <v>14</v>
      </c>
      <c r="C1689" t="s">
        <v>24</v>
      </c>
      <c r="D1689" t="s">
        <v>226</v>
      </c>
      <c r="E1689" t="s">
        <v>192</v>
      </c>
      <c r="F1689" t="s">
        <v>18</v>
      </c>
      <c r="G1689">
        <v>264.49</v>
      </c>
      <c r="H1689">
        <v>2</v>
      </c>
      <c r="I1689">
        <v>2</v>
      </c>
      <c r="J1689" t="s">
        <v>94</v>
      </c>
      <c r="K1689" t="s">
        <v>99</v>
      </c>
      <c r="L1689" t="s">
        <v>21</v>
      </c>
      <c r="M1689" t="s">
        <v>36</v>
      </c>
      <c r="N1689" t="s">
        <v>23</v>
      </c>
    </row>
    <row r="1690" spans="1:14" x14ac:dyDescent="0.3">
      <c r="A1690">
        <v>1689</v>
      </c>
      <c r="B1690" t="s">
        <v>37</v>
      </c>
      <c r="C1690" t="s">
        <v>193</v>
      </c>
      <c r="D1690" t="s">
        <v>194</v>
      </c>
      <c r="E1690" t="s">
        <v>291</v>
      </c>
      <c r="F1690" t="s">
        <v>49</v>
      </c>
      <c r="G1690">
        <v>75.58</v>
      </c>
      <c r="H1690">
        <v>2</v>
      </c>
      <c r="I1690">
        <v>2</v>
      </c>
      <c r="J1690" t="s">
        <v>94</v>
      </c>
      <c r="K1690" t="s">
        <v>29</v>
      </c>
      <c r="L1690" t="s">
        <v>70</v>
      </c>
      <c r="M1690" t="s">
        <v>36</v>
      </c>
      <c r="N1690" t="s">
        <v>41</v>
      </c>
    </row>
    <row r="1691" spans="1:14" x14ac:dyDescent="0.3">
      <c r="A1691">
        <v>1690</v>
      </c>
      <c r="B1691" t="s">
        <v>50</v>
      </c>
      <c r="C1691" t="s">
        <v>380</v>
      </c>
      <c r="D1691" t="s">
        <v>161</v>
      </c>
      <c r="E1691" t="s">
        <v>165</v>
      </c>
      <c r="F1691" t="s">
        <v>27</v>
      </c>
      <c r="G1691">
        <v>188.52</v>
      </c>
      <c r="H1691">
        <v>2</v>
      </c>
      <c r="I1691">
        <v>1</v>
      </c>
      <c r="J1691" t="s">
        <v>28</v>
      </c>
      <c r="K1691" t="s">
        <v>20</v>
      </c>
      <c r="L1691" t="s">
        <v>21</v>
      </c>
      <c r="M1691" t="s">
        <v>36</v>
      </c>
      <c r="N1691" t="s">
        <v>41</v>
      </c>
    </row>
    <row r="1692" spans="1:14" x14ac:dyDescent="0.3">
      <c r="A1692">
        <v>1691</v>
      </c>
      <c r="B1692" t="s">
        <v>37</v>
      </c>
      <c r="C1692" t="s">
        <v>86</v>
      </c>
      <c r="D1692" t="s">
        <v>126</v>
      </c>
      <c r="E1692" t="s">
        <v>373</v>
      </c>
      <c r="F1692" t="s">
        <v>27</v>
      </c>
      <c r="G1692">
        <v>151.69</v>
      </c>
      <c r="H1692">
        <v>1</v>
      </c>
      <c r="I1692">
        <v>2</v>
      </c>
      <c r="J1692" t="s">
        <v>28</v>
      </c>
      <c r="K1692" t="s">
        <v>29</v>
      </c>
      <c r="L1692" t="s">
        <v>56</v>
      </c>
      <c r="M1692" t="s">
        <v>36</v>
      </c>
      <c r="N1692" t="s">
        <v>41</v>
      </c>
    </row>
    <row r="1693" spans="1:14" x14ac:dyDescent="0.3">
      <c r="A1693">
        <v>1692</v>
      </c>
      <c r="B1693" t="s">
        <v>14</v>
      </c>
      <c r="C1693" t="s">
        <v>146</v>
      </c>
      <c r="D1693" t="s">
        <v>373</v>
      </c>
      <c r="E1693" t="s">
        <v>93</v>
      </c>
      <c r="F1693" t="s">
        <v>27</v>
      </c>
      <c r="G1693">
        <v>134.16</v>
      </c>
      <c r="H1693">
        <v>2</v>
      </c>
      <c r="I1693">
        <v>0</v>
      </c>
      <c r="J1693" t="s">
        <v>35</v>
      </c>
      <c r="K1693" t="s">
        <v>20</v>
      </c>
      <c r="L1693" t="s">
        <v>56</v>
      </c>
      <c r="M1693" t="s">
        <v>36</v>
      </c>
      <c r="N1693" t="s">
        <v>23</v>
      </c>
    </row>
    <row r="1694" spans="1:14" x14ac:dyDescent="0.3">
      <c r="A1694">
        <v>1693</v>
      </c>
      <c r="B1694" t="s">
        <v>14</v>
      </c>
      <c r="C1694" t="s">
        <v>181</v>
      </c>
      <c r="D1694" t="s">
        <v>396</v>
      </c>
      <c r="E1694" t="s">
        <v>229</v>
      </c>
      <c r="F1694" t="s">
        <v>27</v>
      </c>
      <c r="G1694">
        <v>124.76</v>
      </c>
      <c r="H1694">
        <v>1</v>
      </c>
      <c r="I1694">
        <v>0</v>
      </c>
      <c r="J1694" t="s">
        <v>28</v>
      </c>
      <c r="K1694" t="s">
        <v>66</v>
      </c>
      <c r="L1694" t="s">
        <v>21</v>
      </c>
      <c r="M1694" t="s">
        <v>22</v>
      </c>
      <c r="N1694" t="s">
        <v>45</v>
      </c>
    </row>
    <row r="1695" spans="1:14" x14ac:dyDescent="0.3">
      <c r="A1695">
        <v>1694</v>
      </c>
      <c r="B1695" t="s">
        <v>31</v>
      </c>
      <c r="C1695" t="s">
        <v>408</v>
      </c>
      <c r="D1695" t="s">
        <v>120</v>
      </c>
      <c r="E1695" t="s">
        <v>246</v>
      </c>
      <c r="F1695" t="s">
        <v>18</v>
      </c>
      <c r="G1695">
        <v>222.59</v>
      </c>
      <c r="H1695">
        <v>4</v>
      </c>
      <c r="I1695">
        <v>1</v>
      </c>
      <c r="J1695" t="s">
        <v>19</v>
      </c>
      <c r="K1695" t="s">
        <v>66</v>
      </c>
      <c r="L1695" t="s">
        <v>21</v>
      </c>
      <c r="M1695" t="s">
        <v>36</v>
      </c>
      <c r="N1695" t="s">
        <v>95</v>
      </c>
    </row>
    <row r="1696" spans="1:14" x14ac:dyDescent="0.3">
      <c r="A1696">
        <v>1695</v>
      </c>
      <c r="B1696" t="s">
        <v>31</v>
      </c>
      <c r="C1696" t="s">
        <v>309</v>
      </c>
      <c r="D1696" t="s">
        <v>421</v>
      </c>
      <c r="E1696" t="s">
        <v>250</v>
      </c>
      <c r="F1696" t="s">
        <v>49</v>
      </c>
      <c r="G1696">
        <v>78.91</v>
      </c>
      <c r="H1696">
        <v>2</v>
      </c>
      <c r="I1696">
        <v>0</v>
      </c>
      <c r="J1696" t="s">
        <v>94</v>
      </c>
      <c r="K1696" t="s">
        <v>20</v>
      </c>
      <c r="L1696" t="s">
        <v>21</v>
      </c>
      <c r="M1696" t="s">
        <v>36</v>
      </c>
      <c r="N1696" t="s">
        <v>95</v>
      </c>
    </row>
    <row r="1697" spans="1:14" x14ac:dyDescent="0.3">
      <c r="A1697">
        <v>1696</v>
      </c>
      <c r="B1697" t="s">
        <v>50</v>
      </c>
      <c r="C1697" t="s">
        <v>267</v>
      </c>
      <c r="D1697" t="s">
        <v>325</v>
      </c>
      <c r="E1697" t="s">
        <v>297</v>
      </c>
      <c r="F1697" t="s">
        <v>54</v>
      </c>
      <c r="G1697">
        <v>332.65</v>
      </c>
      <c r="H1697">
        <v>2</v>
      </c>
      <c r="I1697">
        <v>0</v>
      </c>
      <c r="J1697" t="s">
        <v>28</v>
      </c>
      <c r="K1697" t="s">
        <v>99</v>
      </c>
      <c r="L1697" t="s">
        <v>60</v>
      </c>
      <c r="M1697" t="s">
        <v>22</v>
      </c>
      <c r="N1697" t="s">
        <v>30</v>
      </c>
    </row>
    <row r="1698" spans="1:14" x14ac:dyDescent="0.3">
      <c r="A1698">
        <v>1697</v>
      </c>
      <c r="B1698" t="s">
        <v>37</v>
      </c>
      <c r="C1698" t="s">
        <v>84</v>
      </c>
      <c r="D1698" t="s">
        <v>270</v>
      </c>
      <c r="E1698" t="s">
        <v>470</v>
      </c>
      <c r="F1698" t="s">
        <v>27</v>
      </c>
      <c r="G1698">
        <v>189.36</v>
      </c>
      <c r="H1698">
        <v>2</v>
      </c>
      <c r="I1698">
        <v>0</v>
      </c>
      <c r="J1698" t="s">
        <v>55</v>
      </c>
      <c r="K1698" t="s">
        <v>20</v>
      </c>
      <c r="L1698" t="s">
        <v>21</v>
      </c>
      <c r="M1698" t="s">
        <v>22</v>
      </c>
      <c r="N1698" t="s">
        <v>30</v>
      </c>
    </row>
    <row r="1699" spans="1:14" x14ac:dyDescent="0.3">
      <c r="A1699">
        <v>1698</v>
      </c>
      <c r="B1699" t="s">
        <v>14</v>
      </c>
      <c r="C1699" t="s">
        <v>189</v>
      </c>
      <c r="D1699" t="s">
        <v>51</v>
      </c>
      <c r="E1699" t="s">
        <v>187</v>
      </c>
      <c r="F1699" t="s">
        <v>54</v>
      </c>
      <c r="G1699">
        <v>312.94</v>
      </c>
      <c r="H1699">
        <v>3</v>
      </c>
      <c r="I1699">
        <v>0</v>
      </c>
      <c r="J1699" t="s">
        <v>35</v>
      </c>
      <c r="K1699" t="s">
        <v>44</v>
      </c>
      <c r="L1699" t="s">
        <v>56</v>
      </c>
      <c r="M1699" t="s">
        <v>36</v>
      </c>
      <c r="N1699" t="s">
        <v>23</v>
      </c>
    </row>
    <row r="1700" spans="1:14" x14ac:dyDescent="0.3">
      <c r="A1700">
        <v>1699</v>
      </c>
      <c r="B1700" t="s">
        <v>37</v>
      </c>
      <c r="C1700" t="s">
        <v>135</v>
      </c>
      <c r="D1700" t="s">
        <v>445</v>
      </c>
      <c r="E1700" t="s">
        <v>176</v>
      </c>
      <c r="F1700" t="s">
        <v>49</v>
      </c>
      <c r="G1700">
        <v>89.21</v>
      </c>
      <c r="H1700">
        <v>2</v>
      </c>
      <c r="I1700">
        <v>0</v>
      </c>
      <c r="J1700" t="s">
        <v>28</v>
      </c>
      <c r="K1700" t="s">
        <v>66</v>
      </c>
      <c r="L1700" t="s">
        <v>60</v>
      </c>
      <c r="M1700" t="s">
        <v>36</v>
      </c>
      <c r="N1700" t="s">
        <v>23</v>
      </c>
    </row>
    <row r="1701" spans="1:14" x14ac:dyDescent="0.3">
      <c r="A1701">
        <v>1700</v>
      </c>
      <c r="B1701" t="s">
        <v>14</v>
      </c>
      <c r="C1701" t="s">
        <v>330</v>
      </c>
      <c r="D1701" t="s">
        <v>415</v>
      </c>
      <c r="E1701" t="s">
        <v>69</v>
      </c>
      <c r="F1701" t="s">
        <v>54</v>
      </c>
      <c r="G1701">
        <v>258.89</v>
      </c>
      <c r="H1701">
        <v>2</v>
      </c>
      <c r="I1701">
        <v>2</v>
      </c>
      <c r="J1701" t="s">
        <v>19</v>
      </c>
      <c r="K1701" t="s">
        <v>29</v>
      </c>
      <c r="L1701" t="s">
        <v>56</v>
      </c>
      <c r="M1701" t="s">
        <v>36</v>
      </c>
      <c r="N1701" t="s">
        <v>41</v>
      </c>
    </row>
    <row r="1702" spans="1:14" x14ac:dyDescent="0.3">
      <c r="A1702">
        <v>1701</v>
      </c>
      <c r="B1702" t="s">
        <v>37</v>
      </c>
      <c r="C1702" t="s">
        <v>47</v>
      </c>
      <c r="D1702" t="s">
        <v>400</v>
      </c>
      <c r="E1702" t="s">
        <v>252</v>
      </c>
      <c r="F1702" t="s">
        <v>49</v>
      </c>
      <c r="G1702">
        <v>80.62</v>
      </c>
      <c r="H1702">
        <v>4</v>
      </c>
      <c r="I1702">
        <v>1</v>
      </c>
      <c r="J1702" t="s">
        <v>28</v>
      </c>
      <c r="K1702" t="s">
        <v>66</v>
      </c>
      <c r="L1702" t="s">
        <v>21</v>
      </c>
      <c r="M1702" t="s">
        <v>36</v>
      </c>
      <c r="N1702" t="s">
        <v>41</v>
      </c>
    </row>
    <row r="1703" spans="1:14" x14ac:dyDescent="0.3">
      <c r="A1703">
        <v>1702</v>
      </c>
      <c r="B1703" t="s">
        <v>50</v>
      </c>
      <c r="C1703" t="s">
        <v>307</v>
      </c>
      <c r="D1703" t="s">
        <v>247</v>
      </c>
      <c r="E1703" t="s">
        <v>271</v>
      </c>
      <c r="F1703" t="s">
        <v>27</v>
      </c>
      <c r="G1703">
        <v>208.54</v>
      </c>
      <c r="H1703">
        <v>2</v>
      </c>
      <c r="I1703">
        <v>2</v>
      </c>
      <c r="J1703" t="s">
        <v>55</v>
      </c>
      <c r="K1703" t="s">
        <v>99</v>
      </c>
      <c r="L1703" t="s">
        <v>56</v>
      </c>
      <c r="M1703" t="s">
        <v>36</v>
      </c>
      <c r="N1703" t="s">
        <v>41</v>
      </c>
    </row>
    <row r="1704" spans="1:14" x14ac:dyDescent="0.3">
      <c r="A1704">
        <v>1703</v>
      </c>
      <c r="B1704" t="s">
        <v>50</v>
      </c>
      <c r="C1704" t="s">
        <v>272</v>
      </c>
      <c r="D1704" t="s">
        <v>345</v>
      </c>
      <c r="E1704" t="s">
        <v>64</v>
      </c>
      <c r="F1704" t="s">
        <v>49</v>
      </c>
      <c r="G1704">
        <v>157.80000000000001</v>
      </c>
      <c r="H1704">
        <v>3</v>
      </c>
      <c r="I1704">
        <v>0</v>
      </c>
      <c r="J1704" t="s">
        <v>94</v>
      </c>
      <c r="K1704" t="s">
        <v>20</v>
      </c>
      <c r="L1704" t="s">
        <v>70</v>
      </c>
      <c r="M1704" t="s">
        <v>36</v>
      </c>
      <c r="N1704" t="s">
        <v>41</v>
      </c>
    </row>
    <row r="1705" spans="1:14" x14ac:dyDescent="0.3">
      <c r="A1705">
        <v>1704</v>
      </c>
      <c r="B1705" t="s">
        <v>37</v>
      </c>
      <c r="C1705" t="s">
        <v>88</v>
      </c>
      <c r="D1705" t="s">
        <v>89</v>
      </c>
      <c r="E1705" t="s">
        <v>297</v>
      </c>
      <c r="F1705" t="s">
        <v>49</v>
      </c>
      <c r="G1705">
        <v>78.599999999999994</v>
      </c>
      <c r="H1705">
        <v>3</v>
      </c>
      <c r="I1705">
        <v>0</v>
      </c>
      <c r="J1705" t="s">
        <v>55</v>
      </c>
      <c r="K1705" t="s">
        <v>66</v>
      </c>
      <c r="L1705" t="s">
        <v>21</v>
      </c>
      <c r="M1705" t="s">
        <v>36</v>
      </c>
      <c r="N1705" t="s">
        <v>23</v>
      </c>
    </row>
    <row r="1706" spans="1:14" x14ac:dyDescent="0.3">
      <c r="A1706">
        <v>1705</v>
      </c>
      <c r="B1706" t="s">
        <v>31</v>
      </c>
      <c r="C1706" t="s">
        <v>243</v>
      </c>
      <c r="D1706" t="s">
        <v>131</v>
      </c>
      <c r="E1706" t="s">
        <v>72</v>
      </c>
      <c r="F1706" t="s">
        <v>27</v>
      </c>
      <c r="G1706">
        <v>113.86</v>
      </c>
      <c r="H1706">
        <v>2</v>
      </c>
      <c r="I1706">
        <v>1</v>
      </c>
      <c r="J1706" t="s">
        <v>28</v>
      </c>
      <c r="K1706" t="s">
        <v>20</v>
      </c>
      <c r="L1706" t="s">
        <v>21</v>
      </c>
      <c r="M1706" t="s">
        <v>36</v>
      </c>
      <c r="N1706" t="s">
        <v>41</v>
      </c>
    </row>
    <row r="1707" spans="1:14" x14ac:dyDescent="0.3">
      <c r="A1707">
        <v>1706</v>
      </c>
      <c r="B1707" t="s">
        <v>31</v>
      </c>
      <c r="C1707" t="s">
        <v>367</v>
      </c>
      <c r="D1707" t="s">
        <v>399</v>
      </c>
      <c r="E1707" t="s">
        <v>272</v>
      </c>
      <c r="F1707" t="s">
        <v>49</v>
      </c>
      <c r="G1707">
        <v>94.41</v>
      </c>
      <c r="H1707">
        <v>1</v>
      </c>
      <c r="I1707">
        <v>0</v>
      </c>
      <c r="J1707" t="s">
        <v>28</v>
      </c>
      <c r="K1707" t="s">
        <v>99</v>
      </c>
      <c r="L1707" t="s">
        <v>21</v>
      </c>
      <c r="M1707" t="s">
        <v>36</v>
      </c>
      <c r="N1707" t="s">
        <v>41</v>
      </c>
    </row>
    <row r="1708" spans="1:14" x14ac:dyDescent="0.3">
      <c r="A1708">
        <v>1707</v>
      </c>
      <c r="B1708" t="s">
        <v>50</v>
      </c>
      <c r="C1708" t="s">
        <v>279</v>
      </c>
      <c r="D1708" t="s">
        <v>388</v>
      </c>
      <c r="E1708" t="s">
        <v>156</v>
      </c>
      <c r="F1708" t="s">
        <v>49</v>
      </c>
      <c r="G1708">
        <v>127.86</v>
      </c>
      <c r="H1708">
        <v>3</v>
      </c>
      <c r="I1708">
        <v>0</v>
      </c>
      <c r="J1708" t="s">
        <v>35</v>
      </c>
      <c r="K1708" t="s">
        <v>99</v>
      </c>
      <c r="L1708" t="s">
        <v>56</v>
      </c>
      <c r="M1708" t="s">
        <v>36</v>
      </c>
      <c r="N1708" t="s">
        <v>41</v>
      </c>
    </row>
    <row r="1709" spans="1:14" x14ac:dyDescent="0.3">
      <c r="A1709">
        <v>1708</v>
      </c>
      <c r="B1709" t="s">
        <v>37</v>
      </c>
      <c r="C1709" t="s">
        <v>415</v>
      </c>
      <c r="D1709" t="s">
        <v>128</v>
      </c>
      <c r="E1709" t="s">
        <v>465</v>
      </c>
      <c r="F1709" t="s">
        <v>54</v>
      </c>
      <c r="G1709">
        <v>410.9</v>
      </c>
      <c r="H1709">
        <v>2</v>
      </c>
      <c r="I1709">
        <v>1</v>
      </c>
      <c r="J1709" t="s">
        <v>28</v>
      </c>
      <c r="K1709" t="s">
        <v>44</v>
      </c>
      <c r="L1709" t="s">
        <v>56</v>
      </c>
      <c r="M1709" t="s">
        <v>36</v>
      </c>
      <c r="N1709" t="s">
        <v>41</v>
      </c>
    </row>
    <row r="1710" spans="1:14" x14ac:dyDescent="0.3">
      <c r="A1710">
        <v>1709</v>
      </c>
      <c r="B1710" t="s">
        <v>37</v>
      </c>
      <c r="C1710" t="s">
        <v>223</v>
      </c>
      <c r="D1710" t="s">
        <v>79</v>
      </c>
      <c r="E1710" t="s">
        <v>47</v>
      </c>
      <c r="F1710" t="s">
        <v>49</v>
      </c>
      <c r="G1710">
        <v>77.53</v>
      </c>
      <c r="H1710">
        <v>4</v>
      </c>
      <c r="I1710">
        <v>1</v>
      </c>
      <c r="J1710" t="s">
        <v>28</v>
      </c>
      <c r="K1710" t="s">
        <v>29</v>
      </c>
      <c r="L1710" t="s">
        <v>21</v>
      </c>
      <c r="M1710" t="s">
        <v>36</v>
      </c>
      <c r="N1710" t="s">
        <v>41</v>
      </c>
    </row>
    <row r="1711" spans="1:14" x14ac:dyDescent="0.3">
      <c r="A1711">
        <v>1710</v>
      </c>
      <c r="B1711" t="s">
        <v>14</v>
      </c>
      <c r="C1711" t="s">
        <v>412</v>
      </c>
      <c r="D1711" t="s">
        <v>336</v>
      </c>
      <c r="E1711" t="s">
        <v>79</v>
      </c>
      <c r="F1711" t="s">
        <v>27</v>
      </c>
      <c r="G1711">
        <v>165.2</v>
      </c>
      <c r="H1711">
        <v>2</v>
      </c>
      <c r="I1711">
        <v>0</v>
      </c>
      <c r="J1711" t="s">
        <v>28</v>
      </c>
      <c r="K1711" t="s">
        <v>66</v>
      </c>
      <c r="L1711" t="s">
        <v>21</v>
      </c>
      <c r="M1711" t="s">
        <v>22</v>
      </c>
      <c r="N1711" t="s">
        <v>41</v>
      </c>
    </row>
    <row r="1712" spans="1:14" x14ac:dyDescent="0.3">
      <c r="A1712">
        <v>1711</v>
      </c>
      <c r="B1712" t="s">
        <v>31</v>
      </c>
      <c r="C1712" t="s">
        <v>330</v>
      </c>
      <c r="D1712" t="s">
        <v>83</v>
      </c>
      <c r="E1712" t="s">
        <v>471</v>
      </c>
      <c r="F1712" t="s">
        <v>49</v>
      </c>
      <c r="G1712">
        <v>68.02</v>
      </c>
      <c r="H1712">
        <v>4</v>
      </c>
      <c r="I1712">
        <v>0</v>
      </c>
      <c r="J1712" t="s">
        <v>55</v>
      </c>
      <c r="K1712" t="s">
        <v>29</v>
      </c>
      <c r="L1712" t="s">
        <v>56</v>
      </c>
      <c r="M1712" t="s">
        <v>36</v>
      </c>
      <c r="N1712" t="s">
        <v>45</v>
      </c>
    </row>
    <row r="1713" spans="1:14" x14ac:dyDescent="0.3">
      <c r="A1713">
        <v>1712</v>
      </c>
      <c r="B1713" t="s">
        <v>37</v>
      </c>
      <c r="C1713" t="s">
        <v>320</v>
      </c>
      <c r="D1713" t="s">
        <v>281</v>
      </c>
      <c r="E1713" t="s">
        <v>77</v>
      </c>
      <c r="F1713" t="s">
        <v>54</v>
      </c>
      <c r="G1713">
        <v>546.83000000000004</v>
      </c>
      <c r="H1713">
        <v>2</v>
      </c>
      <c r="I1713">
        <v>0</v>
      </c>
      <c r="J1713" t="s">
        <v>28</v>
      </c>
      <c r="K1713" t="s">
        <v>66</v>
      </c>
      <c r="L1713" t="s">
        <v>70</v>
      </c>
      <c r="M1713" t="s">
        <v>36</v>
      </c>
      <c r="N1713" t="s">
        <v>41</v>
      </c>
    </row>
    <row r="1714" spans="1:14" x14ac:dyDescent="0.3">
      <c r="A1714">
        <v>1713</v>
      </c>
      <c r="B1714" t="s">
        <v>14</v>
      </c>
      <c r="C1714" t="s">
        <v>250</v>
      </c>
      <c r="D1714" t="s">
        <v>437</v>
      </c>
      <c r="E1714" t="s">
        <v>461</v>
      </c>
      <c r="F1714" t="s">
        <v>27</v>
      </c>
      <c r="G1714">
        <v>110.02</v>
      </c>
      <c r="H1714">
        <v>2</v>
      </c>
      <c r="I1714">
        <v>1</v>
      </c>
      <c r="J1714" t="s">
        <v>28</v>
      </c>
      <c r="K1714" t="s">
        <v>99</v>
      </c>
      <c r="L1714" t="s">
        <v>21</v>
      </c>
      <c r="M1714" t="s">
        <v>22</v>
      </c>
      <c r="N1714" t="s">
        <v>41</v>
      </c>
    </row>
    <row r="1715" spans="1:14" x14ac:dyDescent="0.3">
      <c r="A1715">
        <v>1714</v>
      </c>
      <c r="B1715" t="s">
        <v>14</v>
      </c>
      <c r="C1715" t="s">
        <v>447</v>
      </c>
      <c r="D1715" t="s">
        <v>400</v>
      </c>
      <c r="E1715" t="s">
        <v>238</v>
      </c>
      <c r="F1715" t="s">
        <v>27</v>
      </c>
      <c r="G1715">
        <v>132.21</v>
      </c>
      <c r="H1715">
        <v>2</v>
      </c>
      <c r="I1715">
        <v>0</v>
      </c>
      <c r="J1715" t="s">
        <v>28</v>
      </c>
      <c r="K1715" t="s">
        <v>66</v>
      </c>
      <c r="L1715" t="s">
        <v>21</v>
      </c>
      <c r="M1715" t="s">
        <v>36</v>
      </c>
      <c r="N1715" t="s">
        <v>23</v>
      </c>
    </row>
    <row r="1716" spans="1:14" x14ac:dyDescent="0.3">
      <c r="A1716">
        <v>1715</v>
      </c>
      <c r="B1716" t="s">
        <v>37</v>
      </c>
      <c r="C1716" t="s">
        <v>302</v>
      </c>
      <c r="D1716" t="s">
        <v>145</v>
      </c>
      <c r="E1716" t="s">
        <v>17</v>
      </c>
      <c r="F1716" t="s">
        <v>18</v>
      </c>
      <c r="G1716">
        <v>312.43</v>
      </c>
      <c r="H1716">
        <v>1</v>
      </c>
      <c r="I1716">
        <v>0</v>
      </c>
      <c r="J1716" t="s">
        <v>35</v>
      </c>
      <c r="K1716" t="s">
        <v>66</v>
      </c>
      <c r="L1716" t="s">
        <v>21</v>
      </c>
      <c r="M1716" t="s">
        <v>36</v>
      </c>
      <c r="N1716" t="s">
        <v>95</v>
      </c>
    </row>
    <row r="1717" spans="1:14" x14ac:dyDescent="0.3">
      <c r="A1717">
        <v>1716</v>
      </c>
      <c r="B1717" t="s">
        <v>14</v>
      </c>
      <c r="C1717" t="s">
        <v>106</v>
      </c>
      <c r="D1717" t="s">
        <v>107</v>
      </c>
      <c r="E1717" t="s">
        <v>120</v>
      </c>
      <c r="F1717" t="s">
        <v>54</v>
      </c>
      <c r="G1717">
        <v>251.76</v>
      </c>
      <c r="H1717">
        <v>4</v>
      </c>
      <c r="I1717">
        <v>0</v>
      </c>
      <c r="J1717" t="s">
        <v>55</v>
      </c>
      <c r="K1717" t="s">
        <v>66</v>
      </c>
      <c r="L1717" t="s">
        <v>70</v>
      </c>
      <c r="M1717" t="s">
        <v>36</v>
      </c>
      <c r="N1717" t="s">
        <v>41</v>
      </c>
    </row>
    <row r="1718" spans="1:14" x14ac:dyDescent="0.3">
      <c r="A1718">
        <v>1717</v>
      </c>
      <c r="B1718" t="s">
        <v>37</v>
      </c>
      <c r="C1718" t="s">
        <v>453</v>
      </c>
      <c r="D1718" t="s">
        <v>120</v>
      </c>
      <c r="E1718" t="s">
        <v>378</v>
      </c>
      <c r="F1718" t="s">
        <v>54</v>
      </c>
      <c r="G1718">
        <v>293.77999999999997</v>
      </c>
      <c r="H1718">
        <v>1</v>
      </c>
      <c r="I1718">
        <v>1</v>
      </c>
      <c r="J1718" t="s">
        <v>35</v>
      </c>
      <c r="K1718" t="s">
        <v>66</v>
      </c>
      <c r="L1718" t="s">
        <v>21</v>
      </c>
      <c r="M1718" t="s">
        <v>22</v>
      </c>
      <c r="N1718" t="s">
        <v>41</v>
      </c>
    </row>
    <row r="1719" spans="1:14" x14ac:dyDescent="0.3">
      <c r="A1719">
        <v>1718</v>
      </c>
      <c r="B1719" t="s">
        <v>37</v>
      </c>
      <c r="C1719" t="s">
        <v>220</v>
      </c>
      <c r="D1719" t="s">
        <v>341</v>
      </c>
      <c r="E1719" t="s">
        <v>121</v>
      </c>
      <c r="F1719" t="s">
        <v>54</v>
      </c>
      <c r="G1719">
        <v>356.97</v>
      </c>
      <c r="H1719">
        <v>2</v>
      </c>
      <c r="I1719">
        <v>0</v>
      </c>
      <c r="J1719" t="s">
        <v>19</v>
      </c>
      <c r="K1719" t="s">
        <v>99</v>
      </c>
      <c r="L1719" t="s">
        <v>60</v>
      </c>
      <c r="M1719" t="s">
        <v>22</v>
      </c>
      <c r="N1719" t="s">
        <v>23</v>
      </c>
    </row>
    <row r="1720" spans="1:14" x14ac:dyDescent="0.3">
      <c r="A1720">
        <v>1719</v>
      </c>
      <c r="B1720" t="s">
        <v>14</v>
      </c>
      <c r="C1720" t="s">
        <v>224</v>
      </c>
      <c r="D1720" t="s">
        <v>378</v>
      </c>
      <c r="E1720" t="s">
        <v>185</v>
      </c>
      <c r="F1720" t="s">
        <v>18</v>
      </c>
      <c r="G1720">
        <v>214.7</v>
      </c>
      <c r="H1720">
        <v>4</v>
      </c>
      <c r="I1720">
        <v>1</v>
      </c>
      <c r="J1720" t="s">
        <v>35</v>
      </c>
      <c r="K1720" t="s">
        <v>99</v>
      </c>
      <c r="L1720" t="s">
        <v>21</v>
      </c>
      <c r="M1720" t="s">
        <v>36</v>
      </c>
      <c r="N1720" t="s">
        <v>41</v>
      </c>
    </row>
    <row r="1721" spans="1:14" x14ac:dyDescent="0.3">
      <c r="A1721">
        <v>1720</v>
      </c>
      <c r="B1721" t="s">
        <v>50</v>
      </c>
      <c r="C1721" t="s">
        <v>306</v>
      </c>
      <c r="D1721" t="s">
        <v>268</v>
      </c>
      <c r="E1721" t="s">
        <v>366</v>
      </c>
      <c r="F1721" t="s">
        <v>49</v>
      </c>
      <c r="G1721">
        <v>161.51</v>
      </c>
      <c r="H1721">
        <v>1</v>
      </c>
      <c r="I1721">
        <v>1</v>
      </c>
      <c r="J1721" t="s">
        <v>55</v>
      </c>
      <c r="K1721" t="s">
        <v>20</v>
      </c>
      <c r="L1721" t="s">
        <v>21</v>
      </c>
      <c r="M1721" t="s">
        <v>36</v>
      </c>
      <c r="N1721" t="s">
        <v>41</v>
      </c>
    </row>
    <row r="1722" spans="1:14" x14ac:dyDescent="0.3">
      <c r="A1722">
        <v>1721</v>
      </c>
      <c r="B1722" t="s">
        <v>31</v>
      </c>
      <c r="C1722" t="s">
        <v>93</v>
      </c>
      <c r="D1722" t="s">
        <v>279</v>
      </c>
      <c r="E1722" t="s">
        <v>43</v>
      </c>
      <c r="F1722" t="s">
        <v>18</v>
      </c>
      <c r="G1722">
        <v>137.44</v>
      </c>
      <c r="H1722">
        <v>3</v>
      </c>
      <c r="I1722">
        <v>0</v>
      </c>
      <c r="J1722" t="s">
        <v>35</v>
      </c>
      <c r="K1722" t="s">
        <v>20</v>
      </c>
      <c r="L1722" t="s">
        <v>56</v>
      </c>
      <c r="M1722" t="s">
        <v>36</v>
      </c>
      <c r="N1722" t="s">
        <v>41</v>
      </c>
    </row>
    <row r="1723" spans="1:14" x14ac:dyDescent="0.3">
      <c r="A1723">
        <v>1722</v>
      </c>
      <c r="B1723" t="s">
        <v>50</v>
      </c>
      <c r="C1723" t="s">
        <v>297</v>
      </c>
      <c r="D1723" t="s">
        <v>74</v>
      </c>
      <c r="E1723" t="s">
        <v>63</v>
      </c>
      <c r="F1723" t="s">
        <v>49</v>
      </c>
      <c r="G1723">
        <v>84.07</v>
      </c>
      <c r="H1723">
        <v>1</v>
      </c>
      <c r="I1723">
        <v>0</v>
      </c>
      <c r="J1723" t="s">
        <v>19</v>
      </c>
      <c r="K1723" t="s">
        <v>99</v>
      </c>
      <c r="L1723" t="s">
        <v>21</v>
      </c>
      <c r="M1723" t="s">
        <v>36</v>
      </c>
      <c r="N1723" t="s">
        <v>41</v>
      </c>
    </row>
    <row r="1724" spans="1:14" x14ac:dyDescent="0.3">
      <c r="A1724">
        <v>1723</v>
      </c>
      <c r="B1724" t="s">
        <v>37</v>
      </c>
      <c r="C1724" t="s">
        <v>360</v>
      </c>
      <c r="D1724" t="s">
        <v>270</v>
      </c>
      <c r="E1724" t="s">
        <v>427</v>
      </c>
      <c r="F1724" t="s">
        <v>54</v>
      </c>
      <c r="G1724">
        <v>398.13</v>
      </c>
      <c r="H1724">
        <v>2</v>
      </c>
      <c r="I1724">
        <v>0</v>
      </c>
      <c r="J1724" t="s">
        <v>35</v>
      </c>
      <c r="K1724" t="s">
        <v>20</v>
      </c>
      <c r="L1724" t="s">
        <v>21</v>
      </c>
      <c r="M1724" t="s">
        <v>22</v>
      </c>
      <c r="N1724" t="s">
        <v>41</v>
      </c>
    </row>
    <row r="1725" spans="1:14" x14ac:dyDescent="0.3">
      <c r="A1725">
        <v>1724</v>
      </c>
      <c r="B1725" t="s">
        <v>14</v>
      </c>
      <c r="C1725" t="s">
        <v>335</v>
      </c>
      <c r="D1725" t="s">
        <v>160</v>
      </c>
      <c r="E1725" t="s">
        <v>433</v>
      </c>
      <c r="F1725" t="s">
        <v>27</v>
      </c>
      <c r="G1725">
        <v>176.4</v>
      </c>
      <c r="H1725">
        <v>1</v>
      </c>
      <c r="I1725">
        <v>0</v>
      </c>
      <c r="J1725" t="s">
        <v>35</v>
      </c>
      <c r="K1725" t="s">
        <v>29</v>
      </c>
      <c r="L1725" t="s">
        <v>56</v>
      </c>
      <c r="M1725" t="s">
        <v>22</v>
      </c>
      <c r="N1725" t="s">
        <v>45</v>
      </c>
    </row>
    <row r="1726" spans="1:14" x14ac:dyDescent="0.3">
      <c r="A1726">
        <v>1725</v>
      </c>
      <c r="B1726" t="s">
        <v>14</v>
      </c>
      <c r="C1726" t="s">
        <v>181</v>
      </c>
      <c r="D1726" t="s">
        <v>318</v>
      </c>
      <c r="E1726" t="s">
        <v>115</v>
      </c>
      <c r="F1726" t="s">
        <v>54</v>
      </c>
      <c r="G1726">
        <v>290.05</v>
      </c>
      <c r="H1726">
        <v>1</v>
      </c>
      <c r="I1726">
        <v>0</v>
      </c>
      <c r="J1726" t="s">
        <v>28</v>
      </c>
      <c r="K1726" t="s">
        <v>20</v>
      </c>
      <c r="L1726" t="s">
        <v>21</v>
      </c>
      <c r="M1726" t="s">
        <v>22</v>
      </c>
      <c r="N1726" t="s">
        <v>41</v>
      </c>
    </row>
    <row r="1727" spans="1:14" x14ac:dyDescent="0.3">
      <c r="A1727">
        <v>1726</v>
      </c>
      <c r="B1727" t="s">
        <v>37</v>
      </c>
      <c r="C1727" t="s">
        <v>78</v>
      </c>
      <c r="D1727" t="s">
        <v>299</v>
      </c>
      <c r="E1727" t="s">
        <v>327</v>
      </c>
      <c r="F1727" t="s">
        <v>49</v>
      </c>
      <c r="G1727">
        <v>96.21</v>
      </c>
      <c r="H1727">
        <v>2</v>
      </c>
      <c r="I1727">
        <v>2</v>
      </c>
      <c r="J1727" t="s">
        <v>55</v>
      </c>
      <c r="K1727" t="s">
        <v>20</v>
      </c>
      <c r="L1727" t="s">
        <v>21</v>
      </c>
      <c r="M1727" t="s">
        <v>36</v>
      </c>
      <c r="N1727" t="s">
        <v>23</v>
      </c>
    </row>
    <row r="1728" spans="1:14" x14ac:dyDescent="0.3">
      <c r="A1728">
        <v>1727</v>
      </c>
      <c r="B1728" t="s">
        <v>37</v>
      </c>
      <c r="C1728" t="s">
        <v>222</v>
      </c>
      <c r="D1728" t="s">
        <v>269</v>
      </c>
      <c r="E1728" t="s">
        <v>223</v>
      </c>
      <c r="F1728" t="s">
        <v>49</v>
      </c>
      <c r="G1728">
        <v>130.41</v>
      </c>
      <c r="H1728">
        <v>1</v>
      </c>
      <c r="I1728">
        <v>0</v>
      </c>
      <c r="J1728" t="s">
        <v>35</v>
      </c>
      <c r="K1728" t="s">
        <v>44</v>
      </c>
      <c r="L1728" t="s">
        <v>21</v>
      </c>
      <c r="M1728" t="s">
        <v>22</v>
      </c>
      <c r="N1728" t="s">
        <v>41</v>
      </c>
    </row>
    <row r="1729" spans="1:14" x14ac:dyDescent="0.3">
      <c r="A1729">
        <v>1728</v>
      </c>
      <c r="B1729" t="s">
        <v>50</v>
      </c>
      <c r="C1729" t="s">
        <v>313</v>
      </c>
      <c r="D1729" t="s">
        <v>233</v>
      </c>
      <c r="E1729" t="s">
        <v>112</v>
      </c>
      <c r="F1729" t="s">
        <v>49</v>
      </c>
      <c r="G1729">
        <v>103.44</v>
      </c>
      <c r="H1729">
        <v>4</v>
      </c>
      <c r="I1729">
        <v>0</v>
      </c>
      <c r="J1729" t="s">
        <v>19</v>
      </c>
      <c r="K1729" t="s">
        <v>99</v>
      </c>
      <c r="L1729" t="s">
        <v>56</v>
      </c>
      <c r="M1729" t="s">
        <v>36</v>
      </c>
      <c r="N1729" t="s">
        <v>23</v>
      </c>
    </row>
    <row r="1730" spans="1:14" x14ac:dyDescent="0.3">
      <c r="A1730">
        <v>1729</v>
      </c>
      <c r="B1730" t="s">
        <v>14</v>
      </c>
      <c r="C1730" t="s">
        <v>240</v>
      </c>
      <c r="D1730" t="s">
        <v>398</v>
      </c>
      <c r="E1730" t="s">
        <v>222</v>
      </c>
      <c r="F1730" t="s">
        <v>18</v>
      </c>
      <c r="G1730">
        <v>153.44</v>
      </c>
      <c r="H1730">
        <v>1</v>
      </c>
      <c r="I1730">
        <v>0</v>
      </c>
      <c r="J1730" t="s">
        <v>35</v>
      </c>
      <c r="K1730" t="s">
        <v>99</v>
      </c>
      <c r="L1730" t="s">
        <v>56</v>
      </c>
      <c r="M1730" t="s">
        <v>36</v>
      </c>
      <c r="N1730" t="s">
        <v>41</v>
      </c>
    </row>
    <row r="1731" spans="1:14" x14ac:dyDescent="0.3">
      <c r="A1731">
        <v>1730</v>
      </c>
      <c r="B1731" t="s">
        <v>37</v>
      </c>
      <c r="C1731" t="s">
        <v>219</v>
      </c>
      <c r="D1731" t="s">
        <v>237</v>
      </c>
      <c r="E1731" t="s">
        <v>313</v>
      </c>
      <c r="F1731" t="s">
        <v>27</v>
      </c>
      <c r="G1731">
        <v>217.07</v>
      </c>
      <c r="H1731">
        <v>3</v>
      </c>
      <c r="I1731">
        <v>1</v>
      </c>
      <c r="J1731" t="s">
        <v>35</v>
      </c>
      <c r="K1731" t="s">
        <v>20</v>
      </c>
      <c r="L1731" t="s">
        <v>56</v>
      </c>
      <c r="M1731" t="s">
        <v>36</v>
      </c>
      <c r="N1731" t="s">
        <v>41</v>
      </c>
    </row>
    <row r="1732" spans="1:14" x14ac:dyDescent="0.3">
      <c r="A1732">
        <v>1731</v>
      </c>
      <c r="B1732" t="s">
        <v>14</v>
      </c>
      <c r="C1732" t="s">
        <v>79</v>
      </c>
      <c r="D1732" t="s">
        <v>136</v>
      </c>
      <c r="E1732" t="s">
        <v>237</v>
      </c>
      <c r="F1732" t="s">
        <v>49</v>
      </c>
      <c r="G1732">
        <v>89.26</v>
      </c>
      <c r="H1732">
        <v>2</v>
      </c>
      <c r="I1732">
        <v>0</v>
      </c>
      <c r="J1732" t="s">
        <v>55</v>
      </c>
      <c r="K1732" t="s">
        <v>99</v>
      </c>
      <c r="L1732" t="s">
        <v>21</v>
      </c>
      <c r="M1732" t="s">
        <v>36</v>
      </c>
      <c r="N1732" t="s">
        <v>41</v>
      </c>
    </row>
    <row r="1733" spans="1:14" x14ac:dyDescent="0.3">
      <c r="A1733">
        <v>1732</v>
      </c>
      <c r="B1733" t="s">
        <v>37</v>
      </c>
      <c r="C1733" t="s">
        <v>142</v>
      </c>
      <c r="D1733" t="s">
        <v>125</v>
      </c>
      <c r="E1733" t="s">
        <v>141</v>
      </c>
      <c r="F1733" t="s">
        <v>49</v>
      </c>
      <c r="G1733">
        <v>115.83</v>
      </c>
      <c r="H1733">
        <v>1</v>
      </c>
      <c r="I1733">
        <v>0</v>
      </c>
      <c r="J1733" t="s">
        <v>28</v>
      </c>
      <c r="K1733" t="s">
        <v>66</v>
      </c>
      <c r="L1733" t="s">
        <v>21</v>
      </c>
      <c r="M1733" t="s">
        <v>36</v>
      </c>
      <c r="N1733" t="s">
        <v>41</v>
      </c>
    </row>
    <row r="1734" spans="1:14" x14ac:dyDescent="0.3">
      <c r="A1734">
        <v>1733</v>
      </c>
      <c r="B1734" t="s">
        <v>31</v>
      </c>
      <c r="C1734" t="s">
        <v>315</v>
      </c>
      <c r="D1734" t="s">
        <v>86</v>
      </c>
      <c r="E1734" t="s">
        <v>87</v>
      </c>
      <c r="F1734" t="s">
        <v>49</v>
      </c>
      <c r="G1734">
        <v>82.32</v>
      </c>
      <c r="H1734">
        <v>4</v>
      </c>
      <c r="I1734">
        <v>2</v>
      </c>
      <c r="J1734" t="s">
        <v>28</v>
      </c>
      <c r="K1734" t="s">
        <v>20</v>
      </c>
      <c r="L1734" t="s">
        <v>21</v>
      </c>
      <c r="M1734" t="s">
        <v>36</v>
      </c>
      <c r="N1734" t="s">
        <v>23</v>
      </c>
    </row>
    <row r="1735" spans="1:14" x14ac:dyDescent="0.3">
      <c r="A1735">
        <v>1734</v>
      </c>
      <c r="B1735" t="s">
        <v>50</v>
      </c>
      <c r="C1735" t="s">
        <v>258</v>
      </c>
      <c r="D1735" t="s">
        <v>361</v>
      </c>
      <c r="E1735" t="s">
        <v>243</v>
      </c>
      <c r="F1735" t="s">
        <v>18</v>
      </c>
      <c r="G1735">
        <v>274.20999999999998</v>
      </c>
      <c r="H1735">
        <v>4</v>
      </c>
      <c r="I1735">
        <v>0</v>
      </c>
      <c r="J1735" t="s">
        <v>28</v>
      </c>
      <c r="K1735" t="s">
        <v>66</v>
      </c>
      <c r="L1735" t="s">
        <v>21</v>
      </c>
      <c r="M1735" t="s">
        <v>36</v>
      </c>
      <c r="N1735" t="s">
        <v>41</v>
      </c>
    </row>
    <row r="1736" spans="1:14" x14ac:dyDescent="0.3">
      <c r="A1736">
        <v>1735</v>
      </c>
      <c r="B1736" t="s">
        <v>31</v>
      </c>
      <c r="C1736" t="s">
        <v>301</v>
      </c>
      <c r="D1736" t="s">
        <v>416</v>
      </c>
      <c r="E1736" t="s">
        <v>109</v>
      </c>
      <c r="F1736" t="s">
        <v>54</v>
      </c>
      <c r="G1736">
        <v>298.02</v>
      </c>
      <c r="H1736">
        <v>2</v>
      </c>
      <c r="I1736">
        <v>1</v>
      </c>
      <c r="J1736" t="s">
        <v>28</v>
      </c>
      <c r="K1736" t="s">
        <v>20</v>
      </c>
      <c r="L1736" t="s">
        <v>60</v>
      </c>
      <c r="M1736" t="s">
        <v>36</v>
      </c>
      <c r="N1736" t="s">
        <v>41</v>
      </c>
    </row>
    <row r="1737" spans="1:14" x14ac:dyDescent="0.3">
      <c r="A1737">
        <v>1736</v>
      </c>
      <c r="B1737" t="s">
        <v>50</v>
      </c>
      <c r="C1737" t="s">
        <v>26</v>
      </c>
      <c r="D1737" t="s">
        <v>298</v>
      </c>
      <c r="E1737" t="s">
        <v>143</v>
      </c>
      <c r="F1737" t="s">
        <v>27</v>
      </c>
      <c r="G1737">
        <v>218.88</v>
      </c>
      <c r="H1737">
        <v>1</v>
      </c>
      <c r="I1737">
        <v>0</v>
      </c>
      <c r="J1737" t="s">
        <v>55</v>
      </c>
      <c r="K1737" t="s">
        <v>44</v>
      </c>
      <c r="L1737" t="s">
        <v>21</v>
      </c>
      <c r="M1737" t="s">
        <v>36</v>
      </c>
      <c r="N1737" t="s">
        <v>41</v>
      </c>
    </row>
    <row r="1738" spans="1:14" x14ac:dyDescent="0.3">
      <c r="A1738">
        <v>1737</v>
      </c>
      <c r="B1738" t="s">
        <v>37</v>
      </c>
      <c r="C1738" t="s">
        <v>65</v>
      </c>
      <c r="D1738" t="s">
        <v>157</v>
      </c>
      <c r="E1738" t="s">
        <v>240</v>
      </c>
      <c r="F1738" t="s">
        <v>49</v>
      </c>
      <c r="G1738">
        <v>88.8</v>
      </c>
      <c r="H1738">
        <v>2</v>
      </c>
      <c r="I1738">
        <v>0</v>
      </c>
      <c r="J1738" t="s">
        <v>55</v>
      </c>
      <c r="K1738" t="s">
        <v>29</v>
      </c>
      <c r="L1738" t="s">
        <v>21</v>
      </c>
      <c r="M1738" t="s">
        <v>36</v>
      </c>
      <c r="N1738" t="s">
        <v>41</v>
      </c>
    </row>
    <row r="1739" spans="1:14" x14ac:dyDescent="0.3">
      <c r="A1739">
        <v>1738</v>
      </c>
      <c r="B1739" t="s">
        <v>50</v>
      </c>
      <c r="C1739" t="s">
        <v>192</v>
      </c>
      <c r="D1739" t="s">
        <v>141</v>
      </c>
      <c r="E1739" t="s">
        <v>303</v>
      </c>
      <c r="F1739" t="s">
        <v>49</v>
      </c>
      <c r="G1739">
        <v>110.37</v>
      </c>
      <c r="H1739">
        <v>1</v>
      </c>
      <c r="I1739">
        <v>2</v>
      </c>
      <c r="J1739" t="s">
        <v>19</v>
      </c>
      <c r="K1739" t="s">
        <v>44</v>
      </c>
      <c r="L1739" t="s">
        <v>56</v>
      </c>
      <c r="M1739" t="s">
        <v>36</v>
      </c>
      <c r="N1739" t="s">
        <v>41</v>
      </c>
    </row>
    <row r="1740" spans="1:14" x14ac:dyDescent="0.3">
      <c r="A1740">
        <v>1739</v>
      </c>
      <c r="B1740" t="s">
        <v>14</v>
      </c>
      <c r="C1740" t="s">
        <v>161</v>
      </c>
      <c r="D1740" t="s">
        <v>379</v>
      </c>
      <c r="E1740" t="s">
        <v>355</v>
      </c>
      <c r="F1740" t="s">
        <v>27</v>
      </c>
      <c r="G1740">
        <v>117.33</v>
      </c>
      <c r="H1740">
        <v>1</v>
      </c>
      <c r="I1740">
        <v>2</v>
      </c>
      <c r="J1740" t="s">
        <v>28</v>
      </c>
      <c r="K1740" t="s">
        <v>66</v>
      </c>
      <c r="L1740" t="s">
        <v>56</v>
      </c>
      <c r="M1740" t="s">
        <v>22</v>
      </c>
      <c r="N1740" t="s">
        <v>45</v>
      </c>
    </row>
    <row r="1741" spans="1:14" x14ac:dyDescent="0.3">
      <c r="A1741">
        <v>1740</v>
      </c>
      <c r="B1741" t="s">
        <v>37</v>
      </c>
      <c r="C1741" t="s">
        <v>24</v>
      </c>
      <c r="D1741" t="s">
        <v>282</v>
      </c>
      <c r="E1741" t="s">
        <v>456</v>
      </c>
      <c r="F1741" t="s">
        <v>49</v>
      </c>
      <c r="G1741">
        <v>89.9</v>
      </c>
      <c r="H1741">
        <v>1</v>
      </c>
      <c r="I1741">
        <v>1</v>
      </c>
      <c r="J1741" t="s">
        <v>55</v>
      </c>
      <c r="K1741" t="s">
        <v>29</v>
      </c>
      <c r="L1741" t="s">
        <v>21</v>
      </c>
      <c r="M1741" t="s">
        <v>22</v>
      </c>
      <c r="N1741" t="s">
        <v>30</v>
      </c>
    </row>
    <row r="1742" spans="1:14" x14ac:dyDescent="0.3">
      <c r="A1742">
        <v>1741</v>
      </c>
      <c r="B1742" t="s">
        <v>14</v>
      </c>
      <c r="C1742" t="s">
        <v>261</v>
      </c>
      <c r="D1742" t="s">
        <v>243</v>
      </c>
      <c r="E1742" t="s">
        <v>73</v>
      </c>
      <c r="F1742" t="s">
        <v>18</v>
      </c>
      <c r="G1742">
        <v>214.6</v>
      </c>
      <c r="H1742">
        <v>1</v>
      </c>
      <c r="I1742">
        <v>0</v>
      </c>
      <c r="J1742" t="s">
        <v>35</v>
      </c>
      <c r="K1742" t="s">
        <v>99</v>
      </c>
      <c r="L1742" t="s">
        <v>56</v>
      </c>
      <c r="M1742" t="s">
        <v>22</v>
      </c>
      <c r="N1742" t="s">
        <v>41</v>
      </c>
    </row>
    <row r="1743" spans="1:14" x14ac:dyDescent="0.3">
      <c r="A1743">
        <v>1742</v>
      </c>
      <c r="B1743" t="s">
        <v>31</v>
      </c>
      <c r="C1743" t="s">
        <v>319</v>
      </c>
      <c r="D1743" t="s">
        <v>90</v>
      </c>
      <c r="E1743" t="s">
        <v>185</v>
      </c>
      <c r="F1743" t="s">
        <v>49</v>
      </c>
      <c r="G1743">
        <v>80.959999999999994</v>
      </c>
      <c r="H1743">
        <v>1</v>
      </c>
      <c r="I1743">
        <v>0</v>
      </c>
      <c r="J1743" t="s">
        <v>35</v>
      </c>
      <c r="K1743" t="s">
        <v>99</v>
      </c>
      <c r="L1743" t="s">
        <v>56</v>
      </c>
      <c r="M1743" t="s">
        <v>36</v>
      </c>
      <c r="N1743" t="s">
        <v>45</v>
      </c>
    </row>
    <row r="1744" spans="1:14" x14ac:dyDescent="0.3">
      <c r="A1744">
        <v>1743</v>
      </c>
      <c r="B1744" t="s">
        <v>14</v>
      </c>
      <c r="C1744" t="s">
        <v>150</v>
      </c>
      <c r="D1744" t="s">
        <v>141</v>
      </c>
      <c r="E1744" t="s">
        <v>300</v>
      </c>
      <c r="F1744" t="s">
        <v>27</v>
      </c>
      <c r="G1744">
        <v>175.1</v>
      </c>
      <c r="H1744">
        <v>2</v>
      </c>
      <c r="I1744">
        <v>0</v>
      </c>
      <c r="J1744" t="s">
        <v>35</v>
      </c>
      <c r="K1744" t="s">
        <v>44</v>
      </c>
      <c r="L1744" t="s">
        <v>21</v>
      </c>
      <c r="M1744" t="s">
        <v>36</v>
      </c>
      <c r="N1744" t="s">
        <v>41</v>
      </c>
    </row>
    <row r="1745" spans="1:14" x14ac:dyDescent="0.3">
      <c r="A1745">
        <v>1744</v>
      </c>
      <c r="B1745" t="s">
        <v>31</v>
      </c>
      <c r="C1745" t="s">
        <v>91</v>
      </c>
      <c r="D1745" t="s">
        <v>125</v>
      </c>
      <c r="E1745" t="s">
        <v>412</v>
      </c>
      <c r="F1745" t="s">
        <v>18</v>
      </c>
      <c r="G1745">
        <v>232.16</v>
      </c>
      <c r="H1745">
        <v>1</v>
      </c>
      <c r="I1745">
        <v>0</v>
      </c>
      <c r="J1745" t="s">
        <v>28</v>
      </c>
      <c r="K1745" t="s">
        <v>20</v>
      </c>
      <c r="L1745" t="s">
        <v>70</v>
      </c>
      <c r="M1745" t="s">
        <v>36</v>
      </c>
      <c r="N1745" t="s">
        <v>30</v>
      </c>
    </row>
    <row r="1746" spans="1:14" x14ac:dyDescent="0.3">
      <c r="A1746">
        <v>1745</v>
      </c>
      <c r="B1746" t="s">
        <v>37</v>
      </c>
      <c r="C1746" t="s">
        <v>141</v>
      </c>
      <c r="D1746" t="s">
        <v>315</v>
      </c>
      <c r="E1746" t="s">
        <v>299</v>
      </c>
      <c r="F1746" t="s">
        <v>49</v>
      </c>
      <c r="G1746">
        <v>123.11</v>
      </c>
      <c r="H1746">
        <v>3</v>
      </c>
      <c r="I1746">
        <v>1</v>
      </c>
      <c r="J1746" t="s">
        <v>35</v>
      </c>
      <c r="K1746" t="s">
        <v>29</v>
      </c>
      <c r="L1746" t="s">
        <v>56</v>
      </c>
      <c r="M1746" t="s">
        <v>22</v>
      </c>
      <c r="N1746" t="s">
        <v>95</v>
      </c>
    </row>
    <row r="1747" spans="1:14" x14ac:dyDescent="0.3">
      <c r="A1747">
        <v>1746</v>
      </c>
      <c r="B1747" t="s">
        <v>14</v>
      </c>
      <c r="C1747" t="s">
        <v>352</v>
      </c>
      <c r="D1747" t="s">
        <v>334</v>
      </c>
      <c r="E1747" t="s">
        <v>120</v>
      </c>
      <c r="F1747" t="s">
        <v>49</v>
      </c>
      <c r="G1747">
        <v>121.41</v>
      </c>
      <c r="H1747">
        <v>3</v>
      </c>
      <c r="I1747">
        <v>0</v>
      </c>
      <c r="J1747" t="s">
        <v>55</v>
      </c>
      <c r="K1747" t="s">
        <v>66</v>
      </c>
      <c r="L1747" t="s">
        <v>21</v>
      </c>
      <c r="M1747" t="s">
        <v>36</v>
      </c>
      <c r="N1747" t="s">
        <v>41</v>
      </c>
    </row>
    <row r="1748" spans="1:14" x14ac:dyDescent="0.3">
      <c r="A1748">
        <v>1747</v>
      </c>
      <c r="B1748" t="s">
        <v>50</v>
      </c>
      <c r="C1748" t="s">
        <v>415</v>
      </c>
      <c r="D1748" t="s">
        <v>128</v>
      </c>
      <c r="E1748" t="s">
        <v>314</v>
      </c>
      <c r="F1748" t="s">
        <v>27</v>
      </c>
      <c r="G1748">
        <v>245.12</v>
      </c>
      <c r="H1748">
        <v>2</v>
      </c>
      <c r="I1748">
        <v>2</v>
      </c>
      <c r="J1748" t="s">
        <v>94</v>
      </c>
      <c r="K1748" t="s">
        <v>20</v>
      </c>
      <c r="L1748" t="s">
        <v>21</v>
      </c>
      <c r="M1748" t="s">
        <v>36</v>
      </c>
      <c r="N1748" t="s">
        <v>41</v>
      </c>
    </row>
    <row r="1749" spans="1:14" x14ac:dyDescent="0.3">
      <c r="A1749">
        <v>1748</v>
      </c>
      <c r="B1749" t="s">
        <v>31</v>
      </c>
      <c r="C1749" t="s">
        <v>25</v>
      </c>
      <c r="D1749" t="s">
        <v>15</v>
      </c>
      <c r="E1749" t="s">
        <v>388</v>
      </c>
      <c r="F1749" t="s">
        <v>18</v>
      </c>
      <c r="G1749">
        <v>141.08000000000001</v>
      </c>
      <c r="H1749">
        <v>1</v>
      </c>
      <c r="I1749">
        <v>0</v>
      </c>
      <c r="J1749" t="s">
        <v>55</v>
      </c>
      <c r="K1749" t="s">
        <v>99</v>
      </c>
      <c r="L1749" t="s">
        <v>21</v>
      </c>
      <c r="M1749" t="s">
        <v>36</v>
      </c>
      <c r="N1749" t="s">
        <v>23</v>
      </c>
    </row>
    <row r="1750" spans="1:14" x14ac:dyDescent="0.3">
      <c r="A1750">
        <v>1749</v>
      </c>
      <c r="B1750" t="s">
        <v>50</v>
      </c>
      <c r="C1750" t="s">
        <v>381</v>
      </c>
      <c r="D1750" t="s">
        <v>445</v>
      </c>
      <c r="E1750" t="s">
        <v>134</v>
      </c>
      <c r="F1750" t="s">
        <v>27</v>
      </c>
      <c r="G1750">
        <v>233.06</v>
      </c>
      <c r="H1750">
        <v>2</v>
      </c>
      <c r="I1750">
        <v>2</v>
      </c>
      <c r="J1750" t="s">
        <v>94</v>
      </c>
      <c r="K1750" t="s">
        <v>66</v>
      </c>
      <c r="L1750" t="s">
        <v>21</v>
      </c>
      <c r="M1750" t="s">
        <v>36</v>
      </c>
      <c r="N1750" t="s">
        <v>41</v>
      </c>
    </row>
    <row r="1751" spans="1:14" x14ac:dyDescent="0.3">
      <c r="A1751">
        <v>1750</v>
      </c>
      <c r="B1751" t="s">
        <v>50</v>
      </c>
      <c r="C1751" t="s">
        <v>143</v>
      </c>
      <c r="D1751" t="s">
        <v>312</v>
      </c>
      <c r="E1751" t="s">
        <v>117</v>
      </c>
      <c r="F1751" t="s">
        <v>27</v>
      </c>
      <c r="G1751">
        <v>208.5</v>
      </c>
      <c r="H1751">
        <v>3</v>
      </c>
      <c r="I1751">
        <v>1</v>
      </c>
      <c r="J1751" t="s">
        <v>35</v>
      </c>
      <c r="K1751" t="s">
        <v>29</v>
      </c>
      <c r="L1751" t="s">
        <v>21</v>
      </c>
      <c r="M1751" t="s">
        <v>22</v>
      </c>
      <c r="N1751" t="s">
        <v>30</v>
      </c>
    </row>
    <row r="1752" spans="1:14" x14ac:dyDescent="0.3">
      <c r="A1752">
        <v>1751</v>
      </c>
      <c r="B1752" t="s">
        <v>37</v>
      </c>
      <c r="C1752" t="s">
        <v>457</v>
      </c>
      <c r="D1752" t="s">
        <v>439</v>
      </c>
      <c r="E1752" t="s">
        <v>193</v>
      </c>
      <c r="F1752" t="s">
        <v>54</v>
      </c>
      <c r="G1752">
        <v>477.95</v>
      </c>
      <c r="H1752">
        <v>2</v>
      </c>
      <c r="I1752">
        <v>0</v>
      </c>
      <c r="J1752" t="s">
        <v>28</v>
      </c>
      <c r="K1752" t="s">
        <v>29</v>
      </c>
      <c r="L1752" t="s">
        <v>56</v>
      </c>
      <c r="M1752" t="s">
        <v>36</v>
      </c>
      <c r="N1752" t="s">
        <v>45</v>
      </c>
    </row>
    <row r="1753" spans="1:14" x14ac:dyDescent="0.3">
      <c r="A1753">
        <v>1752</v>
      </c>
      <c r="B1753" t="s">
        <v>50</v>
      </c>
      <c r="C1753" t="s">
        <v>362</v>
      </c>
      <c r="D1753" t="s">
        <v>416</v>
      </c>
      <c r="E1753" t="s">
        <v>421</v>
      </c>
      <c r="F1753" t="s">
        <v>49</v>
      </c>
      <c r="G1753">
        <v>149.88999999999999</v>
      </c>
      <c r="H1753">
        <v>1</v>
      </c>
      <c r="I1753">
        <v>3</v>
      </c>
      <c r="J1753" t="s">
        <v>55</v>
      </c>
      <c r="K1753" t="s">
        <v>29</v>
      </c>
      <c r="L1753" t="s">
        <v>21</v>
      </c>
      <c r="M1753" t="s">
        <v>36</v>
      </c>
      <c r="N1753" t="s">
        <v>41</v>
      </c>
    </row>
    <row r="1754" spans="1:14" x14ac:dyDescent="0.3">
      <c r="A1754">
        <v>1753</v>
      </c>
      <c r="B1754" t="s">
        <v>31</v>
      </c>
      <c r="C1754" t="s">
        <v>387</v>
      </c>
      <c r="D1754" t="s">
        <v>123</v>
      </c>
      <c r="E1754" t="s">
        <v>83</v>
      </c>
      <c r="F1754" t="s">
        <v>27</v>
      </c>
      <c r="G1754">
        <v>113.17</v>
      </c>
      <c r="H1754">
        <v>2</v>
      </c>
      <c r="I1754">
        <v>2</v>
      </c>
      <c r="J1754" t="s">
        <v>28</v>
      </c>
      <c r="K1754" t="s">
        <v>44</v>
      </c>
      <c r="L1754" t="s">
        <v>70</v>
      </c>
      <c r="M1754" t="s">
        <v>36</v>
      </c>
      <c r="N1754" t="s">
        <v>41</v>
      </c>
    </row>
    <row r="1755" spans="1:14" x14ac:dyDescent="0.3">
      <c r="A1755">
        <v>1754</v>
      </c>
      <c r="B1755" t="s">
        <v>31</v>
      </c>
      <c r="C1755" t="s">
        <v>74</v>
      </c>
      <c r="D1755" t="s">
        <v>413</v>
      </c>
      <c r="E1755" t="s">
        <v>297</v>
      </c>
      <c r="F1755" t="s">
        <v>27</v>
      </c>
      <c r="G1755">
        <v>151.85</v>
      </c>
      <c r="H1755">
        <v>1</v>
      </c>
      <c r="I1755">
        <v>0</v>
      </c>
      <c r="J1755" t="s">
        <v>28</v>
      </c>
      <c r="K1755" t="s">
        <v>20</v>
      </c>
      <c r="L1755" t="s">
        <v>56</v>
      </c>
      <c r="M1755" t="s">
        <v>36</v>
      </c>
      <c r="N1755" t="s">
        <v>95</v>
      </c>
    </row>
    <row r="1756" spans="1:14" x14ac:dyDescent="0.3">
      <c r="A1756">
        <v>1755</v>
      </c>
      <c r="B1756" t="s">
        <v>50</v>
      </c>
      <c r="C1756" t="s">
        <v>233</v>
      </c>
      <c r="D1756" t="s">
        <v>97</v>
      </c>
      <c r="E1756" t="s">
        <v>227</v>
      </c>
      <c r="F1756" t="s">
        <v>49</v>
      </c>
      <c r="G1756">
        <v>159.87</v>
      </c>
      <c r="H1756">
        <v>2</v>
      </c>
      <c r="I1756">
        <v>2</v>
      </c>
      <c r="J1756" t="s">
        <v>55</v>
      </c>
      <c r="K1756" t="s">
        <v>44</v>
      </c>
      <c r="L1756" t="s">
        <v>56</v>
      </c>
      <c r="M1756" t="s">
        <v>22</v>
      </c>
      <c r="N1756" t="s">
        <v>41</v>
      </c>
    </row>
    <row r="1757" spans="1:14" x14ac:dyDescent="0.3">
      <c r="A1757">
        <v>1756</v>
      </c>
      <c r="B1757" t="s">
        <v>31</v>
      </c>
      <c r="C1757" t="s">
        <v>86</v>
      </c>
      <c r="D1757" t="s">
        <v>144</v>
      </c>
      <c r="E1757" t="s">
        <v>77</v>
      </c>
      <c r="F1757" t="s">
        <v>49</v>
      </c>
      <c r="G1757">
        <v>58.29</v>
      </c>
      <c r="H1757">
        <v>1</v>
      </c>
      <c r="I1757">
        <v>0</v>
      </c>
      <c r="J1757" t="s">
        <v>28</v>
      </c>
      <c r="K1757" t="s">
        <v>29</v>
      </c>
      <c r="L1757" t="s">
        <v>21</v>
      </c>
      <c r="M1757" t="s">
        <v>36</v>
      </c>
      <c r="N1757" t="s">
        <v>41</v>
      </c>
    </row>
    <row r="1758" spans="1:14" x14ac:dyDescent="0.3">
      <c r="A1758">
        <v>1757</v>
      </c>
      <c r="B1758" t="s">
        <v>37</v>
      </c>
      <c r="C1758" t="s">
        <v>421</v>
      </c>
      <c r="D1758" t="s">
        <v>169</v>
      </c>
      <c r="E1758" t="s">
        <v>167</v>
      </c>
      <c r="F1758" t="s">
        <v>49</v>
      </c>
      <c r="G1758">
        <v>120.98</v>
      </c>
      <c r="H1758">
        <v>2</v>
      </c>
      <c r="I1758">
        <v>0</v>
      </c>
      <c r="J1758" t="s">
        <v>19</v>
      </c>
      <c r="K1758" t="s">
        <v>20</v>
      </c>
      <c r="L1758" t="s">
        <v>21</v>
      </c>
      <c r="M1758" t="s">
        <v>36</v>
      </c>
      <c r="N1758" t="s">
        <v>41</v>
      </c>
    </row>
    <row r="1759" spans="1:14" x14ac:dyDescent="0.3">
      <c r="A1759">
        <v>1758</v>
      </c>
      <c r="B1759" t="s">
        <v>50</v>
      </c>
      <c r="C1759" t="s">
        <v>356</v>
      </c>
      <c r="D1759" t="s">
        <v>393</v>
      </c>
      <c r="E1759" t="s">
        <v>291</v>
      </c>
      <c r="F1759" t="s">
        <v>49</v>
      </c>
      <c r="G1759">
        <v>154.51</v>
      </c>
      <c r="H1759">
        <v>2</v>
      </c>
      <c r="I1759">
        <v>0</v>
      </c>
      <c r="J1759" t="s">
        <v>28</v>
      </c>
      <c r="K1759" t="s">
        <v>44</v>
      </c>
      <c r="L1759" t="s">
        <v>21</v>
      </c>
      <c r="M1759" t="s">
        <v>36</v>
      </c>
      <c r="N1759" t="s">
        <v>45</v>
      </c>
    </row>
    <row r="1760" spans="1:14" x14ac:dyDescent="0.3">
      <c r="A1760">
        <v>1759</v>
      </c>
      <c r="B1760" t="s">
        <v>14</v>
      </c>
      <c r="C1760" t="s">
        <v>230</v>
      </c>
      <c r="D1760" t="s">
        <v>76</v>
      </c>
      <c r="E1760" t="s">
        <v>151</v>
      </c>
      <c r="F1760" t="s">
        <v>27</v>
      </c>
      <c r="G1760">
        <v>109.25</v>
      </c>
      <c r="H1760">
        <v>1</v>
      </c>
      <c r="I1760">
        <v>0</v>
      </c>
      <c r="J1760" t="s">
        <v>35</v>
      </c>
      <c r="K1760" t="s">
        <v>29</v>
      </c>
      <c r="L1760" t="s">
        <v>70</v>
      </c>
      <c r="M1760" t="s">
        <v>36</v>
      </c>
      <c r="N1760" t="s">
        <v>41</v>
      </c>
    </row>
    <row r="1761" spans="1:14" x14ac:dyDescent="0.3">
      <c r="A1761">
        <v>1760</v>
      </c>
      <c r="B1761" t="s">
        <v>50</v>
      </c>
      <c r="C1761" t="s">
        <v>110</v>
      </c>
      <c r="D1761" t="s">
        <v>59</v>
      </c>
      <c r="E1761" t="s">
        <v>420</v>
      </c>
      <c r="F1761" t="s">
        <v>27</v>
      </c>
      <c r="G1761">
        <v>216.09</v>
      </c>
      <c r="H1761">
        <v>2</v>
      </c>
      <c r="I1761">
        <v>1</v>
      </c>
      <c r="J1761" t="s">
        <v>28</v>
      </c>
      <c r="K1761" t="s">
        <v>20</v>
      </c>
      <c r="L1761" t="s">
        <v>21</v>
      </c>
      <c r="M1761" t="s">
        <v>22</v>
      </c>
      <c r="N1761" t="s">
        <v>41</v>
      </c>
    </row>
    <row r="1762" spans="1:14" x14ac:dyDescent="0.3">
      <c r="A1762">
        <v>1761</v>
      </c>
      <c r="B1762" t="s">
        <v>31</v>
      </c>
      <c r="C1762" t="s">
        <v>270</v>
      </c>
      <c r="D1762" t="s">
        <v>313</v>
      </c>
      <c r="E1762" t="s">
        <v>316</v>
      </c>
      <c r="F1762" t="s">
        <v>27</v>
      </c>
      <c r="G1762">
        <v>95.42</v>
      </c>
      <c r="H1762">
        <v>1</v>
      </c>
      <c r="I1762">
        <v>0</v>
      </c>
      <c r="J1762" t="s">
        <v>94</v>
      </c>
      <c r="K1762" t="s">
        <v>44</v>
      </c>
      <c r="L1762" t="s">
        <v>21</v>
      </c>
      <c r="M1762" t="s">
        <v>36</v>
      </c>
      <c r="N1762" t="s">
        <v>41</v>
      </c>
    </row>
    <row r="1763" spans="1:14" x14ac:dyDescent="0.3">
      <c r="A1763">
        <v>1762</v>
      </c>
      <c r="B1763" t="s">
        <v>14</v>
      </c>
      <c r="C1763" t="s">
        <v>116</v>
      </c>
      <c r="D1763" t="s">
        <v>136</v>
      </c>
      <c r="E1763" t="s">
        <v>169</v>
      </c>
      <c r="F1763" t="s">
        <v>49</v>
      </c>
      <c r="G1763">
        <v>87.15</v>
      </c>
      <c r="H1763">
        <v>2</v>
      </c>
      <c r="I1763">
        <v>0</v>
      </c>
      <c r="J1763" t="s">
        <v>35</v>
      </c>
      <c r="K1763" t="s">
        <v>29</v>
      </c>
      <c r="L1763" t="s">
        <v>21</v>
      </c>
      <c r="M1763" t="s">
        <v>22</v>
      </c>
      <c r="N1763" t="s">
        <v>23</v>
      </c>
    </row>
    <row r="1764" spans="1:14" x14ac:dyDescent="0.3">
      <c r="A1764">
        <v>1763</v>
      </c>
      <c r="B1764" t="s">
        <v>50</v>
      </c>
      <c r="C1764" t="s">
        <v>186</v>
      </c>
      <c r="D1764" t="s">
        <v>344</v>
      </c>
      <c r="E1764" t="s">
        <v>32</v>
      </c>
      <c r="F1764" t="s">
        <v>27</v>
      </c>
      <c r="G1764">
        <v>154.34</v>
      </c>
      <c r="H1764">
        <v>3</v>
      </c>
      <c r="I1764">
        <v>1</v>
      </c>
      <c r="J1764" t="s">
        <v>28</v>
      </c>
      <c r="K1764" t="s">
        <v>44</v>
      </c>
      <c r="L1764" t="s">
        <v>21</v>
      </c>
      <c r="M1764" t="s">
        <v>22</v>
      </c>
      <c r="N1764" t="s">
        <v>45</v>
      </c>
    </row>
    <row r="1765" spans="1:14" x14ac:dyDescent="0.3">
      <c r="A1765">
        <v>1764</v>
      </c>
      <c r="B1765" t="s">
        <v>14</v>
      </c>
      <c r="C1765" t="s">
        <v>362</v>
      </c>
      <c r="D1765" t="s">
        <v>164</v>
      </c>
      <c r="E1765" t="s">
        <v>433</v>
      </c>
      <c r="F1765" t="s">
        <v>49</v>
      </c>
      <c r="G1765">
        <v>64.87</v>
      </c>
      <c r="H1765">
        <v>2</v>
      </c>
      <c r="I1765">
        <v>1</v>
      </c>
      <c r="J1765" t="s">
        <v>28</v>
      </c>
      <c r="K1765" t="s">
        <v>66</v>
      </c>
      <c r="L1765" t="s">
        <v>21</v>
      </c>
      <c r="M1765" t="s">
        <v>36</v>
      </c>
      <c r="N1765" t="s">
        <v>95</v>
      </c>
    </row>
    <row r="1766" spans="1:14" x14ac:dyDescent="0.3">
      <c r="A1766">
        <v>1765</v>
      </c>
      <c r="B1766" t="s">
        <v>14</v>
      </c>
      <c r="C1766" t="s">
        <v>127</v>
      </c>
      <c r="D1766" t="s">
        <v>141</v>
      </c>
      <c r="E1766" t="s">
        <v>284</v>
      </c>
      <c r="F1766" t="s">
        <v>54</v>
      </c>
      <c r="G1766">
        <v>251.76</v>
      </c>
      <c r="H1766">
        <v>4</v>
      </c>
      <c r="I1766">
        <v>2</v>
      </c>
      <c r="J1766" t="s">
        <v>28</v>
      </c>
      <c r="K1766" t="s">
        <v>20</v>
      </c>
      <c r="L1766" t="s">
        <v>60</v>
      </c>
      <c r="M1766" t="s">
        <v>36</v>
      </c>
      <c r="N1766" t="s">
        <v>41</v>
      </c>
    </row>
    <row r="1767" spans="1:14" x14ac:dyDescent="0.3">
      <c r="A1767">
        <v>1766</v>
      </c>
      <c r="B1767" t="s">
        <v>50</v>
      </c>
      <c r="C1767" t="s">
        <v>113</v>
      </c>
      <c r="D1767" t="s">
        <v>337</v>
      </c>
      <c r="E1767" t="s">
        <v>288</v>
      </c>
      <c r="F1767" t="s">
        <v>27</v>
      </c>
      <c r="G1767">
        <v>237.62</v>
      </c>
      <c r="H1767">
        <v>4</v>
      </c>
      <c r="I1767">
        <v>0</v>
      </c>
      <c r="J1767" t="s">
        <v>35</v>
      </c>
      <c r="K1767" t="s">
        <v>44</v>
      </c>
      <c r="L1767" t="s">
        <v>21</v>
      </c>
      <c r="M1767" t="s">
        <v>36</v>
      </c>
      <c r="N1767" t="s">
        <v>23</v>
      </c>
    </row>
    <row r="1768" spans="1:14" x14ac:dyDescent="0.3">
      <c r="A1768">
        <v>1767</v>
      </c>
      <c r="B1768" t="s">
        <v>37</v>
      </c>
      <c r="C1768" t="s">
        <v>315</v>
      </c>
      <c r="D1768" t="s">
        <v>142</v>
      </c>
      <c r="E1768" t="s">
        <v>199</v>
      </c>
      <c r="F1768" t="s">
        <v>49</v>
      </c>
      <c r="G1768">
        <v>142.05000000000001</v>
      </c>
      <c r="H1768">
        <v>1</v>
      </c>
      <c r="I1768">
        <v>0</v>
      </c>
      <c r="J1768" t="s">
        <v>28</v>
      </c>
      <c r="K1768" t="s">
        <v>66</v>
      </c>
      <c r="L1768" t="s">
        <v>21</v>
      </c>
      <c r="M1768" t="s">
        <v>36</v>
      </c>
      <c r="N1768" t="s">
        <v>41</v>
      </c>
    </row>
    <row r="1769" spans="1:14" x14ac:dyDescent="0.3">
      <c r="A1769">
        <v>1768</v>
      </c>
      <c r="B1769" t="s">
        <v>50</v>
      </c>
      <c r="C1769" t="s">
        <v>118</v>
      </c>
      <c r="D1769" t="s">
        <v>441</v>
      </c>
      <c r="E1769" t="s">
        <v>128</v>
      </c>
      <c r="F1769" t="s">
        <v>18</v>
      </c>
      <c r="G1769">
        <v>311.89999999999998</v>
      </c>
      <c r="H1769">
        <v>2</v>
      </c>
      <c r="I1769">
        <v>0</v>
      </c>
      <c r="J1769" t="s">
        <v>35</v>
      </c>
      <c r="K1769" t="s">
        <v>29</v>
      </c>
      <c r="L1769" t="s">
        <v>56</v>
      </c>
      <c r="M1769" t="s">
        <v>36</v>
      </c>
      <c r="N1769" t="s">
        <v>23</v>
      </c>
    </row>
    <row r="1770" spans="1:14" x14ac:dyDescent="0.3">
      <c r="A1770">
        <v>1769</v>
      </c>
      <c r="B1770" t="s">
        <v>31</v>
      </c>
      <c r="C1770" t="s">
        <v>141</v>
      </c>
      <c r="D1770" t="s">
        <v>91</v>
      </c>
      <c r="E1770" t="s">
        <v>279</v>
      </c>
      <c r="F1770" t="s">
        <v>18</v>
      </c>
      <c r="G1770">
        <v>182.11</v>
      </c>
      <c r="H1770">
        <v>2</v>
      </c>
      <c r="I1770">
        <v>0</v>
      </c>
      <c r="J1770" t="s">
        <v>55</v>
      </c>
      <c r="K1770" t="s">
        <v>29</v>
      </c>
      <c r="L1770" t="s">
        <v>21</v>
      </c>
      <c r="M1770" t="s">
        <v>22</v>
      </c>
      <c r="N1770" t="s">
        <v>41</v>
      </c>
    </row>
    <row r="1771" spans="1:14" x14ac:dyDescent="0.3">
      <c r="A1771">
        <v>1770</v>
      </c>
      <c r="B1771" t="s">
        <v>14</v>
      </c>
      <c r="C1771" t="s">
        <v>301</v>
      </c>
      <c r="D1771" t="s">
        <v>166</v>
      </c>
      <c r="E1771" t="s">
        <v>165</v>
      </c>
      <c r="F1771" t="s">
        <v>54</v>
      </c>
      <c r="G1771">
        <v>443.11</v>
      </c>
      <c r="H1771">
        <v>4</v>
      </c>
      <c r="I1771">
        <v>3</v>
      </c>
      <c r="J1771" t="s">
        <v>19</v>
      </c>
      <c r="K1771" t="s">
        <v>66</v>
      </c>
      <c r="L1771" t="s">
        <v>21</v>
      </c>
      <c r="M1771" t="s">
        <v>36</v>
      </c>
      <c r="N1771" t="s">
        <v>41</v>
      </c>
    </row>
    <row r="1772" spans="1:14" x14ac:dyDescent="0.3">
      <c r="A1772">
        <v>1771</v>
      </c>
      <c r="B1772" t="s">
        <v>31</v>
      </c>
      <c r="C1772" t="s">
        <v>413</v>
      </c>
      <c r="D1772" t="s">
        <v>329</v>
      </c>
      <c r="E1772" t="s">
        <v>456</v>
      </c>
      <c r="F1772" t="s">
        <v>49</v>
      </c>
      <c r="G1772">
        <v>93.3</v>
      </c>
      <c r="H1772">
        <v>1</v>
      </c>
      <c r="I1772">
        <v>0</v>
      </c>
      <c r="J1772" t="s">
        <v>94</v>
      </c>
      <c r="K1772" t="s">
        <v>29</v>
      </c>
      <c r="L1772" t="s">
        <v>60</v>
      </c>
      <c r="M1772" t="s">
        <v>36</v>
      </c>
      <c r="N1772" t="s">
        <v>45</v>
      </c>
    </row>
    <row r="1773" spans="1:14" x14ac:dyDescent="0.3">
      <c r="A1773">
        <v>1772</v>
      </c>
      <c r="B1773" t="s">
        <v>31</v>
      </c>
      <c r="C1773" t="s">
        <v>303</v>
      </c>
      <c r="D1773" t="s">
        <v>312</v>
      </c>
      <c r="E1773" t="s">
        <v>232</v>
      </c>
      <c r="F1773" t="s">
        <v>49</v>
      </c>
      <c r="G1773">
        <v>98.23</v>
      </c>
      <c r="H1773">
        <v>1</v>
      </c>
      <c r="I1773">
        <v>0</v>
      </c>
      <c r="J1773" t="s">
        <v>35</v>
      </c>
      <c r="K1773" t="s">
        <v>99</v>
      </c>
      <c r="L1773" t="s">
        <v>21</v>
      </c>
      <c r="M1773" t="s">
        <v>22</v>
      </c>
      <c r="N1773" t="s">
        <v>41</v>
      </c>
    </row>
    <row r="1774" spans="1:14" x14ac:dyDescent="0.3">
      <c r="A1774">
        <v>1773</v>
      </c>
      <c r="B1774" t="s">
        <v>31</v>
      </c>
      <c r="C1774" t="s">
        <v>155</v>
      </c>
      <c r="D1774" t="s">
        <v>300</v>
      </c>
      <c r="E1774" t="s">
        <v>159</v>
      </c>
      <c r="F1774" t="s">
        <v>18</v>
      </c>
      <c r="G1774">
        <v>241.44</v>
      </c>
      <c r="H1774">
        <v>2</v>
      </c>
      <c r="I1774">
        <v>2</v>
      </c>
      <c r="J1774" t="s">
        <v>35</v>
      </c>
      <c r="K1774" t="s">
        <v>99</v>
      </c>
      <c r="L1774" t="s">
        <v>21</v>
      </c>
      <c r="M1774" t="s">
        <v>36</v>
      </c>
      <c r="N1774" t="s">
        <v>41</v>
      </c>
    </row>
    <row r="1775" spans="1:14" x14ac:dyDescent="0.3">
      <c r="A1775">
        <v>1774</v>
      </c>
      <c r="B1775" t="s">
        <v>37</v>
      </c>
      <c r="C1775" t="s">
        <v>161</v>
      </c>
      <c r="D1775" t="s">
        <v>118</v>
      </c>
      <c r="E1775" t="s">
        <v>360</v>
      </c>
      <c r="F1775" t="s">
        <v>49</v>
      </c>
      <c r="G1775">
        <v>101.44</v>
      </c>
      <c r="H1775">
        <v>2</v>
      </c>
      <c r="I1775">
        <v>2</v>
      </c>
      <c r="J1775" t="s">
        <v>19</v>
      </c>
      <c r="K1775" t="s">
        <v>44</v>
      </c>
      <c r="L1775" t="s">
        <v>56</v>
      </c>
      <c r="M1775" t="s">
        <v>36</v>
      </c>
      <c r="N1775" t="s">
        <v>41</v>
      </c>
    </row>
    <row r="1776" spans="1:14" x14ac:dyDescent="0.3">
      <c r="A1776">
        <v>1775</v>
      </c>
      <c r="B1776" t="s">
        <v>14</v>
      </c>
      <c r="C1776" t="s">
        <v>338</v>
      </c>
      <c r="D1776" t="s">
        <v>425</v>
      </c>
      <c r="E1776" t="s">
        <v>374</v>
      </c>
      <c r="F1776" t="s">
        <v>49</v>
      </c>
      <c r="G1776">
        <v>129.63999999999999</v>
      </c>
      <c r="H1776">
        <v>2</v>
      </c>
      <c r="I1776">
        <v>0</v>
      </c>
      <c r="J1776" t="s">
        <v>94</v>
      </c>
      <c r="K1776" t="s">
        <v>29</v>
      </c>
      <c r="L1776" t="s">
        <v>21</v>
      </c>
      <c r="M1776" t="s">
        <v>36</v>
      </c>
      <c r="N1776" t="s">
        <v>41</v>
      </c>
    </row>
    <row r="1777" spans="1:14" x14ac:dyDescent="0.3">
      <c r="A1777">
        <v>1776</v>
      </c>
      <c r="B1777" t="s">
        <v>14</v>
      </c>
      <c r="C1777" t="s">
        <v>276</v>
      </c>
      <c r="D1777" t="s">
        <v>300</v>
      </c>
      <c r="E1777" t="s">
        <v>104</v>
      </c>
      <c r="F1777" t="s">
        <v>54</v>
      </c>
      <c r="G1777">
        <v>364.55</v>
      </c>
      <c r="H1777">
        <v>1</v>
      </c>
      <c r="I1777">
        <v>0</v>
      </c>
      <c r="J1777" t="s">
        <v>35</v>
      </c>
      <c r="K1777" t="s">
        <v>99</v>
      </c>
      <c r="L1777" t="s">
        <v>21</v>
      </c>
      <c r="M1777" t="s">
        <v>36</v>
      </c>
      <c r="N1777" t="s">
        <v>41</v>
      </c>
    </row>
    <row r="1778" spans="1:14" x14ac:dyDescent="0.3">
      <c r="A1778">
        <v>1777</v>
      </c>
      <c r="B1778" t="s">
        <v>37</v>
      </c>
      <c r="C1778" t="s">
        <v>104</v>
      </c>
      <c r="D1778" t="s">
        <v>79</v>
      </c>
      <c r="E1778" t="s">
        <v>301</v>
      </c>
      <c r="F1778" t="s">
        <v>27</v>
      </c>
      <c r="G1778">
        <v>172.91</v>
      </c>
      <c r="H1778">
        <v>1</v>
      </c>
      <c r="I1778">
        <v>0</v>
      </c>
      <c r="J1778" t="s">
        <v>28</v>
      </c>
      <c r="K1778" t="s">
        <v>20</v>
      </c>
      <c r="L1778" t="s">
        <v>21</v>
      </c>
      <c r="M1778" t="s">
        <v>36</v>
      </c>
      <c r="N1778" t="s">
        <v>23</v>
      </c>
    </row>
    <row r="1779" spans="1:14" x14ac:dyDescent="0.3">
      <c r="A1779">
        <v>1778</v>
      </c>
      <c r="B1779" t="s">
        <v>31</v>
      </c>
      <c r="C1779" t="s">
        <v>264</v>
      </c>
      <c r="D1779" t="s">
        <v>258</v>
      </c>
      <c r="E1779" t="s">
        <v>190</v>
      </c>
      <c r="F1779" t="s">
        <v>54</v>
      </c>
      <c r="G1779">
        <v>399.92</v>
      </c>
      <c r="H1779">
        <v>4</v>
      </c>
      <c r="I1779">
        <v>0</v>
      </c>
      <c r="J1779" t="s">
        <v>94</v>
      </c>
      <c r="K1779" t="s">
        <v>99</v>
      </c>
      <c r="L1779" t="s">
        <v>56</v>
      </c>
      <c r="M1779" t="s">
        <v>22</v>
      </c>
      <c r="N1779" t="s">
        <v>41</v>
      </c>
    </row>
    <row r="1780" spans="1:14" x14ac:dyDescent="0.3">
      <c r="A1780">
        <v>1779</v>
      </c>
      <c r="B1780" t="s">
        <v>14</v>
      </c>
      <c r="C1780" t="s">
        <v>267</v>
      </c>
      <c r="D1780" t="s">
        <v>349</v>
      </c>
      <c r="E1780" t="s">
        <v>323</v>
      </c>
      <c r="F1780" t="s">
        <v>49</v>
      </c>
      <c r="G1780">
        <v>91.04</v>
      </c>
      <c r="H1780">
        <v>1</v>
      </c>
      <c r="I1780">
        <v>0</v>
      </c>
      <c r="J1780" t="s">
        <v>35</v>
      </c>
      <c r="K1780" t="s">
        <v>44</v>
      </c>
      <c r="L1780" t="s">
        <v>70</v>
      </c>
      <c r="M1780" t="s">
        <v>22</v>
      </c>
      <c r="N1780" t="s">
        <v>23</v>
      </c>
    </row>
    <row r="1781" spans="1:14" x14ac:dyDescent="0.3">
      <c r="A1781">
        <v>1780</v>
      </c>
      <c r="B1781" t="s">
        <v>31</v>
      </c>
      <c r="C1781" t="s">
        <v>107</v>
      </c>
      <c r="D1781" t="s">
        <v>180</v>
      </c>
      <c r="E1781" t="s">
        <v>262</v>
      </c>
      <c r="F1781" t="s">
        <v>27</v>
      </c>
      <c r="G1781">
        <v>166.41</v>
      </c>
      <c r="H1781">
        <v>3</v>
      </c>
      <c r="I1781">
        <v>1</v>
      </c>
      <c r="J1781" t="s">
        <v>28</v>
      </c>
      <c r="K1781" t="s">
        <v>99</v>
      </c>
      <c r="L1781" t="s">
        <v>21</v>
      </c>
      <c r="M1781" t="s">
        <v>36</v>
      </c>
      <c r="N1781" t="s">
        <v>41</v>
      </c>
    </row>
    <row r="1782" spans="1:14" x14ac:dyDescent="0.3">
      <c r="A1782">
        <v>1781</v>
      </c>
      <c r="B1782" t="s">
        <v>50</v>
      </c>
      <c r="C1782" t="s">
        <v>26</v>
      </c>
      <c r="D1782" t="s">
        <v>125</v>
      </c>
      <c r="E1782" t="s">
        <v>373</v>
      </c>
      <c r="F1782" t="s">
        <v>49</v>
      </c>
      <c r="G1782">
        <v>161.37</v>
      </c>
      <c r="H1782">
        <v>1</v>
      </c>
      <c r="I1782">
        <v>1</v>
      </c>
      <c r="J1782" t="s">
        <v>28</v>
      </c>
      <c r="K1782" t="s">
        <v>99</v>
      </c>
      <c r="L1782" t="s">
        <v>60</v>
      </c>
      <c r="M1782" t="s">
        <v>36</v>
      </c>
      <c r="N1782" t="s">
        <v>41</v>
      </c>
    </row>
    <row r="1783" spans="1:14" x14ac:dyDescent="0.3">
      <c r="A1783">
        <v>1782</v>
      </c>
      <c r="B1783" t="s">
        <v>50</v>
      </c>
      <c r="C1783" t="s">
        <v>113</v>
      </c>
      <c r="D1783" t="s">
        <v>176</v>
      </c>
      <c r="E1783" t="s">
        <v>291</v>
      </c>
      <c r="F1783" t="s">
        <v>54</v>
      </c>
      <c r="G1783">
        <v>618.44000000000005</v>
      </c>
      <c r="H1783">
        <v>3</v>
      </c>
      <c r="I1783">
        <v>2</v>
      </c>
      <c r="J1783" t="s">
        <v>35</v>
      </c>
      <c r="K1783" t="s">
        <v>99</v>
      </c>
      <c r="L1783" t="s">
        <v>21</v>
      </c>
      <c r="M1783" t="s">
        <v>36</v>
      </c>
      <c r="N1783" t="s">
        <v>30</v>
      </c>
    </row>
    <row r="1784" spans="1:14" x14ac:dyDescent="0.3">
      <c r="A1784">
        <v>1783</v>
      </c>
      <c r="B1784" t="s">
        <v>14</v>
      </c>
      <c r="C1784" t="s">
        <v>84</v>
      </c>
      <c r="D1784" t="s">
        <v>252</v>
      </c>
      <c r="E1784" t="s">
        <v>359</v>
      </c>
      <c r="F1784" t="s">
        <v>49</v>
      </c>
      <c r="G1784">
        <v>102.9</v>
      </c>
      <c r="H1784">
        <v>2</v>
      </c>
      <c r="I1784">
        <v>0</v>
      </c>
      <c r="J1784" t="s">
        <v>19</v>
      </c>
      <c r="K1784" t="s">
        <v>44</v>
      </c>
      <c r="L1784" t="s">
        <v>21</v>
      </c>
      <c r="M1784" t="s">
        <v>22</v>
      </c>
      <c r="N1784" t="s">
        <v>23</v>
      </c>
    </row>
    <row r="1785" spans="1:14" x14ac:dyDescent="0.3">
      <c r="A1785">
        <v>1784</v>
      </c>
      <c r="B1785" t="s">
        <v>14</v>
      </c>
      <c r="C1785" t="s">
        <v>399</v>
      </c>
      <c r="D1785" t="s">
        <v>381</v>
      </c>
      <c r="E1785" t="s">
        <v>258</v>
      </c>
      <c r="F1785" t="s">
        <v>27</v>
      </c>
      <c r="G1785">
        <v>136.74</v>
      </c>
      <c r="H1785">
        <v>3</v>
      </c>
      <c r="I1785">
        <v>1</v>
      </c>
      <c r="J1785" t="s">
        <v>35</v>
      </c>
      <c r="K1785" t="s">
        <v>20</v>
      </c>
      <c r="L1785" t="s">
        <v>21</v>
      </c>
      <c r="M1785" t="s">
        <v>36</v>
      </c>
      <c r="N1785" t="s">
        <v>41</v>
      </c>
    </row>
    <row r="1786" spans="1:14" x14ac:dyDescent="0.3">
      <c r="A1786">
        <v>1785</v>
      </c>
      <c r="B1786" t="s">
        <v>14</v>
      </c>
      <c r="C1786" t="s">
        <v>210</v>
      </c>
      <c r="D1786" t="s">
        <v>318</v>
      </c>
      <c r="E1786" t="s">
        <v>120</v>
      </c>
      <c r="F1786" t="s">
        <v>18</v>
      </c>
      <c r="G1786">
        <v>220.55</v>
      </c>
      <c r="H1786">
        <v>4</v>
      </c>
      <c r="I1786">
        <v>0</v>
      </c>
      <c r="J1786" t="s">
        <v>28</v>
      </c>
      <c r="K1786" t="s">
        <v>44</v>
      </c>
      <c r="L1786" t="s">
        <v>21</v>
      </c>
      <c r="M1786" t="s">
        <v>36</v>
      </c>
      <c r="N1786" t="s">
        <v>41</v>
      </c>
    </row>
    <row r="1787" spans="1:14" x14ac:dyDescent="0.3">
      <c r="A1787">
        <v>1786</v>
      </c>
      <c r="B1787" t="s">
        <v>14</v>
      </c>
      <c r="C1787" t="s">
        <v>313</v>
      </c>
      <c r="D1787" t="s">
        <v>233</v>
      </c>
      <c r="E1787" t="s">
        <v>253</v>
      </c>
      <c r="F1787" t="s">
        <v>27</v>
      </c>
      <c r="G1787">
        <v>136.13999999999999</v>
      </c>
      <c r="H1787">
        <v>2</v>
      </c>
      <c r="I1787">
        <v>0</v>
      </c>
      <c r="J1787" t="s">
        <v>19</v>
      </c>
      <c r="K1787" t="s">
        <v>29</v>
      </c>
      <c r="L1787" t="s">
        <v>21</v>
      </c>
      <c r="M1787" t="s">
        <v>36</v>
      </c>
      <c r="N1787" t="s">
        <v>41</v>
      </c>
    </row>
    <row r="1788" spans="1:14" x14ac:dyDescent="0.3">
      <c r="A1788">
        <v>1787</v>
      </c>
      <c r="B1788" t="s">
        <v>50</v>
      </c>
      <c r="C1788" t="s">
        <v>228</v>
      </c>
      <c r="D1788" t="s">
        <v>329</v>
      </c>
      <c r="E1788" t="s">
        <v>198</v>
      </c>
      <c r="F1788" t="s">
        <v>54</v>
      </c>
      <c r="G1788">
        <v>422.13</v>
      </c>
      <c r="H1788">
        <v>1</v>
      </c>
      <c r="I1788">
        <v>2</v>
      </c>
      <c r="J1788" t="s">
        <v>55</v>
      </c>
      <c r="K1788" t="s">
        <v>44</v>
      </c>
      <c r="L1788" t="s">
        <v>70</v>
      </c>
      <c r="M1788" t="s">
        <v>22</v>
      </c>
      <c r="N1788" t="s">
        <v>41</v>
      </c>
    </row>
    <row r="1789" spans="1:14" x14ac:dyDescent="0.3">
      <c r="A1789">
        <v>1788</v>
      </c>
      <c r="B1789" t="s">
        <v>14</v>
      </c>
      <c r="C1789" t="s">
        <v>282</v>
      </c>
      <c r="D1789" t="s">
        <v>147</v>
      </c>
      <c r="E1789" t="s">
        <v>376</v>
      </c>
      <c r="F1789" t="s">
        <v>49</v>
      </c>
      <c r="G1789">
        <v>103.57</v>
      </c>
      <c r="H1789">
        <v>2</v>
      </c>
      <c r="I1789">
        <v>0</v>
      </c>
      <c r="J1789" t="s">
        <v>28</v>
      </c>
      <c r="K1789" t="s">
        <v>44</v>
      </c>
      <c r="L1789" t="s">
        <v>56</v>
      </c>
      <c r="M1789" t="s">
        <v>36</v>
      </c>
      <c r="N1789" t="s">
        <v>41</v>
      </c>
    </row>
    <row r="1790" spans="1:14" x14ac:dyDescent="0.3">
      <c r="A1790">
        <v>1789</v>
      </c>
      <c r="B1790" t="s">
        <v>37</v>
      </c>
      <c r="C1790" t="s">
        <v>175</v>
      </c>
      <c r="D1790" t="s">
        <v>107</v>
      </c>
      <c r="E1790" t="s">
        <v>334</v>
      </c>
      <c r="F1790" t="s">
        <v>49</v>
      </c>
      <c r="G1790">
        <v>143.4</v>
      </c>
      <c r="H1790">
        <v>4</v>
      </c>
      <c r="I1790">
        <v>2</v>
      </c>
      <c r="J1790" t="s">
        <v>28</v>
      </c>
      <c r="K1790" t="s">
        <v>29</v>
      </c>
      <c r="L1790" t="s">
        <v>21</v>
      </c>
      <c r="M1790" t="s">
        <v>36</v>
      </c>
      <c r="N1790" t="s">
        <v>41</v>
      </c>
    </row>
    <row r="1791" spans="1:14" x14ac:dyDescent="0.3">
      <c r="A1791">
        <v>1790</v>
      </c>
      <c r="B1791" t="s">
        <v>14</v>
      </c>
      <c r="C1791" t="s">
        <v>91</v>
      </c>
      <c r="D1791" t="s">
        <v>86</v>
      </c>
      <c r="E1791" t="s">
        <v>373</v>
      </c>
      <c r="F1791" t="s">
        <v>27</v>
      </c>
      <c r="G1791">
        <v>185.41</v>
      </c>
      <c r="H1791">
        <v>2</v>
      </c>
      <c r="I1791">
        <v>0</v>
      </c>
      <c r="J1791" t="s">
        <v>35</v>
      </c>
      <c r="K1791" t="s">
        <v>44</v>
      </c>
      <c r="L1791" t="s">
        <v>21</v>
      </c>
      <c r="M1791" t="s">
        <v>22</v>
      </c>
      <c r="N1791" t="s">
        <v>41</v>
      </c>
    </row>
    <row r="1792" spans="1:14" x14ac:dyDescent="0.3">
      <c r="A1792">
        <v>1791</v>
      </c>
      <c r="B1792" t="s">
        <v>31</v>
      </c>
      <c r="C1792" t="s">
        <v>356</v>
      </c>
      <c r="D1792" t="s">
        <v>39</v>
      </c>
      <c r="E1792" t="s">
        <v>368</v>
      </c>
      <c r="F1792" t="s">
        <v>18</v>
      </c>
      <c r="G1792">
        <v>135.51</v>
      </c>
      <c r="H1792">
        <v>2</v>
      </c>
      <c r="I1792">
        <v>0</v>
      </c>
      <c r="J1792" t="s">
        <v>55</v>
      </c>
      <c r="K1792" t="s">
        <v>99</v>
      </c>
      <c r="L1792" t="s">
        <v>21</v>
      </c>
      <c r="M1792" t="s">
        <v>36</v>
      </c>
      <c r="N1792" t="s">
        <v>45</v>
      </c>
    </row>
    <row r="1793" spans="1:14" x14ac:dyDescent="0.3">
      <c r="A1793">
        <v>1792</v>
      </c>
      <c r="B1793" t="s">
        <v>14</v>
      </c>
      <c r="C1793" t="s">
        <v>86</v>
      </c>
      <c r="D1793" t="s">
        <v>92</v>
      </c>
      <c r="E1793" t="s">
        <v>412</v>
      </c>
      <c r="F1793" t="s">
        <v>27</v>
      </c>
      <c r="G1793">
        <v>169.65</v>
      </c>
      <c r="H1793">
        <v>2</v>
      </c>
      <c r="I1793">
        <v>0</v>
      </c>
      <c r="J1793" t="s">
        <v>28</v>
      </c>
      <c r="K1793" t="s">
        <v>99</v>
      </c>
      <c r="L1793" t="s">
        <v>21</v>
      </c>
      <c r="M1793" t="s">
        <v>22</v>
      </c>
      <c r="N1793" t="s">
        <v>23</v>
      </c>
    </row>
    <row r="1794" spans="1:14" x14ac:dyDescent="0.3">
      <c r="A1794">
        <v>1793</v>
      </c>
      <c r="B1794" t="s">
        <v>37</v>
      </c>
      <c r="C1794" t="s">
        <v>300</v>
      </c>
      <c r="D1794" t="s">
        <v>143</v>
      </c>
      <c r="E1794" t="s">
        <v>93</v>
      </c>
      <c r="F1794" t="s">
        <v>27</v>
      </c>
      <c r="G1794">
        <v>181.56</v>
      </c>
      <c r="H1794">
        <v>1</v>
      </c>
      <c r="I1794">
        <v>3</v>
      </c>
      <c r="J1794" t="s">
        <v>28</v>
      </c>
      <c r="K1794" t="s">
        <v>99</v>
      </c>
      <c r="L1794" t="s">
        <v>21</v>
      </c>
      <c r="M1794" t="s">
        <v>22</v>
      </c>
      <c r="N1794" t="s">
        <v>41</v>
      </c>
    </row>
    <row r="1795" spans="1:14" x14ac:dyDescent="0.3">
      <c r="A1795">
        <v>1794</v>
      </c>
      <c r="B1795" t="s">
        <v>50</v>
      </c>
      <c r="C1795" t="s">
        <v>344</v>
      </c>
      <c r="D1795" t="s">
        <v>274</v>
      </c>
      <c r="E1795" t="s">
        <v>424</v>
      </c>
      <c r="F1795" t="s">
        <v>27</v>
      </c>
      <c r="G1795">
        <v>132.32</v>
      </c>
      <c r="H1795">
        <v>1</v>
      </c>
      <c r="I1795">
        <v>0</v>
      </c>
      <c r="J1795" t="s">
        <v>28</v>
      </c>
      <c r="K1795" t="s">
        <v>29</v>
      </c>
      <c r="L1795" t="s">
        <v>60</v>
      </c>
      <c r="M1795" t="s">
        <v>36</v>
      </c>
      <c r="N1795" t="s">
        <v>41</v>
      </c>
    </row>
    <row r="1796" spans="1:14" x14ac:dyDescent="0.3">
      <c r="A1796">
        <v>1795</v>
      </c>
      <c r="B1796" t="s">
        <v>31</v>
      </c>
      <c r="C1796" t="s">
        <v>209</v>
      </c>
      <c r="D1796" t="s">
        <v>182</v>
      </c>
      <c r="E1796" t="s">
        <v>322</v>
      </c>
      <c r="F1796" t="s">
        <v>54</v>
      </c>
      <c r="G1796">
        <v>369.34</v>
      </c>
      <c r="H1796">
        <v>1</v>
      </c>
      <c r="I1796">
        <v>2</v>
      </c>
      <c r="J1796" t="s">
        <v>94</v>
      </c>
      <c r="K1796" t="s">
        <v>66</v>
      </c>
      <c r="L1796" t="s">
        <v>21</v>
      </c>
      <c r="M1796" t="s">
        <v>36</v>
      </c>
      <c r="N1796" t="s">
        <v>30</v>
      </c>
    </row>
    <row r="1797" spans="1:14" x14ac:dyDescent="0.3">
      <c r="A1797">
        <v>1796</v>
      </c>
      <c r="B1797" t="s">
        <v>31</v>
      </c>
      <c r="C1797" t="s">
        <v>42</v>
      </c>
      <c r="D1797" t="s">
        <v>143</v>
      </c>
      <c r="E1797" t="s">
        <v>416</v>
      </c>
      <c r="F1797" t="s">
        <v>49</v>
      </c>
      <c r="G1797">
        <v>77.97</v>
      </c>
      <c r="H1797">
        <v>4</v>
      </c>
      <c r="I1797">
        <v>1</v>
      </c>
      <c r="J1797" t="s">
        <v>19</v>
      </c>
      <c r="K1797" t="s">
        <v>66</v>
      </c>
      <c r="L1797" t="s">
        <v>21</v>
      </c>
      <c r="M1797" t="s">
        <v>36</v>
      </c>
      <c r="N1797" t="s">
        <v>41</v>
      </c>
    </row>
    <row r="1798" spans="1:14" x14ac:dyDescent="0.3">
      <c r="A1798">
        <v>1797</v>
      </c>
      <c r="B1798" t="s">
        <v>50</v>
      </c>
      <c r="C1798" t="s">
        <v>324</v>
      </c>
      <c r="D1798" t="s">
        <v>323</v>
      </c>
      <c r="E1798" t="s">
        <v>289</v>
      </c>
      <c r="F1798" t="s">
        <v>27</v>
      </c>
      <c r="G1798">
        <v>232.26</v>
      </c>
      <c r="H1798">
        <v>1</v>
      </c>
      <c r="I1798">
        <v>1</v>
      </c>
      <c r="J1798" t="s">
        <v>28</v>
      </c>
      <c r="K1798" t="s">
        <v>99</v>
      </c>
      <c r="L1798" t="s">
        <v>56</v>
      </c>
      <c r="M1798" t="s">
        <v>36</v>
      </c>
      <c r="N1798" t="s">
        <v>45</v>
      </c>
    </row>
    <row r="1799" spans="1:14" x14ac:dyDescent="0.3">
      <c r="A1799">
        <v>1798</v>
      </c>
      <c r="B1799" t="s">
        <v>50</v>
      </c>
      <c r="C1799" t="s">
        <v>197</v>
      </c>
      <c r="D1799" t="s">
        <v>73</v>
      </c>
      <c r="E1799" t="s">
        <v>354</v>
      </c>
      <c r="F1799" t="s">
        <v>27</v>
      </c>
      <c r="G1799">
        <v>230</v>
      </c>
      <c r="H1799">
        <v>3</v>
      </c>
      <c r="I1799">
        <v>0</v>
      </c>
      <c r="J1799" t="s">
        <v>35</v>
      </c>
      <c r="K1799" t="s">
        <v>66</v>
      </c>
      <c r="L1799" t="s">
        <v>21</v>
      </c>
      <c r="M1799" t="s">
        <v>22</v>
      </c>
      <c r="N1799" t="s">
        <v>41</v>
      </c>
    </row>
    <row r="1800" spans="1:14" x14ac:dyDescent="0.3">
      <c r="A1800">
        <v>1799</v>
      </c>
      <c r="B1800" t="s">
        <v>37</v>
      </c>
      <c r="C1800" t="s">
        <v>214</v>
      </c>
      <c r="D1800" t="s">
        <v>296</v>
      </c>
      <c r="E1800" t="s">
        <v>353</v>
      </c>
      <c r="F1800" t="s">
        <v>54</v>
      </c>
      <c r="G1800">
        <v>525.84</v>
      </c>
      <c r="H1800">
        <v>1</v>
      </c>
      <c r="I1800">
        <v>0</v>
      </c>
      <c r="J1800" t="s">
        <v>35</v>
      </c>
      <c r="K1800" t="s">
        <v>29</v>
      </c>
      <c r="L1800" t="s">
        <v>56</v>
      </c>
      <c r="M1800" t="s">
        <v>36</v>
      </c>
      <c r="N1800" t="s">
        <v>41</v>
      </c>
    </row>
    <row r="1801" spans="1:14" x14ac:dyDescent="0.3">
      <c r="A1801">
        <v>1800</v>
      </c>
      <c r="B1801" t="s">
        <v>50</v>
      </c>
      <c r="C1801" t="s">
        <v>402</v>
      </c>
      <c r="D1801" t="s">
        <v>181</v>
      </c>
      <c r="E1801" t="s">
        <v>108</v>
      </c>
      <c r="F1801" t="s">
        <v>54</v>
      </c>
      <c r="G1801">
        <v>531.46</v>
      </c>
      <c r="H1801">
        <v>3</v>
      </c>
      <c r="I1801">
        <v>0</v>
      </c>
      <c r="J1801" t="s">
        <v>28</v>
      </c>
      <c r="K1801" t="s">
        <v>66</v>
      </c>
      <c r="L1801" t="s">
        <v>21</v>
      </c>
      <c r="M1801" t="s">
        <v>22</v>
      </c>
      <c r="N1801" t="s">
        <v>30</v>
      </c>
    </row>
    <row r="1802" spans="1:14" x14ac:dyDescent="0.3">
      <c r="A1802">
        <v>1801</v>
      </c>
      <c r="B1802" t="s">
        <v>14</v>
      </c>
      <c r="C1802" t="s">
        <v>348</v>
      </c>
      <c r="D1802" t="s">
        <v>234</v>
      </c>
      <c r="E1802" t="s">
        <v>384</v>
      </c>
      <c r="F1802" t="s">
        <v>18</v>
      </c>
      <c r="G1802">
        <v>151.06</v>
      </c>
      <c r="H1802">
        <v>2</v>
      </c>
      <c r="I1802">
        <v>0</v>
      </c>
      <c r="J1802" t="s">
        <v>35</v>
      </c>
      <c r="K1802" t="s">
        <v>44</v>
      </c>
      <c r="L1802" t="s">
        <v>56</v>
      </c>
      <c r="M1802" t="s">
        <v>36</v>
      </c>
      <c r="N1802" t="s">
        <v>23</v>
      </c>
    </row>
    <row r="1803" spans="1:14" x14ac:dyDescent="0.3">
      <c r="A1803">
        <v>1802</v>
      </c>
      <c r="B1803" t="s">
        <v>31</v>
      </c>
      <c r="C1803" t="s">
        <v>145</v>
      </c>
      <c r="D1803" t="s">
        <v>149</v>
      </c>
      <c r="E1803" t="s">
        <v>273</v>
      </c>
      <c r="F1803" t="s">
        <v>49</v>
      </c>
      <c r="G1803">
        <v>103.67</v>
      </c>
      <c r="H1803">
        <v>1</v>
      </c>
      <c r="I1803">
        <v>1</v>
      </c>
      <c r="J1803" t="s">
        <v>94</v>
      </c>
      <c r="K1803" t="s">
        <v>99</v>
      </c>
      <c r="L1803" t="s">
        <v>60</v>
      </c>
      <c r="M1803" t="s">
        <v>22</v>
      </c>
      <c r="N1803" t="s">
        <v>41</v>
      </c>
    </row>
    <row r="1804" spans="1:14" x14ac:dyDescent="0.3">
      <c r="A1804">
        <v>1803</v>
      </c>
      <c r="B1804" t="s">
        <v>14</v>
      </c>
      <c r="C1804" t="s">
        <v>299</v>
      </c>
      <c r="D1804" t="s">
        <v>293</v>
      </c>
      <c r="E1804" t="s">
        <v>32</v>
      </c>
      <c r="F1804" t="s">
        <v>18</v>
      </c>
      <c r="G1804">
        <v>232.68</v>
      </c>
      <c r="H1804">
        <v>1</v>
      </c>
      <c r="I1804">
        <v>0</v>
      </c>
      <c r="J1804" t="s">
        <v>94</v>
      </c>
      <c r="K1804" t="s">
        <v>44</v>
      </c>
      <c r="L1804" t="s">
        <v>21</v>
      </c>
      <c r="M1804" t="s">
        <v>22</v>
      </c>
      <c r="N1804" t="s">
        <v>41</v>
      </c>
    </row>
    <row r="1805" spans="1:14" x14ac:dyDescent="0.3">
      <c r="A1805">
        <v>1804</v>
      </c>
      <c r="B1805" t="s">
        <v>14</v>
      </c>
      <c r="C1805" t="s">
        <v>249</v>
      </c>
      <c r="D1805" t="s">
        <v>97</v>
      </c>
      <c r="E1805" t="s">
        <v>83</v>
      </c>
      <c r="F1805" t="s">
        <v>18</v>
      </c>
      <c r="G1805">
        <v>247.58</v>
      </c>
      <c r="H1805">
        <v>2</v>
      </c>
      <c r="I1805">
        <v>2</v>
      </c>
      <c r="J1805" t="s">
        <v>28</v>
      </c>
      <c r="K1805" t="s">
        <v>20</v>
      </c>
      <c r="L1805" t="s">
        <v>56</v>
      </c>
      <c r="M1805" t="s">
        <v>36</v>
      </c>
      <c r="N1805" t="s">
        <v>41</v>
      </c>
    </row>
    <row r="1806" spans="1:14" x14ac:dyDescent="0.3">
      <c r="A1806">
        <v>1805</v>
      </c>
      <c r="B1806" t="s">
        <v>14</v>
      </c>
      <c r="C1806" t="s">
        <v>57</v>
      </c>
      <c r="D1806" t="s">
        <v>165</v>
      </c>
      <c r="E1806" t="s">
        <v>447</v>
      </c>
      <c r="F1806" t="s">
        <v>27</v>
      </c>
      <c r="G1806">
        <v>116.62</v>
      </c>
      <c r="H1806">
        <v>2</v>
      </c>
      <c r="I1806">
        <v>0</v>
      </c>
      <c r="J1806" t="s">
        <v>55</v>
      </c>
      <c r="K1806" t="s">
        <v>29</v>
      </c>
      <c r="L1806" t="s">
        <v>56</v>
      </c>
      <c r="M1806" t="s">
        <v>36</v>
      </c>
      <c r="N1806" t="s">
        <v>41</v>
      </c>
    </row>
    <row r="1807" spans="1:14" x14ac:dyDescent="0.3">
      <c r="A1807">
        <v>1806</v>
      </c>
      <c r="B1807" t="s">
        <v>14</v>
      </c>
      <c r="C1807" t="s">
        <v>280</v>
      </c>
      <c r="D1807" t="s">
        <v>100</v>
      </c>
      <c r="E1807" t="s">
        <v>411</v>
      </c>
      <c r="F1807" t="s">
        <v>27</v>
      </c>
      <c r="G1807">
        <v>160.91999999999999</v>
      </c>
      <c r="H1807">
        <v>1</v>
      </c>
      <c r="I1807">
        <v>0</v>
      </c>
      <c r="J1807" t="s">
        <v>28</v>
      </c>
      <c r="K1807" t="s">
        <v>29</v>
      </c>
      <c r="L1807" t="s">
        <v>70</v>
      </c>
      <c r="M1807" t="s">
        <v>36</v>
      </c>
      <c r="N1807" t="s">
        <v>45</v>
      </c>
    </row>
    <row r="1808" spans="1:14" x14ac:dyDescent="0.3">
      <c r="A1808">
        <v>1807</v>
      </c>
      <c r="B1808" t="s">
        <v>50</v>
      </c>
      <c r="C1808" t="s">
        <v>215</v>
      </c>
      <c r="D1808" t="s">
        <v>364</v>
      </c>
      <c r="E1808" t="s">
        <v>16</v>
      </c>
      <c r="F1808" t="s">
        <v>18</v>
      </c>
      <c r="G1808">
        <v>351.01</v>
      </c>
      <c r="H1808">
        <v>1</v>
      </c>
      <c r="I1808">
        <v>0</v>
      </c>
      <c r="J1808" t="s">
        <v>35</v>
      </c>
      <c r="K1808" t="s">
        <v>99</v>
      </c>
      <c r="L1808" t="s">
        <v>60</v>
      </c>
      <c r="M1808" t="s">
        <v>36</v>
      </c>
      <c r="N1808" t="s">
        <v>95</v>
      </c>
    </row>
    <row r="1809" spans="1:14" x14ac:dyDescent="0.3">
      <c r="A1809">
        <v>1808</v>
      </c>
      <c r="B1809" t="s">
        <v>50</v>
      </c>
      <c r="C1809" t="s">
        <v>17</v>
      </c>
      <c r="D1809" t="s">
        <v>320</v>
      </c>
      <c r="E1809" t="s">
        <v>336</v>
      </c>
      <c r="F1809" t="s">
        <v>27</v>
      </c>
      <c r="G1809">
        <v>158.94999999999999</v>
      </c>
      <c r="H1809">
        <v>1</v>
      </c>
      <c r="I1809">
        <v>0</v>
      </c>
      <c r="J1809" t="s">
        <v>35</v>
      </c>
      <c r="K1809" t="s">
        <v>20</v>
      </c>
      <c r="L1809" t="s">
        <v>60</v>
      </c>
      <c r="M1809" t="s">
        <v>36</v>
      </c>
      <c r="N1809" t="s">
        <v>41</v>
      </c>
    </row>
    <row r="1810" spans="1:14" x14ac:dyDescent="0.3">
      <c r="A1810">
        <v>1809</v>
      </c>
      <c r="B1810" t="s">
        <v>50</v>
      </c>
      <c r="C1810" t="s">
        <v>278</v>
      </c>
      <c r="D1810" t="s">
        <v>424</v>
      </c>
      <c r="E1810" t="s">
        <v>33</v>
      </c>
      <c r="F1810" t="s">
        <v>49</v>
      </c>
      <c r="G1810">
        <v>87.24</v>
      </c>
      <c r="H1810">
        <v>3</v>
      </c>
      <c r="I1810">
        <v>0</v>
      </c>
      <c r="J1810" t="s">
        <v>28</v>
      </c>
      <c r="K1810" t="s">
        <v>20</v>
      </c>
      <c r="L1810" t="s">
        <v>21</v>
      </c>
      <c r="M1810" t="s">
        <v>36</v>
      </c>
      <c r="N1810" t="s">
        <v>41</v>
      </c>
    </row>
    <row r="1811" spans="1:14" x14ac:dyDescent="0.3">
      <c r="A1811">
        <v>1810</v>
      </c>
      <c r="B1811" t="s">
        <v>14</v>
      </c>
      <c r="C1811" t="s">
        <v>212</v>
      </c>
      <c r="D1811" t="s">
        <v>294</v>
      </c>
      <c r="E1811" t="s">
        <v>360</v>
      </c>
      <c r="F1811" t="s">
        <v>49</v>
      </c>
      <c r="G1811">
        <v>118.26</v>
      </c>
      <c r="H1811">
        <v>1</v>
      </c>
      <c r="I1811">
        <v>1</v>
      </c>
      <c r="J1811" t="s">
        <v>28</v>
      </c>
      <c r="K1811" t="s">
        <v>44</v>
      </c>
      <c r="L1811" t="s">
        <v>60</v>
      </c>
      <c r="M1811" t="s">
        <v>36</v>
      </c>
      <c r="N1811" t="s">
        <v>41</v>
      </c>
    </row>
    <row r="1812" spans="1:14" x14ac:dyDescent="0.3">
      <c r="A1812">
        <v>1811</v>
      </c>
      <c r="B1812" t="s">
        <v>31</v>
      </c>
      <c r="C1812" t="s">
        <v>340</v>
      </c>
      <c r="D1812" t="s">
        <v>336</v>
      </c>
      <c r="E1812" t="s">
        <v>42</v>
      </c>
      <c r="F1812" t="s">
        <v>18</v>
      </c>
      <c r="G1812">
        <v>231.12</v>
      </c>
      <c r="H1812">
        <v>2</v>
      </c>
      <c r="I1812">
        <v>2</v>
      </c>
      <c r="J1812" t="s">
        <v>28</v>
      </c>
      <c r="K1812" t="s">
        <v>29</v>
      </c>
      <c r="L1812" t="s">
        <v>21</v>
      </c>
      <c r="M1812" t="s">
        <v>36</v>
      </c>
      <c r="N1812" t="s">
        <v>41</v>
      </c>
    </row>
    <row r="1813" spans="1:14" x14ac:dyDescent="0.3">
      <c r="A1813">
        <v>1812</v>
      </c>
      <c r="B1813" t="s">
        <v>37</v>
      </c>
      <c r="C1813" t="s">
        <v>409</v>
      </c>
      <c r="D1813" t="s">
        <v>202</v>
      </c>
      <c r="E1813" t="s">
        <v>326</v>
      </c>
      <c r="F1813" t="s">
        <v>49</v>
      </c>
      <c r="G1813">
        <v>96.7</v>
      </c>
      <c r="H1813">
        <v>4</v>
      </c>
      <c r="I1813">
        <v>1</v>
      </c>
      <c r="J1813" t="s">
        <v>94</v>
      </c>
      <c r="K1813" t="s">
        <v>20</v>
      </c>
      <c r="L1813" t="s">
        <v>21</v>
      </c>
      <c r="M1813" t="s">
        <v>36</v>
      </c>
      <c r="N1813" t="s">
        <v>41</v>
      </c>
    </row>
    <row r="1814" spans="1:14" x14ac:dyDescent="0.3">
      <c r="A1814">
        <v>1813</v>
      </c>
      <c r="B1814" t="s">
        <v>14</v>
      </c>
      <c r="C1814" t="s">
        <v>277</v>
      </c>
      <c r="D1814" t="s">
        <v>137</v>
      </c>
      <c r="E1814" t="s">
        <v>461</v>
      </c>
      <c r="F1814" t="s">
        <v>18</v>
      </c>
      <c r="G1814">
        <v>180.88</v>
      </c>
      <c r="H1814">
        <v>1</v>
      </c>
      <c r="I1814">
        <v>0</v>
      </c>
      <c r="J1814" t="s">
        <v>19</v>
      </c>
      <c r="K1814" t="s">
        <v>66</v>
      </c>
      <c r="L1814" t="s">
        <v>21</v>
      </c>
      <c r="M1814" t="s">
        <v>36</v>
      </c>
      <c r="N1814" t="s">
        <v>23</v>
      </c>
    </row>
    <row r="1815" spans="1:14" x14ac:dyDescent="0.3">
      <c r="A1815">
        <v>1814</v>
      </c>
      <c r="B1815" t="s">
        <v>31</v>
      </c>
      <c r="C1815" t="s">
        <v>252</v>
      </c>
      <c r="D1815" t="s">
        <v>233</v>
      </c>
      <c r="E1815" t="s">
        <v>83</v>
      </c>
      <c r="F1815" t="s">
        <v>27</v>
      </c>
      <c r="G1815">
        <v>105.72</v>
      </c>
      <c r="H1815">
        <v>1</v>
      </c>
      <c r="I1815">
        <v>2</v>
      </c>
      <c r="J1815" t="s">
        <v>28</v>
      </c>
      <c r="K1815" t="s">
        <v>66</v>
      </c>
      <c r="L1815" t="s">
        <v>21</v>
      </c>
      <c r="M1815" t="s">
        <v>36</v>
      </c>
      <c r="N1815" t="s">
        <v>41</v>
      </c>
    </row>
    <row r="1816" spans="1:14" x14ac:dyDescent="0.3">
      <c r="A1816">
        <v>1815</v>
      </c>
      <c r="B1816" t="s">
        <v>14</v>
      </c>
      <c r="C1816" t="s">
        <v>337</v>
      </c>
      <c r="D1816" t="s">
        <v>363</v>
      </c>
      <c r="E1816" t="s">
        <v>195</v>
      </c>
      <c r="F1816" t="s">
        <v>18</v>
      </c>
      <c r="G1816">
        <v>226.08</v>
      </c>
      <c r="H1816">
        <v>2</v>
      </c>
      <c r="I1816">
        <v>1</v>
      </c>
      <c r="J1816" t="s">
        <v>28</v>
      </c>
      <c r="K1816" t="s">
        <v>20</v>
      </c>
      <c r="L1816" t="s">
        <v>21</v>
      </c>
      <c r="M1816" t="s">
        <v>36</v>
      </c>
      <c r="N1816" t="s">
        <v>41</v>
      </c>
    </row>
    <row r="1817" spans="1:14" x14ac:dyDescent="0.3">
      <c r="A1817">
        <v>1816</v>
      </c>
      <c r="B1817" t="s">
        <v>31</v>
      </c>
      <c r="C1817" t="s">
        <v>203</v>
      </c>
      <c r="D1817" t="s">
        <v>267</v>
      </c>
      <c r="E1817" t="s">
        <v>435</v>
      </c>
      <c r="F1817" t="s">
        <v>18</v>
      </c>
      <c r="G1817">
        <v>241.44</v>
      </c>
      <c r="H1817">
        <v>1</v>
      </c>
      <c r="I1817">
        <v>0</v>
      </c>
      <c r="J1817" t="s">
        <v>28</v>
      </c>
      <c r="K1817" t="s">
        <v>29</v>
      </c>
      <c r="L1817" t="s">
        <v>21</v>
      </c>
      <c r="M1817" t="s">
        <v>36</v>
      </c>
      <c r="N1817" t="s">
        <v>23</v>
      </c>
    </row>
    <row r="1818" spans="1:14" x14ac:dyDescent="0.3">
      <c r="A1818">
        <v>1817</v>
      </c>
      <c r="B1818" t="s">
        <v>14</v>
      </c>
      <c r="C1818" t="s">
        <v>390</v>
      </c>
      <c r="D1818" t="s">
        <v>319</v>
      </c>
      <c r="E1818" t="s">
        <v>378</v>
      </c>
      <c r="F1818" t="s">
        <v>49</v>
      </c>
      <c r="G1818">
        <v>98.5</v>
      </c>
      <c r="H1818">
        <v>2</v>
      </c>
      <c r="I1818">
        <v>2</v>
      </c>
      <c r="J1818" t="s">
        <v>35</v>
      </c>
      <c r="K1818" t="s">
        <v>29</v>
      </c>
      <c r="L1818" t="s">
        <v>21</v>
      </c>
      <c r="M1818" t="s">
        <v>36</v>
      </c>
      <c r="N1818" t="s">
        <v>45</v>
      </c>
    </row>
    <row r="1819" spans="1:14" x14ac:dyDescent="0.3">
      <c r="A1819">
        <v>1818</v>
      </c>
      <c r="B1819" t="s">
        <v>50</v>
      </c>
      <c r="C1819" t="s">
        <v>447</v>
      </c>
      <c r="D1819" t="s">
        <v>369</v>
      </c>
      <c r="E1819" t="s">
        <v>234</v>
      </c>
      <c r="F1819" t="s">
        <v>27</v>
      </c>
      <c r="G1819">
        <v>181.72</v>
      </c>
      <c r="H1819">
        <v>1</v>
      </c>
      <c r="I1819">
        <v>2</v>
      </c>
      <c r="J1819" t="s">
        <v>94</v>
      </c>
      <c r="K1819" t="s">
        <v>20</v>
      </c>
      <c r="L1819" t="s">
        <v>21</v>
      </c>
      <c r="M1819" t="s">
        <v>22</v>
      </c>
      <c r="N1819" t="s">
        <v>41</v>
      </c>
    </row>
    <row r="1820" spans="1:14" x14ac:dyDescent="0.3">
      <c r="A1820">
        <v>1819</v>
      </c>
      <c r="B1820" t="s">
        <v>14</v>
      </c>
      <c r="C1820" t="s">
        <v>342</v>
      </c>
      <c r="D1820" t="s">
        <v>77</v>
      </c>
      <c r="E1820" t="s">
        <v>386</v>
      </c>
      <c r="F1820" t="s">
        <v>18</v>
      </c>
      <c r="G1820">
        <v>199.05</v>
      </c>
      <c r="H1820">
        <v>3</v>
      </c>
      <c r="I1820">
        <v>0</v>
      </c>
      <c r="J1820" t="s">
        <v>19</v>
      </c>
      <c r="K1820" t="s">
        <v>44</v>
      </c>
      <c r="L1820" t="s">
        <v>21</v>
      </c>
      <c r="M1820" t="s">
        <v>22</v>
      </c>
      <c r="N1820" t="s">
        <v>95</v>
      </c>
    </row>
    <row r="1821" spans="1:14" x14ac:dyDescent="0.3">
      <c r="A1821">
        <v>1820</v>
      </c>
      <c r="B1821" t="s">
        <v>50</v>
      </c>
      <c r="C1821" t="s">
        <v>305</v>
      </c>
      <c r="D1821" t="s">
        <v>73</v>
      </c>
      <c r="E1821" t="s">
        <v>207</v>
      </c>
      <c r="F1821" t="s">
        <v>27</v>
      </c>
      <c r="G1821">
        <v>176.4</v>
      </c>
      <c r="H1821">
        <v>1</v>
      </c>
      <c r="I1821">
        <v>1</v>
      </c>
      <c r="J1821" t="s">
        <v>28</v>
      </c>
      <c r="K1821" t="s">
        <v>44</v>
      </c>
      <c r="L1821" t="s">
        <v>56</v>
      </c>
      <c r="M1821" t="s">
        <v>36</v>
      </c>
      <c r="N1821" t="s">
        <v>41</v>
      </c>
    </row>
    <row r="1822" spans="1:14" x14ac:dyDescent="0.3">
      <c r="A1822">
        <v>1821</v>
      </c>
      <c r="B1822" t="s">
        <v>37</v>
      </c>
      <c r="C1822" t="s">
        <v>203</v>
      </c>
      <c r="D1822" t="s">
        <v>204</v>
      </c>
      <c r="E1822" t="s">
        <v>63</v>
      </c>
      <c r="F1822" t="s">
        <v>27</v>
      </c>
      <c r="G1822">
        <v>189.89</v>
      </c>
      <c r="H1822">
        <v>1</v>
      </c>
      <c r="I1822">
        <v>0</v>
      </c>
      <c r="J1822" t="s">
        <v>55</v>
      </c>
      <c r="K1822" t="s">
        <v>20</v>
      </c>
      <c r="L1822" t="s">
        <v>21</v>
      </c>
      <c r="M1822" t="s">
        <v>22</v>
      </c>
      <c r="N1822" t="s">
        <v>41</v>
      </c>
    </row>
    <row r="1823" spans="1:14" x14ac:dyDescent="0.3">
      <c r="A1823">
        <v>1822</v>
      </c>
      <c r="B1823" t="s">
        <v>31</v>
      </c>
      <c r="C1823" t="s">
        <v>400</v>
      </c>
      <c r="D1823" t="s">
        <v>188</v>
      </c>
      <c r="E1823" t="s">
        <v>233</v>
      </c>
      <c r="F1823" t="s">
        <v>49</v>
      </c>
      <c r="G1823">
        <v>69.41</v>
      </c>
      <c r="H1823">
        <v>2</v>
      </c>
      <c r="I1823">
        <v>0</v>
      </c>
      <c r="J1823" t="s">
        <v>28</v>
      </c>
      <c r="K1823" t="s">
        <v>99</v>
      </c>
      <c r="L1823" t="s">
        <v>21</v>
      </c>
      <c r="M1823" t="s">
        <v>22</v>
      </c>
      <c r="N1823" t="s">
        <v>23</v>
      </c>
    </row>
    <row r="1824" spans="1:14" x14ac:dyDescent="0.3">
      <c r="A1824">
        <v>1823</v>
      </c>
      <c r="B1824" t="s">
        <v>14</v>
      </c>
      <c r="C1824" t="s">
        <v>167</v>
      </c>
      <c r="D1824" t="s">
        <v>385</v>
      </c>
      <c r="E1824" t="s">
        <v>326</v>
      </c>
      <c r="F1824" t="s">
        <v>18</v>
      </c>
      <c r="G1824">
        <v>159.97999999999999</v>
      </c>
      <c r="H1824">
        <v>3</v>
      </c>
      <c r="I1824">
        <v>0</v>
      </c>
      <c r="J1824" t="s">
        <v>28</v>
      </c>
      <c r="K1824" t="s">
        <v>29</v>
      </c>
      <c r="L1824" t="s">
        <v>21</v>
      </c>
      <c r="M1824" t="s">
        <v>36</v>
      </c>
      <c r="N1824" t="s">
        <v>41</v>
      </c>
    </row>
    <row r="1825" spans="1:14" x14ac:dyDescent="0.3">
      <c r="A1825">
        <v>1824</v>
      </c>
      <c r="B1825" t="s">
        <v>50</v>
      </c>
      <c r="C1825" t="s">
        <v>157</v>
      </c>
      <c r="D1825" t="s">
        <v>25</v>
      </c>
      <c r="E1825" t="s">
        <v>241</v>
      </c>
      <c r="F1825" t="s">
        <v>54</v>
      </c>
      <c r="G1825">
        <v>545.75</v>
      </c>
      <c r="H1825">
        <v>2</v>
      </c>
      <c r="I1825">
        <v>0</v>
      </c>
      <c r="J1825" t="s">
        <v>55</v>
      </c>
      <c r="K1825" t="s">
        <v>66</v>
      </c>
      <c r="L1825" t="s">
        <v>60</v>
      </c>
      <c r="M1825" t="s">
        <v>36</v>
      </c>
      <c r="N1825" t="s">
        <v>41</v>
      </c>
    </row>
    <row r="1826" spans="1:14" x14ac:dyDescent="0.3">
      <c r="A1826">
        <v>1825</v>
      </c>
      <c r="B1826" t="s">
        <v>37</v>
      </c>
      <c r="C1826" t="s">
        <v>84</v>
      </c>
      <c r="D1826" t="s">
        <v>247</v>
      </c>
      <c r="E1826" t="s">
        <v>213</v>
      </c>
      <c r="F1826" t="s">
        <v>18</v>
      </c>
      <c r="G1826">
        <v>317</v>
      </c>
      <c r="H1826">
        <v>4</v>
      </c>
      <c r="I1826">
        <v>0</v>
      </c>
      <c r="J1826" t="s">
        <v>19</v>
      </c>
      <c r="K1826" t="s">
        <v>66</v>
      </c>
      <c r="L1826" t="s">
        <v>60</v>
      </c>
      <c r="M1826" t="s">
        <v>36</v>
      </c>
      <c r="N1826" t="s">
        <v>41</v>
      </c>
    </row>
    <row r="1827" spans="1:14" x14ac:dyDescent="0.3">
      <c r="A1827">
        <v>1826</v>
      </c>
      <c r="B1827" t="s">
        <v>14</v>
      </c>
      <c r="C1827" t="s">
        <v>76</v>
      </c>
      <c r="D1827" t="s">
        <v>207</v>
      </c>
      <c r="E1827" t="s">
        <v>278</v>
      </c>
      <c r="F1827" t="s">
        <v>49</v>
      </c>
      <c r="G1827">
        <v>60.45</v>
      </c>
      <c r="H1827">
        <v>2</v>
      </c>
      <c r="I1827">
        <v>1</v>
      </c>
      <c r="J1827" t="s">
        <v>35</v>
      </c>
      <c r="K1827" t="s">
        <v>44</v>
      </c>
      <c r="L1827" t="s">
        <v>56</v>
      </c>
      <c r="M1827" t="s">
        <v>36</v>
      </c>
      <c r="N1827" t="s">
        <v>45</v>
      </c>
    </row>
    <row r="1828" spans="1:14" x14ac:dyDescent="0.3">
      <c r="A1828">
        <v>1827</v>
      </c>
      <c r="B1828" t="s">
        <v>50</v>
      </c>
      <c r="C1828" t="s">
        <v>81</v>
      </c>
      <c r="D1828" t="s">
        <v>52</v>
      </c>
      <c r="E1828" t="s">
        <v>47</v>
      </c>
      <c r="F1828" t="s">
        <v>49</v>
      </c>
      <c r="G1828">
        <v>113.98</v>
      </c>
      <c r="H1828">
        <v>1</v>
      </c>
      <c r="I1828">
        <v>2</v>
      </c>
      <c r="J1828" t="s">
        <v>55</v>
      </c>
      <c r="K1828" t="s">
        <v>29</v>
      </c>
      <c r="L1828" t="s">
        <v>21</v>
      </c>
      <c r="M1828" t="s">
        <v>22</v>
      </c>
      <c r="N1828" t="s">
        <v>41</v>
      </c>
    </row>
    <row r="1829" spans="1:14" x14ac:dyDescent="0.3">
      <c r="A1829">
        <v>1828</v>
      </c>
      <c r="B1829" t="s">
        <v>50</v>
      </c>
      <c r="C1829" t="s">
        <v>220</v>
      </c>
      <c r="D1829" t="s">
        <v>341</v>
      </c>
      <c r="E1829" t="s">
        <v>390</v>
      </c>
      <c r="F1829" t="s">
        <v>18</v>
      </c>
      <c r="G1829">
        <v>338.05</v>
      </c>
      <c r="H1829">
        <v>1</v>
      </c>
      <c r="I1829">
        <v>0</v>
      </c>
      <c r="J1829" t="s">
        <v>28</v>
      </c>
      <c r="K1829" t="s">
        <v>29</v>
      </c>
      <c r="L1829" t="s">
        <v>56</v>
      </c>
      <c r="M1829" t="s">
        <v>36</v>
      </c>
      <c r="N1829" t="s">
        <v>45</v>
      </c>
    </row>
    <row r="1830" spans="1:14" x14ac:dyDescent="0.3">
      <c r="A1830">
        <v>1829</v>
      </c>
      <c r="B1830" t="s">
        <v>14</v>
      </c>
      <c r="C1830" t="s">
        <v>147</v>
      </c>
      <c r="D1830" t="s">
        <v>16</v>
      </c>
      <c r="E1830" t="s">
        <v>442</v>
      </c>
      <c r="F1830" t="s">
        <v>27</v>
      </c>
      <c r="G1830">
        <v>117.6</v>
      </c>
      <c r="H1830">
        <v>3</v>
      </c>
      <c r="I1830">
        <v>0</v>
      </c>
      <c r="J1830" t="s">
        <v>94</v>
      </c>
      <c r="K1830" t="s">
        <v>20</v>
      </c>
      <c r="L1830" t="s">
        <v>21</v>
      </c>
      <c r="M1830" t="s">
        <v>22</v>
      </c>
      <c r="N1830" t="s">
        <v>23</v>
      </c>
    </row>
    <row r="1831" spans="1:14" x14ac:dyDescent="0.3">
      <c r="A1831">
        <v>1830</v>
      </c>
      <c r="B1831" t="s">
        <v>37</v>
      </c>
      <c r="C1831" t="s">
        <v>357</v>
      </c>
      <c r="D1831" t="s">
        <v>173</v>
      </c>
      <c r="E1831" t="s">
        <v>119</v>
      </c>
      <c r="F1831" t="s">
        <v>49</v>
      </c>
      <c r="G1831">
        <v>132.38999999999999</v>
      </c>
      <c r="H1831">
        <v>3</v>
      </c>
      <c r="I1831">
        <v>0</v>
      </c>
      <c r="J1831" t="s">
        <v>19</v>
      </c>
      <c r="K1831" t="s">
        <v>99</v>
      </c>
      <c r="L1831" t="s">
        <v>21</v>
      </c>
      <c r="M1831" t="s">
        <v>36</v>
      </c>
      <c r="N1831" t="s">
        <v>41</v>
      </c>
    </row>
    <row r="1832" spans="1:14" x14ac:dyDescent="0.3">
      <c r="A1832">
        <v>1831</v>
      </c>
      <c r="B1832" t="s">
        <v>14</v>
      </c>
      <c r="C1832" t="s">
        <v>383</v>
      </c>
      <c r="D1832" t="s">
        <v>318</v>
      </c>
      <c r="E1832" t="s">
        <v>325</v>
      </c>
      <c r="F1832" t="s">
        <v>27</v>
      </c>
      <c r="G1832">
        <v>109.2</v>
      </c>
      <c r="H1832">
        <v>1</v>
      </c>
      <c r="I1832">
        <v>0</v>
      </c>
      <c r="J1832" t="s">
        <v>28</v>
      </c>
      <c r="K1832" t="s">
        <v>29</v>
      </c>
      <c r="L1832" t="s">
        <v>70</v>
      </c>
      <c r="M1832" t="s">
        <v>36</v>
      </c>
      <c r="N1832" t="s">
        <v>41</v>
      </c>
    </row>
    <row r="1833" spans="1:14" x14ac:dyDescent="0.3">
      <c r="A1833">
        <v>1832</v>
      </c>
      <c r="B1833" t="s">
        <v>50</v>
      </c>
      <c r="C1833" t="s">
        <v>239</v>
      </c>
      <c r="D1833" t="s">
        <v>194</v>
      </c>
      <c r="E1833" t="s">
        <v>89</v>
      </c>
      <c r="F1833" t="s">
        <v>49</v>
      </c>
      <c r="G1833">
        <v>127.02</v>
      </c>
      <c r="H1833">
        <v>2</v>
      </c>
      <c r="I1833">
        <v>0</v>
      </c>
      <c r="J1833" t="s">
        <v>35</v>
      </c>
      <c r="K1833" t="s">
        <v>20</v>
      </c>
      <c r="L1833" t="s">
        <v>21</v>
      </c>
      <c r="M1833" t="s">
        <v>36</v>
      </c>
      <c r="N1833" t="s">
        <v>45</v>
      </c>
    </row>
    <row r="1834" spans="1:14" x14ac:dyDescent="0.3">
      <c r="A1834">
        <v>1833</v>
      </c>
      <c r="B1834" t="s">
        <v>14</v>
      </c>
      <c r="C1834" t="s">
        <v>387</v>
      </c>
      <c r="D1834" t="s">
        <v>309</v>
      </c>
      <c r="E1834" t="s">
        <v>211</v>
      </c>
      <c r="F1834" t="s">
        <v>27</v>
      </c>
      <c r="G1834">
        <v>120.43</v>
      </c>
      <c r="H1834">
        <v>3</v>
      </c>
      <c r="I1834">
        <v>1</v>
      </c>
      <c r="J1834" t="s">
        <v>55</v>
      </c>
      <c r="K1834" t="s">
        <v>99</v>
      </c>
      <c r="L1834" t="s">
        <v>56</v>
      </c>
      <c r="M1834" t="s">
        <v>22</v>
      </c>
      <c r="N1834" t="s">
        <v>30</v>
      </c>
    </row>
    <row r="1835" spans="1:14" x14ac:dyDescent="0.3">
      <c r="A1835">
        <v>1834</v>
      </c>
      <c r="B1835" t="s">
        <v>50</v>
      </c>
      <c r="C1835" t="s">
        <v>134</v>
      </c>
      <c r="D1835" t="s">
        <v>172</v>
      </c>
      <c r="E1835" t="s">
        <v>363</v>
      </c>
      <c r="F1835" t="s">
        <v>54</v>
      </c>
      <c r="G1835">
        <v>439.61</v>
      </c>
      <c r="H1835">
        <v>2</v>
      </c>
      <c r="I1835">
        <v>0</v>
      </c>
      <c r="J1835" t="s">
        <v>28</v>
      </c>
      <c r="K1835" t="s">
        <v>66</v>
      </c>
      <c r="L1835" t="s">
        <v>21</v>
      </c>
      <c r="M1835" t="s">
        <v>36</v>
      </c>
      <c r="N1835" t="s">
        <v>23</v>
      </c>
    </row>
    <row r="1836" spans="1:14" x14ac:dyDescent="0.3">
      <c r="A1836">
        <v>1835</v>
      </c>
      <c r="B1836" t="s">
        <v>14</v>
      </c>
      <c r="C1836" t="s">
        <v>102</v>
      </c>
      <c r="D1836" t="s">
        <v>395</v>
      </c>
      <c r="E1836" t="s">
        <v>146</v>
      </c>
      <c r="F1836" t="s">
        <v>49</v>
      </c>
      <c r="G1836">
        <v>68.69</v>
      </c>
      <c r="H1836">
        <v>1</v>
      </c>
      <c r="I1836">
        <v>0</v>
      </c>
      <c r="J1836" t="s">
        <v>28</v>
      </c>
      <c r="K1836" t="s">
        <v>44</v>
      </c>
      <c r="L1836" t="s">
        <v>56</v>
      </c>
      <c r="M1836" t="s">
        <v>36</v>
      </c>
      <c r="N1836" t="s">
        <v>23</v>
      </c>
    </row>
    <row r="1837" spans="1:14" x14ac:dyDescent="0.3">
      <c r="A1837">
        <v>1836</v>
      </c>
      <c r="B1837" t="s">
        <v>31</v>
      </c>
      <c r="C1837" t="s">
        <v>288</v>
      </c>
      <c r="D1837" t="s">
        <v>318</v>
      </c>
      <c r="E1837" t="s">
        <v>221</v>
      </c>
      <c r="F1837" t="s">
        <v>18</v>
      </c>
      <c r="G1837">
        <v>190.82</v>
      </c>
      <c r="H1837">
        <v>1</v>
      </c>
      <c r="I1837">
        <v>1</v>
      </c>
      <c r="J1837" t="s">
        <v>55</v>
      </c>
      <c r="K1837" t="s">
        <v>20</v>
      </c>
      <c r="L1837" t="s">
        <v>21</v>
      </c>
      <c r="M1837" t="s">
        <v>36</v>
      </c>
      <c r="N1837" t="s">
        <v>41</v>
      </c>
    </row>
    <row r="1838" spans="1:14" x14ac:dyDescent="0.3">
      <c r="A1838">
        <v>1837</v>
      </c>
      <c r="B1838" t="s">
        <v>31</v>
      </c>
      <c r="C1838" t="s">
        <v>240</v>
      </c>
      <c r="D1838" t="s">
        <v>141</v>
      </c>
      <c r="E1838" t="s">
        <v>155</v>
      </c>
      <c r="F1838" t="s">
        <v>54</v>
      </c>
      <c r="G1838">
        <v>298.68</v>
      </c>
      <c r="H1838">
        <v>2</v>
      </c>
      <c r="I1838">
        <v>0</v>
      </c>
      <c r="J1838" t="s">
        <v>55</v>
      </c>
      <c r="K1838" t="s">
        <v>20</v>
      </c>
      <c r="L1838" t="s">
        <v>70</v>
      </c>
      <c r="M1838" t="s">
        <v>36</v>
      </c>
      <c r="N1838" t="s">
        <v>41</v>
      </c>
    </row>
    <row r="1839" spans="1:14" x14ac:dyDescent="0.3">
      <c r="A1839">
        <v>1838</v>
      </c>
      <c r="B1839" t="s">
        <v>31</v>
      </c>
      <c r="C1839" t="s">
        <v>403</v>
      </c>
      <c r="D1839" t="s">
        <v>129</v>
      </c>
      <c r="E1839" t="s">
        <v>446</v>
      </c>
      <c r="F1839" t="s">
        <v>27</v>
      </c>
      <c r="G1839">
        <v>109.7</v>
      </c>
      <c r="H1839">
        <v>4</v>
      </c>
      <c r="I1839">
        <v>0</v>
      </c>
      <c r="J1839" t="s">
        <v>28</v>
      </c>
      <c r="K1839" t="s">
        <v>44</v>
      </c>
      <c r="L1839" t="s">
        <v>21</v>
      </c>
      <c r="M1839" t="s">
        <v>36</v>
      </c>
      <c r="N1839" t="s">
        <v>45</v>
      </c>
    </row>
    <row r="1840" spans="1:14" x14ac:dyDescent="0.3">
      <c r="A1840">
        <v>1839</v>
      </c>
      <c r="B1840" t="s">
        <v>37</v>
      </c>
      <c r="C1840" t="s">
        <v>373</v>
      </c>
      <c r="D1840" t="s">
        <v>26</v>
      </c>
      <c r="E1840" t="s">
        <v>103</v>
      </c>
      <c r="F1840" t="s">
        <v>27</v>
      </c>
      <c r="G1840">
        <v>146.58000000000001</v>
      </c>
      <c r="H1840">
        <v>2</v>
      </c>
      <c r="I1840">
        <v>0</v>
      </c>
      <c r="J1840" t="s">
        <v>55</v>
      </c>
      <c r="K1840" t="s">
        <v>20</v>
      </c>
      <c r="L1840" t="s">
        <v>21</v>
      </c>
      <c r="M1840" t="s">
        <v>36</v>
      </c>
      <c r="N1840" t="s">
        <v>41</v>
      </c>
    </row>
    <row r="1841" spans="1:14" x14ac:dyDescent="0.3">
      <c r="A1841">
        <v>1840</v>
      </c>
      <c r="B1841" t="s">
        <v>37</v>
      </c>
      <c r="C1841" t="s">
        <v>264</v>
      </c>
      <c r="D1841" t="s">
        <v>394</v>
      </c>
      <c r="E1841" t="s">
        <v>120</v>
      </c>
      <c r="F1841" t="s">
        <v>27</v>
      </c>
      <c r="G1841">
        <v>216.23</v>
      </c>
      <c r="H1841">
        <v>1</v>
      </c>
      <c r="I1841">
        <v>0</v>
      </c>
      <c r="J1841" t="s">
        <v>35</v>
      </c>
      <c r="K1841" t="s">
        <v>20</v>
      </c>
      <c r="L1841" t="s">
        <v>21</v>
      </c>
      <c r="M1841" t="s">
        <v>36</v>
      </c>
      <c r="N1841" t="s">
        <v>41</v>
      </c>
    </row>
    <row r="1842" spans="1:14" x14ac:dyDescent="0.3">
      <c r="A1842">
        <v>1841</v>
      </c>
      <c r="B1842" t="s">
        <v>14</v>
      </c>
      <c r="C1842" t="s">
        <v>118</v>
      </c>
      <c r="D1842" t="s">
        <v>163</v>
      </c>
      <c r="E1842" t="s">
        <v>369</v>
      </c>
      <c r="F1842" t="s">
        <v>18</v>
      </c>
      <c r="G1842">
        <v>239.84</v>
      </c>
      <c r="H1842">
        <v>2</v>
      </c>
      <c r="I1842">
        <v>0</v>
      </c>
      <c r="J1842" t="s">
        <v>35</v>
      </c>
      <c r="K1842" t="s">
        <v>20</v>
      </c>
      <c r="L1842" t="s">
        <v>21</v>
      </c>
      <c r="M1842" t="s">
        <v>36</v>
      </c>
      <c r="N1842" t="s">
        <v>41</v>
      </c>
    </row>
    <row r="1843" spans="1:14" x14ac:dyDescent="0.3">
      <c r="A1843">
        <v>1842</v>
      </c>
      <c r="B1843" t="s">
        <v>37</v>
      </c>
      <c r="C1843" t="s">
        <v>428</v>
      </c>
      <c r="D1843" t="s">
        <v>256</v>
      </c>
      <c r="E1843" t="s">
        <v>426</v>
      </c>
      <c r="F1843" t="s">
        <v>49</v>
      </c>
      <c r="G1843">
        <v>123.14</v>
      </c>
      <c r="H1843">
        <v>2</v>
      </c>
      <c r="I1843">
        <v>1</v>
      </c>
      <c r="J1843" t="s">
        <v>19</v>
      </c>
      <c r="K1843" t="s">
        <v>66</v>
      </c>
      <c r="L1843" t="s">
        <v>21</v>
      </c>
      <c r="M1843" t="s">
        <v>36</v>
      </c>
      <c r="N1843" t="s">
        <v>41</v>
      </c>
    </row>
    <row r="1844" spans="1:14" x14ac:dyDescent="0.3">
      <c r="A1844">
        <v>1843</v>
      </c>
      <c r="B1844" t="s">
        <v>37</v>
      </c>
      <c r="C1844" t="s">
        <v>135</v>
      </c>
      <c r="D1844" t="s">
        <v>445</v>
      </c>
      <c r="E1844" t="s">
        <v>317</v>
      </c>
      <c r="F1844" t="s">
        <v>49</v>
      </c>
      <c r="G1844">
        <v>137.47</v>
      </c>
      <c r="H1844">
        <v>4</v>
      </c>
      <c r="I1844">
        <v>0</v>
      </c>
      <c r="J1844" t="s">
        <v>55</v>
      </c>
      <c r="K1844" t="s">
        <v>99</v>
      </c>
      <c r="L1844" t="s">
        <v>56</v>
      </c>
      <c r="M1844" t="s">
        <v>36</v>
      </c>
      <c r="N1844" t="s">
        <v>95</v>
      </c>
    </row>
    <row r="1845" spans="1:14" x14ac:dyDescent="0.3">
      <c r="A1845">
        <v>1844</v>
      </c>
      <c r="B1845" t="s">
        <v>14</v>
      </c>
      <c r="C1845" t="s">
        <v>68</v>
      </c>
      <c r="D1845" t="s">
        <v>205</v>
      </c>
      <c r="E1845" t="s">
        <v>227</v>
      </c>
      <c r="F1845" t="s">
        <v>49</v>
      </c>
      <c r="G1845">
        <v>121.64</v>
      </c>
      <c r="H1845">
        <v>1</v>
      </c>
      <c r="I1845">
        <v>1</v>
      </c>
      <c r="J1845" t="s">
        <v>35</v>
      </c>
      <c r="K1845" t="s">
        <v>66</v>
      </c>
      <c r="L1845" t="s">
        <v>56</v>
      </c>
      <c r="M1845" t="s">
        <v>36</v>
      </c>
      <c r="N1845" t="s">
        <v>95</v>
      </c>
    </row>
    <row r="1846" spans="1:14" x14ac:dyDescent="0.3">
      <c r="A1846">
        <v>1845</v>
      </c>
      <c r="B1846" t="s">
        <v>14</v>
      </c>
      <c r="C1846" t="s">
        <v>450</v>
      </c>
      <c r="D1846" t="s">
        <v>193</v>
      </c>
      <c r="E1846" t="s">
        <v>191</v>
      </c>
      <c r="F1846" t="s">
        <v>27</v>
      </c>
      <c r="G1846">
        <v>103.36</v>
      </c>
      <c r="H1846">
        <v>2</v>
      </c>
      <c r="I1846">
        <v>0</v>
      </c>
      <c r="J1846" t="s">
        <v>55</v>
      </c>
      <c r="K1846" t="s">
        <v>66</v>
      </c>
      <c r="L1846" t="s">
        <v>21</v>
      </c>
      <c r="M1846" t="s">
        <v>22</v>
      </c>
      <c r="N1846" t="s">
        <v>41</v>
      </c>
    </row>
    <row r="1847" spans="1:14" x14ac:dyDescent="0.3">
      <c r="A1847">
        <v>1846</v>
      </c>
      <c r="B1847" t="s">
        <v>50</v>
      </c>
      <c r="C1847" t="s">
        <v>190</v>
      </c>
      <c r="D1847" t="s">
        <v>291</v>
      </c>
      <c r="E1847" t="s">
        <v>100</v>
      </c>
      <c r="F1847" t="s">
        <v>49</v>
      </c>
      <c r="G1847">
        <v>82.8</v>
      </c>
      <c r="H1847">
        <v>1</v>
      </c>
      <c r="I1847">
        <v>2</v>
      </c>
      <c r="J1847" t="s">
        <v>35</v>
      </c>
      <c r="K1847" t="s">
        <v>44</v>
      </c>
      <c r="L1847" t="s">
        <v>21</v>
      </c>
      <c r="M1847" t="s">
        <v>36</v>
      </c>
      <c r="N1847" t="s">
        <v>41</v>
      </c>
    </row>
    <row r="1848" spans="1:14" x14ac:dyDescent="0.3">
      <c r="A1848">
        <v>1847</v>
      </c>
      <c r="B1848" t="s">
        <v>31</v>
      </c>
      <c r="C1848" t="s">
        <v>176</v>
      </c>
      <c r="D1848" t="s">
        <v>106</v>
      </c>
      <c r="E1848" t="s">
        <v>322</v>
      </c>
      <c r="F1848" t="s">
        <v>27</v>
      </c>
      <c r="G1848">
        <v>153.85</v>
      </c>
      <c r="H1848">
        <v>2</v>
      </c>
      <c r="I1848">
        <v>0</v>
      </c>
      <c r="J1848" t="s">
        <v>28</v>
      </c>
      <c r="K1848" t="s">
        <v>20</v>
      </c>
      <c r="L1848" t="s">
        <v>60</v>
      </c>
      <c r="M1848" t="s">
        <v>36</v>
      </c>
      <c r="N1848" t="s">
        <v>23</v>
      </c>
    </row>
    <row r="1849" spans="1:14" x14ac:dyDescent="0.3">
      <c r="A1849">
        <v>1848</v>
      </c>
      <c r="B1849" t="s">
        <v>14</v>
      </c>
      <c r="C1849" t="s">
        <v>205</v>
      </c>
      <c r="D1849" t="s">
        <v>109</v>
      </c>
      <c r="E1849" t="s">
        <v>128</v>
      </c>
      <c r="F1849" t="s">
        <v>49</v>
      </c>
      <c r="G1849">
        <v>126.2</v>
      </c>
      <c r="H1849">
        <v>4</v>
      </c>
      <c r="I1849">
        <v>0</v>
      </c>
      <c r="J1849" t="s">
        <v>55</v>
      </c>
      <c r="K1849" t="s">
        <v>20</v>
      </c>
      <c r="L1849" t="s">
        <v>56</v>
      </c>
      <c r="M1849" t="s">
        <v>22</v>
      </c>
      <c r="N1849" t="s">
        <v>23</v>
      </c>
    </row>
    <row r="1850" spans="1:14" x14ac:dyDescent="0.3">
      <c r="A1850">
        <v>1849</v>
      </c>
      <c r="B1850" t="s">
        <v>14</v>
      </c>
      <c r="C1850" t="s">
        <v>111</v>
      </c>
      <c r="D1850" t="s">
        <v>379</v>
      </c>
      <c r="E1850" t="s">
        <v>188</v>
      </c>
      <c r="F1850" t="s">
        <v>49</v>
      </c>
      <c r="G1850">
        <v>105.98</v>
      </c>
      <c r="H1850">
        <v>2</v>
      </c>
      <c r="I1850">
        <v>3</v>
      </c>
      <c r="J1850" t="s">
        <v>94</v>
      </c>
      <c r="K1850" t="s">
        <v>99</v>
      </c>
      <c r="L1850" t="s">
        <v>21</v>
      </c>
      <c r="M1850" t="s">
        <v>36</v>
      </c>
      <c r="N1850" t="s">
        <v>23</v>
      </c>
    </row>
    <row r="1851" spans="1:14" x14ac:dyDescent="0.3">
      <c r="A1851">
        <v>1850</v>
      </c>
      <c r="B1851" t="s">
        <v>14</v>
      </c>
      <c r="C1851" t="s">
        <v>115</v>
      </c>
      <c r="D1851" t="s">
        <v>389</v>
      </c>
      <c r="E1851" t="s">
        <v>119</v>
      </c>
      <c r="F1851" t="s">
        <v>18</v>
      </c>
      <c r="G1851">
        <v>157.97</v>
      </c>
      <c r="H1851">
        <v>2</v>
      </c>
      <c r="I1851">
        <v>0</v>
      </c>
      <c r="J1851" t="s">
        <v>94</v>
      </c>
      <c r="K1851" t="s">
        <v>29</v>
      </c>
      <c r="L1851" t="s">
        <v>21</v>
      </c>
      <c r="M1851" t="s">
        <v>36</v>
      </c>
      <c r="N1851" t="s">
        <v>41</v>
      </c>
    </row>
    <row r="1852" spans="1:14" x14ac:dyDescent="0.3">
      <c r="A1852">
        <v>1851</v>
      </c>
      <c r="B1852" t="s">
        <v>14</v>
      </c>
      <c r="C1852" t="s">
        <v>171</v>
      </c>
      <c r="D1852" t="s">
        <v>414</v>
      </c>
      <c r="E1852" t="s">
        <v>257</v>
      </c>
      <c r="F1852" t="s">
        <v>49</v>
      </c>
      <c r="G1852">
        <v>128.04</v>
      </c>
      <c r="H1852">
        <v>3</v>
      </c>
      <c r="I1852">
        <v>0</v>
      </c>
      <c r="J1852" t="s">
        <v>94</v>
      </c>
      <c r="K1852" t="s">
        <v>20</v>
      </c>
      <c r="L1852" t="s">
        <v>21</v>
      </c>
      <c r="M1852" t="s">
        <v>36</v>
      </c>
      <c r="N1852" t="s">
        <v>45</v>
      </c>
    </row>
    <row r="1853" spans="1:14" x14ac:dyDescent="0.3">
      <c r="A1853">
        <v>1852</v>
      </c>
      <c r="B1853" t="s">
        <v>50</v>
      </c>
      <c r="C1853" t="s">
        <v>378</v>
      </c>
      <c r="D1853" t="s">
        <v>225</v>
      </c>
      <c r="E1853" t="s">
        <v>215</v>
      </c>
      <c r="F1853" t="s">
        <v>27</v>
      </c>
      <c r="G1853">
        <v>234.65</v>
      </c>
      <c r="H1853">
        <v>1</v>
      </c>
      <c r="I1853">
        <v>1</v>
      </c>
      <c r="J1853" t="s">
        <v>55</v>
      </c>
      <c r="K1853" t="s">
        <v>20</v>
      </c>
      <c r="L1853" t="s">
        <v>70</v>
      </c>
      <c r="M1853" t="s">
        <v>36</v>
      </c>
      <c r="N1853" t="s">
        <v>41</v>
      </c>
    </row>
    <row r="1854" spans="1:14" x14ac:dyDescent="0.3">
      <c r="A1854">
        <v>1853</v>
      </c>
      <c r="B1854" t="s">
        <v>31</v>
      </c>
      <c r="C1854" t="s">
        <v>215</v>
      </c>
      <c r="D1854" t="s">
        <v>297</v>
      </c>
      <c r="E1854" t="s">
        <v>15</v>
      </c>
      <c r="F1854" t="s">
        <v>49</v>
      </c>
      <c r="G1854">
        <v>87.97</v>
      </c>
      <c r="H1854">
        <v>2</v>
      </c>
      <c r="I1854">
        <v>2</v>
      </c>
      <c r="J1854" t="s">
        <v>19</v>
      </c>
      <c r="K1854" t="s">
        <v>66</v>
      </c>
      <c r="L1854" t="s">
        <v>21</v>
      </c>
      <c r="M1854" t="s">
        <v>36</v>
      </c>
      <c r="N1854" t="s">
        <v>41</v>
      </c>
    </row>
    <row r="1855" spans="1:14" x14ac:dyDescent="0.3">
      <c r="A1855">
        <v>1854</v>
      </c>
      <c r="B1855" t="s">
        <v>14</v>
      </c>
      <c r="C1855" t="s">
        <v>32</v>
      </c>
      <c r="D1855" t="s">
        <v>321</v>
      </c>
      <c r="E1855" t="s">
        <v>118</v>
      </c>
      <c r="F1855" t="s">
        <v>27</v>
      </c>
      <c r="G1855">
        <v>106.85</v>
      </c>
      <c r="H1855">
        <v>4</v>
      </c>
      <c r="I1855">
        <v>1</v>
      </c>
      <c r="J1855" t="s">
        <v>28</v>
      </c>
      <c r="K1855" t="s">
        <v>99</v>
      </c>
      <c r="L1855" t="s">
        <v>21</v>
      </c>
      <c r="M1855" t="s">
        <v>36</v>
      </c>
      <c r="N1855" t="s">
        <v>41</v>
      </c>
    </row>
    <row r="1856" spans="1:14" x14ac:dyDescent="0.3">
      <c r="A1856">
        <v>1855</v>
      </c>
      <c r="B1856" t="s">
        <v>14</v>
      </c>
      <c r="C1856" t="s">
        <v>120</v>
      </c>
      <c r="D1856" t="s">
        <v>243</v>
      </c>
      <c r="E1856" t="s">
        <v>153</v>
      </c>
      <c r="F1856" t="s">
        <v>49</v>
      </c>
      <c r="G1856">
        <v>86.76</v>
      </c>
      <c r="H1856">
        <v>2</v>
      </c>
      <c r="I1856">
        <v>0</v>
      </c>
      <c r="J1856" t="s">
        <v>35</v>
      </c>
      <c r="K1856" t="s">
        <v>29</v>
      </c>
      <c r="L1856" t="s">
        <v>60</v>
      </c>
      <c r="M1856" t="s">
        <v>36</v>
      </c>
      <c r="N1856" t="s">
        <v>23</v>
      </c>
    </row>
    <row r="1857" spans="1:14" x14ac:dyDescent="0.3">
      <c r="A1857">
        <v>1856</v>
      </c>
      <c r="B1857" t="s">
        <v>37</v>
      </c>
      <c r="C1857" t="s">
        <v>201</v>
      </c>
      <c r="D1857" t="s">
        <v>163</v>
      </c>
      <c r="E1857" t="s">
        <v>165</v>
      </c>
      <c r="F1857" t="s">
        <v>18</v>
      </c>
      <c r="G1857">
        <v>265.95</v>
      </c>
      <c r="H1857">
        <v>2</v>
      </c>
      <c r="I1857">
        <v>1</v>
      </c>
      <c r="J1857" t="s">
        <v>55</v>
      </c>
      <c r="K1857" t="s">
        <v>20</v>
      </c>
      <c r="L1857" t="s">
        <v>56</v>
      </c>
      <c r="M1857" t="s">
        <v>36</v>
      </c>
      <c r="N1857" t="s">
        <v>45</v>
      </c>
    </row>
    <row r="1858" spans="1:14" x14ac:dyDescent="0.3">
      <c r="A1858">
        <v>1857</v>
      </c>
      <c r="B1858" t="s">
        <v>31</v>
      </c>
      <c r="C1858" t="s">
        <v>81</v>
      </c>
      <c r="D1858" t="s">
        <v>346</v>
      </c>
      <c r="E1858" t="s">
        <v>327</v>
      </c>
      <c r="F1858" t="s">
        <v>49</v>
      </c>
      <c r="G1858">
        <v>80.75</v>
      </c>
      <c r="H1858">
        <v>1</v>
      </c>
      <c r="I1858">
        <v>1</v>
      </c>
      <c r="J1858" t="s">
        <v>28</v>
      </c>
      <c r="K1858" t="s">
        <v>99</v>
      </c>
      <c r="L1858" t="s">
        <v>21</v>
      </c>
      <c r="M1858" t="s">
        <v>36</v>
      </c>
      <c r="N1858" t="s">
        <v>41</v>
      </c>
    </row>
    <row r="1859" spans="1:14" x14ac:dyDescent="0.3">
      <c r="A1859">
        <v>1858</v>
      </c>
      <c r="B1859" t="s">
        <v>31</v>
      </c>
      <c r="C1859" t="s">
        <v>405</v>
      </c>
      <c r="D1859" t="s">
        <v>152</v>
      </c>
      <c r="E1859" t="s">
        <v>184</v>
      </c>
      <c r="F1859" t="s">
        <v>49</v>
      </c>
      <c r="G1859">
        <v>114.3</v>
      </c>
      <c r="H1859">
        <v>2</v>
      </c>
      <c r="I1859">
        <v>0</v>
      </c>
      <c r="J1859" t="s">
        <v>55</v>
      </c>
      <c r="K1859" t="s">
        <v>20</v>
      </c>
      <c r="L1859" t="s">
        <v>21</v>
      </c>
      <c r="M1859" t="s">
        <v>36</v>
      </c>
      <c r="N1859" t="s">
        <v>41</v>
      </c>
    </row>
    <row r="1860" spans="1:14" x14ac:dyDescent="0.3">
      <c r="A1860">
        <v>1859</v>
      </c>
      <c r="B1860" t="s">
        <v>50</v>
      </c>
      <c r="C1860" t="s">
        <v>34</v>
      </c>
      <c r="D1860" t="s">
        <v>335</v>
      </c>
      <c r="E1860" t="s">
        <v>362</v>
      </c>
      <c r="F1860" t="s">
        <v>54</v>
      </c>
      <c r="G1860">
        <v>607.47</v>
      </c>
      <c r="H1860">
        <v>2</v>
      </c>
      <c r="I1860">
        <v>0</v>
      </c>
      <c r="J1860" t="s">
        <v>19</v>
      </c>
      <c r="K1860" t="s">
        <v>99</v>
      </c>
      <c r="L1860" t="s">
        <v>21</v>
      </c>
      <c r="M1860" t="s">
        <v>36</v>
      </c>
      <c r="N1860" t="s">
        <v>23</v>
      </c>
    </row>
    <row r="1861" spans="1:14" x14ac:dyDescent="0.3">
      <c r="A1861">
        <v>1860</v>
      </c>
      <c r="B1861" t="s">
        <v>31</v>
      </c>
      <c r="C1861" t="s">
        <v>412</v>
      </c>
      <c r="D1861" t="s">
        <v>257</v>
      </c>
      <c r="E1861" t="s">
        <v>124</v>
      </c>
      <c r="F1861" t="s">
        <v>27</v>
      </c>
      <c r="G1861">
        <v>161.21</v>
      </c>
      <c r="H1861">
        <v>4</v>
      </c>
      <c r="I1861">
        <v>2</v>
      </c>
      <c r="J1861" t="s">
        <v>35</v>
      </c>
      <c r="K1861" t="s">
        <v>99</v>
      </c>
      <c r="L1861" t="s">
        <v>60</v>
      </c>
      <c r="M1861" t="s">
        <v>36</v>
      </c>
      <c r="N1861" t="s">
        <v>23</v>
      </c>
    </row>
    <row r="1862" spans="1:14" x14ac:dyDescent="0.3">
      <c r="A1862">
        <v>1861</v>
      </c>
      <c r="B1862" t="s">
        <v>37</v>
      </c>
      <c r="C1862" t="s">
        <v>363</v>
      </c>
      <c r="D1862" t="s">
        <v>180</v>
      </c>
      <c r="E1862" t="s">
        <v>182</v>
      </c>
      <c r="F1862" t="s">
        <v>18</v>
      </c>
      <c r="G1862">
        <v>242.81</v>
      </c>
      <c r="H1862">
        <v>1</v>
      </c>
      <c r="I1862">
        <v>0</v>
      </c>
      <c r="J1862" t="s">
        <v>28</v>
      </c>
      <c r="K1862" t="s">
        <v>44</v>
      </c>
      <c r="L1862" t="s">
        <v>21</v>
      </c>
      <c r="M1862" t="s">
        <v>22</v>
      </c>
      <c r="N1862" t="s">
        <v>45</v>
      </c>
    </row>
    <row r="1863" spans="1:14" x14ac:dyDescent="0.3">
      <c r="A1863">
        <v>1862</v>
      </c>
      <c r="B1863" t="s">
        <v>50</v>
      </c>
      <c r="C1863" t="s">
        <v>291</v>
      </c>
      <c r="D1863" t="s">
        <v>390</v>
      </c>
      <c r="E1863" t="s">
        <v>216</v>
      </c>
      <c r="F1863" t="s">
        <v>49</v>
      </c>
      <c r="G1863">
        <v>103</v>
      </c>
      <c r="H1863">
        <v>1</v>
      </c>
      <c r="I1863">
        <v>1</v>
      </c>
      <c r="J1863" t="s">
        <v>55</v>
      </c>
      <c r="K1863" t="s">
        <v>29</v>
      </c>
      <c r="L1863" t="s">
        <v>21</v>
      </c>
      <c r="M1863" t="s">
        <v>36</v>
      </c>
      <c r="N1863" t="s">
        <v>41</v>
      </c>
    </row>
    <row r="1864" spans="1:14" x14ac:dyDescent="0.3">
      <c r="A1864">
        <v>1863</v>
      </c>
      <c r="B1864" t="s">
        <v>37</v>
      </c>
      <c r="C1864" t="s">
        <v>162</v>
      </c>
      <c r="D1864" t="s">
        <v>140</v>
      </c>
      <c r="E1864" t="s">
        <v>102</v>
      </c>
      <c r="F1864" t="s">
        <v>27</v>
      </c>
      <c r="G1864">
        <v>203.32</v>
      </c>
      <c r="H1864">
        <v>2</v>
      </c>
      <c r="I1864">
        <v>2</v>
      </c>
      <c r="J1864" t="s">
        <v>35</v>
      </c>
      <c r="K1864" t="s">
        <v>29</v>
      </c>
      <c r="L1864" t="s">
        <v>60</v>
      </c>
      <c r="M1864" t="s">
        <v>22</v>
      </c>
      <c r="N1864" t="s">
        <v>41</v>
      </c>
    </row>
    <row r="1865" spans="1:14" x14ac:dyDescent="0.3">
      <c r="A1865">
        <v>1864</v>
      </c>
      <c r="B1865" t="s">
        <v>14</v>
      </c>
      <c r="C1865" t="s">
        <v>336</v>
      </c>
      <c r="D1865" t="s">
        <v>26</v>
      </c>
      <c r="E1865" t="s">
        <v>303</v>
      </c>
      <c r="F1865" t="s">
        <v>18</v>
      </c>
      <c r="G1865">
        <v>183.89</v>
      </c>
      <c r="H1865">
        <v>4</v>
      </c>
      <c r="I1865">
        <v>1</v>
      </c>
      <c r="J1865" t="s">
        <v>35</v>
      </c>
      <c r="K1865" t="s">
        <v>20</v>
      </c>
      <c r="L1865" t="s">
        <v>21</v>
      </c>
      <c r="M1865" t="s">
        <v>36</v>
      </c>
      <c r="N1865" t="s">
        <v>41</v>
      </c>
    </row>
    <row r="1866" spans="1:14" x14ac:dyDescent="0.3">
      <c r="A1866">
        <v>1865</v>
      </c>
      <c r="B1866" t="s">
        <v>50</v>
      </c>
      <c r="C1866" t="s">
        <v>192</v>
      </c>
      <c r="D1866" t="s">
        <v>398</v>
      </c>
      <c r="E1866" t="s">
        <v>192</v>
      </c>
      <c r="F1866" t="s">
        <v>54</v>
      </c>
      <c r="G1866">
        <v>530.17999999999995</v>
      </c>
      <c r="H1866">
        <v>2</v>
      </c>
      <c r="I1866">
        <v>1</v>
      </c>
      <c r="J1866" t="s">
        <v>28</v>
      </c>
      <c r="K1866" t="s">
        <v>99</v>
      </c>
      <c r="L1866" t="s">
        <v>21</v>
      </c>
      <c r="M1866" t="s">
        <v>36</v>
      </c>
      <c r="N1866" t="s">
        <v>30</v>
      </c>
    </row>
    <row r="1867" spans="1:14" x14ac:dyDescent="0.3">
      <c r="A1867">
        <v>1866</v>
      </c>
      <c r="B1867" t="s">
        <v>31</v>
      </c>
      <c r="C1867" t="s">
        <v>388</v>
      </c>
      <c r="D1867" t="s">
        <v>336</v>
      </c>
      <c r="E1867" t="s">
        <v>103</v>
      </c>
      <c r="F1867" t="s">
        <v>49</v>
      </c>
      <c r="G1867">
        <v>115.51</v>
      </c>
      <c r="H1867">
        <v>4</v>
      </c>
      <c r="I1867">
        <v>0</v>
      </c>
      <c r="J1867" t="s">
        <v>35</v>
      </c>
      <c r="K1867" t="s">
        <v>66</v>
      </c>
      <c r="L1867" t="s">
        <v>56</v>
      </c>
      <c r="M1867" t="s">
        <v>36</v>
      </c>
      <c r="N1867" t="s">
        <v>23</v>
      </c>
    </row>
    <row r="1868" spans="1:14" x14ac:dyDescent="0.3">
      <c r="A1868">
        <v>1867</v>
      </c>
      <c r="B1868" t="s">
        <v>14</v>
      </c>
      <c r="C1868" t="s">
        <v>265</v>
      </c>
      <c r="D1868" t="s">
        <v>191</v>
      </c>
      <c r="E1868" t="s">
        <v>324</v>
      </c>
      <c r="F1868" t="s">
        <v>18</v>
      </c>
      <c r="G1868">
        <v>247.42</v>
      </c>
      <c r="H1868">
        <v>1</v>
      </c>
      <c r="I1868">
        <v>0</v>
      </c>
      <c r="J1868" t="s">
        <v>55</v>
      </c>
      <c r="K1868" t="s">
        <v>20</v>
      </c>
      <c r="L1868" t="s">
        <v>21</v>
      </c>
      <c r="M1868" t="s">
        <v>36</v>
      </c>
      <c r="N1868" t="s">
        <v>23</v>
      </c>
    </row>
    <row r="1869" spans="1:14" x14ac:dyDescent="0.3">
      <c r="A1869">
        <v>1868</v>
      </c>
      <c r="B1869" t="s">
        <v>37</v>
      </c>
      <c r="C1869" t="s">
        <v>172</v>
      </c>
      <c r="D1869" t="s">
        <v>295</v>
      </c>
      <c r="E1869" t="s">
        <v>175</v>
      </c>
      <c r="F1869" t="s">
        <v>18</v>
      </c>
      <c r="G1869">
        <v>221.9</v>
      </c>
      <c r="H1869">
        <v>4</v>
      </c>
      <c r="I1869">
        <v>1</v>
      </c>
      <c r="J1869" t="s">
        <v>28</v>
      </c>
      <c r="K1869" t="s">
        <v>66</v>
      </c>
      <c r="L1869" t="s">
        <v>56</v>
      </c>
      <c r="M1869" t="s">
        <v>36</v>
      </c>
      <c r="N1869" t="s">
        <v>41</v>
      </c>
    </row>
    <row r="1870" spans="1:14" x14ac:dyDescent="0.3">
      <c r="A1870">
        <v>1869</v>
      </c>
      <c r="B1870" t="s">
        <v>37</v>
      </c>
      <c r="C1870" t="s">
        <v>219</v>
      </c>
      <c r="D1870" t="s">
        <v>310</v>
      </c>
      <c r="E1870" t="s">
        <v>366</v>
      </c>
      <c r="F1870" t="s">
        <v>27</v>
      </c>
      <c r="G1870">
        <v>193.72</v>
      </c>
      <c r="H1870">
        <v>1</v>
      </c>
      <c r="I1870">
        <v>1</v>
      </c>
      <c r="J1870" t="s">
        <v>55</v>
      </c>
      <c r="K1870" t="s">
        <v>29</v>
      </c>
      <c r="L1870" t="s">
        <v>56</v>
      </c>
      <c r="M1870" t="s">
        <v>36</v>
      </c>
      <c r="N1870" t="s">
        <v>23</v>
      </c>
    </row>
    <row r="1871" spans="1:14" x14ac:dyDescent="0.3">
      <c r="A1871">
        <v>1870</v>
      </c>
      <c r="B1871" t="s">
        <v>37</v>
      </c>
      <c r="C1871" t="s">
        <v>169</v>
      </c>
      <c r="D1871" t="s">
        <v>201</v>
      </c>
      <c r="E1871" t="s">
        <v>58</v>
      </c>
      <c r="F1871" t="s">
        <v>49</v>
      </c>
      <c r="G1871">
        <v>75.400000000000006</v>
      </c>
      <c r="H1871">
        <v>3</v>
      </c>
      <c r="I1871">
        <v>0</v>
      </c>
      <c r="J1871" t="s">
        <v>55</v>
      </c>
      <c r="K1871" t="s">
        <v>44</v>
      </c>
      <c r="L1871" t="s">
        <v>21</v>
      </c>
      <c r="M1871" t="s">
        <v>36</v>
      </c>
      <c r="N1871" t="s">
        <v>23</v>
      </c>
    </row>
    <row r="1872" spans="1:14" x14ac:dyDescent="0.3">
      <c r="A1872">
        <v>1871</v>
      </c>
      <c r="B1872" t="s">
        <v>31</v>
      </c>
      <c r="C1872" t="s">
        <v>362</v>
      </c>
      <c r="D1872" t="s">
        <v>137</v>
      </c>
      <c r="E1872" t="s">
        <v>123</v>
      </c>
      <c r="F1872" t="s">
        <v>49</v>
      </c>
      <c r="G1872">
        <v>108.7</v>
      </c>
      <c r="H1872">
        <v>2</v>
      </c>
      <c r="I1872">
        <v>0</v>
      </c>
      <c r="J1872" t="s">
        <v>55</v>
      </c>
      <c r="K1872" t="s">
        <v>29</v>
      </c>
      <c r="L1872" t="s">
        <v>21</v>
      </c>
      <c r="M1872" t="s">
        <v>22</v>
      </c>
      <c r="N1872" t="s">
        <v>41</v>
      </c>
    </row>
    <row r="1873" spans="1:14" x14ac:dyDescent="0.3">
      <c r="A1873">
        <v>1872</v>
      </c>
      <c r="B1873" t="s">
        <v>31</v>
      </c>
      <c r="C1873" t="s">
        <v>369</v>
      </c>
      <c r="D1873" t="s">
        <v>109</v>
      </c>
      <c r="E1873" t="s">
        <v>420</v>
      </c>
      <c r="F1873" t="s">
        <v>18</v>
      </c>
      <c r="G1873">
        <v>159.72</v>
      </c>
      <c r="H1873">
        <v>2</v>
      </c>
      <c r="I1873">
        <v>0</v>
      </c>
      <c r="J1873" t="s">
        <v>35</v>
      </c>
      <c r="K1873" t="s">
        <v>29</v>
      </c>
      <c r="L1873" t="s">
        <v>56</v>
      </c>
      <c r="M1873" t="s">
        <v>36</v>
      </c>
      <c r="N1873" t="s">
        <v>41</v>
      </c>
    </row>
    <row r="1874" spans="1:14" x14ac:dyDescent="0.3">
      <c r="A1874">
        <v>1873</v>
      </c>
      <c r="B1874" t="s">
        <v>31</v>
      </c>
      <c r="C1874" t="s">
        <v>157</v>
      </c>
      <c r="D1874" t="s">
        <v>428</v>
      </c>
      <c r="E1874" t="s">
        <v>269</v>
      </c>
      <c r="F1874" t="s">
        <v>27</v>
      </c>
      <c r="G1874">
        <v>124.16</v>
      </c>
      <c r="H1874">
        <v>2</v>
      </c>
      <c r="I1874">
        <v>2</v>
      </c>
      <c r="J1874" t="s">
        <v>35</v>
      </c>
      <c r="K1874" t="s">
        <v>29</v>
      </c>
      <c r="L1874" t="s">
        <v>56</v>
      </c>
      <c r="M1874" t="s">
        <v>36</v>
      </c>
      <c r="N1874" t="s">
        <v>95</v>
      </c>
    </row>
    <row r="1875" spans="1:14" x14ac:dyDescent="0.3">
      <c r="A1875">
        <v>1874</v>
      </c>
      <c r="B1875" t="s">
        <v>50</v>
      </c>
      <c r="C1875" t="s">
        <v>117</v>
      </c>
      <c r="D1875" t="s">
        <v>32</v>
      </c>
      <c r="E1875" t="s">
        <v>80</v>
      </c>
      <c r="F1875" t="s">
        <v>49</v>
      </c>
      <c r="G1875">
        <v>115.63</v>
      </c>
      <c r="H1875">
        <v>1</v>
      </c>
      <c r="I1875">
        <v>0</v>
      </c>
      <c r="J1875" t="s">
        <v>19</v>
      </c>
      <c r="K1875" t="s">
        <v>44</v>
      </c>
      <c r="L1875" t="s">
        <v>21</v>
      </c>
      <c r="M1875" t="s">
        <v>22</v>
      </c>
      <c r="N1875" t="s">
        <v>23</v>
      </c>
    </row>
    <row r="1876" spans="1:14" x14ac:dyDescent="0.3">
      <c r="A1876">
        <v>1875</v>
      </c>
      <c r="B1876" t="s">
        <v>50</v>
      </c>
      <c r="C1876" t="s">
        <v>263</v>
      </c>
      <c r="D1876" t="s">
        <v>439</v>
      </c>
      <c r="E1876" t="s">
        <v>90</v>
      </c>
      <c r="F1876" t="s">
        <v>49</v>
      </c>
      <c r="G1876">
        <v>123.12</v>
      </c>
      <c r="H1876">
        <v>3</v>
      </c>
      <c r="I1876">
        <v>0</v>
      </c>
      <c r="J1876" t="s">
        <v>28</v>
      </c>
      <c r="K1876" t="s">
        <v>66</v>
      </c>
      <c r="L1876" t="s">
        <v>60</v>
      </c>
      <c r="M1876" t="s">
        <v>36</v>
      </c>
      <c r="N1876" t="s">
        <v>45</v>
      </c>
    </row>
    <row r="1877" spans="1:14" x14ac:dyDescent="0.3">
      <c r="A1877">
        <v>1876</v>
      </c>
      <c r="B1877" t="s">
        <v>50</v>
      </c>
      <c r="C1877" t="s">
        <v>413</v>
      </c>
      <c r="D1877" t="s">
        <v>375</v>
      </c>
      <c r="E1877" t="s">
        <v>15</v>
      </c>
      <c r="F1877" t="s">
        <v>18</v>
      </c>
      <c r="G1877">
        <v>328.04</v>
      </c>
      <c r="H1877">
        <v>3</v>
      </c>
      <c r="I1877">
        <v>2</v>
      </c>
      <c r="J1877" t="s">
        <v>35</v>
      </c>
      <c r="K1877" t="s">
        <v>99</v>
      </c>
      <c r="L1877" t="s">
        <v>21</v>
      </c>
      <c r="M1877" t="s">
        <v>36</v>
      </c>
      <c r="N1877" t="s">
        <v>23</v>
      </c>
    </row>
    <row r="1878" spans="1:14" x14ac:dyDescent="0.3">
      <c r="A1878">
        <v>1877</v>
      </c>
      <c r="B1878" t="s">
        <v>50</v>
      </c>
      <c r="C1878" t="s">
        <v>81</v>
      </c>
      <c r="D1878" t="s">
        <v>34</v>
      </c>
      <c r="E1878" t="s">
        <v>437</v>
      </c>
      <c r="F1878" t="s">
        <v>27</v>
      </c>
      <c r="G1878">
        <v>171.5</v>
      </c>
      <c r="H1878">
        <v>1</v>
      </c>
      <c r="I1878">
        <v>0</v>
      </c>
      <c r="J1878" t="s">
        <v>28</v>
      </c>
      <c r="K1878" t="s">
        <v>20</v>
      </c>
      <c r="L1878" t="s">
        <v>21</v>
      </c>
      <c r="M1878" t="s">
        <v>36</v>
      </c>
      <c r="N1878" t="s">
        <v>45</v>
      </c>
    </row>
    <row r="1879" spans="1:14" x14ac:dyDescent="0.3">
      <c r="A1879">
        <v>1878</v>
      </c>
      <c r="B1879" t="s">
        <v>37</v>
      </c>
      <c r="C1879" t="s">
        <v>61</v>
      </c>
      <c r="D1879" t="s">
        <v>230</v>
      </c>
      <c r="E1879" t="s">
        <v>147</v>
      </c>
      <c r="F1879" t="s">
        <v>27</v>
      </c>
      <c r="G1879">
        <v>119.81</v>
      </c>
      <c r="H1879">
        <v>3</v>
      </c>
      <c r="I1879">
        <v>1</v>
      </c>
      <c r="J1879" t="s">
        <v>35</v>
      </c>
      <c r="K1879" t="s">
        <v>66</v>
      </c>
      <c r="L1879" t="s">
        <v>21</v>
      </c>
      <c r="M1879" t="s">
        <v>36</v>
      </c>
      <c r="N1879" t="s">
        <v>41</v>
      </c>
    </row>
    <row r="1880" spans="1:14" x14ac:dyDescent="0.3">
      <c r="A1880">
        <v>1879</v>
      </c>
      <c r="B1880" t="s">
        <v>31</v>
      </c>
      <c r="C1880" t="s">
        <v>322</v>
      </c>
      <c r="D1880" t="s">
        <v>221</v>
      </c>
      <c r="E1880" t="s">
        <v>290</v>
      </c>
      <c r="F1880" t="s">
        <v>18</v>
      </c>
      <c r="G1880">
        <v>184.45</v>
      </c>
      <c r="H1880">
        <v>1</v>
      </c>
      <c r="I1880">
        <v>3</v>
      </c>
      <c r="J1880" t="s">
        <v>35</v>
      </c>
      <c r="K1880" t="s">
        <v>99</v>
      </c>
      <c r="L1880" t="s">
        <v>56</v>
      </c>
      <c r="M1880" t="s">
        <v>36</v>
      </c>
      <c r="N1880" t="s">
        <v>41</v>
      </c>
    </row>
    <row r="1881" spans="1:14" x14ac:dyDescent="0.3">
      <c r="A1881">
        <v>1880</v>
      </c>
      <c r="B1881" t="s">
        <v>37</v>
      </c>
      <c r="C1881" t="s">
        <v>224</v>
      </c>
      <c r="D1881" t="s">
        <v>378</v>
      </c>
      <c r="E1881" t="s">
        <v>296</v>
      </c>
      <c r="F1881" t="s">
        <v>49</v>
      </c>
      <c r="G1881">
        <v>71.33</v>
      </c>
      <c r="H1881">
        <v>4</v>
      </c>
      <c r="I1881">
        <v>1</v>
      </c>
      <c r="J1881" t="s">
        <v>28</v>
      </c>
      <c r="K1881" t="s">
        <v>99</v>
      </c>
      <c r="L1881" t="s">
        <v>56</v>
      </c>
      <c r="M1881" t="s">
        <v>36</v>
      </c>
      <c r="N1881" t="s">
        <v>45</v>
      </c>
    </row>
    <row r="1882" spans="1:14" x14ac:dyDescent="0.3">
      <c r="A1882">
        <v>1881</v>
      </c>
      <c r="B1882" t="s">
        <v>50</v>
      </c>
      <c r="C1882" t="s">
        <v>42</v>
      </c>
      <c r="D1882" t="s">
        <v>196</v>
      </c>
      <c r="E1882" t="s">
        <v>222</v>
      </c>
      <c r="F1882" t="s">
        <v>18</v>
      </c>
      <c r="G1882">
        <v>362.92</v>
      </c>
      <c r="H1882">
        <v>1</v>
      </c>
      <c r="I1882">
        <v>0</v>
      </c>
      <c r="J1882" t="s">
        <v>35</v>
      </c>
      <c r="K1882" t="s">
        <v>44</v>
      </c>
      <c r="L1882" t="s">
        <v>21</v>
      </c>
      <c r="M1882" t="s">
        <v>36</v>
      </c>
      <c r="N1882" t="s">
        <v>45</v>
      </c>
    </row>
    <row r="1883" spans="1:14" x14ac:dyDescent="0.3">
      <c r="A1883">
        <v>1882</v>
      </c>
      <c r="B1883" t="s">
        <v>50</v>
      </c>
      <c r="C1883" t="s">
        <v>159</v>
      </c>
      <c r="D1883" t="s">
        <v>116</v>
      </c>
      <c r="E1883" t="s">
        <v>105</v>
      </c>
      <c r="F1883" t="s">
        <v>27</v>
      </c>
      <c r="G1883">
        <v>238.03</v>
      </c>
      <c r="H1883">
        <v>2</v>
      </c>
      <c r="I1883">
        <v>1</v>
      </c>
      <c r="J1883" t="s">
        <v>19</v>
      </c>
      <c r="K1883" t="s">
        <v>29</v>
      </c>
      <c r="L1883" t="s">
        <v>60</v>
      </c>
      <c r="M1883" t="s">
        <v>36</v>
      </c>
      <c r="N1883" t="s">
        <v>41</v>
      </c>
    </row>
    <row r="1884" spans="1:14" x14ac:dyDescent="0.3">
      <c r="A1884">
        <v>1883</v>
      </c>
      <c r="B1884" t="s">
        <v>50</v>
      </c>
      <c r="C1884" t="s">
        <v>344</v>
      </c>
      <c r="D1884" t="s">
        <v>157</v>
      </c>
      <c r="E1884" t="s">
        <v>340</v>
      </c>
      <c r="F1884" t="s">
        <v>27</v>
      </c>
      <c r="G1884">
        <v>147.22999999999999</v>
      </c>
      <c r="H1884">
        <v>2</v>
      </c>
      <c r="I1884">
        <v>1</v>
      </c>
      <c r="J1884" t="s">
        <v>94</v>
      </c>
      <c r="K1884" t="s">
        <v>66</v>
      </c>
      <c r="L1884" t="s">
        <v>21</v>
      </c>
      <c r="M1884" t="s">
        <v>36</v>
      </c>
      <c r="N1884" t="s">
        <v>23</v>
      </c>
    </row>
    <row r="1885" spans="1:14" x14ac:dyDescent="0.3">
      <c r="A1885">
        <v>1884</v>
      </c>
      <c r="B1885" t="s">
        <v>14</v>
      </c>
      <c r="C1885" t="s">
        <v>313</v>
      </c>
      <c r="D1885" t="s">
        <v>67</v>
      </c>
      <c r="E1885" t="s">
        <v>333</v>
      </c>
      <c r="F1885" t="s">
        <v>18</v>
      </c>
      <c r="G1885">
        <v>239.92</v>
      </c>
      <c r="H1885">
        <v>1</v>
      </c>
      <c r="I1885">
        <v>0</v>
      </c>
      <c r="J1885" t="s">
        <v>94</v>
      </c>
      <c r="K1885" t="s">
        <v>29</v>
      </c>
      <c r="L1885" t="s">
        <v>21</v>
      </c>
      <c r="M1885" t="s">
        <v>36</v>
      </c>
      <c r="N1885" t="s">
        <v>41</v>
      </c>
    </row>
    <row r="1886" spans="1:14" x14ac:dyDescent="0.3">
      <c r="A1886">
        <v>1885</v>
      </c>
      <c r="B1886" t="s">
        <v>50</v>
      </c>
      <c r="C1886" t="s">
        <v>335</v>
      </c>
      <c r="D1886" t="s">
        <v>160</v>
      </c>
      <c r="E1886" t="s">
        <v>202</v>
      </c>
      <c r="F1886" t="s">
        <v>49</v>
      </c>
      <c r="G1886">
        <v>92.16</v>
      </c>
      <c r="H1886">
        <v>1</v>
      </c>
      <c r="I1886">
        <v>0</v>
      </c>
      <c r="J1886" t="s">
        <v>28</v>
      </c>
      <c r="K1886" t="s">
        <v>20</v>
      </c>
      <c r="L1886" t="s">
        <v>21</v>
      </c>
      <c r="M1886" t="s">
        <v>36</v>
      </c>
      <c r="N1886" t="s">
        <v>41</v>
      </c>
    </row>
    <row r="1887" spans="1:14" x14ac:dyDescent="0.3">
      <c r="A1887">
        <v>1886</v>
      </c>
      <c r="B1887" t="s">
        <v>37</v>
      </c>
      <c r="C1887" t="s">
        <v>117</v>
      </c>
      <c r="D1887" t="s">
        <v>32</v>
      </c>
      <c r="E1887" t="s">
        <v>199</v>
      </c>
      <c r="F1887" t="s">
        <v>49</v>
      </c>
      <c r="G1887">
        <v>128.03</v>
      </c>
      <c r="H1887">
        <v>2</v>
      </c>
      <c r="I1887">
        <v>0</v>
      </c>
      <c r="J1887" t="s">
        <v>19</v>
      </c>
      <c r="K1887" t="s">
        <v>66</v>
      </c>
      <c r="L1887" t="s">
        <v>56</v>
      </c>
      <c r="M1887" t="s">
        <v>22</v>
      </c>
      <c r="N1887" t="s">
        <v>41</v>
      </c>
    </row>
    <row r="1888" spans="1:14" x14ac:dyDescent="0.3">
      <c r="A1888">
        <v>1887</v>
      </c>
      <c r="B1888" t="s">
        <v>14</v>
      </c>
      <c r="C1888" t="s">
        <v>137</v>
      </c>
      <c r="D1888" t="s">
        <v>159</v>
      </c>
      <c r="E1888" t="s">
        <v>301</v>
      </c>
      <c r="F1888" t="s">
        <v>54</v>
      </c>
      <c r="G1888">
        <v>301.95999999999998</v>
      </c>
      <c r="H1888">
        <v>2</v>
      </c>
      <c r="I1888">
        <v>1</v>
      </c>
      <c r="J1888" t="s">
        <v>35</v>
      </c>
      <c r="K1888" t="s">
        <v>20</v>
      </c>
      <c r="L1888" t="s">
        <v>21</v>
      </c>
      <c r="M1888" t="s">
        <v>36</v>
      </c>
      <c r="N1888" t="s">
        <v>23</v>
      </c>
    </row>
    <row r="1889" spans="1:14" x14ac:dyDescent="0.3">
      <c r="A1889">
        <v>1888</v>
      </c>
      <c r="B1889" t="s">
        <v>50</v>
      </c>
      <c r="C1889" t="s">
        <v>383</v>
      </c>
      <c r="D1889" t="s">
        <v>264</v>
      </c>
      <c r="E1889" t="s">
        <v>220</v>
      </c>
      <c r="F1889" t="s">
        <v>27</v>
      </c>
      <c r="G1889">
        <v>141.16999999999999</v>
      </c>
      <c r="H1889">
        <v>1</v>
      </c>
      <c r="I1889">
        <v>0</v>
      </c>
      <c r="J1889" t="s">
        <v>19</v>
      </c>
      <c r="K1889" t="s">
        <v>44</v>
      </c>
      <c r="L1889" t="s">
        <v>60</v>
      </c>
      <c r="M1889" t="s">
        <v>22</v>
      </c>
      <c r="N1889" t="s">
        <v>41</v>
      </c>
    </row>
    <row r="1890" spans="1:14" x14ac:dyDescent="0.3">
      <c r="A1890">
        <v>1889</v>
      </c>
      <c r="B1890" t="s">
        <v>31</v>
      </c>
      <c r="C1890" t="s">
        <v>321</v>
      </c>
      <c r="D1890" t="s">
        <v>196</v>
      </c>
      <c r="E1890" t="s">
        <v>123</v>
      </c>
      <c r="F1890" t="s">
        <v>27</v>
      </c>
      <c r="G1890">
        <v>96.36</v>
      </c>
      <c r="H1890">
        <v>1</v>
      </c>
      <c r="I1890">
        <v>1</v>
      </c>
      <c r="J1890" t="s">
        <v>55</v>
      </c>
      <c r="K1890" t="s">
        <v>44</v>
      </c>
      <c r="L1890" t="s">
        <v>21</v>
      </c>
      <c r="M1890" t="s">
        <v>22</v>
      </c>
      <c r="N1890" t="s">
        <v>41</v>
      </c>
    </row>
    <row r="1891" spans="1:14" x14ac:dyDescent="0.3">
      <c r="A1891">
        <v>1890</v>
      </c>
      <c r="B1891" t="s">
        <v>37</v>
      </c>
      <c r="C1891" t="s">
        <v>231</v>
      </c>
      <c r="D1891" t="s">
        <v>62</v>
      </c>
      <c r="E1891" t="s">
        <v>142</v>
      </c>
      <c r="F1891" t="s">
        <v>18</v>
      </c>
      <c r="G1891">
        <v>250.62</v>
      </c>
      <c r="H1891">
        <v>2</v>
      </c>
      <c r="I1891">
        <v>1</v>
      </c>
      <c r="J1891" t="s">
        <v>35</v>
      </c>
      <c r="K1891" t="s">
        <v>99</v>
      </c>
      <c r="L1891" t="s">
        <v>70</v>
      </c>
      <c r="M1891" t="s">
        <v>36</v>
      </c>
      <c r="N1891" t="s">
        <v>41</v>
      </c>
    </row>
    <row r="1892" spans="1:14" x14ac:dyDescent="0.3">
      <c r="A1892">
        <v>1891</v>
      </c>
      <c r="B1892" t="s">
        <v>37</v>
      </c>
      <c r="C1892" t="s">
        <v>154</v>
      </c>
      <c r="D1892" t="s">
        <v>388</v>
      </c>
      <c r="E1892" t="s">
        <v>118</v>
      </c>
      <c r="F1892" t="s">
        <v>27</v>
      </c>
      <c r="G1892">
        <v>150.72</v>
      </c>
      <c r="H1892">
        <v>2</v>
      </c>
      <c r="I1892">
        <v>0</v>
      </c>
      <c r="J1892" t="s">
        <v>28</v>
      </c>
      <c r="K1892" t="s">
        <v>20</v>
      </c>
      <c r="L1892" t="s">
        <v>60</v>
      </c>
      <c r="M1892" t="s">
        <v>36</v>
      </c>
      <c r="N1892" t="s">
        <v>45</v>
      </c>
    </row>
    <row r="1893" spans="1:14" x14ac:dyDescent="0.3">
      <c r="A1893">
        <v>1892</v>
      </c>
      <c r="B1893" t="s">
        <v>37</v>
      </c>
      <c r="C1893" t="s">
        <v>353</v>
      </c>
      <c r="D1893" t="s">
        <v>282</v>
      </c>
      <c r="E1893" t="s">
        <v>154</v>
      </c>
      <c r="F1893" t="s">
        <v>54</v>
      </c>
      <c r="G1893">
        <v>541.55999999999995</v>
      </c>
      <c r="H1893">
        <v>1</v>
      </c>
      <c r="I1893">
        <v>0</v>
      </c>
      <c r="J1893" t="s">
        <v>19</v>
      </c>
      <c r="K1893" t="s">
        <v>66</v>
      </c>
      <c r="L1893" t="s">
        <v>21</v>
      </c>
      <c r="M1893" t="s">
        <v>36</v>
      </c>
      <c r="N1893" t="s">
        <v>45</v>
      </c>
    </row>
    <row r="1894" spans="1:14" x14ac:dyDescent="0.3">
      <c r="A1894">
        <v>1893</v>
      </c>
      <c r="B1894" t="s">
        <v>31</v>
      </c>
      <c r="C1894" t="s">
        <v>105</v>
      </c>
      <c r="D1894" t="s">
        <v>199</v>
      </c>
      <c r="E1894" t="s">
        <v>443</v>
      </c>
      <c r="F1894" t="s">
        <v>27</v>
      </c>
      <c r="G1894">
        <v>150.31</v>
      </c>
      <c r="H1894">
        <v>1</v>
      </c>
      <c r="I1894">
        <v>1</v>
      </c>
      <c r="J1894" t="s">
        <v>28</v>
      </c>
      <c r="K1894" t="s">
        <v>44</v>
      </c>
      <c r="L1894" t="s">
        <v>56</v>
      </c>
      <c r="M1894" t="s">
        <v>22</v>
      </c>
      <c r="N1894" t="s">
        <v>41</v>
      </c>
    </row>
    <row r="1895" spans="1:14" x14ac:dyDescent="0.3">
      <c r="A1895">
        <v>1894</v>
      </c>
      <c r="B1895" t="s">
        <v>37</v>
      </c>
      <c r="C1895" t="s">
        <v>93</v>
      </c>
      <c r="D1895" t="s">
        <v>242</v>
      </c>
      <c r="E1895" t="s">
        <v>111</v>
      </c>
      <c r="F1895" t="s">
        <v>49</v>
      </c>
      <c r="G1895">
        <v>101.33</v>
      </c>
      <c r="H1895">
        <v>1</v>
      </c>
      <c r="I1895">
        <v>0</v>
      </c>
      <c r="J1895" t="s">
        <v>35</v>
      </c>
      <c r="K1895" t="s">
        <v>66</v>
      </c>
      <c r="L1895" t="s">
        <v>21</v>
      </c>
      <c r="M1895" t="s">
        <v>36</v>
      </c>
      <c r="N1895" t="s">
        <v>30</v>
      </c>
    </row>
    <row r="1896" spans="1:14" x14ac:dyDescent="0.3">
      <c r="A1896">
        <v>1895</v>
      </c>
      <c r="B1896" t="s">
        <v>31</v>
      </c>
      <c r="C1896" t="s">
        <v>87</v>
      </c>
      <c r="D1896" t="s">
        <v>269</v>
      </c>
      <c r="E1896" t="s">
        <v>223</v>
      </c>
      <c r="F1896" t="s">
        <v>49</v>
      </c>
      <c r="G1896">
        <v>81.78</v>
      </c>
      <c r="H1896">
        <v>1</v>
      </c>
      <c r="I1896">
        <v>1</v>
      </c>
      <c r="J1896" t="s">
        <v>35</v>
      </c>
      <c r="K1896" t="s">
        <v>44</v>
      </c>
      <c r="L1896" t="s">
        <v>70</v>
      </c>
      <c r="M1896" t="s">
        <v>36</v>
      </c>
      <c r="N1896" t="s">
        <v>41</v>
      </c>
    </row>
    <row r="1897" spans="1:14" x14ac:dyDescent="0.3">
      <c r="A1897">
        <v>1896</v>
      </c>
      <c r="B1897" t="s">
        <v>50</v>
      </c>
      <c r="C1897" t="s">
        <v>157</v>
      </c>
      <c r="D1897" t="s">
        <v>282</v>
      </c>
      <c r="E1897" t="s">
        <v>336</v>
      </c>
      <c r="F1897" t="s">
        <v>18</v>
      </c>
      <c r="G1897">
        <v>314.64</v>
      </c>
      <c r="H1897">
        <v>1</v>
      </c>
      <c r="I1897">
        <v>2</v>
      </c>
      <c r="J1897" t="s">
        <v>28</v>
      </c>
      <c r="K1897" t="s">
        <v>66</v>
      </c>
      <c r="L1897" t="s">
        <v>21</v>
      </c>
      <c r="M1897" t="s">
        <v>36</v>
      </c>
      <c r="N1897" t="s">
        <v>30</v>
      </c>
    </row>
    <row r="1898" spans="1:14" x14ac:dyDescent="0.3">
      <c r="A1898">
        <v>1897</v>
      </c>
      <c r="B1898" t="s">
        <v>31</v>
      </c>
      <c r="C1898" t="s">
        <v>16</v>
      </c>
      <c r="D1898" t="s">
        <v>214</v>
      </c>
      <c r="E1898" t="s">
        <v>414</v>
      </c>
      <c r="F1898" t="s">
        <v>49</v>
      </c>
      <c r="G1898">
        <v>57.47</v>
      </c>
      <c r="H1898">
        <v>1</v>
      </c>
      <c r="I1898">
        <v>0</v>
      </c>
      <c r="J1898" t="s">
        <v>55</v>
      </c>
      <c r="K1898" t="s">
        <v>20</v>
      </c>
      <c r="L1898" t="s">
        <v>21</v>
      </c>
      <c r="M1898" t="s">
        <v>36</v>
      </c>
      <c r="N1898" t="s">
        <v>95</v>
      </c>
    </row>
    <row r="1899" spans="1:14" x14ac:dyDescent="0.3">
      <c r="A1899">
        <v>1898</v>
      </c>
      <c r="B1899" t="s">
        <v>37</v>
      </c>
      <c r="C1899" t="s">
        <v>108</v>
      </c>
      <c r="D1899" t="s">
        <v>221</v>
      </c>
      <c r="E1899" t="s">
        <v>101</v>
      </c>
      <c r="F1899" t="s">
        <v>49</v>
      </c>
      <c r="G1899">
        <v>129.68</v>
      </c>
      <c r="H1899">
        <v>3</v>
      </c>
      <c r="I1899">
        <v>1</v>
      </c>
      <c r="J1899" t="s">
        <v>55</v>
      </c>
      <c r="K1899" t="s">
        <v>99</v>
      </c>
      <c r="L1899" t="s">
        <v>21</v>
      </c>
      <c r="M1899" t="s">
        <v>36</v>
      </c>
      <c r="N1899" t="s">
        <v>45</v>
      </c>
    </row>
    <row r="1900" spans="1:14" x14ac:dyDescent="0.3">
      <c r="A1900">
        <v>1899</v>
      </c>
      <c r="B1900" t="s">
        <v>14</v>
      </c>
      <c r="C1900" t="s">
        <v>187</v>
      </c>
      <c r="D1900" t="s">
        <v>167</v>
      </c>
      <c r="E1900" t="s">
        <v>369</v>
      </c>
      <c r="F1900" t="s">
        <v>49</v>
      </c>
      <c r="G1900">
        <v>65.86</v>
      </c>
      <c r="H1900">
        <v>3</v>
      </c>
      <c r="I1900">
        <v>0</v>
      </c>
      <c r="J1900" t="s">
        <v>55</v>
      </c>
      <c r="K1900" t="s">
        <v>99</v>
      </c>
      <c r="L1900" t="s">
        <v>60</v>
      </c>
      <c r="M1900" t="s">
        <v>36</v>
      </c>
      <c r="N1900" t="s">
        <v>23</v>
      </c>
    </row>
    <row r="1901" spans="1:14" x14ac:dyDescent="0.3">
      <c r="A1901">
        <v>1900</v>
      </c>
      <c r="B1901" t="s">
        <v>31</v>
      </c>
      <c r="C1901" t="s">
        <v>115</v>
      </c>
      <c r="D1901" t="s">
        <v>174</v>
      </c>
      <c r="E1901" t="s">
        <v>243</v>
      </c>
      <c r="F1901" t="s">
        <v>27</v>
      </c>
      <c r="G1901">
        <v>154.77000000000001</v>
      </c>
      <c r="H1901">
        <v>2</v>
      </c>
      <c r="I1901">
        <v>1</v>
      </c>
      <c r="J1901" t="s">
        <v>28</v>
      </c>
      <c r="K1901" t="s">
        <v>44</v>
      </c>
      <c r="L1901" t="s">
        <v>21</v>
      </c>
      <c r="M1901" t="s">
        <v>36</v>
      </c>
      <c r="N1901" t="s">
        <v>23</v>
      </c>
    </row>
    <row r="1902" spans="1:14" x14ac:dyDescent="0.3">
      <c r="A1902">
        <v>1901</v>
      </c>
      <c r="B1902" t="s">
        <v>14</v>
      </c>
      <c r="C1902" t="s">
        <v>381</v>
      </c>
      <c r="D1902" t="s">
        <v>438</v>
      </c>
      <c r="E1902" t="s">
        <v>264</v>
      </c>
      <c r="F1902" t="s">
        <v>27</v>
      </c>
      <c r="G1902">
        <v>141.03</v>
      </c>
      <c r="H1902">
        <v>2</v>
      </c>
      <c r="I1902">
        <v>0</v>
      </c>
      <c r="J1902" t="s">
        <v>28</v>
      </c>
      <c r="K1902" t="s">
        <v>29</v>
      </c>
      <c r="L1902" t="s">
        <v>56</v>
      </c>
      <c r="M1902" t="s">
        <v>36</v>
      </c>
      <c r="N1902" t="s">
        <v>41</v>
      </c>
    </row>
    <row r="1903" spans="1:14" x14ac:dyDescent="0.3">
      <c r="A1903">
        <v>1902</v>
      </c>
      <c r="B1903" t="s">
        <v>50</v>
      </c>
      <c r="C1903" t="s">
        <v>285</v>
      </c>
      <c r="D1903" t="s">
        <v>127</v>
      </c>
      <c r="E1903" t="s">
        <v>196</v>
      </c>
      <c r="F1903" t="s">
        <v>54</v>
      </c>
      <c r="G1903">
        <v>368.28</v>
      </c>
      <c r="H1903">
        <v>1</v>
      </c>
      <c r="I1903">
        <v>0</v>
      </c>
      <c r="J1903" t="s">
        <v>28</v>
      </c>
      <c r="K1903" t="s">
        <v>20</v>
      </c>
      <c r="L1903" t="s">
        <v>21</v>
      </c>
      <c r="M1903" t="s">
        <v>36</v>
      </c>
      <c r="N1903" t="s">
        <v>95</v>
      </c>
    </row>
    <row r="1904" spans="1:14" x14ac:dyDescent="0.3">
      <c r="A1904">
        <v>1903</v>
      </c>
      <c r="B1904" t="s">
        <v>50</v>
      </c>
      <c r="C1904" t="s">
        <v>245</v>
      </c>
      <c r="D1904" t="s">
        <v>341</v>
      </c>
      <c r="E1904" t="s">
        <v>204</v>
      </c>
      <c r="F1904" t="s">
        <v>49</v>
      </c>
      <c r="G1904">
        <v>112.59</v>
      </c>
      <c r="H1904">
        <v>1</v>
      </c>
      <c r="I1904">
        <v>0</v>
      </c>
      <c r="J1904" t="s">
        <v>35</v>
      </c>
      <c r="K1904" t="s">
        <v>99</v>
      </c>
      <c r="L1904" t="s">
        <v>21</v>
      </c>
      <c r="M1904" t="s">
        <v>36</v>
      </c>
      <c r="N1904" t="s">
        <v>41</v>
      </c>
    </row>
    <row r="1905" spans="1:14" x14ac:dyDescent="0.3">
      <c r="A1905">
        <v>1904</v>
      </c>
      <c r="B1905" t="s">
        <v>50</v>
      </c>
      <c r="C1905" t="s">
        <v>335</v>
      </c>
      <c r="D1905" t="s">
        <v>338</v>
      </c>
      <c r="E1905" t="s">
        <v>189</v>
      </c>
      <c r="F1905" t="s">
        <v>18</v>
      </c>
      <c r="G1905">
        <v>297.58</v>
      </c>
      <c r="H1905">
        <v>1</v>
      </c>
      <c r="I1905">
        <v>1</v>
      </c>
      <c r="J1905" t="s">
        <v>28</v>
      </c>
      <c r="K1905" t="s">
        <v>20</v>
      </c>
      <c r="L1905" t="s">
        <v>60</v>
      </c>
      <c r="M1905" t="s">
        <v>36</v>
      </c>
      <c r="N1905" t="s">
        <v>23</v>
      </c>
    </row>
    <row r="1906" spans="1:14" x14ac:dyDescent="0.3">
      <c r="A1906">
        <v>1905</v>
      </c>
      <c r="B1906" t="s">
        <v>37</v>
      </c>
      <c r="C1906" t="s">
        <v>293</v>
      </c>
      <c r="D1906" t="s">
        <v>93</v>
      </c>
      <c r="E1906" t="s">
        <v>387</v>
      </c>
      <c r="F1906" t="s">
        <v>49</v>
      </c>
      <c r="G1906">
        <v>100.31</v>
      </c>
      <c r="H1906">
        <v>2</v>
      </c>
      <c r="I1906">
        <v>0</v>
      </c>
      <c r="J1906" t="s">
        <v>35</v>
      </c>
      <c r="K1906" t="s">
        <v>99</v>
      </c>
      <c r="L1906" t="s">
        <v>21</v>
      </c>
      <c r="M1906" t="s">
        <v>36</v>
      </c>
      <c r="N1906" t="s">
        <v>41</v>
      </c>
    </row>
    <row r="1907" spans="1:14" x14ac:dyDescent="0.3">
      <c r="A1907">
        <v>1906</v>
      </c>
      <c r="B1907" t="s">
        <v>14</v>
      </c>
      <c r="C1907" t="s">
        <v>278</v>
      </c>
      <c r="D1907" t="s">
        <v>144</v>
      </c>
      <c r="E1907" t="s">
        <v>79</v>
      </c>
      <c r="F1907" t="s">
        <v>49</v>
      </c>
      <c r="G1907">
        <v>87.25</v>
      </c>
      <c r="H1907">
        <v>4</v>
      </c>
      <c r="I1907">
        <v>0</v>
      </c>
      <c r="J1907" t="s">
        <v>28</v>
      </c>
      <c r="K1907" t="s">
        <v>99</v>
      </c>
      <c r="L1907" t="s">
        <v>56</v>
      </c>
      <c r="M1907" t="s">
        <v>22</v>
      </c>
      <c r="N1907" t="s">
        <v>41</v>
      </c>
    </row>
    <row r="1908" spans="1:14" x14ac:dyDescent="0.3">
      <c r="A1908">
        <v>1907</v>
      </c>
      <c r="B1908" t="s">
        <v>37</v>
      </c>
      <c r="C1908" t="s">
        <v>67</v>
      </c>
      <c r="D1908" t="s">
        <v>249</v>
      </c>
      <c r="E1908" t="s">
        <v>448</v>
      </c>
      <c r="F1908" t="s">
        <v>54</v>
      </c>
      <c r="G1908">
        <v>414.99</v>
      </c>
      <c r="H1908">
        <v>2</v>
      </c>
      <c r="I1908">
        <v>1</v>
      </c>
      <c r="J1908" t="s">
        <v>19</v>
      </c>
      <c r="K1908" t="s">
        <v>20</v>
      </c>
      <c r="L1908" t="s">
        <v>56</v>
      </c>
      <c r="M1908" t="s">
        <v>36</v>
      </c>
      <c r="N1908" t="s">
        <v>41</v>
      </c>
    </row>
    <row r="1909" spans="1:14" x14ac:dyDescent="0.3">
      <c r="A1909">
        <v>1908</v>
      </c>
      <c r="B1909" t="s">
        <v>31</v>
      </c>
      <c r="C1909" t="s">
        <v>307</v>
      </c>
      <c r="D1909" t="s">
        <v>270</v>
      </c>
      <c r="E1909" t="s">
        <v>330</v>
      </c>
      <c r="F1909" t="s">
        <v>54</v>
      </c>
      <c r="G1909">
        <v>332.86</v>
      </c>
      <c r="H1909">
        <v>3</v>
      </c>
      <c r="I1909">
        <v>1</v>
      </c>
      <c r="J1909" t="s">
        <v>94</v>
      </c>
      <c r="K1909" t="s">
        <v>44</v>
      </c>
      <c r="L1909" t="s">
        <v>21</v>
      </c>
      <c r="M1909" t="s">
        <v>36</v>
      </c>
      <c r="N1909" t="s">
        <v>41</v>
      </c>
    </row>
    <row r="1910" spans="1:14" x14ac:dyDescent="0.3">
      <c r="A1910">
        <v>1909</v>
      </c>
      <c r="B1910" t="s">
        <v>37</v>
      </c>
      <c r="C1910" t="s">
        <v>252</v>
      </c>
      <c r="D1910" t="s">
        <v>68</v>
      </c>
      <c r="E1910" t="s">
        <v>404</v>
      </c>
      <c r="F1910" t="s">
        <v>54</v>
      </c>
      <c r="G1910">
        <v>349.22</v>
      </c>
      <c r="H1910">
        <v>2</v>
      </c>
      <c r="I1910">
        <v>0</v>
      </c>
      <c r="J1910" t="s">
        <v>55</v>
      </c>
      <c r="K1910" t="s">
        <v>20</v>
      </c>
      <c r="L1910" t="s">
        <v>70</v>
      </c>
      <c r="M1910" t="s">
        <v>36</v>
      </c>
      <c r="N1910" t="s">
        <v>41</v>
      </c>
    </row>
    <row r="1911" spans="1:14" x14ac:dyDescent="0.3">
      <c r="A1911">
        <v>1910</v>
      </c>
      <c r="B1911" t="s">
        <v>50</v>
      </c>
      <c r="C1911" t="s">
        <v>110</v>
      </c>
      <c r="D1911" t="s">
        <v>48</v>
      </c>
      <c r="E1911" t="s">
        <v>255</v>
      </c>
      <c r="F1911" t="s">
        <v>27</v>
      </c>
      <c r="G1911">
        <v>224.52</v>
      </c>
      <c r="H1911">
        <v>1</v>
      </c>
      <c r="I1911">
        <v>0</v>
      </c>
      <c r="J1911" t="s">
        <v>55</v>
      </c>
      <c r="K1911" t="s">
        <v>44</v>
      </c>
      <c r="L1911" t="s">
        <v>56</v>
      </c>
      <c r="M1911" t="s">
        <v>36</v>
      </c>
      <c r="N1911" t="s">
        <v>45</v>
      </c>
    </row>
    <row r="1912" spans="1:14" x14ac:dyDescent="0.3">
      <c r="A1912">
        <v>1911</v>
      </c>
      <c r="B1912" t="s">
        <v>31</v>
      </c>
      <c r="C1912" t="s">
        <v>279</v>
      </c>
      <c r="D1912" t="s">
        <v>146</v>
      </c>
      <c r="E1912" t="s">
        <v>276</v>
      </c>
      <c r="F1912" t="s">
        <v>18</v>
      </c>
      <c r="G1912">
        <v>244.89</v>
      </c>
      <c r="H1912">
        <v>2</v>
      </c>
      <c r="I1912">
        <v>0</v>
      </c>
      <c r="J1912" t="s">
        <v>35</v>
      </c>
      <c r="K1912" t="s">
        <v>44</v>
      </c>
      <c r="L1912" t="s">
        <v>56</v>
      </c>
      <c r="M1912" t="s">
        <v>36</v>
      </c>
      <c r="N1912" t="s">
        <v>95</v>
      </c>
    </row>
    <row r="1913" spans="1:14" x14ac:dyDescent="0.3">
      <c r="A1913">
        <v>1912</v>
      </c>
      <c r="B1913" t="s">
        <v>31</v>
      </c>
      <c r="C1913" t="s">
        <v>272</v>
      </c>
      <c r="D1913" t="s">
        <v>290</v>
      </c>
      <c r="E1913" t="s">
        <v>152</v>
      </c>
      <c r="F1913" t="s">
        <v>49</v>
      </c>
      <c r="G1913">
        <v>81.52</v>
      </c>
      <c r="H1913">
        <v>2</v>
      </c>
      <c r="I1913">
        <v>0</v>
      </c>
      <c r="J1913" t="s">
        <v>55</v>
      </c>
      <c r="K1913" t="s">
        <v>66</v>
      </c>
      <c r="L1913" t="s">
        <v>60</v>
      </c>
      <c r="M1913" t="s">
        <v>36</v>
      </c>
      <c r="N1913" t="s">
        <v>41</v>
      </c>
    </row>
    <row r="1914" spans="1:14" x14ac:dyDescent="0.3">
      <c r="A1914">
        <v>1913</v>
      </c>
      <c r="B1914" t="s">
        <v>50</v>
      </c>
      <c r="C1914" t="s">
        <v>93</v>
      </c>
      <c r="D1914" t="s">
        <v>279</v>
      </c>
      <c r="E1914" t="s">
        <v>335</v>
      </c>
      <c r="F1914" t="s">
        <v>49</v>
      </c>
      <c r="G1914">
        <v>150.96</v>
      </c>
      <c r="H1914">
        <v>1</v>
      </c>
      <c r="I1914">
        <v>3</v>
      </c>
      <c r="J1914" t="s">
        <v>94</v>
      </c>
      <c r="K1914" t="s">
        <v>44</v>
      </c>
      <c r="L1914" t="s">
        <v>21</v>
      </c>
      <c r="M1914" t="s">
        <v>36</v>
      </c>
      <c r="N1914" t="s">
        <v>41</v>
      </c>
    </row>
    <row r="1915" spans="1:14" x14ac:dyDescent="0.3">
      <c r="A1915">
        <v>1914</v>
      </c>
      <c r="B1915" t="s">
        <v>50</v>
      </c>
      <c r="C1915" t="s">
        <v>84</v>
      </c>
      <c r="D1915" t="s">
        <v>129</v>
      </c>
      <c r="E1915" t="s">
        <v>440</v>
      </c>
      <c r="F1915" t="s">
        <v>49</v>
      </c>
      <c r="G1915">
        <v>109.36</v>
      </c>
      <c r="H1915">
        <v>3</v>
      </c>
      <c r="I1915">
        <v>0</v>
      </c>
      <c r="J1915" t="s">
        <v>55</v>
      </c>
      <c r="K1915" t="s">
        <v>44</v>
      </c>
      <c r="L1915" t="s">
        <v>56</v>
      </c>
      <c r="M1915" t="s">
        <v>36</v>
      </c>
      <c r="N1915" t="s">
        <v>41</v>
      </c>
    </row>
    <row r="1916" spans="1:14" x14ac:dyDescent="0.3">
      <c r="A1916">
        <v>1915</v>
      </c>
      <c r="B1916" t="s">
        <v>31</v>
      </c>
      <c r="C1916" t="s">
        <v>150</v>
      </c>
      <c r="D1916" t="s">
        <v>17</v>
      </c>
      <c r="E1916" t="s">
        <v>146</v>
      </c>
      <c r="F1916" t="s">
        <v>54</v>
      </c>
      <c r="G1916">
        <v>304.85000000000002</v>
      </c>
      <c r="H1916">
        <v>3</v>
      </c>
      <c r="I1916">
        <v>2</v>
      </c>
      <c r="J1916" t="s">
        <v>19</v>
      </c>
      <c r="K1916" t="s">
        <v>66</v>
      </c>
      <c r="L1916" t="s">
        <v>56</v>
      </c>
      <c r="M1916" t="s">
        <v>36</v>
      </c>
      <c r="N1916" t="s">
        <v>23</v>
      </c>
    </row>
    <row r="1917" spans="1:14" x14ac:dyDescent="0.3">
      <c r="A1917">
        <v>1916</v>
      </c>
      <c r="B1917" t="s">
        <v>14</v>
      </c>
      <c r="C1917" t="s">
        <v>243</v>
      </c>
      <c r="D1917" t="s">
        <v>352</v>
      </c>
      <c r="E1917" t="s">
        <v>246</v>
      </c>
      <c r="F1917" t="s">
        <v>49</v>
      </c>
      <c r="G1917">
        <v>88.44</v>
      </c>
      <c r="H1917">
        <v>3</v>
      </c>
      <c r="I1917">
        <v>0</v>
      </c>
      <c r="J1917" t="s">
        <v>19</v>
      </c>
      <c r="K1917" t="s">
        <v>29</v>
      </c>
      <c r="L1917" t="s">
        <v>21</v>
      </c>
      <c r="M1917" t="s">
        <v>22</v>
      </c>
      <c r="N1917" t="s">
        <v>41</v>
      </c>
    </row>
    <row r="1918" spans="1:14" x14ac:dyDescent="0.3">
      <c r="A1918">
        <v>1917</v>
      </c>
      <c r="B1918" t="s">
        <v>37</v>
      </c>
      <c r="C1918" t="s">
        <v>65</v>
      </c>
      <c r="D1918" t="s">
        <v>171</v>
      </c>
      <c r="E1918" t="s">
        <v>158</v>
      </c>
      <c r="F1918" t="s">
        <v>27</v>
      </c>
      <c r="G1918">
        <v>136.38</v>
      </c>
      <c r="H1918">
        <v>2</v>
      </c>
      <c r="I1918">
        <v>2</v>
      </c>
      <c r="J1918" t="s">
        <v>28</v>
      </c>
      <c r="K1918" t="s">
        <v>20</v>
      </c>
      <c r="L1918" t="s">
        <v>21</v>
      </c>
      <c r="M1918" t="s">
        <v>22</v>
      </c>
      <c r="N1918" t="s">
        <v>41</v>
      </c>
    </row>
    <row r="1919" spans="1:14" x14ac:dyDescent="0.3">
      <c r="A1919">
        <v>1918</v>
      </c>
      <c r="B1919" t="s">
        <v>14</v>
      </c>
      <c r="C1919" t="s">
        <v>291</v>
      </c>
      <c r="D1919" t="s">
        <v>453</v>
      </c>
      <c r="E1919" t="s">
        <v>228</v>
      </c>
      <c r="F1919" t="s">
        <v>49</v>
      </c>
      <c r="G1919">
        <v>79.650000000000006</v>
      </c>
      <c r="H1919">
        <v>1</v>
      </c>
      <c r="I1919">
        <v>0</v>
      </c>
      <c r="J1919" t="s">
        <v>55</v>
      </c>
      <c r="K1919" t="s">
        <v>99</v>
      </c>
      <c r="L1919" t="s">
        <v>21</v>
      </c>
      <c r="M1919" t="s">
        <v>36</v>
      </c>
      <c r="N1919" t="s">
        <v>41</v>
      </c>
    </row>
    <row r="1920" spans="1:14" x14ac:dyDescent="0.3">
      <c r="A1920">
        <v>1919</v>
      </c>
      <c r="B1920" t="s">
        <v>31</v>
      </c>
      <c r="C1920" t="s">
        <v>155</v>
      </c>
      <c r="D1920" t="s">
        <v>143</v>
      </c>
      <c r="E1920" t="s">
        <v>299</v>
      </c>
      <c r="F1920" t="s">
        <v>27</v>
      </c>
      <c r="G1920">
        <v>146.22999999999999</v>
      </c>
      <c r="H1920">
        <v>4</v>
      </c>
      <c r="I1920">
        <v>2</v>
      </c>
      <c r="J1920" t="s">
        <v>35</v>
      </c>
      <c r="K1920" t="s">
        <v>20</v>
      </c>
      <c r="L1920" t="s">
        <v>21</v>
      </c>
      <c r="M1920" t="s">
        <v>36</v>
      </c>
      <c r="N1920" t="s">
        <v>41</v>
      </c>
    </row>
    <row r="1921" spans="1:14" x14ac:dyDescent="0.3">
      <c r="A1921">
        <v>1920</v>
      </c>
      <c r="B1921" t="s">
        <v>14</v>
      </c>
      <c r="C1921" t="s">
        <v>301</v>
      </c>
      <c r="D1921" t="s">
        <v>34</v>
      </c>
      <c r="E1921" t="s">
        <v>163</v>
      </c>
      <c r="F1921" t="s">
        <v>27</v>
      </c>
      <c r="G1921">
        <v>121.78</v>
      </c>
      <c r="H1921">
        <v>3</v>
      </c>
      <c r="I1921">
        <v>0</v>
      </c>
      <c r="J1921" t="s">
        <v>19</v>
      </c>
      <c r="K1921" t="s">
        <v>29</v>
      </c>
      <c r="L1921" t="s">
        <v>21</v>
      </c>
      <c r="M1921" t="s">
        <v>36</v>
      </c>
      <c r="N1921" t="s">
        <v>41</v>
      </c>
    </row>
    <row r="1922" spans="1:14" x14ac:dyDescent="0.3">
      <c r="A1922">
        <v>1921</v>
      </c>
      <c r="B1922" t="s">
        <v>50</v>
      </c>
      <c r="C1922" t="s">
        <v>146</v>
      </c>
      <c r="D1922" t="s">
        <v>284</v>
      </c>
      <c r="E1922" t="s">
        <v>276</v>
      </c>
      <c r="F1922" t="s">
        <v>49</v>
      </c>
      <c r="G1922">
        <v>159.04</v>
      </c>
      <c r="H1922">
        <v>2</v>
      </c>
      <c r="I1922">
        <v>0</v>
      </c>
      <c r="J1922" t="s">
        <v>94</v>
      </c>
      <c r="K1922" t="s">
        <v>29</v>
      </c>
      <c r="L1922" t="s">
        <v>60</v>
      </c>
      <c r="M1922" t="s">
        <v>22</v>
      </c>
      <c r="N1922" t="s">
        <v>41</v>
      </c>
    </row>
    <row r="1923" spans="1:14" x14ac:dyDescent="0.3">
      <c r="A1923">
        <v>1922</v>
      </c>
      <c r="B1923" t="s">
        <v>31</v>
      </c>
      <c r="C1923" t="s">
        <v>185</v>
      </c>
      <c r="D1923" t="s">
        <v>152</v>
      </c>
      <c r="E1923" t="s">
        <v>435</v>
      </c>
      <c r="F1923" t="s">
        <v>27</v>
      </c>
      <c r="G1923">
        <v>95.1</v>
      </c>
      <c r="H1923">
        <v>2</v>
      </c>
      <c r="I1923">
        <v>0</v>
      </c>
      <c r="J1923" t="s">
        <v>55</v>
      </c>
      <c r="K1923" t="s">
        <v>66</v>
      </c>
      <c r="L1923" t="s">
        <v>21</v>
      </c>
      <c r="M1923" t="s">
        <v>36</v>
      </c>
      <c r="N1923" t="s">
        <v>95</v>
      </c>
    </row>
    <row r="1924" spans="1:14" x14ac:dyDescent="0.3">
      <c r="A1924">
        <v>1923</v>
      </c>
      <c r="B1924" t="s">
        <v>37</v>
      </c>
      <c r="C1924" t="s">
        <v>310</v>
      </c>
      <c r="D1924" t="s">
        <v>212</v>
      </c>
      <c r="E1924" t="s">
        <v>68</v>
      </c>
      <c r="F1924" t="s">
        <v>54</v>
      </c>
      <c r="G1924">
        <v>538.58000000000004</v>
      </c>
      <c r="H1924">
        <v>4</v>
      </c>
      <c r="I1924">
        <v>1</v>
      </c>
      <c r="J1924" t="s">
        <v>35</v>
      </c>
      <c r="K1924" t="s">
        <v>99</v>
      </c>
      <c r="L1924" t="s">
        <v>60</v>
      </c>
      <c r="M1924" t="s">
        <v>36</v>
      </c>
      <c r="N1924" t="s">
        <v>23</v>
      </c>
    </row>
    <row r="1925" spans="1:14" x14ac:dyDescent="0.3">
      <c r="A1925">
        <v>1924</v>
      </c>
      <c r="B1925" t="s">
        <v>14</v>
      </c>
      <c r="C1925" t="s">
        <v>144</v>
      </c>
      <c r="D1925" t="s">
        <v>145</v>
      </c>
      <c r="E1925" t="s">
        <v>127</v>
      </c>
      <c r="F1925" t="s">
        <v>27</v>
      </c>
      <c r="G1925">
        <v>137.51</v>
      </c>
      <c r="H1925">
        <v>1</v>
      </c>
      <c r="I1925">
        <v>1</v>
      </c>
      <c r="J1925" t="s">
        <v>19</v>
      </c>
      <c r="K1925" t="s">
        <v>44</v>
      </c>
      <c r="L1925" t="s">
        <v>21</v>
      </c>
      <c r="M1925" t="s">
        <v>36</v>
      </c>
      <c r="N1925" t="s">
        <v>41</v>
      </c>
    </row>
    <row r="1926" spans="1:14" x14ac:dyDescent="0.3">
      <c r="A1926">
        <v>1925</v>
      </c>
      <c r="B1926" t="s">
        <v>31</v>
      </c>
      <c r="C1926" t="s">
        <v>428</v>
      </c>
      <c r="D1926" t="s">
        <v>422</v>
      </c>
      <c r="E1926" t="s">
        <v>257</v>
      </c>
      <c r="F1926" t="s">
        <v>49</v>
      </c>
      <c r="G1926">
        <v>103.22</v>
      </c>
      <c r="H1926">
        <v>2</v>
      </c>
      <c r="I1926">
        <v>0</v>
      </c>
      <c r="J1926" t="s">
        <v>28</v>
      </c>
      <c r="K1926" t="s">
        <v>44</v>
      </c>
      <c r="L1926" t="s">
        <v>21</v>
      </c>
      <c r="M1926" t="s">
        <v>36</v>
      </c>
      <c r="N1926" t="s">
        <v>41</v>
      </c>
    </row>
    <row r="1927" spans="1:14" x14ac:dyDescent="0.3">
      <c r="A1927">
        <v>1926</v>
      </c>
      <c r="B1927" t="s">
        <v>31</v>
      </c>
      <c r="C1927" t="s">
        <v>57</v>
      </c>
      <c r="D1927" t="s">
        <v>409</v>
      </c>
      <c r="E1927" t="s">
        <v>307</v>
      </c>
      <c r="F1927" t="s">
        <v>27</v>
      </c>
      <c r="G1927">
        <v>103.38</v>
      </c>
      <c r="H1927">
        <v>1</v>
      </c>
      <c r="I1927">
        <v>0</v>
      </c>
      <c r="J1927" t="s">
        <v>35</v>
      </c>
      <c r="K1927" t="s">
        <v>44</v>
      </c>
      <c r="L1927" t="s">
        <v>21</v>
      </c>
      <c r="M1927" t="s">
        <v>36</v>
      </c>
      <c r="N1927" t="s">
        <v>23</v>
      </c>
    </row>
    <row r="1928" spans="1:14" x14ac:dyDescent="0.3">
      <c r="A1928">
        <v>1927</v>
      </c>
      <c r="B1928" t="s">
        <v>50</v>
      </c>
      <c r="C1928" t="s">
        <v>79</v>
      </c>
      <c r="D1928" t="s">
        <v>87</v>
      </c>
      <c r="E1928" t="s">
        <v>169</v>
      </c>
      <c r="F1928" t="s">
        <v>49</v>
      </c>
      <c r="G1928">
        <v>118.49</v>
      </c>
      <c r="H1928">
        <v>2</v>
      </c>
      <c r="I1928">
        <v>1</v>
      </c>
      <c r="J1928" t="s">
        <v>55</v>
      </c>
      <c r="K1928" t="s">
        <v>20</v>
      </c>
      <c r="L1928" t="s">
        <v>21</v>
      </c>
      <c r="M1928" t="s">
        <v>36</v>
      </c>
      <c r="N1928" t="s">
        <v>41</v>
      </c>
    </row>
    <row r="1929" spans="1:14" x14ac:dyDescent="0.3">
      <c r="A1929">
        <v>1928</v>
      </c>
      <c r="B1929" t="s">
        <v>31</v>
      </c>
      <c r="C1929" t="s">
        <v>364</v>
      </c>
      <c r="D1929" t="s">
        <v>185</v>
      </c>
      <c r="E1929" t="s">
        <v>424</v>
      </c>
      <c r="F1929" t="s">
        <v>49</v>
      </c>
      <c r="G1929">
        <v>102.25</v>
      </c>
      <c r="H1929">
        <v>2</v>
      </c>
      <c r="I1929">
        <v>1</v>
      </c>
      <c r="J1929" t="s">
        <v>28</v>
      </c>
      <c r="K1929" t="s">
        <v>29</v>
      </c>
      <c r="L1929" t="s">
        <v>56</v>
      </c>
      <c r="M1929" t="s">
        <v>22</v>
      </c>
      <c r="N1929" t="s">
        <v>41</v>
      </c>
    </row>
    <row r="1930" spans="1:14" x14ac:dyDescent="0.3">
      <c r="A1930">
        <v>1929</v>
      </c>
      <c r="B1930" t="s">
        <v>37</v>
      </c>
      <c r="C1930" t="s">
        <v>110</v>
      </c>
      <c r="D1930" t="s">
        <v>254</v>
      </c>
      <c r="E1930" t="s">
        <v>213</v>
      </c>
      <c r="F1930" t="s">
        <v>27</v>
      </c>
      <c r="G1930">
        <v>212.97</v>
      </c>
      <c r="H1930">
        <v>2</v>
      </c>
      <c r="I1930">
        <v>0</v>
      </c>
      <c r="J1930" t="s">
        <v>28</v>
      </c>
      <c r="K1930" t="s">
        <v>99</v>
      </c>
      <c r="L1930" t="s">
        <v>21</v>
      </c>
      <c r="M1930" t="s">
        <v>36</v>
      </c>
      <c r="N1930" t="s">
        <v>41</v>
      </c>
    </row>
    <row r="1931" spans="1:14" x14ac:dyDescent="0.3">
      <c r="A1931">
        <v>1930</v>
      </c>
      <c r="B1931" t="s">
        <v>31</v>
      </c>
      <c r="C1931" t="s">
        <v>213</v>
      </c>
      <c r="D1931" t="s">
        <v>360</v>
      </c>
      <c r="E1931" t="s">
        <v>308</v>
      </c>
      <c r="F1931" t="s">
        <v>27</v>
      </c>
      <c r="G1931">
        <v>159.56</v>
      </c>
      <c r="H1931">
        <v>3</v>
      </c>
      <c r="I1931">
        <v>1</v>
      </c>
      <c r="J1931" t="s">
        <v>28</v>
      </c>
      <c r="K1931" t="s">
        <v>20</v>
      </c>
      <c r="L1931" t="s">
        <v>56</v>
      </c>
      <c r="M1931" t="s">
        <v>36</v>
      </c>
      <c r="N1931" t="s">
        <v>23</v>
      </c>
    </row>
    <row r="1932" spans="1:14" x14ac:dyDescent="0.3">
      <c r="A1932">
        <v>1931</v>
      </c>
      <c r="B1932" t="s">
        <v>31</v>
      </c>
      <c r="C1932" t="s">
        <v>373</v>
      </c>
      <c r="D1932" t="s">
        <v>241</v>
      </c>
      <c r="E1932" t="s">
        <v>93</v>
      </c>
      <c r="F1932" t="s">
        <v>27</v>
      </c>
      <c r="G1932">
        <v>98.41</v>
      </c>
      <c r="H1932">
        <v>1</v>
      </c>
      <c r="I1932">
        <v>1</v>
      </c>
      <c r="J1932" t="s">
        <v>94</v>
      </c>
      <c r="K1932" t="s">
        <v>29</v>
      </c>
      <c r="L1932" t="s">
        <v>21</v>
      </c>
      <c r="M1932" t="s">
        <v>36</v>
      </c>
      <c r="N1932" t="s">
        <v>41</v>
      </c>
    </row>
    <row r="1933" spans="1:14" x14ac:dyDescent="0.3">
      <c r="A1933">
        <v>1932</v>
      </c>
      <c r="B1933" t="s">
        <v>14</v>
      </c>
      <c r="C1933" t="s">
        <v>214</v>
      </c>
      <c r="D1933" t="s">
        <v>207</v>
      </c>
      <c r="E1933" t="s">
        <v>15</v>
      </c>
      <c r="F1933" t="s">
        <v>49</v>
      </c>
      <c r="G1933">
        <v>70.12</v>
      </c>
      <c r="H1933">
        <v>2</v>
      </c>
      <c r="I1933">
        <v>0</v>
      </c>
      <c r="J1933" t="s">
        <v>55</v>
      </c>
      <c r="K1933" t="s">
        <v>44</v>
      </c>
      <c r="L1933" t="s">
        <v>56</v>
      </c>
      <c r="M1933" t="s">
        <v>36</v>
      </c>
      <c r="N1933" t="s">
        <v>41</v>
      </c>
    </row>
    <row r="1934" spans="1:14" x14ac:dyDescent="0.3">
      <c r="A1934">
        <v>1933</v>
      </c>
      <c r="B1934" t="s">
        <v>37</v>
      </c>
      <c r="C1934" t="s">
        <v>350</v>
      </c>
      <c r="D1934" t="s">
        <v>328</v>
      </c>
      <c r="E1934" t="s">
        <v>256</v>
      </c>
      <c r="F1934" t="s">
        <v>18</v>
      </c>
      <c r="G1934">
        <v>232.67</v>
      </c>
      <c r="H1934">
        <v>1</v>
      </c>
      <c r="I1934">
        <v>2</v>
      </c>
      <c r="J1934" t="s">
        <v>55</v>
      </c>
      <c r="K1934" t="s">
        <v>66</v>
      </c>
      <c r="L1934" t="s">
        <v>60</v>
      </c>
      <c r="M1934" t="s">
        <v>22</v>
      </c>
      <c r="N1934" t="s">
        <v>41</v>
      </c>
    </row>
    <row r="1935" spans="1:14" x14ac:dyDescent="0.3">
      <c r="A1935">
        <v>1934</v>
      </c>
      <c r="B1935" t="s">
        <v>31</v>
      </c>
      <c r="C1935" t="s">
        <v>369</v>
      </c>
      <c r="D1935" t="s">
        <v>219</v>
      </c>
      <c r="E1935" t="s">
        <v>434</v>
      </c>
      <c r="F1935" t="s">
        <v>27</v>
      </c>
      <c r="G1935">
        <v>114.35</v>
      </c>
      <c r="H1935">
        <v>2</v>
      </c>
      <c r="I1935">
        <v>0</v>
      </c>
      <c r="J1935" t="s">
        <v>35</v>
      </c>
      <c r="K1935" t="s">
        <v>29</v>
      </c>
      <c r="L1935" t="s">
        <v>60</v>
      </c>
      <c r="M1935" t="s">
        <v>22</v>
      </c>
      <c r="N1935" t="s">
        <v>23</v>
      </c>
    </row>
    <row r="1936" spans="1:14" x14ac:dyDescent="0.3">
      <c r="A1936">
        <v>1935</v>
      </c>
      <c r="B1936" t="s">
        <v>14</v>
      </c>
      <c r="C1936" t="s">
        <v>91</v>
      </c>
      <c r="D1936" t="s">
        <v>126</v>
      </c>
      <c r="E1936" t="s">
        <v>300</v>
      </c>
      <c r="F1936" t="s">
        <v>54</v>
      </c>
      <c r="G1936">
        <v>278.63</v>
      </c>
      <c r="H1936">
        <v>1</v>
      </c>
      <c r="I1936">
        <v>0</v>
      </c>
      <c r="J1936" t="s">
        <v>28</v>
      </c>
      <c r="K1936" t="s">
        <v>20</v>
      </c>
      <c r="L1936" t="s">
        <v>21</v>
      </c>
      <c r="M1936" t="s">
        <v>22</v>
      </c>
      <c r="N1936" t="s">
        <v>95</v>
      </c>
    </row>
    <row r="1937" spans="1:14" x14ac:dyDescent="0.3">
      <c r="A1937">
        <v>1936</v>
      </c>
      <c r="B1937" t="s">
        <v>37</v>
      </c>
      <c r="C1937" t="s">
        <v>412</v>
      </c>
      <c r="D1937" t="s">
        <v>286</v>
      </c>
      <c r="E1937" t="s">
        <v>342</v>
      </c>
      <c r="F1937" t="s">
        <v>49</v>
      </c>
      <c r="G1937">
        <v>135.38</v>
      </c>
      <c r="H1937">
        <v>1</v>
      </c>
      <c r="I1937">
        <v>0</v>
      </c>
      <c r="J1937" t="s">
        <v>28</v>
      </c>
      <c r="K1937" t="s">
        <v>20</v>
      </c>
      <c r="L1937" t="s">
        <v>60</v>
      </c>
      <c r="M1937" t="s">
        <v>22</v>
      </c>
      <c r="N1937" t="s">
        <v>41</v>
      </c>
    </row>
    <row r="1938" spans="1:14" x14ac:dyDescent="0.3">
      <c r="A1938">
        <v>1937</v>
      </c>
      <c r="B1938" t="s">
        <v>31</v>
      </c>
      <c r="C1938" t="s">
        <v>115</v>
      </c>
      <c r="D1938" t="s">
        <v>88</v>
      </c>
      <c r="E1938" t="s">
        <v>265</v>
      </c>
      <c r="F1938" t="s">
        <v>27</v>
      </c>
      <c r="G1938">
        <v>129.6</v>
      </c>
      <c r="H1938">
        <v>2</v>
      </c>
      <c r="I1938">
        <v>0</v>
      </c>
      <c r="J1938" t="s">
        <v>35</v>
      </c>
      <c r="K1938" t="s">
        <v>66</v>
      </c>
      <c r="L1938" t="s">
        <v>21</v>
      </c>
      <c r="M1938" t="s">
        <v>22</v>
      </c>
      <c r="N1938" t="s">
        <v>95</v>
      </c>
    </row>
    <row r="1939" spans="1:14" x14ac:dyDescent="0.3">
      <c r="A1939">
        <v>1938</v>
      </c>
      <c r="B1939" t="s">
        <v>14</v>
      </c>
      <c r="C1939" t="s">
        <v>58</v>
      </c>
      <c r="D1939" t="s">
        <v>433</v>
      </c>
      <c r="E1939" t="s">
        <v>316</v>
      </c>
      <c r="F1939" t="s">
        <v>18</v>
      </c>
      <c r="G1939">
        <v>250.18</v>
      </c>
      <c r="H1939">
        <v>4</v>
      </c>
      <c r="I1939">
        <v>0</v>
      </c>
      <c r="J1939" t="s">
        <v>19</v>
      </c>
      <c r="K1939" t="s">
        <v>99</v>
      </c>
      <c r="L1939" t="s">
        <v>21</v>
      </c>
      <c r="M1939" t="s">
        <v>22</v>
      </c>
      <c r="N1939" t="s">
        <v>41</v>
      </c>
    </row>
    <row r="1940" spans="1:14" x14ac:dyDescent="0.3">
      <c r="A1940">
        <v>1939</v>
      </c>
      <c r="B1940" t="s">
        <v>50</v>
      </c>
      <c r="C1940" t="s">
        <v>38</v>
      </c>
      <c r="D1940" t="s">
        <v>134</v>
      </c>
      <c r="E1940" t="s">
        <v>345</v>
      </c>
      <c r="F1940" t="s">
        <v>49</v>
      </c>
      <c r="G1940">
        <v>83.26</v>
      </c>
      <c r="H1940">
        <v>1</v>
      </c>
      <c r="I1940">
        <v>0</v>
      </c>
      <c r="J1940" t="s">
        <v>28</v>
      </c>
      <c r="K1940" t="s">
        <v>20</v>
      </c>
      <c r="L1940" t="s">
        <v>70</v>
      </c>
      <c r="M1940" t="s">
        <v>22</v>
      </c>
      <c r="N1940" t="s">
        <v>41</v>
      </c>
    </row>
    <row r="1941" spans="1:14" x14ac:dyDescent="0.3">
      <c r="A1941">
        <v>1940</v>
      </c>
      <c r="B1941" t="s">
        <v>14</v>
      </c>
      <c r="C1941" t="s">
        <v>403</v>
      </c>
      <c r="D1941" t="s">
        <v>227</v>
      </c>
      <c r="E1941" t="s">
        <v>359</v>
      </c>
      <c r="F1941" t="s">
        <v>49</v>
      </c>
      <c r="G1941">
        <v>92.77</v>
      </c>
      <c r="H1941">
        <v>3</v>
      </c>
      <c r="I1941">
        <v>0</v>
      </c>
      <c r="J1941" t="s">
        <v>55</v>
      </c>
      <c r="K1941" t="s">
        <v>44</v>
      </c>
      <c r="L1941" t="s">
        <v>21</v>
      </c>
      <c r="M1941" t="s">
        <v>36</v>
      </c>
      <c r="N1941" t="s">
        <v>23</v>
      </c>
    </row>
    <row r="1942" spans="1:14" x14ac:dyDescent="0.3">
      <c r="A1942">
        <v>1941</v>
      </c>
      <c r="B1942" t="s">
        <v>50</v>
      </c>
      <c r="C1942" t="s">
        <v>161</v>
      </c>
      <c r="D1942" t="s">
        <v>407</v>
      </c>
      <c r="E1942" t="s">
        <v>47</v>
      </c>
      <c r="F1942" t="s">
        <v>27</v>
      </c>
      <c r="G1942">
        <v>225.96</v>
      </c>
      <c r="H1942">
        <v>1</v>
      </c>
      <c r="I1942">
        <v>1</v>
      </c>
      <c r="J1942" t="s">
        <v>55</v>
      </c>
      <c r="K1942" t="s">
        <v>20</v>
      </c>
      <c r="L1942" t="s">
        <v>21</v>
      </c>
      <c r="M1942" t="s">
        <v>36</v>
      </c>
      <c r="N1942" t="s">
        <v>30</v>
      </c>
    </row>
    <row r="1943" spans="1:14" x14ac:dyDescent="0.3">
      <c r="A1943">
        <v>1942</v>
      </c>
      <c r="B1943" t="s">
        <v>14</v>
      </c>
      <c r="C1943" t="s">
        <v>332</v>
      </c>
      <c r="D1943" t="s">
        <v>349</v>
      </c>
      <c r="E1943" t="s">
        <v>229</v>
      </c>
      <c r="F1943" t="s">
        <v>18</v>
      </c>
      <c r="G1943">
        <v>250.64</v>
      </c>
      <c r="H1943">
        <v>2</v>
      </c>
      <c r="I1943">
        <v>0</v>
      </c>
      <c r="J1943" t="s">
        <v>35</v>
      </c>
      <c r="K1943" t="s">
        <v>29</v>
      </c>
      <c r="L1943" t="s">
        <v>56</v>
      </c>
      <c r="M1943" t="s">
        <v>36</v>
      </c>
      <c r="N1943" t="s">
        <v>30</v>
      </c>
    </row>
    <row r="1944" spans="1:14" x14ac:dyDescent="0.3">
      <c r="A1944">
        <v>1943</v>
      </c>
      <c r="B1944" t="s">
        <v>50</v>
      </c>
      <c r="C1944" t="s">
        <v>257</v>
      </c>
      <c r="D1944" t="s">
        <v>240</v>
      </c>
      <c r="E1944" t="s">
        <v>386</v>
      </c>
      <c r="F1944" t="s">
        <v>18</v>
      </c>
      <c r="G1944">
        <v>354.87</v>
      </c>
      <c r="H1944">
        <v>2</v>
      </c>
      <c r="I1944">
        <v>1</v>
      </c>
      <c r="J1944" t="s">
        <v>28</v>
      </c>
      <c r="K1944" t="s">
        <v>44</v>
      </c>
      <c r="L1944" t="s">
        <v>56</v>
      </c>
      <c r="M1944" t="s">
        <v>36</v>
      </c>
      <c r="N1944" t="s">
        <v>41</v>
      </c>
    </row>
    <row r="1945" spans="1:14" x14ac:dyDescent="0.3">
      <c r="A1945">
        <v>1944</v>
      </c>
      <c r="B1945" t="s">
        <v>14</v>
      </c>
      <c r="C1945" t="s">
        <v>102</v>
      </c>
      <c r="D1945" t="s">
        <v>149</v>
      </c>
      <c r="E1945" t="s">
        <v>276</v>
      </c>
      <c r="F1945" t="s">
        <v>18</v>
      </c>
      <c r="G1945">
        <v>171.61</v>
      </c>
      <c r="H1945">
        <v>1</v>
      </c>
      <c r="I1945">
        <v>1</v>
      </c>
      <c r="J1945" t="s">
        <v>28</v>
      </c>
      <c r="K1945" t="s">
        <v>99</v>
      </c>
      <c r="L1945" t="s">
        <v>56</v>
      </c>
      <c r="M1945" t="s">
        <v>22</v>
      </c>
      <c r="N1945" t="s">
        <v>41</v>
      </c>
    </row>
    <row r="1946" spans="1:14" x14ac:dyDescent="0.3">
      <c r="A1946">
        <v>1945</v>
      </c>
      <c r="B1946" t="s">
        <v>14</v>
      </c>
      <c r="C1946" t="s">
        <v>86</v>
      </c>
      <c r="D1946" t="s">
        <v>158</v>
      </c>
      <c r="E1946" t="s">
        <v>196</v>
      </c>
      <c r="F1946" t="s">
        <v>18</v>
      </c>
      <c r="G1946">
        <v>255.3</v>
      </c>
      <c r="H1946">
        <v>3</v>
      </c>
      <c r="I1946">
        <v>0</v>
      </c>
      <c r="J1946" t="s">
        <v>35</v>
      </c>
      <c r="K1946" t="s">
        <v>66</v>
      </c>
      <c r="L1946" t="s">
        <v>21</v>
      </c>
      <c r="M1946" t="s">
        <v>36</v>
      </c>
      <c r="N1946" t="s">
        <v>23</v>
      </c>
    </row>
    <row r="1947" spans="1:14" x14ac:dyDescent="0.3">
      <c r="A1947">
        <v>1946</v>
      </c>
      <c r="B1947" t="s">
        <v>31</v>
      </c>
      <c r="C1947" t="s">
        <v>299</v>
      </c>
      <c r="D1947" t="s">
        <v>273</v>
      </c>
      <c r="E1947" t="s">
        <v>189</v>
      </c>
      <c r="F1947" t="s">
        <v>49</v>
      </c>
      <c r="G1947">
        <v>112.25</v>
      </c>
      <c r="H1947">
        <v>1</v>
      </c>
      <c r="I1947">
        <v>0</v>
      </c>
      <c r="J1947" t="s">
        <v>35</v>
      </c>
      <c r="K1947" t="s">
        <v>44</v>
      </c>
      <c r="L1947" t="s">
        <v>60</v>
      </c>
      <c r="M1947" t="s">
        <v>36</v>
      </c>
      <c r="N1947" t="s">
        <v>23</v>
      </c>
    </row>
    <row r="1948" spans="1:14" x14ac:dyDescent="0.3">
      <c r="A1948">
        <v>1947</v>
      </c>
      <c r="B1948" t="s">
        <v>37</v>
      </c>
      <c r="C1948" t="s">
        <v>360</v>
      </c>
      <c r="D1948" t="s">
        <v>168</v>
      </c>
      <c r="E1948" t="s">
        <v>452</v>
      </c>
      <c r="F1948" t="s">
        <v>18</v>
      </c>
      <c r="G1948">
        <v>194.09</v>
      </c>
      <c r="H1948">
        <v>1</v>
      </c>
      <c r="I1948">
        <v>2</v>
      </c>
      <c r="J1948" t="s">
        <v>55</v>
      </c>
      <c r="K1948" t="s">
        <v>20</v>
      </c>
      <c r="L1948" t="s">
        <v>60</v>
      </c>
      <c r="M1948" t="s">
        <v>22</v>
      </c>
      <c r="N1948" t="s">
        <v>45</v>
      </c>
    </row>
    <row r="1949" spans="1:14" x14ac:dyDescent="0.3">
      <c r="A1949">
        <v>1948</v>
      </c>
      <c r="B1949" t="s">
        <v>31</v>
      </c>
      <c r="C1949" t="s">
        <v>280</v>
      </c>
      <c r="D1949" t="s">
        <v>267</v>
      </c>
      <c r="E1949" t="s">
        <v>305</v>
      </c>
      <c r="F1949" t="s">
        <v>54</v>
      </c>
      <c r="G1949">
        <v>419.39</v>
      </c>
      <c r="H1949">
        <v>1</v>
      </c>
      <c r="I1949">
        <v>1</v>
      </c>
      <c r="J1949" t="s">
        <v>28</v>
      </c>
      <c r="K1949" t="s">
        <v>20</v>
      </c>
      <c r="L1949" t="s">
        <v>21</v>
      </c>
      <c r="M1949" t="s">
        <v>36</v>
      </c>
      <c r="N1949" t="s">
        <v>41</v>
      </c>
    </row>
    <row r="1950" spans="1:14" x14ac:dyDescent="0.3">
      <c r="A1950">
        <v>1949</v>
      </c>
      <c r="B1950" t="s">
        <v>50</v>
      </c>
      <c r="C1950" t="s">
        <v>87</v>
      </c>
      <c r="D1950" t="s">
        <v>77</v>
      </c>
      <c r="E1950" t="s">
        <v>327</v>
      </c>
      <c r="F1950" t="s">
        <v>49</v>
      </c>
      <c r="G1950">
        <v>96.84</v>
      </c>
      <c r="H1950">
        <v>2</v>
      </c>
      <c r="I1950">
        <v>0</v>
      </c>
      <c r="J1950" t="s">
        <v>55</v>
      </c>
      <c r="K1950" t="s">
        <v>29</v>
      </c>
      <c r="L1950" t="s">
        <v>56</v>
      </c>
      <c r="M1950" t="s">
        <v>36</v>
      </c>
      <c r="N1950" t="s">
        <v>41</v>
      </c>
    </row>
    <row r="1951" spans="1:14" x14ac:dyDescent="0.3">
      <c r="A1951">
        <v>1950</v>
      </c>
      <c r="B1951" t="s">
        <v>50</v>
      </c>
      <c r="C1951" t="s">
        <v>378</v>
      </c>
      <c r="D1951" t="s">
        <v>265</v>
      </c>
      <c r="E1951" t="s">
        <v>231</v>
      </c>
      <c r="F1951" t="s">
        <v>27</v>
      </c>
      <c r="G1951">
        <v>243.64</v>
      </c>
      <c r="H1951">
        <v>1</v>
      </c>
      <c r="I1951">
        <v>0</v>
      </c>
      <c r="J1951" t="s">
        <v>28</v>
      </c>
      <c r="K1951" t="s">
        <v>44</v>
      </c>
      <c r="L1951" t="s">
        <v>21</v>
      </c>
      <c r="M1951" t="s">
        <v>36</v>
      </c>
      <c r="N1951" t="s">
        <v>23</v>
      </c>
    </row>
    <row r="1952" spans="1:14" x14ac:dyDescent="0.3">
      <c r="A1952">
        <v>1951</v>
      </c>
      <c r="B1952" t="s">
        <v>37</v>
      </c>
      <c r="C1952" t="s">
        <v>152</v>
      </c>
      <c r="D1952" t="s">
        <v>328</v>
      </c>
      <c r="E1952" t="s">
        <v>442</v>
      </c>
      <c r="F1952" t="s">
        <v>27</v>
      </c>
      <c r="G1952">
        <v>119.33</v>
      </c>
      <c r="H1952">
        <v>2</v>
      </c>
      <c r="I1952">
        <v>2</v>
      </c>
      <c r="J1952" t="s">
        <v>19</v>
      </c>
      <c r="K1952" t="s">
        <v>20</v>
      </c>
      <c r="L1952" t="s">
        <v>60</v>
      </c>
      <c r="M1952" t="s">
        <v>22</v>
      </c>
      <c r="N1952" t="s">
        <v>41</v>
      </c>
    </row>
    <row r="1953" spans="1:14" x14ac:dyDescent="0.3">
      <c r="A1953">
        <v>1952</v>
      </c>
      <c r="B1953" t="s">
        <v>14</v>
      </c>
      <c r="C1953" t="s">
        <v>275</v>
      </c>
      <c r="D1953" t="s">
        <v>231</v>
      </c>
      <c r="E1953" t="s">
        <v>315</v>
      </c>
      <c r="F1953" t="s">
        <v>27</v>
      </c>
      <c r="G1953">
        <v>126.76</v>
      </c>
      <c r="H1953">
        <v>1</v>
      </c>
      <c r="I1953">
        <v>0</v>
      </c>
      <c r="J1953" t="s">
        <v>55</v>
      </c>
      <c r="K1953" t="s">
        <v>29</v>
      </c>
      <c r="L1953" t="s">
        <v>21</v>
      </c>
      <c r="M1953" t="s">
        <v>36</v>
      </c>
      <c r="N1953" t="s">
        <v>41</v>
      </c>
    </row>
    <row r="1954" spans="1:14" x14ac:dyDescent="0.3">
      <c r="A1954">
        <v>1953</v>
      </c>
      <c r="B1954" t="s">
        <v>37</v>
      </c>
      <c r="C1954" t="s">
        <v>252</v>
      </c>
      <c r="D1954" t="s">
        <v>47</v>
      </c>
      <c r="E1954" t="s">
        <v>459</v>
      </c>
      <c r="F1954" t="s">
        <v>27</v>
      </c>
      <c r="G1954">
        <v>209.36</v>
      </c>
      <c r="H1954">
        <v>3</v>
      </c>
      <c r="I1954">
        <v>0</v>
      </c>
      <c r="J1954" t="s">
        <v>35</v>
      </c>
      <c r="K1954" t="s">
        <v>29</v>
      </c>
      <c r="L1954" t="s">
        <v>60</v>
      </c>
      <c r="M1954" t="s">
        <v>22</v>
      </c>
      <c r="N1954" t="s">
        <v>41</v>
      </c>
    </row>
    <row r="1955" spans="1:14" x14ac:dyDescent="0.3">
      <c r="A1955">
        <v>1954</v>
      </c>
      <c r="B1955" t="s">
        <v>37</v>
      </c>
      <c r="C1955" t="s">
        <v>451</v>
      </c>
      <c r="D1955" t="s">
        <v>391</v>
      </c>
      <c r="E1955" t="s">
        <v>332</v>
      </c>
      <c r="F1955" t="s">
        <v>49</v>
      </c>
      <c r="G1955">
        <v>74.569999999999993</v>
      </c>
      <c r="H1955">
        <v>3</v>
      </c>
      <c r="I1955">
        <v>0</v>
      </c>
      <c r="J1955" t="s">
        <v>28</v>
      </c>
      <c r="K1955" t="s">
        <v>29</v>
      </c>
      <c r="L1955" t="s">
        <v>70</v>
      </c>
      <c r="M1955" t="s">
        <v>22</v>
      </c>
      <c r="N1955" t="s">
        <v>41</v>
      </c>
    </row>
    <row r="1956" spans="1:14" x14ac:dyDescent="0.3">
      <c r="A1956">
        <v>1955</v>
      </c>
      <c r="B1956" t="s">
        <v>31</v>
      </c>
      <c r="C1956" t="s">
        <v>287</v>
      </c>
      <c r="D1956" t="s">
        <v>356</v>
      </c>
      <c r="E1956" t="s">
        <v>113</v>
      </c>
      <c r="F1956" t="s">
        <v>54</v>
      </c>
      <c r="G1956">
        <v>238.87</v>
      </c>
      <c r="H1956">
        <v>1</v>
      </c>
      <c r="I1956">
        <v>2</v>
      </c>
      <c r="J1956" t="s">
        <v>94</v>
      </c>
      <c r="K1956" t="s">
        <v>66</v>
      </c>
      <c r="L1956" t="s">
        <v>70</v>
      </c>
      <c r="M1956" t="s">
        <v>36</v>
      </c>
      <c r="N1956" t="s">
        <v>41</v>
      </c>
    </row>
    <row r="1957" spans="1:14" x14ac:dyDescent="0.3">
      <c r="A1957">
        <v>1956</v>
      </c>
      <c r="B1957" t="s">
        <v>37</v>
      </c>
      <c r="C1957" t="s">
        <v>268</v>
      </c>
      <c r="D1957" t="s">
        <v>58</v>
      </c>
      <c r="E1957" t="s">
        <v>307</v>
      </c>
      <c r="F1957" t="s">
        <v>27</v>
      </c>
      <c r="G1957">
        <v>167.79</v>
      </c>
      <c r="H1957">
        <v>2</v>
      </c>
      <c r="I1957">
        <v>0</v>
      </c>
      <c r="J1957" t="s">
        <v>28</v>
      </c>
      <c r="K1957" t="s">
        <v>44</v>
      </c>
      <c r="L1957" t="s">
        <v>21</v>
      </c>
      <c r="M1957" t="s">
        <v>36</v>
      </c>
      <c r="N1957" t="s">
        <v>41</v>
      </c>
    </row>
    <row r="1958" spans="1:14" x14ac:dyDescent="0.3">
      <c r="A1958">
        <v>1957</v>
      </c>
      <c r="B1958" t="s">
        <v>37</v>
      </c>
      <c r="C1958" t="s">
        <v>169</v>
      </c>
      <c r="D1958" t="s">
        <v>351</v>
      </c>
      <c r="E1958" t="s">
        <v>48</v>
      </c>
      <c r="F1958" t="s">
        <v>49</v>
      </c>
      <c r="G1958">
        <v>98.15</v>
      </c>
      <c r="H1958">
        <v>1</v>
      </c>
      <c r="I1958">
        <v>2</v>
      </c>
      <c r="J1958" t="s">
        <v>35</v>
      </c>
      <c r="K1958" t="s">
        <v>29</v>
      </c>
      <c r="L1958" t="s">
        <v>21</v>
      </c>
      <c r="M1958" t="s">
        <v>36</v>
      </c>
      <c r="N1958" t="s">
        <v>41</v>
      </c>
    </row>
    <row r="1959" spans="1:14" x14ac:dyDescent="0.3">
      <c r="A1959">
        <v>1958</v>
      </c>
      <c r="B1959" t="s">
        <v>14</v>
      </c>
      <c r="C1959" t="s">
        <v>407</v>
      </c>
      <c r="D1959" t="s">
        <v>362</v>
      </c>
      <c r="E1959" t="s">
        <v>306</v>
      </c>
      <c r="F1959" t="s">
        <v>18</v>
      </c>
      <c r="G1959">
        <v>189.55</v>
      </c>
      <c r="H1959">
        <v>4</v>
      </c>
      <c r="I1959">
        <v>1</v>
      </c>
      <c r="J1959" t="s">
        <v>28</v>
      </c>
      <c r="K1959" t="s">
        <v>44</v>
      </c>
      <c r="L1959" t="s">
        <v>21</v>
      </c>
      <c r="M1959" t="s">
        <v>22</v>
      </c>
      <c r="N1959" t="s">
        <v>41</v>
      </c>
    </row>
    <row r="1960" spans="1:14" x14ac:dyDescent="0.3">
      <c r="A1960">
        <v>1959</v>
      </c>
      <c r="B1960" t="s">
        <v>37</v>
      </c>
      <c r="C1960" t="s">
        <v>86</v>
      </c>
      <c r="D1960" t="s">
        <v>302</v>
      </c>
      <c r="E1960" t="s">
        <v>154</v>
      </c>
      <c r="F1960" t="s">
        <v>54</v>
      </c>
      <c r="G1960">
        <v>377.13</v>
      </c>
      <c r="H1960">
        <v>3</v>
      </c>
      <c r="I1960">
        <v>1</v>
      </c>
      <c r="J1960" t="s">
        <v>28</v>
      </c>
      <c r="K1960" t="s">
        <v>29</v>
      </c>
      <c r="L1960" t="s">
        <v>21</v>
      </c>
      <c r="M1960" t="s">
        <v>36</v>
      </c>
      <c r="N1960" t="s">
        <v>41</v>
      </c>
    </row>
    <row r="1961" spans="1:14" x14ac:dyDescent="0.3">
      <c r="A1961">
        <v>1960</v>
      </c>
      <c r="B1961" t="s">
        <v>31</v>
      </c>
      <c r="C1961" t="s">
        <v>129</v>
      </c>
      <c r="D1961" t="s">
        <v>67</v>
      </c>
      <c r="E1961" t="s">
        <v>333</v>
      </c>
      <c r="F1961" t="s">
        <v>49</v>
      </c>
      <c r="G1961">
        <v>69.98</v>
      </c>
      <c r="H1961">
        <v>4</v>
      </c>
      <c r="I1961">
        <v>0</v>
      </c>
      <c r="J1961" t="s">
        <v>28</v>
      </c>
      <c r="K1961" t="s">
        <v>29</v>
      </c>
      <c r="L1961" t="s">
        <v>21</v>
      </c>
      <c r="M1961" t="s">
        <v>36</v>
      </c>
      <c r="N1961" t="s">
        <v>45</v>
      </c>
    </row>
    <row r="1962" spans="1:14" x14ac:dyDescent="0.3">
      <c r="A1962">
        <v>1961</v>
      </c>
      <c r="B1962" t="s">
        <v>50</v>
      </c>
      <c r="C1962" t="s">
        <v>215</v>
      </c>
      <c r="D1962" t="s">
        <v>207</v>
      </c>
      <c r="E1962" t="s">
        <v>153</v>
      </c>
      <c r="F1962" t="s">
        <v>27</v>
      </c>
      <c r="G1962">
        <v>143.49</v>
      </c>
      <c r="H1962">
        <v>2</v>
      </c>
      <c r="I1962">
        <v>1</v>
      </c>
      <c r="J1962" t="s">
        <v>19</v>
      </c>
      <c r="K1962" t="s">
        <v>29</v>
      </c>
      <c r="L1962" t="s">
        <v>56</v>
      </c>
      <c r="M1962" t="s">
        <v>36</v>
      </c>
      <c r="N1962" t="s">
        <v>41</v>
      </c>
    </row>
    <row r="1963" spans="1:14" x14ac:dyDescent="0.3">
      <c r="A1963">
        <v>1962</v>
      </c>
      <c r="B1963" t="s">
        <v>50</v>
      </c>
      <c r="C1963" t="s">
        <v>78</v>
      </c>
      <c r="D1963" t="s">
        <v>242</v>
      </c>
      <c r="E1963" t="s">
        <v>223</v>
      </c>
      <c r="F1963" t="s">
        <v>18</v>
      </c>
      <c r="G1963">
        <v>307.94</v>
      </c>
      <c r="H1963">
        <v>1</v>
      </c>
      <c r="I1963">
        <v>0</v>
      </c>
      <c r="J1963" t="s">
        <v>35</v>
      </c>
      <c r="K1963" t="s">
        <v>99</v>
      </c>
      <c r="L1963" t="s">
        <v>21</v>
      </c>
      <c r="M1963" t="s">
        <v>22</v>
      </c>
      <c r="N1963" t="s">
        <v>41</v>
      </c>
    </row>
    <row r="1964" spans="1:14" x14ac:dyDescent="0.3">
      <c r="A1964">
        <v>1963</v>
      </c>
      <c r="B1964" t="s">
        <v>31</v>
      </c>
      <c r="C1964" t="s">
        <v>322</v>
      </c>
      <c r="D1964" t="s">
        <v>115</v>
      </c>
      <c r="E1964" t="s">
        <v>405</v>
      </c>
      <c r="F1964" t="s">
        <v>54</v>
      </c>
      <c r="G1964">
        <v>428.61</v>
      </c>
      <c r="H1964">
        <v>3</v>
      </c>
      <c r="I1964">
        <v>0</v>
      </c>
      <c r="J1964" t="s">
        <v>35</v>
      </c>
      <c r="K1964" t="s">
        <v>20</v>
      </c>
      <c r="L1964" t="s">
        <v>56</v>
      </c>
      <c r="M1964" t="s">
        <v>36</v>
      </c>
      <c r="N1964" t="s">
        <v>41</v>
      </c>
    </row>
    <row r="1965" spans="1:14" x14ac:dyDescent="0.3">
      <c r="A1965">
        <v>1964</v>
      </c>
      <c r="B1965" t="s">
        <v>50</v>
      </c>
      <c r="C1965" t="s">
        <v>275</v>
      </c>
      <c r="D1965" t="s">
        <v>186</v>
      </c>
      <c r="E1965" t="s">
        <v>312</v>
      </c>
      <c r="F1965" t="s">
        <v>18</v>
      </c>
      <c r="G1965">
        <v>231.71</v>
      </c>
      <c r="H1965">
        <v>1</v>
      </c>
      <c r="I1965">
        <v>0</v>
      </c>
      <c r="J1965" t="s">
        <v>28</v>
      </c>
      <c r="K1965" t="s">
        <v>20</v>
      </c>
      <c r="L1965" t="s">
        <v>56</v>
      </c>
      <c r="M1965" t="s">
        <v>36</v>
      </c>
      <c r="N1965" t="s">
        <v>41</v>
      </c>
    </row>
    <row r="1966" spans="1:14" x14ac:dyDescent="0.3">
      <c r="A1966">
        <v>1965</v>
      </c>
      <c r="B1966" t="s">
        <v>31</v>
      </c>
      <c r="C1966" t="s">
        <v>96</v>
      </c>
      <c r="D1966" t="s">
        <v>68</v>
      </c>
      <c r="E1966" t="s">
        <v>359</v>
      </c>
      <c r="F1966" t="s">
        <v>18</v>
      </c>
      <c r="G1966">
        <v>219.02</v>
      </c>
      <c r="H1966">
        <v>1</v>
      </c>
      <c r="I1966">
        <v>0</v>
      </c>
      <c r="J1966" t="s">
        <v>35</v>
      </c>
      <c r="K1966" t="s">
        <v>20</v>
      </c>
      <c r="L1966" t="s">
        <v>21</v>
      </c>
      <c r="M1966" t="s">
        <v>36</v>
      </c>
      <c r="N1966" t="s">
        <v>30</v>
      </c>
    </row>
    <row r="1967" spans="1:14" x14ac:dyDescent="0.3">
      <c r="A1967">
        <v>1966</v>
      </c>
      <c r="B1967" t="s">
        <v>31</v>
      </c>
      <c r="C1967" t="s">
        <v>241</v>
      </c>
      <c r="D1967" t="s">
        <v>26</v>
      </c>
      <c r="E1967" t="s">
        <v>374</v>
      </c>
      <c r="F1967" t="s">
        <v>27</v>
      </c>
      <c r="G1967">
        <v>127.37</v>
      </c>
      <c r="H1967">
        <v>2</v>
      </c>
      <c r="I1967">
        <v>1</v>
      </c>
      <c r="J1967" t="s">
        <v>28</v>
      </c>
      <c r="K1967" t="s">
        <v>29</v>
      </c>
      <c r="L1967" t="s">
        <v>60</v>
      </c>
      <c r="M1967" t="s">
        <v>22</v>
      </c>
      <c r="N1967" t="s">
        <v>41</v>
      </c>
    </row>
    <row r="1968" spans="1:14" x14ac:dyDescent="0.3">
      <c r="A1968">
        <v>1967</v>
      </c>
      <c r="B1968" t="s">
        <v>37</v>
      </c>
      <c r="C1968" t="s">
        <v>160</v>
      </c>
      <c r="D1968" t="s">
        <v>79</v>
      </c>
      <c r="E1968" t="s">
        <v>346</v>
      </c>
      <c r="F1968" t="s">
        <v>27</v>
      </c>
      <c r="G1968">
        <v>141.68</v>
      </c>
      <c r="H1968">
        <v>2</v>
      </c>
      <c r="I1968">
        <v>0</v>
      </c>
      <c r="J1968" t="s">
        <v>28</v>
      </c>
      <c r="K1968" t="s">
        <v>29</v>
      </c>
      <c r="L1968" t="s">
        <v>21</v>
      </c>
      <c r="M1968" t="s">
        <v>36</v>
      </c>
      <c r="N1968" t="s">
        <v>23</v>
      </c>
    </row>
    <row r="1969" spans="1:14" x14ac:dyDescent="0.3">
      <c r="A1969">
        <v>1968</v>
      </c>
      <c r="B1969" t="s">
        <v>50</v>
      </c>
      <c r="C1969" t="s">
        <v>328</v>
      </c>
      <c r="D1969" t="s">
        <v>280</v>
      </c>
      <c r="E1969" t="s">
        <v>275</v>
      </c>
      <c r="F1969" t="s">
        <v>49</v>
      </c>
      <c r="G1969">
        <v>125.27</v>
      </c>
      <c r="H1969">
        <v>4</v>
      </c>
      <c r="I1969">
        <v>1</v>
      </c>
      <c r="J1969" t="s">
        <v>19</v>
      </c>
      <c r="K1969" t="s">
        <v>44</v>
      </c>
      <c r="L1969" t="s">
        <v>56</v>
      </c>
      <c r="M1969" t="s">
        <v>36</v>
      </c>
      <c r="N1969" t="s">
        <v>41</v>
      </c>
    </row>
    <row r="1970" spans="1:14" x14ac:dyDescent="0.3">
      <c r="A1970">
        <v>1969</v>
      </c>
      <c r="B1970" t="s">
        <v>14</v>
      </c>
      <c r="C1970" t="s">
        <v>142</v>
      </c>
      <c r="D1970" t="s">
        <v>125</v>
      </c>
      <c r="E1970" t="s">
        <v>388</v>
      </c>
      <c r="F1970" t="s">
        <v>27</v>
      </c>
      <c r="G1970">
        <v>180.38</v>
      </c>
      <c r="H1970">
        <v>2</v>
      </c>
      <c r="I1970">
        <v>0</v>
      </c>
      <c r="J1970" t="s">
        <v>19</v>
      </c>
      <c r="K1970" t="s">
        <v>44</v>
      </c>
      <c r="L1970" t="s">
        <v>21</v>
      </c>
      <c r="M1970" t="s">
        <v>36</v>
      </c>
      <c r="N1970" t="s">
        <v>45</v>
      </c>
    </row>
    <row r="1971" spans="1:14" x14ac:dyDescent="0.3">
      <c r="A1971">
        <v>1970</v>
      </c>
      <c r="B1971" t="s">
        <v>50</v>
      </c>
      <c r="C1971" t="s">
        <v>125</v>
      </c>
      <c r="D1971" t="s">
        <v>278</v>
      </c>
      <c r="E1971" t="s">
        <v>32</v>
      </c>
      <c r="F1971" t="s">
        <v>18</v>
      </c>
      <c r="G1971">
        <v>362.03</v>
      </c>
      <c r="H1971">
        <v>1</v>
      </c>
      <c r="I1971">
        <v>0</v>
      </c>
      <c r="J1971" t="s">
        <v>19</v>
      </c>
      <c r="K1971" t="s">
        <v>99</v>
      </c>
      <c r="L1971" t="s">
        <v>60</v>
      </c>
      <c r="M1971" t="s">
        <v>22</v>
      </c>
      <c r="N1971" t="s">
        <v>41</v>
      </c>
    </row>
    <row r="1972" spans="1:14" x14ac:dyDescent="0.3">
      <c r="A1972">
        <v>1971</v>
      </c>
      <c r="B1972" t="s">
        <v>14</v>
      </c>
      <c r="C1972" t="s">
        <v>263</v>
      </c>
      <c r="D1972" t="s">
        <v>371</v>
      </c>
      <c r="E1972" t="s">
        <v>194</v>
      </c>
      <c r="F1972" t="s">
        <v>49</v>
      </c>
      <c r="G1972">
        <v>125.91</v>
      </c>
      <c r="H1972">
        <v>1</v>
      </c>
      <c r="I1972">
        <v>1</v>
      </c>
      <c r="J1972" t="s">
        <v>28</v>
      </c>
      <c r="K1972" t="s">
        <v>44</v>
      </c>
      <c r="L1972" t="s">
        <v>56</v>
      </c>
      <c r="M1972" t="s">
        <v>36</v>
      </c>
      <c r="N1972" t="s">
        <v>41</v>
      </c>
    </row>
    <row r="1973" spans="1:14" x14ac:dyDescent="0.3">
      <c r="A1973">
        <v>1972</v>
      </c>
      <c r="B1973" t="s">
        <v>50</v>
      </c>
      <c r="C1973" t="s">
        <v>221</v>
      </c>
      <c r="D1973" t="s">
        <v>334</v>
      </c>
      <c r="E1973" t="s">
        <v>323</v>
      </c>
      <c r="F1973" t="s">
        <v>27</v>
      </c>
      <c r="G1973">
        <v>243.99</v>
      </c>
      <c r="H1973">
        <v>2</v>
      </c>
      <c r="I1973">
        <v>1</v>
      </c>
      <c r="J1973" t="s">
        <v>28</v>
      </c>
      <c r="K1973" t="s">
        <v>44</v>
      </c>
      <c r="L1973" t="s">
        <v>21</v>
      </c>
      <c r="M1973" t="s">
        <v>22</v>
      </c>
      <c r="N1973" t="s">
        <v>41</v>
      </c>
    </row>
    <row r="1974" spans="1:14" x14ac:dyDescent="0.3">
      <c r="A1974">
        <v>1973</v>
      </c>
      <c r="B1974" t="s">
        <v>31</v>
      </c>
      <c r="C1974" t="s">
        <v>344</v>
      </c>
      <c r="D1974" t="s">
        <v>274</v>
      </c>
      <c r="E1974" t="s">
        <v>92</v>
      </c>
      <c r="F1974" t="s">
        <v>49</v>
      </c>
      <c r="G1974">
        <v>85.87</v>
      </c>
      <c r="H1974">
        <v>1</v>
      </c>
      <c r="I1974">
        <v>1</v>
      </c>
      <c r="J1974" t="s">
        <v>28</v>
      </c>
      <c r="K1974" t="s">
        <v>29</v>
      </c>
      <c r="L1974" t="s">
        <v>56</v>
      </c>
      <c r="M1974" t="s">
        <v>36</v>
      </c>
      <c r="N1974" t="s">
        <v>41</v>
      </c>
    </row>
    <row r="1975" spans="1:14" x14ac:dyDescent="0.3">
      <c r="A1975">
        <v>1974</v>
      </c>
      <c r="B1975" t="s">
        <v>31</v>
      </c>
      <c r="C1975" t="s">
        <v>89</v>
      </c>
      <c r="D1975" t="s">
        <v>288</v>
      </c>
      <c r="E1975" t="s">
        <v>322</v>
      </c>
      <c r="F1975" t="s">
        <v>49</v>
      </c>
      <c r="G1975">
        <v>61.34</v>
      </c>
      <c r="H1975">
        <v>2</v>
      </c>
      <c r="I1975">
        <v>1</v>
      </c>
      <c r="J1975" t="s">
        <v>35</v>
      </c>
      <c r="K1975" t="s">
        <v>20</v>
      </c>
      <c r="L1975" t="s">
        <v>21</v>
      </c>
      <c r="M1975" t="s">
        <v>36</v>
      </c>
      <c r="N1975" t="s">
        <v>30</v>
      </c>
    </row>
    <row r="1976" spans="1:14" x14ac:dyDescent="0.3">
      <c r="A1976">
        <v>1975</v>
      </c>
      <c r="B1976" t="s">
        <v>50</v>
      </c>
      <c r="C1976" t="s">
        <v>356</v>
      </c>
      <c r="D1976" t="s">
        <v>393</v>
      </c>
      <c r="E1976" t="s">
        <v>220</v>
      </c>
      <c r="F1976" t="s">
        <v>27</v>
      </c>
      <c r="G1976">
        <v>246.22</v>
      </c>
      <c r="H1976">
        <v>4</v>
      </c>
      <c r="I1976">
        <v>0</v>
      </c>
      <c r="J1976" t="s">
        <v>35</v>
      </c>
      <c r="K1976" t="s">
        <v>29</v>
      </c>
      <c r="L1976" t="s">
        <v>60</v>
      </c>
      <c r="M1976" t="s">
        <v>36</v>
      </c>
      <c r="N1976" t="s">
        <v>41</v>
      </c>
    </row>
    <row r="1977" spans="1:14" x14ac:dyDescent="0.3">
      <c r="A1977">
        <v>1976</v>
      </c>
      <c r="B1977" t="s">
        <v>14</v>
      </c>
      <c r="C1977" t="s">
        <v>147</v>
      </c>
      <c r="D1977" t="s">
        <v>16</v>
      </c>
      <c r="E1977" t="s">
        <v>208</v>
      </c>
      <c r="F1977" t="s">
        <v>49</v>
      </c>
      <c r="G1977">
        <v>110.55</v>
      </c>
      <c r="H1977">
        <v>4</v>
      </c>
      <c r="I1977">
        <v>0</v>
      </c>
      <c r="J1977" t="s">
        <v>28</v>
      </c>
      <c r="K1977" t="s">
        <v>20</v>
      </c>
      <c r="L1977" t="s">
        <v>56</v>
      </c>
      <c r="M1977" t="s">
        <v>22</v>
      </c>
      <c r="N1977" t="s">
        <v>95</v>
      </c>
    </row>
    <row r="1978" spans="1:14" x14ac:dyDescent="0.3">
      <c r="A1978">
        <v>1977</v>
      </c>
      <c r="B1978" t="s">
        <v>50</v>
      </c>
      <c r="C1978" t="s">
        <v>297</v>
      </c>
      <c r="D1978" t="s">
        <v>305</v>
      </c>
      <c r="E1978" t="s">
        <v>86</v>
      </c>
      <c r="F1978" t="s">
        <v>54</v>
      </c>
      <c r="G1978">
        <v>609.47</v>
      </c>
      <c r="H1978">
        <v>3</v>
      </c>
      <c r="I1978">
        <v>1</v>
      </c>
      <c r="J1978" t="s">
        <v>55</v>
      </c>
      <c r="K1978" t="s">
        <v>29</v>
      </c>
      <c r="L1978" t="s">
        <v>60</v>
      </c>
      <c r="M1978" t="s">
        <v>36</v>
      </c>
      <c r="N1978" t="s">
        <v>41</v>
      </c>
    </row>
    <row r="1979" spans="1:14" x14ac:dyDescent="0.3">
      <c r="A1979">
        <v>1978</v>
      </c>
      <c r="B1979" t="s">
        <v>37</v>
      </c>
      <c r="C1979" t="s">
        <v>193</v>
      </c>
      <c r="D1979" t="s">
        <v>399</v>
      </c>
      <c r="E1979" t="s">
        <v>176</v>
      </c>
      <c r="F1979" t="s">
        <v>49</v>
      </c>
      <c r="G1979">
        <v>81.680000000000007</v>
      </c>
      <c r="H1979">
        <v>1</v>
      </c>
      <c r="I1979">
        <v>0</v>
      </c>
      <c r="J1979" t="s">
        <v>19</v>
      </c>
      <c r="K1979" t="s">
        <v>44</v>
      </c>
      <c r="L1979" t="s">
        <v>56</v>
      </c>
      <c r="M1979" t="s">
        <v>36</v>
      </c>
      <c r="N1979" t="s">
        <v>23</v>
      </c>
    </row>
    <row r="1980" spans="1:14" x14ac:dyDescent="0.3">
      <c r="A1980">
        <v>1979</v>
      </c>
      <c r="B1980" t="s">
        <v>14</v>
      </c>
      <c r="C1980" t="s">
        <v>269</v>
      </c>
      <c r="D1980" t="s">
        <v>276</v>
      </c>
      <c r="E1980" t="s">
        <v>425</v>
      </c>
      <c r="F1980" t="s">
        <v>18</v>
      </c>
      <c r="G1980">
        <v>220.45</v>
      </c>
      <c r="H1980">
        <v>2</v>
      </c>
      <c r="I1980">
        <v>0</v>
      </c>
      <c r="J1980" t="s">
        <v>28</v>
      </c>
      <c r="K1980" t="s">
        <v>20</v>
      </c>
      <c r="L1980" t="s">
        <v>56</v>
      </c>
      <c r="M1980" t="s">
        <v>22</v>
      </c>
      <c r="N1980" t="s">
        <v>41</v>
      </c>
    </row>
    <row r="1981" spans="1:14" x14ac:dyDescent="0.3">
      <c r="A1981">
        <v>1980</v>
      </c>
      <c r="B1981" t="s">
        <v>14</v>
      </c>
      <c r="C1981" t="s">
        <v>32</v>
      </c>
      <c r="D1981" t="s">
        <v>77</v>
      </c>
      <c r="E1981" t="s">
        <v>160</v>
      </c>
      <c r="F1981" t="s">
        <v>18</v>
      </c>
      <c r="G1981">
        <v>235.29</v>
      </c>
      <c r="H1981">
        <v>1</v>
      </c>
      <c r="I1981">
        <v>1</v>
      </c>
      <c r="J1981" t="s">
        <v>19</v>
      </c>
      <c r="K1981" t="s">
        <v>66</v>
      </c>
      <c r="L1981" t="s">
        <v>21</v>
      </c>
      <c r="M1981" t="s">
        <v>36</v>
      </c>
      <c r="N1981" t="s">
        <v>41</v>
      </c>
    </row>
    <row r="1982" spans="1:14" x14ac:dyDescent="0.3">
      <c r="A1982">
        <v>1981</v>
      </c>
      <c r="B1982" t="s">
        <v>37</v>
      </c>
      <c r="C1982" t="s">
        <v>140</v>
      </c>
      <c r="D1982" t="s">
        <v>256</v>
      </c>
      <c r="E1982" t="s">
        <v>186</v>
      </c>
      <c r="F1982" t="s">
        <v>49</v>
      </c>
      <c r="G1982">
        <v>140.49</v>
      </c>
      <c r="H1982">
        <v>2</v>
      </c>
      <c r="I1982">
        <v>0</v>
      </c>
      <c r="J1982" t="s">
        <v>19</v>
      </c>
      <c r="K1982" t="s">
        <v>20</v>
      </c>
      <c r="L1982" t="s">
        <v>56</v>
      </c>
      <c r="M1982" t="s">
        <v>36</v>
      </c>
      <c r="N1982" t="s">
        <v>41</v>
      </c>
    </row>
    <row r="1983" spans="1:14" x14ac:dyDescent="0.3">
      <c r="A1983">
        <v>1982</v>
      </c>
      <c r="B1983" t="s">
        <v>37</v>
      </c>
      <c r="C1983" t="s">
        <v>203</v>
      </c>
      <c r="D1983" t="s">
        <v>204</v>
      </c>
      <c r="E1983" t="s">
        <v>197</v>
      </c>
      <c r="F1983" t="s">
        <v>49</v>
      </c>
      <c r="G1983">
        <v>127.07</v>
      </c>
      <c r="H1983">
        <v>1</v>
      </c>
      <c r="I1983">
        <v>0</v>
      </c>
      <c r="J1983" t="s">
        <v>35</v>
      </c>
      <c r="K1983" t="s">
        <v>66</v>
      </c>
      <c r="L1983" t="s">
        <v>56</v>
      </c>
      <c r="M1983" t="s">
        <v>36</v>
      </c>
      <c r="N1983" t="s">
        <v>45</v>
      </c>
    </row>
    <row r="1984" spans="1:14" x14ac:dyDescent="0.3">
      <c r="A1984">
        <v>1983</v>
      </c>
      <c r="B1984" t="s">
        <v>50</v>
      </c>
      <c r="C1984" t="s">
        <v>379</v>
      </c>
      <c r="D1984" t="s">
        <v>163</v>
      </c>
      <c r="E1984" t="s">
        <v>316</v>
      </c>
      <c r="F1984" t="s">
        <v>49</v>
      </c>
      <c r="G1984">
        <v>99.65</v>
      </c>
      <c r="H1984">
        <v>2</v>
      </c>
      <c r="I1984">
        <v>0</v>
      </c>
      <c r="J1984" t="s">
        <v>94</v>
      </c>
      <c r="K1984" t="s">
        <v>20</v>
      </c>
      <c r="L1984" t="s">
        <v>21</v>
      </c>
      <c r="M1984" t="s">
        <v>36</v>
      </c>
      <c r="N1984" t="s">
        <v>45</v>
      </c>
    </row>
    <row r="1985" spans="1:14" x14ac:dyDescent="0.3">
      <c r="A1985">
        <v>1984</v>
      </c>
      <c r="B1985" t="s">
        <v>50</v>
      </c>
      <c r="C1985" t="s">
        <v>196</v>
      </c>
      <c r="D1985" t="s">
        <v>279</v>
      </c>
      <c r="E1985" t="s">
        <v>321</v>
      </c>
      <c r="F1985" t="s">
        <v>49</v>
      </c>
      <c r="G1985">
        <v>145.47999999999999</v>
      </c>
      <c r="H1985">
        <v>2</v>
      </c>
      <c r="I1985">
        <v>0</v>
      </c>
      <c r="J1985" t="s">
        <v>28</v>
      </c>
      <c r="K1985" t="s">
        <v>29</v>
      </c>
      <c r="L1985" t="s">
        <v>21</v>
      </c>
      <c r="M1985" t="s">
        <v>36</v>
      </c>
      <c r="N1985" t="s">
        <v>23</v>
      </c>
    </row>
    <row r="1986" spans="1:14" x14ac:dyDescent="0.3">
      <c r="A1986">
        <v>1985</v>
      </c>
      <c r="B1986" t="s">
        <v>50</v>
      </c>
      <c r="C1986" t="s">
        <v>139</v>
      </c>
      <c r="D1986" t="s">
        <v>428</v>
      </c>
      <c r="E1986" t="s">
        <v>241</v>
      </c>
      <c r="F1986" t="s">
        <v>18</v>
      </c>
      <c r="G1986">
        <v>199.68</v>
      </c>
      <c r="H1986">
        <v>1</v>
      </c>
      <c r="I1986">
        <v>0</v>
      </c>
      <c r="J1986" t="s">
        <v>28</v>
      </c>
      <c r="K1986" t="s">
        <v>20</v>
      </c>
      <c r="L1986" t="s">
        <v>56</v>
      </c>
      <c r="M1986" t="s">
        <v>22</v>
      </c>
      <c r="N1986" t="s">
        <v>23</v>
      </c>
    </row>
    <row r="1987" spans="1:14" x14ac:dyDescent="0.3">
      <c r="A1987">
        <v>1986</v>
      </c>
      <c r="B1987" t="s">
        <v>50</v>
      </c>
      <c r="C1987" t="s">
        <v>78</v>
      </c>
      <c r="D1987" t="s">
        <v>269</v>
      </c>
      <c r="E1987" t="s">
        <v>304</v>
      </c>
      <c r="F1987" t="s">
        <v>18</v>
      </c>
      <c r="G1987">
        <v>335.5</v>
      </c>
      <c r="H1987">
        <v>2</v>
      </c>
      <c r="I1987">
        <v>2</v>
      </c>
      <c r="J1987" t="s">
        <v>35</v>
      </c>
      <c r="K1987" t="s">
        <v>44</v>
      </c>
      <c r="L1987" t="s">
        <v>21</v>
      </c>
      <c r="M1987" t="s">
        <v>22</v>
      </c>
      <c r="N1987" t="s">
        <v>95</v>
      </c>
    </row>
    <row r="1988" spans="1:14" x14ac:dyDescent="0.3">
      <c r="A1988">
        <v>1987</v>
      </c>
      <c r="B1988" t="s">
        <v>31</v>
      </c>
      <c r="C1988" t="s">
        <v>257</v>
      </c>
      <c r="D1988" t="s">
        <v>241</v>
      </c>
      <c r="E1988" t="s">
        <v>163</v>
      </c>
      <c r="F1988" t="s">
        <v>18</v>
      </c>
      <c r="G1988">
        <v>144.05000000000001</v>
      </c>
      <c r="H1988">
        <v>3</v>
      </c>
      <c r="I1988">
        <v>2</v>
      </c>
      <c r="J1988" t="s">
        <v>55</v>
      </c>
      <c r="K1988" t="s">
        <v>20</v>
      </c>
      <c r="L1988" t="s">
        <v>21</v>
      </c>
      <c r="M1988" t="s">
        <v>22</v>
      </c>
      <c r="N1988" t="s">
        <v>41</v>
      </c>
    </row>
    <row r="1989" spans="1:14" x14ac:dyDescent="0.3">
      <c r="A1989">
        <v>1988</v>
      </c>
      <c r="B1989" t="s">
        <v>37</v>
      </c>
      <c r="C1989" t="s">
        <v>291</v>
      </c>
      <c r="D1989" t="s">
        <v>390</v>
      </c>
      <c r="E1989" t="s">
        <v>289</v>
      </c>
      <c r="F1989" t="s">
        <v>54</v>
      </c>
      <c r="G1989">
        <v>542.26</v>
      </c>
      <c r="H1989">
        <v>4</v>
      </c>
      <c r="I1989">
        <v>0</v>
      </c>
      <c r="J1989" t="s">
        <v>35</v>
      </c>
      <c r="K1989" t="s">
        <v>99</v>
      </c>
      <c r="L1989" t="s">
        <v>60</v>
      </c>
      <c r="M1989" t="s">
        <v>22</v>
      </c>
      <c r="N1989" t="s">
        <v>41</v>
      </c>
    </row>
    <row r="1990" spans="1:14" x14ac:dyDescent="0.3">
      <c r="A1990">
        <v>1989</v>
      </c>
      <c r="B1990" t="s">
        <v>37</v>
      </c>
      <c r="C1990" t="s">
        <v>289</v>
      </c>
      <c r="D1990" t="s">
        <v>296</v>
      </c>
      <c r="E1990" t="s">
        <v>151</v>
      </c>
      <c r="F1990" t="s">
        <v>49</v>
      </c>
      <c r="G1990">
        <v>121.58</v>
      </c>
      <c r="H1990">
        <v>4</v>
      </c>
      <c r="I1990">
        <v>3</v>
      </c>
      <c r="J1990" t="s">
        <v>35</v>
      </c>
      <c r="K1990" t="s">
        <v>29</v>
      </c>
      <c r="L1990" t="s">
        <v>21</v>
      </c>
      <c r="M1990" t="s">
        <v>36</v>
      </c>
      <c r="N1990" t="s">
        <v>41</v>
      </c>
    </row>
    <row r="1991" spans="1:14" x14ac:dyDescent="0.3">
      <c r="A1991">
        <v>1990</v>
      </c>
      <c r="B1991" t="s">
        <v>31</v>
      </c>
      <c r="C1991" t="s">
        <v>390</v>
      </c>
      <c r="D1991" t="s">
        <v>322</v>
      </c>
      <c r="E1991" t="s">
        <v>272</v>
      </c>
      <c r="F1991" t="s">
        <v>49</v>
      </c>
      <c r="G1991">
        <v>73.260000000000005</v>
      </c>
      <c r="H1991">
        <v>2</v>
      </c>
      <c r="I1991">
        <v>0</v>
      </c>
      <c r="J1991" t="s">
        <v>28</v>
      </c>
      <c r="K1991" t="s">
        <v>29</v>
      </c>
      <c r="L1991" t="s">
        <v>21</v>
      </c>
      <c r="M1991" t="s">
        <v>22</v>
      </c>
      <c r="N1991" t="s">
        <v>30</v>
      </c>
    </row>
    <row r="1992" spans="1:14" x14ac:dyDescent="0.3">
      <c r="A1992">
        <v>1991</v>
      </c>
      <c r="B1992" t="s">
        <v>31</v>
      </c>
      <c r="C1992" t="s">
        <v>93</v>
      </c>
      <c r="D1992" t="s">
        <v>303</v>
      </c>
      <c r="E1992" t="s">
        <v>33</v>
      </c>
      <c r="F1992" t="s">
        <v>49</v>
      </c>
      <c r="G1992">
        <v>86.67</v>
      </c>
      <c r="H1992">
        <v>2</v>
      </c>
      <c r="I1992">
        <v>0</v>
      </c>
      <c r="J1992" t="s">
        <v>28</v>
      </c>
      <c r="K1992" t="s">
        <v>44</v>
      </c>
      <c r="L1992" t="s">
        <v>21</v>
      </c>
      <c r="M1992" t="s">
        <v>36</v>
      </c>
      <c r="N1992" t="s">
        <v>41</v>
      </c>
    </row>
    <row r="1993" spans="1:14" x14ac:dyDescent="0.3">
      <c r="A1993">
        <v>1992</v>
      </c>
      <c r="B1993" t="s">
        <v>50</v>
      </c>
      <c r="C1993" t="s">
        <v>424</v>
      </c>
      <c r="D1993" t="s">
        <v>102</v>
      </c>
      <c r="E1993" t="s">
        <v>311</v>
      </c>
      <c r="F1993" t="s">
        <v>27</v>
      </c>
      <c r="G1993">
        <v>179</v>
      </c>
      <c r="H1993">
        <v>1</v>
      </c>
      <c r="I1993">
        <v>0</v>
      </c>
      <c r="J1993" t="s">
        <v>28</v>
      </c>
      <c r="K1993" t="s">
        <v>66</v>
      </c>
      <c r="L1993" t="s">
        <v>21</v>
      </c>
      <c r="M1993" t="s">
        <v>22</v>
      </c>
      <c r="N1993" t="s">
        <v>23</v>
      </c>
    </row>
    <row r="1994" spans="1:14" x14ac:dyDescent="0.3">
      <c r="A1994">
        <v>1993</v>
      </c>
      <c r="B1994" t="s">
        <v>14</v>
      </c>
      <c r="C1994" t="s">
        <v>17</v>
      </c>
      <c r="D1994" t="s">
        <v>91</v>
      </c>
      <c r="E1994" t="s">
        <v>279</v>
      </c>
      <c r="F1994" t="s">
        <v>27</v>
      </c>
      <c r="G1994">
        <v>162.51</v>
      </c>
      <c r="H1994">
        <v>4</v>
      </c>
      <c r="I1994">
        <v>2</v>
      </c>
      <c r="J1994" t="s">
        <v>28</v>
      </c>
      <c r="K1994" t="s">
        <v>66</v>
      </c>
      <c r="L1994" t="s">
        <v>60</v>
      </c>
      <c r="M1994" t="s">
        <v>36</v>
      </c>
      <c r="N1994" t="s">
        <v>41</v>
      </c>
    </row>
    <row r="1995" spans="1:14" x14ac:dyDescent="0.3">
      <c r="A1995">
        <v>1994</v>
      </c>
      <c r="B1995" t="s">
        <v>31</v>
      </c>
      <c r="C1995" t="s">
        <v>265</v>
      </c>
      <c r="D1995" t="s">
        <v>390</v>
      </c>
      <c r="E1995" t="s">
        <v>429</v>
      </c>
      <c r="F1995" t="s">
        <v>54</v>
      </c>
      <c r="G1995">
        <v>355.31</v>
      </c>
      <c r="H1995">
        <v>1</v>
      </c>
      <c r="I1995">
        <v>0</v>
      </c>
      <c r="J1995" t="s">
        <v>28</v>
      </c>
      <c r="K1995" t="s">
        <v>29</v>
      </c>
      <c r="L1995" t="s">
        <v>21</v>
      </c>
      <c r="M1995" t="s">
        <v>36</v>
      </c>
      <c r="N1995" t="s">
        <v>41</v>
      </c>
    </row>
    <row r="1996" spans="1:14" x14ac:dyDescent="0.3">
      <c r="A1996">
        <v>1995</v>
      </c>
      <c r="B1996" t="s">
        <v>37</v>
      </c>
      <c r="C1996" t="s">
        <v>126</v>
      </c>
      <c r="D1996" t="s">
        <v>424</v>
      </c>
      <c r="E1996" t="s">
        <v>26</v>
      </c>
      <c r="F1996" t="s">
        <v>49</v>
      </c>
      <c r="G1996">
        <v>146.28</v>
      </c>
      <c r="H1996">
        <v>1</v>
      </c>
      <c r="I1996">
        <v>0</v>
      </c>
      <c r="J1996" t="s">
        <v>35</v>
      </c>
      <c r="K1996" t="s">
        <v>20</v>
      </c>
      <c r="L1996" t="s">
        <v>60</v>
      </c>
      <c r="M1996" t="s">
        <v>36</v>
      </c>
      <c r="N1996" t="s">
        <v>41</v>
      </c>
    </row>
    <row r="1997" spans="1:14" x14ac:dyDescent="0.3">
      <c r="A1997">
        <v>1996</v>
      </c>
      <c r="B1997" t="s">
        <v>31</v>
      </c>
      <c r="C1997" t="s">
        <v>64</v>
      </c>
      <c r="D1997" t="s">
        <v>198</v>
      </c>
      <c r="E1997" t="s">
        <v>428</v>
      </c>
      <c r="F1997" t="s">
        <v>27</v>
      </c>
      <c r="G1997">
        <v>114.8</v>
      </c>
      <c r="H1997">
        <v>1</v>
      </c>
      <c r="I1997">
        <v>0</v>
      </c>
      <c r="J1997" t="s">
        <v>28</v>
      </c>
      <c r="K1997" t="s">
        <v>66</v>
      </c>
      <c r="L1997" t="s">
        <v>60</v>
      </c>
      <c r="M1997" t="s">
        <v>36</v>
      </c>
      <c r="N1997" t="s">
        <v>95</v>
      </c>
    </row>
    <row r="1998" spans="1:14" x14ac:dyDescent="0.3">
      <c r="A1998">
        <v>1997</v>
      </c>
      <c r="B1998" t="s">
        <v>31</v>
      </c>
      <c r="C1998" t="s">
        <v>17</v>
      </c>
      <c r="D1998" t="s">
        <v>298</v>
      </c>
      <c r="E1998" t="s">
        <v>156</v>
      </c>
      <c r="F1998" t="s">
        <v>49</v>
      </c>
      <c r="G1998">
        <v>91.49</v>
      </c>
      <c r="H1998">
        <v>3</v>
      </c>
      <c r="I1998">
        <v>0</v>
      </c>
      <c r="J1998" t="s">
        <v>35</v>
      </c>
      <c r="K1998" t="s">
        <v>99</v>
      </c>
      <c r="L1998" t="s">
        <v>56</v>
      </c>
      <c r="M1998" t="s">
        <v>36</v>
      </c>
      <c r="N1998" t="s">
        <v>45</v>
      </c>
    </row>
    <row r="1999" spans="1:14" x14ac:dyDescent="0.3">
      <c r="A1999">
        <v>1998</v>
      </c>
      <c r="B1999" t="s">
        <v>37</v>
      </c>
      <c r="C1999" t="s">
        <v>342</v>
      </c>
      <c r="D1999" t="s">
        <v>77</v>
      </c>
      <c r="E1999" t="s">
        <v>79</v>
      </c>
      <c r="F1999" t="s">
        <v>27</v>
      </c>
      <c r="G1999">
        <v>187.78</v>
      </c>
      <c r="H1999">
        <v>2</v>
      </c>
      <c r="I1999">
        <v>0</v>
      </c>
      <c r="J1999" t="s">
        <v>35</v>
      </c>
      <c r="K1999" t="s">
        <v>29</v>
      </c>
      <c r="L1999" t="s">
        <v>21</v>
      </c>
      <c r="M1999" t="s">
        <v>36</v>
      </c>
      <c r="N1999" t="s">
        <v>41</v>
      </c>
    </row>
    <row r="2000" spans="1:14" x14ac:dyDescent="0.3">
      <c r="A2000">
        <v>1999</v>
      </c>
      <c r="B2000" t="s">
        <v>31</v>
      </c>
      <c r="C2000" t="s">
        <v>310</v>
      </c>
      <c r="D2000" t="s">
        <v>167</v>
      </c>
      <c r="E2000" t="s">
        <v>110</v>
      </c>
      <c r="F2000" t="s">
        <v>49</v>
      </c>
      <c r="G2000">
        <v>95.5</v>
      </c>
      <c r="H2000">
        <v>1</v>
      </c>
      <c r="I2000">
        <v>2</v>
      </c>
      <c r="J2000" t="s">
        <v>28</v>
      </c>
      <c r="K2000" t="s">
        <v>99</v>
      </c>
      <c r="L2000" t="s">
        <v>21</v>
      </c>
      <c r="M2000" t="s">
        <v>36</v>
      </c>
      <c r="N2000" t="s">
        <v>23</v>
      </c>
    </row>
    <row r="2001" spans="1:14" x14ac:dyDescent="0.3">
      <c r="A2001">
        <v>2000</v>
      </c>
      <c r="B2001" t="s">
        <v>31</v>
      </c>
      <c r="C2001" t="s">
        <v>216</v>
      </c>
      <c r="D2001" t="s">
        <v>101</v>
      </c>
      <c r="E2001" t="s">
        <v>280</v>
      </c>
      <c r="F2001" t="s">
        <v>18</v>
      </c>
      <c r="G2001">
        <v>166.31</v>
      </c>
      <c r="H2001">
        <v>2</v>
      </c>
      <c r="I2001">
        <v>1</v>
      </c>
      <c r="J2001" t="s">
        <v>28</v>
      </c>
      <c r="K2001" t="s">
        <v>99</v>
      </c>
      <c r="L2001" t="s">
        <v>60</v>
      </c>
      <c r="M2001" t="s">
        <v>36</v>
      </c>
      <c r="N2001" t="s">
        <v>41</v>
      </c>
    </row>
    <row r="2002" spans="1:14" x14ac:dyDescent="0.3">
      <c r="A2002">
        <v>2001</v>
      </c>
      <c r="B2002" t="s">
        <v>14</v>
      </c>
      <c r="C2002" t="s">
        <v>33</v>
      </c>
      <c r="D2002" t="s">
        <v>42</v>
      </c>
      <c r="E2002" t="s">
        <v>118</v>
      </c>
      <c r="F2002" t="s">
        <v>18</v>
      </c>
      <c r="G2002">
        <v>239.56</v>
      </c>
      <c r="H2002">
        <v>1</v>
      </c>
      <c r="I2002">
        <v>0</v>
      </c>
      <c r="J2002" t="s">
        <v>94</v>
      </c>
      <c r="K2002" t="s">
        <v>66</v>
      </c>
      <c r="L2002" t="s">
        <v>21</v>
      </c>
      <c r="M2002" t="s">
        <v>22</v>
      </c>
      <c r="N2002" t="s">
        <v>45</v>
      </c>
    </row>
    <row r="2003" spans="1:14" x14ac:dyDescent="0.3">
      <c r="A2003">
        <v>2002</v>
      </c>
      <c r="B2003" t="s">
        <v>50</v>
      </c>
      <c r="C2003" t="s">
        <v>158</v>
      </c>
      <c r="D2003" t="s">
        <v>145</v>
      </c>
      <c r="E2003" t="s">
        <v>26</v>
      </c>
      <c r="F2003" t="s">
        <v>49</v>
      </c>
      <c r="G2003">
        <v>108.98</v>
      </c>
      <c r="H2003">
        <v>2</v>
      </c>
      <c r="I2003">
        <v>2</v>
      </c>
      <c r="J2003" t="s">
        <v>28</v>
      </c>
      <c r="K2003" t="s">
        <v>99</v>
      </c>
      <c r="L2003" t="s">
        <v>70</v>
      </c>
      <c r="M2003" t="s">
        <v>36</v>
      </c>
      <c r="N2003" t="s">
        <v>41</v>
      </c>
    </row>
    <row r="2004" spans="1:14" x14ac:dyDescent="0.3">
      <c r="A2004">
        <v>2003</v>
      </c>
      <c r="B2004" t="s">
        <v>37</v>
      </c>
      <c r="C2004" t="s">
        <v>386</v>
      </c>
      <c r="D2004" t="s">
        <v>351</v>
      </c>
      <c r="E2004" t="s">
        <v>313</v>
      </c>
      <c r="F2004" t="s">
        <v>27</v>
      </c>
      <c r="G2004">
        <v>170.76</v>
      </c>
      <c r="H2004">
        <v>1</v>
      </c>
      <c r="I2004">
        <v>2</v>
      </c>
      <c r="J2004" t="s">
        <v>28</v>
      </c>
      <c r="K2004" t="s">
        <v>99</v>
      </c>
      <c r="L2004" t="s">
        <v>21</v>
      </c>
      <c r="M2004" t="s">
        <v>22</v>
      </c>
      <c r="N2004" t="s">
        <v>95</v>
      </c>
    </row>
    <row r="2005" spans="1:14" x14ac:dyDescent="0.3">
      <c r="A2005">
        <v>2004</v>
      </c>
      <c r="B2005" t="s">
        <v>37</v>
      </c>
      <c r="C2005" t="s">
        <v>138</v>
      </c>
      <c r="D2005" t="s">
        <v>33</v>
      </c>
      <c r="E2005" t="s">
        <v>223</v>
      </c>
      <c r="F2005" t="s">
        <v>18</v>
      </c>
      <c r="G2005">
        <v>245.38</v>
      </c>
      <c r="H2005">
        <v>1</v>
      </c>
      <c r="I2005">
        <v>2</v>
      </c>
      <c r="J2005" t="s">
        <v>28</v>
      </c>
      <c r="K2005" t="s">
        <v>29</v>
      </c>
      <c r="L2005" t="s">
        <v>21</v>
      </c>
      <c r="M2005" t="s">
        <v>36</v>
      </c>
      <c r="N2005" t="s">
        <v>30</v>
      </c>
    </row>
    <row r="2006" spans="1:14" x14ac:dyDescent="0.3">
      <c r="A2006">
        <v>2005</v>
      </c>
      <c r="B2006" t="s">
        <v>31</v>
      </c>
      <c r="C2006" t="s">
        <v>297</v>
      </c>
      <c r="D2006" t="s">
        <v>133</v>
      </c>
      <c r="E2006" t="s">
        <v>289</v>
      </c>
      <c r="F2006" t="s">
        <v>54</v>
      </c>
      <c r="G2006">
        <v>306.41000000000003</v>
      </c>
      <c r="H2006">
        <v>1</v>
      </c>
      <c r="I2006">
        <v>0</v>
      </c>
      <c r="J2006" t="s">
        <v>28</v>
      </c>
      <c r="K2006" t="s">
        <v>66</v>
      </c>
      <c r="L2006" t="s">
        <v>56</v>
      </c>
      <c r="M2006" t="s">
        <v>22</v>
      </c>
      <c r="N2006" t="s">
        <v>41</v>
      </c>
    </row>
    <row r="2007" spans="1:14" x14ac:dyDescent="0.3">
      <c r="A2007">
        <v>2006</v>
      </c>
      <c r="B2007" t="s">
        <v>37</v>
      </c>
      <c r="C2007" t="s">
        <v>429</v>
      </c>
      <c r="D2007" t="s">
        <v>266</v>
      </c>
      <c r="E2007" t="s">
        <v>428</v>
      </c>
      <c r="F2007" t="s">
        <v>27</v>
      </c>
      <c r="G2007">
        <v>202.4</v>
      </c>
      <c r="H2007">
        <v>3</v>
      </c>
      <c r="I2007">
        <v>1</v>
      </c>
      <c r="J2007" t="s">
        <v>35</v>
      </c>
      <c r="K2007" t="s">
        <v>20</v>
      </c>
      <c r="L2007" t="s">
        <v>21</v>
      </c>
      <c r="M2007" t="s">
        <v>36</v>
      </c>
      <c r="N2007" t="s">
        <v>23</v>
      </c>
    </row>
    <row r="2008" spans="1:14" x14ac:dyDescent="0.3">
      <c r="A2008">
        <v>2007</v>
      </c>
      <c r="B2008" t="s">
        <v>50</v>
      </c>
      <c r="C2008" t="s">
        <v>81</v>
      </c>
      <c r="D2008" t="s">
        <v>116</v>
      </c>
      <c r="E2008" t="s">
        <v>447</v>
      </c>
      <c r="F2008" t="s">
        <v>49</v>
      </c>
      <c r="G2008">
        <v>140.97</v>
      </c>
      <c r="H2008">
        <v>3</v>
      </c>
      <c r="I2008">
        <v>0</v>
      </c>
      <c r="J2008" t="s">
        <v>19</v>
      </c>
      <c r="K2008" t="s">
        <v>20</v>
      </c>
      <c r="L2008" t="s">
        <v>56</v>
      </c>
      <c r="M2008" t="s">
        <v>36</v>
      </c>
      <c r="N2008" t="s">
        <v>45</v>
      </c>
    </row>
    <row r="2009" spans="1:14" x14ac:dyDescent="0.3">
      <c r="A2009">
        <v>2008</v>
      </c>
      <c r="B2009" t="s">
        <v>31</v>
      </c>
      <c r="C2009" t="s">
        <v>310</v>
      </c>
      <c r="D2009" t="s">
        <v>212</v>
      </c>
      <c r="E2009" t="s">
        <v>234</v>
      </c>
      <c r="F2009" t="s">
        <v>27</v>
      </c>
      <c r="G2009">
        <v>91.41</v>
      </c>
      <c r="H2009">
        <v>3</v>
      </c>
      <c r="I2009">
        <v>0</v>
      </c>
      <c r="J2009" t="s">
        <v>19</v>
      </c>
      <c r="K2009" t="s">
        <v>20</v>
      </c>
      <c r="L2009" t="s">
        <v>60</v>
      </c>
      <c r="M2009" t="s">
        <v>36</v>
      </c>
      <c r="N2009" t="s">
        <v>23</v>
      </c>
    </row>
    <row r="2010" spans="1:14" x14ac:dyDescent="0.3">
      <c r="A2010">
        <v>2009</v>
      </c>
      <c r="B2010" t="s">
        <v>37</v>
      </c>
      <c r="C2010" t="s">
        <v>401</v>
      </c>
      <c r="D2010" t="s">
        <v>457</v>
      </c>
      <c r="E2010" t="s">
        <v>259</v>
      </c>
      <c r="F2010" t="s">
        <v>54</v>
      </c>
      <c r="G2010">
        <v>287.70999999999998</v>
      </c>
      <c r="H2010">
        <v>2</v>
      </c>
      <c r="I2010">
        <v>0</v>
      </c>
      <c r="J2010" t="s">
        <v>28</v>
      </c>
      <c r="K2010" t="s">
        <v>99</v>
      </c>
      <c r="L2010" t="s">
        <v>21</v>
      </c>
      <c r="M2010" t="s">
        <v>36</v>
      </c>
      <c r="N2010" t="s">
        <v>23</v>
      </c>
    </row>
    <row r="2011" spans="1:14" x14ac:dyDescent="0.3">
      <c r="A2011">
        <v>2010</v>
      </c>
      <c r="B2011" t="s">
        <v>50</v>
      </c>
      <c r="C2011" t="s">
        <v>151</v>
      </c>
      <c r="D2011" t="s">
        <v>17</v>
      </c>
      <c r="E2011" t="s">
        <v>87</v>
      </c>
      <c r="F2011" t="s">
        <v>27</v>
      </c>
      <c r="G2011">
        <v>139.05000000000001</v>
      </c>
      <c r="H2011">
        <v>1</v>
      </c>
      <c r="I2011">
        <v>0</v>
      </c>
      <c r="J2011" t="s">
        <v>35</v>
      </c>
      <c r="K2011" t="s">
        <v>20</v>
      </c>
      <c r="L2011" t="s">
        <v>56</v>
      </c>
      <c r="M2011" t="s">
        <v>36</v>
      </c>
      <c r="N2011" t="s">
        <v>23</v>
      </c>
    </row>
    <row r="2012" spans="1:14" x14ac:dyDescent="0.3">
      <c r="A2012">
        <v>2011</v>
      </c>
      <c r="B2012" t="s">
        <v>50</v>
      </c>
      <c r="C2012" t="s">
        <v>281</v>
      </c>
      <c r="D2012" t="s">
        <v>65</v>
      </c>
      <c r="E2012" t="s">
        <v>144</v>
      </c>
      <c r="F2012" t="s">
        <v>18</v>
      </c>
      <c r="G2012">
        <v>338.58</v>
      </c>
      <c r="H2012">
        <v>2</v>
      </c>
      <c r="I2012">
        <v>0</v>
      </c>
      <c r="J2012" t="s">
        <v>19</v>
      </c>
      <c r="K2012" t="s">
        <v>44</v>
      </c>
      <c r="L2012" t="s">
        <v>21</v>
      </c>
      <c r="M2012" t="s">
        <v>36</v>
      </c>
      <c r="N2012" t="s">
        <v>41</v>
      </c>
    </row>
    <row r="2013" spans="1:14" x14ac:dyDescent="0.3">
      <c r="A2013">
        <v>2012</v>
      </c>
      <c r="B2013" t="s">
        <v>37</v>
      </c>
      <c r="C2013" t="s">
        <v>380</v>
      </c>
      <c r="D2013" t="s">
        <v>379</v>
      </c>
      <c r="E2013" t="s">
        <v>178</v>
      </c>
      <c r="F2013" t="s">
        <v>27</v>
      </c>
      <c r="G2013">
        <v>140.16</v>
      </c>
      <c r="H2013">
        <v>2</v>
      </c>
      <c r="I2013">
        <v>0</v>
      </c>
      <c r="J2013" t="s">
        <v>55</v>
      </c>
      <c r="K2013" t="s">
        <v>44</v>
      </c>
      <c r="L2013" t="s">
        <v>56</v>
      </c>
      <c r="M2013" t="s">
        <v>22</v>
      </c>
      <c r="N2013" t="s">
        <v>45</v>
      </c>
    </row>
    <row r="2014" spans="1:14" x14ac:dyDescent="0.3">
      <c r="A2014">
        <v>2013</v>
      </c>
      <c r="B2014" t="s">
        <v>31</v>
      </c>
      <c r="C2014" t="s">
        <v>42</v>
      </c>
      <c r="D2014" t="s">
        <v>93</v>
      </c>
      <c r="E2014" t="s">
        <v>355</v>
      </c>
      <c r="F2014" t="s">
        <v>27</v>
      </c>
      <c r="G2014">
        <v>143.53</v>
      </c>
      <c r="H2014">
        <v>2</v>
      </c>
      <c r="I2014">
        <v>3</v>
      </c>
      <c r="J2014" t="s">
        <v>35</v>
      </c>
      <c r="K2014" t="s">
        <v>44</v>
      </c>
      <c r="L2014" t="s">
        <v>56</v>
      </c>
      <c r="M2014" t="s">
        <v>36</v>
      </c>
      <c r="N2014" t="s">
        <v>41</v>
      </c>
    </row>
    <row r="2015" spans="1:14" x14ac:dyDescent="0.3">
      <c r="A2015">
        <v>2014</v>
      </c>
      <c r="B2015" t="s">
        <v>14</v>
      </c>
      <c r="C2015" t="s">
        <v>168</v>
      </c>
      <c r="D2015" t="s">
        <v>252</v>
      </c>
      <c r="E2015" t="s">
        <v>474</v>
      </c>
      <c r="F2015" t="s">
        <v>18</v>
      </c>
      <c r="G2015">
        <v>244.12</v>
      </c>
      <c r="H2015">
        <v>4</v>
      </c>
      <c r="I2015">
        <v>0</v>
      </c>
      <c r="J2015" t="s">
        <v>94</v>
      </c>
      <c r="K2015" t="s">
        <v>66</v>
      </c>
      <c r="L2015" t="s">
        <v>21</v>
      </c>
      <c r="M2015" t="s">
        <v>36</v>
      </c>
      <c r="N2015" t="s">
        <v>41</v>
      </c>
    </row>
    <row r="2016" spans="1:14" x14ac:dyDescent="0.3">
      <c r="A2016">
        <v>2015</v>
      </c>
      <c r="B2016" t="s">
        <v>37</v>
      </c>
      <c r="C2016" t="s">
        <v>269</v>
      </c>
      <c r="D2016" t="s">
        <v>273</v>
      </c>
      <c r="E2016" t="s">
        <v>33</v>
      </c>
      <c r="F2016" t="s">
        <v>54</v>
      </c>
      <c r="G2016">
        <v>346.2</v>
      </c>
      <c r="H2016">
        <v>3</v>
      </c>
      <c r="I2016">
        <v>1</v>
      </c>
      <c r="J2016" t="s">
        <v>35</v>
      </c>
      <c r="K2016" t="s">
        <v>44</v>
      </c>
      <c r="L2016" t="s">
        <v>56</v>
      </c>
      <c r="M2016" t="s">
        <v>36</v>
      </c>
      <c r="N2016" t="s">
        <v>30</v>
      </c>
    </row>
    <row r="2017" spans="1:14" x14ac:dyDescent="0.3">
      <c r="A2017">
        <v>2016</v>
      </c>
      <c r="B2017" t="s">
        <v>14</v>
      </c>
      <c r="C2017" t="s">
        <v>300</v>
      </c>
      <c r="D2017" t="s">
        <v>340</v>
      </c>
      <c r="E2017" t="s">
        <v>138</v>
      </c>
      <c r="F2017" t="s">
        <v>27</v>
      </c>
      <c r="G2017">
        <v>180.25</v>
      </c>
      <c r="H2017">
        <v>1</v>
      </c>
      <c r="I2017">
        <v>0</v>
      </c>
      <c r="J2017" t="s">
        <v>55</v>
      </c>
      <c r="K2017" t="s">
        <v>29</v>
      </c>
      <c r="L2017" t="s">
        <v>21</v>
      </c>
      <c r="M2017" t="s">
        <v>36</v>
      </c>
      <c r="N2017" t="s">
        <v>41</v>
      </c>
    </row>
    <row r="2018" spans="1:14" x14ac:dyDescent="0.3">
      <c r="A2018">
        <v>2017</v>
      </c>
      <c r="B2018" t="s">
        <v>37</v>
      </c>
      <c r="C2018" t="s">
        <v>312</v>
      </c>
      <c r="D2018" t="s">
        <v>285</v>
      </c>
      <c r="E2018" t="s">
        <v>79</v>
      </c>
      <c r="F2018" t="s">
        <v>49</v>
      </c>
      <c r="G2018">
        <v>93.5</v>
      </c>
      <c r="H2018">
        <v>2</v>
      </c>
      <c r="I2018">
        <v>0</v>
      </c>
      <c r="J2018" t="s">
        <v>55</v>
      </c>
      <c r="K2018" t="s">
        <v>66</v>
      </c>
      <c r="L2018" t="s">
        <v>56</v>
      </c>
      <c r="M2018" t="s">
        <v>22</v>
      </c>
      <c r="N2018" t="s">
        <v>41</v>
      </c>
    </row>
    <row r="2019" spans="1:14" x14ac:dyDescent="0.3">
      <c r="A2019">
        <v>2018</v>
      </c>
      <c r="B2019" t="s">
        <v>50</v>
      </c>
      <c r="C2019" t="s">
        <v>337</v>
      </c>
      <c r="D2019" t="s">
        <v>317</v>
      </c>
      <c r="E2019" t="s">
        <v>341</v>
      </c>
      <c r="F2019" t="s">
        <v>49</v>
      </c>
      <c r="G2019">
        <v>162.81</v>
      </c>
      <c r="H2019">
        <v>1</v>
      </c>
      <c r="I2019">
        <v>0</v>
      </c>
      <c r="J2019" t="s">
        <v>28</v>
      </c>
      <c r="K2019" t="s">
        <v>66</v>
      </c>
      <c r="L2019" t="s">
        <v>21</v>
      </c>
      <c r="M2019" t="s">
        <v>36</v>
      </c>
      <c r="N2019" t="s">
        <v>41</v>
      </c>
    </row>
    <row r="2020" spans="1:14" x14ac:dyDescent="0.3">
      <c r="A2020">
        <v>2019</v>
      </c>
      <c r="B2020" t="s">
        <v>37</v>
      </c>
      <c r="C2020" t="s">
        <v>352</v>
      </c>
      <c r="D2020" t="s">
        <v>115</v>
      </c>
      <c r="E2020" t="s">
        <v>325</v>
      </c>
      <c r="F2020" t="s">
        <v>18</v>
      </c>
      <c r="G2020">
        <v>187.36</v>
      </c>
      <c r="H2020">
        <v>2</v>
      </c>
      <c r="I2020">
        <v>0</v>
      </c>
      <c r="J2020" t="s">
        <v>28</v>
      </c>
      <c r="K2020" t="s">
        <v>99</v>
      </c>
      <c r="L2020" t="s">
        <v>56</v>
      </c>
      <c r="M2020" t="s">
        <v>22</v>
      </c>
      <c r="N2020" t="s">
        <v>41</v>
      </c>
    </row>
    <row r="2021" spans="1:14" x14ac:dyDescent="0.3">
      <c r="A2021">
        <v>2020</v>
      </c>
      <c r="B2021" t="s">
        <v>31</v>
      </c>
      <c r="C2021" t="s">
        <v>285</v>
      </c>
      <c r="D2021" t="s">
        <v>284</v>
      </c>
      <c r="E2021" t="s">
        <v>340</v>
      </c>
      <c r="F2021" t="s">
        <v>18</v>
      </c>
      <c r="G2021">
        <v>151.19999999999999</v>
      </c>
      <c r="H2021">
        <v>2</v>
      </c>
      <c r="I2021">
        <v>2</v>
      </c>
      <c r="J2021" t="s">
        <v>28</v>
      </c>
      <c r="K2021" t="s">
        <v>20</v>
      </c>
      <c r="L2021" t="s">
        <v>60</v>
      </c>
      <c r="M2021" t="s">
        <v>36</v>
      </c>
      <c r="N2021" t="s">
        <v>41</v>
      </c>
    </row>
    <row r="2022" spans="1:14" x14ac:dyDescent="0.3">
      <c r="A2022">
        <v>2021</v>
      </c>
      <c r="B2022" t="s">
        <v>14</v>
      </c>
      <c r="C2022" t="s">
        <v>356</v>
      </c>
      <c r="D2022" t="s">
        <v>399</v>
      </c>
      <c r="E2022" t="s">
        <v>325</v>
      </c>
      <c r="F2022" t="s">
        <v>27</v>
      </c>
      <c r="G2022">
        <v>144.63999999999999</v>
      </c>
      <c r="H2022">
        <v>2</v>
      </c>
      <c r="I2022">
        <v>0</v>
      </c>
      <c r="J2022" t="s">
        <v>55</v>
      </c>
      <c r="K2022" t="s">
        <v>99</v>
      </c>
      <c r="L2022" t="s">
        <v>21</v>
      </c>
      <c r="M2022" t="s">
        <v>22</v>
      </c>
      <c r="N2022" t="s">
        <v>41</v>
      </c>
    </row>
    <row r="2023" spans="1:14" x14ac:dyDescent="0.3">
      <c r="A2023">
        <v>2022</v>
      </c>
      <c r="B2023" t="s">
        <v>14</v>
      </c>
      <c r="C2023" t="s">
        <v>441</v>
      </c>
      <c r="D2023" t="s">
        <v>124</v>
      </c>
      <c r="E2023" t="s">
        <v>250</v>
      </c>
      <c r="F2023" t="s">
        <v>18</v>
      </c>
      <c r="G2023">
        <v>157.72999999999999</v>
      </c>
      <c r="H2023">
        <v>1</v>
      </c>
      <c r="I2023">
        <v>0</v>
      </c>
      <c r="J2023" t="s">
        <v>28</v>
      </c>
      <c r="K2023" t="s">
        <v>99</v>
      </c>
      <c r="L2023" t="s">
        <v>60</v>
      </c>
      <c r="M2023" t="s">
        <v>36</v>
      </c>
      <c r="N2023" t="s">
        <v>41</v>
      </c>
    </row>
    <row r="2024" spans="1:14" x14ac:dyDescent="0.3">
      <c r="A2024">
        <v>2023</v>
      </c>
      <c r="B2024" t="s">
        <v>50</v>
      </c>
      <c r="C2024" t="s">
        <v>252</v>
      </c>
      <c r="D2024" t="s">
        <v>68</v>
      </c>
      <c r="E2024" t="s">
        <v>452</v>
      </c>
      <c r="F2024" t="s">
        <v>54</v>
      </c>
      <c r="G2024">
        <v>494.35</v>
      </c>
      <c r="H2024">
        <v>2</v>
      </c>
      <c r="I2024">
        <v>0</v>
      </c>
      <c r="J2024" t="s">
        <v>28</v>
      </c>
      <c r="K2024" t="s">
        <v>29</v>
      </c>
      <c r="L2024" t="s">
        <v>21</v>
      </c>
      <c r="M2024" t="s">
        <v>36</v>
      </c>
      <c r="N2024" t="s">
        <v>23</v>
      </c>
    </row>
    <row r="2025" spans="1:14" x14ac:dyDescent="0.3">
      <c r="A2025">
        <v>2024</v>
      </c>
      <c r="B2025" t="s">
        <v>14</v>
      </c>
      <c r="C2025" t="s">
        <v>154</v>
      </c>
      <c r="D2025" t="s">
        <v>300</v>
      </c>
      <c r="E2025" t="s">
        <v>374</v>
      </c>
      <c r="F2025" t="s">
        <v>49</v>
      </c>
      <c r="G2025">
        <v>91.66</v>
      </c>
      <c r="H2025">
        <v>1</v>
      </c>
      <c r="I2025">
        <v>0</v>
      </c>
      <c r="J2025" t="s">
        <v>28</v>
      </c>
      <c r="K2025" t="s">
        <v>99</v>
      </c>
      <c r="L2025" t="s">
        <v>21</v>
      </c>
      <c r="M2025" t="s">
        <v>22</v>
      </c>
      <c r="N2025" t="s">
        <v>95</v>
      </c>
    </row>
    <row r="2026" spans="1:14" x14ac:dyDescent="0.3">
      <c r="A2026">
        <v>2025</v>
      </c>
      <c r="B2026" t="s">
        <v>37</v>
      </c>
      <c r="C2026" t="s">
        <v>199</v>
      </c>
      <c r="D2026" t="s">
        <v>232</v>
      </c>
      <c r="E2026" t="s">
        <v>351</v>
      </c>
      <c r="F2026" t="s">
        <v>49</v>
      </c>
      <c r="G2026">
        <v>75.34</v>
      </c>
      <c r="H2026">
        <v>2</v>
      </c>
      <c r="I2026">
        <v>0</v>
      </c>
      <c r="J2026" t="s">
        <v>28</v>
      </c>
      <c r="K2026" t="s">
        <v>66</v>
      </c>
      <c r="L2026" t="s">
        <v>21</v>
      </c>
      <c r="M2026" t="s">
        <v>36</v>
      </c>
      <c r="N2026" t="s">
        <v>23</v>
      </c>
    </row>
    <row r="2027" spans="1:14" x14ac:dyDescent="0.3">
      <c r="A2027">
        <v>2026</v>
      </c>
      <c r="B2027" t="s">
        <v>37</v>
      </c>
      <c r="C2027" t="s">
        <v>453</v>
      </c>
      <c r="D2027" t="s">
        <v>261</v>
      </c>
      <c r="E2027" t="s">
        <v>76</v>
      </c>
      <c r="F2027" t="s">
        <v>27</v>
      </c>
      <c r="G2027">
        <v>159.65</v>
      </c>
      <c r="H2027">
        <v>2</v>
      </c>
      <c r="I2027">
        <v>2</v>
      </c>
      <c r="J2027" t="s">
        <v>35</v>
      </c>
      <c r="K2027" t="s">
        <v>99</v>
      </c>
      <c r="L2027" t="s">
        <v>60</v>
      </c>
      <c r="M2027" t="s">
        <v>36</v>
      </c>
      <c r="N2027" t="s">
        <v>23</v>
      </c>
    </row>
    <row r="2028" spans="1:14" x14ac:dyDescent="0.3">
      <c r="A2028">
        <v>2027</v>
      </c>
      <c r="B2028" t="s">
        <v>50</v>
      </c>
      <c r="C2028" t="s">
        <v>390</v>
      </c>
      <c r="D2028" t="s">
        <v>453</v>
      </c>
      <c r="E2028" t="s">
        <v>121</v>
      </c>
      <c r="F2028" t="s">
        <v>18</v>
      </c>
      <c r="G2028">
        <v>265.35000000000002</v>
      </c>
      <c r="H2028">
        <v>1</v>
      </c>
      <c r="I2028">
        <v>0</v>
      </c>
      <c r="J2028" t="s">
        <v>55</v>
      </c>
      <c r="K2028" t="s">
        <v>44</v>
      </c>
      <c r="L2028" t="s">
        <v>56</v>
      </c>
      <c r="M2028" t="s">
        <v>36</v>
      </c>
      <c r="N2028" t="s">
        <v>41</v>
      </c>
    </row>
    <row r="2029" spans="1:14" x14ac:dyDescent="0.3">
      <c r="A2029">
        <v>2028</v>
      </c>
      <c r="B2029" t="s">
        <v>31</v>
      </c>
      <c r="C2029" t="s">
        <v>301</v>
      </c>
      <c r="D2029" t="s">
        <v>81</v>
      </c>
      <c r="E2029" t="s">
        <v>122</v>
      </c>
      <c r="F2029" t="s">
        <v>18</v>
      </c>
      <c r="G2029">
        <v>152.44999999999999</v>
      </c>
      <c r="H2029">
        <v>2</v>
      </c>
      <c r="I2029">
        <v>2</v>
      </c>
      <c r="J2029" t="s">
        <v>28</v>
      </c>
      <c r="K2029" t="s">
        <v>20</v>
      </c>
      <c r="L2029" t="s">
        <v>21</v>
      </c>
      <c r="M2029" t="s">
        <v>36</v>
      </c>
      <c r="N2029" t="s">
        <v>41</v>
      </c>
    </row>
    <row r="2030" spans="1:14" x14ac:dyDescent="0.3">
      <c r="A2030">
        <v>2029</v>
      </c>
      <c r="B2030" t="s">
        <v>37</v>
      </c>
      <c r="C2030" t="s">
        <v>277</v>
      </c>
      <c r="D2030" t="s">
        <v>137</v>
      </c>
      <c r="E2030" t="s">
        <v>201</v>
      </c>
      <c r="F2030" t="s">
        <v>54</v>
      </c>
      <c r="G2030">
        <v>295.85000000000002</v>
      </c>
      <c r="H2030">
        <v>1</v>
      </c>
      <c r="I2030">
        <v>1</v>
      </c>
      <c r="J2030" t="s">
        <v>55</v>
      </c>
      <c r="K2030" t="s">
        <v>20</v>
      </c>
      <c r="L2030" t="s">
        <v>56</v>
      </c>
      <c r="M2030" t="s">
        <v>36</v>
      </c>
      <c r="N2030" t="s">
        <v>23</v>
      </c>
    </row>
    <row r="2031" spans="1:14" x14ac:dyDescent="0.3">
      <c r="A2031">
        <v>2030</v>
      </c>
      <c r="B2031" t="s">
        <v>37</v>
      </c>
      <c r="C2031" t="s">
        <v>223</v>
      </c>
      <c r="D2031" t="s">
        <v>304</v>
      </c>
      <c r="E2031" t="s">
        <v>441</v>
      </c>
      <c r="F2031" t="s">
        <v>49</v>
      </c>
      <c r="G2031">
        <v>143.91999999999999</v>
      </c>
      <c r="H2031">
        <v>3</v>
      </c>
      <c r="I2031">
        <v>2</v>
      </c>
      <c r="J2031" t="s">
        <v>55</v>
      </c>
      <c r="K2031" t="s">
        <v>20</v>
      </c>
      <c r="L2031" t="s">
        <v>56</v>
      </c>
      <c r="M2031" t="s">
        <v>36</v>
      </c>
      <c r="N2031" t="s">
        <v>45</v>
      </c>
    </row>
    <row r="2032" spans="1:14" x14ac:dyDescent="0.3">
      <c r="A2032">
        <v>2031</v>
      </c>
      <c r="B2032" t="s">
        <v>14</v>
      </c>
      <c r="C2032" t="s">
        <v>185</v>
      </c>
      <c r="D2032" t="s">
        <v>73</v>
      </c>
      <c r="E2032" t="s">
        <v>63</v>
      </c>
      <c r="F2032" t="s">
        <v>54</v>
      </c>
      <c r="G2032">
        <v>417.04</v>
      </c>
      <c r="H2032">
        <v>2</v>
      </c>
      <c r="I2032">
        <v>0</v>
      </c>
      <c r="J2032" t="s">
        <v>35</v>
      </c>
      <c r="K2032" t="s">
        <v>66</v>
      </c>
      <c r="L2032" t="s">
        <v>21</v>
      </c>
      <c r="M2032" t="s">
        <v>22</v>
      </c>
      <c r="N2032" t="s">
        <v>41</v>
      </c>
    </row>
    <row r="2033" spans="1:14" x14ac:dyDescent="0.3">
      <c r="A2033">
        <v>2032</v>
      </c>
      <c r="B2033" t="s">
        <v>37</v>
      </c>
      <c r="C2033" t="s">
        <v>80</v>
      </c>
      <c r="D2033" t="s">
        <v>199</v>
      </c>
      <c r="E2033" t="s">
        <v>187</v>
      </c>
      <c r="F2033" t="s">
        <v>54</v>
      </c>
      <c r="G2033">
        <v>551.85</v>
      </c>
      <c r="H2033">
        <v>2</v>
      </c>
      <c r="I2033">
        <v>0</v>
      </c>
      <c r="J2033" t="s">
        <v>28</v>
      </c>
      <c r="K2033" t="s">
        <v>66</v>
      </c>
      <c r="L2033" t="s">
        <v>56</v>
      </c>
      <c r="M2033" t="s">
        <v>36</v>
      </c>
      <c r="N2033" t="s">
        <v>41</v>
      </c>
    </row>
    <row r="2034" spans="1:14" x14ac:dyDescent="0.3">
      <c r="A2034">
        <v>2033</v>
      </c>
      <c r="B2034" t="s">
        <v>37</v>
      </c>
      <c r="C2034" t="s">
        <v>77</v>
      </c>
      <c r="D2034" t="s">
        <v>269</v>
      </c>
      <c r="E2034" t="s">
        <v>51</v>
      </c>
      <c r="F2034" t="s">
        <v>49</v>
      </c>
      <c r="G2034">
        <v>105.26</v>
      </c>
      <c r="H2034">
        <v>2</v>
      </c>
      <c r="I2034">
        <v>0</v>
      </c>
      <c r="J2034" t="s">
        <v>55</v>
      </c>
      <c r="K2034" t="s">
        <v>66</v>
      </c>
      <c r="L2034" t="s">
        <v>56</v>
      </c>
      <c r="M2034" t="s">
        <v>36</v>
      </c>
      <c r="N2034" t="s">
        <v>95</v>
      </c>
    </row>
    <row r="2035" spans="1:14" x14ac:dyDescent="0.3">
      <c r="A2035">
        <v>2034</v>
      </c>
      <c r="B2035" t="s">
        <v>14</v>
      </c>
      <c r="C2035" t="s">
        <v>241</v>
      </c>
      <c r="D2035" t="s">
        <v>398</v>
      </c>
      <c r="E2035" t="s">
        <v>342</v>
      </c>
      <c r="F2035" t="s">
        <v>49</v>
      </c>
      <c r="G2035">
        <v>73.86</v>
      </c>
      <c r="H2035">
        <v>1</v>
      </c>
      <c r="I2035">
        <v>2</v>
      </c>
      <c r="J2035" t="s">
        <v>35</v>
      </c>
      <c r="K2035" t="s">
        <v>29</v>
      </c>
      <c r="L2035" t="s">
        <v>21</v>
      </c>
      <c r="M2035" t="s">
        <v>36</v>
      </c>
      <c r="N2035" t="s">
        <v>95</v>
      </c>
    </row>
    <row r="2036" spans="1:14" x14ac:dyDescent="0.3">
      <c r="A2036">
        <v>2035</v>
      </c>
      <c r="B2036" t="s">
        <v>31</v>
      </c>
      <c r="C2036" t="s">
        <v>326</v>
      </c>
      <c r="D2036" t="s">
        <v>237</v>
      </c>
      <c r="E2036" t="s">
        <v>213</v>
      </c>
      <c r="F2036" t="s">
        <v>18</v>
      </c>
      <c r="G2036">
        <v>188.23</v>
      </c>
      <c r="H2036">
        <v>1</v>
      </c>
      <c r="I2036">
        <v>0</v>
      </c>
      <c r="J2036" t="s">
        <v>35</v>
      </c>
      <c r="K2036" t="s">
        <v>29</v>
      </c>
      <c r="L2036" t="s">
        <v>21</v>
      </c>
      <c r="M2036" t="s">
        <v>36</v>
      </c>
      <c r="N2036" t="s">
        <v>23</v>
      </c>
    </row>
    <row r="2037" spans="1:14" x14ac:dyDescent="0.3">
      <c r="A2037">
        <v>2036</v>
      </c>
      <c r="B2037" t="s">
        <v>14</v>
      </c>
      <c r="C2037" t="s">
        <v>356</v>
      </c>
      <c r="D2037" t="s">
        <v>401</v>
      </c>
      <c r="E2037" t="s">
        <v>182</v>
      </c>
      <c r="F2037" t="s">
        <v>49</v>
      </c>
      <c r="G2037">
        <v>67.459999999999994</v>
      </c>
      <c r="H2037">
        <v>1</v>
      </c>
      <c r="I2037">
        <v>1</v>
      </c>
      <c r="J2037" t="s">
        <v>35</v>
      </c>
      <c r="K2037" t="s">
        <v>66</v>
      </c>
      <c r="L2037" t="s">
        <v>21</v>
      </c>
      <c r="M2037" t="s">
        <v>36</v>
      </c>
      <c r="N2037" t="s">
        <v>41</v>
      </c>
    </row>
    <row r="2038" spans="1:14" x14ac:dyDescent="0.3">
      <c r="A2038">
        <v>2037</v>
      </c>
      <c r="B2038" t="s">
        <v>14</v>
      </c>
      <c r="C2038" t="s">
        <v>301</v>
      </c>
      <c r="D2038" t="s">
        <v>277</v>
      </c>
      <c r="E2038" t="s">
        <v>250</v>
      </c>
      <c r="F2038" t="s">
        <v>27</v>
      </c>
      <c r="G2038">
        <v>172.82</v>
      </c>
      <c r="H2038">
        <v>2</v>
      </c>
      <c r="I2038">
        <v>2</v>
      </c>
      <c r="J2038" t="s">
        <v>94</v>
      </c>
      <c r="K2038" t="s">
        <v>44</v>
      </c>
      <c r="L2038" t="s">
        <v>21</v>
      </c>
      <c r="M2038" t="s">
        <v>36</v>
      </c>
      <c r="N2038" t="s">
        <v>95</v>
      </c>
    </row>
    <row r="2039" spans="1:14" x14ac:dyDescent="0.3">
      <c r="A2039">
        <v>2038</v>
      </c>
      <c r="B2039" t="s">
        <v>50</v>
      </c>
      <c r="C2039" t="s">
        <v>160</v>
      </c>
      <c r="D2039" t="s">
        <v>104</v>
      </c>
      <c r="E2039" t="s">
        <v>167</v>
      </c>
      <c r="F2039" t="s">
        <v>27</v>
      </c>
      <c r="G2039">
        <v>164.55</v>
      </c>
      <c r="H2039">
        <v>3</v>
      </c>
      <c r="I2039">
        <v>0</v>
      </c>
      <c r="J2039" t="s">
        <v>28</v>
      </c>
      <c r="K2039" t="s">
        <v>20</v>
      </c>
      <c r="L2039" t="s">
        <v>21</v>
      </c>
      <c r="M2039" t="s">
        <v>36</v>
      </c>
      <c r="N2039" t="s">
        <v>41</v>
      </c>
    </row>
    <row r="2040" spans="1:14" x14ac:dyDescent="0.3">
      <c r="A2040">
        <v>2039</v>
      </c>
      <c r="B2040" t="s">
        <v>50</v>
      </c>
      <c r="C2040" t="s">
        <v>315</v>
      </c>
      <c r="D2040" t="s">
        <v>92</v>
      </c>
      <c r="E2040" t="s">
        <v>143</v>
      </c>
      <c r="F2040" t="s">
        <v>18</v>
      </c>
      <c r="G2040">
        <v>302.51</v>
      </c>
      <c r="H2040">
        <v>3</v>
      </c>
      <c r="I2040">
        <v>0</v>
      </c>
      <c r="J2040" t="s">
        <v>55</v>
      </c>
      <c r="K2040" t="s">
        <v>44</v>
      </c>
      <c r="L2040" t="s">
        <v>21</v>
      </c>
      <c r="M2040" t="s">
        <v>22</v>
      </c>
      <c r="N2040" t="s">
        <v>23</v>
      </c>
    </row>
    <row r="2041" spans="1:14" x14ac:dyDescent="0.3">
      <c r="A2041">
        <v>2040</v>
      </c>
      <c r="B2041" t="s">
        <v>50</v>
      </c>
      <c r="C2041" t="s">
        <v>77</v>
      </c>
      <c r="D2041" t="s">
        <v>222</v>
      </c>
      <c r="E2041" t="s">
        <v>425</v>
      </c>
      <c r="F2041" t="s">
        <v>18</v>
      </c>
      <c r="G2041">
        <v>195.66</v>
      </c>
      <c r="H2041">
        <v>1</v>
      </c>
      <c r="I2041">
        <v>0</v>
      </c>
      <c r="J2041" t="s">
        <v>35</v>
      </c>
      <c r="K2041" t="s">
        <v>99</v>
      </c>
      <c r="L2041" t="s">
        <v>60</v>
      </c>
      <c r="M2041" t="s">
        <v>36</v>
      </c>
      <c r="N2041" t="s">
        <v>95</v>
      </c>
    </row>
    <row r="2042" spans="1:14" x14ac:dyDescent="0.3">
      <c r="A2042">
        <v>2041</v>
      </c>
      <c r="B2042" t="s">
        <v>37</v>
      </c>
      <c r="C2042" t="s">
        <v>282</v>
      </c>
      <c r="D2042" t="s">
        <v>61</v>
      </c>
      <c r="E2042" t="s">
        <v>456</v>
      </c>
      <c r="F2042" t="s">
        <v>27</v>
      </c>
      <c r="G2042">
        <v>125.69</v>
      </c>
      <c r="H2042">
        <v>4</v>
      </c>
      <c r="I2042">
        <v>0</v>
      </c>
      <c r="J2042" t="s">
        <v>28</v>
      </c>
      <c r="K2042" t="s">
        <v>29</v>
      </c>
      <c r="L2042" t="s">
        <v>56</v>
      </c>
      <c r="M2042" t="s">
        <v>36</v>
      </c>
      <c r="N2042" t="s">
        <v>41</v>
      </c>
    </row>
    <row r="2043" spans="1:14" x14ac:dyDescent="0.3">
      <c r="A2043">
        <v>2042</v>
      </c>
      <c r="B2043" t="s">
        <v>37</v>
      </c>
      <c r="C2043" t="s">
        <v>249</v>
      </c>
      <c r="D2043" t="s">
        <v>97</v>
      </c>
      <c r="E2043" t="s">
        <v>313</v>
      </c>
      <c r="F2043" t="s">
        <v>54</v>
      </c>
      <c r="G2043">
        <v>501.79</v>
      </c>
      <c r="H2043">
        <v>1</v>
      </c>
      <c r="I2043">
        <v>0</v>
      </c>
      <c r="J2043" t="s">
        <v>19</v>
      </c>
      <c r="K2043" t="s">
        <v>99</v>
      </c>
      <c r="L2043" t="s">
        <v>21</v>
      </c>
      <c r="M2043" t="s">
        <v>36</v>
      </c>
      <c r="N2043" t="s">
        <v>41</v>
      </c>
    </row>
    <row r="2044" spans="1:14" x14ac:dyDescent="0.3">
      <c r="A2044">
        <v>2043</v>
      </c>
      <c r="B2044" t="s">
        <v>31</v>
      </c>
      <c r="C2044" t="s">
        <v>185</v>
      </c>
      <c r="D2044" t="s">
        <v>405</v>
      </c>
      <c r="E2044" t="s">
        <v>147</v>
      </c>
      <c r="F2044" t="s">
        <v>27</v>
      </c>
      <c r="G2044">
        <v>103.1</v>
      </c>
      <c r="H2044">
        <v>2</v>
      </c>
      <c r="I2044">
        <v>0</v>
      </c>
      <c r="J2044" t="s">
        <v>35</v>
      </c>
      <c r="K2044" t="s">
        <v>20</v>
      </c>
      <c r="L2044" t="s">
        <v>56</v>
      </c>
      <c r="M2044" t="s">
        <v>36</v>
      </c>
      <c r="N2044" t="s">
        <v>41</v>
      </c>
    </row>
    <row r="2045" spans="1:14" x14ac:dyDescent="0.3">
      <c r="A2045">
        <v>2044</v>
      </c>
      <c r="B2045" t="s">
        <v>14</v>
      </c>
      <c r="C2045" t="s">
        <v>295</v>
      </c>
      <c r="D2045" t="s">
        <v>381</v>
      </c>
      <c r="E2045" t="s">
        <v>319</v>
      </c>
      <c r="F2045" t="s">
        <v>27</v>
      </c>
      <c r="G2045">
        <v>136.38</v>
      </c>
      <c r="H2045">
        <v>1</v>
      </c>
      <c r="I2045">
        <v>1</v>
      </c>
      <c r="J2045" t="s">
        <v>94</v>
      </c>
      <c r="K2045" t="s">
        <v>44</v>
      </c>
      <c r="L2045" t="s">
        <v>21</v>
      </c>
      <c r="M2045" t="s">
        <v>36</v>
      </c>
      <c r="N2045" t="s">
        <v>41</v>
      </c>
    </row>
    <row r="2046" spans="1:14" x14ac:dyDescent="0.3">
      <c r="A2046">
        <v>2045</v>
      </c>
      <c r="B2046" t="s">
        <v>50</v>
      </c>
      <c r="C2046" t="s">
        <v>361</v>
      </c>
      <c r="D2046" t="s">
        <v>193</v>
      </c>
      <c r="E2046" t="s">
        <v>325</v>
      </c>
      <c r="F2046" t="s">
        <v>18</v>
      </c>
      <c r="G2046">
        <v>221.16</v>
      </c>
      <c r="H2046">
        <v>2</v>
      </c>
      <c r="I2046">
        <v>1</v>
      </c>
      <c r="J2046" t="s">
        <v>28</v>
      </c>
      <c r="K2046" t="s">
        <v>99</v>
      </c>
      <c r="L2046" t="s">
        <v>56</v>
      </c>
      <c r="M2046" t="s">
        <v>36</v>
      </c>
      <c r="N2046" t="s">
        <v>45</v>
      </c>
    </row>
    <row r="2047" spans="1:14" x14ac:dyDescent="0.3">
      <c r="A2047">
        <v>2046</v>
      </c>
      <c r="B2047" t="s">
        <v>14</v>
      </c>
      <c r="C2047" t="s">
        <v>183</v>
      </c>
      <c r="D2047" t="s">
        <v>392</v>
      </c>
      <c r="E2047" t="s">
        <v>229</v>
      </c>
      <c r="F2047" t="s">
        <v>18</v>
      </c>
      <c r="G2047">
        <v>169.95</v>
      </c>
      <c r="H2047">
        <v>2</v>
      </c>
      <c r="I2047">
        <v>2</v>
      </c>
      <c r="J2047" t="s">
        <v>55</v>
      </c>
      <c r="K2047" t="s">
        <v>20</v>
      </c>
      <c r="L2047" t="s">
        <v>21</v>
      </c>
      <c r="M2047" t="s">
        <v>22</v>
      </c>
      <c r="N2047" t="s">
        <v>95</v>
      </c>
    </row>
    <row r="2048" spans="1:14" x14ac:dyDescent="0.3">
      <c r="A2048">
        <v>2047</v>
      </c>
      <c r="B2048" t="s">
        <v>50</v>
      </c>
      <c r="C2048" t="s">
        <v>223</v>
      </c>
      <c r="D2048" t="s">
        <v>116</v>
      </c>
      <c r="E2048" t="s">
        <v>166</v>
      </c>
      <c r="F2048" t="s">
        <v>54</v>
      </c>
      <c r="G2048">
        <v>441.76</v>
      </c>
      <c r="H2048">
        <v>4</v>
      </c>
      <c r="I2048">
        <v>0</v>
      </c>
      <c r="J2048" t="s">
        <v>19</v>
      </c>
      <c r="K2048" t="s">
        <v>44</v>
      </c>
      <c r="L2048" t="s">
        <v>60</v>
      </c>
      <c r="M2048" t="s">
        <v>36</v>
      </c>
      <c r="N2048" t="s">
        <v>41</v>
      </c>
    </row>
    <row r="2049" spans="1:14" x14ac:dyDescent="0.3">
      <c r="A2049">
        <v>2048</v>
      </c>
      <c r="B2049" t="s">
        <v>37</v>
      </c>
      <c r="C2049" t="s">
        <v>196</v>
      </c>
      <c r="D2049" t="s">
        <v>388</v>
      </c>
      <c r="E2049" t="s">
        <v>269</v>
      </c>
      <c r="F2049" t="s">
        <v>27</v>
      </c>
      <c r="G2049">
        <v>150.09</v>
      </c>
      <c r="H2049">
        <v>2</v>
      </c>
      <c r="I2049">
        <v>2</v>
      </c>
      <c r="J2049" t="s">
        <v>55</v>
      </c>
      <c r="K2049" t="s">
        <v>99</v>
      </c>
      <c r="L2049" t="s">
        <v>56</v>
      </c>
      <c r="M2049" t="s">
        <v>36</v>
      </c>
      <c r="N2049" t="s">
        <v>41</v>
      </c>
    </row>
    <row r="2050" spans="1:14" x14ac:dyDescent="0.3">
      <c r="A2050">
        <v>2049</v>
      </c>
      <c r="B2050" t="s">
        <v>50</v>
      </c>
      <c r="C2050" t="s">
        <v>80</v>
      </c>
      <c r="D2050" t="s">
        <v>199</v>
      </c>
      <c r="E2050" t="s">
        <v>219</v>
      </c>
      <c r="F2050" t="s">
        <v>49</v>
      </c>
      <c r="G2050">
        <v>163.41999999999999</v>
      </c>
      <c r="H2050">
        <v>2</v>
      </c>
      <c r="I2050">
        <v>1</v>
      </c>
      <c r="J2050" t="s">
        <v>28</v>
      </c>
      <c r="K2050" t="s">
        <v>29</v>
      </c>
      <c r="L2050" t="s">
        <v>21</v>
      </c>
      <c r="M2050" t="s">
        <v>36</v>
      </c>
      <c r="N2050" t="s">
        <v>23</v>
      </c>
    </row>
    <row r="2051" spans="1:14" x14ac:dyDescent="0.3">
      <c r="A2051">
        <v>2050</v>
      </c>
      <c r="B2051" t="s">
        <v>37</v>
      </c>
      <c r="C2051" t="s">
        <v>118</v>
      </c>
      <c r="D2051" t="s">
        <v>124</v>
      </c>
      <c r="E2051" t="s">
        <v>358</v>
      </c>
      <c r="F2051" t="s">
        <v>18</v>
      </c>
      <c r="G2051">
        <v>319.83999999999997</v>
      </c>
      <c r="H2051">
        <v>2</v>
      </c>
      <c r="I2051">
        <v>1</v>
      </c>
      <c r="J2051" t="s">
        <v>35</v>
      </c>
      <c r="K2051" t="s">
        <v>66</v>
      </c>
      <c r="L2051" t="s">
        <v>21</v>
      </c>
      <c r="M2051" t="s">
        <v>36</v>
      </c>
      <c r="N2051" t="s">
        <v>45</v>
      </c>
    </row>
    <row r="2052" spans="1:14" x14ac:dyDescent="0.3">
      <c r="A2052">
        <v>2051</v>
      </c>
      <c r="B2052" t="s">
        <v>37</v>
      </c>
      <c r="C2052" t="s">
        <v>330</v>
      </c>
      <c r="D2052" t="s">
        <v>316</v>
      </c>
      <c r="E2052" t="s">
        <v>454</v>
      </c>
      <c r="F2052" t="s">
        <v>49</v>
      </c>
      <c r="G2052">
        <v>122.68</v>
      </c>
      <c r="H2052">
        <v>3</v>
      </c>
      <c r="I2052">
        <v>1</v>
      </c>
      <c r="J2052" t="s">
        <v>28</v>
      </c>
      <c r="K2052" t="s">
        <v>20</v>
      </c>
      <c r="L2052" t="s">
        <v>21</v>
      </c>
      <c r="M2052" t="s">
        <v>36</v>
      </c>
      <c r="N2052" t="s">
        <v>41</v>
      </c>
    </row>
    <row r="2053" spans="1:14" x14ac:dyDescent="0.3">
      <c r="A2053">
        <v>2052</v>
      </c>
      <c r="B2053" t="s">
        <v>31</v>
      </c>
      <c r="C2053" t="s">
        <v>110</v>
      </c>
      <c r="D2053" t="s">
        <v>254</v>
      </c>
      <c r="E2053" t="s">
        <v>434</v>
      </c>
      <c r="F2053" t="s">
        <v>54</v>
      </c>
      <c r="G2053">
        <v>379.63</v>
      </c>
      <c r="H2053">
        <v>2</v>
      </c>
      <c r="I2053">
        <v>0</v>
      </c>
      <c r="J2053" t="s">
        <v>35</v>
      </c>
      <c r="K2053" t="s">
        <v>99</v>
      </c>
      <c r="L2053" t="s">
        <v>21</v>
      </c>
      <c r="M2053" t="s">
        <v>36</v>
      </c>
      <c r="N2053" t="s">
        <v>23</v>
      </c>
    </row>
    <row r="2054" spans="1:14" x14ac:dyDescent="0.3">
      <c r="A2054">
        <v>2053</v>
      </c>
      <c r="B2054" t="s">
        <v>50</v>
      </c>
      <c r="C2054" t="s">
        <v>409</v>
      </c>
      <c r="D2054" t="s">
        <v>82</v>
      </c>
      <c r="E2054" t="s">
        <v>211</v>
      </c>
      <c r="F2054" t="s">
        <v>18</v>
      </c>
      <c r="G2054">
        <v>300.54000000000002</v>
      </c>
      <c r="H2054">
        <v>3</v>
      </c>
      <c r="I2054">
        <v>1</v>
      </c>
      <c r="J2054" t="s">
        <v>35</v>
      </c>
      <c r="K2054" t="s">
        <v>44</v>
      </c>
      <c r="L2054" t="s">
        <v>56</v>
      </c>
      <c r="M2054" t="s">
        <v>36</v>
      </c>
      <c r="N2054" t="s">
        <v>41</v>
      </c>
    </row>
    <row r="2055" spans="1:14" x14ac:dyDescent="0.3">
      <c r="A2055">
        <v>2054</v>
      </c>
      <c r="B2055" t="s">
        <v>37</v>
      </c>
      <c r="C2055" t="s">
        <v>337</v>
      </c>
      <c r="D2055" t="s">
        <v>363</v>
      </c>
      <c r="E2055" t="s">
        <v>382</v>
      </c>
      <c r="F2055" t="s">
        <v>27</v>
      </c>
      <c r="G2055">
        <v>207.01</v>
      </c>
      <c r="H2055">
        <v>4</v>
      </c>
      <c r="I2055">
        <v>2</v>
      </c>
      <c r="J2055" t="s">
        <v>28</v>
      </c>
      <c r="K2055" t="s">
        <v>29</v>
      </c>
      <c r="L2055" t="s">
        <v>56</v>
      </c>
      <c r="M2055" t="s">
        <v>36</v>
      </c>
      <c r="N2055" t="s">
        <v>30</v>
      </c>
    </row>
    <row r="2056" spans="1:14" x14ac:dyDescent="0.3">
      <c r="A2056">
        <v>2055</v>
      </c>
      <c r="B2056" t="s">
        <v>37</v>
      </c>
      <c r="C2056" t="s">
        <v>152</v>
      </c>
      <c r="D2056" t="s">
        <v>413</v>
      </c>
      <c r="E2056" t="s">
        <v>256</v>
      </c>
      <c r="F2056" t="s">
        <v>18</v>
      </c>
      <c r="G2056">
        <v>251.78</v>
      </c>
      <c r="H2056">
        <v>1</v>
      </c>
      <c r="I2056">
        <v>0</v>
      </c>
      <c r="J2056" t="s">
        <v>19</v>
      </c>
      <c r="K2056" t="s">
        <v>20</v>
      </c>
      <c r="L2056" t="s">
        <v>21</v>
      </c>
      <c r="M2056" t="s">
        <v>36</v>
      </c>
      <c r="N2056" t="s">
        <v>45</v>
      </c>
    </row>
    <row r="2057" spans="1:14" x14ac:dyDescent="0.3">
      <c r="A2057">
        <v>2056</v>
      </c>
      <c r="B2057" t="s">
        <v>14</v>
      </c>
      <c r="C2057" t="s">
        <v>219</v>
      </c>
      <c r="D2057" t="s">
        <v>212</v>
      </c>
      <c r="E2057" t="s">
        <v>400</v>
      </c>
      <c r="F2057" t="s">
        <v>18</v>
      </c>
      <c r="G2057">
        <v>170.22</v>
      </c>
      <c r="H2057">
        <v>2</v>
      </c>
      <c r="I2057">
        <v>1</v>
      </c>
      <c r="J2057" t="s">
        <v>94</v>
      </c>
      <c r="K2057" t="s">
        <v>29</v>
      </c>
      <c r="L2057" t="s">
        <v>60</v>
      </c>
      <c r="M2057" t="s">
        <v>36</v>
      </c>
      <c r="N2057" t="s">
        <v>41</v>
      </c>
    </row>
    <row r="2058" spans="1:14" x14ac:dyDescent="0.3">
      <c r="A2058">
        <v>2057</v>
      </c>
      <c r="B2058" t="s">
        <v>50</v>
      </c>
      <c r="C2058" t="s">
        <v>134</v>
      </c>
      <c r="D2058" t="s">
        <v>399</v>
      </c>
      <c r="E2058" t="s">
        <v>209</v>
      </c>
      <c r="F2058" t="s">
        <v>27</v>
      </c>
      <c r="G2058">
        <v>131.75</v>
      </c>
      <c r="H2058">
        <v>1</v>
      </c>
      <c r="I2058">
        <v>0</v>
      </c>
      <c r="J2058" t="s">
        <v>55</v>
      </c>
      <c r="K2058" t="s">
        <v>20</v>
      </c>
      <c r="L2058" t="s">
        <v>56</v>
      </c>
      <c r="M2058" t="s">
        <v>36</v>
      </c>
      <c r="N2058" t="s">
        <v>23</v>
      </c>
    </row>
    <row r="2059" spans="1:14" x14ac:dyDescent="0.3">
      <c r="A2059">
        <v>2058</v>
      </c>
      <c r="B2059" t="s">
        <v>50</v>
      </c>
      <c r="C2059" t="s">
        <v>258</v>
      </c>
      <c r="D2059" t="s">
        <v>363</v>
      </c>
      <c r="E2059" t="s">
        <v>390</v>
      </c>
      <c r="F2059" t="s">
        <v>18</v>
      </c>
      <c r="G2059">
        <v>349.05</v>
      </c>
      <c r="H2059">
        <v>1</v>
      </c>
      <c r="I2059">
        <v>2</v>
      </c>
      <c r="J2059" t="s">
        <v>28</v>
      </c>
      <c r="K2059" t="s">
        <v>44</v>
      </c>
      <c r="L2059" t="s">
        <v>21</v>
      </c>
      <c r="M2059" t="s">
        <v>36</v>
      </c>
      <c r="N2059" t="s">
        <v>23</v>
      </c>
    </row>
    <row r="2060" spans="1:14" x14ac:dyDescent="0.3">
      <c r="A2060">
        <v>2059</v>
      </c>
      <c r="B2060" t="s">
        <v>50</v>
      </c>
      <c r="C2060" t="s">
        <v>88</v>
      </c>
      <c r="D2060" t="s">
        <v>391</v>
      </c>
      <c r="E2060" t="s">
        <v>197</v>
      </c>
      <c r="F2060" t="s">
        <v>18</v>
      </c>
      <c r="G2060">
        <v>238.63</v>
      </c>
      <c r="H2060">
        <v>2</v>
      </c>
      <c r="I2060">
        <v>0</v>
      </c>
      <c r="J2060" t="s">
        <v>35</v>
      </c>
      <c r="K2060" t="s">
        <v>29</v>
      </c>
      <c r="L2060" t="s">
        <v>56</v>
      </c>
      <c r="M2060" t="s">
        <v>36</v>
      </c>
      <c r="N2060" t="s">
        <v>41</v>
      </c>
    </row>
    <row r="2061" spans="1:14" x14ac:dyDescent="0.3">
      <c r="A2061">
        <v>2060</v>
      </c>
      <c r="B2061" t="s">
        <v>14</v>
      </c>
      <c r="C2061" t="s">
        <v>233</v>
      </c>
      <c r="D2061" t="s">
        <v>97</v>
      </c>
      <c r="E2061" t="s">
        <v>110</v>
      </c>
      <c r="F2061" t="s">
        <v>49</v>
      </c>
      <c r="G2061">
        <v>89.83</v>
      </c>
      <c r="H2061">
        <v>1</v>
      </c>
      <c r="I2061">
        <v>1</v>
      </c>
      <c r="J2061" t="s">
        <v>28</v>
      </c>
      <c r="K2061" t="s">
        <v>44</v>
      </c>
      <c r="L2061" t="s">
        <v>21</v>
      </c>
      <c r="M2061" t="s">
        <v>22</v>
      </c>
      <c r="N2061" t="s">
        <v>41</v>
      </c>
    </row>
    <row r="2062" spans="1:14" x14ac:dyDescent="0.3">
      <c r="A2062">
        <v>2061</v>
      </c>
      <c r="B2062" t="s">
        <v>37</v>
      </c>
      <c r="C2062" t="s">
        <v>100</v>
      </c>
      <c r="D2062" t="s">
        <v>101</v>
      </c>
      <c r="E2062" t="s">
        <v>435</v>
      </c>
      <c r="F2062" t="s">
        <v>18</v>
      </c>
      <c r="G2062">
        <v>308.52</v>
      </c>
      <c r="H2062">
        <v>2</v>
      </c>
      <c r="I2062">
        <v>0</v>
      </c>
      <c r="J2062" t="s">
        <v>19</v>
      </c>
      <c r="K2062" t="s">
        <v>29</v>
      </c>
      <c r="L2062" t="s">
        <v>56</v>
      </c>
      <c r="M2062" t="s">
        <v>22</v>
      </c>
      <c r="N2062" t="s">
        <v>95</v>
      </c>
    </row>
    <row r="2063" spans="1:14" x14ac:dyDescent="0.3">
      <c r="A2063">
        <v>2062</v>
      </c>
      <c r="B2063" t="s">
        <v>31</v>
      </c>
      <c r="C2063" t="s">
        <v>24</v>
      </c>
      <c r="D2063" t="s">
        <v>153</v>
      </c>
      <c r="E2063" t="s">
        <v>456</v>
      </c>
      <c r="F2063" t="s">
        <v>54</v>
      </c>
      <c r="G2063">
        <v>422.42</v>
      </c>
      <c r="H2063">
        <v>2</v>
      </c>
      <c r="I2063">
        <v>0</v>
      </c>
      <c r="J2063" t="s">
        <v>28</v>
      </c>
      <c r="K2063" t="s">
        <v>29</v>
      </c>
      <c r="L2063" t="s">
        <v>21</v>
      </c>
      <c r="M2063" t="s">
        <v>22</v>
      </c>
      <c r="N2063" t="s">
        <v>41</v>
      </c>
    </row>
    <row r="2064" spans="1:14" x14ac:dyDescent="0.3">
      <c r="A2064">
        <v>2063</v>
      </c>
      <c r="B2064" t="s">
        <v>14</v>
      </c>
      <c r="C2064" t="s">
        <v>269</v>
      </c>
      <c r="D2064" t="s">
        <v>155</v>
      </c>
      <c r="E2064" t="s">
        <v>87</v>
      </c>
      <c r="F2064" t="s">
        <v>27</v>
      </c>
      <c r="G2064">
        <v>131.02000000000001</v>
      </c>
      <c r="H2064">
        <v>2</v>
      </c>
      <c r="I2064">
        <v>0</v>
      </c>
      <c r="J2064" t="s">
        <v>19</v>
      </c>
      <c r="K2064" t="s">
        <v>99</v>
      </c>
      <c r="L2064" t="s">
        <v>56</v>
      </c>
      <c r="M2064" t="s">
        <v>36</v>
      </c>
      <c r="N2064" t="s">
        <v>45</v>
      </c>
    </row>
    <row r="2065" spans="1:14" x14ac:dyDescent="0.3">
      <c r="A2065">
        <v>2064</v>
      </c>
      <c r="B2065" t="s">
        <v>31</v>
      </c>
      <c r="C2065" t="s">
        <v>43</v>
      </c>
      <c r="D2065" t="s">
        <v>301</v>
      </c>
      <c r="E2065" t="s">
        <v>202</v>
      </c>
      <c r="F2065" t="s">
        <v>18</v>
      </c>
      <c r="G2065">
        <v>142.88999999999999</v>
      </c>
      <c r="H2065">
        <v>4</v>
      </c>
      <c r="I2065">
        <v>2</v>
      </c>
      <c r="J2065" t="s">
        <v>28</v>
      </c>
      <c r="K2065" t="s">
        <v>29</v>
      </c>
      <c r="L2065" t="s">
        <v>21</v>
      </c>
      <c r="M2065" t="s">
        <v>22</v>
      </c>
      <c r="N2065" t="s">
        <v>41</v>
      </c>
    </row>
    <row r="2066" spans="1:14" x14ac:dyDescent="0.3">
      <c r="A2066">
        <v>2065</v>
      </c>
      <c r="B2066" t="s">
        <v>14</v>
      </c>
      <c r="C2066" t="s">
        <v>323</v>
      </c>
      <c r="D2066" t="s">
        <v>204</v>
      </c>
      <c r="E2066" t="s">
        <v>275</v>
      </c>
      <c r="F2066" t="s">
        <v>18</v>
      </c>
      <c r="G2066">
        <v>205.34</v>
      </c>
      <c r="H2066">
        <v>4</v>
      </c>
      <c r="I2066">
        <v>0</v>
      </c>
      <c r="J2066" t="s">
        <v>94</v>
      </c>
      <c r="K2066" t="s">
        <v>29</v>
      </c>
      <c r="L2066" t="s">
        <v>21</v>
      </c>
      <c r="M2066" t="s">
        <v>22</v>
      </c>
      <c r="N2066" t="s">
        <v>95</v>
      </c>
    </row>
    <row r="2067" spans="1:14" x14ac:dyDescent="0.3">
      <c r="A2067">
        <v>2066</v>
      </c>
      <c r="B2067" t="s">
        <v>37</v>
      </c>
      <c r="C2067" t="s">
        <v>117</v>
      </c>
      <c r="D2067" t="s">
        <v>342</v>
      </c>
      <c r="E2067" t="s">
        <v>335</v>
      </c>
      <c r="F2067" t="s">
        <v>27</v>
      </c>
      <c r="G2067">
        <v>152.41</v>
      </c>
      <c r="H2067">
        <v>4</v>
      </c>
      <c r="I2067">
        <v>0</v>
      </c>
      <c r="J2067" t="s">
        <v>35</v>
      </c>
      <c r="K2067" t="s">
        <v>99</v>
      </c>
      <c r="L2067" t="s">
        <v>60</v>
      </c>
      <c r="M2067" t="s">
        <v>22</v>
      </c>
      <c r="N2067" t="s">
        <v>41</v>
      </c>
    </row>
    <row r="2068" spans="1:14" x14ac:dyDescent="0.3">
      <c r="A2068">
        <v>2067</v>
      </c>
      <c r="B2068" t="s">
        <v>14</v>
      </c>
      <c r="C2068" t="s">
        <v>63</v>
      </c>
      <c r="D2068" t="s">
        <v>64</v>
      </c>
      <c r="E2068" t="s">
        <v>395</v>
      </c>
      <c r="F2068" t="s">
        <v>18</v>
      </c>
      <c r="G2068">
        <v>155.11000000000001</v>
      </c>
      <c r="H2068">
        <v>2</v>
      </c>
      <c r="I2068">
        <v>1</v>
      </c>
      <c r="J2068" t="s">
        <v>55</v>
      </c>
      <c r="K2068" t="s">
        <v>20</v>
      </c>
      <c r="L2068" t="s">
        <v>21</v>
      </c>
      <c r="M2068" t="s">
        <v>36</v>
      </c>
      <c r="N2068" t="s">
        <v>23</v>
      </c>
    </row>
    <row r="2069" spans="1:14" x14ac:dyDescent="0.3">
      <c r="A2069">
        <v>2068</v>
      </c>
      <c r="B2069" t="s">
        <v>14</v>
      </c>
      <c r="C2069" t="s">
        <v>357</v>
      </c>
      <c r="D2069" t="s">
        <v>263</v>
      </c>
      <c r="E2069" t="s">
        <v>108</v>
      </c>
      <c r="F2069" t="s">
        <v>49</v>
      </c>
      <c r="G2069">
        <v>93.04</v>
      </c>
      <c r="H2069">
        <v>1</v>
      </c>
      <c r="I2069">
        <v>1</v>
      </c>
      <c r="J2069" t="s">
        <v>35</v>
      </c>
      <c r="K2069" t="s">
        <v>44</v>
      </c>
      <c r="L2069" t="s">
        <v>21</v>
      </c>
      <c r="M2069" t="s">
        <v>36</v>
      </c>
      <c r="N2069" t="s">
        <v>41</v>
      </c>
    </row>
    <row r="2070" spans="1:14" x14ac:dyDescent="0.3">
      <c r="A2070">
        <v>2069</v>
      </c>
      <c r="B2070" t="s">
        <v>50</v>
      </c>
      <c r="C2070" t="s">
        <v>375</v>
      </c>
      <c r="D2070" t="s">
        <v>280</v>
      </c>
      <c r="E2070" t="s">
        <v>422</v>
      </c>
      <c r="F2070" t="s">
        <v>18</v>
      </c>
      <c r="G2070">
        <v>230.38</v>
      </c>
      <c r="H2070">
        <v>2</v>
      </c>
      <c r="I2070">
        <v>0</v>
      </c>
      <c r="J2070" t="s">
        <v>55</v>
      </c>
      <c r="K2070" t="s">
        <v>66</v>
      </c>
      <c r="L2070" t="s">
        <v>21</v>
      </c>
      <c r="M2070" t="s">
        <v>22</v>
      </c>
      <c r="N2070" t="s">
        <v>23</v>
      </c>
    </row>
    <row r="2071" spans="1:14" x14ac:dyDescent="0.3">
      <c r="A2071">
        <v>2070</v>
      </c>
      <c r="B2071" t="s">
        <v>37</v>
      </c>
      <c r="C2071" t="s">
        <v>84</v>
      </c>
      <c r="D2071" t="s">
        <v>360</v>
      </c>
      <c r="E2071" t="s">
        <v>468</v>
      </c>
      <c r="F2071" t="s">
        <v>27</v>
      </c>
      <c r="G2071">
        <v>186.27</v>
      </c>
      <c r="H2071">
        <v>3</v>
      </c>
      <c r="I2071">
        <v>1</v>
      </c>
      <c r="J2071" t="s">
        <v>28</v>
      </c>
      <c r="K2071" t="s">
        <v>99</v>
      </c>
      <c r="L2071" t="s">
        <v>21</v>
      </c>
      <c r="M2071" t="s">
        <v>22</v>
      </c>
      <c r="N2071" t="s">
        <v>41</v>
      </c>
    </row>
    <row r="2072" spans="1:14" x14ac:dyDescent="0.3">
      <c r="A2072">
        <v>2071</v>
      </c>
      <c r="B2072" t="s">
        <v>37</v>
      </c>
      <c r="C2072" t="s">
        <v>247</v>
      </c>
      <c r="D2072" t="s">
        <v>270</v>
      </c>
      <c r="E2072" t="s">
        <v>316</v>
      </c>
      <c r="F2072" t="s">
        <v>49</v>
      </c>
      <c r="G2072">
        <v>121.66</v>
      </c>
      <c r="H2072">
        <v>1</v>
      </c>
      <c r="I2072">
        <v>1</v>
      </c>
      <c r="J2072" t="s">
        <v>28</v>
      </c>
      <c r="K2072" t="s">
        <v>66</v>
      </c>
      <c r="L2072" t="s">
        <v>60</v>
      </c>
      <c r="M2072" t="s">
        <v>36</v>
      </c>
      <c r="N2072" t="s">
        <v>23</v>
      </c>
    </row>
    <row r="2073" spans="1:14" x14ac:dyDescent="0.3">
      <c r="A2073">
        <v>2072</v>
      </c>
      <c r="B2073" t="s">
        <v>37</v>
      </c>
      <c r="C2073" t="s">
        <v>347</v>
      </c>
      <c r="D2073" t="s">
        <v>201</v>
      </c>
      <c r="E2073" t="s">
        <v>165</v>
      </c>
      <c r="F2073" t="s">
        <v>54</v>
      </c>
      <c r="G2073">
        <v>490.51</v>
      </c>
      <c r="H2073">
        <v>1</v>
      </c>
      <c r="I2073">
        <v>3</v>
      </c>
      <c r="J2073" t="s">
        <v>28</v>
      </c>
      <c r="K2073" t="s">
        <v>44</v>
      </c>
      <c r="L2073" t="s">
        <v>21</v>
      </c>
      <c r="M2073" t="s">
        <v>36</v>
      </c>
      <c r="N2073" t="s">
        <v>41</v>
      </c>
    </row>
    <row r="2074" spans="1:14" x14ac:dyDescent="0.3">
      <c r="A2074">
        <v>2073</v>
      </c>
      <c r="B2074" t="s">
        <v>50</v>
      </c>
      <c r="C2074" t="s">
        <v>385</v>
      </c>
      <c r="D2074" t="s">
        <v>423</v>
      </c>
      <c r="E2074" t="s">
        <v>69</v>
      </c>
      <c r="F2074" t="s">
        <v>18</v>
      </c>
      <c r="G2074">
        <v>274.64</v>
      </c>
      <c r="H2074">
        <v>2</v>
      </c>
      <c r="I2074">
        <v>0</v>
      </c>
      <c r="J2074" t="s">
        <v>28</v>
      </c>
      <c r="K2074" t="s">
        <v>20</v>
      </c>
      <c r="L2074" t="s">
        <v>21</v>
      </c>
      <c r="M2074" t="s">
        <v>36</v>
      </c>
      <c r="N2074" t="s">
        <v>41</v>
      </c>
    </row>
    <row r="2075" spans="1:14" x14ac:dyDescent="0.3">
      <c r="A2075">
        <v>2074</v>
      </c>
      <c r="B2075" t="s">
        <v>50</v>
      </c>
      <c r="C2075" t="s">
        <v>317</v>
      </c>
      <c r="D2075" t="s">
        <v>356</v>
      </c>
      <c r="E2075" t="s">
        <v>450</v>
      </c>
      <c r="F2075" t="s">
        <v>49</v>
      </c>
      <c r="G2075">
        <v>140.41</v>
      </c>
      <c r="H2075">
        <v>1</v>
      </c>
      <c r="I2075">
        <v>1</v>
      </c>
      <c r="J2075" t="s">
        <v>28</v>
      </c>
      <c r="K2075" t="s">
        <v>20</v>
      </c>
      <c r="L2075" t="s">
        <v>21</v>
      </c>
      <c r="M2075" t="s">
        <v>36</v>
      </c>
      <c r="N2075" t="s">
        <v>41</v>
      </c>
    </row>
    <row r="2076" spans="1:14" x14ac:dyDescent="0.3">
      <c r="A2076">
        <v>2075</v>
      </c>
      <c r="B2076" t="s">
        <v>14</v>
      </c>
      <c r="C2076" t="s">
        <v>138</v>
      </c>
      <c r="D2076" t="s">
        <v>321</v>
      </c>
      <c r="E2076" t="s">
        <v>164</v>
      </c>
      <c r="F2076" t="s">
        <v>27</v>
      </c>
      <c r="G2076">
        <v>152.77000000000001</v>
      </c>
      <c r="H2076">
        <v>1</v>
      </c>
      <c r="I2076">
        <v>0</v>
      </c>
      <c r="J2076" t="s">
        <v>28</v>
      </c>
      <c r="K2076" t="s">
        <v>20</v>
      </c>
      <c r="L2076" t="s">
        <v>60</v>
      </c>
      <c r="M2076" t="s">
        <v>36</v>
      </c>
      <c r="N2076" t="s">
        <v>41</v>
      </c>
    </row>
    <row r="2077" spans="1:14" x14ac:dyDescent="0.3">
      <c r="A2077">
        <v>2076</v>
      </c>
      <c r="B2077" t="s">
        <v>14</v>
      </c>
      <c r="C2077" t="s">
        <v>24</v>
      </c>
      <c r="D2077" t="s">
        <v>153</v>
      </c>
      <c r="E2077" t="s">
        <v>144</v>
      </c>
      <c r="F2077" t="s">
        <v>49</v>
      </c>
      <c r="G2077">
        <v>118.55</v>
      </c>
      <c r="H2077">
        <v>2</v>
      </c>
      <c r="I2077">
        <v>0</v>
      </c>
      <c r="J2077" t="s">
        <v>94</v>
      </c>
      <c r="K2077" t="s">
        <v>99</v>
      </c>
      <c r="L2077" t="s">
        <v>21</v>
      </c>
      <c r="M2077" t="s">
        <v>36</v>
      </c>
      <c r="N2077" t="s">
        <v>23</v>
      </c>
    </row>
    <row r="2078" spans="1:14" x14ac:dyDescent="0.3">
      <c r="A2078">
        <v>2077</v>
      </c>
      <c r="B2078" t="s">
        <v>50</v>
      </c>
      <c r="C2078" t="s">
        <v>178</v>
      </c>
      <c r="D2078" t="s">
        <v>96</v>
      </c>
      <c r="E2078" t="s">
        <v>470</v>
      </c>
      <c r="F2078" t="s">
        <v>27</v>
      </c>
      <c r="G2078">
        <v>204.41</v>
      </c>
      <c r="H2078">
        <v>1</v>
      </c>
      <c r="I2078">
        <v>2</v>
      </c>
      <c r="J2078" t="s">
        <v>94</v>
      </c>
      <c r="K2078" t="s">
        <v>66</v>
      </c>
      <c r="L2078" t="s">
        <v>21</v>
      </c>
      <c r="M2078" t="s">
        <v>36</v>
      </c>
      <c r="N2078" t="s">
        <v>95</v>
      </c>
    </row>
    <row r="2079" spans="1:14" x14ac:dyDescent="0.3">
      <c r="A2079">
        <v>2078</v>
      </c>
      <c r="B2079" t="s">
        <v>37</v>
      </c>
      <c r="C2079" t="s">
        <v>319</v>
      </c>
      <c r="D2079" t="s">
        <v>220</v>
      </c>
      <c r="E2079" t="s">
        <v>265</v>
      </c>
      <c r="F2079" t="s">
        <v>49</v>
      </c>
      <c r="G2079">
        <v>142.63</v>
      </c>
      <c r="H2079">
        <v>3</v>
      </c>
      <c r="I2079">
        <v>2</v>
      </c>
      <c r="J2079" t="s">
        <v>28</v>
      </c>
      <c r="K2079" t="s">
        <v>29</v>
      </c>
      <c r="L2079" t="s">
        <v>56</v>
      </c>
      <c r="M2079" t="s">
        <v>36</v>
      </c>
      <c r="N2079" t="s">
        <v>23</v>
      </c>
    </row>
    <row r="2080" spans="1:14" x14ac:dyDescent="0.3">
      <c r="A2080">
        <v>2079</v>
      </c>
      <c r="B2080" t="s">
        <v>50</v>
      </c>
      <c r="C2080" t="s">
        <v>395</v>
      </c>
      <c r="D2080" t="s">
        <v>186</v>
      </c>
      <c r="E2080" t="s">
        <v>151</v>
      </c>
      <c r="F2080" t="s">
        <v>49</v>
      </c>
      <c r="G2080">
        <v>131.47</v>
      </c>
      <c r="H2080">
        <v>4</v>
      </c>
      <c r="I2080">
        <v>0</v>
      </c>
      <c r="J2080" t="s">
        <v>35</v>
      </c>
      <c r="K2080" t="s">
        <v>66</v>
      </c>
      <c r="L2080" t="s">
        <v>56</v>
      </c>
      <c r="M2080" t="s">
        <v>36</v>
      </c>
      <c r="N2080" t="s">
        <v>45</v>
      </c>
    </row>
    <row r="2081" spans="1:14" x14ac:dyDescent="0.3">
      <c r="A2081">
        <v>2080</v>
      </c>
      <c r="B2081" t="s">
        <v>50</v>
      </c>
      <c r="C2081" t="s">
        <v>254</v>
      </c>
      <c r="D2081" t="s">
        <v>46</v>
      </c>
      <c r="E2081" t="s">
        <v>235</v>
      </c>
      <c r="F2081" t="s">
        <v>49</v>
      </c>
      <c r="G2081">
        <v>158.88999999999999</v>
      </c>
      <c r="H2081">
        <v>3</v>
      </c>
      <c r="I2081">
        <v>2</v>
      </c>
      <c r="J2081" t="s">
        <v>28</v>
      </c>
      <c r="K2081" t="s">
        <v>44</v>
      </c>
      <c r="L2081" t="s">
        <v>70</v>
      </c>
      <c r="M2081" t="s">
        <v>22</v>
      </c>
      <c r="N2081" t="s">
        <v>30</v>
      </c>
    </row>
    <row r="2082" spans="1:14" x14ac:dyDescent="0.3">
      <c r="A2082">
        <v>2081</v>
      </c>
      <c r="B2082" t="s">
        <v>31</v>
      </c>
      <c r="C2082" t="s">
        <v>311</v>
      </c>
      <c r="D2082" t="s">
        <v>426</v>
      </c>
      <c r="E2082" t="s">
        <v>137</v>
      </c>
      <c r="F2082" t="s">
        <v>27</v>
      </c>
      <c r="G2082">
        <v>104.66</v>
      </c>
      <c r="H2082">
        <v>1</v>
      </c>
      <c r="I2082">
        <v>1</v>
      </c>
      <c r="J2082" t="s">
        <v>55</v>
      </c>
      <c r="K2082" t="s">
        <v>29</v>
      </c>
      <c r="L2082" t="s">
        <v>21</v>
      </c>
      <c r="M2082" t="s">
        <v>36</v>
      </c>
      <c r="N2082" t="s">
        <v>23</v>
      </c>
    </row>
    <row r="2083" spans="1:14" x14ac:dyDescent="0.3">
      <c r="A2083">
        <v>2082</v>
      </c>
      <c r="B2083" t="s">
        <v>14</v>
      </c>
      <c r="C2083" t="s">
        <v>451</v>
      </c>
      <c r="D2083" t="s">
        <v>177</v>
      </c>
      <c r="E2083" t="s">
        <v>71</v>
      </c>
      <c r="F2083" t="s">
        <v>49</v>
      </c>
      <c r="G2083">
        <v>81.38</v>
      </c>
      <c r="H2083">
        <v>1</v>
      </c>
      <c r="I2083">
        <v>0</v>
      </c>
      <c r="J2083" t="s">
        <v>28</v>
      </c>
      <c r="K2083" t="s">
        <v>66</v>
      </c>
      <c r="L2083" t="s">
        <v>21</v>
      </c>
      <c r="M2083" t="s">
        <v>36</v>
      </c>
      <c r="N2083" t="s">
        <v>41</v>
      </c>
    </row>
    <row r="2084" spans="1:14" x14ac:dyDescent="0.3">
      <c r="A2084">
        <v>2083</v>
      </c>
      <c r="B2084" t="s">
        <v>31</v>
      </c>
      <c r="C2084" t="s">
        <v>114</v>
      </c>
      <c r="D2084" t="s">
        <v>317</v>
      </c>
      <c r="E2084" t="s">
        <v>262</v>
      </c>
      <c r="F2084" t="s">
        <v>54</v>
      </c>
      <c r="G2084">
        <v>343.08</v>
      </c>
      <c r="H2084">
        <v>4</v>
      </c>
      <c r="I2084">
        <v>0</v>
      </c>
      <c r="J2084" t="s">
        <v>35</v>
      </c>
      <c r="K2084" t="s">
        <v>66</v>
      </c>
      <c r="L2084" t="s">
        <v>60</v>
      </c>
      <c r="M2084" t="s">
        <v>36</v>
      </c>
      <c r="N2084" t="s">
        <v>41</v>
      </c>
    </row>
    <row r="2085" spans="1:14" x14ac:dyDescent="0.3">
      <c r="A2085">
        <v>2084</v>
      </c>
      <c r="B2085" t="s">
        <v>50</v>
      </c>
      <c r="C2085" t="s">
        <v>290</v>
      </c>
      <c r="D2085" t="s">
        <v>191</v>
      </c>
      <c r="E2085" t="s">
        <v>375</v>
      </c>
      <c r="F2085" t="s">
        <v>49</v>
      </c>
      <c r="G2085">
        <v>161.30000000000001</v>
      </c>
      <c r="H2085">
        <v>1</v>
      </c>
      <c r="I2085">
        <v>0</v>
      </c>
      <c r="J2085" t="s">
        <v>94</v>
      </c>
      <c r="K2085" t="s">
        <v>20</v>
      </c>
      <c r="L2085" t="s">
        <v>21</v>
      </c>
      <c r="M2085" t="s">
        <v>36</v>
      </c>
      <c r="N2085" t="s">
        <v>23</v>
      </c>
    </row>
    <row r="2086" spans="1:14" x14ac:dyDescent="0.3">
      <c r="A2086">
        <v>2085</v>
      </c>
      <c r="B2086" t="s">
        <v>50</v>
      </c>
      <c r="C2086" t="s">
        <v>142</v>
      </c>
      <c r="D2086" t="s">
        <v>86</v>
      </c>
      <c r="E2086" t="s">
        <v>222</v>
      </c>
      <c r="F2086" t="s">
        <v>49</v>
      </c>
      <c r="G2086">
        <v>160.13</v>
      </c>
      <c r="H2086">
        <v>2</v>
      </c>
      <c r="I2086">
        <v>1</v>
      </c>
      <c r="J2086" t="s">
        <v>94</v>
      </c>
      <c r="K2086" t="s">
        <v>44</v>
      </c>
      <c r="L2086" t="s">
        <v>60</v>
      </c>
      <c r="M2086" t="s">
        <v>36</v>
      </c>
      <c r="N2086" t="s">
        <v>23</v>
      </c>
    </row>
    <row r="2087" spans="1:14" x14ac:dyDescent="0.3">
      <c r="A2087">
        <v>2086</v>
      </c>
      <c r="B2087" t="s">
        <v>31</v>
      </c>
      <c r="C2087" t="s">
        <v>182</v>
      </c>
      <c r="D2087" t="s">
        <v>368</v>
      </c>
      <c r="E2087" t="s">
        <v>391</v>
      </c>
      <c r="F2087" t="s">
        <v>18</v>
      </c>
      <c r="G2087">
        <v>244.4</v>
      </c>
      <c r="H2087">
        <v>4</v>
      </c>
      <c r="I2087">
        <v>2</v>
      </c>
      <c r="J2087" t="s">
        <v>28</v>
      </c>
      <c r="K2087" t="s">
        <v>44</v>
      </c>
      <c r="L2087" t="s">
        <v>60</v>
      </c>
      <c r="M2087" t="s">
        <v>36</v>
      </c>
      <c r="N2087" t="s">
        <v>95</v>
      </c>
    </row>
    <row r="2088" spans="1:14" x14ac:dyDescent="0.3">
      <c r="A2088">
        <v>2087</v>
      </c>
      <c r="B2088" t="s">
        <v>50</v>
      </c>
      <c r="C2088" t="s">
        <v>217</v>
      </c>
      <c r="D2088" t="s">
        <v>272</v>
      </c>
      <c r="E2088" t="s">
        <v>148</v>
      </c>
      <c r="F2088" t="s">
        <v>27</v>
      </c>
      <c r="G2088">
        <v>142.27000000000001</v>
      </c>
      <c r="H2088">
        <v>3</v>
      </c>
      <c r="I2088">
        <v>0</v>
      </c>
      <c r="J2088" t="s">
        <v>28</v>
      </c>
      <c r="K2088" t="s">
        <v>44</v>
      </c>
      <c r="L2088" t="s">
        <v>21</v>
      </c>
      <c r="M2088" t="s">
        <v>36</v>
      </c>
      <c r="N2088" t="s">
        <v>41</v>
      </c>
    </row>
    <row r="2089" spans="1:14" x14ac:dyDescent="0.3">
      <c r="A2089">
        <v>2088</v>
      </c>
      <c r="B2089" t="s">
        <v>14</v>
      </c>
      <c r="C2089" t="s">
        <v>39</v>
      </c>
      <c r="D2089" t="s">
        <v>134</v>
      </c>
      <c r="E2089" t="s">
        <v>356</v>
      </c>
      <c r="F2089" t="s">
        <v>27</v>
      </c>
      <c r="G2089">
        <v>125.61</v>
      </c>
      <c r="H2089">
        <v>2</v>
      </c>
      <c r="I2089">
        <v>1</v>
      </c>
      <c r="J2089" t="s">
        <v>35</v>
      </c>
      <c r="K2089" t="s">
        <v>66</v>
      </c>
      <c r="L2089" t="s">
        <v>56</v>
      </c>
      <c r="M2089" t="s">
        <v>36</v>
      </c>
      <c r="N2089" t="s">
        <v>23</v>
      </c>
    </row>
    <row r="2090" spans="1:14" x14ac:dyDescent="0.3">
      <c r="A2090">
        <v>2089</v>
      </c>
      <c r="B2090" t="s">
        <v>37</v>
      </c>
      <c r="C2090" t="s">
        <v>354</v>
      </c>
      <c r="D2090" t="s">
        <v>230</v>
      </c>
      <c r="E2090" t="s">
        <v>192</v>
      </c>
      <c r="F2090" t="s">
        <v>18</v>
      </c>
      <c r="G2090">
        <v>178.96</v>
      </c>
      <c r="H2090">
        <v>2</v>
      </c>
      <c r="I2090">
        <v>2</v>
      </c>
      <c r="J2090" t="s">
        <v>28</v>
      </c>
      <c r="K2090" t="s">
        <v>29</v>
      </c>
      <c r="L2090" t="s">
        <v>21</v>
      </c>
      <c r="M2090" t="s">
        <v>36</v>
      </c>
      <c r="N2090" t="s">
        <v>95</v>
      </c>
    </row>
    <row r="2091" spans="1:14" x14ac:dyDescent="0.3">
      <c r="A2091">
        <v>2090</v>
      </c>
      <c r="B2091" t="s">
        <v>31</v>
      </c>
      <c r="C2091" t="s">
        <v>51</v>
      </c>
      <c r="D2091" t="s">
        <v>52</v>
      </c>
      <c r="E2091" t="s">
        <v>122</v>
      </c>
      <c r="F2091" t="s">
        <v>54</v>
      </c>
      <c r="G2091">
        <v>247.59</v>
      </c>
      <c r="H2091">
        <v>2</v>
      </c>
      <c r="I2091">
        <v>2</v>
      </c>
      <c r="J2091" t="s">
        <v>94</v>
      </c>
      <c r="K2091" t="s">
        <v>99</v>
      </c>
      <c r="L2091" t="s">
        <v>21</v>
      </c>
      <c r="M2091" t="s">
        <v>36</v>
      </c>
      <c r="N2091" t="s">
        <v>41</v>
      </c>
    </row>
    <row r="2092" spans="1:14" x14ac:dyDescent="0.3">
      <c r="A2092">
        <v>2091</v>
      </c>
      <c r="B2092" t="s">
        <v>37</v>
      </c>
      <c r="C2092" t="s">
        <v>356</v>
      </c>
      <c r="D2092" t="s">
        <v>401</v>
      </c>
      <c r="E2092" t="s">
        <v>259</v>
      </c>
      <c r="F2092" t="s">
        <v>27</v>
      </c>
      <c r="G2092">
        <v>177.72</v>
      </c>
      <c r="H2092">
        <v>3</v>
      </c>
      <c r="I2092">
        <v>3</v>
      </c>
      <c r="J2092" t="s">
        <v>19</v>
      </c>
      <c r="K2092" t="s">
        <v>66</v>
      </c>
      <c r="L2092" t="s">
        <v>21</v>
      </c>
      <c r="M2092" t="s">
        <v>36</v>
      </c>
      <c r="N2092" t="s">
        <v>95</v>
      </c>
    </row>
    <row r="2093" spans="1:14" x14ac:dyDescent="0.3">
      <c r="A2093">
        <v>2092</v>
      </c>
      <c r="B2093" t="s">
        <v>37</v>
      </c>
      <c r="C2093" t="s">
        <v>26</v>
      </c>
      <c r="D2093" t="s">
        <v>125</v>
      </c>
      <c r="E2093" t="s">
        <v>138</v>
      </c>
      <c r="F2093" t="s">
        <v>27</v>
      </c>
      <c r="G2093">
        <v>169.47</v>
      </c>
      <c r="H2093">
        <v>4</v>
      </c>
      <c r="I2093">
        <v>0</v>
      </c>
      <c r="J2093" t="s">
        <v>28</v>
      </c>
      <c r="K2093" t="s">
        <v>20</v>
      </c>
      <c r="L2093" t="s">
        <v>21</v>
      </c>
      <c r="M2093" t="s">
        <v>36</v>
      </c>
      <c r="N2093" t="s">
        <v>41</v>
      </c>
    </row>
    <row r="2094" spans="1:14" x14ac:dyDescent="0.3">
      <c r="A2094">
        <v>2093</v>
      </c>
      <c r="B2094" t="s">
        <v>50</v>
      </c>
      <c r="C2094" t="s">
        <v>393</v>
      </c>
      <c r="D2094" t="s">
        <v>295</v>
      </c>
      <c r="E2094" t="s">
        <v>391</v>
      </c>
      <c r="F2094" t="s">
        <v>27</v>
      </c>
      <c r="G2094">
        <v>175.39</v>
      </c>
      <c r="H2094">
        <v>3</v>
      </c>
      <c r="I2094">
        <v>1</v>
      </c>
      <c r="J2094" t="s">
        <v>35</v>
      </c>
      <c r="K2094" t="s">
        <v>66</v>
      </c>
      <c r="L2094" t="s">
        <v>60</v>
      </c>
      <c r="M2094" t="s">
        <v>36</v>
      </c>
      <c r="N2094" t="s">
        <v>41</v>
      </c>
    </row>
    <row r="2095" spans="1:14" x14ac:dyDescent="0.3">
      <c r="A2095">
        <v>2094</v>
      </c>
      <c r="B2095" t="s">
        <v>14</v>
      </c>
      <c r="C2095" t="s">
        <v>284</v>
      </c>
      <c r="D2095" t="s">
        <v>241</v>
      </c>
      <c r="E2095" t="s">
        <v>273</v>
      </c>
      <c r="F2095" t="s">
        <v>49</v>
      </c>
      <c r="G2095">
        <v>109.81</v>
      </c>
      <c r="H2095">
        <v>1</v>
      </c>
      <c r="I2095">
        <v>0</v>
      </c>
      <c r="J2095" t="s">
        <v>35</v>
      </c>
      <c r="K2095" t="s">
        <v>29</v>
      </c>
      <c r="L2095" t="s">
        <v>60</v>
      </c>
      <c r="M2095" t="s">
        <v>36</v>
      </c>
      <c r="N2095" t="s">
        <v>41</v>
      </c>
    </row>
    <row r="2096" spans="1:14" x14ac:dyDescent="0.3">
      <c r="A2096">
        <v>2095</v>
      </c>
      <c r="B2096" t="s">
        <v>14</v>
      </c>
      <c r="C2096" t="s">
        <v>157</v>
      </c>
      <c r="D2096" t="s">
        <v>256</v>
      </c>
      <c r="E2096" t="s">
        <v>240</v>
      </c>
      <c r="F2096" t="s">
        <v>49</v>
      </c>
      <c r="G2096">
        <v>129.97999999999999</v>
      </c>
      <c r="H2096">
        <v>1</v>
      </c>
      <c r="I2096">
        <v>2</v>
      </c>
      <c r="J2096" t="s">
        <v>35</v>
      </c>
      <c r="K2096" t="s">
        <v>66</v>
      </c>
      <c r="L2096" t="s">
        <v>21</v>
      </c>
      <c r="M2096" t="s">
        <v>36</v>
      </c>
      <c r="N2096" t="s">
        <v>41</v>
      </c>
    </row>
    <row r="2097" spans="1:14" x14ac:dyDescent="0.3">
      <c r="A2097">
        <v>2096</v>
      </c>
      <c r="B2097" t="s">
        <v>50</v>
      </c>
      <c r="C2097" t="s">
        <v>329</v>
      </c>
      <c r="D2097" t="s">
        <v>375</v>
      </c>
      <c r="E2097" t="s">
        <v>171</v>
      </c>
      <c r="F2097" t="s">
        <v>49</v>
      </c>
      <c r="G2097">
        <v>132.08000000000001</v>
      </c>
      <c r="H2097">
        <v>1</v>
      </c>
      <c r="I2097">
        <v>0</v>
      </c>
      <c r="J2097" t="s">
        <v>28</v>
      </c>
      <c r="K2097" t="s">
        <v>66</v>
      </c>
      <c r="L2097" t="s">
        <v>21</v>
      </c>
      <c r="M2097" t="s">
        <v>22</v>
      </c>
      <c r="N2097" t="s">
        <v>41</v>
      </c>
    </row>
    <row r="2098" spans="1:14" x14ac:dyDescent="0.3">
      <c r="A2098">
        <v>2097</v>
      </c>
      <c r="B2098" t="s">
        <v>31</v>
      </c>
      <c r="C2098" t="s">
        <v>305</v>
      </c>
      <c r="D2098" t="s">
        <v>292</v>
      </c>
      <c r="E2098" t="s">
        <v>185</v>
      </c>
      <c r="F2098" t="s">
        <v>49</v>
      </c>
      <c r="G2098">
        <v>75.709999999999994</v>
      </c>
      <c r="H2098">
        <v>2</v>
      </c>
      <c r="I2098">
        <v>3</v>
      </c>
      <c r="J2098" t="s">
        <v>35</v>
      </c>
      <c r="K2098" t="s">
        <v>99</v>
      </c>
      <c r="L2098" t="s">
        <v>21</v>
      </c>
      <c r="M2098" t="s">
        <v>36</v>
      </c>
      <c r="N2098" t="s">
        <v>41</v>
      </c>
    </row>
    <row r="2099" spans="1:14" x14ac:dyDescent="0.3">
      <c r="A2099">
        <v>2098</v>
      </c>
      <c r="B2099" t="s">
        <v>31</v>
      </c>
      <c r="C2099" t="s">
        <v>129</v>
      </c>
      <c r="D2099" t="s">
        <v>178</v>
      </c>
      <c r="E2099" t="s">
        <v>475</v>
      </c>
      <c r="F2099" t="s">
        <v>27</v>
      </c>
      <c r="G2099">
        <v>154.74</v>
      </c>
      <c r="H2099">
        <v>3</v>
      </c>
      <c r="I2099">
        <v>0</v>
      </c>
      <c r="J2099" t="s">
        <v>28</v>
      </c>
      <c r="K2099" t="s">
        <v>44</v>
      </c>
      <c r="L2099" t="s">
        <v>60</v>
      </c>
      <c r="M2099" t="s">
        <v>36</v>
      </c>
      <c r="N2099" t="s">
        <v>23</v>
      </c>
    </row>
    <row r="2100" spans="1:14" x14ac:dyDescent="0.3">
      <c r="A2100">
        <v>2099</v>
      </c>
      <c r="B2100" t="s">
        <v>37</v>
      </c>
      <c r="C2100" t="s">
        <v>258</v>
      </c>
      <c r="D2100" t="s">
        <v>38</v>
      </c>
      <c r="E2100" t="s">
        <v>389</v>
      </c>
      <c r="F2100" t="s">
        <v>18</v>
      </c>
      <c r="G2100">
        <v>221.08</v>
      </c>
      <c r="H2100">
        <v>2</v>
      </c>
      <c r="I2100">
        <v>0</v>
      </c>
      <c r="J2100" t="s">
        <v>35</v>
      </c>
      <c r="K2100" t="s">
        <v>99</v>
      </c>
      <c r="L2100" t="s">
        <v>56</v>
      </c>
      <c r="M2100" t="s">
        <v>36</v>
      </c>
      <c r="N2100" t="s">
        <v>41</v>
      </c>
    </row>
    <row r="2101" spans="1:14" x14ac:dyDescent="0.3">
      <c r="A2101">
        <v>2100</v>
      </c>
      <c r="B2101" t="s">
        <v>31</v>
      </c>
      <c r="C2101" t="s">
        <v>407</v>
      </c>
      <c r="D2101" t="s">
        <v>43</v>
      </c>
      <c r="E2101" t="s">
        <v>219</v>
      </c>
      <c r="F2101" t="s">
        <v>49</v>
      </c>
      <c r="G2101">
        <v>89.12</v>
      </c>
      <c r="H2101">
        <v>2</v>
      </c>
      <c r="I2101">
        <v>1</v>
      </c>
      <c r="J2101" t="s">
        <v>35</v>
      </c>
      <c r="K2101" t="s">
        <v>66</v>
      </c>
      <c r="L2101" t="s">
        <v>21</v>
      </c>
      <c r="M2101" t="s">
        <v>36</v>
      </c>
      <c r="N2101" t="s">
        <v>41</v>
      </c>
    </row>
    <row r="2102" spans="1:14" x14ac:dyDescent="0.3">
      <c r="A2102">
        <v>2101</v>
      </c>
      <c r="B2102" t="s">
        <v>31</v>
      </c>
      <c r="C2102" t="s">
        <v>138</v>
      </c>
      <c r="D2102" t="s">
        <v>78</v>
      </c>
      <c r="E2102" t="s">
        <v>212</v>
      </c>
      <c r="F2102" t="s">
        <v>27</v>
      </c>
      <c r="G2102">
        <v>130.47999999999999</v>
      </c>
      <c r="H2102">
        <v>2</v>
      </c>
      <c r="I2102">
        <v>0</v>
      </c>
      <c r="J2102" t="s">
        <v>35</v>
      </c>
      <c r="K2102" t="s">
        <v>66</v>
      </c>
      <c r="L2102" t="s">
        <v>56</v>
      </c>
      <c r="M2102" t="s">
        <v>22</v>
      </c>
      <c r="N2102" t="s">
        <v>23</v>
      </c>
    </row>
    <row r="2103" spans="1:14" x14ac:dyDescent="0.3">
      <c r="A2103">
        <v>2102</v>
      </c>
      <c r="B2103" t="s">
        <v>37</v>
      </c>
      <c r="C2103" t="s">
        <v>144</v>
      </c>
      <c r="D2103" t="s">
        <v>281</v>
      </c>
      <c r="E2103" t="s">
        <v>81</v>
      </c>
      <c r="F2103" t="s">
        <v>49</v>
      </c>
      <c r="G2103">
        <v>135.29</v>
      </c>
      <c r="H2103">
        <v>1</v>
      </c>
      <c r="I2103">
        <v>0</v>
      </c>
      <c r="J2103" t="s">
        <v>94</v>
      </c>
      <c r="K2103" t="s">
        <v>99</v>
      </c>
      <c r="L2103" t="s">
        <v>21</v>
      </c>
      <c r="M2103" t="s">
        <v>36</v>
      </c>
      <c r="N2103" t="s">
        <v>23</v>
      </c>
    </row>
    <row r="2104" spans="1:14" x14ac:dyDescent="0.3">
      <c r="A2104">
        <v>2103</v>
      </c>
      <c r="B2104" t="s">
        <v>37</v>
      </c>
      <c r="C2104" t="s">
        <v>174</v>
      </c>
      <c r="D2104" t="s">
        <v>402</v>
      </c>
      <c r="E2104" t="s">
        <v>350</v>
      </c>
      <c r="F2104" t="s">
        <v>49</v>
      </c>
      <c r="G2104">
        <v>124.19</v>
      </c>
      <c r="H2104">
        <v>1</v>
      </c>
      <c r="I2104">
        <v>0</v>
      </c>
      <c r="J2104" t="s">
        <v>19</v>
      </c>
      <c r="K2104" t="s">
        <v>66</v>
      </c>
      <c r="L2104" t="s">
        <v>60</v>
      </c>
      <c r="M2104" t="s">
        <v>36</v>
      </c>
      <c r="N2104" t="s">
        <v>41</v>
      </c>
    </row>
    <row r="2105" spans="1:14" x14ac:dyDescent="0.3">
      <c r="A2105">
        <v>2104</v>
      </c>
      <c r="B2105" t="s">
        <v>37</v>
      </c>
      <c r="C2105" t="s">
        <v>397</v>
      </c>
      <c r="D2105" t="s">
        <v>185</v>
      </c>
      <c r="E2105" t="s">
        <v>395</v>
      </c>
      <c r="F2105" t="s">
        <v>54</v>
      </c>
      <c r="G2105">
        <v>305.26</v>
      </c>
      <c r="H2105">
        <v>1</v>
      </c>
      <c r="I2105">
        <v>0</v>
      </c>
      <c r="J2105" t="s">
        <v>28</v>
      </c>
      <c r="K2105" t="s">
        <v>99</v>
      </c>
      <c r="L2105" t="s">
        <v>60</v>
      </c>
      <c r="M2105" t="s">
        <v>22</v>
      </c>
      <c r="N2105" t="s">
        <v>41</v>
      </c>
    </row>
    <row r="2106" spans="1:14" x14ac:dyDescent="0.3">
      <c r="A2106">
        <v>2105</v>
      </c>
      <c r="B2106" t="s">
        <v>37</v>
      </c>
      <c r="C2106" t="s">
        <v>129</v>
      </c>
      <c r="D2106" t="s">
        <v>67</v>
      </c>
      <c r="E2106" t="s">
        <v>251</v>
      </c>
      <c r="F2106" t="s">
        <v>27</v>
      </c>
      <c r="G2106">
        <v>190.36</v>
      </c>
      <c r="H2106">
        <v>2</v>
      </c>
      <c r="I2106">
        <v>0</v>
      </c>
      <c r="J2106" t="s">
        <v>28</v>
      </c>
      <c r="K2106" t="s">
        <v>99</v>
      </c>
      <c r="L2106" t="s">
        <v>60</v>
      </c>
      <c r="M2106" t="s">
        <v>36</v>
      </c>
      <c r="N2106" t="s">
        <v>45</v>
      </c>
    </row>
    <row r="2107" spans="1:14" x14ac:dyDescent="0.3">
      <c r="A2107">
        <v>2106</v>
      </c>
      <c r="B2107" t="s">
        <v>14</v>
      </c>
      <c r="C2107" t="s">
        <v>72</v>
      </c>
      <c r="D2107" t="s">
        <v>266</v>
      </c>
      <c r="E2107" t="s">
        <v>74</v>
      </c>
      <c r="F2107" t="s">
        <v>49</v>
      </c>
      <c r="G2107">
        <v>119.51</v>
      </c>
      <c r="H2107">
        <v>1</v>
      </c>
      <c r="I2107">
        <v>0</v>
      </c>
      <c r="J2107" t="s">
        <v>28</v>
      </c>
      <c r="K2107" t="s">
        <v>29</v>
      </c>
      <c r="L2107" t="s">
        <v>21</v>
      </c>
      <c r="M2107" t="s">
        <v>22</v>
      </c>
      <c r="N2107" t="s">
        <v>23</v>
      </c>
    </row>
    <row r="2108" spans="1:14" x14ac:dyDescent="0.3">
      <c r="A2108">
        <v>2107</v>
      </c>
      <c r="B2108" t="s">
        <v>31</v>
      </c>
      <c r="C2108" t="s">
        <v>356</v>
      </c>
      <c r="D2108" t="s">
        <v>367</v>
      </c>
      <c r="E2108" t="s">
        <v>176</v>
      </c>
      <c r="F2108" t="s">
        <v>49</v>
      </c>
      <c r="G2108">
        <v>103.1</v>
      </c>
      <c r="H2108">
        <v>1</v>
      </c>
      <c r="I2108">
        <v>1</v>
      </c>
      <c r="J2108" t="s">
        <v>28</v>
      </c>
      <c r="K2108" t="s">
        <v>44</v>
      </c>
      <c r="L2108" t="s">
        <v>21</v>
      </c>
      <c r="M2108" t="s">
        <v>36</v>
      </c>
      <c r="N2108" t="s">
        <v>41</v>
      </c>
    </row>
    <row r="2109" spans="1:14" x14ac:dyDescent="0.3">
      <c r="A2109">
        <v>2108</v>
      </c>
      <c r="B2109" t="s">
        <v>14</v>
      </c>
      <c r="C2109" t="s">
        <v>208</v>
      </c>
      <c r="D2109" t="s">
        <v>283</v>
      </c>
      <c r="E2109" t="s">
        <v>144</v>
      </c>
      <c r="F2109" t="s">
        <v>18</v>
      </c>
      <c r="G2109">
        <v>217.41</v>
      </c>
      <c r="H2109">
        <v>2</v>
      </c>
      <c r="I2109">
        <v>1</v>
      </c>
      <c r="J2109" t="s">
        <v>35</v>
      </c>
      <c r="K2109" t="s">
        <v>99</v>
      </c>
      <c r="L2109" t="s">
        <v>21</v>
      </c>
      <c r="M2109" t="s">
        <v>36</v>
      </c>
      <c r="N2109" t="s">
        <v>41</v>
      </c>
    </row>
    <row r="2110" spans="1:14" x14ac:dyDescent="0.3">
      <c r="A2110">
        <v>2109</v>
      </c>
      <c r="B2110" t="s">
        <v>31</v>
      </c>
      <c r="C2110" t="s">
        <v>159</v>
      </c>
      <c r="D2110" t="s">
        <v>346</v>
      </c>
      <c r="E2110" t="s">
        <v>433</v>
      </c>
      <c r="F2110" t="s">
        <v>49</v>
      </c>
      <c r="G2110">
        <v>109.51</v>
      </c>
      <c r="H2110">
        <v>2</v>
      </c>
      <c r="I2110">
        <v>0</v>
      </c>
      <c r="J2110" t="s">
        <v>55</v>
      </c>
      <c r="K2110" t="s">
        <v>20</v>
      </c>
      <c r="L2110" t="s">
        <v>60</v>
      </c>
      <c r="M2110" t="s">
        <v>36</v>
      </c>
      <c r="N2110" t="s">
        <v>30</v>
      </c>
    </row>
    <row r="2111" spans="1:14" x14ac:dyDescent="0.3">
      <c r="A2111">
        <v>2110</v>
      </c>
      <c r="B2111" t="s">
        <v>31</v>
      </c>
      <c r="C2111" t="s">
        <v>92</v>
      </c>
      <c r="D2111" t="s">
        <v>102</v>
      </c>
      <c r="E2111" t="s">
        <v>93</v>
      </c>
      <c r="F2111" t="s">
        <v>49</v>
      </c>
      <c r="G2111">
        <v>83.05</v>
      </c>
      <c r="H2111">
        <v>2</v>
      </c>
      <c r="I2111">
        <v>0</v>
      </c>
      <c r="J2111" t="s">
        <v>28</v>
      </c>
      <c r="K2111" t="s">
        <v>29</v>
      </c>
      <c r="L2111" t="s">
        <v>21</v>
      </c>
      <c r="M2111" t="s">
        <v>36</v>
      </c>
      <c r="N2111" t="s">
        <v>41</v>
      </c>
    </row>
    <row r="2112" spans="1:14" x14ac:dyDescent="0.3">
      <c r="A2112">
        <v>2111</v>
      </c>
      <c r="B2112" t="s">
        <v>31</v>
      </c>
      <c r="C2112" t="s">
        <v>252</v>
      </c>
      <c r="D2112" t="s">
        <v>68</v>
      </c>
      <c r="E2112" t="s">
        <v>449</v>
      </c>
      <c r="F2112" t="s">
        <v>27</v>
      </c>
      <c r="G2112">
        <v>127.11</v>
      </c>
      <c r="H2112">
        <v>3</v>
      </c>
      <c r="I2112">
        <v>3</v>
      </c>
      <c r="J2112" t="s">
        <v>28</v>
      </c>
      <c r="K2112" t="s">
        <v>44</v>
      </c>
      <c r="L2112" t="s">
        <v>21</v>
      </c>
      <c r="M2112" t="s">
        <v>36</v>
      </c>
      <c r="N2112" t="s">
        <v>30</v>
      </c>
    </row>
    <row r="2113" spans="1:14" x14ac:dyDescent="0.3">
      <c r="A2113">
        <v>2112</v>
      </c>
      <c r="B2113" t="s">
        <v>14</v>
      </c>
      <c r="C2113" t="s">
        <v>109</v>
      </c>
      <c r="D2113" t="s">
        <v>188</v>
      </c>
      <c r="E2113" t="s">
        <v>233</v>
      </c>
      <c r="F2113" t="s">
        <v>27</v>
      </c>
      <c r="G2113">
        <v>189</v>
      </c>
      <c r="H2113">
        <v>3</v>
      </c>
      <c r="I2113">
        <v>1</v>
      </c>
      <c r="J2113" t="s">
        <v>28</v>
      </c>
      <c r="K2113" t="s">
        <v>29</v>
      </c>
      <c r="L2113" t="s">
        <v>21</v>
      </c>
      <c r="M2113" t="s">
        <v>36</v>
      </c>
      <c r="N2113" t="s">
        <v>41</v>
      </c>
    </row>
    <row r="2114" spans="1:14" x14ac:dyDescent="0.3">
      <c r="A2114">
        <v>2113</v>
      </c>
      <c r="B2114" t="s">
        <v>50</v>
      </c>
      <c r="C2114" t="s">
        <v>161</v>
      </c>
      <c r="D2114" t="s">
        <v>122</v>
      </c>
      <c r="E2114" t="s">
        <v>355</v>
      </c>
      <c r="F2114" t="s">
        <v>49</v>
      </c>
      <c r="G2114">
        <v>113.23</v>
      </c>
      <c r="H2114">
        <v>2</v>
      </c>
      <c r="I2114">
        <v>0</v>
      </c>
      <c r="J2114" t="s">
        <v>28</v>
      </c>
      <c r="K2114" t="s">
        <v>99</v>
      </c>
      <c r="L2114" t="s">
        <v>21</v>
      </c>
      <c r="M2114" t="s">
        <v>36</v>
      </c>
      <c r="N2114" t="s">
        <v>23</v>
      </c>
    </row>
    <row r="2115" spans="1:14" x14ac:dyDescent="0.3">
      <c r="A2115">
        <v>2114</v>
      </c>
      <c r="B2115" t="s">
        <v>31</v>
      </c>
      <c r="C2115" t="s">
        <v>93</v>
      </c>
      <c r="D2115" t="s">
        <v>279</v>
      </c>
      <c r="E2115" t="s">
        <v>433</v>
      </c>
      <c r="F2115" t="s">
        <v>27</v>
      </c>
      <c r="G2115">
        <v>101.69</v>
      </c>
      <c r="H2115">
        <v>2</v>
      </c>
      <c r="I2115">
        <v>0</v>
      </c>
      <c r="J2115" t="s">
        <v>28</v>
      </c>
      <c r="K2115" t="s">
        <v>99</v>
      </c>
      <c r="L2115" t="s">
        <v>56</v>
      </c>
      <c r="M2115" t="s">
        <v>36</v>
      </c>
      <c r="N2115" t="s">
        <v>41</v>
      </c>
    </row>
    <row r="2116" spans="1:14" x14ac:dyDescent="0.3">
      <c r="A2116">
        <v>2115</v>
      </c>
      <c r="B2116" t="s">
        <v>31</v>
      </c>
      <c r="C2116" t="s">
        <v>121</v>
      </c>
      <c r="D2116" t="s">
        <v>203</v>
      </c>
      <c r="E2116" t="s">
        <v>125</v>
      </c>
      <c r="F2116" t="s">
        <v>49</v>
      </c>
      <c r="G2116">
        <v>79.13</v>
      </c>
      <c r="H2116">
        <v>1</v>
      </c>
      <c r="I2116">
        <v>0</v>
      </c>
      <c r="J2116" t="s">
        <v>28</v>
      </c>
      <c r="K2116" t="s">
        <v>44</v>
      </c>
      <c r="L2116" t="s">
        <v>60</v>
      </c>
      <c r="M2116" t="s">
        <v>36</v>
      </c>
      <c r="N2116" t="s">
        <v>41</v>
      </c>
    </row>
    <row r="2117" spans="1:14" x14ac:dyDescent="0.3">
      <c r="A2117">
        <v>2116</v>
      </c>
      <c r="B2117" t="s">
        <v>50</v>
      </c>
      <c r="C2117" t="s">
        <v>145</v>
      </c>
      <c r="D2117" t="s">
        <v>208</v>
      </c>
      <c r="E2117" t="s">
        <v>155</v>
      </c>
      <c r="F2117" t="s">
        <v>27</v>
      </c>
      <c r="G2117">
        <v>235.11</v>
      </c>
      <c r="H2117">
        <v>2</v>
      </c>
      <c r="I2117">
        <v>0</v>
      </c>
      <c r="J2117" t="s">
        <v>19</v>
      </c>
      <c r="K2117" t="s">
        <v>20</v>
      </c>
      <c r="L2117" t="s">
        <v>56</v>
      </c>
      <c r="M2117" t="s">
        <v>22</v>
      </c>
      <c r="N2117" t="s">
        <v>45</v>
      </c>
    </row>
    <row r="2118" spans="1:14" x14ac:dyDescent="0.3">
      <c r="A2118">
        <v>2117</v>
      </c>
      <c r="B2118" t="s">
        <v>31</v>
      </c>
      <c r="C2118" t="s">
        <v>128</v>
      </c>
      <c r="D2118" t="s">
        <v>96</v>
      </c>
      <c r="E2118" t="s">
        <v>308</v>
      </c>
      <c r="F2118" t="s">
        <v>18</v>
      </c>
      <c r="G2118">
        <v>204.86</v>
      </c>
      <c r="H2118">
        <v>2</v>
      </c>
      <c r="I2118">
        <v>0</v>
      </c>
      <c r="J2118" t="s">
        <v>35</v>
      </c>
      <c r="K2118" t="s">
        <v>29</v>
      </c>
      <c r="L2118" t="s">
        <v>21</v>
      </c>
      <c r="M2118" t="s">
        <v>22</v>
      </c>
      <c r="N2118" t="s">
        <v>30</v>
      </c>
    </row>
    <row r="2119" spans="1:14" x14ac:dyDescent="0.3">
      <c r="A2119">
        <v>2118</v>
      </c>
      <c r="B2119" t="s">
        <v>37</v>
      </c>
      <c r="C2119" t="s">
        <v>249</v>
      </c>
      <c r="D2119" t="s">
        <v>437</v>
      </c>
      <c r="E2119" t="s">
        <v>404</v>
      </c>
      <c r="F2119" t="s">
        <v>18</v>
      </c>
      <c r="G2119">
        <v>180.12</v>
      </c>
      <c r="H2119">
        <v>1</v>
      </c>
      <c r="I2119">
        <v>0</v>
      </c>
      <c r="J2119" t="s">
        <v>19</v>
      </c>
      <c r="K2119" t="s">
        <v>99</v>
      </c>
      <c r="L2119" t="s">
        <v>21</v>
      </c>
      <c r="M2119" t="s">
        <v>22</v>
      </c>
      <c r="N2119" t="s">
        <v>41</v>
      </c>
    </row>
    <row r="2120" spans="1:14" x14ac:dyDescent="0.3">
      <c r="A2120">
        <v>2119</v>
      </c>
      <c r="B2120" t="s">
        <v>14</v>
      </c>
      <c r="C2120" t="s">
        <v>335</v>
      </c>
      <c r="D2120" t="s">
        <v>104</v>
      </c>
      <c r="E2120" t="s">
        <v>137</v>
      </c>
      <c r="F2120" t="s">
        <v>18</v>
      </c>
      <c r="G2120">
        <v>230.31</v>
      </c>
      <c r="H2120">
        <v>1</v>
      </c>
      <c r="I2120">
        <v>0</v>
      </c>
      <c r="J2120" t="s">
        <v>94</v>
      </c>
      <c r="K2120" t="s">
        <v>44</v>
      </c>
      <c r="L2120" t="s">
        <v>56</v>
      </c>
      <c r="M2120" t="s">
        <v>36</v>
      </c>
      <c r="N2120" t="s">
        <v>95</v>
      </c>
    </row>
    <row r="2121" spans="1:14" x14ac:dyDescent="0.3">
      <c r="A2121">
        <v>2120</v>
      </c>
      <c r="B2121" t="s">
        <v>31</v>
      </c>
      <c r="C2121" t="s">
        <v>390</v>
      </c>
      <c r="D2121" t="s">
        <v>108</v>
      </c>
      <c r="E2121" t="s">
        <v>217</v>
      </c>
      <c r="F2121" t="s">
        <v>27</v>
      </c>
      <c r="G2121">
        <v>160.32</v>
      </c>
      <c r="H2121">
        <v>2</v>
      </c>
      <c r="I2121">
        <v>0</v>
      </c>
      <c r="J2121" t="s">
        <v>94</v>
      </c>
      <c r="K2121" t="s">
        <v>29</v>
      </c>
      <c r="L2121" t="s">
        <v>56</v>
      </c>
      <c r="M2121" t="s">
        <v>36</v>
      </c>
      <c r="N2121" t="s">
        <v>45</v>
      </c>
    </row>
    <row r="2122" spans="1:14" x14ac:dyDescent="0.3">
      <c r="A2122">
        <v>2121</v>
      </c>
      <c r="B2122" t="s">
        <v>31</v>
      </c>
      <c r="C2122" t="s">
        <v>293</v>
      </c>
      <c r="D2122" t="s">
        <v>196</v>
      </c>
      <c r="E2122" t="s">
        <v>416</v>
      </c>
      <c r="F2122" t="s">
        <v>18</v>
      </c>
      <c r="G2122">
        <v>154.38999999999999</v>
      </c>
      <c r="H2122">
        <v>1</v>
      </c>
      <c r="I2122">
        <v>0</v>
      </c>
      <c r="J2122" t="s">
        <v>28</v>
      </c>
      <c r="K2122" t="s">
        <v>99</v>
      </c>
      <c r="L2122" t="s">
        <v>21</v>
      </c>
      <c r="M2122" t="s">
        <v>22</v>
      </c>
      <c r="N2122" t="s">
        <v>45</v>
      </c>
    </row>
    <row r="2123" spans="1:14" x14ac:dyDescent="0.3">
      <c r="A2123">
        <v>2122</v>
      </c>
      <c r="B2123" t="s">
        <v>14</v>
      </c>
      <c r="C2123" t="s">
        <v>75</v>
      </c>
      <c r="D2123" t="s">
        <v>332</v>
      </c>
      <c r="E2123" t="s">
        <v>152</v>
      </c>
      <c r="F2123" t="s">
        <v>49</v>
      </c>
      <c r="G2123">
        <v>125.62</v>
      </c>
      <c r="H2123">
        <v>4</v>
      </c>
      <c r="I2123">
        <v>1</v>
      </c>
      <c r="J2123" t="s">
        <v>35</v>
      </c>
      <c r="K2123" t="s">
        <v>29</v>
      </c>
      <c r="L2123" t="s">
        <v>56</v>
      </c>
      <c r="M2123" t="s">
        <v>36</v>
      </c>
      <c r="N2123" t="s">
        <v>23</v>
      </c>
    </row>
    <row r="2124" spans="1:14" x14ac:dyDescent="0.3">
      <c r="A2124">
        <v>2123</v>
      </c>
      <c r="B2124" t="s">
        <v>50</v>
      </c>
      <c r="C2124" t="s">
        <v>243</v>
      </c>
      <c r="D2124" t="s">
        <v>131</v>
      </c>
      <c r="E2124" t="s">
        <v>216</v>
      </c>
      <c r="F2124" t="s">
        <v>18</v>
      </c>
      <c r="G2124">
        <v>195.81</v>
      </c>
      <c r="H2124">
        <v>2</v>
      </c>
      <c r="I2124">
        <v>0</v>
      </c>
      <c r="J2124" t="s">
        <v>35</v>
      </c>
      <c r="K2124" t="s">
        <v>29</v>
      </c>
      <c r="L2124" t="s">
        <v>21</v>
      </c>
      <c r="M2124" t="s">
        <v>36</v>
      </c>
      <c r="N2124" t="s">
        <v>45</v>
      </c>
    </row>
    <row r="2125" spans="1:14" x14ac:dyDescent="0.3">
      <c r="A2125">
        <v>2124</v>
      </c>
      <c r="B2125" t="s">
        <v>37</v>
      </c>
      <c r="C2125" t="s">
        <v>140</v>
      </c>
      <c r="D2125" t="s">
        <v>428</v>
      </c>
      <c r="E2125" t="s">
        <v>285</v>
      </c>
      <c r="F2125" t="s">
        <v>49</v>
      </c>
      <c r="G2125">
        <v>116.35</v>
      </c>
      <c r="H2125">
        <v>1</v>
      </c>
      <c r="I2125">
        <v>0</v>
      </c>
      <c r="J2125" t="s">
        <v>35</v>
      </c>
      <c r="K2125" t="s">
        <v>66</v>
      </c>
      <c r="L2125" t="s">
        <v>21</v>
      </c>
      <c r="M2125" t="s">
        <v>22</v>
      </c>
      <c r="N2125" t="s">
        <v>23</v>
      </c>
    </row>
    <row r="2126" spans="1:14" x14ac:dyDescent="0.3">
      <c r="A2126">
        <v>2125</v>
      </c>
      <c r="B2126" t="s">
        <v>50</v>
      </c>
      <c r="C2126" t="s">
        <v>203</v>
      </c>
      <c r="D2126" t="s">
        <v>267</v>
      </c>
      <c r="E2126" t="s">
        <v>197</v>
      </c>
      <c r="F2126" t="s">
        <v>49</v>
      </c>
      <c r="G2126">
        <v>101.52</v>
      </c>
      <c r="H2126">
        <v>3</v>
      </c>
      <c r="I2126">
        <v>0</v>
      </c>
      <c r="J2126" t="s">
        <v>35</v>
      </c>
      <c r="K2126" t="s">
        <v>44</v>
      </c>
      <c r="L2126" t="s">
        <v>21</v>
      </c>
      <c r="M2126" t="s">
        <v>36</v>
      </c>
      <c r="N2126" t="s">
        <v>41</v>
      </c>
    </row>
    <row r="2127" spans="1:14" x14ac:dyDescent="0.3">
      <c r="A2127">
        <v>2126</v>
      </c>
      <c r="B2127" t="s">
        <v>37</v>
      </c>
      <c r="C2127" t="s">
        <v>263</v>
      </c>
      <c r="D2127" t="s">
        <v>445</v>
      </c>
      <c r="E2127" t="s">
        <v>210</v>
      </c>
      <c r="F2127" t="s">
        <v>54</v>
      </c>
      <c r="G2127">
        <v>353.7</v>
      </c>
      <c r="H2127">
        <v>2</v>
      </c>
      <c r="I2127">
        <v>2</v>
      </c>
      <c r="J2127" t="s">
        <v>55</v>
      </c>
      <c r="K2127" t="s">
        <v>66</v>
      </c>
      <c r="L2127" t="s">
        <v>60</v>
      </c>
      <c r="M2127" t="s">
        <v>36</v>
      </c>
      <c r="N2127" t="s">
        <v>41</v>
      </c>
    </row>
    <row r="2128" spans="1:14" x14ac:dyDescent="0.3">
      <c r="A2128">
        <v>2127</v>
      </c>
      <c r="B2128" t="s">
        <v>14</v>
      </c>
      <c r="C2128" t="s">
        <v>242</v>
      </c>
      <c r="D2128" t="s">
        <v>143</v>
      </c>
      <c r="E2128" t="s">
        <v>79</v>
      </c>
      <c r="F2128" t="s">
        <v>49</v>
      </c>
      <c r="G2128">
        <v>106.14</v>
      </c>
      <c r="H2128">
        <v>2</v>
      </c>
      <c r="I2128">
        <v>0</v>
      </c>
      <c r="J2128" t="s">
        <v>28</v>
      </c>
      <c r="K2128" t="s">
        <v>44</v>
      </c>
      <c r="L2128" t="s">
        <v>21</v>
      </c>
      <c r="M2128" t="s">
        <v>36</v>
      </c>
      <c r="N2128" t="s">
        <v>95</v>
      </c>
    </row>
    <row r="2129" spans="1:14" x14ac:dyDescent="0.3">
      <c r="A2129">
        <v>2128</v>
      </c>
      <c r="B2129" t="s">
        <v>50</v>
      </c>
      <c r="C2129" t="s">
        <v>327</v>
      </c>
      <c r="D2129" t="s">
        <v>423</v>
      </c>
      <c r="E2129" t="s">
        <v>461</v>
      </c>
      <c r="F2129" t="s">
        <v>18</v>
      </c>
      <c r="G2129">
        <v>217.69</v>
      </c>
      <c r="H2129">
        <v>1</v>
      </c>
      <c r="I2129">
        <v>0</v>
      </c>
      <c r="J2129" t="s">
        <v>55</v>
      </c>
      <c r="K2129" t="s">
        <v>99</v>
      </c>
      <c r="L2129" t="s">
        <v>56</v>
      </c>
      <c r="M2129" t="s">
        <v>36</v>
      </c>
      <c r="N2129" t="s">
        <v>95</v>
      </c>
    </row>
    <row r="2130" spans="1:14" x14ac:dyDescent="0.3">
      <c r="A2130">
        <v>2129</v>
      </c>
      <c r="B2130" t="s">
        <v>14</v>
      </c>
      <c r="C2130" t="s">
        <v>302</v>
      </c>
      <c r="D2130" t="s">
        <v>144</v>
      </c>
      <c r="E2130" t="s">
        <v>412</v>
      </c>
      <c r="F2130" t="s">
        <v>54</v>
      </c>
      <c r="G2130">
        <v>446.39</v>
      </c>
      <c r="H2130">
        <v>3</v>
      </c>
      <c r="I2130">
        <v>0</v>
      </c>
      <c r="J2130" t="s">
        <v>94</v>
      </c>
      <c r="K2130" t="s">
        <v>44</v>
      </c>
      <c r="L2130" t="s">
        <v>56</v>
      </c>
      <c r="M2130" t="s">
        <v>36</v>
      </c>
      <c r="N2130" t="s">
        <v>41</v>
      </c>
    </row>
    <row r="2131" spans="1:14" x14ac:dyDescent="0.3">
      <c r="A2131">
        <v>2130</v>
      </c>
      <c r="B2131" t="s">
        <v>37</v>
      </c>
      <c r="C2131" t="s">
        <v>348</v>
      </c>
      <c r="D2131" t="s">
        <v>168</v>
      </c>
      <c r="E2131" t="s">
        <v>458</v>
      </c>
      <c r="F2131" t="s">
        <v>27</v>
      </c>
      <c r="G2131">
        <v>171.68</v>
      </c>
      <c r="H2131">
        <v>1</v>
      </c>
      <c r="I2131">
        <v>0</v>
      </c>
      <c r="J2131" t="s">
        <v>35</v>
      </c>
      <c r="K2131" t="s">
        <v>99</v>
      </c>
      <c r="L2131" t="s">
        <v>21</v>
      </c>
      <c r="M2131" t="s">
        <v>36</v>
      </c>
      <c r="N2131" t="s">
        <v>41</v>
      </c>
    </row>
    <row r="2132" spans="1:14" x14ac:dyDescent="0.3">
      <c r="A2132">
        <v>2131</v>
      </c>
      <c r="B2132" t="s">
        <v>14</v>
      </c>
      <c r="C2132" t="s">
        <v>298</v>
      </c>
      <c r="D2132" t="s">
        <v>86</v>
      </c>
      <c r="E2132" t="s">
        <v>151</v>
      </c>
      <c r="F2132" t="s">
        <v>27</v>
      </c>
      <c r="G2132">
        <v>180.74</v>
      </c>
      <c r="H2132">
        <v>2</v>
      </c>
      <c r="I2132">
        <v>2</v>
      </c>
      <c r="J2132" t="s">
        <v>35</v>
      </c>
      <c r="K2132" t="s">
        <v>44</v>
      </c>
      <c r="L2132" t="s">
        <v>56</v>
      </c>
      <c r="M2132" t="s">
        <v>36</v>
      </c>
      <c r="N2132" t="s">
        <v>23</v>
      </c>
    </row>
    <row r="2133" spans="1:14" x14ac:dyDescent="0.3">
      <c r="A2133">
        <v>2132</v>
      </c>
      <c r="B2133" t="s">
        <v>31</v>
      </c>
      <c r="C2133" t="s">
        <v>353</v>
      </c>
      <c r="D2133" t="s">
        <v>256</v>
      </c>
      <c r="E2133" t="s">
        <v>315</v>
      </c>
      <c r="F2133" t="s">
        <v>49</v>
      </c>
      <c r="G2133">
        <v>74.75</v>
      </c>
      <c r="H2133">
        <v>1</v>
      </c>
      <c r="I2133">
        <v>0</v>
      </c>
      <c r="J2133" t="s">
        <v>28</v>
      </c>
      <c r="K2133" t="s">
        <v>20</v>
      </c>
      <c r="L2133" t="s">
        <v>21</v>
      </c>
      <c r="M2133" t="s">
        <v>22</v>
      </c>
      <c r="N2133" t="s">
        <v>95</v>
      </c>
    </row>
    <row r="2134" spans="1:14" x14ac:dyDescent="0.3">
      <c r="A2134">
        <v>2133</v>
      </c>
      <c r="B2134" t="s">
        <v>14</v>
      </c>
      <c r="C2134" t="s">
        <v>258</v>
      </c>
      <c r="D2134" t="s">
        <v>107</v>
      </c>
      <c r="E2134" t="s">
        <v>108</v>
      </c>
      <c r="F2134" t="s">
        <v>27</v>
      </c>
      <c r="G2134">
        <v>180.15</v>
      </c>
      <c r="H2134">
        <v>1</v>
      </c>
      <c r="I2134">
        <v>0</v>
      </c>
      <c r="J2134" t="s">
        <v>55</v>
      </c>
      <c r="K2134" t="s">
        <v>99</v>
      </c>
      <c r="L2134" t="s">
        <v>60</v>
      </c>
      <c r="M2134" t="s">
        <v>36</v>
      </c>
      <c r="N2134" t="s">
        <v>30</v>
      </c>
    </row>
    <row r="2135" spans="1:14" x14ac:dyDescent="0.3">
      <c r="A2135">
        <v>2134</v>
      </c>
      <c r="B2135" t="s">
        <v>14</v>
      </c>
      <c r="C2135" t="s">
        <v>39</v>
      </c>
      <c r="D2135" t="s">
        <v>401</v>
      </c>
      <c r="E2135" t="s">
        <v>258</v>
      </c>
      <c r="F2135" t="s">
        <v>27</v>
      </c>
      <c r="G2135">
        <v>102.45</v>
      </c>
      <c r="H2135">
        <v>1</v>
      </c>
      <c r="I2135">
        <v>0</v>
      </c>
      <c r="J2135" t="s">
        <v>35</v>
      </c>
      <c r="K2135" t="s">
        <v>66</v>
      </c>
      <c r="L2135" t="s">
        <v>56</v>
      </c>
      <c r="M2135" t="s">
        <v>36</v>
      </c>
      <c r="N2135" t="s">
        <v>41</v>
      </c>
    </row>
    <row r="2136" spans="1:14" x14ac:dyDescent="0.3">
      <c r="A2136">
        <v>2135</v>
      </c>
      <c r="B2136" t="s">
        <v>37</v>
      </c>
      <c r="C2136" t="s">
        <v>332</v>
      </c>
      <c r="D2136" t="s">
        <v>216</v>
      </c>
      <c r="E2136" t="s">
        <v>292</v>
      </c>
      <c r="F2136" t="s">
        <v>54</v>
      </c>
      <c r="G2136">
        <v>395.84</v>
      </c>
      <c r="H2136">
        <v>3</v>
      </c>
      <c r="I2136">
        <v>0</v>
      </c>
      <c r="J2136" t="s">
        <v>28</v>
      </c>
      <c r="K2136" t="s">
        <v>99</v>
      </c>
      <c r="L2136" t="s">
        <v>56</v>
      </c>
      <c r="M2136" t="s">
        <v>22</v>
      </c>
      <c r="N2136" t="s">
        <v>95</v>
      </c>
    </row>
    <row r="2137" spans="1:14" x14ac:dyDescent="0.3">
      <c r="A2137">
        <v>2136</v>
      </c>
      <c r="B2137" t="s">
        <v>37</v>
      </c>
      <c r="C2137" t="s">
        <v>125</v>
      </c>
      <c r="D2137" t="s">
        <v>144</v>
      </c>
      <c r="E2137" t="s">
        <v>312</v>
      </c>
      <c r="F2137" t="s">
        <v>54</v>
      </c>
      <c r="G2137">
        <v>543.48</v>
      </c>
      <c r="H2137">
        <v>1</v>
      </c>
      <c r="I2137">
        <v>0</v>
      </c>
      <c r="J2137" t="s">
        <v>94</v>
      </c>
      <c r="K2137" t="s">
        <v>29</v>
      </c>
      <c r="L2137" t="s">
        <v>60</v>
      </c>
      <c r="M2137" t="s">
        <v>36</v>
      </c>
      <c r="N2137" t="s">
        <v>41</v>
      </c>
    </row>
    <row r="2138" spans="1:14" x14ac:dyDescent="0.3">
      <c r="A2138">
        <v>2137</v>
      </c>
      <c r="B2138" t="s">
        <v>50</v>
      </c>
      <c r="C2138" t="s">
        <v>347</v>
      </c>
      <c r="D2138" t="s">
        <v>201</v>
      </c>
      <c r="E2138" t="s">
        <v>330</v>
      </c>
      <c r="F2138" t="s">
        <v>49</v>
      </c>
      <c r="G2138">
        <v>115.66</v>
      </c>
      <c r="H2138">
        <v>2</v>
      </c>
      <c r="I2138">
        <v>0</v>
      </c>
      <c r="J2138" t="s">
        <v>19</v>
      </c>
      <c r="K2138" t="s">
        <v>66</v>
      </c>
      <c r="L2138" t="s">
        <v>21</v>
      </c>
      <c r="M2138" t="s">
        <v>36</v>
      </c>
      <c r="N2138" t="s">
        <v>45</v>
      </c>
    </row>
    <row r="2139" spans="1:14" x14ac:dyDescent="0.3">
      <c r="A2139">
        <v>2138</v>
      </c>
      <c r="B2139" t="s">
        <v>37</v>
      </c>
      <c r="C2139" t="s">
        <v>313</v>
      </c>
      <c r="D2139" t="s">
        <v>68</v>
      </c>
      <c r="E2139" t="s">
        <v>360</v>
      </c>
      <c r="F2139" t="s">
        <v>27</v>
      </c>
      <c r="G2139">
        <v>202.71</v>
      </c>
      <c r="H2139">
        <v>2</v>
      </c>
      <c r="I2139">
        <v>0</v>
      </c>
      <c r="J2139" t="s">
        <v>35</v>
      </c>
      <c r="K2139" t="s">
        <v>20</v>
      </c>
      <c r="L2139" t="s">
        <v>56</v>
      </c>
      <c r="M2139" t="s">
        <v>36</v>
      </c>
      <c r="N2139" t="s">
        <v>41</v>
      </c>
    </row>
    <row r="2140" spans="1:14" x14ac:dyDescent="0.3">
      <c r="A2140">
        <v>2139</v>
      </c>
      <c r="B2140" t="s">
        <v>50</v>
      </c>
      <c r="C2140" t="s">
        <v>38</v>
      </c>
      <c r="D2140" t="s">
        <v>356</v>
      </c>
      <c r="E2140" t="s">
        <v>174</v>
      </c>
      <c r="F2140" t="s">
        <v>27</v>
      </c>
      <c r="G2140">
        <v>171.38</v>
      </c>
      <c r="H2140">
        <v>1</v>
      </c>
      <c r="I2140">
        <v>2</v>
      </c>
      <c r="J2140" t="s">
        <v>28</v>
      </c>
      <c r="K2140" t="s">
        <v>20</v>
      </c>
      <c r="L2140" t="s">
        <v>21</v>
      </c>
      <c r="M2140" t="s">
        <v>36</v>
      </c>
      <c r="N2140" t="s">
        <v>23</v>
      </c>
    </row>
    <row r="2141" spans="1:14" x14ac:dyDescent="0.3">
      <c r="A2141">
        <v>2140</v>
      </c>
      <c r="B2141" t="s">
        <v>50</v>
      </c>
      <c r="C2141" t="s">
        <v>250</v>
      </c>
      <c r="D2141" t="s">
        <v>306</v>
      </c>
      <c r="E2141" t="s">
        <v>59</v>
      </c>
      <c r="F2141" t="s">
        <v>27</v>
      </c>
      <c r="G2141">
        <v>134.86000000000001</v>
      </c>
      <c r="H2141">
        <v>4</v>
      </c>
      <c r="I2141">
        <v>2</v>
      </c>
      <c r="J2141" t="s">
        <v>55</v>
      </c>
      <c r="K2141" t="s">
        <v>29</v>
      </c>
      <c r="L2141" t="s">
        <v>60</v>
      </c>
      <c r="M2141" t="s">
        <v>36</v>
      </c>
      <c r="N2141" t="s">
        <v>41</v>
      </c>
    </row>
    <row r="2142" spans="1:14" x14ac:dyDescent="0.3">
      <c r="A2142">
        <v>2141</v>
      </c>
      <c r="B2142" t="s">
        <v>31</v>
      </c>
      <c r="C2142" t="s">
        <v>346</v>
      </c>
      <c r="D2142" t="s">
        <v>116</v>
      </c>
      <c r="E2142" t="s">
        <v>379</v>
      </c>
      <c r="F2142" t="s">
        <v>27</v>
      </c>
      <c r="G2142">
        <v>92.92</v>
      </c>
      <c r="H2142">
        <v>1</v>
      </c>
      <c r="I2142">
        <v>0</v>
      </c>
      <c r="J2142" t="s">
        <v>94</v>
      </c>
      <c r="K2142" t="s">
        <v>99</v>
      </c>
      <c r="L2142" t="s">
        <v>56</v>
      </c>
      <c r="M2142" t="s">
        <v>36</v>
      </c>
      <c r="N2142" t="s">
        <v>45</v>
      </c>
    </row>
    <row r="2143" spans="1:14" x14ac:dyDescent="0.3">
      <c r="A2143">
        <v>2142</v>
      </c>
      <c r="B2143" t="s">
        <v>14</v>
      </c>
      <c r="C2143" t="s">
        <v>302</v>
      </c>
      <c r="D2143" t="s">
        <v>208</v>
      </c>
      <c r="E2143" t="s">
        <v>276</v>
      </c>
      <c r="F2143" t="s">
        <v>18</v>
      </c>
      <c r="G2143">
        <v>269.33999999999997</v>
      </c>
      <c r="H2143">
        <v>1</v>
      </c>
      <c r="I2143">
        <v>0</v>
      </c>
      <c r="J2143" t="s">
        <v>19</v>
      </c>
      <c r="K2143" t="s">
        <v>29</v>
      </c>
      <c r="L2143" t="s">
        <v>70</v>
      </c>
      <c r="M2143" t="s">
        <v>22</v>
      </c>
      <c r="N2143" t="s">
        <v>41</v>
      </c>
    </row>
    <row r="2144" spans="1:14" x14ac:dyDescent="0.3">
      <c r="A2144">
        <v>2143</v>
      </c>
      <c r="B2144" t="s">
        <v>31</v>
      </c>
      <c r="C2144" t="s">
        <v>288</v>
      </c>
      <c r="D2144" t="s">
        <v>181</v>
      </c>
      <c r="E2144" t="s">
        <v>408</v>
      </c>
      <c r="F2144" t="s">
        <v>49</v>
      </c>
      <c r="G2144">
        <v>63.07</v>
      </c>
      <c r="H2144">
        <v>2</v>
      </c>
      <c r="I2144">
        <v>0</v>
      </c>
      <c r="J2144" t="s">
        <v>28</v>
      </c>
      <c r="K2144" t="s">
        <v>99</v>
      </c>
      <c r="L2144" t="s">
        <v>21</v>
      </c>
      <c r="M2144" t="s">
        <v>36</v>
      </c>
      <c r="N2144" t="s">
        <v>95</v>
      </c>
    </row>
    <row r="2145" spans="1:14" x14ac:dyDescent="0.3">
      <c r="A2145">
        <v>2144</v>
      </c>
      <c r="B2145" t="s">
        <v>37</v>
      </c>
      <c r="C2145" t="s">
        <v>127</v>
      </c>
      <c r="D2145" t="s">
        <v>141</v>
      </c>
      <c r="E2145" t="s">
        <v>159</v>
      </c>
      <c r="F2145" t="s">
        <v>54</v>
      </c>
      <c r="G2145">
        <v>289.42</v>
      </c>
      <c r="H2145">
        <v>1</v>
      </c>
      <c r="I2145">
        <v>0</v>
      </c>
      <c r="J2145" t="s">
        <v>35</v>
      </c>
      <c r="K2145" t="s">
        <v>66</v>
      </c>
      <c r="L2145" t="s">
        <v>60</v>
      </c>
      <c r="M2145" t="s">
        <v>36</v>
      </c>
      <c r="N2145" t="s">
        <v>95</v>
      </c>
    </row>
    <row r="2146" spans="1:14" x14ac:dyDescent="0.3">
      <c r="A2146">
        <v>2145</v>
      </c>
      <c r="B2146" t="s">
        <v>14</v>
      </c>
      <c r="C2146" t="s">
        <v>115</v>
      </c>
      <c r="D2146" t="s">
        <v>451</v>
      </c>
      <c r="E2146" t="s">
        <v>71</v>
      </c>
      <c r="F2146" t="s">
        <v>49</v>
      </c>
      <c r="G2146">
        <v>89.77</v>
      </c>
      <c r="H2146">
        <v>1</v>
      </c>
      <c r="I2146">
        <v>1</v>
      </c>
      <c r="J2146" t="s">
        <v>35</v>
      </c>
      <c r="K2146" t="s">
        <v>29</v>
      </c>
      <c r="L2146" t="s">
        <v>21</v>
      </c>
      <c r="M2146" t="s">
        <v>36</v>
      </c>
      <c r="N2146" t="s">
        <v>41</v>
      </c>
    </row>
    <row r="2147" spans="1:14" x14ac:dyDescent="0.3">
      <c r="A2147">
        <v>2146</v>
      </c>
      <c r="B2147" t="s">
        <v>50</v>
      </c>
      <c r="C2147" t="s">
        <v>80</v>
      </c>
      <c r="D2147" t="s">
        <v>374</v>
      </c>
      <c r="E2147" t="s">
        <v>169</v>
      </c>
      <c r="F2147" t="s">
        <v>49</v>
      </c>
      <c r="G2147">
        <v>163.68</v>
      </c>
      <c r="H2147">
        <v>3</v>
      </c>
      <c r="I2147">
        <v>0</v>
      </c>
      <c r="J2147" t="s">
        <v>55</v>
      </c>
      <c r="K2147" t="s">
        <v>99</v>
      </c>
      <c r="L2147" t="s">
        <v>21</v>
      </c>
      <c r="M2147" t="s">
        <v>36</v>
      </c>
      <c r="N2147" t="s">
        <v>95</v>
      </c>
    </row>
    <row r="2148" spans="1:14" x14ac:dyDescent="0.3">
      <c r="A2148">
        <v>2147</v>
      </c>
      <c r="B2148" t="s">
        <v>31</v>
      </c>
      <c r="C2148" t="s">
        <v>145</v>
      </c>
      <c r="D2148" t="s">
        <v>376</v>
      </c>
      <c r="E2148" t="s">
        <v>302</v>
      </c>
      <c r="F2148" t="s">
        <v>49</v>
      </c>
      <c r="G2148">
        <v>99.79</v>
      </c>
      <c r="H2148">
        <v>1</v>
      </c>
      <c r="I2148">
        <v>0</v>
      </c>
      <c r="J2148" t="s">
        <v>28</v>
      </c>
      <c r="K2148" t="s">
        <v>29</v>
      </c>
      <c r="L2148" t="s">
        <v>21</v>
      </c>
      <c r="M2148" t="s">
        <v>36</v>
      </c>
      <c r="N2148" t="s">
        <v>23</v>
      </c>
    </row>
    <row r="2149" spans="1:14" x14ac:dyDescent="0.3">
      <c r="A2149">
        <v>2148</v>
      </c>
      <c r="B2149" t="s">
        <v>50</v>
      </c>
      <c r="C2149" t="s">
        <v>379</v>
      </c>
      <c r="D2149" t="s">
        <v>124</v>
      </c>
      <c r="E2149" t="s">
        <v>46</v>
      </c>
      <c r="F2149" t="s">
        <v>27</v>
      </c>
      <c r="G2149">
        <v>164.3</v>
      </c>
      <c r="H2149">
        <v>1</v>
      </c>
      <c r="I2149">
        <v>0</v>
      </c>
      <c r="J2149" t="s">
        <v>55</v>
      </c>
      <c r="K2149" t="s">
        <v>20</v>
      </c>
      <c r="L2149" t="s">
        <v>21</v>
      </c>
      <c r="M2149" t="s">
        <v>36</v>
      </c>
      <c r="N2149" t="s">
        <v>23</v>
      </c>
    </row>
    <row r="2150" spans="1:14" x14ac:dyDescent="0.3">
      <c r="A2150">
        <v>2149</v>
      </c>
      <c r="B2150" t="s">
        <v>50</v>
      </c>
      <c r="C2150" t="s">
        <v>183</v>
      </c>
      <c r="D2150" t="s">
        <v>181</v>
      </c>
      <c r="E2150" t="s">
        <v>203</v>
      </c>
      <c r="F2150" t="s">
        <v>18</v>
      </c>
      <c r="G2150">
        <v>361.72</v>
      </c>
      <c r="H2150">
        <v>1</v>
      </c>
      <c r="I2150">
        <v>1</v>
      </c>
      <c r="J2150" t="s">
        <v>28</v>
      </c>
      <c r="K2150" t="s">
        <v>66</v>
      </c>
      <c r="L2150" t="s">
        <v>21</v>
      </c>
      <c r="M2150" t="s">
        <v>36</v>
      </c>
      <c r="N2150" t="s">
        <v>41</v>
      </c>
    </row>
    <row r="2151" spans="1:14" x14ac:dyDescent="0.3">
      <c r="A2151">
        <v>2150</v>
      </c>
      <c r="B2151" t="s">
        <v>14</v>
      </c>
      <c r="C2151" t="s">
        <v>229</v>
      </c>
      <c r="D2151" t="s">
        <v>267</v>
      </c>
      <c r="E2151" t="s">
        <v>147</v>
      </c>
      <c r="F2151" t="s">
        <v>27</v>
      </c>
      <c r="G2151">
        <v>106.35</v>
      </c>
      <c r="H2151">
        <v>2</v>
      </c>
      <c r="I2151">
        <v>0</v>
      </c>
      <c r="J2151" t="s">
        <v>55</v>
      </c>
      <c r="K2151" t="s">
        <v>66</v>
      </c>
      <c r="L2151" t="s">
        <v>21</v>
      </c>
      <c r="M2151" t="s">
        <v>36</v>
      </c>
      <c r="N2151" t="s">
        <v>41</v>
      </c>
    </row>
    <row r="2152" spans="1:14" x14ac:dyDescent="0.3">
      <c r="A2152">
        <v>2151</v>
      </c>
      <c r="B2152" t="s">
        <v>31</v>
      </c>
      <c r="C2152" t="s">
        <v>59</v>
      </c>
      <c r="D2152" t="s">
        <v>47</v>
      </c>
      <c r="E2152" t="s">
        <v>83</v>
      </c>
      <c r="F2152" t="s">
        <v>54</v>
      </c>
      <c r="G2152">
        <v>345.62</v>
      </c>
      <c r="H2152">
        <v>2</v>
      </c>
      <c r="I2152">
        <v>2</v>
      </c>
      <c r="J2152" t="s">
        <v>35</v>
      </c>
      <c r="K2152" t="s">
        <v>29</v>
      </c>
      <c r="L2152" t="s">
        <v>21</v>
      </c>
      <c r="M2152" t="s">
        <v>36</v>
      </c>
      <c r="N2152" t="s">
        <v>41</v>
      </c>
    </row>
    <row r="2153" spans="1:14" x14ac:dyDescent="0.3">
      <c r="A2153">
        <v>2152</v>
      </c>
      <c r="B2153" t="s">
        <v>37</v>
      </c>
      <c r="C2153" t="s">
        <v>231</v>
      </c>
      <c r="D2153" t="s">
        <v>344</v>
      </c>
      <c r="E2153" t="s">
        <v>126</v>
      </c>
      <c r="F2153" t="s">
        <v>49</v>
      </c>
      <c r="G2153">
        <v>145.88999999999999</v>
      </c>
      <c r="H2153">
        <v>2</v>
      </c>
      <c r="I2153">
        <v>0</v>
      </c>
      <c r="J2153" t="s">
        <v>28</v>
      </c>
      <c r="K2153" t="s">
        <v>44</v>
      </c>
      <c r="L2153" t="s">
        <v>21</v>
      </c>
      <c r="M2153" t="s">
        <v>36</v>
      </c>
      <c r="N2153" t="s">
        <v>41</v>
      </c>
    </row>
    <row r="2154" spans="1:14" x14ac:dyDescent="0.3">
      <c r="A2154">
        <v>2153</v>
      </c>
      <c r="B2154" t="s">
        <v>37</v>
      </c>
      <c r="C2154" t="s">
        <v>283</v>
      </c>
      <c r="D2154" t="s">
        <v>344</v>
      </c>
      <c r="E2154" t="s">
        <v>315</v>
      </c>
      <c r="F2154" t="s">
        <v>49</v>
      </c>
      <c r="G2154">
        <v>140.44999999999999</v>
      </c>
      <c r="H2154">
        <v>3</v>
      </c>
      <c r="I2154">
        <v>0</v>
      </c>
      <c r="J2154" t="s">
        <v>55</v>
      </c>
      <c r="K2154" t="s">
        <v>20</v>
      </c>
      <c r="L2154" t="s">
        <v>56</v>
      </c>
      <c r="M2154" t="s">
        <v>36</v>
      </c>
      <c r="N2154" t="s">
        <v>41</v>
      </c>
    </row>
    <row r="2155" spans="1:14" x14ac:dyDescent="0.3">
      <c r="A2155">
        <v>2154</v>
      </c>
      <c r="B2155" t="s">
        <v>50</v>
      </c>
      <c r="C2155" t="s">
        <v>126</v>
      </c>
      <c r="D2155" t="s">
        <v>424</v>
      </c>
      <c r="E2155" t="s">
        <v>222</v>
      </c>
      <c r="F2155" t="s">
        <v>49</v>
      </c>
      <c r="G2155">
        <v>135.87</v>
      </c>
      <c r="H2155">
        <v>2</v>
      </c>
      <c r="I2155">
        <v>0</v>
      </c>
      <c r="J2155" t="s">
        <v>35</v>
      </c>
      <c r="K2155" t="s">
        <v>20</v>
      </c>
      <c r="L2155" t="s">
        <v>70</v>
      </c>
      <c r="M2155" t="s">
        <v>36</v>
      </c>
      <c r="N2155" t="s">
        <v>41</v>
      </c>
    </row>
    <row r="2156" spans="1:14" x14ac:dyDescent="0.3">
      <c r="A2156">
        <v>2155</v>
      </c>
      <c r="B2156" t="s">
        <v>31</v>
      </c>
      <c r="C2156" t="s">
        <v>142</v>
      </c>
      <c r="D2156" t="s">
        <v>126</v>
      </c>
      <c r="E2156" t="s">
        <v>388</v>
      </c>
      <c r="F2156" t="s">
        <v>27</v>
      </c>
      <c r="G2156">
        <v>130.07</v>
      </c>
      <c r="H2156">
        <v>2</v>
      </c>
      <c r="I2156">
        <v>1</v>
      </c>
      <c r="J2156" t="s">
        <v>19</v>
      </c>
      <c r="K2156" t="s">
        <v>66</v>
      </c>
      <c r="L2156" t="s">
        <v>21</v>
      </c>
      <c r="M2156" t="s">
        <v>36</v>
      </c>
      <c r="N2156" t="s">
        <v>95</v>
      </c>
    </row>
    <row r="2157" spans="1:14" x14ac:dyDescent="0.3">
      <c r="A2157">
        <v>2156</v>
      </c>
      <c r="B2157" t="s">
        <v>37</v>
      </c>
      <c r="C2157" t="s">
        <v>122</v>
      </c>
      <c r="D2157" t="s">
        <v>43</v>
      </c>
      <c r="E2157" t="s">
        <v>167</v>
      </c>
      <c r="F2157" t="s">
        <v>27</v>
      </c>
      <c r="G2157">
        <v>146.09</v>
      </c>
      <c r="H2157">
        <v>2</v>
      </c>
      <c r="I2157">
        <v>2</v>
      </c>
      <c r="J2157" t="s">
        <v>35</v>
      </c>
      <c r="K2157" t="s">
        <v>20</v>
      </c>
      <c r="L2157" t="s">
        <v>60</v>
      </c>
      <c r="M2157" t="s">
        <v>36</v>
      </c>
      <c r="N2157" t="s">
        <v>95</v>
      </c>
    </row>
    <row r="2158" spans="1:14" x14ac:dyDescent="0.3">
      <c r="A2158">
        <v>2157</v>
      </c>
      <c r="B2158" t="s">
        <v>31</v>
      </c>
      <c r="C2158" t="s">
        <v>413</v>
      </c>
      <c r="D2158" t="s">
        <v>75</v>
      </c>
      <c r="E2158" t="s">
        <v>171</v>
      </c>
      <c r="F2158" t="s">
        <v>49</v>
      </c>
      <c r="G2158">
        <v>112.78</v>
      </c>
      <c r="H2158">
        <v>4</v>
      </c>
      <c r="I2158">
        <v>2</v>
      </c>
      <c r="J2158" t="s">
        <v>35</v>
      </c>
      <c r="K2158" t="s">
        <v>44</v>
      </c>
      <c r="L2158" t="s">
        <v>21</v>
      </c>
      <c r="M2158" t="s">
        <v>36</v>
      </c>
      <c r="N2158" t="s">
        <v>41</v>
      </c>
    </row>
    <row r="2159" spans="1:14" x14ac:dyDescent="0.3">
      <c r="A2159">
        <v>2158</v>
      </c>
      <c r="B2159" t="s">
        <v>14</v>
      </c>
      <c r="C2159" t="s">
        <v>312</v>
      </c>
      <c r="D2159" t="s">
        <v>336</v>
      </c>
      <c r="E2159" t="s">
        <v>300</v>
      </c>
      <c r="F2159" t="s">
        <v>49</v>
      </c>
      <c r="G2159">
        <v>118.26</v>
      </c>
      <c r="H2159">
        <v>2</v>
      </c>
      <c r="I2159">
        <v>0</v>
      </c>
      <c r="J2159" t="s">
        <v>28</v>
      </c>
      <c r="K2159" t="s">
        <v>99</v>
      </c>
      <c r="L2159" t="s">
        <v>21</v>
      </c>
      <c r="M2159" t="s">
        <v>22</v>
      </c>
      <c r="N2159" t="s">
        <v>45</v>
      </c>
    </row>
    <row r="2160" spans="1:14" x14ac:dyDescent="0.3">
      <c r="A2160">
        <v>2159</v>
      </c>
      <c r="B2160" t="s">
        <v>31</v>
      </c>
      <c r="C2160" t="s">
        <v>184</v>
      </c>
      <c r="D2160" t="s">
        <v>185</v>
      </c>
      <c r="E2160" t="s">
        <v>186</v>
      </c>
      <c r="F2160" t="s">
        <v>27</v>
      </c>
      <c r="G2160">
        <v>92.08</v>
      </c>
      <c r="H2160">
        <v>2</v>
      </c>
      <c r="I2160">
        <v>0</v>
      </c>
      <c r="J2160" t="s">
        <v>28</v>
      </c>
      <c r="K2160" t="s">
        <v>20</v>
      </c>
      <c r="L2160" t="s">
        <v>21</v>
      </c>
      <c r="M2160" t="s">
        <v>36</v>
      </c>
      <c r="N2160" t="s">
        <v>23</v>
      </c>
    </row>
    <row r="2161" spans="1:14" x14ac:dyDescent="0.3">
      <c r="A2161">
        <v>2160</v>
      </c>
      <c r="B2161" t="s">
        <v>31</v>
      </c>
      <c r="C2161" t="s">
        <v>104</v>
      </c>
      <c r="D2161" t="s">
        <v>87</v>
      </c>
      <c r="E2161" t="s">
        <v>188</v>
      </c>
      <c r="F2161" t="s">
        <v>54</v>
      </c>
      <c r="G2161">
        <v>284.14999999999998</v>
      </c>
      <c r="H2161">
        <v>2</v>
      </c>
      <c r="I2161">
        <v>0</v>
      </c>
      <c r="J2161" t="s">
        <v>28</v>
      </c>
      <c r="K2161" t="s">
        <v>29</v>
      </c>
      <c r="L2161" t="s">
        <v>21</v>
      </c>
      <c r="M2161" t="s">
        <v>36</v>
      </c>
      <c r="N2161" t="s">
        <v>45</v>
      </c>
    </row>
    <row r="2162" spans="1:14" x14ac:dyDescent="0.3">
      <c r="A2162">
        <v>2161</v>
      </c>
      <c r="B2162" t="s">
        <v>37</v>
      </c>
      <c r="C2162" t="s">
        <v>227</v>
      </c>
      <c r="D2162" t="s">
        <v>178</v>
      </c>
      <c r="E2162" t="s">
        <v>238</v>
      </c>
      <c r="F2162" t="s">
        <v>18</v>
      </c>
      <c r="G2162">
        <v>307.23</v>
      </c>
      <c r="H2162">
        <v>2</v>
      </c>
      <c r="I2162">
        <v>2</v>
      </c>
      <c r="J2162" t="s">
        <v>28</v>
      </c>
      <c r="K2162" t="s">
        <v>29</v>
      </c>
      <c r="L2162" t="s">
        <v>60</v>
      </c>
      <c r="M2162" t="s">
        <v>36</v>
      </c>
      <c r="N2162" t="s">
        <v>41</v>
      </c>
    </row>
    <row r="2163" spans="1:14" x14ac:dyDescent="0.3">
      <c r="A2163">
        <v>2162</v>
      </c>
      <c r="B2163" t="s">
        <v>31</v>
      </c>
      <c r="C2163" t="s">
        <v>249</v>
      </c>
      <c r="D2163" t="s">
        <v>250</v>
      </c>
      <c r="E2163" t="s">
        <v>419</v>
      </c>
      <c r="F2163" t="s">
        <v>49</v>
      </c>
      <c r="G2163">
        <v>104.43</v>
      </c>
      <c r="H2163">
        <v>2</v>
      </c>
      <c r="I2163">
        <v>2</v>
      </c>
      <c r="J2163" t="s">
        <v>28</v>
      </c>
      <c r="K2163" t="s">
        <v>29</v>
      </c>
      <c r="L2163" t="s">
        <v>21</v>
      </c>
      <c r="M2163" t="s">
        <v>36</v>
      </c>
      <c r="N2163" t="s">
        <v>23</v>
      </c>
    </row>
    <row r="2164" spans="1:14" x14ac:dyDescent="0.3">
      <c r="A2164">
        <v>2163</v>
      </c>
      <c r="B2164" t="s">
        <v>14</v>
      </c>
      <c r="C2164" t="s">
        <v>172</v>
      </c>
      <c r="D2164" t="s">
        <v>445</v>
      </c>
      <c r="E2164" t="s">
        <v>193</v>
      </c>
      <c r="F2164" t="s">
        <v>49</v>
      </c>
      <c r="G2164">
        <v>95.16</v>
      </c>
      <c r="H2164">
        <v>2</v>
      </c>
      <c r="I2164">
        <v>0</v>
      </c>
      <c r="J2164" t="s">
        <v>28</v>
      </c>
      <c r="K2164" t="s">
        <v>44</v>
      </c>
      <c r="L2164" t="s">
        <v>21</v>
      </c>
      <c r="M2164" t="s">
        <v>22</v>
      </c>
      <c r="N2164" t="s">
        <v>41</v>
      </c>
    </row>
    <row r="2165" spans="1:14" x14ac:dyDescent="0.3">
      <c r="A2165">
        <v>2164</v>
      </c>
      <c r="B2165" t="s">
        <v>14</v>
      </c>
      <c r="C2165" t="s">
        <v>102</v>
      </c>
      <c r="D2165" t="s">
        <v>395</v>
      </c>
      <c r="E2165" t="s">
        <v>142</v>
      </c>
      <c r="F2165" t="s">
        <v>49</v>
      </c>
      <c r="G2165">
        <v>68.150000000000006</v>
      </c>
      <c r="H2165">
        <v>1</v>
      </c>
      <c r="I2165">
        <v>0</v>
      </c>
      <c r="J2165" t="s">
        <v>28</v>
      </c>
      <c r="K2165" t="s">
        <v>99</v>
      </c>
      <c r="L2165" t="s">
        <v>21</v>
      </c>
      <c r="M2165" t="s">
        <v>36</v>
      </c>
      <c r="N2165" t="s">
        <v>41</v>
      </c>
    </row>
    <row r="2166" spans="1:14" x14ac:dyDescent="0.3">
      <c r="A2166">
        <v>2165</v>
      </c>
      <c r="B2166" t="s">
        <v>37</v>
      </c>
      <c r="C2166" t="s">
        <v>117</v>
      </c>
      <c r="D2166" t="s">
        <v>136</v>
      </c>
      <c r="E2166" t="s">
        <v>81</v>
      </c>
      <c r="F2166" t="s">
        <v>27</v>
      </c>
      <c r="G2166">
        <v>181.73</v>
      </c>
      <c r="H2166">
        <v>2</v>
      </c>
      <c r="I2166">
        <v>0</v>
      </c>
      <c r="J2166" t="s">
        <v>94</v>
      </c>
      <c r="K2166" t="s">
        <v>66</v>
      </c>
      <c r="L2166" t="s">
        <v>56</v>
      </c>
      <c r="M2166" t="s">
        <v>22</v>
      </c>
      <c r="N2166" t="s">
        <v>41</v>
      </c>
    </row>
    <row r="2167" spans="1:14" x14ac:dyDescent="0.3">
      <c r="A2167">
        <v>2166</v>
      </c>
      <c r="B2167" t="s">
        <v>14</v>
      </c>
      <c r="C2167" t="s">
        <v>157</v>
      </c>
      <c r="D2167" t="s">
        <v>25</v>
      </c>
      <c r="E2167" t="s">
        <v>298</v>
      </c>
      <c r="F2167" t="s">
        <v>49</v>
      </c>
      <c r="G2167">
        <v>75.19</v>
      </c>
      <c r="H2167">
        <v>1</v>
      </c>
      <c r="I2167">
        <v>3</v>
      </c>
      <c r="J2167" t="s">
        <v>94</v>
      </c>
      <c r="K2167" t="s">
        <v>99</v>
      </c>
      <c r="L2167" t="s">
        <v>21</v>
      </c>
      <c r="M2167" t="s">
        <v>36</v>
      </c>
      <c r="N2167" t="s">
        <v>41</v>
      </c>
    </row>
    <row r="2168" spans="1:14" x14ac:dyDescent="0.3">
      <c r="A2168">
        <v>2167</v>
      </c>
      <c r="B2168" t="s">
        <v>31</v>
      </c>
      <c r="C2168" t="s">
        <v>144</v>
      </c>
      <c r="D2168" t="s">
        <v>102</v>
      </c>
      <c r="E2168" t="s">
        <v>300</v>
      </c>
      <c r="F2168" t="s">
        <v>54</v>
      </c>
      <c r="G2168">
        <v>372.29</v>
      </c>
      <c r="H2168">
        <v>2</v>
      </c>
      <c r="I2168">
        <v>0</v>
      </c>
      <c r="J2168" t="s">
        <v>19</v>
      </c>
      <c r="K2168" t="s">
        <v>20</v>
      </c>
      <c r="L2168" t="s">
        <v>56</v>
      </c>
      <c r="M2168" t="s">
        <v>22</v>
      </c>
      <c r="N2168" t="s">
        <v>41</v>
      </c>
    </row>
    <row r="2169" spans="1:14" x14ac:dyDescent="0.3">
      <c r="A2169">
        <v>2168</v>
      </c>
      <c r="B2169" t="s">
        <v>50</v>
      </c>
      <c r="C2169" t="s">
        <v>140</v>
      </c>
      <c r="D2169" t="s">
        <v>428</v>
      </c>
      <c r="E2169" t="s">
        <v>149</v>
      </c>
      <c r="F2169" t="s">
        <v>49</v>
      </c>
      <c r="G2169">
        <v>107.22</v>
      </c>
      <c r="H2169">
        <v>3</v>
      </c>
      <c r="I2169">
        <v>0</v>
      </c>
      <c r="J2169" t="s">
        <v>94</v>
      </c>
      <c r="K2169" t="s">
        <v>99</v>
      </c>
      <c r="L2169" t="s">
        <v>21</v>
      </c>
      <c r="M2169" t="s">
        <v>36</v>
      </c>
      <c r="N2169" t="s">
        <v>41</v>
      </c>
    </row>
    <row r="2170" spans="1:14" x14ac:dyDescent="0.3">
      <c r="A2170">
        <v>2169</v>
      </c>
      <c r="B2170" t="s">
        <v>50</v>
      </c>
      <c r="C2170" t="s">
        <v>239</v>
      </c>
      <c r="D2170" t="s">
        <v>317</v>
      </c>
      <c r="E2170" t="s">
        <v>451</v>
      </c>
      <c r="F2170" t="s">
        <v>49</v>
      </c>
      <c r="G2170">
        <v>159.38999999999999</v>
      </c>
      <c r="H2170">
        <v>2</v>
      </c>
      <c r="I2170">
        <v>0</v>
      </c>
      <c r="J2170" t="s">
        <v>28</v>
      </c>
      <c r="K2170" t="s">
        <v>29</v>
      </c>
      <c r="L2170" t="s">
        <v>21</v>
      </c>
      <c r="M2170" t="s">
        <v>36</v>
      </c>
      <c r="N2170" t="s">
        <v>41</v>
      </c>
    </row>
    <row r="2171" spans="1:14" x14ac:dyDescent="0.3">
      <c r="A2171">
        <v>2170</v>
      </c>
      <c r="B2171" t="s">
        <v>50</v>
      </c>
      <c r="C2171" t="s">
        <v>246</v>
      </c>
      <c r="D2171" t="s">
        <v>216</v>
      </c>
      <c r="E2171" t="s">
        <v>133</v>
      </c>
      <c r="F2171" t="s">
        <v>18</v>
      </c>
      <c r="G2171">
        <v>230.32</v>
      </c>
      <c r="H2171">
        <v>2</v>
      </c>
      <c r="I2171">
        <v>2</v>
      </c>
      <c r="J2171" t="s">
        <v>94</v>
      </c>
      <c r="K2171" t="s">
        <v>44</v>
      </c>
      <c r="L2171" t="s">
        <v>56</v>
      </c>
      <c r="M2171" t="s">
        <v>22</v>
      </c>
      <c r="N2171" t="s">
        <v>30</v>
      </c>
    </row>
    <row r="2172" spans="1:14" x14ac:dyDescent="0.3">
      <c r="A2172">
        <v>2171</v>
      </c>
      <c r="B2172" t="s">
        <v>50</v>
      </c>
      <c r="C2172" t="s">
        <v>325</v>
      </c>
      <c r="D2172" t="s">
        <v>195</v>
      </c>
      <c r="E2172" t="s">
        <v>204</v>
      </c>
      <c r="F2172" t="s">
        <v>54</v>
      </c>
      <c r="G2172">
        <v>615.34</v>
      </c>
      <c r="H2172">
        <v>4</v>
      </c>
      <c r="I2172">
        <v>1</v>
      </c>
      <c r="J2172" t="s">
        <v>55</v>
      </c>
      <c r="K2172" t="s">
        <v>29</v>
      </c>
      <c r="L2172" t="s">
        <v>56</v>
      </c>
      <c r="M2172" t="s">
        <v>22</v>
      </c>
      <c r="N2172" t="s">
        <v>41</v>
      </c>
    </row>
    <row r="2173" spans="1:14" x14ac:dyDescent="0.3">
      <c r="A2173">
        <v>2172</v>
      </c>
      <c r="B2173" t="s">
        <v>31</v>
      </c>
      <c r="C2173" t="s">
        <v>245</v>
      </c>
      <c r="D2173" t="s">
        <v>389</v>
      </c>
      <c r="E2173" t="s">
        <v>262</v>
      </c>
      <c r="F2173" t="s">
        <v>27</v>
      </c>
      <c r="G2173">
        <v>138.37</v>
      </c>
      <c r="H2173">
        <v>3</v>
      </c>
      <c r="I2173">
        <v>0</v>
      </c>
      <c r="J2173" t="s">
        <v>94</v>
      </c>
      <c r="K2173" t="s">
        <v>99</v>
      </c>
      <c r="L2173" t="s">
        <v>56</v>
      </c>
      <c r="M2173" t="s">
        <v>22</v>
      </c>
      <c r="N2173" t="s">
        <v>45</v>
      </c>
    </row>
    <row r="2174" spans="1:14" x14ac:dyDescent="0.3">
      <c r="A2174">
        <v>2173</v>
      </c>
      <c r="B2174" t="s">
        <v>31</v>
      </c>
      <c r="C2174" t="s">
        <v>347</v>
      </c>
      <c r="D2174" t="s">
        <v>351</v>
      </c>
      <c r="E2174" t="s">
        <v>355</v>
      </c>
      <c r="F2174" t="s">
        <v>27</v>
      </c>
      <c r="G2174">
        <v>90.72</v>
      </c>
      <c r="H2174">
        <v>1</v>
      </c>
      <c r="I2174">
        <v>0</v>
      </c>
      <c r="J2174" t="s">
        <v>35</v>
      </c>
      <c r="K2174" t="s">
        <v>66</v>
      </c>
      <c r="L2174" t="s">
        <v>60</v>
      </c>
      <c r="M2174" t="s">
        <v>36</v>
      </c>
      <c r="N2174" t="s">
        <v>41</v>
      </c>
    </row>
    <row r="2175" spans="1:14" x14ac:dyDescent="0.3">
      <c r="A2175">
        <v>2174</v>
      </c>
      <c r="B2175" t="s">
        <v>50</v>
      </c>
      <c r="C2175" t="s">
        <v>386</v>
      </c>
      <c r="D2175" t="s">
        <v>421</v>
      </c>
      <c r="E2175" t="s">
        <v>58</v>
      </c>
      <c r="F2175" t="s">
        <v>49</v>
      </c>
      <c r="G2175">
        <v>126.64</v>
      </c>
      <c r="H2175">
        <v>2</v>
      </c>
      <c r="I2175">
        <v>0</v>
      </c>
      <c r="J2175" t="s">
        <v>94</v>
      </c>
      <c r="K2175" t="s">
        <v>44</v>
      </c>
      <c r="L2175" t="s">
        <v>60</v>
      </c>
      <c r="M2175" t="s">
        <v>36</v>
      </c>
      <c r="N2175" t="s">
        <v>23</v>
      </c>
    </row>
    <row r="2176" spans="1:14" x14ac:dyDescent="0.3">
      <c r="A2176">
        <v>2175</v>
      </c>
      <c r="B2176" t="s">
        <v>50</v>
      </c>
      <c r="C2176" t="s">
        <v>374</v>
      </c>
      <c r="D2176" t="s">
        <v>199</v>
      </c>
      <c r="E2176" t="s">
        <v>82</v>
      </c>
      <c r="F2176" t="s">
        <v>49</v>
      </c>
      <c r="G2176">
        <v>125.74</v>
      </c>
      <c r="H2176">
        <v>3</v>
      </c>
      <c r="I2176">
        <v>2</v>
      </c>
      <c r="J2176" t="s">
        <v>35</v>
      </c>
      <c r="K2176" t="s">
        <v>99</v>
      </c>
      <c r="L2176" t="s">
        <v>60</v>
      </c>
      <c r="M2176" t="s">
        <v>36</v>
      </c>
      <c r="N2176" t="s">
        <v>41</v>
      </c>
    </row>
    <row r="2177" spans="1:14" x14ac:dyDescent="0.3">
      <c r="A2177">
        <v>2176</v>
      </c>
      <c r="B2177" t="s">
        <v>37</v>
      </c>
      <c r="C2177" t="s">
        <v>374</v>
      </c>
      <c r="D2177" t="s">
        <v>52</v>
      </c>
      <c r="E2177" t="s">
        <v>129</v>
      </c>
      <c r="F2177" t="s">
        <v>54</v>
      </c>
      <c r="G2177">
        <v>540.04999999999995</v>
      </c>
      <c r="H2177">
        <v>3</v>
      </c>
      <c r="I2177">
        <v>3</v>
      </c>
      <c r="J2177" t="s">
        <v>35</v>
      </c>
      <c r="K2177" t="s">
        <v>44</v>
      </c>
      <c r="L2177" t="s">
        <v>56</v>
      </c>
      <c r="M2177" t="s">
        <v>36</v>
      </c>
      <c r="N2177" t="s">
        <v>41</v>
      </c>
    </row>
    <row r="2178" spans="1:14" x14ac:dyDescent="0.3">
      <c r="A2178">
        <v>2177</v>
      </c>
      <c r="B2178" t="s">
        <v>50</v>
      </c>
      <c r="C2178" t="s">
        <v>298</v>
      </c>
      <c r="D2178" t="s">
        <v>92</v>
      </c>
      <c r="E2178" t="s">
        <v>200</v>
      </c>
      <c r="F2178" t="s">
        <v>49</v>
      </c>
      <c r="G2178">
        <v>157.9</v>
      </c>
      <c r="H2178">
        <v>3</v>
      </c>
      <c r="I2178">
        <v>0</v>
      </c>
      <c r="J2178" t="s">
        <v>35</v>
      </c>
      <c r="K2178" t="s">
        <v>44</v>
      </c>
      <c r="L2178" t="s">
        <v>21</v>
      </c>
      <c r="M2178" t="s">
        <v>36</v>
      </c>
      <c r="N2178" t="s">
        <v>41</v>
      </c>
    </row>
    <row r="2179" spans="1:14" x14ac:dyDescent="0.3">
      <c r="A2179">
        <v>2178</v>
      </c>
      <c r="B2179" t="s">
        <v>31</v>
      </c>
      <c r="C2179" t="s">
        <v>199</v>
      </c>
      <c r="D2179" t="s">
        <v>335</v>
      </c>
      <c r="E2179" t="s">
        <v>358</v>
      </c>
      <c r="F2179" t="s">
        <v>27</v>
      </c>
      <c r="G2179">
        <v>149.78</v>
      </c>
      <c r="H2179">
        <v>4</v>
      </c>
      <c r="I2179">
        <v>0</v>
      </c>
      <c r="J2179" t="s">
        <v>19</v>
      </c>
      <c r="K2179" t="s">
        <v>29</v>
      </c>
      <c r="L2179" t="s">
        <v>56</v>
      </c>
      <c r="M2179" t="s">
        <v>22</v>
      </c>
      <c r="N2179" t="s">
        <v>41</v>
      </c>
    </row>
    <row r="2180" spans="1:14" x14ac:dyDescent="0.3">
      <c r="A2180">
        <v>2179</v>
      </c>
      <c r="B2180" t="s">
        <v>50</v>
      </c>
      <c r="C2180" t="s">
        <v>307</v>
      </c>
      <c r="D2180" t="s">
        <v>129</v>
      </c>
      <c r="E2180" t="s">
        <v>235</v>
      </c>
      <c r="F2180" t="s">
        <v>27</v>
      </c>
      <c r="G2180">
        <v>134.37</v>
      </c>
      <c r="H2180">
        <v>1</v>
      </c>
      <c r="I2180">
        <v>0</v>
      </c>
      <c r="J2180" t="s">
        <v>28</v>
      </c>
      <c r="K2180" t="s">
        <v>20</v>
      </c>
      <c r="L2180" t="s">
        <v>21</v>
      </c>
      <c r="M2180" t="s">
        <v>36</v>
      </c>
      <c r="N2180" t="s">
        <v>41</v>
      </c>
    </row>
    <row r="2181" spans="1:14" x14ac:dyDescent="0.3">
      <c r="A2181">
        <v>2180</v>
      </c>
      <c r="B2181" t="s">
        <v>31</v>
      </c>
      <c r="C2181" t="s">
        <v>247</v>
      </c>
      <c r="D2181" t="s">
        <v>178</v>
      </c>
      <c r="E2181" t="s">
        <v>213</v>
      </c>
      <c r="F2181" t="s">
        <v>18</v>
      </c>
      <c r="G2181">
        <v>217.26</v>
      </c>
      <c r="H2181">
        <v>3</v>
      </c>
      <c r="I2181">
        <v>0</v>
      </c>
      <c r="J2181" t="s">
        <v>55</v>
      </c>
      <c r="K2181" t="s">
        <v>20</v>
      </c>
      <c r="L2181" t="s">
        <v>21</v>
      </c>
      <c r="M2181" t="s">
        <v>36</v>
      </c>
      <c r="N2181" t="s">
        <v>41</v>
      </c>
    </row>
    <row r="2182" spans="1:14" x14ac:dyDescent="0.3">
      <c r="A2182">
        <v>2181</v>
      </c>
      <c r="B2182" t="s">
        <v>14</v>
      </c>
      <c r="C2182" t="s">
        <v>339</v>
      </c>
      <c r="D2182" t="s">
        <v>201</v>
      </c>
      <c r="E2182" t="s">
        <v>202</v>
      </c>
      <c r="F2182" t="s">
        <v>27</v>
      </c>
      <c r="G2182">
        <v>167.35</v>
      </c>
      <c r="H2182">
        <v>3</v>
      </c>
      <c r="I2182">
        <v>0</v>
      </c>
      <c r="J2182" t="s">
        <v>94</v>
      </c>
      <c r="K2182" t="s">
        <v>66</v>
      </c>
      <c r="L2182" t="s">
        <v>21</v>
      </c>
      <c r="M2182" t="s">
        <v>36</v>
      </c>
      <c r="N2182" t="s">
        <v>41</v>
      </c>
    </row>
    <row r="2183" spans="1:14" x14ac:dyDescent="0.3">
      <c r="A2183">
        <v>2182</v>
      </c>
      <c r="B2183" t="s">
        <v>31</v>
      </c>
      <c r="C2183" t="s">
        <v>453</v>
      </c>
      <c r="D2183" t="s">
        <v>108</v>
      </c>
      <c r="E2183" t="s">
        <v>422</v>
      </c>
      <c r="F2183" t="s">
        <v>54</v>
      </c>
      <c r="G2183">
        <v>420.22</v>
      </c>
      <c r="H2183">
        <v>4</v>
      </c>
      <c r="I2183">
        <v>3</v>
      </c>
      <c r="J2183" t="s">
        <v>19</v>
      </c>
      <c r="K2183" t="s">
        <v>20</v>
      </c>
      <c r="L2183" t="s">
        <v>70</v>
      </c>
      <c r="M2183" t="s">
        <v>36</v>
      </c>
      <c r="N2183" t="s">
        <v>41</v>
      </c>
    </row>
    <row r="2184" spans="1:14" x14ac:dyDescent="0.3">
      <c r="A2184">
        <v>2183</v>
      </c>
      <c r="B2184" t="s">
        <v>31</v>
      </c>
      <c r="C2184" t="s">
        <v>368</v>
      </c>
      <c r="D2184" t="s">
        <v>394</v>
      </c>
      <c r="E2184" t="s">
        <v>174</v>
      </c>
      <c r="F2184" t="s">
        <v>54</v>
      </c>
      <c r="G2184">
        <v>400.45</v>
      </c>
      <c r="H2184">
        <v>2</v>
      </c>
      <c r="I2184">
        <v>0</v>
      </c>
      <c r="J2184" t="s">
        <v>19</v>
      </c>
      <c r="K2184" t="s">
        <v>20</v>
      </c>
      <c r="L2184" t="s">
        <v>21</v>
      </c>
      <c r="M2184" t="s">
        <v>22</v>
      </c>
      <c r="N2184" t="s">
        <v>41</v>
      </c>
    </row>
    <row r="2185" spans="1:14" x14ac:dyDescent="0.3">
      <c r="A2185">
        <v>2184</v>
      </c>
      <c r="B2185" t="s">
        <v>50</v>
      </c>
      <c r="C2185" t="s">
        <v>397</v>
      </c>
      <c r="D2185" t="s">
        <v>184</v>
      </c>
      <c r="E2185" t="s">
        <v>395</v>
      </c>
      <c r="F2185" t="s">
        <v>18</v>
      </c>
      <c r="G2185">
        <v>356.64</v>
      </c>
      <c r="H2185">
        <v>4</v>
      </c>
      <c r="I2185">
        <v>0</v>
      </c>
      <c r="J2185" t="s">
        <v>55</v>
      </c>
      <c r="K2185" t="s">
        <v>66</v>
      </c>
      <c r="L2185" t="s">
        <v>60</v>
      </c>
      <c r="M2185" t="s">
        <v>36</v>
      </c>
      <c r="N2185" t="s">
        <v>23</v>
      </c>
    </row>
    <row r="2186" spans="1:14" x14ac:dyDescent="0.3">
      <c r="A2186">
        <v>2185</v>
      </c>
      <c r="B2186" t="s">
        <v>14</v>
      </c>
      <c r="C2186" t="s">
        <v>325</v>
      </c>
      <c r="D2186" t="s">
        <v>272</v>
      </c>
      <c r="E2186" t="s">
        <v>197</v>
      </c>
      <c r="F2186" t="s">
        <v>27</v>
      </c>
      <c r="G2186">
        <v>147.72999999999999</v>
      </c>
      <c r="H2186">
        <v>2</v>
      </c>
      <c r="I2186">
        <v>1</v>
      </c>
      <c r="J2186" t="s">
        <v>35</v>
      </c>
      <c r="K2186" t="s">
        <v>44</v>
      </c>
      <c r="L2186" t="s">
        <v>21</v>
      </c>
      <c r="M2186" t="s">
        <v>36</v>
      </c>
      <c r="N2186" t="s">
        <v>41</v>
      </c>
    </row>
    <row r="2187" spans="1:14" x14ac:dyDescent="0.3">
      <c r="A2187">
        <v>2186</v>
      </c>
      <c r="B2187" t="s">
        <v>37</v>
      </c>
      <c r="C2187" t="s">
        <v>39</v>
      </c>
      <c r="D2187" t="s">
        <v>134</v>
      </c>
      <c r="E2187" t="s">
        <v>106</v>
      </c>
      <c r="F2187" t="s">
        <v>27</v>
      </c>
      <c r="G2187">
        <v>210.09</v>
      </c>
      <c r="H2187">
        <v>2</v>
      </c>
      <c r="I2187">
        <v>0</v>
      </c>
      <c r="J2187" t="s">
        <v>28</v>
      </c>
      <c r="K2187" t="s">
        <v>29</v>
      </c>
      <c r="L2187" t="s">
        <v>56</v>
      </c>
      <c r="M2187" t="s">
        <v>36</v>
      </c>
      <c r="N2187" t="s">
        <v>45</v>
      </c>
    </row>
    <row r="2188" spans="1:14" x14ac:dyDescent="0.3">
      <c r="A2188">
        <v>2187</v>
      </c>
      <c r="B2188" t="s">
        <v>31</v>
      </c>
      <c r="C2188" t="s">
        <v>115</v>
      </c>
      <c r="D2188" t="s">
        <v>341</v>
      </c>
      <c r="E2188" t="s">
        <v>221</v>
      </c>
      <c r="F2188" t="s">
        <v>27</v>
      </c>
      <c r="G2188">
        <v>105.29</v>
      </c>
      <c r="H2188">
        <v>2</v>
      </c>
      <c r="I2188">
        <v>0</v>
      </c>
      <c r="J2188" t="s">
        <v>19</v>
      </c>
      <c r="K2188" t="s">
        <v>20</v>
      </c>
      <c r="L2188" t="s">
        <v>60</v>
      </c>
      <c r="M2188" t="s">
        <v>22</v>
      </c>
      <c r="N2188" t="s">
        <v>41</v>
      </c>
    </row>
    <row r="2189" spans="1:14" x14ac:dyDescent="0.3">
      <c r="A2189">
        <v>2188</v>
      </c>
      <c r="B2189" t="s">
        <v>37</v>
      </c>
      <c r="C2189" t="s">
        <v>24</v>
      </c>
      <c r="D2189" t="s">
        <v>442</v>
      </c>
      <c r="E2189" t="s">
        <v>141</v>
      </c>
      <c r="F2189" t="s">
        <v>49</v>
      </c>
      <c r="G2189">
        <v>83.59</v>
      </c>
      <c r="H2189">
        <v>4</v>
      </c>
      <c r="I2189">
        <v>0</v>
      </c>
      <c r="J2189" t="s">
        <v>55</v>
      </c>
      <c r="K2189" t="s">
        <v>29</v>
      </c>
      <c r="L2189" t="s">
        <v>21</v>
      </c>
      <c r="M2189" t="s">
        <v>36</v>
      </c>
      <c r="N2189" t="s">
        <v>41</v>
      </c>
    </row>
    <row r="2190" spans="1:14" x14ac:dyDescent="0.3">
      <c r="A2190">
        <v>2189</v>
      </c>
      <c r="B2190" t="s">
        <v>31</v>
      </c>
      <c r="C2190" t="s">
        <v>67</v>
      </c>
      <c r="D2190" t="s">
        <v>233</v>
      </c>
      <c r="E2190" t="s">
        <v>419</v>
      </c>
      <c r="F2190" t="s">
        <v>18</v>
      </c>
      <c r="G2190">
        <v>150.26</v>
      </c>
      <c r="H2190">
        <v>1</v>
      </c>
      <c r="I2190">
        <v>0</v>
      </c>
      <c r="J2190" t="s">
        <v>35</v>
      </c>
      <c r="K2190" t="s">
        <v>20</v>
      </c>
      <c r="L2190" t="s">
        <v>21</v>
      </c>
      <c r="M2190" t="s">
        <v>36</v>
      </c>
      <c r="N2190" t="s">
        <v>95</v>
      </c>
    </row>
    <row r="2191" spans="1:14" x14ac:dyDescent="0.3">
      <c r="A2191">
        <v>2190</v>
      </c>
      <c r="B2191" t="s">
        <v>50</v>
      </c>
      <c r="C2191" t="s">
        <v>401</v>
      </c>
      <c r="D2191" t="s">
        <v>295</v>
      </c>
      <c r="E2191" t="s">
        <v>220</v>
      </c>
      <c r="F2191" t="s">
        <v>49</v>
      </c>
      <c r="G2191">
        <v>105.85</v>
      </c>
      <c r="H2191">
        <v>2</v>
      </c>
      <c r="I2191">
        <v>1</v>
      </c>
      <c r="J2191" t="s">
        <v>94</v>
      </c>
      <c r="K2191" t="s">
        <v>66</v>
      </c>
      <c r="L2191" t="s">
        <v>60</v>
      </c>
      <c r="M2191" t="s">
        <v>22</v>
      </c>
      <c r="N2191" t="s">
        <v>23</v>
      </c>
    </row>
    <row r="2192" spans="1:14" x14ac:dyDescent="0.3">
      <c r="A2192">
        <v>2191</v>
      </c>
      <c r="B2192" t="s">
        <v>14</v>
      </c>
      <c r="C2192" t="s">
        <v>264</v>
      </c>
      <c r="D2192" t="s">
        <v>382</v>
      </c>
      <c r="E2192" t="s">
        <v>402</v>
      </c>
      <c r="F2192" t="s">
        <v>27</v>
      </c>
      <c r="G2192">
        <v>181.85</v>
      </c>
      <c r="H2192">
        <v>2</v>
      </c>
      <c r="I2192">
        <v>0</v>
      </c>
      <c r="J2192" t="s">
        <v>28</v>
      </c>
      <c r="K2192" t="s">
        <v>20</v>
      </c>
      <c r="L2192" t="s">
        <v>21</v>
      </c>
      <c r="M2192" t="s">
        <v>36</v>
      </c>
      <c r="N2192" t="s">
        <v>41</v>
      </c>
    </row>
    <row r="2193" spans="1:14" x14ac:dyDescent="0.3">
      <c r="A2193">
        <v>2192</v>
      </c>
      <c r="B2193" t="s">
        <v>31</v>
      </c>
      <c r="C2193" t="s">
        <v>450</v>
      </c>
      <c r="D2193" t="s">
        <v>107</v>
      </c>
      <c r="E2193" t="s">
        <v>392</v>
      </c>
      <c r="F2193" t="s">
        <v>27</v>
      </c>
      <c r="G2193">
        <v>117.37</v>
      </c>
      <c r="H2193">
        <v>2</v>
      </c>
      <c r="I2193">
        <v>0</v>
      </c>
      <c r="J2193" t="s">
        <v>94</v>
      </c>
      <c r="K2193" t="s">
        <v>20</v>
      </c>
      <c r="L2193" t="s">
        <v>56</v>
      </c>
      <c r="M2193" t="s">
        <v>36</v>
      </c>
      <c r="N2193" t="s">
        <v>45</v>
      </c>
    </row>
    <row r="2194" spans="1:14" x14ac:dyDescent="0.3">
      <c r="A2194">
        <v>2193</v>
      </c>
      <c r="B2194" t="s">
        <v>31</v>
      </c>
      <c r="C2194" t="s">
        <v>363</v>
      </c>
      <c r="D2194" t="s">
        <v>38</v>
      </c>
      <c r="E2194" t="s">
        <v>389</v>
      </c>
      <c r="F2194" t="s">
        <v>49</v>
      </c>
      <c r="G2194">
        <v>98.45</v>
      </c>
      <c r="H2194">
        <v>2</v>
      </c>
      <c r="I2194">
        <v>2</v>
      </c>
      <c r="J2194" t="s">
        <v>28</v>
      </c>
      <c r="K2194" t="s">
        <v>66</v>
      </c>
      <c r="L2194" t="s">
        <v>56</v>
      </c>
      <c r="M2194" t="s">
        <v>36</v>
      </c>
      <c r="N2194" t="s">
        <v>95</v>
      </c>
    </row>
    <row r="2195" spans="1:14" x14ac:dyDescent="0.3">
      <c r="A2195">
        <v>2194</v>
      </c>
      <c r="B2195" t="s">
        <v>50</v>
      </c>
      <c r="C2195" t="s">
        <v>361</v>
      </c>
      <c r="D2195" t="s">
        <v>38</v>
      </c>
      <c r="E2195" t="s">
        <v>262</v>
      </c>
      <c r="F2195" t="s">
        <v>18</v>
      </c>
      <c r="G2195">
        <v>340.25</v>
      </c>
      <c r="H2195">
        <v>2</v>
      </c>
      <c r="I2195">
        <v>0</v>
      </c>
      <c r="J2195" t="s">
        <v>55</v>
      </c>
      <c r="K2195" t="s">
        <v>99</v>
      </c>
      <c r="L2195" t="s">
        <v>21</v>
      </c>
      <c r="M2195" t="s">
        <v>22</v>
      </c>
      <c r="N2195" t="s">
        <v>95</v>
      </c>
    </row>
    <row r="2196" spans="1:14" x14ac:dyDescent="0.3">
      <c r="A2196">
        <v>2195</v>
      </c>
      <c r="B2196" t="s">
        <v>37</v>
      </c>
      <c r="C2196" t="s">
        <v>300</v>
      </c>
      <c r="D2196" t="s">
        <v>312</v>
      </c>
      <c r="E2196" t="s">
        <v>104</v>
      </c>
      <c r="F2196" t="s">
        <v>18</v>
      </c>
      <c r="G2196">
        <v>223.58</v>
      </c>
      <c r="H2196">
        <v>2</v>
      </c>
      <c r="I2196">
        <v>2</v>
      </c>
      <c r="J2196" t="s">
        <v>94</v>
      </c>
      <c r="K2196" t="s">
        <v>20</v>
      </c>
      <c r="L2196" t="s">
        <v>56</v>
      </c>
      <c r="M2196" t="s">
        <v>36</v>
      </c>
      <c r="N2196" t="s">
        <v>30</v>
      </c>
    </row>
    <row r="2197" spans="1:14" x14ac:dyDescent="0.3">
      <c r="A2197">
        <v>2196</v>
      </c>
      <c r="B2197" t="s">
        <v>31</v>
      </c>
      <c r="C2197" t="s">
        <v>367</v>
      </c>
      <c r="D2197" t="s">
        <v>263</v>
      </c>
      <c r="E2197" t="s">
        <v>319</v>
      </c>
      <c r="F2197" t="s">
        <v>49</v>
      </c>
      <c r="G2197">
        <v>99.46</v>
      </c>
      <c r="H2197">
        <v>1</v>
      </c>
      <c r="I2197">
        <v>1</v>
      </c>
      <c r="J2197" t="s">
        <v>28</v>
      </c>
      <c r="K2197" t="s">
        <v>29</v>
      </c>
      <c r="L2197" t="s">
        <v>21</v>
      </c>
      <c r="M2197" t="s">
        <v>36</v>
      </c>
      <c r="N2197" t="s">
        <v>41</v>
      </c>
    </row>
    <row r="2198" spans="1:14" x14ac:dyDescent="0.3">
      <c r="A2198">
        <v>2197</v>
      </c>
      <c r="B2198" t="s">
        <v>14</v>
      </c>
      <c r="C2198" t="s">
        <v>304</v>
      </c>
      <c r="D2198" t="s">
        <v>77</v>
      </c>
      <c r="E2198" t="s">
        <v>347</v>
      </c>
      <c r="F2198" t="s">
        <v>49</v>
      </c>
      <c r="G2198">
        <v>100.36</v>
      </c>
      <c r="H2198">
        <v>2</v>
      </c>
      <c r="I2198">
        <v>0</v>
      </c>
      <c r="J2198" t="s">
        <v>94</v>
      </c>
      <c r="K2198" t="s">
        <v>66</v>
      </c>
      <c r="L2198" t="s">
        <v>56</v>
      </c>
      <c r="M2198" t="s">
        <v>36</v>
      </c>
      <c r="N2198" t="s">
        <v>30</v>
      </c>
    </row>
    <row r="2199" spans="1:14" x14ac:dyDescent="0.3">
      <c r="A2199">
        <v>2198</v>
      </c>
      <c r="B2199" t="s">
        <v>31</v>
      </c>
      <c r="C2199" t="s">
        <v>368</v>
      </c>
      <c r="D2199" t="s">
        <v>259</v>
      </c>
      <c r="E2199" t="s">
        <v>352</v>
      </c>
      <c r="F2199" t="s">
        <v>54</v>
      </c>
      <c r="G2199">
        <v>263.24</v>
      </c>
      <c r="H2199">
        <v>2</v>
      </c>
      <c r="I2199">
        <v>1</v>
      </c>
      <c r="J2199" t="s">
        <v>19</v>
      </c>
      <c r="K2199" t="s">
        <v>66</v>
      </c>
      <c r="L2199" t="s">
        <v>60</v>
      </c>
      <c r="M2199" t="s">
        <v>36</v>
      </c>
      <c r="N2199" t="s">
        <v>23</v>
      </c>
    </row>
    <row r="2200" spans="1:14" x14ac:dyDescent="0.3">
      <c r="A2200">
        <v>2199</v>
      </c>
      <c r="B2200" t="s">
        <v>37</v>
      </c>
      <c r="C2200" t="s">
        <v>340</v>
      </c>
      <c r="D2200" t="s">
        <v>127</v>
      </c>
      <c r="E2200" t="s">
        <v>138</v>
      </c>
      <c r="F2200" t="s">
        <v>27</v>
      </c>
      <c r="G2200">
        <v>150.26</v>
      </c>
      <c r="H2200">
        <v>1</v>
      </c>
      <c r="I2200">
        <v>2</v>
      </c>
      <c r="J2200" t="s">
        <v>28</v>
      </c>
      <c r="K2200" t="s">
        <v>44</v>
      </c>
      <c r="L2200" t="s">
        <v>56</v>
      </c>
      <c r="M2200" t="s">
        <v>36</v>
      </c>
      <c r="N2200" t="s">
        <v>41</v>
      </c>
    </row>
    <row r="2201" spans="1:14" x14ac:dyDescent="0.3">
      <c r="A2201">
        <v>2200</v>
      </c>
      <c r="B2201" t="s">
        <v>50</v>
      </c>
      <c r="C2201" t="s">
        <v>237</v>
      </c>
      <c r="D2201" t="s">
        <v>57</v>
      </c>
      <c r="E2201" t="s">
        <v>360</v>
      </c>
      <c r="F2201" t="s">
        <v>18</v>
      </c>
      <c r="G2201">
        <v>264.62</v>
      </c>
      <c r="H2201">
        <v>1</v>
      </c>
      <c r="I2201">
        <v>0</v>
      </c>
      <c r="J2201" t="s">
        <v>19</v>
      </c>
      <c r="K2201" t="s">
        <v>99</v>
      </c>
      <c r="L2201" t="s">
        <v>21</v>
      </c>
      <c r="M2201" t="s">
        <v>22</v>
      </c>
      <c r="N2201" t="s">
        <v>23</v>
      </c>
    </row>
    <row r="2202" spans="1:14" x14ac:dyDescent="0.3">
      <c r="A2202">
        <v>2201</v>
      </c>
      <c r="B2202" t="s">
        <v>14</v>
      </c>
      <c r="C2202" t="s">
        <v>287</v>
      </c>
      <c r="D2202" t="s">
        <v>39</v>
      </c>
      <c r="E2202" t="s">
        <v>377</v>
      </c>
      <c r="F2202" t="s">
        <v>54</v>
      </c>
      <c r="G2202">
        <v>426.76</v>
      </c>
      <c r="H2202">
        <v>1</v>
      </c>
      <c r="I2202">
        <v>0</v>
      </c>
      <c r="J2202" t="s">
        <v>94</v>
      </c>
      <c r="K2202" t="s">
        <v>29</v>
      </c>
      <c r="L2202" t="s">
        <v>21</v>
      </c>
      <c r="M2202" t="s">
        <v>36</v>
      </c>
      <c r="N2202" t="s">
        <v>23</v>
      </c>
    </row>
    <row r="2203" spans="1:14" x14ac:dyDescent="0.3">
      <c r="A2203">
        <v>2202</v>
      </c>
      <c r="B2203" t="s">
        <v>37</v>
      </c>
      <c r="C2203" t="s">
        <v>287</v>
      </c>
      <c r="D2203" t="s">
        <v>194</v>
      </c>
      <c r="E2203" t="s">
        <v>239</v>
      </c>
      <c r="F2203" t="s">
        <v>27</v>
      </c>
      <c r="G2203">
        <v>168</v>
      </c>
      <c r="H2203">
        <v>2</v>
      </c>
      <c r="I2203">
        <v>2</v>
      </c>
      <c r="J2203" t="s">
        <v>94</v>
      </c>
      <c r="K2203" t="s">
        <v>29</v>
      </c>
      <c r="L2203" t="s">
        <v>56</v>
      </c>
      <c r="M2203" t="s">
        <v>36</v>
      </c>
      <c r="N2203" t="s">
        <v>41</v>
      </c>
    </row>
    <row r="2204" spans="1:14" x14ac:dyDescent="0.3">
      <c r="A2204">
        <v>2203</v>
      </c>
      <c r="B2204" t="s">
        <v>37</v>
      </c>
      <c r="C2204" t="s">
        <v>68</v>
      </c>
      <c r="D2204" t="s">
        <v>461</v>
      </c>
      <c r="E2204" t="s">
        <v>359</v>
      </c>
      <c r="F2204" t="s">
        <v>27</v>
      </c>
      <c r="G2204">
        <v>207.04</v>
      </c>
      <c r="H2204">
        <v>2</v>
      </c>
      <c r="I2204">
        <v>0</v>
      </c>
      <c r="J2204" t="s">
        <v>28</v>
      </c>
      <c r="K2204" t="s">
        <v>99</v>
      </c>
      <c r="L2204" t="s">
        <v>60</v>
      </c>
      <c r="M2204" t="s">
        <v>36</v>
      </c>
      <c r="N2204" t="s">
        <v>41</v>
      </c>
    </row>
    <row r="2205" spans="1:14" x14ac:dyDescent="0.3">
      <c r="A2205">
        <v>2204</v>
      </c>
      <c r="B2205" t="s">
        <v>14</v>
      </c>
      <c r="C2205" t="s">
        <v>200</v>
      </c>
      <c r="D2205" t="s">
        <v>79</v>
      </c>
      <c r="E2205" t="s">
        <v>237</v>
      </c>
      <c r="F2205" t="s">
        <v>27</v>
      </c>
      <c r="G2205">
        <v>131.29</v>
      </c>
      <c r="H2205">
        <v>3</v>
      </c>
      <c r="I2205">
        <v>1</v>
      </c>
      <c r="J2205" t="s">
        <v>94</v>
      </c>
      <c r="K2205" t="s">
        <v>66</v>
      </c>
      <c r="L2205" t="s">
        <v>56</v>
      </c>
      <c r="M2205" t="s">
        <v>36</v>
      </c>
      <c r="N2205" t="s">
        <v>41</v>
      </c>
    </row>
    <row r="2206" spans="1:14" x14ac:dyDescent="0.3">
      <c r="A2206">
        <v>2205</v>
      </c>
      <c r="B2206" t="s">
        <v>14</v>
      </c>
      <c r="C2206" t="s">
        <v>141</v>
      </c>
      <c r="D2206" t="s">
        <v>17</v>
      </c>
      <c r="E2206" t="s">
        <v>279</v>
      </c>
      <c r="F2206" t="s">
        <v>27</v>
      </c>
      <c r="G2206">
        <v>140.21</v>
      </c>
      <c r="H2206">
        <v>2</v>
      </c>
      <c r="I2206">
        <v>0</v>
      </c>
      <c r="J2206" t="s">
        <v>55</v>
      </c>
      <c r="K2206" t="s">
        <v>20</v>
      </c>
      <c r="L2206" t="s">
        <v>56</v>
      </c>
      <c r="M2206" t="s">
        <v>36</v>
      </c>
      <c r="N2206" t="s">
        <v>41</v>
      </c>
    </row>
    <row r="2207" spans="1:14" x14ac:dyDescent="0.3">
      <c r="A2207">
        <v>2206</v>
      </c>
      <c r="B2207" t="s">
        <v>50</v>
      </c>
      <c r="C2207" t="s">
        <v>138</v>
      </c>
      <c r="D2207" t="s">
        <v>33</v>
      </c>
      <c r="E2207" t="s">
        <v>379</v>
      </c>
      <c r="F2207" t="s">
        <v>54</v>
      </c>
      <c r="G2207">
        <v>443.76</v>
      </c>
      <c r="H2207">
        <v>4</v>
      </c>
      <c r="I2207">
        <v>0</v>
      </c>
      <c r="J2207" t="s">
        <v>28</v>
      </c>
      <c r="K2207" t="s">
        <v>29</v>
      </c>
      <c r="L2207" t="s">
        <v>60</v>
      </c>
      <c r="M2207" t="s">
        <v>36</v>
      </c>
      <c r="N2207" t="s">
        <v>41</v>
      </c>
    </row>
    <row r="2208" spans="1:14" x14ac:dyDescent="0.3">
      <c r="A2208">
        <v>2207</v>
      </c>
      <c r="B2208" t="s">
        <v>37</v>
      </c>
      <c r="C2208" t="s">
        <v>38</v>
      </c>
      <c r="D2208" t="s">
        <v>287</v>
      </c>
      <c r="E2208" t="s">
        <v>429</v>
      </c>
      <c r="F2208" t="s">
        <v>27</v>
      </c>
      <c r="G2208">
        <v>189.08</v>
      </c>
      <c r="H2208">
        <v>1</v>
      </c>
      <c r="I2208">
        <v>3</v>
      </c>
      <c r="J2208" t="s">
        <v>35</v>
      </c>
      <c r="K2208" t="s">
        <v>66</v>
      </c>
      <c r="L2208" t="s">
        <v>56</v>
      </c>
      <c r="M2208" t="s">
        <v>22</v>
      </c>
      <c r="N2208" t="s">
        <v>41</v>
      </c>
    </row>
    <row r="2209" spans="1:14" x14ac:dyDescent="0.3">
      <c r="A2209">
        <v>2208</v>
      </c>
      <c r="B2209" t="s">
        <v>14</v>
      </c>
      <c r="C2209" t="s">
        <v>42</v>
      </c>
      <c r="D2209" t="s">
        <v>93</v>
      </c>
      <c r="E2209" t="s">
        <v>159</v>
      </c>
      <c r="F2209" t="s">
        <v>49</v>
      </c>
      <c r="G2209">
        <v>87.98</v>
      </c>
      <c r="H2209">
        <v>2</v>
      </c>
      <c r="I2209">
        <v>0</v>
      </c>
      <c r="J2209" t="s">
        <v>28</v>
      </c>
      <c r="K2209" t="s">
        <v>44</v>
      </c>
      <c r="L2209" t="s">
        <v>21</v>
      </c>
      <c r="M2209" t="s">
        <v>36</v>
      </c>
      <c r="N2209" t="s">
        <v>23</v>
      </c>
    </row>
    <row r="2210" spans="1:14" x14ac:dyDescent="0.3">
      <c r="A2210">
        <v>2209</v>
      </c>
      <c r="B2210" t="s">
        <v>14</v>
      </c>
      <c r="C2210" t="s">
        <v>176</v>
      </c>
      <c r="D2210" t="s">
        <v>106</v>
      </c>
      <c r="E2210" t="s">
        <v>261</v>
      </c>
      <c r="F2210" t="s">
        <v>27</v>
      </c>
      <c r="G2210">
        <v>183.17</v>
      </c>
      <c r="H2210">
        <v>2</v>
      </c>
      <c r="I2210">
        <v>2</v>
      </c>
      <c r="J2210" t="s">
        <v>28</v>
      </c>
      <c r="K2210" t="s">
        <v>29</v>
      </c>
      <c r="L2210" t="s">
        <v>21</v>
      </c>
      <c r="M2210" t="s">
        <v>22</v>
      </c>
      <c r="N2210" t="s">
        <v>41</v>
      </c>
    </row>
    <row r="2211" spans="1:14" x14ac:dyDescent="0.3">
      <c r="A2211">
        <v>2210</v>
      </c>
      <c r="B2211" t="s">
        <v>14</v>
      </c>
      <c r="C2211" t="s">
        <v>211</v>
      </c>
      <c r="D2211" t="s">
        <v>188</v>
      </c>
      <c r="E2211" t="s">
        <v>238</v>
      </c>
      <c r="F2211" t="s">
        <v>27</v>
      </c>
      <c r="G2211">
        <v>180.57</v>
      </c>
      <c r="H2211">
        <v>3</v>
      </c>
      <c r="I2211">
        <v>2</v>
      </c>
      <c r="J2211" t="s">
        <v>19</v>
      </c>
      <c r="K2211" t="s">
        <v>99</v>
      </c>
      <c r="L2211" t="s">
        <v>21</v>
      </c>
      <c r="M2211" t="s">
        <v>36</v>
      </c>
      <c r="N2211" t="s">
        <v>41</v>
      </c>
    </row>
    <row r="2212" spans="1:14" x14ac:dyDescent="0.3">
      <c r="A2212">
        <v>2211</v>
      </c>
      <c r="B2212" t="s">
        <v>37</v>
      </c>
      <c r="C2212" t="s">
        <v>68</v>
      </c>
      <c r="D2212" t="s">
        <v>47</v>
      </c>
      <c r="E2212" t="s">
        <v>307</v>
      </c>
      <c r="F2212" t="s">
        <v>49</v>
      </c>
      <c r="G2212">
        <v>124.78</v>
      </c>
      <c r="H2212">
        <v>1</v>
      </c>
      <c r="I2212">
        <v>1</v>
      </c>
      <c r="J2212" t="s">
        <v>28</v>
      </c>
      <c r="K2212" t="s">
        <v>20</v>
      </c>
      <c r="L2212" t="s">
        <v>21</v>
      </c>
      <c r="M2212" t="s">
        <v>36</v>
      </c>
      <c r="N2212" t="s">
        <v>41</v>
      </c>
    </row>
    <row r="2213" spans="1:14" x14ac:dyDescent="0.3">
      <c r="A2213">
        <v>2212</v>
      </c>
      <c r="B2213" t="s">
        <v>14</v>
      </c>
      <c r="C2213" t="s">
        <v>124</v>
      </c>
      <c r="D2213" t="s">
        <v>166</v>
      </c>
      <c r="E2213" t="s">
        <v>437</v>
      </c>
      <c r="F2213" t="s">
        <v>27</v>
      </c>
      <c r="G2213">
        <v>133.04</v>
      </c>
      <c r="H2213">
        <v>2</v>
      </c>
      <c r="I2213">
        <v>3</v>
      </c>
      <c r="J2213" t="s">
        <v>28</v>
      </c>
      <c r="K2213" t="s">
        <v>29</v>
      </c>
      <c r="L2213" t="s">
        <v>56</v>
      </c>
      <c r="M2213" t="s">
        <v>36</v>
      </c>
      <c r="N2213" t="s">
        <v>41</v>
      </c>
    </row>
    <row r="2214" spans="1:14" x14ac:dyDescent="0.3">
      <c r="A2214">
        <v>2213</v>
      </c>
      <c r="B2214" t="s">
        <v>31</v>
      </c>
      <c r="C2214" t="s">
        <v>398</v>
      </c>
      <c r="D2214" t="s">
        <v>142</v>
      </c>
      <c r="E2214" t="s">
        <v>373</v>
      </c>
      <c r="F2214" t="s">
        <v>18</v>
      </c>
      <c r="G2214">
        <v>215.39</v>
      </c>
      <c r="H2214">
        <v>1</v>
      </c>
      <c r="I2214">
        <v>2</v>
      </c>
      <c r="J2214" t="s">
        <v>55</v>
      </c>
      <c r="K2214" t="s">
        <v>29</v>
      </c>
      <c r="L2214" t="s">
        <v>21</v>
      </c>
      <c r="M2214" t="s">
        <v>36</v>
      </c>
      <c r="N2214" t="s">
        <v>23</v>
      </c>
    </row>
    <row r="2215" spans="1:14" x14ac:dyDescent="0.3">
      <c r="A2215">
        <v>2214</v>
      </c>
      <c r="B2215" t="s">
        <v>31</v>
      </c>
      <c r="C2215" t="s">
        <v>299</v>
      </c>
      <c r="D2215" t="s">
        <v>93</v>
      </c>
      <c r="E2215" t="s">
        <v>169</v>
      </c>
      <c r="F2215" t="s">
        <v>18</v>
      </c>
      <c r="G2215">
        <v>215.87</v>
      </c>
      <c r="H2215">
        <v>1</v>
      </c>
      <c r="I2215">
        <v>0</v>
      </c>
      <c r="J2215" t="s">
        <v>94</v>
      </c>
      <c r="K2215" t="s">
        <v>99</v>
      </c>
      <c r="L2215" t="s">
        <v>21</v>
      </c>
      <c r="M2215" t="s">
        <v>36</v>
      </c>
      <c r="N2215" t="s">
        <v>41</v>
      </c>
    </row>
    <row r="2216" spans="1:14" x14ac:dyDescent="0.3">
      <c r="A2216">
        <v>2215</v>
      </c>
      <c r="B2216" t="s">
        <v>50</v>
      </c>
      <c r="C2216" t="s">
        <v>403</v>
      </c>
      <c r="D2216" t="s">
        <v>360</v>
      </c>
      <c r="E2216" t="s">
        <v>365</v>
      </c>
      <c r="F2216" t="s">
        <v>49</v>
      </c>
      <c r="G2216">
        <v>166.24</v>
      </c>
      <c r="H2216">
        <v>4</v>
      </c>
      <c r="I2216">
        <v>0</v>
      </c>
      <c r="J2216" t="s">
        <v>55</v>
      </c>
      <c r="K2216" t="s">
        <v>44</v>
      </c>
      <c r="L2216" t="s">
        <v>21</v>
      </c>
      <c r="M2216" t="s">
        <v>36</v>
      </c>
      <c r="N2216" t="s">
        <v>41</v>
      </c>
    </row>
    <row r="2217" spans="1:14" x14ac:dyDescent="0.3">
      <c r="A2217">
        <v>2216</v>
      </c>
      <c r="B2217" t="s">
        <v>14</v>
      </c>
      <c r="C2217" t="s">
        <v>361</v>
      </c>
      <c r="D2217" t="s">
        <v>317</v>
      </c>
      <c r="E2217" t="s">
        <v>90</v>
      </c>
      <c r="F2217" t="s">
        <v>27</v>
      </c>
      <c r="G2217">
        <v>155.22</v>
      </c>
      <c r="H2217">
        <v>2</v>
      </c>
      <c r="I2217">
        <v>2</v>
      </c>
      <c r="J2217" t="s">
        <v>94</v>
      </c>
      <c r="K2217" t="s">
        <v>44</v>
      </c>
      <c r="L2217" t="s">
        <v>56</v>
      </c>
      <c r="M2217" t="s">
        <v>36</v>
      </c>
      <c r="N2217" t="s">
        <v>41</v>
      </c>
    </row>
    <row r="2218" spans="1:14" x14ac:dyDescent="0.3">
      <c r="A2218">
        <v>2217</v>
      </c>
      <c r="B2218" t="s">
        <v>31</v>
      </c>
      <c r="C2218" t="s">
        <v>78</v>
      </c>
      <c r="D2218" t="s">
        <v>42</v>
      </c>
      <c r="E2218" t="s">
        <v>156</v>
      </c>
      <c r="F2218" t="s">
        <v>18</v>
      </c>
      <c r="G2218">
        <v>231.44</v>
      </c>
      <c r="H2218">
        <v>2</v>
      </c>
      <c r="I2218">
        <v>0</v>
      </c>
      <c r="J2218" t="s">
        <v>19</v>
      </c>
      <c r="K2218" t="s">
        <v>20</v>
      </c>
      <c r="L2218" t="s">
        <v>60</v>
      </c>
      <c r="M2218" t="s">
        <v>36</v>
      </c>
      <c r="N2218" t="s">
        <v>41</v>
      </c>
    </row>
    <row r="2219" spans="1:14" x14ac:dyDescent="0.3">
      <c r="A2219">
        <v>2218</v>
      </c>
      <c r="B2219" t="s">
        <v>50</v>
      </c>
      <c r="C2219" t="s">
        <v>129</v>
      </c>
      <c r="D2219" t="s">
        <v>67</v>
      </c>
      <c r="E2219" t="s">
        <v>248</v>
      </c>
      <c r="F2219" t="s">
        <v>27</v>
      </c>
      <c r="G2219">
        <v>219.79</v>
      </c>
      <c r="H2219">
        <v>2</v>
      </c>
      <c r="I2219">
        <v>0</v>
      </c>
      <c r="J2219" t="s">
        <v>35</v>
      </c>
      <c r="K2219" t="s">
        <v>29</v>
      </c>
      <c r="L2219" t="s">
        <v>21</v>
      </c>
      <c r="M2219" t="s">
        <v>22</v>
      </c>
      <c r="N2219" t="s">
        <v>41</v>
      </c>
    </row>
    <row r="2220" spans="1:14" x14ac:dyDescent="0.3">
      <c r="A2220">
        <v>2219</v>
      </c>
      <c r="B2220" t="s">
        <v>31</v>
      </c>
      <c r="C2220" t="s">
        <v>157</v>
      </c>
      <c r="D2220" t="s">
        <v>428</v>
      </c>
      <c r="E2220" t="s">
        <v>86</v>
      </c>
      <c r="F2220" t="s">
        <v>18</v>
      </c>
      <c r="G2220">
        <v>145.41999999999999</v>
      </c>
      <c r="H2220">
        <v>2</v>
      </c>
      <c r="I2220">
        <v>0</v>
      </c>
      <c r="J2220" t="s">
        <v>28</v>
      </c>
      <c r="K2220" t="s">
        <v>66</v>
      </c>
      <c r="L2220" t="s">
        <v>21</v>
      </c>
      <c r="M2220" t="s">
        <v>36</v>
      </c>
      <c r="N2220" t="s">
        <v>41</v>
      </c>
    </row>
    <row r="2221" spans="1:14" x14ac:dyDescent="0.3">
      <c r="A2221">
        <v>2220</v>
      </c>
      <c r="B2221" t="s">
        <v>50</v>
      </c>
      <c r="C2221" t="s">
        <v>84</v>
      </c>
      <c r="D2221" t="s">
        <v>168</v>
      </c>
      <c r="E2221" t="s">
        <v>251</v>
      </c>
      <c r="F2221" t="s">
        <v>49</v>
      </c>
      <c r="G2221">
        <v>130.12</v>
      </c>
      <c r="H2221">
        <v>4</v>
      </c>
      <c r="I2221">
        <v>0</v>
      </c>
      <c r="J2221" t="s">
        <v>55</v>
      </c>
      <c r="K2221" t="s">
        <v>44</v>
      </c>
      <c r="L2221" t="s">
        <v>21</v>
      </c>
      <c r="M2221" t="s">
        <v>36</v>
      </c>
      <c r="N2221" t="s">
        <v>41</v>
      </c>
    </row>
    <row r="2222" spans="1:14" x14ac:dyDescent="0.3">
      <c r="A2222">
        <v>2221</v>
      </c>
      <c r="B2222" t="s">
        <v>50</v>
      </c>
      <c r="C2222" t="s">
        <v>456</v>
      </c>
      <c r="D2222" t="s">
        <v>162</v>
      </c>
      <c r="E2222" t="s">
        <v>125</v>
      </c>
      <c r="F2222" t="s">
        <v>27</v>
      </c>
      <c r="G2222">
        <v>221.11</v>
      </c>
      <c r="H2222">
        <v>2</v>
      </c>
      <c r="I2222">
        <v>0</v>
      </c>
      <c r="J2222" t="s">
        <v>19</v>
      </c>
      <c r="K2222" t="s">
        <v>44</v>
      </c>
      <c r="L2222" t="s">
        <v>21</v>
      </c>
      <c r="M2222" t="s">
        <v>22</v>
      </c>
      <c r="N2222" t="s">
        <v>41</v>
      </c>
    </row>
    <row r="2223" spans="1:14" x14ac:dyDescent="0.3">
      <c r="A2223">
        <v>2222</v>
      </c>
      <c r="B2223" t="s">
        <v>50</v>
      </c>
      <c r="C2223" t="s">
        <v>245</v>
      </c>
      <c r="D2223" t="s">
        <v>40</v>
      </c>
      <c r="E2223" t="s">
        <v>332</v>
      </c>
      <c r="F2223" t="s">
        <v>54</v>
      </c>
      <c r="G2223">
        <v>438.67</v>
      </c>
      <c r="H2223">
        <v>2</v>
      </c>
      <c r="I2223">
        <v>1</v>
      </c>
      <c r="J2223" t="s">
        <v>35</v>
      </c>
      <c r="K2223" t="s">
        <v>66</v>
      </c>
      <c r="L2223" t="s">
        <v>56</v>
      </c>
      <c r="M2223" t="s">
        <v>36</v>
      </c>
      <c r="N2223" t="s">
        <v>41</v>
      </c>
    </row>
    <row r="2224" spans="1:14" x14ac:dyDescent="0.3">
      <c r="A2224">
        <v>2223</v>
      </c>
      <c r="B2224" t="s">
        <v>14</v>
      </c>
      <c r="C2224" t="s">
        <v>349</v>
      </c>
      <c r="D2224" t="s">
        <v>265</v>
      </c>
      <c r="E2224" t="s">
        <v>375</v>
      </c>
      <c r="F2224" t="s">
        <v>49</v>
      </c>
      <c r="G2224">
        <v>95.35</v>
      </c>
      <c r="H2224">
        <v>1</v>
      </c>
      <c r="I2224">
        <v>0</v>
      </c>
      <c r="J2224" t="s">
        <v>35</v>
      </c>
      <c r="K2224" t="s">
        <v>29</v>
      </c>
      <c r="L2224" t="s">
        <v>60</v>
      </c>
      <c r="M2224" t="s">
        <v>22</v>
      </c>
      <c r="N2224" t="s">
        <v>41</v>
      </c>
    </row>
    <row r="2225" spans="1:14" x14ac:dyDescent="0.3">
      <c r="A2225">
        <v>2224</v>
      </c>
      <c r="B2225" t="s">
        <v>50</v>
      </c>
      <c r="C2225" t="s">
        <v>53</v>
      </c>
      <c r="D2225" t="s">
        <v>409</v>
      </c>
      <c r="E2225" t="s">
        <v>310</v>
      </c>
      <c r="F2225" t="s">
        <v>27</v>
      </c>
      <c r="G2225">
        <v>243.51</v>
      </c>
      <c r="H2225">
        <v>1</v>
      </c>
      <c r="I2225">
        <v>0</v>
      </c>
      <c r="J2225" t="s">
        <v>35</v>
      </c>
      <c r="K2225" t="s">
        <v>99</v>
      </c>
      <c r="L2225" t="s">
        <v>21</v>
      </c>
      <c r="M2225" t="s">
        <v>36</v>
      </c>
      <c r="N2225" t="s">
        <v>45</v>
      </c>
    </row>
    <row r="2226" spans="1:14" x14ac:dyDescent="0.3">
      <c r="A2226">
        <v>2225</v>
      </c>
      <c r="B2226" t="s">
        <v>14</v>
      </c>
      <c r="C2226" t="s">
        <v>261</v>
      </c>
      <c r="D2226" t="s">
        <v>322</v>
      </c>
      <c r="E2226" t="s">
        <v>76</v>
      </c>
      <c r="F2226" t="s">
        <v>18</v>
      </c>
      <c r="G2226">
        <v>216.83</v>
      </c>
      <c r="H2226">
        <v>2</v>
      </c>
      <c r="I2226">
        <v>1</v>
      </c>
      <c r="J2226" t="s">
        <v>28</v>
      </c>
      <c r="K2226" t="s">
        <v>29</v>
      </c>
      <c r="L2226" t="s">
        <v>70</v>
      </c>
      <c r="M2226" t="s">
        <v>36</v>
      </c>
      <c r="N2226" t="s">
        <v>45</v>
      </c>
    </row>
    <row r="2227" spans="1:14" x14ac:dyDescent="0.3">
      <c r="A2227">
        <v>2226</v>
      </c>
      <c r="B2227" t="s">
        <v>50</v>
      </c>
      <c r="C2227" t="s">
        <v>15</v>
      </c>
      <c r="D2227" t="s">
        <v>148</v>
      </c>
      <c r="E2227" t="s">
        <v>302</v>
      </c>
      <c r="F2227" t="s">
        <v>49</v>
      </c>
      <c r="G2227">
        <v>163.33000000000001</v>
      </c>
      <c r="H2227">
        <v>2</v>
      </c>
      <c r="I2227">
        <v>1</v>
      </c>
      <c r="J2227" t="s">
        <v>55</v>
      </c>
      <c r="K2227" t="s">
        <v>44</v>
      </c>
      <c r="L2227" t="s">
        <v>21</v>
      </c>
      <c r="M2227" t="s">
        <v>36</v>
      </c>
      <c r="N2227" t="s">
        <v>45</v>
      </c>
    </row>
    <row r="2228" spans="1:14" x14ac:dyDescent="0.3">
      <c r="A2228">
        <v>2227</v>
      </c>
      <c r="B2228" t="s">
        <v>31</v>
      </c>
      <c r="C2228" t="s">
        <v>264</v>
      </c>
      <c r="D2228" t="s">
        <v>113</v>
      </c>
      <c r="E2228" t="s">
        <v>88</v>
      </c>
      <c r="F2228" t="s">
        <v>49</v>
      </c>
      <c r="G2228">
        <v>85.11</v>
      </c>
      <c r="H2228">
        <v>1</v>
      </c>
      <c r="I2228">
        <v>3</v>
      </c>
      <c r="J2228" t="s">
        <v>28</v>
      </c>
      <c r="K2228" t="s">
        <v>29</v>
      </c>
      <c r="L2228" t="s">
        <v>56</v>
      </c>
      <c r="M2228" t="s">
        <v>36</v>
      </c>
      <c r="N2228" t="s">
        <v>23</v>
      </c>
    </row>
    <row r="2229" spans="1:14" x14ac:dyDescent="0.3">
      <c r="A2229">
        <v>2228</v>
      </c>
      <c r="B2229" t="s">
        <v>37</v>
      </c>
      <c r="C2229" t="s">
        <v>115</v>
      </c>
      <c r="D2229" t="s">
        <v>132</v>
      </c>
      <c r="E2229" t="s">
        <v>280</v>
      </c>
      <c r="F2229" t="s">
        <v>18</v>
      </c>
      <c r="G2229">
        <v>230.65</v>
      </c>
      <c r="H2229">
        <v>1</v>
      </c>
      <c r="I2229">
        <v>3</v>
      </c>
      <c r="J2229" t="s">
        <v>55</v>
      </c>
      <c r="K2229" t="s">
        <v>29</v>
      </c>
      <c r="L2229" t="s">
        <v>21</v>
      </c>
      <c r="M2229" t="s">
        <v>36</v>
      </c>
      <c r="N2229" t="s">
        <v>23</v>
      </c>
    </row>
    <row r="2230" spans="1:14" x14ac:dyDescent="0.3">
      <c r="A2230">
        <v>2229</v>
      </c>
      <c r="B2230" t="s">
        <v>14</v>
      </c>
      <c r="C2230" t="s">
        <v>91</v>
      </c>
      <c r="D2230" t="s">
        <v>126</v>
      </c>
      <c r="E2230" t="s">
        <v>242</v>
      </c>
      <c r="F2230" t="s">
        <v>54</v>
      </c>
      <c r="G2230">
        <v>312.89</v>
      </c>
      <c r="H2230">
        <v>3</v>
      </c>
      <c r="I2230">
        <v>0</v>
      </c>
      <c r="J2230" t="s">
        <v>55</v>
      </c>
      <c r="K2230" t="s">
        <v>29</v>
      </c>
      <c r="L2230" t="s">
        <v>21</v>
      </c>
      <c r="M2230" t="s">
        <v>36</v>
      </c>
      <c r="N2230" t="s">
        <v>41</v>
      </c>
    </row>
    <row r="2231" spans="1:14" x14ac:dyDescent="0.3">
      <c r="A2231">
        <v>2230</v>
      </c>
      <c r="B2231" t="s">
        <v>37</v>
      </c>
      <c r="C2231" t="s">
        <v>143</v>
      </c>
      <c r="D2231" t="s">
        <v>303</v>
      </c>
      <c r="E2231" t="s">
        <v>77</v>
      </c>
      <c r="F2231" t="s">
        <v>27</v>
      </c>
      <c r="G2231">
        <v>174.06</v>
      </c>
      <c r="H2231">
        <v>2</v>
      </c>
      <c r="I2231">
        <v>1</v>
      </c>
      <c r="J2231" t="s">
        <v>28</v>
      </c>
      <c r="K2231" t="s">
        <v>44</v>
      </c>
      <c r="L2231" t="s">
        <v>70</v>
      </c>
      <c r="M2231" t="s">
        <v>22</v>
      </c>
      <c r="N2231" t="s">
        <v>95</v>
      </c>
    </row>
    <row r="2232" spans="1:14" x14ac:dyDescent="0.3">
      <c r="A2232">
        <v>2231</v>
      </c>
      <c r="B2232" t="s">
        <v>50</v>
      </c>
      <c r="C2232" t="s">
        <v>117</v>
      </c>
      <c r="D2232" t="s">
        <v>342</v>
      </c>
      <c r="E2232" t="s">
        <v>52</v>
      </c>
      <c r="F2232" t="s">
        <v>27</v>
      </c>
      <c r="G2232">
        <v>150.69</v>
      </c>
      <c r="H2232">
        <v>1</v>
      </c>
      <c r="I2232">
        <v>2</v>
      </c>
      <c r="J2232" t="s">
        <v>94</v>
      </c>
      <c r="K2232" t="s">
        <v>29</v>
      </c>
      <c r="L2232" t="s">
        <v>21</v>
      </c>
      <c r="M2232" t="s">
        <v>22</v>
      </c>
      <c r="N2232" t="s">
        <v>41</v>
      </c>
    </row>
    <row r="2233" spans="1:14" x14ac:dyDescent="0.3">
      <c r="A2233">
        <v>2232</v>
      </c>
      <c r="B2233" t="s">
        <v>31</v>
      </c>
      <c r="C2233" t="s">
        <v>270</v>
      </c>
      <c r="D2233" t="s">
        <v>48</v>
      </c>
      <c r="E2233" t="s">
        <v>84</v>
      </c>
      <c r="F2233" t="s">
        <v>27</v>
      </c>
      <c r="G2233">
        <v>113.55</v>
      </c>
      <c r="H2233">
        <v>2</v>
      </c>
      <c r="I2233">
        <v>2</v>
      </c>
      <c r="J2233" t="s">
        <v>55</v>
      </c>
      <c r="K2233" t="s">
        <v>20</v>
      </c>
      <c r="L2233" t="s">
        <v>21</v>
      </c>
      <c r="M2233" t="s">
        <v>36</v>
      </c>
      <c r="N2233" t="s">
        <v>41</v>
      </c>
    </row>
    <row r="2234" spans="1:14" x14ac:dyDescent="0.3">
      <c r="A2234">
        <v>2233</v>
      </c>
      <c r="B2234" t="s">
        <v>37</v>
      </c>
      <c r="C2234" t="s">
        <v>278</v>
      </c>
      <c r="D2234" t="s">
        <v>302</v>
      </c>
      <c r="E2234" t="s">
        <v>103</v>
      </c>
      <c r="F2234" t="s">
        <v>27</v>
      </c>
      <c r="G2234">
        <v>134.28</v>
      </c>
      <c r="H2234">
        <v>1</v>
      </c>
      <c r="I2234">
        <v>0</v>
      </c>
      <c r="J2234" t="s">
        <v>35</v>
      </c>
      <c r="K2234" t="s">
        <v>99</v>
      </c>
      <c r="L2234" t="s">
        <v>56</v>
      </c>
      <c r="M2234" t="s">
        <v>36</v>
      </c>
      <c r="N2234" t="s">
        <v>41</v>
      </c>
    </row>
    <row r="2235" spans="1:14" x14ac:dyDescent="0.3">
      <c r="A2235">
        <v>2234</v>
      </c>
      <c r="B2235" t="s">
        <v>37</v>
      </c>
      <c r="C2235" t="s">
        <v>299</v>
      </c>
      <c r="D2235" t="s">
        <v>93</v>
      </c>
      <c r="E2235" t="s">
        <v>81</v>
      </c>
      <c r="F2235" t="s">
        <v>27</v>
      </c>
      <c r="G2235">
        <v>208.45</v>
      </c>
      <c r="H2235">
        <v>1</v>
      </c>
      <c r="I2235">
        <v>1</v>
      </c>
      <c r="J2235" t="s">
        <v>28</v>
      </c>
      <c r="K2235" t="s">
        <v>66</v>
      </c>
      <c r="L2235" t="s">
        <v>21</v>
      </c>
      <c r="M2235" t="s">
        <v>22</v>
      </c>
      <c r="N2235" t="s">
        <v>41</v>
      </c>
    </row>
    <row r="2236" spans="1:14" x14ac:dyDescent="0.3">
      <c r="A2236">
        <v>2235</v>
      </c>
      <c r="B2236" t="s">
        <v>50</v>
      </c>
      <c r="C2236" t="s">
        <v>187</v>
      </c>
      <c r="D2236" t="s">
        <v>409</v>
      </c>
      <c r="E2236" t="s">
        <v>67</v>
      </c>
      <c r="F2236" t="s">
        <v>49</v>
      </c>
      <c r="G2236">
        <v>152.16</v>
      </c>
      <c r="H2236">
        <v>2</v>
      </c>
      <c r="I2236">
        <v>0</v>
      </c>
      <c r="J2236" t="s">
        <v>28</v>
      </c>
      <c r="K2236" t="s">
        <v>20</v>
      </c>
      <c r="L2236" t="s">
        <v>21</v>
      </c>
      <c r="M2236" t="s">
        <v>36</v>
      </c>
      <c r="N2236" t="s">
        <v>45</v>
      </c>
    </row>
    <row r="2237" spans="1:14" x14ac:dyDescent="0.3">
      <c r="A2237">
        <v>2236</v>
      </c>
      <c r="B2237" t="s">
        <v>37</v>
      </c>
      <c r="C2237" t="s">
        <v>169</v>
      </c>
      <c r="D2237" t="s">
        <v>124</v>
      </c>
      <c r="E2237" t="s">
        <v>111</v>
      </c>
      <c r="F2237" t="s">
        <v>49</v>
      </c>
      <c r="G2237">
        <v>137.87</v>
      </c>
      <c r="H2237">
        <v>3</v>
      </c>
      <c r="I2237">
        <v>2</v>
      </c>
      <c r="J2237" t="s">
        <v>28</v>
      </c>
      <c r="K2237" t="s">
        <v>44</v>
      </c>
      <c r="L2237" t="s">
        <v>21</v>
      </c>
      <c r="M2237" t="s">
        <v>36</v>
      </c>
      <c r="N2237" t="s">
        <v>41</v>
      </c>
    </row>
    <row r="2238" spans="1:14" x14ac:dyDescent="0.3">
      <c r="A2238">
        <v>2237</v>
      </c>
      <c r="B2238" t="s">
        <v>37</v>
      </c>
      <c r="C2238" t="s">
        <v>108</v>
      </c>
      <c r="D2238" t="s">
        <v>221</v>
      </c>
      <c r="E2238" t="s">
        <v>197</v>
      </c>
      <c r="F2238" t="s">
        <v>49</v>
      </c>
      <c r="G2238">
        <v>101.29</v>
      </c>
      <c r="H2238">
        <v>3</v>
      </c>
      <c r="I2238">
        <v>0</v>
      </c>
      <c r="J2238" t="s">
        <v>35</v>
      </c>
      <c r="K2238" t="s">
        <v>66</v>
      </c>
      <c r="L2238" t="s">
        <v>21</v>
      </c>
      <c r="M2238" t="s">
        <v>22</v>
      </c>
      <c r="N2238" t="s">
        <v>45</v>
      </c>
    </row>
    <row r="2239" spans="1:14" x14ac:dyDescent="0.3">
      <c r="A2239">
        <v>2238</v>
      </c>
      <c r="B2239" t="s">
        <v>50</v>
      </c>
      <c r="C2239" t="s">
        <v>40</v>
      </c>
      <c r="D2239" t="s">
        <v>383</v>
      </c>
      <c r="E2239" t="s">
        <v>375</v>
      </c>
      <c r="F2239" t="s">
        <v>49</v>
      </c>
      <c r="G2239">
        <v>117.41</v>
      </c>
      <c r="H2239">
        <v>2</v>
      </c>
      <c r="I2239">
        <v>0</v>
      </c>
      <c r="J2239" t="s">
        <v>28</v>
      </c>
      <c r="K2239" t="s">
        <v>20</v>
      </c>
      <c r="L2239" t="s">
        <v>60</v>
      </c>
      <c r="M2239" t="s">
        <v>36</v>
      </c>
      <c r="N2239" t="s">
        <v>41</v>
      </c>
    </row>
    <row r="2240" spans="1:14" x14ac:dyDescent="0.3">
      <c r="A2240">
        <v>2239</v>
      </c>
      <c r="B2240" t="s">
        <v>31</v>
      </c>
      <c r="C2240" t="s">
        <v>264</v>
      </c>
      <c r="D2240" t="s">
        <v>176</v>
      </c>
      <c r="E2240" t="s">
        <v>89</v>
      </c>
      <c r="F2240" t="s">
        <v>49</v>
      </c>
      <c r="G2240">
        <v>111.86</v>
      </c>
      <c r="H2240">
        <v>2</v>
      </c>
      <c r="I2240">
        <v>1</v>
      </c>
      <c r="J2240" t="s">
        <v>28</v>
      </c>
      <c r="K2240" t="s">
        <v>44</v>
      </c>
      <c r="L2240" t="s">
        <v>21</v>
      </c>
      <c r="M2240" t="s">
        <v>36</v>
      </c>
      <c r="N2240" t="s">
        <v>41</v>
      </c>
    </row>
    <row r="2241" spans="1:14" x14ac:dyDescent="0.3">
      <c r="A2241">
        <v>2240</v>
      </c>
      <c r="B2241" t="s">
        <v>37</v>
      </c>
      <c r="C2241" t="s">
        <v>379</v>
      </c>
      <c r="D2241" t="s">
        <v>189</v>
      </c>
      <c r="E2241" t="s">
        <v>167</v>
      </c>
      <c r="F2241" t="s">
        <v>27</v>
      </c>
      <c r="G2241">
        <v>212.5</v>
      </c>
      <c r="H2241">
        <v>3</v>
      </c>
      <c r="I2241">
        <v>0</v>
      </c>
      <c r="J2241" t="s">
        <v>94</v>
      </c>
      <c r="K2241" t="s">
        <v>99</v>
      </c>
      <c r="L2241" t="s">
        <v>21</v>
      </c>
      <c r="M2241" t="s">
        <v>36</v>
      </c>
      <c r="N2241" t="s">
        <v>95</v>
      </c>
    </row>
    <row r="2242" spans="1:14" x14ac:dyDescent="0.3">
      <c r="A2242">
        <v>2241</v>
      </c>
      <c r="B2242" t="s">
        <v>14</v>
      </c>
      <c r="C2242" t="s">
        <v>151</v>
      </c>
      <c r="D2242" t="s">
        <v>17</v>
      </c>
      <c r="E2242" t="s">
        <v>299</v>
      </c>
      <c r="F2242" t="s">
        <v>18</v>
      </c>
      <c r="G2242">
        <v>183.14</v>
      </c>
      <c r="H2242">
        <v>1</v>
      </c>
      <c r="I2242">
        <v>0</v>
      </c>
      <c r="J2242" t="s">
        <v>28</v>
      </c>
      <c r="K2242" t="s">
        <v>99</v>
      </c>
      <c r="L2242" t="s">
        <v>56</v>
      </c>
      <c r="M2242" t="s">
        <v>36</v>
      </c>
      <c r="N2242" t="s">
        <v>23</v>
      </c>
    </row>
    <row r="2243" spans="1:14" x14ac:dyDescent="0.3">
      <c r="A2243">
        <v>2242</v>
      </c>
      <c r="B2243" t="s">
        <v>50</v>
      </c>
      <c r="C2243" t="s">
        <v>246</v>
      </c>
      <c r="D2243" t="s">
        <v>71</v>
      </c>
      <c r="E2243" t="s">
        <v>328</v>
      </c>
      <c r="F2243" t="s">
        <v>27</v>
      </c>
      <c r="G2243">
        <v>227.13</v>
      </c>
      <c r="H2243">
        <v>4</v>
      </c>
      <c r="I2243">
        <v>0</v>
      </c>
      <c r="J2243" t="s">
        <v>19</v>
      </c>
      <c r="K2243" t="s">
        <v>20</v>
      </c>
      <c r="L2243" t="s">
        <v>21</v>
      </c>
      <c r="M2243" t="s">
        <v>22</v>
      </c>
      <c r="N2243" t="s">
        <v>41</v>
      </c>
    </row>
    <row r="2244" spans="1:14" x14ac:dyDescent="0.3">
      <c r="A2244">
        <v>2243</v>
      </c>
      <c r="B2244" t="s">
        <v>14</v>
      </c>
      <c r="C2244" t="s">
        <v>341</v>
      </c>
      <c r="D2244" t="s">
        <v>183</v>
      </c>
      <c r="E2244" t="s">
        <v>429</v>
      </c>
      <c r="F2244" t="s">
        <v>54</v>
      </c>
      <c r="G2244">
        <v>413.4</v>
      </c>
      <c r="H2244">
        <v>3</v>
      </c>
      <c r="I2244">
        <v>2</v>
      </c>
      <c r="J2244" t="s">
        <v>55</v>
      </c>
      <c r="K2244" t="s">
        <v>44</v>
      </c>
      <c r="L2244" t="s">
        <v>56</v>
      </c>
      <c r="M2244" t="s">
        <v>22</v>
      </c>
      <c r="N2244" t="s">
        <v>41</v>
      </c>
    </row>
    <row r="2245" spans="1:14" x14ac:dyDescent="0.3">
      <c r="A2245">
        <v>2244</v>
      </c>
      <c r="B2245" t="s">
        <v>14</v>
      </c>
      <c r="C2245" t="s">
        <v>312</v>
      </c>
      <c r="D2245" t="s">
        <v>285</v>
      </c>
      <c r="E2245" t="s">
        <v>374</v>
      </c>
      <c r="F2245" t="s">
        <v>49</v>
      </c>
      <c r="G2245">
        <v>115.16</v>
      </c>
      <c r="H2245">
        <v>1</v>
      </c>
      <c r="I2245">
        <v>1</v>
      </c>
      <c r="J2245" t="s">
        <v>35</v>
      </c>
      <c r="K2245" t="s">
        <v>66</v>
      </c>
      <c r="L2245" t="s">
        <v>60</v>
      </c>
      <c r="M2245" t="s">
        <v>36</v>
      </c>
      <c r="N2245" t="s">
        <v>23</v>
      </c>
    </row>
    <row r="2246" spans="1:14" x14ac:dyDescent="0.3">
      <c r="A2246">
        <v>2245</v>
      </c>
      <c r="B2246" t="s">
        <v>50</v>
      </c>
      <c r="C2246" t="s">
        <v>101</v>
      </c>
      <c r="D2246" t="s">
        <v>290</v>
      </c>
      <c r="E2246" t="s">
        <v>148</v>
      </c>
      <c r="F2246" t="s">
        <v>27</v>
      </c>
      <c r="G2246">
        <v>196.77</v>
      </c>
      <c r="H2246">
        <v>2</v>
      </c>
      <c r="I2246">
        <v>0</v>
      </c>
      <c r="J2246" t="s">
        <v>35</v>
      </c>
      <c r="K2246" t="s">
        <v>66</v>
      </c>
      <c r="L2246" t="s">
        <v>21</v>
      </c>
      <c r="M2246" t="s">
        <v>22</v>
      </c>
      <c r="N2246" t="s">
        <v>41</v>
      </c>
    </row>
    <row r="2247" spans="1:14" x14ac:dyDescent="0.3">
      <c r="A2247">
        <v>2246</v>
      </c>
      <c r="B2247" t="s">
        <v>37</v>
      </c>
      <c r="C2247" t="s">
        <v>221</v>
      </c>
      <c r="D2247" t="s">
        <v>115</v>
      </c>
      <c r="E2247" t="s">
        <v>345</v>
      </c>
      <c r="F2247" t="s">
        <v>27</v>
      </c>
      <c r="G2247">
        <v>143.37</v>
      </c>
      <c r="H2247">
        <v>1</v>
      </c>
      <c r="I2247">
        <v>1</v>
      </c>
      <c r="J2247" t="s">
        <v>55</v>
      </c>
      <c r="K2247" t="s">
        <v>20</v>
      </c>
      <c r="L2247" t="s">
        <v>21</v>
      </c>
      <c r="M2247" t="s">
        <v>36</v>
      </c>
      <c r="N2247" t="s">
        <v>45</v>
      </c>
    </row>
    <row r="2248" spans="1:14" x14ac:dyDescent="0.3">
      <c r="A2248">
        <v>2247</v>
      </c>
      <c r="B2248" t="s">
        <v>50</v>
      </c>
      <c r="C2248" t="s">
        <v>394</v>
      </c>
      <c r="D2248" t="s">
        <v>114</v>
      </c>
      <c r="E2248" t="s">
        <v>334</v>
      </c>
      <c r="F2248" t="s">
        <v>54</v>
      </c>
      <c r="G2248">
        <v>401.74</v>
      </c>
      <c r="H2248">
        <v>3</v>
      </c>
      <c r="I2248">
        <v>0</v>
      </c>
      <c r="J2248" t="s">
        <v>28</v>
      </c>
      <c r="K2248" t="s">
        <v>29</v>
      </c>
      <c r="L2248" t="s">
        <v>60</v>
      </c>
      <c r="M2248" t="s">
        <v>36</v>
      </c>
      <c r="N2248" t="s">
        <v>23</v>
      </c>
    </row>
    <row r="2249" spans="1:14" x14ac:dyDescent="0.3">
      <c r="A2249">
        <v>2248</v>
      </c>
      <c r="B2249" t="s">
        <v>31</v>
      </c>
      <c r="C2249" t="s">
        <v>286</v>
      </c>
      <c r="D2249" t="s">
        <v>340</v>
      </c>
      <c r="E2249" t="s">
        <v>32</v>
      </c>
      <c r="F2249" t="s">
        <v>18</v>
      </c>
      <c r="G2249">
        <v>241.67</v>
      </c>
      <c r="H2249">
        <v>1</v>
      </c>
      <c r="I2249">
        <v>2</v>
      </c>
      <c r="J2249" t="s">
        <v>94</v>
      </c>
      <c r="K2249" t="s">
        <v>29</v>
      </c>
      <c r="L2249" t="s">
        <v>21</v>
      </c>
      <c r="M2249" t="s">
        <v>36</v>
      </c>
      <c r="N2249" t="s">
        <v>23</v>
      </c>
    </row>
    <row r="2250" spans="1:14" x14ac:dyDescent="0.3">
      <c r="A2250">
        <v>2249</v>
      </c>
      <c r="B2250" t="s">
        <v>31</v>
      </c>
      <c r="C2250" t="s">
        <v>351</v>
      </c>
      <c r="D2250" t="s">
        <v>189</v>
      </c>
      <c r="E2250" t="s">
        <v>109</v>
      </c>
      <c r="F2250" t="s">
        <v>27</v>
      </c>
      <c r="G2250">
        <v>93.29</v>
      </c>
      <c r="H2250">
        <v>1</v>
      </c>
      <c r="I2250">
        <v>1</v>
      </c>
      <c r="J2250" t="s">
        <v>28</v>
      </c>
      <c r="K2250" t="s">
        <v>66</v>
      </c>
      <c r="L2250" t="s">
        <v>21</v>
      </c>
      <c r="M2250" t="s">
        <v>36</v>
      </c>
      <c r="N2250" t="s">
        <v>41</v>
      </c>
    </row>
    <row r="2251" spans="1:14" x14ac:dyDescent="0.3">
      <c r="A2251">
        <v>2250</v>
      </c>
      <c r="B2251" t="s">
        <v>50</v>
      </c>
      <c r="C2251" t="s">
        <v>214</v>
      </c>
      <c r="D2251" t="s">
        <v>244</v>
      </c>
      <c r="E2251" t="s">
        <v>150</v>
      </c>
      <c r="F2251" t="s">
        <v>54</v>
      </c>
      <c r="G2251">
        <v>378.56</v>
      </c>
      <c r="H2251">
        <v>3</v>
      </c>
      <c r="I2251">
        <v>1</v>
      </c>
      <c r="J2251" t="s">
        <v>55</v>
      </c>
      <c r="K2251" t="s">
        <v>66</v>
      </c>
      <c r="L2251" t="s">
        <v>21</v>
      </c>
      <c r="M2251" t="s">
        <v>36</v>
      </c>
      <c r="N2251" t="s">
        <v>23</v>
      </c>
    </row>
    <row r="2252" spans="1:14" x14ac:dyDescent="0.3">
      <c r="A2252">
        <v>2251</v>
      </c>
      <c r="B2252" t="s">
        <v>50</v>
      </c>
      <c r="C2252" t="s">
        <v>382</v>
      </c>
      <c r="D2252" t="s">
        <v>113</v>
      </c>
      <c r="E2252" t="s">
        <v>174</v>
      </c>
      <c r="F2252" t="s">
        <v>54</v>
      </c>
      <c r="G2252">
        <v>614.19000000000005</v>
      </c>
      <c r="H2252">
        <v>2</v>
      </c>
      <c r="I2252">
        <v>0</v>
      </c>
      <c r="J2252" t="s">
        <v>55</v>
      </c>
      <c r="K2252" t="s">
        <v>20</v>
      </c>
      <c r="L2252" t="s">
        <v>21</v>
      </c>
      <c r="M2252" t="s">
        <v>36</v>
      </c>
      <c r="N2252" t="s">
        <v>23</v>
      </c>
    </row>
    <row r="2253" spans="1:14" x14ac:dyDescent="0.3">
      <c r="A2253">
        <v>2252</v>
      </c>
      <c r="B2253" t="s">
        <v>50</v>
      </c>
      <c r="C2253" t="s">
        <v>107</v>
      </c>
      <c r="D2253" t="s">
        <v>38</v>
      </c>
      <c r="E2253" t="s">
        <v>88</v>
      </c>
      <c r="F2253" t="s">
        <v>49</v>
      </c>
      <c r="G2253">
        <v>151.4</v>
      </c>
      <c r="H2253">
        <v>4</v>
      </c>
      <c r="I2253">
        <v>0</v>
      </c>
      <c r="J2253" t="s">
        <v>35</v>
      </c>
      <c r="K2253" t="s">
        <v>29</v>
      </c>
      <c r="L2253" t="s">
        <v>21</v>
      </c>
      <c r="M2253" t="s">
        <v>36</v>
      </c>
      <c r="N2253" t="s">
        <v>41</v>
      </c>
    </row>
    <row r="2254" spans="1:14" x14ac:dyDescent="0.3">
      <c r="A2254">
        <v>2253</v>
      </c>
      <c r="B2254" t="s">
        <v>31</v>
      </c>
      <c r="C2254" t="s">
        <v>403</v>
      </c>
      <c r="D2254" t="s">
        <v>84</v>
      </c>
      <c r="E2254" t="s">
        <v>248</v>
      </c>
      <c r="F2254" t="s">
        <v>18</v>
      </c>
      <c r="G2254">
        <v>181.8</v>
      </c>
      <c r="H2254">
        <v>2</v>
      </c>
      <c r="I2254">
        <v>2</v>
      </c>
      <c r="J2254" t="s">
        <v>35</v>
      </c>
      <c r="K2254" t="s">
        <v>29</v>
      </c>
      <c r="L2254" t="s">
        <v>21</v>
      </c>
      <c r="M2254" t="s">
        <v>22</v>
      </c>
      <c r="N2254" t="s">
        <v>41</v>
      </c>
    </row>
    <row r="2255" spans="1:14" x14ac:dyDescent="0.3">
      <c r="A2255">
        <v>2254</v>
      </c>
      <c r="B2255" t="s">
        <v>31</v>
      </c>
      <c r="C2255" t="s">
        <v>286</v>
      </c>
      <c r="D2255" t="s">
        <v>146</v>
      </c>
      <c r="E2255" t="s">
        <v>117</v>
      </c>
      <c r="F2255" t="s">
        <v>49</v>
      </c>
      <c r="G2255">
        <v>57.96</v>
      </c>
      <c r="H2255">
        <v>2</v>
      </c>
      <c r="I2255">
        <v>2</v>
      </c>
      <c r="J2255" t="s">
        <v>35</v>
      </c>
      <c r="K2255" t="s">
        <v>99</v>
      </c>
      <c r="L2255" t="s">
        <v>21</v>
      </c>
      <c r="M2255" t="s">
        <v>36</v>
      </c>
      <c r="N2255" t="s">
        <v>41</v>
      </c>
    </row>
    <row r="2256" spans="1:14" x14ac:dyDescent="0.3">
      <c r="A2256">
        <v>2255</v>
      </c>
      <c r="B2256" t="s">
        <v>50</v>
      </c>
      <c r="C2256" t="s">
        <v>80</v>
      </c>
      <c r="D2256" t="s">
        <v>374</v>
      </c>
      <c r="E2256" t="s">
        <v>169</v>
      </c>
      <c r="F2256" t="s">
        <v>18</v>
      </c>
      <c r="G2256">
        <v>195.12</v>
      </c>
      <c r="H2256">
        <v>1</v>
      </c>
      <c r="I2256">
        <v>2</v>
      </c>
      <c r="J2256" t="s">
        <v>35</v>
      </c>
      <c r="K2256" t="s">
        <v>66</v>
      </c>
      <c r="L2256" t="s">
        <v>60</v>
      </c>
      <c r="M2256" t="s">
        <v>36</v>
      </c>
      <c r="N2256" t="s">
        <v>41</v>
      </c>
    </row>
    <row r="2257" spans="1:14" x14ac:dyDescent="0.3">
      <c r="A2257">
        <v>2256</v>
      </c>
      <c r="B2257" t="s">
        <v>14</v>
      </c>
      <c r="C2257" t="s">
        <v>47</v>
      </c>
      <c r="D2257" t="s">
        <v>205</v>
      </c>
      <c r="E2257" t="s">
        <v>440</v>
      </c>
      <c r="F2257" t="s">
        <v>49</v>
      </c>
      <c r="G2257">
        <v>85.2</v>
      </c>
      <c r="H2257">
        <v>2</v>
      </c>
      <c r="I2257">
        <v>0</v>
      </c>
      <c r="J2257" t="s">
        <v>28</v>
      </c>
      <c r="K2257" t="s">
        <v>20</v>
      </c>
      <c r="L2257" t="s">
        <v>21</v>
      </c>
      <c r="M2257" t="s">
        <v>22</v>
      </c>
      <c r="N2257" t="s">
        <v>41</v>
      </c>
    </row>
    <row r="2258" spans="1:14" x14ac:dyDescent="0.3">
      <c r="A2258">
        <v>2257</v>
      </c>
      <c r="B2258" t="s">
        <v>14</v>
      </c>
      <c r="C2258" t="s">
        <v>114</v>
      </c>
      <c r="D2258" t="s">
        <v>38</v>
      </c>
      <c r="E2258" t="s">
        <v>89</v>
      </c>
      <c r="F2258" t="s">
        <v>49</v>
      </c>
      <c r="G2258">
        <v>70.459999999999994</v>
      </c>
      <c r="H2258">
        <v>1</v>
      </c>
      <c r="I2258">
        <v>1</v>
      </c>
      <c r="J2258" t="s">
        <v>94</v>
      </c>
      <c r="K2258" t="s">
        <v>20</v>
      </c>
      <c r="L2258" t="s">
        <v>60</v>
      </c>
      <c r="M2258" t="s">
        <v>36</v>
      </c>
      <c r="N2258" t="s">
        <v>95</v>
      </c>
    </row>
    <row r="2259" spans="1:14" x14ac:dyDescent="0.3">
      <c r="A2259">
        <v>2258</v>
      </c>
      <c r="B2259" t="s">
        <v>37</v>
      </c>
      <c r="C2259" t="s">
        <v>153</v>
      </c>
      <c r="D2259" t="s">
        <v>148</v>
      </c>
      <c r="E2259" t="s">
        <v>65</v>
      </c>
      <c r="F2259" t="s">
        <v>18</v>
      </c>
      <c r="G2259">
        <v>213.94</v>
      </c>
      <c r="H2259">
        <v>2</v>
      </c>
      <c r="I2259">
        <v>1</v>
      </c>
      <c r="J2259" t="s">
        <v>28</v>
      </c>
      <c r="K2259" t="s">
        <v>20</v>
      </c>
      <c r="L2259" t="s">
        <v>56</v>
      </c>
      <c r="M2259" t="s">
        <v>36</v>
      </c>
      <c r="N2259" t="s">
        <v>45</v>
      </c>
    </row>
    <row r="2260" spans="1:14" x14ac:dyDescent="0.3">
      <c r="A2260">
        <v>2259</v>
      </c>
      <c r="B2260" t="s">
        <v>14</v>
      </c>
      <c r="C2260" t="s">
        <v>150</v>
      </c>
      <c r="D2260" t="s">
        <v>315</v>
      </c>
      <c r="E2260" t="s">
        <v>338</v>
      </c>
      <c r="F2260" t="s">
        <v>18</v>
      </c>
      <c r="G2260">
        <v>232.57</v>
      </c>
      <c r="H2260">
        <v>3</v>
      </c>
      <c r="I2260">
        <v>0</v>
      </c>
      <c r="J2260" t="s">
        <v>35</v>
      </c>
      <c r="K2260" t="s">
        <v>99</v>
      </c>
      <c r="L2260" t="s">
        <v>60</v>
      </c>
      <c r="M2260" t="s">
        <v>36</v>
      </c>
      <c r="N2260" t="s">
        <v>45</v>
      </c>
    </row>
    <row r="2261" spans="1:14" x14ac:dyDescent="0.3">
      <c r="A2261">
        <v>2260</v>
      </c>
      <c r="B2261" t="s">
        <v>14</v>
      </c>
      <c r="C2261" t="s">
        <v>316</v>
      </c>
      <c r="D2261" t="s">
        <v>227</v>
      </c>
      <c r="E2261" t="s">
        <v>469</v>
      </c>
      <c r="F2261" t="s">
        <v>49</v>
      </c>
      <c r="G2261">
        <v>94.45</v>
      </c>
      <c r="H2261">
        <v>4</v>
      </c>
      <c r="I2261">
        <v>2</v>
      </c>
      <c r="J2261" t="s">
        <v>35</v>
      </c>
      <c r="K2261" t="s">
        <v>44</v>
      </c>
      <c r="L2261" t="s">
        <v>21</v>
      </c>
      <c r="M2261" t="s">
        <v>22</v>
      </c>
      <c r="N2261" t="s">
        <v>41</v>
      </c>
    </row>
    <row r="2262" spans="1:14" x14ac:dyDescent="0.3">
      <c r="A2262">
        <v>2261</v>
      </c>
      <c r="B2262" t="s">
        <v>31</v>
      </c>
      <c r="C2262" t="s">
        <v>48</v>
      </c>
      <c r="D2262" t="s">
        <v>67</v>
      </c>
      <c r="E2262" t="s">
        <v>248</v>
      </c>
      <c r="F2262" t="s">
        <v>49</v>
      </c>
      <c r="G2262">
        <v>79.73</v>
      </c>
      <c r="H2262">
        <v>4</v>
      </c>
      <c r="I2262">
        <v>0</v>
      </c>
      <c r="J2262" t="s">
        <v>55</v>
      </c>
      <c r="K2262" t="s">
        <v>29</v>
      </c>
      <c r="L2262" t="s">
        <v>56</v>
      </c>
      <c r="M2262" t="s">
        <v>36</v>
      </c>
      <c r="N2262" t="s">
        <v>41</v>
      </c>
    </row>
    <row r="2263" spans="1:14" x14ac:dyDescent="0.3">
      <c r="A2263">
        <v>2262</v>
      </c>
      <c r="B2263" t="s">
        <v>14</v>
      </c>
      <c r="C2263" t="s">
        <v>241</v>
      </c>
      <c r="D2263" t="s">
        <v>91</v>
      </c>
      <c r="E2263" t="s">
        <v>160</v>
      </c>
      <c r="F2263" t="s">
        <v>27</v>
      </c>
      <c r="G2263">
        <v>169.05</v>
      </c>
      <c r="H2263">
        <v>1</v>
      </c>
      <c r="I2263">
        <v>0</v>
      </c>
      <c r="J2263" t="s">
        <v>55</v>
      </c>
      <c r="K2263" t="s">
        <v>99</v>
      </c>
      <c r="L2263" t="s">
        <v>56</v>
      </c>
      <c r="M2263" t="s">
        <v>36</v>
      </c>
      <c r="N2263" t="s">
        <v>45</v>
      </c>
    </row>
    <row r="2264" spans="1:14" x14ac:dyDescent="0.3">
      <c r="A2264">
        <v>2263</v>
      </c>
      <c r="B2264" t="s">
        <v>31</v>
      </c>
      <c r="C2264" t="s">
        <v>109</v>
      </c>
      <c r="D2264" t="s">
        <v>219</v>
      </c>
      <c r="E2264" t="s">
        <v>252</v>
      </c>
      <c r="F2264" t="s">
        <v>49</v>
      </c>
      <c r="G2264">
        <v>61.36</v>
      </c>
      <c r="H2264">
        <v>3</v>
      </c>
      <c r="I2264">
        <v>3</v>
      </c>
      <c r="J2264" t="s">
        <v>94</v>
      </c>
      <c r="K2264" t="s">
        <v>99</v>
      </c>
      <c r="L2264" t="s">
        <v>60</v>
      </c>
      <c r="M2264" t="s">
        <v>36</v>
      </c>
      <c r="N2264" t="s">
        <v>30</v>
      </c>
    </row>
    <row r="2265" spans="1:14" x14ac:dyDescent="0.3">
      <c r="A2265">
        <v>2264</v>
      </c>
      <c r="B2265" t="s">
        <v>14</v>
      </c>
      <c r="C2265" t="s">
        <v>199</v>
      </c>
      <c r="D2265" t="s">
        <v>223</v>
      </c>
      <c r="E2265" t="s">
        <v>443</v>
      </c>
      <c r="F2265" t="s">
        <v>27</v>
      </c>
      <c r="G2265">
        <v>142.46</v>
      </c>
      <c r="H2265">
        <v>1</v>
      </c>
      <c r="I2265">
        <v>0</v>
      </c>
      <c r="J2265" t="s">
        <v>19</v>
      </c>
      <c r="K2265" t="s">
        <v>29</v>
      </c>
      <c r="L2265" t="s">
        <v>21</v>
      </c>
      <c r="M2265" t="s">
        <v>36</v>
      </c>
      <c r="N2265" t="s">
        <v>41</v>
      </c>
    </row>
    <row r="2266" spans="1:14" x14ac:dyDescent="0.3">
      <c r="A2266">
        <v>2265</v>
      </c>
      <c r="B2266" t="s">
        <v>50</v>
      </c>
      <c r="C2266" t="s">
        <v>187</v>
      </c>
      <c r="D2266" t="s">
        <v>294</v>
      </c>
      <c r="E2266" t="s">
        <v>440</v>
      </c>
      <c r="F2266" t="s">
        <v>49</v>
      </c>
      <c r="G2266">
        <v>138.53</v>
      </c>
      <c r="H2266">
        <v>1</v>
      </c>
      <c r="I2266">
        <v>0</v>
      </c>
      <c r="J2266" t="s">
        <v>28</v>
      </c>
      <c r="K2266" t="s">
        <v>99</v>
      </c>
      <c r="L2266" t="s">
        <v>56</v>
      </c>
      <c r="M2266" t="s">
        <v>36</v>
      </c>
      <c r="N2266" t="s">
        <v>41</v>
      </c>
    </row>
    <row r="2267" spans="1:14" x14ac:dyDescent="0.3">
      <c r="A2267">
        <v>2266</v>
      </c>
      <c r="B2267" t="s">
        <v>50</v>
      </c>
      <c r="C2267" t="s">
        <v>358</v>
      </c>
      <c r="D2267" t="s">
        <v>379</v>
      </c>
      <c r="E2267" t="s">
        <v>48</v>
      </c>
      <c r="F2267" t="s">
        <v>49</v>
      </c>
      <c r="G2267">
        <v>137.76</v>
      </c>
      <c r="H2267">
        <v>1</v>
      </c>
      <c r="I2267">
        <v>2</v>
      </c>
      <c r="J2267" t="s">
        <v>94</v>
      </c>
      <c r="K2267" t="s">
        <v>20</v>
      </c>
      <c r="L2267" t="s">
        <v>21</v>
      </c>
      <c r="M2267" t="s">
        <v>36</v>
      </c>
      <c r="N2267" t="s">
        <v>41</v>
      </c>
    </row>
    <row r="2268" spans="1:14" x14ac:dyDescent="0.3">
      <c r="A2268">
        <v>2267</v>
      </c>
      <c r="B2268" t="s">
        <v>31</v>
      </c>
      <c r="C2268" t="s">
        <v>16</v>
      </c>
      <c r="D2268" t="s">
        <v>64</v>
      </c>
      <c r="E2268" t="s">
        <v>15</v>
      </c>
      <c r="F2268" t="s">
        <v>54</v>
      </c>
      <c r="G2268">
        <v>298.58</v>
      </c>
      <c r="H2268">
        <v>2</v>
      </c>
      <c r="I2268">
        <v>2</v>
      </c>
      <c r="J2268" t="s">
        <v>19</v>
      </c>
      <c r="K2268" t="s">
        <v>66</v>
      </c>
      <c r="L2268" t="s">
        <v>21</v>
      </c>
      <c r="M2268" t="s">
        <v>36</v>
      </c>
      <c r="N2268" t="s">
        <v>41</v>
      </c>
    </row>
    <row r="2269" spans="1:14" x14ac:dyDescent="0.3">
      <c r="A2269">
        <v>2268</v>
      </c>
      <c r="B2269" t="s">
        <v>50</v>
      </c>
      <c r="C2269" t="s">
        <v>423</v>
      </c>
      <c r="D2269" t="s">
        <v>380</v>
      </c>
      <c r="E2269" t="s">
        <v>68</v>
      </c>
      <c r="F2269" t="s">
        <v>49</v>
      </c>
      <c r="G2269">
        <v>89.15</v>
      </c>
      <c r="H2269">
        <v>3</v>
      </c>
      <c r="I2269">
        <v>0</v>
      </c>
      <c r="J2269" t="s">
        <v>35</v>
      </c>
      <c r="K2269" t="s">
        <v>66</v>
      </c>
      <c r="L2269" t="s">
        <v>56</v>
      </c>
      <c r="M2269" t="s">
        <v>36</v>
      </c>
      <c r="N2269" t="s">
        <v>41</v>
      </c>
    </row>
    <row r="2270" spans="1:14" x14ac:dyDescent="0.3">
      <c r="A2270">
        <v>2269</v>
      </c>
      <c r="B2270" t="s">
        <v>37</v>
      </c>
      <c r="C2270" t="s">
        <v>142</v>
      </c>
      <c r="D2270" t="s">
        <v>125</v>
      </c>
      <c r="E2270" t="s">
        <v>311</v>
      </c>
      <c r="F2270" t="s">
        <v>18</v>
      </c>
      <c r="G2270">
        <v>290.88</v>
      </c>
      <c r="H2270">
        <v>1</v>
      </c>
      <c r="I2270">
        <v>0</v>
      </c>
      <c r="J2270" t="s">
        <v>55</v>
      </c>
      <c r="K2270" t="s">
        <v>29</v>
      </c>
      <c r="L2270" t="s">
        <v>21</v>
      </c>
      <c r="M2270" t="s">
        <v>36</v>
      </c>
      <c r="N2270" t="s">
        <v>23</v>
      </c>
    </row>
    <row r="2271" spans="1:14" x14ac:dyDescent="0.3">
      <c r="A2271">
        <v>2270</v>
      </c>
      <c r="B2271" t="s">
        <v>37</v>
      </c>
      <c r="C2271" t="s">
        <v>264</v>
      </c>
      <c r="D2271" t="s">
        <v>260</v>
      </c>
      <c r="E2271" t="s">
        <v>262</v>
      </c>
      <c r="F2271" t="s">
        <v>18</v>
      </c>
      <c r="G2271">
        <v>243.69</v>
      </c>
      <c r="H2271">
        <v>2</v>
      </c>
      <c r="I2271">
        <v>2</v>
      </c>
      <c r="J2271" t="s">
        <v>35</v>
      </c>
      <c r="K2271" t="s">
        <v>99</v>
      </c>
      <c r="L2271" t="s">
        <v>21</v>
      </c>
      <c r="M2271" t="s">
        <v>36</v>
      </c>
      <c r="N2271" t="s">
        <v>41</v>
      </c>
    </row>
    <row r="2272" spans="1:14" x14ac:dyDescent="0.3">
      <c r="A2272">
        <v>2271</v>
      </c>
      <c r="B2272" t="s">
        <v>14</v>
      </c>
      <c r="C2272" t="s">
        <v>61</v>
      </c>
      <c r="D2272" t="s">
        <v>215</v>
      </c>
      <c r="E2272" t="s">
        <v>231</v>
      </c>
      <c r="F2272" t="s">
        <v>27</v>
      </c>
      <c r="G2272">
        <v>144.19</v>
      </c>
      <c r="H2272">
        <v>1</v>
      </c>
      <c r="I2272">
        <v>2</v>
      </c>
      <c r="J2272" t="s">
        <v>35</v>
      </c>
      <c r="K2272" t="s">
        <v>99</v>
      </c>
      <c r="L2272" t="s">
        <v>21</v>
      </c>
      <c r="M2272" t="s">
        <v>22</v>
      </c>
      <c r="N2272" t="s">
        <v>41</v>
      </c>
    </row>
    <row r="2273" spans="1:14" x14ac:dyDescent="0.3">
      <c r="A2273">
        <v>2272</v>
      </c>
      <c r="B2273" t="s">
        <v>50</v>
      </c>
      <c r="C2273" t="s">
        <v>89</v>
      </c>
      <c r="D2273" t="s">
        <v>183</v>
      </c>
      <c r="E2273" t="s">
        <v>131</v>
      </c>
      <c r="F2273" t="s">
        <v>49</v>
      </c>
      <c r="G2273">
        <v>118.99</v>
      </c>
      <c r="H2273">
        <v>2</v>
      </c>
      <c r="I2273">
        <v>3</v>
      </c>
      <c r="J2273" t="s">
        <v>94</v>
      </c>
      <c r="K2273" t="s">
        <v>44</v>
      </c>
      <c r="L2273" t="s">
        <v>21</v>
      </c>
      <c r="M2273" t="s">
        <v>36</v>
      </c>
      <c r="N2273" t="s">
        <v>41</v>
      </c>
    </row>
    <row r="2274" spans="1:14" x14ac:dyDescent="0.3">
      <c r="A2274">
        <v>2273</v>
      </c>
      <c r="B2274" t="s">
        <v>50</v>
      </c>
      <c r="C2274" t="s">
        <v>278</v>
      </c>
      <c r="D2274" t="s">
        <v>126</v>
      </c>
      <c r="E2274" t="s">
        <v>338</v>
      </c>
      <c r="F2274" t="s">
        <v>49</v>
      </c>
      <c r="G2274">
        <v>114.64</v>
      </c>
      <c r="H2274">
        <v>2</v>
      </c>
      <c r="I2274">
        <v>3</v>
      </c>
      <c r="J2274" t="s">
        <v>35</v>
      </c>
      <c r="K2274" t="s">
        <v>29</v>
      </c>
      <c r="L2274" t="s">
        <v>21</v>
      </c>
      <c r="M2274" t="s">
        <v>36</v>
      </c>
      <c r="N2274" t="s">
        <v>41</v>
      </c>
    </row>
    <row r="2275" spans="1:14" x14ac:dyDescent="0.3">
      <c r="A2275">
        <v>2274</v>
      </c>
      <c r="B2275" t="s">
        <v>14</v>
      </c>
      <c r="C2275" t="s">
        <v>258</v>
      </c>
      <c r="D2275" t="s">
        <v>356</v>
      </c>
      <c r="E2275" t="s">
        <v>264</v>
      </c>
      <c r="F2275" t="s">
        <v>49</v>
      </c>
      <c r="G2275">
        <v>127.69</v>
      </c>
      <c r="H2275">
        <v>3</v>
      </c>
      <c r="I2275">
        <v>1</v>
      </c>
      <c r="J2275" t="s">
        <v>28</v>
      </c>
      <c r="K2275" t="s">
        <v>44</v>
      </c>
      <c r="L2275" t="s">
        <v>56</v>
      </c>
      <c r="M2275" t="s">
        <v>22</v>
      </c>
      <c r="N2275" t="s">
        <v>45</v>
      </c>
    </row>
    <row r="2276" spans="1:14" x14ac:dyDescent="0.3">
      <c r="A2276">
        <v>2275</v>
      </c>
      <c r="B2276" t="s">
        <v>31</v>
      </c>
      <c r="C2276" t="s">
        <v>298</v>
      </c>
      <c r="D2276" t="s">
        <v>278</v>
      </c>
      <c r="E2276" t="s">
        <v>373</v>
      </c>
      <c r="F2276" t="s">
        <v>18</v>
      </c>
      <c r="G2276">
        <v>150.63999999999999</v>
      </c>
      <c r="H2276">
        <v>1</v>
      </c>
      <c r="I2276">
        <v>1</v>
      </c>
      <c r="J2276" t="s">
        <v>55</v>
      </c>
      <c r="K2276" t="s">
        <v>99</v>
      </c>
      <c r="L2276" t="s">
        <v>56</v>
      </c>
      <c r="M2276" t="s">
        <v>36</v>
      </c>
      <c r="N2276" t="s">
        <v>23</v>
      </c>
    </row>
    <row r="2277" spans="1:14" x14ac:dyDescent="0.3">
      <c r="A2277">
        <v>2276</v>
      </c>
      <c r="B2277" t="s">
        <v>14</v>
      </c>
      <c r="C2277" t="s">
        <v>242</v>
      </c>
      <c r="D2277" t="s">
        <v>311</v>
      </c>
      <c r="E2277" t="s">
        <v>57</v>
      </c>
      <c r="F2277" t="s">
        <v>18</v>
      </c>
      <c r="G2277">
        <v>154.77000000000001</v>
      </c>
      <c r="H2277">
        <v>2</v>
      </c>
      <c r="I2277">
        <v>1</v>
      </c>
      <c r="J2277" t="s">
        <v>19</v>
      </c>
      <c r="K2277" t="s">
        <v>66</v>
      </c>
      <c r="L2277" t="s">
        <v>21</v>
      </c>
      <c r="M2277" t="s">
        <v>36</v>
      </c>
      <c r="N2277" t="s">
        <v>41</v>
      </c>
    </row>
    <row r="2278" spans="1:14" x14ac:dyDescent="0.3">
      <c r="A2278">
        <v>2277</v>
      </c>
      <c r="B2278" t="s">
        <v>31</v>
      </c>
      <c r="C2278" t="s">
        <v>122</v>
      </c>
      <c r="D2278" t="s">
        <v>163</v>
      </c>
      <c r="E2278" t="s">
        <v>247</v>
      </c>
      <c r="F2278" t="s">
        <v>27</v>
      </c>
      <c r="G2278">
        <v>148.88999999999999</v>
      </c>
      <c r="H2278">
        <v>2</v>
      </c>
      <c r="I2278">
        <v>3</v>
      </c>
      <c r="J2278" t="s">
        <v>28</v>
      </c>
      <c r="K2278" t="s">
        <v>44</v>
      </c>
      <c r="L2278" t="s">
        <v>60</v>
      </c>
      <c r="M2278" t="s">
        <v>36</v>
      </c>
      <c r="N2278" t="s">
        <v>45</v>
      </c>
    </row>
    <row r="2279" spans="1:14" x14ac:dyDescent="0.3">
      <c r="A2279">
        <v>2278</v>
      </c>
      <c r="B2279" t="s">
        <v>37</v>
      </c>
      <c r="C2279" t="s">
        <v>138</v>
      </c>
      <c r="D2279" t="s">
        <v>78</v>
      </c>
      <c r="E2279" t="s">
        <v>53</v>
      </c>
      <c r="F2279" t="s">
        <v>54</v>
      </c>
      <c r="G2279">
        <v>485.71</v>
      </c>
      <c r="H2279">
        <v>2</v>
      </c>
      <c r="I2279">
        <v>1</v>
      </c>
      <c r="J2279" t="s">
        <v>19</v>
      </c>
      <c r="K2279" t="s">
        <v>20</v>
      </c>
      <c r="L2279" t="s">
        <v>21</v>
      </c>
      <c r="M2279" t="s">
        <v>36</v>
      </c>
      <c r="N2279" t="s">
        <v>95</v>
      </c>
    </row>
    <row r="2280" spans="1:14" x14ac:dyDescent="0.3">
      <c r="A2280">
        <v>2279</v>
      </c>
      <c r="B2280" t="s">
        <v>37</v>
      </c>
      <c r="C2280" t="s">
        <v>190</v>
      </c>
      <c r="D2280" t="s">
        <v>119</v>
      </c>
      <c r="E2280" t="s">
        <v>292</v>
      </c>
      <c r="F2280" t="s">
        <v>18</v>
      </c>
      <c r="G2280">
        <v>281.13</v>
      </c>
      <c r="H2280">
        <v>2</v>
      </c>
      <c r="I2280">
        <v>2</v>
      </c>
      <c r="J2280" t="s">
        <v>94</v>
      </c>
      <c r="K2280" t="s">
        <v>44</v>
      </c>
      <c r="L2280" t="s">
        <v>56</v>
      </c>
      <c r="M2280" t="s">
        <v>36</v>
      </c>
      <c r="N2280" t="s">
        <v>23</v>
      </c>
    </row>
    <row r="2281" spans="1:14" x14ac:dyDescent="0.3">
      <c r="A2281">
        <v>2280</v>
      </c>
      <c r="B2281" t="s">
        <v>14</v>
      </c>
      <c r="C2281" t="s">
        <v>416</v>
      </c>
      <c r="D2281" t="s">
        <v>51</v>
      </c>
      <c r="E2281" t="s">
        <v>409</v>
      </c>
      <c r="F2281" t="s">
        <v>54</v>
      </c>
      <c r="G2281">
        <v>297.97000000000003</v>
      </c>
      <c r="H2281">
        <v>3</v>
      </c>
      <c r="I2281">
        <v>0</v>
      </c>
      <c r="J2281" t="s">
        <v>94</v>
      </c>
      <c r="K2281" t="s">
        <v>66</v>
      </c>
      <c r="L2281" t="s">
        <v>60</v>
      </c>
      <c r="M2281" t="s">
        <v>22</v>
      </c>
      <c r="N2281" t="s">
        <v>41</v>
      </c>
    </row>
    <row r="2282" spans="1:14" x14ac:dyDescent="0.3">
      <c r="A2282">
        <v>2281</v>
      </c>
      <c r="B2282" t="s">
        <v>14</v>
      </c>
      <c r="C2282" t="s">
        <v>17</v>
      </c>
      <c r="D2282" t="s">
        <v>142</v>
      </c>
      <c r="E2282" t="s">
        <v>242</v>
      </c>
      <c r="F2282" t="s">
        <v>27</v>
      </c>
      <c r="G2282">
        <v>150.31</v>
      </c>
      <c r="H2282">
        <v>1</v>
      </c>
      <c r="I2282">
        <v>2</v>
      </c>
      <c r="J2282" t="s">
        <v>28</v>
      </c>
      <c r="K2282" t="s">
        <v>29</v>
      </c>
      <c r="L2282" t="s">
        <v>21</v>
      </c>
      <c r="M2282" t="s">
        <v>36</v>
      </c>
      <c r="N2282" t="s">
        <v>23</v>
      </c>
    </row>
    <row r="2283" spans="1:14" x14ac:dyDescent="0.3">
      <c r="A2283">
        <v>2282</v>
      </c>
      <c r="B2283" t="s">
        <v>31</v>
      </c>
      <c r="C2283" t="s">
        <v>43</v>
      </c>
      <c r="D2283" t="s">
        <v>443</v>
      </c>
      <c r="E2283" t="s">
        <v>213</v>
      </c>
      <c r="F2283" t="s">
        <v>49</v>
      </c>
      <c r="G2283">
        <v>103.56</v>
      </c>
      <c r="H2283">
        <v>3</v>
      </c>
      <c r="I2283">
        <v>0</v>
      </c>
      <c r="J2283" t="s">
        <v>55</v>
      </c>
      <c r="K2283" t="s">
        <v>20</v>
      </c>
      <c r="L2283" t="s">
        <v>60</v>
      </c>
      <c r="M2283" t="s">
        <v>36</v>
      </c>
      <c r="N2283" t="s">
        <v>41</v>
      </c>
    </row>
    <row r="2284" spans="1:14" x14ac:dyDescent="0.3">
      <c r="A2284">
        <v>2283</v>
      </c>
      <c r="B2284" t="s">
        <v>14</v>
      </c>
      <c r="C2284" t="s">
        <v>342</v>
      </c>
      <c r="D2284" t="s">
        <v>32</v>
      </c>
      <c r="E2284" t="s">
        <v>156</v>
      </c>
      <c r="F2284" t="s">
        <v>27</v>
      </c>
      <c r="G2284">
        <v>130.09</v>
      </c>
      <c r="H2284">
        <v>2</v>
      </c>
      <c r="I2284">
        <v>0</v>
      </c>
      <c r="J2284" t="s">
        <v>28</v>
      </c>
      <c r="K2284" t="s">
        <v>99</v>
      </c>
      <c r="L2284" t="s">
        <v>21</v>
      </c>
      <c r="M2284" t="s">
        <v>36</v>
      </c>
      <c r="N2284" t="s">
        <v>23</v>
      </c>
    </row>
    <row r="2285" spans="1:14" x14ac:dyDescent="0.3">
      <c r="A2285">
        <v>2284</v>
      </c>
      <c r="B2285" t="s">
        <v>37</v>
      </c>
      <c r="C2285" t="s">
        <v>190</v>
      </c>
      <c r="D2285" t="s">
        <v>408</v>
      </c>
      <c r="E2285" t="s">
        <v>162</v>
      </c>
      <c r="F2285" t="s">
        <v>49</v>
      </c>
      <c r="G2285">
        <v>127.45</v>
      </c>
      <c r="H2285">
        <v>4</v>
      </c>
      <c r="I2285">
        <v>0</v>
      </c>
      <c r="J2285" t="s">
        <v>35</v>
      </c>
      <c r="K2285" t="s">
        <v>66</v>
      </c>
      <c r="L2285" t="s">
        <v>56</v>
      </c>
      <c r="M2285" t="s">
        <v>36</v>
      </c>
      <c r="N2285" t="s">
        <v>41</v>
      </c>
    </row>
    <row r="2286" spans="1:14" x14ac:dyDescent="0.3">
      <c r="A2286">
        <v>2285</v>
      </c>
      <c r="B2286" t="s">
        <v>37</v>
      </c>
      <c r="C2286" t="s">
        <v>382</v>
      </c>
      <c r="D2286" t="s">
        <v>176</v>
      </c>
      <c r="E2286" t="s">
        <v>453</v>
      </c>
      <c r="F2286" t="s">
        <v>49</v>
      </c>
      <c r="G2286">
        <v>141.91</v>
      </c>
      <c r="H2286">
        <v>1</v>
      </c>
      <c r="I2286">
        <v>1</v>
      </c>
      <c r="J2286" t="s">
        <v>28</v>
      </c>
      <c r="K2286" t="s">
        <v>29</v>
      </c>
      <c r="L2286" t="s">
        <v>60</v>
      </c>
      <c r="M2286" t="s">
        <v>36</v>
      </c>
      <c r="N2286" t="s">
        <v>41</v>
      </c>
    </row>
    <row r="2287" spans="1:14" x14ac:dyDescent="0.3">
      <c r="A2287">
        <v>2286</v>
      </c>
      <c r="B2287" t="s">
        <v>50</v>
      </c>
      <c r="C2287" t="s">
        <v>347</v>
      </c>
      <c r="D2287" t="s">
        <v>161</v>
      </c>
      <c r="E2287" t="s">
        <v>433</v>
      </c>
      <c r="F2287" t="s">
        <v>49</v>
      </c>
      <c r="G2287">
        <v>150.88999999999999</v>
      </c>
      <c r="H2287">
        <v>3</v>
      </c>
      <c r="I2287">
        <v>0</v>
      </c>
      <c r="J2287" t="s">
        <v>19</v>
      </c>
      <c r="K2287" t="s">
        <v>99</v>
      </c>
      <c r="L2287" t="s">
        <v>60</v>
      </c>
      <c r="M2287" t="s">
        <v>22</v>
      </c>
      <c r="N2287" t="s">
        <v>41</v>
      </c>
    </row>
    <row r="2288" spans="1:14" x14ac:dyDescent="0.3">
      <c r="A2288">
        <v>2287</v>
      </c>
      <c r="B2288" t="s">
        <v>31</v>
      </c>
      <c r="C2288" t="s">
        <v>242</v>
      </c>
      <c r="D2288" t="s">
        <v>279</v>
      </c>
      <c r="E2288" t="s">
        <v>304</v>
      </c>
      <c r="F2288" t="s">
        <v>54</v>
      </c>
      <c r="G2288">
        <v>353.43</v>
      </c>
      <c r="H2288">
        <v>2</v>
      </c>
      <c r="I2288">
        <v>1</v>
      </c>
      <c r="J2288" t="s">
        <v>35</v>
      </c>
      <c r="K2288" t="s">
        <v>66</v>
      </c>
      <c r="L2288" t="s">
        <v>21</v>
      </c>
      <c r="M2288" t="s">
        <v>36</v>
      </c>
      <c r="N2288" t="s">
        <v>23</v>
      </c>
    </row>
    <row r="2289" spans="1:14" x14ac:dyDescent="0.3">
      <c r="A2289">
        <v>2288</v>
      </c>
      <c r="B2289" t="s">
        <v>31</v>
      </c>
      <c r="C2289" t="s">
        <v>237</v>
      </c>
      <c r="D2289" t="s">
        <v>187</v>
      </c>
      <c r="E2289" t="s">
        <v>110</v>
      </c>
      <c r="F2289" t="s">
        <v>49</v>
      </c>
      <c r="G2289">
        <v>92.97</v>
      </c>
      <c r="H2289">
        <v>3</v>
      </c>
      <c r="I2289">
        <v>0</v>
      </c>
      <c r="J2289" t="s">
        <v>19</v>
      </c>
      <c r="K2289" t="s">
        <v>99</v>
      </c>
      <c r="L2289" t="s">
        <v>56</v>
      </c>
      <c r="M2289" t="s">
        <v>36</v>
      </c>
      <c r="N2289" t="s">
        <v>41</v>
      </c>
    </row>
    <row r="2290" spans="1:14" x14ac:dyDescent="0.3">
      <c r="A2290">
        <v>2289</v>
      </c>
      <c r="B2290" t="s">
        <v>50</v>
      </c>
      <c r="C2290" t="s">
        <v>180</v>
      </c>
      <c r="D2290" t="s">
        <v>194</v>
      </c>
      <c r="E2290" t="s">
        <v>383</v>
      </c>
      <c r="F2290" t="s">
        <v>18</v>
      </c>
      <c r="G2290">
        <v>200.9</v>
      </c>
      <c r="H2290">
        <v>3</v>
      </c>
      <c r="I2290">
        <v>0</v>
      </c>
      <c r="J2290" t="s">
        <v>55</v>
      </c>
      <c r="K2290" t="s">
        <v>99</v>
      </c>
      <c r="L2290" t="s">
        <v>56</v>
      </c>
      <c r="M2290" t="s">
        <v>36</v>
      </c>
      <c r="N2290" t="s">
        <v>30</v>
      </c>
    </row>
    <row r="2291" spans="1:14" x14ac:dyDescent="0.3">
      <c r="A2291">
        <v>2290</v>
      </c>
      <c r="B2291" t="s">
        <v>31</v>
      </c>
      <c r="C2291" t="s">
        <v>126</v>
      </c>
      <c r="D2291" t="s">
        <v>395</v>
      </c>
      <c r="E2291" t="s">
        <v>138</v>
      </c>
      <c r="F2291" t="s">
        <v>18</v>
      </c>
      <c r="G2291">
        <v>246.02</v>
      </c>
      <c r="H2291">
        <v>4</v>
      </c>
      <c r="I2291">
        <v>3</v>
      </c>
      <c r="J2291" t="s">
        <v>19</v>
      </c>
      <c r="K2291" t="s">
        <v>66</v>
      </c>
      <c r="L2291" t="s">
        <v>56</v>
      </c>
      <c r="M2291" t="s">
        <v>22</v>
      </c>
      <c r="N2291" t="s">
        <v>41</v>
      </c>
    </row>
    <row r="2292" spans="1:14" x14ac:dyDescent="0.3">
      <c r="A2292">
        <v>2291</v>
      </c>
      <c r="B2292" t="s">
        <v>31</v>
      </c>
      <c r="C2292" t="s">
        <v>219</v>
      </c>
      <c r="D2292" t="s">
        <v>53</v>
      </c>
      <c r="E2292" t="s">
        <v>248</v>
      </c>
      <c r="F2292" t="s">
        <v>27</v>
      </c>
      <c r="G2292">
        <v>155.49</v>
      </c>
      <c r="H2292">
        <v>3</v>
      </c>
      <c r="I2292">
        <v>1</v>
      </c>
      <c r="J2292" t="s">
        <v>55</v>
      </c>
      <c r="K2292" t="s">
        <v>29</v>
      </c>
      <c r="L2292" t="s">
        <v>21</v>
      </c>
      <c r="M2292" t="s">
        <v>36</v>
      </c>
      <c r="N2292" t="s">
        <v>23</v>
      </c>
    </row>
    <row r="2293" spans="1:14" x14ac:dyDescent="0.3">
      <c r="A2293">
        <v>2292</v>
      </c>
      <c r="B2293" t="s">
        <v>14</v>
      </c>
      <c r="C2293" t="s">
        <v>200</v>
      </c>
      <c r="D2293" t="s">
        <v>223</v>
      </c>
      <c r="E2293" t="s">
        <v>385</v>
      </c>
      <c r="F2293" t="s">
        <v>49</v>
      </c>
      <c r="G2293">
        <v>91.03</v>
      </c>
      <c r="H2293">
        <v>1</v>
      </c>
      <c r="I2293">
        <v>0</v>
      </c>
      <c r="J2293" t="s">
        <v>28</v>
      </c>
      <c r="K2293" t="s">
        <v>99</v>
      </c>
      <c r="L2293" t="s">
        <v>21</v>
      </c>
      <c r="M2293" t="s">
        <v>36</v>
      </c>
      <c r="N2293" t="s">
        <v>41</v>
      </c>
    </row>
    <row r="2294" spans="1:14" x14ac:dyDescent="0.3">
      <c r="A2294">
        <v>2293</v>
      </c>
      <c r="B2294" t="s">
        <v>31</v>
      </c>
      <c r="C2294" t="s">
        <v>142</v>
      </c>
      <c r="D2294" t="s">
        <v>302</v>
      </c>
      <c r="E2294" t="s">
        <v>299</v>
      </c>
      <c r="F2294" t="s">
        <v>18</v>
      </c>
      <c r="G2294">
        <v>222.52</v>
      </c>
      <c r="H2294">
        <v>2</v>
      </c>
      <c r="I2294">
        <v>0</v>
      </c>
      <c r="J2294" t="s">
        <v>28</v>
      </c>
      <c r="K2294" t="s">
        <v>44</v>
      </c>
      <c r="L2294" t="s">
        <v>21</v>
      </c>
      <c r="M2294" t="s">
        <v>36</v>
      </c>
      <c r="N2294" t="s">
        <v>41</v>
      </c>
    </row>
    <row r="2295" spans="1:14" x14ac:dyDescent="0.3">
      <c r="A2295">
        <v>2294</v>
      </c>
      <c r="B2295" t="s">
        <v>37</v>
      </c>
      <c r="C2295" t="s">
        <v>177</v>
      </c>
      <c r="D2295" t="s">
        <v>318</v>
      </c>
      <c r="E2295" t="s">
        <v>220</v>
      </c>
      <c r="F2295" t="s">
        <v>18</v>
      </c>
      <c r="G2295">
        <v>244.56</v>
      </c>
      <c r="H2295">
        <v>1</v>
      </c>
      <c r="I2295">
        <v>0</v>
      </c>
      <c r="J2295" t="s">
        <v>28</v>
      </c>
      <c r="K2295" t="s">
        <v>44</v>
      </c>
      <c r="L2295" t="s">
        <v>21</v>
      </c>
      <c r="M2295" t="s">
        <v>36</v>
      </c>
      <c r="N2295" t="s">
        <v>41</v>
      </c>
    </row>
    <row r="2296" spans="1:14" x14ac:dyDescent="0.3">
      <c r="A2296">
        <v>2295</v>
      </c>
      <c r="B2296" t="s">
        <v>31</v>
      </c>
      <c r="C2296" t="s">
        <v>73</v>
      </c>
      <c r="D2296" t="s">
        <v>436</v>
      </c>
      <c r="E2296" t="s">
        <v>215</v>
      </c>
      <c r="F2296" t="s">
        <v>54</v>
      </c>
      <c r="G2296">
        <v>333.65</v>
      </c>
      <c r="H2296">
        <v>2</v>
      </c>
      <c r="I2296">
        <v>0</v>
      </c>
      <c r="J2296" t="s">
        <v>35</v>
      </c>
      <c r="K2296" t="s">
        <v>29</v>
      </c>
      <c r="L2296" t="s">
        <v>21</v>
      </c>
      <c r="M2296" t="s">
        <v>22</v>
      </c>
      <c r="N2296" t="s">
        <v>30</v>
      </c>
    </row>
    <row r="2297" spans="1:14" x14ac:dyDescent="0.3">
      <c r="A2297">
        <v>2296</v>
      </c>
      <c r="B2297" t="s">
        <v>50</v>
      </c>
      <c r="C2297" t="s">
        <v>341</v>
      </c>
      <c r="D2297" t="s">
        <v>391</v>
      </c>
      <c r="E2297" t="s">
        <v>345</v>
      </c>
      <c r="F2297" t="s">
        <v>49</v>
      </c>
      <c r="G2297">
        <v>151.78</v>
      </c>
      <c r="H2297">
        <v>2</v>
      </c>
      <c r="I2297">
        <v>2</v>
      </c>
      <c r="J2297" t="s">
        <v>28</v>
      </c>
      <c r="K2297" t="s">
        <v>20</v>
      </c>
      <c r="L2297" t="s">
        <v>56</v>
      </c>
      <c r="M2297" t="s">
        <v>36</v>
      </c>
      <c r="N2297" t="s">
        <v>41</v>
      </c>
    </row>
    <row r="2298" spans="1:14" x14ac:dyDescent="0.3">
      <c r="A2298">
        <v>2297</v>
      </c>
      <c r="B2298" t="s">
        <v>50</v>
      </c>
      <c r="C2298" t="s">
        <v>144</v>
      </c>
      <c r="D2298" t="s">
        <v>281</v>
      </c>
      <c r="E2298" t="s">
        <v>286</v>
      </c>
      <c r="F2298" t="s">
        <v>49</v>
      </c>
      <c r="G2298">
        <v>159.07</v>
      </c>
      <c r="H2298">
        <v>4</v>
      </c>
      <c r="I2298">
        <v>0</v>
      </c>
      <c r="J2298" t="s">
        <v>55</v>
      </c>
      <c r="K2298" t="s">
        <v>66</v>
      </c>
      <c r="L2298" t="s">
        <v>60</v>
      </c>
      <c r="M2298" t="s">
        <v>36</v>
      </c>
      <c r="N2298" t="s">
        <v>30</v>
      </c>
    </row>
    <row r="2299" spans="1:14" x14ac:dyDescent="0.3">
      <c r="A2299">
        <v>2298</v>
      </c>
      <c r="B2299" t="s">
        <v>14</v>
      </c>
      <c r="C2299" t="s">
        <v>42</v>
      </c>
      <c r="D2299" t="s">
        <v>154</v>
      </c>
      <c r="E2299" t="s">
        <v>443</v>
      </c>
      <c r="F2299" t="s">
        <v>54</v>
      </c>
      <c r="G2299">
        <v>295.20999999999998</v>
      </c>
      <c r="H2299">
        <v>3</v>
      </c>
      <c r="I2299">
        <v>1</v>
      </c>
      <c r="J2299" t="s">
        <v>28</v>
      </c>
      <c r="K2299" t="s">
        <v>66</v>
      </c>
      <c r="L2299" t="s">
        <v>60</v>
      </c>
      <c r="M2299" t="s">
        <v>36</v>
      </c>
      <c r="N2299" t="s">
        <v>23</v>
      </c>
    </row>
    <row r="2300" spans="1:14" x14ac:dyDescent="0.3">
      <c r="A2300">
        <v>2299</v>
      </c>
      <c r="B2300" t="s">
        <v>37</v>
      </c>
      <c r="C2300" t="s">
        <v>266</v>
      </c>
      <c r="D2300" t="s">
        <v>191</v>
      </c>
      <c r="E2300" t="s">
        <v>76</v>
      </c>
      <c r="F2300" t="s">
        <v>49</v>
      </c>
      <c r="G2300">
        <v>119.58</v>
      </c>
      <c r="H2300">
        <v>2</v>
      </c>
      <c r="I2300">
        <v>0</v>
      </c>
      <c r="J2300" t="s">
        <v>55</v>
      </c>
      <c r="K2300" t="s">
        <v>44</v>
      </c>
      <c r="L2300" t="s">
        <v>21</v>
      </c>
      <c r="M2300" t="s">
        <v>36</v>
      </c>
      <c r="N2300" t="s">
        <v>30</v>
      </c>
    </row>
    <row r="2301" spans="1:14" x14ac:dyDescent="0.3">
      <c r="A2301">
        <v>2300</v>
      </c>
      <c r="B2301" t="s">
        <v>50</v>
      </c>
      <c r="C2301" t="s">
        <v>136</v>
      </c>
      <c r="D2301" t="s">
        <v>138</v>
      </c>
      <c r="E2301" t="s">
        <v>277</v>
      </c>
      <c r="F2301" t="s">
        <v>49</v>
      </c>
      <c r="G2301">
        <v>95.86</v>
      </c>
      <c r="H2301">
        <v>1</v>
      </c>
      <c r="I2301">
        <v>2</v>
      </c>
      <c r="J2301" t="s">
        <v>19</v>
      </c>
      <c r="K2301" t="s">
        <v>66</v>
      </c>
      <c r="L2301" t="s">
        <v>21</v>
      </c>
      <c r="M2301" t="s">
        <v>36</v>
      </c>
      <c r="N2301" t="s">
        <v>41</v>
      </c>
    </row>
    <row r="2302" spans="1:14" x14ac:dyDescent="0.3">
      <c r="A2302">
        <v>2301</v>
      </c>
      <c r="B2302" t="s">
        <v>14</v>
      </c>
      <c r="C2302" t="s">
        <v>354</v>
      </c>
      <c r="D2302" t="s">
        <v>397</v>
      </c>
      <c r="E2302" t="s">
        <v>126</v>
      </c>
      <c r="F2302" t="s">
        <v>54</v>
      </c>
      <c r="G2302">
        <v>255.27</v>
      </c>
      <c r="H2302">
        <v>3</v>
      </c>
      <c r="I2302">
        <v>0</v>
      </c>
      <c r="J2302" t="s">
        <v>35</v>
      </c>
      <c r="K2302" t="s">
        <v>99</v>
      </c>
      <c r="L2302" t="s">
        <v>21</v>
      </c>
      <c r="M2302" t="s">
        <v>22</v>
      </c>
      <c r="N2302" t="s">
        <v>41</v>
      </c>
    </row>
    <row r="2303" spans="1:14" x14ac:dyDescent="0.3">
      <c r="A2303">
        <v>2302</v>
      </c>
      <c r="B2303" t="s">
        <v>50</v>
      </c>
      <c r="C2303" t="s">
        <v>101</v>
      </c>
      <c r="D2303" t="s">
        <v>429</v>
      </c>
      <c r="E2303" t="s">
        <v>244</v>
      </c>
      <c r="F2303" t="s">
        <v>49</v>
      </c>
      <c r="G2303">
        <v>85.75</v>
      </c>
      <c r="H2303">
        <v>3</v>
      </c>
      <c r="I2303">
        <v>1</v>
      </c>
      <c r="J2303" t="s">
        <v>94</v>
      </c>
      <c r="K2303" t="s">
        <v>20</v>
      </c>
      <c r="L2303" t="s">
        <v>56</v>
      </c>
      <c r="M2303" t="s">
        <v>36</v>
      </c>
      <c r="N2303" t="s">
        <v>41</v>
      </c>
    </row>
    <row r="2304" spans="1:14" x14ac:dyDescent="0.3">
      <c r="A2304">
        <v>2303</v>
      </c>
      <c r="B2304" t="s">
        <v>37</v>
      </c>
      <c r="C2304" t="s">
        <v>224</v>
      </c>
      <c r="D2304" t="s">
        <v>195</v>
      </c>
      <c r="E2304" t="s">
        <v>246</v>
      </c>
      <c r="F2304" t="s">
        <v>49</v>
      </c>
      <c r="G2304">
        <v>108.6</v>
      </c>
      <c r="H2304">
        <v>1</v>
      </c>
      <c r="I2304">
        <v>0</v>
      </c>
      <c r="J2304" t="s">
        <v>55</v>
      </c>
      <c r="K2304" t="s">
        <v>66</v>
      </c>
      <c r="L2304" t="s">
        <v>70</v>
      </c>
      <c r="M2304" t="s">
        <v>22</v>
      </c>
      <c r="N2304" t="s">
        <v>23</v>
      </c>
    </row>
    <row r="2305" spans="1:14" x14ac:dyDescent="0.3">
      <c r="A2305">
        <v>2304</v>
      </c>
      <c r="B2305" t="s">
        <v>50</v>
      </c>
      <c r="C2305" t="s">
        <v>189</v>
      </c>
      <c r="D2305" t="s">
        <v>416</v>
      </c>
      <c r="E2305" t="s">
        <v>111</v>
      </c>
      <c r="F2305" t="s">
        <v>49</v>
      </c>
      <c r="G2305">
        <v>161.41999999999999</v>
      </c>
      <c r="H2305">
        <v>2</v>
      </c>
      <c r="I2305">
        <v>3</v>
      </c>
      <c r="J2305" t="s">
        <v>19</v>
      </c>
      <c r="K2305" t="s">
        <v>20</v>
      </c>
      <c r="L2305" t="s">
        <v>56</v>
      </c>
      <c r="M2305" t="s">
        <v>36</v>
      </c>
      <c r="N2305" t="s">
        <v>45</v>
      </c>
    </row>
    <row r="2306" spans="1:14" x14ac:dyDescent="0.3">
      <c r="A2306">
        <v>2305</v>
      </c>
      <c r="B2306" t="s">
        <v>50</v>
      </c>
      <c r="C2306" t="s">
        <v>177</v>
      </c>
      <c r="D2306" t="s">
        <v>183</v>
      </c>
      <c r="E2306" t="s">
        <v>132</v>
      </c>
      <c r="F2306" t="s">
        <v>49</v>
      </c>
      <c r="G2306">
        <v>123.13</v>
      </c>
      <c r="H2306">
        <v>4</v>
      </c>
      <c r="I2306">
        <v>0</v>
      </c>
      <c r="J2306" t="s">
        <v>35</v>
      </c>
      <c r="K2306" t="s">
        <v>66</v>
      </c>
      <c r="L2306" t="s">
        <v>21</v>
      </c>
      <c r="M2306" t="s">
        <v>36</v>
      </c>
      <c r="N2306" t="s">
        <v>41</v>
      </c>
    </row>
    <row r="2307" spans="1:14" x14ac:dyDescent="0.3">
      <c r="A2307">
        <v>2306</v>
      </c>
      <c r="B2307" t="s">
        <v>31</v>
      </c>
      <c r="C2307" t="s">
        <v>387</v>
      </c>
      <c r="D2307" t="s">
        <v>82</v>
      </c>
      <c r="E2307" t="s">
        <v>268</v>
      </c>
      <c r="F2307" t="s">
        <v>27</v>
      </c>
      <c r="G2307">
        <v>125.06</v>
      </c>
      <c r="H2307">
        <v>3</v>
      </c>
      <c r="I2307">
        <v>1</v>
      </c>
      <c r="J2307" t="s">
        <v>94</v>
      </c>
      <c r="K2307" t="s">
        <v>20</v>
      </c>
      <c r="L2307" t="s">
        <v>56</v>
      </c>
      <c r="M2307" t="s">
        <v>36</v>
      </c>
      <c r="N2307" t="s">
        <v>23</v>
      </c>
    </row>
    <row r="2308" spans="1:14" x14ac:dyDescent="0.3">
      <c r="A2308">
        <v>2307</v>
      </c>
      <c r="B2308" t="s">
        <v>37</v>
      </c>
      <c r="C2308" t="s">
        <v>315</v>
      </c>
      <c r="D2308" t="s">
        <v>298</v>
      </c>
      <c r="E2308" t="s">
        <v>241</v>
      </c>
      <c r="F2308" t="s">
        <v>54</v>
      </c>
      <c r="G2308">
        <v>434.05</v>
      </c>
      <c r="H2308">
        <v>3</v>
      </c>
      <c r="I2308">
        <v>0</v>
      </c>
      <c r="J2308" t="s">
        <v>94</v>
      </c>
      <c r="K2308" t="s">
        <v>29</v>
      </c>
      <c r="L2308" t="s">
        <v>56</v>
      </c>
      <c r="M2308" t="s">
        <v>36</v>
      </c>
      <c r="N2308" t="s">
        <v>23</v>
      </c>
    </row>
    <row r="2309" spans="1:14" x14ac:dyDescent="0.3">
      <c r="A2309">
        <v>2308</v>
      </c>
      <c r="B2309" t="s">
        <v>31</v>
      </c>
      <c r="C2309" t="s">
        <v>168</v>
      </c>
      <c r="D2309" t="s">
        <v>96</v>
      </c>
      <c r="E2309" t="s">
        <v>446</v>
      </c>
      <c r="F2309" t="s">
        <v>54</v>
      </c>
      <c r="G2309">
        <v>430.73</v>
      </c>
      <c r="H2309">
        <v>3</v>
      </c>
      <c r="I2309">
        <v>0</v>
      </c>
      <c r="J2309" t="s">
        <v>94</v>
      </c>
      <c r="K2309" t="s">
        <v>66</v>
      </c>
      <c r="L2309" t="s">
        <v>70</v>
      </c>
      <c r="M2309" t="s">
        <v>36</v>
      </c>
      <c r="N2309" t="s">
        <v>41</v>
      </c>
    </row>
    <row r="2310" spans="1:14" x14ac:dyDescent="0.3">
      <c r="A2310">
        <v>2309</v>
      </c>
      <c r="B2310" t="s">
        <v>31</v>
      </c>
      <c r="C2310" t="s">
        <v>393</v>
      </c>
      <c r="D2310" t="s">
        <v>457</v>
      </c>
      <c r="E2310" t="s">
        <v>193</v>
      </c>
      <c r="F2310" t="s">
        <v>27</v>
      </c>
      <c r="G2310">
        <v>158.41999999999999</v>
      </c>
      <c r="H2310">
        <v>3</v>
      </c>
      <c r="I2310">
        <v>0</v>
      </c>
      <c r="J2310" t="s">
        <v>55</v>
      </c>
      <c r="K2310" t="s">
        <v>20</v>
      </c>
      <c r="L2310" t="s">
        <v>21</v>
      </c>
      <c r="M2310" t="s">
        <v>36</v>
      </c>
      <c r="N2310" t="s">
        <v>41</v>
      </c>
    </row>
    <row r="2311" spans="1:14" x14ac:dyDescent="0.3">
      <c r="A2311">
        <v>2310</v>
      </c>
      <c r="B2311" t="s">
        <v>50</v>
      </c>
      <c r="C2311" t="s">
        <v>176</v>
      </c>
      <c r="D2311" t="s">
        <v>377</v>
      </c>
      <c r="E2311" t="s">
        <v>224</v>
      </c>
      <c r="F2311" t="s">
        <v>27</v>
      </c>
      <c r="G2311">
        <v>155.62</v>
      </c>
      <c r="H2311">
        <v>4</v>
      </c>
      <c r="I2311">
        <v>2</v>
      </c>
      <c r="J2311" t="s">
        <v>28</v>
      </c>
      <c r="K2311" t="s">
        <v>99</v>
      </c>
      <c r="L2311" t="s">
        <v>21</v>
      </c>
      <c r="M2311" t="s">
        <v>36</v>
      </c>
      <c r="N2311" t="s">
        <v>41</v>
      </c>
    </row>
    <row r="2312" spans="1:14" x14ac:dyDescent="0.3">
      <c r="A2312">
        <v>2311</v>
      </c>
      <c r="B2312" t="s">
        <v>37</v>
      </c>
      <c r="C2312" t="s">
        <v>377</v>
      </c>
      <c r="D2312" t="s">
        <v>180</v>
      </c>
      <c r="E2312" t="s">
        <v>337</v>
      </c>
      <c r="F2312" t="s">
        <v>18</v>
      </c>
      <c r="G2312">
        <v>213.64</v>
      </c>
      <c r="H2312">
        <v>3</v>
      </c>
      <c r="I2312">
        <v>0</v>
      </c>
      <c r="J2312" t="s">
        <v>28</v>
      </c>
      <c r="K2312" t="s">
        <v>29</v>
      </c>
      <c r="L2312" t="s">
        <v>21</v>
      </c>
      <c r="M2312" t="s">
        <v>22</v>
      </c>
      <c r="N2312" t="s">
        <v>41</v>
      </c>
    </row>
    <row r="2313" spans="1:14" x14ac:dyDescent="0.3">
      <c r="A2313">
        <v>2312</v>
      </c>
      <c r="B2313" t="s">
        <v>31</v>
      </c>
      <c r="C2313" t="s">
        <v>318</v>
      </c>
      <c r="D2313" t="s">
        <v>392</v>
      </c>
      <c r="E2313" t="s">
        <v>390</v>
      </c>
      <c r="F2313" t="s">
        <v>49</v>
      </c>
      <c r="G2313">
        <v>72.41</v>
      </c>
      <c r="H2313">
        <v>1</v>
      </c>
      <c r="I2313">
        <v>1</v>
      </c>
      <c r="J2313" t="s">
        <v>55</v>
      </c>
      <c r="K2313" t="s">
        <v>20</v>
      </c>
      <c r="L2313" t="s">
        <v>56</v>
      </c>
      <c r="M2313" t="s">
        <v>36</v>
      </c>
      <c r="N2313" t="s">
        <v>41</v>
      </c>
    </row>
    <row r="2314" spans="1:14" x14ac:dyDescent="0.3">
      <c r="A2314">
        <v>2313</v>
      </c>
      <c r="B2314" t="s">
        <v>37</v>
      </c>
      <c r="C2314" t="s">
        <v>302</v>
      </c>
      <c r="D2314" t="s">
        <v>145</v>
      </c>
      <c r="E2314" t="s">
        <v>304</v>
      </c>
      <c r="F2314" t="s">
        <v>18</v>
      </c>
      <c r="G2314">
        <v>177.36</v>
      </c>
      <c r="H2314">
        <v>1</v>
      </c>
      <c r="I2314">
        <v>3</v>
      </c>
      <c r="J2314" t="s">
        <v>35</v>
      </c>
      <c r="K2314" t="s">
        <v>66</v>
      </c>
      <c r="L2314" t="s">
        <v>21</v>
      </c>
      <c r="M2314" t="s">
        <v>36</v>
      </c>
      <c r="N2314" t="s">
        <v>41</v>
      </c>
    </row>
    <row r="2315" spans="1:14" x14ac:dyDescent="0.3">
      <c r="A2315">
        <v>2314</v>
      </c>
      <c r="B2315" t="s">
        <v>50</v>
      </c>
      <c r="C2315" t="s">
        <v>38</v>
      </c>
      <c r="D2315" t="s">
        <v>134</v>
      </c>
      <c r="E2315" t="s">
        <v>288</v>
      </c>
      <c r="F2315" t="s">
        <v>54</v>
      </c>
      <c r="G2315">
        <v>500.49</v>
      </c>
      <c r="H2315">
        <v>2</v>
      </c>
      <c r="I2315">
        <v>1</v>
      </c>
      <c r="J2315" t="s">
        <v>28</v>
      </c>
      <c r="K2315" t="s">
        <v>66</v>
      </c>
      <c r="L2315" t="s">
        <v>60</v>
      </c>
      <c r="M2315" t="s">
        <v>36</v>
      </c>
      <c r="N2315" t="s">
        <v>41</v>
      </c>
    </row>
    <row r="2316" spans="1:14" x14ac:dyDescent="0.3">
      <c r="A2316">
        <v>2315</v>
      </c>
      <c r="B2316" t="s">
        <v>14</v>
      </c>
      <c r="C2316" t="s">
        <v>59</v>
      </c>
      <c r="D2316" t="s">
        <v>47</v>
      </c>
      <c r="E2316" t="s">
        <v>96</v>
      </c>
      <c r="F2316" t="s">
        <v>54</v>
      </c>
      <c r="G2316">
        <v>293.19</v>
      </c>
      <c r="H2316">
        <v>2</v>
      </c>
      <c r="I2316">
        <v>0</v>
      </c>
      <c r="J2316" t="s">
        <v>35</v>
      </c>
      <c r="K2316" t="s">
        <v>99</v>
      </c>
      <c r="L2316" t="s">
        <v>60</v>
      </c>
      <c r="M2316" t="s">
        <v>36</v>
      </c>
      <c r="N2316" t="s">
        <v>41</v>
      </c>
    </row>
    <row r="2317" spans="1:14" x14ac:dyDescent="0.3">
      <c r="A2317">
        <v>2316</v>
      </c>
      <c r="B2317" t="s">
        <v>50</v>
      </c>
      <c r="C2317" t="s">
        <v>312</v>
      </c>
      <c r="D2317" t="s">
        <v>336</v>
      </c>
      <c r="E2317" t="s">
        <v>222</v>
      </c>
      <c r="F2317" t="s">
        <v>18</v>
      </c>
      <c r="G2317">
        <v>327.39999999999998</v>
      </c>
      <c r="H2317">
        <v>2</v>
      </c>
      <c r="I2317">
        <v>0</v>
      </c>
      <c r="J2317" t="s">
        <v>35</v>
      </c>
      <c r="K2317" t="s">
        <v>44</v>
      </c>
      <c r="L2317" t="s">
        <v>21</v>
      </c>
      <c r="M2317" t="s">
        <v>22</v>
      </c>
      <c r="N2317" t="s">
        <v>41</v>
      </c>
    </row>
    <row r="2318" spans="1:14" x14ac:dyDescent="0.3">
      <c r="A2318">
        <v>2317</v>
      </c>
      <c r="B2318" t="s">
        <v>31</v>
      </c>
      <c r="C2318" t="s">
        <v>414</v>
      </c>
      <c r="D2318" t="s">
        <v>226</v>
      </c>
      <c r="E2318" t="s">
        <v>150</v>
      </c>
      <c r="F2318" t="s">
        <v>18</v>
      </c>
      <c r="G2318">
        <v>165.63</v>
      </c>
      <c r="H2318">
        <v>2</v>
      </c>
      <c r="I2318">
        <v>0</v>
      </c>
      <c r="J2318" t="s">
        <v>94</v>
      </c>
      <c r="K2318" t="s">
        <v>66</v>
      </c>
      <c r="L2318" t="s">
        <v>21</v>
      </c>
      <c r="M2318" t="s">
        <v>36</v>
      </c>
      <c r="N2318" t="s">
        <v>41</v>
      </c>
    </row>
    <row r="2319" spans="1:14" x14ac:dyDescent="0.3">
      <c r="A2319">
        <v>2318</v>
      </c>
      <c r="B2319" t="s">
        <v>31</v>
      </c>
      <c r="C2319" t="s">
        <v>162</v>
      </c>
      <c r="D2319" t="s">
        <v>25</v>
      </c>
      <c r="E2319" t="s">
        <v>336</v>
      </c>
      <c r="F2319" t="s">
        <v>18</v>
      </c>
      <c r="G2319">
        <v>194.72</v>
      </c>
      <c r="H2319">
        <v>1</v>
      </c>
      <c r="I2319">
        <v>0</v>
      </c>
      <c r="J2319" t="s">
        <v>19</v>
      </c>
      <c r="K2319" t="s">
        <v>66</v>
      </c>
      <c r="L2319" t="s">
        <v>21</v>
      </c>
      <c r="M2319" t="s">
        <v>36</v>
      </c>
      <c r="N2319" t="s">
        <v>41</v>
      </c>
    </row>
    <row r="2320" spans="1:14" x14ac:dyDescent="0.3">
      <c r="A2320">
        <v>2319</v>
      </c>
      <c r="B2320" t="s">
        <v>31</v>
      </c>
      <c r="C2320" t="s">
        <v>180</v>
      </c>
      <c r="D2320" t="s">
        <v>194</v>
      </c>
      <c r="E2320" t="s">
        <v>40</v>
      </c>
      <c r="F2320" t="s">
        <v>27</v>
      </c>
      <c r="G2320">
        <v>154.79</v>
      </c>
      <c r="H2320">
        <v>4</v>
      </c>
      <c r="I2320">
        <v>0</v>
      </c>
      <c r="J2320" t="s">
        <v>28</v>
      </c>
      <c r="K2320" t="s">
        <v>44</v>
      </c>
      <c r="L2320" t="s">
        <v>21</v>
      </c>
      <c r="M2320" t="s">
        <v>22</v>
      </c>
      <c r="N2320" t="s">
        <v>45</v>
      </c>
    </row>
    <row r="2321" spans="1:14" x14ac:dyDescent="0.3">
      <c r="A2321">
        <v>2320</v>
      </c>
      <c r="B2321" t="s">
        <v>31</v>
      </c>
      <c r="C2321" t="s">
        <v>250</v>
      </c>
      <c r="D2321" t="s">
        <v>219</v>
      </c>
      <c r="E2321" t="s">
        <v>234</v>
      </c>
      <c r="F2321" t="s">
        <v>27</v>
      </c>
      <c r="G2321">
        <v>157.75</v>
      </c>
      <c r="H2321">
        <v>2</v>
      </c>
      <c r="I2321">
        <v>2</v>
      </c>
      <c r="J2321" t="s">
        <v>28</v>
      </c>
      <c r="K2321" t="s">
        <v>44</v>
      </c>
      <c r="L2321" t="s">
        <v>56</v>
      </c>
      <c r="M2321" t="s">
        <v>36</v>
      </c>
      <c r="N2321" t="s">
        <v>95</v>
      </c>
    </row>
    <row r="2322" spans="1:14" x14ac:dyDescent="0.3">
      <c r="A2322">
        <v>2321</v>
      </c>
      <c r="B2322" t="s">
        <v>31</v>
      </c>
      <c r="C2322" t="s">
        <v>369</v>
      </c>
      <c r="D2322" t="s">
        <v>437</v>
      </c>
      <c r="E2322" t="s">
        <v>128</v>
      </c>
      <c r="F2322" t="s">
        <v>18</v>
      </c>
      <c r="G2322">
        <v>230.03</v>
      </c>
      <c r="H2322">
        <v>1</v>
      </c>
      <c r="I2322">
        <v>0</v>
      </c>
      <c r="J2322" t="s">
        <v>55</v>
      </c>
      <c r="K2322" t="s">
        <v>20</v>
      </c>
      <c r="L2322" t="s">
        <v>21</v>
      </c>
      <c r="M2322" t="s">
        <v>36</v>
      </c>
      <c r="N2322" t="s">
        <v>95</v>
      </c>
    </row>
    <row r="2323" spans="1:14" x14ac:dyDescent="0.3">
      <c r="A2323">
        <v>2322</v>
      </c>
      <c r="B2323" t="s">
        <v>31</v>
      </c>
      <c r="C2323" t="s">
        <v>134</v>
      </c>
      <c r="D2323" t="s">
        <v>357</v>
      </c>
      <c r="E2323" t="s">
        <v>429</v>
      </c>
      <c r="F2323" t="s">
        <v>27</v>
      </c>
      <c r="G2323">
        <v>149.71</v>
      </c>
      <c r="H2323">
        <v>2</v>
      </c>
      <c r="I2323">
        <v>0</v>
      </c>
      <c r="J2323" t="s">
        <v>94</v>
      </c>
      <c r="K2323" t="s">
        <v>20</v>
      </c>
      <c r="L2323" t="s">
        <v>21</v>
      </c>
      <c r="M2323" t="s">
        <v>22</v>
      </c>
      <c r="N2323" t="s">
        <v>23</v>
      </c>
    </row>
    <row r="2324" spans="1:14" x14ac:dyDescent="0.3">
      <c r="A2324">
        <v>2323</v>
      </c>
      <c r="B2324" t="s">
        <v>14</v>
      </c>
      <c r="C2324" t="s">
        <v>42</v>
      </c>
      <c r="D2324" t="s">
        <v>242</v>
      </c>
      <c r="E2324" t="s">
        <v>137</v>
      </c>
      <c r="F2324" t="s">
        <v>49</v>
      </c>
      <c r="G2324">
        <v>101.03</v>
      </c>
      <c r="H2324">
        <v>1</v>
      </c>
      <c r="I2324">
        <v>0</v>
      </c>
      <c r="J2324" t="s">
        <v>28</v>
      </c>
      <c r="K2324" t="s">
        <v>29</v>
      </c>
      <c r="L2324" t="s">
        <v>21</v>
      </c>
      <c r="M2324" t="s">
        <v>36</v>
      </c>
      <c r="N2324" t="s">
        <v>23</v>
      </c>
    </row>
    <row r="2325" spans="1:14" x14ac:dyDescent="0.3">
      <c r="A2325">
        <v>2324</v>
      </c>
      <c r="B2325" t="s">
        <v>14</v>
      </c>
      <c r="C2325" t="s">
        <v>234</v>
      </c>
      <c r="D2325" t="s">
        <v>360</v>
      </c>
      <c r="E2325" t="s">
        <v>238</v>
      </c>
      <c r="F2325" t="s">
        <v>27</v>
      </c>
      <c r="G2325">
        <v>161.16</v>
      </c>
      <c r="H2325">
        <v>2</v>
      </c>
      <c r="I2325">
        <v>0</v>
      </c>
      <c r="J2325" t="s">
        <v>28</v>
      </c>
      <c r="K2325" t="s">
        <v>66</v>
      </c>
      <c r="L2325" t="s">
        <v>56</v>
      </c>
      <c r="M2325" t="s">
        <v>36</v>
      </c>
      <c r="N2325" t="s">
        <v>23</v>
      </c>
    </row>
    <row r="2326" spans="1:14" x14ac:dyDescent="0.3">
      <c r="A2326">
        <v>2325</v>
      </c>
      <c r="B2326" t="s">
        <v>37</v>
      </c>
      <c r="C2326" t="s">
        <v>309</v>
      </c>
      <c r="D2326" t="s">
        <v>111</v>
      </c>
      <c r="E2326" t="s">
        <v>461</v>
      </c>
      <c r="F2326" t="s">
        <v>49</v>
      </c>
      <c r="G2326">
        <v>91.77</v>
      </c>
      <c r="H2326">
        <v>2</v>
      </c>
      <c r="I2326">
        <v>0</v>
      </c>
      <c r="J2326" t="s">
        <v>35</v>
      </c>
      <c r="K2326" t="s">
        <v>66</v>
      </c>
      <c r="L2326" t="s">
        <v>21</v>
      </c>
      <c r="M2326" t="s">
        <v>36</v>
      </c>
      <c r="N2326" t="s">
        <v>95</v>
      </c>
    </row>
    <row r="2327" spans="1:14" x14ac:dyDescent="0.3">
      <c r="A2327">
        <v>2326</v>
      </c>
      <c r="B2327" t="s">
        <v>50</v>
      </c>
      <c r="C2327" t="s">
        <v>42</v>
      </c>
      <c r="D2327" t="s">
        <v>412</v>
      </c>
      <c r="E2327" t="s">
        <v>407</v>
      </c>
      <c r="F2327" t="s">
        <v>54</v>
      </c>
      <c r="G2327">
        <v>610.94000000000005</v>
      </c>
      <c r="H2327">
        <v>2</v>
      </c>
      <c r="I2327">
        <v>0</v>
      </c>
      <c r="J2327" t="s">
        <v>35</v>
      </c>
      <c r="K2327" t="s">
        <v>29</v>
      </c>
      <c r="L2327" t="s">
        <v>60</v>
      </c>
      <c r="M2327" t="s">
        <v>36</v>
      </c>
      <c r="N2327" t="s">
        <v>41</v>
      </c>
    </row>
    <row r="2328" spans="1:14" x14ac:dyDescent="0.3">
      <c r="A2328">
        <v>2327</v>
      </c>
      <c r="B2328" t="s">
        <v>37</v>
      </c>
      <c r="C2328" t="s">
        <v>298</v>
      </c>
      <c r="D2328" t="s">
        <v>278</v>
      </c>
      <c r="E2328" t="s">
        <v>79</v>
      </c>
      <c r="F2328" t="s">
        <v>49</v>
      </c>
      <c r="G2328">
        <v>133.68</v>
      </c>
      <c r="H2328">
        <v>2</v>
      </c>
      <c r="I2328">
        <v>0</v>
      </c>
      <c r="J2328" t="s">
        <v>19</v>
      </c>
      <c r="K2328" t="s">
        <v>20</v>
      </c>
      <c r="L2328" t="s">
        <v>21</v>
      </c>
      <c r="M2328" t="s">
        <v>22</v>
      </c>
      <c r="N2328" t="s">
        <v>41</v>
      </c>
    </row>
    <row r="2329" spans="1:14" x14ac:dyDescent="0.3">
      <c r="A2329">
        <v>2328</v>
      </c>
      <c r="B2329" t="s">
        <v>14</v>
      </c>
      <c r="C2329" t="s">
        <v>367</v>
      </c>
      <c r="D2329" t="s">
        <v>172</v>
      </c>
      <c r="E2329" t="s">
        <v>392</v>
      </c>
      <c r="F2329" t="s">
        <v>49</v>
      </c>
      <c r="G2329">
        <v>110.27</v>
      </c>
      <c r="H2329">
        <v>2</v>
      </c>
      <c r="I2329">
        <v>0</v>
      </c>
      <c r="J2329" t="s">
        <v>19</v>
      </c>
      <c r="K2329" t="s">
        <v>29</v>
      </c>
      <c r="L2329" t="s">
        <v>56</v>
      </c>
      <c r="M2329" t="s">
        <v>36</v>
      </c>
      <c r="N2329" t="s">
        <v>23</v>
      </c>
    </row>
    <row r="2330" spans="1:14" x14ac:dyDescent="0.3">
      <c r="A2330">
        <v>2329</v>
      </c>
      <c r="B2330" t="s">
        <v>37</v>
      </c>
      <c r="C2330" t="s">
        <v>135</v>
      </c>
      <c r="D2330" t="s">
        <v>439</v>
      </c>
      <c r="E2330" t="s">
        <v>393</v>
      </c>
      <c r="F2330" t="s">
        <v>27</v>
      </c>
      <c r="G2330">
        <v>213.91</v>
      </c>
      <c r="H2330">
        <v>3</v>
      </c>
      <c r="I2330">
        <v>3</v>
      </c>
      <c r="J2330" t="s">
        <v>55</v>
      </c>
      <c r="K2330" t="s">
        <v>20</v>
      </c>
      <c r="L2330" t="s">
        <v>70</v>
      </c>
      <c r="M2330" t="s">
        <v>22</v>
      </c>
      <c r="N2330" t="s">
        <v>41</v>
      </c>
    </row>
    <row r="2331" spans="1:14" x14ac:dyDescent="0.3">
      <c r="A2331">
        <v>2330</v>
      </c>
      <c r="B2331" t="s">
        <v>31</v>
      </c>
      <c r="C2331" t="s">
        <v>290</v>
      </c>
      <c r="D2331" t="s">
        <v>190</v>
      </c>
      <c r="E2331" t="s">
        <v>292</v>
      </c>
      <c r="F2331" t="s">
        <v>18</v>
      </c>
      <c r="G2331">
        <v>155.27000000000001</v>
      </c>
      <c r="H2331">
        <v>1</v>
      </c>
      <c r="I2331">
        <v>0</v>
      </c>
      <c r="J2331" t="s">
        <v>28</v>
      </c>
      <c r="K2331" t="s">
        <v>99</v>
      </c>
      <c r="L2331" t="s">
        <v>60</v>
      </c>
      <c r="M2331" t="s">
        <v>36</v>
      </c>
      <c r="N2331" t="s">
        <v>23</v>
      </c>
    </row>
    <row r="2332" spans="1:14" x14ac:dyDescent="0.3">
      <c r="A2332">
        <v>2331</v>
      </c>
      <c r="B2332" t="s">
        <v>14</v>
      </c>
      <c r="C2332" t="s">
        <v>180</v>
      </c>
      <c r="D2332" t="s">
        <v>134</v>
      </c>
      <c r="E2332" t="s">
        <v>113</v>
      </c>
      <c r="F2332" t="s">
        <v>54</v>
      </c>
      <c r="G2332">
        <v>403.11</v>
      </c>
      <c r="H2332">
        <v>3</v>
      </c>
      <c r="I2332">
        <v>0</v>
      </c>
      <c r="J2332" t="s">
        <v>55</v>
      </c>
      <c r="K2332" t="s">
        <v>44</v>
      </c>
      <c r="L2332" t="s">
        <v>21</v>
      </c>
      <c r="M2332" t="s">
        <v>36</v>
      </c>
      <c r="N2332" t="s">
        <v>30</v>
      </c>
    </row>
    <row r="2333" spans="1:14" x14ac:dyDescent="0.3">
      <c r="A2333">
        <v>2332</v>
      </c>
      <c r="B2333" t="s">
        <v>50</v>
      </c>
      <c r="C2333" t="s">
        <v>140</v>
      </c>
      <c r="D2333" t="s">
        <v>24</v>
      </c>
      <c r="E2333" t="s">
        <v>395</v>
      </c>
      <c r="F2333" t="s">
        <v>27</v>
      </c>
      <c r="G2333">
        <v>218.06</v>
      </c>
      <c r="H2333">
        <v>2</v>
      </c>
      <c r="I2333">
        <v>0</v>
      </c>
      <c r="J2333" t="s">
        <v>19</v>
      </c>
      <c r="K2333" t="s">
        <v>66</v>
      </c>
      <c r="L2333" t="s">
        <v>56</v>
      </c>
      <c r="M2333" t="s">
        <v>36</v>
      </c>
      <c r="N2333" t="s">
        <v>23</v>
      </c>
    </row>
    <row r="2334" spans="1:14" x14ac:dyDescent="0.3">
      <c r="A2334">
        <v>2333</v>
      </c>
      <c r="B2334" t="s">
        <v>31</v>
      </c>
      <c r="C2334" t="s">
        <v>149</v>
      </c>
      <c r="D2334" t="s">
        <v>456</v>
      </c>
      <c r="E2334" t="s">
        <v>241</v>
      </c>
      <c r="F2334" t="s">
        <v>49</v>
      </c>
      <c r="G2334">
        <v>102.25</v>
      </c>
      <c r="H2334">
        <v>2</v>
      </c>
      <c r="I2334">
        <v>0</v>
      </c>
      <c r="J2334" t="s">
        <v>28</v>
      </c>
      <c r="K2334" t="s">
        <v>29</v>
      </c>
      <c r="L2334" t="s">
        <v>21</v>
      </c>
      <c r="M2334" t="s">
        <v>36</v>
      </c>
      <c r="N2334" t="s">
        <v>41</v>
      </c>
    </row>
    <row r="2335" spans="1:14" x14ac:dyDescent="0.3">
      <c r="A2335">
        <v>2334</v>
      </c>
      <c r="B2335" t="s">
        <v>50</v>
      </c>
      <c r="C2335" t="s">
        <v>61</v>
      </c>
      <c r="D2335" t="s">
        <v>214</v>
      </c>
      <c r="E2335" t="s">
        <v>142</v>
      </c>
      <c r="F2335" t="s">
        <v>27</v>
      </c>
      <c r="G2335">
        <v>180.79</v>
      </c>
      <c r="H2335">
        <v>1</v>
      </c>
      <c r="I2335">
        <v>0</v>
      </c>
      <c r="J2335" t="s">
        <v>94</v>
      </c>
      <c r="K2335" t="s">
        <v>44</v>
      </c>
      <c r="L2335" t="s">
        <v>21</v>
      </c>
      <c r="M2335" t="s">
        <v>36</v>
      </c>
      <c r="N2335" t="s">
        <v>41</v>
      </c>
    </row>
    <row r="2336" spans="1:14" x14ac:dyDescent="0.3">
      <c r="A2336">
        <v>2335</v>
      </c>
      <c r="B2336" t="s">
        <v>31</v>
      </c>
      <c r="C2336" t="s">
        <v>391</v>
      </c>
      <c r="D2336" t="s">
        <v>288</v>
      </c>
      <c r="E2336" t="s">
        <v>322</v>
      </c>
      <c r="F2336" t="s">
        <v>27</v>
      </c>
      <c r="G2336">
        <v>126.11</v>
      </c>
      <c r="H2336">
        <v>1</v>
      </c>
      <c r="I2336">
        <v>2</v>
      </c>
      <c r="J2336" t="s">
        <v>28</v>
      </c>
      <c r="K2336" t="s">
        <v>44</v>
      </c>
      <c r="L2336" t="s">
        <v>21</v>
      </c>
      <c r="M2336" t="s">
        <v>36</v>
      </c>
      <c r="N2336" t="s">
        <v>23</v>
      </c>
    </row>
    <row r="2337" spans="1:14" x14ac:dyDescent="0.3">
      <c r="A2337">
        <v>2336</v>
      </c>
      <c r="B2337" t="s">
        <v>50</v>
      </c>
      <c r="C2337" t="s">
        <v>32</v>
      </c>
      <c r="D2337" t="s">
        <v>33</v>
      </c>
      <c r="E2337" t="s">
        <v>421</v>
      </c>
      <c r="F2337" t="s">
        <v>27</v>
      </c>
      <c r="G2337">
        <v>206.47</v>
      </c>
      <c r="H2337">
        <v>1</v>
      </c>
      <c r="I2337">
        <v>0</v>
      </c>
      <c r="J2337" t="s">
        <v>35</v>
      </c>
      <c r="K2337" t="s">
        <v>29</v>
      </c>
      <c r="L2337" t="s">
        <v>56</v>
      </c>
      <c r="M2337" t="s">
        <v>36</v>
      </c>
      <c r="N2337" t="s">
        <v>41</v>
      </c>
    </row>
    <row r="2338" spans="1:14" x14ac:dyDescent="0.3">
      <c r="A2338">
        <v>2337</v>
      </c>
      <c r="B2338" t="s">
        <v>50</v>
      </c>
      <c r="C2338" t="s">
        <v>162</v>
      </c>
      <c r="D2338" t="s">
        <v>157</v>
      </c>
      <c r="E2338" t="s">
        <v>312</v>
      </c>
      <c r="F2338" t="s">
        <v>27</v>
      </c>
      <c r="G2338">
        <v>208.12</v>
      </c>
      <c r="H2338">
        <v>3</v>
      </c>
      <c r="I2338">
        <v>0</v>
      </c>
      <c r="J2338" t="s">
        <v>35</v>
      </c>
      <c r="K2338" t="s">
        <v>44</v>
      </c>
      <c r="L2338" t="s">
        <v>21</v>
      </c>
      <c r="M2338" t="s">
        <v>22</v>
      </c>
      <c r="N2338" t="s">
        <v>45</v>
      </c>
    </row>
    <row r="2339" spans="1:14" x14ac:dyDescent="0.3">
      <c r="A2339">
        <v>2338</v>
      </c>
      <c r="B2339" t="s">
        <v>14</v>
      </c>
      <c r="C2339" t="s">
        <v>57</v>
      </c>
      <c r="D2339" t="s">
        <v>327</v>
      </c>
      <c r="E2339" t="s">
        <v>316</v>
      </c>
      <c r="F2339" t="s">
        <v>49</v>
      </c>
      <c r="G2339">
        <v>99.21</v>
      </c>
      <c r="H2339">
        <v>1</v>
      </c>
      <c r="I2339">
        <v>2</v>
      </c>
      <c r="J2339" t="s">
        <v>28</v>
      </c>
      <c r="K2339" t="s">
        <v>99</v>
      </c>
      <c r="L2339" t="s">
        <v>21</v>
      </c>
      <c r="M2339" t="s">
        <v>36</v>
      </c>
      <c r="N2339" t="s">
        <v>45</v>
      </c>
    </row>
    <row r="2340" spans="1:14" x14ac:dyDescent="0.3">
      <c r="A2340">
        <v>2339</v>
      </c>
      <c r="B2340" t="s">
        <v>50</v>
      </c>
      <c r="C2340" t="s">
        <v>360</v>
      </c>
      <c r="D2340" t="s">
        <v>247</v>
      </c>
      <c r="E2340" t="s">
        <v>444</v>
      </c>
      <c r="F2340" t="s">
        <v>27</v>
      </c>
      <c r="G2340">
        <v>165.19</v>
      </c>
      <c r="H2340">
        <v>3</v>
      </c>
      <c r="I2340">
        <v>0</v>
      </c>
      <c r="J2340" t="s">
        <v>28</v>
      </c>
      <c r="K2340" t="s">
        <v>44</v>
      </c>
      <c r="L2340" t="s">
        <v>21</v>
      </c>
      <c r="M2340" t="s">
        <v>36</v>
      </c>
      <c r="N2340" t="s">
        <v>45</v>
      </c>
    </row>
    <row r="2341" spans="1:14" x14ac:dyDescent="0.3">
      <c r="A2341">
        <v>2340</v>
      </c>
      <c r="B2341" t="s">
        <v>31</v>
      </c>
      <c r="C2341" t="s">
        <v>293</v>
      </c>
      <c r="D2341" t="s">
        <v>311</v>
      </c>
      <c r="E2341" t="s">
        <v>301</v>
      </c>
      <c r="F2341" t="s">
        <v>18</v>
      </c>
      <c r="G2341">
        <v>187.57</v>
      </c>
      <c r="H2341">
        <v>2</v>
      </c>
      <c r="I2341">
        <v>2</v>
      </c>
      <c r="J2341" t="s">
        <v>35</v>
      </c>
      <c r="K2341" t="s">
        <v>66</v>
      </c>
      <c r="L2341" t="s">
        <v>56</v>
      </c>
      <c r="M2341" t="s">
        <v>36</v>
      </c>
      <c r="N2341" t="s">
        <v>41</v>
      </c>
    </row>
    <row r="2342" spans="1:14" x14ac:dyDescent="0.3">
      <c r="A2342">
        <v>2341</v>
      </c>
      <c r="B2342" t="s">
        <v>14</v>
      </c>
      <c r="C2342" t="s">
        <v>74</v>
      </c>
      <c r="D2342" t="s">
        <v>328</v>
      </c>
      <c r="E2342" t="s">
        <v>102</v>
      </c>
      <c r="F2342" t="s">
        <v>54</v>
      </c>
      <c r="G2342">
        <v>396.56</v>
      </c>
      <c r="H2342">
        <v>2</v>
      </c>
      <c r="I2342">
        <v>0</v>
      </c>
      <c r="J2342" t="s">
        <v>55</v>
      </c>
      <c r="K2342" t="s">
        <v>44</v>
      </c>
      <c r="L2342" t="s">
        <v>21</v>
      </c>
      <c r="M2342" t="s">
        <v>36</v>
      </c>
      <c r="N2342" t="s">
        <v>95</v>
      </c>
    </row>
    <row r="2343" spans="1:14" x14ac:dyDescent="0.3">
      <c r="A2343">
        <v>2342</v>
      </c>
      <c r="B2343" t="s">
        <v>50</v>
      </c>
      <c r="C2343" t="s">
        <v>97</v>
      </c>
      <c r="D2343" t="s">
        <v>205</v>
      </c>
      <c r="E2343" t="s">
        <v>307</v>
      </c>
      <c r="F2343" t="s">
        <v>27</v>
      </c>
      <c r="G2343">
        <v>233.29</v>
      </c>
      <c r="H2343">
        <v>3</v>
      </c>
      <c r="I2343">
        <v>0</v>
      </c>
      <c r="J2343" t="s">
        <v>28</v>
      </c>
      <c r="K2343" t="s">
        <v>99</v>
      </c>
      <c r="L2343" t="s">
        <v>21</v>
      </c>
      <c r="M2343" t="s">
        <v>36</v>
      </c>
      <c r="N2343" t="s">
        <v>41</v>
      </c>
    </row>
    <row r="2344" spans="1:14" x14ac:dyDescent="0.3">
      <c r="A2344">
        <v>2343</v>
      </c>
      <c r="B2344" t="s">
        <v>37</v>
      </c>
      <c r="C2344" t="s">
        <v>304</v>
      </c>
      <c r="D2344" t="s">
        <v>338</v>
      </c>
      <c r="E2344" t="s">
        <v>159</v>
      </c>
      <c r="F2344" t="s">
        <v>49</v>
      </c>
      <c r="G2344">
        <v>75.67</v>
      </c>
      <c r="H2344">
        <v>2</v>
      </c>
      <c r="I2344">
        <v>0</v>
      </c>
      <c r="J2344" t="s">
        <v>55</v>
      </c>
      <c r="K2344" t="s">
        <v>20</v>
      </c>
      <c r="L2344" t="s">
        <v>56</v>
      </c>
      <c r="M2344" t="s">
        <v>36</v>
      </c>
      <c r="N2344" t="s">
        <v>23</v>
      </c>
    </row>
    <row r="2345" spans="1:14" x14ac:dyDescent="0.3">
      <c r="A2345">
        <v>2344</v>
      </c>
      <c r="B2345" t="s">
        <v>37</v>
      </c>
      <c r="C2345" t="s">
        <v>421</v>
      </c>
      <c r="D2345" t="s">
        <v>161</v>
      </c>
      <c r="E2345" t="s">
        <v>234</v>
      </c>
      <c r="F2345" t="s">
        <v>27</v>
      </c>
      <c r="G2345">
        <v>179.78</v>
      </c>
      <c r="H2345">
        <v>4</v>
      </c>
      <c r="I2345">
        <v>2</v>
      </c>
      <c r="J2345" t="s">
        <v>35</v>
      </c>
      <c r="K2345" t="s">
        <v>44</v>
      </c>
      <c r="L2345" t="s">
        <v>21</v>
      </c>
      <c r="M2345" t="s">
        <v>36</v>
      </c>
      <c r="N2345" t="s">
        <v>95</v>
      </c>
    </row>
    <row r="2346" spans="1:14" x14ac:dyDescent="0.3">
      <c r="A2346">
        <v>2345</v>
      </c>
      <c r="B2346" t="s">
        <v>37</v>
      </c>
      <c r="C2346" t="s">
        <v>33</v>
      </c>
      <c r="D2346" t="s">
        <v>299</v>
      </c>
      <c r="E2346" t="s">
        <v>104</v>
      </c>
      <c r="F2346" t="s">
        <v>18</v>
      </c>
      <c r="G2346">
        <v>191.76</v>
      </c>
      <c r="H2346">
        <v>1</v>
      </c>
      <c r="I2346">
        <v>0</v>
      </c>
      <c r="J2346" t="s">
        <v>19</v>
      </c>
      <c r="K2346" t="s">
        <v>44</v>
      </c>
      <c r="L2346" t="s">
        <v>60</v>
      </c>
      <c r="M2346" t="s">
        <v>22</v>
      </c>
      <c r="N2346" t="s">
        <v>45</v>
      </c>
    </row>
    <row r="2347" spans="1:14" x14ac:dyDescent="0.3">
      <c r="A2347">
        <v>2346</v>
      </c>
      <c r="B2347" t="s">
        <v>31</v>
      </c>
      <c r="C2347" t="s">
        <v>84</v>
      </c>
      <c r="D2347" t="s">
        <v>270</v>
      </c>
      <c r="E2347" t="s">
        <v>330</v>
      </c>
      <c r="F2347" t="s">
        <v>49</v>
      </c>
      <c r="G2347">
        <v>110.71</v>
      </c>
      <c r="H2347">
        <v>2</v>
      </c>
      <c r="I2347">
        <v>2</v>
      </c>
      <c r="J2347" t="s">
        <v>28</v>
      </c>
      <c r="K2347" t="s">
        <v>29</v>
      </c>
      <c r="L2347" t="s">
        <v>21</v>
      </c>
      <c r="M2347" t="s">
        <v>36</v>
      </c>
      <c r="N2347" t="s">
        <v>41</v>
      </c>
    </row>
    <row r="2348" spans="1:14" x14ac:dyDescent="0.3">
      <c r="A2348">
        <v>2347</v>
      </c>
      <c r="B2348" t="s">
        <v>50</v>
      </c>
      <c r="C2348" t="s">
        <v>447</v>
      </c>
      <c r="D2348" t="s">
        <v>250</v>
      </c>
      <c r="E2348" t="s">
        <v>112</v>
      </c>
      <c r="F2348" t="s">
        <v>49</v>
      </c>
      <c r="G2348">
        <v>88.29</v>
      </c>
      <c r="H2348">
        <v>1</v>
      </c>
      <c r="I2348">
        <v>0</v>
      </c>
      <c r="J2348" t="s">
        <v>35</v>
      </c>
      <c r="K2348" t="s">
        <v>99</v>
      </c>
      <c r="L2348" t="s">
        <v>21</v>
      </c>
      <c r="M2348" t="s">
        <v>36</v>
      </c>
      <c r="N2348" t="s">
        <v>41</v>
      </c>
    </row>
    <row r="2349" spans="1:14" x14ac:dyDescent="0.3">
      <c r="A2349">
        <v>2348</v>
      </c>
      <c r="B2349" t="s">
        <v>37</v>
      </c>
      <c r="C2349" t="s">
        <v>278</v>
      </c>
      <c r="D2349" t="s">
        <v>424</v>
      </c>
      <c r="E2349" t="s">
        <v>304</v>
      </c>
      <c r="F2349" t="s">
        <v>49</v>
      </c>
      <c r="G2349">
        <v>103.46</v>
      </c>
      <c r="H2349">
        <v>1</v>
      </c>
      <c r="I2349">
        <v>1</v>
      </c>
      <c r="J2349" t="s">
        <v>35</v>
      </c>
      <c r="K2349" t="s">
        <v>99</v>
      </c>
      <c r="L2349" t="s">
        <v>21</v>
      </c>
      <c r="M2349" t="s">
        <v>36</v>
      </c>
      <c r="N2349" t="s">
        <v>41</v>
      </c>
    </row>
    <row r="2350" spans="1:14" x14ac:dyDescent="0.3">
      <c r="A2350">
        <v>2349</v>
      </c>
      <c r="B2350" t="s">
        <v>31</v>
      </c>
      <c r="C2350" t="s">
        <v>426</v>
      </c>
      <c r="D2350" t="s">
        <v>240</v>
      </c>
      <c r="E2350" t="s">
        <v>93</v>
      </c>
      <c r="F2350" t="s">
        <v>54</v>
      </c>
      <c r="G2350">
        <v>274.52</v>
      </c>
      <c r="H2350">
        <v>3</v>
      </c>
      <c r="I2350">
        <v>0</v>
      </c>
      <c r="J2350" t="s">
        <v>28</v>
      </c>
      <c r="K2350" t="s">
        <v>44</v>
      </c>
      <c r="L2350" t="s">
        <v>21</v>
      </c>
      <c r="M2350" t="s">
        <v>36</v>
      </c>
      <c r="N2350" t="s">
        <v>45</v>
      </c>
    </row>
    <row r="2351" spans="1:14" x14ac:dyDescent="0.3">
      <c r="A2351">
        <v>2350</v>
      </c>
      <c r="B2351" t="s">
        <v>37</v>
      </c>
      <c r="C2351" t="s">
        <v>111</v>
      </c>
      <c r="D2351" t="s">
        <v>201</v>
      </c>
      <c r="E2351" t="s">
        <v>187</v>
      </c>
      <c r="F2351" t="s">
        <v>49</v>
      </c>
      <c r="G2351">
        <v>85.2</v>
      </c>
      <c r="H2351">
        <v>1</v>
      </c>
      <c r="I2351">
        <v>0</v>
      </c>
      <c r="J2351" t="s">
        <v>19</v>
      </c>
      <c r="K2351" t="s">
        <v>44</v>
      </c>
      <c r="L2351" t="s">
        <v>21</v>
      </c>
      <c r="M2351" t="s">
        <v>36</v>
      </c>
      <c r="N2351" t="s">
        <v>41</v>
      </c>
    </row>
    <row r="2352" spans="1:14" x14ac:dyDescent="0.3">
      <c r="A2352">
        <v>2351</v>
      </c>
      <c r="B2352" t="s">
        <v>14</v>
      </c>
      <c r="C2352" t="s">
        <v>276</v>
      </c>
      <c r="D2352" t="s">
        <v>93</v>
      </c>
      <c r="E2352" t="s">
        <v>425</v>
      </c>
      <c r="F2352" t="s">
        <v>54</v>
      </c>
      <c r="G2352">
        <v>405.12</v>
      </c>
      <c r="H2352">
        <v>2</v>
      </c>
      <c r="I2352">
        <v>2</v>
      </c>
      <c r="J2352" t="s">
        <v>94</v>
      </c>
      <c r="K2352" t="s">
        <v>99</v>
      </c>
      <c r="L2352" t="s">
        <v>21</v>
      </c>
      <c r="M2352" t="s">
        <v>36</v>
      </c>
      <c r="N2352" t="s">
        <v>41</v>
      </c>
    </row>
    <row r="2353" spans="1:14" x14ac:dyDescent="0.3">
      <c r="A2353">
        <v>2352</v>
      </c>
      <c r="B2353" t="s">
        <v>50</v>
      </c>
      <c r="C2353" t="s">
        <v>38</v>
      </c>
      <c r="D2353" t="s">
        <v>393</v>
      </c>
      <c r="E2353" t="s">
        <v>266</v>
      </c>
      <c r="F2353" t="s">
        <v>27</v>
      </c>
      <c r="G2353">
        <v>134.88</v>
      </c>
      <c r="H2353">
        <v>2</v>
      </c>
      <c r="I2353">
        <v>0</v>
      </c>
      <c r="J2353" t="s">
        <v>35</v>
      </c>
      <c r="K2353" t="s">
        <v>20</v>
      </c>
      <c r="L2353" t="s">
        <v>70</v>
      </c>
      <c r="M2353" t="s">
        <v>22</v>
      </c>
      <c r="N2353" t="s">
        <v>41</v>
      </c>
    </row>
    <row r="2354" spans="1:14" x14ac:dyDescent="0.3">
      <c r="A2354">
        <v>2353</v>
      </c>
      <c r="B2354" t="s">
        <v>14</v>
      </c>
      <c r="C2354" t="s">
        <v>209</v>
      </c>
      <c r="D2354" t="s">
        <v>318</v>
      </c>
      <c r="E2354" t="s">
        <v>280</v>
      </c>
      <c r="F2354" t="s">
        <v>54</v>
      </c>
      <c r="G2354">
        <v>333.94</v>
      </c>
      <c r="H2354">
        <v>3</v>
      </c>
      <c r="I2354">
        <v>0</v>
      </c>
      <c r="J2354" t="s">
        <v>28</v>
      </c>
      <c r="K2354" t="s">
        <v>99</v>
      </c>
      <c r="L2354" t="s">
        <v>21</v>
      </c>
      <c r="M2354" t="s">
        <v>36</v>
      </c>
      <c r="N2354" t="s">
        <v>41</v>
      </c>
    </row>
    <row r="2355" spans="1:14" x14ac:dyDescent="0.3">
      <c r="A2355">
        <v>2354</v>
      </c>
      <c r="B2355" t="s">
        <v>50</v>
      </c>
      <c r="C2355" t="s">
        <v>223</v>
      </c>
      <c r="D2355" t="s">
        <v>425</v>
      </c>
      <c r="E2355" t="s">
        <v>123</v>
      </c>
      <c r="F2355" t="s">
        <v>49</v>
      </c>
      <c r="G2355">
        <v>152.41</v>
      </c>
      <c r="H2355">
        <v>3</v>
      </c>
      <c r="I2355">
        <v>0</v>
      </c>
      <c r="J2355" t="s">
        <v>28</v>
      </c>
      <c r="K2355" t="s">
        <v>20</v>
      </c>
      <c r="L2355" t="s">
        <v>56</v>
      </c>
      <c r="M2355" t="s">
        <v>22</v>
      </c>
      <c r="N2355" t="s">
        <v>41</v>
      </c>
    </row>
    <row r="2356" spans="1:14" x14ac:dyDescent="0.3">
      <c r="A2356">
        <v>2355</v>
      </c>
      <c r="B2356" t="s">
        <v>31</v>
      </c>
      <c r="C2356" t="s">
        <v>57</v>
      </c>
      <c r="D2356" t="s">
        <v>433</v>
      </c>
      <c r="E2356" t="s">
        <v>250</v>
      </c>
      <c r="F2356" t="s">
        <v>27</v>
      </c>
      <c r="G2356">
        <v>145.41</v>
      </c>
      <c r="H2356">
        <v>2</v>
      </c>
      <c r="I2356">
        <v>0</v>
      </c>
      <c r="J2356" t="s">
        <v>28</v>
      </c>
      <c r="K2356" t="s">
        <v>20</v>
      </c>
      <c r="L2356" t="s">
        <v>21</v>
      </c>
      <c r="M2356" t="s">
        <v>36</v>
      </c>
      <c r="N2356" t="s">
        <v>23</v>
      </c>
    </row>
    <row r="2357" spans="1:14" x14ac:dyDescent="0.3">
      <c r="A2357">
        <v>2356</v>
      </c>
      <c r="B2357" t="s">
        <v>31</v>
      </c>
      <c r="C2357" t="s">
        <v>252</v>
      </c>
      <c r="D2357" t="s">
        <v>59</v>
      </c>
      <c r="E2357" t="s">
        <v>316</v>
      </c>
      <c r="F2357" t="s">
        <v>49</v>
      </c>
      <c r="G2357">
        <v>92.23</v>
      </c>
      <c r="H2357">
        <v>1</v>
      </c>
      <c r="I2357">
        <v>0</v>
      </c>
      <c r="J2357" t="s">
        <v>19</v>
      </c>
      <c r="K2357" t="s">
        <v>99</v>
      </c>
      <c r="L2357" t="s">
        <v>21</v>
      </c>
      <c r="M2357" t="s">
        <v>36</v>
      </c>
      <c r="N2357" t="s">
        <v>45</v>
      </c>
    </row>
    <row r="2358" spans="1:14" x14ac:dyDescent="0.3">
      <c r="A2358">
        <v>2357</v>
      </c>
      <c r="B2358" t="s">
        <v>31</v>
      </c>
      <c r="C2358" t="s">
        <v>168</v>
      </c>
      <c r="D2358" t="s">
        <v>96</v>
      </c>
      <c r="E2358" t="s">
        <v>444</v>
      </c>
      <c r="F2358" t="s">
        <v>49</v>
      </c>
      <c r="G2358">
        <v>98.14</v>
      </c>
      <c r="H2358">
        <v>1</v>
      </c>
      <c r="I2358">
        <v>0</v>
      </c>
      <c r="J2358" t="s">
        <v>55</v>
      </c>
      <c r="K2358" t="s">
        <v>66</v>
      </c>
      <c r="L2358" t="s">
        <v>21</v>
      </c>
      <c r="M2358" t="s">
        <v>36</v>
      </c>
      <c r="N2358" t="s">
        <v>41</v>
      </c>
    </row>
    <row r="2359" spans="1:14" x14ac:dyDescent="0.3">
      <c r="A2359">
        <v>2358</v>
      </c>
      <c r="B2359" t="s">
        <v>37</v>
      </c>
      <c r="C2359" t="s">
        <v>398</v>
      </c>
      <c r="D2359" t="s">
        <v>86</v>
      </c>
      <c r="E2359" t="s">
        <v>241</v>
      </c>
      <c r="F2359" t="s">
        <v>18</v>
      </c>
      <c r="G2359">
        <v>174.1</v>
      </c>
      <c r="H2359">
        <v>4</v>
      </c>
      <c r="I2359">
        <v>0</v>
      </c>
      <c r="J2359" t="s">
        <v>28</v>
      </c>
      <c r="K2359" t="s">
        <v>99</v>
      </c>
      <c r="L2359" t="s">
        <v>21</v>
      </c>
      <c r="M2359" t="s">
        <v>36</v>
      </c>
      <c r="N2359" t="s">
        <v>23</v>
      </c>
    </row>
    <row r="2360" spans="1:14" x14ac:dyDescent="0.3">
      <c r="A2360">
        <v>2359</v>
      </c>
      <c r="B2360" t="s">
        <v>14</v>
      </c>
      <c r="C2360" t="s">
        <v>157</v>
      </c>
      <c r="D2360" t="s">
        <v>428</v>
      </c>
      <c r="E2360" t="s">
        <v>312</v>
      </c>
      <c r="F2360" t="s">
        <v>54</v>
      </c>
      <c r="G2360">
        <v>394.34</v>
      </c>
      <c r="H2360">
        <v>2</v>
      </c>
      <c r="I2360">
        <v>0</v>
      </c>
      <c r="J2360" t="s">
        <v>19</v>
      </c>
      <c r="K2360" t="s">
        <v>44</v>
      </c>
      <c r="L2360" t="s">
        <v>21</v>
      </c>
      <c r="M2360" t="s">
        <v>36</v>
      </c>
      <c r="N2360" t="s">
        <v>41</v>
      </c>
    </row>
    <row r="2361" spans="1:14" x14ac:dyDescent="0.3">
      <c r="A2361">
        <v>2360</v>
      </c>
      <c r="B2361" t="s">
        <v>50</v>
      </c>
      <c r="C2361" t="s">
        <v>198</v>
      </c>
      <c r="D2361" t="s">
        <v>76</v>
      </c>
      <c r="E2361" t="s">
        <v>61</v>
      </c>
      <c r="F2361" t="s">
        <v>54</v>
      </c>
      <c r="G2361">
        <v>395.79</v>
      </c>
      <c r="H2361">
        <v>2</v>
      </c>
      <c r="I2361">
        <v>0</v>
      </c>
      <c r="J2361" t="s">
        <v>28</v>
      </c>
      <c r="K2361" t="s">
        <v>20</v>
      </c>
      <c r="L2361" t="s">
        <v>70</v>
      </c>
      <c r="M2361" t="s">
        <v>36</v>
      </c>
      <c r="N2361" t="s">
        <v>23</v>
      </c>
    </row>
    <row r="2362" spans="1:14" x14ac:dyDescent="0.3">
      <c r="A2362">
        <v>2361</v>
      </c>
      <c r="B2362" t="s">
        <v>14</v>
      </c>
      <c r="C2362" t="s">
        <v>39</v>
      </c>
      <c r="D2362" t="s">
        <v>401</v>
      </c>
      <c r="E2362" t="s">
        <v>107</v>
      </c>
      <c r="F2362" t="s">
        <v>49</v>
      </c>
      <c r="G2362">
        <v>105.53</v>
      </c>
      <c r="H2362">
        <v>2</v>
      </c>
      <c r="I2362">
        <v>0</v>
      </c>
      <c r="J2362" t="s">
        <v>35</v>
      </c>
      <c r="K2362" t="s">
        <v>66</v>
      </c>
      <c r="L2362" t="s">
        <v>60</v>
      </c>
      <c r="M2362" t="s">
        <v>22</v>
      </c>
      <c r="N2362" t="s">
        <v>23</v>
      </c>
    </row>
    <row r="2363" spans="1:14" x14ac:dyDescent="0.3">
      <c r="A2363">
        <v>2362</v>
      </c>
      <c r="B2363" t="s">
        <v>31</v>
      </c>
      <c r="C2363" t="s">
        <v>392</v>
      </c>
      <c r="D2363" t="s">
        <v>113</v>
      </c>
      <c r="E2363" t="s">
        <v>174</v>
      </c>
      <c r="F2363" t="s">
        <v>54</v>
      </c>
      <c r="G2363">
        <v>405.11</v>
      </c>
      <c r="H2363">
        <v>3</v>
      </c>
      <c r="I2363">
        <v>3</v>
      </c>
      <c r="J2363" t="s">
        <v>28</v>
      </c>
      <c r="K2363" t="s">
        <v>99</v>
      </c>
      <c r="L2363" t="s">
        <v>56</v>
      </c>
      <c r="M2363" t="s">
        <v>36</v>
      </c>
      <c r="N2363" t="s">
        <v>41</v>
      </c>
    </row>
    <row r="2364" spans="1:14" x14ac:dyDescent="0.3">
      <c r="A2364">
        <v>2363</v>
      </c>
      <c r="B2364" t="s">
        <v>31</v>
      </c>
      <c r="C2364" t="s">
        <v>141</v>
      </c>
      <c r="D2364" t="s">
        <v>26</v>
      </c>
      <c r="E2364" t="s">
        <v>335</v>
      </c>
      <c r="F2364" t="s">
        <v>27</v>
      </c>
      <c r="G2364">
        <v>160.41999999999999</v>
      </c>
      <c r="H2364">
        <v>2</v>
      </c>
      <c r="I2364">
        <v>2</v>
      </c>
      <c r="J2364" t="s">
        <v>28</v>
      </c>
      <c r="K2364" t="s">
        <v>99</v>
      </c>
      <c r="L2364" t="s">
        <v>60</v>
      </c>
      <c r="M2364" t="s">
        <v>36</v>
      </c>
      <c r="N2364" t="s">
        <v>41</v>
      </c>
    </row>
    <row r="2365" spans="1:14" x14ac:dyDescent="0.3">
      <c r="A2365">
        <v>2364</v>
      </c>
      <c r="B2365" t="s">
        <v>14</v>
      </c>
      <c r="C2365" t="s">
        <v>442</v>
      </c>
      <c r="D2365" t="s">
        <v>25</v>
      </c>
      <c r="E2365" t="s">
        <v>274</v>
      </c>
      <c r="F2365" t="s">
        <v>54</v>
      </c>
      <c r="G2365">
        <v>440.94</v>
      </c>
      <c r="H2365">
        <v>2</v>
      </c>
      <c r="I2365">
        <v>1</v>
      </c>
      <c r="J2365" t="s">
        <v>35</v>
      </c>
      <c r="K2365" t="s">
        <v>20</v>
      </c>
      <c r="L2365" t="s">
        <v>21</v>
      </c>
      <c r="M2365" t="s">
        <v>36</v>
      </c>
      <c r="N2365" t="s">
        <v>45</v>
      </c>
    </row>
    <row r="2366" spans="1:14" x14ac:dyDescent="0.3">
      <c r="A2366">
        <v>2365</v>
      </c>
      <c r="B2366" t="s">
        <v>14</v>
      </c>
      <c r="C2366" t="s">
        <v>316</v>
      </c>
      <c r="D2366" t="s">
        <v>234</v>
      </c>
      <c r="E2366" t="s">
        <v>238</v>
      </c>
      <c r="F2366" t="s">
        <v>27</v>
      </c>
      <c r="G2366">
        <v>100.29</v>
      </c>
      <c r="H2366">
        <v>2</v>
      </c>
      <c r="I2366">
        <v>0</v>
      </c>
      <c r="J2366" t="s">
        <v>35</v>
      </c>
      <c r="K2366" t="s">
        <v>20</v>
      </c>
      <c r="L2366" t="s">
        <v>56</v>
      </c>
      <c r="M2366" t="s">
        <v>22</v>
      </c>
      <c r="N2366" t="s">
        <v>41</v>
      </c>
    </row>
    <row r="2367" spans="1:14" x14ac:dyDescent="0.3">
      <c r="A2367">
        <v>2366</v>
      </c>
      <c r="B2367" t="s">
        <v>50</v>
      </c>
      <c r="C2367" t="s">
        <v>403</v>
      </c>
      <c r="D2367" t="s">
        <v>84</v>
      </c>
      <c r="E2367" t="s">
        <v>476</v>
      </c>
      <c r="F2367" t="s">
        <v>18</v>
      </c>
      <c r="G2367">
        <v>284.13</v>
      </c>
      <c r="H2367">
        <v>1</v>
      </c>
      <c r="I2367">
        <v>2</v>
      </c>
      <c r="J2367" t="s">
        <v>94</v>
      </c>
      <c r="K2367" t="s">
        <v>44</v>
      </c>
      <c r="L2367" t="s">
        <v>21</v>
      </c>
      <c r="M2367" t="s">
        <v>36</v>
      </c>
      <c r="N2367" t="s">
        <v>45</v>
      </c>
    </row>
    <row r="2368" spans="1:14" x14ac:dyDescent="0.3">
      <c r="A2368">
        <v>2367</v>
      </c>
      <c r="B2368" t="s">
        <v>14</v>
      </c>
      <c r="C2368" t="s">
        <v>195</v>
      </c>
      <c r="D2368" t="s">
        <v>190</v>
      </c>
      <c r="E2368" t="s">
        <v>229</v>
      </c>
      <c r="F2368" t="s">
        <v>18</v>
      </c>
      <c r="G2368">
        <v>215.85</v>
      </c>
      <c r="H2368">
        <v>3</v>
      </c>
      <c r="I2368">
        <v>0</v>
      </c>
      <c r="J2368" t="s">
        <v>55</v>
      </c>
      <c r="K2368" t="s">
        <v>29</v>
      </c>
      <c r="L2368" t="s">
        <v>60</v>
      </c>
      <c r="M2368" t="s">
        <v>36</v>
      </c>
      <c r="N2368" t="s">
        <v>23</v>
      </c>
    </row>
    <row r="2369" spans="1:14" x14ac:dyDescent="0.3">
      <c r="A2369">
        <v>2368</v>
      </c>
      <c r="B2369" t="s">
        <v>14</v>
      </c>
      <c r="C2369" t="s">
        <v>42</v>
      </c>
      <c r="D2369" t="s">
        <v>242</v>
      </c>
      <c r="E2369" t="s">
        <v>321</v>
      </c>
      <c r="F2369" t="s">
        <v>27</v>
      </c>
      <c r="G2369">
        <v>186.56</v>
      </c>
      <c r="H2369">
        <v>2</v>
      </c>
      <c r="I2369">
        <v>1</v>
      </c>
      <c r="J2369" t="s">
        <v>55</v>
      </c>
      <c r="K2369" t="s">
        <v>20</v>
      </c>
      <c r="L2369" t="s">
        <v>70</v>
      </c>
      <c r="M2369" t="s">
        <v>36</v>
      </c>
      <c r="N2369" t="s">
        <v>41</v>
      </c>
    </row>
    <row r="2370" spans="1:14" x14ac:dyDescent="0.3">
      <c r="A2370">
        <v>2369</v>
      </c>
      <c r="B2370" t="s">
        <v>14</v>
      </c>
      <c r="C2370" t="s">
        <v>286</v>
      </c>
      <c r="D2370" t="s">
        <v>388</v>
      </c>
      <c r="E2370" t="s">
        <v>362</v>
      </c>
      <c r="F2370" t="s">
        <v>27</v>
      </c>
      <c r="G2370">
        <v>121.61</v>
      </c>
      <c r="H2370">
        <v>4</v>
      </c>
      <c r="I2370">
        <v>2</v>
      </c>
      <c r="J2370" t="s">
        <v>35</v>
      </c>
      <c r="K2370" t="s">
        <v>29</v>
      </c>
      <c r="L2370" t="s">
        <v>56</v>
      </c>
      <c r="M2370" t="s">
        <v>36</v>
      </c>
      <c r="N2370" t="s">
        <v>45</v>
      </c>
    </row>
    <row r="2371" spans="1:14" x14ac:dyDescent="0.3">
      <c r="A2371">
        <v>2370</v>
      </c>
      <c r="B2371" t="s">
        <v>37</v>
      </c>
      <c r="C2371" t="s">
        <v>198</v>
      </c>
      <c r="D2371" t="s">
        <v>289</v>
      </c>
      <c r="E2371" t="s">
        <v>148</v>
      </c>
      <c r="F2371" t="s">
        <v>27</v>
      </c>
      <c r="G2371">
        <v>192.32</v>
      </c>
      <c r="H2371">
        <v>3</v>
      </c>
      <c r="I2371">
        <v>1</v>
      </c>
      <c r="J2371" t="s">
        <v>19</v>
      </c>
      <c r="K2371" t="s">
        <v>29</v>
      </c>
      <c r="L2371" t="s">
        <v>21</v>
      </c>
      <c r="M2371" t="s">
        <v>36</v>
      </c>
      <c r="N2371" t="s">
        <v>23</v>
      </c>
    </row>
    <row r="2372" spans="1:14" x14ac:dyDescent="0.3">
      <c r="A2372">
        <v>2371</v>
      </c>
      <c r="B2372" t="s">
        <v>50</v>
      </c>
      <c r="C2372" t="s">
        <v>390</v>
      </c>
      <c r="D2372" t="s">
        <v>120</v>
      </c>
      <c r="E2372" t="s">
        <v>292</v>
      </c>
      <c r="F2372" t="s">
        <v>54</v>
      </c>
      <c r="G2372">
        <v>409.36</v>
      </c>
      <c r="H2372">
        <v>2</v>
      </c>
      <c r="I2372">
        <v>0</v>
      </c>
      <c r="J2372" t="s">
        <v>35</v>
      </c>
      <c r="K2372" t="s">
        <v>44</v>
      </c>
      <c r="L2372" t="s">
        <v>56</v>
      </c>
      <c r="M2372" t="s">
        <v>36</v>
      </c>
      <c r="N2372" t="s">
        <v>95</v>
      </c>
    </row>
    <row r="2373" spans="1:14" x14ac:dyDescent="0.3">
      <c r="A2373">
        <v>2372</v>
      </c>
      <c r="B2373" t="s">
        <v>50</v>
      </c>
      <c r="C2373" t="s">
        <v>435</v>
      </c>
      <c r="D2373" t="s">
        <v>230</v>
      </c>
      <c r="E2373" t="s">
        <v>442</v>
      </c>
      <c r="F2373" t="s">
        <v>27</v>
      </c>
      <c r="G2373">
        <v>199.06</v>
      </c>
      <c r="H2373">
        <v>3</v>
      </c>
      <c r="I2373">
        <v>0</v>
      </c>
      <c r="J2373" t="s">
        <v>28</v>
      </c>
      <c r="K2373" t="s">
        <v>20</v>
      </c>
      <c r="L2373" t="s">
        <v>56</v>
      </c>
      <c r="M2373" t="s">
        <v>36</v>
      </c>
      <c r="N2373" t="s">
        <v>41</v>
      </c>
    </row>
    <row r="2374" spans="1:14" x14ac:dyDescent="0.3">
      <c r="A2374">
        <v>2373</v>
      </c>
      <c r="B2374" t="s">
        <v>14</v>
      </c>
      <c r="C2374" t="s">
        <v>321</v>
      </c>
      <c r="D2374" t="s">
        <v>273</v>
      </c>
      <c r="E2374" t="s">
        <v>159</v>
      </c>
      <c r="F2374" t="s">
        <v>27</v>
      </c>
      <c r="G2374">
        <v>144.18</v>
      </c>
      <c r="H2374">
        <v>2</v>
      </c>
      <c r="I2374">
        <v>0</v>
      </c>
      <c r="J2374" t="s">
        <v>35</v>
      </c>
      <c r="K2374" t="s">
        <v>44</v>
      </c>
      <c r="L2374" t="s">
        <v>21</v>
      </c>
      <c r="M2374" t="s">
        <v>36</v>
      </c>
      <c r="N2374" t="s">
        <v>23</v>
      </c>
    </row>
    <row r="2375" spans="1:14" x14ac:dyDescent="0.3">
      <c r="A2375">
        <v>2374</v>
      </c>
      <c r="B2375" t="s">
        <v>14</v>
      </c>
      <c r="C2375" t="s">
        <v>423</v>
      </c>
      <c r="D2375" t="s">
        <v>380</v>
      </c>
      <c r="E2375" t="s">
        <v>188</v>
      </c>
      <c r="F2375" t="s">
        <v>49</v>
      </c>
      <c r="G2375">
        <v>104.9</v>
      </c>
      <c r="H2375">
        <v>2</v>
      </c>
      <c r="I2375">
        <v>0</v>
      </c>
      <c r="J2375" t="s">
        <v>94</v>
      </c>
      <c r="K2375" t="s">
        <v>29</v>
      </c>
      <c r="L2375" t="s">
        <v>21</v>
      </c>
      <c r="M2375" t="s">
        <v>22</v>
      </c>
      <c r="N2375" t="s">
        <v>45</v>
      </c>
    </row>
    <row r="2376" spans="1:14" x14ac:dyDescent="0.3">
      <c r="A2376">
        <v>2375</v>
      </c>
      <c r="B2376" t="s">
        <v>31</v>
      </c>
      <c r="C2376" t="s">
        <v>407</v>
      </c>
      <c r="D2376" t="s">
        <v>362</v>
      </c>
      <c r="E2376" t="s">
        <v>421</v>
      </c>
      <c r="F2376" t="s">
        <v>18</v>
      </c>
      <c r="G2376">
        <v>246.86</v>
      </c>
      <c r="H2376">
        <v>1</v>
      </c>
      <c r="I2376">
        <v>0</v>
      </c>
      <c r="J2376" t="s">
        <v>28</v>
      </c>
      <c r="K2376" t="s">
        <v>44</v>
      </c>
      <c r="L2376" t="s">
        <v>21</v>
      </c>
      <c r="M2376" t="s">
        <v>36</v>
      </c>
      <c r="N2376" t="s">
        <v>23</v>
      </c>
    </row>
    <row r="2377" spans="1:14" x14ac:dyDescent="0.3">
      <c r="A2377">
        <v>2376</v>
      </c>
      <c r="B2377" t="s">
        <v>14</v>
      </c>
      <c r="C2377" t="s">
        <v>163</v>
      </c>
      <c r="D2377" t="s">
        <v>124</v>
      </c>
      <c r="E2377" t="s">
        <v>433</v>
      </c>
      <c r="F2377" t="s">
        <v>18</v>
      </c>
      <c r="G2377">
        <v>167.87</v>
      </c>
      <c r="H2377">
        <v>1</v>
      </c>
      <c r="I2377">
        <v>0</v>
      </c>
      <c r="J2377" t="s">
        <v>19</v>
      </c>
      <c r="K2377" t="s">
        <v>29</v>
      </c>
      <c r="L2377" t="s">
        <v>21</v>
      </c>
      <c r="M2377" t="s">
        <v>36</v>
      </c>
      <c r="N2377" t="s">
        <v>45</v>
      </c>
    </row>
    <row r="2378" spans="1:14" x14ac:dyDescent="0.3">
      <c r="A2378">
        <v>2377</v>
      </c>
      <c r="B2378" t="s">
        <v>50</v>
      </c>
      <c r="C2378" t="s">
        <v>186</v>
      </c>
      <c r="D2378" t="s">
        <v>62</v>
      </c>
      <c r="E2378" t="s">
        <v>312</v>
      </c>
      <c r="F2378" t="s">
        <v>27</v>
      </c>
      <c r="G2378">
        <v>218.69</v>
      </c>
      <c r="H2378">
        <v>2</v>
      </c>
      <c r="I2378">
        <v>0</v>
      </c>
      <c r="J2378" t="s">
        <v>35</v>
      </c>
      <c r="K2378" t="s">
        <v>29</v>
      </c>
      <c r="L2378" t="s">
        <v>56</v>
      </c>
      <c r="M2378" t="s">
        <v>36</v>
      </c>
      <c r="N2378" t="s">
        <v>23</v>
      </c>
    </row>
    <row r="2379" spans="1:14" x14ac:dyDescent="0.3">
      <c r="A2379">
        <v>2378</v>
      </c>
      <c r="B2379" t="s">
        <v>31</v>
      </c>
      <c r="C2379" t="s">
        <v>284</v>
      </c>
      <c r="D2379" t="s">
        <v>150</v>
      </c>
      <c r="E2379" t="s">
        <v>426</v>
      </c>
      <c r="F2379" t="s">
        <v>49</v>
      </c>
      <c r="G2379">
        <v>94.37</v>
      </c>
      <c r="H2379">
        <v>1</v>
      </c>
      <c r="I2379">
        <v>0</v>
      </c>
      <c r="J2379" t="s">
        <v>35</v>
      </c>
      <c r="K2379" t="s">
        <v>20</v>
      </c>
      <c r="L2379" t="s">
        <v>21</v>
      </c>
      <c r="M2379" t="s">
        <v>36</v>
      </c>
      <c r="N2379" t="s">
        <v>41</v>
      </c>
    </row>
    <row r="2380" spans="1:14" x14ac:dyDescent="0.3">
      <c r="A2380">
        <v>2379</v>
      </c>
      <c r="B2380" t="s">
        <v>37</v>
      </c>
      <c r="C2380" t="s">
        <v>174</v>
      </c>
      <c r="D2380" t="s">
        <v>391</v>
      </c>
      <c r="E2380" t="s">
        <v>152</v>
      </c>
      <c r="F2380" t="s">
        <v>27</v>
      </c>
      <c r="G2380">
        <v>168.36</v>
      </c>
      <c r="H2380">
        <v>2</v>
      </c>
      <c r="I2380">
        <v>0</v>
      </c>
      <c r="J2380" t="s">
        <v>55</v>
      </c>
      <c r="K2380" t="s">
        <v>66</v>
      </c>
      <c r="L2380" t="s">
        <v>21</v>
      </c>
      <c r="M2380" t="s">
        <v>36</v>
      </c>
      <c r="N2380" t="s">
        <v>41</v>
      </c>
    </row>
    <row r="2381" spans="1:14" x14ac:dyDescent="0.3">
      <c r="A2381">
        <v>2380</v>
      </c>
      <c r="B2381" t="s">
        <v>50</v>
      </c>
      <c r="C2381" t="s">
        <v>239</v>
      </c>
      <c r="D2381" t="s">
        <v>287</v>
      </c>
      <c r="E2381" t="s">
        <v>382</v>
      </c>
      <c r="F2381" t="s">
        <v>27</v>
      </c>
      <c r="G2381">
        <v>234.12</v>
      </c>
      <c r="H2381">
        <v>3</v>
      </c>
      <c r="I2381">
        <v>3</v>
      </c>
      <c r="J2381" t="s">
        <v>35</v>
      </c>
      <c r="K2381" t="s">
        <v>44</v>
      </c>
      <c r="L2381" t="s">
        <v>21</v>
      </c>
      <c r="M2381" t="s">
        <v>22</v>
      </c>
      <c r="N2381" t="s">
        <v>23</v>
      </c>
    </row>
    <row r="2382" spans="1:14" x14ac:dyDescent="0.3">
      <c r="A2382">
        <v>2381</v>
      </c>
      <c r="B2382" t="s">
        <v>31</v>
      </c>
      <c r="C2382" t="s">
        <v>79</v>
      </c>
      <c r="D2382" t="s">
        <v>342</v>
      </c>
      <c r="E2382" t="s">
        <v>187</v>
      </c>
      <c r="F2382" t="s">
        <v>49</v>
      </c>
      <c r="G2382">
        <v>60.69</v>
      </c>
      <c r="H2382">
        <v>3</v>
      </c>
      <c r="I2382">
        <v>0</v>
      </c>
      <c r="J2382" t="s">
        <v>28</v>
      </c>
      <c r="K2382" t="s">
        <v>29</v>
      </c>
      <c r="L2382" t="s">
        <v>56</v>
      </c>
      <c r="M2382" t="s">
        <v>36</v>
      </c>
      <c r="N2382" t="s">
        <v>41</v>
      </c>
    </row>
    <row r="2383" spans="1:14" x14ac:dyDescent="0.3">
      <c r="A2383">
        <v>2382</v>
      </c>
      <c r="B2383" t="s">
        <v>37</v>
      </c>
      <c r="C2383" t="s">
        <v>380</v>
      </c>
      <c r="D2383" t="s">
        <v>421</v>
      </c>
      <c r="E2383" t="s">
        <v>84</v>
      </c>
      <c r="F2383" t="s">
        <v>49</v>
      </c>
      <c r="G2383">
        <v>111.23</v>
      </c>
      <c r="H2383">
        <v>1</v>
      </c>
      <c r="I2383">
        <v>0</v>
      </c>
      <c r="J2383" t="s">
        <v>55</v>
      </c>
      <c r="K2383" t="s">
        <v>29</v>
      </c>
      <c r="L2383" t="s">
        <v>60</v>
      </c>
      <c r="M2383" t="s">
        <v>36</v>
      </c>
      <c r="N2383" t="s">
        <v>23</v>
      </c>
    </row>
    <row r="2384" spans="1:14" x14ac:dyDescent="0.3">
      <c r="A2384">
        <v>2383</v>
      </c>
      <c r="B2384" t="s">
        <v>14</v>
      </c>
      <c r="C2384" t="s">
        <v>202</v>
      </c>
      <c r="D2384" t="s">
        <v>111</v>
      </c>
      <c r="E2384" t="s">
        <v>168</v>
      </c>
      <c r="F2384" t="s">
        <v>27</v>
      </c>
      <c r="G2384">
        <v>187.4</v>
      </c>
      <c r="H2384">
        <v>1</v>
      </c>
      <c r="I2384">
        <v>0</v>
      </c>
      <c r="J2384" t="s">
        <v>35</v>
      </c>
      <c r="K2384" t="s">
        <v>20</v>
      </c>
      <c r="L2384" t="s">
        <v>21</v>
      </c>
      <c r="M2384" t="s">
        <v>36</v>
      </c>
      <c r="N2384" t="s">
        <v>41</v>
      </c>
    </row>
    <row r="2385" spans="1:14" x14ac:dyDescent="0.3">
      <c r="A2385">
        <v>2384</v>
      </c>
      <c r="B2385" t="s">
        <v>37</v>
      </c>
      <c r="C2385" t="s">
        <v>391</v>
      </c>
      <c r="D2385" t="s">
        <v>383</v>
      </c>
      <c r="E2385" t="s">
        <v>119</v>
      </c>
      <c r="F2385" t="s">
        <v>54</v>
      </c>
      <c r="G2385">
        <v>508.92</v>
      </c>
      <c r="H2385">
        <v>1</v>
      </c>
      <c r="I2385">
        <v>2</v>
      </c>
      <c r="J2385" t="s">
        <v>94</v>
      </c>
      <c r="K2385" t="s">
        <v>29</v>
      </c>
      <c r="L2385" t="s">
        <v>21</v>
      </c>
      <c r="M2385" t="s">
        <v>36</v>
      </c>
      <c r="N2385" t="s">
        <v>41</v>
      </c>
    </row>
    <row r="2386" spans="1:14" x14ac:dyDescent="0.3">
      <c r="A2386">
        <v>2385</v>
      </c>
      <c r="B2386" t="s">
        <v>14</v>
      </c>
      <c r="C2386" t="s">
        <v>42</v>
      </c>
      <c r="D2386" t="s">
        <v>273</v>
      </c>
      <c r="E2386" t="s">
        <v>57</v>
      </c>
      <c r="F2386" t="s">
        <v>54</v>
      </c>
      <c r="G2386">
        <v>441.02</v>
      </c>
      <c r="H2386">
        <v>1</v>
      </c>
      <c r="I2386">
        <v>0</v>
      </c>
      <c r="J2386" t="s">
        <v>19</v>
      </c>
      <c r="K2386" t="s">
        <v>99</v>
      </c>
      <c r="L2386" t="s">
        <v>21</v>
      </c>
      <c r="M2386" t="s">
        <v>22</v>
      </c>
      <c r="N2386" t="s">
        <v>41</v>
      </c>
    </row>
    <row r="2387" spans="1:14" x14ac:dyDescent="0.3">
      <c r="A2387">
        <v>2386</v>
      </c>
      <c r="B2387" t="s">
        <v>31</v>
      </c>
      <c r="C2387" t="s">
        <v>144</v>
      </c>
      <c r="D2387" t="s">
        <v>102</v>
      </c>
      <c r="E2387" t="s">
        <v>142</v>
      </c>
      <c r="F2387" t="s">
        <v>49</v>
      </c>
      <c r="G2387">
        <v>78.25</v>
      </c>
      <c r="H2387">
        <v>4</v>
      </c>
      <c r="I2387">
        <v>2</v>
      </c>
      <c r="J2387" t="s">
        <v>35</v>
      </c>
      <c r="K2387" t="s">
        <v>66</v>
      </c>
      <c r="L2387" t="s">
        <v>56</v>
      </c>
      <c r="M2387" t="s">
        <v>36</v>
      </c>
      <c r="N2387" t="s">
        <v>23</v>
      </c>
    </row>
    <row r="2388" spans="1:14" x14ac:dyDescent="0.3">
      <c r="A2388">
        <v>2387</v>
      </c>
      <c r="B2388" t="s">
        <v>14</v>
      </c>
      <c r="C2388" t="s">
        <v>74</v>
      </c>
      <c r="D2388" t="s">
        <v>436</v>
      </c>
      <c r="E2388" t="s">
        <v>64</v>
      </c>
      <c r="F2388" t="s">
        <v>54</v>
      </c>
      <c r="G2388">
        <v>370.86</v>
      </c>
      <c r="H2388">
        <v>4</v>
      </c>
      <c r="I2388">
        <v>0</v>
      </c>
      <c r="J2388" t="s">
        <v>55</v>
      </c>
      <c r="K2388" t="s">
        <v>66</v>
      </c>
      <c r="L2388" t="s">
        <v>21</v>
      </c>
      <c r="M2388" t="s">
        <v>22</v>
      </c>
      <c r="N2388" t="s">
        <v>41</v>
      </c>
    </row>
    <row r="2389" spans="1:14" x14ac:dyDescent="0.3">
      <c r="A2389">
        <v>2388</v>
      </c>
      <c r="B2389" t="s">
        <v>37</v>
      </c>
      <c r="C2389" t="s">
        <v>79</v>
      </c>
      <c r="D2389" t="s">
        <v>87</v>
      </c>
      <c r="E2389" t="s">
        <v>386</v>
      </c>
      <c r="F2389" t="s">
        <v>54</v>
      </c>
      <c r="G2389">
        <v>331.26</v>
      </c>
      <c r="H2389">
        <v>2</v>
      </c>
      <c r="I2389">
        <v>0</v>
      </c>
      <c r="J2389" t="s">
        <v>19</v>
      </c>
      <c r="K2389" t="s">
        <v>29</v>
      </c>
      <c r="L2389" t="s">
        <v>21</v>
      </c>
      <c r="M2389" t="s">
        <v>36</v>
      </c>
      <c r="N2389" t="s">
        <v>41</v>
      </c>
    </row>
    <row r="2390" spans="1:14" x14ac:dyDescent="0.3">
      <c r="A2390">
        <v>2389</v>
      </c>
      <c r="B2390" t="s">
        <v>31</v>
      </c>
      <c r="C2390" t="s">
        <v>338</v>
      </c>
      <c r="D2390" t="s">
        <v>77</v>
      </c>
      <c r="E2390" t="s">
        <v>223</v>
      </c>
      <c r="F2390" t="s">
        <v>49</v>
      </c>
      <c r="G2390">
        <v>66.08</v>
      </c>
      <c r="H2390">
        <v>2</v>
      </c>
      <c r="I2390">
        <v>0</v>
      </c>
      <c r="J2390" t="s">
        <v>19</v>
      </c>
      <c r="K2390" t="s">
        <v>20</v>
      </c>
      <c r="L2390" t="s">
        <v>21</v>
      </c>
      <c r="M2390" t="s">
        <v>36</v>
      </c>
      <c r="N2390" t="s">
        <v>95</v>
      </c>
    </row>
    <row r="2391" spans="1:14" x14ac:dyDescent="0.3">
      <c r="A2391">
        <v>2390</v>
      </c>
      <c r="B2391" t="s">
        <v>31</v>
      </c>
      <c r="C2391" t="s">
        <v>195</v>
      </c>
      <c r="D2391" t="s">
        <v>290</v>
      </c>
      <c r="E2391" t="s">
        <v>323</v>
      </c>
      <c r="F2391" t="s">
        <v>27</v>
      </c>
      <c r="G2391">
        <v>125.58</v>
      </c>
      <c r="H2391">
        <v>2</v>
      </c>
      <c r="I2391">
        <v>1</v>
      </c>
      <c r="J2391" t="s">
        <v>94</v>
      </c>
      <c r="K2391" t="s">
        <v>44</v>
      </c>
      <c r="L2391" t="s">
        <v>21</v>
      </c>
      <c r="M2391" t="s">
        <v>22</v>
      </c>
      <c r="N2391" t="s">
        <v>41</v>
      </c>
    </row>
    <row r="2392" spans="1:14" x14ac:dyDescent="0.3">
      <c r="A2392">
        <v>2391</v>
      </c>
      <c r="B2392" t="s">
        <v>37</v>
      </c>
      <c r="C2392" t="s">
        <v>266</v>
      </c>
      <c r="D2392" t="s">
        <v>345</v>
      </c>
      <c r="E2392" t="s">
        <v>413</v>
      </c>
      <c r="F2392" t="s">
        <v>27</v>
      </c>
      <c r="G2392">
        <v>125.62</v>
      </c>
      <c r="H2392">
        <v>1</v>
      </c>
      <c r="I2392">
        <v>0</v>
      </c>
      <c r="J2392" t="s">
        <v>35</v>
      </c>
      <c r="K2392" t="s">
        <v>66</v>
      </c>
      <c r="L2392" t="s">
        <v>21</v>
      </c>
      <c r="M2392" t="s">
        <v>36</v>
      </c>
      <c r="N2392" t="s">
        <v>41</v>
      </c>
    </row>
    <row r="2393" spans="1:14" x14ac:dyDescent="0.3">
      <c r="A2393">
        <v>2392</v>
      </c>
      <c r="B2393" t="s">
        <v>50</v>
      </c>
      <c r="C2393" t="s">
        <v>290</v>
      </c>
      <c r="D2393" t="s">
        <v>261</v>
      </c>
      <c r="E2393" t="s">
        <v>214</v>
      </c>
      <c r="F2393" t="s">
        <v>54</v>
      </c>
      <c r="G2393">
        <v>498.74</v>
      </c>
      <c r="H2393">
        <v>2</v>
      </c>
      <c r="I2393">
        <v>0</v>
      </c>
      <c r="J2393" t="s">
        <v>28</v>
      </c>
      <c r="K2393" t="s">
        <v>66</v>
      </c>
      <c r="L2393" t="s">
        <v>21</v>
      </c>
      <c r="M2393" t="s">
        <v>36</v>
      </c>
      <c r="N2393" t="s">
        <v>45</v>
      </c>
    </row>
    <row r="2394" spans="1:14" x14ac:dyDescent="0.3">
      <c r="A2394">
        <v>2393</v>
      </c>
      <c r="B2394" t="s">
        <v>37</v>
      </c>
      <c r="C2394" t="s">
        <v>245</v>
      </c>
      <c r="D2394" t="s">
        <v>174</v>
      </c>
      <c r="E2394" t="s">
        <v>352</v>
      </c>
      <c r="F2394" t="s">
        <v>49</v>
      </c>
      <c r="G2394">
        <v>118.85</v>
      </c>
      <c r="H2394">
        <v>2</v>
      </c>
      <c r="I2394">
        <v>0</v>
      </c>
      <c r="J2394" t="s">
        <v>28</v>
      </c>
      <c r="K2394" t="s">
        <v>44</v>
      </c>
      <c r="L2394" t="s">
        <v>70</v>
      </c>
      <c r="M2394" t="s">
        <v>36</v>
      </c>
      <c r="N2394" t="s">
        <v>41</v>
      </c>
    </row>
    <row r="2395" spans="1:14" x14ac:dyDescent="0.3">
      <c r="A2395">
        <v>2394</v>
      </c>
      <c r="B2395" t="s">
        <v>14</v>
      </c>
      <c r="C2395" t="s">
        <v>196</v>
      </c>
      <c r="D2395" t="s">
        <v>279</v>
      </c>
      <c r="E2395" t="s">
        <v>87</v>
      </c>
      <c r="F2395" t="s">
        <v>27</v>
      </c>
      <c r="G2395">
        <v>184.55</v>
      </c>
      <c r="H2395">
        <v>2</v>
      </c>
      <c r="I2395">
        <v>0</v>
      </c>
      <c r="J2395" t="s">
        <v>19</v>
      </c>
      <c r="K2395" t="s">
        <v>66</v>
      </c>
      <c r="L2395" t="s">
        <v>56</v>
      </c>
      <c r="M2395" t="s">
        <v>36</v>
      </c>
      <c r="N2395" t="s">
        <v>95</v>
      </c>
    </row>
    <row r="2396" spans="1:14" x14ac:dyDescent="0.3">
      <c r="A2396">
        <v>2395</v>
      </c>
      <c r="B2396" t="s">
        <v>31</v>
      </c>
      <c r="C2396" t="s">
        <v>321</v>
      </c>
      <c r="D2396" t="s">
        <v>273</v>
      </c>
      <c r="E2396" t="s">
        <v>43</v>
      </c>
      <c r="F2396" t="s">
        <v>49</v>
      </c>
      <c r="G2396">
        <v>63.42</v>
      </c>
      <c r="H2396">
        <v>1</v>
      </c>
      <c r="I2396">
        <v>1</v>
      </c>
      <c r="J2396" t="s">
        <v>35</v>
      </c>
      <c r="K2396" t="s">
        <v>20</v>
      </c>
      <c r="L2396" t="s">
        <v>21</v>
      </c>
      <c r="M2396" t="s">
        <v>36</v>
      </c>
      <c r="N2396" t="s">
        <v>95</v>
      </c>
    </row>
    <row r="2397" spans="1:14" x14ac:dyDescent="0.3">
      <c r="A2397">
        <v>2396</v>
      </c>
      <c r="B2397" t="s">
        <v>14</v>
      </c>
      <c r="C2397" t="s">
        <v>358</v>
      </c>
      <c r="D2397" t="s">
        <v>122</v>
      </c>
      <c r="E2397" t="s">
        <v>237</v>
      </c>
      <c r="F2397" t="s">
        <v>54</v>
      </c>
      <c r="G2397">
        <v>304.24</v>
      </c>
      <c r="H2397">
        <v>1</v>
      </c>
      <c r="I2397">
        <v>0</v>
      </c>
      <c r="J2397" t="s">
        <v>94</v>
      </c>
      <c r="K2397" t="s">
        <v>20</v>
      </c>
      <c r="L2397" t="s">
        <v>56</v>
      </c>
      <c r="M2397" t="s">
        <v>22</v>
      </c>
      <c r="N2397" t="s">
        <v>23</v>
      </c>
    </row>
    <row r="2398" spans="1:14" x14ac:dyDescent="0.3">
      <c r="A2398">
        <v>2397</v>
      </c>
      <c r="B2398" t="s">
        <v>50</v>
      </c>
      <c r="C2398" t="s">
        <v>190</v>
      </c>
      <c r="D2398" t="s">
        <v>243</v>
      </c>
      <c r="E2398" t="s">
        <v>229</v>
      </c>
      <c r="F2398" t="s">
        <v>18</v>
      </c>
      <c r="G2398">
        <v>301.42</v>
      </c>
      <c r="H2398">
        <v>4</v>
      </c>
      <c r="I2398">
        <v>0</v>
      </c>
      <c r="J2398" t="s">
        <v>35</v>
      </c>
      <c r="K2398" t="s">
        <v>66</v>
      </c>
      <c r="L2398" t="s">
        <v>21</v>
      </c>
      <c r="M2398" t="s">
        <v>36</v>
      </c>
      <c r="N2398" t="s">
        <v>45</v>
      </c>
    </row>
    <row r="2399" spans="1:14" x14ac:dyDescent="0.3">
      <c r="A2399">
        <v>2398</v>
      </c>
      <c r="B2399" t="s">
        <v>37</v>
      </c>
      <c r="C2399" t="s">
        <v>51</v>
      </c>
      <c r="D2399" t="s">
        <v>52</v>
      </c>
      <c r="E2399" t="s">
        <v>123</v>
      </c>
      <c r="F2399" t="s">
        <v>18</v>
      </c>
      <c r="G2399">
        <v>243.38</v>
      </c>
      <c r="H2399">
        <v>1</v>
      </c>
      <c r="I2399">
        <v>1</v>
      </c>
      <c r="J2399" t="s">
        <v>55</v>
      </c>
      <c r="K2399" t="s">
        <v>99</v>
      </c>
      <c r="L2399" t="s">
        <v>60</v>
      </c>
      <c r="M2399" t="s">
        <v>36</v>
      </c>
      <c r="N2399" t="s">
        <v>23</v>
      </c>
    </row>
    <row r="2400" spans="1:14" x14ac:dyDescent="0.3">
      <c r="A2400">
        <v>2399</v>
      </c>
      <c r="B2400" t="s">
        <v>50</v>
      </c>
      <c r="C2400" t="s">
        <v>353</v>
      </c>
      <c r="D2400" t="s">
        <v>428</v>
      </c>
      <c r="E2400" t="s">
        <v>91</v>
      </c>
      <c r="F2400" t="s">
        <v>18</v>
      </c>
      <c r="G2400">
        <v>348.78</v>
      </c>
      <c r="H2400">
        <v>1</v>
      </c>
      <c r="I2400">
        <v>3</v>
      </c>
      <c r="J2400" t="s">
        <v>94</v>
      </c>
      <c r="K2400" t="s">
        <v>29</v>
      </c>
      <c r="L2400" t="s">
        <v>21</v>
      </c>
      <c r="M2400" t="s">
        <v>22</v>
      </c>
      <c r="N2400" t="s">
        <v>41</v>
      </c>
    </row>
    <row r="2401" spans="1:14" x14ac:dyDescent="0.3">
      <c r="A2401">
        <v>2400</v>
      </c>
      <c r="B2401" t="s">
        <v>37</v>
      </c>
      <c r="C2401" t="s">
        <v>148</v>
      </c>
      <c r="D2401" t="s">
        <v>214</v>
      </c>
      <c r="E2401" t="s">
        <v>17</v>
      </c>
      <c r="F2401" t="s">
        <v>49</v>
      </c>
      <c r="G2401">
        <v>136.02000000000001</v>
      </c>
      <c r="H2401">
        <v>2</v>
      </c>
      <c r="I2401">
        <v>2</v>
      </c>
      <c r="J2401" t="s">
        <v>19</v>
      </c>
      <c r="K2401" t="s">
        <v>20</v>
      </c>
      <c r="L2401" t="s">
        <v>21</v>
      </c>
      <c r="M2401" t="s">
        <v>36</v>
      </c>
      <c r="N2401" t="s">
        <v>45</v>
      </c>
    </row>
    <row r="2402" spans="1:14" x14ac:dyDescent="0.3">
      <c r="A2402">
        <v>2401</v>
      </c>
      <c r="B2402" t="s">
        <v>31</v>
      </c>
      <c r="C2402" t="s">
        <v>244</v>
      </c>
      <c r="D2402" t="s">
        <v>228</v>
      </c>
      <c r="E2402" t="s">
        <v>153</v>
      </c>
      <c r="F2402" t="s">
        <v>18</v>
      </c>
      <c r="G2402">
        <v>229.11</v>
      </c>
      <c r="H2402">
        <v>1</v>
      </c>
      <c r="I2402">
        <v>0</v>
      </c>
      <c r="J2402" t="s">
        <v>19</v>
      </c>
      <c r="K2402" t="s">
        <v>66</v>
      </c>
      <c r="L2402" t="s">
        <v>56</v>
      </c>
      <c r="M2402" t="s">
        <v>36</v>
      </c>
      <c r="N2402" t="s">
        <v>45</v>
      </c>
    </row>
    <row r="2403" spans="1:14" x14ac:dyDescent="0.3">
      <c r="A2403">
        <v>2402</v>
      </c>
      <c r="B2403" t="s">
        <v>50</v>
      </c>
      <c r="C2403" t="s">
        <v>39</v>
      </c>
      <c r="D2403" t="s">
        <v>357</v>
      </c>
      <c r="E2403" t="s">
        <v>40</v>
      </c>
      <c r="F2403" t="s">
        <v>54</v>
      </c>
      <c r="G2403">
        <v>454.89</v>
      </c>
      <c r="H2403">
        <v>2</v>
      </c>
      <c r="I2403">
        <v>1</v>
      </c>
      <c r="J2403" t="s">
        <v>94</v>
      </c>
      <c r="K2403" t="s">
        <v>44</v>
      </c>
      <c r="L2403" t="s">
        <v>60</v>
      </c>
      <c r="M2403" t="s">
        <v>36</v>
      </c>
      <c r="N2403" t="s">
        <v>41</v>
      </c>
    </row>
    <row r="2404" spans="1:14" x14ac:dyDescent="0.3">
      <c r="A2404">
        <v>2403</v>
      </c>
      <c r="B2404" t="s">
        <v>14</v>
      </c>
      <c r="C2404" t="s">
        <v>411</v>
      </c>
      <c r="D2404" t="s">
        <v>152</v>
      </c>
      <c r="E2404" t="s">
        <v>414</v>
      </c>
      <c r="F2404" t="s">
        <v>54</v>
      </c>
      <c r="G2404">
        <v>399.06</v>
      </c>
      <c r="H2404">
        <v>4</v>
      </c>
      <c r="I2404">
        <v>1</v>
      </c>
      <c r="J2404" t="s">
        <v>35</v>
      </c>
      <c r="K2404" t="s">
        <v>29</v>
      </c>
      <c r="L2404" t="s">
        <v>21</v>
      </c>
      <c r="M2404" t="s">
        <v>36</v>
      </c>
      <c r="N2404" t="s">
        <v>41</v>
      </c>
    </row>
    <row r="2405" spans="1:14" x14ac:dyDescent="0.3">
      <c r="A2405">
        <v>2404</v>
      </c>
      <c r="B2405" t="s">
        <v>14</v>
      </c>
      <c r="C2405" t="s">
        <v>399</v>
      </c>
      <c r="D2405" t="s">
        <v>457</v>
      </c>
      <c r="E2405" t="s">
        <v>243</v>
      </c>
      <c r="F2405" t="s">
        <v>27</v>
      </c>
      <c r="G2405">
        <v>182.27</v>
      </c>
      <c r="H2405">
        <v>3</v>
      </c>
      <c r="I2405">
        <v>0</v>
      </c>
      <c r="J2405" t="s">
        <v>55</v>
      </c>
      <c r="K2405" t="s">
        <v>44</v>
      </c>
      <c r="L2405" t="s">
        <v>21</v>
      </c>
      <c r="M2405" t="s">
        <v>22</v>
      </c>
      <c r="N2405" t="s">
        <v>45</v>
      </c>
    </row>
    <row r="2406" spans="1:14" x14ac:dyDescent="0.3">
      <c r="A2406">
        <v>2405</v>
      </c>
      <c r="B2406" t="s">
        <v>37</v>
      </c>
      <c r="C2406" t="s">
        <v>332</v>
      </c>
      <c r="D2406" t="s">
        <v>325</v>
      </c>
      <c r="E2406" t="s">
        <v>215</v>
      </c>
      <c r="F2406" t="s">
        <v>18</v>
      </c>
      <c r="G2406">
        <v>220.15</v>
      </c>
      <c r="H2406">
        <v>1</v>
      </c>
      <c r="I2406">
        <v>0</v>
      </c>
      <c r="J2406" t="s">
        <v>28</v>
      </c>
      <c r="K2406" t="s">
        <v>20</v>
      </c>
      <c r="L2406" t="s">
        <v>56</v>
      </c>
      <c r="M2406" t="s">
        <v>36</v>
      </c>
      <c r="N2406" t="s">
        <v>30</v>
      </c>
    </row>
    <row r="2407" spans="1:14" x14ac:dyDescent="0.3">
      <c r="A2407">
        <v>2406</v>
      </c>
      <c r="B2407" t="s">
        <v>31</v>
      </c>
      <c r="C2407" t="s">
        <v>168</v>
      </c>
      <c r="D2407" t="s">
        <v>252</v>
      </c>
      <c r="E2407" t="s">
        <v>427</v>
      </c>
      <c r="F2407" t="s">
        <v>27</v>
      </c>
      <c r="G2407">
        <v>143.35</v>
      </c>
      <c r="H2407">
        <v>2</v>
      </c>
      <c r="I2407">
        <v>1</v>
      </c>
      <c r="J2407" t="s">
        <v>19</v>
      </c>
      <c r="K2407" t="s">
        <v>66</v>
      </c>
      <c r="L2407" t="s">
        <v>21</v>
      </c>
      <c r="M2407" t="s">
        <v>36</v>
      </c>
      <c r="N2407" t="s">
        <v>23</v>
      </c>
    </row>
    <row r="2408" spans="1:14" x14ac:dyDescent="0.3">
      <c r="A2408">
        <v>2407</v>
      </c>
      <c r="B2408" t="s">
        <v>37</v>
      </c>
      <c r="C2408" t="s">
        <v>320</v>
      </c>
      <c r="D2408" t="s">
        <v>145</v>
      </c>
      <c r="E2408" t="s">
        <v>298</v>
      </c>
      <c r="F2408" t="s">
        <v>18</v>
      </c>
      <c r="G2408">
        <v>308.83999999999997</v>
      </c>
      <c r="H2408">
        <v>2</v>
      </c>
      <c r="I2408">
        <v>1</v>
      </c>
      <c r="J2408" t="s">
        <v>35</v>
      </c>
      <c r="K2408" t="s">
        <v>44</v>
      </c>
      <c r="L2408" t="s">
        <v>21</v>
      </c>
      <c r="M2408" t="s">
        <v>36</v>
      </c>
      <c r="N2408" t="s">
        <v>23</v>
      </c>
    </row>
    <row r="2409" spans="1:14" x14ac:dyDescent="0.3">
      <c r="A2409">
        <v>2408</v>
      </c>
      <c r="B2409" t="s">
        <v>14</v>
      </c>
      <c r="C2409" t="s">
        <v>211</v>
      </c>
      <c r="D2409" t="s">
        <v>237</v>
      </c>
      <c r="E2409" t="s">
        <v>128</v>
      </c>
      <c r="F2409" t="s">
        <v>18</v>
      </c>
      <c r="G2409">
        <v>257.18</v>
      </c>
      <c r="H2409">
        <v>2</v>
      </c>
      <c r="I2409">
        <v>1</v>
      </c>
      <c r="J2409" t="s">
        <v>55</v>
      </c>
      <c r="K2409" t="s">
        <v>66</v>
      </c>
      <c r="L2409" t="s">
        <v>21</v>
      </c>
      <c r="M2409" t="s">
        <v>36</v>
      </c>
      <c r="N2409" t="s">
        <v>41</v>
      </c>
    </row>
    <row r="2410" spans="1:14" x14ac:dyDescent="0.3">
      <c r="A2410">
        <v>2409</v>
      </c>
      <c r="B2410" t="s">
        <v>37</v>
      </c>
      <c r="C2410" t="s">
        <v>73</v>
      </c>
      <c r="D2410" t="s">
        <v>329</v>
      </c>
      <c r="E2410" t="s">
        <v>145</v>
      </c>
      <c r="F2410" t="s">
        <v>49</v>
      </c>
      <c r="G2410">
        <v>102.06</v>
      </c>
      <c r="H2410">
        <v>1</v>
      </c>
      <c r="I2410">
        <v>0</v>
      </c>
      <c r="J2410" t="s">
        <v>28</v>
      </c>
      <c r="K2410" t="s">
        <v>29</v>
      </c>
      <c r="L2410" t="s">
        <v>21</v>
      </c>
      <c r="M2410" t="s">
        <v>36</v>
      </c>
      <c r="N2410" t="s">
        <v>23</v>
      </c>
    </row>
    <row r="2411" spans="1:14" x14ac:dyDescent="0.3">
      <c r="A2411">
        <v>2410</v>
      </c>
      <c r="B2411" t="s">
        <v>37</v>
      </c>
      <c r="C2411" t="s">
        <v>59</v>
      </c>
      <c r="D2411" t="s">
        <v>233</v>
      </c>
      <c r="E2411" t="s">
        <v>128</v>
      </c>
      <c r="F2411" t="s">
        <v>27</v>
      </c>
      <c r="G2411">
        <v>166.4</v>
      </c>
      <c r="H2411">
        <v>4</v>
      </c>
      <c r="I2411">
        <v>0</v>
      </c>
      <c r="J2411" t="s">
        <v>28</v>
      </c>
      <c r="K2411" t="s">
        <v>99</v>
      </c>
      <c r="L2411" t="s">
        <v>21</v>
      </c>
      <c r="M2411" t="s">
        <v>36</v>
      </c>
      <c r="N2411" t="s">
        <v>45</v>
      </c>
    </row>
    <row r="2412" spans="1:14" x14ac:dyDescent="0.3">
      <c r="A2412">
        <v>2411</v>
      </c>
      <c r="B2412" t="s">
        <v>14</v>
      </c>
      <c r="C2412" t="s">
        <v>408</v>
      </c>
      <c r="D2412" t="s">
        <v>220</v>
      </c>
      <c r="E2412" t="s">
        <v>289</v>
      </c>
      <c r="F2412" t="s">
        <v>54</v>
      </c>
      <c r="G2412">
        <v>439.99</v>
      </c>
      <c r="H2412">
        <v>1</v>
      </c>
      <c r="I2412">
        <v>1</v>
      </c>
      <c r="J2412" t="s">
        <v>55</v>
      </c>
      <c r="K2412" t="s">
        <v>99</v>
      </c>
      <c r="L2412" t="s">
        <v>21</v>
      </c>
      <c r="M2412" t="s">
        <v>36</v>
      </c>
      <c r="N2412" t="s">
        <v>95</v>
      </c>
    </row>
    <row r="2413" spans="1:14" x14ac:dyDescent="0.3">
      <c r="A2413">
        <v>2412</v>
      </c>
      <c r="B2413" t="s">
        <v>14</v>
      </c>
      <c r="C2413" t="s">
        <v>259</v>
      </c>
      <c r="D2413" t="s">
        <v>450</v>
      </c>
      <c r="E2413" t="s">
        <v>108</v>
      </c>
      <c r="F2413" t="s">
        <v>27</v>
      </c>
      <c r="G2413">
        <v>177.46</v>
      </c>
      <c r="H2413">
        <v>2</v>
      </c>
      <c r="I2413">
        <v>1</v>
      </c>
      <c r="J2413" t="s">
        <v>35</v>
      </c>
      <c r="K2413" t="s">
        <v>66</v>
      </c>
      <c r="L2413" t="s">
        <v>56</v>
      </c>
      <c r="M2413" t="s">
        <v>36</v>
      </c>
      <c r="N2413" t="s">
        <v>41</v>
      </c>
    </row>
    <row r="2414" spans="1:14" x14ac:dyDescent="0.3">
      <c r="A2414">
        <v>2413</v>
      </c>
      <c r="B2414" t="s">
        <v>50</v>
      </c>
      <c r="C2414" t="s">
        <v>287</v>
      </c>
      <c r="D2414" t="s">
        <v>172</v>
      </c>
      <c r="E2414" t="s">
        <v>262</v>
      </c>
      <c r="F2414" t="s">
        <v>49</v>
      </c>
      <c r="G2414">
        <v>155.94999999999999</v>
      </c>
      <c r="H2414">
        <v>3</v>
      </c>
      <c r="I2414">
        <v>0</v>
      </c>
      <c r="J2414" t="s">
        <v>28</v>
      </c>
      <c r="K2414" t="s">
        <v>44</v>
      </c>
      <c r="L2414" t="s">
        <v>56</v>
      </c>
      <c r="M2414" t="s">
        <v>22</v>
      </c>
      <c r="N2414" t="s">
        <v>30</v>
      </c>
    </row>
    <row r="2415" spans="1:14" x14ac:dyDescent="0.3">
      <c r="A2415">
        <v>2414</v>
      </c>
      <c r="B2415" t="s">
        <v>14</v>
      </c>
      <c r="C2415" t="s">
        <v>330</v>
      </c>
      <c r="D2415" t="s">
        <v>348</v>
      </c>
      <c r="E2415" t="s">
        <v>477</v>
      </c>
      <c r="F2415" t="s">
        <v>54</v>
      </c>
      <c r="G2415">
        <v>262.38</v>
      </c>
      <c r="H2415">
        <v>2</v>
      </c>
      <c r="I2415">
        <v>1</v>
      </c>
      <c r="J2415" t="s">
        <v>35</v>
      </c>
      <c r="K2415" t="s">
        <v>44</v>
      </c>
      <c r="L2415" t="s">
        <v>56</v>
      </c>
      <c r="M2415" t="s">
        <v>36</v>
      </c>
      <c r="N2415" t="s">
        <v>41</v>
      </c>
    </row>
    <row r="2416" spans="1:14" x14ac:dyDescent="0.3">
      <c r="A2416">
        <v>2415</v>
      </c>
      <c r="B2416" t="s">
        <v>37</v>
      </c>
      <c r="C2416" t="s">
        <v>189</v>
      </c>
      <c r="D2416" t="s">
        <v>137</v>
      </c>
      <c r="E2416" t="s">
        <v>385</v>
      </c>
      <c r="F2416" t="s">
        <v>49</v>
      </c>
      <c r="G2416">
        <v>102.61</v>
      </c>
      <c r="H2416">
        <v>2</v>
      </c>
      <c r="I2416">
        <v>0</v>
      </c>
      <c r="J2416" t="s">
        <v>28</v>
      </c>
      <c r="K2416" t="s">
        <v>20</v>
      </c>
      <c r="L2416" t="s">
        <v>56</v>
      </c>
      <c r="M2416" t="s">
        <v>22</v>
      </c>
      <c r="N2416" t="s">
        <v>41</v>
      </c>
    </row>
    <row r="2417" spans="1:14" x14ac:dyDescent="0.3">
      <c r="A2417">
        <v>2416</v>
      </c>
      <c r="B2417" t="s">
        <v>50</v>
      </c>
      <c r="C2417" t="s">
        <v>304</v>
      </c>
      <c r="D2417" t="s">
        <v>117</v>
      </c>
      <c r="E2417" t="s">
        <v>80</v>
      </c>
      <c r="F2417" t="s">
        <v>49</v>
      </c>
      <c r="G2417">
        <v>125.12</v>
      </c>
      <c r="H2417">
        <v>4</v>
      </c>
      <c r="I2417">
        <v>0</v>
      </c>
      <c r="J2417" t="s">
        <v>55</v>
      </c>
      <c r="K2417" t="s">
        <v>29</v>
      </c>
      <c r="L2417" t="s">
        <v>21</v>
      </c>
      <c r="M2417" t="s">
        <v>36</v>
      </c>
      <c r="N2417" t="s">
        <v>23</v>
      </c>
    </row>
    <row r="2418" spans="1:14" x14ac:dyDescent="0.3">
      <c r="A2418">
        <v>2417</v>
      </c>
      <c r="B2418" t="s">
        <v>50</v>
      </c>
      <c r="C2418" t="s">
        <v>423</v>
      </c>
      <c r="D2418" t="s">
        <v>380</v>
      </c>
      <c r="E2418" t="s">
        <v>219</v>
      </c>
      <c r="F2418" t="s">
        <v>54</v>
      </c>
      <c r="G2418">
        <v>580.36</v>
      </c>
      <c r="H2418">
        <v>1</v>
      </c>
      <c r="I2418">
        <v>0</v>
      </c>
      <c r="J2418" t="s">
        <v>28</v>
      </c>
      <c r="K2418" t="s">
        <v>99</v>
      </c>
      <c r="L2418" t="s">
        <v>60</v>
      </c>
      <c r="M2418" t="s">
        <v>36</v>
      </c>
      <c r="N2418" t="s">
        <v>41</v>
      </c>
    </row>
    <row r="2419" spans="1:14" x14ac:dyDescent="0.3">
      <c r="A2419">
        <v>2418</v>
      </c>
      <c r="B2419" t="s">
        <v>50</v>
      </c>
      <c r="C2419" t="s">
        <v>436</v>
      </c>
      <c r="D2419" t="s">
        <v>75</v>
      </c>
      <c r="E2419" t="s">
        <v>207</v>
      </c>
      <c r="F2419" t="s">
        <v>27</v>
      </c>
      <c r="G2419">
        <v>231.88</v>
      </c>
      <c r="H2419">
        <v>3</v>
      </c>
      <c r="I2419">
        <v>0</v>
      </c>
      <c r="J2419" t="s">
        <v>19</v>
      </c>
      <c r="K2419" t="s">
        <v>20</v>
      </c>
      <c r="L2419" t="s">
        <v>21</v>
      </c>
      <c r="M2419" t="s">
        <v>36</v>
      </c>
      <c r="N2419" t="s">
        <v>41</v>
      </c>
    </row>
    <row r="2420" spans="1:14" x14ac:dyDescent="0.3">
      <c r="A2420">
        <v>2419</v>
      </c>
      <c r="B2420" t="s">
        <v>31</v>
      </c>
      <c r="C2420" t="s">
        <v>358</v>
      </c>
      <c r="D2420" t="s">
        <v>379</v>
      </c>
      <c r="E2420" t="s">
        <v>53</v>
      </c>
      <c r="F2420" t="s">
        <v>49</v>
      </c>
      <c r="G2420">
        <v>99.41</v>
      </c>
      <c r="H2420">
        <v>3</v>
      </c>
      <c r="I2420">
        <v>3</v>
      </c>
      <c r="J2420" t="s">
        <v>94</v>
      </c>
      <c r="K2420" t="s">
        <v>99</v>
      </c>
      <c r="L2420" t="s">
        <v>60</v>
      </c>
      <c r="M2420" t="s">
        <v>36</v>
      </c>
      <c r="N2420" t="s">
        <v>41</v>
      </c>
    </row>
    <row r="2421" spans="1:14" x14ac:dyDescent="0.3">
      <c r="A2421">
        <v>2420</v>
      </c>
      <c r="B2421" t="s">
        <v>50</v>
      </c>
      <c r="C2421" t="s">
        <v>352</v>
      </c>
      <c r="D2421" t="s">
        <v>262</v>
      </c>
      <c r="E2421" t="s">
        <v>410</v>
      </c>
      <c r="F2421" t="s">
        <v>27</v>
      </c>
      <c r="G2421">
        <v>221.39</v>
      </c>
      <c r="H2421">
        <v>2</v>
      </c>
      <c r="I2421">
        <v>2</v>
      </c>
      <c r="J2421" t="s">
        <v>55</v>
      </c>
      <c r="K2421" t="s">
        <v>44</v>
      </c>
      <c r="L2421" t="s">
        <v>56</v>
      </c>
      <c r="M2421" t="s">
        <v>36</v>
      </c>
      <c r="N2421" t="s">
        <v>23</v>
      </c>
    </row>
    <row r="2422" spans="1:14" x14ac:dyDescent="0.3">
      <c r="A2422">
        <v>2421</v>
      </c>
      <c r="B2422" t="s">
        <v>50</v>
      </c>
      <c r="C2422" t="s">
        <v>457</v>
      </c>
      <c r="D2422" t="s">
        <v>381</v>
      </c>
      <c r="E2422" t="s">
        <v>175</v>
      </c>
      <c r="F2422" t="s">
        <v>54</v>
      </c>
      <c r="G2422">
        <v>583.57000000000005</v>
      </c>
      <c r="H2422">
        <v>1</v>
      </c>
      <c r="I2422">
        <v>0</v>
      </c>
      <c r="J2422" t="s">
        <v>94</v>
      </c>
      <c r="K2422" t="s">
        <v>99</v>
      </c>
      <c r="L2422" t="s">
        <v>56</v>
      </c>
      <c r="M2422" t="s">
        <v>36</v>
      </c>
      <c r="N2422" t="s">
        <v>41</v>
      </c>
    </row>
    <row r="2423" spans="1:14" x14ac:dyDescent="0.3">
      <c r="A2423">
        <v>2422</v>
      </c>
      <c r="B2423" t="s">
        <v>14</v>
      </c>
      <c r="C2423" t="s">
        <v>377</v>
      </c>
      <c r="D2423" t="s">
        <v>180</v>
      </c>
      <c r="E2423" t="s">
        <v>245</v>
      </c>
      <c r="F2423" t="s">
        <v>49</v>
      </c>
      <c r="G2423">
        <v>95.47</v>
      </c>
      <c r="H2423">
        <v>1</v>
      </c>
      <c r="I2423">
        <v>0</v>
      </c>
      <c r="J2423" t="s">
        <v>28</v>
      </c>
      <c r="K2423" t="s">
        <v>66</v>
      </c>
      <c r="L2423" t="s">
        <v>21</v>
      </c>
      <c r="M2423" t="s">
        <v>36</v>
      </c>
      <c r="N2423" t="s">
        <v>41</v>
      </c>
    </row>
    <row r="2424" spans="1:14" x14ac:dyDescent="0.3">
      <c r="A2424">
        <v>2423</v>
      </c>
      <c r="B2424" t="s">
        <v>50</v>
      </c>
      <c r="C2424" t="s">
        <v>126</v>
      </c>
      <c r="D2424" t="s">
        <v>281</v>
      </c>
      <c r="E2424" t="s">
        <v>91</v>
      </c>
      <c r="F2424" t="s">
        <v>18</v>
      </c>
      <c r="G2424">
        <v>232.75</v>
      </c>
      <c r="H2424">
        <v>1</v>
      </c>
      <c r="I2424">
        <v>0</v>
      </c>
      <c r="J2424" t="s">
        <v>94</v>
      </c>
      <c r="K2424" t="s">
        <v>29</v>
      </c>
      <c r="L2424" t="s">
        <v>70</v>
      </c>
      <c r="M2424" t="s">
        <v>36</v>
      </c>
      <c r="N2424" t="s">
        <v>41</v>
      </c>
    </row>
    <row r="2425" spans="1:14" x14ac:dyDescent="0.3">
      <c r="A2425">
        <v>2424</v>
      </c>
      <c r="B2425" t="s">
        <v>37</v>
      </c>
      <c r="C2425" t="s">
        <v>160</v>
      </c>
      <c r="D2425" t="s">
        <v>117</v>
      </c>
      <c r="E2425" t="s">
        <v>335</v>
      </c>
      <c r="F2425" t="s">
        <v>49</v>
      </c>
      <c r="G2425">
        <v>108</v>
      </c>
      <c r="H2425">
        <v>1</v>
      </c>
      <c r="I2425">
        <v>0</v>
      </c>
      <c r="J2425" t="s">
        <v>28</v>
      </c>
      <c r="K2425" t="s">
        <v>44</v>
      </c>
      <c r="L2425" t="s">
        <v>21</v>
      </c>
      <c r="M2425" t="s">
        <v>36</v>
      </c>
      <c r="N2425" t="s">
        <v>23</v>
      </c>
    </row>
    <row r="2426" spans="1:14" x14ac:dyDescent="0.3">
      <c r="A2426">
        <v>2425</v>
      </c>
      <c r="B2426" t="s">
        <v>31</v>
      </c>
      <c r="C2426" t="s">
        <v>339</v>
      </c>
      <c r="D2426" t="s">
        <v>111</v>
      </c>
      <c r="E2426" t="s">
        <v>46</v>
      </c>
      <c r="F2426" t="s">
        <v>18</v>
      </c>
      <c r="G2426">
        <v>205.31</v>
      </c>
      <c r="H2426">
        <v>3</v>
      </c>
      <c r="I2426">
        <v>0</v>
      </c>
      <c r="J2426" t="s">
        <v>19</v>
      </c>
      <c r="K2426" t="s">
        <v>44</v>
      </c>
      <c r="L2426" t="s">
        <v>21</v>
      </c>
      <c r="M2426" t="s">
        <v>22</v>
      </c>
      <c r="N2426" t="s">
        <v>41</v>
      </c>
    </row>
    <row r="2427" spans="1:14" x14ac:dyDescent="0.3">
      <c r="A2427">
        <v>2426</v>
      </c>
      <c r="B2427" t="s">
        <v>14</v>
      </c>
      <c r="C2427" t="s">
        <v>144</v>
      </c>
      <c r="D2427" t="s">
        <v>102</v>
      </c>
      <c r="E2427" t="s">
        <v>336</v>
      </c>
      <c r="F2427" t="s">
        <v>54</v>
      </c>
      <c r="G2427">
        <v>419.94</v>
      </c>
      <c r="H2427">
        <v>4</v>
      </c>
      <c r="I2427">
        <v>0</v>
      </c>
      <c r="J2427" t="s">
        <v>19</v>
      </c>
      <c r="K2427" t="s">
        <v>29</v>
      </c>
      <c r="L2427" t="s">
        <v>60</v>
      </c>
      <c r="M2427" t="s">
        <v>36</v>
      </c>
      <c r="N2427" t="s">
        <v>41</v>
      </c>
    </row>
    <row r="2428" spans="1:14" x14ac:dyDescent="0.3">
      <c r="A2428">
        <v>2427</v>
      </c>
      <c r="B2428" t="s">
        <v>31</v>
      </c>
      <c r="C2428" t="s">
        <v>38</v>
      </c>
      <c r="D2428" t="s">
        <v>193</v>
      </c>
      <c r="E2428" t="s">
        <v>115</v>
      </c>
      <c r="F2428" t="s">
        <v>18</v>
      </c>
      <c r="G2428">
        <v>213.83</v>
      </c>
      <c r="H2428">
        <v>1</v>
      </c>
      <c r="I2428">
        <v>2</v>
      </c>
      <c r="J2428" t="s">
        <v>35</v>
      </c>
      <c r="K2428" t="s">
        <v>29</v>
      </c>
      <c r="L2428" t="s">
        <v>56</v>
      </c>
      <c r="M2428" t="s">
        <v>36</v>
      </c>
      <c r="N2428" t="s">
        <v>23</v>
      </c>
    </row>
    <row r="2429" spans="1:14" x14ac:dyDescent="0.3">
      <c r="A2429">
        <v>2428</v>
      </c>
      <c r="B2429" t="s">
        <v>14</v>
      </c>
      <c r="C2429" t="s">
        <v>203</v>
      </c>
      <c r="D2429" t="s">
        <v>410</v>
      </c>
      <c r="E2429" t="s">
        <v>76</v>
      </c>
      <c r="F2429" t="s">
        <v>27</v>
      </c>
      <c r="G2429">
        <v>180.77</v>
      </c>
      <c r="H2429">
        <v>1</v>
      </c>
      <c r="I2429">
        <v>3</v>
      </c>
      <c r="J2429" t="s">
        <v>28</v>
      </c>
      <c r="K2429" t="s">
        <v>20</v>
      </c>
      <c r="L2429" t="s">
        <v>56</v>
      </c>
      <c r="M2429" t="s">
        <v>36</v>
      </c>
      <c r="N2429" t="s">
        <v>41</v>
      </c>
    </row>
    <row r="2430" spans="1:14" x14ac:dyDescent="0.3">
      <c r="A2430">
        <v>2429</v>
      </c>
      <c r="B2430" t="s">
        <v>31</v>
      </c>
      <c r="C2430" t="s">
        <v>197</v>
      </c>
      <c r="D2430" t="s">
        <v>228</v>
      </c>
      <c r="E2430" t="s">
        <v>230</v>
      </c>
      <c r="F2430" t="s">
        <v>27</v>
      </c>
      <c r="G2430">
        <v>168.56</v>
      </c>
      <c r="H2430">
        <v>4</v>
      </c>
      <c r="I2430">
        <v>1</v>
      </c>
      <c r="J2430" t="s">
        <v>28</v>
      </c>
      <c r="K2430" t="s">
        <v>20</v>
      </c>
      <c r="L2430" t="s">
        <v>60</v>
      </c>
      <c r="M2430" t="s">
        <v>36</v>
      </c>
      <c r="N2430" t="s">
        <v>41</v>
      </c>
    </row>
    <row r="2431" spans="1:14" x14ac:dyDescent="0.3">
      <c r="A2431">
        <v>2430</v>
      </c>
      <c r="B2431" t="s">
        <v>37</v>
      </c>
      <c r="C2431" t="s">
        <v>217</v>
      </c>
      <c r="D2431" t="s">
        <v>378</v>
      </c>
      <c r="E2431" t="s">
        <v>157</v>
      </c>
      <c r="F2431" t="s">
        <v>54</v>
      </c>
      <c r="G2431">
        <v>548.17999999999995</v>
      </c>
      <c r="H2431">
        <v>2</v>
      </c>
      <c r="I2431">
        <v>0</v>
      </c>
      <c r="J2431" t="s">
        <v>28</v>
      </c>
      <c r="K2431" t="s">
        <v>29</v>
      </c>
      <c r="L2431" t="s">
        <v>21</v>
      </c>
      <c r="M2431" t="s">
        <v>36</v>
      </c>
      <c r="N2431" t="s">
        <v>30</v>
      </c>
    </row>
    <row r="2432" spans="1:14" x14ac:dyDescent="0.3">
      <c r="A2432">
        <v>2431</v>
      </c>
      <c r="B2432" t="s">
        <v>50</v>
      </c>
      <c r="C2432" t="s">
        <v>109</v>
      </c>
      <c r="D2432" t="s">
        <v>294</v>
      </c>
      <c r="E2432" t="s">
        <v>48</v>
      </c>
      <c r="F2432" t="s">
        <v>49</v>
      </c>
      <c r="G2432">
        <v>101.55</v>
      </c>
      <c r="H2432">
        <v>2</v>
      </c>
      <c r="I2432">
        <v>0</v>
      </c>
      <c r="J2432" t="s">
        <v>28</v>
      </c>
      <c r="K2432" t="s">
        <v>20</v>
      </c>
      <c r="L2432" t="s">
        <v>70</v>
      </c>
      <c r="M2432" t="s">
        <v>36</v>
      </c>
      <c r="N2432" t="s">
        <v>41</v>
      </c>
    </row>
    <row r="2433" spans="1:14" x14ac:dyDescent="0.3">
      <c r="A2433">
        <v>2432</v>
      </c>
      <c r="B2433" t="s">
        <v>37</v>
      </c>
      <c r="C2433" t="s">
        <v>128</v>
      </c>
      <c r="D2433" t="s">
        <v>360</v>
      </c>
      <c r="E2433" t="s">
        <v>431</v>
      </c>
      <c r="F2433" t="s">
        <v>18</v>
      </c>
      <c r="G2433">
        <v>271.11</v>
      </c>
      <c r="H2433">
        <v>1</v>
      </c>
      <c r="I2433">
        <v>1</v>
      </c>
      <c r="J2433" t="s">
        <v>19</v>
      </c>
      <c r="K2433" t="s">
        <v>99</v>
      </c>
      <c r="L2433" t="s">
        <v>21</v>
      </c>
      <c r="M2433" t="s">
        <v>36</v>
      </c>
      <c r="N2433" t="s">
        <v>41</v>
      </c>
    </row>
    <row r="2434" spans="1:14" x14ac:dyDescent="0.3">
      <c r="A2434">
        <v>2433</v>
      </c>
      <c r="B2434" t="s">
        <v>31</v>
      </c>
      <c r="C2434" t="s">
        <v>140</v>
      </c>
      <c r="D2434" t="s">
        <v>282</v>
      </c>
      <c r="E2434" t="s">
        <v>279</v>
      </c>
      <c r="F2434" t="s">
        <v>27</v>
      </c>
      <c r="G2434">
        <v>155.68</v>
      </c>
      <c r="H2434">
        <v>1</v>
      </c>
      <c r="I2434">
        <v>0</v>
      </c>
      <c r="J2434" t="s">
        <v>35</v>
      </c>
      <c r="K2434" t="s">
        <v>66</v>
      </c>
      <c r="L2434" t="s">
        <v>56</v>
      </c>
      <c r="M2434" t="s">
        <v>22</v>
      </c>
      <c r="N2434" t="s">
        <v>30</v>
      </c>
    </row>
    <row r="2435" spans="1:14" x14ac:dyDescent="0.3">
      <c r="A2435">
        <v>2434</v>
      </c>
      <c r="B2435" t="s">
        <v>14</v>
      </c>
      <c r="C2435" t="s">
        <v>209</v>
      </c>
      <c r="D2435" t="s">
        <v>392</v>
      </c>
      <c r="E2435" t="s">
        <v>190</v>
      </c>
      <c r="F2435" t="s">
        <v>49</v>
      </c>
      <c r="G2435">
        <v>118.9</v>
      </c>
      <c r="H2435">
        <v>1</v>
      </c>
      <c r="I2435">
        <v>0</v>
      </c>
      <c r="J2435" t="s">
        <v>28</v>
      </c>
      <c r="K2435" t="s">
        <v>44</v>
      </c>
      <c r="L2435" t="s">
        <v>21</v>
      </c>
      <c r="M2435" t="s">
        <v>36</v>
      </c>
      <c r="N2435" t="s">
        <v>23</v>
      </c>
    </row>
    <row r="2436" spans="1:14" x14ac:dyDescent="0.3">
      <c r="A2436">
        <v>2435</v>
      </c>
      <c r="B2436" t="s">
        <v>14</v>
      </c>
      <c r="C2436" t="s">
        <v>178</v>
      </c>
      <c r="D2436" t="s">
        <v>233</v>
      </c>
      <c r="E2436" t="s">
        <v>434</v>
      </c>
      <c r="F2436" t="s">
        <v>49</v>
      </c>
      <c r="G2436">
        <v>65.86</v>
      </c>
      <c r="H2436">
        <v>1</v>
      </c>
      <c r="I2436">
        <v>0</v>
      </c>
      <c r="J2436" t="s">
        <v>19</v>
      </c>
      <c r="K2436" t="s">
        <v>66</v>
      </c>
      <c r="L2436" t="s">
        <v>21</v>
      </c>
      <c r="M2436" t="s">
        <v>36</v>
      </c>
      <c r="N2436" t="s">
        <v>41</v>
      </c>
    </row>
    <row r="2437" spans="1:14" x14ac:dyDescent="0.3">
      <c r="A2437">
        <v>2436</v>
      </c>
      <c r="B2437" t="s">
        <v>37</v>
      </c>
      <c r="C2437" t="s">
        <v>32</v>
      </c>
      <c r="D2437" t="s">
        <v>78</v>
      </c>
      <c r="E2437" t="s">
        <v>433</v>
      </c>
      <c r="F2437" t="s">
        <v>49</v>
      </c>
      <c r="G2437">
        <v>88.48</v>
      </c>
      <c r="H2437">
        <v>3</v>
      </c>
      <c r="I2437">
        <v>0</v>
      </c>
      <c r="J2437" t="s">
        <v>94</v>
      </c>
      <c r="K2437" t="s">
        <v>99</v>
      </c>
      <c r="L2437" t="s">
        <v>21</v>
      </c>
      <c r="M2437" t="s">
        <v>36</v>
      </c>
      <c r="N2437" t="s">
        <v>23</v>
      </c>
    </row>
    <row r="2438" spans="1:14" x14ac:dyDescent="0.3">
      <c r="A2438">
        <v>2437</v>
      </c>
      <c r="B2438" t="s">
        <v>31</v>
      </c>
      <c r="C2438" t="s">
        <v>338</v>
      </c>
      <c r="D2438" t="s">
        <v>138</v>
      </c>
      <c r="E2438" t="s">
        <v>123</v>
      </c>
      <c r="F2438" t="s">
        <v>49</v>
      </c>
      <c r="G2438">
        <v>62.7</v>
      </c>
      <c r="H2438">
        <v>1</v>
      </c>
      <c r="I2438">
        <v>1</v>
      </c>
      <c r="J2438" t="s">
        <v>28</v>
      </c>
      <c r="K2438" t="s">
        <v>20</v>
      </c>
      <c r="L2438" t="s">
        <v>21</v>
      </c>
      <c r="M2438" t="s">
        <v>36</v>
      </c>
      <c r="N2438" t="s">
        <v>41</v>
      </c>
    </row>
    <row r="2439" spans="1:14" x14ac:dyDescent="0.3">
      <c r="A2439">
        <v>2438</v>
      </c>
      <c r="B2439" t="s">
        <v>14</v>
      </c>
      <c r="C2439" t="s">
        <v>110</v>
      </c>
      <c r="D2439" t="s">
        <v>233</v>
      </c>
      <c r="E2439" t="s">
        <v>454</v>
      </c>
      <c r="F2439" t="s">
        <v>49</v>
      </c>
      <c r="G2439">
        <v>60.81</v>
      </c>
      <c r="H2439">
        <v>1</v>
      </c>
      <c r="I2439">
        <v>1</v>
      </c>
      <c r="J2439" t="s">
        <v>55</v>
      </c>
      <c r="K2439" t="s">
        <v>99</v>
      </c>
      <c r="L2439" t="s">
        <v>21</v>
      </c>
      <c r="M2439" t="s">
        <v>22</v>
      </c>
      <c r="N2439" t="s">
        <v>95</v>
      </c>
    </row>
    <row r="2440" spans="1:14" x14ac:dyDescent="0.3">
      <c r="A2440">
        <v>2439</v>
      </c>
      <c r="B2440" t="s">
        <v>50</v>
      </c>
      <c r="C2440" t="s">
        <v>57</v>
      </c>
      <c r="D2440" t="s">
        <v>409</v>
      </c>
      <c r="E2440" t="s">
        <v>461</v>
      </c>
      <c r="F2440" t="s">
        <v>18</v>
      </c>
      <c r="G2440">
        <v>268.98</v>
      </c>
      <c r="H2440">
        <v>4</v>
      </c>
      <c r="I2440">
        <v>0</v>
      </c>
      <c r="J2440" t="s">
        <v>35</v>
      </c>
      <c r="K2440" t="s">
        <v>99</v>
      </c>
      <c r="L2440" t="s">
        <v>60</v>
      </c>
      <c r="M2440" t="s">
        <v>36</v>
      </c>
      <c r="N2440" t="s">
        <v>41</v>
      </c>
    </row>
    <row r="2441" spans="1:14" x14ac:dyDescent="0.3">
      <c r="A2441">
        <v>2440</v>
      </c>
      <c r="B2441" t="s">
        <v>31</v>
      </c>
      <c r="C2441" t="s">
        <v>240</v>
      </c>
      <c r="D2441" t="s">
        <v>373</v>
      </c>
      <c r="E2441" t="s">
        <v>34</v>
      </c>
      <c r="F2441" t="s">
        <v>18</v>
      </c>
      <c r="G2441">
        <v>207.68</v>
      </c>
      <c r="H2441">
        <v>2</v>
      </c>
      <c r="I2441">
        <v>0</v>
      </c>
      <c r="J2441" t="s">
        <v>94</v>
      </c>
      <c r="K2441" t="s">
        <v>29</v>
      </c>
      <c r="L2441" t="s">
        <v>56</v>
      </c>
      <c r="M2441" t="s">
        <v>22</v>
      </c>
      <c r="N2441" t="s">
        <v>41</v>
      </c>
    </row>
    <row r="2442" spans="1:14" x14ac:dyDescent="0.3">
      <c r="A2442">
        <v>2441</v>
      </c>
      <c r="B2442" t="s">
        <v>31</v>
      </c>
      <c r="C2442" t="s">
        <v>89</v>
      </c>
      <c r="D2442" t="s">
        <v>396</v>
      </c>
      <c r="E2442" t="s">
        <v>334</v>
      </c>
      <c r="F2442" t="s">
        <v>27</v>
      </c>
      <c r="G2442">
        <v>102.49</v>
      </c>
      <c r="H2442">
        <v>2</v>
      </c>
      <c r="I2442">
        <v>1</v>
      </c>
      <c r="J2442" t="s">
        <v>55</v>
      </c>
      <c r="K2442" t="s">
        <v>20</v>
      </c>
      <c r="L2442" t="s">
        <v>21</v>
      </c>
      <c r="M2442" t="s">
        <v>36</v>
      </c>
      <c r="N2442" t="s">
        <v>23</v>
      </c>
    </row>
    <row r="2443" spans="1:14" x14ac:dyDescent="0.3">
      <c r="A2443">
        <v>2442</v>
      </c>
      <c r="B2443" t="s">
        <v>14</v>
      </c>
      <c r="C2443" t="s">
        <v>368</v>
      </c>
      <c r="D2443" t="s">
        <v>264</v>
      </c>
      <c r="E2443" t="s">
        <v>341</v>
      </c>
      <c r="F2443" t="s">
        <v>49</v>
      </c>
      <c r="G2443">
        <v>84.31</v>
      </c>
      <c r="H2443">
        <v>2</v>
      </c>
      <c r="I2443">
        <v>0</v>
      </c>
      <c r="J2443" t="s">
        <v>28</v>
      </c>
      <c r="K2443" t="s">
        <v>20</v>
      </c>
      <c r="L2443" t="s">
        <v>60</v>
      </c>
      <c r="M2443" t="s">
        <v>36</v>
      </c>
      <c r="N2443" t="s">
        <v>23</v>
      </c>
    </row>
    <row r="2444" spans="1:14" x14ac:dyDescent="0.3">
      <c r="A2444">
        <v>2443</v>
      </c>
      <c r="B2444" t="s">
        <v>37</v>
      </c>
      <c r="C2444" t="s">
        <v>305</v>
      </c>
      <c r="D2444" t="s">
        <v>152</v>
      </c>
      <c r="E2444" t="s">
        <v>171</v>
      </c>
      <c r="F2444" t="s">
        <v>49</v>
      </c>
      <c r="G2444">
        <v>143.55000000000001</v>
      </c>
      <c r="H2444">
        <v>2</v>
      </c>
      <c r="I2444">
        <v>0</v>
      </c>
      <c r="J2444" t="s">
        <v>19</v>
      </c>
      <c r="K2444" t="s">
        <v>44</v>
      </c>
      <c r="L2444" t="s">
        <v>21</v>
      </c>
      <c r="M2444" t="s">
        <v>36</v>
      </c>
      <c r="N2444" t="s">
        <v>95</v>
      </c>
    </row>
    <row r="2445" spans="1:14" x14ac:dyDescent="0.3">
      <c r="A2445">
        <v>2444</v>
      </c>
      <c r="B2445" t="s">
        <v>31</v>
      </c>
      <c r="C2445" t="s">
        <v>382</v>
      </c>
      <c r="D2445" t="s">
        <v>394</v>
      </c>
      <c r="E2445" t="s">
        <v>177</v>
      </c>
      <c r="F2445" t="s">
        <v>54</v>
      </c>
      <c r="G2445">
        <v>299.13</v>
      </c>
      <c r="H2445">
        <v>1</v>
      </c>
      <c r="I2445">
        <v>1</v>
      </c>
      <c r="J2445" t="s">
        <v>19</v>
      </c>
      <c r="K2445" t="s">
        <v>29</v>
      </c>
      <c r="L2445" t="s">
        <v>21</v>
      </c>
      <c r="M2445" t="s">
        <v>36</v>
      </c>
      <c r="N2445" t="s">
        <v>41</v>
      </c>
    </row>
    <row r="2446" spans="1:14" x14ac:dyDescent="0.3">
      <c r="A2446">
        <v>2445</v>
      </c>
      <c r="B2446" t="s">
        <v>50</v>
      </c>
      <c r="C2446" t="s">
        <v>303</v>
      </c>
      <c r="D2446" t="s">
        <v>286</v>
      </c>
      <c r="E2446" t="s">
        <v>116</v>
      </c>
      <c r="F2446" t="s">
        <v>49</v>
      </c>
      <c r="G2446">
        <v>82.81</v>
      </c>
      <c r="H2446">
        <v>2</v>
      </c>
      <c r="I2446">
        <v>0</v>
      </c>
      <c r="J2446" t="s">
        <v>55</v>
      </c>
      <c r="K2446" t="s">
        <v>44</v>
      </c>
      <c r="L2446" t="s">
        <v>56</v>
      </c>
      <c r="M2446" t="s">
        <v>36</v>
      </c>
      <c r="N2446" t="s">
        <v>41</v>
      </c>
    </row>
    <row r="2447" spans="1:14" x14ac:dyDescent="0.3">
      <c r="A2447">
        <v>2446</v>
      </c>
      <c r="B2447" t="s">
        <v>31</v>
      </c>
      <c r="C2447" t="s">
        <v>58</v>
      </c>
      <c r="D2447" t="s">
        <v>327</v>
      </c>
      <c r="E2447" t="s">
        <v>129</v>
      </c>
      <c r="F2447" t="s">
        <v>18</v>
      </c>
      <c r="G2447">
        <v>193.13</v>
      </c>
      <c r="H2447">
        <v>2</v>
      </c>
      <c r="I2447">
        <v>1</v>
      </c>
      <c r="J2447" t="s">
        <v>35</v>
      </c>
      <c r="K2447" t="s">
        <v>44</v>
      </c>
      <c r="L2447" t="s">
        <v>21</v>
      </c>
      <c r="M2447" t="s">
        <v>36</v>
      </c>
      <c r="N2447" t="s">
        <v>41</v>
      </c>
    </row>
    <row r="2448" spans="1:14" x14ac:dyDescent="0.3">
      <c r="A2448">
        <v>2447</v>
      </c>
      <c r="B2448" t="s">
        <v>37</v>
      </c>
      <c r="C2448" t="s">
        <v>245</v>
      </c>
      <c r="D2448" t="s">
        <v>341</v>
      </c>
      <c r="E2448" t="s">
        <v>349</v>
      </c>
      <c r="F2448" t="s">
        <v>54</v>
      </c>
      <c r="G2448">
        <v>354.73</v>
      </c>
      <c r="H2448">
        <v>2</v>
      </c>
      <c r="I2448">
        <v>2</v>
      </c>
      <c r="J2448" t="s">
        <v>28</v>
      </c>
      <c r="K2448" t="s">
        <v>66</v>
      </c>
      <c r="L2448" t="s">
        <v>56</v>
      </c>
      <c r="M2448" t="s">
        <v>36</v>
      </c>
      <c r="N2448" t="s">
        <v>41</v>
      </c>
    </row>
    <row r="2449" spans="1:14" x14ac:dyDescent="0.3">
      <c r="A2449">
        <v>2448</v>
      </c>
      <c r="B2449" t="s">
        <v>14</v>
      </c>
      <c r="C2449" t="s">
        <v>429</v>
      </c>
      <c r="D2449" t="s">
        <v>119</v>
      </c>
      <c r="E2449" t="s">
        <v>305</v>
      </c>
      <c r="F2449" t="s">
        <v>49</v>
      </c>
      <c r="G2449">
        <v>104.26</v>
      </c>
      <c r="H2449">
        <v>1</v>
      </c>
      <c r="I2449">
        <v>0</v>
      </c>
      <c r="J2449" t="s">
        <v>55</v>
      </c>
      <c r="K2449" t="s">
        <v>29</v>
      </c>
      <c r="L2449" t="s">
        <v>70</v>
      </c>
      <c r="M2449" t="s">
        <v>36</v>
      </c>
      <c r="N2449" t="s">
        <v>95</v>
      </c>
    </row>
    <row r="2450" spans="1:14" x14ac:dyDescent="0.3">
      <c r="A2450">
        <v>2449</v>
      </c>
      <c r="B2450" t="s">
        <v>50</v>
      </c>
      <c r="C2450" t="s">
        <v>352</v>
      </c>
      <c r="D2450" t="s">
        <v>220</v>
      </c>
      <c r="E2450" t="s">
        <v>325</v>
      </c>
      <c r="F2450" t="s">
        <v>18</v>
      </c>
      <c r="G2450">
        <v>231.78</v>
      </c>
      <c r="H2450">
        <v>2</v>
      </c>
      <c r="I2450">
        <v>1</v>
      </c>
      <c r="J2450" t="s">
        <v>28</v>
      </c>
      <c r="K2450" t="s">
        <v>44</v>
      </c>
      <c r="L2450" t="s">
        <v>21</v>
      </c>
      <c r="M2450" t="s">
        <v>36</v>
      </c>
      <c r="N2450" t="s">
        <v>23</v>
      </c>
    </row>
    <row r="2451" spans="1:14" x14ac:dyDescent="0.3">
      <c r="A2451">
        <v>2450</v>
      </c>
      <c r="B2451" t="s">
        <v>50</v>
      </c>
      <c r="C2451" t="s">
        <v>239</v>
      </c>
      <c r="D2451" t="s">
        <v>134</v>
      </c>
      <c r="E2451" t="s">
        <v>224</v>
      </c>
      <c r="F2451" t="s">
        <v>27</v>
      </c>
      <c r="G2451">
        <v>171.83</v>
      </c>
      <c r="H2451">
        <v>2</v>
      </c>
      <c r="I2451">
        <v>0</v>
      </c>
      <c r="J2451" t="s">
        <v>28</v>
      </c>
      <c r="K2451" t="s">
        <v>29</v>
      </c>
      <c r="L2451" t="s">
        <v>60</v>
      </c>
      <c r="M2451" t="s">
        <v>36</v>
      </c>
      <c r="N2451" t="s">
        <v>41</v>
      </c>
    </row>
    <row r="2452" spans="1:14" x14ac:dyDescent="0.3">
      <c r="A2452">
        <v>2451</v>
      </c>
      <c r="B2452" t="s">
        <v>31</v>
      </c>
      <c r="C2452" t="s">
        <v>425</v>
      </c>
      <c r="D2452" t="s">
        <v>222</v>
      </c>
      <c r="E2452" t="s">
        <v>386</v>
      </c>
      <c r="F2452" t="s">
        <v>18</v>
      </c>
      <c r="G2452">
        <v>176.42</v>
      </c>
      <c r="H2452">
        <v>2</v>
      </c>
      <c r="I2452">
        <v>0</v>
      </c>
      <c r="J2452" t="s">
        <v>28</v>
      </c>
      <c r="K2452" t="s">
        <v>29</v>
      </c>
      <c r="L2452" t="s">
        <v>56</v>
      </c>
      <c r="M2452" t="s">
        <v>36</v>
      </c>
      <c r="N2452" t="s">
        <v>41</v>
      </c>
    </row>
    <row r="2453" spans="1:14" x14ac:dyDescent="0.3">
      <c r="A2453">
        <v>2452</v>
      </c>
      <c r="B2453" t="s">
        <v>14</v>
      </c>
      <c r="C2453" t="s">
        <v>368</v>
      </c>
      <c r="D2453" t="s">
        <v>394</v>
      </c>
      <c r="E2453" t="s">
        <v>265</v>
      </c>
      <c r="F2453" t="s">
        <v>27</v>
      </c>
      <c r="G2453">
        <v>109.58</v>
      </c>
      <c r="H2453">
        <v>1</v>
      </c>
      <c r="I2453">
        <v>2</v>
      </c>
      <c r="J2453" t="s">
        <v>35</v>
      </c>
      <c r="K2453" t="s">
        <v>66</v>
      </c>
      <c r="L2453" t="s">
        <v>56</v>
      </c>
      <c r="M2453" t="s">
        <v>22</v>
      </c>
      <c r="N2453" t="s">
        <v>23</v>
      </c>
    </row>
    <row r="2454" spans="1:14" x14ac:dyDescent="0.3">
      <c r="A2454">
        <v>2453</v>
      </c>
      <c r="B2454" t="s">
        <v>50</v>
      </c>
      <c r="C2454" t="s">
        <v>443</v>
      </c>
      <c r="D2454" t="s">
        <v>189</v>
      </c>
      <c r="E2454" t="s">
        <v>237</v>
      </c>
      <c r="F2454" t="s">
        <v>49</v>
      </c>
      <c r="G2454">
        <v>115.19</v>
      </c>
      <c r="H2454">
        <v>3</v>
      </c>
      <c r="I2454">
        <v>1</v>
      </c>
      <c r="J2454" t="s">
        <v>35</v>
      </c>
      <c r="K2454" t="s">
        <v>66</v>
      </c>
      <c r="L2454" t="s">
        <v>70</v>
      </c>
      <c r="M2454" t="s">
        <v>36</v>
      </c>
      <c r="N2454" t="s">
        <v>95</v>
      </c>
    </row>
    <row r="2455" spans="1:14" x14ac:dyDescent="0.3">
      <c r="A2455">
        <v>2454</v>
      </c>
      <c r="B2455" t="s">
        <v>50</v>
      </c>
      <c r="C2455" t="s">
        <v>299</v>
      </c>
      <c r="D2455" t="s">
        <v>273</v>
      </c>
      <c r="E2455" t="s">
        <v>32</v>
      </c>
      <c r="F2455" t="s">
        <v>49</v>
      </c>
      <c r="G2455">
        <v>85.23</v>
      </c>
      <c r="H2455">
        <v>1</v>
      </c>
      <c r="I2455">
        <v>0</v>
      </c>
      <c r="J2455" t="s">
        <v>28</v>
      </c>
      <c r="K2455" t="s">
        <v>99</v>
      </c>
      <c r="L2455" t="s">
        <v>56</v>
      </c>
      <c r="M2455" t="s">
        <v>36</v>
      </c>
      <c r="N2455" t="s">
        <v>41</v>
      </c>
    </row>
    <row r="2456" spans="1:14" x14ac:dyDescent="0.3">
      <c r="A2456">
        <v>2455</v>
      </c>
      <c r="B2456" t="s">
        <v>31</v>
      </c>
      <c r="C2456" t="s">
        <v>226</v>
      </c>
      <c r="D2456" t="s">
        <v>64</v>
      </c>
      <c r="E2456" t="s">
        <v>208</v>
      </c>
      <c r="F2456" t="s">
        <v>27</v>
      </c>
      <c r="G2456">
        <v>103.75</v>
      </c>
      <c r="H2456">
        <v>4</v>
      </c>
      <c r="I2456">
        <v>0</v>
      </c>
      <c r="J2456" t="s">
        <v>94</v>
      </c>
      <c r="K2456" t="s">
        <v>99</v>
      </c>
      <c r="L2456" t="s">
        <v>21</v>
      </c>
      <c r="M2456" t="s">
        <v>36</v>
      </c>
      <c r="N2456" t="s">
        <v>41</v>
      </c>
    </row>
    <row r="2457" spans="1:14" x14ac:dyDescent="0.3">
      <c r="A2457">
        <v>2456</v>
      </c>
      <c r="B2457" t="s">
        <v>31</v>
      </c>
      <c r="C2457" t="s">
        <v>150</v>
      </c>
      <c r="D2457" t="s">
        <v>398</v>
      </c>
      <c r="E2457" t="s">
        <v>286</v>
      </c>
      <c r="F2457" t="s">
        <v>18</v>
      </c>
      <c r="G2457">
        <v>160.38999999999999</v>
      </c>
      <c r="H2457">
        <v>3</v>
      </c>
      <c r="I2457">
        <v>2</v>
      </c>
      <c r="J2457" t="s">
        <v>35</v>
      </c>
      <c r="K2457" t="s">
        <v>29</v>
      </c>
      <c r="L2457" t="s">
        <v>21</v>
      </c>
      <c r="M2457" t="s">
        <v>36</v>
      </c>
      <c r="N2457" t="s">
        <v>23</v>
      </c>
    </row>
    <row r="2458" spans="1:14" x14ac:dyDescent="0.3">
      <c r="A2458">
        <v>2457</v>
      </c>
      <c r="B2458" t="s">
        <v>14</v>
      </c>
      <c r="C2458" t="s">
        <v>376</v>
      </c>
      <c r="D2458" t="s">
        <v>274</v>
      </c>
      <c r="E2458" t="s">
        <v>146</v>
      </c>
      <c r="F2458" t="s">
        <v>49</v>
      </c>
      <c r="G2458">
        <v>127.1</v>
      </c>
      <c r="H2458">
        <v>1</v>
      </c>
      <c r="I2458">
        <v>0</v>
      </c>
      <c r="J2458" t="s">
        <v>19</v>
      </c>
      <c r="K2458" t="s">
        <v>29</v>
      </c>
      <c r="L2458" t="s">
        <v>21</v>
      </c>
      <c r="M2458" t="s">
        <v>22</v>
      </c>
      <c r="N2458" t="s">
        <v>41</v>
      </c>
    </row>
    <row r="2459" spans="1:14" x14ac:dyDescent="0.3">
      <c r="A2459">
        <v>2458</v>
      </c>
      <c r="B2459" t="s">
        <v>50</v>
      </c>
      <c r="C2459" t="s">
        <v>393</v>
      </c>
      <c r="D2459" t="s">
        <v>445</v>
      </c>
      <c r="E2459" t="s">
        <v>258</v>
      </c>
      <c r="F2459" t="s">
        <v>54</v>
      </c>
      <c r="G2459">
        <v>495.21</v>
      </c>
      <c r="H2459">
        <v>3</v>
      </c>
      <c r="I2459">
        <v>3</v>
      </c>
      <c r="J2459" t="s">
        <v>35</v>
      </c>
      <c r="K2459" t="s">
        <v>66</v>
      </c>
      <c r="L2459" t="s">
        <v>21</v>
      </c>
      <c r="M2459" t="s">
        <v>36</v>
      </c>
      <c r="N2459" t="s">
        <v>41</v>
      </c>
    </row>
    <row r="2460" spans="1:14" x14ac:dyDescent="0.3">
      <c r="A2460">
        <v>2459</v>
      </c>
      <c r="B2460" t="s">
        <v>14</v>
      </c>
      <c r="C2460" t="s">
        <v>78</v>
      </c>
      <c r="D2460" t="s">
        <v>321</v>
      </c>
      <c r="E2460" t="s">
        <v>117</v>
      </c>
      <c r="F2460" t="s">
        <v>49</v>
      </c>
      <c r="G2460">
        <v>99.75</v>
      </c>
      <c r="H2460">
        <v>1</v>
      </c>
      <c r="I2460">
        <v>0</v>
      </c>
      <c r="J2460" t="s">
        <v>28</v>
      </c>
      <c r="K2460" t="s">
        <v>44</v>
      </c>
      <c r="L2460" t="s">
        <v>70</v>
      </c>
      <c r="M2460" t="s">
        <v>22</v>
      </c>
      <c r="N2460" t="s">
        <v>23</v>
      </c>
    </row>
    <row r="2461" spans="1:14" x14ac:dyDescent="0.3">
      <c r="A2461">
        <v>2460</v>
      </c>
      <c r="B2461" t="s">
        <v>14</v>
      </c>
      <c r="C2461" t="s">
        <v>209</v>
      </c>
      <c r="D2461" t="s">
        <v>392</v>
      </c>
      <c r="E2461" t="s">
        <v>120</v>
      </c>
      <c r="F2461" t="s">
        <v>49</v>
      </c>
      <c r="G2461">
        <v>69.11</v>
      </c>
      <c r="H2461">
        <v>2</v>
      </c>
      <c r="I2461">
        <v>0</v>
      </c>
      <c r="J2461" t="s">
        <v>35</v>
      </c>
      <c r="K2461" t="s">
        <v>20</v>
      </c>
      <c r="L2461" t="s">
        <v>56</v>
      </c>
      <c r="M2461" t="s">
        <v>36</v>
      </c>
      <c r="N2461" t="s">
        <v>41</v>
      </c>
    </row>
    <row r="2462" spans="1:14" x14ac:dyDescent="0.3">
      <c r="A2462">
        <v>2461</v>
      </c>
      <c r="B2462" t="s">
        <v>31</v>
      </c>
      <c r="C2462" t="s">
        <v>106</v>
      </c>
      <c r="D2462" t="s">
        <v>107</v>
      </c>
      <c r="E2462" t="s">
        <v>131</v>
      </c>
      <c r="F2462" t="s">
        <v>27</v>
      </c>
      <c r="G2462">
        <v>157.19</v>
      </c>
      <c r="H2462">
        <v>2</v>
      </c>
      <c r="I2462">
        <v>0</v>
      </c>
      <c r="J2462" t="s">
        <v>19</v>
      </c>
      <c r="K2462" t="s">
        <v>20</v>
      </c>
      <c r="L2462" t="s">
        <v>21</v>
      </c>
      <c r="M2462" t="s">
        <v>22</v>
      </c>
      <c r="N2462" t="s">
        <v>41</v>
      </c>
    </row>
    <row r="2463" spans="1:14" x14ac:dyDescent="0.3">
      <c r="A2463">
        <v>2462</v>
      </c>
      <c r="B2463" t="s">
        <v>14</v>
      </c>
      <c r="C2463" t="s">
        <v>313</v>
      </c>
      <c r="D2463" t="s">
        <v>252</v>
      </c>
      <c r="E2463" t="s">
        <v>370</v>
      </c>
      <c r="F2463" t="s">
        <v>54</v>
      </c>
      <c r="G2463">
        <v>277.88</v>
      </c>
      <c r="H2463">
        <v>2</v>
      </c>
      <c r="I2463">
        <v>1</v>
      </c>
      <c r="J2463" t="s">
        <v>28</v>
      </c>
      <c r="K2463" t="s">
        <v>99</v>
      </c>
      <c r="L2463" t="s">
        <v>21</v>
      </c>
      <c r="M2463" t="s">
        <v>36</v>
      </c>
      <c r="N2463" t="s">
        <v>23</v>
      </c>
    </row>
    <row r="2464" spans="1:14" x14ac:dyDescent="0.3">
      <c r="A2464">
        <v>2463</v>
      </c>
      <c r="B2464" t="s">
        <v>37</v>
      </c>
      <c r="C2464" t="s">
        <v>428</v>
      </c>
      <c r="D2464" t="s">
        <v>25</v>
      </c>
      <c r="E2464" t="s">
        <v>140</v>
      </c>
      <c r="F2464" t="s">
        <v>18</v>
      </c>
      <c r="G2464">
        <v>293.7</v>
      </c>
      <c r="H2464">
        <v>4</v>
      </c>
      <c r="I2464">
        <v>2</v>
      </c>
      <c r="J2464" t="s">
        <v>55</v>
      </c>
      <c r="K2464" t="s">
        <v>29</v>
      </c>
      <c r="L2464" t="s">
        <v>56</v>
      </c>
      <c r="M2464" t="s">
        <v>22</v>
      </c>
      <c r="N2464" t="s">
        <v>41</v>
      </c>
    </row>
    <row r="2465" spans="1:14" x14ac:dyDescent="0.3">
      <c r="A2465">
        <v>2464</v>
      </c>
      <c r="B2465" t="s">
        <v>37</v>
      </c>
      <c r="C2465" t="s">
        <v>378</v>
      </c>
      <c r="D2465" t="s">
        <v>272</v>
      </c>
      <c r="E2465" t="s">
        <v>204</v>
      </c>
      <c r="F2465" t="s">
        <v>18</v>
      </c>
      <c r="G2465">
        <v>301.63</v>
      </c>
      <c r="H2465">
        <v>3</v>
      </c>
      <c r="I2465">
        <v>0</v>
      </c>
      <c r="J2465" t="s">
        <v>28</v>
      </c>
      <c r="K2465" t="s">
        <v>66</v>
      </c>
      <c r="L2465" t="s">
        <v>21</v>
      </c>
      <c r="M2465" t="s">
        <v>36</v>
      </c>
      <c r="N2465" t="s">
        <v>23</v>
      </c>
    </row>
    <row r="2466" spans="1:14" x14ac:dyDescent="0.3">
      <c r="A2466">
        <v>2465</v>
      </c>
      <c r="B2466" t="s">
        <v>50</v>
      </c>
      <c r="C2466" t="s">
        <v>306</v>
      </c>
      <c r="D2466" t="s">
        <v>109</v>
      </c>
      <c r="E2466" t="s">
        <v>444</v>
      </c>
      <c r="F2466" t="s">
        <v>27</v>
      </c>
      <c r="G2466">
        <v>170.9</v>
      </c>
      <c r="H2466">
        <v>2</v>
      </c>
      <c r="I2466">
        <v>0</v>
      </c>
      <c r="J2466" t="s">
        <v>28</v>
      </c>
      <c r="K2466" t="s">
        <v>44</v>
      </c>
      <c r="L2466" t="s">
        <v>21</v>
      </c>
      <c r="M2466" t="s">
        <v>36</v>
      </c>
      <c r="N2466" t="s">
        <v>23</v>
      </c>
    </row>
    <row r="2467" spans="1:14" x14ac:dyDescent="0.3">
      <c r="A2467">
        <v>2466</v>
      </c>
      <c r="B2467" t="s">
        <v>50</v>
      </c>
      <c r="C2467" t="s">
        <v>281</v>
      </c>
      <c r="D2467" t="s">
        <v>395</v>
      </c>
      <c r="E2467" t="s">
        <v>398</v>
      </c>
      <c r="F2467" t="s">
        <v>49</v>
      </c>
      <c r="G2467">
        <v>100.58</v>
      </c>
      <c r="H2467">
        <v>2</v>
      </c>
      <c r="I2467">
        <v>0</v>
      </c>
      <c r="J2467" t="s">
        <v>19</v>
      </c>
      <c r="K2467" t="s">
        <v>29</v>
      </c>
      <c r="L2467" t="s">
        <v>21</v>
      </c>
      <c r="M2467" t="s">
        <v>36</v>
      </c>
      <c r="N2467" t="s">
        <v>41</v>
      </c>
    </row>
    <row r="2468" spans="1:14" x14ac:dyDescent="0.3">
      <c r="A2468">
        <v>2467</v>
      </c>
      <c r="B2468" t="s">
        <v>37</v>
      </c>
      <c r="C2468" t="s">
        <v>281</v>
      </c>
      <c r="D2468" t="s">
        <v>231</v>
      </c>
      <c r="E2468" t="s">
        <v>17</v>
      </c>
      <c r="F2468" t="s">
        <v>49</v>
      </c>
      <c r="G2468">
        <v>146.9</v>
      </c>
      <c r="H2468">
        <v>1</v>
      </c>
      <c r="I2468">
        <v>0</v>
      </c>
      <c r="J2468" t="s">
        <v>35</v>
      </c>
      <c r="K2468" t="s">
        <v>66</v>
      </c>
      <c r="L2468" t="s">
        <v>56</v>
      </c>
      <c r="M2468" t="s">
        <v>36</v>
      </c>
      <c r="N2468" t="s">
        <v>23</v>
      </c>
    </row>
    <row r="2469" spans="1:14" x14ac:dyDescent="0.3">
      <c r="A2469">
        <v>2468</v>
      </c>
      <c r="B2469" t="s">
        <v>31</v>
      </c>
      <c r="C2469" t="s">
        <v>258</v>
      </c>
      <c r="D2469" t="s">
        <v>180</v>
      </c>
      <c r="E2469" t="s">
        <v>382</v>
      </c>
      <c r="F2469" t="s">
        <v>18</v>
      </c>
      <c r="G2469">
        <v>243.7</v>
      </c>
      <c r="H2469">
        <v>2</v>
      </c>
      <c r="I2469">
        <v>0</v>
      </c>
      <c r="J2469" t="s">
        <v>55</v>
      </c>
      <c r="K2469" t="s">
        <v>66</v>
      </c>
      <c r="L2469" t="s">
        <v>21</v>
      </c>
      <c r="M2469" t="s">
        <v>36</v>
      </c>
      <c r="N2469" t="s">
        <v>95</v>
      </c>
    </row>
    <row r="2470" spans="1:14" x14ac:dyDescent="0.3">
      <c r="A2470">
        <v>2469</v>
      </c>
      <c r="B2470" t="s">
        <v>37</v>
      </c>
      <c r="C2470" t="s">
        <v>217</v>
      </c>
      <c r="D2470" t="s">
        <v>429</v>
      </c>
      <c r="E2470" t="s">
        <v>328</v>
      </c>
      <c r="F2470" t="s">
        <v>27</v>
      </c>
      <c r="G2470">
        <v>207.57</v>
      </c>
      <c r="H2470">
        <v>2</v>
      </c>
      <c r="I2470">
        <v>2</v>
      </c>
      <c r="J2470" t="s">
        <v>19</v>
      </c>
      <c r="K2470" t="s">
        <v>44</v>
      </c>
      <c r="L2470" t="s">
        <v>56</v>
      </c>
      <c r="M2470" t="s">
        <v>36</v>
      </c>
      <c r="N2470" t="s">
        <v>23</v>
      </c>
    </row>
    <row r="2471" spans="1:14" x14ac:dyDescent="0.3">
      <c r="A2471">
        <v>2470</v>
      </c>
      <c r="B2471" t="s">
        <v>37</v>
      </c>
      <c r="C2471" t="s">
        <v>177</v>
      </c>
      <c r="D2471" t="s">
        <v>210</v>
      </c>
      <c r="E2471" t="s">
        <v>291</v>
      </c>
      <c r="F2471" t="s">
        <v>54</v>
      </c>
      <c r="G2471">
        <v>310.26</v>
      </c>
      <c r="H2471">
        <v>2</v>
      </c>
      <c r="I2471">
        <v>2</v>
      </c>
      <c r="J2471" t="s">
        <v>19</v>
      </c>
      <c r="K2471" t="s">
        <v>99</v>
      </c>
      <c r="L2471" t="s">
        <v>70</v>
      </c>
      <c r="M2471" t="s">
        <v>36</v>
      </c>
      <c r="N2471" t="s">
        <v>41</v>
      </c>
    </row>
    <row r="2472" spans="1:14" x14ac:dyDescent="0.3">
      <c r="A2472">
        <v>2471</v>
      </c>
      <c r="B2472" t="s">
        <v>31</v>
      </c>
      <c r="C2472" t="s">
        <v>127</v>
      </c>
      <c r="D2472" t="s">
        <v>141</v>
      </c>
      <c r="E2472" t="s">
        <v>136</v>
      </c>
      <c r="F2472" t="s">
        <v>49</v>
      </c>
      <c r="G2472">
        <v>83.78</v>
      </c>
      <c r="H2472">
        <v>1</v>
      </c>
      <c r="I2472">
        <v>0</v>
      </c>
      <c r="J2472" t="s">
        <v>55</v>
      </c>
      <c r="K2472" t="s">
        <v>20</v>
      </c>
      <c r="L2472" t="s">
        <v>21</v>
      </c>
      <c r="M2472" t="s">
        <v>36</v>
      </c>
      <c r="N2472" t="s">
        <v>23</v>
      </c>
    </row>
    <row r="2473" spans="1:14" x14ac:dyDescent="0.3">
      <c r="A2473">
        <v>2472</v>
      </c>
      <c r="B2473" t="s">
        <v>14</v>
      </c>
      <c r="C2473" t="s">
        <v>63</v>
      </c>
      <c r="D2473" t="s">
        <v>64</v>
      </c>
      <c r="E2473" t="s">
        <v>257</v>
      </c>
      <c r="F2473" t="s">
        <v>54</v>
      </c>
      <c r="G2473">
        <v>350.86</v>
      </c>
      <c r="H2473">
        <v>1</v>
      </c>
      <c r="I2473">
        <v>0</v>
      </c>
      <c r="J2473" t="s">
        <v>28</v>
      </c>
      <c r="K2473" t="s">
        <v>29</v>
      </c>
      <c r="L2473" t="s">
        <v>60</v>
      </c>
      <c r="M2473" t="s">
        <v>22</v>
      </c>
      <c r="N2473" t="s">
        <v>41</v>
      </c>
    </row>
    <row r="2474" spans="1:14" x14ac:dyDescent="0.3">
      <c r="A2474">
        <v>2473</v>
      </c>
      <c r="B2474" t="s">
        <v>14</v>
      </c>
      <c r="C2474" t="s">
        <v>259</v>
      </c>
      <c r="D2474" t="s">
        <v>114</v>
      </c>
      <c r="E2474" t="s">
        <v>245</v>
      </c>
      <c r="F2474" t="s">
        <v>54</v>
      </c>
      <c r="G2474">
        <v>456.99</v>
      </c>
      <c r="H2474">
        <v>4</v>
      </c>
      <c r="I2474">
        <v>0</v>
      </c>
      <c r="J2474" t="s">
        <v>28</v>
      </c>
      <c r="K2474" t="s">
        <v>99</v>
      </c>
      <c r="L2474" t="s">
        <v>60</v>
      </c>
      <c r="M2474" t="s">
        <v>36</v>
      </c>
      <c r="N2474" t="s">
        <v>41</v>
      </c>
    </row>
    <row r="2475" spans="1:14" x14ac:dyDescent="0.3">
      <c r="A2475">
        <v>2474</v>
      </c>
      <c r="B2475" t="s">
        <v>14</v>
      </c>
      <c r="C2475" t="s">
        <v>381</v>
      </c>
      <c r="D2475" t="s">
        <v>438</v>
      </c>
      <c r="E2475" t="s">
        <v>363</v>
      </c>
      <c r="F2475" t="s">
        <v>27</v>
      </c>
      <c r="G2475">
        <v>180.19</v>
      </c>
      <c r="H2475">
        <v>4</v>
      </c>
      <c r="I2475">
        <v>3</v>
      </c>
      <c r="J2475" t="s">
        <v>28</v>
      </c>
      <c r="K2475" t="s">
        <v>99</v>
      </c>
      <c r="L2475" t="s">
        <v>21</v>
      </c>
      <c r="M2475" t="s">
        <v>36</v>
      </c>
      <c r="N2475" t="s">
        <v>41</v>
      </c>
    </row>
    <row r="2476" spans="1:14" x14ac:dyDescent="0.3">
      <c r="A2476">
        <v>2475</v>
      </c>
      <c r="B2476" t="s">
        <v>37</v>
      </c>
      <c r="C2476" t="s">
        <v>244</v>
      </c>
      <c r="D2476" t="s">
        <v>413</v>
      </c>
      <c r="E2476" t="s">
        <v>428</v>
      </c>
      <c r="F2476" t="s">
        <v>27</v>
      </c>
      <c r="G2476">
        <v>129.68</v>
      </c>
      <c r="H2476">
        <v>1</v>
      </c>
      <c r="I2476">
        <v>0</v>
      </c>
      <c r="J2476" t="s">
        <v>19</v>
      </c>
      <c r="K2476" t="s">
        <v>20</v>
      </c>
      <c r="L2476" t="s">
        <v>21</v>
      </c>
      <c r="M2476" t="s">
        <v>36</v>
      </c>
      <c r="N2476" t="s">
        <v>23</v>
      </c>
    </row>
    <row r="2477" spans="1:14" x14ac:dyDescent="0.3">
      <c r="A2477">
        <v>2476</v>
      </c>
      <c r="B2477" t="s">
        <v>14</v>
      </c>
      <c r="C2477" t="s">
        <v>59</v>
      </c>
      <c r="D2477" t="s">
        <v>97</v>
      </c>
      <c r="E2477" t="s">
        <v>128</v>
      </c>
      <c r="F2477" t="s">
        <v>27</v>
      </c>
      <c r="G2477">
        <v>154.52000000000001</v>
      </c>
      <c r="H2477">
        <v>2</v>
      </c>
      <c r="I2477">
        <v>0</v>
      </c>
      <c r="J2477" t="s">
        <v>28</v>
      </c>
      <c r="K2477" t="s">
        <v>66</v>
      </c>
      <c r="L2477" t="s">
        <v>21</v>
      </c>
      <c r="M2477" t="s">
        <v>36</v>
      </c>
      <c r="N2477" t="s">
        <v>41</v>
      </c>
    </row>
    <row r="2478" spans="1:14" x14ac:dyDescent="0.3">
      <c r="A2478">
        <v>2477</v>
      </c>
      <c r="B2478" t="s">
        <v>31</v>
      </c>
      <c r="C2478" t="s">
        <v>170</v>
      </c>
      <c r="D2478" t="s">
        <v>230</v>
      </c>
      <c r="E2478" t="s">
        <v>275</v>
      </c>
      <c r="F2478" t="s">
        <v>27</v>
      </c>
      <c r="G2478">
        <v>165.83</v>
      </c>
      <c r="H2478">
        <v>1</v>
      </c>
      <c r="I2478">
        <v>2</v>
      </c>
      <c r="J2478" t="s">
        <v>55</v>
      </c>
      <c r="K2478" t="s">
        <v>29</v>
      </c>
      <c r="L2478" t="s">
        <v>56</v>
      </c>
      <c r="M2478" t="s">
        <v>36</v>
      </c>
      <c r="N2478" t="s">
        <v>45</v>
      </c>
    </row>
    <row r="2479" spans="1:14" x14ac:dyDescent="0.3">
      <c r="A2479">
        <v>2478</v>
      </c>
      <c r="B2479" t="s">
        <v>37</v>
      </c>
      <c r="C2479" t="s">
        <v>168</v>
      </c>
      <c r="D2479" t="s">
        <v>96</v>
      </c>
      <c r="E2479" t="s">
        <v>454</v>
      </c>
      <c r="F2479" t="s">
        <v>27</v>
      </c>
      <c r="G2479">
        <v>212.15</v>
      </c>
      <c r="H2479">
        <v>1</v>
      </c>
      <c r="I2479">
        <v>0</v>
      </c>
      <c r="J2479" t="s">
        <v>28</v>
      </c>
      <c r="K2479" t="s">
        <v>29</v>
      </c>
      <c r="L2479" t="s">
        <v>21</v>
      </c>
      <c r="M2479" t="s">
        <v>22</v>
      </c>
      <c r="N2479" t="s">
        <v>41</v>
      </c>
    </row>
    <row r="2480" spans="1:14" x14ac:dyDescent="0.3">
      <c r="A2480">
        <v>2479</v>
      </c>
      <c r="B2480" t="s">
        <v>31</v>
      </c>
      <c r="C2480" t="s">
        <v>414</v>
      </c>
      <c r="D2480" t="s">
        <v>256</v>
      </c>
      <c r="E2480" t="s">
        <v>303</v>
      </c>
      <c r="F2480" t="s">
        <v>54</v>
      </c>
      <c r="G2480">
        <v>283.73</v>
      </c>
      <c r="H2480">
        <v>2</v>
      </c>
      <c r="I2480">
        <v>0</v>
      </c>
      <c r="J2480" t="s">
        <v>94</v>
      </c>
      <c r="K2480" t="s">
        <v>29</v>
      </c>
      <c r="L2480" t="s">
        <v>21</v>
      </c>
      <c r="M2480" t="s">
        <v>36</v>
      </c>
      <c r="N2480" t="s">
        <v>41</v>
      </c>
    </row>
    <row r="2481" spans="1:14" x14ac:dyDescent="0.3">
      <c r="A2481">
        <v>2480</v>
      </c>
      <c r="B2481" t="s">
        <v>50</v>
      </c>
      <c r="C2481" t="s">
        <v>423</v>
      </c>
      <c r="D2481" t="s">
        <v>339</v>
      </c>
      <c r="E2481" t="s">
        <v>271</v>
      </c>
      <c r="F2481" t="s">
        <v>18</v>
      </c>
      <c r="G2481">
        <v>335.68</v>
      </c>
      <c r="H2481">
        <v>2</v>
      </c>
      <c r="I2481">
        <v>0</v>
      </c>
      <c r="J2481" t="s">
        <v>19</v>
      </c>
      <c r="K2481" t="s">
        <v>44</v>
      </c>
      <c r="L2481" t="s">
        <v>21</v>
      </c>
      <c r="M2481" t="s">
        <v>22</v>
      </c>
      <c r="N2481" t="s">
        <v>41</v>
      </c>
    </row>
    <row r="2482" spans="1:14" x14ac:dyDescent="0.3">
      <c r="A2482">
        <v>2481</v>
      </c>
      <c r="B2482" t="s">
        <v>14</v>
      </c>
      <c r="C2482" t="s">
        <v>322</v>
      </c>
      <c r="D2482" t="s">
        <v>220</v>
      </c>
      <c r="E2482" t="s">
        <v>325</v>
      </c>
      <c r="F2482" t="s">
        <v>27</v>
      </c>
      <c r="G2482">
        <v>132.54</v>
      </c>
      <c r="H2482">
        <v>1</v>
      </c>
      <c r="I2482">
        <v>0</v>
      </c>
      <c r="J2482" t="s">
        <v>28</v>
      </c>
      <c r="K2482" t="s">
        <v>44</v>
      </c>
      <c r="L2482" t="s">
        <v>21</v>
      </c>
      <c r="M2482" t="s">
        <v>36</v>
      </c>
      <c r="N2482" t="s">
        <v>41</v>
      </c>
    </row>
    <row r="2483" spans="1:14" x14ac:dyDescent="0.3">
      <c r="A2483">
        <v>2482</v>
      </c>
      <c r="B2483" t="s">
        <v>14</v>
      </c>
      <c r="C2483" t="s">
        <v>332</v>
      </c>
      <c r="D2483" t="s">
        <v>216</v>
      </c>
      <c r="E2483" t="s">
        <v>215</v>
      </c>
      <c r="F2483" t="s">
        <v>49</v>
      </c>
      <c r="G2483">
        <v>109.96</v>
      </c>
      <c r="H2483">
        <v>2</v>
      </c>
      <c r="I2483">
        <v>0</v>
      </c>
      <c r="J2483" t="s">
        <v>35</v>
      </c>
      <c r="K2483" t="s">
        <v>99</v>
      </c>
      <c r="L2483" t="s">
        <v>21</v>
      </c>
      <c r="M2483" t="s">
        <v>36</v>
      </c>
      <c r="N2483" t="s">
        <v>41</v>
      </c>
    </row>
    <row r="2484" spans="1:14" x14ac:dyDescent="0.3">
      <c r="A2484">
        <v>2483</v>
      </c>
      <c r="B2484" t="s">
        <v>14</v>
      </c>
      <c r="C2484" t="s">
        <v>126</v>
      </c>
      <c r="D2484" t="s">
        <v>395</v>
      </c>
      <c r="E2484" t="s">
        <v>315</v>
      </c>
      <c r="F2484" t="s">
        <v>18</v>
      </c>
      <c r="G2484">
        <v>150.87</v>
      </c>
      <c r="H2484">
        <v>2</v>
      </c>
      <c r="I2484">
        <v>2</v>
      </c>
      <c r="J2484" t="s">
        <v>28</v>
      </c>
      <c r="K2484" t="s">
        <v>66</v>
      </c>
      <c r="L2484" t="s">
        <v>21</v>
      </c>
      <c r="M2484" t="s">
        <v>36</v>
      </c>
      <c r="N2484" t="s">
        <v>41</v>
      </c>
    </row>
    <row r="2485" spans="1:14" x14ac:dyDescent="0.3">
      <c r="A2485">
        <v>2484</v>
      </c>
      <c r="B2485" t="s">
        <v>50</v>
      </c>
      <c r="C2485" t="s">
        <v>286</v>
      </c>
      <c r="D2485" t="s">
        <v>388</v>
      </c>
      <c r="E2485" t="s">
        <v>335</v>
      </c>
      <c r="F2485" t="s">
        <v>27</v>
      </c>
      <c r="G2485">
        <v>174.44</v>
      </c>
      <c r="H2485">
        <v>1</v>
      </c>
      <c r="I2485">
        <v>0</v>
      </c>
      <c r="J2485" t="s">
        <v>55</v>
      </c>
      <c r="K2485" t="s">
        <v>99</v>
      </c>
      <c r="L2485" t="s">
        <v>60</v>
      </c>
      <c r="M2485" t="s">
        <v>36</v>
      </c>
      <c r="N2485" t="s">
        <v>41</v>
      </c>
    </row>
    <row r="2486" spans="1:14" x14ac:dyDescent="0.3">
      <c r="A2486">
        <v>2485</v>
      </c>
      <c r="B2486" t="s">
        <v>50</v>
      </c>
      <c r="C2486" t="s">
        <v>391</v>
      </c>
      <c r="D2486" t="s">
        <v>288</v>
      </c>
      <c r="E2486" t="s">
        <v>120</v>
      </c>
      <c r="F2486" t="s">
        <v>54</v>
      </c>
      <c r="G2486">
        <v>569.95000000000005</v>
      </c>
      <c r="H2486">
        <v>4</v>
      </c>
      <c r="I2486">
        <v>1</v>
      </c>
      <c r="J2486" t="s">
        <v>19</v>
      </c>
      <c r="K2486" t="s">
        <v>66</v>
      </c>
      <c r="L2486" t="s">
        <v>56</v>
      </c>
      <c r="M2486" t="s">
        <v>36</v>
      </c>
      <c r="N2486" t="s">
        <v>41</v>
      </c>
    </row>
    <row r="2487" spans="1:14" x14ac:dyDescent="0.3">
      <c r="A2487">
        <v>2486</v>
      </c>
      <c r="B2487" t="s">
        <v>31</v>
      </c>
      <c r="C2487" t="s">
        <v>288</v>
      </c>
      <c r="D2487" t="s">
        <v>181</v>
      </c>
      <c r="E2487" t="s">
        <v>74</v>
      </c>
      <c r="F2487" t="s">
        <v>49</v>
      </c>
      <c r="G2487">
        <v>85.51</v>
      </c>
      <c r="H2487">
        <v>2</v>
      </c>
      <c r="I2487">
        <v>0</v>
      </c>
      <c r="J2487" t="s">
        <v>55</v>
      </c>
      <c r="K2487" t="s">
        <v>44</v>
      </c>
      <c r="L2487" t="s">
        <v>21</v>
      </c>
      <c r="M2487" t="s">
        <v>36</v>
      </c>
      <c r="N2487" t="s">
        <v>41</v>
      </c>
    </row>
    <row r="2488" spans="1:14" x14ac:dyDescent="0.3">
      <c r="A2488">
        <v>2487</v>
      </c>
      <c r="B2488" t="s">
        <v>50</v>
      </c>
      <c r="C2488" t="s">
        <v>161</v>
      </c>
      <c r="D2488" t="s">
        <v>379</v>
      </c>
      <c r="E2488" t="s">
        <v>57</v>
      </c>
      <c r="F2488" t="s">
        <v>27</v>
      </c>
      <c r="G2488">
        <v>199.41</v>
      </c>
      <c r="H2488">
        <v>2</v>
      </c>
      <c r="I2488">
        <v>3</v>
      </c>
      <c r="J2488" t="s">
        <v>19</v>
      </c>
      <c r="K2488" t="s">
        <v>66</v>
      </c>
      <c r="L2488" t="s">
        <v>56</v>
      </c>
      <c r="M2488" t="s">
        <v>22</v>
      </c>
      <c r="N2488" t="s">
        <v>41</v>
      </c>
    </row>
    <row r="2489" spans="1:14" x14ac:dyDescent="0.3">
      <c r="A2489">
        <v>2488</v>
      </c>
      <c r="B2489" t="s">
        <v>50</v>
      </c>
      <c r="C2489" t="s">
        <v>252</v>
      </c>
      <c r="D2489" t="s">
        <v>249</v>
      </c>
      <c r="E2489" t="s">
        <v>235</v>
      </c>
      <c r="F2489" t="s">
        <v>54</v>
      </c>
      <c r="G2489">
        <v>375.88</v>
      </c>
      <c r="H2489">
        <v>3</v>
      </c>
      <c r="I2489">
        <v>0</v>
      </c>
      <c r="J2489" t="s">
        <v>94</v>
      </c>
      <c r="K2489" t="s">
        <v>44</v>
      </c>
      <c r="L2489" t="s">
        <v>21</v>
      </c>
      <c r="M2489" t="s">
        <v>36</v>
      </c>
      <c r="N2489" t="s">
        <v>41</v>
      </c>
    </row>
    <row r="2490" spans="1:14" x14ac:dyDescent="0.3">
      <c r="A2490">
        <v>2489</v>
      </c>
      <c r="B2490" t="s">
        <v>50</v>
      </c>
      <c r="C2490" t="s">
        <v>93</v>
      </c>
      <c r="D2490" t="s">
        <v>196</v>
      </c>
      <c r="E2490" t="s">
        <v>138</v>
      </c>
      <c r="F2490" t="s">
        <v>49</v>
      </c>
      <c r="G2490">
        <v>81.41</v>
      </c>
      <c r="H2490">
        <v>1</v>
      </c>
      <c r="I2490">
        <v>2</v>
      </c>
      <c r="J2490" t="s">
        <v>28</v>
      </c>
      <c r="K2490" t="s">
        <v>20</v>
      </c>
      <c r="L2490" t="s">
        <v>21</v>
      </c>
      <c r="M2490" t="s">
        <v>36</v>
      </c>
      <c r="N2490" t="s">
        <v>41</v>
      </c>
    </row>
    <row r="2491" spans="1:14" x14ac:dyDescent="0.3">
      <c r="A2491">
        <v>2490</v>
      </c>
      <c r="B2491" t="s">
        <v>37</v>
      </c>
      <c r="C2491" t="s">
        <v>256</v>
      </c>
      <c r="D2491" t="s">
        <v>148</v>
      </c>
      <c r="E2491" t="s">
        <v>65</v>
      </c>
      <c r="F2491" t="s">
        <v>49</v>
      </c>
      <c r="G2491">
        <v>78.02</v>
      </c>
      <c r="H2491">
        <v>3</v>
      </c>
      <c r="I2491">
        <v>0</v>
      </c>
      <c r="J2491" t="s">
        <v>28</v>
      </c>
      <c r="K2491" t="s">
        <v>66</v>
      </c>
      <c r="L2491" t="s">
        <v>21</v>
      </c>
      <c r="M2491" t="s">
        <v>36</v>
      </c>
      <c r="N2491" t="s">
        <v>41</v>
      </c>
    </row>
    <row r="2492" spans="1:14" x14ac:dyDescent="0.3">
      <c r="A2492">
        <v>2491</v>
      </c>
      <c r="B2492" t="s">
        <v>14</v>
      </c>
      <c r="C2492" t="s">
        <v>151</v>
      </c>
      <c r="D2492" t="s">
        <v>398</v>
      </c>
      <c r="E2492" t="s">
        <v>146</v>
      </c>
      <c r="F2492" t="s">
        <v>27</v>
      </c>
      <c r="G2492">
        <v>109.39</v>
      </c>
      <c r="H2492">
        <v>1</v>
      </c>
      <c r="I2492">
        <v>0</v>
      </c>
      <c r="J2492" t="s">
        <v>55</v>
      </c>
      <c r="K2492" t="s">
        <v>66</v>
      </c>
      <c r="L2492" t="s">
        <v>21</v>
      </c>
      <c r="M2492" t="s">
        <v>36</v>
      </c>
      <c r="N2492" t="s">
        <v>41</v>
      </c>
    </row>
    <row r="2493" spans="1:14" x14ac:dyDescent="0.3">
      <c r="A2493">
        <v>2492</v>
      </c>
      <c r="B2493" t="s">
        <v>14</v>
      </c>
      <c r="C2493" t="s">
        <v>426</v>
      </c>
      <c r="D2493" t="s">
        <v>285</v>
      </c>
      <c r="E2493" t="s">
        <v>32</v>
      </c>
      <c r="F2493" t="s">
        <v>18</v>
      </c>
      <c r="G2493">
        <v>209.32</v>
      </c>
      <c r="H2493">
        <v>4</v>
      </c>
      <c r="I2493">
        <v>1</v>
      </c>
      <c r="J2493" t="s">
        <v>28</v>
      </c>
      <c r="K2493" t="s">
        <v>29</v>
      </c>
      <c r="L2493" t="s">
        <v>70</v>
      </c>
      <c r="M2493" t="s">
        <v>36</v>
      </c>
      <c r="N2493" t="s">
        <v>41</v>
      </c>
    </row>
    <row r="2494" spans="1:14" x14ac:dyDescent="0.3">
      <c r="A2494">
        <v>2493</v>
      </c>
      <c r="B2494" t="s">
        <v>31</v>
      </c>
      <c r="C2494" t="s">
        <v>368</v>
      </c>
      <c r="D2494" t="s">
        <v>175</v>
      </c>
      <c r="E2494" t="s">
        <v>152</v>
      </c>
      <c r="F2494" t="s">
        <v>18</v>
      </c>
      <c r="G2494">
        <v>222.11</v>
      </c>
      <c r="H2494">
        <v>2</v>
      </c>
      <c r="I2494">
        <v>0</v>
      </c>
      <c r="J2494" t="s">
        <v>19</v>
      </c>
      <c r="K2494" t="s">
        <v>44</v>
      </c>
      <c r="L2494" t="s">
        <v>56</v>
      </c>
      <c r="M2494" t="s">
        <v>36</v>
      </c>
      <c r="N2494" t="s">
        <v>23</v>
      </c>
    </row>
    <row r="2495" spans="1:14" x14ac:dyDescent="0.3">
      <c r="A2495">
        <v>2494</v>
      </c>
      <c r="B2495" t="s">
        <v>37</v>
      </c>
      <c r="C2495" t="s">
        <v>401</v>
      </c>
      <c r="D2495" t="s">
        <v>295</v>
      </c>
      <c r="E2495" t="s">
        <v>317</v>
      </c>
      <c r="F2495" t="s">
        <v>18</v>
      </c>
      <c r="G2495">
        <v>309.45999999999998</v>
      </c>
      <c r="H2495">
        <v>2</v>
      </c>
      <c r="I2495">
        <v>0</v>
      </c>
      <c r="J2495" t="s">
        <v>19</v>
      </c>
      <c r="K2495" t="s">
        <v>44</v>
      </c>
      <c r="L2495" t="s">
        <v>21</v>
      </c>
      <c r="M2495" t="s">
        <v>36</v>
      </c>
      <c r="N2495" t="s">
        <v>23</v>
      </c>
    </row>
    <row r="2496" spans="1:14" x14ac:dyDescent="0.3">
      <c r="A2496">
        <v>2495</v>
      </c>
      <c r="B2496" t="s">
        <v>31</v>
      </c>
      <c r="C2496" t="s">
        <v>369</v>
      </c>
      <c r="D2496" t="s">
        <v>237</v>
      </c>
      <c r="E2496" t="s">
        <v>247</v>
      </c>
      <c r="F2496" t="s">
        <v>49</v>
      </c>
      <c r="G2496">
        <v>87.09</v>
      </c>
      <c r="H2496">
        <v>2</v>
      </c>
      <c r="I2496">
        <v>0</v>
      </c>
      <c r="J2496" t="s">
        <v>35</v>
      </c>
      <c r="K2496" t="s">
        <v>29</v>
      </c>
      <c r="L2496" t="s">
        <v>21</v>
      </c>
      <c r="M2496" t="s">
        <v>36</v>
      </c>
      <c r="N2496" t="s">
        <v>23</v>
      </c>
    </row>
    <row r="2497" spans="1:14" x14ac:dyDescent="0.3">
      <c r="A2497">
        <v>2496</v>
      </c>
      <c r="B2497" t="s">
        <v>14</v>
      </c>
      <c r="C2497" t="s">
        <v>226</v>
      </c>
      <c r="D2497" t="s">
        <v>170</v>
      </c>
      <c r="E2497" t="s">
        <v>414</v>
      </c>
      <c r="F2497" t="s">
        <v>18</v>
      </c>
      <c r="G2497">
        <v>270.97000000000003</v>
      </c>
      <c r="H2497">
        <v>3</v>
      </c>
      <c r="I2497">
        <v>2</v>
      </c>
      <c r="J2497" t="s">
        <v>55</v>
      </c>
      <c r="K2497" t="s">
        <v>20</v>
      </c>
      <c r="L2497" t="s">
        <v>60</v>
      </c>
      <c r="M2497" t="s">
        <v>36</v>
      </c>
      <c r="N2497" t="s">
        <v>41</v>
      </c>
    </row>
    <row r="2498" spans="1:14" x14ac:dyDescent="0.3">
      <c r="A2498">
        <v>2497</v>
      </c>
      <c r="B2498" t="s">
        <v>14</v>
      </c>
      <c r="C2498" t="s">
        <v>332</v>
      </c>
      <c r="D2498" t="s">
        <v>378</v>
      </c>
      <c r="E2498" t="s">
        <v>282</v>
      </c>
      <c r="F2498" t="s">
        <v>27</v>
      </c>
      <c r="G2498">
        <v>159.44</v>
      </c>
      <c r="H2498">
        <v>1</v>
      </c>
      <c r="I2498">
        <v>2</v>
      </c>
      <c r="J2498" t="s">
        <v>28</v>
      </c>
      <c r="K2498" t="s">
        <v>66</v>
      </c>
      <c r="L2498" t="s">
        <v>60</v>
      </c>
      <c r="M2498" t="s">
        <v>36</v>
      </c>
      <c r="N2498" t="s">
        <v>23</v>
      </c>
    </row>
    <row r="2499" spans="1:14" x14ac:dyDescent="0.3">
      <c r="A2499">
        <v>2498</v>
      </c>
      <c r="B2499" t="s">
        <v>31</v>
      </c>
      <c r="C2499" t="s">
        <v>399</v>
      </c>
      <c r="D2499" t="s">
        <v>457</v>
      </c>
      <c r="E2499" t="s">
        <v>341</v>
      </c>
      <c r="F2499" t="s">
        <v>18</v>
      </c>
      <c r="G2499">
        <v>219.61</v>
      </c>
      <c r="H2499">
        <v>2</v>
      </c>
      <c r="I2499">
        <v>0</v>
      </c>
      <c r="J2499" t="s">
        <v>28</v>
      </c>
      <c r="K2499" t="s">
        <v>29</v>
      </c>
      <c r="L2499" t="s">
        <v>21</v>
      </c>
      <c r="M2499" t="s">
        <v>36</v>
      </c>
      <c r="N2499" t="s">
        <v>23</v>
      </c>
    </row>
    <row r="2500" spans="1:14" x14ac:dyDescent="0.3">
      <c r="A2500">
        <v>2499</v>
      </c>
      <c r="B2500" t="s">
        <v>14</v>
      </c>
      <c r="C2500" t="s">
        <v>123</v>
      </c>
      <c r="D2500" t="s">
        <v>421</v>
      </c>
      <c r="E2500" t="s">
        <v>432</v>
      </c>
      <c r="F2500" t="s">
        <v>49</v>
      </c>
      <c r="G2500">
        <v>111.23</v>
      </c>
      <c r="H2500">
        <v>2</v>
      </c>
      <c r="I2500">
        <v>0</v>
      </c>
      <c r="J2500" t="s">
        <v>94</v>
      </c>
      <c r="K2500" t="s">
        <v>20</v>
      </c>
      <c r="L2500" t="s">
        <v>70</v>
      </c>
      <c r="M2500" t="s">
        <v>22</v>
      </c>
      <c r="N2500" t="s">
        <v>41</v>
      </c>
    </row>
    <row r="2501" spans="1:14" x14ac:dyDescent="0.3">
      <c r="A2501">
        <v>2500</v>
      </c>
      <c r="B2501" t="s">
        <v>31</v>
      </c>
      <c r="C2501" t="s">
        <v>192</v>
      </c>
      <c r="D2501" t="s">
        <v>315</v>
      </c>
      <c r="E2501" t="s">
        <v>416</v>
      </c>
      <c r="F2501" t="s">
        <v>49</v>
      </c>
      <c r="G2501">
        <v>71.239999999999995</v>
      </c>
      <c r="H2501">
        <v>1</v>
      </c>
      <c r="I2501">
        <v>0</v>
      </c>
      <c r="J2501" t="s">
        <v>28</v>
      </c>
      <c r="K2501" t="s">
        <v>66</v>
      </c>
      <c r="L2501" t="s">
        <v>21</v>
      </c>
      <c r="M2501" t="s">
        <v>36</v>
      </c>
      <c r="N2501" t="s">
        <v>41</v>
      </c>
    </row>
    <row r="2502" spans="1:14" x14ac:dyDescent="0.3">
      <c r="A2502">
        <v>2501</v>
      </c>
      <c r="B2502" t="s">
        <v>14</v>
      </c>
      <c r="C2502" t="s">
        <v>301</v>
      </c>
      <c r="D2502" t="s">
        <v>51</v>
      </c>
      <c r="E2502" t="s">
        <v>211</v>
      </c>
      <c r="F2502" t="s">
        <v>18</v>
      </c>
      <c r="G2502">
        <v>182.08</v>
      </c>
      <c r="H2502">
        <v>1</v>
      </c>
      <c r="I2502">
        <v>0</v>
      </c>
      <c r="J2502" t="s">
        <v>55</v>
      </c>
      <c r="K2502" t="s">
        <v>44</v>
      </c>
      <c r="L2502" t="s">
        <v>60</v>
      </c>
      <c r="M2502" t="s">
        <v>36</v>
      </c>
      <c r="N2502" t="s">
        <v>41</v>
      </c>
    </row>
    <row r="2503" spans="1:14" x14ac:dyDescent="0.3">
      <c r="A2503">
        <v>2502</v>
      </c>
      <c r="B2503" t="s">
        <v>37</v>
      </c>
      <c r="C2503" t="s">
        <v>34</v>
      </c>
      <c r="D2503" t="s">
        <v>52</v>
      </c>
      <c r="E2503" t="s">
        <v>97</v>
      </c>
      <c r="F2503" t="s">
        <v>54</v>
      </c>
      <c r="G2503">
        <v>290.68</v>
      </c>
      <c r="H2503">
        <v>2</v>
      </c>
      <c r="I2503">
        <v>1</v>
      </c>
      <c r="J2503" t="s">
        <v>28</v>
      </c>
      <c r="K2503" t="s">
        <v>66</v>
      </c>
      <c r="L2503" t="s">
        <v>56</v>
      </c>
      <c r="M2503" t="s">
        <v>22</v>
      </c>
      <c r="N2503" t="s">
        <v>95</v>
      </c>
    </row>
    <row r="2504" spans="1:14" x14ac:dyDescent="0.3">
      <c r="A2504">
        <v>2503</v>
      </c>
      <c r="B2504" t="s">
        <v>50</v>
      </c>
      <c r="C2504" t="s">
        <v>390</v>
      </c>
      <c r="D2504" t="s">
        <v>319</v>
      </c>
      <c r="E2504" t="s">
        <v>204</v>
      </c>
      <c r="F2504" t="s">
        <v>27</v>
      </c>
      <c r="G2504">
        <v>170.15</v>
      </c>
      <c r="H2504">
        <v>2</v>
      </c>
      <c r="I2504">
        <v>0</v>
      </c>
      <c r="J2504" t="s">
        <v>28</v>
      </c>
      <c r="K2504" t="s">
        <v>66</v>
      </c>
      <c r="L2504" t="s">
        <v>21</v>
      </c>
      <c r="M2504" t="s">
        <v>22</v>
      </c>
      <c r="N2504" t="s">
        <v>41</v>
      </c>
    </row>
    <row r="2505" spans="1:14" x14ac:dyDescent="0.3">
      <c r="A2505">
        <v>2504</v>
      </c>
      <c r="B2505" t="s">
        <v>14</v>
      </c>
      <c r="C2505" t="s">
        <v>281</v>
      </c>
      <c r="D2505" t="s">
        <v>274</v>
      </c>
      <c r="E2505" t="s">
        <v>17</v>
      </c>
      <c r="F2505" t="s">
        <v>54</v>
      </c>
      <c r="G2505">
        <v>343.45</v>
      </c>
      <c r="H2505">
        <v>1</v>
      </c>
      <c r="I2505">
        <v>2</v>
      </c>
      <c r="J2505" t="s">
        <v>28</v>
      </c>
      <c r="K2505" t="s">
        <v>99</v>
      </c>
      <c r="L2505" t="s">
        <v>56</v>
      </c>
      <c r="M2505" t="s">
        <v>36</v>
      </c>
      <c r="N2505" t="s">
        <v>45</v>
      </c>
    </row>
    <row r="2506" spans="1:14" x14ac:dyDescent="0.3">
      <c r="A2506">
        <v>2505</v>
      </c>
      <c r="B2506" t="s">
        <v>14</v>
      </c>
      <c r="C2506" t="s">
        <v>148</v>
      </c>
      <c r="D2506" t="s">
        <v>64</v>
      </c>
      <c r="E2506" t="s">
        <v>149</v>
      </c>
      <c r="F2506" t="s">
        <v>54</v>
      </c>
      <c r="G2506">
        <v>329.52</v>
      </c>
      <c r="H2506">
        <v>4</v>
      </c>
      <c r="I2506">
        <v>0</v>
      </c>
      <c r="J2506" t="s">
        <v>35</v>
      </c>
      <c r="K2506" t="s">
        <v>99</v>
      </c>
      <c r="L2506" t="s">
        <v>60</v>
      </c>
      <c r="M2506" t="s">
        <v>36</v>
      </c>
      <c r="N2506" t="s">
        <v>41</v>
      </c>
    </row>
    <row r="2507" spans="1:14" x14ac:dyDescent="0.3">
      <c r="A2507">
        <v>2506</v>
      </c>
      <c r="B2507" t="s">
        <v>31</v>
      </c>
      <c r="C2507" t="s">
        <v>144</v>
      </c>
      <c r="D2507" t="s">
        <v>149</v>
      </c>
      <c r="E2507" t="s">
        <v>293</v>
      </c>
      <c r="F2507" t="s">
        <v>27</v>
      </c>
      <c r="G2507">
        <v>162.22</v>
      </c>
      <c r="H2507">
        <v>3</v>
      </c>
      <c r="I2507">
        <v>0</v>
      </c>
      <c r="J2507" t="s">
        <v>28</v>
      </c>
      <c r="K2507" t="s">
        <v>44</v>
      </c>
      <c r="L2507" t="s">
        <v>21</v>
      </c>
      <c r="M2507" t="s">
        <v>22</v>
      </c>
      <c r="N2507" t="s">
        <v>45</v>
      </c>
    </row>
    <row r="2508" spans="1:14" x14ac:dyDescent="0.3">
      <c r="A2508">
        <v>2507</v>
      </c>
      <c r="B2508" t="s">
        <v>37</v>
      </c>
      <c r="C2508" t="s">
        <v>40</v>
      </c>
      <c r="D2508" t="s">
        <v>391</v>
      </c>
      <c r="E2508" t="s">
        <v>191</v>
      </c>
      <c r="F2508" t="s">
        <v>49</v>
      </c>
      <c r="G2508">
        <v>104.55</v>
      </c>
      <c r="H2508">
        <v>2</v>
      </c>
      <c r="I2508">
        <v>0</v>
      </c>
      <c r="J2508" t="s">
        <v>35</v>
      </c>
      <c r="K2508" t="s">
        <v>66</v>
      </c>
      <c r="L2508" t="s">
        <v>21</v>
      </c>
      <c r="M2508" t="s">
        <v>36</v>
      </c>
      <c r="N2508" t="s">
        <v>95</v>
      </c>
    </row>
    <row r="2509" spans="1:14" x14ac:dyDescent="0.3">
      <c r="A2509">
        <v>2508</v>
      </c>
      <c r="B2509" t="s">
        <v>14</v>
      </c>
      <c r="C2509" t="s">
        <v>341</v>
      </c>
      <c r="D2509" t="s">
        <v>174</v>
      </c>
      <c r="E2509" t="s">
        <v>323</v>
      </c>
      <c r="F2509" t="s">
        <v>54</v>
      </c>
      <c r="G2509">
        <v>257.73</v>
      </c>
      <c r="H2509">
        <v>4</v>
      </c>
      <c r="I2509">
        <v>0</v>
      </c>
      <c r="J2509" t="s">
        <v>94</v>
      </c>
      <c r="K2509" t="s">
        <v>66</v>
      </c>
      <c r="L2509" t="s">
        <v>60</v>
      </c>
      <c r="M2509" t="s">
        <v>22</v>
      </c>
      <c r="N2509" t="s">
        <v>23</v>
      </c>
    </row>
    <row r="2510" spans="1:14" x14ac:dyDescent="0.3">
      <c r="A2510">
        <v>2509</v>
      </c>
      <c r="B2510" t="s">
        <v>50</v>
      </c>
      <c r="C2510" t="s">
        <v>389</v>
      </c>
      <c r="D2510" t="s">
        <v>288</v>
      </c>
      <c r="E2510" t="s">
        <v>408</v>
      </c>
      <c r="F2510" t="s">
        <v>49</v>
      </c>
      <c r="G2510">
        <v>100.84</v>
      </c>
      <c r="H2510">
        <v>3</v>
      </c>
      <c r="I2510">
        <v>1</v>
      </c>
      <c r="J2510" t="s">
        <v>55</v>
      </c>
      <c r="K2510" t="s">
        <v>29</v>
      </c>
      <c r="L2510" t="s">
        <v>60</v>
      </c>
      <c r="M2510" t="s">
        <v>36</v>
      </c>
      <c r="N2510" t="s">
        <v>41</v>
      </c>
    </row>
    <row r="2511" spans="1:14" x14ac:dyDescent="0.3">
      <c r="A2511">
        <v>2510</v>
      </c>
      <c r="B2511" t="s">
        <v>50</v>
      </c>
      <c r="C2511" t="s">
        <v>90</v>
      </c>
      <c r="D2511" t="s">
        <v>174</v>
      </c>
      <c r="E2511" t="s">
        <v>229</v>
      </c>
      <c r="F2511" t="s">
        <v>27</v>
      </c>
      <c r="G2511">
        <v>149.32</v>
      </c>
      <c r="H2511">
        <v>3</v>
      </c>
      <c r="I2511">
        <v>0</v>
      </c>
      <c r="J2511" t="s">
        <v>94</v>
      </c>
      <c r="K2511" t="s">
        <v>99</v>
      </c>
      <c r="L2511" t="s">
        <v>21</v>
      </c>
      <c r="M2511" t="s">
        <v>36</v>
      </c>
      <c r="N2511" t="s">
        <v>41</v>
      </c>
    </row>
    <row r="2512" spans="1:14" x14ac:dyDescent="0.3">
      <c r="A2512">
        <v>2511</v>
      </c>
      <c r="B2512" t="s">
        <v>31</v>
      </c>
      <c r="C2512" t="s">
        <v>305</v>
      </c>
      <c r="D2512" t="s">
        <v>152</v>
      </c>
      <c r="E2512" t="s">
        <v>145</v>
      </c>
      <c r="F2512" t="s">
        <v>18</v>
      </c>
      <c r="G2512">
        <v>147.44999999999999</v>
      </c>
      <c r="H2512">
        <v>2</v>
      </c>
      <c r="I2512">
        <v>0</v>
      </c>
      <c r="J2512" t="s">
        <v>55</v>
      </c>
      <c r="K2512" t="s">
        <v>66</v>
      </c>
      <c r="L2512" t="s">
        <v>21</v>
      </c>
      <c r="M2512" t="s">
        <v>22</v>
      </c>
      <c r="N2512" t="s">
        <v>23</v>
      </c>
    </row>
    <row r="2513" spans="1:14" x14ac:dyDescent="0.3">
      <c r="A2513">
        <v>2512</v>
      </c>
      <c r="B2513" t="s">
        <v>14</v>
      </c>
      <c r="C2513" t="s">
        <v>367</v>
      </c>
      <c r="D2513" t="s">
        <v>135</v>
      </c>
      <c r="E2513" t="s">
        <v>259</v>
      </c>
      <c r="F2513" t="s">
        <v>49</v>
      </c>
      <c r="G2513">
        <v>111.16</v>
      </c>
      <c r="H2513">
        <v>2</v>
      </c>
      <c r="I2513">
        <v>3</v>
      </c>
      <c r="J2513" t="s">
        <v>35</v>
      </c>
      <c r="K2513" t="s">
        <v>66</v>
      </c>
      <c r="L2513" t="s">
        <v>21</v>
      </c>
      <c r="M2513" t="s">
        <v>36</v>
      </c>
      <c r="N2513" t="s">
        <v>41</v>
      </c>
    </row>
    <row r="2514" spans="1:14" x14ac:dyDescent="0.3">
      <c r="A2514">
        <v>2513</v>
      </c>
      <c r="B2514" t="s">
        <v>37</v>
      </c>
      <c r="C2514" t="s">
        <v>298</v>
      </c>
      <c r="D2514" t="s">
        <v>158</v>
      </c>
      <c r="E2514" t="s">
        <v>321</v>
      </c>
      <c r="F2514" t="s">
        <v>49</v>
      </c>
      <c r="G2514">
        <v>91.07</v>
      </c>
      <c r="H2514">
        <v>2</v>
      </c>
      <c r="I2514">
        <v>0</v>
      </c>
      <c r="J2514" t="s">
        <v>28</v>
      </c>
      <c r="K2514" t="s">
        <v>66</v>
      </c>
      <c r="L2514" t="s">
        <v>56</v>
      </c>
      <c r="M2514" t="s">
        <v>36</v>
      </c>
      <c r="N2514" t="s">
        <v>45</v>
      </c>
    </row>
    <row r="2515" spans="1:14" x14ac:dyDescent="0.3">
      <c r="A2515">
        <v>2514</v>
      </c>
      <c r="B2515" t="s">
        <v>37</v>
      </c>
      <c r="C2515" t="s">
        <v>119</v>
      </c>
      <c r="D2515" t="s">
        <v>120</v>
      </c>
      <c r="E2515" t="s">
        <v>76</v>
      </c>
      <c r="F2515" t="s">
        <v>49</v>
      </c>
      <c r="G2515">
        <v>129.26</v>
      </c>
      <c r="H2515">
        <v>2</v>
      </c>
      <c r="I2515">
        <v>0</v>
      </c>
      <c r="J2515" t="s">
        <v>19</v>
      </c>
      <c r="K2515" t="s">
        <v>29</v>
      </c>
      <c r="L2515" t="s">
        <v>21</v>
      </c>
      <c r="M2515" t="s">
        <v>36</v>
      </c>
      <c r="N2515" t="s">
        <v>45</v>
      </c>
    </row>
    <row r="2516" spans="1:14" x14ac:dyDescent="0.3">
      <c r="A2516">
        <v>2515</v>
      </c>
      <c r="B2516" t="s">
        <v>50</v>
      </c>
      <c r="C2516" t="s">
        <v>210</v>
      </c>
      <c r="D2516" t="s">
        <v>260</v>
      </c>
      <c r="E2516" t="s">
        <v>220</v>
      </c>
      <c r="F2516" t="s">
        <v>27</v>
      </c>
      <c r="G2516">
        <v>208.93</v>
      </c>
      <c r="H2516">
        <v>2</v>
      </c>
      <c r="I2516">
        <v>2</v>
      </c>
      <c r="J2516" t="s">
        <v>19</v>
      </c>
      <c r="K2516" t="s">
        <v>44</v>
      </c>
      <c r="L2516" t="s">
        <v>21</v>
      </c>
      <c r="M2516" t="s">
        <v>36</v>
      </c>
      <c r="N2516" t="s">
        <v>41</v>
      </c>
    </row>
    <row r="2517" spans="1:14" x14ac:dyDescent="0.3">
      <c r="A2517">
        <v>2516</v>
      </c>
      <c r="B2517" t="s">
        <v>14</v>
      </c>
      <c r="C2517" t="s">
        <v>108</v>
      </c>
      <c r="D2517" t="s">
        <v>115</v>
      </c>
      <c r="E2517" t="s">
        <v>184</v>
      </c>
      <c r="F2517" t="s">
        <v>18</v>
      </c>
      <c r="G2517">
        <v>208.2</v>
      </c>
      <c r="H2517">
        <v>1</v>
      </c>
      <c r="I2517">
        <v>0</v>
      </c>
      <c r="J2517" t="s">
        <v>35</v>
      </c>
      <c r="K2517" t="s">
        <v>66</v>
      </c>
      <c r="L2517" t="s">
        <v>21</v>
      </c>
      <c r="M2517" t="s">
        <v>36</v>
      </c>
      <c r="N2517" t="s">
        <v>41</v>
      </c>
    </row>
    <row r="2518" spans="1:14" x14ac:dyDescent="0.3">
      <c r="A2518">
        <v>2517</v>
      </c>
      <c r="B2518" t="s">
        <v>37</v>
      </c>
      <c r="C2518" t="s">
        <v>395</v>
      </c>
      <c r="D2518" t="s">
        <v>283</v>
      </c>
      <c r="E2518" t="s">
        <v>160</v>
      </c>
      <c r="F2518" t="s">
        <v>18</v>
      </c>
      <c r="G2518">
        <v>223.11</v>
      </c>
      <c r="H2518">
        <v>2</v>
      </c>
      <c r="I2518">
        <v>0</v>
      </c>
      <c r="J2518" t="s">
        <v>19</v>
      </c>
      <c r="K2518" t="s">
        <v>99</v>
      </c>
      <c r="L2518" t="s">
        <v>21</v>
      </c>
      <c r="M2518" t="s">
        <v>22</v>
      </c>
      <c r="N2518" t="s">
        <v>41</v>
      </c>
    </row>
    <row r="2519" spans="1:14" x14ac:dyDescent="0.3">
      <c r="A2519">
        <v>2518</v>
      </c>
      <c r="B2519" t="s">
        <v>50</v>
      </c>
      <c r="C2519" t="s">
        <v>150</v>
      </c>
      <c r="D2519" t="s">
        <v>192</v>
      </c>
      <c r="E2519" t="s">
        <v>340</v>
      </c>
      <c r="F2519" t="s">
        <v>49</v>
      </c>
      <c r="G2519">
        <v>83.23</v>
      </c>
      <c r="H2519">
        <v>2</v>
      </c>
      <c r="I2519">
        <v>0</v>
      </c>
      <c r="J2519" t="s">
        <v>55</v>
      </c>
      <c r="K2519" t="s">
        <v>99</v>
      </c>
      <c r="L2519" t="s">
        <v>56</v>
      </c>
      <c r="M2519" t="s">
        <v>22</v>
      </c>
      <c r="N2519" t="s">
        <v>23</v>
      </c>
    </row>
    <row r="2520" spans="1:14" x14ac:dyDescent="0.3">
      <c r="A2520">
        <v>2519</v>
      </c>
      <c r="B2520" t="s">
        <v>14</v>
      </c>
      <c r="C2520" t="s">
        <v>447</v>
      </c>
      <c r="D2520" t="s">
        <v>205</v>
      </c>
      <c r="E2520" t="s">
        <v>69</v>
      </c>
      <c r="F2520" t="s">
        <v>49</v>
      </c>
      <c r="G2520">
        <v>128.53</v>
      </c>
      <c r="H2520">
        <v>1</v>
      </c>
      <c r="I2520">
        <v>0</v>
      </c>
      <c r="J2520" t="s">
        <v>55</v>
      </c>
      <c r="K2520" t="s">
        <v>66</v>
      </c>
      <c r="L2520" t="s">
        <v>21</v>
      </c>
      <c r="M2520" t="s">
        <v>36</v>
      </c>
      <c r="N2520" t="s">
        <v>23</v>
      </c>
    </row>
    <row r="2521" spans="1:14" x14ac:dyDescent="0.3">
      <c r="A2521">
        <v>2520</v>
      </c>
      <c r="B2521" t="s">
        <v>31</v>
      </c>
      <c r="C2521" t="s">
        <v>363</v>
      </c>
      <c r="D2521" t="s">
        <v>134</v>
      </c>
      <c r="E2521" t="s">
        <v>88</v>
      </c>
      <c r="F2521" t="s">
        <v>49</v>
      </c>
      <c r="G2521">
        <v>104.73</v>
      </c>
      <c r="H2521">
        <v>2</v>
      </c>
      <c r="I2521">
        <v>1</v>
      </c>
      <c r="J2521" t="s">
        <v>35</v>
      </c>
      <c r="K2521" t="s">
        <v>99</v>
      </c>
      <c r="L2521" t="s">
        <v>60</v>
      </c>
      <c r="M2521" t="s">
        <v>36</v>
      </c>
      <c r="N2521" t="s">
        <v>41</v>
      </c>
    </row>
    <row r="2522" spans="1:14" x14ac:dyDescent="0.3">
      <c r="A2522">
        <v>2521</v>
      </c>
      <c r="B2522" t="s">
        <v>50</v>
      </c>
      <c r="C2522" t="s">
        <v>367</v>
      </c>
      <c r="D2522" t="s">
        <v>357</v>
      </c>
      <c r="E2522" t="s">
        <v>349</v>
      </c>
      <c r="F2522" t="s">
        <v>27</v>
      </c>
      <c r="G2522">
        <v>210.38</v>
      </c>
      <c r="H2522">
        <v>1</v>
      </c>
      <c r="I2522">
        <v>3</v>
      </c>
      <c r="J2522" t="s">
        <v>19</v>
      </c>
      <c r="K2522" t="s">
        <v>99</v>
      </c>
      <c r="L2522" t="s">
        <v>21</v>
      </c>
      <c r="M2522" t="s">
        <v>36</v>
      </c>
      <c r="N2522" t="s">
        <v>30</v>
      </c>
    </row>
    <row r="2523" spans="1:14" x14ac:dyDescent="0.3">
      <c r="A2523">
        <v>2522</v>
      </c>
      <c r="B2523" t="s">
        <v>37</v>
      </c>
      <c r="C2523" t="s">
        <v>269</v>
      </c>
      <c r="D2523" t="s">
        <v>293</v>
      </c>
      <c r="E2523" t="s">
        <v>124</v>
      </c>
      <c r="F2523" t="s">
        <v>18</v>
      </c>
      <c r="G2523">
        <v>256.98</v>
      </c>
      <c r="H2523">
        <v>1</v>
      </c>
      <c r="I2523">
        <v>0</v>
      </c>
      <c r="J2523" t="s">
        <v>55</v>
      </c>
      <c r="K2523" t="s">
        <v>66</v>
      </c>
      <c r="L2523" t="s">
        <v>56</v>
      </c>
      <c r="M2523" t="s">
        <v>22</v>
      </c>
      <c r="N2523" t="s">
        <v>41</v>
      </c>
    </row>
    <row r="2524" spans="1:14" x14ac:dyDescent="0.3">
      <c r="A2524">
        <v>2523</v>
      </c>
      <c r="B2524" t="s">
        <v>50</v>
      </c>
      <c r="C2524" t="s">
        <v>231</v>
      </c>
      <c r="D2524" t="s">
        <v>274</v>
      </c>
      <c r="E2524" t="s">
        <v>279</v>
      </c>
      <c r="F2524" t="s">
        <v>18</v>
      </c>
      <c r="G2524">
        <v>258.70999999999998</v>
      </c>
      <c r="H2524">
        <v>2</v>
      </c>
      <c r="I2524">
        <v>2</v>
      </c>
      <c r="J2524" t="s">
        <v>28</v>
      </c>
      <c r="K2524" t="s">
        <v>99</v>
      </c>
      <c r="L2524" t="s">
        <v>21</v>
      </c>
      <c r="M2524" t="s">
        <v>36</v>
      </c>
      <c r="N2524" t="s">
        <v>41</v>
      </c>
    </row>
    <row r="2525" spans="1:14" x14ac:dyDescent="0.3">
      <c r="A2525">
        <v>2524</v>
      </c>
      <c r="B2525" t="s">
        <v>14</v>
      </c>
      <c r="C2525" t="s">
        <v>34</v>
      </c>
      <c r="D2525" t="s">
        <v>223</v>
      </c>
      <c r="E2525" t="s">
        <v>409</v>
      </c>
      <c r="F2525" t="s">
        <v>27</v>
      </c>
      <c r="G2525">
        <v>104.94</v>
      </c>
      <c r="H2525">
        <v>2</v>
      </c>
      <c r="I2525">
        <v>0</v>
      </c>
      <c r="J2525" t="s">
        <v>28</v>
      </c>
      <c r="K2525" t="s">
        <v>99</v>
      </c>
      <c r="L2525" t="s">
        <v>21</v>
      </c>
      <c r="M2525" t="s">
        <v>36</v>
      </c>
      <c r="N2525" t="s">
        <v>95</v>
      </c>
    </row>
    <row r="2526" spans="1:14" x14ac:dyDescent="0.3">
      <c r="A2526">
        <v>2525</v>
      </c>
      <c r="B2526" t="s">
        <v>31</v>
      </c>
      <c r="C2526" t="s">
        <v>141</v>
      </c>
      <c r="D2526" t="s">
        <v>315</v>
      </c>
      <c r="E2526" t="s">
        <v>240</v>
      </c>
      <c r="F2526" t="s">
        <v>27</v>
      </c>
      <c r="G2526">
        <v>150.24</v>
      </c>
      <c r="H2526">
        <v>1</v>
      </c>
      <c r="I2526">
        <v>0</v>
      </c>
      <c r="J2526" t="s">
        <v>19</v>
      </c>
      <c r="K2526" t="s">
        <v>44</v>
      </c>
      <c r="L2526" t="s">
        <v>21</v>
      </c>
      <c r="M2526" t="s">
        <v>36</v>
      </c>
      <c r="N2526" t="s">
        <v>41</v>
      </c>
    </row>
    <row r="2527" spans="1:14" x14ac:dyDescent="0.3">
      <c r="A2527">
        <v>2526</v>
      </c>
      <c r="B2527" t="s">
        <v>50</v>
      </c>
      <c r="C2527" t="s">
        <v>322</v>
      </c>
      <c r="D2527" t="s">
        <v>262</v>
      </c>
      <c r="E2527" t="s">
        <v>71</v>
      </c>
      <c r="F2527" t="s">
        <v>54</v>
      </c>
      <c r="G2527">
        <v>509.21</v>
      </c>
      <c r="H2527">
        <v>1</v>
      </c>
      <c r="I2527">
        <v>3</v>
      </c>
      <c r="J2527" t="s">
        <v>55</v>
      </c>
      <c r="K2527" t="s">
        <v>66</v>
      </c>
      <c r="L2527" t="s">
        <v>56</v>
      </c>
      <c r="M2527" t="s">
        <v>36</v>
      </c>
      <c r="N2527" t="s">
        <v>23</v>
      </c>
    </row>
    <row r="2528" spans="1:14" x14ac:dyDescent="0.3">
      <c r="A2528">
        <v>2527</v>
      </c>
      <c r="B2528" t="s">
        <v>37</v>
      </c>
      <c r="C2528" t="s">
        <v>108</v>
      </c>
      <c r="D2528" t="s">
        <v>221</v>
      </c>
      <c r="E2528" t="s">
        <v>436</v>
      </c>
      <c r="F2528" t="s">
        <v>27</v>
      </c>
      <c r="G2528">
        <v>159.22</v>
      </c>
      <c r="H2528">
        <v>2</v>
      </c>
      <c r="I2528">
        <v>0</v>
      </c>
      <c r="J2528" t="s">
        <v>28</v>
      </c>
      <c r="K2528" t="s">
        <v>66</v>
      </c>
      <c r="L2528" t="s">
        <v>21</v>
      </c>
      <c r="M2528" t="s">
        <v>36</v>
      </c>
      <c r="N2528" t="s">
        <v>30</v>
      </c>
    </row>
    <row r="2529" spans="1:14" x14ac:dyDescent="0.3">
      <c r="A2529">
        <v>2528</v>
      </c>
      <c r="B2529" t="s">
        <v>14</v>
      </c>
      <c r="C2529" t="s">
        <v>122</v>
      </c>
      <c r="D2529" t="s">
        <v>407</v>
      </c>
      <c r="E2529" t="s">
        <v>82</v>
      </c>
      <c r="F2529" t="s">
        <v>27</v>
      </c>
      <c r="G2529">
        <v>110.92</v>
      </c>
      <c r="H2529">
        <v>2</v>
      </c>
      <c r="I2529">
        <v>0</v>
      </c>
      <c r="J2529" t="s">
        <v>19</v>
      </c>
      <c r="K2529" t="s">
        <v>44</v>
      </c>
      <c r="L2529" t="s">
        <v>21</v>
      </c>
      <c r="M2529" t="s">
        <v>22</v>
      </c>
      <c r="N2529" t="s">
        <v>45</v>
      </c>
    </row>
    <row r="2530" spans="1:14" x14ac:dyDescent="0.3">
      <c r="A2530">
        <v>2529</v>
      </c>
      <c r="B2530" t="s">
        <v>14</v>
      </c>
      <c r="C2530" t="s">
        <v>193</v>
      </c>
      <c r="D2530" t="s">
        <v>367</v>
      </c>
      <c r="E2530" t="s">
        <v>195</v>
      </c>
      <c r="F2530" t="s">
        <v>27</v>
      </c>
      <c r="G2530">
        <v>154.88999999999999</v>
      </c>
      <c r="H2530">
        <v>3</v>
      </c>
      <c r="I2530">
        <v>0</v>
      </c>
      <c r="J2530" t="s">
        <v>94</v>
      </c>
      <c r="K2530" t="s">
        <v>99</v>
      </c>
      <c r="L2530" t="s">
        <v>21</v>
      </c>
      <c r="M2530" t="s">
        <v>36</v>
      </c>
      <c r="N2530" t="s">
        <v>41</v>
      </c>
    </row>
    <row r="2531" spans="1:14" x14ac:dyDescent="0.3">
      <c r="A2531">
        <v>2530</v>
      </c>
      <c r="B2531" t="s">
        <v>37</v>
      </c>
      <c r="C2531" t="s">
        <v>169</v>
      </c>
      <c r="D2531" t="s">
        <v>351</v>
      </c>
      <c r="E2531" t="s">
        <v>59</v>
      </c>
      <c r="F2531" t="s">
        <v>27</v>
      </c>
      <c r="G2531">
        <v>139.88999999999999</v>
      </c>
      <c r="H2531">
        <v>1</v>
      </c>
      <c r="I2531">
        <v>0</v>
      </c>
      <c r="J2531" t="s">
        <v>28</v>
      </c>
      <c r="K2531" t="s">
        <v>99</v>
      </c>
      <c r="L2531" t="s">
        <v>21</v>
      </c>
      <c r="M2531" t="s">
        <v>36</v>
      </c>
      <c r="N2531" t="s">
        <v>23</v>
      </c>
    </row>
    <row r="2532" spans="1:14" x14ac:dyDescent="0.3">
      <c r="A2532">
        <v>2531</v>
      </c>
      <c r="B2532" t="s">
        <v>14</v>
      </c>
      <c r="C2532" t="s">
        <v>332</v>
      </c>
      <c r="D2532" t="s">
        <v>224</v>
      </c>
      <c r="E2532" t="s">
        <v>203</v>
      </c>
      <c r="F2532" t="s">
        <v>49</v>
      </c>
      <c r="G2532">
        <v>93.95</v>
      </c>
      <c r="H2532">
        <v>1</v>
      </c>
      <c r="I2532">
        <v>0</v>
      </c>
      <c r="J2532" t="s">
        <v>55</v>
      </c>
      <c r="K2532" t="s">
        <v>29</v>
      </c>
      <c r="L2532" t="s">
        <v>21</v>
      </c>
      <c r="M2532" t="s">
        <v>22</v>
      </c>
      <c r="N2532" t="s">
        <v>41</v>
      </c>
    </row>
    <row r="2533" spans="1:14" x14ac:dyDescent="0.3">
      <c r="A2533">
        <v>2532</v>
      </c>
      <c r="B2533" t="s">
        <v>14</v>
      </c>
      <c r="C2533" t="s">
        <v>296</v>
      </c>
      <c r="D2533" t="s">
        <v>305</v>
      </c>
      <c r="E2533" t="s">
        <v>184</v>
      </c>
      <c r="F2533" t="s">
        <v>49</v>
      </c>
      <c r="G2533">
        <v>114.13</v>
      </c>
      <c r="H2533">
        <v>2</v>
      </c>
      <c r="I2533">
        <v>0</v>
      </c>
      <c r="J2533" t="s">
        <v>35</v>
      </c>
      <c r="K2533" t="s">
        <v>20</v>
      </c>
      <c r="L2533" t="s">
        <v>21</v>
      </c>
      <c r="M2533" t="s">
        <v>22</v>
      </c>
      <c r="N2533" t="s">
        <v>41</v>
      </c>
    </row>
    <row r="2534" spans="1:14" x14ac:dyDescent="0.3">
      <c r="A2534">
        <v>2533</v>
      </c>
      <c r="B2534" t="s">
        <v>50</v>
      </c>
      <c r="C2534" t="s">
        <v>428</v>
      </c>
      <c r="D2534" t="s">
        <v>63</v>
      </c>
      <c r="E2534" t="s">
        <v>127</v>
      </c>
      <c r="F2534" t="s">
        <v>54</v>
      </c>
      <c r="G2534">
        <v>577.03</v>
      </c>
      <c r="H2534">
        <v>3</v>
      </c>
      <c r="I2534">
        <v>2</v>
      </c>
      <c r="J2534" t="s">
        <v>28</v>
      </c>
      <c r="K2534" t="s">
        <v>66</v>
      </c>
      <c r="L2534" t="s">
        <v>56</v>
      </c>
      <c r="M2534" t="s">
        <v>36</v>
      </c>
      <c r="N2534" t="s">
        <v>41</v>
      </c>
    </row>
    <row r="2535" spans="1:14" x14ac:dyDescent="0.3">
      <c r="A2535">
        <v>2534</v>
      </c>
      <c r="B2535" t="s">
        <v>37</v>
      </c>
      <c r="C2535" t="s">
        <v>443</v>
      </c>
      <c r="D2535" t="s">
        <v>166</v>
      </c>
      <c r="E2535" t="s">
        <v>167</v>
      </c>
      <c r="F2535" t="s">
        <v>27</v>
      </c>
      <c r="G2535">
        <v>122.53</v>
      </c>
      <c r="H2535">
        <v>1</v>
      </c>
      <c r="I2535">
        <v>0</v>
      </c>
      <c r="J2535" t="s">
        <v>19</v>
      </c>
      <c r="K2535" t="s">
        <v>20</v>
      </c>
      <c r="L2535" t="s">
        <v>21</v>
      </c>
      <c r="M2535" t="s">
        <v>36</v>
      </c>
      <c r="N2535" t="s">
        <v>41</v>
      </c>
    </row>
    <row r="2536" spans="1:14" x14ac:dyDescent="0.3">
      <c r="A2536">
        <v>2535</v>
      </c>
      <c r="B2536" t="s">
        <v>14</v>
      </c>
      <c r="C2536" t="s">
        <v>204</v>
      </c>
      <c r="D2536" t="s">
        <v>100</v>
      </c>
      <c r="E2536" t="s">
        <v>207</v>
      </c>
      <c r="F2536" t="s">
        <v>27</v>
      </c>
      <c r="G2536">
        <v>116.77</v>
      </c>
      <c r="H2536">
        <v>1</v>
      </c>
      <c r="I2536">
        <v>0</v>
      </c>
      <c r="J2536" t="s">
        <v>28</v>
      </c>
      <c r="K2536" t="s">
        <v>99</v>
      </c>
      <c r="L2536" t="s">
        <v>60</v>
      </c>
      <c r="M2536" t="s">
        <v>36</v>
      </c>
      <c r="N2536" t="s">
        <v>41</v>
      </c>
    </row>
    <row r="2537" spans="1:14" x14ac:dyDescent="0.3">
      <c r="A2537">
        <v>2536</v>
      </c>
      <c r="B2537" t="s">
        <v>37</v>
      </c>
      <c r="C2537" t="s">
        <v>181</v>
      </c>
      <c r="D2537" t="s">
        <v>318</v>
      </c>
      <c r="E2537" t="s">
        <v>329</v>
      </c>
      <c r="F2537" t="s">
        <v>49</v>
      </c>
      <c r="G2537">
        <v>85.49</v>
      </c>
      <c r="H2537">
        <v>1</v>
      </c>
      <c r="I2537">
        <v>1</v>
      </c>
      <c r="J2537" t="s">
        <v>28</v>
      </c>
      <c r="K2537" t="s">
        <v>66</v>
      </c>
      <c r="L2537" t="s">
        <v>56</v>
      </c>
      <c r="M2537" t="s">
        <v>36</v>
      </c>
      <c r="N2537" t="s">
        <v>41</v>
      </c>
    </row>
    <row r="2538" spans="1:14" x14ac:dyDescent="0.3">
      <c r="A2538">
        <v>2537</v>
      </c>
      <c r="B2538" t="s">
        <v>31</v>
      </c>
      <c r="C2538" t="s">
        <v>416</v>
      </c>
      <c r="D2538" t="s">
        <v>166</v>
      </c>
      <c r="E2538" t="s">
        <v>433</v>
      </c>
      <c r="F2538" t="s">
        <v>49</v>
      </c>
      <c r="G2538">
        <v>82.4</v>
      </c>
      <c r="H2538">
        <v>1</v>
      </c>
      <c r="I2538">
        <v>0</v>
      </c>
      <c r="J2538" t="s">
        <v>35</v>
      </c>
      <c r="K2538" t="s">
        <v>99</v>
      </c>
      <c r="L2538" t="s">
        <v>21</v>
      </c>
      <c r="M2538" t="s">
        <v>22</v>
      </c>
      <c r="N2538" t="s">
        <v>41</v>
      </c>
    </row>
    <row r="2539" spans="1:14" x14ac:dyDescent="0.3">
      <c r="A2539">
        <v>2538</v>
      </c>
      <c r="B2539" t="s">
        <v>14</v>
      </c>
      <c r="C2539" t="s">
        <v>414</v>
      </c>
      <c r="D2539" t="s">
        <v>256</v>
      </c>
      <c r="E2539" t="s">
        <v>395</v>
      </c>
      <c r="F2539" t="s">
        <v>49</v>
      </c>
      <c r="G2539">
        <v>87.04</v>
      </c>
      <c r="H2539">
        <v>2</v>
      </c>
      <c r="I2539">
        <v>0</v>
      </c>
      <c r="J2539" t="s">
        <v>35</v>
      </c>
      <c r="K2539" t="s">
        <v>29</v>
      </c>
      <c r="L2539" t="s">
        <v>21</v>
      </c>
      <c r="M2539" t="s">
        <v>22</v>
      </c>
      <c r="N2539" t="s">
        <v>45</v>
      </c>
    </row>
    <row r="2540" spans="1:14" x14ac:dyDescent="0.3">
      <c r="A2540">
        <v>2539</v>
      </c>
      <c r="B2540" t="s">
        <v>50</v>
      </c>
      <c r="C2540" t="s">
        <v>287</v>
      </c>
      <c r="D2540" t="s">
        <v>367</v>
      </c>
      <c r="E2540" t="s">
        <v>131</v>
      </c>
      <c r="F2540" t="s">
        <v>18</v>
      </c>
      <c r="G2540">
        <v>356.07</v>
      </c>
      <c r="H2540">
        <v>1</v>
      </c>
      <c r="I2540">
        <v>0</v>
      </c>
      <c r="J2540" t="s">
        <v>28</v>
      </c>
      <c r="K2540" t="s">
        <v>44</v>
      </c>
      <c r="L2540" t="s">
        <v>21</v>
      </c>
      <c r="M2540" t="s">
        <v>36</v>
      </c>
      <c r="N2540" t="s">
        <v>41</v>
      </c>
    </row>
    <row r="2541" spans="1:14" x14ac:dyDescent="0.3">
      <c r="A2541">
        <v>2540</v>
      </c>
      <c r="B2541" t="s">
        <v>31</v>
      </c>
      <c r="C2541" t="s">
        <v>320</v>
      </c>
      <c r="D2541" t="s">
        <v>144</v>
      </c>
      <c r="E2541" t="s">
        <v>125</v>
      </c>
      <c r="F2541" t="s">
        <v>49</v>
      </c>
      <c r="G2541">
        <v>97.2</v>
      </c>
      <c r="H2541">
        <v>4</v>
      </c>
      <c r="I2541">
        <v>0</v>
      </c>
      <c r="J2541" t="s">
        <v>55</v>
      </c>
      <c r="K2541" t="s">
        <v>20</v>
      </c>
      <c r="L2541" t="s">
        <v>21</v>
      </c>
      <c r="M2541" t="s">
        <v>36</v>
      </c>
      <c r="N2541" t="s">
        <v>41</v>
      </c>
    </row>
    <row r="2542" spans="1:14" x14ac:dyDescent="0.3">
      <c r="A2542">
        <v>2541</v>
      </c>
      <c r="B2542" t="s">
        <v>37</v>
      </c>
      <c r="C2542" t="s">
        <v>351</v>
      </c>
      <c r="D2542" t="s">
        <v>443</v>
      </c>
      <c r="E2542" t="s">
        <v>310</v>
      </c>
      <c r="F2542" t="s">
        <v>18</v>
      </c>
      <c r="G2542">
        <v>176.61</v>
      </c>
      <c r="H2542">
        <v>1</v>
      </c>
      <c r="I2542">
        <v>0</v>
      </c>
      <c r="J2542" t="s">
        <v>55</v>
      </c>
      <c r="K2542" t="s">
        <v>44</v>
      </c>
      <c r="L2542" t="s">
        <v>21</v>
      </c>
      <c r="M2542" t="s">
        <v>36</v>
      </c>
      <c r="N2542" t="s">
        <v>41</v>
      </c>
    </row>
    <row r="2543" spans="1:14" x14ac:dyDescent="0.3">
      <c r="A2543">
        <v>2542</v>
      </c>
      <c r="B2543" t="s">
        <v>31</v>
      </c>
      <c r="C2543" t="s">
        <v>340</v>
      </c>
      <c r="D2543" t="s">
        <v>284</v>
      </c>
      <c r="E2543" t="s">
        <v>155</v>
      </c>
      <c r="F2543" t="s">
        <v>27</v>
      </c>
      <c r="G2543">
        <v>139.41</v>
      </c>
      <c r="H2543">
        <v>1</v>
      </c>
      <c r="I2543">
        <v>0</v>
      </c>
      <c r="J2543" t="s">
        <v>94</v>
      </c>
      <c r="K2543" t="s">
        <v>99</v>
      </c>
      <c r="L2543" t="s">
        <v>70</v>
      </c>
      <c r="M2543" t="s">
        <v>36</v>
      </c>
      <c r="N2543" t="s">
        <v>41</v>
      </c>
    </row>
    <row r="2544" spans="1:14" x14ac:dyDescent="0.3">
      <c r="A2544">
        <v>2543</v>
      </c>
      <c r="B2544" t="s">
        <v>14</v>
      </c>
      <c r="C2544" t="s">
        <v>350</v>
      </c>
      <c r="D2544" t="s">
        <v>328</v>
      </c>
      <c r="E2544" t="s">
        <v>364</v>
      </c>
      <c r="F2544" t="s">
        <v>49</v>
      </c>
      <c r="G2544">
        <v>110.25</v>
      </c>
      <c r="H2544">
        <v>1</v>
      </c>
      <c r="I2544">
        <v>0</v>
      </c>
      <c r="J2544" t="s">
        <v>28</v>
      </c>
      <c r="K2544" t="s">
        <v>99</v>
      </c>
      <c r="L2544" t="s">
        <v>21</v>
      </c>
      <c r="M2544" t="s">
        <v>36</v>
      </c>
      <c r="N2544" t="s">
        <v>41</v>
      </c>
    </row>
    <row r="2545" spans="1:14" x14ac:dyDescent="0.3">
      <c r="A2545">
        <v>2544</v>
      </c>
      <c r="B2545" t="s">
        <v>37</v>
      </c>
      <c r="C2545" t="s">
        <v>258</v>
      </c>
      <c r="D2545" t="s">
        <v>107</v>
      </c>
      <c r="E2545" t="s">
        <v>341</v>
      </c>
      <c r="F2545" t="s">
        <v>18</v>
      </c>
      <c r="G2545">
        <v>254.3</v>
      </c>
      <c r="H2545">
        <v>1</v>
      </c>
      <c r="I2545">
        <v>0</v>
      </c>
      <c r="J2545" t="s">
        <v>28</v>
      </c>
      <c r="K2545" t="s">
        <v>99</v>
      </c>
      <c r="L2545" t="s">
        <v>21</v>
      </c>
      <c r="M2545" t="s">
        <v>22</v>
      </c>
      <c r="N2545" t="s">
        <v>41</v>
      </c>
    </row>
    <row r="2546" spans="1:14" x14ac:dyDescent="0.3">
      <c r="A2546">
        <v>2545</v>
      </c>
      <c r="B2546" t="s">
        <v>37</v>
      </c>
      <c r="C2546" t="s">
        <v>135</v>
      </c>
      <c r="D2546" t="s">
        <v>295</v>
      </c>
      <c r="E2546" t="s">
        <v>258</v>
      </c>
      <c r="F2546" t="s">
        <v>27</v>
      </c>
      <c r="G2546">
        <v>133.5</v>
      </c>
      <c r="H2546">
        <v>1</v>
      </c>
      <c r="I2546">
        <v>0</v>
      </c>
      <c r="J2546" t="s">
        <v>28</v>
      </c>
      <c r="K2546" t="s">
        <v>29</v>
      </c>
      <c r="L2546" t="s">
        <v>60</v>
      </c>
      <c r="M2546" t="s">
        <v>36</v>
      </c>
      <c r="N2546" t="s">
        <v>45</v>
      </c>
    </row>
    <row r="2547" spans="1:14" x14ac:dyDescent="0.3">
      <c r="A2547">
        <v>2546</v>
      </c>
      <c r="B2547" t="s">
        <v>50</v>
      </c>
      <c r="C2547" t="s">
        <v>336</v>
      </c>
      <c r="D2547" t="s">
        <v>127</v>
      </c>
      <c r="E2547" t="s">
        <v>223</v>
      </c>
      <c r="F2547" t="s">
        <v>49</v>
      </c>
      <c r="G2547">
        <v>110</v>
      </c>
      <c r="H2547">
        <v>3</v>
      </c>
      <c r="I2547">
        <v>0</v>
      </c>
      <c r="J2547" t="s">
        <v>19</v>
      </c>
      <c r="K2547" t="s">
        <v>44</v>
      </c>
      <c r="L2547" t="s">
        <v>60</v>
      </c>
      <c r="M2547" t="s">
        <v>36</v>
      </c>
      <c r="N2547" t="s">
        <v>23</v>
      </c>
    </row>
    <row r="2548" spans="1:14" x14ac:dyDescent="0.3">
      <c r="A2548">
        <v>2547</v>
      </c>
      <c r="B2548" t="s">
        <v>37</v>
      </c>
      <c r="C2548" t="s">
        <v>233</v>
      </c>
      <c r="D2548" t="s">
        <v>400</v>
      </c>
      <c r="E2548" t="s">
        <v>478</v>
      </c>
      <c r="F2548" t="s">
        <v>27</v>
      </c>
      <c r="G2548">
        <v>183.34</v>
      </c>
      <c r="H2548">
        <v>1</v>
      </c>
      <c r="I2548">
        <v>1</v>
      </c>
      <c r="J2548" t="s">
        <v>55</v>
      </c>
      <c r="K2548" t="s">
        <v>20</v>
      </c>
      <c r="L2548" t="s">
        <v>56</v>
      </c>
      <c r="M2548" t="s">
        <v>36</v>
      </c>
      <c r="N2548" t="s">
        <v>23</v>
      </c>
    </row>
    <row r="2549" spans="1:14" x14ac:dyDescent="0.3">
      <c r="A2549">
        <v>2548</v>
      </c>
      <c r="B2549" t="s">
        <v>31</v>
      </c>
      <c r="C2549" t="s">
        <v>97</v>
      </c>
      <c r="D2549" t="s">
        <v>205</v>
      </c>
      <c r="E2549" t="s">
        <v>466</v>
      </c>
      <c r="F2549" t="s">
        <v>18</v>
      </c>
      <c r="G2549">
        <v>174.23</v>
      </c>
      <c r="H2549">
        <v>2</v>
      </c>
      <c r="I2549">
        <v>1</v>
      </c>
      <c r="J2549" t="s">
        <v>19</v>
      </c>
      <c r="K2549" t="s">
        <v>29</v>
      </c>
      <c r="L2549" t="s">
        <v>21</v>
      </c>
      <c r="M2549" t="s">
        <v>22</v>
      </c>
      <c r="N2549" t="s">
        <v>45</v>
      </c>
    </row>
    <row r="2550" spans="1:14" x14ac:dyDescent="0.3">
      <c r="A2550">
        <v>2549</v>
      </c>
      <c r="B2550" t="s">
        <v>50</v>
      </c>
      <c r="C2550" t="s">
        <v>212</v>
      </c>
      <c r="D2550" t="s">
        <v>53</v>
      </c>
      <c r="E2550" t="s">
        <v>68</v>
      </c>
      <c r="F2550" t="s">
        <v>49</v>
      </c>
      <c r="G2550">
        <v>91.95</v>
      </c>
      <c r="H2550">
        <v>1</v>
      </c>
      <c r="I2550">
        <v>0</v>
      </c>
      <c r="J2550" t="s">
        <v>28</v>
      </c>
      <c r="K2550" t="s">
        <v>29</v>
      </c>
      <c r="L2550" t="s">
        <v>56</v>
      </c>
      <c r="M2550" t="s">
        <v>36</v>
      </c>
      <c r="N2550" t="s">
        <v>45</v>
      </c>
    </row>
    <row r="2551" spans="1:14" x14ac:dyDescent="0.3">
      <c r="A2551">
        <v>2550</v>
      </c>
      <c r="B2551" t="s">
        <v>31</v>
      </c>
      <c r="C2551" t="s">
        <v>250</v>
      </c>
      <c r="D2551" t="s">
        <v>326</v>
      </c>
      <c r="E2551" t="s">
        <v>431</v>
      </c>
      <c r="F2551" t="s">
        <v>18</v>
      </c>
      <c r="G2551">
        <v>175.95</v>
      </c>
      <c r="H2551">
        <v>1</v>
      </c>
      <c r="I2551">
        <v>0</v>
      </c>
      <c r="J2551" t="s">
        <v>35</v>
      </c>
      <c r="K2551" t="s">
        <v>29</v>
      </c>
      <c r="L2551" t="s">
        <v>21</v>
      </c>
      <c r="M2551" t="s">
        <v>22</v>
      </c>
      <c r="N2551" t="s">
        <v>45</v>
      </c>
    </row>
    <row r="2552" spans="1:14" x14ac:dyDescent="0.3">
      <c r="A2552">
        <v>2551</v>
      </c>
      <c r="B2552" t="s">
        <v>14</v>
      </c>
      <c r="C2552" t="s">
        <v>74</v>
      </c>
      <c r="D2552" t="s">
        <v>328</v>
      </c>
      <c r="E2552" t="s">
        <v>442</v>
      </c>
      <c r="F2552" t="s">
        <v>27</v>
      </c>
      <c r="G2552">
        <v>147.16999999999999</v>
      </c>
      <c r="H2552">
        <v>2</v>
      </c>
      <c r="I2552">
        <v>1</v>
      </c>
      <c r="J2552" t="s">
        <v>19</v>
      </c>
      <c r="K2552" t="s">
        <v>44</v>
      </c>
      <c r="L2552" t="s">
        <v>21</v>
      </c>
      <c r="M2552" t="s">
        <v>36</v>
      </c>
      <c r="N2552" t="s">
        <v>30</v>
      </c>
    </row>
    <row r="2553" spans="1:14" x14ac:dyDescent="0.3">
      <c r="A2553">
        <v>2552</v>
      </c>
      <c r="B2553" t="s">
        <v>31</v>
      </c>
      <c r="C2553" t="s">
        <v>305</v>
      </c>
      <c r="D2553" t="s">
        <v>292</v>
      </c>
      <c r="E2553" t="s">
        <v>142</v>
      </c>
      <c r="F2553" t="s">
        <v>18</v>
      </c>
      <c r="G2553">
        <v>239.33</v>
      </c>
      <c r="H2553">
        <v>2</v>
      </c>
      <c r="I2553">
        <v>0</v>
      </c>
      <c r="J2553" t="s">
        <v>35</v>
      </c>
      <c r="K2553" t="s">
        <v>20</v>
      </c>
      <c r="L2553" t="s">
        <v>56</v>
      </c>
      <c r="M2553" t="s">
        <v>36</v>
      </c>
      <c r="N2553" t="s">
        <v>23</v>
      </c>
    </row>
    <row r="2554" spans="1:14" x14ac:dyDescent="0.3">
      <c r="A2554">
        <v>2553</v>
      </c>
      <c r="B2554" t="s">
        <v>31</v>
      </c>
      <c r="C2554" t="s">
        <v>42</v>
      </c>
      <c r="D2554" t="s">
        <v>196</v>
      </c>
      <c r="E2554" t="s">
        <v>342</v>
      </c>
      <c r="F2554" t="s">
        <v>18</v>
      </c>
      <c r="G2554">
        <v>168.48</v>
      </c>
      <c r="H2554">
        <v>1</v>
      </c>
      <c r="I2554">
        <v>0</v>
      </c>
      <c r="J2554" t="s">
        <v>19</v>
      </c>
      <c r="K2554" t="s">
        <v>44</v>
      </c>
      <c r="L2554" t="s">
        <v>60</v>
      </c>
      <c r="M2554" t="s">
        <v>36</v>
      </c>
      <c r="N2554" t="s">
        <v>45</v>
      </c>
    </row>
    <row r="2555" spans="1:14" x14ac:dyDescent="0.3">
      <c r="A2555">
        <v>2554</v>
      </c>
      <c r="B2555" t="s">
        <v>37</v>
      </c>
      <c r="C2555" t="s">
        <v>191</v>
      </c>
      <c r="D2555" t="s">
        <v>408</v>
      </c>
      <c r="E2555" t="s">
        <v>429</v>
      </c>
      <c r="F2555" t="s">
        <v>27</v>
      </c>
      <c r="G2555">
        <v>172.22</v>
      </c>
      <c r="H2555">
        <v>2</v>
      </c>
      <c r="I2555">
        <v>0</v>
      </c>
      <c r="J2555" t="s">
        <v>35</v>
      </c>
      <c r="K2555" t="s">
        <v>99</v>
      </c>
      <c r="L2555" t="s">
        <v>21</v>
      </c>
      <c r="M2555" t="s">
        <v>36</v>
      </c>
      <c r="N2555" t="s">
        <v>30</v>
      </c>
    </row>
    <row r="2556" spans="1:14" x14ac:dyDescent="0.3">
      <c r="A2556">
        <v>2555</v>
      </c>
      <c r="B2556" t="s">
        <v>50</v>
      </c>
      <c r="C2556" t="s">
        <v>355</v>
      </c>
      <c r="D2556" t="s">
        <v>201</v>
      </c>
      <c r="E2556" t="s">
        <v>234</v>
      </c>
      <c r="F2556" t="s">
        <v>27</v>
      </c>
      <c r="G2556">
        <v>136.61000000000001</v>
      </c>
      <c r="H2556">
        <v>1</v>
      </c>
      <c r="I2556">
        <v>0</v>
      </c>
      <c r="J2556" t="s">
        <v>28</v>
      </c>
      <c r="K2556" t="s">
        <v>20</v>
      </c>
      <c r="L2556" t="s">
        <v>21</v>
      </c>
      <c r="M2556" t="s">
        <v>36</v>
      </c>
      <c r="N2556" t="s">
        <v>41</v>
      </c>
    </row>
    <row r="2557" spans="1:14" x14ac:dyDescent="0.3">
      <c r="A2557">
        <v>2556</v>
      </c>
      <c r="B2557" t="s">
        <v>31</v>
      </c>
      <c r="C2557" t="s">
        <v>311</v>
      </c>
      <c r="D2557" t="s">
        <v>146</v>
      </c>
      <c r="E2557" t="s">
        <v>269</v>
      </c>
      <c r="F2557" t="s">
        <v>49</v>
      </c>
      <c r="G2557">
        <v>109.04</v>
      </c>
      <c r="H2557">
        <v>1</v>
      </c>
      <c r="I2557">
        <v>0</v>
      </c>
      <c r="J2557" t="s">
        <v>35</v>
      </c>
      <c r="K2557" t="s">
        <v>44</v>
      </c>
      <c r="L2557" t="s">
        <v>21</v>
      </c>
      <c r="M2557" t="s">
        <v>36</v>
      </c>
      <c r="N2557" t="s">
        <v>41</v>
      </c>
    </row>
    <row r="2558" spans="1:14" x14ac:dyDescent="0.3">
      <c r="A2558">
        <v>2557</v>
      </c>
      <c r="B2558" t="s">
        <v>37</v>
      </c>
      <c r="C2558" t="s">
        <v>241</v>
      </c>
      <c r="D2558" t="s">
        <v>26</v>
      </c>
      <c r="E2558" t="s">
        <v>143</v>
      </c>
      <c r="F2558" t="s">
        <v>18</v>
      </c>
      <c r="G2558">
        <v>304.66000000000003</v>
      </c>
      <c r="H2558">
        <v>4</v>
      </c>
      <c r="I2558">
        <v>0</v>
      </c>
      <c r="J2558" t="s">
        <v>35</v>
      </c>
      <c r="K2558" t="s">
        <v>99</v>
      </c>
      <c r="L2558" t="s">
        <v>21</v>
      </c>
      <c r="M2558" t="s">
        <v>22</v>
      </c>
      <c r="N2558" t="s">
        <v>41</v>
      </c>
    </row>
    <row r="2559" spans="1:14" x14ac:dyDescent="0.3">
      <c r="A2559">
        <v>2558</v>
      </c>
      <c r="B2559" t="s">
        <v>50</v>
      </c>
      <c r="C2559" t="s">
        <v>239</v>
      </c>
      <c r="D2559" t="s">
        <v>287</v>
      </c>
      <c r="E2559" t="s">
        <v>318</v>
      </c>
      <c r="F2559" t="s">
        <v>27</v>
      </c>
      <c r="G2559">
        <v>149.5</v>
      </c>
      <c r="H2559">
        <v>3</v>
      </c>
      <c r="I2559">
        <v>1</v>
      </c>
      <c r="J2559" t="s">
        <v>55</v>
      </c>
      <c r="K2559" t="s">
        <v>66</v>
      </c>
      <c r="L2559" t="s">
        <v>21</v>
      </c>
      <c r="M2559" t="s">
        <v>36</v>
      </c>
      <c r="N2559" t="s">
        <v>41</v>
      </c>
    </row>
    <row r="2560" spans="1:14" x14ac:dyDescent="0.3">
      <c r="A2560">
        <v>2559</v>
      </c>
      <c r="B2560" t="s">
        <v>37</v>
      </c>
      <c r="C2560" t="s">
        <v>309</v>
      </c>
      <c r="D2560" t="s">
        <v>82</v>
      </c>
      <c r="E2560" t="s">
        <v>238</v>
      </c>
      <c r="F2560" t="s">
        <v>49</v>
      </c>
      <c r="G2560">
        <v>142.24</v>
      </c>
      <c r="H2560">
        <v>1</v>
      </c>
      <c r="I2560">
        <v>0</v>
      </c>
      <c r="J2560" t="s">
        <v>55</v>
      </c>
      <c r="K2560" t="s">
        <v>66</v>
      </c>
      <c r="L2560" t="s">
        <v>60</v>
      </c>
      <c r="M2560" t="s">
        <v>36</v>
      </c>
      <c r="N2560" t="s">
        <v>23</v>
      </c>
    </row>
    <row r="2561" spans="1:14" x14ac:dyDescent="0.3">
      <c r="A2561">
        <v>2560</v>
      </c>
      <c r="B2561" t="s">
        <v>14</v>
      </c>
      <c r="C2561" t="s">
        <v>209</v>
      </c>
      <c r="D2561" t="s">
        <v>182</v>
      </c>
      <c r="E2561" t="s">
        <v>341</v>
      </c>
      <c r="F2561" t="s">
        <v>49</v>
      </c>
      <c r="G2561">
        <v>105.63</v>
      </c>
      <c r="H2561">
        <v>2</v>
      </c>
      <c r="I2561">
        <v>0</v>
      </c>
      <c r="J2561" t="s">
        <v>19</v>
      </c>
      <c r="K2561" t="s">
        <v>44</v>
      </c>
      <c r="L2561" t="s">
        <v>56</v>
      </c>
      <c r="M2561" t="s">
        <v>36</v>
      </c>
      <c r="N2561" t="s">
        <v>45</v>
      </c>
    </row>
    <row r="2562" spans="1:14" x14ac:dyDescent="0.3">
      <c r="A2562">
        <v>2561</v>
      </c>
      <c r="B2562" t="s">
        <v>37</v>
      </c>
      <c r="C2562" t="s">
        <v>307</v>
      </c>
      <c r="D2562" t="s">
        <v>129</v>
      </c>
      <c r="E2562" t="s">
        <v>459</v>
      </c>
      <c r="F2562" t="s">
        <v>18</v>
      </c>
      <c r="G2562">
        <v>205.43</v>
      </c>
      <c r="H2562">
        <v>1</v>
      </c>
      <c r="I2562">
        <v>2</v>
      </c>
      <c r="J2562" t="s">
        <v>28</v>
      </c>
      <c r="K2562" t="s">
        <v>99</v>
      </c>
      <c r="L2562" t="s">
        <v>21</v>
      </c>
      <c r="M2562" t="s">
        <v>36</v>
      </c>
      <c r="N2562" t="s">
        <v>45</v>
      </c>
    </row>
    <row r="2563" spans="1:14" x14ac:dyDescent="0.3">
      <c r="A2563">
        <v>2562</v>
      </c>
      <c r="B2563" t="s">
        <v>37</v>
      </c>
      <c r="C2563" t="s">
        <v>186</v>
      </c>
      <c r="D2563" t="s">
        <v>456</v>
      </c>
      <c r="E2563" t="s">
        <v>91</v>
      </c>
      <c r="F2563" t="s">
        <v>49</v>
      </c>
      <c r="G2563">
        <v>109.51</v>
      </c>
      <c r="H2563">
        <v>1</v>
      </c>
      <c r="I2563">
        <v>0</v>
      </c>
      <c r="J2563" t="s">
        <v>28</v>
      </c>
      <c r="K2563" t="s">
        <v>99</v>
      </c>
      <c r="L2563" t="s">
        <v>56</v>
      </c>
      <c r="M2563" t="s">
        <v>36</v>
      </c>
      <c r="N2563" t="s">
        <v>23</v>
      </c>
    </row>
    <row r="2564" spans="1:14" x14ac:dyDescent="0.3">
      <c r="A2564">
        <v>2563</v>
      </c>
      <c r="B2564" t="s">
        <v>37</v>
      </c>
      <c r="C2564" t="s">
        <v>381</v>
      </c>
      <c r="D2564" t="s">
        <v>445</v>
      </c>
      <c r="E2564" t="s">
        <v>39</v>
      </c>
      <c r="F2564" t="s">
        <v>54</v>
      </c>
      <c r="G2564">
        <v>455.64</v>
      </c>
      <c r="H2564">
        <v>4</v>
      </c>
      <c r="I2564">
        <v>1</v>
      </c>
      <c r="J2564" t="s">
        <v>28</v>
      </c>
      <c r="K2564" t="s">
        <v>29</v>
      </c>
      <c r="L2564" t="s">
        <v>56</v>
      </c>
      <c r="M2564" t="s">
        <v>36</v>
      </c>
      <c r="N2564" t="s">
        <v>41</v>
      </c>
    </row>
    <row r="2565" spans="1:14" x14ac:dyDescent="0.3">
      <c r="A2565">
        <v>2564</v>
      </c>
      <c r="B2565" t="s">
        <v>14</v>
      </c>
      <c r="C2565" t="s">
        <v>68</v>
      </c>
      <c r="D2565" t="s">
        <v>447</v>
      </c>
      <c r="E2565" t="s">
        <v>466</v>
      </c>
      <c r="F2565" t="s">
        <v>18</v>
      </c>
      <c r="G2565">
        <v>268.70999999999998</v>
      </c>
      <c r="H2565">
        <v>2</v>
      </c>
      <c r="I2565">
        <v>2</v>
      </c>
      <c r="J2565" t="s">
        <v>28</v>
      </c>
      <c r="K2565" t="s">
        <v>20</v>
      </c>
      <c r="L2565" t="s">
        <v>21</v>
      </c>
      <c r="M2565" t="s">
        <v>36</v>
      </c>
      <c r="N2565" t="s">
        <v>30</v>
      </c>
    </row>
    <row r="2566" spans="1:14" x14ac:dyDescent="0.3">
      <c r="A2566">
        <v>2565</v>
      </c>
      <c r="B2566" t="s">
        <v>31</v>
      </c>
      <c r="C2566" t="s">
        <v>230</v>
      </c>
      <c r="D2566" t="s">
        <v>289</v>
      </c>
      <c r="E2566" t="s">
        <v>414</v>
      </c>
      <c r="F2566" t="s">
        <v>27</v>
      </c>
      <c r="G2566">
        <v>118.35</v>
      </c>
      <c r="H2566">
        <v>1</v>
      </c>
      <c r="I2566">
        <v>0</v>
      </c>
      <c r="J2566" t="s">
        <v>28</v>
      </c>
      <c r="K2566" t="s">
        <v>20</v>
      </c>
      <c r="L2566" t="s">
        <v>21</v>
      </c>
      <c r="M2566" t="s">
        <v>36</v>
      </c>
      <c r="N2566" t="s">
        <v>41</v>
      </c>
    </row>
    <row r="2567" spans="1:14" x14ac:dyDescent="0.3">
      <c r="A2567">
        <v>2566</v>
      </c>
      <c r="B2567" t="s">
        <v>50</v>
      </c>
      <c r="C2567" t="s">
        <v>249</v>
      </c>
      <c r="D2567" t="s">
        <v>447</v>
      </c>
      <c r="E2567" t="s">
        <v>129</v>
      </c>
      <c r="F2567" t="s">
        <v>49</v>
      </c>
      <c r="G2567">
        <v>162.47999999999999</v>
      </c>
      <c r="H2567">
        <v>2</v>
      </c>
      <c r="I2567">
        <v>0</v>
      </c>
      <c r="J2567" t="s">
        <v>35</v>
      </c>
      <c r="K2567" t="s">
        <v>44</v>
      </c>
      <c r="L2567" t="s">
        <v>70</v>
      </c>
      <c r="M2567" t="s">
        <v>36</v>
      </c>
      <c r="N2567" t="s">
        <v>41</v>
      </c>
    </row>
    <row r="2568" spans="1:14" x14ac:dyDescent="0.3">
      <c r="A2568">
        <v>2567</v>
      </c>
      <c r="B2568" t="s">
        <v>31</v>
      </c>
      <c r="C2568" t="s">
        <v>187</v>
      </c>
      <c r="D2568" t="s">
        <v>53</v>
      </c>
      <c r="E2568" t="s">
        <v>68</v>
      </c>
      <c r="F2568" t="s">
        <v>49</v>
      </c>
      <c r="G2568">
        <v>56.31</v>
      </c>
      <c r="H2568">
        <v>2</v>
      </c>
      <c r="I2568">
        <v>0</v>
      </c>
      <c r="J2568" t="s">
        <v>19</v>
      </c>
      <c r="K2568" t="s">
        <v>44</v>
      </c>
      <c r="L2568" t="s">
        <v>56</v>
      </c>
      <c r="M2568" t="s">
        <v>36</v>
      </c>
      <c r="N2568" t="s">
        <v>41</v>
      </c>
    </row>
    <row r="2569" spans="1:14" x14ac:dyDescent="0.3">
      <c r="A2569">
        <v>2568</v>
      </c>
      <c r="B2569" t="s">
        <v>37</v>
      </c>
      <c r="C2569" t="s">
        <v>88</v>
      </c>
      <c r="D2569" t="s">
        <v>40</v>
      </c>
      <c r="E2569" t="s">
        <v>245</v>
      </c>
      <c r="F2569" t="s">
        <v>49</v>
      </c>
      <c r="G2569">
        <v>91.4</v>
      </c>
      <c r="H2569">
        <v>1</v>
      </c>
      <c r="I2569">
        <v>0</v>
      </c>
      <c r="J2569" t="s">
        <v>28</v>
      </c>
      <c r="K2569" t="s">
        <v>29</v>
      </c>
      <c r="L2569" t="s">
        <v>21</v>
      </c>
      <c r="M2569" t="s">
        <v>36</v>
      </c>
      <c r="N2569" t="s">
        <v>41</v>
      </c>
    </row>
    <row r="2570" spans="1:14" x14ac:dyDescent="0.3">
      <c r="A2570">
        <v>2569</v>
      </c>
      <c r="B2570" t="s">
        <v>31</v>
      </c>
      <c r="C2570" t="s">
        <v>175</v>
      </c>
      <c r="D2570" t="s">
        <v>361</v>
      </c>
      <c r="E2570" t="s">
        <v>174</v>
      </c>
      <c r="F2570" t="s">
        <v>27</v>
      </c>
      <c r="G2570">
        <v>103.74</v>
      </c>
      <c r="H2570">
        <v>2</v>
      </c>
      <c r="I2570">
        <v>2</v>
      </c>
      <c r="J2570" t="s">
        <v>94</v>
      </c>
      <c r="K2570" t="s">
        <v>44</v>
      </c>
      <c r="L2570" t="s">
        <v>21</v>
      </c>
      <c r="M2570" t="s">
        <v>36</v>
      </c>
      <c r="N2570" t="s">
        <v>23</v>
      </c>
    </row>
    <row r="2571" spans="1:14" x14ac:dyDescent="0.3">
      <c r="A2571">
        <v>2570</v>
      </c>
      <c r="B2571" t="s">
        <v>14</v>
      </c>
      <c r="C2571" t="s">
        <v>228</v>
      </c>
      <c r="D2571" t="s">
        <v>280</v>
      </c>
      <c r="E2571" t="s">
        <v>376</v>
      </c>
      <c r="F2571" t="s">
        <v>27</v>
      </c>
      <c r="G2571">
        <v>102.58</v>
      </c>
      <c r="H2571">
        <v>1</v>
      </c>
      <c r="I2571">
        <v>0</v>
      </c>
      <c r="J2571" t="s">
        <v>19</v>
      </c>
      <c r="K2571" t="s">
        <v>44</v>
      </c>
      <c r="L2571" t="s">
        <v>60</v>
      </c>
      <c r="M2571" t="s">
        <v>36</v>
      </c>
      <c r="N2571" t="s">
        <v>41</v>
      </c>
    </row>
    <row r="2572" spans="1:14" x14ac:dyDescent="0.3">
      <c r="A2572">
        <v>2571</v>
      </c>
      <c r="B2572" t="s">
        <v>37</v>
      </c>
      <c r="C2572" t="s">
        <v>146</v>
      </c>
      <c r="D2572" t="s">
        <v>127</v>
      </c>
      <c r="E2572" t="s">
        <v>77</v>
      </c>
      <c r="F2572" t="s">
        <v>49</v>
      </c>
      <c r="G2572">
        <v>116.22</v>
      </c>
      <c r="H2572">
        <v>2</v>
      </c>
      <c r="I2572">
        <v>1</v>
      </c>
      <c r="J2572" t="s">
        <v>55</v>
      </c>
      <c r="K2572" t="s">
        <v>66</v>
      </c>
      <c r="L2572" t="s">
        <v>21</v>
      </c>
      <c r="M2572" t="s">
        <v>36</v>
      </c>
      <c r="N2572" t="s">
        <v>45</v>
      </c>
    </row>
    <row r="2573" spans="1:14" x14ac:dyDescent="0.3">
      <c r="A2573">
        <v>2572</v>
      </c>
      <c r="B2573" t="s">
        <v>37</v>
      </c>
      <c r="C2573" t="s">
        <v>283</v>
      </c>
      <c r="D2573" t="s">
        <v>139</v>
      </c>
      <c r="E2573" t="s">
        <v>315</v>
      </c>
      <c r="F2573" t="s">
        <v>54</v>
      </c>
      <c r="G2573">
        <v>427.88</v>
      </c>
      <c r="H2573">
        <v>3</v>
      </c>
      <c r="I2573">
        <v>1</v>
      </c>
      <c r="J2573" t="s">
        <v>55</v>
      </c>
      <c r="K2573" t="s">
        <v>29</v>
      </c>
      <c r="L2573" t="s">
        <v>21</v>
      </c>
      <c r="M2573" t="s">
        <v>22</v>
      </c>
      <c r="N2573" t="s">
        <v>23</v>
      </c>
    </row>
    <row r="2574" spans="1:14" x14ac:dyDescent="0.3">
      <c r="A2574">
        <v>2573</v>
      </c>
      <c r="B2574" t="s">
        <v>50</v>
      </c>
      <c r="C2574" t="s">
        <v>386</v>
      </c>
      <c r="D2574" t="s">
        <v>351</v>
      </c>
      <c r="E2574" t="s">
        <v>59</v>
      </c>
      <c r="F2574" t="s">
        <v>49</v>
      </c>
      <c r="G2574">
        <v>122.24</v>
      </c>
      <c r="H2574">
        <v>3</v>
      </c>
      <c r="I2574">
        <v>1</v>
      </c>
      <c r="J2574" t="s">
        <v>28</v>
      </c>
      <c r="K2574" t="s">
        <v>20</v>
      </c>
      <c r="L2574" t="s">
        <v>21</v>
      </c>
      <c r="M2574" t="s">
        <v>22</v>
      </c>
      <c r="N2574" t="s">
        <v>41</v>
      </c>
    </row>
    <row r="2575" spans="1:14" x14ac:dyDescent="0.3">
      <c r="A2575">
        <v>2574</v>
      </c>
      <c r="B2575" t="s">
        <v>37</v>
      </c>
      <c r="C2575" t="s">
        <v>109</v>
      </c>
      <c r="D2575" t="s">
        <v>219</v>
      </c>
      <c r="E2575" t="s">
        <v>206</v>
      </c>
      <c r="F2575" t="s">
        <v>27</v>
      </c>
      <c r="G2575">
        <v>205.71</v>
      </c>
      <c r="H2575">
        <v>1</v>
      </c>
      <c r="I2575">
        <v>0</v>
      </c>
      <c r="J2575" t="s">
        <v>55</v>
      </c>
      <c r="K2575" t="s">
        <v>20</v>
      </c>
      <c r="L2575" t="s">
        <v>21</v>
      </c>
      <c r="M2575" t="s">
        <v>36</v>
      </c>
      <c r="N2575" t="s">
        <v>23</v>
      </c>
    </row>
    <row r="2576" spans="1:14" x14ac:dyDescent="0.3">
      <c r="A2576">
        <v>2575</v>
      </c>
      <c r="B2576" t="s">
        <v>31</v>
      </c>
      <c r="C2576" t="s">
        <v>339</v>
      </c>
      <c r="D2576" t="s">
        <v>169</v>
      </c>
      <c r="E2576" t="s">
        <v>212</v>
      </c>
      <c r="F2576" t="s">
        <v>27</v>
      </c>
      <c r="G2576">
        <v>128.12</v>
      </c>
      <c r="H2576">
        <v>2</v>
      </c>
      <c r="I2576">
        <v>1</v>
      </c>
      <c r="J2576" t="s">
        <v>55</v>
      </c>
      <c r="K2576" t="s">
        <v>20</v>
      </c>
      <c r="L2576" t="s">
        <v>56</v>
      </c>
      <c r="M2576" t="s">
        <v>36</v>
      </c>
      <c r="N2576" t="s">
        <v>41</v>
      </c>
    </row>
    <row r="2577" spans="1:14" x14ac:dyDescent="0.3">
      <c r="A2577">
        <v>2576</v>
      </c>
      <c r="B2577" t="s">
        <v>14</v>
      </c>
      <c r="C2577" t="s">
        <v>75</v>
      </c>
      <c r="D2577" t="s">
        <v>229</v>
      </c>
      <c r="E2577" t="s">
        <v>428</v>
      </c>
      <c r="F2577" t="s">
        <v>27</v>
      </c>
      <c r="G2577">
        <v>177.37</v>
      </c>
      <c r="H2577">
        <v>2</v>
      </c>
      <c r="I2577">
        <v>1</v>
      </c>
      <c r="J2577" t="s">
        <v>94</v>
      </c>
      <c r="K2577" t="s">
        <v>99</v>
      </c>
      <c r="L2577" t="s">
        <v>21</v>
      </c>
      <c r="M2577" t="s">
        <v>22</v>
      </c>
      <c r="N2577" t="s">
        <v>95</v>
      </c>
    </row>
    <row r="2578" spans="1:14" x14ac:dyDescent="0.3">
      <c r="A2578">
        <v>2577</v>
      </c>
      <c r="B2578" t="s">
        <v>50</v>
      </c>
      <c r="C2578" t="s">
        <v>399</v>
      </c>
      <c r="D2578" t="s">
        <v>457</v>
      </c>
      <c r="E2578" t="s">
        <v>318</v>
      </c>
      <c r="F2578" t="s">
        <v>18</v>
      </c>
      <c r="G2578">
        <v>337.92</v>
      </c>
      <c r="H2578">
        <v>1</v>
      </c>
      <c r="I2578">
        <v>1</v>
      </c>
      <c r="J2578" t="s">
        <v>35</v>
      </c>
      <c r="K2578" t="s">
        <v>99</v>
      </c>
      <c r="L2578" t="s">
        <v>56</v>
      </c>
      <c r="M2578" t="s">
        <v>36</v>
      </c>
      <c r="N2578" t="s">
        <v>23</v>
      </c>
    </row>
    <row r="2579" spans="1:14" x14ac:dyDescent="0.3">
      <c r="A2579">
        <v>2578</v>
      </c>
      <c r="B2579" t="s">
        <v>50</v>
      </c>
      <c r="C2579" t="s">
        <v>148</v>
      </c>
      <c r="D2579" t="s">
        <v>198</v>
      </c>
      <c r="E2579" t="s">
        <v>145</v>
      </c>
      <c r="F2579" t="s">
        <v>49</v>
      </c>
      <c r="G2579">
        <v>92.75</v>
      </c>
      <c r="H2579">
        <v>3</v>
      </c>
      <c r="I2579">
        <v>0</v>
      </c>
      <c r="J2579" t="s">
        <v>28</v>
      </c>
      <c r="K2579" t="s">
        <v>44</v>
      </c>
      <c r="L2579" t="s">
        <v>70</v>
      </c>
      <c r="M2579" t="s">
        <v>36</v>
      </c>
      <c r="N2579" t="s">
        <v>41</v>
      </c>
    </row>
    <row r="2580" spans="1:14" x14ac:dyDescent="0.3">
      <c r="A2580">
        <v>2579</v>
      </c>
      <c r="B2580" t="s">
        <v>37</v>
      </c>
      <c r="C2580" t="s">
        <v>128</v>
      </c>
      <c r="D2580" t="s">
        <v>84</v>
      </c>
      <c r="E2580" t="s">
        <v>466</v>
      </c>
      <c r="F2580" t="s">
        <v>27</v>
      </c>
      <c r="G2580">
        <v>121.09</v>
      </c>
      <c r="H2580">
        <v>1</v>
      </c>
      <c r="I2580">
        <v>0</v>
      </c>
      <c r="J2580" t="s">
        <v>55</v>
      </c>
      <c r="K2580" t="s">
        <v>20</v>
      </c>
      <c r="L2580" t="s">
        <v>56</v>
      </c>
      <c r="M2580" t="s">
        <v>36</v>
      </c>
      <c r="N2580" t="s">
        <v>41</v>
      </c>
    </row>
    <row r="2581" spans="1:14" x14ac:dyDescent="0.3">
      <c r="A2581">
        <v>2580</v>
      </c>
      <c r="B2581" t="s">
        <v>31</v>
      </c>
      <c r="C2581" t="s">
        <v>390</v>
      </c>
      <c r="D2581" t="s">
        <v>120</v>
      </c>
      <c r="E2581" t="s">
        <v>184</v>
      </c>
      <c r="F2581" t="s">
        <v>49</v>
      </c>
      <c r="G2581">
        <v>116.57</v>
      </c>
      <c r="H2581">
        <v>2</v>
      </c>
      <c r="I2581">
        <v>1</v>
      </c>
      <c r="J2581" t="s">
        <v>19</v>
      </c>
      <c r="K2581" t="s">
        <v>99</v>
      </c>
      <c r="L2581" t="s">
        <v>21</v>
      </c>
      <c r="M2581" t="s">
        <v>36</v>
      </c>
      <c r="N2581" t="s">
        <v>41</v>
      </c>
    </row>
    <row r="2582" spans="1:14" x14ac:dyDescent="0.3">
      <c r="A2582">
        <v>2581</v>
      </c>
      <c r="B2582" t="s">
        <v>31</v>
      </c>
      <c r="C2582" t="s">
        <v>143</v>
      </c>
      <c r="D2582" t="s">
        <v>286</v>
      </c>
      <c r="E2582" t="s">
        <v>117</v>
      </c>
      <c r="F2582" t="s">
        <v>49</v>
      </c>
      <c r="G2582">
        <v>76.31</v>
      </c>
      <c r="H2582">
        <v>1</v>
      </c>
      <c r="I2582">
        <v>1</v>
      </c>
      <c r="J2582" t="s">
        <v>28</v>
      </c>
      <c r="K2582" t="s">
        <v>29</v>
      </c>
      <c r="L2582" t="s">
        <v>21</v>
      </c>
      <c r="M2582" t="s">
        <v>36</v>
      </c>
      <c r="N2582" t="s">
        <v>41</v>
      </c>
    </row>
    <row r="2583" spans="1:14" x14ac:dyDescent="0.3">
      <c r="A2583">
        <v>2582</v>
      </c>
      <c r="B2583" t="s">
        <v>50</v>
      </c>
      <c r="C2583" t="s">
        <v>398</v>
      </c>
      <c r="D2583" t="s">
        <v>298</v>
      </c>
      <c r="E2583" t="s">
        <v>240</v>
      </c>
      <c r="F2583" t="s">
        <v>54</v>
      </c>
      <c r="G2583">
        <v>622.98</v>
      </c>
      <c r="H2583">
        <v>3</v>
      </c>
      <c r="I2583">
        <v>0</v>
      </c>
      <c r="J2583" t="s">
        <v>28</v>
      </c>
      <c r="K2583" t="s">
        <v>44</v>
      </c>
      <c r="L2583" t="s">
        <v>21</v>
      </c>
      <c r="M2583" t="s">
        <v>22</v>
      </c>
      <c r="N2583" t="s">
        <v>30</v>
      </c>
    </row>
    <row r="2584" spans="1:14" x14ac:dyDescent="0.3">
      <c r="A2584">
        <v>2583</v>
      </c>
      <c r="B2584" t="s">
        <v>37</v>
      </c>
      <c r="C2584" t="s">
        <v>83</v>
      </c>
      <c r="D2584" t="s">
        <v>307</v>
      </c>
      <c r="E2584" t="s">
        <v>468</v>
      </c>
      <c r="F2584" t="s">
        <v>54</v>
      </c>
      <c r="G2584">
        <v>341.02</v>
      </c>
      <c r="H2584">
        <v>3</v>
      </c>
      <c r="I2584">
        <v>2</v>
      </c>
      <c r="J2584" t="s">
        <v>28</v>
      </c>
      <c r="K2584" t="s">
        <v>44</v>
      </c>
      <c r="L2584" t="s">
        <v>56</v>
      </c>
      <c r="M2584" t="s">
        <v>36</v>
      </c>
      <c r="N2584" t="s">
        <v>41</v>
      </c>
    </row>
    <row r="2585" spans="1:14" x14ac:dyDescent="0.3">
      <c r="A2585">
        <v>2584</v>
      </c>
      <c r="B2585" t="s">
        <v>50</v>
      </c>
      <c r="C2585" t="s">
        <v>64</v>
      </c>
      <c r="D2585" t="s">
        <v>184</v>
      </c>
      <c r="E2585" t="s">
        <v>65</v>
      </c>
      <c r="F2585" t="s">
        <v>49</v>
      </c>
      <c r="G2585">
        <v>94.45</v>
      </c>
      <c r="H2585">
        <v>1</v>
      </c>
      <c r="I2585">
        <v>1</v>
      </c>
      <c r="J2585" t="s">
        <v>28</v>
      </c>
      <c r="K2585" t="s">
        <v>99</v>
      </c>
      <c r="L2585" t="s">
        <v>21</v>
      </c>
      <c r="M2585" t="s">
        <v>36</v>
      </c>
      <c r="N2585" t="s">
        <v>41</v>
      </c>
    </row>
    <row r="2586" spans="1:14" x14ac:dyDescent="0.3">
      <c r="A2586">
        <v>2585</v>
      </c>
      <c r="B2586" t="s">
        <v>50</v>
      </c>
      <c r="C2586" t="s">
        <v>461</v>
      </c>
      <c r="D2586" t="s">
        <v>400</v>
      </c>
      <c r="E2586" t="s">
        <v>233</v>
      </c>
      <c r="F2586" t="s">
        <v>27</v>
      </c>
      <c r="G2586">
        <v>244.24</v>
      </c>
      <c r="H2586">
        <v>4</v>
      </c>
      <c r="I2586">
        <v>0</v>
      </c>
      <c r="J2586" t="s">
        <v>19</v>
      </c>
      <c r="K2586" t="s">
        <v>29</v>
      </c>
      <c r="L2586" t="s">
        <v>21</v>
      </c>
      <c r="M2586" t="s">
        <v>36</v>
      </c>
      <c r="N2586" t="s">
        <v>41</v>
      </c>
    </row>
    <row r="2587" spans="1:14" x14ac:dyDescent="0.3">
      <c r="A2587">
        <v>2586</v>
      </c>
      <c r="B2587" t="s">
        <v>31</v>
      </c>
      <c r="C2587" t="s">
        <v>317</v>
      </c>
      <c r="D2587" t="s">
        <v>356</v>
      </c>
      <c r="E2587" t="s">
        <v>392</v>
      </c>
      <c r="F2587" t="s">
        <v>27</v>
      </c>
      <c r="G2587">
        <v>94.71</v>
      </c>
      <c r="H2587">
        <v>1</v>
      </c>
      <c r="I2587">
        <v>3</v>
      </c>
      <c r="J2587" t="s">
        <v>28</v>
      </c>
      <c r="K2587" t="s">
        <v>66</v>
      </c>
      <c r="L2587" t="s">
        <v>56</v>
      </c>
      <c r="M2587" t="s">
        <v>36</v>
      </c>
      <c r="N2587" t="s">
        <v>41</v>
      </c>
    </row>
    <row r="2588" spans="1:14" x14ac:dyDescent="0.3">
      <c r="A2588">
        <v>2587</v>
      </c>
      <c r="B2588" t="s">
        <v>14</v>
      </c>
      <c r="C2588" t="s">
        <v>322</v>
      </c>
      <c r="D2588" t="s">
        <v>341</v>
      </c>
      <c r="E2588" t="s">
        <v>408</v>
      </c>
      <c r="F2588" t="s">
        <v>27</v>
      </c>
      <c r="G2588">
        <v>118.39</v>
      </c>
      <c r="H2588">
        <v>1</v>
      </c>
      <c r="I2588">
        <v>0</v>
      </c>
      <c r="J2588" t="s">
        <v>35</v>
      </c>
      <c r="K2588" t="s">
        <v>44</v>
      </c>
      <c r="L2588" t="s">
        <v>60</v>
      </c>
      <c r="M2588" t="s">
        <v>36</v>
      </c>
      <c r="N2588" t="s">
        <v>41</v>
      </c>
    </row>
    <row r="2589" spans="1:14" x14ac:dyDescent="0.3">
      <c r="A2589">
        <v>2588</v>
      </c>
      <c r="B2589" t="s">
        <v>31</v>
      </c>
      <c r="C2589" t="s">
        <v>116</v>
      </c>
      <c r="D2589" t="s">
        <v>304</v>
      </c>
      <c r="E2589" t="s">
        <v>109</v>
      </c>
      <c r="F2589" t="s">
        <v>18</v>
      </c>
      <c r="G2589">
        <v>250.06</v>
      </c>
      <c r="H2589">
        <v>1</v>
      </c>
      <c r="I2589">
        <v>1</v>
      </c>
      <c r="J2589" t="s">
        <v>28</v>
      </c>
      <c r="K2589" t="s">
        <v>20</v>
      </c>
      <c r="L2589" t="s">
        <v>21</v>
      </c>
      <c r="M2589" t="s">
        <v>22</v>
      </c>
      <c r="N2589" t="s">
        <v>41</v>
      </c>
    </row>
    <row r="2590" spans="1:14" x14ac:dyDescent="0.3">
      <c r="A2590">
        <v>2589</v>
      </c>
      <c r="B2590" t="s">
        <v>50</v>
      </c>
      <c r="C2590" t="s">
        <v>302</v>
      </c>
      <c r="D2590" t="s">
        <v>126</v>
      </c>
      <c r="E2590" t="s">
        <v>222</v>
      </c>
      <c r="F2590" t="s">
        <v>49</v>
      </c>
      <c r="G2590">
        <v>87.66</v>
      </c>
      <c r="H2590">
        <v>2</v>
      </c>
      <c r="I2590">
        <v>0</v>
      </c>
      <c r="J2590" t="s">
        <v>35</v>
      </c>
      <c r="K2590" t="s">
        <v>66</v>
      </c>
      <c r="L2590" t="s">
        <v>56</v>
      </c>
      <c r="M2590" t="s">
        <v>36</v>
      </c>
      <c r="N2590" t="s">
        <v>41</v>
      </c>
    </row>
    <row r="2591" spans="1:14" x14ac:dyDescent="0.3">
      <c r="A2591">
        <v>2590</v>
      </c>
      <c r="B2591" t="s">
        <v>14</v>
      </c>
      <c r="C2591" t="s">
        <v>295</v>
      </c>
      <c r="D2591" t="s">
        <v>218</v>
      </c>
      <c r="E2591" t="s">
        <v>345</v>
      </c>
      <c r="F2591" t="s">
        <v>18</v>
      </c>
      <c r="G2591">
        <v>183.15</v>
      </c>
      <c r="H2591">
        <v>1</v>
      </c>
      <c r="I2591">
        <v>1</v>
      </c>
      <c r="J2591" t="s">
        <v>35</v>
      </c>
      <c r="K2591" t="s">
        <v>44</v>
      </c>
      <c r="L2591" t="s">
        <v>21</v>
      </c>
      <c r="M2591" t="s">
        <v>22</v>
      </c>
      <c r="N2591" t="s">
        <v>23</v>
      </c>
    </row>
    <row r="2592" spans="1:14" x14ac:dyDescent="0.3">
      <c r="A2592">
        <v>2591</v>
      </c>
      <c r="B2592" t="s">
        <v>14</v>
      </c>
      <c r="C2592" t="s">
        <v>110</v>
      </c>
      <c r="D2592" t="s">
        <v>67</v>
      </c>
      <c r="E2592" t="s">
        <v>255</v>
      </c>
      <c r="F2592" t="s">
        <v>49</v>
      </c>
      <c r="G2592">
        <v>106.67</v>
      </c>
      <c r="H2592">
        <v>1</v>
      </c>
      <c r="I2592">
        <v>1</v>
      </c>
      <c r="J2592" t="s">
        <v>35</v>
      </c>
      <c r="K2592" t="s">
        <v>66</v>
      </c>
      <c r="L2592" t="s">
        <v>21</v>
      </c>
      <c r="M2592" t="s">
        <v>22</v>
      </c>
      <c r="N2592" t="s">
        <v>41</v>
      </c>
    </row>
    <row r="2593" spans="1:14" x14ac:dyDescent="0.3">
      <c r="A2593">
        <v>2592</v>
      </c>
      <c r="B2593" t="s">
        <v>37</v>
      </c>
      <c r="C2593" t="s">
        <v>84</v>
      </c>
      <c r="D2593" t="s">
        <v>178</v>
      </c>
      <c r="E2593" t="s">
        <v>449</v>
      </c>
      <c r="F2593" t="s">
        <v>27</v>
      </c>
      <c r="G2593">
        <v>207.15</v>
      </c>
      <c r="H2593">
        <v>2</v>
      </c>
      <c r="I2593">
        <v>3</v>
      </c>
      <c r="J2593" t="s">
        <v>28</v>
      </c>
      <c r="K2593" t="s">
        <v>44</v>
      </c>
      <c r="L2593" t="s">
        <v>21</v>
      </c>
      <c r="M2593" t="s">
        <v>22</v>
      </c>
      <c r="N2593" t="s">
        <v>23</v>
      </c>
    </row>
    <row r="2594" spans="1:14" x14ac:dyDescent="0.3">
      <c r="A2594">
        <v>2593</v>
      </c>
      <c r="B2594" t="s">
        <v>31</v>
      </c>
      <c r="C2594" t="s">
        <v>242</v>
      </c>
      <c r="D2594" t="s">
        <v>303</v>
      </c>
      <c r="E2594" t="s">
        <v>299</v>
      </c>
      <c r="F2594" t="s">
        <v>49</v>
      </c>
      <c r="G2594">
        <v>105.44</v>
      </c>
      <c r="H2594">
        <v>2</v>
      </c>
      <c r="I2594">
        <v>0</v>
      </c>
      <c r="J2594" t="s">
        <v>28</v>
      </c>
      <c r="K2594" t="s">
        <v>66</v>
      </c>
      <c r="L2594" t="s">
        <v>56</v>
      </c>
      <c r="M2594" t="s">
        <v>22</v>
      </c>
      <c r="N2594" t="s">
        <v>45</v>
      </c>
    </row>
    <row r="2595" spans="1:14" x14ac:dyDescent="0.3">
      <c r="A2595">
        <v>2594</v>
      </c>
      <c r="B2595" t="s">
        <v>31</v>
      </c>
      <c r="C2595" t="s">
        <v>227</v>
      </c>
      <c r="D2595" t="s">
        <v>360</v>
      </c>
      <c r="E2595" t="s">
        <v>330</v>
      </c>
      <c r="F2595" t="s">
        <v>54</v>
      </c>
      <c r="G2595">
        <v>427.51</v>
      </c>
      <c r="H2595">
        <v>3</v>
      </c>
      <c r="I2595">
        <v>1</v>
      </c>
      <c r="J2595" t="s">
        <v>19</v>
      </c>
      <c r="K2595" t="s">
        <v>44</v>
      </c>
      <c r="L2595" t="s">
        <v>21</v>
      </c>
      <c r="M2595" t="s">
        <v>36</v>
      </c>
      <c r="N2595" t="s">
        <v>95</v>
      </c>
    </row>
    <row r="2596" spans="1:14" x14ac:dyDescent="0.3">
      <c r="A2596">
        <v>2595</v>
      </c>
      <c r="B2596" t="s">
        <v>31</v>
      </c>
      <c r="C2596" t="s">
        <v>453</v>
      </c>
      <c r="D2596" t="s">
        <v>131</v>
      </c>
      <c r="E2596" t="s">
        <v>75</v>
      </c>
      <c r="F2596" t="s">
        <v>18</v>
      </c>
      <c r="G2596">
        <v>149.62</v>
      </c>
      <c r="H2596">
        <v>2</v>
      </c>
      <c r="I2596">
        <v>0</v>
      </c>
      <c r="J2596" t="s">
        <v>35</v>
      </c>
      <c r="K2596" t="s">
        <v>44</v>
      </c>
      <c r="L2596" t="s">
        <v>60</v>
      </c>
      <c r="M2596" t="s">
        <v>22</v>
      </c>
      <c r="N2596" t="s">
        <v>41</v>
      </c>
    </row>
    <row r="2597" spans="1:14" x14ac:dyDescent="0.3">
      <c r="A2597">
        <v>2596</v>
      </c>
      <c r="B2597" t="s">
        <v>14</v>
      </c>
      <c r="C2597" t="s">
        <v>115</v>
      </c>
      <c r="D2597" t="s">
        <v>132</v>
      </c>
      <c r="E2597" t="s">
        <v>266</v>
      </c>
      <c r="F2597" t="s">
        <v>54</v>
      </c>
      <c r="G2597">
        <v>410.47</v>
      </c>
      <c r="H2597">
        <v>1</v>
      </c>
      <c r="I2597">
        <v>1</v>
      </c>
      <c r="J2597" t="s">
        <v>94</v>
      </c>
      <c r="K2597" t="s">
        <v>29</v>
      </c>
      <c r="L2597" t="s">
        <v>21</v>
      </c>
      <c r="M2597" t="s">
        <v>36</v>
      </c>
      <c r="N2597" t="s">
        <v>45</v>
      </c>
    </row>
    <row r="2598" spans="1:14" x14ac:dyDescent="0.3">
      <c r="A2598">
        <v>2597</v>
      </c>
      <c r="B2598" t="s">
        <v>14</v>
      </c>
      <c r="C2598" t="s">
        <v>150</v>
      </c>
      <c r="D2598" t="s">
        <v>141</v>
      </c>
      <c r="E2598" t="s">
        <v>338</v>
      </c>
      <c r="F2598" t="s">
        <v>49</v>
      </c>
      <c r="G2598">
        <v>66.84</v>
      </c>
      <c r="H2598">
        <v>2</v>
      </c>
      <c r="I2598">
        <v>0</v>
      </c>
      <c r="J2598" t="s">
        <v>19</v>
      </c>
      <c r="K2598" t="s">
        <v>44</v>
      </c>
      <c r="L2598" t="s">
        <v>21</v>
      </c>
      <c r="M2598" t="s">
        <v>36</v>
      </c>
      <c r="N2598" t="s">
        <v>41</v>
      </c>
    </row>
    <row r="2599" spans="1:14" x14ac:dyDescent="0.3">
      <c r="A2599">
        <v>2598</v>
      </c>
      <c r="B2599" t="s">
        <v>50</v>
      </c>
      <c r="C2599" t="s">
        <v>38</v>
      </c>
      <c r="D2599" t="s">
        <v>393</v>
      </c>
      <c r="E2599" t="s">
        <v>383</v>
      </c>
      <c r="F2599" t="s">
        <v>49</v>
      </c>
      <c r="G2599">
        <v>136.93</v>
      </c>
      <c r="H2599">
        <v>2</v>
      </c>
      <c r="I2599">
        <v>1</v>
      </c>
      <c r="J2599" t="s">
        <v>94</v>
      </c>
      <c r="K2599" t="s">
        <v>99</v>
      </c>
      <c r="L2599" t="s">
        <v>56</v>
      </c>
      <c r="M2599" t="s">
        <v>36</v>
      </c>
      <c r="N2599" t="s">
        <v>45</v>
      </c>
    </row>
    <row r="2600" spans="1:14" x14ac:dyDescent="0.3">
      <c r="A2600">
        <v>2599</v>
      </c>
      <c r="B2600" t="s">
        <v>31</v>
      </c>
      <c r="C2600" t="s">
        <v>158</v>
      </c>
      <c r="D2600" t="s">
        <v>186</v>
      </c>
      <c r="E2600" t="s">
        <v>426</v>
      </c>
      <c r="F2600" t="s">
        <v>18</v>
      </c>
      <c r="G2600">
        <v>184.48</v>
      </c>
      <c r="H2600">
        <v>3</v>
      </c>
      <c r="I2600">
        <v>0</v>
      </c>
      <c r="J2600" t="s">
        <v>55</v>
      </c>
      <c r="K2600" t="s">
        <v>66</v>
      </c>
      <c r="L2600" t="s">
        <v>21</v>
      </c>
      <c r="M2600" t="s">
        <v>36</v>
      </c>
      <c r="N2600" t="s">
        <v>23</v>
      </c>
    </row>
    <row r="2601" spans="1:14" x14ac:dyDescent="0.3">
      <c r="A2601">
        <v>2600</v>
      </c>
      <c r="B2601" t="s">
        <v>50</v>
      </c>
      <c r="C2601" t="s">
        <v>42</v>
      </c>
      <c r="D2601" t="s">
        <v>93</v>
      </c>
      <c r="E2601" t="s">
        <v>416</v>
      </c>
      <c r="F2601" t="s">
        <v>27</v>
      </c>
      <c r="G2601">
        <v>245.33</v>
      </c>
      <c r="H2601">
        <v>3</v>
      </c>
      <c r="I2601">
        <v>3</v>
      </c>
      <c r="J2601" t="s">
        <v>55</v>
      </c>
      <c r="K2601" t="s">
        <v>29</v>
      </c>
      <c r="L2601" t="s">
        <v>56</v>
      </c>
      <c r="M2601" t="s">
        <v>22</v>
      </c>
      <c r="N2601" t="s">
        <v>41</v>
      </c>
    </row>
    <row r="2602" spans="1:14" x14ac:dyDescent="0.3">
      <c r="A2602">
        <v>2601</v>
      </c>
      <c r="B2602" t="s">
        <v>37</v>
      </c>
      <c r="C2602" t="s">
        <v>170</v>
      </c>
      <c r="D2602" t="s">
        <v>214</v>
      </c>
      <c r="E2602" t="s">
        <v>283</v>
      </c>
      <c r="F2602" t="s">
        <v>18</v>
      </c>
      <c r="G2602">
        <v>189.93</v>
      </c>
      <c r="H2602">
        <v>4</v>
      </c>
      <c r="I2602">
        <v>0</v>
      </c>
      <c r="J2602" t="s">
        <v>55</v>
      </c>
      <c r="K2602" t="s">
        <v>29</v>
      </c>
      <c r="L2602" t="s">
        <v>70</v>
      </c>
      <c r="M2602" t="s">
        <v>22</v>
      </c>
      <c r="N2602" t="s">
        <v>41</v>
      </c>
    </row>
    <row r="2603" spans="1:14" x14ac:dyDescent="0.3">
      <c r="A2603">
        <v>2602</v>
      </c>
      <c r="B2603" t="s">
        <v>50</v>
      </c>
      <c r="C2603" t="s">
        <v>32</v>
      </c>
      <c r="D2603" t="s">
        <v>33</v>
      </c>
      <c r="E2603" t="s">
        <v>416</v>
      </c>
      <c r="F2603" t="s">
        <v>49</v>
      </c>
      <c r="G2603">
        <v>89.71</v>
      </c>
      <c r="H2603">
        <v>4</v>
      </c>
      <c r="I2603">
        <v>1</v>
      </c>
      <c r="J2603" t="s">
        <v>19</v>
      </c>
      <c r="K2603" t="s">
        <v>44</v>
      </c>
      <c r="L2603" t="s">
        <v>21</v>
      </c>
      <c r="M2603" t="s">
        <v>36</v>
      </c>
      <c r="N2603" t="s">
        <v>41</v>
      </c>
    </row>
    <row r="2604" spans="1:14" x14ac:dyDescent="0.3">
      <c r="A2604">
        <v>2603</v>
      </c>
      <c r="B2604" t="s">
        <v>31</v>
      </c>
      <c r="C2604" t="s">
        <v>264</v>
      </c>
      <c r="D2604" t="s">
        <v>394</v>
      </c>
      <c r="E2604" t="s">
        <v>216</v>
      </c>
      <c r="F2604" t="s">
        <v>27</v>
      </c>
      <c r="G2604">
        <v>136.26</v>
      </c>
      <c r="H2604">
        <v>3</v>
      </c>
      <c r="I2604">
        <v>1</v>
      </c>
      <c r="J2604" t="s">
        <v>35</v>
      </c>
      <c r="K2604" t="s">
        <v>99</v>
      </c>
      <c r="L2604" t="s">
        <v>21</v>
      </c>
      <c r="M2604" t="s">
        <v>36</v>
      </c>
      <c r="N2604" t="s">
        <v>41</v>
      </c>
    </row>
    <row r="2605" spans="1:14" x14ac:dyDescent="0.3">
      <c r="A2605">
        <v>2604</v>
      </c>
      <c r="B2605" t="s">
        <v>14</v>
      </c>
      <c r="C2605" t="s">
        <v>93</v>
      </c>
      <c r="D2605" t="s">
        <v>242</v>
      </c>
      <c r="E2605" t="s">
        <v>51</v>
      </c>
      <c r="F2605" t="s">
        <v>27</v>
      </c>
      <c r="G2605">
        <v>178.75</v>
      </c>
      <c r="H2605">
        <v>4</v>
      </c>
      <c r="I2605">
        <v>0</v>
      </c>
      <c r="J2605" t="s">
        <v>28</v>
      </c>
      <c r="K2605" t="s">
        <v>44</v>
      </c>
      <c r="L2605" t="s">
        <v>56</v>
      </c>
      <c r="M2605" t="s">
        <v>36</v>
      </c>
      <c r="N2605" t="s">
        <v>41</v>
      </c>
    </row>
    <row r="2606" spans="1:14" x14ac:dyDescent="0.3">
      <c r="A2606">
        <v>2605</v>
      </c>
      <c r="B2606" t="s">
        <v>37</v>
      </c>
      <c r="C2606" t="s">
        <v>316</v>
      </c>
      <c r="D2606" t="s">
        <v>403</v>
      </c>
      <c r="E2606" t="s">
        <v>308</v>
      </c>
      <c r="F2606" t="s">
        <v>49</v>
      </c>
      <c r="G2606">
        <v>100.43</v>
      </c>
      <c r="H2606">
        <v>4</v>
      </c>
      <c r="I2606">
        <v>1</v>
      </c>
      <c r="J2606" t="s">
        <v>28</v>
      </c>
      <c r="K2606" t="s">
        <v>44</v>
      </c>
      <c r="L2606" t="s">
        <v>56</v>
      </c>
      <c r="M2606" t="s">
        <v>22</v>
      </c>
      <c r="N2606" t="s">
        <v>30</v>
      </c>
    </row>
    <row r="2607" spans="1:14" x14ac:dyDescent="0.3">
      <c r="A2607">
        <v>2606</v>
      </c>
      <c r="B2607" t="s">
        <v>14</v>
      </c>
      <c r="C2607" t="s">
        <v>350</v>
      </c>
      <c r="D2607" t="s">
        <v>152</v>
      </c>
      <c r="E2607" t="s">
        <v>442</v>
      </c>
      <c r="F2607" t="s">
        <v>18</v>
      </c>
      <c r="G2607">
        <v>150.58000000000001</v>
      </c>
      <c r="H2607">
        <v>3</v>
      </c>
      <c r="I2607">
        <v>0</v>
      </c>
      <c r="J2607" t="s">
        <v>28</v>
      </c>
      <c r="K2607" t="s">
        <v>99</v>
      </c>
      <c r="L2607" t="s">
        <v>21</v>
      </c>
      <c r="M2607" t="s">
        <v>36</v>
      </c>
      <c r="N2607" t="s">
        <v>23</v>
      </c>
    </row>
    <row r="2608" spans="1:14" x14ac:dyDescent="0.3">
      <c r="A2608">
        <v>2607</v>
      </c>
      <c r="B2608" t="s">
        <v>31</v>
      </c>
      <c r="C2608" t="s">
        <v>273</v>
      </c>
      <c r="D2608" t="s">
        <v>300</v>
      </c>
      <c r="E2608" t="s">
        <v>304</v>
      </c>
      <c r="F2608" t="s">
        <v>49</v>
      </c>
      <c r="G2608">
        <v>92.3</v>
      </c>
      <c r="H2608">
        <v>1</v>
      </c>
      <c r="I2608">
        <v>0</v>
      </c>
      <c r="J2608" t="s">
        <v>35</v>
      </c>
      <c r="K2608" t="s">
        <v>20</v>
      </c>
      <c r="L2608" t="s">
        <v>56</v>
      </c>
      <c r="M2608" t="s">
        <v>36</v>
      </c>
      <c r="N2608" t="s">
        <v>41</v>
      </c>
    </row>
    <row r="2609" spans="1:14" x14ac:dyDescent="0.3">
      <c r="A2609">
        <v>2608</v>
      </c>
      <c r="B2609" t="s">
        <v>14</v>
      </c>
      <c r="C2609" t="s">
        <v>390</v>
      </c>
      <c r="D2609" t="s">
        <v>120</v>
      </c>
      <c r="E2609" t="s">
        <v>429</v>
      </c>
      <c r="F2609" t="s">
        <v>49</v>
      </c>
      <c r="G2609">
        <v>96.66</v>
      </c>
      <c r="H2609">
        <v>2</v>
      </c>
      <c r="I2609">
        <v>0</v>
      </c>
      <c r="J2609" t="s">
        <v>94</v>
      </c>
      <c r="K2609" t="s">
        <v>29</v>
      </c>
      <c r="L2609" t="s">
        <v>21</v>
      </c>
      <c r="M2609" t="s">
        <v>36</v>
      </c>
      <c r="N2609" t="s">
        <v>41</v>
      </c>
    </row>
    <row r="2610" spans="1:14" x14ac:dyDescent="0.3">
      <c r="A2610">
        <v>2609</v>
      </c>
      <c r="B2610" t="s">
        <v>37</v>
      </c>
      <c r="C2610" t="s">
        <v>410</v>
      </c>
      <c r="D2610" t="s">
        <v>224</v>
      </c>
      <c r="E2610" t="s">
        <v>413</v>
      </c>
      <c r="F2610" t="s">
        <v>27</v>
      </c>
      <c r="G2610">
        <v>186.47</v>
      </c>
      <c r="H2610">
        <v>1</v>
      </c>
      <c r="I2610">
        <v>3</v>
      </c>
      <c r="J2610" t="s">
        <v>35</v>
      </c>
      <c r="K2610" t="s">
        <v>44</v>
      </c>
      <c r="L2610" t="s">
        <v>21</v>
      </c>
      <c r="M2610" t="s">
        <v>36</v>
      </c>
      <c r="N2610" t="s">
        <v>45</v>
      </c>
    </row>
    <row r="2611" spans="1:14" x14ac:dyDescent="0.3">
      <c r="A2611">
        <v>2610</v>
      </c>
      <c r="B2611" t="s">
        <v>50</v>
      </c>
      <c r="C2611" t="s">
        <v>216</v>
      </c>
      <c r="D2611" t="s">
        <v>217</v>
      </c>
      <c r="E2611" t="s">
        <v>296</v>
      </c>
      <c r="F2611" t="s">
        <v>54</v>
      </c>
      <c r="G2611">
        <v>522.73</v>
      </c>
      <c r="H2611">
        <v>2</v>
      </c>
      <c r="I2611">
        <v>0</v>
      </c>
      <c r="J2611" t="s">
        <v>55</v>
      </c>
      <c r="K2611" t="s">
        <v>20</v>
      </c>
      <c r="L2611" t="s">
        <v>56</v>
      </c>
      <c r="M2611" t="s">
        <v>22</v>
      </c>
      <c r="N2611" t="s">
        <v>95</v>
      </c>
    </row>
    <row r="2612" spans="1:14" x14ac:dyDescent="0.3">
      <c r="A2612">
        <v>2611</v>
      </c>
      <c r="B2612" t="s">
        <v>37</v>
      </c>
      <c r="C2612" t="s">
        <v>336</v>
      </c>
      <c r="D2612" t="s">
        <v>192</v>
      </c>
      <c r="E2612" t="s">
        <v>222</v>
      </c>
      <c r="F2612" t="s">
        <v>18</v>
      </c>
      <c r="G2612">
        <v>203.76</v>
      </c>
      <c r="H2612">
        <v>2</v>
      </c>
      <c r="I2612">
        <v>0</v>
      </c>
      <c r="J2612" t="s">
        <v>28</v>
      </c>
      <c r="K2612" t="s">
        <v>44</v>
      </c>
      <c r="L2612" t="s">
        <v>21</v>
      </c>
      <c r="M2612" t="s">
        <v>22</v>
      </c>
      <c r="N2612" t="s">
        <v>41</v>
      </c>
    </row>
    <row r="2613" spans="1:14" x14ac:dyDescent="0.3">
      <c r="A2613">
        <v>2612</v>
      </c>
      <c r="B2613" t="s">
        <v>31</v>
      </c>
      <c r="C2613" t="s">
        <v>159</v>
      </c>
      <c r="D2613" t="s">
        <v>346</v>
      </c>
      <c r="E2613" t="s">
        <v>97</v>
      </c>
      <c r="F2613" t="s">
        <v>49</v>
      </c>
      <c r="G2613">
        <v>66.13</v>
      </c>
      <c r="H2613">
        <v>4</v>
      </c>
      <c r="I2613">
        <v>0</v>
      </c>
      <c r="J2613" t="s">
        <v>28</v>
      </c>
      <c r="K2613" t="s">
        <v>99</v>
      </c>
      <c r="L2613" t="s">
        <v>60</v>
      </c>
      <c r="M2613" t="s">
        <v>36</v>
      </c>
      <c r="N2613" t="s">
        <v>30</v>
      </c>
    </row>
    <row r="2614" spans="1:14" x14ac:dyDescent="0.3">
      <c r="A2614">
        <v>2613</v>
      </c>
      <c r="B2614" t="s">
        <v>14</v>
      </c>
      <c r="C2614" t="s">
        <v>128</v>
      </c>
      <c r="D2614" t="s">
        <v>307</v>
      </c>
      <c r="E2614" t="s">
        <v>469</v>
      </c>
      <c r="F2614" t="s">
        <v>18</v>
      </c>
      <c r="G2614">
        <v>164</v>
      </c>
      <c r="H2614">
        <v>1</v>
      </c>
      <c r="I2614">
        <v>1</v>
      </c>
      <c r="J2614" t="s">
        <v>94</v>
      </c>
      <c r="K2614" t="s">
        <v>99</v>
      </c>
      <c r="L2614" t="s">
        <v>56</v>
      </c>
      <c r="M2614" t="s">
        <v>36</v>
      </c>
      <c r="N2614" t="s">
        <v>23</v>
      </c>
    </row>
    <row r="2615" spans="1:14" x14ac:dyDescent="0.3">
      <c r="A2615">
        <v>2614</v>
      </c>
      <c r="B2615" t="s">
        <v>37</v>
      </c>
      <c r="C2615" t="s">
        <v>126</v>
      </c>
      <c r="D2615" t="s">
        <v>102</v>
      </c>
      <c r="E2615" t="s">
        <v>298</v>
      </c>
      <c r="F2615" t="s">
        <v>18</v>
      </c>
      <c r="G2615">
        <v>296.33999999999997</v>
      </c>
      <c r="H2615">
        <v>2</v>
      </c>
      <c r="I2615">
        <v>0</v>
      </c>
      <c r="J2615" t="s">
        <v>19</v>
      </c>
      <c r="K2615" t="s">
        <v>29</v>
      </c>
      <c r="L2615" t="s">
        <v>60</v>
      </c>
      <c r="M2615" t="s">
        <v>36</v>
      </c>
      <c r="N2615" t="s">
        <v>41</v>
      </c>
    </row>
    <row r="2616" spans="1:14" x14ac:dyDescent="0.3">
      <c r="A2616">
        <v>2615</v>
      </c>
      <c r="B2616" t="s">
        <v>31</v>
      </c>
      <c r="C2616" t="s">
        <v>325</v>
      </c>
      <c r="D2616" t="s">
        <v>349</v>
      </c>
      <c r="E2616" t="s">
        <v>292</v>
      </c>
      <c r="F2616" t="s">
        <v>18</v>
      </c>
      <c r="G2616">
        <v>205.62</v>
      </c>
      <c r="H2616">
        <v>2</v>
      </c>
      <c r="I2616">
        <v>0</v>
      </c>
      <c r="J2616" t="s">
        <v>94</v>
      </c>
      <c r="K2616" t="s">
        <v>44</v>
      </c>
      <c r="L2616" t="s">
        <v>21</v>
      </c>
      <c r="M2616" t="s">
        <v>36</v>
      </c>
      <c r="N2616" t="s">
        <v>41</v>
      </c>
    </row>
    <row r="2617" spans="1:14" x14ac:dyDescent="0.3">
      <c r="A2617">
        <v>2616</v>
      </c>
      <c r="B2617" t="s">
        <v>50</v>
      </c>
      <c r="C2617" t="s">
        <v>252</v>
      </c>
      <c r="D2617" t="s">
        <v>254</v>
      </c>
      <c r="E2617" t="s">
        <v>247</v>
      </c>
      <c r="F2617" t="s">
        <v>27</v>
      </c>
      <c r="G2617">
        <v>178.4</v>
      </c>
      <c r="H2617">
        <v>2</v>
      </c>
      <c r="I2617">
        <v>0</v>
      </c>
      <c r="J2617" t="s">
        <v>94</v>
      </c>
      <c r="K2617" t="s">
        <v>29</v>
      </c>
      <c r="L2617" t="s">
        <v>56</v>
      </c>
      <c r="M2617" t="s">
        <v>36</v>
      </c>
      <c r="N2617" t="s">
        <v>45</v>
      </c>
    </row>
    <row r="2618" spans="1:14" x14ac:dyDescent="0.3">
      <c r="A2618">
        <v>2617</v>
      </c>
      <c r="B2618" t="s">
        <v>50</v>
      </c>
      <c r="C2618" t="s">
        <v>400</v>
      </c>
      <c r="D2618" t="s">
        <v>219</v>
      </c>
      <c r="E2618" t="s">
        <v>448</v>
      </c>
      <c r="F2618" t="s">
        <v>49</v>
      </c>
      <c r="G2618">
        <v>129.63999999999999</v>
      </c>
      <c r="H2618">
        <v>1</v>
      </c>
      <c r="I2618">
        <v>0</v>
      </c>
      <c r="J2618" t="s">
        <v>35</v>
      </c>
      <c r="K2618" t="s">
        <v>20</v>
      </c>
      <c r="L2618" t="s">
        <v>56</v>
      </c>
      <c r="M2618" t="s">
        <v>36</v>
      </c>
      <c r="N2618" t="s">
        <v>23</v>
      </c>
    </row>
    <row r="2619" spans="1:14" x14ac:dyDescent="0.3">
      <c r="A2619">
        <v>2618</v>
      </c>
      <c r="B2619" t="s">
        <v>31</v>
      </c>
      <c r="C2619" t="s">
        <v>186</v>
      </c>
      <c r="D2619" t="s">
        <v>456</v>
      </c>
      <c r="E2619" t="s">
        <v>240</v>
      </c>
      <c r="F2619" t="s">
        <v>18</v>
      </c>
      <c r="G2619">
        <v>172.42</v>
      </c>
      <c r="H2619">
        <v>2</v>
      </c>
      <c r="I2619">
        <v>2</v>
      </c>
      <c r="J2619" t="s">
        <v>19</v>
      </c>
      <c r="K2619" t="s">
        <v>29</v>
      </c>
      <c r="L2619" t="s">
        <v>21</v>
      </c>
      <c r="M2619" t="s">
        <v>36</v>
      </c>
      <c r="N2619" t="s">
        <v>95</v>
      </c>
    </row>
    <row r="2620" spans="1:14" x14ac:dyDescent="0.3">
      <c r="A2620">
        <v>2619</v>
      </c>
      <c r="B2620" t="s">
        <v>37</v>
      </c>
      <c r="C2620" t="s">
        <v>65</v>
      </c>
      <c r="D2620" t="s">
        <v>353</v>
      </c>
      <c r="E2620" t="s">
        <v>92</v>
      </c>
      <c r="F2620" t="s">
        <v>18</v>
      </c>
      <c r="G2620">
        <v>259.60000000000002</v>
      </c>
      <c r="H2620">
        <v>1</v>
      </c>
      <c r="I2620">
        <v>0</v>
      </c>
      <c r="J2620" t="s">
        <v>28</v>
      </c>
      <c r="K2620" t="s">
        <v>29</v>
      </c>
      <c r="L2620" t="s">
        <v>56</v>
      </c>
      <c r="M2620" t="s">
        <v>36</v>
      </c>
      <c r="N2620" t="s">
        <v>41</v>
      </c>
    </row>
    <row r="2621" spans="1:14" x14ac:dyDescent="0.3">
      <c r="A2621">
        <v>2620</v>
      </c>
      <c r="B2621" t="s">
        <v>31</v>
      </c>
      <c r="C2621" t="s">
        <v>407</v>
      </c>
      <c r="D2621" t="s">
        <v>189</v>
      </c>
      <c r="E2621" t="s">
        <v>211</v>
      </c>
      <c r="F2621" t="s">
        <v>54</v>
      </c>
      <c r="G2621">
        <v>381.66</v>
      </c>
      <c r="H2621">
        <v>3</v>
      </c>
      <c r="I2621">
        <v>0</v>
      </c>
      <c r="J2621" t="s">
        <v>28</v>
      </c>
      <c r="K2621" t="s">
        <v>20</v>
      </c>
      <c r="L2621" t="s">
        <v>60</v>
      </c>
      <c r="M2621" t="s">
        <v>36</v>
      </c>
      <c r="N2621" t="s">
        <v>41</v>
      </c>
    </row>
    <row r="2622" spans="1:14" x14ac:dyDescent="0.3">
      <c r="A2622">
        <v>2621</v>
      </c>
      <c r="B2622" t="s">
        <v>31</v>
      </c>
      <c r="C2622" t="s">
        <v>26</v>
      </c>
      <c r="D2622" t="s">
        <v>142</v>
      </c>
      <c r="E2622" t="s">
        <v>279</v>
      </c>
      <c r="F2622" t="s">
        <v>18</v>
      </c>
      <c r="G2622">
        <v>182.94</v>
      </c>
      <c r="H2622">
        <v>2</v>
      </c>
      <c r="I2622">
        <v>0</v>
      </c>
      <c r="J2622" t="s">
        <v>28</v>
      </c>
      <c r="K2622" t="s">
        <v>29</v>
      </c>
      <c r="L2622" t="s">
        <v>21</v>
      </c>
      <c r="M2622" t="s">
        <v>36</v>
      </c>
      <c r="N2622" t="s">
        <v>41</v>
      </c>
    </row>
    <row r="2623" spans="1:14" x14ac:dyDescent="0.3">
      <c r="A2623">
        <v>2622</v>
      </c>
      <c r="B2623" t="s">
        <v>37</v>
      </c>
      <c r="C2623" t="s">
        <v>40</v>
      </c>
      <c r="D2623" t="s">
        <v>209</v>
      </c>
      <c r="E2623" t="s">
        <v>152</v>
      </c>
      <c r="F2623" t="s">
        <v>54</v>
      </c>
      <c r="G2623">
        <v>329.28</v>
      </c>
      <c r="H2623">
        <v>3</v>
      </c>
      <c r="I2623">
        <v>0</v>
      </c>
      <c r="J2623" t="s">
        <v>19</v>
      </c>
      <c r="K2623" t="s">
        <v>29</v>
      </c>
      <c r="L2623" t="s">
        <v>21</v>
      </c>
      <c r="M2623" t="s">
        <v>22</v>
      </c>
      <c r="N2623" t="s">
        <v>41</v>
      </c>
    </row>
    <row r="2624" spans="1:14" x14ac:dyDescent="0.3">
      <c r="A2624">
        <v>2623</v>
      </c>
      <c r="B2624" t="s">
        <v>31</v>
      </c>
      <c r="C2624" t="s">
        <v>313</v>
      </c>
      <c r="D2624" t="s">
        <v>67</v>
      </c>
      <c r="E2624" t="s">
        <v>69</v>
      </c>
      <c r="F2624" t="s">
        <v>27</v>
      </c>
      <c r="G2624">
        <v>169.94</v>
      </c>
      <c r="H2624">
        <v>2</v>
      </c>
      <c r="I2624">
        <v>0</v>
      </c>
      <c r="J2624" t="s">
        <v>28</v>
      </c>
      <c r="K2624" t="s">
        <v>20</v>
      </c>
      <c r="L2624" t="s">
        <v>60</v>
      </c>
      <c r="M2624" t="s">
        <v>36</v>
      </c>
      <c r="N2624" t="s">
        <v>41</v>
      </c>
    </row>
    <row r="2625" spans="1:14" x14ac:dyDescent="0.3">
      <c r="A2625">
        <v>2624</v>
      </c>
      <c r="B2625" t="s">
        <v>14</v>
      </c>
      <c r="C2625" t="s">
        <v>170</v>
      </c>
      <c r="D2625" t="s">
        <v>397</v>
      </c>
      <c r="E2625" t="s">
        <v>344</v>
      </c>
      <c r="F2625" t="s">
        <v>27</v>
      </c>
      <c r="G2625">
        <v>144.02000000000001</v>
      </c>
      <c r="H2625">
        <v>1</v>
      </c>
      <c r="I2625">
        <v>0</v>
      </c>
      <c r="J2625" t="s">
        <v>35</v>
      </c>
      <c r="K2625" t="s">
        <v>99</v>
      </c>
      <c r="L2625" t="s">
        <v>60</v>
      </c>
      <c r="M2625" t="s">
        <v>22</v>
      </c>
      <c r="N2625" t="s">
        <v>41</v>
      </c>
    </row>
    <row r="2626" spans="1:14" x14ac:dyDescent="0.3">
      <c r="A2626">
        <v>2625</v>
      </c>
      <c r="B2626" t="s">
        <v>31</v>
      </c>
      <c r="C2626" t="s">
        <v>215</v>
      </c>
      <c r="D2626" t="s">
        <v>292</v>
      </c>
      <c r="E2626" t="s">
        <v>241</v>
      </c>
      <c r="F2626" t="s">
        <v>54</v>
      </c>
      <c r="G2626">
        <v>410.11</v>
      </c>
      <c r="H2626">
        <v>2</v>
      </c>
      <c r="I2626">
        <v>0</v>
      </c>
      <c r="J2626" t="s">
        <v>35</v>
      </c>
      <c r="K2626" t="s">
        <v>20</v>
      </c>
      <c r="L2626" t="s">
        <v>56</v>
      </c>
      <c r="M2626" t="s">
        <v>36</v>
      </c>
      <c r="N2626" t="s">
        <v>41</v>
      </c>
    </row>
    <row r="2627" spans="1:14" x14ac:dyDescent="0.3">
      <c r="A2627">
        <v>2626</v>
      </c>
      <c r="B2627" t="s">
        <v>37</v>
      </c>
      <c r="C2627" t="s">
        <v>275</v>
      </c>
      <c r="D2627" t="s">
        <v>395</v>
      </c>
      <c r="E2627" t="s">
        <v>222</v>
      </c>
      <c r="F2627" t="s">
        <v>49</v>
      </c>
      <c r="G2627">
        <v>116.48</v>
      </c>
      <c r="H2627">
        <v>1</v>
      </c>
      <c r="I2627">
        <v>2</v>
      </c>
      <c r="J2627" t="s">
        <v>19</v>
      </c>
      <c r="K2627" t="s">
        <v>66</v>
      </c>
      <c r="L2627" t="s">
        <v>21</v>
      </c>
      <c r="M2627" t="s">
        <v>36</v>
      </c>
      <c r="N2627" t="s">
        <v>41</v>
      </c>
    </row>
    <row r="2628" spans="1:14" x14ac:dyDescent="0.3">
      <c r="A2628">
        <v>2627</v>
      </c>
      <c r="B2628" t="s">
        <v>31</v>
      </c>
      <c r="C2628" t="s">
        <v>213</v>
      </c>
      <c r="D2628" t="s">
        <v>403</v>
      </c>
      <c r="E2628" t="s">
        <v>446</v>
      </c>
      <c r="F2628" t="s">
        <v>49</v>
      </c>
      <c r="G2628">
        <v>59.71</v>
      </c>
      <c r="H2628">
        <v>1</v>
      </c>
      <c r="I2628">
        <v>0</v>
      </c>
      <c r="J2628" t="s">
        <v>28</v>
      </c>
      <c r="K2628" t="s">
        <v>29</v>
      </c>
      <c r="L2628" t="s">
        <v>56</v>
      </c>
      <c r="M2628" t="s">
        <v>22</v>
      </c>
      <c r="N2628" t="s">
        <v>41</v>
      </c>
    </row>
    <row r="2629" spans="1:14" x14ac:dyDescent="0.3">
      <c r="A2629">
        <v>2628</v>
      </c>
      <c r="B2629" t="s">
        <v>37</v>
      </c>
      <c r="C2629" t="s">
        <v>367</v>
      </c>
      <c r="D2629" t="s">
        <v>173</v>
      </c>
      <c r="E2629" t="s">
        <v>287</v>
      </c>
      <c r="F2629" t="s">
        <v>27</v>
      </c>
      <c r="G2629">
        <v>168.72</v>
      </c>
      <c r="H2629">
        <v>4</v>
      </c>
      <c r="I2629">
        <v>0</v>
      </c>
      <c r="J2629" t="s">
        <v>19</v>
      </c>
      <c r="K2629" t="s">
        <v>99</v>
      </c>
      <c r="L2629" t="s">
        <v>60</v>
      </c>
      <c r="M2629" t="s">
        <v>36</v>
      </c>
      <c r="N2629" t="s">
        <v>41</v>
      </c>
    </row>
    <row r="2630" spans="1:14" x14ac:dyDescent="0.3">
      <c r="A2630">
        <v>2629</v>
      </c>
      <c r="B2630" t="s">
        <v>37</v>
      </c>
      <c r="C2630" t="s">
        <v>260</v>
      </c>
      <c r="D2630" t="s">
        <v>337</v>
      </c>
      <c r="E2630" t="s">
        <v>319</v>
      </c>
      <c r="F2630" t="s">
        <v>27</v>
      </c>
      <c r="G2630">
        <v>143.6</v>
      </c>
      <c r="H2630">
        <v>1</v>
      </c>
      <c r="I2630">
        <v>0</v>
      </c>
      <c r="J2630" t="s">
        <v>28</v>
      </c>
      <c r="K2630" t="s">
        <v>44</v>
      </c>
      <c r="L2630" t="s">
        <v>21</v>
      </c>
      <c r="M2630" t="s">
        <v>22</v>
      </c>
      <c r="N2630" t="s">
        <v>41</v>
      </c>
    </row>
    <row r="2631" spans="1:14" x14ac:dyDescent="0.3">
      <c r="A2631">
        <v>2630</v>
      </c>
      <c r="B2631" t="s">
        <v>31</v>
      </c>
      <c r="C2631" t="s">
        <v>47</v>
      </c>
      <c r="D2631" t="s">
        <v>461</v>
      </c>
      <c r="E2631" t="s">
        <v>59</v>
      </c>
      <c r="F2631" t="s">
        <v>18</v>
      </c>
      <c r="G2631">
        <v>218.04</v>
      </c>
      <c r="H2631">
        <v>2</v>
      </c>
      <c r="I2631">
        <v>0</v>
      </c>
      <c r="J2631" t="s">
        <v>28</v>
      </c>
      <c r="K2631" t="s">
        <v>44</v>
      </c>
      <c r="L2631" t="s">
        <v>60</v>
      </c>
      <c r="M2631" t="s">
        <v>22</v>
      </c>
      <c r="N2631" t="s">
        <v>41</v>
      </c>
    </row>
    <row r="2632" spans="1:14" x14ac:dyDescent="0.3">
      <c r="A2632">
        <v>2631</v>
      </c>
      <c r="B2632" t="s">
        <v>31</v>
      </c>
      <c r="C2632" t="s">
        <v>104</v>
      </c>
      <c r="D2632" t="s">
        <v>338</v>
      </c>
      <c r="E2632" t="s">
        <v>116</v>
      </c>
      <c r="F2632" t="s">
        <v>49</v>
      </c>
      <c r="G2632">
        <v>65.430000000000007</v>
      </c>
      <c r="H2632">
        <v>2</v>
      </c>
      <c r="I2632">
        <v>1</v>
      </c>
      <c r="J2632" t="s">
        <v>94</v>
      </c>
      <c r="K2632" t="s">
        <v>44</v>
      </c>
      <c r="L2632" t="s">
        <v>21</v>
      </c>
      <c r="M2632" t="s">
        <v>36</v>
      </c>
      <c r="N2632" t="s">
        <v>45</v>
      </c>
    </row>
    <row r="2633" spans="1:14" x14ac:dyDescent="0.3">
      <c r="A2633">
        <v>2632</v>
      </c>
      <c r="B2633" t="s">
        <v>50</v>
      </c>
      <c r="C2633" t="s">
        <v>187</v>
      </c>
      <c r="D2633" t="s">
        <v>165</v>
      </c>
      <c r="E2633" t="s">
        <v>178</v>
      </c>
      <c r="F2633" t="s">
        <v>54</v>
      </c>
      <c r="G2633">
        <v>441.37</v>
      </c>
      <c r="H2633">
        <v>2</v>
      </c>
      <c r="I2633">
        <v>3</v>
      </c>
      <c r="J2633" t="s">
        <v>19</v>
      </c>
      <c r="K2633" t="s">
        <v>99</v>
      </c>
      <c r="L2633" t="s">
        <v>56</v>
      </c>
      <c r="M2633" t="s">
        <v>36</v>
      </c>
      <c r="N2633" t="s">
        <v>95</v>
      </c>
    </row>
    <row r="2634" spans="1:14" x14ac:dyDescent="0.3">
      <c r="A2634">
        <v>2633</v>
      </c>
      <c r="B2634" t="s">
        <v>31</v>
      </c>
      <c r="C2634" t="s">
        <v>457</v>
      </c>
      <c r="D2634" t="s">
        <v>263</v>
      </c>
      <c r="E2634" t="s">
        <v>134</v>
      </c>
      <c r="F2634" t="s">
        <v>49</v>
      </c>
      <c r="G2634">
        <v>67.38</v>
      </c>
      <c r="H2634">
        <v>2</v>
      </c>
      <c r="I2634">
        <v>3</v>
      </c>
      <c r="J2634" t="s">
        <v>55</v>
      </c>
      <c r="K2634" t="s">
        <v>44</v>
      </c>
      <c r="L2634" t="s">
        <v>21</v>
      </c>
      <c r="M2634" t="s">
        <v>36</v>
      </c>
      <c r="N2634" t="s">
        <v>23</v>
      </c>
    </row>
    <row r="2635" spans="1:14" x14ac:dyDescent="0.3">
      <c r="A2635">
        <v>2634</v>
      </c>
      <c r="B2635" t="s">
        <v>14</v>
      </c>
      <c r="C2635" t="s">
        <v>169</v>
      </c>
      <c r="D2635" t="s">
        <v>351</v>
      </c>
      <c r="E2635" t="s">
        <v>355</v>
      </c>
      <c r="F2635" t="s">
        <v>49</v>
      </c>
      <c r="G2635">
        <v>112.94</v>
      </c>
      <c r="H2635">
        <v>2</v>
      </c>
      <c r="I2635">
        <v>1</v>
      </c>
      <c r="J2635" t="s">
        <v>35</v>
      </c>
      <c r="K2635" t="s">
        <v>29</v>
      </c>
      <c r="L2635" t="s">
        <v>56</v>
      </c>
      <c r="M2635" t="s">
        <v>22</v>
      </c>
      <c r="N2635" t="s">
        <v>45</v>
      </c>
    </row>
    <row r="2636" spans="1:14" x14ac:dyDescent="0.3">
      <c r="A2636">
        <v>2635</v>
      </c>
      <c r="B2636" t="s">
        <v>31</v>
      </c>
      <c r="C2636" t="s">
        <v>105</v>
      </c>
      <c r="D2636" t="s">
        <v>374</v>
      </c>
      <c r="E2636" t="s">
        <v>250</v>
      </c>
      <c r="F2636" t="s">
        <v>54</v>
      </c>
      <c r="G2636">
        <v>340.76</v>
      </c>
      <c r="H2636">
        <v>2</v>
      </c>
      <c r="I2636">
        <v>0</v>
      </c>
      <c r="J2636" t="s">
        <v>28</v>
      </c>
      <c r="K2636" t="s">
        <v>20</v>
      </c>
      <c r="L2636" t="s">
        <v>21</v>
      </c>
      <c r="M2636" t="s">
        <v>36</v>
      </c>
      <c r="N2636" t="s">
        <v>41</v>
      </c>
    </row>
    <row r="2637" spans="1:14" x14ac:dyDescent="0.3">
      <c r="A2637">
        <v>2636</v>
      </c>
      <c r="B2637" t="s">
        <v>50</v>
      </c>
      <c r="C2637" t="s">
        <v>286</v>
      </c>
      <c r="D2637" t="s">
        <v>285</v>
      </c>
      <c r="E2637" t="s">
        <v>425</v>
      </c>
      <c r="F2637" t="s">
        <v>49</v>
      </c>
      <c r="G2637">
        <v>90.43</v>
      </c>
      <c r="H2637">
        <v>2</v>
      </c>
      <c r="I2637">
        <v>2</v>
      </c>
      <c r="J2637" t="s">
        <v>94</v>
      </c>
      <c r="K2637" t="s">
        <v>44</v>
      </c>
      <c r="L2637" t="s">
        <v>60</v>
      </c>
      <c r="M2637" t="s">
        <v>36</v>
      </c>
      <c r="N2637" t="s">
        <v>95</v>
      </c>
    </row>
    <row r="2638" spans="1:14" x14ac:dyDescent="0.3">
      <c r="A2638">
        <v>2637</v>
      </c>
      <c r="B2638" t="s">
        <v>50</v>
      </c>
      <c r="C2638" t="s">
        <v>415</v>
      </c>
      <c r="D2638" t="s">
        <v>178</v>
      </c>
      <c r="E2638" t="s">
        <v>440</v>
      </c>
      <c r="F2638" t="s">
        <v>49</v>
      </c>
      <c r="G2638">
        <v>117.84</v>
      </c>
      <c r="H2638">
        <v>1</v>
      </c>
      <c r="I2638">
        <v>0</v>
      </c>
      <c r="J2638" t="s">
        <v>35</v>
      </c>
      <c r="K2638" t="s">
        <v>99</v>
      </c>
      <c r="L2638" t="s">
        <v>21</v>
      </c>
      <c r="M2638" t="s">
        <v>36</v>
      </c>
      <c r="N2638" t="s">
        <v>41</v>
      </c>
    </row>
    <row r="2639" spans="1:14" x14ac:dyDescent="0.3">
      <c r="A2639">
        <v>2638</v>
      </c>
      <c r="B2639" t="s">
        <v>14</v>
      </c>
      <c r="C2639" t="s">
        <v>247</v>
      </c>
      <c r="D2639" t="s">
        <v>96</v>
      </c>
      <c r="E2639" t="s">
        <v>206</v>
      </c>
      <c r="F2639" t="s">
        <v>49</v>
      </c>
      <c r="G2639">
        <v>101.8</v>
      </c>
      <c r="H2639">
        <v>2</v>
      </c>
      <c r="I2639">
        <v>0</v>
      </c>
      <c r="J2639" t="s">
        <v>28</v>
      </c>
      <c r="K2639" t="s">
        <v>29</v>
      </c>
      <c r="L2639" t="s">
        <v>21</v>
      </c>
      <c r="M2639" t="s">
        <v>36</v>
      </c>
      <c r="N2639" t="s">
        <v>41</v>
      </c>
    </row>
    <row r="2640" spans="1:14" x14ac:dyDescent="0.3">
      <c r="A2640">
        <v>2639</v>
      </c>
      <c r="B2640" t="s">
        <v>37</v>
      </c>
      <c r="C2640" t="s">
        <v>288</v>
      </c>
      <c r="D2640" t="s">
        <v>264</v>
      </c>
      <c r="E2640" t="s">
        <v>228</v>
      </c>
      <c r="F2640" t="s">
        <v>18</v>
      </c>
      <c r="G2640">
        <v>218.72</v>
      </c>
      <c r="H2640">
        <v>1</v>
      </c>
      <c r="I2640">
        <v>0</v>
      </c>
      <c r="J2640" t="s">
        <v>28</v>
      </c>
      <c r="K2640" t="s">
        <v>29</v>
      </c>
      <c r="L2640" t="s">
        <v>56</v>
      </c>
      <c r="M2640" t="s">
        <v>36</v>
      </c>
      <c r="N2640" t="s">
        <v>41</v>
      </c>
    </row>
    <row r="2641" spans="1:14" x14ac:dyDescent="0.3">
      <c r="A2641">
        <v>2640</v>
      </c>
      <c r="B2641" t="s">
        <v>31</v>
      </c>
      <c r="C2641" t="s">
        <v>259</v>
      </c>
      <c r="D2641" t="s">
        <v>394</v>
      </c>
      <c r="E2641" t="s">
        <v>221</v>
      </c>
      <c r="F2641" t="s">
        <v>49</v>
      </c>
      <c r="G2641">
        <v>80.41</v>
      </c>
      <c r="H2641">
        <v>3</v>
      </c>
      <c r="I2641">
        <v>1</v>
      </c>
      <c r="J2641" t="s">
        <v>35</v>
      </c>
      <c r="K2641" t="s">
        <v>20</v>
      </c>
      <c r="L2641" t="s">
        <v>56</v>
      </c>
      <c r="M2641" t="s">
        <v>36</v>
      </c>
      <c r="N2641" t="s">
        <v>41</v>
      </c>
    </row>
    <row r="2642" spans="1:14" x14ac:dyDescent="0.3">
      <c r="A2642">
        <v>2641</v>
      </c>
      <c r="B2642" t="s">
        <v>50</v>
      </c>
      <c r="C2642" t="s">
        <v>457</v>
      </c>
      <c r="D2642" t="s">
        <v>445</v>
      </c>
      <c r="E2642" t="s">
        <v>356</v>
      </c>
      <c r="F2642" t="s">
        <v>54</v>
      </c>
      <c r="G2642">
        <v>560.41999999999996</v>
      </c>
      <c r="H2642">
        <v>2</v>
      </c>
      <c r="I2642">
        <v>0</v>
      </c>
      <c r="J2642" t="s">
        <v>28</v>
      </c>
      <c r="K2642" t="s">
        <v>29</v>
      </c>
      <c r="L2642" t="s">
        <v>21</v>
      </c>
      <c r="M2642" t="s">
        <v>36</v>
      </c>
      <c r="N2642" t="s">
        <v>30</v>
      </c>
    </row>
    <row r="2643" spans="1:14" x14ac:dyDescent="0.3">
      <c r="A2643">
        <v>2642</v>
      </c>
      <c r="B2643" t="s">
        <v>37</v>
      </c>
      <c r="C2643" t="s">
        <v>226</v>
      </c>
      <c r="D2643" t="s">
        <v>435</v>
      </c>
      <c r="E2643" t="s">
        <v>92</v>
      </c>
      <c r="F2643" t="s">
        <v>54</v>
      </c>
      <c r="G2643">
        <v>431.55</v>
      </c>
      <c r="H2643">
        <v>2</v>
      </c>
      <c r="I2643">
        <v>0</v>
      </c>
      <c r="J2643" t="s">
        <v>28</v>
      </c>
      <c r="K2643" t="s">
        <v>44</v>
      </c>
      <c r="L2643" t="s">
        <v>21</v>
      </c>
      <c r="M2643" t="s">
        <v>36</v>
      </c>
      <c r="N2643" t="s">
        <v>23</v>
      </c>
    </row>
    <row r="2644" spans="1:14" x14ac:dyDescent="0.3">
      <c r="A2644">
        <v>2643</v>
      </c>
      <c r="B2644" t="s">
        <v>37</v>
      </c>
      <c r="C2644" t="s">
        <v>161</v>
      </c>
      <c r="D2644" t="s">
        <v>43</v>
      </c>
      <c r="E2644" t="s">
        <v>58</v>
      </c>
      <c r="F2644" t="s">
        <v>49</v>
      </c>
      <c r="G2644">
        <v>119.36</v>
      </c>
      <c r="H2644">
        <v>2</v>
      </c>
      <c r="I2644">
        <v>2</v>
      </c>
      <c r="J2644" t="s">
        <v>19</v>
      </c>
      <c r="K2644" t="s">
        <v>99</v>
      </c>
      <c r="L2644" t="s">
        <v>56</v>
      </c>
      <c r="M2644" t="s">
        <v>36</v>
      </c>
      <c r="N2644" t="s">
        <v>23</v>
      </c>
    </row>
    <row r="2645" spans="1:14" x14ac:dyDescent="0.3">
      <c r="A2645">
        <v>2644</v>
      </c>
      <c r="B2645" t="s">
        <v>31</v>
      </c>
      <c r="C2645" t="s">
        <v>103</v>
      </c>
      <c r="D2645" t="s">
        <v>104</v>
      </c>
      <c r="E2645" t="s">
        <v>205</v>
      </c>
      <c r="F2645" t="s">
        <v>18</v>
      </c>
      <c r="G2645">
        <v>187.89</v>
      </c>
      <c r="H2645">
        <v>1</v>
      </c>
      <c r="I2645">
        <v>0</v>
      </c>
      <c r="J2645" t="s">
        <v>35</v>
      </c>
      <c r="K2645" t="s">
        <v>66</v>
      </c>
      <c r="L2645" t="s">
        <v>56</v>
      </c>
      <c r="M2645" t="s">
        <v>36</v>
      </c>
      <c r="N2645" t="s">
        <v>95</v>
      </c>
    </row>
    <row r="2646" spans="1:14" x14ac:dyDescent="0.3">
      <c r="A2646">
        <v>2645</v>
      </c>
      <c r="B2646" t="s">
        <v>14</v>
      </c>
      <c r="C2646" t="s">
        <v>230</v>
      </c>
      <c r="D2646" t="s">
        <v>76</v>
      </c>
      <c r="E2646" t="s">
        <v>147</v>
      </c>
      <c r="F2646" t="s">
        <v>18</v>
      </c>
      <c r="G2646">
        <v>275</v>
      </c>
      <c r="H2646">
        <v>4</v>
      </c>
      <c r="I2646">
        <v>1</v>
      </c>
      <c r="J2646" t="s">
        <v>35</v>
      </c>
      <c r="K2646" t="s">
        <v>29</v>
      </c>
      <c r="L2646" t="s">
        <v>21</v>
      </c>
      <c r="M2646" t="s">
        <v>22</v>
      </c>
      <c r="N2646" t="s">
        <v>41</v>
      </c>
    </row>
    <row r="2647" spans="1:14" x14ac:dyDescent="0.3">
      <c r="A2647">
        <v>2646</v>
      </c>
      <c r="B2647" t="s">
        <v>50</v>
      </c>
      <c r="C2647" t="s">
        <v>325</v>
      </c>
      <c r="D2647" t="s">
        <v>225</v>
      </c>
      <c r="E2647" t="s">
        <v>323</v>
      </c>
      <c r="F2647" t="s">
        <v>27</v>
      </c>
      <c r="G2647">
        <v>184.14</v>
      </c>
      <c r="H2647">
        <v>2</v>
      </c>
      <c r="I2647">
        <v>0</v>
      </c>
      <c r="J2647" t="s">
        <v>94</v>
      </c>
      <c r="K2647" t="s">
        <v>99</v>
      </c>
      <c r="L2647" t="s">
        <v>70</v>
      </c>
      <c r="M2647" t="s">
        <v>36</v>
      </c>
      <c r="N2647" t="s">
        <v>23</v>
      </c>
    </row>
    <row r="2648" spans="1:14" x14ac:dyDescent="0.3">
      <c r="A2648">
        <v>2647</v>
      </c>
      <c r="B2648" t="s">
        <v>31</v>
      </c>
      <c r="C2648" t="s">
        <v>48</v>
      </c>
      <c r="D2648" t="s">
        <v>59</v>
      </c>
      <c r="E2648" t="s">
        <v>112</v>
      </c>
      <c r="F2648" t="s">
        <v>27</v>
      </c>
      <c r="G2648">
        <v>151.35</v>
      </c>
      <c r="H2648">
        <v>3</v>
      </c>
      <c r="I2648">
        <v>1</v>
      </c>
      <c r="J2648" t="s">
        <v>19</v>
      </c>
      <c r="K2648" t="s">
        <v>20</v>
      </c>
      <c r="L2648" t="s">
        <v>60</v>
      </c>
      <c r="M2648" t="s">
        <v>36</v>
      </c>
      <c r="N2648" t="s">
        <v>95</v>
      </c>
    </row>
    <row r="2649" spans="1:14" x14ac:dyDescent="0.3">
      <c r="A2649">
        <v>2648</v>
      </c>
      <c r="B2649" t="s">
        <v>31</v>
      </c>
      <c r="C2649" t="s">
        <v>225</v>
      </c>
      <c r="D2649" t="s">
        <v>291</v>
      </c>
      <c r="E2649" t="s">
        <v>332</v>
      </c>
      <c r="F2649" t="s">
        <v>49</v>
      </c>
      <c r="G2649">
        <v>104.03</v>
      </c>
      <c r="H2649">
        <v>4</v>
      </c>
      <c r="I2649">
        <v>2</v>
      </c>
      <c r="J2649" t="s">
        <v>94</v>
      </c>
      <c r="K2649" t="s">
        <v>99</v>
      </c>
      <c r="L2649" t="s">
        <v>21</v>
      </c>
      <c r="M2649" t="s">
        <v>36</v>
      </c>
      <c r="N2649" t="s">
        <v>45</v>
      </c>
    </row>
    <row r="2650" spans="1:14" x14ac:dyDescent="0.3">
      <c r="A2650">
        <v>2649</v>
      </c>
      <c r="B2650" t="s">
        <v>31</v>
      </c>
      <c r="C2650" t="s">
        <v>334</v>
      </c>
      <c r="D2650" t="s">
        <v>245</v>
      </c>
      <c r="E2650" t="s">
        <v>225</v>
      </c>
      <c r="F2650" t="s">
        <v>54</v>
      </c>
      <c r="G2650">
        <v>244.62</v>
      </c>
      <c r="H2650">
        <v>2</v>
      </c>
      <c r="I2650">
        <v>0</v>
      </c>
      <c r="J2650" t="s">
        <v>19</v>
      </c>
      <c r="K2650" t="s">
        <v>20</v>
      </c>
      <c r="L2650" t="s">
        <v>56</v>
      </c>
      <c r="M2650" t="s">
        <v>36</v>
      </c>
      <c r="N2650" t="s">
        <v>41</v>
      </c>
    </row>
    <row r="2651" spans="1:14" x14ac:dyDescent="0.3">
      <c r="A2651">
        <v>2650</v>
      </c>
      <c r="B2651" t="s">
        <v>31</v>
      </c>
      <c r="C2651" t="s">
        <v>295</v>
      </c>
      <c r="D2651" t="s">
        <v>173</v>
      </c>
      <c r="E2651" t="s">
        <v>322</v>
      </c>
      <c r="F2651" t="s">
        <v>18</v>
      </c>
      <c r="G2651">
        <v>140.99</v>
      </c>
      <c r="H2651">
        <v>1</v>
      </c>
      <c r="I2651">
        <v>0</v>
      </c>
      <c r="J2651" t="s">
        <v>28</v>
      </c>
      <c r="K2651" t="s">
        <v>99</v>
      </c>
      <c r="L2651" t="s">
        <v>21</v>
      </c>
      <c r="M2651" t="s">
        <v>36</v>
      </c>
      <c r="N2651" t="s">
        <v>41</v>
      </c>
    </row>
    <row r="2652" spans="1:14" x14ac:dyDescent="0.3">
      <c r="A2652">
        <v>2651</v>
      </c>
      <c r="B2652" t="s">
        <v>50</v>
      </c>
      <c r="C2652" t="s">
        <v>101</v>
      </c>
      <c r="D2652" t="s">
        <v>429</v>
      </c>
      <c r="E2652" t="s">
        <v>207</v>
      </c>
      <c r="F2652" t="s">
        <v>27</v>
      </c>
      <c r="G2652">
        <v>218.34</v>
      </c>
      <c r="H2652">
        <v>4</v>
      </c>
      <c r="I2652">
        <v>0</v>
      </c>
      <c r="J2652" t="s">
        <v>28</v>
      </c>
      <c r="K2652" t="s">
        <v>44</v>
      </c>
      <c r="L2652" t="s">
        <v>60</v>
      </c>
      <c r="M2652" t="s">
        <v>36</v>
      </c>
      <c r="N2652" t="s">
        <v>41</v>
      </c>
    </row>
    <row r="2653" spans="1:14" x14ac:dyDescent="0.3">
      <c r="A2653">
        <v>2652</v>
      </c>
      <c r="B2653" t="s">
        <v>50</v>
      </c>
      <c r="C2653" t="s">
        <v>362</v>
      </c>
      <c r="D2653" t="s">
        <v>124</v>
      </c>
      <c r="E2653" t="s">
        <v>369</v>
      </c>
      <c r="F2653" t="s">
        <v>49</v>
      </c>
      <c r="G2653">
        <v>127.13</v>
      </c>
      <c r="H2653">
        <v>4</v>
      </c>
      <c r="I2653">
        <v>0</v>
      </c>
      <c r="J2653" t="s">
        <v>28</v>
      </c>
      <c r="K2653" t="s">
        <v>99</v>
      </c>
      <c r="L2653" t="s">
        <v>21</v>
      </c>
      <c r="M2653" t="s">
        <v>36</v>
      </c>
      <c r="N2653" t="s">
        <v>23</v>
      </c>
    </row>
    <row r="2654" spans="1:14" x14ac:dyDescent="0.3">
      <c r="A2654">
        <v>2653</v>
      </c>
      <c r="B2654" t="s">
        <v>37</v>
      </c>
      <c r="C2654" t="s">
        <v>25</v>
      </c>
      <c r="D2654" t="s">
        <v>147</v>
      </c>
      <c r="E2654" t="s">
        <v>196</v>
      </c>
      <c r="F2654" t="s">
        <v>27</v>
      </c>
      <c r="G2654">
        <v>203.08</v>
      </c>
      <c r="H2654">
        <v>2</v>
      </c>
      <c r="I2654">
        <v>0</v>
      </c>
      <c r="J2654" t="s">
        <v>55</v>
      </c>
      <c r="K2654" t="s">
        <v>66</v>
      </c>
      <c r="L2654" t="s">
        <v>21</v>
      </c>
      <c r="M2654" t="s">
        <v>36</v>
      </c>
      <c r="N2654" t="s">
        <v>23</v>
      </c>
    </row>
    <row r="2655" spans="1:14" x14ac:dyDescent="0.3">
      <c r="A2655">
        <v>2654</v>
      </c>
      <c r="B2655" t="s">
        <v>31</v>
      </c>
      <c r="C2655" t="s">
        <v>32</v>
      </c>
      <c r="D2655" t="s">
        <v>222</v>
      </c>
      <c r="E2655" t="s">
        <v>81</v>
      </c>
      <c r="F2655" t="s">
        <v>27</v>
      </c>
      <c r="G2655">
        <v>98.35</v>
      </c>
      <c r="H2655">
        <v>1</v>
      </c>
      <c r="I2655">
        <v>0</v>
      </c>
      <c r="J2655" t="s">
        <v>35</v>
      </c>
      <c r="K2655" t="s">
        <v>44</v>
      </c>
      <c r="L2655" t="s">
        <v>56</v>
      </c>
      <c r="M2655" t="s">
        <v>22</v>
      </c>
      <c r="N2655" t="s">
        <v>41</v>
      </c>
    </row>
    <row r="2656" spans="1:14" x14ac:dyDescent="0.3">
      <c r="A2656">
        <v>2655</v>
      </c>
      <c r="B2656" t="s">
        <v>31</v>
      </c>
      <c r="C2656" t="s">
        <v>363</v>
      </c>
      <c r="D2656" t="s">
        <v>287</v>
      </c>
      <c r="E2656" t="s">
        <v>451</v>
      </c>
      <c r="F2656" t="s">
        <v>18</v>
      </c>
      <c r="G2656">
        <v>213.1</v>
      </c>
      <c r="H2656">
        <v>1</v>
      </c>
      <c r="I2656">
        <v>0</v>
      </c>
      <c r="J2656" t="s">
        <v>28</v>
      </c>
      <c r="K2656" t="s">
        <v>99</v>
      </c>
      <c r="L2656" t="s">
        <v>21</v>
      </c>
      <c r="M2656" t="s">
        <v>36</v>
      </c>
      <c r="N2656" t="s">
        <v>41</v>
      </c>
    </row>
    <row r="2657" spans="1:14" x14ac:dyDescent="0.3">
      <c r="A2657">
        <v>2656</v>
      </c>
      <c r="B2657" t="s">
        <v>37</v>
      </c>
      <c r="C2657" t="s">
        <v>176</v>
      </c>
      <c r="D2657" t="s">
        <v>450</v>
      </c>
      <c r="E2657" t="s">
        <v>210</v>
      </c>
      <c r="F2657" t="s">
        <v>27</v>
      </c>
      <c r="G2657">
        <v>139.31</v>
      </c>
      <c r="H2657">
        <v>2</v>
      </c>
      <c r="I2657">
        <v>0</v>
      </c>
      <c r="J2657" t="s">
        <v>35</v>
      </c>
      <c r="K2657" t="s">
        <v>99</v>
      </c>
      <c r="L2657" t="s">
        <v>21</v>
      </c>
      <c r="M2657" t="s">
        <v>36</v>
      </c>
      <c r="N2657" t="s">
        <v>41</v>
      </c>
    </row>
    <row r="2658" spans="1:14" x14ac:dyDescent="0.3">
      <c r="A2658">
        <v>2657</v>
      </c>
      <c r="B2658" t="s">
        <v>50</v>
      </c>
      <c r="C2658" t="s">
        <v>254</v>
      </c>
      <c r="D2658" t="s">
        <v>47</v>
      </c>
      <c r="E2658" t="s">
        <v>67</v>
      </c>
      <c r="F2658" t="s">
        <v>27</v>
      </c>
      <c r="G2658">
        <v>238.39</v>
      </c>
      <c r="H2658">
        <v>4</v>
      </c>
      <c r="I2658">
        <v>0</v>
      </c>
      <c r="J2658" t="s">
        <v>35</v>
      </c>
      <c r="K2658" t="s">
        <v>66</v>
      </c>
      <c r="L2658" t="s">
        <v>21</v>
      </c>
      <c r="M2658" t="s">
        <v>36</v>
      </c>
      <c r="N2658" t="s">
        <v>23</v>
      </c>
    </row>
    <row r="2659" spans="1:14" x14ac:dyDescent="0.3">
      <c r="A2659">
        <v>2658</v>
      </c>
      <c r="B2659" t="s">
        <v>50</v>
      </c>
      <c r="C2659" t="s">
        <v>315</v>
      </c>
      <c r="D2659" t="s">
        <v>298</v>
      </c>
      <c r="E2659" t="s">
        <v>311</v>
      </c>
      <c r="F2659" t="s">
        <v>18</v>
      </c>
      <c r="G2659">
        <v>320.02</v>
      </c>
      <c r="H2659">
        <v>3</v>
      </c>
      <c r="I2659">
        <v>0</v>
      </c>
      <c r="J2659" t="s">
        <v>19</v>
      </c>
      <c r="K2659" t="s">
        <v>20</v>
      </c>
      <c r="L2659" t="s">
        <v>21</v>
      </c>
      <c r="M2659" t="s">
        <v>36</v>
      </c>
      <c r="N2659" t="s">
        <v>23</v>
      </c>
    </row>
    <row r="2660" spans="1:14" x14ac:dyDescent="0.3">
      <c r="A2660">
        <v>2659</v>
      </c>
      <c r="B2660" t="s">
        <v>37</v>
      </c>
      <c r="C2660" t="s">
        <v>142</v>
      </c>
      <c r="D2660" t="s">
        <v>92</v>
      </c>
      <c r="E2660" t="s">
        <v>276</v>
      </c>
      <c r="F2660" t="s">
        <v>54</v>
      </c>
      <c r="G2660">
        <v>477.69</v>
      </c>
      <c r="H2660">
        <v>3</v>
      </c>
      <c r="I2660">
        <v>0</v>
      </c>
      <c r="J2660" t="s">
        <v>28</v>
      </c>
      <c r="K2660" t="s">
        <v>20</v>
      </c>
      <c r="L2660" t="s">
        <v>70</v>
      </c>
      <c r="M2660" t="s">
        <v>36</v>
      </c>
      <c r="N2660" t="s">
        <v>23</v>
      </c>
    </row>
    <row r="2661" spans="1:14" x14ac:dyDescent="0.3">
      <c r="A2661">
        <v>2660</v>
      </c>
      <c r="B2661" t="s">
        <v>14</v>
      </c>
      <c r="C2661" t="s">
        <v>149</v>
      </c>
      <c r="D2661" t="s">
        <v>274</v>
      </c>
      <c r="E2661" t="s">
        <v>142</v>
      </c>
      <c r="F2661" t="s">
        <v>18</v>
      </c>
      <c r="G2661">
        <v>169.18</v>
      </c>
      <c r="H2661">
        <v>1</v>
      </c>
      <c r="I2661">
        <v>0</v>
      </c>
      <c r="J2661" t="s">
        <v>35</v>
      </c>
      <c r="K2661" t="s">
        <v>66</v>
      </c>
      <c r="L2661" t="s">
        <v>21</v>
      </c>
      <c r="M2661" t="s">
        <v>22</v>
      </c>
      <c r="N2661" t="s">
        <v>41</v>
      </c>
    </row>
    <row r="2662" spans="1:14" x14ac:dyDescent="0.3">
      <c r="A2662">
        <v>2661</v>
      </c>
      <c r="B2662" t="s">
        <v>37</v>
      </c>
      <c r="C2662" t="s">
        <v>380</v>
      </c>
      <c r="D2662" t="s">
        <v>201</v>
      </c>
      <c r="E2662" t="s">
        <v>48</v>
      </c>
      <c r="F2662" t="s">
        <v>27</v>
      </c>
      <c r="G2662">
        <v>197.83</v>
      </c>
      <c r="H2662">
        <v>2</v>
      </c>
      <c r="I2662">
        <v>0</v>
      </c>
      <c r="J2662" t="s">
        <v>19</v>
      </c>
      <c r="K2662" t="s">
        <v>99</v>
      </c>
      <c r="L2662" t="s">
        <v>60</v>
      </c>
      <c r="M2662" t="s">
        <v>36</v>
      </c>
      <c r="N2662" t="s">
        <v>41</v>
      </c>
    </row>
    <row r="2663" spans="1:14" x14ac:dyDescent="0.3">
      <c r="A2663">
        <v>2662</v>
      </c>
      <c r="B2663" t="s">
        <v>37</v>
      </c>
      <c r="C2663" t="s">
        <v>15</v>
      </c>
      <c r="D2663" t="s">
        <v>61</v>
      </c>
      <c r="E2663" t="s">
        <v>299</v>
      </c>
      <c r="F2663" t="s">
        <v>18</v>
      </c>
      <c r="G2663">
        <v>237.34</v>
      </c>
      <c r="H2663">
        <v>1</v>
      </c>
      <c r="I2663">
        <v>0</v>
      </c>
      <c r="J2663" t="s">
        <v>28</v>
      </c>
      <c r="K2663" t="s">
        <v>99</v>
      </c>
      <c r="L2663" t="s">
        <v>60</v>
      </c>
      <c r="M2663" t="s">
        <v>36</v>
      </c>
      <c r="N2663" t="s">
        <v>41</v>
      </c>
    </row>
    <row r="2664" spans="1:14" x14ac:dyDescent="0.3">
      <c r="A2664">
        <v>2663</v>
      </c>
      <c r="B2664" t="s">
        <v>31</v>
      </c>
      <c r="C2664" t="s">
        <v>247</v>
      </c>
      <c r="D2664" t="s">
        <v>110</v>
      </c>
      <c r="E2664" t="s">
        <v>236</v>
      </c>
      <c r="F2664" t="s">
        <v>18</v>
      </c>
      <c r="G2664">
        <v>142.72</v>
      </c>
      <c r="H2664">
        <v>2</v>
      </c>
      <c r="I2664">
        <v>1</v>
      </c>
      <c r="J2664" t="s">
        <v>55</v>
      </c>
      <c r="K2664" t="s">
        <v>99</v>
      </c>
      <c r="L2664" t="s">
        <v>21</v>
      </c>
      <c r="M2664" t="s">
        <v>36</v>
      </c>
      <c r="N2664" t="s">
        <v>41</v>
      </c>
    </row>
    <row r="2665" spans="1:14" x14ac:dyDescent="0.3">
      <c r="A2665">
        <v>2664</v>
      </c>
      <c r="B2665" t="s">
        <v>37</v>
      </c>
      <c r="C2665" t="s">
        <v>68</v>
      </c>
      <c r="D2665" t="s">
        <v>400</v>
      </c>
      <c r="E2665" t="s">
        <v>360</v>
      </c>
      <c r="F2665" t="s">
        <v>27</v>
      </c>
      <c r="G2665">
        <v>182.65</v>
      </c>
      <c r="H2665">
        <v>1</v>
      </c>
      <c r="I2665">
        <v>0</v>
      </c>
      <c r="J2665" t="s">
        <v>35</v>
      </c>
      <c r="K2665" t="s">
        <v>66</v>
      </c>
      <c r="L2665" t="s">
        <v>21</v>
      </c>
      <c r="M2665" t="s">
        <v>36</v>
      </c>
      <c r="N2665" t="s">
        <v>95</v>
      </c>
    </row>
    <row r="2666" spans="1:14" x14ac:dyDescent="0.3">
      <c r="A2666">
        <v>2665</v>
      </c>
      <c r="B2666" t="s">
        <v>50</v>
      </c>
      <c r="C2666" t="s">
        <v>281</v>
      </c>
      <c r="D2666" t="s">
        <v>376</v>
      </c>
      <c r="E2666" t="s">
        <v>103</v>
      </c>
      <c r="F2666" t="s">
        <v>49</v>
      </c>
      <c r="G2666">
        <v>165.8</v>
      </c>
      <c r="H2666">
        <v>3</v>
      </c>
      <c r="I2666">
        <v>1</v>
      </c>
      <c r="J2666" t="s">
        <v>19</v>
      </c>
      <c r="K2666" t="s">
        <v>99</v>
      </c>
      <c r="L2666" t="s">
        <v>70</v>
      </c>
      <c r="M2666" t="s">
        <v>22</v>
      </c>
      <c r="N2666" t="s">
        <v>23</v>
      </c>
    </row>
    <row r="2667" spans="1:14" x14ac:dyDescent="0.3">
      <c r="A2667">
        <v>2666</v>
      </c>
      <c r="B2667" t="s">
        <v>37</v>
      </c>
      <c r="C2667" t="s">
        <v>64</v>
      </c>
      <c r="D2667" t="s">
        <v>170</v>
      </c>
      <c r="E2667" t="s">
        <v>127</v>
      </c>
      <c r="F2667" t="s">
        <v>49</v>
      </c>
      <c r="G2667">
        <v>146.62</v>
      </c>
      <c r="H2667">
        <v>3</v>
      </c>
      <c r="I2667">
        <v>0</v>
      </c>
      <c r="J2667" t="s">
        <v>94</v>
      </c>
      <c r="K2667" t="s">
        <v>99</v>
      </c>
      <c r="L2667" t="s">
        <v>21</v>
      </c>
      <c r="M2667" t="s">
        <v>36</v>
      </c>
      <c r="N2667" t="s">
        <v>45</v>
      </c>
    </row>
    <row r="2668" spans="1:14" x14ac:dyDescent="0.3">
      <c r="A2668">
        <v>2667</v>
      </c>
      <c r="B2668" t="s">
        <v>31</v>
      </c>
      <c r="C2668" t="s">
        <v>265</v>
      </c>
      <c r="D2668" t="s">
        <v>345</v>
      </c>
      <c r="E2668" t="s">
        <v>413</v>
      </c>
      <c r="F2668" t="s">
        <v>49</v>
      </c>
      <c r="G2668">
        <v>101.8</v>
      </c>
      <c r="H2668">
        <v>4</v>
      </c>
      <c r="I2668">
        <v>3</v>
      </c>
      <c r="J2668" t="s">
        <v>94</v>
      </c>
      <c r="K2668" t="s">
        <v>99</v>
      </c>
      <c r="L2668" t="s">
        <v>21</v>
      </c>
      <c r="M2668" t="s">
        <v>36</v>
      </c>
      <c r="N2668" t="s">
        <v>41</v>
      </c>
    </row>
    <row r="2669" spans="1:14" x14ac:dyDescent="0.3">
      <c r="A2669">
        <v>2668</v>
      </c>
      <c r="B2669" t="s">
        <v>31</v>
      </c>
      <c r="C2669" t="s">
        <v>215</v>
      </c>
      <c r="D2669" t="s">
        <v>244</v>
      </c>
      <c r="E2669" t="s">
        <v>226</v>
      </c>
      <c r="F2669" t="s">
        <v>18</v>
      </c>
      <c r="G2669">
        <v>137.24</v>
      </c>
      <c r="H2669">
        <v>1</v>
      </c>
      <c r="I2669">
        <v>0</v>
      </c>
      <c r="J2669" t="s">
        <v>19</v>
      </c>
      <c r="K2669" t="s">
        <v>66</v>
      </c>
      <c r="L2669" t="s">
        <v>56</v>
      </c>
      <c r="M2669" t="s">
        <v>36</v>
      </c>
      <c r="N2669" t="s">
        <v>41</v>
      </c>
    </row>
    <row r="2670" spans="1:14" x14ac:dyDescent="0.3">
      <c r="A2670">
        <v>2669</v>
      </c>
      <c r="B2670" t="s">
        <v>31</v>
      </c>
      <c r="C2670" t="s">
        <v>166</v>
      </c>
      <c r="D2670" t="s">
        <v>80</v>
      </c>
      <c r="E2670" t="s">
        <v>387</v>
      </c>
      <c r="F2670" t="s">
        <v>18</v>
      </c>
      <c r="G2670">
        <v>173.93</v>
      </c>
      <c r="H2670">
        <v>1</v>
      </c>
      <c r="I2670">
        <v>2</v>
      </c>
      <c r="J2670" t="s">
        <v>35</v>
      </c>
      <c r="K2670" t="s">
        <v>44</v>
      </c>
      <c r="L2670" t="s">
        <v>56</v>
      </c>
      <c r="M2670" t="s">
        <v>36</v>
      </c>
      <c r="N2670" t="s">
        <v>41</v>
      </c>
    </row>
    <row r="2671" spans="1:14" x14ac:dyDescent="0.3">
      <c r="A2671">
        <v>2670</v>
      </c>
      <c r="B2671" t="s">
        <v>14</v>
      </c>
      <c r="C2671" t="s">
        <v>307</v>
      </c>
      <c r="D2671" t="s">
        <v>360</v>
      </c>
      <c r="E2671" t="s">
        <v>330</v>
      </c>
      <c r="F2671" t="s">
        <v>27</v>
      </c>
      <c r="G2671">
        <v>115.34</v>
      </c>
      <c r="H2671">
        <v>1</v>
      </c>
      <c r="I2671">
        <v>0</v>
      </c>
      <c r="J2671" t="s">
        <v>28</v>
      </c>
      <c r="K2671" t="s">
        <v>66</v>
      </c>
      <c r="L2671" t="s">
        <v>21</v>
      </c>
      <c r="M2671" t="s">
        <v>36</v>
      </c>
      <c r="N2671" t="s">
        <v>23</v>
      </c>
    </row>
    <row r="2672" spans="1:14" x14ac:dyDescent="0.3">
      <c r="A2672">
        <v>2671</v>
      </c>
      <c r="B2672" t="s">
        <v>37</v>
      </c>
      <c r="C2672" t="s">
        <v>229</v>
      </c>
      <c r="D2672" t="s">
        <v>349</v>
      </c>
      <c r="E2672" t="s">
        <v>328</v>
      </c>
      <c r="F2672" t="s">
        <v>49</v>
      </c>
      <c r="G2672">
        <v>126.16</v>
      </c>
      <c r="H2672">
        <v>2</v>
      </c>
      <c r="I2672">
        <v>0</v>
      </c>
      <c r="J2672" t="s">
        <v>35</v>
      </c>
      <c r="K2672" t="s">
        <v>66</v>
      </c>
      <c r="L2672" t="s">
        <v>56</v>
      </c>
      <c r="M2672" t="s">
        <v>36</v>
      </c>
      <c r="N2672" t="s">
        <v>41</v>
      </c>
    </row>
    <row r="2673" spans="1:14" x14ac:dyDescent="0.3">
      <c r="A2673">
        <v>2672</v>
      </c>
      <c r="B2673" t="s">
        <v>31</v>
      </c>
      <c r="C2673" t="s">
        <v>357</v>
      </c>
      <c r="D2673" t="s">
        <v>135</v>
      </c>
      <c r="E2673" t="s">
        <v>107</v>
      </c>
      <c r="F2673" t="s">
        <v>27</v>
      </c>
      <c r="G2673">
        <v>122.79</v>
      </c>
      <c r="H2673">
        <v>4</v>
      </c>
      <c r="I2673">
        <v>0</v>
      </c>
      <c r="J2673" t="s">
        <v>28</v>
      </c>
      <c r="K2673" t="s">
        <v>29</v>
      </c>
      <c r="L2673" t="s">
        <v>56</v>
      </c>
      <c r="M2673" t="s">
        <v>36</v>
      </c>
      <c r="N2673" t="s">
        <v>45</v>
      </c>
    </row>
    <row r="2674" spans="1:14" x14ac:dyDescent="0.3">
      <c r="A2674">
        <v>2673</v>
      </c>
      <c r="B2674" t="s">
        <v>37</v>
      </c>
      <c r="C2674" t="s">
        <v>190</v>
      </c>
      <c r="D2674" t="s">
        <v>266</v>
      </c>
      <c r="E2674" t="s">
        <v>224</v>
      </c>
      <c r="F2674" t="s">
        <v>27</v>
      </c>
      <c r="G2674">
        <v>134.97</v>
      </c>
      <c r="H2674">
        <v>2</v>
      </c>
      <c r="I2674">
        <v>0</v>
      </c>
      <c r="J2674" t="s">
        <v>55</v>
      </c>
      <c r="K2674" t="s">
        <v>66</v>
      </c>
      <c r="L2674" t="s">
        <v>56</v>
      </c>
      <c r="M2674" t="s">
        <v>22</v>
      </c>
      <c r="N2674" t="s">
        <v>41</v>
      </c>
    </row>
    <row r="2675" spans="1:14" x14ac:dyDescent="0.3">
      <c r="A2675">
        <v>2674</v>
      </c>
      <c r="B2675" t="s">
        <v>14</v>
      </c>
      <c r="C2675" t="s">
        <v>393</v>
      </c>
      <c r="D2675" t="s">
        <v>357</v>
      </c>
      <c r="E2675" t="s">
        <v>337</v>
      </c>
      <c r="F2675" t="s">
        <v>18</v>
      </c>
      <c r="G2675">
        <v>165.21</v>
      </c>
      <c r="H2675">
        <v>1</v>
      </c>
      <c r="I2675">
        <v>0</v>
      </c>
      <c r="J2675" t="s">
        <v>35</v>
      </c>
      <c r="K2675" t="s">
        <v>66</v>
      </c>
      <c r="L2675" t="s">
        <v>21</v>
      </c>
      <c r="M2675" t="s">
        <v>36</v>
      </c>
      <c r="N2675" t="s">
        <v>41</v>
      </c>
    </row>
    <row r="2676" spans="1:14" x14ac:dyDescent="0.3">
      <c r="A2676">
        <v>2675</v>
      </c>
      <c r="B2676" t="s">
        <v>37</v>
      </c>
      <c r="C2676" t="s">
        <v>180</v>
      </c>
      <c r="D2676" t="s">
        <v>357</v>
      </c>
      <c r="E2676" t="s">
        <v>89</v>
      </c>
      <c r="F2676" t="s">
        <v>49</v>
      </c>
      <c r="G2676">
        <v>128.62</v>
      </c>
      <c r="H2676">
        <v>2</v>
      </c>
      <c r="I2676">
        <v>0</v>
      </c>
      <c r="J2676" t="s">
        <v>55</v>
      </c>
      <c r="K2676" t="s">
        <v>29</v>
      </c>
      <c r="L2676" t="s">
        <v>21</v>
      </c>
      <c r="M2676" t="s">
        <v>36</v>
      </c>
      <c r="N2676" t="s">
        <v>23</v>
      </c>
    </row>
    <row r="2677" spans="1:14" x14ac:dyDescent="0.3">
      <c r="A2677">
        <v>2676</v>
      </c>
      <c r="B2677" t="s">
        <v>31</v>
      </c>
      <c r="C2677" t="s">
        <v>307</v>
      </c>
      <c r="D2677" t="s">
        <v>247</v>
      </c>
      <c r="E2677" t="s">
        <v>69</v>
      </c>
      <c r="F2677" t="s">
        <v>49</v>
      </c>
      <c r="G2677">
        <v>106.29</v>
      </c>
      <c r="H2677">
        <v>4</v>
      </c>
      <c r="I2677">
        <v>0</v>
      </c>
      <c r="J2677" t="s">
        <v>55</v>
      </c>
      <c r="K2677" t="s">
        <v>20</v>
      </c>
      <c r="L2677" t="s">
        <v>21</v>
      </c>
      <c r="M2677" t="s">
        <v>36</v>
      </c>
      <c r="N2677" t="s">
        <v>30</v>
      </c>
    </row>
    <row r="2678" spans="1:14" x14ac:dyDescent="0.3">
      <c r="A2678">
        <v>2677</v>
      </c>
      <c r="B2678" t="s">
        <v>50</v>
      </c>
      <c r="C2678" t="s">
        <v>358</v>
      </c>
      <c r="D2678" t="s">
        <v>379</v>
      </c>
      <c r="E2678" t="s">
        <v>387</v>
      </c>
      <c r="F2678" t="s">
        <v>49</v>
      </c>
      <c r="G2678">
        <v>137.47</v>
      </c>
      <c r="H2678">
        <v>4</v>
      </c>
      <c r="I2678">
        <v>0</v>
      </c>
      <c r="J2678" t="s">
        <v>55</v>
      </c>
      <c r="K2678" t="s">
        <v>44</v>
      </c>
      <c r="L2678" t="s">
        <v>56</v>
      </c>
      <c r="M2678" t="s">
        <v>36</v>
      </c>
      <c r="N2678" t="s">
        <v>41</v>
      </c>
    </row>
    <row r="2679" spans="1:14" x14ac:dyDescent="0.3">
      <c r="A2679">
        <v>2678</v>
      </c>
      <c r="B2679" t="s">
        <v>50</v>
      </c>
      <c r="C2679" t="s">
        <v>341</v>
      </c>
      <c r="D2679" t="s">
        <v>402</v>
      </c>
      <c r="E2679" t="s">
        <v>220</v>
      </c>
      <c r="F2679" t="s">
        <v>18</v>
      </c>
      <c r="G2679">
        <v>246.47</v>
      </c>
      <c r="H2679">
        <v>4</v>
      </c>
      <c r="I2679">
        <v>0</v>
      </c>
      <c r="J2679" t="s">
        <v>19</v>
      </c>
      <c r="K2679" t="s">
        <v>29</v>
      </c>
      <c r="L2679" t="s">
        <v>56</v>
      </c>
      <c r="M2679" t="s">
        <v>22</v>
      </c>
      <c r="N2679" t="s">
        <v>45</v>
      </c>
    </row>
    <row r="2680" spans="1:14" x14ac:dyDescent="0.3">
      <c r="A2680">
        <v>2679</v>
      </c>
      <c r="B2680" t="s">
        <v>37</v>
      </c>
      <c r="C2680" t="s">
        <v>176</v>
      </c>
      <c r="D2680" t="s">
        <v>106</v>
      </c>
      <c r="E2680" t="s">
        <v>262</v>
      </c>
      <c r="F2680" t="s">
        <v>27</v>
      </c>
      <c r="G2680">
        <v>152.74</v>
      </c>
      <c r="H2680">
        <v>3</v>
      </c>
      <c r="I2680">
        <v>3</v>
      </c>
      <c r="J2680" t="s">
        <v>28</v>
      </c>
      <c r="K2680" t="s">
        <v>29</v>
      </c>
      <c r="L2680" t="s">
        <v>56</v>
      </c>
      <c r="M2680" t="s">
        <v>22</v>
      </c>
      <c r="N2680" t="s">
        <v>41</v>
      </c>
    </row>
    <row r="2681" spans="1:14" x14ac:dyDescent="0.3">
      <c r="A2681">
        <v>2680</v>
      </c>
      <c r="B2681" t="s">
        <v>31</v>
      </c>
      <c r="C2681" t="s">
        <v>429</v>
      </c>
      <c r="D2681" t="s">
        <v>266</v>
      </c>
      <c r="E2681" t="s">
        <v>297</v>
      </c>
      <c r="F2681" t="s">
        <v>49</v>
      </c>
      <c r="G2681">
        <v>83.62</v>
      </c>
      <c r="H2681">
        <v>4</v>
      </c>
      <c r="I2681">
        <v>0</v>
      </c>
      <c r="J2681" t="s">
        <v>35</v>
      </c>
      <c r="K2681" t="s">
        <v>44</v>
      </c>
      <c r="L2681" t="s">
        <v>21</v>
      </c>
      <c r="M2681" t="s">
        <v>22</v>
      </c>
      <c r="N2681" t="s">
        <v>45</v>
      </c>
    </row>
    <row r="2682" spans="1:14" x14ac:dyDescent="0.3">
      <c r="A2682">
        <v>2681</v>
      </c>
      <c r="B2682" t="s">
        <v>31</v>
      </c>
      <c r="C2682" t="s">
        <v>68</v>
      </c>
      <c r="D2682" t="s">
        <v>97</v>
      </c>
      <c r="E2682" t="s">
        <v>178</v>
      </c>
      <c r="F2682" t="s">
        <v>27</v>
      </c>
      <c r="G2682">
        <v>141.77000000000001</v>
      </c>
      <c r="H2682">
        <v>3</v>
      </c>
      <c r="I2682">
        <v>0</v>
      </c>
      <c r="J2682" t="s">
        <v>35</v>
      </c>
      <c r="K2682" t="s">
        <v>99</v>
      </c>
      <c r="L2682" t="s">
        <v>56</v>
      </c>
      <c r="M2682" t="s">
        <v>36</v>
      </c>
      <c r="N2682" t="s">
        <v>41</v>
      </c>
    </row>
    <row r="2683" spans="1:14" x14ac:dyDescent="0.3">
      <c r="A2683">
        <v>2682</v>
      </c>
      <c r="B2683" t="s">
        <v>50</v>
      </c>
      <c r="C2683" t="s">
        <v>408</v>
      </c>
      <c r="D2683" t="s">
        <v>352</v>
      </c>
      <c r="E2683" t="s">
        <v>413</v>
      </c>
      <c r="F2683" t="s">
        <v>54</v>
      </c>
      <c r="G2683">
        <v>497.28</v>
      </c>
      <c r="H2683">
        <v>1</v>
      </c>
      <c r="I2683">
        <v>0</v>
      </c>
      <c r="J2683" t="s">
        <v>19</v>
      </c>
      <c r="K2683" t="s">
        <v>99</v>
      </c>
      <c r="L2683" t="s">
        <v>21</v>
      </c>
      <c r="M2683" t="s">
        <v>36</v>
      </c>
      <c r="N2683" t="s">
        <v>41</v>
      </c>
    </row>
    <row r="2684" spans="1:14" x14ac:dyDescent="0.3">
      <c r="A2684">
        <v>2683</v>
      </c>
      <c r="B2684" t="s">
        <v>50</v>
      </c>
      <c r="C2684" t="s">
        <v>270</v>
      </c>
      <c r="D2684" t="s">
        <v>252</v>
      </c>
      <c r="E2684" t="s">
        <v>472</v>
      </c>
      <c r="F2684" t="s">
        <v>27</v>
      </c>
      <c r="G2684">
        <v>236.81</v>
      </c>
      <c r="H2684">
        <v>4</v>
      </c>
      <c r="I2684">
        <v>0</v>
      </c>
      <c r="J2684" t="s">
        <v>35</v>
      </c>
      <c r="K2684" t="s">
        <v>99</v>
      </c>
      <c r="L2684" t="s">
        <v>21</v>
      </c>
      <c r="M2684" t="s">
        <v>22</v>
      </c>
      <c r="N2684" t="s">
        <v>30</v>
      </c>
    </row>
    <row r="2685" spans="1:14" x14ac:dyDescent="0.3">
      <c r="A2685">
        <v>2684</v>
      </c>
      <c r="B2685" t="s">
        <v>50</v>
      </c>
      <c r="C2685" t="s">
        <v>396</v>
      </c>
      <c r="D2685" t="s">
        <v>368</v>
      </c>
      <c r="E2685" t="s">
        <v>216</v>
      </c>
      <c r="F2685" t="s">
        <v>18</v>
      </c>
      <c r="G2685">
        <v>300.42</v>
      </c>
      <c r="H2685">
        <v>3</v>
      </c>
      <c r="I2685">
        <v>0</v>
      </c>
      <c r="J2685" t="s">
        <v>35</v>
      </c>
      <c r="K2685" t="s">
        <v>99</v>
      </c>
      <c r="L2685" t="s">
        <v>21</v>
      </c>
      <c r="M2685" t="s">
        <v>36</v>
      </c>
      <c r="N2685" t="s">
        <v>23</v>
      </c>
    </row>
    <row r="2686" spans="1:14" x14ac:dyDescent="0.3">
      <c r="A2686">
        <v>2685</v>
      </c>
      <c r="B2686" t="s">
        <v>37</v>
      </c>
      <c r="C2686" t="s">
        <v>230</v>
      </c>
      <c r="D2686" t="s">
        <v>76</v>
      </c>
      <c r="E2686" t="s">
        <v>354</v>
      </c>
      <c r="F2686" t="s">
        <v>18</v>
      </c>
      <c r="G2686">
        <v>224.48</v>
      </c>
      <c r="H2686">
        <v>4</v>
      </c>
      <c r="I2686">
        <v>1</v>
      </c>
      <c r="J2686" t="s">
        <v>35</v>
      </c>
      <c r="K2686" t="s">
        <v>99</v>
      </c>
      <c r="L2686" t="s">
        <v>21</v>
      </c>
      <c r="M2686" t="s">
        <v>22</v>
      </c>
      <c r="N2686" t="s">
        <v>23</v>
      </c>
    </row>
    <row r="2687" spans="1:14" x14ac:dyDescent="0.3">
      <c r="A2687">
        <v>2686</v>
      </c>
      <c r="B2687" t="s">
        <v>31</v>
      </c>
      <c r="C2687" t="s">
        <v>200</v>
      </c>
      <c r="D2687" t="s">
        <v>346</v>
      </c>
      <c r="E2687" t="s">
        <v>326</v>
      </c>
      <c r="F2687" t="s">
        <v>27</v>
      </c>
      <c r="G2687">
        <v>122.69</v>
      </c>
      <c r="H2687">
        <v>2</v>
      </c>
      <c r="I2687">
        <v>0</v>
      </c>
      <c r="J2687" t="s">
        <v>28</v>
      </c>
      <c r="K2687" t="s">
        <v>44</v>
      </c>
      <c r="L2687" t="s">
        <v>56</v>
      </c>
      <c r="M2687" t="s">
        <v>36</v>
      </c>
      <c r="N2687" t="s">
        <v>23</v>
      </c>
    </row>
    <row r="2688" spans="1:14" x14ac:dyDescent="0.3">
      <c r="A2688">
        <v>2687</v>
      </c>
      <c r="B2688" t="s">
        <v>37</v>
      </c>
      <c r="C2688" t="s">
        <v>402</v>
      </c>
      <c r="D2688" t="s">
        <v>391</v>
      </c>
      <c r="E2688" t="s">
        <v>71</v>
      </c>
      <c r="F2688" t="s">
        <v>18</v>
      </c>
      <c r="G2688">
        <v>213.12</v>
      </c>
      <c r="H2688">
        <v>3</v>
      </c>
      <c r="I2688">
        <v>0</v>
      </c>
      <c r="J2688" t="s">
        <v>28</v>
      </c>
      <c r="K2688" t="s">
        <v>99</v>
      </c>
      <c r="L2688" t="s">
        <v>56</v>
      </c>
      <c r="M2688" t="s">
        <v>36</v>
      </c>
      <c r="N2688" t="s">
        <v>41</v>
      </c>
    </row>
    <row r="2689" spans="1:14" x14ac:dyDescent="0.3">
      <c r="A2689">
        <v>2688</v>
      </c>
      <c r="B2689" t="s">
        <v>50</v>
      </c>
      <c r="C2689" t="s">
        <v>320</v>
      </c>
      <c r="D2689" t="s">
        <v>102</v>
      </c>
      <c r="E2689" t="s">
        <v>91</v>
      </c>
      <c r="F2689" t="s">
        <v>49</v>
      </c>
      <c r="G2689">
        <v>115.41</v>
      </c>
      <c r="H2689">
        <v>2</v>
      </c>
      <c r="I2689">
        <v>0</v>
      </c>
      <c r="J2689" t="s">
        <v>55</v>
      </c>
      <c r="K2689" t="s">
        <v>66</v>
      </c>
      <c r="L2689" t="s">
        <v>56</v>
      </c>
      <c r="M2689" t="s">
        <v>36</v>
      </c>
      <c r="N2689" t="s">
        <v>41</v>
      </c>
    </row>
    <row r="2690" spans="1:14" x14ac:dyDescent="0.3">
      <c r="A2690">
        <v>2689</v>
      </c>
      <c r="B2690" t="s">
        <v>50</v>
      </c>
      <c r="C2690" t="s">
        <v>380</v>
      </c>
      <c r="D2690" t="s">
        <v>347</v>
      </c>
      <c r="E2690" t="s">
        <v>294</v>
      </c>
      <c r="F2690" t="s">
        <v>27</v>
      </c>
      <c r="G2690">
        <v>216.68</v>
      </c>
      <c r="H2690">
        <v>1</v>
      </c>
      <c r="I2690">
        <v>2</v>
      </c>
      <c r="J2690" t="s">
        <v>28</v>
      </c>
      <c r="K2690" t="s">
        <v>44</v>
      </c>
      <c r="L2690" t="s">
        <v>21</v>
      </c>
      <c r="M2690" t="s">
        <v>22</v>
      </c>
      <c r="N2690" t="s">
        <v>41</v>
      </c>
    </row>
    <row r="2691" spans="1:14" x14ac:dyDescent="0.3">
      <c r="A2691">
        <v>2690</v>
      </c>
      <c r="B2691" t="s">
        <v>31</v>
      </c>
      <c r="C2691" t="s">
        <v>305</v>
      </c>
      <c r="D2691" t="s">
        <v>292</v>
      </c>
      <c r="E2691" t="s">
        <v>354</v>
      </c>
      <c r="F2691" t="s">
        <v>27</v>
      </c>
      <c r="G2691">
        <v>157.69999999999999</v>
      </c>
      <c r="H2691">
        <v>3</v>
      </c>
      <c r="I2691">
        <v>1</v>
      </c>
      <c r="J2691" t="s">
        <v>35</v>
      </c>
      <c r="K2691" t="s">
        <v>99</v>
      </c>
      <c r="L2691" t="s">
        <v>70</v>
      </c>
      <c r="M2691" t="s">
        <v>36</v>
      </c>
      <c r="N2691" t="s">
        <v>41</v>
      </c>
    </row>
    <row r="2692" spans="1:14" x14ac:dyDescent="0.3">
      <c r="A2692">
        <v>2691</v>
      </c>
      <c r="B2692" t="s">
        <v>14</v>
      </c>
      <c r="C2692" t="s">
        <v>252</v>
      </c>
      <c r="D2692" t="s">
        <v>205</v>
      </c>
      <c r="E2692" t="s">
        <v>83</v>
      </c>
      <c r="F2692" t="s">
        <v>27</v>
      </c>
      <c r="G2692">
        <v>164.26</v>
      </c>
      <c r="H2692">
        <v>1</v>
      </c>
      <c r="I2692">
        <v>0</v>
      </c>
      <c r="J2692" t="s">
        <v>35</v>
      </c>
      <c r="K2692" t="s">
        <v>29</v>
      </c>
      <c r="L2692" t="s">
        <v>21</v>
      </c>
      <c r="M2692" t="s">
        <v>36</v>
      </c>
      <c r="N2692" t="s">
        <v>23</v>
      </c>
    </row>
    <row r="2693" spans="1:14" x14ac:dyDescent="0.3">
      <c r="A2693">
        <v>2692</v>
      </c>
      <c r="B2693" t="s">
        <v>14</v>
      </c>
      <c r="C2693" t="s">
        <v>313</v>
      </c>
      <c r="D2693" t="s">
        <v>67</v>
      </c>
      <c r="E2693" t="s">
        <v>84</v>
      </c>
      <c r="F2693" t="s">
        <v>18</v>
      </c>
      <c r="G2693">
        <v>183.43</v>
      </c>
      <c r="H2693">
        <v>4</v>
      </c>
      <c r="I2693">
        <v>0</v>
      </c>
      <c r="J2693" t="s">
        <v>19</v>
      </c>
      <c r="K2693" t="s">
        <v>20</v>
      </c>
      <c r="L2693" t="s">
        <v>21</v>
      </c>
      <c r="M2693" t="s">
        <v>22</v>
      </c>
      <c r="N2693" t="s">
        <v>95</v>
      </c>
    </row>
    <row r="2694" spans="1:14" x14ac:dyDescent="0.3">
      <c r="A2694">
        <v>2693</v>
      </c>
      <c r="B2694" t="s">
        <v>14</v>
      </c>
      <c r="C2694" t="s">
        <v>293</v>
      </c>
      <c r="D2694" t="s">
        <v>155</v>
      </c>
      <c r="E2694" t="s">
        <v>201</v>
      </c>
      <c r="F2694" t="s">
        <v>27</v>
      </c>
      <c r="G2694">
        <v>189.97</v>
      </c>
      <c r="H2694">
        <v>2</v>
      </c>
      <c r="I2694">
        <v>3</v>
      </c>
      <c r="J2694" t="s">
        <v>35</v>
      </c>
      <c r="K2694" t="s">
        <v>44</v>
      </c>
      <c r="L2694" t="s">
        <v>70</v>
      </c>
      <c r="M2694" t="s">
        <v>36</v>
      </c>
      <c r="N2694" t="s">
        <v>41</v>
      </c>
    </row>
    <row r="2695" spans="1:14" x14ac:dyDescent="0.3">
      <c r="A2695">
        <v>2694</v>
      </c>
      <c r="B2695" t="s">
        <v>50</v>
      </c>
      <c r="C2695" t="s">
        <v>284</v>
      </c>
      <c r="D2695" t="s">
        <v>192</v>
      </c>
      <c r="E2695" t="s">
        <v>160</v>
      </c>
      <c r="F2695" t="s">
        <v>54</v>
      </c>
      <c r="G2695">
        <v>552.55999999999995</v>
      </c>
      <c r="H2695">
        <v>1</v>
      </c>
      <c r="I2695">
        <v>1</v>
      </c>
      <c r="J2695" t="s">
        <v>28</v>
      </c>
      <c r="K2695" t="s">
        <v>44</v>
      </c>
      <c r="L2695" t="s">
        <v>56</v>
      </c>
      <c r="M2695" t="s">
        <v>36</v>
      </c>
      <c r="N2695" t="s">
        <v>41</v>
      </c>
    </row>
    <row r="2696" spans="1:14" x14ac:dyDescent="0.3">
      <c r="A2696">
        <v>2695</v>
      </c>
      <c r="B2696" t="s">
        <v>50</v>
      </c>
      <c r="C2696" t="s">
        <v>281</v>
      </c>
      <c r="D2696" t="s">
        <v>231</v>
      </c>
      <c r="E2696" t="s">
        <v>285</v>
      </c>
      <c r="F2696" t="s">
        <v>27</v>
      </c>
      <c r="G2696">
        <v>239.15</v>
      </c>
      <c r="H2696">
        <v>1</v>
      </c>
      <c r="I2696">
        <v>2</v>
      </c>
      <c r="J2696" t="s">
        <v>28</v>
      </c>
      <c r="K2696" t="s">
        <v>66</v>
      </c>
      <c r="L2696" t="s">
        <v>21</v>
      </c>
      <c r="M2696" t="s">
        <v>36</v>
      </c>
      <c r="N2696" t="s">
        <v>41</v>
      </c>
    </row>
    <row r="2697" spans="1:14" x14ac:dyDescent="0.3">
      <c r="A2697">
        <v>2696</v>
      </c>
      <c r="B2697" t="s">
        <v>31</v>
      </c>
      <c r="C2697" t="s">
        <v>377</v>
      </c>
      <c r="D2697" t="s">
        <v>38</v>
      </c>
      <c r="E2697" t="s">
        <v>451</v>
      </c>
      <c r="F2697" t="s">
        <v>54</v>
      </c>
      <c r="G2697">
        <v>281.45</v>
      </c>
      <c r="H2697">
        <v>2</v>
      </c>
      <c r="I2697">
        <v>0</v>
      </c>
      <c r="J2697" t="s">
        <v>28</v>
      </c>
      <c r="K2697" t="s">
        <v>66</v>
      </c>
      <c r="L2697" t="s">
        <v>21</v>
      </c>
      <c r="M2697" t="s">
        <v>36</v>
      </c>
      <c r="N2697" t="s">
        <v>95</v>
      </c>
    </row>
    <row r="2698" spans="1:14" x14ac:dyDescent="0.3">
      <c r="A2698">
        <v>2697</v>
      </c>
      <c r="B2698" t="s">
        <v>37</v>
      </c>
      <c r="C2698" t="s">
        <v>294</v>
      </c>
      <c r="D2698" t="s">
        <v>58</v>
      </c>
      <c r="E2698" t="s">
        <v>188</v>
      </c>
      <c r="F2698" t="s">
        <v>27</v>
      </c>
      <c r="G2698">
        <v>208.98</v>
      </c>
      <c r="H2698">
        <v>1</v>
      </c>
      <c r="I2698">
        <v>1</v>
      </c>
      <c r="J2698" t="s">
        <v>19</v>
      </c>
      <c r="K2698" t="s">
        <v>99</v>
      </c>
      <c r="L2698" t="s">
        <v>21</v>
      </c>
      <c r="M2698" t="s">
        <v>22</v>
      </c>
      <c r="N2698" t="s">
        <v>41</v>
      </c>
    </row>
    <row r="2699" spans="1:14" x14ac:dyDescent="0.3">
      <c r="A2699">
        <v>2698</v>
      </c>
      <c r="B2699" t="s">
        <v>14</v>
      </c>
      <c r="C2699" t="s">
        <v>101</v>
      </c>
      <c r="D2699" t="s">
        <v>378</v>
      </c>
      <c r="E2699" t="s">
        <v>186</v>
      </c>
      <c r="F2699" t="s">
        <v>49</v>
      </c>
      <c r="G2699">
        <v>113.96</v>
      </c>
      <c r="H2699">
        <v>1</v>
      </c>
      <c r="I2699">
        <v>2</v>
      </c>
      <c r="J2699" t="s">
        <v>19</v>
      </c>
      <c r="K2699" t="s">
        <v>29</v>
      </c>
      <c r="L2699" t="s">
        <v>21</v>
      </c>
      <c r="M2699" t="s">
        <v>36</v>
      </c>
      <c r="N2699" t="s">
        <v>41</v>
      </c>
    </row>
    <row r="2700" spans="1:14" x14ac:dyDescent="0.3">
      <c r="A2700">
        <v>2699</v>
      </c>
      <c r="B2700" t="s">
        <v>14</v>
      </c>
      <c r="C2700" t="s">
        <v>128</v>
      </c>
      <c r="D2700" t="s">
        <v>307</v>
      </c>
      <c r="E2700" t="s">
        <v>470</v>
      </c>
      <c r="F2700" t="s">
        <v>27</v>
      </c>
      <c r="G2700">
        <v>158.66999999999999</v>
      </c>
      <c r="H2700">
        <v>2</v>
      </c>
      <c r="I2700">
        <v>0</v>
      </c>
      <c r="J2700" t="s">
        <v>55</v>
      </c>
      <c r="K2700" t="s">
        <v>99</v>
      </c>
      <c r="L2700" t="s">
        <v>21</v>
      </c>
      <c r="M2700" t="s">
        <v>36</v>
      </c>
      <c r="N2700" t="s">
        <v>95</v>
      </c>
    </row>
    <row r="2701" spans="1:14" x14ac:dyDescent="0.3">
      <c r="A2701">
        <v>2700</v>
      </c>
      <c r="B2701" t="s">
        <v>37</v>
      </c>
      <c r="C2701" t="s">
        <v>26</v>
      </c>
      <c r="D2701" t="s">
        <v>91</v>
      </c>
      <c r="E2701" t="s">
        <v>34</v>
      </c>
      <c r="F2701" t="s">
        <v>27</v>
      </c>
      <c r="G2701">
        <v>207.06</v>
      </c>
      <c r="H2701">
        <v>1</v>
      </c>
      <c r="I2701">
        <v>3</v>
      </c>
      <c r="J2701" t="s">
        <v>28</v>
      </c>
      <c r="K2701" t="s">
        <v>66</v>
      </c>
      <c r="L2701" t="s">
        <v>21</v>
      </c>
      <c r="M2701" t="s">
        <v>22</v>
      </c>
      <c r="N2701" t="s">
        <v>41</v>
      </c>
    </row>
    <row r="2702" spans="1:14" x14ac:dyDescent="0.3">
      <c r="A2702">
        <v>2701</v>
      </c>
      <c r="B2702" t="s">
        <v>50</v>
      </c>
      <c r="C2702" t="s">
        <v>408</v>
      </c>
      <c r="D2702" t="s">
        <v>352</v>
      </c>
      <c r="E2702" t="s">
        <v>215</v>
      </c>
      <c r="F2702" t="s">
        <v>49</v>
      </c>
      <c r="G2702">
        <v>108.23</v>
      </c>
      <c r="H2702">
        <v>2</v>
      </c>
      <c r="I2702">
        <v>0</v>
      </c>
      <c r="J2702" t="s">
        <v>28</v>
      </c>
      <c r="K2702" t="s">
        <v>20</v>
      </c>
      <c r="L2702" t="s">
        <v>21</v>
      </c>
      <c r="M2702" t="s">
        <v>36</v>
      </c>
      <c r="N2702" t="s">
        <v>41</v>
      </c>
    </row>
    <row r="2703" spans="1:14" x14ac:dyDescent="0.3">
      <c r="A2703">
        <v>2702</v>
      </c>
      <c r="B2703" t="s">
        <v>14</v>
      </c>
      <c r="C2703" t="s">
        <v>93</v>
      </c>
      <c r="D2703" t="s">
        <v>286</v>
      </c>
      <c r="E2703" t="s">
        <v>42</v>
      </c>
      <c r="F2703" t="s">
        <v>27</v>
      </c>
      <c r="G2703">
        <v>133.61000000000001</v>
      </c>
      <c r="H2703">
        <v>2</v>
      </c>
      <c r="I2703">
        <v>0</v>
      </c>
      <c r="J2703" t="s">
        <v>35</v>
      </c>
      <c r="K2703" t="s">
        <v>66</v>
      </c>
      <c r="L2703" t="s">
        <v>21</v>
      </c>
      <c r="M2703" t="s">
        <v>22</v>
      </c>
      <c r="N2703" t="s">
        <v>41</v>
      </c>
    </row>
    <row r="2704" spans="1:14" x14ac:dyDescent="0.3">
      <c r="A2704">
        <v>2703</v>
      </c>
      <c r="B2704" t="s">
        <v>50</v>
      </c>
      <c r="C2704" t="s">
        <v>39</v>
      </c>
      <c r="D2704" t="s">
        <v>135</v>
      </c>
      <c r="E2704" t="s">
        <v>383</v>
      </c>
      <c r="F2704" t="s">
        <v>18</v>
      </c>
      <c r="G2704">
        <v>352.64</v>
      </c>
      <c r="H2704">
        <v>1</v>
      </c>
      <c r="I2704">
        <v>0</v>
      </c>
      <c r="J2704" t="s">
        <v>28</v>
      </c>
      <c r="K2704" t="s">
        <v>29</v>
      </c>
      <c r="L2704" t="s">
        <v>21</v>
      </c>
      <c r="M2704" t="s">
        <v>36</v>
      </c>
      <c r="N2704" t="s">
        <v>41</v>
      </c>
    </row>
    <row r="2705" spans="1:14" x14ac:dyDescent="0.3">
      <c r="A2705">
        <v>2704</v>
      </c>
      <c r="B2705" t="s">
        <v>37</v>
      </c>
      <c r="C2705" t="s">
        <v>170</v>
      </c>
      <c r="D2705" t="s">
        <v>230</v>
      </c>
      <c r="E2705" t="s">
        <v>275</v>
      </c>
      <c r="F2705" t="s">
        <v>27</v>
      </c>
      <c r="G2705">
        <v>193.8</v>
      </c>
      <c r="H2705">
        <v>2</v>
      </c>
      <c r="I2705">
        <v>1</v>
      </c>
      <c r="J2705" t="s">
        <v>94</v>
      </c>
      <c r="K2705" t="s">
        <v>66</v>
      </c>
      <c r="L2705" t="s">
        <v>21</v>
      </c>
      <c r="M2705" t="s">
        <v>36</v>
      </c>
      <c r="N2705" t="s">
        <v>41</v>
      </c>
    </row>
    <row r="2706" spans="1:14" x14ac:dyDescent="0.3">
      <c r="A2706">
        <v>2705</v>
      </c>
      <c r="B2706" t="s">
        <v>14</v>
      </c>
      <c r="C2706" t="s">
        <v>162</v>
      </c>
      <c r="D2706" t="s">
        <v>171</v>
      </c>
      <c r="E2706" t="s">
        <v>158</v>
      </c>
      <c r="F2706" t="s">
        <v>27</v>
      </c>
      <c r="G2706">
        <v>117.81</v>
      </c>
      <c r="H2706">
        <v>3</v>
      </c>
      <c r="I2706">
        <v>0</v>
      </c>
      <c r="J2706" t="s">
        <v>35</v>
      </c>
      <c r="K2706" t="s">
        <v>44</v>
      </c>
      <c r="L2706" t="s">
        <v>60</v>
      </c>
      <c r="M2706" t="s">
        <v>36</v>
      </c>
      <c r="N2706" t="s">
        <v>23</v>
      </c>
    </row>
    <row r="2707" spans="1:14" x14ac:dyDescent="0.3">
      <c r="A2707">
        <v>2706</v>
      </c>
      <c r="B2707" t="s">
        <v>31</v>
      </c>
      <c r="C2707" t="s">
        <v>92</v>
      </c>
      <c r="D2707" t="s">
        <v>302</v>
      </c>
      <c r="E2707" t="s">
        <v>192</v>
      </c>
      <c r="F2707" t="s">
        <v>27</v>
      </c>
      <c r="G2707">
        <v>97.22</v>
      </c>
      <c r="H2707">
        <v>1</v>
      </c>
      <c r="I2707">
        <v>0</v>
      </c>
      <c r="J2707" t="s">
        <v>28</v>
      </c>
      <c r="K2707" t="s">
        <v>29</v>
      </c>
      <c r="L2707" t="s">
        <v>56</v>
      </c>
      <c r="M2707" t="s">
        <v>22</v>
      </c>
      <c r="N2707" t="s">
        <v>45</v>
      </c>
    </row>
    <row r="2708" spans="1:14" x14ac:dyDescent="0.3">
      <c r="A2708">
        <v>2707</v>
      </c>
      <c r="B2708" t="s">
        <v>50</v>
      </c>
      <c r="C2708" t="s">
        <v>57</v>
      </c>
      <c r="D2708" t="s">
        <v>309</v>
      </c>
      <c r="E2708" t="s">
        <v>213</v>
      </c>
      <c r="F2708" t="s">
        <v>49</v>
      </c>
      <c r="G2708">
        <v>139.56</v>
      </c>
      <c r="H2708">
        <v>1</v>
      </c>
      <c r="I2708">
        <v>3</v>
      </c>
      <c r="J2708" t="s">
        <v>28</v>
      </c>
      <c r="K2708" t="s">
        <v>44</v>
      </c>
      <c r="L2708" t="s">
        <v>60</v>
      </c>
      <c r="M2708" t="s">
        <v>22</v>
      </c>
      <c r="N2708" t="s">
        <v>23</v>
      </c>
    </row>
    <row r="2709" spans="1:14" x14ac:dyDescent="0.3">
      <c r="A2709">
        <v>2708</v>
      </c>
      <c r="B2709" t="s">
        <v>31</v>
      </c>
      <c r="C2709" t="s">
        <v>270</v>
      </c>
      <c r="D2709" t="s">
        <v>96</v>
      </c>
      <c r="E2709" t="s">
        <v>206</v>
      </c>
      <c r="F2709" t="s">
        <v>49</v>
      </c>
      <c r="G2709">
        <v>102.39</v>
      </c>
      <c r="H2709">
        <v>4</v>
      </c>
      <c r="I2709">
        <v>0</v>
      </c>
      <c r="J2709" t="s">
        <v>35</v>
      </c>
      <c r="K2709" t="s">
        <v>20</v>
      </c>
      <c r="L2709" t="s">
        <v>56</v>
      </c>
      <c r="M2709" t="s">
        <v>36</v>
      </c>
      <c r="N2709" t="s">
        <v>41</v>
      </c>
    </row>
    <row r="2710" spans="1:14" x14ac:dyDescent="0.3">
      <c r="A2710">
        <v>2709</v>
      </c>
      <c r="B2710" t="s">
        <v>37</v>
      </c>
      <c r="C2710" t="s">
        <v>145</v>
      </c>
      <c r="D2710" t="s">
        <v>424</v>
      </c>
      <c r="E2710" t="s">
        <v>412</v>
      </c>
      <c r="F2710" t="s">
        <v>27</v>
      </c>
      <c r="G2710">
        <v>116.88</v>
      </c>
      <c r="H2710">
        <v>2</v>
      </c>
      <c r="I2710">
        <v>2</v>
      </c>
      <c r="J2710" t="s">
        <v>55</v>
      </c>
      <c r="K2710" t="s">
        <v>20</v>
      </c>
      <c r="L2710" t="s">
        <v>21</v>
      </c>
      <c r="M2710" t="s">
        <v>36</v>
      </c>
      <c r="N2710" t="s">
        <v>30</v>
      </c>
    </row>
    <row r="2711" spans="1:14" x14ac:dyDescent="0.3">
      <c r="A2711">
        <v>2710</v>
      </c>
      <c r="B2711" t="s">
        <v>31</v>
      </c>
      <c r="C2711" t="s">
        <v>316</v>
      </c>
      <c r="D2711" t="s">
        <v>403</v>
      </c>
      <c r="E2711" t="s">
        <v>432</v>
      </c>
      <c r="F2711" t="s">
        <v>18</v>
      </c>
      <c r="G2711">
        <v>137.94</v>
      </c>
      <c r="H2711">
        <v>4</v>
      </c>
      <c r="I2711">
        <v>0</v>
      </c>
      <c r="J2711" t="s">
        <v>94</v>
      </c>
      <c r="K2711" t="s">
        <v>20</v>
      </c>
      <c r="L2711" t="s">
        <v>21</v>
      </c>
      <c r="M2711" t="s">
        <v>36</v>
      </c>
      <c r="N2711" t="s">
        <v>23</v>
      </c>
    </row>
    <row r="2712" spans="1:14" x14ac:dyDescent="0.3">
      <c r="A2712">
        <v>2711</v>
      </c>
      <c r="B2712" t="s">
        <v>50</v>
      </c>
      <c r="C2712" t="s">
        <v>300</v>
      </c>
      <c r="D2712" t="s">
        <v>388</v>
      </c>
      <c r="E2712" t="s">
        <v>103</v>
      </c>
      <c r="F2712" t="s">
        <v>18</v>
      </c>
      <c r="G2712">
        <v>294.93</v>
      </c>
      <c r="H2712">
        <v>1</v>
      </c>
      <c r="I2712">
        <v>0</v>
      </c>
      <c r="J2712" t="s">
        <v>28</v>
      </c>
      <c r="K2712" t="s">
        <v>99</v>
      </c>
      <c r="L2712" t="s">
        <v>70</v>
      </c>
      <c r="M2712" t="s">
        <v>22</v>
      </c>
      <c r="N2712" t="s">
        <v>23</v>
      </c>
    </row>
    <row r="2713" spans="1:14" x14ac:dyDescent="0.3">
      <c r="A2713">
        <v>2712</v>
      </c>
      <c r="B2713" t="s">
        <v>37</v>
      </c>
      <c r="C2713" t="s">
        <v>65</v>
      </c>
      <c r="D2713" t="s">
        <v>139</v>
      </c>
      <c r="E2713" t="s">
        <v>149</v>
      </c>
      <c r="F2713" t="s">
        <v>49</v>
      </c>
      <c r="G2713">
        <v>145.96</v>
      </c>
      <c r="H2713">
        <v>1</v>
      </c>
      <c r="I2713">
        <v>0</v>
      </c>
      <c r="J2713" t="s">
        <v>19</v>
      </c>
      <c r="K2713" t="s">
        <v>29</v>
      </c>
      <c r="L2713" t="s">
        <v>56</v>
      </c>
      <c r="M2713" t="s">
        <v>22</v>
      </c>
      <c r="N2713" t="s">
        <v>41</v>
      </c>
    </row>
    <row r="2714" spans="1:14" x14ac:dyDescent="0.3">
      <c r="A2714">
        <v>2713</v>
      </c>
      <c r="B2714" t="s">
        <v>14</v>
      </c>
      <c r="C2714" t="s">
        <v>216</v>
      </c>
      <c r="D2714" t="s">
        <v>224</v>
      </c>
      <c r="E2714" t="s">
        <v>435</v>
      </c>
      <c r="F2714" t="s">
        <v>27</v>
      </c>
      <c r="G2714">
        <v>114.28</v>
      </c>
      <c r="H2714">
        <v>2</v>
      </c>
      <c r="I2714">
        <v>2</v>
      </c>
      <c r="J2714" t="s">
        <v>55</v>
      </c>
      <c r="K2714" t="s">
        <v>44</v>
      </c>
      <c r="L2714" t="s">
        <v>56</v>
      </c>
      <c r="M2714" t="s">
        <v>36</v>
      </c>
      <c r="N2714" t="s">
        <v>95</v>
      </c>
    </row>
    <row r="2715" spans="1:14" x14ac:dyDescent="0.3">
      <c r="A2715">
        <v>2714</v>
      </c>
      <c r="B2715" t="s">
        <v>37</v>
      </c>
      <c r="C2715" t="s">
        <v>100</v>
      </c>
      <c r="D2715" t="s">
        <v>71</v>
      </c>
      <c r="E2715" t="s">
        <v>75</v>
      </c>
      <c r="F2715" t="s">
        <v>54</v>
      </c>
      <c r="G2715">
        <v>326.81</v>
      </c>
      <c r="H2715">
        <v>1</v>
      </c>
      <c r="I2715">
        <v>0</v>
      </c>
      <c r="J2715" t="s">
        <v>35</v>
      </c>
      <c r="K2715" t="s">
        <v>29</v>
      </c>
      <c r="L2715" t="s">
        <v>21</v>
      </c>
      <c r="M2715" t="s">
        <v>36</v>
      </c>
      <c r="N2715" t="s">
        <v>41</v>
      </c>
    </row>
    <row r="2716" spans="1:14" x14ac:dyDescent="0.3">
      <c r="A2716">
        <v>2715</v>
      </c>
      <c r="B2716" t="s">
        <v>31</v>
      </c>
      <c r="C2716" t="s">
        <v>101</v>
      </c>
      <c r="D2716" t="s">
        <v>429</v>
      </c>
      <c r="E2716" t="s">
        <v>204</v>
      </c>
      <c r="F2716" t="s">
        <v>27</v>
      </c>
      <c r="G2716">
        <v>159.71</v>
      </c>
      <c r="H2716">
        <v>2</v>
      </c>
      <c r="I2716">
        <v>0</v>
      </c>
      <c r="J2716" t="s">
        <v>28</v>
      </c>
      <c r="K2716" t="s">
        <v>44</v>
      </c>
      <c r="L2716" t="s">
        <v>60</v>
      </c>
      <c r="M2716" t="s">
        <v>36</v>
      </c>
      <c r="N2716" t="s">
        <v>41</v>
      </c>
    </row>
    <row r="2717" spans="1:14" x14ac:dyDescent="0.3">
      <c r="A2717">
        <v>2716</v>
      </c>
      <c r="B2717" t="s">
        <v>37</v>
      </c>
      <c r="C2717" t="s">
        <v>39</v>
      </c>
      <c r="D2717" t="s">
        <v>401</v>
      </c>
      <c r="E2717" t="s">
        <v>40</v>
      </c>
      <c r="F2717" t="s">
        <v>27</v>
      </c>
      <c r="G2717">
        <v>151.4</v>
      </c>
      <c r="H2717">
        <v>2</v>
      </c>
      <c r="I2717">
        <v>0</v>
      </c>
      <c r="J2717" t="s">
        <v>94</v>
      </c>
      <c r="K2717" t="s">
        <v>44</v>
      </c>
      <c r="L2717" t="s">
        <v>56</v>
      </c>
      <c r="M2717" t="s">
        <v>22</v>
      </c>
      <c r="N2717" t="s">
        <v>95</v>
      </c>
    </row>
    <row r="2718" spans="1:14" x14ac:dyDescent="0.3">
      <c r="A2718">
        <v>2717</v>
      </c>
      <c r="B2718" t="s">
        <v>14</v>
      </c>
      <c r="C2718" t="s">
        <v>334</v>
      </c>
      <c r="D2718" t="s">
        <v>132</v>
      </c>
      <c r="E2718" t="s">
        <v>345</v>
      </c>
      <c r="F2718" t="s">
        <v>54</v>
      </c>
      <c r="G2718">
        <v>455.47</v>
      </c>
      <c r="H2718">
        <v>4</v>
      </c>
      <c r="I2718">
        <v>0</v>
      </c>
      <c r="J2718" t="s">
        <v>19</v>
      </c>
      <c r="K2718" t="s">
        <v>66</v>
      </c>
      <c r="L2718" t="s">
        <v>21</v>
      </c>
      <c r="M2718" t="s">
        <v>22</v>
      </c>
      <c r="N2718" t="s">
        <v>41</v>
      </c>
    </row>
    <row r="2719" spans="1:14" x14ac:dyDescent="0.3">
      <c r="A2719">
        <v>2718</v>
      </c>
      <c r="B2719" t="s">
        <v>31</v>
      </c>
      <c r="C2719" t="s">
        <v>443</v>
      </c>
      <c r="D2719" t="s">
        <v>166</v>
      </c>
      <c r="E2719" t="s">
        <v>57</v>
      </c>
      <c r="F2719" t="s">
        <v>27</v>
      </c>
      <c r="G2719">
        <v>115.97</v>
      </c>
      <c r="H2719">
        <v>2</v>
      </c>
      <c r="I2719">
        <v>0</v>
      </c>
      <c r="J2719" t="s">
        <v>28</v>
      </c>
      <c r="K2719" t="s">
        <v>66</v>
      </c>
      <c r="L2719" t="s">
        <v>56</v>
      </c>
      <c r="M2719" t="s">
        <v>22</v>
      </c>
      <c r="N2719" t="s">
        <v>41</v>
      </c>
    </row>
    <row r="2720" spans="1:14" x14ac:dyDescent="0.3">
      <c r="A2720">
        <v>2719</v>
      </c>
      <c r="B2720" t="s">
        <v>31</v>
      </c>
      <c r="C2720" t="s">
        <v>176</v>
      </c>
      <c r="D2720" t="s">
        <v>106</v>
      </c>
      <c r="E2720" t="s">
        <v>245</v>
      </c>
      <c r="F2720" t="s">
        <v>18</v>
      </c>
      <c r="G2720">
        <v>214.01</v>
      </c>
      <c r="H2720">
        <v>2</v>
      </c>
      <c r="I2720">
        <v>0</v>
      </c>
      <c r="J2720" t="s">
        <v>55</v>
      </c>
      <c r="K2720" t="s">
        <v>44</v>
      </c>
      <c r="L2720" t="s">
        <v>21</v>
      </c>
      <c r="M2720" t="s">
        <v>22</v>
      </c>
      <c r="N2720" t="s">
        <v>41</v>
      </c>
    </row>
    <row r="2721" spans="1:14" x14ac:dyDescent="0.3">
      <c r="A2721">
        <v>2720</v>
      </c>
      <c r="B2721" t="s">
        <v>50</v>
      </c>
      <c r="C2721" t="s">
        <v>293</v>
      </c>
      <c r="D2721" t="s">
        <v>93</v>
      </c>
      <c r="E2721" t="s">
        <v>105</v>
      </c>
      <c r="F2721" t="s">
        <v>18</v>
      </c>
      <c r="G2721">
        <v>355.87</v>
      </c>
      <c r="H2721">
        <v>2</v>
      </c>
      <c r="I2721">
        <v>0</v>
      </c>
      <c r="J2721" t="s">
        <v>28</v>
      </c>
      <c r="K2721" t="s">
        <v>44</v>
      </c>
      <c r="L2721" t="s">
        <v>21</v>
      </c>
      <c r="M2721" t="s">
        <v>36</v>
      </c>
      <c r="N2721" t="s">
        <v>41</v>
      </c>
    </row>
    <row r="2722" spans="1:14" x14ac:dyDescent="0.3">
      <c r="A2722">
        <v>2721</v>
      </c>
      <c r="B2722" t="s">
        <v>31</v>
      </c>
      <c r="C2722" t="s">
        <v>380</v>
      </c>
      <c r="D2722" t="s">
        <v>358</v>
      </c>
      <c r="E2722" t="s">
        <v>385</v>
      </c>
      <c r="F2722" t="s">
        <v>54</v>
      </c>
      <c r="G2722">
        <v>356.4</v>
      </c>
      <c r="H2722">
        <v>2</v>
      </c>
      <c r="I2722">
        <v>0</v>
      </c>
      <c r="J2722" t="s">
        <v>94</v>
      </c>
      <c r="K2722" t="s">
        <v>20</v>
      </c>
      <c r="L2722" t="s">
        <v>21</v>
      </c>
      <c r="M2722" t="s">
        <v>36</v>
      </c>
      <c r="N2722" t="s">
        <v>95</v>
      </c>
    </row>
    <row r="2723" spans="1:14" x14ac:dyDescent="0.3">
      <c r="A2723">
        <v>2722</v>
      </c>
      <c r="B2723" t="s">
        <v>50</v>
      </c>
      <c r="C2723" t="s">
        <v>174</v>
      </c>
      <c r="D2723" t="s">
        <v>88</v>
      </c>
      <c r="E2723" t="s">
        <v>73</v>
      </c>
      <c r="F2723" t="s">
        <v>27</v>
      </c>
      <c r="G2723">
        <v>209.32</v>
      </c>
      <c r="H2723">
        <v>1</v>
      </c>
      <c r="I2723">
        <v>0</v>
      </c>
      <c r="J2723" t="s">
        <v>28</v>
      </c>
      <c r="K2723" t="s">
        <v>20</v>
      </c>
      <c r="L2723" t="s">
        <v>21</v>
      </c>
      <c r="M2723" t="s">
        <v>36</v>
      </c>
      <c r="N2723" t="s">
        <v>45</v>
      </c>
    </row>
    <row r="2724" spans="1:14" x14ac:dyDescent="0.3">
      <c r="A2724">
        <v>2723</v>
      </c>
      <c r="B2724" t="s">
        <v>14</v>
      </c>
      <c r="C2724" t="s">
        <v>200</v>
      </c>
      <c r="D2724" t="s">
        <v>223</v>
      </c>
      <c r="E2724" t="s">
        <v>164</v>
      </c>
      <c r="F2724" t="s">
        <v>49</v>
      </c>
      <c r="G2724">
        <v>129.58000000000001</v>
      </c>
      <c r="H2724">
        <v>3</v>
      </c>
      <c r="I2724">
        <v>0</v>
      </c>
      <c r="J2724" t="s">
        <v>28</v>
      </c>
      <c r="K2724" t="s">
        <v>20</v>
      </c>
      <c r="L2724" t="s">
        <v>21</v>
      </c>
      <c r="M2724" t="s">
        <v>22</v>
      </c>
      <c r="N2724" t="s">
        <v>95</v>
      </c>
    </row>
    <row r="2725" spans="1:14" x14ac:dyDescent="0.3">
      <c r="A2725">
        <v>2724</v>
      </c>
      <c r="B2725" t="s">
        <v>50</v>
      </c>
      <c r="C2725" t="s">
        <v>272</v>
      </c>
      <c r="D2725" t="s">
        <v>265</v>
      </c>
      <c r="E2725" t="s">
        <v>170</v>
      </c>
      <c r="F2725" t="s">
        <v>54</v>
      </c>
      <c r="G2725">
        <v>581.16999999999996</v>
      </c>
      <c r="H2725">
        <v>2</v>
      </c>
      <c r="I2725">
        <v>2</v>
      </c>
      <c r="J2725" t="s">
        <v>19</v>
      </c>
      <c r="K2725" t="s">
        <v>29</v>
      </c>
      <c r="L2725" t="s">
        <v>70</v>
      </c>
      <c r="M2725" t="s">
        <v>36</v>
      </c>
      <c r="N2725" t="s">
        <v>41</v>
      </c>
    </row>
    <row r="2726" spans="1:14" x14ac:dyDescent="0.3">
      <c r="A2726">
        <v>2725</v>
      </c>
      <c r="B2726" t="s">
        <v>37</v>
      </c>
      <c r="C2726" t="s">
        <v>133</v>
      </c>
      <c r="D2726" t="s">
        <v>73</v>
      </c>
      <c r="E2726" t="s">
        <v>215</v>
      </c>
      <c r="F2726" t="s">
        <v>18</v>
      </c>
      <c r="G2726">
        <v>181.7</v>
      </c>
      <c r="H2726">
        <v>1</v>
      </c>
      <c r="I2726">
        <v>0</v>
      </c>
      <c r="J2726" t="s">
        <v>28</v>
      </c>
      <c r="K2726" t="s">
        <v>29</v>
      </c>
      <c r="L2726" t="s">
        <v>56</v>
      </c>
      <c r="M2726" t="s">
        <v>22</v>
      </c>
      <c r="N2726" t="s">
        <v>41</v>
      </c>
    </row>
    <row r="2727" spans="1:14" x14ac:dyDescent="0.3">
      <c r="A2727">
        <v>2726</v>
      </c>
      <c r="B2727" t="s">
        <v>31</v>
      </c>
      <c r="C2727" t="s">
        <v>270</v>
      </c>
      <c r="D2727" t="s">
        <v>254</v>
      </c>
      <c r="E2727" t="s">
        <v>434</v>
      </c>
      <c r="F2727" t="s">
        <v>27</v>
      </c>
      <c r="G2727">
        <v>105.26</v>
      </c>
      <c r="H2727">
        <v>4</v>
      </c>
      <c r="I2727">
        <v>2</v>
      </c>
      <c r="J2727" t="s">
        <v>28</v>
      </c>
      <c r="K2727" t="s">
        <v>66</v>
      </c>
      <c r="L2727" t="s">
        <v>21</v>
      </c>
      <c r="M2727" t="s">
        <v>22</v>
      </c>
      <c r="N2727" t="s">
        <v>23</v>
      </c>
    </row>
    <row r="2728" spans="1:14" x14ac:dyDescent="0.3">
      <c r="A2728">
        <v>2727</v>
      </c>
      <c r="B2728" t="s">
        <v>50</v>
      </c>
      <c r="C2728" t="s">
        <v>250</v>
      </c>
      <c r="D2728" t="s">
        <v>219</v>
      </c>
      <c r="E2728" t="s">
        <v>129</v>
      </c>
      <c r="F2728" t="s">
        <v>27</v>
      </c>
      <c r="G2728">
        <v>151.22999999999999</v>
      </c>
      <c r="H2728">
        <v>2</v>
      </c>
      <c r="I2728">
        <v>0</v>
      </c>
      <c r="J2728" t="s">
        <v>94</v>
      </c>
      <c r="K2728" t="s">
        <v>20</v>
      </c>
      <c r="L2728" t="s">
        <v>21</v>
      </c>
      <c r="M2728" t="s">
        <v>22</v>
      </c>
      <c r="N2728" t="s">
        <v>45</v>
      </c>
    </row>
    <row r="2729" spans="1:14" x14ac:dyDescent="0.3">
      <c r="A2729">
        <v>2728</v>
      </c>
      <c r="B2729" t="s">
        <v>31</v>
      </c>
      <c r="C2729" t="s">
        <v>456</v>
      </c>
      <c r="D2729" t="s">
        <v>65</v>
      </c>
      <c r="E2729" t="s">
        <v>158</v>
      </c>
      <c r="F2729" t="s">
        <v>27</v>
      </c>
      <c r="G2729">
        <v>124.99</v>
      </c>
      <c r="H2729">
        <v>1</v>
      </c>
      <c r="I2729">
        <v>1</v>
      </c>
      <c r="J2729" t="s">
        <v>28</v>
      </c>
      <c r="K2729" t="s">
        <v>99</v>
      </c>
      <c r="L2729" t="s">
        <v>60</v>
      </c>
      <c r="M2729" t="s">
        <v>36</v>
      </c>
      <c r="N2729" t="s">
        <v>45</v>
      </c>
    </row>
    <row r="2730" spans="1:14" x14ac:dyDescent="0.3">
      <c r="A2730">
        <v>2729</v>
      </c>
      <c r="B2730" t="s">
        <v>37</v>
      </c>
      <c r="C2730" t="s">
        <v>126</v>
      </c>
      <c r="D2730" t="s">
        <v>145</v>
      </c>
      <c r="E2730" t="s">
        <v>312</v>
      </c>
      <c r="F2730" t="s">
        <v>18</v>
      </c>
      <c r="G2730">
        <v>291.48</v>
      </c>
      <c r="H2730">
        <v>1</v>
      </c>
      <c r="I2730">
        <v>0</v>
      </c>
      <c r="J2730" t="s">
        <v>94</v>
      </c>
      <c r="K2730" t="s">
        <v>44</v>
      </c>
      <c r="L2730" t="s">
        <v>56</v>
      </c>
      <c r="M2730" t="s">
        <v>22</v>
      </c>
      <c r="N2730" t="s">
        <v>23</v>
      </c>
    </row>
    <row r="2731" spans="1:14" x14ac:dyDescent="0.3">
      <c r="A2731">
        <v>2730</v>
      </c>
      <c r="B2731" t="s">
        <v>50</v>
      </c>
      <c r="C2731" t="s">
        <v>266</v>
      </c>
      <c r="D2731" t="s">
        <v>408</v>
      </c>
      <c r="E2731" t="s">
        <v>375</v>
      </c>
      <c r="F2731" t="s">
        <v>27</v>
      </c>
      <c r="G2731">
        <v>241.41</v>
      </c>
      <c r="H2731">
        <v>3</v>
      </c>
      <c r="I2731">
        <v>1</v>
      </c>
      <c r="J2731" t="s">
        <v>28</v>
      </c>
      <c r="K2731" t="s">
        <v>66</v>
      </c>
      <c r="L2731" t="s">
        <v>21</v>
      </c>
      <c r="M2731" t="s">
        <v>36</v>
      </c>
      <c r="N2731" t="s">
        <v>41</v>
      </c>
    </row>
    <row r="2732" spans="1:14" x14ac:dyDescent="0.3">
      <c r="A2732">
        <v>2731</v>
      </c>
      <c r="B2732" t="s">
        <v>50</v>
      </c>
      <c r="C2732" t="s">
        <v>263</v>
      </c>
      <c r="D2732" t="s">
        <v>445</v>
      </c>
      <c r="E2732" t="s">
        <v>107</v>
      </c>
      <c r="F2732" t="s">
        <v>18</v>
      </c>
      <c r="G2732">
        <v>313.99</v>
      </c>
      <c r="H2732">
        <v>2</v>
      </c>
      <c r="I2732">
        <v>3</v>
      </c>
      <c r="J2732" t="s">
        <v>19</v>
      </c>
      <c r="K2732" t="s">
        <v>29</v>
      </c>
      <c r="L2732" t="s">
        <v>60</v>
      </c>
      <c r="M2732" t="s">
        <v>36</v>
      </c>
      <c r="N2732" t="s">
        <v>45</v>
      </c>
    </row>
    <row r="2733" spans="1:14" x14ac:dyDescent="0.3">
      <c r="A2733">
        <v>2732</v>
      </c>
      <c r="B2733" t="s">
        <v>14</v>
      </c>
      <c r="C2733" t="s">
        <v>428</v>
      </c>
      <c r="D2733" t="s">
        <v>226</v>
      </c>
      <c r="E2733" t="s">
        <v>86</v>
      </c>
      <c r="F2733" t="s">
        <v>18</v>
      </c>
      <c r="G2733">
        <v>247.02</v>
      </c>
      <c r="H2733">
        <v>1</v>
      </c>
      <c r="I2733">
        <v>0</v>
      </c>
      <c r="J2733" t="s">
        <v>55</v>
      </c>
      <c r="K2733" t="s">
        <v>44</v>
      </c>
      <c r="L2733" t="s">
        <v>56</v>
      </c>
      <c r="M2733" t="s">
        <v>36</v>
      </c>
      <c r="N2733" t="s">
        <v>41</v>
      </c>
    </row>
    <row r="2734" spans="1:14" x14ac:dyDescent="0.3">
      <c r="A2734">
        <v>2733</v>
      </c>
      <c r="B2734" t="s">
        <v>31</v>
      </c>
      <c r="C2734" t="s">
        <v>225</v>
      </c>
      <c r="D2734" t="s">
        <v>290</v>
      </c>
      <c r="E2734" t="s">
        <v>297</v>
      </c>
      <c r="F2734" t="s">
        <v>18</v>
      </c>
      <c r="G2734">
        <v>155.22999999999999</v>
      </c>
      <c r="H2734">
        <v>4</v>
      </c>
      <c r="I2734">
        <v>0</v>
      </c>
      <c r="J2734" t="s">
        <v>55</v>
      </c>
      <c r="K2734" t="s">
        <v>20</v>
      </c>
      <c r="L2734" t="s">
        <v>60</v>
      </c>
      <c r="M2734" t="s">
        <v>36</v>
      </c>
      <c r="N2734" t="s">
        <v>41</v>
      </c>
    </row>
    <row r="2735" spans="1:14" x14ac:dyDescent="0.3">
      <c r="A2735">
        <v>2734</v>
      </c>
      <c r="B2735" t="s">
        <v>50</v>
      </c>
      <c r="C2735" t="s">
        <v>208</v>
      </c>
      <c r="D2735" t="s">
        <v>283</v>
      </c>
      <c r="E2735" t="s">
        <v>192</v>
      </c>
      <c r="F2735" t="s">
        <v>54</v>
      </c>
      <c r="G2735">
        <v>430.57</v>
      </c>
      <c r="H2735">
        <v>3</v>
      </c>
      <c r="I2735">
        <v>0</v>
      </c>
      <c r="J2735" t="s">
        <v>55</v>
      </c>
      <c r="K2735" t="s">
        <v>29</v>
      </c>
      <c r="L2735" t="s">
        <v>60</v>
      </c>
      <c r="M2735" t="s">
        <v>36</v>
      </c>
      <c r="N2735" t="s">
        <v>23</v>
      </c>
    </row>
    <row r="2736" spans="1:14" x14ac:dyDescent="0.3">
      <c r="A2736">
        <v>2735</v>
      </c>
      <c r="B2736" t="s">
        <v>14</v>
      </c>
      <c r="C2736" t="s">
        <v>171</v>
      </c>
      <c r="D2736" t="s">
        <v>153</v>
      </c>
      <c r="E2736" t="s">
        <v>149</v>
      </c>
      <c r="F2736" t="s">
        <v>49</v>
      </c>
      <c r="G2736">
        <v>98.51</v>
      </c>
      <c r="H2736">
        <v>2</v>
      </c>
      <c r="I2736">
        <v>0</v>
      </c>
      <c r="J2736" t="s">
        <v>28</v>
      </c>
      <c r="K2736" t="s">
        <v>66</v>
      </c>
      <c r="L2736" t="s">
        <v>21</v>
      </c>
      <c r="M2736" t="s">
        <v>36</v>
      </c>
      <c r="N2736" t="s">
        <v>23</v>
      </c>
    </row>
    <row r="2737" spans="1:14" x14ac:dyDescent="0.3">
      <c r="A2737">
        <v>2736</v>
      </c>
      <c r="B2737" t="s">
        <v>50</v>
      </c>
      <c r="C2737" t="s">
        <v>230</v>
      </c>
      <c r="D2737" t="s">
        <v>214</v>
      </c>
      <c r="E2737" t="s">
        <v>147</v>
      </c>
      <c r="F2737" t="s">
        <v>49</v>
      </c>
      <c r="G2737">
        <v>108.96</v>
      </c>
      <c r="H2737">
        <v>1</v>
      </c>
      <c r="I2737">
        <v>0</v>
      </c>
      <c r="J2737" t="s">
        <v>35</v>
      </c>
      <c r="K2737" t="s">
        <v>20</v>
      </c>
      <c r="L2737" t="s">
        <v>60</v>
      </c>
      <c r="M2737" t="s">
        <v>36</v>
      </c>
      <c r="N2737" t="s">
        <v>41</v>
      </c>
    </row>
    <row r="2738" spans="1:14" x14ac:dyDescent="0.3">
      <c r="A2738">
        <v>2737</v>
      </c>
      <c r="B2738" t="s">
        <v>37</v>
      </c>
      <c r="C2738" t="s">
        <v>332</v>
      </c>
      <c r="D2738" t="s">
        <v>71</v>
      </c>
      <c r="E2738" t="s">
        <v>102</v>
      </c>
      <c r="F2738" t="s">
        <v>49</v>
      </c>
      <c r="G2738">
        <v>90.35</v>
      </c>
      <c r="H2738">
        <v>4</v>
      </c>
      <c r="I2738">
        <v>0</v>
      </c>
      <c r="J2738" t="s">
        <v>19</v>
      </c>
      <c r="K2738" t="s">
        <v>99</v>
      </c>
      <c r="L2738" t="s">
        <v>21</v>
      </c>
      <c r="M2738" t="s">
        <v>36</v>
      </c>
      <c r="N2738" t="s">
        <v>41</v>
      </c>
    </row>
    <row r="2739" spans="1:14" x14ac:dyDescent="0.3">
      <c r="A2739">
        <v>2738</v>
      </c>
      <c r="B2739" t="s">
        <v>50</v>
      </c>
      <c r="C2739" t="s">
        <v>246</v>
      </c>
      <c r="D2739" t="s">
        <v>195</v>
      </c>
      <c r="E2739" t="s">
        <v>152</v>
      </c>
      <c r="F2739" t="s">
        <v>27</v>
      </c>
      <c r="G2739">
        <v>212.34</v>
      </c>
      <c r="H2739">
        <v>1</v>
      </c>
      <c r="I2739">
        <v>0</v>
      </c>
      <c r="J2739" t="s">
        <v>55</v>
      </c>
      <c r="K2739" t="s">
        <v>20</v>
      </c>
      <c r="L2739" t="s">
        <v>56</v>
      </c>
      <c r="M2739" t="s">
        <v>36</v>
      </c>
      <c r="N2739" t="s">
        <v>41</v>
      </c>
    </row>
    <row r="2740" spans="1:14" x14ac:dyDescent="0.3">
      <c r="A2740">
        <v>2739</v>
      </c>
      <c r="B2740" t="s">
        <v>14</v>
      </c>
      <c r="C2740" t="s">
        <v>208</v>
      </c>
      <c r="D2740" t="s">
        <v>376</v>
      </c>
      <c r="E2740" t="s">
        <v>196</v>
      </c>
      <c r="F2740" t="s">
        <v>54</v>
      </c>
      <c r="G2740">
        <v>308.88</v>
      </c>
      <c r="H2740">
        <v>3</v>
      </c>
      <c r="I2740">
        <v>0</v>
      </c>
      <c r="J2740" t="s">
        <v>28</v>
      </c>
      <c r="K2740" t="s">
        <v>29</v>
      </c>
      <c r="L2740" t="s">
        <v>21</v>
      </c>
      <c r="M2740" t="s">
        <v>36</v>
      </c>
      <c r="N2740" t="s">
        <v>23</v>
      </c>
    </row>
    <row r="2741" spans="1:14" x14ac:dyDescent="0.3">
      <c r="A2741">
        <v>2740</v>
      </c>
      <c r="B2741" t="s">
        <v>14</v>
      </c>
      <c r="C2741" t="s">
        <v>284</v>
      </c>
      <c r="D2741" t="s">
        <v>26</v>
      </c>
      <c r="E2741" t="s">
        <v>279</v>
      </c>
      <c r="F2741" t="s">
        <v>27</v>
      </c>
      <c r="G2741">
        <v>174.97</v>
      </c>
      <c r="H2741">
        <v>1</v>
      </c>
      <c r="I2741">
        <v>2</v>
      </c>
      <c r="J2741" t="s">
        <v>28</v>
      </c>
      <c r="K2741" t="s">
        <v>99</v>
      </c>
      <c r="L2741" t="s">
        <v>60</v>
      </c>
      <c r="M2741" t="s">
        <v>22</v>
      </c>
      <c r="N2741" t="s">
        <v>23</v>
      </c>
    </row>
    <row r="2742" spans="1:14" x14ac:dyDescent="0.3">
      <c r="A2742">
        <v>2741</v>
      </c>
      <c r="B2742" t="s">
        <v>50</v>
      </c>
      <c r="C2742" t="s">
        <v>140</v>
      </c>
      <c r="D2742" t="s">
        <v>171</v>
      </c>
      <c r="E2742" t="s">
        <v>231</v>
      </c>
      <c r="F2742" t="s">
        <v>49</v>
      </c>
      <c r="G2742">
        <v>159.47999999999999</v>
      </c>
      <c r="H2742">
        <v>2</v>
      </c>
      <c r="I2742">
        <v>2</v>
      </c>
      <c r="J2742" t="s">
        <v>28</v>
      </c>
      <c r="K2742" t="s">
        <v>29</v>
      </c>
      <c r="L2742" t="s">
        <v>21</v>
      </c>
      <c r="M2742" t="s">
        <v>36</v>
      </c>
      <c r="N2742" t="s">
        <v>23</v>
      </c>
    </row>
    <row r="2743" spans="1:14" x14ac:dyDescent="0.3">
      <c r="A2743">
        <v>2742</v>
      </c>
      <c r="B2743" t="s">
        <v>50</v>
      </c>
      <c r="C2743" t="s">
        <v>46</v>
      </c>
      <c r="D2743" t="s">
        <v>47</v>
      </c>
      <c r="E2743" t="s">
        <v>234</v>
      </c>
      <c r="F2743" t="s">
        <v>27</v>
      </c>
      <c r="G2743">
        <v>188.21</v>
      </c>
      <c r="H2743">
        <v>2</v>
      </c>
      <c r="I2743">
        <v>0</v>
      </c>
      <c r="J2743" t="s">
        <v>35</v>
      </c>
      <c r="K2743" t="s">
        <v>20</v>
      </c>
      <c r="L2743" t="s">
        <v>21</v>
      </c>
      <c r="M2743" t="s">
        <v>36</v>
      </c>
      <c r="N2743" t="s">
        <v>41</v>
      </c>
    </row>
    <row r="2744" spans="1:14" x14ac:dyDescent="0.3">
      <c r="A2744">
        <v>2743</v>
      </c>
      <c r="B2744" t="s">
        <v>14</v>
      </c>
      <c r="C2744" t="s">
        <v>191</v>
      </c>
      <c r="D2744" t="s">
        <v>453</v>
      </c>
      <c r="E2744" t="s">
        <v>267</v>
      </c>
      <c r="F2744" t="s">
        <v>18</v>
      </c>
      <c r="G2744">
        <v>245.6</v>
      </c>
      <c r="H2744">
        <v>1</v>
      </c>
      <c r="I2744">
        <v>0</v>
      </c>
      <c r="J2744" t="s">
        <v>28</v>
      </c>
      <c r="K2744" t="s">
        <v>44</v>
      </c>
      <c r="L2744" t="s">
        <v>21</v>
      </c>
      <c r="M2744" t="s">
        <v>22</v>
      </c>
      <c r="N2744" t="s">
        <v>41</v>
      </c>
    </row>
    <row r="2745" spans="1:14" x14ac:dyDescent="0.3">
      <c r="A2745">
        <v>2744</v>
      </c>
      <c r="B2745" t="s">
        <v>14</v>
      </c>
      <c r="C2745" t="s">
        <v>414</v>
      </c>
      <c r="D2745" t="s">
        <v>25</v>
      </c>
      <c r="E2745" t="s">
        <v>127</v>
      </c>
      <c r="F2745" t="s">
        <v>49</v>
      </c>
      <c r="G2745">
        <v>60.74</v>
      </c>
      <c r="H2745">
        <v>4</v>
      </c>
      <c r="I2745">
        <v>1</v>
      </c>
      <c r="J2745" t="s">
        <v>94</v>
      </c>
      <c r="K2745" t="s">
        <v>29</v>
      </c>
      <c r="L2745" t="s">
        <v>21</v>
      </c>
      <c r="M2745" t="s">
        <v>36</v>
      </c>
      <c r="N2745" t="s">
        <v>23</v>
      </c>
    </row>
    <row r="2746" spans="1:14" x14ac:dyDescent="0.3">
      <c r="A2746">
        <v>2745</v>
      </c>
      <c r="B2746" t="s">
        <v>50</v>
      </c>
      <c r="C2746" t="s">
        <v>200</v>
      </c>
      <c r="D2746" t="s">
        <v>346</v>
      </c>
      <c r="E2746" t="s">
        <v>187</v>
      </c>
      <c r="F2746" t="s">
        <v>18</v>
      </c>
      <c r="G2746">
        <v>358.11</v>
      </c>
      <c r="H2746">
        <v>1</v>
      </c>
      <c r="I2746">
        <v>1</v>
      </c>
      <c r="J2746" t="s">
        <v>28</v>
      </c>
      <c r="K2746" t="s">
        <v>44</v>
      </c>
      <c r="L2746" t="s">
        <v>60</v>
      </c>
      <c r="M2746" t="s">
        <v>36</v>
      </c>
      <c r="N2746" t="s">
        <v>41</v>
      </c>
    </row>
    <row r="2747" spans="1:14" x14ac:dyDescent="0.3">
      <c r="A2747">
        <v>2746</v>
      </c>
      <c r="B2747" t="s">
        <v>50</v>
      </c>
      <c r="C2747" t="s">
        <v>426</v>
      </c>
      <c r="D2747" t="s">
        <v>284</v>
      </c>
      <c r="E2747" t="s">
        <v>273</v>
      </c>
      <c r="F2747" t="s">
        <v>49</v>
      </c>
      <c r="G2747">
        <v>165.55</v>
      </c>
      <c r="H2747">
        <v>2</v>
      </c>
      <c r="I2747">
        <v>0</v>
      </c>
      <c r="J2747" t="s">
        <v>28</v>
      </c>
      <c r="K2747" t="s">
        <v>99</v>
      </c>
      <c r="L2747" t="s">
        <v>60</v>
      </c>
      <c r="M2747" t="s">
        <v>36</v>
      </c>
      <c r="N2747" t="s">
        <v>23</v>
      </c>
    </row>
    <row r="2748" spans="1:14" x14ac:dyDescent="0.3">
      <c r="A2748">
        <v>2747</v>
      </c>
      <c r="B2748" t="s">
        <v>50</v>
      </c>
      <c r="C2748" t="s">
        <v>96</v>
      </c>
      <c r="D2748" t="s">
        <v>67</v>
      </c>
      <c r="E2748" t="s">
        <v>448</v>
      </c>
      <c r="F2748" t="s">
        <v>49</v>
      </c>
      <c r="G2748">
        <v>79.5</v>
      </c>
      <c r="H2748">
        <v>2</v>
      </c>
      <c r="I2748">
        <v>0</v>
      </c>
      <c r="J2748" t="s">
        <v>28</v>
      </c>
      <c r="K2748" t="s">
        <v>20</v>
      </c>
      <c r="L2748" t="s">
        <v>56</v>
      </c>
      <c r="M2748" t="s">
        <v>22</v>
      </c>
      <c r="N2748" t="s">
        <v>23</v>
      </c>
    </row>
    <row r="2749" spans="1:14" x14ac:dyDescent="0.3">
      <c r="A2749">
        <v>2748</v>
      </c>
      <c r="B2749" t="s">
        <v>37</v>
      </c>
      <c r="C2749" t="s">
        <v>87</v>
      </c>
      <c r="D2749" t="s">
        <v>33</v>
      </c>
      <c r="E2749" t="s">
        <v>105</v>
      </c>
      <c r="F2749" t="s">
        <v>54</v>
      </c>
      <c r="G2749">
        <v>509.49</v>
      </c>
      <c r="H2749">
        <v>2</v>
      </c>
      <c r="I2749">
        <v>0</v>
      </c>
      <c r="J2749" t="s">
        <v>94</v>
      </c>
      <c r="K2749" t="s">
        <v>66</v>
      </c>
      <c r="L2749" t="s">
        <v>56</v>
      </c>
      <c r="M2749" t="s">
        <v>36</v>
      </c>
      <c r="N2749" t="s">
        <v>41</v>
      </c>
    </row>
    <row r="2750" spans="1:14" x14ac:dyDescent="0.3">
      <c r="A2750">
        <v>2749</v>
      </c>
      <c r="B2750" t="s">
        <v>14</v>
      </c>
      <c r="C2750" t="s">
        <v>399</v>
      </c>
      <c r="D2750" t="s">
        <v>263</v>
      </c>
      <c r="E2750" t="s">
        <v>382</v>
      </c>
      <c r="F2750" t="s">
        <v>27</v>
      </c>
      <c r="G2750">
        <v>132.84</v>
      </c>
      <c r="H2750">
        <v>1</v>
      </c>
      <c r="I2750">
        <v>2</v>
      </c>
      <c r="J2750" t="s">
        <v>35</v>
      </c>
      <c r="K2750" t="s">
        <v>44</v>
      </c>
      <c r="L2750" t="s">
        <v>21</v>
      </c>
      <c r="M2750" t="s">
        <v>36</v>
      </c>
      <c r="N2750" t="s">
        <v>41</v>
      </c>
    </row>
    <row r="2751" spans="1:14" x14ac:dyDescent="0.3">
      <c r="A2751">
        <v>2750</v>
      </c>
      <c r="B2751" t="s">
        <v>37</v>
      </c>
      <c r="C2751" t="s">
        <v>92</v>
      </c>
      <c r="D2751" t="s">
        <v>126</v>
      </c>
      <c r="E2751" t="s">
        <v>17</v>
      </c>
      <c r="F2751" t="s">
        <v>27</v>
      </c>
      <c r="G2751">
        <v>217.02</v>
      </c>
      <c r="H2751">
        <v>2</v>
      </c>
      <c r="I2751">
        <v>2</v>
      </c>
      <c r="J2751" t="s">
        <v>19</v>
      </c>
      <c r="K2751" t="s">
        <v>44</v>
      </c>
      <c r="L2751" t="s">
        <v>56</v>
      </c>
      <c r="M2751" t="s">
        <v>36</v>
      </c>
      <c r="N2751" t="s">
        <v>23</v>
      </c>
    </row>
    <row r="2752" spans="1:14" x14ac:dyDescent="0.3">
      <c r="A2752">
        <v>2751</v>
      </c>
      <c r="B2752" t="s">
        <v>14</v>
      </c>
      <c r="C2752" t="s">
        <v>43</v>
      </c>
      <c r="D2752" t="s">
        <v>443</v>
      </c>
      <c r="E2752" t="s">
        <v>178</v>
      </c>
      <c r="F2752" t="s">
        <v>27</v>
      </c>
      <c r="G2752">
        <v>119.52</v>
      </c>
      <c r="H2752">
        <v>2</v>
      </c>
      <c r="I2752">
        <v>0</v>
      </c>
      <c r="J2752" t="s">
        <v>35</v>
      </c>
      <c r="K2752" t="s">
        <v>29</v>
      </c>
      <c r="L2752" t="s">
        <v>21</v>
      </c>
      <c r="M2752" t="s">
        <v>22</v>
      </c>
      <c r="N2752" t="s">
        <v>45</v>
      </c>
    </row>
    <row r="2753" spans="1:14" x14ac:dyDescent="0.3">
      <c r="A2753">
        <v>2752</v>
      </c>
      <c r="B2753" t="s">
        <v>31</v>
      </c>
      <c r="C2753" t="s">
        <v>373</v>
      </c>
      <c r="D2753" t="s">
        <v>192</v>
      </c>
      <c r="E2753" t="s">
        <v>426</v>
      </c>
      <c r="F2753" t="s">
        <v>49</v>
      </c>
      <c r="G2753">
        <v>85.48</v>
      </c>
      <c r="H2753">
        <v>1</v>
      </c>
      <c r="I2753">
        <v>0</v>
      </c>
      <c r="J2753" t="s">
        <v>55</v>
      </c>
      <c r="K2753" t="s">
        <v>20</v>
      </c>
      <c r="L2753" t="s">
        <v>21</v>
      </c>
      <c r="M2753" t="s">
        <v>22</v>
      </c>
      <c r="N2753" t="s">
        <v>23</v>
      </c>
    </row>
    <row r="2754" spans="1:14" x14ac:dyDescent="0.3">
      <c r="A2754">
        <v>2753</v>
      </c>
      <c r="B2754" t="s">
        <v>37</v>
      </c>
      <c r="C2754" t="s">
        <v>143</v>
      </c>
      <c r="D2754" t="s">
        <v>146</v>
      </c>
      <c r="E2754" t="s">
        <v>223</v>
      </c>
      <c r="F2754" t="s">
        <v>27</v>
      </c>
      <c r="G2754">
        <v>183.98</v>
      </c>
      <c r="H2754">
        <v>4</v>
      </c>
      <c r="I2754">
        <v>0</v>
      </c>
      <c r="J2754" t="s">
        <v>55</v>
      </c>
      <c r="K2754" t="s">
        <v>99</v>
      </c>
      <c r="L2754" t="s">
        <v>21</v>
      </c>
      <c r="M2754" t="s">
        <v>36</v>
      </c>
      <c r="N2754" t="s">
        <v>95</v>
      </c>
    </row>
    <row r="2755" spans="1:14" x14ac:dyDescent="0.3">
      <c r="A2755">
        <v>2754</v>
      </c>
      <c r="B2755" t="s">
        <v>50</v>
      </c>
      <c r="C2755" t="s">
        <v>329</v>
      </c>
      <c r="D2755" t="s">
        <v>204</v>
      </c>
      <c r="E2755" t="s">
        <v>354</v>
      </c>
      <c r="F2755" t="s">
        <v>49</v>
      </c>
      <c r="G2755">
        <v>149.33000000000001</v>
      </c>
      <c r="H2755">
        <v>1</v>
      </c>
      <c r="I2755">
        <v>0</v>
      </c>
      <c r="J2755" t="s">
        <v>35</v>
      </c>
      <c r="K2755" t="s">
        <v>99</v>
      </c>
      <c r="L2755" t="s">
        <v>60</v>
      </c>
      <c r="M2755" t="s">
        <v>22</v>
      </c>
      <c r="N2755" t="s">
        <v>41</v>
      </c>
    </row>
    <row r="2756" spans="1:14" x14ac:dyDescent="0.3">
      <c r="A2756">
        <v>2755</v>
      </c>
      <c r="B2756" t="s">
        <v>50</v>
      </c>
      <c r="C2756" t="s">
        <v>194</v>
      </c>
      <c r="D2756" t="s">
        <v>401</v>
      </c>
      <c r="E2756" t="s">
        <v>319</v>
      </c>
      <c r="F2756" t="s">
        <v>49</v>
      </c>
      <c r="G2756">
        <v>144.08000000000001</v>
      </c>
      <c r="H2756">
        <v>1</v>
      </c>
      <c r="I2756">
        <v>2</v>
      </c>
      <c r="J2756" t="s">
        <v>55</v>
      </c>
      <c r="K2756" t="s">
        <v>29</v>
      </c>
      <c r="L2756" t="s">
        <v>21</v>
      </c>
      <c r="M2756" t="s">
        <v>36</v>
      </c>
      <c r="N2756" t="s">
        <v>41</v>
      </c>
    </row>
    <row r="2757" spans="1:14" x14ac:dyDescent="0.3">
      <c r="A2757">
        <v>2756</v>
      </c>
      <c r="B2757" t="s">
        <v>31</v>
      </c>
      <c r="C2757" t="s">
        <v>244</v>
      </c>
      <c r="D2757" t="s">
        <v>405</v>
      </c>
      <c r="E2757" t="s">
        <v>344</v>
      </c>
      <c r="F2757" t="s">
        <v>18</v>
      </c>
      <c r="G2757">
        <v>172.55</v>
      </c>
      <c r="H2757">
        <v>2</v>
      </c>
      <c r="I2757">
        <v>0</v>
      </c>
      <c r="J2757" t="s">
        <v>55</v>
      </c>
      <c r="K2757" t="s">
        <v>20</v>
      </c>
      <c r="L2757" t="s">
        <v>56</v>
      </c>
      <c r="M2757" t="s">
        <v>36</v>
      </c>
      <c r="N2757" t="s">
        <v>41</v>
      </c>
    </row>
    <row r="2758" spans="1:14" x14ac:dyDescent="0.3">
      <c r="A2758">
        <v>2757</v>
      </c>
      <c r="B2758" t="s">
        <v>37</v>
      </c>
      <c r="C2758" t="s">
        <v>456</v>
      </c>
      <c r="D2758" t="s">
        <v>65</v>
      </c>
      <c r="E2758" t="s">
        <v>312</v>
      </c>
      <c r="F2758" t="s">
        <v>54</v>
      </c>
      <c r="G2758">
        <v>414.51</v>
      </c>
      <c r="H2758">
        <v>2</v>
      </c>
      <c r="I2758">
        <v>0</v>
      </c>
      <c r="J2758" t="s">
        <v>35</v>
      </c>
      <c r="K2758" t="s">
        <v>66</v>
      </c>
      <c r="L2758" t="s">
        <v>56</v>
      </c>
      <c r="M2758" t="s">
        <v>36</v>
      </c>
      <c r="N2758" t="s">
        <v>41</v>
      </c>
    </row>
    <row r="2759" spans="1:14" x14ac:dyDescent="0.3">
      <c r="A2759">
        <v>2758</v>
      </c>
      <c r="B2759" t="s">
        <v>37</v>
      </c>
      <c r="C2759" t="s">
        <v>330</v>
      </c>
      <c r="D2759" t="s">
        <v>213</v>
      </c>
      <c r="E2759" t="s">
        <v>236</v>
      </c>
      <c r="F2759" t="s">
        <v>27</v>
      </c>
      <c r="G2759">
        <v>181.42</v>
      </c>
      <c r="H2759">
        <v>3</v>
      </c>
      <c r="I2759">
        <v>2</v>
      </c>
      <c r="J2759" t="s">
        <v>19</v>
      </c>
      <c r="K2759" t="s">
        <v>29</v>
      </c>
      <c r="L2759" t="s">
        <v>56</v>
      </c>
      <c r="M2759" t="s">
        <v>36</v>
      </c>
      <c r="N2759" t="s">
        <v>41</v>
      </c>
    </row>
    <row r="2760" spans="1:14" x14ac:dyDescent="0.3">
      <c r="A2760">
        <v>2759</v>
      </c>
      <c r="B2760" t="s">
        <v>50</v>
      </c>
      <c r="C2760" t="s">
        <v>403</v>
      </c>
      <c r="D2760" t="s">
        <v>247</v>
      </c>
      <c r="E2760" t="s">
        <v>236</v>
      </c>
      <c r="F2760" t="s">
        <v>27</v>
      </c>
      <c r="G2760">
        <v>227.12</v>
      </c>
      <c r="H2760">
        <v>3</v>
      </c>
      <c r="I2760">
        <v>0</v>
      </c>
      <c r="J2760" t="s">
        <v>35</v>
      </c>
      <c r="K2760" t="s">
        <v>99</v>
      </c>
      <c r="L2760" t="s">
        <v>56</v>
      </c>
      <c r="M2760" t="s">
        <v>22</v>
      </c>
      <c r="N2760" t="s">
        <v>45</v>
      </c>
    </row>
    <row r="2761" spans="1:14" x14ac:dyDescent="0.3">
      <c r="A2761">
        <v>2760</v>
      </c>
      <c r="B2761" t="s">
        <v>14</v>
      </c>
      <c r="C2761" t="s">
        <v>278</v>
      </c>
      <c r="D2761" t="s">
        <v>395</v>
      </c>
      <c r="E2761" t="s">
        <v>300</v>
      </c>
      <c r="F2761" t="s">
        <v>54</v>
      </c>
      <c r="G2761">
        <v>382.75</v>
      </c>
      <c r="H2761">
        <v>3</v>
      </c>
      <c r="I2761">
        <v>0</v>
      </c>
      <c r="J2761" t="s">
        <v>35</v>
      </c>
      <c r="K2761" t="s">
        <v>29</v>
      </c>
      <c r="L2761" t="s">
        <v>56</v>
      </c>
      <c r="M2761" t="s">
        <v>22</v>
      </c>
      <c r="N2761" t="s">
        <v>41</v>
      </c>
    </row>
    <row r="2762" spans="1:14" x14ac:dyDescent="0.3">
      <c r="A2762">
        <v>2761</v>
      </c>
      <c r="B2762" t="s">
        <v>31</v>
      </c>
      <c r="C2762" t="s">
        <v>38</v>
      </c>
      <c r="D2762" t="s">
        <v>287</v>
      </c>
      <c r="E2762" t="s">
        <v>38</v>
      </c>
      <c r="F2762" t="s">
        <v>49</v>
      </c>
      <c r="G2762">
        <v>109.82</v>
      </c>
      <c r="H2762">
        <v>2</v>
      </c>
      <c r="I2762">
        <v>0</v>
      </c>
      <c r="J2762" t="s">
        <v>28</v>
      </c>
      <c r="K2762" t="s">
        <v>66</v>
      </c>
      <c r="L2762" t="s">
        <v>70</v>
      </c>
      <c r="M2762" t="s">
        <v>22</v>
      </c>
      <c r="N2762" t="s">
        <v>41</v>
      </c>
    </row>
    <row r="2763" spans="1:14" x14ac:dyDescent="0.3">
      <c r="A2763">
        <v>2762</v>
      </c>
      <c r="B2763" t="s">
        <v>50</v>
      </c>
      <c r="C2763" t="s">
        <v>300</v>
      </c>
      <c r="D2763" t="s">
        <v>303</v>
      </c>
      <c r="E2763" t="s">
        <v>196</v>
      </c>
      <c r="F2763" t="s">
        <v>49</v>
      </c>
      <c r="G2763">
        <v>121.52</v>
      </c>
      <c r="H2763">
        <v>4</v>
      </c>
      <c r="I2763">
        <v>0</v>
      </c>
      <c r="J2763" t="s">
        <v>28</v>
      </c>
      <c r="K2763" t="s">
        <v>20</v>
      </c>
      <c r="L2763" t="s">
        <v>21</v>
      </c>
      <c r="M2763" t="s">
        <v>36</v>
      </c>
      <c r="N2763" t="s">
        <v>41</v>
      </c>
    </row>
    <row r="2764" spans="1:14" x14ac:dyDescent="0.3">
      <c r="A2764">
        <v>2763</v>
      </c>
      <c r="B2764" t="s">
        <v>31</v>
      </c>
      <c r="C2764" t="s">
        <v>111</v>
      </c>
      <c r="D2764" t="s">
        <v>351</v>
      </c>
      <c r="E2764" t="s">
        <v>212</v>
      </c>
      <c r="F2764" t="s">
        <v>27</v>
      </c>
      <c r="G2764">
        <v>139.13</v>
      </c>
      <c r="H2764">
        <v>1</v>
      </c>
      <c r="I2764">
        <v>1</v>
      </c>
      <c r="J2764" t="s">
        <v>19</v>
      </c>
      <c r="K2764" t="s">
        <v>99</v>
      </c>
      <c r="L2764" t="s">
        <v>21</v>
      </c>
      <c r="M2764" t="s">
        <v>36</v>
      </c>
      <c r="N2764" t="s">
        <v>23</v>
      </c>
    </row>
    <row r="2765" spans="1:14" x14ac:dyDescent="0.3">
      <c r="A2765">
        <v>2764</v>
      </c>
      <c r="B2765" t="s">
        <v>31</v>
      </c>
      <c r="C2765" t="s">
        <v>289</v>
      </c>
      <c r="D2765" t="s">
        <v>207</v>
      </c>
      <c r="E2765" t="s">
        <v>442</v>
      </c>
      <c r="F2765" t="s">
        <v>27</v>
      </c>
      <c r="G2765">
        <v>138.24</v>
      </c>
      <c r="H2765">
        <v>2</v>
      </c>
      <c r="I2765">
        <v>2</v>
      </c>
      <c r="J2765" t="s">
        <v>35</v>
      </c>
      <c r="K2765" t="s">
        <v>29</v>
      </c>
      <c r="L2765" t="s">
        <v>21</v>
      </c>
      <c r="M2765" t="s">
        <v>22</v>
      </c>
      <c r="N2765" t="s">
        <v>23</v>
      </c>
    </row>
    <row r="2766" spans="1:14" x14ac:dyDescent="0.3">
      <c r="A2766">
        <v>2765</v>
      </c>
      <c r="B2766" t="s">
        <v>50</v>
      </c>
      <c r="C2766" t="s">
        <v>147</v>
      </c>
      <c r="D2766" t="s">
        <v>170</v>
      </c>
      <c r="E2766" t="s">
        <v>65</v>
      </c>
      <c r="F2766" t="s">
        <v>49</v>
      </c>
      <c r="G2766">
        <v>117.6</v>
      </c>
      <c r="H2766">
        <v>3</v>
      </c>
      <c r="I2766">
        <v>0</v>
      </c>
      <c r="J2766" t="s">
        <v>28</v>
      </c>
      <c r="K2766" t="s">
        <v>66</v>
      </c>
      <c r="L2766" t="s">
        <v>21</v>
      </c>
      <c r="M2766" t="s">
        <v>36</v>
      </c>
      <c r="N2766" t="s">
        <v>41</v>
      </c>
    </row>
    <row r="2767" spans="1:14" x14ac:dyDescent="0.3">
      <c r="A2767">
        <v>2766</v>
      </c>
      <c r="B2767" t="s">
        <v>50</v>
      </c>
      <c r="C2767" t="s">
        <v>422</v>
      </c>
      <c r="D2767" t="s">
        <v>64</v>
      </c>
      <c r="E2767" t="s">
        <v>24</v>
      </c>
      <c r="F2767" t="s">
        <v>27</v>
      </c>
      <c r="G2767">
        <v>174.87</v>
      </c>
      <c r="H2767">
        <v>3</v>
      </c>
      <c r="I2767">
        <v>1</v>
      </c>
      <c r="J2767" t="s">
        <v>35</v>
      </c>
      <c r="K2767" t="s">
        <v>20</v>
      </c>
      <c r="L2767" t="s">
        <v>56</v>
      </c>
      <c r="M2767" t="s">
        <v>36</v>
      </c>
      <c r="N2767" t="s">
        <v>45</v>
      </c>
    </row>
    <row r="2768" spans="1:14" x14ac:dyDescent="0.3">
      <c r="A2768">
        <v>2767</v>
      </c>
      <c r="B2768" t="s">
        <v>14</v>
      </c>
      <c r="C2768" t="s">
        <v>151</v>
      </c>
      <c r="D2768" t="s">
        <v>86</v>
      </c>
      <c r="E2768" t="s">
        <v>42</v>
      </c>
      <c r="F2768" t="s">
        <v>49</v>
      </c>
      <c r="G2768">
        <v>73.12</v>
      </c>
      <c r="H2768">
        <v>2</v>
      </c>
      <c r="I2768">
        <v>1</v>
      </c>
      <c r="J2768" t="s">
        <v>28</v>
      </c>
      <c r="K2768" t="s">
        <v>20</v>
      </c>
      <c r="L2768" t="s">
        <v>21</v>
      </c>
      <c r="M2768" t="s">
        <v>22</v>
      </c>
      <c r="N2768" t="s">
        <v>41</v>
      </c>
    </row>
    <row r="2769" spans="1:14" x14ac:dyDescent="0.3">
      <c r="A2769">
        <v>2768</v>
      </c>
      <c r="B2769" t="s">
        <v>31</v>
      </c>
      <c r="C2769" t="s">
        <v>408</v>
      </c>
      <c r="D2769" t="s">
        <v>120</v>
      </c>
      <c r="E2769" t="s">
        <v>224</v>
      </c>
      <c r="F2769" t="s">
        <v>49</v>
      </c>
      <c r="G2769">
        <v>74.319999999999993</v>
      </c>
      <c r="H2769">
        <v>2</v>
      </c>
      <c r="I2769">
        <v>0</v>
      </c>
      <c r="J2769" t="s">
        <v>28</v>
      </c>
      <c r="K2769" t="s">
        <v>99</v>
      </c>
      <c r="L2769" t="s">
        <v>21</v>
      </c>
      <c r="M2769" t="s">
        <v>22</v>
      </c>
      <c r="N2769" t="s">
        <v>23</v>
      </c>
    </row>
    <row r="2770" spans="1:14" x14ac:dyDescent="0.3">
      <c r="A2770">
        <v>2769</v>
      </c>
      <c r="B2770" t="s">
        <v>14</v>
      </c>
      <c r="C2770" t="s">
        <v>451</v>
      </c>
      <c r="D2770" t="s">
        <v>389</v>
      </c>
      <c r="E2770" t="s">
        <v>76</v>
      </c>
      <c r="F2770" t="s">
        <v>49</v>
      </c>
      <c r="G2770">
        <v>121.83</v>
      </c>
      <c r="H2770">
        <v>1</v>
      </c>
      <c r="I2770">
        <v>3</v>
      </c>
      <c r="J2770" t="s">
        <v>19</v>
      </c>
      <c r="K2770" t="s">
        <v>99</v>
      </c>
      <c r="L2770" t="s">
        <v>21</v>
      </c>
      <c r="M2770" t="s">
        <v>36</v>
      </c>
      <c r="N2770" t="s">
        <v>41</v>
      </c>
    </row>
    <row r="2771" spans="1:14" x14ac:dyDescent="0.3">
      <c r="A2771">
        <v>2770</v>
      </c>
      <c r="B2771" t="s">
        <v>37</v>
      </c>
      <c r="C2771" t="s">
        <v>100</v>
      </c>
      <c r="D2771" t="s">
        <v>216</v>
      </c>
      <c r="E2771" t="s">
        <v>456</v>
      </c>
      <c r="F2771" t="s">
        <v>27</v>
      </c>
      <c r="G2771">
        <v>218.24</v>
      </c>
      <c r="H2771">
        <v>1</v>
      </c>
      <c r="I2771">
        <v>0</v>
      </c>
      <c r="J2771" t="s">
        <v>94</v>
      </c>
      <c r="K2771" t="s">
        <v>44</v>
      </c>
      <c r="L2771" t="s">
        <v>21</v>
      </c>
      <c r="M2771" t="s">
        <v>22</v>
      </c>
      <c r="N2771" t="s">
        <v>41</v>
      </c>
    </row>
    <row r="2772" spans="1:14" x14ac:dyDescent="0.3">
      <c r="A2772">
        <v>2771</v>
      </c>
      <c r="B2772" t="s">
        <v>14</v>
      </c>
      <c r="C2772" t="s">
        <v>86</v>
      </c>
      <c r="D2772" t="s">
        <v>302</v>
      </c>
      <c r="E2772" t="s">
        <v>146</v>
      </c>
      <c r="F2772" t="s">
        <v>18</v>
      </c>
      <c r="G2772">
        <v>252.28</v>
      </c>
      <c r="H2772">
        <v>4</v>
      </c>
      <c r="I2772">
        <v>0</v>
      </c>
      <c r="J2772" t="s">
        <v>35</v>
      </c>
      <c r="K2772" t="s">
        <v>99</v>
      </c>
      <c r="L2772" t="s">
        <v>21</v>
      </c>
      <c r="M2772" t="s">
        <v>36</v>
      </c>
      <c r="N2772" t="s">
        <v>41</v>
      </c>
    </row>
    <row r="2773" spans="1:14" x14ac:dyDescent="0.3">
      <c r="A2773">
        <v>2772</v>
      </c>
      <c r="B2773" t="s">
        <v>50</v>
      </c>
      <c r="C2773" t="s">
        <v>442</v>
      </c>
      <c r="D2773" t="s">
        <v>153</v>
      </c>
      <c r="E2773" t="s">
        <v>126</v>
      </c>
      <c r="F2773" t="s">
        <v>18</v>
      </c>
      <c r="G2773">
        <v>264.61</v>
      </c>
      <c r="H2773">
        <v>2</v>
      </c>
      <c r="I2773">
        <v>1</v>
      </c>
      <c r="J2773" t="s">
        <v>35</v>
      </c>
      <c r="K2773" t="s">
        <v>44</v>
      </c>
      <c r="L2773" t="s">
        <v>56</v>
      </c>
      <c r="M2773" t="s">
        <v>36</v>
      </c>
      <c r="N2773" t="s">
        <v>30</v>
      </c>
    </row>
    <row r="2774" spans="1:14" x14ac:dyDescent="0.3">
      <c r="A2774">
        <v>2773</v>
      </c>
      <c r="B2774" t="s">
        <v>31</v>
      </c>
      <c r="C2774" t="s">
        <v>131</v>
      </c>
      <c r="D2774" t="s">
        <v>115</v>
      </c>
      <c r="E2774" t="s">
        <v>261</v>
      </c>
      <c r="F2774" t="s">
        <v>54</v>
      </c>
      <c r="G2774">
        <v>361.98</v>
      </c>
      <c r="H2774">
        <v>2</v>
      </c>
      <c r="I2774">
        <v>0</v>
      </c>
      <c r="J2774" t="s">
        <v>19</v>
      </c>
      <c r="K2774" t="s">
        <v>44</v>
      </c>
      <c r="L2774" t="s">
        <v>56</v>
      </c>
      <c r="M2774" t="s">
        <v>36</v>
      </c>
      <c r="N2774" t="s">
        <v>30</v>
      </c>
    </row>
    <row r="2775" spans="1:14" x14ac:dyDescent="0.3">
      <c r="A2775">
        <v>2774</v>
      </c>
      <c r="B2775" t="s">
        <v>14</v>
      </c>
      <c r="C2775" t="s">
        <v>319</v>
      </c>
      <c r="D2775" t="s">
        <v>245</v>
      </c>
      <c r="E2775" t="s">
        <v>119</v>
      </c>
      <c r="F2775" t="s">
        <v>18</v>
      </c>
      <c r="G2775">
        <v>239.67</v>
      </c>
      <c r="H2775">
        <v>1</v>
      </c>
      <c r="I2775">
        <v>0</v>
      </c>
      <c r="J2775" t="s">
        <v>19</v>
      </c>
      <c r="K2775" t="s">
        <v>99</v>
      </c>
      <c r="L2775" t="s">
        <v>21</v>
      </c>
      <c r="M2775" t="s">
        <v>36</v>
      </c>
      <c r="N2775" t="s">
        <v>41</v>
      </c>
    </row>
    <row r="2776" spans="1:14" x14ac:dyDescent="0.3">
      <c r="A2776">
        <v>2775</v>
      </c>
      <c r="B2776" t="s">
        <v>50</v>
      </c>
      <c r="C2776" t="s">
        <v>207</v>
      </c>
      <c r="D2776" t="s">
        <v>411</v>
      </c>
      <c r="E2776" t="s">
        <v>397</v>
      </c>
      <c r="F2776" t="s">
        <v>49</v>
      </c>
      <c r="G2776">
        <v>119.75</v>
      </c>
      <c r="H2776">
        <v>1</v>
      </c>
      <c r="I2776">
        <v>0</v>
      </c>
      <c r="J2776" t="s">
        <v>35</v>
      </c>
      <c r="K2776" t="s">
        <v>29</v>
      </c>
      <c r="L2776" t="s">
        <v>21</v>
      </c>
      <c r="M2776" t="s">
        <v>36</v>
      </c>
      <c r="N2776" t="s">
        <v>41</v>
      </c>
    </row>
    <row r="2777" spans="1:14" x14ac:dyDescent="0.3">
      <c r="A2777">
        <v>2776</v>
      </c>
      <c r="B2777" t="s">
        <v>50</v>
      </c>
      <c r="C2777" t="s">
        <v>233</v>
      </c>
      <c r="D2777" t="s">
        <v>369</v>
      </c>
      <c r="E2777" t="s">
        <v>427</v>
      </c>
      <c r="F2777" t="s">
        <v>18</v>
      </c>
      <c r="G2777">
        <v>361</v>
      </c>
      <c r="H2777">
        <v>2</v>
      </c>
      <c r="I2777">
        <v>0</v>
      </c>
      <c r="J2777" t="s">
        <v>19</v>
      </c>
      <c r="K2777" t="s">
        <v>66</v>
      </c>
      <c r="L2777" t="s">
        <v>56</v>
      </c>
      <c r="M2777" t="s">
        <v>36</v>
      </c>
      <c r="N2777" t="s">
        <v>45</v>
      </c>
    </row>
    <row r="2778" spans="1:14" x14ac:dyDescent="0.3">
      <c r="A2778">
        <v>2777</v>
      </c>
      <c r="B2778" t="s">
        <v>50</v>
      </c>
      <c r="C2778" t="s">
        <v>143</v>
      </c>
      <c r="D2778" t="s">
        <v>426</v>
      </c>
      <c r="E2778" t="s">
        <v>342</v>
      </c>
      <c r="F2778" t="s">
        <v>49</v>
      </c>
      <c r="G2778">
        <v>125.46</v>
      </c>
      <c r="H2778">
        <v>3</v>
      </c>
      <c r="I2778">
        <v>2</v>
      </c>
      <c r="J2778" t="s">
        <v>28</v>
      </c>
      <c r="K2778" t="s">
        <v>29</v>
      </c>
      <c r="L2778" t="s">
        <v>56</v>
      </c>
      <c r="M2778" t="s">
        <v>36</v>
      </c>
      <c r="N2778" t="s">
        <v>41</v>
      </c>
    </row>
    <row r="2779" spans="1:14" x14ac:dyDescent="0.3">
      <c r="A2779">
        <v>2778</v>
      </c>
      <c r="B2779" t="s">
        <v>50</v>
      </c>
      <c r="C2779" t="s">
        <v>334</v>
      </c>
      <c r="D2779" t="s">
        <v>341</v>
      </c>
      <c r="E2779" t="s">
        <v>319</v>
      </c>
      <c r="F2779" t="s">
        <v>49</v>
      </c>
      <c r="G2779">
        <v>148.93</v>
      </c>
      <c r="H2779">
        <v>2</v>
      </c>
      <c r="I2779">
        <v>0</v>
      </c>
      <c r="J2779" t="s">
        <v>55</v>
      </c>
      <c r="K2779" t="s">
        <v>44</v>
      </c>
      <c r="L2779" t="s">
        <v>21</v>
      </c>
      <c r="M2779" t="s">
        <v>22</v>
      </c>
      <c r="N2779" t="s">
        <v>95</v>
      </c>
    </row>
    <row r="2780" spans="1:14" x14ac:dyDescent="0.3">
      <c r="A2780">
        <v>2779</v>
      </c>
      <c r="B2780" t="s">
        <v>14</v>
      </c>
      <c r="C2780" t="s">
        <v>315</v>
      </c>
      <c r="D2780" t="s">
        <v>142</v>
      </c>
      <c r="E2780" t="s">
        <v>34</v>
      </c>
      <c r="F2780" t="s">
        <v>49</v>
      </c>
      <c r="G2780">
        <v>128.5</v>
      </c>
      <c r="H2780">
        <v>2</v>
      </c>
      <c r="I2780">
        <v>0</v>
      </c>
      <c r="J2780" t="s">
        <v>28</v>
      </c>
      <c r="K2780" t="s">
        <v>29</v>
      </c>
      <c r="L2780" t="s">
        <v>21</v>
      </c>
      <c r="M2780" t="s">
        <v>22</v>
      </c>
      <c r="N2780" t="s">
        <v>95</v>
      </c>
    </row>
    <row r="2781" spans="1:14" x14ac:dyDescent="0.3">
      <c r="A2781">
        <v>2780</v>
      </c>
      <c r="B2781" t="s">
        <v>31</v>
      </c>
      <c r="C2781" t="s">
        <v>284</v>
      </c>
      <c r="D2781" t="s">
        <v>17</v>
      </c>
      <c r="E2781" t="s">
        <v>77</v>
      </c>
      <c r="F2781" t="s">
        <v>27</v>
      </c>
      <c r="G2781">
        <v>92.7</v>
      </c>
      <c r="H2781">
        <v>2</v>
      </c>
      <c r="I2781">
        <v>1</v>
      </c>
      <c r="J2781" t="s">
        <v>55</v>
      </c>
      <c r="K2781" t="s">
        <v>29</v>
      </c>
      <c r="L2781" t="s">
        <v>56</v>
      </c>
      <c r="M2781" t="s">
        <v>36</v>
      </c>
      <c r="N2781" t="s">
        <v>95</v>
      </c>
    </row>
    <row r="2782" spans="1:14" x14ac:dyDescent="0.3">
      <c r="A2782">
        <v>2781</v>
      </c>
      <c r="B2782" t="s">
        <v>31</v>
      </c>
      <c r="C2782" t="s">
        <v>373</v>
      </c>
      <c r="D2782" t="s">
        <v>241</v>
      </c>
      <c r="E2782" t="s">
        <v>311</v>
      </c>
      <c r="F2782" t="s">
        <v>18</v>
      </c>
      <c r="G2782">
        <v>140.37</v>
      </c>
      <c r="H2782">
        <v>2</v>
      </c>
      <c r="I2782">
        <v>0</v>
      </c>
      <c r="J2782" t="s">
        <v>35</v>
      </c>
      <c r="K2782" t="s">
        <v>66</v>
      </c>
      <c r="L2782" t="s">
        <v>60</v>
      </c>
      <c r="M2782" t="s">
        <v>36</v>
      </c>
      <c r="N2782" t="s">
        <v>41</v>
      </c>
    </row>
    <row r="2783" spans="1:14" x14ac:dyDescent="0.3">
      <c r="A2783">
        <v>2782</v>
      </c>
      <c r="B2783" t="s">
        <v>37</v>
      </c>
      <c r="C2783" t="s">
        <v>172</v>
      </c>
      <c r="D2783" t="s">
        <v>135</v>
      </c>
      <c r="E2783" t="s">
        <v>106</v>
      </c>
      <c r="F2783" t="s">
        <v>49</v>
      </c>
      <c r="G2783">
        <v>128.97999999999999</v>
      </c>
      <c r="H2783">
        <v>2</v>
      </c>
      <c r="I2783">
        <v>2</v>
      </c>
      <c r="J2783" t="s">
        <v>19</v>
      </c>
      <c r="K2783" t="s">
        <v>99</v>
      </c>
      <c r="L2783" t="s">
        <v>21</v>
      </c>
      <c r="M2783" t="s">
        <v>22</v>
      </c>
      <c r="N2783" t="s">
        <v>41</v>
      </c>
    </row>
    <row r="2784" spans="1:14" x14ac:dyDescent="0.3">
      <c r="A2784">
        <v>2783</v>
      </c>
      <c r="B2784" t="s">
        <v>37</v>
      </c>
      <c r="C2784" t="s">
        <v>286</v>
      </c>
      <c r="D2784" t="s">
        <v>146</v>
      </c>
      <c r="E2784" t="s">
        <v>166</v>
      </c>
      <c r="F2784" t="s">
        <v>49</v>
      </c>
      <c r="G2784">
        <v>112.52</v>
      </c>
      <c r="H2784">
        <v>1</v>
      </c>
      <c r="I2784">
        <v>0</v>
      </c>
      <c r="J2784" t="s">
        <v>19</v>
      </c>
      <c r="K2784" t="s">
        <v>99</v>
      </c>
      <c r="L2784" t="s">
        <v>21</v>
      </c>
      <c r="M2784" t="s">
        <v>36</v>
      </c>
      <c r="N2784" t="s">
        <v>45</v>
      </c>
    </row>
    <row r="2785" spans="1:14" x14ac:dyDescent="0.3">
      <c r="A2785">
        <v>2784</v>
      </c>
      <c r="B2785" t="s">
        <v>14</v>
      </c>
      <c r="C2785" t="s">
        <v>108</v>
      </c>
      <c r="D2785" t="s">
        <v>220</v>
      </c>
      <c r="E2785" t="s">
        <v>266</v>
      </c>
      <c r="F2785" t="s">
        <v>49</v>
      </c>
      <c r="G2785">
        <v>67.989999999999995</v>
      </c>
      <c r="H2785">
        <v>3</v>
      </c>
      <c r="I2785">
        <v>0</v>
      </c>
      <c r="J2785" t="s">
        <v>28</v>
      </c>
      <c r="K2785" t="s">
        <v>29</v>
      </c>
      <c r="L2785" t="s">
        <v>56</v>
      </c>
      <c r="M2785" t="s">
        <v>36</v>
      </c>
      <c r="N2785" t="s">
        <v>41</v>
      </c>
    </row>
    <row r="2786" spans="1:14" x14ac:dyDescent="0.3">
      <c r="A2786">
        <v>2785</v>
      </c>
      <c r="B2786" t="s">
        <v>37</v>
      </c>
      <c r="C2786" t="s">
        <v>52</v>
      </c>
      <c r="D2786" t="s">
        <v>346</v>
      </c>
      <c r="E2786" t="s">
        <v>122</v>
      </c>
      <c r="F2786" t="s">
        <v>27</v>
      </c>
      <c r="G2786">
        <v>185.44</v>
      </c>
      <c r="H2786">
        <v>1</v>
      </c>
      <c r="I2786">
        <v>0</v>
      </c>
      <c r="J2786" t="s">
        <v>19</v>
      </c>
      <c r="K2786" t="s">
        <v>29</v>
      </c>
      <c r="L2786" t="s">
        <v>70</v>
      </c>
      <c r="M2786" t="s">
        <v>22</v>
      </c>
      <c r="N2786" t="s">
        <v>23</v>
      </c>
    </row>
    <row r="2787" spans="1:14" x14ac:dyDescent="0.3">
      <c r="A2787">
        <v>2786</v>
      </c>
      <c r="B2787" t="s">
        <v>37</v>
      </c>
      <c r="C2787" t="s">
        <v>227</v>
      </c>
      <c r="D2787" t="s">
        <v>247</v>
      </c>
      <c r="E2787" t="s">
        <v>370</v>
      </c>
      <c r="F2787" t="s">
        <v>49</v>
      </c>
      <c r="G2787">
        <v>139.16999999999999</v>
      </c>
      <c r="H2787">
        <v>1</v>
      </c>
      <c r="I2787">
        <v>0</v>
      </c>
      <c r="J2787" t="s">
        <v>28</v>
      </c>
      <c r="K2787" t="s">
        <v>44</v>
      </c>
      <c r="L2787" t="s">
        <v>60</v>
      </c>
      <c r="M2787" t="s">
        <v>22</v>
      </c>
      <c r="N2787" t="s">
        <v>41</v>
      </c>
    </row>
    <row r="2788" spans="1:14" x14ac:dyDescent="0.3">
      <c r="A2788">
        <v>2787</v>
      </c>
      <c r="B2788" t="s">
        <v>50</v>
      </c>
      <c r="C2788" t="s">
        <v>388</v>
      </c>
      <c r="D2788" t="s">
        <v>285</v>
      </c>
      <c r="E2788" t="s">
        <v>79</v>
      </c>
      <c r="F2788" t="s">
        <v>49</v>
      </c>
      <c r="G2788">
        <v>149.86000000000001</v>
      </c>
      <c r="H2788">
        <v>2</v>
      </c>
      <c r="I2788">
        <v>0</v>
      </c>
      <c r="J2788" t="s">
        <v>55</v>
      </c>
      <c r="K2788" t="s">
        <v>44</v>
      </c>
      <c r="L2788" t="s">
        <v>56</v>
      </c>
      <c r="M2788" t="s">
        <v>36</v>
      </c>
      <c r="N2788" t="s">
        <v>41</v>
      </c>
    </row>
    <row r="2789" spans="1:14" x14ac:dyDescent="0.3">
      <c r="A2789">
        <v>2788</v>
      </c>
      <c r="B2789" t="s">
        <v>50</v>
      </c>
      <c r="C2789" t="s">
        <v>61</v>
      </c>
      <c r="D2789" t="s">
        <v>170</v>
      </c>
      <c r="E2789" t="s">
        <v>208</v>
      </c>
      <c r="F2789" t="s">
        <v>49</v>
      </c>
      <c r="G2789">
        <v>92.99</v>
      </c>
      <c r="H2789">
        <v>2</v>
      </c>
      <c r="I2789">
        <v>1</v>
      </c>
      <c r="J2789" t="s">
        <v>35</v>
      </c>
      <c r="K2789" t="s">
        <v>20</v>
      </c>
      <c r="L2789" t="s">
        <v>21</v>
      </c>
      <c r="M2789" t="s">
        <v>36</v>
      </c>
      <c r="N2789" t="s">
        <v>41</v>
      </c>
    </row>
    <row r="2790" spans="1:14" x14ac:dyDescent="0.3">
      <c r="A2790">
        <v>2789</v>
      </c>
      <c r="B2790" t="s">
        <v>14</v>
      </c>
      <c r="C2790" t="s">
        <v>303</v>
      </c>
      <c r="D2790" t="s">
        <v>388</v>
      </c>
      <c r="E2790" t="s">
        <v>51</v>
      </c>
      <c r="F2790" t="s">
        <v>49</v>
      </c>
      <c r="G2790">
        <v>105.28</v>
      </c>
      <c r="H2790">
        <v>3</v>
      </c>
      <c r="I2790">
        <v>1</v>
      </c>
      <c r="J2790" t="s">
        <v>35</v>
      </c>
      <c r="K2790" t="s">
        <v>29</v>
      </c>
      <c r="L2790" t="s">
        <v>21</v>
      </c>
      <c r="M2790" t="s">
        <v>22</v>
      </c>
      <c r="N2790" t="s">
        <v>23</v>
      </c>
    </row>
    <row r="2791" spans="1:14" x14ac:dyDescent="0.3">
      <c r="A2791">
        <v>2790</v>
      </c>
      <c r="B2791" t="s">
        <v>37</v>
      </c>
      <c r="C2791" t="s">
        <v>322</v>
      </c>
      <c r="D2791" t="s">
        <v>334</v>
      </c>
      <c r="E2791" t="s">
        <v>120</v>
      </c>
      <c r="F2791" t="s">
        <v>49</v>
      </c>
      <c r="G2791">
        <v>147.32</v>
      </c>
      <c r="H2791">
        <v>4</v>
      </c>
      <c r="I2791">
        <v>0</v>
      </c>
      <c r="J2791" t="s">
        <v>35</v>
      </c>
      <c r="K2791" t="s">
        <v>29</v>
      </c>
      <c r="L2791" t="s">
        <v>21</v>
      </c>
      <c r="M2791" t="s">
        <v>22</v>
      </c>
      <c r="N2791" t="s">
        <v>41</v>
      </c>
    </row>
    <row r="2792" spans="1:14" x14ac:dyDescent="0.3">
      <c r="A2792">
        <v>2791</v>
      </c>
      <c r="B2792" t="s">
        <v>50</v>
      </c>
      <c r="C2792" t="s">
        <v>160</v>
      </c>
      <c r="D2792" t="s">
        <v>104</v>
      </c>
      <c r="E2792" t="s">
        <v>379</v>
      </c>
      <c r="F2792" t="s">
        <v>49</v>
      </c>
      <c r="G2792">
        <v>130.74</v>
      </c>
      <c r="H2792">
        <v>4</v>
      </c>
      <c r="I2792">
        <v>0</v>
      </c>
      <c r="J2792" t="s">
        <v>19</v>
      </c>
      <c r="K2792" t="s">
        <v>20</v>
      </c>
      <c r="L2792" t="s">
        <v>70</v>
      </c>
      <c r="M2792" t="s">
        <v>36</v>
      </c>
      <c r="N2792" t="s">
        <v>41</v>
      </c>
    </row>
    <row r="2793" spans="1:14" x14ac:dyDescent="0.3">
      <c r="A2793">
        <v>2792</v>
      </c>
      <c r="B2793" t="s">
        <v>37</v>
      </c>
      <c r="C2793" t="s">
        <v>42</v>
      </c>
      <c r="D2793" t="s">
        <v>143</v>
      </c>
      <c r="E2793" t="s">
        <v>423</v>
      </c>
      <c r="F2793" t="s">
        <v>49</v>
      </c>
      <c r="G2793">
        <v>70.430000000000007</v>
      </c>
      <c r="H2793">
        <v>3</v>
      </c>
      <c r="I2793">
        <v>0</v>
      </c>
      <c r="J2793" t="s">
        <v>19</v>
      </c>
      <c r="K2793" t="s">
        <v>20</v>
      </c>
      <c r="L2793" t="s">
        <v>60</v>
      </c>
      <c r="M2793" t="s">
        <v>36</v>
      </c>
      <c r="N2793" t="s">
        <v>41</v>
      </c>
    </row>
    <row r="2794" spans="1:14" x14ac:dyDescent="0.3">
      <c r="A2794">
        <v>2793</v>
      </c>
      <c r="B2794" t="s">
        <v>50</v>
      </c>
      <c r="C2794" t="s">
        <v>227</v>
      </c>
      <c r="D2794" t="s">
        <v>110</v>
      </c>
      <c r="E2794" t="s">
        <v>112</v>
      </c>
      <c r="F2794" t="s">
        <v>54</v>
      </c>
      <c r="G2794">
        <v>435.54</v>
      </c>
      <c r="H2794">
        <v>1</v>
      </c>
      <c r="I2794">
        <v>0</v>
      </c>
      <c r="J2794" t="s">
        <v>28</v>
      </c>
      <c r="K2794" t="s">
        <v>29</v>
      </c>
      <c r="L2794" t="s">
        <v>21</v>
      </c>
      <c r="M2794" t="s">
        <v>36</v>
      </c>
      <c r="N2794" t="s">
        <v>23</v>
      </c>
    </row>
    <row r="2795" spans="1:14" x14ac:dyDescent="0.3">
      <c r="A2795">
        <v>2794</v>
      </c>
      <c r="B2795" t="s">
        <v>31</v>
      </c>
      <c r="C2795" t="s">
        <v>373</v>
      </c>
      <c r="D2795" t="s">
        <v>150</v>
      </c>
      <c r="E2795" t="s">
        <v>346</v>
      </c>
      <c r="F2795" t="s">
        <v>54</v>
      </c>
      <c r="G2795">
        <v>388.9</v>
      </c>
      <c r="H2795">
        <v>2</v>
      </c>
      <c r="I2795">
        <v>2</v>
      </c>
      <c r="J2795" t="s">
        <v>19</v>
      </c>
      <c r="K2795" t="s">
        <v>66</v>
      </c>
      <c r="L2795" t="s">
        <v>21</v>
      </c>
      <c r="M2795" t="s">
        <v>22</v>
      </c>
      <c r="N2795" t="s">
        <v>23</v>
      </c>
    </row>
    <row r="2796" spans="1:14" x14ac:dyDescent="0.3">
      <c r="A2796">
        <v>2795</v>
      </c>
      <c r="B2796" t="s">
        <v>14</v>
      </c>
      <c r="C2796" t="s">
        <v>302</v>
      </c>
      <c r="D2796" t="s">
        <v>424</v>
      </c>
      <c r="E2796" t="s">
        <v>426</v>
      </c>
      <c r="F2796" t="s">
        <v>18</v>
      </c>
      <c r="G2796">
        <v>161.63999999999999</v>
      </c>
      <c r="H2796">
        <v>1</v>
      </c>
      <c r="I2796">
        <v>0</v>
      </c>
      <c r="J2796" t="s">
        <v>35</v>
      </c>
      <c r="K2796" t="s">
        <v>20</v>
      </c>
      <c r="L2796" t="s">
        <v>56</v>
      </c>
      <c r="M2796" t="s">
        <v>22</v>
      </c>
      <c r="N2796" t="s">
        <v>95</v>
      </c>
    </row>
    <row r="2797" spans="1:14" x14ac:dyDescent="0.3">
      <c r="A2797">
        <v>2796</v>
      </c>
      <c r="B2797" t="s">
        <v>50</v>
      </c>
      <c r="C2797" t="s">
        <v>402</v>
      </c>
      <c r="D2797" t="s">
        <v>210</v>
      </c>
      <c r="E2797" t="s">
        <v>203</v>
      </c>
      <c r="F2797" t="s">
        <v>49</v>
      </c>
      <c r="G2797">
        <v>115.98</v>
      </c>
      <c r="H2797">
        <v>1</v>
      </c>
      <c r="I2797">
        <v>0</v>
      </c>
      <c r="J2797" t="s">
        <v>35</v>
      </c>
      <c r="K2797" t="s">
        <v>66</v>
      </c>
      <c r="L2797" t="s">
        <v>21</v>
      </c>
      <c r="M2797" t="s">
        <v>36</v>
      </c>
      <c r="N2797" t="s">
        <v>30</v>
      </c>
    </row>
    <row r="2798" spans="1:14" x14ac:dyDescent="0.3">
      <c r="A2798">
        <v>2797</v>
      </c>
      <c r="B2798" t="s">
        <v>50</v>
      </c>
      <c r="C2798" t="s">
        <v>280</v>
      </c>
      <c r="D2798" t="s">
        <v>267</v>
      </c>
      <c r="E2798" t="s">
        <v>226</v>
      </c>
      <c r="F2798" t="s">
        <v>18</v>
      </c>
      <c r="G2798">
        <v>243.3</v>
      </c>
      <c r="H2798">
        <v>4</v>
      </c>
      <c r="I2798">
        <v>0</v>
      </c>
      <c r="J2798" t="s">
        <v>94</v>
      </c>
      <c r="K2798" t="s">
        <v>44</v>
      </c>
      <c r="L2798" t="s">
        <v>56</v>
      </c>
      <c r="M2798" t="s">
        <v>22</v>
      </c>
      <c r="N2798" t="s">
        <v>41</v>
      </c>
    </row>
    <row r="2799" spans="1:14" x14ac:dyDescent="0.3">
      <c r="A2799">
        <v>2798</v>
      </c>
      <c r="B2799" t="s">
        <v>50</v>
      </c>
      <c r="C2799" t="s">
        <v>203</v>
      </c>
      <c r="D2799" t="s">
        <v>204</v>
      </c>
      <c r="E2799" t="s">
        <v>230</v>
      </c>
      <c r="F2799" t="s">
        <v>18</v>
      </c>
      <c r="G2799">
        <v>217.82</v>
      </c>
      <c r="H2799">
        <v>2</v>
      </c>
      <c r="I2799">
        <v>2</v>
      </c>
      <c r="J2799" t="s">
        <v>35</v>
      </c>
      <c r="K2799" t="s">
        <v>29</v>
      </c>
      <c r="L2799" t="s">
        <v>21</v>
      </c>
      <c r="M2799" t="s">
        <v>36</v>
      </c>
      <c r="N2799" t="s">
        <v>41</v>
      </c>
    </row>
    <row r="2800" spans="1:14" x14ac:dyDescent="0.3">
      <c r="A2800">
        <v>2799</v>
      </c>
      <c r="B2800" t="s">
        <v>37</v>
      </c>
      <c r="C2800" t="s">
        <v>400</v>
      </c>
      <c r="D2800" t="s">
        <v>219</v>
      </c>
      <c r="E2800" t="s">
        <v>333</v>
      </c>
      <c r="F2800" t="s">
        <v>18</v>
      </c>
      <c r="G2800">
        <v>245.13</v>
      </c>
      <c r="H2800">
        <v>2</v>
      </c>
      <c r="I2800">
        <v>0</v>
      </c>
      <c r="J2800" t="s">
        <v>19</v>
      </c>
      <c r="K2800" t="s">
        <v>66</v>
      </c>
      <c r="L2800" t="s">
        <v>21</v>
      </c>
      <c r="M2800" t="s">
        <v>22</v>
      </c>
      <c r="N2800" t="s">
        <v>23</v>
      </c>
    </row>
    <row r="2801" spans="1:14" x14ac:dyDescent="0.3">
      <c r="A2801">
        <v>2800</v>
      </c>
      <c r="B2801" t="s">
        <v>31</v>
      </c>
      <c r="C2801" t="s">
        <v>123</v>
      </c>
      <c r="D2801" t="s">
        <v>421</v>
      </c>
      <c r="E2801" t="s">
        <v>310</v>
      </c>
      <c r="F2801" t="s">
        <v>27</v>
      </c>
      <c r="G2801">
        <v>135.12</v>
      </c>
      <c r="H2801">
        <v>1</v>
      </c>
      <c r="I2801">
        <v>2</v>
      </c>
      <c r="J2801" t="s">
        <v>94</v>
      </c>
      <c r="K2801" t="s">
        <v>20</v>
      </c>
      <c r="L2801" t="s">
        <v>21</v>
      </c>
      <c r="M2801" t="s">
        <v>36</v>
      </c>
      <c r="N2801" t="s">
        <v>41</v>
      </c>
    </row>
    <row r="2802" spans="1:14" x14ac:dyDescent="0.3">
      <c r="A2802">
        <v>2801</v>
      </c>
      <c r="B2802" t="s">
        <v>31</v>
      </c>
      <c r="C2802" t="s">
        <v>75</v>
      </c>
      <c r="D2802" t="s">
        <v>323</v>
      </c>
      <c r="E2802" t="s">
        <v>73</v>
      </c>
      <c r="F2802" t="s">
        <v>49</v>
      </c>
      <c r="G2802">
        <v>62.35</v>
      </c>
      <c r="H2802">
        <v>4</v>
      </c>
      <c r="I2802">
        <v>0</v>
      </c>
      <c r="J2802" t="s">
        <v>28</v>
      </c>
      <c r="K2802" t="s">
        <v>29</v>
      </c>
      <c r="L2802" t="s">
        <v>21</v>
      </c>
      <c r="M2802" t="s">
        <v>36</v>
      </c>
      <c r="N2802" t="s">
        <v>95</v>
      </c>
    </row>
    <row r="2803" spans="1:14" x14ac:dyDescent="0.3">
      <c r="A2803">
        <v>2802</v>
      </c>
      <c r="B2803" t="s">
        <v>14</v>
      </c>
      <c r="C2803" t="s">
        <v>340</v>
      </c>
      <c r="D2803" t="s">
        <v>285</v>
      </c>
      <c r="E2803" t="s">
        <v>32</v>
      </c>
      <c r="F2803" t="s">
        <v>18</v>
      </c>
      <c r="G2803">
        <v>207.02</v>
      </c>
      <c r="H2803">
        <v>2</v>
      </c>
      <c r="I2803">
        <v>0</v>
      </c>
      <c r="J2803" t="s">
        <v>28</v>
      </c>
      <c r="K2803" t="s">
        <v>66</v>
      </c>
      <c r="L2803" t="s">
        <v>21</v>
      </c>
      <c r="M2803" t="s">
        <v>36</v>
      </c>
      <c r="N2803" t="s">
        <v>23</v>
      </c>
    </row>
    <row r="2804" spans="1:14" x14ac:dyDescent="0.3">
      <c r="A2804">
        <v>2803</v>
      </c>
      <c r="B2804" t="s">
        <v>14</v>
      </c>
      <c r="C2804" t="s">
        <v>169</v>
      </c>
      <c r="D2804" t="s">
        <v>163</v>
      </c>
      <c r="E2804" t="s">
        <v>128</v>
      </c>
      <c r="F2804" t="s">
        <v>49</v>
      </c>
      <c r="G2804">
        <v>92.89</v>
      </c>
      <c r="H2804">
        <v>2</v>
      </c>
      <c r="I2804">
        <v>0</v>
      </c>
      <c r="J2804" t="s">
        <v>35</v>
      </c>
      <c r="K2804" t="s">
        <v>99</v>
      </c>
      <c r="L2804" t="s">
        <v>21</v>
      </c>
      <c r="M2804" t="s">
        <v>36</v>
      </c>
      <c r="N2804" t="s">
        <v>41</v>
      </c>
    </row>
    <row r="2805" spans="1:14" x14ac:dyDescent="0.3">
      <c r="A2805">
        <v>2804</v>
      </c>
      <c r="B2805" t="s">
        <v>37</v>
      </c>
      <c r="C2805" t="s">
        <v>136</v>
      </c>
      <c r="D2805" t="s">
        <v>321</v>
      </c>
      <c r="E2805" t="s">
        <v>407</v>
      </c>
      <c r="F2805" t="s">
        <v>27</v>
      </c>
      <c r="G2805">
        <v>202.41</v>
      </c>
      <c r="H2805">
        <v>3</v>
      </c>
      <c r="I2805">
        <v>0</v>
      </c>
      <c r="J2805" t="s">
        <v>19</v>
      </c>
      <c r="K2805" t="s">
        <v>29</v>
      </c>
      <c r="L2805" t="s">
        <v>56</v>
      </c>
      <c r="M2805" t="s">
        <v>36</v>
      </c>
      <c r="N2805" t="s">
        <v>41</v>
      </c>
    </row>
    <row r="2806" spans="1:14" x14ac:dyDescent="0.3">
      <c r="A2806">
        <v>2805</v>
      </c>
      <c r="B2806" t="s">
        <v>37</v>
      </c>
      <c r="C2806" t="s">
        <v>186</v>
      </c>
      <c r="D2806" t="s">
        <v>456</v>
      </c>
      <c r="E2806" t="s">
        <v>336</v>
      </c>
      <c r="F2806" t="s">
        <v>49</v>
      </c>
      <c r="G2806">
        <v>108.36</v>
      </c>
      <c r="H2806">
        <v>2</v>
      </c>
      <c r="I2806">
        <v>0</v>
      </c>
      <c r="J2806" t="s">
        <v>35</v>
      </c>
      <c r="K2806" t="s">
        <v>29</v>
      </c>
      <c r="L2806" t="s">
        <v>21</v>
      </c>
      <c r="M2806" t="s">
        <v>36</v>
      </c>
      <c r="N2806" t="s">
        <v>45</v>
      </c>
    </row>
    <row r="2807" spans="1:14" x14ac:dyDescent="0.3">
      <c r="A2807">
        <v>2806</v>
      </c>
      <c r="B2807" t="s">
        <v>50</v>
      </c>
      <c r="C2807" t="s">
        <v>114</v>
      </c>
      <c r="D2807" t="s">
        <v>258</v>
      </c>
      <c r="E2807" t="s">
        <v>101</v>
      </c>
      <c r="F2807" t="s">
        <v>27</v>
      </c>
      <c r="G2807">
        <v>235.02</v>
      </c>
      <c r="H2807">
        <v>2</v>
      </c>
      <c r="I2807">
        <v>0</v>
      </c>
      <c r="J2807" t="s">
        <v>28</v>
      </c>
      <c r="K2807" t="s">
        <v>99</v>
      </c>
      <c r="L2807" t="s">
        <v>21</v>
      </c>
      <c r="M2807" t="s">
        <v>22</v>
      </c>
      <c r="N2807" t="s">
        <v>23</v>
      </c>
    </row>
    <row r="2808" spans="1:14" x14ac:dyDescent="0.3">
      <c r="A2808">
        <v>2807</v>
      </c>
      <c r="B2808" t="s">
        <v>37</v>
      </c>
      <c r="C2808" t="s">
        <v>334</v>
      </c>
      <c r="D2808" t="s">
        <v>132</v>
      </c>
      <c r="E2808" t="s">
        <v>120</v>
      </c>
      <c r="F2808" t="s">
        <v>49</v>
      </c>
      <c r="G2808">
        <v>93.34</v>
      </c>
      <c r="H2808">
        <v>4</v>
      </c>
      <c r="I2808">
        <v>0</v>
      </c>
      <c r="J2808" t="s">
        <v>55</v>
      </c>
      <c r="K2808" t="s">
        <v>99</v>
      </c>
      <c r="L2808" t="s">
        <v>21</v>
      </c>
      <c r="M2808" t="s">
        <v>36</v>
      </c>
      <c r="N2808" t="s">
        <v>45</v>
      </c>
    </row>
    <row r="2809" spans="1:14" x14ac:dyDescent="0.3">
      <c r="A2809">
        <v>2808</v>
      </c>
      <c r="B2809" t="s">
        <v>37</v>
      </c>
      <c r="C2809" t="s">
        <v>305</v>
      </c>
      <c r="D2809" t="s">
        <v>152</v>
      </c>
      <c r="E2809" t="s">
        <v>274</v>
      </c>
      <c r="F2809" t="s">
        <v>27</v>
      </c>
      <c r="G2809">
        <v>143.93</v>
      </c>
      <c r="H2809">
        <v>3</v>
      </c>
      <c r="I2809">
        <v>0</v>
      </c>
      <c r="J2809" t="s">
        <v>19</v>
      </c>
      <c r="K2809" t="s">
        <v>44</v>
      </c>
      <c r="L2809" t="s">
        <v>21</v>
      </c>
      <c r="M2809" t="s">
        <v>22</v>
      </c>
      <c r="N2809" t="s">
        <v>23</v>
      </c>
    </row>
    <row r="2810" spans="1:14" x14ac:dyDescent="0.3">
      <c r="A2810">
        <v>2809</v>
      </c>
      <c r="B2810" t="s">
        <v>31</v>
      </c>
      <c r="C2810" t="s">
        <v>126</v>
      </c>
      <c r="D2810" t="s">
        <v>376</v>
      </c>
      <c r="E2810" t="s">
        <v>93</v>
      </c>
      <c r="F2810" t="s">
        <v>54</v>
      </c>
      <c r="G2810">
        <v>239.9</v>
      </c>
      <c r="H2810">
        <v>2</v>
      </c>
      <c r="I2810">
        <v>1</v>
      </c>
      <c r="J2810" t="s">
        <v>94</v>
      </c>
      <c r="K2810" t="s">
        <v>99</v>
      </c>
      <c r="L2810" t="s">
        <v>60</v>
      </c>
      <c r="M2810" t="s">
        <v>36</v>
      </c>
      <c r="N2810" t="s">
        <v>41</v>
      </c>
    </row>
    <row r="2811" spans="1:14" x14ac:dyDescent="0.3">
      <c r="A2811">
        <v>2810</v>
      </c>
      <c r="B2811" t="s">
        <v>37</v>
      </c>
      <c r="C2811" t="s">
        <v>150</v>
      </c>
      <c r="D2811" t="s">
        <v>298</v>
      </c>
      <c r="E2811" t="s">
        <v>346</v>
      </c>
      <c r="F2811" t="s">
        <v>49</v>
      </c>
      <c r="G2811">
        <v>99.4</v>
      </c>
      <c r="H2811">
        <v>2</v>
      </c>
      <c r="I2811">
        <v>0</v>
      </c>
      <c r="J2811" t="s">
        <v>35</v>
      </c>
      <c r="K2811" t="s">
        <v>99</v>
      </c>
      <c r="L2811" t="s">
        <v>56</v>
      </c>
      <c r="M2811" t="s">
        <v>36</v>
      </c>
      <c r="N2811" t="s">
        <v>41</v>
      </c>
    </row>
    <row r="2812" spans="1:14" x14ac:dyDescent="0.3">
      <c r="A2812">
        <v>2811</v>
      </c>
      <c r="B2812" t="s">
        <v>14</v>
      </c>
      <c r="C2812" t="s">
        <v>415</v>
      </c>
      <c r="D2812" t="s">
        <v>178</v>
      </c>
      <c r="E2812" t="s">
        <v>236</v>
      </c>
      <c r="F2812" t="s">
        <v>18</v>
      </c>
      <c r="G2812">
        <v>190.42</v>
      </c>
      <c r="H2812">
        <v>4</v>
      </c>
      <c r="I2812">
        <v>0</v>
      </c>
      <c r="J2812" t="s">
        <v>55</v>
      </c>
      <c r="K2812" t="s">
        <v>99</v>
      </c>
      <c r="L2812" t="s">
        <v>56</v>
      </c>
      <c r="M2812" t="s">
        <v>36</v>
      </c>
      <c r="N2812" t="s">
        <v>41</v>
      </c>
    </row>
    <row r="2813" spans="1:14" x14ac:dyDescent="0.3">
      <c r="A2813">
        <v>2812</v>
      </c>
      <c r="B2813" t="s">
        <v>50</v>
      </c>
      <c r="C2813" t="s">
        <v>352</v>
      </c>
      <c r="D2813" t="s">
        <v>341</v>
      </c>
      <c r="E2813" t="s">
        <v>191</v>
      </c>
      <c r="F2813" t="s">
        <v>54</v>
      </c>
      <c r="G2813">
        <v>354.69</v>
      </c>
      <c r="H2813">
        <v>3</v>
      </c>
      <c r="I2813">
        <v>0</v>
      </c>
      <c r="J2813" t="s">
        <v>28</v>
      </c>
      <c r="K2813" t="s">
        <v>29</v>
      </c>
      <c r="L2813" t="s">
        <v>21</v>
      </c>
      <c r="M2813" t="s">
        <v>22</v>
      </c>
      <c r="N2813" t="s">
        <v>41</v>
      </c>
    </row>
    <row r="2814" spans="1:14" x14ac:dyDescent="0.3">
      <c r="A2814">
        <v>2813</v>
      </c>
      <c r="B2814" t="s">
        <v>50</v>
      </c>
      <c r="C2814" t="s">
        <v>59</v>
      </c>
      <c r="D2814" t="s">
        <v>461</v>
      </c>
      <c r="E2814" t="s">
        <v>238</v>
      </c>
      <c r="F2814" t="s">
        <v>54</v>
      </c>
      <c r="G2814">
        <v>330.28</v>
      </c>
      <c r="H2814">
        <v>1</v>
      </c>
      <c r="I2814">
        <v>1</v>
      </c>
      <c r="J2814" t="s">
        <v>55</v>
      </c>
      <c r="K2814" t="s">
        <v>20</v>
      </c>
      <c r="L2814" t="s">
        <v>60</v>
      </c>
      <c r="M2814" t="s">
        <v>36</v>
      </c>
      <c r="N2814" t="s">
        <v>23</v>
      </c>
    </row>
    <row r="2815" spans="1:14" x14ac:dyDescent="0.3">
      <c r="A2815">
        <v>2814</v>
      </c>
      <c r="B2815" t="s">
        <v>31</v>
      </c>
      <c r="C2815" t="s">
        <v>164</v>
      </c>
      <c r="D2815" t="s">
        <v>137</v>
      </c>
      <c r="E2815" t="s">
        <v>82</v>
      </c>
      <c r="F2815" t="s">
        <v>49</v>
      </c>
      <c r="G2815">
        <v>87.6</v>
      </c>
      <c r="H2815">
        <v>2</v>
      </c>
      <c r="I2815">
        <v>0</v>
      </c>
      <c r="J2815" t="s">
        <v>19</v>
      </c>
      <c r="K2815" t="s">
        <v>99</v>
      </c>
      <c r="L2815" t="s">
        <v>21</v>
      </c>
      <c r="M2815" t="s">
        <v>22</v>
      </c>
      <c r="N2815" t="s">
        <v>30</v>
      </c>
    </row>
    <row r="2816" spans="1:14" x14ac:dyDescent="0.3">
      <c r="A2816">
        <v>2815</v>
      </c>
      <c r="B2816" t="s">
        <v>50</v>
      </c>
      <c r="C2816" t="s">
        <v>284</v>
      </c>
      <c r="D2816" t="s">
        <v>26</v>
      </c>
      <c r="E2816" t="s">
        <v>146</v>
      </c>
      <c r="F2816" t="s">
        <v>49</v>
      </c>
      <c r="G2816">
        <v>103.53</v>
      </c>
      <c r="H2816">
        <v>1</v>
      </c>
      <c r="I2816">
        <v>0</v>
      </c>
      <c r="J2816" t="s">
        <v>55</v>
      </c>
      <c r="K2816" t="s">
        <v>44</v>
      </c>
      <c r="L2816" t="s">
        <v>56</v>
      </c>
      <c r="M2816" t="s">
        <v>22</v>
      </c>
      <c r="N2816" t="s">
        <v>95</v>
      </c>
    </row>
    <row r="2817" spans="1:14" x14ac:dyDescent="0.3">
      <c r="A2817">
        <v>2816</v>
      </c>
      <c r="B2817" t="s">
        <v>50</v>
      </c>
      <c r="C2817" t="s">
        <v>303</v>
      </c>
      <c r="D2817" t="s">
        <v>426</v>
      </c>
      <c r="E2817" t="s">
        <v>34</v>
      </c>
      <c r="F2817" t="s">
        <v>18</v>
      </c>
      <c r="G2817">
        <v>276.52</v>
      </c>
      <c r="H2817">
        <v>2</v>
      </c>
      <c r="I2817">
        <v>3</v>
      </c>
      <c r="J2817" t="s">
        <v>35</v>
      </c>
      <c r="K2817" t="s">
        <v>29</v>
      </c>
      <c r="L2817" t="s">
        <v>21</v>
      </c>
      <c r="M2817" t="s">
        <v>36</v>
      </c>
      <c r="N2817" t="s">
        <v>95</v>
      </c>
    </row>
    <row r="2818" spans="1:14" x14ac:dyDescent="0.3">
      <c r="A2818">
        <v>2817</v>
      </c>
      <c r="B2818" t="s">
        <v>14</v>
      </c>
      <c r="C2818" t="s">
        <v>315</v>
      </c>
      <c r="D2818" t="s">
        <v>302</v>
      </c>
      <c r="E2818" t="s">
        <v>77</v>
      </c>
      <c r="F2818" t="s">
        <v>49</v>
      </c>
      <c r="G2818">
        <v>71.78</v>
      </c>
      <c r="H2818">
        <v>1</v>
      </c>
      <c r="I2818">
        <v>0</v>
      </c>
      <c r="J2818" t="s">
        <v>28</v>
      </c>
      <c r="K2818" t="s">
        <v>99</v>
      </c>
      <c r="L2818" t="s">
        <v>21</v>
      </c>
      <c r="M2818" t="s">
        <v>36</v>
      </c>
      <c r="N2818" t="s">
        <v>41</v>
      </c>
    </row>
    <row r="2819" spans="1:14" x14ac:dyDescent="0.3">
      <c r="A2819">
        <v>2818</v>
      </c>
      <c r="B2819" t="s">
        <v>31</v>
      </c>
      <c r="C2819" t="s">
        <v>188</v>
      </c>
      <c r="D2819" t="s">
        <v>187</v>
      </c>
      <c r="E2819" t="s">
        <v>415</v>
      </c>
      <c r="F2819" t="s">
        <v>49</v>
      </c>
      <c r="G2819">
        <v>61.06</v>
      </c>
      <c r="H2819">
        <v>2</v>
      </c>
      <c r="I2819">
        <v>2</v>
      </c>
      <c r="J2819" t="s">
        <v>28</v>
      </c>
      <c r="K2819" t="s">
        <v>66</v>
      </c>
      <c r="L2819" t="s">
        <v>21</v>
      </c>
      <c r="M2819" t="s">
        <v>36</v>
      </c>
      <c r="N2819" t="s">
        <v>41</v>
      </c>
    </row>
    <row r="2820" spans="1:14" x14ac:dyDescent="0.3">
      <c r="A2820">
        <v>2819</v>
      </c>
      <c r="B2820" t="s">
        <v>31</v>
      </c>
      <c r="C2820" t="s">
        <v>289</v>
      </c>
      <c r="D2820" t="s">
        <v>133</v>
      </c>
      <c r="E2820" t="s">
        <v>139</v>
      </c>
      <c r="F2820" t="s">
        <v>27</v>
      </c>
      <c r="G2820">
        <v>126.82</v>
      </c>
      <c r="H2820">
        <v>1</v>
      </c>
      <c r="I2820">
        <v>0</v>
      </c>
      <c r="J2820" t="s">
        <v>55</v>
      </c>
      <c r="K2820" t="s">
        <v>44</v>
      </c>
      <c r="L2820" t="s">
        <v>21</v>
      </c>
      <c r="M2820" t="s">
        <v>36</v>
      </c>
      <c r="N2820" t="s">
        <v>45</v>
      </c>
    </row>
    <row r="2821" spans="1:14" x14ac:dyDescent="0.3">
      <c r="A2821">
        <v>2820</v>
      </c>
      <c r="B2821" t="s">
        <v>14</v>
      </c>
      <c r="C2821" t="s">
        <v>111</v>
      </c>
      <c r="D2821" t="s">
        <v>407</v>
      </c>
      <c r="E2821" t="s">
        <v>308</v>
      </c>
      <c r="F2821" t="s">
        <v>27</v>
      </c>
      <c r="G2821">
        <v>131.53</v>
      </c>
      <c r="H2821">
        <v>4</v>
      </c>
      <c r="I2821">
        <v>1</v>
      </c>
      <c r="J2821" t="s">
        <v>55</v>
      </c>
      <c r="K2821" t="s">
        <v>66</v>
      </c>
      <c r="L2821" t="s">
        <v>56</v>
      </c>
      <c r="M2821" t="s">
        <v>36</v>
      </c>
      <c r="N2821" t="s">
        <v>41</v>
      </c>
    </row>
    <row r="2822" spans="1:14" x14ac:dyDescent="0.3">
      <c r="A2822">
        <v>2821</v>
      </c>
      <c r="B2822" t="s">
        <v>50</v>
      </c>
      <c r="C2822" t="s">
        <v>340</v>
      </c>
      <c r="D2822" t="s">
        <v>150</v>
      </c>
      <c r="E2822" t="s">
        <v>426</v>
      </c>
      <c r="F2822" t="s">
        <v>54</v>
      </c>
      <c r="G2822">
        <v>509.5</v>
      </c>
      <c r="H2822">
        <v>1</v>
      </c>
      <c r="I2822">
        <v>0</v>
      </c>
      <c r="J2822" t="s">
        <v>19</v>
      </c>
      <c r="K2822" t="s">
        <v>99</v>
      </c>
      <c r="L2822" t="s">
        <v>21</v>
      </c>
      <c r="M2822" t="s">
        <v>36</v>
      </c>
      <c r="N2822" t="s">
        <v>45</v>
      </c>
    </row>
    <row r="2823" spans="1:14" x14ac:dyDescent="0.3">
      <c r="A2823">
        <v>2822</v>
      </c>
      <c r="B2823" t="s">
        <v>14</v>
      </c>
      <c r="C2823" t="s">
        <v>120</v>
      </c>
      <c r="D2823" t="s">
        <v>243</v>
      </c>
      <c r="E2823" t="s">
        <v>413</v>
      </c>
      <c r="F2823" t="s">
        <v>49</v>
      </c>
      <c r="G2823">
        <v>67.7</v>
      </c>
      <c r="H2823">
        <v>3</v>
      </c>
      <c r="I2823">
        <v>1</v>
      </c>
      <c r="J2823" t="s">
        <v>55</v>
      </c>
      <c r="K2823" t="s">
        <v>66</v>
      </c>
      <c r="L2823" t="s">
        <v>21</v>
      </c>
      <c r="M2823" t="s">
        <v>22</v>
      </c>
      <c r="N2823" t="s">
        <v>41</v>
      </c>
    </row>
    <row r="2824" spans="1:14" x14ac:dyDescent="0.3">
      <c r="A2824">
        <v>2823</v>
      </c>
      <c r="B2824" t="s">
        <v>14</v>
      </c>
      <c r="C2824" t="s">
        <v>233</v>
      </c>
      <c r="D2824" t="s">
        <v>447</v>
      </c>
      <c r="E2824" t="s">
        <v>434</v>
      </c>
      <c r="F2824" t="s">
        <v>49</v>
      </c>
      <c r="G2824">
        <v>60.5</v>
      </c>
      <c r="H2824">
        <v>4</v>
      </c>
      <c r="I2824">
        <v>0</v>
      </c>
      <c r="J2824" t="s">
        <v>28</v>
      </c>
      <c r="K2824" t="s">
        <v>29</v>
      </c>
      <c r="L2824" t="s">
        <v>21</v>
      </c>
      <c r="M2824" t="s">
        <v>36</v>
      </c>
      <c r="N2824" t="s">
        <v>41</v>
      </c>
    </row>
    <row r="2825" spans="1:14" x14ac:dyDescent="0.3">
      <c r="A2825">
        <v>2824</v>
      </c>
      <c r="B2825" t="s">
        <v>14</v>
      </c>
      <c r="C2825" t="s">
        <v>321</v>
      </c>
      <c r="D2825" t="s">
        <v>293</v>
      </c>
      <c r="E2825" t="s">
        <v>136</v>
      </c>
      <c r="F2825" t="s">
        <v>49</v>
      </c>
      <c r="G2825">
        <v>86.54</v>
      </c>
      <c r="H2825">
        <v>1</v>
      </c>
      <c r="I2825">
        <v>2</v>
      </c>
      <c r="J2825" t="s">
        <v>35</v>
      </c>
      <c r="K2825" t="s">
        <v>99</v>
      </c>
      <c r="L2825" t="s">
        <v>21</v>
      </c>
      <c r="M2825" t="s">
        <v>22</v>
      </c>
      <c r="N2825" t="s">
        <v>41</v>
      </c>
    </row>
    <row r="2826" spans="1:14" x14ac:dyDescent="0.3">
      <c r="A2826">
        <v>2825</v>
      </c>
      <c r="B2826" t="s">
        <v>50</v>
      </c>
      <c r="C2826" t="s">
        <v>142</v>
      </c>
      <c r="D2826" t="s">
        <v>92</v>
      </c>
      <c r="E2826" t="s">
        <v>425</v>
      </c>
      <c r="F2826" t="s">
        <v>54</v>
      </c>
      <c r="G2826">
        <v>399.76</v>
      </c>
      <c r="H2826">
        <v>1</v>
      </c>
      <c r="I2826">
        <v>0</v>
      </c>
      <c r="J2826" t="s">
        <v>94</v>
      </c>
      <c r="K2826" t="s">
        <v>44</v>
      </c>
      <c r="L2826" t="s">
        <v>21</v>
      </c>
      <c r="M2826" t="s">
        <v>36</v>
      </c>
      <c r="N2826" t="s">
        <v>23</v>
      </c>
    </row>
    <row r="2827" spans="1:14" x14ac:dyDescent="0.3">
      <c r="A2827">
        <v>2826</v>
      </c>
      <c r="B2827" t="s">
        <v>31</v>
      </c>
      <c r="C2827" t="s">
        <v>292</v>
      </c>
      <c r="D2827" t="s">
        <v>324</v>
      </c>
      <c r="E2827" t="s">
        <v>376</v>
      </c>
      <c r="F2827" t="s">
        <v>27</v>
      </c>
      <c r="G2827">
        <v>125.72</v>
      </c>
      <c r="H2827">
        <v>3</v>
      </c>
      <c r="I2827">
        <v>1</v>
      </c>
      <c r="J2827" t="s">
        <v>28</v>
      </c>
      <c r="K2827" t="s">
        <v>29</v>
      </c>
      <c r="L2827" t="s">
        <v>70</v>
      </c>
      <c r="M2827" t="s">
        <v>36</v>
      </c>
      <c r="N2827" t="s">
        <v>41</v>
      </c>
    </row>
    <row r="2828" spans="1:14" x14ac:dyDescent="0.3">
      <c r="A2828">
        <v>2827</v>
      </c>
      <c r="B2828" t="s">
        <v>37</v>
      </c>
      <c r="C2828" t="s">
        <v>26</v>
      </c>
      <c r="D2828" t="s">
        <v>315</v>
      </c>
      <c r="E2828" t="s">
        <v>426</v>
      </c>
      <c r="F2828" t="s">
        <v>49</v>
      </c>
      <c r="G2828">
        <v>145.09</v>
      </c>
      <c r="H2828">
        <v>1</v>
      </c>
      <c r="I2828">
        <v>0</v>
      </c>
      <c r="J2828" t="s">
        <v>35</v>
      </c>
      <c r="K2828" t="s">
        <v>44</v>
      </c>
      <c r="L2828" t="s">
        <v>56</v>
      </c>
      <c r="M2828" t="s">
        <v>36</v>
      </c>
      <c r="N2828" t="s">
        <v>30</v>
      </c>
    </row>
    <row r="2829" spans="1:14" x14ac:dyDescent="0.3">
      <c r="A2829">
        <v>2828</v>
      </c>
      <c r="B2829" t="s">
        <v>14</v>
      </c>
      <c r="C2829" t="s">
        <v>129</v>
      </c>
      <c r="D2829" t="s">
        <v>270</v>
      </c>
      <c r="E2829" t="s">
        <v>427</v>
      </c>
      <c r="F2829" t="s">
        <v>49</v>
      </c>
      <c r="G2829">
        <v>71.73</v>
      </c>
      <c r="H2829">
        <v>1</v>
      </c>
      <c r="I2829">
        <v>2</v>
      </c>
      <c r="J2829" t="s">
        <v>19</v>
      </c>
      <c r="K2829" t="s">
        <v>66</v>
      </c>
      <c r="L2829" t="s">
        <v>21</v>
      </c>
      <c r="M2829" t="s">
        <v>36</v>
      </c>
      <c r="N2829" t="s">
        <v>41</v>
      </c>
    </row>
    <row r="2830" spans="1:14" x14ac:dyDescent="0.3">
      <c r="A2830">
        <v>2829</v>
      </c>
      <c r="B2830" t="s">
        <v>50</v>
      </c>
      <c r="C2830" t="s">
        <v>17</v>
      </c>
      <c r="D2830" t="s">
        <v>298</v>
      </c>
      <c r="E2830" t="s">
        <v>286</v>
      </c>
      <c r="F2830" t="s">
        <v>54</v>
      </c>
      <c r="G2830">
        <v>511.59</v>
      </c>
      <c r="H2830">
        <v>2</v>
      </c>
      <c r="I2830">
        <v>2</v>
      </c>
      <c r="J2830" t="s">
        <v>94</v>
      </c>
      <c r="K2830" t="s">
        <v>66</v>
      </c>
      <c r="L2830" t="s">
        <v>21</v>
      </c>
      <c r="M2830" t="s">
        <v>36</v>
      </c>
      <c r="N2830" t="s">
        <v>41</v>
      </c>
    </row>
    <row r="2831" spans="1:14" x14ac:dyDescent="0.3">
      <c r="A2831">
        <v>2830</v>
      </c>
      <c r="B2831" t="s">
        <v>37</v>
      </c>
      <c r="C2831" t="s">
        <v>145</v>
      </c>
      <c r="D2831" t="s">
        <v>376</v>
      </c>
      <c r="E2831" t="s">
        <v>426</v>
      </c>
      <c r="F2831" t="s">
        <v>27</v>
      </c>
      <c r="G2831">
        <v>190.42</v>
      </c>
      <c r="H2831">
        <v>3</v>
      </c>
      <c r="I2831">
        <v>0</v>
      </c>
      <c r="J2831" t="s">
        <v>35</v>
      </c>
      <c r="K2831" t="s">
        <v>66</v>
      </c>
      <c r="L2831" t="s">
        <v>56</v>
      </c>
      <c r="M2831" t="s">
        <v>22</v>
      </c>
      <c r="N2831" t="s">
        <v>41</v>
      </c>
    </row>
    <row r="2832" spans="1:14" x14ac:dyDescent="0.3">
      <c r="A2832">
        <v>2831</v>
      </c>
      <c r="B2832" t="s">
        <v>31</v>
      </c>
      <c r="C2832" t="s">
        <v>437</v>
      </c>
      <c r="D2832" t="s">
        <v>211</v>
      </c>
      <c r="E2832" t="s">
        <v>249</v>
      </c>
      <c r="F2832" t="s">
        <v>54</v>
      </c>
      <c r="G2832">
        <v>408.58</v>
      </c>
      <c r="H2832">
        <v>4</v>
      </c>
      <c r="I2832">
        <v>0</v>
      </c>
      <c r="J2832" t="s">
        <v>28</v>
      </c>
      <c r="K2832" t="s">
        <v>99</v>
      </c>
      <c r="L2832" t="s">
        <v>21</v>
      </c>
      <c r="M2832" t="s">
        <v>36</v>
      </c>
      <c r="N2832" t="s">
        <v>41</v>
      </c>
    </row>
    <row r="2833" spans="1:14" x14ac:dyDescent="0.3">
      <c r="A2833">
        <v>2832</v>
      </c>
      <c r="B2833" t="s">
        <v>37</v>
      </c>
      <c r="C2833" t="s">
        <v>264</v>
      </c>
      <c r="D2833" t="s">
        <v>394</v>
      </c>
      <c r="E2833" t="s">
        <v>88</v>
      </c>
      <c r="F2833" t="s">
        <v>18</v>
      </c>
      <c r="G2833">
        <v>232.64</v>
      </c>
      <c r="H2833">
        <v>1</v>
      </c>
      <c r="I2833">
        <v>2</v>
      </c>
      <c r="J2833" t="s">
        <v>28</v>
      </c>
      <c r="K2833" t="s">
        <v>20</v>
      </c>
      <c r="L2833" t="s">
        <v>21</v>
      </c>
      <c r="M2833" t="s">
        <v>36</v>
      </c>
      <c r="N2833" t="s">
        <v>45</v>
      </c>
    </row>
    <row r="2834" spans="1:14" x14ac:dyDescent="0.3">
      <c r="A2834">
        <v>2833</v>
      </c>
      <c r="B2834" t="s">
        <v>37</v>
      </c>
      <c r="C2834" t="s">
        <v>387</v>
      </c>
      <c r="D2834" t="s">
        <v>123</v>
      </c>
      <c r="E2834" t="s">
        <v>271</v>
      </c>
      <c r="F2834" t="s">
        <v>54</v>
      </c>
      <c r="G2834">
        <v>394.18</v>
      </c>
      <c r="H2834">
        <v>4</v>
      </c>
      <c r="I2834">
        <v>0</v>
      </c>
      <c r="J2834" t="s">
        <v>19</v>
      </c>
      <c r="K2834" t="s">
        <v>99</v>
      </c>
      <c r="L2834" t="s">
        <v>60</v>
      </c>
      <c r="M2834" t="s">
        <v>22</v>
      </c>
      <c r="N2834" t="s">
        <v>41</v>
      </c>
    </row>
    <row r="2835" spans="1:14" x14ac:dyDescent="0.3">
      <c r="A2835">
        <v>2834</v>
      </c>
      <c r="B2835" t="s">
        <v>37</v>
      </c>
      <c r="C2835" t="s">
        <v>369</v>
      </c>
      <c r="D2835" t="s">
        <v>237</v>
      </c>
      <c r="E2835" t="s">
        <v>403</v>
      </c>
      <c r="F2835" t="s">
        <v>27</v>
      </c>
      <c r="G2835">
        <v>118.06</v>
      </c>
      <c r="H2835">
        <v>1</v>
      </c>
      <c r="I2835">
        <v>0</v>
      </c>
      <c r="J2835" t="s">
        <v>55</v>
      </c>
      <c r="K2835" t="s">
        <v>66</v>
      </c>
      <c r="L2835" t="s">
        <v>70</v>
      </c>
      <c r="M2835" t="s">
        <v>36</v>
      </c>
      <c r="N2835" t="s">
        <v>41</v>
      </c>
    </row>
    <row r="2836" spans="1:14" x14ac:dyDescent="0.3">
      <c r="A2836">
        <v>2835</v>
      </c>
      <c r="B2836" t="s">
        <v>31</v>
      </c>
      <c r="C2836" t="s">
        <v>83</v>
      </c>
      <c r="D2836" t="s">
        <v>84</v>
      </c>
      <c r="E2836" t="s">
        <v>365</v>
      </c>
      <c r="F2836" t="s">
        <v>49</v>
      </c>
      <c r="G2836">
        <v>62.18</v>
      </c>
      <c r="H2836">
        <v>2</v>
      </c>
      <c r="I2836">
        <v>0</v>
      </c>
      <c r="J2836" t="s">
        <v>35</v>
      </c>
      <c r="K2836" t="s">
        <v>29</v>
      </c>
      <c r="L2836" t="s">
        <v>60</v>
      </c>
      <c r="M2836" t="s">
        <v>36</v>
      </c>
      <c r="N2836" t="s">
        <v>45</v>
      </c>
    </row>
    <row r="2837" spans="1:14" x14ac:dyDescent="0.3">
      <c r="A2837">
        <v>2836</v>
      </c>
      <c r="B2837" t="s">
        <v>14</v>
      </c>
      <c r="C2837" t="s">
        <v>129</v>
      </c>
      <c r="D2837" t="s">
        <v>178</v>
      </c>
      <c r="E2837" t="s">
        <v>314</v>
      </c>
      <c r="F2837" t="s">
        <v>49</v>
      </c>
      <c r="G2837">
        <v>106.26</v>
      </c>
      <c r="H2837">
        <v>4</v>
      </c>
      <c r="I2837">
        <v>0</v>
      </c>
      <c r="J2837" t="s">
        <v>28</v>
      </c>
      <c r="K2837" t="s">
        <v>29</v>
      </c>
      <c r="L2837" t="s">
        <v>21</v>
      </c>
      <c r="M2837" t="s">
        <v>36</v>
      </c>
      <c r="N2837" t="s">
        <v>41</v>
      </c>
    </row>
    <row r="2838" spans="1:14" x14ac:dyDescent="0.3">
      <c r="A2838">
        <v>2837</v>
      </c>
      <c r="B2838" t="s">
        <v>14</v>
      </c>
      <c r="C2838" t="s">
        <v>150</v>
      </c>
      <c r="D2838" t="s">
        <v>26</v>
      </c>
      <c r="E2838" t="s">
        <v>105</v>
      </c>
      <c r="F2838" t="s">
        <v>49</v>
      </c>
      <c r="G2838">
        <v>119.01</v>
      </c>
      <c r="H2838">
        <v>2</v>
      </c>
      <c r="I2838">
        <v>2</v>
      </c>
      <c r="J2838" t="s">
        <v>35</v>
      </c>
      <c r="K2838" t="s">
        <v>99</v>
      </c>
      <c r="L2838" t="s">
        <v>56</v>
      </c>
      <c r="M2838" t="s">
        <v>36</v>
      </c>
      <c r="N2838" t="s">
        <v>41</v>
      </c>
    </row>
    <row r="2839" spans="1:14" x14ac:dyDescent="0.3">
      <c r="A2839">
        <v>2838</v>
      </c>
      <c r="B2839" t="s">
        <v>31</v>
      </c>
      <c r="C2839" t="s">
        <v>141</v>
      </c>
      <c r="D2839" t="s">
        <v>298</v>
      </c>
      <c r="E2839" t="s">
        <v>373</v>
      </c>
      <c r="F2839" t="s">
        <v>49</v>
      </c>
      <c r="G2839">
        <v>98.21</v>
      </c>
      <c r="H2839">
        <v>2</v>
      </c>
      <c r="I2839">
        <v>0</v>
      </c>
      <c r="J2839" t="s">
        <v>35</v>
      </c>
      <c r="K2839" t="s">
        <v>29</v>
      </c>
      <c r="L2839" t="s">
        <v>21</v>
      </c>
      <c r="M2839" t="s">
        <v>22</v>
      </c>
      <c r="N2839" t="s">
        <v>45</v>
      </c>
    </row>
    <row r="2840" spans="1:14" x14ac:dyDescent="0.3">
      <c r="A2840">
        <v>2839</v>
      </c>
      <c r="B2840" t="s">
        <v>14</v>
      </c>
      <c r="C2840" t="s">
        <v>26</v>
      </c>
      <c r="D2840" t="s">
        <v>315</v>
      </c>
      <c r="E2840" t="s">
        <v>388</v>
      </c>
      <c r="F2840" t="s">
        <v>49</v>
      </c>
      <c r="G2840">
        <v>90.32</v>
      </c>
      <c r="H2840">
        <v>3</v>
      </c>
      <c r="I2840">
        <v>0</v>
      </c>
      <c r="J2840" t="s">
        <v>28</v>
      </c>
      <c r="K2840" t="s">
        <v>29</v>
      </c>
      <c r="L2840" t="s">
        <v>21</v>
      </c>
      <c r="M2840" t="s">
        <v>36</v>
      </c>
      <c r="N2840" t="s">
        <v>45</v>
      </c>
    </row>
    <row r="2841" spans="1:14" x14ac:dyDescent="0.3">
      <c r="A2841">
        <v>2840</v>
      </c>
      <c r="B2841" t="s">
        <v>37</v>
      </c>
      <c r="C2841" t="s">
        <v>252</v>
      </c>
      <c r="D2841" t="s">
        <v>59</v>
      </c>
      <c r="E2841" t="s">
        <v>365</v>
      </c>
      <c r="F2841" t="s">
        <v>54</v>
      </c>
      <c r="G2841">
        <v>457.27</v>
      </c>
      <c r="H2841">
        <v>1</v>
      </c>
      <c r="I2841">
        <v>0</v>
      </c>
      <c r="J2841" t="s">
        <v>35</v>
      </c>
      <c r="K2841" t="s">
        <v>99</v>
      </c>
      <c r="L2841" t="s">
        <v>60</v>
      </c>
      <c r="M2841" t="s">
        <v>36</v>
      </c>
      <c r="N2841" t="s">
        <v>41</v>
      </c>
    </row>
    <row r="2842" spans="1:14" x14ac:dyDescent="0.3">
      <c r="A2842">
        <v>2841</v>
      </c>
      <c r="B2842" t="s">
        <v>50</v>
      </c>
      <c r="C2842" t="s">
        <v>142</v>
      </c>
      <c r="D2842" t="s">
        <v>125</v>
      </c>
      <c r="E2842" t="s">
        <v>79</v>
      </c>
      <c r="F2842" t="s">
        <v>27</v>
      </c>
      <c r="G2842">
        <v>197.46</v>
      </c>
      <c r="H2842">
        <v>2</v>
      </c>
      <c r="I2842">
        <v>0</v>
      </c>
      <c r="J2842" t="s">
        <v>94</v>
      </c>
      <c r="K2842" t="s">
        <v>20</v>
      </c>
      <c r="L2842" t="s">
        <v>21</v>
      </c>
      <c r="M2842" t="s">
        <v>36</v>
      </c>
      <c r="N2842" t="s">
        <v>41</v>
      </c>
    </row>
    <row r="2843" spans="1:14" x14ac:dyDescent="0.3">
      <c r="A2843">
        <v>2842</v>
      </c>
      <c r="B2843" t="s">
        <v>31</v>
      </c>
      <c r="C2843" t="s">
        <v>239</v>
      </c>
      <c r="D2843" t="s">
        <v>193</v>
      </c>
      <c r="E2843" t="s">
        <v>175</v>
      </c>
      <c r="F2843" t="s">
        <v>27</v>
      </c>
      <c r="G2843">
        <v>129.56</v>
      </c>
      <c r="H2843">
        <v>3</v>
      </c>
      <c r="I2843">
        <v>0</v>
      </c>
      <c r="J2843" t="s">
        <v>28</v>
      </c>
      <c r="K2843" t="s">
        <v>99</v>
      </c>
      <c r="L2843" t="s">
        <v>21</v>
      </c>
      <c r="M2843" t="s">
        <v>36</v>
      </c>
      <c r="N2843" t="s">
        <v>23</v>
      </c>
    </row>
    <row r="2844" spans="1:14" x14ac:dyDescent="0.3">
      <c r="A2844">
        <v>2843</v>
      </c>
      <c r="B2844" t="s">
        <v>37</v>
      </c>
      <c r="C2844" t="s">
        <v>64</v>
      </c>
      <c r="D2844" t="s">
        <v>397</v>
      </c>
      <c r="E2844" t="s">
        <v>344</v>
      </c>
      <c r="F2844" t="s">
        <v>49</v>
      </c>
      <c r="G2844">
        <v>103.34</v>
      </c>
      <c r="H2844">
        <v>3</v>
      </c>
      <c r="I2844">
        <v>0</v>
      </c>
      <c r="J2844" t="s">
        <v>35</v>
      </c>
      <c r="K2844" t="s">
        <v>99</v>
      </c>
      <c r="L2844" t="s">
        <v>21</v>
      </c>
      <c r="M2844" t="s">
        <v>36</v>
      </c>
      <c r="N2844" t="s">
        <v>23</v>
      </c>
    </row>
    <row r="2845" spans="1:14" x14ac:dyDescent="0.3">
      <c r="A2845">
        <v>2844</v>
      </c>
      <c r="B2845" t="s">
        <v>14</v>
      </c>
      <c r="C2845" t="s">
        <v>291</v>
      </c>
      <c r="D2845" t="s">
        <v>352</v>
      </c>
      <c r="E2845" t="s">
        <v>225</v>
      </c>
      <c r="F2845" t="s">
        <v>27</v>
      </c>
      <c r="G2845">
        <v>107.43</v>
      </c>
      <c r="H2845">
        <v>2</v>
      </c>
      <c r="I2845">
        <v>0</v>
      </c>
      <c r="J2845" t="s">
        <v>55</v>
      </c>
      <c r="K2845" t="s">
        <v>44</v>
      </c>
      <c r="L2845" t="s">
        <v>60</v>
      </c>
      <c r="M2845" t="s">
        <v>36</v>
      </c>
      <c r="N2845" t="s">
        <v>23</v>
      </c>
    </row>
    <row r="2846" spans="1:14" x14ac:dyDescent="0.3">
      <c r="A2846">
        <v>2845</v>
      </c>
      <c r="B2846" t="s">
        <v>31</v>
      </c>
      <c r="C2846" t="s">
        <v>191</v>
      </c>
      <c r="D2846" t="s">
        <v>345</v>
      </c>
      <c r="E2846" t="s">
        <v>224</v>
      </c>
      <c r="F2846" t="s">
        <v>49</v>
      </c>
      <c r="G2846">
        <v>76.06</v>
      </c>
      <c r="H2846">
        <v>4</v>
      </c>
      <c r="I2846">
        <v>0</v>
      </c>
      <c r="J2846" t="s">
        <v>28</v>
      </c>
      <c r="K2846" t="s">
        <v>66</v>
      </c>
      <c r="L2846" t="s">
        <v>21</v>
      </c>
      <c r="M2846" t="s">
        <v>22</v>
      </c>
      <c r="N2846" t="s">
        <v>41</v>
      </c>
    </row>
    <row r="2847" spans="1:14" x14ac:dyDescent="0.3">
      <c r="A2847">
        <v>2846</v>
      </c>
      <c r="B2847" t="s">
        <v>14</v>
      </c>
      <c r="C2847" t="s">
        <v>47</v>
      </c>
      <c r="D2847" t="s">
        <v>437</v>
      </c>
      <c r="E2847" t="s">
        <v>178</v>
      </c>
      <c r="F2847" t="s">
        <v>49</v>
      </c>
      <c r="G2847">
        <v>89.82</v>
      </c>
      <c r="H2847">
        <v>2</v>
      </c>
      <c r="I2847">
        <v>0</v>
      </c>
      <c r="J2847" t="s">
        <v>28</v>
      </c>
      <c r="K2847" t="s">
        <v>66</v>
      </c>
      <c r="L2847" t="s">
        <v>21</v>
      </c>
      <c r="M2847" t="s">
        <v>36</v>
      </c>
      <c r="N2847" t="s">
        <v>23</v>
      </c>
    </row>
    <row r="2848" spans="1:14" x14ac:dyDescent="0.3">
      <c r="A2848">
        <v>2847</v>
      </c>
      <c r="B2848" t="s">
        <v>50</v>
      </c>
      <c r="C2848" t="s">
        <v>457</v>
      </c>
      <c r="D2848" t="s">
        <v>381</v>
      </c>
      <c r="E2848" t="s">
        <v>108</v>
      </c>
      <c r="F2848" t="s">
        <v>27</v>
      </c>
      <c r="G2848">
        <v>234.36</v>
      </c>
      <c r="H2848">
        <v>2</v>
      </c>
      <c r="I2848">
        <v>0</v>
      </c>
      <c r="J2848" t="s">
        <v>55</v>
      </c>
      <c r="K2848" t="s">
        <v>20</v>
      </c>
      <c r="L2848" t="s">
        <v>21</v>
      </c>
      <c r="M2848" t="s">
        <v>36</v>
      </c>
      <c r="N2848" t="s">
        <v>41</v>
      </c>
    </row>
    <row r="2849" spans="1:14" x14ac:dyDescent="0.3">
      <c r="A2849">
        <v>2848</v>
      </c>
      <c r="B2849" t="s">
        <v>31</v>
      </c>
      <c r="C2849" t="s">
        <v>57</v>
      </c>
      <c r="D2849" t="s">
        <v>385</v>
      </c>
      <c r="E2849" t="s">
        <v>255</v>
      </c>
      <c r="F2849" t="s">
        <v>27</v>
      </c>
      <c r="G2849">
        <v>161.13</v>
      </c>
      <c r="H2849">
        <v>1</v>
      </c>
      <c r="I2849">
        <v>2</v>
      </c>
      <c r="J2849" t="s">
        <v>28</v>
      </c>
      <c r="K2849" t="s">
        <v>99</v>
      </c>
      <c r="L2849" t="s">
        <v>70</v>
      </c>
      <c r="M2849" t="s">
        <v>22</v>
      </c>
      <c r="N2849" t="s">
        <v>41</v>
      </c>
    </row>
    <row r="2850" spans="1:14" x14ac:dyDescent="0.3">
      <c r="A2850">
        <v>2849</v>
      </c>
      <c r="B2850" t="s">
        <v>14</v>
      </c>
      <c r="C2850" t="s">
        <v>151</v>
      </c>
      <c r="D2850" t="s">
        <v>91</v>
      </c>
      <c r="E2850" t="s">
        <v>192</v>
      </c>
      <c r="F2850" t="s">
        <v>27</v>
      </c>
      <c r="G2850">
        <v>130.96</v>
      </c>
      <c r="H2850">
        <v>3</v>
      </c>
      <c r="I2850">
        <v>0</v>
      </c>
      <c r="J2850" t="s">
        <v>19</v>
      </c>
      <c r="K2850" t="s">
        <v>29</v>
      </c>
      <c r="L2850" t="s">
        <v>60</v>
      </c>
      <c r="M2850" t="s">
        <v>36</v>
      </c>
      <c r="N2850" t="s">
        <v>41</v>
      </c>
    </row>
    <row r="2851" spans="1:14" x14ac:dyDescent="0.3">
      <c r="A2851">
        <v>2850</v>
      </c>
      <c r="B2851" t="s">
        <v>50</v>
      </c>
      <c r="C2851" t="s">
        <v>441</v>
      </c>
      <c r="D2851" t="s">
        <v>301</v>
      </c>
      <c r="E2851" t="s">
        <v>111</v>
      </c>
      <c r="F2851" t="s">
        <v>49</v>
      </c>
      <c r="G2851">
        <v>96.34</v>
      </c>
      <c r="H2851">
        <v>2</v>
      </c>
      <c r="I2851">
        <v>0</v>
      </c>
      <c r="J2851" t="s">
        <v>19</v>
      </c>
      <c r="K2851" t="s">
        <v>66</v>
      </c>
      <c r="L2851" t="s">
        <v>21</v>
      </c>
      <c r="M2851" t="s">
        <v>36</v>
      </c>
      <c r="N2851" t="s">
        <v>23</v>
      </c>
    </row>
    <row r="2852" spans="1:14" x14ac:dyDescent="0.3">
      <c r="A2852">
        <v>2851</v>
      </c>
      <c r="B2852" t="s">
        <v>37</v>
      </c>
      <c r="C2852" t="s">
        <v>166</v>
      </c>
      <c r="D2852" t="s">
        <v>51</v>
      </c>
      <c r="E2852" t="s">
        <v>277</v>
      </c>
      <c r="F2852" t="s">
        <v>27</v>
      </c>
      <c r="G2852">
        <v>139.68</v>
      </c>
      <c r="H2852">
        <v>2</v>
      </c>
      <c r="I2852">
        <v>0</v>
      </c>
      <c r="J2852" t="s">
        <v>55</v>
      </c>
      <c r="K2852" t="s">
        <v>29</v>
      </c>
      <c r="L2852" t="s">
        <v>21</v>
      </c>
      <c r="M2852" t="s">
        <v>36</v>
      </c>
      <c r="N2852" t="s">
        <v>41</v>
      </c>
    </row>
    <row r="2853" spans="1:14" x14ac:dyDescent="0.3">
      <c r="A2853">
        <v>2852</v>
      </c>
      <c r="B2853" t="s">
        <v>14</v>
      </c>
      <c r="C2853" t="s">
        <v>312</v>
      </c>
      <c r="D2853" t="s">
        <v>241</v>
      </c>
      <c r="E2853" t="s">
        <v>346</v>
      </c>
      <c r="F2853" t="s">
        <v>18</v>
      </c>
      <c r="G2853">
        <v>260.10000000000002</v>
      </c>
      <c r="H2853">
        <v>1</v>
      </c>
      <c r="I2853">
        <v>3</v>
      </c>
      <c r="J2853" t="s">
        <v>35</v>
      </c>
      <c r="K2853" t="s">
        <v>20</v>
      </c>
      <c r="L2853" t="s">
        <v>56</v>
      </c>
      <c r="M2853" t="s">
        <v>36</v>
      </c>
      <c r="N2853" t="s">
        <v>41</v>
      </c>
    </row>
    <row r="2854" spans="1:14" x14ac:dyDescent="0.3">
      <c r="A2854">
        <v>2853</v>
      </c>
      <c r="B2854" t="s">
        <v>14</v>
      </c>
      <c r="C2854" t="s">
        <v>368</v>
      </c>
      <c r="D2854" t="s">
        <v>259</v>
      </c>
      <c r="E2854" t="s">
        <v>108</v>
      </c>
      <c r="F2854" t="s">
        <v>27</v>
      </c>
      <c r="G2854">
        <v>160.43</v>
      </c>
      <c r="H2854">
        <v>1</v>
      </c>
      <c r="I2854">
        <v>0</v>
      </c>
      <c r="J2854" t="s">
        <v>55</v>
      </c>
      <c r="K2854" t="s">
        <v>29</v>
      </c>
      <c r="L2854" t="s">
        <v>21</v>
      </c>
      <c r="M2854" t="s">
        <v>36</v>
      </c>
      <c r="N2854" t="s">
        <v>23</v>
      </c>
    </row>
    <row r="2855" spans="1:14" x14ac:dyDescent="0.3">
      <c r="A2855">
        <v>2854</v>
      </c>
      <c r="B2855" t="s">
        <v>14</v>
      </c>
      <c r="C2855" t="s">
        <v>125</v>
      </c>
      <c r="D2855" t="s">
        <v>278</v>
      </c>
      <c r="E2855" t="s">
        <v>32</v>
      </c>
      <c r="F2855" t="s">
        <v>49</v>
      </c>
      <c r="G2855">
        <v>82.44</v>
      </c>
      <c r="H2855">
        <v>1</v>
      </c>
      <c r="I2855">
        <v>2</v>
      </c>
      <c r="J2855" t="s">
        <v>28</v>
      </c>
      <c r="K2855" t="s">
        <v>99</v>
      </c>
      <c r="L2855" t="s">
        <v>21</v>
      </c>
      <c r="M2855" t="s">
        <v>22</v>
      </c>
      <c r="N2855" t="s">
        <v>41</v>
      </c>
    </row>
    <row r="2856" spans="1:14" x14ac:dyDescent="0.3">
      <c r="A2856">
        <v>2855</v>
      </c>
      <c r="B2856" t="s">
        <v>31</v>
      </c>
      <c r="C2856" t="s">
        <v>412</v>
      </c>
      <c r="D2856" t="s">
        <v>312</v>
      </c>
      <c r="E2856" t="s">
        <v>159</v>
      </c>
      <c r="F2856" t="s">
        <v>27</v>
      </c>
      <c r="G2856">
        <v>136.72</v>
      </c>
      <c r="H2856">
        <v>4</v>
      </c>
      <c r="I2856">
        <v>2</v>
      </c>
      <c r="J2856" t="s">
        <v>35</v>
      </c>
      <c r="K2856" t="s">
        <v>20</v>
      </c>
      <c r="L2856" t="s">
        <v>21</v>
      </c>
      <c r="M2856" t="s">
        <v>22</v>
      </c>
      <c r="N2856" t="s">
        <v>23</v>
      </c>
    </row>
    <row r="2857" spans="1:14" x14ac:dyDescent="0.3">
      <c r="A2857">
        <v>2856</v>
      </c>
      <c r="B2857" t="s">
        <v>50</v>
      </c>
      <c r="C2857" t="s">
        <v>443</v>
      </c>
      <c r="D2857" t="s">
        <v>124</v>
      </c>
      <c r="E2857" t="s">
        <v>161</v>
      </c>
      <c r="F2857" t="s">
        <v>18</v>
      </c>
      <c r="G2857">
        <v>283.51</v>
      </c>
      <c r="H2857">
        <v>1</v>
      </c>
      <c r="I2857">
        <v>1</v>
      </c>
      <c r="J2857" t="s">
        <v>35</v>
      </c>
      <c r="K2857" t="s">
        <v>20</v>
      </c>
      <c r="L2857" t="s">
        <v>56</v>
      </c>
      <c r="M2857" t="s">
        <v>36</v>
      </c>
      <c r="N2857" t="s">
        <v>23</v>
      </c>
    </row>
    <row r="2858" spans="1:14" x14ac:dyDescent="0.3">
      <c r="A2858">
        <v>2857</v>
      </c>
      <c r="B2858" t="s">
        <v>50</v>
      </c>
      <c r="C2858" t="s">
        <v>223</v>
      </c>
      <c r="D2858" t="s">
        <v>116</v>
      </c>
      <c r="E2858" t="s">
        <v>165</v>
      </c>
      <c r="F2858" t="s">
        <v>49</v>
      </c>
      <c r="G2858">
        <v>125.94</v>
      </c>
      <c r="H2858">
        <v>2</v>
      </c>
      <c r="I2858">
        <v>2</v>
      </c>
      <c r="J2858" t="s">
        <v>35</v>
      </c>
      <c r="K2858" t="s">
        <v>99</v>
      </c>
      <c r="L2858" t="s">
        <v>21</v>
      </c>
      <c r="M2858" t="s">
        <v>22</v>
      </c>
      <c r="N2858" t="s">
        <v>41</v>
      </c>
    </row>
    <row r="2859" spans="1:14" x14ac:dyDescent="0.3">
      <c r="A2859">
        <v>2858</v>
      </c>
      <c r="B2859" t="s">
        <v>14</v>
      </c>
      <c r="C2859" t="s">
        <v>180</v>
      </c>
      <c r="D2859" t="s">
        <v>393</v>
      </c>
      <c r="E2859" t="s">
        <v>319</v>
      </c>
      <c r="F2859" t="s">
        <v>49</v>
      </c>
      <c r="G2859">
        <v>105.47</v>
      </c>
      <c r="H2859">
        <v>2</v>
      </c>
      <c r="I2859">
        <v>1</v>
      </c>
      <c r="J2859" t="s">
        <v>35</v>
      </c>
      <c r="K2859" t="s">
        <v>99</v>
      </c>
      <c r="L2859" t="s">
        <v>21</v>
      </c>
      <c r="M2859" t="s">
        <v>36</v>
      </c>
      <c r="N2859" t="s">
        <v>23</v>
      </c>
    </row>
    <row r="2860" spans="1:14" x14ac:dyDescent="0.3">
      <c r="A2860">
        <v>2859</v>
      </c>
      <c r="B2860" t="s">
        <v>14</v>
      </c>
      <c r="C2860" t="s">
        <v>247</v>
      </c>
      <c r="D2860" t="s">
        <v>110</v>
      </c>
      <c r="E2860" t="s">
        <v>459</v>
      </c>
      <c r="F2860" t="s">
        <v>27</v>
      </c>
      <c r="G2860">
        <v>117.76</v>
      </c>
      <c r="H2860">
        <v>2</v>
      </c>
      <c r="I2860">
        <v>3</v>
      </c>
      <c r="J2860" t="s">
        <v>19</v>
      </c>
      <c r="K2860" t="s">
        <v>99</v>
      </c>
      <c r="L2860" t="s">
        <v>21</v>
      </c>
      <c r="M2860" t="s">
        <v>22</v>
      </c>
      <c r="N2860" t="s">
        <v>45</v>
      </c>
    </row>
    <row r="2861" spans="1:14" x14ac:dyDescent="0.3">
      <c r="A2861">
        <v>2860</v>
      </c>
      <c r="B2861" t="s">
        <v>14</v>
      </c>
      <c r="C2861" t="s">
        <v>125</v>
      </c>
      <c r="D2861" t="s">
        <v>320</v>
      </c>
      <c r="E2861" t="s">
        <v>373</v>
      </c>
      <c r="F2861" t="s">
        <v>49</v>
      </c>
      <c r="G2861">
        <v>85.64</v>
      </c>
      <c r="H2861">
        <v>1</v>
      </c>
      <c r="I2861">
        <v>0</v>
      </c>
      <c r="J2861" t="s">
        <v>19</v>
      </c>
      <c r="K2861" t="s">
        <v>20</v>
      </c>
      <c r="L2861" t="s">
        <v>21</v>
      </c>
      <c r="M2861" t="s">
        <v>36</v>
      </c>
      <c r="N2861" t="s">
        <v>95</v>
      </c>
    </row>
    <row r="2862" spans="1:14" x14ac:dyDescent="0.3">
      <c r="A2862">
        <v>2861</v>
      </c>
      <c r="B2862" t="s">
        <v>14</v>
      </c>
      <c r="C2862" t="s">
        <v>257</v>
      </c>
      <c r="D2862" t="s">
        <v>340</v>
      </c>
      <c r="E2862" t="s">
        <v>342</v>
      </c>
      <c r="F2862" t="s">
        <v>54</v>
      </c>
      <c r="G2862">
        <v>376.91</v>
      </c>
      <c r="H2862">
        <v>1</v>
      </c>
      <c r="I2862">
        <v>0</v>
      </c>
      <c r="J2862" t="s">
        <v>55</v>
      </c>
      <c r="K2862" t="s">
        <v>44</v>
      </c>
      <c r="L2862" t="s">
        <v>56</v>
      </c>
      <c r="M2862" t="s">
        <v>36</v>
      </c>
      <c r="N2862" t="s">
        <v>23</v>
      </c>
    </row>
    <row r="2863" spans="1:14" x14ac:dyDescent="0.3">
      <c r="A2863">
        <v>2862</v>
      </c>
      <c r="B2863" t="s">
        <v>31</v>
      </c>
      <c r="C2863" t="s">
        <v>192</v>
      </c>
      <c r="D2863" t="s">
        <v>86</v>
      </c>
      <c r="E2863" t="s">
        <v>240</v>
      </c>
      <c r="F2863" t="s">
        <v>27</v>
      </c>
      <c r="G2863">
        <v>137.91999999999999</v>
      </c>
      <c r="H2863">
        <v>2</v>
      </c>
      <c r="I2863">
        <v>0</v>
      </c>
      <c r="J2863" t="s">
        <v>28</v>
      </c>
      <c r="K2863" t="s">
        <v>29</v>
      </c>
      <c r="L2863" t="s">
        <v>56</v>
      </c>
      <c r="M2863" t="s">
        <v>22</v>
      </c>
      <c r="N2863" t="s">
        <v>41</v>
      </c>
    </row>
    <row r="2864" spans="1:14" x14ac:dyDescent="0.3">
      <c r="A2864">
        <v>2863</v>
      </c>
      <c r="B2864" t="s">
        <v>14</v>
      </c>
      <c r="C2864" t="s">
        <v>412</v>
      </c>
      <c r="D2864" t="s">
        <v>388</v>
      </c>
      <c r="E2864" t="s">
        <v>33</v>
      </c>
      <c r="F2864" t="s">
        <v>49</v>
      </c>
      <c r="G2864">
        <v>62.33</v>
      </c>
      <c r="H2864">
        <v>3</v>
      </c>
      <c r="I2864">
        <v>0</v>
      </c>
      <c r="J2864" t="s">
        <v>19</v>
      </c>
      <c r="K2864" t="s">
        <v>29</v>
      </c>
      <c r="L2864" t="s">
        <v>21</v>
      </c>
      <c r="M2864" t="s">
        <v>36</v>
      </c>
      <c r="N2864" t="s">
        <v>23</v>
      </c>
    </row>
    <row r="2865" spans="1:14" x14ac:dyDescent="0.3">
      <c r="A2865">
        <v>2864</v>
      </c>
      <c r="B2865" t="s">
        <v>37</v>
      </c>
      <c r="C2865" t="s">
        <v>124</v>
      </c>
      <c r="D2865" t="s">
        <v>164</v>
      </c>
      <c r="E2865" t="s">
        <v>111</v>
      </c>
      <c r="F2865" t="s">
        <v>18</v>
      </c>
      <c r="G2865">
        <v>276.7</v>
      </c>
      <c r="H2865">
        <v>4</v>
      </c>
      <c r="I2865">
        <v>3</v>
      </c>
      <c r="J2865" t="s">
        <v>55</v>
      </c>
      <c r="K2865" t="s">
        <v>66</v>
      </c>
      <c r="L2865" t="s">
        <v>56</v>
      </c>
      <c r="M2865" t="s">
        <v>22</v>
      </c>
      <c r="N2865" t="s">
        <v>41</v>
      </c>
    </row>
    <row r="2866" spans="1:14" x14ac:dyDescent="0.3">
      <c r="A2866">
        <v>2865</v>
      </c>
      <c r="B2866" t="s">
        <v>37</v>
      </c>
      <c r="C2866" t="s">
        <v>309</v>
      </c>
      <c r="D2866" t="s">
        <v>123</v>
      </c>
      <c r="E2866" t="s">
        <v>403</v>
      </c>
      <c r="F2866" t="s">
        <v>49</v>
      </c>
      <c r="G2866">
        <v>108.68</v>
      </c>
      <c r="H2866">
        <v>1</v>
      </c>
      <c r="I2866">
        <v>0</v>
      </c>
      <c r="J2866" t="s">
        <v>35</v>
      </c>
      <c r="K2866" t="s">
        <v>99</v>
      </c>
      <c r="L2866" t="s">
        <v>21</v>
      </c>
      <c r="M2866" t="s">
        <v>36</v>
      </c>
      <c r="N2866" t="s">
        <v>41</v>
      </c>
    </row>
    <row r="2867" spans="1:14" x14ac:dyDescent="0.3">
      <c r="A2867">
        <v>2866</v>
      </c>
      <c r="B2867" t="s">
        <v>37</v>
      </c>
      <c r="C2867" t="s">
        <v>302</v>
      </c>
      <c r="D2867" t="s">
        <v>144</v>
      </c>
      <c r="E2867" t="s">
        <v>412</v>
      </c>
      <c r="F2867" t="s">
        <v>54</v>
      </c>
      <c r="G2867">
        <v>363.36</v>
      </c>
      <c r="H2867">
        <v>4</v>
      </c>
      <c r="I2867">
        <v>0</v>
      </c>
      <c r="J2867" t="s">
        <v>28</v>
      </c>
      <c r="K2867" t="s">
        <v>99</v>
      </c>
      <c r="L2867" t="s">
        <v>56</v>
      </c>
      <c r="M2867" t="s">
        <v>36</v>
      </c>
      <c r="N2867" t="s">
        <v>45</v>
      </c>
    </row>
    <row r="2868" spans="1:14" x14ac:dyDescent="0.3">
      <c r="A2868">
        <v>2867</v>
      </c>
      <c r="B2868" t="s">
        <v>31</v>
      </c>
      <c r="C2868" t="s">
        <v>92</v>
      </c>
      <c r="D2868" t="s">
        <v>302</v>
      </c>
      <c r="E2868" t="s">
        <v>285</v>
      </c>
      <c r="F2868" t="s">
        <v>54</v>
      </c>
      <c r="G2868">
        <v>275.47000000000003</v>
      </c>
      <c r="H2868">
        <v>2</v>
      </c>
      <c r="I2868">
        <v>1</v>
      </c>
      <c r="J2868" t="s">
        <v>28</v>
      </c>
      <c r="K2868" t="s">
        <v>29</v>
      </c>
      <c r="L2868" t="s">
        <v>56</v>
      </c>
      <c r="M2868" t="s">
        <v>36</v>
      </c>
      <c r="N2868" t="s">
        <v>23</v>
      </c>
    </row>
    <row r="2869" spans="1:14" x14ac:dyDescent="0.3">
      <c r="A2869">
        <v>2868</v>
      </c>
      <c r="B2869" t="s">
        <v>50</v>
      </c>
      <c r="C2869" t="s">
        <v>170</v>
      </c>
      <c r="D2869" t="s">
        <v>397</v>
      </c>
      <c r="E2869" t="s">
        <v>144</v>
      </c>
      <c r="F2869" t="s">
        <v>27</v>
      </c>
      <c r="G2869">
        <v>144</v>
      </c>
      <c r="H2869">
        <v>1</v>
      </c>
      <c r="I2869">
        <v>0</v>
      </c>
      <c r="J2869" t="s">
        <v>28</v>
      </c>
      <c r="K2869" t="s">
        <v>20</v>
      </c>
      <c r="L2869" t="s">
        <v>60</v>
      </c>
      <c r="M2869" t="s">
        <v>36</v>
      </c>
      <c r="N2869" t="s">
        <v>45</v>
      </c>
    </row>
    <row r="2870" spans="1:14" x14ac:dyDescent="0.3">
      <c r="A2870">
        <v>2869</v>
      </c>
      <c r="B2870" t="s">
        <v>31</v>
      </c>
      <c r="C2870" t="s">
        <v>114</v>
      </c>
      <c r="D2870" t="s">
        <v>258</v>
      </c>
      <c r="E2870" t="s">
        <v>72</v>
      </c>
      <c r="F2870" t="s">
        <v>49</v>
      </c>
      <c r="G2870">
        <v>115.65</v>
      </c>
      <c r="H2870">
        <v>1</v>
      </c>
      <c r="I2870">
        <v>1</v>
      </c>
      <c r="J2870" t="s">
        <v>35</v>
      </c>
      <c r="K2870" t="s">
        <v>29</v>
      </c>
      <c r="L2870" t="s">
        <v>21</v>
      </c>
      <c r="M2870" t="s">
        <v>36</v>
      </c>
      <c r="N2870" t="s">
        <v>95</v>
      </c>
    </row>
    <row r="2871" spans="1:14" x14ac:dyDescent="0.3">
      <c r="A2871">
        <v>2870</v>
      </c>
      <c r="B2871" t="s">
        <v>50</v>
      </c>
      <c r="C2871" t="s">
        <v>374</v>
      </c>
      <c r="D2871" t="s">
        <v>160</v>
      </c>
      <c r="E2871" t="s">
        <v>161</v>
      </c>
      <c r="F2871" t="s">
        <v>54</v>
      </c>
      <c r="G2871">
        <v>547.49</v>
      </c>
      <c r="H2871">
        <v>2</v>
      </c>
      <c r="I2871">
        <v>1</v>
      </c>
      <c r="J2871" t="s">
        <v>35</v>
      </c>
      <c r="K2871" t="s">
        <v>29</v>
      </c>
      <c r="L2871" t="s">
        <v>21</v>
      </c>
      <c r="M2871" t="s">
        <v>36</v>
      </c>
      <c r="N2871" t="s">
        <v>41</v>
      </c>
    </row>
    <row r="2872" spans="1:14" x14ac:dyDescent="0.3">
      <c r="A2872">
        <v>2871</v>
      </c>
      <c r="B2872" t="s">
        <v>37</v>
      </c>
      <c r="C2872" t="s">
        <v>87</v>
      </c>
      <c r="D2872" t="s">
        <v>78</v>
      </c>
      <c r="E2872" t="s">
        <v>58</v>
      </c>
      <c r="F2872" t="s">
        <v>54</v>
      </c>
      <c r="G2872">
        <v>531.16</v>
      </c>
      <c r="H2872">
        <v>4</v>
      </c>
      <c r="I2872">
        <v>1</v>
      </c>
      <c r="J2872" t="s">
        <v>19</v>
      </c>
      <c r="K2872" t="s">
        <v>66</v>
      </c>
      <c r="L2872" t="s">
        <v>21</v>
      </c>
      <c r="M2872" t="s">
        <v>36</v>
      </c>
      <c r="N2872" t="s">
        <v>41</v>
      </c>
    </row>
    <row r="2873" spans="1:14" x14ac:dyDescent="0.3">
      <c r="A2873">
        <v>2872</v>
      </c>
      <c r="B2873" t="s">
        <v>14</v>
      </c>
      <c r="C2873" t="s">
        <v>246</v>
      </c>
      <c r="D2873" t="s">
        <v>325</v>
      </c>
      <c r="E2873" t="s">
        <v>297</v>
      </c>
      <c r="F2873" t="s">
        <v>49</v>
      </c>
      <c r="G2873">
        <v>128.66999999999999</v>
      </c>
      <c r="H2873">
        <v>1</v>
      </c>
      <c r="I2873">
        <v>2</v>
      </c>
      <c r="J2873" t="s">
        <v>35</v>
      </c>
      <c r="K2873" t="s">
        <v>20</v>
      </c>
      <c r="L2873" t="s">
        <v>21</v>
      </c>
      <c r="M2873" t="s">
        <v>22</v>
      </c>
      <c r="N2873" t="s">
        <v>23</v>
      </c>
    </row>
    <row r="2874" spans="1:14" x14ac:dyDescent="0.3">
      <c r="A2874">
        <v>2873</v>
      </c>
      <c r="B2874" t="s">
        <v>37</v>
      </c>
      <c r="C2874" t="s">
        <v>344</v>
      </c>
      <c r="D2874" t="s">
        <v>65</v>
      </c>
      <c r="E2874" t="s">
        <v>285</v>
      </c>
      <c r="F2874" t="s">
        <v>18</v>
      </c>
      <c r="G2874">
        <v>289.62</v>
      </c>
      <c r="H2874">
        <v>1</v>
      </c>
      <c r="I2874">
        <v>0</v>
      </c>
      <c r="J2874" t="s">
        <v>28</v>
      </c>
      <c r="K2874" t="s">
        <v>66</v>
      </c>
      <c r="L2874" t="s">
        <v>21</v>
      </c>
      <c r="M2874" t="s">
        <v>22</v>
      </c>
      <c r="N2874" t="s">
        <v>41</v>
      </c>
    </row>
    <row r="2875" spans="1:14" x14ac:dyDescent="0.3">
      <c r="A2875">
        <v>2874</v>
      </c>
      <c r="B2875" t="s">
        <v>31</v>
      </c>
      <c r="C2875" t="s">
        <v>301</v>
      </c>
      <c r="D2875" t="s">
        <v>166</v>
      </c>
      <c r="E2875" t="s">
        <v>111</v>
      </c>
      <c r="F2875" t="s">
        <v>49</v>
      </c>
      <c r="G2875">
        <v>83.1</v>
      </c>
      <c r="H2875">
        <v>2</v>
      </c>
      <c r="I2875">
        <v>0</v>
      </c>
      <c r="J2875" t="s">
        <v>94</v>
      </c>
      <c r="K2875" t="s">
        <v>44</v>
      </c>
      <c r="L2875" t="s">
        <v>56</v>
      </c>
      <c r="M2875" t="s">
        <v>36</v>
      </c>
      <c r="N2875" t="s">
        <v>41</v>
      </c>
    </row>
    <row r="2876" spans="1:14" x14ac:dyDescent="0.3">
      <c r="A2876">
        <v>2875</v>
      </c>
      <c r="B2876" t="s">
        <v>31</v>
      </c>
      <c r="C2876" t="s">
        <v>233</v>
      </c>
      <c r="D2876" t="s">
        <v>205</v>
      </c>
      <c r="E2876" t="s">
        <v>431</v>
      </c>
      <c r="F2876" t="s">
        <v>27</v>
      </c>
      <c r="G2876">
        <v>100.9</v>
      </c>
      <c r="H2876">
        <v>2</v>
      </c>
      <c r="I2876">
        <v>0</v>
      </c>
      <c r="J2876" t="s">
        <v>35</v>
      </c>
      <c r="K2876" t="s">
        <v>44</v>
      </c>
      <c r="L2876" t="s">
        <v>21</v>
      </c>
      <c r="M2876" t="s">
        <v>36</v>
      </c>
      <c r="N2876" t="s">
        <v>41</v>
      </c>
    </row>
    <row r="2877" spans="1:14" x14ac:dyDescent="0.3">
      <c r="A2877">
        <v>2876</v>
      </c>
      <c r="B2877" t="s">
        <v>37</v>
      </c>
      <c r="C2877" t="s">
        <v>178</v>
      </c>
      <c r="D2877" t="s">
        <v>67</v>
      </c>
      <c r="E2877" t="s">
        <v>403</v>
      </c>
      <c r="F2877" t="s">
        <v>18</v>
      </c>
      <c r="G2877">
        <v>229.92</v>
      </c>
      <c r="H2877">
        <v>1</v>
      </c>
      <c r="I2877">
        <v>1</v>
      </c>
      <c r="J2877" t="s">
        <v>28</v>
      </c>
      <c r="K2877" t="s">
        <v>20</v>
      </c>
      <c r="L2877" t="s">
        <v>21</v>
      </c>
      <c r="M2877" t="s">
        <v>36</v>
      </c>
      <c r="N2877" t="s">
        <v>41</v>
      </c>
    </row>
    <row r="2878" spans="1:14" x14ac:dyDescent="0.3">
      <c r="A2878">
        <v>2877</v>
      </c>
      <c r="B2878" t="s">
        <v>37</v>
      </c>
      <c r="C2878" t="s">
        <v>421</v>
      </c>
      <c r="D2878" t="s">
        <v>161</v>
      </c>
      <c r="E2878" t="s">
        <v>330</v>
      </c>
      <c r="F2878" t="s">
        <v>18</v>
      </c>
      <c r="G2878">
        <v>210.88</v>
      </c>
      <c r="H2878">
        <v>2</v>
      </c>
      <c r="I2878">
        <v>1</v>
      </c>
      <c r="J2878" t="s">
        <v>19</v>
      </c>
      <c r="K2878" t="s">
        <v>29</v>
      </c>
      <c r="L2878" t="s">
        <v>56</v>
      </c>
      <c r="M2878" t="s">
        <v>36</v>
      </c>
      <c r="N2878" t="s">
        <v>23</v>
      </c>
    </row>
    <row r="2879" spans="1:14" x14ac:dyDescent="0.3">
      <c r="A2879">
        <v>2878</v>
      </c>
      <c r="B2879" t="s">
        <v>37</v>
      </c>
      <c r="C2879" t="s">
        <v>259</v>
      </c>
      <c r="D2879" t="s">
        <v>258</v>
      </c>
      <c r="E2879" t="s">
        <v>190</v>
      </c>
      <c r="F2879" t="s">
        <v>18</v>
      </c>
      <c r="G2879">
        <v>305.95999999999998</v>
      </c>
      <c r="H2879">
        <v>3</v>
      </c>
      <c r="I2879">
        <v>0</v>
      </c>
      <c r="J2879" t="s">
        <v>28</v>
      </c>
      <c r="K2879" t="s">
        <v>44</v>
      </c>
      <c r="L2879" t="s">
        <v>21</v>
      </c>
      <c r="M2879" t="s">
        <v>36</v>
      </c>
      <c r="N2879" t="s">
        <v>41</v>
      </c>
    </row>
    <row r="2880" spans="1:14" x14ac:dyDescent="0.3">
      <c r="A2880">
        <v>2879</v>
      </c>
      <c r="B2880" t="s">
        <v>31</v>
      </c>
      <c r="C2880" t="s">
        <v>52</v>
      </c>
      <c r="D2880" t="s">
        <v>346</v>
      </c>
      <c r="E2880" t="s">
        <v>137</v>
      </c>
      <c r="F2880" t="s">
        <v>49</v>
      </c>
      <c r="G2880">
        <v>91.4</v>
      </c>
      <c r="H2880">
        <v>1</v>
      </c>
      <c r="I2880">
        <v>1</v>
      </c>
      <c r="J2880" t="s">
        <v>55</v>
      </c>
      <c r="K2880" t="s">
        <v>44</v>
      </c>
      <c r="L2880" t="s">
        <v>56</v>
      </c>
      <c r="M2880" t="s">
        <v>22</v>
      </c>
      <c r="N2880" t="s">
        <v>23</v>
      </c>
    </row>
    <row r="2881" spans="1:14" x14ac:dyDescent="0.3">
      <c r="A2881">
        <v>2880</v>
      </c>
      <c r="B2881" t="s">
        <v>37</v>
      </c>
      <c r="C2881" t="s">
        <v>48</v>
      </c>
      <c r="D2881" t="s">
        <v>254</v>
      </c>
      <c r="E2881" t="s">
        <v>235</v>
      </c>
      <c r="F2881" t="s">
        <v>54</v>
      </c>
      <c r="G2881">
        <v>513.96</v>
      </c>
      <c r="H2881">
        <v>3</v>
      </c>
      <c r="I2881">
        <v>2</v>
      </c>
      <c r="J2881" t="s">
        <v>55</v>
      </c>
      <c r="K2881" t="s">
        <v>66</v>
      </c>
      <c r="L2881" t="s">
        <v>56</v>
      </c>
      <c r="M2881" t="s">
        <v>36</v>
      </c>
      <c r="N2881" t="s">
        <v>41</v>
      </c>
    </row>
    <row r="2882" spans="1:14" x14ac:dyDescent="0.3">
      <c r="A2882">
        <v>2881</v>
      </c>
      <c r="B2882" t="s">
        <v>50</v>
      </c>
      <c r="C2882" t="s">
        <v>92</v>
      </c>
      <c r="D2882" t="s">
        <v>145</v>
      </c>
      <c r="E2882" t="s">
        <v>155</v>
      </c>
      <c r="F2882" t="s">
        <v>18</v>
      </c>
      <c r="G2882">
        <v>249.86</v>
      </c>
      <c r="H2882">
        <v>2</v>
      </c>
      <c r="I2882">
        <v>1</v>
      </c>
      <c r="J2882" t="s">
        <v>28</v>
      </c>
      <c r="K2882" t="s">
        <v>66</v>
      </c>
      <c r="L2882" t="s">
        <v>70</v>
      </c>
      <c r="M2882" t="s">
        <v>36</v>
      </c>
      <c r="N2882" t="s">
        <v>23</v>
      </c>
    </row>
    <row r="2883" spans="1:14" x14ac:dyDescent="0.3">
      <c r="A2883">
        <v>2882</v>
      </c>
      <c r="B2883" t="s">
        <v>50</v>
      </c>
      <c r="C2883" t="s">
        <v>136</v>
      </c>
      <c r="D2883" t="s">
        <v>222</v>
      </c>
      <c r="E2883" t="s">
        <v>338</v>
      </c>
      <c r="F2883" t="s">
        <v>49</v>
      </c>
      <c r="G2883">
        <v>147.22999999999999</v>
      </c>
      <c r="H2883">
        <v>2</v>
      </c>
      <c r="I2883">
        <v>2</v>
      </c>
      <c r="J2883" t="s">
        <v>28</v>
      </c>
      <c r="K2883" t="s">
        <v>44</v>
      </c>
      <c r="L2883" t="s">
        <v>21</v>
      </c>
      <c r="M2883" t="s">
        <v>36</v>
      </c>
      <c r="N2883" t="s">
        <v>23</v>
      </c>
    </row>
    <row r="2884" spans="1:14" x14ac:dyDescent="0.3">
      <c r="A2884">
        <v>2883</v>
      </c>
      <c r="B2884" t="s">
        <v>50</v>
      </c>
      <c r="C2884" t="s">
        <v>210</v>
      </c>
      <c r="D2884" t="s">
        <v>181</v>
      </c>
      <c r="E2884" t="s">
        <v>120</v>
      </c>
      <c r="F2884" t="s">
        <v>18</v>
      </c>
      <c r="G2884">
        <v>275.85000000000002</v>
      </c>
      <c r="H2884">
        <v>2</v>
      </c>
      <c r="I2884">
        <v>1</v>
      </c>
      <c r="J2884" t="s">
        <v>19</v>
      </c>
      <c r="K2884" t="s">
        <v>66</v>
      </c>
      <c r="L2884" t="s">
        <v>56</v>
      </c>
      <c r="M2884" t="s">
        <v>36</v>
      </c>
      <c r="N2884" t="s">
        <v>41</v>
      </c>
    </row>
    <row r="2885" spans="1:14" x14ac:dyDescent="0.3">
      <c r="A2885">
        <v>2884</v>
      </c>
      <c r="B2885" t="s">
        <v>31</v>
      </c>
      <c r="C2885" t="s">
        <v>231</v>
      </c>
      <c r="D2885" t="s">
        <v>140</v>
      </c>
      <c r="E2885" t="s">
        <v>320</v>
      </c>
      <c r="F2885" t="s">
        <v>49</v>
      </c>
      <c r="G2885">
        <v>60.28</v>
      </c>
      <c r="H2885">
        <v>2</v>
      </c>
      <c r="I2885">
        <v>0</v>
      </c>
      <c r="J2885" t="s">
        <v>28</v>
      </c>
      <c r="K2885" t="s">
        <v>44</v>
      </c>
      <c r="L2885" t="s">
        <v>60</v>
      </c>
      <c r="M2885" t="s">
        <v>36</v>
      </c>
      <c r="N2885" t="s">
        <v>41</v>
      </c>
    </row>
    <row r="2886" spans="1:14" x14ac:dyDescent="0.3">
      <c r="A2886">
        <v>2885</v>
      </c>
      <c r="B2886" t="s">
        <v>37</v>
      </c>
      <c r="C2886" t="s">
        <v>26</v>
      </c>
      <c r="D2886" t="s">
        <v>298</v>
      </c>
      <c r="E2886" t="s">
        <v>87</v>
      </c>
      <c r="F2886" t="s">
        <v>18</v>
      </c>
      <c r="G2886">
        <v>184.7</v>
      </c>
      <c r="H2886">
        <v>1</v>
      </c>
      <c r="I2886">
        <v>0</v>
      </c>
      <c r="J2886" t="s">
        <v>19</v>
      </c>
      <c r="K2886" t="s">
        <v>29</v>
      </c>
      <c r="L2886" t="s">
        <v>56</v>
      </c>
      <c r="M2886" t="s">
        <v>22</v>
      </c>
      <c r="N2886" t="s">
        <v>23</v>
      </c>
    </row>
    <row r="2887" spans="1:14" x14ac:dyDescent="0.3">
      <c r="A2887">
        <v>2886</v>
      </c>
      <c r="B2887" t="s">
        <v>50</v>
      </c>
      <c r="C2887" t="s">
        <v>61</v>
      </c>
      <c r="D2887" t="s">
        <v>198</v>
      </c>
      <c r="E2887" t="s">
        <v>25</v>
      </c>
      <c r="F2887" t="s">
        <v>18</v>
      </c>
      <c r="G2887">
        <v>338.11</v>
      </c>
      <c r="H2887">
        <v>2</v>
      </c>
      <c r="I2887">
        <v>0</v>
      </c>
      <c r="J2887" t="s">
        <v>35</v>
      </c>
      <c r="K2887" t="s">
        <v>29</v>
      </c>
      <c r="L2887" t="s">
        <v>21</v>
      </c>
      <c r="M2887" t="s">
        <v>22</v>
      </c>
      <c r="N2887" t="s">
        <v>23</v>
      </c>
    </row>
    <row r="2888" spans="1:14" x14ac:dyDescent="0.3">
      <c r="A2888">
        <v>2887</v>
      </c>
      <c r="B2888" t="s">
        <v>50</v>
      </c>
      <c r="C2888" t="s">
        <v>383</v>
      </c>
      <c r="D2888" t="s">
        <v>210</v>
      </c>
      <c r="E2888" t="s">
        <v>217</v>
      </c>
      <c r="F2888" t="s">
        <v>27</v>
      </c>
      <c r="G2888">
        <v>207.4</v>
      </c>
      <c r="H2888">
        <v>3</v>
      </c>
      <c r="I2888">
        <v>1</v>
      </c>
      <c r="J2888" t="s">
        <v>19</v>
      </c>
      <c r="K2888" t="s">
        <v>29</v>
      </c>
      <c r="L2888" t="s">
        <v>56</v>
      </c>
      <c r="M2888" t="s">
        <v>36</v>
      </c>
      <c r="N2888" t="s">
        <v>41</v>
      </c>
    </row>
    <row r="2889" spans="1:14" x14ac:dyDescent="0.3">
      <c r="A2889">
        <v>2888</v>
      </c>
      <c r="B2889" t="s">
        <v>37</v>
      </c>
      <c r="C2889" t="s">
        <v>273</v>
      </c>
      <c r="D2889" t="s">
        <v>196</v>
      </c>
      <c r="E2889" t="s">
        <v>351</v>
      </c>
      <c r="F2889" t="s">
        <v>49</v>
      </c>
      <c r="G2889">
        <v>98.4</v>
      </c>
      <c r="H2889">
        <v>4</v>
      </c>
      <c r="I2889">
        <v>0</v>
      </c>
      <c r="J2889" t="s">
        <v>28</v>
      </c>
      <c r="K2889" t="s">
        <v>66</v>
      </c>
      <c r="L2889" t="s">
        <v>70</v>
      </c>
      <c r="M2889" t="s">
        <v>36</v>
      </c>
      <c r="N2889" t="s">
        <v>41</v>
      </c>
    </row>
    <row r="2890" spans="1:14" x14ac:dyDescent="0.3">
      <c r="A2890">
        <v>2889</v>
      </c>
      <c r="B2890" t="s">
        <v>31</v>
      </c>
      <c r="C2890" t="s">
        <v>411</v>
      </c>
      <c r="D2890" t="s">
        <v>292</v>
      </c>
      <c r="E2890" t="s">
        <v>140</v>
      </c>
      <c r="F2890" t="s">
        <v>27</v>
      </c>
      <c r="G2890">
        <v>116.23</v>
      </c>
      <c r="H2890">
        <v>2</v>
      </c>
      <c r="I2890">
        <v>3</v>
      </c>
      <c r="J2890" t="s">
        <v>28</v>
      </c>
      <c r="K2890" t="s">
        <v>66</v>
      </c>
      <c r="L2890" t="s">
        <v>56</v>
      </c>
      <c r="M2890" t="s">
        <v>36</v>
      </c>
      <c r="N2890" t="s">
        <v>23</v>
      </c>
    </row>
    <row r="2891" spans="1:14" x14ac:dyDescent="0.3">
      <c r="A2891">
        <v>2890</v>
      </c>
      <c r="B2891" t="s">
        <v>50</v>
      </c>
      <c r="C2891" t="s">
        <v>374</v>
      </c>
      <c r="D2891" t="s">
        <v>346</v>
      </c>
      <c r="E2891" t="s">
        <v>58</v>
      </c>
      <c r="F2891" t="s">
        <v>27</v>
      </c>
      <c r="G2891">
        <v>227.51</v>
      </c>
      <c r="H2891">
        <v>3</v>
      </c>
      <c r="I2891">
        <v>0</v>
      </c>
      <c r="J2891" t="s">
        <v>28</v>
      </c>
      <c r="K2891" t="s">
        <v>66</v>
      </c>
      <c r="L2891" t="s">
        <v>60</v>
      </c>
      <c r="M2891" t="s">
        <v>36</v>
      </c>
      <c r="N2891" t="s">
        <v>41</v>
      </c>
    </row>
    <row r="2892" spans="1:14" x14ac:dyDescent="0.3">
      <c r="A2892">
        <v>2891</v>
      </c>
      <c r="B2892" t="s">
        <v>31</v>
      </c>
      <c r="C2892" t="s">
        <v>107</v>
      </c>
      <c r="D2892" t="s">
        <v>356</v>
      </c>
      <c r="E2892" t="s">
        <v>361</v>
      </c>
      <c r="F2892" t="s">
        <v>54</v>
      </c>
      <c r="G2892">
        <v>386.53</v>
      </c>
      <c r="H2892">
        <v>2</v>
      </c>
      <c r="I2892">
        <v>0</v>
      </c>
      <c r="J2892" t="s">
        <v>35</v>
      </c>
      <c r="K2892" t="s">
        <v>29</v>
      </c>
      <c r="L2892" t="s">
        <v>21</v>
      </c>
      <c r="M2892" t="s">
        <v>36</v>
      </c>
      <c r="N2892" t="s">
        <v>23</v>
      </c>
    </row>
    <row r="2893" spans="1:14" x14ac:dyDescent="0.3">
      <c r="A2893">
        <v>2892</v>
      </c>
      <c r="B2893" t="s">
        <v>50</v>
      </c>
      <c r="C2893" t="s">
        <v>219</v>
      </c>
      <c r="D2893" t="s">
        <v>53</v>
      </c>
      <c r="E2893" t="s">
        <v>234</v>
      </c>
      <c r="F2893" t="s">
        <v>49</v>
      </c>
      <c r="G2893">
        <v>143.28</v>
      </c>
      <c r="H2893">
        <v>2</v>
      </c>
      <c r="I2893">
        <v>0</v>
      </c>
      <c r="J2893" t="s">
        <v>35</v>
      </c>
      <c r="K2893" t="s">
        <v>99</v>
      </c>
      <c r="L2893" t="s">
        <v>56</v>
      </c>
      <c r="M2893" t="s">
        <v>36</v>
      </c>
      <c r="N2893" t="s">
        <v>41</v>
      </c>
    </row>
    <row r="2894" spans="1:14" x14ac:dyDescent="0.3">
      <c r="A2894">
        <v>2893</v>
      </c>
      <c r="B2894" t="s">
        <v>37</v>
      </c>
      <c r="C2894" t="s">
        <v>78</v>
      </c>
      <c r="D2894" t="s">
        <v>299</v>
      </c>
      <c r="E2894" t="s">
        <v>159</v>
      </c>
      <c r="F2894" t="s">
        <v>18</v>
      </c>
      <c r="G2894">
        <v>200.52</v>
      </c>
      <c r="H2894">
        <v>2</v>
      </c>
      <c r="I2894">
        <v>1</v>
      </c>
      <c r="J2894" t="s">
        <v>28</v>
      </c>
      <c r="K2894" t="s">
        <v>44</v>
      </c>
      <c r="L2894" t="s">
        <v>21</v>
      </c>
      <c r="M2894" t="s">
        <v>36</v>
      </c>
      <c r="N2894" t="s">
        <v>23</v>
      </c>
    </row>
    <row r="2895" spans="1:14" x14ac:dyDescent="0.3">
      <c r="A2895">
        <v>2894</v>
      </c>
      <c r="B2895" t="s">
        <v>37</v>
      </c>
      <c r="C2895" t="s">
        <v>391</v>
      </c>
      <c r="D2895" t="s">
        <v>383</v>
      </c>
      <c r="E2895" t="s">
        <v>334</v>
      </c>
      <c r="F2895" t="s">
        <v>54</v>
      </c>
      <c r="G2895">
        <v>447.04</v>
      </c>
      <c r="H2895">
        <v>2</v>
      </c>
      <c r="I2895">
        <v>0</v>
      </c>
      <c r="J2895" t="s">
        <v>19</v>
      </c>
      <c r="K2895" t="s">
        <v>29</v>
      </c>
      <c r="L2895" t="s">
        <v>21</v>
      </c>
      <c r="M2895" t="s">
        <v>36</v>
      </c>
      <c r="N2895" t="s">
        <v>23</v>
      </c>
    </row>
    <row r="2896" spans="1:14" x14ac:dyDescent="0.3">
      <c r="A2896">
        <v>2895</v>
      </c>
      <c r="B2896" t="s">
        <v>31</v>
      </c>
      <c r="C2896" t="s">
        <v>81</v>
      </c>
      <c r="D2896" t="s">
        <v>52</v>
      </c>
      <c r="E2896" t="s">
        <v>421</v>
      </c>
      <c r="F2896" t="s">
        <v>27</v>
      </c>
      <c r="G2896">
        <v>95.23</v>
      </c>
      <c r="H2896">
        <v>1</v>
      </c>
      <c r="I2896">
        <v>0</v>
      </c>
      <c r="J2896" t="s">
        <v>94</v>
      </c>
      <c r="K2896" t="s">
        <v>44</v>
      </c>
      <c r="L2896" t="s">
        <v>21</v>
      </c>
      <c r="M2896" t="s">
        <v>36</v>
      </c>
      <c r="N2896" t="s">
        <v>23</v>
      </c>
    </row>
    <row r="2897" spans="1:14" x14ac:dyDescent="0.3">
      <c r="A2897">
        <v>2896</v>
      </c>
      <c r="B2897" t="s">
        <v>37</v>
      </c>
      <c r="C2897" t="s">
        <v>89</v>
      </c>
      <c r="D2897" t="s">
        <v>209</v>
      </c>
      <c r="E2897" t="s">
        <v>72</v>
      </c>
      <c r="F2897" t="s">
        <v>27</v>
      </c>
      <c r="G2897">
        <v>122.65</v>
      </c>
      <c r="H2897">
        <v>2</v>
      </c>
      <c r="I2897">
        <v>0</v>
      </c>
      <c r="J2897" t="s">
        <v>28</v>
      </c>
      <c r="K2897" t="s">
        <v>44</v>
      </c>
      <c r="L2897" t="s">
        <v>21</v>
      </c>
      <c r="M2897" t="s">
        <v>22</v>
      </c>
      <c r="N2897" t="s">
        <v>41</v>
      </c>
    </row>
    <row r="2898" spans="1:14" x14ac:dyDescent="0.3">
      <c r="A2898">
        <v>2897</v>
      </c>
      <c r="B2898" t="s">
        <v>31</v>
      </c>
      <c r="C2898" t="s">
        <v>178</v>
      </c>
      <c r="D2898" t="s">
        <v>96</v>
      </c>
      <c r="E2898" t="s">
        <v>234</v>
      </c>
      <c r="F2898" t="s">
        <v>18</v>
      </c>
      <c r="G2898">
        <v>202.8</v>
      </c>
      <c r="H2898">
        <v>1</v>
      </c>
      <c r="I2898">
        <v>2</v>
      </c>
      <c r="J2898" t="s">
        <v>19</v>
      </c>
      <c r="K2898" t="s">
        <v>99</v>
      </c>
      <c r="L2898" t="s">
        <v>21</v>
      </c>
      <c r="M2898" t="s">
        <v>36</v>
      </c>
      <c r="N2898" t="s">
        <v>23</v>
      </c>
    </row>
    <row r="2899" spans="1:14" x14ac:dyDescent="0.3">
      <c r="A2899">
        <v>2898</v>
      </c>
      <c r="B2899" t="s">
        <v>37</v>
      </c>
      <c r="C2899" t="s">
        <v>325</v>
      </c>
      <c r="D2899" t="s">
        <v>378</v>
      </c>
      <c r="E2899" t="s">
        <v>148</v>
      </c>
      <c r="F2899" t="s">
        <v>27</v>
      </c>
      <c r="G2899">
        <v>124.34</v>
      </c>
      <c r="H2899">
        <v>2</v>
      </c>
      <c r="I2899">
        <v>0</v>
      </c>
      <c r="J2899" t="s">
        <v>19</v>
      </c>
      <c r="K2899" t="s">
        <v>44</v>
      </c>
      <c r="L2899" t="s">
        <v>60</v>
      </c>
      <c r="M2899" t="s">
        <v>22</v>
      </c>
      <c r="N2899" t="s">
        <v>23</v>
      </c>
    </row>
    <row r="2900" spans="1:14" x14ac:dyDescent="0.3">
      <c r="A2900">
        <v>2899</v>
      </c>
      <c r="B2900" t="s">
        <v>14</v>
      </c>
      <c r="C2900" t="s">
        <v>149</v>
      </c>
      <c r="D2900" t="s">
        <v>344</v>
      </c>
      <c r="E2900" t="s">
        <v>398</v>
      </c>
      <c r="F2900" t="s">
        <v>49</v>
      </c>
      <c r="G2900">
        <v>67.489999999999995</v>
      </c>
      <c r="H2900">
        <v>1</v>
      </c>
      <c r="I2900">
        <v>0</v>
      </c>
      <c r="J2900" t="s">
        <v>55</v>
      </c>
      <c r="K2900" t="s">
        <v>20</v>
      </c>
      <c r="L2900" t="s">
        <v>21</v>
      </c>
      <c r="M2900" t="s">
        <v>36</v>
      </c>
      <c r="N2900" t="s">
        <v>23</v>
      </c>
    </row>
    <row r="2901" spans="1:14" x14ac:dyDescent="0.3">
      <c r="A2901">
        <v>2900</v>
      </c>
      <c r="B2901" t="s">
        <v>14</v>
      </c>
      <c r="C2901" t="s">
        <v>83</v>
      </c>
      <c r="D2901" t="s">
        <v>316</v>
      </c>
      <c r="E2901" t="s">
        <v>365</v>
      </c>
      <c r="F2901" t="s">
        <v>18</v>
      </c>
      <c r="G2901">
        <v>223.17</v>
      </c>
      <c r="H2901">
        <v>4</v>
      </c>
      <c r="I2901">
        <v>3</v>
      </c>
      <c r="J2901" t="s">
        <v>35</v>
      </c>
      <c r="K2901" t="s">
        <v>44</v>
      </c>
      <c r="L2901" t="s">
        <v>70</v>
      </c>
      <c r="M2901" t="s">
        <v>36</v>
      </c>
      <c r="N2901" t="s">
        <v>23</v>
      </c>
    </row>
    <row r="2902" spans="1:14" x14ac:dyDescent="0.3">
      <c r="A2902">
        <v>2901</v>
      </c>
      <c r="B2902" t="s">
        <v>31</v>
      </c>
      <c r="C2902" t="s">
        <v>354</v>
      </c>
      <c r="D2902" t="s">
        <v>214</v>
      </c>
      <c r="E2902" t="s">
        <v>256</v>
      </c>
      <c r="F2902" t="s">
        <v>18</v>
      </c>
      <c r="G2902">
        <v>200.24</v>
      </c>
      <c r="H2902">
        <v>1</v>
      </c>
      <c r="I2902">
        <v>0</v>
      </c>
      <c r="J2902" t="s">
        <v>35</v>
      </c>
      <c r="K2902" t="s">
        <v>66</v>
      </c>
      <c r="L2902" t="s">
        <v>56</v>
      </c>
      <c r="M2902" t="s">
        <v>36</v>
      </c>
      <c r="N2902" t="s">
        <v>41</v>
      </c>
    </row>
    <row r="2903" spans="1:14" x14ac:dyDescent="0.3">
      <c r="A2903">
        <v>2902</v>
      </c>
      <c r="B2903" t="s">
        <v>31</v>
      </c>
      <c r="C2903" t="s">
        <v>104</v>
      </c>
      <c r="D2903" t="s">
        <v>117</v>
      </c>
      <c r="E2903" t="s">
        <v>43</v>
      </c>
      <c r="F2903" t="s">
        <v>49</v>
      </c>
      <c r="G2903">
        <v>69.349999999999994</v>
      </c>
      <c r="H2903">
        <v>3</v>
      </c>
      <c r="I2903">
        <v>1</v>
      </c>
      <c r="J2903" t="s">
        <v>35</v>
      </c>
      <c r="K2903" t="s">
        <v>29</v>
      </c>
      <c r="L2903" t="s">
        <v>56</v>
      </c>
      <c r="M2903" t="s">
        <v>36</v>
      </c>
      <c r="N2903" t="s">
        <v>41</v>
      </c>
    </row>
    <row r="2904" spans="1:14" x14ac:dyDescent="0.3">
      <c r="A2904">
        <v>2903</v>
      </c>
      <c r="B2904" t="s">
        <v>31</v>
      </c>
      <c r="C2904" t="s">
        <v>284</v>
      </c>
      <c r="D2904" t="s">
        <v>192</v>
      </c>
      <c r="E2904" t="s">
        <v>200</v>
      </c>
      <c r="F2904" t="s">
        <v>49</v>
      </c>
      <c r="G2904">
        <v>107.01</v>
      </c>
      <c r="H2904">
        <v>2</v>
      </c>
      <c r="I2904">
        <v>0</v>
      </c>
      <c r="J2904" t="s">
        <v>19</v>
      </c>
      <c r="K2904" t="s">
        <v>44</v>
      </c>
      <c r="L2904" t="s">
        <v>21</v>
      </c>
      <c r="M2904" t="s">
        <v>36</v>
      </c>
      <c r="N2904" t="s">
        <v>23</v>
      </c>
    </row>
    <row r="2905" spans="1:14" x14ac:dyDescent="0.3">
      <c r="A2905">
        <v>2904</v>
      </c>
      <c r="B2905" t="s">
        <v>50</v>
      </c>
      <c r="C2905" t="s">
        <v>79</v>
      </c>
      <c r="D2905" t="s">
        <v>117</v>
      </c>
      <c r="E2905" t="s">
        <v>339</v>
      </c>
      <c r="F2905" t="s">
        <v>49</v>
      </c>
      <c r="G2905">
        <v>164.83</v>
      </c>
      <c r="H2905">
        <v>2</v>
      </c>
      <c r="I2905">
        <v>1</v>
      </c>
      <c r="J2905" t="s">
        <v>19</v>
      </c>
      <c r="K2905" t="s">
        <v>99</v>
      </c>
      <c r="L2905" t="s">
        <v>56</v>
      </c>
      <c r="M2905" t="s">
        <v>36</v>
      </c>
      <c r="N2905" t="s">
        <v>41</v>
      </c>
    </row>
    <row r="2906" spans="1:14" x14ac:dyDescent="0.3">
      <c r="A2906">
        <v>2905</v>
      </c>
      <c r="B2906" t="s">
        <v>50</v>
      </c>
      <c r="C2906" t="s">
        <v>113</v>
      </c>
      <c r="D2906" t="s">
        <v>106</v>
      </c>
      <c r="E2906" t="s">
        <v>322</v>
      </c>
      <c r="F2906" t="s">
        <v>27</v>
      </c>
      <c r="G2906">
        <v>189.25</v>
      </c>
      <c r="H2906">
        <v>2</v>
      </c>
      <c r="I2906">
        <v>0</v>
      </c>
      <c r="J2906" t="s">
        <v>55</v>
      </c>
      <c r="K2906" t="s">
        <v>44</v>
      </c>
      <c r="L2906" t="s">
        <v>21</v>
      </c>
      <c r="M2906" t="s">
        <v>36</v>
      </c>
      <c r="N2906" t="s">
        <v>41</v>
      </c>
    </row>
    <row r="2907" spans="1:14" x14ac:dyDescent="0.3">
      <c r="A2907">
        <v>2906</v>
      </c>
      <c r="B2907" t="s">
        <v>50</v>
      </c>
      <c r="C2907" t="s">
        <v>101</v>
      </c>
      <c r="D2907" t="s">
        <v>272</v>
      </c>
      <c r="E2907" t="s">
        <v>354</v>
      </c>
      <c r="F2907" t="s">
        <v>49</v>
      </c>
      <c r="G2907">
        <v>153.97</v>
      </c>
      <c r="H2907">
        <v>1</v>
      </c>
      <c r="I2907">
        <v>1</v>
      </c>
      <c r="J2907" t="s">
        <v>19</v>
      </c>
      <c r="K2907" t="s">
        <v>20</v>
      </c>
      <c r="L2907" t="s">
        <v>60</v>
      </c>
      <c r="M2907" t="s">
        <v>22</v>
      </c>
      <c r="N2907" t="s">
        <v>41</v>
      </c>
    </row>
    <row r="2908" spans="1:14" x14ac:dyDescent="0.3">
      <c r="A2908">
        <v>2907</v>
      </c>
      <c r="B2908" t="s">
        <v>37</v>
      </c>
      <c r="C2908" t="s">
        <v>83</v>
      </c>
      <c r="D2908" t="s">
        <v>316</v>
      </c>
      <c r="E2908" t="s">
        <v>472</v>
      </c>
      <c r="F2908" t="s">
        <v>27</v>
      </c>
      <c r="G2908">
        <v>128.94</v>
      </c>
      <c r="H2908">
        <v>3</v>
      </c>
      <c r="I2908">
        <v>0</v>
      </c>
      <c r="J2908" t="s">
        <v>35</v>
      </c>
      <c r="K2908" t="s">
        <v>99</v>
      </c>
      <c r="L2908" t="s">
        <v>21</v>
      </c>
      <c r="M2908" t="s">
        <v>36</v>
      </c>
      <c r="N2908" t="s">
        <v>41</v>
      </c>
    </row>
    <row r="2909" spans="1:14" x14ac:dyDescent="0.3">
      <c r="A2909">
        <v>2908</v>
      </c>
      <c r="B2909" t="s">
        <v>50</v>
      </c>
      <c r="C2909" t="s">
        <v>154</v>
      </c>
      <c r="D2909" t="s">
        <v>196</v>
      </c>
      <c r="E2909" t="s">
        <v>358</v>
      </c>
      <c r="F2909" t="s">
        <v>49</v>
      </c>
      <c r="G2909">
        <v>110.54</v>
      </c>
      <c r="H2909">
        <v>1</v>
      </c>
      <c r="I2909">
        <v>0</v>
      </c>
      <c r="J2909" t="s">
        <v>19</v>
      </c>
      <c r="K2909" t="s">
        <v>20</v>
      </c>
      <c r="L2909" t="s">
        <v>60</v>
      </c>
      <c r="M2909" t="s">
        <v>22</v>
      </c>
      <c r="N2909" t="s">
        <v>41</v>
      </c>
    </row>
    <row r="2910" spans="1:14" x14ac:dyDescent="0.3">
      <c r="A2910">
        <v>2909</v>
      </c>
      <c r="B2910" t="s">
        <v>14</v>
      </c>
      <c r="C2910" t="s">
        <v>269</v>
      </c>
      <c r="D2910" t="s">
        <v>273</v>
      </c>
      <c r="E2910" t="s">
        <v>346</v>
      </c>
      <c r="F2910" t="s">
        <v>54</v>
      </c>
      <c r="G2910">
        <v>271.07</v>
      </c>
      <c r="H2910">
        <v>1</v>
      </c>
      <c r="I2910">
        <v>0</v>
      </c>
      <c r="J2910" t="s">
        <v>28</v>
      </c>
      <c r="K2910" t="s">
        <v>20</v>
      </c>
      <c r="L2910" t="s">
        <v>70</v>
      </c>
      <c r="M2910" t="s">
        <v>36</v>
      </c>
      <c r="N2910" t="s">
        <v>41</v>
      </c>
    </row>
    <row r="2911" spans="1:14" x14ac:dyDescent="0.3">
      <c r="A2911">
        <v>2910</v>
      </c>
      <c r="B2911" t="s">
        <v>37</v>
      </c>
      <c r="C2911" t="s">
        <v>124</v>
      </c>
      <c r="D2911" t="s">
        <v>277</v>
      </c>
      <c r="E2911" t="s">
        <v>178</v>
      </c>
      <c r="F2911" t="s">
        <v>18</v>
      </c>
      <c r="G2911">
        <v>321.83999999999997</v>
      </c>
      <c r="H2911">
        <v>1</v>
      </c>
      <c r="I2911">
        <v>2</v>
      </c>
      <c r="J2911" t="s">
        <v>94</v>
      </c>
      <c r="K2911" t="s">
        <v>29</v>
      </c>
      <c r="L2911" t="s">
        <v>21</v>
      </c>
      <c r="M2911" t="s">
        <v>22</v>
      </c>
      <c r="N2911" t="s">
        <v>45</v>
      </c>
    </row>
    <row r="2912" spans="1:14" x14ac:dyDescent="0.3">
      <c r="A2912">
        <v>2911</v>
      </c>
      <c r="B2912" t="s">
        <v>37</v>
      </c>
      <c r="C2912" t="s">
        <v>86</v>
      </c>
      <c r="D2912" t="s">
        <v>92</v>
      </c>
      <c r="E2912" t="s">
        <v>299</v>
      </c>
      <c r="F2912" t="s">
        <v>49</v>
      </c>
      <c r="G2912">
        <v>139.93</v>
      </c>
      <c r="H2912">
        <v>1</v>
      </c>
      <c r="I2912">
        <v>0</v>
      </c>
      <c r="J2912" t="s">
        <v>28</v>
      </c>
      <c r="K2912" t="s">
        <v>44</v>
      </c>
      <c r="L2912" t="s">
        <v>60</v>
      </c>
      <c r="M2912" t="s">
        <v>22</v>
      </c>
      <c r="N2912" t="s">
        <v>45</v>
      </c>
    </row>
    <row r="2913" spans="1:14" x14ac:dyDescent="0.3">
      <c r="A2913">
        <v>2912</v>
      </c>
      <c r="B2913" t="s">
        <v>37</v>
      </c>
      <c r="C2913" t="s">
        <v>367</v>
      </c>
      <c r="D2913" t="s">
        <v>401</v>
      </c>
      <c r="E2913" t="s">
        <v>108</v>
      </c>
      <c r="F2913" t="s">
        <v>27</v>
      </c>
      <c r="G2913">
        <v>136.6</v>
      </c>
      <c r="H2913">
        <v>2</v>
      </c>
      <c r="I2913">
        <v>0</v>
      </c>
      <c r="J2913" t="s">
        <v>94</v>
      </c>
      <c r="K2913" t="s">
        <v>29</v>
      </c>
      <c r="L2913" t="s">
        <v>56</v>
      </c>
      <c r="M2913" t="s">
        <v>22</v>
      </c>
      <c r="N2913" t="s">
        <v>95</v>
      </c>
    </row>
    <row r="2914" spans="1:14" x14ac:dyDescent="0.3">
      <c r="A2914">
        <v>2913</v>
      </c>
      <c r="B2914" t="s">
        <v>31</v>
      </c>
      <c r="C2914" t="s">
        <v>32</v>
      </c>
      <c r="D2914" t="s">
        <v>222</v>
      </c>
      <c r="E2914" t="s">
        <v>237</v>
      </c>
      <c r="F2914" t="s">
        <v>27</v>
      </c>
      <c r="G2914">
        <v>93.36</v>
      </c>
      <c r="H2914">
        <v>1</v>
      </c>
      <c r="I2914">
        <v>0</v>
      </c>
      <c r="J2914" t="s">
        <v>28</v>
      </c>
      <c r="K2914" t="s">
        <v>44</v>
      </c>
      <c r="L2914" t="s">
        <v>56</v>
      </c>
      <c r="M2914" t="s">
        <v>22</v>
      </c>
      <c r="N2914" t="s">
        <v>45</v>
      </c>
    </row>
    <row r="2915" spans="1:14" x14ac:dyDescent="0.3">
      <c r="A2915">
        <v>2914</v>
      </c>
      <c r="B2915" t="s">
        <v>14</v>
      </c>
      <c r="C2915" t="s">
        <v>107</v>
      </c>
      <c r="D2915" t="s">
        <v>393</v>
      </c>
      <c r="E2915" t="s">
        <v>258</v>
      </c>
      <c r="F2915" t="s">
        <v>54</v>
      </c>
      <c r="G2915">
        <v>412.78</v>
      </c>
      <c r="H2915">
        <v>2</v>
      </c>
      <c r="I2915">
        <v>0</v>
      </c>
      <c r="J2915" t="s">
        <v>35</v>
      </c>
      <c r="K2915" t="s">
        <v>29</v>
      </c>
      <c r="L2915" t="s">
        <v>21</v>
      </c>
      <c r="M2915" t="s">
        <v>36</v>
      </c>
      <c r="N2915" t="s">
        <v>41</v>
      </c>
    </row>
    <row r="2916" spans="1:14" x14ac:dyDescent="0.3">
      <c r="A2916">
        <v>2915</v>
      </c>
      <c r="B2916" t="s">
        <v>31</v>
      </c>
      <c r="C2916" t="s">
        <v>61</v>
      </c>
      <c r="D2916" t="s">
        <v>397</v>
      </c>
      <c r="E2916" t="s">
        <v>315</v>
      </c>
      <c r="F2916" t="s">
        <v>18</v>
      </c>
      <c r="G2916">
        <v>249.8</v>
      </c>
      <c r="H2916">
        <v>2</v>
      </c>
      <c r="I2916">
        <v>0</v>
      </c>
      <c r="J2916" t="s">
        <v>19</v>
      </c>
      <c r="K2916" t="s">
        <v>20</v>
      </c>
      <c r="L2916" t="s">
        <v>56</v>
      </c>
      <c r="M2916" t="s">
        <v>36</v>
      </c>
      <c r="N2916" t="s">
        <v>41</v>
      </c>
    </row>
    <row r="2917" spans="1:14" x14ac:dyDescent="0.3">
      <c r="A2917">
        <v>2916</v>
      </c>
      <c r="B2917" t="s">
        <v>37</v>
      </c>
      <c r="C2917" t="s">
        <v>317</v>
      </c>
      <c r="D2917" t="s">
        <v>194</v>
      </c>
      <c r="E2917" t="s">
        <v>176</v>
      </c>
      <c r="F2917" t="s">
        <v>18</v>
      </c>
      <c r="G2917">
        <v>197.79</v>
      </c>
      <c r="H2917">
        <v>1</v>
      </c>
      <c r="I2917">
        <v>2</v>
      </c>
      <c r="J2917" t="s">
        <v>35</v>
      </c>
      <c r="K2917" t="s">
        <v>29</v>
      </c>
      <c r="L2917" t="s">
        <v>60</v>
      </c>
      <c r="M2917" t="s">
        <v>36</v>
      </c>
      <c r="N2917" t="s">
        <v>23</v>
      </c>
    </row>
    <row r="2918" spans="1:14" x14ac:dyDescent="0.3">
      <c r="A2918">
        <v>2917</v>
      </c>
      <c r="B2918" t="s">
        <v>50</v>
      </c>
      <c r="C2918" t="s">
        <v>320</v>
      </c>
      <c r="D2918" t="s">
        <v>275</v>
      </c>
      <c r="E2918" t="s">
        <v>17</v>
      </c>
      <c r="F2918" t="s">
        <v>49</v>
      </c>
      <c r="G2918">
        <v>101.46</v>
      </c>
      <c r="H2918">
        <v>1</v>
      </c>
      <c r="I2918">
        <v>0</v>
      </c>
      <c r="J2918" t="s">
        <v>19</v>
      </c>
      <c r="K2918" t="s">
        <v>29</v>
      </c>
      <c r="L2918" t="s">
        <v>21</v>
      </c>
      <c r="M2918" t="s">
        <v>22</v>
      </c>
      <c r="N2918" t="s">
        <v>23</v>
      </c>
    </row>
    <row r="2919" spans="1:14" x14ac:dyDescent="0.3">
      <c r="A2919">
        <v>2918</v>
      </c>
      <c r="B2919" t="s">
        <v>37</v>
      </c>
      <c r="C2919" t="s">
        <v>451</v>
      </c>
      <c r="D2919" t="s">
        <v>40</v>
      </c>
      <c r="E2919" t="s">
        <v>191</v>
      </c>
      <c r="F2919" t="s">
        <v>54</v>
      </c>
      <c r="G2919">
        <v>437.61</v>
      </c>
      <c r="H2919">
        <v>2</v>
      </c>
      <c r="I2919">
        <v>2</v>
      </c>
      <c r="J2919" t="s">
        <v>19</v>
      </c>
      <c r="K2919" t="s">
        <v>29</v>
      </c>
      <c r="L2919" t="s">
        <v>21</v>
      </c>
      <c r="M2919" t="s">
        <v>22</v>
      </c>
      <c r="N2919" t="s">
        <v>41</v>
      </c>
    </row>
    <row r="2920" spans="1:14" x14ac:dyDescent="0.3">
      <c r="A2920">
        <v>2919</v>
      </c>
      <c r="B2920" t="s">
        <v>31</v>
      </c>
      <c r="C2920" t="s">
        <v>25</v>
      </c>
      <c r="D2920" t="s">
        <v>148</v>
      </c>
      <c r="E2920" t="s">
        <v>154</v>
      </c>
      <c r="F2920" t="s">
        <v>49</v>
      </c>
      <c r="G2920">
        <v>72.25</v>
      </c>
      <c r="H2920">
        <v>4</v>
      </c>
      <c r="I2920">
        <v>2</v>
      </c>
      <c r="J2920" t="s">
        <v>28</v>
      </c>
      <c r="K2920" t="s">
        <v>99</v>
      </c>
      <c r="L2920" t="s">
        <v>60</v>
      </c>
      <c r="M2920" t="s">
        <v>36</v>
      </c>
      <c r="N2920" t="s">
        <v>45</v>
      </c>
    </row>
    <row r="2921" spans="1:14" x14ac:dyDescent="0.3">
      <c r="A2921">
        <v>2920</v>
      </c>
      <c r="B2921" t="s">
        <v>37</v>
      </c>
      <c r="C2921" t="s">
        <v>390</v>
      </c>
      <c r="D2921" t="s">
        <v>453</v>
      </c>
      <c r="E2921" t="s">
        <v>411</v>
      </c>
      <c r="F2921" t="s">
        <v>18</v>
      </c>
      <c r="G2921">
        <v>299.27999999999997</v>
      </c>
      <c r="H2921">
        <v>1</v>
      </c>
      <c r="I2921">
        <v>2</v>
      </c>
      <c r="J2921" t="s">
        <v>28</v>
      </c>
      <c r="K2921" t="s">
        <v>44</v>
      </c>
      <c r="L2921" t="s">
        <v>60</v>
      </c>
      <c r="M2921" t="s">
        <v>36</v>
      </c>
      <c r="N2921" t="s">
        <v>95</v>
      </c>
    </row>
    <row r="2922" spans="1:14" x14ac:dyDescent="0.3">
      <c r="A2922">
        <v>2921</v>
      </c>
      <c r="B2922" t="s">
        <v>50</v>
      </c>
      <c r="C2922" t="s">
        <v>321</v>
      </c>
      <c r="D2922" t="s">
        <v>196</v>
      </c>
      <c r="E2922" t="s">
        <v>386</v>
      </c>
      <c r="F2922" t="s">
        <v>49</v>
      </c>
      <c r="G2922">
        <v>91.01</v>
      </c>
      <c r="H2922">
        <v>1</v>
      </c>
      <c r="I2922">
        <v>1</v>
      </c>
      <c r="J2922" t="s">
        <v>94</v>
      </c>
      <c r="K2922" t="s">
        <v>20</v>
      </c>
      <c r="L2922" t="s">
        <v>21</v>
      </c>
      <c r="M2922" t="s">
        <v>36</v>
      </c>
      <c r="N2922" t="s">
        <v>95</v>
      </c>
    </row>
    <row r="2923" spans="1:14" x14ac:dyDescent="0.3">
      <c r="A2923">
        <v>2922</v>
      </c>
      <c r="B2923" t="s">
        <v>37</v>
      </c>
      <c r="C2923" t="s">
        <v>141</v>
      </c>
      <c r="D2923" t="s">
        <v>398</v>
      </c>
      <c r="E2923" t="s">
        <v>77</v>
      </c>
      <c r="F2923" t="s">
        <v>49</v>
      </c>
      <c r="G2923">
        <v>112.06</v>
      </c>
      <c r="H2923">
        <v>4</v>
      </c>
      <c r="I2923">
        <v>0</v>
      </c>
      <c r="J2923" t="s">
        <v>19</v>
      </c>
      <c r="K2923" t="s">
        <v>29</v>
      </c>
      <c r="L2923" t="s">
        <v>21</v>
      </c>
      <c r="M2923" t="s">
        <v>36</v>
      </c>
      <c r="N2923" t="s">
        <v>23</v>
      </c>
    </row>
    <row r="2924" spans="1:14" x14ac:dyDescent="0.3">
      <c r="A2924">
        <v>2923</v>
      </c>
      <c r="B2924" t="s">
        <v>37</v>
      </c>
      <c r="C2924" t="s">
        <v>214</v>
      </c>
      <c r="D2924" t="s">
        <v>207</v>
      </c>
      <c r="E2924" t="s">
        <v>24</v>
      </c>
      <c r="F2924" t="s">
        <v>49</v>
      </c>
      <c r="G2924">
        <v>78.78</v>
      </c>
      <c r="H2924">
        <v>2</v>
      </c>
      <c r="I2924">
        <v>0</v>
      </c>
      <c r="J2924" t="s">
        <v>28</v>
      </c>
      <c r="K2924" t="s">
        <v>29</v>
      </c>
      <c r="L2924" t="s">
        <v>21</v>
      </c>
      <c r="M2924" t="s">
        <v>22</v>
      </c>
      <c r="N2924" t="s">
        <v>45</v>
      </c>
    </row>
    <row r="2925" spans="1:14" x14ac:dyDescent="0.3">
      <c r="A2925">
        <v>2924</v>
      </c>
      <c r="B2925" t="s">
        <v>37</v>
      </c>
      <c r="C2925" t="s">
        <v>320</v>
      </c>
      <c r="D2925" t="s">
        <v>275</v>
      </c>
      <c r="E2925" t="s">
        <v>52</v>
      </c>
      <c r="F2925" t="s">
        <v>49</v>
      </c>
      <c r="G2925">
        <v>105.13</v>
      </c>
      <c r="H2925">
        <v>2</v>
      </c>
      <c r="I2925">
        <v>0</v>
      </c>
      <c r="J2925" t="s">
        <v>55</v>
      </c>
      <c r="K2925" t="s">
        <v>66</v>
      </c>
      <c r="L2925" t="s">
        <v>21</v>
      </c>
      <c r="M2925" t="s">
        <v>36</v>
      </c>
      <c r="N2925" t="s">
        <v>41</v>
      </c>
    </row>
    <row r="2926" spans="1:14" x14ac:dyDescent="0.3">
      <c r="A2926">
        <v>2925</v>
      </c>
      <c r="B2926" t="s">
        <v>50</v>
      </c>
      <c r="C2926" t="s">
        <v>17</v>
      </c>
      <c r="D2926" t="s">
        <v>298</v>
      </c>
      <c r="E2926" t="s">
        <v>242</v>
      </c>
      <c r="F2926" t="s">
        <v>27</v>
      </c>
      <c r="G2926">
        <v>210.5</v>
      </c>
      <c r="H2926">
        <v>2</v>
      </c>
      <c r="I2926">
        <v>0</v>
      </c>
      <c r="J2926" t="s">
        <v>35</v>
      </c>
      <c r="K2926" t="s">
        <v>44</v>
      </c>
      <c r="L2926" t="s">
        <v>56</v>
      </c>
      <c r="M2926" t="s">
        <v>36</v>
      </c>
      <c r="N2926" t="s">
        <v>45</v>
      </c>
    </row>
    <row r="2927" spans="1:14" x14ac:dyDescent="0.3">
      <c r="A2927">
        <v>2926</v>
      </c>
      <c r="B2927" t="s">
        <v>14</v>
      </c>
      <c r="C2927" t="s">
        <v>301</v>
      </c>
      <c r="D2927" t="s">
        <v>80</v>
      </c>
      <c r="E2927" t="s">
        <v>96</v>
      </c>
      <c r="F2927" t="s">
        <v>49</v>
      </c>
      <c r="G2927">
        <v>71.09</v>
      </c>
      <c r="H2927">
        <v>4</v>
      </c>
      <c r="I2927">
        <v>1</v>
      </c>
      <c r="J2927" t="s">
        <v>55</v>
      </c>
      <c r="K2927" t="s">
        <v>44</v>
      </c>
      <c r="L2927" t="s">
        <v>21</v>
      </c>
      <c r="M2927" t="s">
        <v>36</v>
      </c>
      <c r="N2927" t="s">
        <v>45</v>
      </c>
    </row>
    <row r="2928" spans="1:14" x14ac:dyDescent="0.3">
      <c r="A2928">
        <v>2927</v>
      </c>
      <c r="B2928" t="s">
        <v>37</v>
      </c>
      <c r="C2928" t="s">
        <v>239</v>
      </c>
      <c r="D2928" t="s">
        <v>107</v>
      </c>
      <c r="E2928" t="s">
        <v>243</v>
      </c>
      <c r="F2928" t="s">
        <v>49</v>
      </c>
      <c r="G2928">
        <v>131.01</v>
      </c>
      <c r="H2928">
        <v>1</v>
      </c>
      <c r="I2928">
        <v>0</v>
      </c>
      <c r="J2928" t="s">
        <v>28</v>
      </c>
      <c r="K2928" t="s">
        <v>66</v>
      </c>
      <c r="L2928" t="s">
        <v>60</v>
      </c>
      <c r="M2928" t="s">
        <v>36</v>
      </c>
      <c r="N2928" t="s">
        <v>45</v>
      </c>
    </row>
    <row r="2929" spans="1:14" x14ac:dyDescent="0.3">
      <c r="A2929">
        <v>2928</v>
      </c>
      <c r="B2929" t="s">
        <v>37</v>
      </c>
      <c r="C2929" t="s">
        <v>25</v>
      </c>
      <c r="D2929" t="s">
        <v>148</v>
      </c>
      <c r="E2929" t="s">
        <v>302</v>
      </c>
      <c r="F2929" t="s">
        <v>49</v>
      </c>
      <c r="G2929">
        <v>123.03</v>
      </c>
      <c r="H2929">
        <v>1</v>
      </c>
      <c r="I2929">
        <v>1</v>
      </c>
      <c r="J2929" t="s">
        <v>35</v>
      </c>
      <c r="K2929" t="s">
        <v>20</v>
      </c>
      <c r="L2929" t="s">
        <v>21</v>
      </c>
      <c r="M2929" t="s">
        <v>36</v>
      </c>
      <c r="N2929" t="s">
        <v>23</v>
      </c>
    </row>
    <row r="2930" spans="1:14" x14ac:dyDescent="0.3">
      <c r="A2930">
        <v>2929</v>
      </c>
      <c r="B2930" t="s">
        <v>37</v>
      </c>
      <c r="C2930" t="s">
        <v>181</v>
      </c>
      <c r="D2930" t="s">
        <v>368</v>
      </c>
      <c r="E2930" t="s">
        <v>183</v>
      </c>
      <c r="F2930" t="s">
        <v>18</v>
      </c>
      <c r="G2930">
        <v>299.56</v>
      </c>
      <c r="H2930">
        <v>3</v>
      </c>
      <c r="I2930">
        <v>0</v>
      </c>
      <c r="J2930" t="s">
        <v>28</v>
      </c>
      <c r="K2930" t="s">
        <v>29</v>
      </c>
      <c r="L2930" t="s">
        <v>56</v>
      </c>
      <c r="M2930" t="s">
        <v>36</v>
      </c>
      <c r="N2930" t="s">
        <v>41</v>
      </c>
    </row>
    <row r="2931" spans="1:14" x14ac:dyDescent="0.3">
      <c r="A2931">
        <v>2930</v>
      </c>
      <c r="B2931" t="s">
        <v>37</v>
      </c>
      <c r="C2931" t="s">
        <v>276</v>
      </c>
      <c r="D2931" t="s">
        <v>196</v>
      </c>
      <c r="E2931" t="s">
        <v>137</v>
      </c>
      <c r="F2931" t="s">
        <v>49</v>
      </c>
      <c r="G2931">
        <v>100.51</v>
      </c>
      <c r="H2931">
        <v>3</v>
      </c>
      <c r="I2931">
        <v>1</v>
      </c>
      <c r="J2931" t="s">
        <v>19</v>
      </c>
      <c r="K2931" t="s">
        <v>29</v>
      </c>
      <c r="L2931" t="s">
        <v>21</v>
      </c>
      <c r="M2931" t="s">
        <v>36</v>
      </c>
      <c r="N2931" t="s">
        <v>95</v>
      </c>
    </row>
    <row r="2932" spans="1:14" x14ac:dyDescent="0.3">
      <c r="A2932">
        <v>2931</v>
      </c>
      <c r="B2932" t="s">
        <v>14</v>
      </c>
      <c r="C2932" t="s">
        <v>194</v>
      </c>
      <c r="D2932" t="s">
        <v>135</v>
      </c>
      <c r="E2932" t="s">
        <v>108</v>
      </c>
      <c r="F2932" t="s">
        <v>27</v>
      </c>
      <c r="G2932">
        <v>188.82</v>
      </c>
      <c r="H2932">
        <v>1</v>
      </c>
      <c r="I2932">
        <v>0</v>
      </c>
      <c r="J2932" t="s">
        <v>35</v>
      </c>
      <c r="K2932" t="s">
        <v>29</v>
      </c>
      <c r="L2932" t="s">
        <v>21</v>
      </c>
      <c r="M2932" t="s">
        <v>22</v>
      </c>
      <c r="N2932" t="s">
        <v>41</v>
      </c>
    </row>
    <row r="2933" spans="1:14" x14ac:dyDescent="0.3">
      <c r="A2933">
        <v>2932</v>
      </c>
      <c r="B2933" t="s">
        <v>31</v>
      </c>
      <c r="C2933" t="s">
        <v>415</v>
      </c>
      <c r="D2933" t="s">
        <v>129</v>
      </c>
      <c r="E2933" t="s">
        <v>434</v>
      </c>
      <c r="F2933" t="s">
        <v>49</v>
      </c>
      <c r="G2933">
        <v>88.62</v>
      </c>
      <c r="H2933">
        <v>4</v>
      </c>
      <c r="I2933">
        <v>0</v>
      </c>
      <c r="J2933" t="s">
        <v>55</v>
      </c>
      <c r="K2933" t="s">
        <v>20</v>
      </c>
      <c r="L2933" t="s">
        <v>60</v>
      </c>
      <c r="M2933" t="s">
        <v>36</v>
      </c>
      <c r="N2933" t="s">
        <v>95</v>
      </c>
    </row>
    <row r="2934" spans="1:14" x14ac:dyDescent="0.3">
      <c r="A2934">
        <v>2933</v>
      </c>
      <c r="B2934" t="s">
        <v>50</v>
      </c>
      <c r="C2934" t="s">
        <v>259</v>
      </c>
      <c r="D2934" t="s">
        <v>337</v>
      </c>
      <c r="E2934" t="s">
        <v>229</v>
      </c>
      <c r="F2934" t="s">
        <v>54</v>
      </c>
      <c r="G2934">
        <v>569.35</v>
      </c>
      <c r="H2934">
        <v>2</v>
      </c>
      <c r="I2934">
        <v>0</v>
      </c>
      <c r="J2934" t="s">
        <v>35</v>
      </c>
      <c r="K2934" t="s">
        <v>20</v>
      </c>
      <c r="L2934" t="s">
        <v>56</v>
      </c>
      <c r="M2934" t="s">
        <v>36</v>
      </c>
      <c r="N2934" t="s">
        <v>23</v>
      </c>
    </row>
    <row r="2935" spans="1:14" x14ac:dyDescent="0.3">
      <c r="A2935">
        <v>2934</v>
      </c>
      <c r="B2935" t="s">
        <v>14</v>
      </c>
      <c r="C2935" t="s">
        <v>192</v>
      </c>
      <c r="D2935" t="s">
        <v>17</v>
      </c>
      <c r="E2935" t="s">
        <v>269</v>
      </c>
      <c r="F2935" t="s">
        <v>54</v>
      </c>
      <c r="G2935">
        <v>423.71</v>
      </c>
      <c r="H2935">
        <v>3</v>
      </c>
      <c r="I2935">
        <v>0</v>
      </c>
      <c r="J2935" t="s">
        <v>28</v>
      </c>
      <c r="K2935" t="s">
        <v>20</v>
      </c>
      <c r="L2935" t="s">
        <v>21</v>
      </c>
      <c r="M2935" t="s">
        <v>22</v>
      </c>
      <c r="N2935" t="s">
        <v>23</v>
      </c>
    </row>
    <row r="2936" spans="1:14" x14ac:dyDescent="0.3">
      <c r="A2936">
        <v>2935</v>
      </c>
      <c r="B2936" t="s">
        <v>50</v>
      </c>
      <c r="C2936" t="s">
        <v>300</v>
      </c>
      <c r="D2936" t="s">
        <v>279</v>
      </c>
      <c r="E2936" t="s">
        <v>80</v>
      </c>
      <c r="F2936" t="s">
        <v>54</v>
      </c>
      <c r="G2936">
        <v>439.76</v>
      </c>
      <c r="H2936">
        <v>2</v>
      </c>
      <c r="I2936">
        <v>2</v>
      </c>
      <c r="J2936" t="s">
        <v>28</v>
      </c>
      <c r="K2936" t="s">
        <v>66</v>
      </c>
      <c r="L2936" t="s">
        <v>60</v>
      </c>
      <c r="M2936" t="s">
        <v>22</v>
      </c>
      <c r="N2936" t="s">
        <v>41</v>
      </c>
    </row>
    <row r="2937" spans="1:14" x14ac:dyDescent="0.3">
      <c r="A2937">
        <v>2936</v>
      </c>
      <c r="B2937" t="s">
        <v>14</v>
      </c>
      <c r="C2937" t="s">
        <v>176</v>
      </c>
      <c r="D2937" t="s">
        <v>317</v>
      </c>
      <c r="E2937" t="s">
        <v>131</v>
      </c>
      <c r="F2937" t="s">
        <v>49</v>
      </c>
      <c r="G2937">
        <v>92.89</v>
      </c>
      <c r="H2937">
        <v>1</v>
      </c>
      <c r="I2937">
        <v>1</v>
      </c>
      <c r="J2937" t="s">
        <v>55</v>
      </c>
      <c r="K2937" t="s">
        <v>99</v>
      </c>
      <c r="L2937" t="s">
        <v>56</v>
      </c>
      <c r="M2937" t="s">
        <v>36</v>
      </c>
      <c r="N2937" t="s">
        <v>41</v>
      </c>
    </row>
    <row r="2938" spans="1:14" x14ac:dyDescent="0.3">
      <c r="A2938">
        <v>2937</v>
      </c>
      <c r="B2938" t="s">
        <v>31</v>
      </c>
      <c r="C2938" t="s">
        <v>114</v>
      </c>
      <c r="D2938" t="s">
        <v>239</v>
      </c>
      <c r="E2938" t="s">
        <v>243</v>
      </c>
      <c r="F2938" t="s">
        <v>54</v>
      </c>
      <c r="G2938">
        <v>389.58</v>
      </c>
      <c r="H2938">
        <v>3</v>
      </c>
      <c r="I2938">
        <v>0</v>
      </c>
      <c r="J2938" t="s">
        <v>55</v>
      </c>
      <c r="K2938" t="s">
        <v>66</v>
      </c>
      <c r="L2938" t="s">
        <v>56</v>
      </c>
      <c r="M2938" t="s">
        <v>36</v>
      </c>
      <c r="N2938" t="s">
        <v>41</v>
      </c>
    </row>
    <row r="2939" spans="1:14" x14ac:dyDescent="0.3">
      <c r="A2939">
        <v>2938</v>
      </c>
      <c r="B2939" t="s">
        <v>14</v>
      </c>
      <c r="C2939" t="s">
        <v>356</v>
      </c>
      <c r="D2939" t="s">
        <v>367</v>
      </c>
      <c r="E2939" t="s">
        <v>262</v>
      </c>
      <c r="F2939" t="s">
        <v>27</v>
      </c>
      <c r="G2939">
        <v>102.19</v>
      </c>
      <c r="H2939">
        <v>1</v>
      </c>
      <c r="I2939">
        <v>0</v>
      </c>
      <c r="J2939" t="s">
        <v>28</v>
      </c>
      <c r="K2939" t="s">
        <v>20</v>
      </c>
      <c r="L2939" t="s">
        <v>21</v>
      </c>
      <c r="M2939" t="s">
        <v>36</v>
      </c>
      <c r="N2939" t="s">
        <v>41</v>
      </c>
    </row>
    <row r="2940" spans="1:14" x14ac:dyDescent="0.3">
      <c r="A2940">
        <v>2939</v>
      </c>
      <c r="B2940" t="s">
        <v>37</v>
      </c>
      <c r="C2940" t="s">
        <v>252</v>
      </c>
      <c r="D2940" t="s">
        <v>59</v>
      </c>
      <c r="E2940" t="s">
        <v>84</v>
      </c>
      <c r="F2940" t="s">
        <v>49</v>
      </c>
      <c r="G2940">
        <v>98.77</v>
      </c>
      <c r="H2940">
        <v>1</v>
      </c>
      <c r="I2940">
        <v>0</v>
      </c>
      <c r="J2940" t="s">
        <v>28</v>
      </c>
      <c r="K2940" t="s">
        <v>29</v>
      </c>
      <c r="L2940" t="s">
        <v>21</v>
      </c>
      <c r="M2940" t="s">
        <v>36</v>
      </c>
      <c r="N2940" t="s">
        <v>23</v>
      </c>
    </row>
    <row r="2941" spans="1:14" x14ac:dyDescent="0.3">
      <c r="A2941">
        <v>2940</v>
      </c>
      <c r="B2941" t="s">
        <v>31</v>
      </c>
      <c r="C2941" t="s">
        <v>320</v>
      </c>
      <c r="D2941" t="s">
        <v>158</v>
      </c>
      <c r="E2941" t="s">
        <v>51</v>
      </c>
      <c r="F2941" t="s">
        <v>49</v>
      </c>
      <c r="G2941">
        <v>115.95</v>
      </c>
      <c r="H2941">
        <v>2</v>
      </c>
      <c r="I2941">
        <v>1</v>
      </c>
      <c r="J2941" t="s">
        <v>35</v>
      </c>
      <c r="K2941" t="s">
        <v>66</v>
      </c>
      <c r="L2941" t="s">
        <v>21</v>
      </c>
      <c r="M2941" t="s">
        <v>22</v>
      </c>
      <c r="N2941" t="s">
        <v>23</v>
      </c>
    </row>
    <row r="2942" spans="1:14" x14ac:dyDescent="0.3">
      <c r="A2942">
        <v>2941</v>
      </c>
      <c r="B2942" t="s">
        <v>37</v>
      </c>
      <c r="C2942" t="s">
        <v>451</v>
      </c>
      <c r="D2942" t="s">
        <v>209</v>
      </c>
      <c r="E2942" t="s">
        <v>131</v>
      </c>
      <c r="F2942" t="s">
        <v>27</v>
      </c>
      <c r="G2942">
        <v>180.41</v>
      </c>
      <c r="H2942">
        <v>1</v>
      </c>
      <c r="I2942">
        <v>0</v>
      </c>
      <c r="J2942" t="s">
        <v>35</v>
      </c>
      <c r="K2942" t="s">
        <v>20</v>
      </c>
      <c r="L2942" t="s">
        <v>21</v>
      </c>
      <c r="M2942" t="s">
        <v>36</v>
      </c>
      <c r="N2942" t="s">
        <v>95</v>
      </c>
    </row>
    <row r="2943" spans="1:14" x14ac:dyDescent="0.3">
      <c r="A2943">
        <v>2942</v>
      </c>
      <c r="B2943" t="s">
        <v>14</v>
      </c>
      <c r="C2943" t="s">
        <v>441</v>
      </c>
      <c r="D2943" t="s">
        <v>164</v>
      </c>
      <c r="E2943" t="s">
        <v>250</v>
      </c>
      <c r="F2943" t="s">
        <v>18</v>
      </c>
      <c r="G2943">
        <v>199.75</v>
      </c>
      <c r="H2943">
        <v>2</v>
      </c>
      <c r="I2943">
        <v>2</v>
      </c>
      <c r="J2943" t="s">
        <v>28</v>
      </c>
      <c r="K2943" t="s">
        <v>99</v>
      </c>
      <c r="L2943" t="s">
        <v>21</v>
      </c>
      <c r="M2943" t="s">
        <v>36</v>
      </c>
      <c r="N2943" t="s">
        <v>41</v>
      </c>
    </row>
    <row r="2944" spans="1:14" x14ac:dyDescent="0.3">
      <c r="A2944">
        <v>2943</v>
      </c>
      <c r="B2944" t="s">
        <v>14</v>
      </c>
      <c r="C2944" t="s">
        <v>208</v>
      </c>
      <c r="D2944" t="s">
        <v>283</v>
      </c>
      <c r="E2944" t="s">
        <v>412</v>
      </c>
      <c r="F2944" t="s">
        <v>27</v>
      </c>
      <c r="G2944">
        <v>133.79</v>
      </c>
      <c r="H2944">
        <v>1</v>
      </c>
      <c r="I2944">
        <v>0</v>
      </c>
      <c r="J2944" t="s">
        <v>19</v>
      </c>
      <c r="K2944" t="s">
        <v>20</v>
      </c>
      <c r="L2944" t="s">
        <v>21</v>
      </c>
      <c r="M2944" t="s">
        <v>22</v>
      </c>
      <c r="N2944" t="s">
        <v>45</v>
      </c>
    </row>
    <row r="2945" spans="1:14" x14ac:dyDescent="0.3">
      <c r="A2945">
        <v>2944</v>
      </c>
      <c r="B2945" t="s">
        <v>31</v>
      </c>
      <c r="C2945" t="s">
        <v>389</v>
      </c>
      <c r="D2945" t="s">
        <v>183</v>
      </c>
      <c r="E2945" t="s">
        <v>266</v>
      </c>
      <c r="F2945" t="s">
        <v>27</v>
      </c>
      <c r="G2945">
        <v>101.09</v>
      </c>
      <c r="H2945">
        <v>1</v>
      </c>
      <c r="I2945">
        <v>3</v>
      </c>
      <c r="J2945" t="s">
        <v>28</v>
      </c>
      <c r="K2945" t="s">
        <v>99</v>
      </c>
      <c r="L2945" t="s">
        <v>56</v>
      </c>
      <c r="M2945" t="s">
        <v>36</v>
      </c>
      <c r="N2945" t="s">
        <v>41</v>
      </c>
    </row>
    <row r="2946" spans="1:14" x14ac:dyDescent="0.3">
      <c r="A2946">
        <v>2945</v>
      </c>
      <c r="B2946" t="s">
        <v>14</v>
      </c>
      <c r="C2946" t="s">
        <v>386</v>
      </c>
      <c r="D2946" t="s">
        <v>111</v>
      </c>
      <c r="E2946" t="s">
        <v>58</v>
      </c>
      <c r="F2946" t="s">
        <v>49</v>
      </c>
      <c r="G2946">
        <v>81.44</v>
      </c>
      <c r="H2946">
        <v>2</v>
      </c>
      <c r="I2946">
        <v>0</v>
      </c>
      <c r="J2946" t="s">
        <v>35</v>
      </c>
      <c r="K2946" t="s">
        <v>66</v>
      </c>
      <c r="L2946" t="s">
        <v>21</v>
      </c>
      <c r="M2946" t="s">
        <v>36</v>
      </c>
      <c r="N2946" t="s">
        <v>45</v>
      </c>
    </row>
    <row r="2947" spans="1:14" x14ac:dyDescent="0.3">
      <c r="A2947">
        <v>2946</v>
      </c>
      <c r="B2947" t="s">
        <v>37</v>
      </c>
      <c r="C2947" t="s">
        <v>412</v>
      </c>
      <c r="D2947" t="s">
        <v>388</v>
      </c>
      <c r="E2947" t="s">
        <v>304</v>
      </c>
      <c r="F2947" t="s">
        <v>54</v>
      </c>
      <c r="G2947">
        <v>388.4</v>
      </c>
      <c r="H2947">
        <v>1</v>
      </c>
      <c r="I2947">
        <v>1</v>
      </c>
      <c r="J2947" t="s">
        <v>35</v>
      </c>
      <c r="K2947" t="s">
        <v>44</v>
      </c>
      <c r="L2947" t="s">
        <v>21</v>
      </c>
      <c r="M2947" t="s">
        <v>36</v>
      </c>
      <c r="N2947" t="s">
        <v>41</v>
      </c>
    </row>
    <row r="2948" spans="1:14" x14ac:dyDescent="0.3">
      <c r="A2948">
        <v>2947</v>
      </c>
      <c r="B2948" t="s">
        <v>37</v>
      </c>
      <c r="C2948" t="s">
        <v>78</v>
      </c>
      <c r="D2948" t="s">
        <v>273</v>
      </c>
      <c r="E2948" t="s">
        <v>160</v>
      </c>
      <c r="F2948" t="s">
        <v>49</v>
      </c>
      <c r="G2948">
        <v>69.63</v>
      </c>
      <c r="H2948">
        <v>1</v>
      </c>
      <c r="I2948">
        <v>2</v>
      </c>
      <c r="J2948" t="s">
        <v>28</v>
      </c>
      <c r="K2948" t="s">
        <v>99</v>
      </c>
      <c r="L2948" t="s">
        <v>60</v>
      </c>
      <c r="M2948" t="s">
        <v>36</v>
      </c>
      <c r="N2948" t="s">
        <v>45</v>
      </c>
    </row>
    <row r="2949" spans="1:14" x14ac:dyDescent="0.3">
      <c r="A2949">
        <v>2948</v>
      </c>
      <c r="B2949" t="s">
        <v>31</v>
      </c>
      <c r="C2949" t="s">
        <v>110</v>
      </c>
      <c r="D2949" t="s">
        <v>46</v>
      </c>
      <c r="E2949" t="s">
        <v>431</v>
      </c>
      <c r="F2949" t="s">
        <v>49</v>
      </c>
      <c r="G2949">
        <v>99.76</v>
      </c>
      <c r="H2949">
        <v>2</v>
      </c>
      <c r="I2949">
        <v>0</v>
      </c>
      <c r="J2949" t="s">
        <v>28</v>
      </c>
      <c r="K2949" t="s">
        <v>20</v>
      </c>
      <c r="L2949" t="s">
        <v>56</v>
      </c>
      <c r="M2949" t="s">
        <v>22</v>
      </c>
      <c r="N2949" t="s">
        <v>45</v>
      </c>
    </row>
    <row r="2950" spans="1:14" x14ac:dyDescent="0.3">
      <c r="A2950">
        <v>2949</v>
      </c>
      <c r="B2950" t="s">
        <v>50</v>
      </c>
      <c r="C2950" t="s">
        <v>263</v>
      </c>
      <c r="D2950" t="s">
        <v>439</v>
      </c>
      <c r="E2950" t="s">
        <v>361</v>
      </c>
      <c r="F2950" t="s">
        <v>49</v>
      </c>
      <c r="G2950">
        <v>123.47</v>
      </c>
      <c r="H2950">
        <v>1</v>
      </c>
      <c r="I2950">
        <v>0</v>
      </c>
      <c r="J2950" t="s">
        <v>28</v>
      </c>
      <c r="K2950" t="s">
        <v>66</v>
      </c>
      <c r="L2950" t="s">
        <v>21</v>
      </c>
      <c r="M2950" t="s">
        <v>36</v>
      </c>
      <c r="N2950" t="s">
        <v>41</v>
      </c>
    </row>
    <row r="2951" spans="1:14" x14ac:dyDescent="0.3">
      <c r="A2951">
        <v>2950</v>
      </c>
      <c r="B2951" t="s">
        <v>50</v>
      </c>
      <c r="C2951" t="s">
        <v>26</v>
      </c>
      <c r="D2951" t="s">
        <v>298</v>
      </c>
      <c r="E2951" t="s">
        <v>273</v>
      </c>
      <c r="F2951" t="s">
        <v>49</v>
      </c>
      <c r="G2951">
        <v>83.27</v>
      </c>
      <c r="H2951">
        <v>2</v>
      </c>
      <c r="I2951">
        <v>0</v>
      </c>
      <c r="J2951" t="s">
        <v>35</v>
      </c>
      <c r="K2951" t="s">
        <v>99</v>
      </c>
      <c r="L2951" t="s">
        <v>21</v>
      </c>
      <c r="M2951" t="s">
        <v>36</v>
      </c>
      <c r="N2951" t="s">
        <v>23</v>
      </c>
    </row>
    <row r="2952" spans="1:14" x14ac:dyDescent="0.3">
      <c r="A2952">
        <v>2951</v>
      </c>
      <c r="B2952" t="s">
        <v>14</v>
      </c>
      <c r="C2952" t="s">
        <v>96</v>
      </c>
      <c r="D2952" t="s">
        <v>68</v>
      </c>
      <c r="E2952" t="s">
        <v>446</v>
      </c>
      <c r="F2952" t="s">
        <v>49</v>
      </c>
      <c r="G2952">
        <v>95</v>
      </c>
      <c r="H2952">
        <v>2</v>
      </c>
      <c r="I2952">
        <v>0</v>
      </c>
      <c r="J2952" t="s">
        <v>28</v>
      </c>
      <c r="K2952" t="s">
        <v>29</v>
      </c>
      <c r="L2952" t="s">
        <v>21</v>
      </c>
      <c r="M2952" t="s">
        <v>22</v>
      </c>
      <c r="N2952" t="s">
        <v>41</v>
      </c>
    </row>
    <row r="2953" spans="1:14" x14ac:dyDescent="0.3">
      <c r="A2953">
        <v>2952</v>
      </c>
      <c r="B2953" t="s">
        <v>14</v>
      </c>
      <c r="C2953" t="s">
        <v>411</v>
      </c>
      <c r="D2953" t="s">
        <v>413</v>
      </c>
      <c r="E2953" t="s">
        <v>62</v>
      </c>
      <c r="F2953" t="s">
        <v>27</v>
      </c>
      <c r="G2953">
        <v>147.47</v>
      </c>
      <c r="H2953">
        <v>4</v>
      </c>
      <c r="I2953">
        <v>0</v>
      </c>
      <c r="J2953" t="s">
        <v>55</v>
      </c>
      <c r="K2953" t="s">
        <v>20</v>
      </c>
      <c r="L2953" t="s">
        <v>56</v>
      </c>
      <c r="M2953" t="s">
        <v>36</v>
      </c>
      <c r="N2953" t="s">
        <v>23</v>
      </c>
    </row>
    <row r="2954" spans="1:14" x14ac:dyDescent="0.3">
      <c r="A2954">
        <v>2953</v>
      </c>
      <c r="B2954" t="s">
        <v>37</v>
      </c>
      <c r="C2954" t="s">
        <v>360</v>
      </c>
      <c r="D2954" t="s">
        <v>252</v>
      </c>
      <c r="E2954" t="s">
        <v>454</v>
      </c>
      <c r="F2954" t="s">
        <v>54</v>
      </c>
      <c r="G2954">
        <v>329.72</v>
      </c>
      <c r="H2954">
        <v>2</v>
      </c>
      <c r="I2954">
        <v>0</v>
      </c>
      <c r="J2954" t="s">
        <v>35</v>
      </c>
      <c r="K2954" t="s">
        <v>66</v>
      </c>
      <c r="L2954" t="s">
        <v>21</v>
      </c>
      <c r="M2954" t="s">
        <v>36</v>
      </c>
      <c r="N2954" t="s">
        <v>41</v>
      </c>
    </row>
    <row r="2955" spans="1:14" x14ac:dyDescent="0.3">
      <c r="A2955">
        <v>2954</v>
      </c>
      <c r="B2955" t="s">
        <v>50</v>
      </c>
      <c r="C2955" t="s">
        <v>146</v>
      </c>
      <c r="D2955" t="s">
        <v>150</v>
      </c>
      <c r="E2955" t="s">
        <v>33</v>
      </c>
      <c r="F2955" t="s">
        <v>27</v>
      </c>
      <c r="G2955">
        <v>148.34</v>
      </c>
      <c r="H2955">
        <v>1</v>
      </c>
      <c r="I2955">
        <v>1</v>
      </c>
      <c r="J2955" t="s">
        <v>55</v>
      </c>
      <c r="K2955" t="s">
        <v>29</v>
      </c>
      <c r="L2955" t="s">
        <v>70</v>
      </c>
      <c r="M2955" t="s">
        <v>36</v>
      </c>
      <c r="N2955" t="s">
        <v>41</v>
      </c>
    </row>
    <row r="2956" spans="1:14" x14ac:dyDescent="0.3">
      <c r="A2956">
        <v>2955</v>
      </c>
      <c r="B2956" t="s">
        <v>37</v>
      </c>
      <c r="C2956" t="s">
        <v>213</v>
      </c>
      <c r="D2956" t="s">
        <v>415</v>
      </c>
      <c r="E2956" t="s">
        <v>458</v>
      </c>
      <c r="F2956" t="s">
        <v>27</v>
      </c>
      <c r="G2956">
        <v>209.61</v>
      </c>
      <c r="H2956">
        <v>1</v>
      </c>
      <c r="I2956">
        <v>1</v>
      </c>
      <c r="J2956" t="s">
        <v>28</v>
      </c>
      <c r="K2956" t="s">
        <v>44</v>
      </c>
      <c r="L2956" t="s">
        <v>70</v>
      </c>
      <c r="M2956" t="s">
        <v>36</v>
      </c>
      <c r="N2956" t="s">
        <v>41</v>
      </c>
    </row>
    <row r="2957" spans="1:14" x14ac:dyDescent="0.3">
      <c r="A2957">
        <v>2956</v>
      </c>
      <c r="B2957" t="s">
        <v>14</v>
      </c>
      <c r="C2957" t="s">
        <v>402</v>
      </c>
      <c r="D2957" t="s">
        <v>383</v>
      </c>
      <c r="E2957" t="s">
        <v>121</v>
      </c>
      <c r="F2957" t="s">
        <v>49</v>
      </c>
      <c r="G2957">
        <v>123</v>
      </c>
      <c r="H2957">
        <v>1</v>
      </c>
      <c r="I2957">
        <v>0</v>
      </c>
      <c r="J2957" t="s">
        <v>94</v>
      </c>
      <c r="K2957" t="s">
        <v>99</v>
      </c>
      <c r="L2957" t="s">
        <v>21</v>
      </c>
      <c r="M2957" t="s">
        <v>22</v>
      </c>
      <c r="N2957" t="s">
        <v>41</v>
      </c>
    </row>
    <row r="2958" spans="1:14" x14ac:dyDescent="0.3">
      <c r="A2958">
        <v>2957</v>
      </c>
      <c r="B2958" t="s">
        <v>50</v>
      </c>
      <c r="C2958" t="s">
        <v>280</v>
      </c>
      <c r="D2958" t="s">
        <v>246</v>
      </c>
      <c r="E2958" t="s">
        <v>148</v>
      </c>
      <c r="F2958" t="s">
        <v>18</v>
      </c>
      <c r="G2958">
        <v>265.14</v>
      </c>
      <c r="H2958">
        <v>1</v>
      </c>
      <c r="I2958">
        <v>2</v>
      </c>
      <c r="J2958" t="s">
        <v>55</v>
      </c>
      <c r="K2958" t="s">
        <v>44</v>
      </c>
      <c r="L2958" t="s">
        <v>21</v>
      </c>
      <c r="M2958" t="s">
        <v>36</v>
      </c>
      <c r="N2958" t="s">
        <v>41</v>
      </c>
    </row>
    <row r="2959" spans="1:14" x14ac:dyDescent="0.3">
      <c r="A2959">
        <v>2958</v>
      </c>
      <c r="B2959" t="s">
        <v>14</v>
      </c>
      <c r="C2959" t="s">
        <v>168</v>
      </c>
      <c r="D2959" t="s">
        <v>178</v>
      </c>
      <c r="E2959" t="s">
        <v>458</v>
      </c>
      <c r="F2959" t="s">
        <v>27</v>
      </c>
      <c r="G2959">
        <v>115.57</v>
      </c>
      <c r="H2959">
        <v>4</v>
      </c>
      <c r="I2959">
        <v>1</v>
      </c>
      <c r="J2959" t="s">
        <v>94</v>
      </c>
      <c r="K2959" t="s">
        <v>99</v>
      </c>
      <c r="L2959" t="s">
        <v>21</v>
      </c>
      <c r="M2959" t="s">
        <v>22</v>
      </c>
      <c r="N2959" t="s">
        <v>23</v>
      </c>
    </row>
    <row r="2960" spans="1:14" x14ac:dyDescent="0.3">
      <c r="A2960">
        <v>2959</v>
      </c>
      <c r="B2960" t="s">
        <v>37</v>
      </c>
      <c r="C2960" t="s">
        <v>210</v>
      </c>
      <c r="D2960" t="s">
        <v>182</v>
      </c>
      <c r="E2960" t="s">
        <v>120</v>
      </c>
      <c r="F2960" t="s">
        <v>49</v>
      </c>
      <c r="G2960">
        <v>145.85</v>
      </c>
      <c r="H2960">
        <v>2</v>
      </c>
      <c r="I2960">
        <v>3</v>
      </c>
      <c r="J2960" t="s">
        <v>28</v>
      </c>
      <c r="K2960" t="s">
        <v>29</v>
      </c>
      <c r="L2960" t="s">
        <v>21</v>
      </c>
      <c r="M2960" t="s">
        <v>22</v>
      </c>
      <c r="N2960" t="s">
        <v>45</v>
      </c>
    </row>
    <row r="2961" spans="1:14" x14ac:dyDescent="0.3">
      <c r="A2961">
        <v>2960</v>
      </c>
      <c r="B2961" t="s">
        <v>50</v>
      </c>
      <c r="C2961" t="s">
        <v>450</v>
      </c>
      <c r="D2961" t="s">
        <v>107</v>
      </c>
      <c r="E2961" t="s">
        <v>190</v>
      </c>
      <c r="F2961" t="s">
        <v>54</v>
      </c>
      <c r="G2961">
        <v>405.76</v>
      </c>
      <c r="H2961">
        <v>2</v>
      </c>
      <c r="I2961">
        <v>0</v>
      </c>
      <c r="J2961" t="s">
        <v>94</v>
      </c>
      <c r="K2961" t="s">
        <v>99</v>
      </c>
      <c r="L2961" t="s">
        <v>21</v>
      </c>
      <c r="M2961" t="s">
        <v>22</v>
      </c>
      <c r="N2961" t="s">
        <v>30</v>
      </c>
    </row>
    <row r="2962" spans="1:14" x14ac:dyDescent="0.3">
      <c r="A2962">
        <v>2961</v>
      </c>
      <c r="B2962" t="s">
        <v>50</v>
      </c>
      <c r="C2962" t="s">
        <v>306</v>
      </c>
      <c r="D2962" t="s">
        <v>109</v>
      </c>
      <c r="E2962" t="s">
        <v>427</v>
      </c>
      <c r="F2962" t="s">
        <v>27</v>
      </c>
      <c r="G2962">
        <v>145.78</v>
      </c>
      <c r="H2962">
        <v>2</v>
      </c>
      <c r="I2962">
        <v>2</v>
      </c>
      <c r="J2962" t="s">
        <v>35</v>
      </c>
      <c r="K2962" t="s">
        <v>29</v>
      </c>
      <c r="L2962" t="s">
        <v>21</v>
      </c>
      <c r="M2962" t="s">
        <v>36</v>
      </c>
      <c r="N2962" t="s">
        <v>41</v>
      </c>
    </row>
    <row r="2963" spans="1:14" x14ac:dyDescent="0.3">
      <c r="A2963">
        <v>2962</v>
      </c>
      <c r="B2963" t="s">
        <v>31</v>
      </c>
      <c r="C2963" t="s">
        <v>357</v>
      </c>
      <c r="D2963" t="s">
        <v>263</v>
      </c>
      <c r="E2963" t="s">
        <v>287</v>
      </c>
      <c r="F2963" t="s">
        <v>27</v>
      </c>
      <c r="G2963">
        <v>121.28</v>
      </c>
      <c r="H2963">
        <v>1</v>
      </c>
      <c r="I2963">
        <v>1</v>
      </c>
      <c r="J2963" t="s">
        <v>19</v>
      </c>
      <c r="K2963" t="s">
        <v>66</v>
      </c>
      <c r="L2963" t="s">
        <v>56</v>
      </c>
      <c r="M2963" t="s">
        <v>36</v>
      </c>
      <c r="N2963" t="s">
        <v>41</v>
      </c>
    </row>
    <row r="2964" spans="1:14" x14ac:dyDescent="0.3">
      <c r="A2964">
        <v>2963</v>
      </c>
      <c r="B2964" t="s">
        <v>31</v>
      </c>
      <c r="C2964" t="s">
        <v>367</v>
      </c>
      <c r="D2964" t="s">
        <v>399</v>
      </c>
      <c r="E2964" t="s">
        <v>220</v>
      </c>
      <c r="F2964" t="s">
        <v>27</v>
      </c>
      <c r="G2964">
        <v>124.17</v>
      </c>
      <c r="H2964">
        <v>2</v>
      </c>
      <c r="I2964">
        <v>1</v>
      </c>
      <c r="J2964" t="s">
        <v>55</v>
      </c>
      <c r="K2964" t="s">
        <v>20</v>
      </c>
      <c r="L2964" t="s">
        <v>70</v>
      </c>
      <c r="M2964" t="s">
        <v>22</v>
      </c>
      <c r="N2964" t="s">
        <v>30</v>
      </c>
    </row>
    <row r="2965" spans="1:14" x14ac:dyDescent="0.3">
      <c r="A2965">
        <v>2964</v>
      </c>
      <c r="B2965" t="s">
        <v>37</v>
      </c>
      <c r="C2965" t="s">
        <v>142</v>
      </c>
      <c r="D2965" t="s">
        <v>278</v>
      </c>
      <c r="E2965" t="s">
        <v>336</v>
      </c>
      <c r="F2965" t="s">
        <v>49</v>
      </c>
      <c r="G2965">
        <v>148.62</v>
      </c>
      <c r="H2965">
        <v>1</v>
      </c>
      <c r="I2965">
        <v>0</v>
      </c>
      <c r="J2965" t="s">
        <v>28</v>
      </c>
      <c r="K2965" t="s">
        <v>99</v>
      </c>
      <c r="L2965" t="s">
        <v>60</v>
      </c>
      <c r="M2965" t="s">
        <v>36</v>
      </c>
      <c r="N2965" t="s">
        <v>41</v>
      </c>
    </row>
    <row r="2966" spans="1:14" x14ac:dyDescent="0.3">
      <c r="A2966">
        <v>2965</v>
      </c>
      <c r="B2966" t="s">
        <v>50</v>
      </c>
      <c r="C2966" t="s">
        <v>134</v>
      </c>
      <c r="D2966" t="s">
        <v>401</v>
      </c>
      <c r="E2966" t="s">
        <v>239</v>
      </c>
      <c r="F2966" t="s">
        <v>49</v>
      </c>
      <c r="G2966">
        <v>110.59</v>
      </c>
      <c r="H2966">
        <v>3</v>
      </c>
      <c r="I2966">
        <v>0</v>
      </c>
      <c r="J2966" t="s">
        <v>55</v>
      </c>
      <c r="K2966" t="s">
        <v>29</v>
      </c>
      <c r="L2966" t="s">
        <v>21</v>
      </c>
      <c r="M2966" t="s">
        <v>36</v>
      </c>
      <c r="N2966" t="s">
        <v>41</v>
      </c>
    </row>
    <row r="2967" spans="1:14" x14ac:dyDescent="0.3">
      <c r="A2967">
        <v>2966</v>
      </c>
      <c r="B2967" t="s">
        <v>31</v>
      </c>
      <c r="C2967" t="s">
        <v>128</v>
      </c>
      <c r="D2967" t="s">
        <v>84</v>
      </c>
      <c r="E2967" t="s">
        <v>206</v>
      </c>
      <c r="F2967" t="s">
        <v>27</v>
      </c>
      <c r="G2967">
        <v>94.2</v>
      </c>
      <c r="H2967">
        <v>4</v>
      </c>
      <c r="I2967">
        <v>0</v>
      </c>
      <c r="J2967" t="s">
        <v>94</v>
      </c>
      <c r="K2967" t="s">
        <v>20</v>
      </c>
      <c r="L2967" t="s">
        <v>56</v>
      </c>
      <c r="M2967" t="s">
        <v>36</v>
      </c>
      <c r="N2967" t="s">
        <v>23</v>
      </c>
    </row>
    <row r="2968" spans="1:14" x14ac:dyDescent="0.3">
      <c r="A2968">
        <v>2967</v>
      </c>
      <c r="B2968" t="s">
        <v>50</v>
      </c>
      <c r="C2968" t="s">
        <v>93</v>
      </c>
      <c r="D2968" t="s">
        <v>196</v>
      </c>
      <c r="E2968" t="s">
        <v>342</v>
      </c>
      <c r="F2968" t="s">
        <v>49</v>
      </c>
      <c r="G2968">
        <v>144.41</v>
      </c>
      <c r="H2968">
        <v>1</v>
      </c>
      <c r="I2968">
        <v>0</v>
      </c>
      <c r="J2968" t="s">
        <v>35</v>
      </c>
      <c r="K2968" t="s">
        <v>29</v>
      </c>
      <c r="L2968" t="s">
        <v>60</v>
      </c>
      <c r="M2968" t="s">
        <v>22</v>
      </c>
      <c r="N2968" t="s">
        <v>45</v>
      </c>
    </row>
    <row r="2969" spans="1:14" x14ac:dyDescent="0.3">
      <c r="A2969">
        <v>2968</v>
      </c>
      <c r="B2969" t="s">
        <v>37</v>
      </c>
      <c r="C2969" t="s">
        <v>96</v>
      </c>
      <c r="D2969" t="s">
        <v>68</v>
      </c>
      <c r="E2969" t="s">
        <v>359</v>
      </c>
      <c r="F2969" t="s">
        <v>49</v>
      </c>
      <c r="G2969">
        <v>117.08</v>
      </c>
      <c r="H2969">
        <v>2</v>
      </c>
      <c r="I2969">
        <v>0</v>
      </c>
      <c r="J2969" t="s">
        <v>94</v>
      </c>
      <c r="K2969" t="s">
        <v>66</v>
      </c>
      <c r="L2969" t="s">
        <v>21</v>
      </c>
      <c r="M2969" t="s">
        <v>36</v>
      </c>
      <c r="N2969" t="s">
        <v>95</v>
      </c>
    </row>
    <row r="2970" spans="1:14" x14ac:dyDescent="0.3">
      <c r="A2970">
        <v>2969</v>
      </c>
      <c r="B2970" t="s">
        <v>31</v>
      </c>
      <c r="C2970" t="s">
        <v>277</v>
      </c>
      <c r="D2970" t="s">
        <v>374</v>
      </c>
      <c r="E2970" t="s">
        <v>163</v>
      </c>
      <c r="F2970" t="s">
        <v>54</v>
      </c>
      <c r="G2970">
        <v>251.97</v>
      </c>
      <c r="H2970">
        <v>2</v>
      </c>
      <c r="I2970">
        <v>0</v>
      </c>
      <c r="J2970" t="s">
        <v>28</v>
      </c>
      <c r="K2970" t="s">
        <v>99</v>
      </c>
      <c r="L2970" t="s">
        <v>56</v>
      </c>
      <c r="M2970" t="s">
        <v>22</v>
      </c>
      <c r="N2970" t="s">
        <v>23</v>
      </c>
    </row>
    <row r="2971" spans="1:14" x14ac:dyDescent="0.3">
      <c r="A2971">
        <v>2970</v>
      </c>
      <c r="B2971" t="s">
        <v>50</v>
      </c>
      <c r="C2971" t="s">
        <v>407</v>
      </c>
      <c r="D2971" t="s">
        <v>189</v>
      </c>
      <c r="E2971" t="s">
        <v>339</v>
      </c>
      <c r="F2971" t="s">
        <v>18</v>
      </c>
      <c r="G2971">
        <v>334.35</v>
      </c>
      <c r="H2971">
        <v>1</v>
      </c>
      <c r="I2971">
        <v>1</v>
      </c>
      <c r="J2971" t="s">
        <v>28</v>
      </c>
      <c r="K2971" t="s">
        <v>20</v>
      </c>
      <c r="L2971" t="s">
        <v>21</v>
      </c>
      <c r="M2971" t="s">
        <v>36</v>
      </c>
      <c r="N2971" t="s">
        <v>45</v>
      </c>
    </row>
    <row r="2972" spans="1:14" x14ac:dyDescent="0.3">
      <c r="A2972">
        <v>2971</v>
      </c>
      <c r="B2972" t="s">
        <v>50</v>
      </c>
      <c r="C2972" t="s">
        <v>39</v>
      </c>
      <c r="D2972" t="s">
        <v>393</v>
      </c>
      <c r="E2972" t="s">
        <v>120</v>
      </c>
      <c r="F2972" t="s">
        <v>49</v>
      </c>
      <c r="G2972">
        <v>126.43</v>
      </c>
      <c r="H2972">
        <v>2</v>
      </c>
      <c r="I2972">
        <v>1</v>
      </c>
      <c r="J2972" t="s">
        <v>28</v>
      </c>
      <c r="K2972" t="s">
        <v>20</v>
      </c>
      <c r="L2972" t="s">
        <v>56</v>
      </c>
      <c r="M2972" t="s">
        <v>22</v>
      </c>
      <c r="N2972" t="s">
        <v>23</v>
      </c>
    </row>
    <row r="2973" spans="1:14" x14ac:dyDescent="0.3">
      <c r="A2973">
        <v>2972</v>
      </c>
      <c r="B2973" t="s">
        <v>37</v>
      </c>
      <c r="C2973" t="s">
        <v>116</v>
      </c>
      <c r="D2973" t="s">
        <v>160</v>
      </c>
      <c r="E2973" t="s">
        <v>34</v>
      </c>
      <c r="F2973" t="s">
        <v>27</v>
      </c>
      <c r="G2973">
        <v>133.22999999999999</v>
      </c>
      <c r="H2973">
        <v>4</v>
      </c>
      <c r="I2973">
        <v>3</v>
      </c>
      <c r="J2973" t="s">
        <v>35</v>
      </c>
      <c r="K2973" t="s">
        <v>66</v>
      </c>
      <c r="L2973" t="s">
        <v>21</v>
      </c>
      <c r="M2973" t="s">
        <v>36</v>
      </c>
      <c r="N2973" t="s">
        <v>23</v>
      </c>
    </row>
    <row r="2974" spans="1:14" x14ac:dyDescent="0.3">
      <c r="A2974">
        <v>2973</v>
      </c>
      <c r="B2974" t="s">
        <v>31</v>
      </c>
      <c r="C2974" t="s">
        <v>119</v>
      </c>
      <c r="D2974" t="s">
        <v>322</v>
      </c>
      <c r="E2974" t="s">
        <v>216</v>
      </c>
      <c r="F2974" t="s">
        <v>49</v>
      </c>
      <c r="G2974">
        <v>74.150000000000006</v>
      </c>
      <c r="H2974">
        <v>1</v>
      </c>
      <c r="I2974">
        <v>0</v>
      </c>
      <c r="J2974" t="s">
        <v>19</v>
      </c>
      <c r="K2974" t="s">
        <v>66</v>
      </c>
      <c r="L2974" t="s">
        <v>21</v>
      </c>
      <c r="M2974" t="s">
        <v>36</v>
      </c>
      <c r="N2974" t="s">
        <v>41</v>
      </c>
    </row>
    <row r="2975" spans="1:14" x14ac:dyDescent="0.3">
      <c r="A2975">
        <v>2974</v>
      </c>
      <c r="B2975" t="s">
        <v>50</v>
      </c>
      <c r="C2975" t="s">
        <v>92</v>
      </c>
      <c r="D2975" t="s">
        <v>126</v>
      </c>
      <c r="E2975" t="s">
        <v>196</v>
      </c>
      <c r="F2975" t="s">
        <v>49</v>
      </c>
      <c r="G2975">
        <v>132.56</v>
      </c>
      <c r="H2975">
        <v>4</v>
      </c>
      <c r="I2975">
        <v>0</v>
      </c>
      <c r="J2975" t="s">
        <v>28</v>
      </c>
      <c r="K2975" t="s">
        <v>99</v>
      </c>
      <c r="L2975" t="s">
        <v>21</v>
      </c>
      <c r="M2975" t="s">
        <v>36</v>
      </c>
      <c r="N2975" t="s">
        <v>23</v>
      </c>
    </row>
    <row r="2976" spans="1:14" x14ac:dyDescent="0.3">
      <c r="A2976">
        <v>2975</v>
      </c>
      <c r="B2976" t="s">
        <v>14</v>
      </c>
      <c r="C2976" t="s">
        <v>106</v>
      </c>
      <c r="D2976" t="s">
        <v>356</v>
      </c>
      <c r="E2976" t="s">
        <v>216</v>
      </c>
      <c r="F2976" t="s">
        <v>18</v>
      </c>
      <c r="G2976">
        <v>156.47</v>
      </c>
      <c r="H2976">
        <v>3</v>
      </c>
      <c r="I2976">
        <v>0</v>
      </c>
      <c r="J2976" t="s">
        <v>35</v>
      </c>
      <c r="K2976" t="s">
        <v>99</v>
      </c>
      <c r="L2976" t="s">
        <v>21</v>
      </c>
      <c r="M2976" t="s">
        <v>36</v>
      </c>
      <c r="N2976" t="s">
        <v>23</v>
      </c>
    </row>
    <row r="2977" spans="1:14" x14ac:dyDescent="0.3">
      <c r="A2977">
        <v>2976</v>
      </c>
      <c r="B2977" t="s">
        <v>31</v>
      </c>
      <c r="C2977" t="s">
        <v>134</v>
      </c>
      <c r="D2977" t="s">
        <v>357</v>
      </c>
      <c r="E2977" t="s">
        <v>190</v>
      </c>
      <c r="F2977" t="s">
        <v>49</v>
      </c>
      <c r="G2977">
        <v>102.8</v>
      </c>
      <c r="H2977">
        <v>1</v>
      </c>
      <c r="I2977">
        <v>1</v>
      </c>
      <c r="J2977" t="s">
        <v>35</v>
      </c>
      <c r="K2977" t="s">
        <v>44</v>
      </c>
      <c r="L2977" t="s">
        <v>56</v>
      </c>
      <c r="M2977" t="s">
        <v>36</v>
      </c>
      <c r="N2977" t="s">
        <v>41</v>
      </c>
    </row>
    <row r="2978" spans="1:14" x14ac:dyDescent="0.3">
      <c r="A2978">
        <v>2977</v>
      </c>
      <c r="B2978" t="s">
        <v>31</v>
      </c>
      <c r="C2978" t="s">
        <v>145</v>
      </c>
      <c r="D2978" t="s">
        <v>376</v>
      </c>
      <c r="E2978" t="s">
        <v>156</v>
      </c>
      <c r="F2978" t="s">
        <v>54</v>
      </c>
      <c r="G2978">
        <v>236.14</v>
      </c>
      <c r="H2978">
        <v>4</v>
      </c>
      <c r="I2978">
        <v>2</v>
      </c>
      <c r="J2978" t="s">
        <v>35</v>
      </c>
      <c r="K2978" t="s">
        <v>99</v>
      </c>
      <c r="L2978" t="s">
        <v>21</v>
      </c>
      <c r="M2978" t="s">
        <v>36</v>
      </c>
      <c r="N2978" t="s">
        <v>41</v>
      </c>
    </row>
    <row r="2979" spans="1:14" x14ac:dyDescent="0.3">
      <c r="A2979">
        <v>2978</v>
      </c>
      <c r="B2979" t="s">
        <v>14</v>
      </c>
      <c r="C2979" t="s">
        <v>103</v>
      </c>
      <c r="D2979" t="s">
        <v>117</v>
      </c>
      <c r="E2979" t="s">
        <v>407</v>
      </c>
      <c r="F2979" t="s">
        <v>18</v>
      </c>
      <c r="G2979">
        <v>188.46</v>
      </c>
      <c r="H2979">
        <v>2</v>
      </c>
      <c r="I2979">
        <v>0</v>
      </c>
      <c r="J2979" t="s">
        <v>19</v>
      </c>
      <c r="K2979" t="s">
        <v>20</v>
      </c>
      <c r="L2979" t="s">
        <v>21</v>
      </c>
      <c r="M2979" t="s">
        <v>36</v>
      </c>
      <c r="N2979" t="s">
        <v>41</v>
      </c>
    </row>
    <row r="2980" spans="1:14" x14ac:dyDescent="0.3">
      <c r="A2980">
        <v>2979</v>
      </c>
      <c r="B2980" t="s">
        <v>14</v>
      </c>
      <c r="C2980" t="s">
        <v>105</v>
      </c>
      <c r="D2980" t="s">
        <v>81</v>
      </c>
      <c r="E2980" t="s">
        <v>327</v>
      </c>
      <c r="F2980" t="s">
        <v>49</v>
      </c>
      <c r="G2980">
        <v>104.52</v>
      </c>
      <c r="H2980">
        <v>1</v>
      </c>
      <c r="I2980">
        <v>0</v>
      </c>
      <c r="J2980" t="s">
        <v>28</v>
      </c>
      <c r="K2980" t="s">
        <v>66</v>
      </c>
      <c r="L2980" t="s">
        <v>21</v>
      </c>
      <c r="M2980" t="s">
        <v>36</v>
      </c>
      <c r="N2980" t="s">
        <v>41</v>
      </c>
    </row>
    <row r="2981" spans="1:14" x14ac:dyDescent="0.3">
      <c r="A2981">
        <v>2980</v>
      </c>
      <c r="B2981" t="s">
        <v>31</v>
      </c>
      <c r="C2981" t="s">
        <v>115</v>
      </c>
      <c r="D2981" t="s">
        <v>40</v>
      </c>
      <c r="E2981" t="s">
        <v>350</v>
      </c>
      <c r="F2981" t="s">
        <v>27</v>
      </c>
      <c r="G2981">
        <v>95.79</v>
      </c>
      <c r="H2981">
        <v>1</v>
      </c>
      <c r="I2981">
        <v>0</v>
      </c>
      <c r="J2981" t="s">
        <v>55</v>
      </c>
      <c r="K2981" t="s">
        <v>44</v>
      </c>
      <c r="L2981" t="s">
        <v>21</v>
      </c>
      <c r="M2981" t="s">
        <v>36</v>
      </c>
      <c r="N2981" t="s">
        <v>45</v>
      </c>
    </row>
    <row r="2982" spans="1:14" x14ac:dyDescent="0.3">
      <c r="A2982">
        <v>2981</v>
      </c>
      <c r="B2982" t="s">
        <v>50</v>
      </c>
      <c r="C2982" t="s">
        <v>265</v>
      </c>
      <c r="D2982" t="s">
        <v>243</v>
      </c>
      <c r="E2982" t="s">
        <v>246</v>
      </c>
      <c r="F2982" t="s">
        <v>27</v>
      </c>
      <c r="G2982">
        <v>143.69</v>
      </c>
      <c r="H2982">
        <v>1</v>
      </c>
      <c r="I2982">
        <v>1</v>
      </c>
      <c r="J2982" t="s">
        <v>28</v>
      </c>
      <c r="K2982" t="s">
        <v>66</v>
      </c>
      <c r="L2982" t="s">
        <v>21</v>
      </c>
      <c r="M2982" t="s">
        <v>36</v>
      </c>
      <c r="N2982" t="s">
        <v>41</v>
      </c>
    </row>
    <row r="2983" spans="1:14" x14ac:dyDescent="0.3">
      <c r="A2983">
        <v>2982</v>
      </c>
      <c r="B2983" t="s">
        <v>14</v>
      </c>
      <c r="C2983" t="s">
        <v>254</v>
      </c>
      <c r="D2983" t="s">
        <v>461</v>
      </c>
      <c r="E2983" t="s">
        <v>313</v>
      </c>
      <c r="F2983" t="s">
        <v>49</v>
      </c>
      <c r="G2983">
        <v>111.36</v>
      </c>
      <c r="H2983">
        <v>2</v>
      </c>
      <c r="I2983">
        <v>1</v>
      </c>
      <c r="J2983" t="s">
        <v>28</v>
      </c>
      <c r="K2983" t="s">
        <v>66</v>
      </c>
      <c r="L2983" t="s">
        <v>56</v>
      </c>
      <c r="M2983" t="s">
        <v>36</v>
      </c>
      <c r="N2983" t="s">
        <v>45</v>
      </c>
    </row>
    <row r="2984" spans="1:14" x14ac:dyDescent="0.3">
      <c r="A2984">
        <v>2983</v>
      </c>
      <c r="B2984" t="s">
        <v>50</v>
      </c>
      <c r="C2984" t="s">
        <v>135</v>
      </c>
      <c r="D2984" t="s">
        <v>295</v>
      </c>
      <c r="E2984" t="s">
        <v>377</v>
      </c>
      <c r="F2984" t="s">
        <v>49</v>
      </c>
      <c r="G2984">
        <v>140.88</v>
      </c>
      <c r="H2984">
        <v>3</v>
      </c>
      <c r="I2984">
        <v>0</v>
      </c>
      <c r="J2984" t="s">
        <v>28</v>
      </c>
      <c r="K2984" t="s">
        <v>20</v>
      </c>
      <c r="L2984" t="s">
        <v>56</v>
      </c>
      <c r="M2984" t="s">
        <v>22</v>
      </c>
      <c r="N2984" t="s">
        <v>41</v>
      </c>
    </row>
    <row r="2985" spans="1:14" x14ac:dyDescent="0.3">
      <c r="A2985">
        <v>2984</v>
      </c>
      <c r="B2985" t="s">
        <v>31</v>
      </c>
      <c r="C2985" t="s">
        <v>57</v>
      </c>
      <c r="D2985" t="s">
        <v>167</v>
      </c>
      <c r="E2985" t="s">
        <v>252</v>
      </c>
      <c r="F2985" t="s">
        <v>18</v>
      </c>
      <c r="G2985">
        <v>249.04</v>
      </c>
      <c r="H2985">
        <v>2</v>
      </c>
      <c r="I2985">
        <v>0</v>
      </c>
      <c r="J2985" t="s">
        <v>19</v>
      </c>
      <c r="K2985" t="s">
        <v>29</v>
      </c>
      <c r="L2985" t="s">
        <v>21</v>
      </c>
      <c r="M2985" t="s">
        <v>22</v>
      </c>
      <c r="N2985" t="s">
        <v>45</v>
      </c>
    </row>
    <row r="2986" spans="1:14" x14ac:dyDescent="0.3">
      <c r="A2986">
        <v>2985</v>
      </c>
      <c r="B2986" t="s">
        <v>37</v>
      </c>
      <c r="C2986" t="s">
        <v>142</v>
      </c>
      <c r="D2986" t="s">
        <v>302</v>
      </c>
      <c r="E2986" t="s">
        <v>388</v>
      </c>
      <c r="F2986" t="s">
        <v>27</v>
      </c>
      <c r="G2986">
        <v>211.53</v>
      </c>
      <c r="H2986">
        <v>2</v>
      </c>
      <c r="I2986">
        <v>0</v>
      </c>
      <c r="J2986" t="s">
        <v>19</v>
      </c>
      <c r="K2986" t="s">
        <v>99</v>
      </c>
      <c r="L2986" t="s">
        <v>56</v>
      </c>
      <c r="M2986" t="s">
        <v>36</v>
      </c>
      <c r="N2986" t="s">
        <v>95</v>
      </c>
    </row>
    <row r="2987" spans="1:14" x14ac:dyDescent="0.3">
      <c r="A2987">
        <v>2986</v>
      </c>
      <c r="B2987" t="s">
        <v>14</v>
      </c>
      <c r="C2987" t="s">
        <v>389</v>
      </c>
      <c r="D2987" t="s">
        <v>89</v>
      </c>
      <c r="E2987" t="s">
        <v>334</v>
      </c>
      <c r="F2987" t="s">
        <v>49</v>
      </c>
      <c r="G2987">
        <v>113.83</v>
      </c>
      <c r="H2987">
        <v>2</v>
      </c>
      <c r="I2987">
        <v>0</v>
      </c>
      <c r="J2987" t="s">
        <v>94</v>
      </c>
      <c r="K2987" t="s">
        <v>20</v>
      </c>
      <c r="L2987" t="s">
        <v>21</v>
      </c>
      <c r="M2987" t="s">
        <v>36</v>
      </c>
      <c r="N2987" t="s">
        <v>45</v>
      </c>
    </row>
    <row r="2988" spans="1:14" x14ac:dyDescent="0.3">
      <c r="A2988">
        <v>2987</v>
      </c>
      <c r="B2988" t="s">
        <v>50</v>
      </c>
      <c r="C2988" t="s">
        <v>40</v>
      </c>
      <c r="D2988" t="s">
        <v>181</v>
      </c>
      <c r="E2988" t="s">
        <v>345</v>
      </c>
      <c r="F2988" t="s">
        <v>27</v>
      </c>
      <c r="G2988">
        <v>168.47</v>
      </c>
      <c r="H2988">
        <v>2</v>
      </c>
      <c r="I2988">
        <v>1</v>
      </c>
      <c r="J2988" t="s">
        <v>55</v>
      </c>
      <c r="K2988" t="s">
        <v>44</v>
      </c>
      <c r="L2988" t="s">
        <v>21</v>
      </c>
      <c r="M2988" t="s">
        <v>36</v>
      </c>
      <c r="N2988" t="s">
        <v>41</v>
      </c>
    </row>
    <row r="2989" spans="1:14" x14ac:dyDescent="0.3">
      <c r="A2989">
        <v>2988</v>
      </c>
      <c r="B2989" t="s">
        <v>31</v>
      </c>
      <c r="C2989" t="s">
        <v>382</v>
      </c>
      <c r="D2989" t="s">
        <v>175</v>
      </c>
      <c r="E2989" t="s">
        <v>220</v>
      </c>
      <c r="F2989" t="s">
        <v>49</v>
      </c>
      <c r="G2989">
        <v>96.77</v>
      </c>
      <c r="H2989">
        <v>2</v>
      </c>
      <c r="I2989">
        <v>1</v>
      </c>
      <c r="J2989" t="s">
        <v>35</v>
      </c>
      <c r="K2989" t="s">
        <v>66</v>
      </c>
      <c r="L2989" t="s">
        <v>21</v>
      </c>
      <c r="M2989" t="s">
        <v>36</v>
      </c>
      <c r="N2989" t="s">
        <v>23</v>
      </c>
    </row>
    <row r="2990" spans="1:14" x14ac:dyDescent="0.3">
      <c r="A2990">
        <v>2989</v>
      </c>
      <c r="B2990" t="s">
        <v>37</v>
      </c>
      <c r="C2990" t="s">
        <v>344</v>
      </c>
      <c r="D2990" t="s">
        <v>140</v>
      </c>
      <c r="E2990" t="s">
        <v>279</v>
      </c>
      <c r="F2990" t="s">
        <v>49</v>
      </c>
      <c r="G2990">
        <v>133.66</v>
      </c>
      <c r="H2990">
        <v>2</v>
      </c>
      <c r="I2990">
        <v>0</v>
      </c>
      <c r="J2990" t="s">
        <v>94</v>
      </c>
      <c r="K2990" t="s">
        <v>66</v>
      </c>
      <c r="L2990" t="s">
        <v>21</v>
      </c>
      <c r="M2990" t="s">
        <v>36</v>
      </c>
      <c r="N2990" t="s">
        <v>41</v>
      </c>
    </row>
    <row r="2991" spans="1:14" x14ac:dyDescent="0.3">
      <c r="A2991">
        <v>2990</v>
      </c>
      <c r="B2991" t="s">
        <v>37</v>
      </c>
      <c r="C2991" t="s">
        <v>221</v>
      </c>
      <c r="D2991" t="s">
        <v>245</v>
      </c>
      <c r="E2991" t="s">
        <v>329</v>
      </c>
      <c r="F2991" t="s">
        <v>27</v>
      </c>
      <c r="G2991">
        <v>149.31</v>
      </c>
      <c r="H2991">
        <v>1</v>
      </c>
      <c r="I2991">
        <v>3</v>
      </c>
      <c r="J2991" t="s">
        <v>28</v>
      </c>
      <c r="K2991" t="s">
        <v>29</v>
      </c>
      <c r="L2991" t="s">
        <v>60</v>
      </c>
      <c r="M2991" t="s">
        <v>36</v>
      </c>
      <c r="N2991" t="s">
        <v>41</v>
      </c>
    </row>
    <row r="2992" spans="1:14" x14ac:dyDescent="0.3">
      <c r="A2992">
        <v>2991</v>
      </c>
      <c r="B2992" t="s">
        <v>50</v>
      </c>
      <c r="C2992" t="s">
        <v>364</v>
      </c>
      <c r="D2992" t="s">
        <v>411</v>
      </c>
      <c r="E2992" t="s">
        <v>422</v>
      </c>
      <c r="F2992" t="s">
        <v>54</v>
      </c>
      <c r="G2992">
        <v>509.26</v>
      </c>
      <c r="H2992">
        <v>2</v>
      </c>
      <c r="I2992">
        <v>0</v>
      </c>
      <c r="J2992" t="s">
        <v>19</v>
      </c>
      <c r="K2992" t="s">
        <v>66</v>
      </c>
      <c r="L2992" t="s">
        <v>60</v>
      </c>
      <c r="M2992" t="s">
        <v>22</v>
      </c>
      <c r="N2992" t="s">
        <v>45</v>
      </c>
    </row>
    <row r="2993" spans="1:14" x14ac:dyDescent="0.3">
      <c r="A2993">
        <v>2992</v>
      </c>
      <c r="B2993" t="s">
        <v>50</v>
      </c>
      <c r="C2993" t="s">
        <v>382</v>
      </c>
      <c r="D2993" t="s">
        <v>114</v>
      </c>
      <c r="E2993" t="s">
        <v>182</v>
      </c>
      <c r="F2993" t="s">
        <v>49</v>
      </c>
      <c r="G2993">
        <v>133.58000000000001</v>
      </c>
      <c r="H2993">
        <v>2</v>
      </c>
      <c r="I2993">
        <v>2</v>
      </c>
      <c r="J2993" t="s">
        <v>35</v>
      </c>
      <c r="K2993" t="s">
        <v>29</v>
      </c>
      <c r="L2993" t="s">
        <v>21</v>
      </c>
      <c r="M2993" t="s">
        <v>22</v>
      </c>
      <c r="N2993" t="s">
        <v>41</v>
      </c>
    </row>
    <row r="2994" spans="1:14" x14ac:dyDescent="0.3">
      <c r="A2994">
        <v>2993</v>
      </c>
      <c r="B2994" t="s">
        <v>37</v>
      </c>
      <c r="C2994" t="s">
        <v>326</v>
      </c>
      <c r="D2994" t="s">
        <v>294</v>
      </c>
      <c r="E2994" t="s">
        <v>46</v>
      </c>
      <c r="F2994" t="s">
        <v>54</v>
      </c>
      <c r="G2994">
        <v>495.28</v>
      </c>
      <c r="H2994">
        <v>1</v>
      </c>
      <c r="I2994">
        <v>1</v>
      </c>
      <c r="J2994" t="s">
        <v>28</v>
      </c>
      <c r="K2994" t="s">
        <v>99</v>
      </c>
      <c r="L2994" t="s">
        <v>56</v>
      </c>
      <c r="M2994" t="s">
        <v>36</v>
      </c>
      <c r="N2994" t="s">
        <v>41</v>
      </c>
    </row>
    <row r="2995" spans="1:14" x14ac:dyDescent="0.3">
      <c r="A2995">
        <v>2994</v>
      </c>
      <c r="B2995" t="s">
        <v>14</v>
      </c>
      <c r="C2995" t="s">
        <v>148</v>
      </c>
      <c r="D2995" t="s">
        <v>170</v>
      </c>
      <c r="E2995" t="s">
        <v>125</v>
      </c>
      <c r="F2995" t="s">
        <v>18</v>
      </c>
      <c r="G2995">
        <v>270.32</v>
      </c>
      <c r="H2995">
        <v>2</v>
      </c>
      <c r="I2995">
        <v>1</v>
      </c>
      <c r="J2995" t="s">
        <v>35</v>
      </c>
      <c r="K2995" t="s">
        <v>99</v>
      </c>
      <c r="L2995" t="s">
        <v>21</v>
      </c>
      <c r="M2995" t="s">
        <v>36</v>
      </c>
      <c r="N2995" t="s">
        <v>23</v>
      </c>
    </row>
    <row r="2996" spans="1:14" x14ac:dyDescent="0.3">
      <c r="A2996">
        <v>2995</v>
      </c>
      <c r="B2996" t="s">
        <v>31</v>
      </c>
      <c r="C2996" t="s">
        <v>284</v>
      </c>
      <c r="D2996" t="s">
        <v>26</v>
      </c>
      <c r="E2996" t="s">
        <v>426</v>
      </c>
      <c r="F2996" t="s">
        <v>49</v>
      </c>
      <c r="G2996">
        <v>70.39</v>
      </c>
      <c r="H2996">
        <v>3</v>
      </c>
      <c r="I2996">
        <v>0</v>
      </c>
      <c r="J2996" t="s">
        <v>28</v>
      </c>
      <c r="K2996" t="s">
        <v>20</v>
      </c>
      <c r="L2996" t="s">
        <v>21</v>
      </c>
      <c r="M2996" t="s">
        <v>36</v>
      </c>
      <c r="N2996" t="s">
        <v>41</v>
      </c>
    </row>
    <row r="2997" spans="1:14" x14ac:dyDescent="0.3">
      <c r="A2997">
        <v>2996</v>
      </c>
      <c r="B2997" t="s">
        <v>31</v>
      </c>
      <c r="C2997" t="s">
        <v>59</v>
      </c>
      <c r="D2997" t="s">
        <v>47</v>
      </c>
      <c r="E2997" t="s">
        <v>112</v>
      </c>
      <c r="F2997" t="s">
        <v>18</v>
      </c>
      <c r="G2997">
        <v>228.52</v>
      </c>
      <c r="H2997">
        <v>2</v>
      </c>
      <c r="I2997">
        <v>0</v>
      </c>
      <c r="J2997" t="s">
        <v>94</v>
      </c>
      <c r="K2997" t="s">
        <v>66</v>
      </c>
      <c r="L2997" t="s">
        <v>70</v>
      </c>
      <c r="M2997" t="s">
        <v>36</v>
      </c>
      <c r="N2997" t="s">
        <v>30</v>
      </c>
    </row>
    <row r="2998" spans="1:14" x14ac:dyDescent="0.3">
      <c r="A2998">
        <v>2997</v>
      </c>
      <c r="B2998" t="s">
        <v>14</v>
      </c>
      <c r="C2998" t="s">
        <v>345</v>
      </c>
      <c r="D2998" t="s">
        <v>390</v>
      </c>
      <c r="E2998" t="s">
        <v>378</v>
      </c>
      <c r="F2998" t="s">
        <v>27</v>
      </c>
      <c r="G2998">
        <v>100.57</v>
      </c>
      <c r="H2998">
        <v>2</v>
      </c>
      <c r="I2998">
        <v>2</v>
      </c>
      <c r="J2998" t="s">
        <v>35</v>
      </c>
      <c r="K2998" t="s">
        <v>29</v>
      </c>
      <c r="L2998" t="s">
        <v>21</v>
      </c>
      <c r="M2998" t="s">
        <v>36</v>
      </c>
      <c r="N2998" t="s">
        <v>45</v>
      </c>
    </row>
    <row r="2999" spans="1:14" x14ac:dyDescent="0.3">
      <c r="A2999">
        <v>2998</v>
      </c>
      <c r="B2999" t="s">
        <v>31</v>
      </c>
      <c r="C2999" t="s">
        <v>145</v>
      </c>
      <c r="D2999" t="s">
        <v>395</v>
      </c>
      <c r="E2999" t="s">
        <v>398</v>
      </c>
      <c r="F2999" t="s">
        <v>49</v>
      </c>
      <c r="G2999">
        <v>82.02</v>
      </c>
      <c r="H2999">
        <v>1</v>
      </c>
      <c r="I2999">
        <v>0</v>
      </c>
      <c r="J2999" t="s">
        <v>55</v>
      </c>
      <c r="K2999" t="s">
        <v>66</v>
      </c>
      <c r="L2999" t="s">
        <v>21</v>
      </c>
      <c r="M2999" t="s">
        <v>36</v>
      </c>
      <c r="N2999" t="s">
        <v>45</v>
      </c>
    </row>
    <row r="3000" spans="1:14" x14ac:dyDescent="0.3">
      <c r="A3000">
        <v>2999</v>
      </c>
      <c r="B3000" t="s">
        <v>14</v>
      </c>
      <c r="C3000" t="s">
        <v>337</v>
      </c>
      <c r="D3000" t="s">
        <v>377</v>
      </c>
      <c r="E3000" t="s">
        <v>322</v>
      </c>
      <c r="F3000" t="s">
        <v>54</v>
      </c>
      <c r="G3000">
        <v>359.68</v>
      </c>
      <c r="H3000">
        <v>2</v>
      </c>
      <c r="I3000">
        <v>0</v>
      </c>
      <c r="J3000" t="s">
        <v>35</v>
      </c>
      <c r="K3000" t="s">
        <v>66</v>
      </c>
      <c r="L3000" t="s">
        <v>21</v>
      </c>
      <c r="M3000" t="s">
        <v>36</v>
      </c>
      <c r="N3000" t="s">
        <v>41</v>
      </c>
    </row>
    <row r="3001" spans="1:14" x14ac:dyDescent="0.3">
      <c r="A3001">
        <v>3000</v>
      </c>
      <c r="B3001" t="s">
        <v>37</v>
      </c>
      <c r="C3001" t="s">
        <v>293</v>
      </c>
      <c r="D3001" t="s">
        <v>196</v>
      </c>
      <c r="E3001" t="s">
        <v>124</v>
      </c>
      <c r="F3001" t="s">
        <v>54</v>
      </c>
      <c r="G3001">
        <v>477.92</v>
      </c>
      <c r="H3001">
        <v>1</v>
      </c>
      <c r="I3001">
        <v>0</v>
      </c>
      <c r="J3001" t="s">
        <v>28</v>
      </c>
      <c r="K3001" t="s">
        <v>20</v>
      </c>
      <c r="L3001" t="s">
        <v>56</v>
      </c>
      <c r="M3001" t="s">
        <v>22</v>
      </c>
      <c r="N3001" t="s">
        <v>41</v>
      </c>
    </row>
    <row r="3002" spans="1:14" x14ac:dyDescent="0.3">
      <c r="A3002">
        <v>3001</v>
      </c>
      <c r="B3002" t="s">
        <v>50</v>
      </c>
      <c r="C3002" t="s">
        <v>170</v>
      </c>
      <c r="D3002" t="s">
        <v>76</v>
      </c>
      <c r="E3002" t="s">
        <v>274</v>
      </c>
      <c r="F3002" t="s">
        <v>27</v>
      </c>
      <c r="G3002">
        <v>228.77</v>
      </c>
      <c r="H3002">
        <v>3</v>
      </c>
      <c r="I3002">
        <v>2</v>
      </c>
      <c r="J3002" t="s">
        <v>19</v>
      </c>
      <c r="K3002" t="s">
        <v>29</v>
      </c>
      <c r="L3002" t="s">
        <v>56</v>
      </c>
      <c r="M3002" t="s">
        <v>36</v>
      </c>
      <c r="N3002" t="s">
        <v>23</v>
      </c>
    </row>
    <row r="3003" spans="1:14" x14ac:dyDescent="0.3">
      <c r="A3003">
        <v>3002</v>
      </c>
      <c r="B3003" t="s">
        <v>37</v>
      </c>
      <c r="C3003" t="s">
        <v>241</v>
      </c>
      <c r="D3003" t="s">
        <v>151</v>
      </c>
      <c r="E3003" t="s">
        <v>340</v>
      </c>
      <c r="F3003" t="s">
        <v>27</v>
      </c>
      <c r="G3003">
        <v>148.58000000000001</v>
      </c>
      <c r="H3003">
        <v>1</v>
      </c>
      <c r="I3003">
        <v>1</v>
      </c>
      <c r="J3003" t="s">
        <v>94</v>
      </c>
      <c r="K3003" t="s">
        <v>99</v>
      </c>
      <c r="L3003" t="s">
        <v>21</v>
      </c>
      <c r="M3003" t="s">
        <v>36</v>
      </c>
      <c r="N3003" t="s">
        <v>41</v>
      </c>
    </row>
    <row r="3004" spans="1:14" x14ac:dyDescent="0.3">
      <c r="A3004">
        <v>3003</v>
      </c>
      <c r="B3004" t="s">
        <v>50</v>
      </c>
      <c r="C3004" t="s">
        <v>260</v>
      </c>
      <c r="D3004" t="s">
        <v>259</v>
      </c>
      <c r="E3004" t="s">
        <v>345</v>
      </c>
      <c r="F3004" t="s">
        <v>27</v>
      </c>
      <c r="G3004">
        <v>231.07</v>
      </c>
      <c r="H3004">
        <v>3</v>
      </c>
      <c r="I3004">
        <v>2</v>
      </c>
      <c r="J3004" t="s">
        <v>35</v>
      </c>
      <c r="K3004" t="s">
        <v>66</v>
      </c>
      <c r="L3004" t="s">
        <v>21</v>
      </c>
      <c r="M3004" t="s">
        <v>36</v>
      </c>
      <c r="N3004" t="s">
        <v>41</v>
      </c>
    </row>
    <row r="3005" spans="1:14" x14ac:dyDescent="0.3">
      <c r="A3005">
        <v>3004</v>
      </c>
      <c r="B3005" t="s">
        <v>31</v>
      </c>
      <c r="C3005" t="s">
        <v>382</v>
      </c>
      <c r="D3005" t="s">
        <v>394</v>
      </c>
      <c r="E3005" t="s">
        <v>264</v>
      </c>
      <c r="F3005" t="s">
        <v>49</v>
      </c>
      <c r="G3005">
        <v>91.57</v>
      </c>
      <c r="H3005">
        <v>4</v>
      </c>
      <c r="I3005">
        <v>1</v>
      </c>
      <c r="J3005" t="s">
        <v>28</v>
      </c>
      <c r="K3005" t="s">
        <v>29</v>
      </c>
      <c r="L3005" t="s">
        <v>21</v>
      </c>
      <c r="M3005" t="s">
        <v>22</v>
      </c>
      <c r="N3005" t="s">
        <v>95</v>
      </c>
    </row>
    <row r="3006" spans="1:14" x14ac:dyDescent="0.3">
      <c r="A3006">
        <v>3005</v>
      </c>
      <c r="B3006" t="s">
        <v>50</v>
      </c>
      <c r="C3006" t="s">
        <v>183</v>
      </c>
      <c r="D3006" t="s">
        <v>368</v>
      </c>
      <c r="E3006" t="s">
        <v>341</v>
      </c>
      <c r="F3006" t="s">
        <v>49</v>
      </c>
      <c r="G3006">
        <v>154.63999999999999</v>
      </c>
      <c r="H3006">
        <v>2</v>
      </c>
      <c r="I3006">
        <v>0</v>
      </c>
      <c r="J3006" t="s">
        <v>55</v>
      </c>
      <c r="K3006" t="s">
        <v>99</v>
      </c>
      <c r="L3006" t="s">
        <v>21</v>
      </c>
      <c r="M3006" t="s">
        <v>36</v>
      </c>
      <c r="N3006" t="s">
        <v>41</v>
      </c>
    </row>
    <row r="3007" spans="1:14" x14ac:dyDescent="0.3">
      <c r="A3007">
        <v>3006</v>
      </c>
      <c r="B3007" t="s">
        <v>50</v>
      </c>
      <c r="C3007" t="s">
        <v>186</v>
      </c>
      <c r="D3007" t="s">
        <v>65</v>
      </c>
      <c r="E3007" t="s">
        <v>158</v>
      </c>
      <c r="F3007" t="s">
        <v>27</v>
      </c>
      <c r="G3007">
        <v>180.4</v>
      </c>
      <c r="H3007">
        <v>1</v>
      </c>
      <c r="I3007">
        <v>0</v>
      </c>
      <c r="J3007" t="s">
        <v>35</v>
      </c>
      <c r="K3007" t="s">
        <v>29</v>
      </c>
      <c r="L3007" t="s">
        <v>21</v>
      </c>
      <c r="M3007" t="s">
        <v>36</v>
      </c>
      <c r="N3007" t="s">
        <v>23</v>
      </c>
    </row>
    <row r="3008" spans="1:14" x14ac:dyDescent="0.3">
      <c r="A3008">
        <v>3007</v>
      </c>
      <c r="B3008" t="s">
        <v>37</v>
      </c>
      <c r="C3008" t="s">
        <v>204</v>
      </c>
      <c r="D3008" t="s">
        <v>216</v>
      </c>
      <c r="E3008" t="s">
        <v>207</v>
      </c>
      <c r="F3008" t="s">
        <v>54</v>
      </c>
      <c r="G3008">
        <v>327.06</v>
      </c>
      <c r="H3008">
        <v>3</v>
      </c>
      <c r="I3008">
        <v>0</v>
      </c>
      <c r="J3008" t="s">
        <v>28</v>
      </c>
      <c r="K3008" t="s">
        <v>29</v>
      </c>
      <c r="L3008" t="s">
        <v>21</v>
      </c>
      <c r="M3008" t="s">
        <v>36</v>
      </c>
      <c r="N3008" t="s">
        <v>41</v>
      </c>
    </row>
    <row r="3009" spans="1:14" x14ac:dyDescent="0.3">
      <c r="A3009">
        <v>3008</v>
      </c>
      <c r="B3009" t="s">
        <v>31</v>
      </c>
      <c r="C3009" t="s">
        <v>181</v>
      </c>
      <c r="D3009" t="s">
        <v>264</v>
      </c>
      <c r="E3009" t="s">
        <v>120</v>
      </c>
      <c r="F3009" t="s">
        <v>18</v>
      </c>
      <c r="G3009">
        <v>188.27</v>
      </c>
      <c r="H3009">
        <v>2</v>
      </c>
      <c r="I3009">
        <v>3</v>
      </c>
      <c r="J3009" t="s">
        <v>94</v>
      </c>
      <c r="K3009" t="s">
        <v>44</v>
      </c>
      <c r="L3009" t="s">
        <v>60</v>
      </c>
      <c r="M3009" t="s">
        <v>36</v>
      </c>
      <c r="N3009" t="s">
        <v>41</v>
      </c>
    </row>
    <row r="3010" spans="1:14" x14ac:dyDescent="0.3">
      <c r="A3010">
        <v>3009</v>
      </c>
      <c r="B3010" t="s">
        <v>37</v>
      </c>
      <c r="C3010" t="s">
        <v>232</v>
      </c>
      <c r="D3010" t="s">
        <v>104</v>
      </c>
      <c r="E3010" t="s">
        <v>137</v>
      </c>
      <c r="F3010" t="s">
        <v>54</v>
      </c>
      <c r="G3010">
        <v>537.46</v>
      </c>
      <c r="H3010">
        <v>2</v>
      </c>
      <c r="I3010">
        <v>0</v>
      </c>
      <c r="J3010" t="s">
        <v>35</v>
      </c>
      <c r="K3010" t="s">
        <v>66</v>
      </c>
      <c r="L3010" t="s">
        <v>21</v>
      </c>
      <c r="M3010" t="s">
        <v>36</v>
      </c>
      <c r="N3010" t="s">
        <v>30</v>
      </c>
    </row>
    <row r="3011" spans="1:14" x14ac:dyDescent="0.3">
      <c r="A3011">
        <v>3010</v>
      </c>
      <c r="B3011" t="s">
        <v>14</v>
      </c>
      <c r="C3011" t="s">
        <v>68</v>
      </c>
      <c r="D3011" t="s">
        <v>205</v>
      </c>
      <c r="E3011" t="s">
        <v>479</v>
      </c>
      <c r="F3011" t="s">
        <v>27</v>
      </c>
      <c r="G3011">
        <v>177.21</v>
      </c>
      <c r="H3011">
        <v>2</v>
      </c>
      <c r="I3011">
        <v>0</v>
      </c>
      <c r="J3011" t="s">
        <v>35</v>
      </c>
      <c r="K3011" t="s">
        <v>29</v>
      </c>
      <c r="L3011" t="s">
        <v>21</v>
      </c>
      <c r="M3011" t="s">
        <v>36</v>
      </c>
      <c r="N3011" t="s">
        <v>30</v>
      </c>
    </row>
    <row r="3012" spans="1:14" x14ac:dyDescent="0.3">
      <c r="A3012">
        <v>3011</v>
      </c>
      <c r="B3012" t="s">
        <v>31</v>
      </c>
      <c r="C3012" t="s">
        <v>346</v>
      </c>
      <c r="D3012" t="s">
        <v>304</v>
      </c>
      <c r="E3012" t="s">
        <v>105</v>
      </c>
      <c r="F3012" t="s">
        <v>18</v>
      </c>
      <c r="G3012">
        <v>182.47</v>
      </c>
      <c r="H3012">
        <v>4</v>
      </c>
      <c r="I3012">
        <v>1</v>
      </c>
      <c r="J3012" t="s">
        <v>35</v>
      </c>
      <c r="K3012" t="s">
        <v>20</v>
      </c>
      <c r="L3012" t="s">
        <v>60</v>
      </c>
      <c r="M3012" t="s">
        <v>36</v>
      </c>
      <c r="N3012" t="s">
        <v>41</v>
      </c>
    </row>
    <row r="3013" spans="1:14" x14ac:dyDescent="0.3">
      <c r="A3013">
        <v>3012</v>
      </c>
      <c r="B3013" t="s">
        <v>14</v>
      </c>
      <c r="C3013" t="s">
        <v>242</v>
      </c>
      <c r="D3013" t="s">
        <v>412</v>
      </c>
      <c r="E3013" t="s">
        <v>87</v>
      </c>
      <c r="F3013" t="s">
        <v>18</v>
      </c>
      <c r="G3013">
        <v>198.58</v>
      </c>
      <c r="H3013">
        <v>2</v>
      </c>
      <c r="I3013">
        <v>1</v>
      </c>
      <c r="J3013" t="s">
        <v>19</v>
      </c>
      <c r="K3013" t="s">
        <v>44</v>
      </c>
      <c r="L3013" t="s">
        <v>21</v>
      </c>
      <c r="M3013" t="s">
        <v>22</v>
      </c>
      <c r="N3013" t="s">
        <v>95</v>
      </c>
    </row>
    <row r="3014" spans="1:14" x14ac:dyDescent="0.3">
      <c r="A3014">
        <v>3013</v>
      </c>
      <c r="B3014" t="s">
        <v>37</v>
      </c>
      <c r="C3014" t="s">
        <v>341</v>
      </c>
      <c r="D3014" t="s">
        <v>40</v>
      </c>
      <c r="E3014" t="s">
        <v>191</v>
      </c>
      <c r="F3014" t="s">
        <v>18</v>
      </c>
      <c r="G3014">
        <v>229.49</v>
      </c>
      <c r="H3014">
        <v>2</v>
      </c>
      <c r="I3014">
        <v>0</v>
      </c>
      <c r="J3014" t="s">
        <v>28</v>
      </c>
      <c r="K3014" t="s">
        <v>29</v>
      </c>
      <c r="L3014" t="s">
        <v>60</v>
      </c>
      <c r="M3014" t="s">
        <v>36</v>
      </c>
      <c r="N3014" t="s">
        <v>23</v>
      </c>
    </row>
    <row r="3015" spans="1:14" x14ac:dyDescent="0.3">
      <c r="A3015">
        <v>3014</v>
      </c>
      <c r="B3015" t="s">
        <v>37</v>
      </c>
      <c r="C3015" t="s">
        <v>81</v>
      </c>
      <c r="D3015" t="s">
        <v>52</v>
      </c>
      <c r="E3015" t="s">
        <v>277</v>
      </c>
      <c r="F3015" t="s">
        <v>49</v>
      </c>
      <c r="G3015">
        <v>117.69</v>
      </c>
      <c r="H3015">
        <v>1</v>
      </c>
      <c r="I3015">
        <v>0</v>
      </c>
      <c r="J3015" t="s">
        <v>28</v>
      </c>
      <c r="K3015" t="s">
        <v>44</v>
      </c>
      <c r="L3015" t="s">
        <v>60</v>
      </c>
      <c r="M3015" t="s">
        <v>22</v>
      </c>
      <c r="N3015" t="s">
        <v>45</v>
      </c>
    </row>
    <row r="3016" spans="1:14" x14ac:dyDescent="0.3">
      <c r="A3016">
        <v>3015</v>
      </c>
      <c r="B3016" t="s">
        <v>50</v>
      </c>
      <c r="C3016" t="s">
        <v>422</v>
      </c>
      <c r="D3016" t="s">
        <v>435</v>
      </c>
      <c r="E3016" t="s">
        <v>126</v>
      </c>
      <c r="F3016" t="s">
        <v>18</v>
      </c>
      <c r="G3016">
        <v>285.39999999999998</v>
      </c>
      <c r="H3016">
        <v>1</v>
      </c>
      <c r="I3016">
        <v>1</v>
      </c>
      <c r="J3016" t="s">
        <v>35</v>
      </c>
      <c r="K3016" t="s">
        <v>29</v>
      </c>
      <c r="L3016" t="s">
        <v>70</v>
      </c>
      <c r="M3016" t="s">
        <v>22</v>
      </c>
      <c r="N3016" t="s">
        <v>41</v>
      </c>
    </row>
    <row r="3017" spans="1:14" x14ac:dyDescent="0.3">
      <c r="A3017">
        <v>3016</v>
      </c>
      <c r="B3017" t="s">
        <v>31</v>
      </c>
      <c r="C3017" t="s">
        <v>337</v>
      </c>
      <c r="D3017" t="s">
        <v>38</v>
      </c>
      <c r="E3017" t="s">
        <v>429</v>
      </c>
      <c r="F3017" t="s">
        <v>54</v>
      </c>
      <c r="G3017">
        <v>313.77999999999997</v>
      </c>
      <c r="H3017">
        <v>2</v>
      </c>
      <c r="I3017">
        <v>2</v>
      </c>
      <c r="J3017" t="s">
        <v>19</v>
      </c>
      <c r="K3017" t="s">
        <v>20</v>
      </c>
      <c r="L3017" t="s">
        <v>21</v>
      </c>
      <c r="M3017" t="s">
        <v>36</v>
      </c>
      <c r="N3017" t="s">
        <v>41</v>
      </c>
    </row>
    <row r="3018" spans="1:14" x14ac:dyDescent="0.3">
      <c r="A3018">
        <v>3017</v>
      </c>
      <c r="B3018" t="s">
        <v>50</v>
      </c>
      <c r="C3018" t="s">
        <v>148</v>
      </c>
      <c r="D3018" t="s">
        <v>435</v>
      </c>
      <c r="E3018" t="s">
        <v>311</v>
      </c>
      <c r="F3018" t="s">
        <v>49</v>
      </c>
      <c r="G3018">
        <v>166.19</v>
      </c>
      <c r="H3018">
        <v>1</v>
      </c>
      <c r="I3018">
        <v>0</v>
      </c>
      <c r="J3018" t="s">
        <v>35</v>
      </c>
      <c r="K3018" t="s">
        <v>44</v>
      </c>
      <c r="L3018" t="s">
        <v>21</v>
      </c>
      <c r="M3018" t="s">
        <v>36</v>
      </c>
      <c r="N3018" t="s">
        <v>41</v>
      </c>
    </row>
    <row r="3019" spans="1:14" x14ac:dyDescent="0.3">
      <c r="A3019">
        <v>3018</v>
      </c>
      <c r="B3019" t="s">
        <v>31</v>
      </c>
      <c r="C3019" t="s">
        <v>184</v>
      </c>
      <c r="D3019" t="s">
        <v>297</v>
      </c>
      <c r="E3019" t="s">
        <v>353</v>
      </c>
      <c r="F3019" t="s">
        <v>18</v>
      </c>
      <c r="G3019">
        <v>155.66999999999999</v>
      </c>
      <c r="H3019">
        <v>4</v>
      </c>
      <c r="I3019">
        <v>0</v>
      </c>
      <c r="J3019" t="s">
        <v>28</v>
      </c>
      <c r="K3019" t="s">
        <v>20</v>
      </c>
      <c r="L3019" t="s">
        <v>21</v>
      </c>
      <c r="M3019" t="s">
        <v>36</v>
      </c>
      <c r="N3019" t="s">
        <v>41</v>
      </c>
    </row>
    <row r="3020" spans="1:14" x14ac:dyDescent="0.3">
      <c r="A3020">
        <v>3019</v>
      </c>
      <c r="B3020" t="s">
        <v>50</v>
      </c>
      <c r="C3020" t="s">
        <v>398</v>
      </c>
      <c r="D3020" t="s">
        <v>86</v>
      </c>
      <c r="E3020" t="s">
        <v>412</v>
      </c>
      <c r="F3020" t="s">
        <v>49</v>
      </c>
      <c r="G3020">
        <v>91.86</v>
      </c>
      <c r="H3020">
        <v>1</v>
      </c>
      <c r="I3020">
        <v>0</v>
      </c>
      <c r="J3020" t="s">
        <v>35</v>
      </c>
      <c r="K3020" t="s">
        <v>29</v>
      </c>
      <c r="L3020" t="s">
        <v>21</v>
      </c>
      <c r="M3020" t="s">
        <v>36</v>
      </c>
      <c r="N3020" t="s">
        <v>23</v>
      </c>
    </row>
    <row r="3021" spans="1:14" x14ac:dyDescent="0.3">
      <c r="A3021">
        <v>3020</v>
      </c>
      <c r="B3021" t="s">
        <v>14</v>
      </c>
      <c r="C3021" t="s">
        <v>442</v>
      </c>
      <c r="D3021" t="s">
        <v>15</v>
      </c>
      <c r="E3021" t="s">
        <v>395</v>
      </c>
      <c r="F3021" t="s">
        <v>49</v>
      </c>
      <c r="G3021">
        <v>85.4</v>
      </c>
      <c r="H3021">
        <v>2</v>
      </c>
      <c r="I3021">
        <v>0</v>
      </c>
      <c r="J3021" t="s">
        <v>28</v>
      </c>
      <c r="K3021" t="s">
        <v>29</v>
      </c>
      <c r="L3021" t="s">
        <v>21</v>
      </c>
      <c r="M3021" t="s">
        <v>36</v>
      </c>
      <c r="N3021" t="s">
        <v>23</v>
      </c>
    </row>
    <row r="3022" spans="1:14" x14ac:dyDescent="0.3">
      <c r="A3022">
        <v>3021</v>
      </c>
      <c r="B3022" t="s">
        <v>50</v>
      </c>
      <c r="C3022" t="s">
        <v>250</v>
      </c>
      <c r="D3022" t="s">
        <v>219</v>
      </c>
      <c r="E3022" t="s">
        <v>234</v>
      </c>
      <c r="F3022" t="s">
        <v>49</v>
      </c>
      <c r="G3022">
        <v>107.79</v>
      </c>
      <c r="H3022">
        <v>1</v>
      </c>
      <c r="I3022">
        <v>1</v>
      </c>
      <c r="J3022" t="s">
        <v>19</v>
      </c>
      <c r="K3022" t="s">
        <v>99</v>
      </c>
      <c r="L3022" t="s">
        <v>21</v>
      </c>
      <c r="M3022" t="s">
        <v>36</v>
      </c>
      <c r="N3022" t="s">
        <v>41</v>
      </c>
    </row>
    <row r="3023" spans="1:14" x14ac:dyDescent="0.3">
      <c r="A3023">
        <v>3022</v>
      </c>
      <c r="B3023" t="s">
        <v>14</v>
      </c>
      <c r="C3023" t="s">
        <v>33</v>
      </c>
      <c r="D3023" t="s">
        <v>269</v>
      </c>
      <c r="E3023" t="s">
        <v>362</v>
      </c>
      <c r="F3023" t="s">
        <v>49</v>
      </c>
      <c r="G3023">
        <v>96.58</v>
      </c>
      <c r="H3023">
        <v>1</v>
      </c>
      <c r="I3023">
        <v>0</v>
      </c>
      <c r="J3023" t="s">
        <v>55</v>
      </c>
      <c r="K3023" t="s">
        <v>66</v>
      </c>
      <c r="L3023" t="s">
        <v>21</v>
      </c>
      <c r="M3023" t="s">
        <v>36</v>
      </c>
      <c r="N3023" t="s">
        <v>45</v>
      </c>
    </row>
    <row r="3024" spans="1:14" x14ac:dyDescent="0.3">
      <c r="A3024">
        <v>3023</v>
      </c>
      <c r="B3024" t="s">
        <v>31</v>
      </c>
      <c r="C3024" t="s">
        <v>75</v>
      </c>
      <c r="D3024" t="s">
        <v>375</v>
      </c>
      <c r="E3024" t="s">
        <v>274</v>
      </c>
      <c r="F3024" t="s">
        <v>54</v>
      </c>
      <c r="G3024">
        <v>391.84</v>
      </c>
      <c r="H3024">
        <v>1</v>
      </c>
      <c r="I3024">
        <v>2</v>
      </c>
      <c r="J3024" t="s">
        <v>28</v>
      </c>
      <c r="K3024" t="s">
        <v>66</v>
      </c>
      <c r="L3024" t="s">
        <v>21</v>
      </c>
      <c r="M3024" t="s">
        <v>36</v>
      </c>
      <c r="N3024" t="s">
        <v>23</v>
      </c>
    </row>
    <row r="3025" spans="1:14" x14ac:dyDescent="0.3">
      <c r="A3025">
        <v>3024</v>
      </c>
      <c r="B3025" t="s">
        <v>31</v>
      </c>
      <c r="C3025" t="s">
        <v>200</v>
      </c>
      <c r="D3025" t="s">
        <v>346</v>
      </c>
      <c r="E3025" t="s">
        <v>441</v>
      </c>
      <c r="F3025" t="s">
        <v>49</v>
      </c>
      <c r="G3025">
        <v>115.78</v>
      </c>
      <c r="H3025">
        <v>1</v>
      </c>
      <c r="I3025">
        <v>0</v>
      </c>
      <c r="J3025" t="s">
        <v>28</v>
      </c>
      <c r="K3025" t="s">
        <v>99</v>
      </c>
      <c r="L3025" t="s">
        <v>21</v>
      </c>
      <c r="M3025" t="s">
        <v>22</v>
      </c>
      <c r="N3025" t="s">
        <v>41</v>
      </c>
    </row>
    <row r="3026" spans="1:14" x14ac:dyDescent="0.3">
      <c r="A3026">
        <v>3025</v>
      </c>
      <c r="B3026" t="s">
        <v>50</v>
      </c>
      <c r="C3026" t="s">
        <v>220</v>
      </c>
      <c r="D3026" t="s">
        <v>90</v>
      </c>
      <c r="E3026" t="s">
        <v>332</v>
      </c>
      <c r="F3026" t="s">
        <v>49</v>
      </c>
      <c r="G3026">
        <v>78.59</v>
      </c>
      <c r="H3026">
        <v>1</v>
      </c>
      <c r="I3026">
        <v>0</v>
      </c>
      <c r="J3026" t="s">
        <v>28</v>
      </c>
      <c r="K3026" t="s">
        <v>29</v>
      </c>
      <c r="L3026" t="s">
        <v>56</v>
      </c>
      <c r="M3026" t="s">
        <v>36</v>
      </c>
      <c r="N3026" t="s">
        <v>41</v>
      </c>
    </row>
    <row r="3027" spans="1:14" x14ac:dyDescent="0.3">
      <c r="A3027">
        <v>3026</v>
      </c>
      <c r="B3027" t="s">
        <v>14</v>
      </c>
      <c r="C3027" t="s">
        <v>154</v>
      </c>
      <c r="D3027" t="s">
        <v>286</v>
      </c>
      <c r="E3027" t="s">
        <v>276</v>
      </c>
      <c r="F3027" t="s">
        <v>27</v>
      </c>
      <c r="G3027">
        <v>126.33</v>
      </c>
      <c r="H3027">
        <v>2</v>
      </c>
      <c r="I3027">
        <v>1</v>
      </c>
      <c r="J3027" t="s">
        <v>28</v>
      </c>
      <c r="K3027" t="s">
        <v>29</v>
      </c>
      <c r="L3027" t="s">
        <v>21</v>
      </c>
      <c r="M3027" t="s">
        <v>36</v>
      </c>
      <c r="N3027" t="s">
        <v>41</v>
      </c>
    </row>
    <row r="3028" spans="1:14" x14ac:dyDescent="0.3">
      <c r="A3028">
        <v>3027</v>
      </c>
      <c r="B3028" t="s">
        <v>50</v>
      </c>
      <c r="C3028" t="s">
        <v>120</v>
      </c>
      <c r="D3028" t="s">
        <v>220</v>
      </c>
      <c r="E3028" t="s">
        <v>72</v>
      </c>
      <c r="F3028" t="s">
        <v>49</v>
      </c>
      <c r="G3028">
        <v>116.93</v>
      </c>
      <c r="H3028">
        <v>3</v>
      </c>
      <c r="I3028">
        <v>1</v>
      </c>
      <c r="J3028" t="s">
        <v>19</v>
      </c>
      <c r="K3028" t="s">
        <v>44</v>
      </c>
      <c r="L3028" t="s">
        <v>70</v>
      </c>
      <c r="M3028" t="s">
        <v>36</v>
      </c>
      <c r="N3028" t="s">
        <v>41</v>
      </c>
    </row>
    <row r="3029" spans="1:14" x14ac:dyDescent="0.3">
      <c r="A3029">
        <v>3028</v>
      </c>
      <c r="B3029" t="s">
        <v>14</v>
      </c>
      <c r="C3029" t="s">
        <v>456</v>
      </c>
      <c r="D3029" t="s">
        <v>65</v>
      </c>
      <c r="E3029" t="s">
        <v>86</v>
      </c>
      <c r="F3029" t="s">
        <v>27</v>
      </c>
      <c r="G3029">
        <v>168.02</v>
      </c>
      <c r="H3029">
        <v>4</v>
      </c>
      <c r="I3029">
        <v>1</v>
      </c>
      <c r="J3029" t="s">
        <v>35</v>
      </c>
      <c r="K3029" t="s">
        <v>29</v>
      </c>
      <c r="L3029" t="s">
        <v>21</v>
      </c>
      <c r="M3029" t="s">
        <v>22</v>
      </c>
      <c r="N3029" t="s">
        <v>41</v>
      </c>
    </row>
    <row r="3030" spans="1:14" x14ac:dyDescent="0.3">
      <c r="A3030">
        <v>3029</v>
      </c>
      <c r="B3030" t="s">
        <v>37</v>
      </c>
      <c r="C3030" t="s">
        <v>202</v>
      </c>
      <c r="D3030" t="s">
        <v>386</v>
      </c>
      <c r="E3030" t="s">
        <v>68</v>
      </c>
      <c r="F3030" t="s">
        <v>54</v>
      </c>
      <c r="G3030">
        <v>344.37</v>
      </c>
      <c r="H3030">
        <v>1</v>
      </c>
      <c r="I3030">
        <v>0</v>
      </c>
      <c r="J3030" t="s">
        <v>35</v>
      </c>
      <c r="K3030" t="s">
        <v>66</v>
      </c>
      <c r="L3030" t="s">
        <v>56</v>
      </c>
      <c r="M3030" t="s">
        <v>36</v>
      </c>
      <c r="N3030" t="s">
        <v>95</v>
      </c>
    </row>
    <row r="3031" spans="1:14" x14ac:dyDescent="0.3">
      <c r="A3031">
        <v>3030</v>
      </c>
      <c r="B3031" t="s">
        <v>50</v>
      </c>
      <c r="C3031" t="s">
        <v>334</v>
      </c>
      <c r="D3031" t="s">
        <v>132</v>
      </c>
      <c r="E3031" t="s">
        <v>203</v>
      </c>
      <c r="F3031" t="s">
        <v>49</v>
      </c>
      <c r="G3031">
        <v>122.37</v>
      </c>
      <c r="H3031">
        <v>1</v>
      </c>
      <c r="I3031">
        <v>0</v>
      </c>
      <c r="J3031" t="s">
        <v>55</v>
      </c>
      <c r="K3031" t="s">
        <v>44</v>
      </c>
      <c r="L3031" t="s">
        <v>21</v>
      </c>
      <c r="M3031" t="s">
        <v>36</v>
      </c>
      <c r="N3031" t="s">
        <v>45</v>
      </c>
    </row>
    <row r="3032" spans="1:14" x14ac:dyDescent="0.3">
      <c r="A3032">
        <v>3031</v>
      </c>
      <c r="B3032" t="s">
        <v>37</v>
      </c>
      <c r="C3032" t="s">
        <v>101</v>
      </c>
      <c r="D3032" t="s">
        <v>195</v>
      </c>
      <c r="E3032" t="s">
        <v>121</v>
      </c>
      <c r="F3032" t="s">
        <v>18</v>
      </c>
      <c r="G3032">
        <v>277.82</v>
      </c>
      <c r="H3032">
        <v>2</v>
      </c>
      <c r="I3032">
        <v>1</v>
      </c>
      <c r="J3032" t="s">
        <v>35</v>
      </c>
      <c r="K3032" t="s">
        <v>44</v>
      </c>
      <c r="L3032" t="s">
        <v>21</v>
      </c>
      <c r="M3032" t="s">
        <v>36</v>
      </c>
      <c r="N3032" t="s">
        <v>41</v>
      </c>
    </row>
    <row r="3033" spans="1:14" x14ac:dyDescent="0.3">
      <c r="A3033">
        <v>3032</v>
      </c>
      <c r="B3033" t="s">
        <v>50</v>
      </c>
      <c r="C3033" t="s">
        <v>334</v>
      </c>
      <c r="D3033" t="s">
        <v>341</v>
      </c>
      <c r="E3033" t="s">
        <v>408</v>
      </c>
      <c r="F3033" t="s">
        <v>49</v>
      </c>
      <c r="G3033">
        <v>104.22</v>
      </c>
      <c r="H3033">
        <v>1</v>
      </c>
      <c r="I3033">
        <v>1</v>
      </c>
      <c r="J3033" t="s">
        <v>35</v>
      </c>
      <c r="K3033" t="s">
        <v>99</v>
      </c>
      <c r="L3033" t="s">
        <v>56</v>
      </c>
      <c r="M3033" t="s">
        <v>22</v>
      </c>
      <c r="N3033" t="s">
        <v>41</v>
      </c>
    </row>
    <row r="3034" spans="1:14" x14ac:dyDescent="0.3">
      <c r="A3034">
        <v>3033</v>
      </c>
      <c r="B3034" t="s">
        <v>31</v>
      </c>
      <c r="C3034" t="s">
        <v>389</v>
      </c>
      <c r="D3034" t="s">
        <v>209</v>
      </c>
      <c r="E3034" t="s">
        <v>204</v>
      </c>
      <c r="F3034" t="s">
        <v>18</v>
      </c>
      <c r="G3034">
        <v>228.6</v>
      </c>
      <c r="H3034">
        <v>1</v>
      </c>
      <c r="I3034">
        <v>0</v>
      </c>
      <c r="J3034" t="s">
        <v>94</v>
      </c>
      <c r="K3034" t="s">
        <v>20</v>
      </c>
      <c r="L3034" t="s">
        <v>21</v>
      </c>
      <c r="M3034" t="s">
        <v>22</v>
      </c>
      <c r="N3034" t="s">
        <v>41</v>
      </c>
    </row>
    <row r="3035" spans="1:14" x14ac:dyDescent="0.3">
      <c r="A3035">
        <v>3034</v>
      </c>
      <c r="B3035" t="s">
        <v>14</v>
      </c>
      <c r="C3035" t="s">
        <v>323</v>
      </c>
      <c r="D3035" t="s">
        <v>100</v>
      </c>
      <c r="E3035" t="s">
        <v>228</v>
      </c>
      <c r="F3035" t="s">
        <v>27</v>
      </c>
      <c r="G3035">
        <v>123.67</v>
      </c>
      <c r="H3035">
        <v>1</v>
      </c>
      <c r="I3035">
        <v>3</v>
      </c>
      <c r="J3035" t="s">
        <v>94</v>
      </c>
      <c r="K3035" t="s">
        <v>44</v>
      </c>
      <c r="L3035" t="s">
        <v>21</v>
      </c>
      <c r="M3035" t="s">
        <v>36</v>
      </c>
      <c r="N3035" t="s">
        <v>23</v>
      </c>
    </row>
    <row r="3036" spans="1:14" x14ac:dyDescent="0.3">
      <c r="A3036">
        <v>3035</v>
      </c>
      <c r="B3036" t="s">
        <v>50</v>
      </c>
      <c r="C3036" t="s">
        <v>415</v>
      </c>
      <c r="D3036" t="s">
        <v>234</v>
      </c>
      <c r="E3036" t="s">
        <v>130</v>
      </c>
      <c r="F3036" t="s">
        <v>49</v>
      </c>
      <c r="G3036">
        <v>141.16</v>
      </c>
      <c r="H3036">
        <v>2</v>
      </c>
      <c r="I3036">
        <v>0</v>
      </c>
      <c r="J3036" t="s">
        <v>19</v>
      </c>
      <c r="K3036" t="s">
        <v>20</v>
      </c>
      <c r="L3036" t="s">
        <v>56</v>
      </c>
      <c r="M3036" t="s">
        <v>22</v>
      </c>
      <c r="N3036" t="s">
        <v>23</v>
      </c>
    </row>
    <row r="3037" spans="1:14" x14ac:dyDescent="0.3">
      <c r="A3037">
        <v>3036</v>
      </c>
      <c r="B3037" t="s">
        <v>50</v>
      </c>
      <c r="C3037" t="s">
        <v>198</v>
      </c>
      <c r="D3037" t="s">
        <v>184</v>
      </c>
      <c r="E3037" t="s">
        <v>140</v>
      </c>
      <c r="F3037" t="s">
        <v>54</v>
      </c>
      <c r="G3037">
        <v>419.48</v>
      </c>
      <c r="H3037">
        <v>1</v>
      </c>
      <c r="I3037">
        <v>0</v>
      </c>
      <c r="J3037" t="s">
        <v>55</v>
      </c>
      <c r="K3037" t="s">
        <v>20</v>
      </c>
      <c r="L3037" t="s">
        <v>21</v>
      </c>
      <c r="M3037" t="s">
        <v>36</v>
      </c>
      <c r="N3037" t="s">
        <v>41</v>
      </c>
    </row>
    <row r="3038" spans="1:14" x14ac:dyDescent="0.3">
      <c r="A3038">
        <v>3037</v>
      </c>
      <c r="B3038" t="s">
        <v>50</v>
      </c>
      <c r="C3038" t="s">
        <v>162</v>
      </c>
      <c r="D3038" t="s">
        <v>442</v>
      </c>
      <c r="E3038" t="s">
        <v>127</v>
      </c>
      <c r="F3038" t="s">
        <v>18</v>
      </c>
      <c r="G3038">
        <v>283.77</v>
      </c>
      <c r="H3038">
        <v>1</v>
      </c>
      <c r="I3038">
        <v>2</v>
      </c>
      <c r="J3038" t="s">
        <v>19</v>
      </c>
      <c r="K3038" t="s">
        <v>66</v>
      </c>
      <c r="L3038" t="s">
        <v>60</v>
      </c>
      <c r="M3038" t="s">
        <v>22</v>
      </c>
      <c r="N3038" t="s">
        <v>30</v>
      </c>
    </row>
    <row r="3039" spans="1:14" x14ac:dyDescent="0.3">
      <c r="A3039">
        <v>3038</v>
      </c>
      <c r="B3039" t="s">
        <v>37</v>
      </c>
      <c r="C3039" t="s">
        <v>292</v>
      </c>
      <c r="D3039" t="s">
        <v>323</v>
      </c>
      <c r="E3039" t="s">
        <v>184</v>
      </c>
      <c r="F3039" t="s">
        <v>27</v>
      </c>
      <c r="G3039">
        <v>149.54</v>
      </c>
      <c r="H3039">
        <v>2</v>
      </c>
      <c r="I3039">
        <v>0</v>
      </c>
      <c r="J3039" t="s">
        <v>28</v>
      </c>
      <c r="K3039" t="s">
        <v>66</v>
      </c>
      <c r="L3039" t="s">
        <v>21</v>
      </c>
      <c r="M3039" t="s">
        <v>36</v>
      </c>
      <c r="N3039" t="s">
        <v>41</v>
      </c>
    </row>
    <row r="3040" spans="1:14" x14ac:dyDescent="0.3">
      <c r="A3040">
        <v>3039</v>
      </c>
      <c r="B3040" t="s">
        <v>50</v>
      </c>
      <c r="C3040" t="s">
        <v>403</v>
      </c>
      <c r="D3040" t="s">
        <v>168</v>
      </c>
      <c r="E3040" t="s">
        <v>69</v>
      </c>
      <c r="F3040" t="s">
        <v>54</v>
      </c>
      <c r="G3040">
        <v>580.25</v>
      </c>
      <c r="H3040">
        <v>1</v>
      </c>
      <c r="I3040">
        <v>0</v>
      </c>
      <c r="J3040" t="s">
        <v>35</v>
      </c>
      <c r="K3040" t="s">
        <v>20</v>
      </c>
      <c r="L3040" t="s">
        <v>56</v>
      </c>
      <c r="M3040" t="s">
        <v>22</v>
      </c>
      <c r="N3040" t="s">
        <v>95</v>
      </c>
    </row>
    <row r="3041" spans="1:14" x14ac:dyDescent="0.3">
      <c r="A3041">
        <v>3040</v>
      </c>
      <c r="B3041" t="s">
        <v>14</v>
      </c>
      <c r="C3041" t="s">
        <v>234</v>
      </c>
      <c r="D3041" t="s">
        <v>96</v>
      </c>
      <c r="E3041" t="s">
        <v>69</v>
      </c>
      <c r="F3041" t="s">
        <v>49</v>
      </c>
      <c r="G3041">
        <v>101.39</v>
      </c>
      <c r="H3041">
        <v>2</v>
      </c>
      <c r="I3041">
        <v>3</v>
      </c>
      <c r="J3041" t="s">
        <v>28</v>
      </c>
      <c r="K3041" t="s">
        <v>29</v>
      </c>
      <c r="L3041" t="s">
        <v>21</v>
      </c>
      <c r="M3041" t="s">
        <v>36</v>
      </c>
      <c r="N3041" t="s">
        <v>41</v>
      </c>
    </row>
    <row r="3042" spans="1:14" x14ac:dyDescent="0.3">
      <c r="A3042">
        <v>3041</v>
      </c>
      <c r="B3042" t="s">
        <v>50</v>
      </c>
      <c r="C3042" t="s">
        <v>353</v>
      </c>
      <c r="D3042" t="s">
        <v>162</v>
      </c>
      <c r="E3042" t="s">
        <v>257</v>
      </c>
      <c r="F3042" t="s">
        <v>49</v>
      </c>
      <c r="G3042">
        <v>93.12</v>
      </c>
      <c r="H3042">
        <v>1</v>
      </c>
      <c r="I3042">
        <v>3</v>
      </c>
      <c r="J3042" t="s">
        <v>35</v>
      </c>
      <c r="K3042" t="s">
        <v>20</v>
      </c>
      <c r="L3042" t="s">
        <v>21</v>
      </c>
      <c r="M3042" t="s">
        <v>36</v>
      </c>
      <c r="N3042" t="s">
        <v>41</v>
      </c>
    </row>
    <row r="3043" spans="1:14" x14ac:dyDescent="0.3">
      <c r="A3043">
        <v>3042</v>
      </c>
      <c r="B3043" t="s">
        <v>14</v>
      </c>
      <c r="C3043" t="s">
        <v>436</v>
      </c>
      <c r="D3043" t="s">
        <v>323</v>
      </c>
      <c r="E3043" t="s">
        <v>76</v>
      </c>
      <c r="F3043" t="s">
        <v>18</v>
      </c>
      <c r="G3043">
        <v>163.9</v>
      </c>
      <c r="H3043">
        <v>1</v>
      </c>
      <c r="I3043">
        <v>0</v>
      </c>
      <c r="J3043" t="s">
        <v>19</v>
      </c>
      <c r="K3043" t="s">
        <v>20</v>
      </c>
      <c r="L3043" t="s">
        <v>21</v>
      </c>
      <c r="M3043" t="s">
        <v>36</v>
      </c>
      <c r="N3043" t="s">
        <v>45</v>
      </c>
    </row>
    <row r="3044" spans="1:14" x14ac:dyDescent="0.3">
      <c r="A3044">
        <v>3043</v>
      </c>
      <c r="B3044" t="s">
        <v>37</v>
      </c>
      <c r="C3044" t="s">
        <v>192</v>
      </c>
      <c r="D3044" t="s">
        <v>17</v>
      </c>
      <c r="E3044" t="s">
        <v>276</v>
      </c>
      <c r="F3044" t="s">
        <v>27</v>
      </c>
      <c r="G3044">
        <v>178.24</v>
      </c>
      <c r="H3044">
        <v>1</v>
      </c>
      <c r="I3044">
        <v>0</v>
      </c>
      <c r="J3044" t="s">
        <v>28</v>
      </c>
      <c r="K3044" t="s">
        <v>66</v>
      </c>
      <c r="L3044" t="s">
        <v>21</v>
      </c>
      <c r="M3044" t="s">
        <v>36</v>
      </c>
      <c r="N3044" t="s">
        <v>45</v>
      </c>
    </row>
    <row r="3045" spans="1:14" x14ac:dyDescent="0.3">
      <c r="A3045">
        <v>3044</v>
      </c>
      <c r="B3045" t="s">
        <v>37</v>
      </c>
      <c r="C3045" t="s">
        <v>219</v>
      </c>
      <c r="D3045" t="s">
        <v>165</v>
      </c>
      <c r="E3045" t="s">
        <v>250</v>
      </c>
      <c r="F3045" t="s">
        <v>49</v>
      </c>
      <c r="G3045">
        <v>96.7</v>
      </c>
      <c r="H3045">
        <v>1</v>
      </c>
      <c r="I3045">
        <v>0</v>
      </c>
      <c r="J3045" t="s">
        <v>35</v>
      </c>
      <c r="K3045" t="s">
        <v>20</v>
      </c>
      <c r="L3045" t="s">
        <v>21</v>
      </c>
      <c r="M3045" t="s">
        <v>36</v>
      </c>
      <c r="N3045" t="s">
        <v>41</v>
      </c>
    </row>
    <row r="3046" spans="1:14" x14ac:dyDescent="0.3">
      <c r="A3046">
        <v>3045</v>
      </c>
      <c r="B3046" t="s">
        <v>14</v>
      </c>
      <c r="C3046" t="s">
        <v>78</v>
      </c>
      <c r="D3046" t="s">
        <v>42</v>
      </c>
      <c r="E3046" t="s">
        <v>159</v>
      </c>
      <c r="F3046" t="s">
        <v>49</v>
      </c>
      <c r="G3046">
        <v>105.66</v>
      </c>
      <c r="H3046">
        <v>1</v>
      </c>
      <c r="I3046">
        <v>1</v>
      </c>
      <c r="J3046" t="s">
        <v>35</v>
      </c>
      <c r="K3046" t="s">
        <v>99</v>
      </c>
      <c r="L3046" t="s">
        <v>21</v>
      </c>
      <c r="M3046" t="s">
        <v>36</v>
      </c>
      <c r="N3046" t="s">
        <v>95</v>
      </c>
    </row>
    <row r="3047" spans="1:14" x14ac:dyDescent="0.3">
      <c r="A3047">
        <v>3046</v>
      </c>
      <c r="B3047" t="s">
        <v>37</v>
      </c>
      <c r="C3047" t="s">
        <v>337</v>
      </c>
      <c r="D3047" t="s">
        <v>361</v>
      </c>
      <c r="E3047" t="s">
        <v>190</v>
      </c>
      <c r="F3047" t="s">
        <v>54</v>
      </c>
      <c r="G3047">
        <v>487.35</v>
      </c>
      <c r="H3047">
        <v>2</v>
      </c>
      <c r="I3047">
        <v>0</v>
      </c>
      <c r="J3047" t="s">
        <v>35</v>
      </c>
      <c r="K3047" t="s">
        <v>99</v>
      </c>
      <c r="L3047" t="s">
        <v>56</v>
      </c>
      <c r="M3047" t="s">
        <v>22</v>
      </c>
      <c r="N3047" t="s">
        <v>41</v>
      </c>
    </row>
    <row r="3048" spans="1:14" x14ac:dyDescent="0.3">
      <c r="A3048">
        <v>3047</v>
      </c>
      <c r="B3048" t="s">
        <v>31</v>
      </c>
      <c r="C3048" t="s">
        <v>237</v>
      </c>
      <c r="D3048" t="s">
        <v>57</v>
      </c>
      <c r="E3048" t="s">
        <v>205</v>
      </c>
      <c r="F3048" t="s">
        <v>27</v>
      </c>
      <c r="G3048">
        <v>146.38</v>
      </c>
      <c r="H3048">
        <v>2</v>
      </c>
      <c r="I3048">
        <v>0</v>
      </c>
      <c r="J3048" t="s">
        <v>19</v>
      </c>
      <c r="K3048" t="s">
        <v>99</v>
      </c>
      <c r="L3048" t="s">
        <v>60</v>
      </c>
      <c r="M3048" t="s">
        <v>36</v>
      </c>
      <c r="N3048" t="s">
        <v>41</v>
      </c>
    </row>
    <row r="3049" spans="1:14" x14ac:dyDescent="0.3">
      <c r="A3049">
        <v>3048</v>
      </c>
      <c r="B3049" t="s">
        <v>50</v>
      </c>
      <c r="C3049" t="s">
        <v>123</v>
      </c>
      <c r="D3049" t="s">
        <v>380</v>
      </c>
      <c r="E3049" t="s">
        <v>219</v>
      </c>
      <c r="F3049" t="s">
        <v>18</v>
      </c>
      <c r="G3049">
        <v>266.18</v>
      </c>
      <c r="H3049">
        <v>1</v>
      </c>
      <c r="I3049">
        <v>0</v>
      </c>
      <c r="J3049" t="s">
        <v>28</v>
      </c>
      <c r="K3049" t="s">
        <v>44</v>
      </c>
      <c r="L3049" t="s">
        <v>21</v>
      </c>
      <c r="M3049" t="s">
        <v>36</v>
      </c>
      <c r="N3049" t="s">
        <v>41</v>
      </c>
    </row>
    <row r="3050" spans="1:14" x14ac:dyDescent="0.3">
      <c r="A3050">
        <v>3049</v>
      </c>
      <c r="B3050" t="s">
        <v>31</v>
      </c>
      <c r="C3050" t="s">
        <v>233</v>
      </c>
      <c r="D3050" t="s">
        <v>47</v>
      </c>
      <c r="E3050" t="s">
        <v>403</v>
      </c>
      <c r="F3050" t="s">
        <v>49</v>
      </c>
      <c r="G3050">
        <v>67.94</v>
      </c>
      <c r="H3050">
        <v>1</v>
      </c>
      <c r="I3050">
        <v>0</v>
      </c>
      <c r="J3050" t="s">
        <v>19</v>
      </c>
      <c r="K3050" t="s">
        <v>20</v>
      </c>
      <c r="L3050" t="s">
        <v>56</v>
      </c>
      <c r="M3050" t="s">
        <v>36</v>
      </c>
      <c r="N3050" t="s">
        <v>45</v>
      </c>
    </row>
    <row r="3051" spans="1:14" x14ac:dyDescent="0.3">
      <c r="A3051">
        <v>3050</v>
      </c>
      <c r="B3051" t="s">
        <v>31</v>
      </c>
      <c r="C3051" t="s">
        <v>174</v>
      </c>
      <c r="D3051" t="s">
        <v>88</v>
      </c>
      <c r="E3051" t="s">
        <v>261</v>
      </c>
      <c r="F3051" t="s">
        <v>49</v>
      </c>
      <c r="G3051">
        <v>107.08</v>
      </c>
      <c r="H3051">
        <v>1</v>
      </c>
      <c r="I3051">
        <v>1</v>
      </c>
      <c r="J3051" t="s">
        <v>19</v>
      </c>
      <c r="K3051" t="s">
        <v>66</v>
      </c>
      <c r="L3051" t="s">
        <v>21</v>
      </c>
      <c r="M3051" t="s">
        <v>36</v>
      </c>
      <c r="N3051" t="s">
        <v>41</v>
      </c>
    </row>
    <row r="3052" spans="1:14" x14ac:dyDescent="0.3">
      <c r="A3052">
        <v>3051</v>
      </c>
      <c r="B3052" t="s">
        <v>31</v>
      </c>
      <c r="C3052" t="s">
        <v>279</v>
      </c>
      <c r="D3052" t="s">
        <v>340</v>
      </c>
      <c r="E3052" t="s">
        <v>202</v>
      </c>
      <c r="F3052" t="s">
        <v>27</v>
      </c>
      <c r="G3052">
        <v>106.25</v>
      </c>
      <c r="H3052">
        <v>2</v>
      </c>
      <c r="I3052">
        <v>0</v>
      </c>
      <c r="J3052" t="s">
        <v>35</v>
      </c>
      <c r="K3052" t="s">
        <v>20</v>
      </c>
      <c r="L3052" t="s">
        <v>56</v>
      </c>
      <c r="M3052" t="s">
        <v>22</v>
      </c>
      <c r="N3052" t="s">
        <v>23</v>
      </c>
    </row>
    <row r="3053" spans="1:14" x14ac:dyDescent="0.3">
      <c r="A3053">
        <v>3052</v>
      </c>
      <c r="B3053" t="s">
        <v>37</v>
      </c>
      <c r="C3053" t="s">
        <v>415</v>
      </c>
      <c r="D3053" t="s">
        <v>234</v>
      </c>
      <c r="E3053" t="s">
        <v>365</v>
      </c>
      <c r="F3053" t="s">
        <v>49</v>
      </c>
      <c r="G3053">
        <v>93.96</v>
      </c>
      <c r="H3053">
        <v>2</v>
      </c>
      <c r="I3053">
        <v>1</v>
      </c>
      <c r="J3053" t="s">
        <v>28</v>
      </c>
      <c r="K3053" t="s">
        <v>66</v>
      </c>
      <c r="L3053" t="s">
        <v>21</v>
      </c>
      <c r="M3053" t="s">
        <v>36</v>
      </c>
      <c r="N3053" t="s">
        <v>41</v>
      </c>
    </row>
    <row r="3054" spans="1:14" x14ac:dyDescent="0.3">
      <c r="A3054">
        <v>3053</v>
      </c>
      <c r="B3054" t="s">
        <v>31</v>
      </c>
      <c r="C3054" t="s">
        <v>428</v>
      </c>
      <c r="D3054" t="s">
        <v>148</v>
      </c>
      <c r="E3054" t="s">
        <v>315</v>
      </c>
      <c r="F3054" t="s">
        <v>27</v>
      </c>
      <c r="G3054">
        <v>144.72</v>
      </c>
      <c r="H3054">
        <v>2</v>
      </c>
      <c r="I3054">
        <v>0</v>
      </c>
      <c r="J3054" t="s">
        <v>35</v>
      </c>
      <c r="K3054" t="s">
        <v>66</v>
      </c>
      <c r="L3054" t="s">
        <v>60</v>
      </c>
      <c r="M3054" t="s">
        <v>22</v>
      </c>
      <c r="N3054" t="s">
        <v>41</v>
      </c>
    </row>
    <row r="3055" spans="1:14" x14ac:dyDescent="0.3">
      <c r="A3055">
        <v>3054</v>
      </c>
      <c r="B3055" t="s">
        <v>14</v>
      </c>
      <c r="C3055" t="s">
        <v>90</v>
      </c>
      <c r="D3055" t="s">
        <v>245</v>
      </c>
      <c r="E3055" t="s">
        <v>216</v>
      </c>
      <c r="F3055" t="s">
        <v>49</v>
      </c>
      <c r="G3055">
        <v>86.27</v>
      </c>
      <c r="H3055">
        <v>1</v>
      </c>
      <c r="I3055">
        <v>1</v>
      </c>
      <c r="J3055" t="s">
        <v>55</v>
      </c>
      <c r="K3055" t="s">
        <v>44</v>
      </c>
      <c r="L3055" t="s">
        <v>21</v>
      </c>
      <c r="M3055" t="s">
        <v>36</v>
      </c>
      <c r="N3055" t="s">
        <v>45</v>
      </c>
    </row>
    <row r="3056" spans="1:14" x14ac:dyDescent="0.3">
      <c r="A3056">
        <v>3055</v>
      </c>
      <c r="B3056" t="s">
        <v>31</v>
      </c>
      <c r="C3056" t="s">
        <v>168</v>
      </c>
      <c r="D3056" t="s">
        <v>178</v>
      </c>
      <c r="E3056" t="s">
        <v>466</v>
      </c>
      <c r="F3056" t="s">
        <v>49</v>
      </c>
      <c r="G3056">
        <v>115.94</v>
      </c>
      <c r="H3056">
        <v>2</v>
      </c>
      <c r="I3056">
        <v>0</v>
      </c>
      <c r="J3056" t="s">
        <v>35</v>
      </c>
      <c r="K3056" t="s">
        <v>29</v>
      </c>
      <c r="L3056" t="s">
        <v>21</v>
      </c>
      <c r="M3056" t="s">
        <v>36</v>
      </c>
      <c r="N3056" t="s">
        <v>41</v>
      </c>
    </row>
    <row r="3057" spans="1:14" x14ac:dyDescent="0.3">
      <c r="A3057">
        <v>3056</v>
      </c>
      <c r="B3057" t="s">
        <v>14</v>
      </c>
      <c r="C3057" t="s">
        <v>388</v>
      </c>
      <c r="D3057" t="s">
        <v>146</v>
      </c>
      <c r="E3057" t="s">
        <v>222</v>
      </c>
      <c r="F3057" t="s">
        <v>18</v>
      </c>
      <c r="G3057">
        <v>267.97000000000003</v>
      </c>
      <c r="H3057">
        <v>2</v>
      </c>
      <c r="I3057">
        <v>0</v>
      </c>
      <c r="J3057" t="s">
        <v>28</v>
      </c>
      <c r="K3057" t="s">
        <v>44</v>
      </c>
      <c r="L3057" t="s">
        <v>60</v>
      </c>
      <c r="M3057" t="s">
        <v>36</v>
      </c>
      <c r="N3057" t="s">
        <v>41</v>
      </c>
    </row>
    <row r="3058" spans="1:14" x14ac:dyDescent="0.3">
      <c r="A3058">
        <v>3057</v>
      </c>
      <c r="B3058" t="s">
        <v>50</v>
      </c>
      <c r="C3058" t="s">
        <v>108</v>
      </c>
      <c r="D3058" t="s">
        <v>262</v>
      </c>
      <c r="E3058" t="s">
        <v>204</v>
      </c>
      <c r="F3058" t="s">
        <v>18</v>
      </c>
      <c r="G3058">
        <v>222.83</v>
      </c>
      <c r="H3058">
        <v>1</v>
      </c>
      <c r="I3058">
        <v>0</v>
      </c>
      <c r="J3058" t="s">
        <v>35</v>
      </c>
      <c r="K3058" t="s">
        <v>44</v>
      </c>
      <c r="L3058" t="s">
        <v>70</v>
      </c>
      <c r="M3058" t="s">
        <v>22</v>
      </c>
      <c r="N3058" t="s">
        <v>41</v>
      </c>
    </row>
    <row r="3059" spans="1:14" x14ac:dyDescent="0.3">
      <c r="A3059">
        <v>3058</v>
      </c>
      <c r="B3059" t="s">
        <v>50</v>
      </c>
      <c r="C3059" t="s">
        <v>441</v>
      </c>
      <c r="D3059" t="s">
        <v>124</v>
      </c>
      <c r="E3059" t="s">
        <v>219</v>
      </c>
      <c r="F3059" t="s">
        <v>27</v>
      </c>
      <c r="G3059">
        <v>164.56</v>
      </c>
      <c r="H3059">
        <v>1</v>
      </c>
      <c r="I3059">
        <v>1</v>
      </c>
      <c r="J3059" t="s">
        <v>94</v>
      </c>
      <c r="K3059" t="s">
        <v>29</v>
      </c>
      <c r="L3059" t="s">
        <v>21</v>
      </c>
      <c r="M3059" t="s">
        <v>36</v>
      </c>
      <c r="N3059" t="s">
        <v>95</v>
      </c>
    </row>
    <row r="3060" spans="1:14" x14ac:dyDescent="0.3">
      <c r="A3060">
        <v>3059</v>
      </c>
      <c r="B3060" t="s">
        <v>31</v>
      </c>
      <c r="C3060" t="s">
        <v>107</v>
      </c>
      <c r="D3060" t="s">
        <v>134</v>
      </c>
      <c r="E3060" t="s">
        <v>259</v>
      </c>
      <c r="F3060" t="s">
        <v>27</v>
      </c>
      <c r="G3060">
        <v>118.77</v>
      </c>
      <c r="H3060">
        <v>4</v>
      </c>
      <c r="I3060">
        <v>3</v>
      </c>
      <c r="J3060" t="s">
        <v>28</v>
      </c>
      <c r="K3060" t="s">
        <v>44</v>
      </c>
      <c r="L3060" t="s">
        <v>56</v>
      </c>
      <c r="M3060" t="s">
        <v>36</v>
      </c>
      <c r="N3060" t="s">
        <v>23</v>
      </c>
    </row>
    <row r="3061" spans="1:14" x14ac:dyDescent="0.3">
      <c r="A3061">
        <v>3060</v>
      </c>
      <c r="B3061" t="s">
        <v>31</v>
      </c>
      <c r="C3061" t="s">
        <v>93</v>
      </c>
      <c r="D3061" t="s">
        <v>196</v>
      </c>
      <c r="E3061" t="s">
        <v>32</v>
      </c>
      <c r="F3061" t="s">
        <v>49</v>
      </c>
      <c r="G3061">
        <v>82.29</v>
      </c>
      <c r="H3061">
        <v>1</v>
      </c>
      <c r="I3061">
        <v>0</v>
      </c>
      <c r="J3061" t="s">
        <v>19</v>
      </c>
      <c r="K3061" t="s">
        <v>20</v>
      </c>
      <c r="L3061" t="s">
        <v>21</v>
      </c>
      <c r="M3061" t="s">
        <v>36</v>
      </c>
      <c r="N3061" t="s">
        <v>41</v>
      </c>
    </row>
    <row r="3062" spans="1:14" x14ac:dyDescent="0.3">
      <c r="A3062">
        <v>3061</v>
      </c>
      <c r="B3062" t="s">
        <v>37</v>
      </c>
      <c r="C3062" t="s">
        <v>395</v>
      </c>
      <c r="D3062" t="s">
        <v>283</v>
      </c>
      <c r="E3062" t="s">
        <v>91</v>
      </c>
      <c r="F3062" t="s">
        <v>49</v>
      </c>
      <c r="G3062">
        <v>103.66</v>
      </c>
      <c r="H3062">
        <v>1</v>
      </c>
      <c r="I3062">
        <v>0</v>
      </c>
      <c r="J3062" t="s">
        <v>35</v>
      </c>
      <c r="K3062" t="s">
        <v>29</v>
      </c>
      <c r="L3062" t="s">
        <v>21</v>
      </c>
      <c r="M3062" t="s">
        <v>36</v>
      </c>
      <c r="N3062" t="s">
        <v>41</v>
      </c>
    </row>
    <row r="3063" spans="1:14" x14ac:dyDescent="0.3">
      <c r="A3063">
        <v>3062</v>
      </c>
      <c r="B3063" t="s">
        <v>31</v>
      </c>
      <c r="C3063" t="s">
        <v>378</v>
      </c>
      <c r="D3063" t="s">
        <v>225</v>
      </c>
      <c r="E3063" t="s">
        <v>267</v>
      </c>
      <c r="F3063" t="s">
        <v>49</v>
      </c>
      <c r="G3063">
        <v>111.69</v>
      </c>
      <c r="H3063">
        <v>2</v>
      </c>
      <c r="I3063">
        <v>0</v>
      </c>
      <c r="J3063" t="s">
        <v>28</v>
      </c>
      <c r="K3063" t="s">
        <v>20</v>
      </c>
      <c r="L3063" t="s">
        <v>21</v>
      </c>
      <c r="M3063" t="s">
        <v>22</v>
      </c>
      <c r="N3063" t="s">
        <v>41</v>
      </c>
    </row>
    <row r="3064" spans="1:14" x14ac:dyDescent="0.3">
      <c r="A3064">
        <v>3063</v>
      </c>
      <c r="B3064" t="s">
        <v>50</v>
      </c>
      <c r="C3064" t="s">
        <v>110</v>
      </c>
      <c r="D3064" t="s">
        <v>233</v>
      </c>
      <c r="E3064" t="s">
        <v>271</v>
      </c>
      <c r="F3064" t="s">
        <v>27</v>
      </c>
      <c r="G3064">
        <v>209.44</v>
      </c>
      <c r="H3064">
        <v>1</v>
      </c>
      <c r="I3064">
        <v>0</v>
      </c>
      <c r="J3064" t="s">
        <v>35</v>
      </c>
      <c r="K3064" t="s">
        <v>44</v>
      </c>
      <c r="L3064" t="s">
        <v>21</v>
      </c>
      <c r="M3064" t="s">
        <v>36</v>
      </c>
      <c r="N3064" t="s">
        <v>41</v>
      </c>
    </row>
    <row r="3065" spans="1:14" x14ac:dyDescent="0.3">
      <c r="A3065">
        <v>3064</v>
      </c>
      <c r="B3065" t="s">
        <v>14</v>
      </c>
      <c r="C3065" t="s">
        <v>205</v>
      </c>
      <c r="D3065" t="s">
        <v>109</v>
      </c>
      <c r="E3065" t="s">
        <v>227</v>
      </c>
      <c r="F3065" t="s">
        <v>18</v>
      </c>
      <c r="G3065">
        <v>229.43</v>
      </c>
      <c r="H3065">
        <v>2</v>
      </c>
      <c r="I3065">
        <v>1</v>
      </c>
      <c r="J3065" t="s">
        <v>28</v>
      </c>
      <c r="K3065" t="s">
        <v>44</v>
      </c>
      <c r="L3065" t="s">
        <v>21</v>
      </c>
      <c r="M3065" t="s">
        <v>36</v>
      </c>
      <c r="N3065" t="s">
        <v>23</v>
      </c>
    </row>
    <row r="3066" spans="1:14" x14ac:dyDescent="0.3">
      <c r="A3066">
        <v>3065</v>
      </c>
      <c r="B3066" t="s">
        <v>37</v>
      </c>
      <c r="C3066" t="s">
        <v>180</v>
      </c>
      <c r="D3066" t="s">
        <v>193</v>
      </c>
      <c r="E3066" t="s">
        <v>272</v>
      </c>
      <c r="F3066" t="s">
        <v>18</v>
      </c>
      <c r="G3066">
        <v>313.41000000000003</v>
      </c>
      <c r="H3066">
        <v>1</v>
      </c>
      <c r="I3066">
        <v>0</v>
      </c>
      <c r="J3066" t="s">
        <v>19</v>
      </c>
      <c r="K3066" t="s">
        <v>29</v>
      </c>
      <c r="L3066" t="s">
        <v>21</v>
      </c>
      <c r="M3066" t="s">
        <v>36</v>
      </c>
      <c r="N3066" t="s">
        <v>45</v>
      </c>
    </row>
    <row r="3067" spans="1:14" x14ac:dyDescent="0.3">
      <c r="A3067">
        <v>3066</v>
      </c>
      <c r="B3067" t="s">
        <v>31</v>
      </c>
      <c r="C3067" t="s">
        <v>276</v>
      </c>
      <c r="D3067" t="s">
        <v>154</v>
      </c>
      <c r="E3067" t="s">
        <v>380</v>
      </c>
      <c r="F3067" t="s">
        <v>49</v>
      </c>
      <c r="G3067">
        <v>96.87</v>
      </c>
      <c r="H3067">
        <v>2</v>
      </c>
      <c r="I3067">
        <v>3</v>
      </c>
      <c r="J3067" t="s">
        <v>35</v>
      </c>
      <c r="K3067" t="s">
        <v>99</v>
      </c>
      <c r="L3067" t="s">
        <v>56</v>
      </c>
      <c r="M3067" t="s">
        <v>36</v>
      </c>
      <c r="N3067" t="s">
        <v>23</v>
      </c>
    </row>
    <row r="3068" spans="1:14" x14ac:dyDescent="0.3">
      <c r="A3068">
        <v>3067</v>
      </c>
      <c r="B3068" t="s">
        <v>14</v>
      </c>
      <c r="C3068" t="s">
        <v>456</v>
      </c>
      <c r="D3068" t="s">
        <v>344</v>
      </c>
      <c r="E3068" t="s">
        <v>26</v>
      </c>
      <c r="F3068" t="s">
        <v>27</v>
      </c>
      <c r="G3068">
        <v>110.78</v>
      </c>
      <c r="H3068">
        <v>1</v>
      </c>
      <c r="I3068">
        <v>0</v>
      </c>
      <c r="J3068" t="s">
        <v>28</v>
      </c>
      <c r="K3068" t="s">
        <v>20</v>
      </c>
      <c r="L3068" t="s">
        <v>21</v>
      </c>
      <c r="M3068" t="s">
        <v>36</v>
      </c>
      <c r="N3068" t="s">
        <v>45</v>
      </c>
    </row>
    <row r="3069" spans="1:14" x14ac:dyDescent="0.3">
      <c r="A3069">
        <v>3068</v>
      </c>
      <c r="B3069" t="s">
        <v>50</v>
      </c>
      <c r="C3069" t="s">
        <v>276</v>
      </c>
      <c r="D3069" t="s">
        <v>42</v>
      </c>
      <c r="E3069" t="s">
        <v>425</v>
      </c>
      <c r="F3069" t="s">
        <v>49</v>
      </c>
      <c r="G3069">
        <v>129.36000000000001</v>
      </c>
      <c r="H3069">
        <v>2</v>
      </c>
      <c r="I3069">
        <v>3</v>
      </c>
      <c r="J3069" t="s">
        <v>35</v>
      </c>
      <c r="K3069" t="s">
        <v>44</v>
      </c>
      <c r="L3069" t="s">
        <v>56</v>
      </c>
      <c r="M3069" t="s">
        <v>36</v>
      </c>
      <c r="N3069" t="s">
        <v>45</v>
      </c>
    </row>
    <row r="3070" spans="1:14" x14ac:dyDescent="0.3">
      <c r="A3070">
        <v>3069</v>
      </c>
      <c r="B3070" t="s">
        <v>37</v>
      </c>
      <c r="C3070" t="s">
        <v>443</v>
      </c>
      <c r="D3070" t="s">
        <v>416</v>
      </c>
      <c r="E3070" t="s">
        <v>111</v>
      </c>
      <c r="F3070" t="s">
        <v>54</v>
      </c>
      <c r="G3070">
        <v>377.13</v>
      </c>
      <c r="H3070">
        <v>1</v>
      </c>
      <c r="I3070">
        <v>0</v>
      </c>
      <c r="J3070" t="s">
        <v>28</v>
      </c>
      <c r="K3070" t="s">
        <v>20</v>
      </c>
      <c r="L3070" t="s">
        <v>56</v>
      </c>
      <c r="M3070" t="s">
        <v>36</v>
      </c>
      <c r="N3070" t="s">
        <v>45</v>
      </c>
    </row>
    <row r="3071" spans="1:14" x14ac:dyDescent="0.3">
      <c r="A3071">
        <v>3070</v>
      </c>
      <c r="B3071" t="s">
        <v>50</v>
      </c>
      <c r="C3071" t="s">
        <v>124</v>
      </c>
      <c r="D3071" t="s">
        <v>189</v>
      </c>
      <c r="E3071" t="s">
        <v>167</v>
      </c>
      <c r="F3071" t="s">
        <v>27</v>
      </c>
      <c r="G3071">
        <v>184.28</v>
      </c>
      <c r="H3071">
        <v>2</v>
      </c>
      <c r="I3071">
        <v>0</v>
      </c>
      <c r="J3071" t="s">
        <v>94</v>
      </c>
      <c r="K3071" t="s">
        <v>20</v>
      </c>
      <c r="L3071" t="s">
        <v>60</v>
      </c>
      <c r="M3071" t="s">
        <v>36</v>
      </c>
      <c r="N3071" t="s">
        <v>23</v>
      </c>
    </row>
    <row r="3072" spans="1:14" x14ac:dyDescent="0.3">
      <c r="A3072">
        <v>3071</v>
      </c>
      <c r="B3072" t="s">
        <v>50</v>
      </c>
      <c r="C3072" t="s">
        <v>312</v>
      </c>
      <c r="D3072" t="s">
        <v>426</v>
      </c>
      <c r="E3072" t="s">
        <v>136</v>
      </c>
      <c r="F3072" t="s">
        <v>49</v>
      </c>
      <c r="G3072">
        <v>110.21</v>
      </c>
      <c r="H3072">
        <v>2</v>
      </c>
      <c r="I3072">
        <v>3</v>
      </c>
      <c r="J3072" t="s">
        <v>35</v>
      </c>
      <c r="K3072" t="s">
        <v>66</v>
      </c>
      <c r="L3072" t="s">
        <v>56</v>
      </c>
      <c r="M3072" t="s">
        <v>36</v>
      </c>
      <c r="N3072" t="s">
        <v>45</v>
      </c>
    </row>
    <row r="3073" spans="1:14" x14ac:dyDescent="0.3">
      <c r="A3073">
        <v>3072</v>
      </c>
      <c r="B3073" t="s">
        <v>50</v>
      </c>
      <c r="C3073" t="s">
        <v>281</v>
      </c>
      <c r="D3073" t="s">
        <v>376</v>
      </c>
      <c r="E3073" t="s">
        <v>77</v>
      </c>
      <c r="F3073" t="s">
        <v>18</v>
      </c>
      <c r="G3073">
        <v>274.57</v>
      </c>
      <c r="H3073">
        <v>2</v>
      </c>
      <c r="I3073">
        <v>0</v>
      </c>
      <c r="J3073" t="s">
        <v>28</v>
      </c>
      <c r="K3073" t="s">
        <v>66</v>
      </c>
      <c r="L3073" t="s">
        <v>56</v>
      </c>
      <c r="M3073" t="s">
        <v>36</v>
      </c>
      <c r="N3073" t="s">
        <v>41</v>
      </c>
    </row>
    <row r="3074" spans="1:14" x14ac:dyDescent="0.3">
      <c r="A3074">
        <v>3073</v>
      </c>
      <c r="B3074" t="s">
        <v>50</v>
      </c>
      <c r="C3074" t="s">
        <v>296</v>
      </c>
      <c r="D3074" t="s">
        <v>411</v>
      </c>
      <c r="E3074" t="s">
        <v>17</v>
      </c>
      <c r="F3074" t="s">
        <v>49</v>
      </c>
      <c r="G3074">
        <v>115.21</v>
      </c>
      <c r="H3074">
        <v>1</v>
      </c>
      <c r="I3074">
        <v>0</v>
      </c>
      <c r="J3074" t="s">
        <v>28</v>
      </c>
      <c r="K3074" t="s">
        <v>66</v>
      </c>
      <c r="L3074" t="s">
        <v>56</v>
      </c>
      <c r="M3074" t="s">
        <v>36</v>
      </c>
      <c r="N3074" t="s">
        <v>41</v>
      </c>
    </row>
    <row r="3075" spans="1:14" x14ac:dyDescent="0.3">
      <c r="A3075">
        <v>3074</v>
      </c>
      <c r="B3075" t="s">
        <v>37</v>
      </c>
      <c r="C3075" t="s">
        <v>246</v>
      </c>
      <c r="D3075" t="s">
        <v>349</v>
      </c>
      <c r="E3075" t="s">
        <v>214</v>
      </c>
      <c r="F3075" t="s">
        <v>49</v>
      </c>
      <c r="G3075">
        <v>101.64</v>
      </c>
      <c r="H3075">
        <v>1</v>
      </c>
      <c r="I3075">
        <v>2</v>
      </c>
      <c r="J3075" t="s">
        <v>28</v>
      </c>
      <c r="K3075" t="s">
        <v>66</v>
      </c>
      <c r="L3075" t="s">
        <v>21</v>
      </c>
      <c r="M3075" t="s">
        <v>22</v>
      </c>
      <c r="N3075" t="s">
        <v>41</v>
      </c>
    </row>
    <row r="3076" spans="1:14" x14ac:dyDescent="0.3">
      <c r="A3076">
        <v>3075</v>
      </c>
      <c r="B3076" t="s">
        <v>14</v>
      </c>
      <c r="C3076" t="s">
        <v>317</v>
      </c>
      <c r="D3076" t="s">
        <v>367</v>
      </c>
      <c r="E3076" t="s">
        <v>177</v>
      </c>
      <c r="F3076" t="s">
        <v>54</v>
      </c>
      <c r="G3076">
        <v>429.44</v>
      </c>
      <c r="H3076">
        <v>2</v>
      </c>
      <c r="I3076">
        <v>2</v>
      </c>
      <c r="J3076" t="s">
        <v>55</v>
      </c>
      <c r="K3076" t="s">
        <v>29</v>
      </c>
      <c r="L3076" t="s">
        <v>21</v>
      </c>
      <c r="M3076" t="s">
        <v>36</v>
      </c>
      <c r="N3076" t="s">
        <v>23</v>
      </c>
    </row>
    <row r="3077" spans="1:14" x14ac:dyDescent="0.3">
      <c r="A3077">
        <v>3076</v>
      </c>
      <c r="B3077" t="s">
        <v>31</v>
      </c>
      <c r="C3077" t="s">
        <v>316</v>
      </c>
      <c r="D3077" t="s">
        <v>415</v>
      </c>
      <c r="E3077" t="s">
        <v>404</v>
      </c>
      <c r="F3077" t="s">
        <v>49</v>
      </c>
      <c r="G3077">
        <v>68.98</v>
      </c>
      <c r="H3077">
        <v>2</v>
      </c>
      <c r="I3077">
        <v>0</v>
      </c>
      <c r="J3077" t="s">
        <v>94</v>
      </c>
      <c r="K3077" t="s">
        <v>99</v>
      </c>
      <c r="L3077" t="s">
        <v>21</v>
      </c>
      <c r="M3077" t="s">
        <v>36</v>
      </c>
      <c r="N3077" t="s">
        <v>41</v>
      </c>
    </row>
    <row r="3078" spans="1:14" x14ac:dyDescent="0.3">
      <c r="A3078">
        <v>3077</v>
      </c>
      <c r="B3078" t="s">
        <v>37</v>
      </c>
      <c r="C3078" t="s">
        <v>356</v>
      </c>
      <c r="D3078" t="s">
        <v>134</v>
      </c>
      <c r="E3078" t="s">
        <v>216</v>
      </c>
      <c r="F3078" t="s">
        <v>49</v>
      </c>
      <c r="G3078">
        <v>138.19</v>
      </c>
      <c r="H3078">
        <v>2</v>
      </c>
      <c r="I3078">
        <v>0</v>
      </c>
      <c r="J3078" t="s">
        <v>19</v>
      </c>
      <c r="K3078" t="s">
        <v>44</v>
      </c>
      <c r="L3078" t="s">
        <v>21</v>
      </c>
      <c r="M3078" t="s">
        <v>22</v>
      </c>
      <c r="N3078" t="s">
        <v>41</v>
      </c>
    </row>
    <row r="3079" spans="1:14" x14ac:dyDescent="0.3">
      <c r="A3079">
        <v>3078</v>
      </c>
      <c r="B3079" t="s">
        <v>37</v>
      </c>
      <c r="C3079" t="s">
        <v>287</v>
      </c>
      <c r="D3079" t="s">
        <v>357</v>
      </c>
      <c r="E3079" t="s">
        <v>368</v>
      </c>
      <c r="F3079" t="s">
        <v>27</v>
      </c>
      <c r="G3079">
        <v>141.43</v>
      </c>
      <c r="H3079">
        <v>2</v>
      </c>
      <c r="I3079">
        <v>2</v>
      </c>
      <c r="J3079" t="s">
        <v>35</v>
      </c>
      <c r="K3079" t="s">
        <v>66</v>
      </c>
      <c r="L3079" t="s">
        <v>21</v>
      </c>
      <c r="M3079" t="s">
        <v>36</v>
      </c>
      <c r="N3079" t="s">
        <v>30</v>
      </c>
    </row>
    <row r="3080" spans="1:14" x14ac:dyDescent="0.3">
      <c r="A3080">
        <v>3079</v>
      </c>
      <c r="B3080" t="s">
        <v>50</v>
      </c>
      <c r="C3080" t="s">
        <v>172</v>
      </c>
      <c r="D3080" t="s">
        <v>439</v>
      </c>
      <c r="E3080" t="s">
        <v>120</v>
      </c>
      <c r="F3080" t="s">
        <v>54</v>
      </c>
      <c r="G3080">
        <v>620.96</v>
      </c>
      <c r="H3080">
        <v>1</v>
      </c>
      <c r="I3080">
        <v>0</v>
      </c>
      <c r="J3080" t="s">
        <v>19</v>
      </c>
      <c r="K3080" t="s">
        <v>44</v>
      </c>
      <c r="L3080" t="s">
        <v>21</v>
      </c>
      <c r="M3080" t="s">
        <v>22</v>
      </c>
      <c r="N3080" t="s">
        <v>41</v>
      </c>
    </row>
    <row r="3081" spans="1:14" x14ac:dyDescent="0.3">
      <c r="A3081">
        <v>3080</v>
      </c>
      <c r="B3081" t="s">
        <v>31</v>
      </c>
      <c r="C3081" t="s">
        <v>278</v>
      </c>
      <c r="D3081" t="s">
        <v>158</v>
      </c>
      <c r="E3081" t="s">
        <v>142</v>
      </c>
      <c r="F3081" t="s">
        <v>49</v>
      </c>
      <c r="G3081">
        <v>66.239999999999995</v>
      </c>
      <c r="H3081">
        <v>1</v>
      </c>
      <c r="I3081">
        <v>0</v>
      </c>
      <c r="J3081" t="s">
        <v>19</v>
      </c>
      <c r="K3081" t="s">
        <v>44</v>
      </c>
      <c r="L3081" t="s">
        <v>56</v>
      </c>
      <c r="M3081" t="s">
        <v>36</v>
      </c>
      <c r="N3081" t="s">
        <v>41</v>
      </c>
    </row>
    <row r="3082" spans="1:14" x14ac:dyDescent="0.3">
      <c r="A3082">
        <v>3081</v>
      </c>
      <c r="B3082" t="s">
        <v>31</v>
      </c>
      <c r="C3082" t="s">
        <v>114</v>
      </c>
      <c r="D3082" t="s">
        <v>38</v>
      </c>
      <c r="E3082" t="s">
        <v>115</v>
      </c>
      <c r="F3082" t="s">
        <v>54</v>
      </c>
      <c r="G3082">
        <v>330.21</v>
      </c>
      <c r="H3082">
        <v>2</v>
      </c>
      <c r="I3082">
        <v>1</v>
      </c>
      <c r="J3082" t="s">
        <v>94</v>
      </c>
      <c r="K3082" t="s">
        <v>66</v>
      </c>
      <c r="L3082" t="s">
        <v>21</v>
      </c>
      <c r="M3082" t="s">
        <v>36</v>
      </c>
      <c r="N3082" t="s">
        <v>23</v>
      </c>
    </row>
    <row r="3083" spans="1:14" x14ac:dyDescent="0.3">
      <c r="A3083">
        <v>3082</v>
      </c>
      <c r="B3083" t="s">
        <v>14</v>
      </c>
      <c r="C3083" t="s">
        <v>282</v>
      </c>
      <c r="D3083" t="s">
        <v>25</v>
      </c>
      <c r="E3083" t="s">
        <v>65</v>
      </c>
      <c r="F3083" t="s">
        <v>49</v>
      </c>
      <c r="G3083">
        <v>86.43</v>
      </c>
      <c r="H3083">
        <v>4</v>
      </c>
      <c r="I3083">
        <v>2</v>
      </c>
      <c r="J3083" t="s">
        <v>19</v>
      </c>
      <c r="K3083" t="s">
        <v>29</v>
      </c>
      <c r="L3083" t="s">
        <v>56</v>
      </c>
      <c r="M3083" t="s">
        <v>22</v>
      </c>
      <c r="N3083" t="s">
        <v>23</v>
      </c>
    </row>
    <row r="3084" spans="1:14" x14ac:dyDescent="0.3">
      <c r="A3084">
        <v>3083</v>
      </c>
      <c r="B3084" t="s">
        <v>14</v>
      </c>
      <c r="C3084" t="s">
        <v>280</v>
      </c>
      <c r="D3084" t="s">
        <v>332</v>
      </c>
      <c r="E3084" t="s">
        <v>324</v>
      </c>
      <c r="F3084" t="s">
        <v>18</v>
      </c>
      <c r="G3084">
        <v>226.63</v>
      </c>
      <c r="H3084">
        <v>1</v>
      </c>
      <c r="I3084">
        <v>1</v>
      </c>
      <c r="J3084" t="s">
        <v>28</v>
      </c>
      <c r="K3084" t="s">
        <v>66</v>
      </c>
      <c r="L3084" t="s">
        <v>21</v>
      </c>
      <c r="M3084" t="s">
        <v>22</v>
      </c>
      <c r="N3084" t="s">
        <v>45</v>
      </c>
    </row>
    <row r="3085" spans="1:14" x14ac:dyDescent="0.3">
      <c r="A3085">
        <v>3084</v>
      </c>
      <c r="B3085" t="s">
        <v>37</v>
      </c>
      <c r="C3085" t="s">
        <v>411</v>
      </c>
      <c r="D3085" t="s">
        <v>305</v>
      </c>
      <c r="E3085" t="s">
        <v>231</v>
      </c>
      <c r="F3085" t="s">
        <v>18</v>
      </c>
      <c r="G3085">
        <v>232.58</v>
      </c>
      <c r="H3085">
        <v>2</v>
      </c>
      <c r="I3085">
        <v>0</v>
      </c>
      <c r="J3085" t="s">
        <v>28</v>
      </c>
      <c r="K3085" t="s">
        <v>29</v>
      </c>
      <c r="L3085" t="s">
        <v>21</v>
      </c>
      <c r="M3085" t="s">
        <v>36</v>
      </c>
      <c r="N3085" t="s">
        <v>41</v>
      </c>
    </row>
    <row r="3086" spans="1:14" x14ac:dyDescent="0.3">
      <c r="A3086">
        <v>3085</v>
      </c>
      <c r="B3086" t="s">
        <v>50</v>
      </c>
      <c r="C3086" t="s">
        <v>389</v>
      </c>
      <c r="D3086" t="s">
        <v>210</v>
      </c>
      <c r="E3086" t="s">
        <v>121</v>
      </c>
      <c r="F3086" t="s">
        <v>27</v>
      </c>
      <c r="G3086">
        <v>233.9</v>
      </c>
      <c r="H3086">
        <v>1</v>
      </c>
      <c r="I3086">
        <v>0</v>
      </c>
      <c r="J3086" t="s">
        <v>94</v>
      </c>
      <c r="K3086" t="s">
        <v>44</v>
      </c>
      <c r="L3086" t="s">
        <v>21</v>
      </c>
      <c r="M3086" t="s">
        <v>22</v>
      </c>
      <c r="N3086" t="s">
        <v>41</v>
      </c>
    </row>
    <row r="3087" spans="1:14" x14ac:dyDescent="0.3">
      <c r="A3087">
        <v>3086</v>
      </c>
      <c r="B3087" t="s">
        <v>14</v>
      </c>
      <c r="C3087" t="s">
        <v>379</v>
      </c>
      <c r="D3087" t="s">
        <v>441</v>
      </c>
      <c r="E3087" t="s">
        <v>82</v>
      </c>
      <c r="F3087" t="s">
        <v>49</v>
      </c>
      <c r="G3087">
        <v>72.239999999999995</v>
      </c>
      <c r="H3087">
        <v>1</v>
      </c>
      <c r="I3087">
        <v>0</v>
      </c>
      <c r="J3087" t="s">
        <v>19</v>
      </c>
      <c r="K3087" t="s">
        <v>99</v>
      </c>
      <c r="L3087" t="s">
        <v>21</v>
      </c>
      <c r="M3087" t="s">
        <v>36</v>
      </c>
      <c r="N3087" t="s">
        <v>95</v>
      </c>
    </row>
    <row r="3088" spans="1:14" x14ac:dyDescent="0.3">
      <c r="A3088">
        <v>3087</v>
      </c>
      <c r="B3088" t="s">
        <v>50</v>
      </c>
      <c r="C3088" t="s">
        <v>315</v>
      </c>
      <c r="D3088" t="s">
        <v>298</v>
      </c>
      <c r="E3088" t="s">
        <v>300</v>
      </c>
      <c r="F3088" t="s">
        <v>49</v>
      </c>
      <c r="G3088">
        <v>168.46</v>
      </c>
      <c r="H3088">
        <v>2</v>
      </c>
      <c r="I3088">
        <v>0</v>
      </c>
      <c r="J3088" t="s">
        <v>94</v>
      </c>
      <c r="K3088" t="s">
        <v>66</v>
      </c>
      <c r="L3088" t="s">
        <v>21</v>
      </c>
      <c r="M3088" t="s">
        <v>22</v>
      </c>
      <c r="N3088" t="s">
        <v>41</v>
      </c>
    </row>
    <row r="3089" spans="1:14" x14ac:dyDescent="0.3">
      <c r="A3089">
        <v>3088</v>
      </c>
      <c r="B3089" t="s">
        <v>37</v>
      </c>
      <c r="C3089" t="s">
        <v>110</v>
      </c>
      <c r="D3089" t="s">
        <v>67</v>
      </c>
      <c r="E3089" t="s">
        <v>307</v>
      </c>
      <c r="F3089" t="s">
        <v>49</v>
      </c>
      <c r="G3089">
        <v>110.11</v>
      </c>
      <c r="H3089">
        <v>1</v>
      </c>
      <c r="I3089">
        <v>1</v>
      </c>
      <c r="J3089" t="s">
        <v>28</v>
      </c>
      <c r="K3089" t="s">
        <v>44</v>
      </c>
      <c r="L3089" t="s">
        <v>21</v>
      </c>
      <c r="M3089" t="s">
        <v>36</v>
      </c>
      <c r="N3089" t="s">
        <v>41</v>
      </c>
    </row>
    <row r="3090" spans="1:14" x14ac:dyDescent="0.3">
      <c r="A3090">
        <v>3089</v>
      </c>
      <c r="B3090" t="s">
        <v>14</v>
      </c>
      <c r="C3090" t="s">
        <v>429</v>
      </c>
      <c r="D3090" t="s">
        <v>191</v>
      </c>
      <c r="E3090" t="s">
        <v>397</v>
      </c>
      <c r="F3090" t="s">
        <v>18</v>
      </c>
      <c r="G3090">
        <v>234.01</v>
      </c>
      <c r="H3090">
        <v>2</v>
      </c>
      <c r="I3090">
        <v>0</v>
      </c>
      <c r="J3090" t="s">
        <v>55</v>
      </c>
      <c r="K3090" t="s">
        <v>99</v>
      </c>
      <c r="L3090" t="s">
        <v>60</v>
      </c>
      <c r="M3090" t="s">
        <v>22</v>
      </c>
      <c r="N3090" t="s">
        <v>45</v>
      </c>
    </row>
    <row r="3091" spans="1:14" x14ac:dyDescent="0.3">
      <c r="A3091">
        <v>3090</v>
      </c>
      <c r="B3091" t="s">
        <v>14</v>
      </c>
      <c r="C3091" t="s">
        <v>414</v>
      </c>
      <c r="D3091" t="s">
        <v>16</v>
      </c>
      <c r="E3091" t="s">
        <v>344</v>
      </c>
      <c r="F3091" t="s">
        <v>49</v>
      </c>
      <c r="G3091">
        <v>71.72</v>
      </c>
      <c r="H3091">
        <v>1</v>
      </c>
      <c r="I3091">
        <v>0</v>
      </c>
      <c r="J3091" t="s">
        <v>28</v>
      </c>
      <c r="K3091" t="s">
        <v>20</v>
      </c>
      <c r="L3091" t="s">
        <v>21</v>
      </c>
      <c r="M3091" t="s">
        <v>36</v>
      </c>
      <c r="N3091" t="s">
        <v>23</v>
      </c>
    </row>
    <row r="3092" spans="1:14" x14ac:dyDescent="0.3">
      <c r="A3092">
        <v>3091</v>
      </c>
      <c r="B3092" t="s">
        <v>50</v>
      </c>
      <c r="C3092" t="s">
        <v>131</v>
      </c>
      <c r="D3092" t="s">
        <v>389</v>
      </c>
      <c r="E3092" t="s">
        <v>345</v>
      </c>
      <c r="F3092" t="s">
        <v>27</v>
      </c>
      <c r="G3092">
        <v>133.43</v>
      </c>
      <c r="H3092">
        <v>2</v>
      </c>
      <c r="I3092">
        <v>0</v>
      </c>
      <c r="J3092" t="s">
        <v>19</v>
      </c>
      <c r="K3092" t="s">
        <v>20</v>
      </c>
      <c r="L3092" t="s">
        <v>21</v>
      </c>
      <c r="M3092" t="s">
        <v>36</v>
      </c>
      <c r="N3092" t="s">
        <v>45</v>
      </c>
    </row>
    <row r="3093" spans="1:14" x14ac:dyDescent="0.3">
      <c r="A3093">
        <v>3092</v>
      </c>
      <c r="B3093" t="s">
        <v>14</v>
      </c>
      <c r="C3093" t="s">
        <v>424</v>
      </c>
      <c r="D3093" t="s">
        <v>395</v>
      </c>
      <c r="E3093" t="s">
        <v>398</v>
      </c>
      <c r="F3093" t="s">
        <v>49</v>
      </c>
      <c r="G3093">
        <v>99.33</v>
      </c>
      <c r="H3093">
        <v>3</v>
      </c>
      <c r="I3093">
        <v>0</v>
      </c>
      <c r="J3093" t="s">
        <v>55</v>
      </c>
      <c r="K3093" t="s">
        <v>66</v>
      </c>
      <c r="L3093" t="s">
        <v>21</v>
      </c>
      <c r="M3093" t="s">
        <v>36</v>
      </c>
      <c r="N3093" t="s">
        <v>41</v>
      </c>
    </row>
    <row r="3094" spans="1:14" x14ac:dyDescent="0.3">
      <c r="A3094">
        <v>3093</v>
      </c>
      <c r="B3094" t="s">
        <v>37</v>
      </c>
      <c r="C3094" t="s">
        <v>86</v>
      </c>
      <c r="D3094" t="s">
        <v>320</v>
      </c>
      <c r="E3094" t="s">
        <v>105</v>
      </c>
      <c r="F3094" t="s">
        <v>27</v>
      </c>
      <c r="G3094">
        <v>137.91</v>
      </c>
      <c r="H3094">
        <v>3</v>
      </c>
      <c r="I3094">
        <v>1</v>
      </c>
      <c r="J3094" t="s">
        <v>19</v>
      </c>
      <c r="K3094" t="s">
        <v>29</v>
      </c>
      <c r="L3094" t="s">
        <v>21</v>
      </c>
      <c r="M3094" t="s">
        <v>36</v>
      </c>
      <c r="N3094" t="s">
        <v>45</v>
      </c>
    </row>
    <row r="3095" spans="1:14" x14ac:dyDescent="0.3">
      <c r="A3095">
        <v>3094</v>
      </c>
      <c r="B3095" t="s">
        <v>14</v>
      </c>
      <c r="C3095" t="s">
        <v>364</v>
      </c>
      <c r="D3095" t="s">
        <v>350</v>
      </c>
      <c r="E3095" t="s">
        <v>149</v>
      </c>
      <c r="F3095" t="s">
        <v>27</v>
      </c>
      <c r="G3095">
        <v>151.21</v>
      </c>
      <c r="H3095">
        <v>2</v>
      </c>
      <c r="I3095">
        <v>0</v>
      </c>
      <c r="J3095" t="s">
        <v>35</v>
      </c>
      <c r="K3095" t="s">
        <v>66</v>
      </c>
      <c r="L3095" t="s">
        <v>21</v>
      </c>
      <c r="M3095" t="s">
        <v>36</v>
      </c>
      <c r="N3095" t="s">
        <v>41</v>
      </c>
    </row>
    <row r="3096" spans="1:14" x14ac:dyDescent="0.3">
      <c r="A3096">
        <v>3095</v>
      </c>
      <c r="B3096" t="s">
        <v>14</v>
      </c>
      <c r="C3096" t="s">
        <v>405</v>
      </c>
      <c r="D3096" t="s">
        <v>73</v>
      </c>
      <c r="E3096" t="s">
        <v>424</v>
      </c>
      <c r="F3096" t="s">
        <v>18</v>
      </c>
      <c r="G3096">
        <v>211.83</v>
      </c>
      <c r="H3096">
        <v>3</v>
      </c>
      <c r="I3096">
        <v>0</v>
      </c>
      <c r="J3096" t="s">
        <v>35</v>
      </c>
      <c r="K3096" t="s">
        <v>44</v>
      </c>
      <c r="L3096" t="s">
        <v>21</v>
      </c>
      <c r="M3096" t="s">
        <v>22</v>
      </c>
      <c r="N3096" t="s">
        <v>41</v>
      </c>
    </row>
    <row r="3097" spans="1:14" x14ac:dyDescent="0.3">
      <c r="A3097">
        <v>3096</v>
      </c>
      <c r="B3097" t="s">
        <v>14</v>
      </c>
      <c r="C3097" t="s">
        <v>17</v>
      </c>
      <c r="D3097" t="s">
        <v>142</v>
      </c>
      <c r="E3097" t="s">
        <v>335</v>
      </c>
      <c r="F3097" t="s">
        <v>18</v>
      </c>
      <c r="G3097">
        <v>185.95</v>
      </c>
      <c r="H3097">
        <v>1</v>
      </c>
      <c r="I3097">
        <v>0</v>
      </c>
      <c r="J3097" t="s">
        <v>28</v>
      </c>
      <c r="K3097" t="s">
        <v>44</v>
      </c>
      <c r="L3097" t="s">
        <v>56</v>
      </c>
      <c r="M3097" t="s">
        <v>22</v>
      </c>
      <c r="N3097" t="s">
        <v>41</v>
      </c>
    </row>
    <row r="3098" spans="1:14" x14ac:dyDescent="0.3">
      <c r="A3098">
        <v>3097</v>
      </c>
      <c r="B3098" t="s">
        <v>50</v>
      </c>
      <c r="C3098" t="s">
        <v>162</v>
      </c>
      <c r="D3098" t="s">
        <v>157</v>
      </c>
      <c r="E3098" t="s">
        <v>154</v>
      </c>
      <c r="F3098" t="s">
        <v>49</v>
      </c>
      <c r="G3098">
        <v>89.88</v>
      </c>
      <c r="H3098">
        <v>1</v>
      </c>
      <c r="I3098">
        <v>0</v>
      </c>
      <c r="J3098" t="s">
        <v>19</v>
      </c>
      <c r="K3098" t="s">
        <v>29</v>
      </c>
      <c r="L3098" t="s">
        <v>21</v>
      </c>
      <c r="M3098" t="s">
        <v>22</v>
      </c>
      <c r="N3098" t="s">
        <v>41</v>
      </c>
    </row>
    <row r="3099" spans="1:14" x14ac:dyDescent="0.3">
      <c r="A3099">
        <v>3098</v>
      </c>
      <c r="B3099" t="s">
        <v>37</v>
      </c>
      <c r="C3099" t="s">
        <v>315</v>
      </c>
      <c r="D3099" t="s">
        <v>86</v>
      </c>
      <c r="E3099" t="s">
        <v>285</v>
      </c>
      <c r="F3099" t="s">
        <v>54</v>
      </c>
      <c r="G3099">
        <v>488.26</v>
      </c>
      <c r="H3099">
        <v>2</v>
      </c>
      <c r="I3099">
        <v>3</v>
      </c>
      <c r="J3099" t="s">
        <v>19</v>
      </c>
      <c r="K3099" t="s">
        <v>29</v>
      </c>
      <c r="L3099" t="s">
        <v>21</v>
      </c>
      <c r="M3099" t="s">
        <v>22</v>
      </c>
      <c r="N3099" t="s">
        <v>41</v>
      </c>
    </row>
    <row r="3100" spans="1:14" x14ac:dyDescent="0.3">
      <c r="A3100">
        <v>3099</v>
      </c>
      <c r="B3100" t="s">
        <v>37</v>
      </c>
      <c r="C3100" t="s">
        <v>441</v>
      </c>
      <c r="D3100" t="s">
        <v>416</v>
      </c>
      <c r="E3100" t="s">
        <v>58</v>
      </c>
      <c r="F3100" t="s">
        <v>49</v>
      </c>
      <c r="G3100">
        <v>108.51</v>
      </c>
      <c r="H3100">
        <v>1</v>
      </c>
      <c r="I3100">
        <v>0</v>
      </c>
      <c r="J3100" t="s">
        <v>55</v>
      </c>
      <c r="K3100" t="s">
        <v>44</v>
      </c>
      <c r="L3100" t="s">
        <v>56</v>
      </c>
      <c r="M3100" t="s">
        <v>36</v>
      </c>
      <c r="N3100" t="s">
        <v>41</v>
      </c>
    </row>
    <row r="3101" spans="1:14" x14ac:dyDescent="0.3">
      <c r="A3101">
        <v>3100</v>
      </c>
      <c r="B3101" t="s">
        <v>37</v>
      </c>
      <c r="C3101" t="s">
        <v>77</v>
      </c>
      <c r="D3101" t="s">
        <v>78</v>
      </c>
      <c r="E3101" t="s">
        <v>342</v>
      </c>
      <c r="F3101" t="s">
        <v>27</v>
      </c>
      <c r="G3101">
        <v>176.44</v>
      </c>
      <c r="H3101">
        <v>4</v>
      </c>
      <c r="I3101">
        <v>0</v>
      </c>
      <c r="J3101" t="s">
        <v>19</v>
      </c>
      <c r="K3101" t="s">
        <v>44</v>
      </c>
      <c r="L3101" t="s">
        <v>21</v>
      </c>
      <c r="M3101" t="s">
        <v>36</v>
      </c>
      <c r="N3101" t="s">
        <v>23</v>
      </c>
    </row>
    <row r="3102" spans="1:14" x14ac:dyDescent="0.3">
      <c r="A3102">
        <v>3101</v>
      </c>
      <c r="B3102" t="s">
        <v>50</v>
      </c>
      <c r="C3102" t="s">
        <v>351</v>
      </c>
      <c r="D3102" t="s">
        <v>407</v>
      </c>
      <c r="E3102" t="s">
        <v>387</v>
      </c>
      <c r="F3102" t="s">
        <v>18</v>
      </c>
      <c r="G3102">
        <v>294.38</v>
      </c>
      <c r="H3102">
        <v>1</v>
      </c>
      <c r="I3102">
        <v>2</v>
      </c>
      <c r="J3102" t="s">
        <v>28</v>
      </c>
      <c r="K3102" t="s">
        <v>29</v>
      </c>
      <c r="L3102" t="s">
        <v>21</v>
      </c>
      <c r="M3102" t="s">
        <v>36</v>
      </c>
      <c r="N3102" t="s">
        <v>41</v>
      </c>
    </row>
    <row r="3103" spans="1:14" x14ac:dyDescent="0.3">
      <c r="A3103">
        <v>3102</v>
      </c>
      <c r="B3103" t="s">
        <v>37</v>
      </c>
      <c r="C3103" t="s">
        <v>52</v>
      </c>
      <c r="D3103" t="s">
        <v>200</v>
      </c>
      <c r="E3103" t="s">
        <v>189</v>
      </c>
      <c r="F3103" t="s">
        <v>54</v>
      </c>
      <c r="G3103">
        <v>468.81</v>
      </c>
      <c r="H3103">
        <v>2</v>
      </c>
      <c r="I3103">
        <v>1</v>
      </c>
      <c r="J3103" t="s">
        <v>35</v>
      </c>
      <c r="K3103" t="s">
        <v>66</v>
      </c>
      <c r="L3103" t="s">
        <v>21</v>
      </c>
      <c r="M3103" t="s">
        <v>36</v>
      </c>
      <c r="N3103" t="s">
        <v>41</v>
      </c>
    </row>
    <row r="3104" spans="1:14" x14ac:dyDescent="0.3">
      <c r="A3104">
        <v>3103</v>
      </c>
      <c r="B3104" t="s">
        <v>31</v>
      </c>
      <c r="C3104" t="s">
        <v>33</v>
      </c>
      <c r="D3104" t="s">
        <v>293</v>
      </c>
      <c r="E3104" t="s">
        <v>105</v>
      </c>
      <c r="F3104" t="s">
        <v>49</v>
      </c>
      <c r="G3104">
        <v>90.05</v>
      </c>
      <c r="H3104">
        <v>1</v>
      </c>
      <c r="I3104">
        <v>0</v>
      </c>
      <c r="J3104" t="s">
        <v>19</v>
      </c>
      <c r="K3104" t="s">
        <v>29</v>
      </c>
      <c r="L3104" t="s">
        <v>56</v>
      </c>
      <c r="M3104" t="s">
        <v>36</v>
      </c>
      <c r="N3104" t="s">
        <v>30</v>
      </c>
    </row>
    <row r="3105" spans="1:14" x14ac:dyDescent="0.3">
      <c r="A3105">
        <v>3104</v>
      </c>
      <c r="B3105" t="s">
        <v>37</v>
      </c>
      <c r="C3105" t="s">
        <v>152</v>
      </c>
      <c r="D3105" t="s">
        <v>328</v>
      </c>
      <c r="E3105" t="s">
        <v>428</v>
      </c>
      <c r="F3105" t="s">
        <v>27</v>
      </c>
      <c r="G3105">
        <v>157.01</v>
      </c>
      <c r="H3105">
        <v>3</v>
      </c>
      <c r="I3105">
        <v>0</v>
      </c>
      <c r="J3105" t="s">
        <v>28</v>
      </c>
      <c r="K3105" t="s">
        <v>66</v>
      </c>
      <c r="L3105" t="s">
        <v>21</v>
      </c>
      <c r="M3105" t="s">
        <v>36</v>
      </c>
      <c r="N3105" t="s">
        <v>23</v>
      </c>
    </row>
    <row r="3106" spans="1:14" x14ac:dyDescent="0.3">
      <c r="A3106">
        <v>3105</v>
      </c>
      <c r="B3106" t="s">
        <v>50</v>
      </c>
      <c r="C3106" t="s">
        <v>241</v>
      </c>
      <c r="D3106" t="s">
        <v>298</v>
      </c>
      <c r="E3106" t="s">
        <v>286</v>
      </c>
      <c r="F3106" t="s">
        <v>54</v>
      </c>
      <c r="G3106">
        <v>616.55999999999995</v>
      </c>
      <c r="H3106">
        <v>1</v>
      </c>
      <c r="I3106">
        <v>0</v>
      </c>
      <c r="J3106" t="s">
        <v>35</v>
      </c>
      <c r="K3106" t="s">
        <v>66</v>
      </c>
      <c r="L3106" t="s">
        <v>21</v>
      </c>
      <c r="M3106" t="s">
        <v>22</v>
      </c>
      <c r="N3106" t="s">
        <v>23</v>
      </c>
    </row>
    <row r="3107" spans="1:14" x14ac:dyDescent="0.3">
      <c r="A3107">
        <v>3106</v>
      </c>
      <c r="B3107" t="s">
        <v>14</v>
      </c>
      <c r="C3107" t="s">
        <v>105</v>
      </c>
      <c r="D3107" t="s">
        <v>34</v>
      </c>
      <c r="E3107" t="s">
        <v>358</v>
      </c>
      <c r="F3107" t="s">
        <v>54</v>
      </c>
      <c r="G3107">
        <v>375.71</v>
      </c>
      <c r="H3107">
        <v>3</v>
      </c>
      <c r="I3107">
        <v>0</v>
      </c>
      <c r="J3107" t="s">
        <v>94</v>
      </c>
      <c r="K3107" t="s">
        <v>29</v>
      </c>
      <c r="L3107" t="s">
        <v>60</v>
      </c>
      <c r="M3107" t="s">
        <v>36</v>
      </c>
      <c r="N3107" t="s">
        <v>41</v>
      </c>
    </row>
    <row r="3108" spans="1:14" x14ac:dyDescent="0.3">
      <c r="A3108">
        <v>3107</v>
      </c>
      <c r="B3108" t="s">
        <v>37</v>
      </c>
      <c r="C3108" t="s">
        <v>101</v>
      </c>
      <c r="D3108" t="s">
        <v>72</v>
      </c>
      <c r="E3108" t="s">
        <v>157</v>
      </c>
      <c r="F3108" t="s">
        <v>27</v>
      </c>
      <c r="G3108">
        <v>193.43</v>
      </c>
      <c r="H3108">
        <v>2</v>
      </c>
      <c r="I3108">
        <v>0</v>
      </c>
      <c r="J3108" t="s">
        <v>28</v>
      </c>
      <c r="K3108" t="s">
        <v>20</v>
      </c>
      <c r="L3108" t="s">
        <v>21</v>
      </c>
      <c r="M3108" t="s">
        <v>36</v>
      </c>
      <c r="N3108" t="s">
        <v>95</v>
      </c>
    </row>
    <row r="3109" spans="1:14" x14ac:dyDescent="0.3">
      <c r="A3109">
        <v>3108</v>
      </c>
      <c r="B3109" t="s">
        <v>50</v>
      </c>
      <c r="C3109" t="s">
        <v>186</v>
      </c>
      <c r="D3109" t="s">
        <v>231</v>
      </c>
      <c r="E3109" t="s">
        <v>91</v>
      </c>
      <c r="F3109" t="s">
        <v>49</v>
      </c>
      <c r="G3109">
        <v>129.30000000000001</v>
      </c>
      <c r="H3109">
        <v>1</v>
      </c>
      <c r="I3109">
        <v>0</v>
      </c>
      <c r="J3109" t="s">
        <v>28</v>
      </c>
      <c r="K3109" t="s">
        <v>99</v>
      </c>
      <c r="L3109" t="s">
        <v>21</v>
      </c>
      <c r="M3109" t="s">
        <v>36</v>
      </c>
      <c r="N3109" t="s">
        <v>23</v>
      </c>
    </row>
    <row r="3110" spans="1:14" x14ac:dyDescent="0.3">
      <c r="A3110">
        <v>3109</v>
      </c>
      <c r="B3110" t="s">
        <v>14</v>
      </c>
      <c r="C3110" t="s">
        <v>182</v>
      </c>
      <c r="D3110" t="s">
        <v>264</v>
      </c>
      <c r="E3110" t="s">
        <v>191</v>
      </c>
      <c r="F3110" t="s">
        <v>54</v>
      </c>
      <c r="G3110">
        <v>266.14</v>
      </c>
      <c r="H3110">
        <v>1</v>
      </c>
      <c r="I3110">
        <v>1</v>
      </c>
      <c r="J3110" t="s">
        <v>28</v>
      </c>
      <c r="K3110" t="s">
        <v>66</v>
      </c>
      <c r="L3110" t="s">
        <v>21</v>
      </c>
      <c r="M3110" t="s">
        <v>36</v>
      </c>
      <c r="N3110" t="s">
        <v>23</v>
      </c>
    </row>
    <row r="3111" spans="1:14" x14ac:dyDescent="0.3">
      <c r="A3111">
        <v>3110</v>
      </c>
      <c r="B3111" t="s">
        <v>50</v>
      </c>
      <c r="C3111" t="s">
        <v>213</v>
      </c>
      <c r="D3111" t="s">
        <v>348</v>
      </c>
      <c r="E3111" t="s">
        <v>440</v>
      </c>
      <c r="F3111" t="s">
        <v>18</v>
      </c>
      <c r="G3111">
        <v>339.09</v>
      </c>
      <c r="H3111">
        <v>2</v>
      </c>
      <c r="I3111">
        <v>0</v>
      </c>
      <c r="J3111" t="s">
        <v>28</v>
      </c>
      <c r="K3111" t="s">
        <v>29</v>
      </c>
      <c r="L3111" t="s">
        <v>60</v>
      </c>
      <c r="M3111" t="s">
        <v>36</v>
      </c>
      <c r="N3111" t="s">
        <v>41</v>
      </c>
    </row>
    <row r="3112" spans="1:14" x14ac:dyDescent="0.3">
      <c r="A3112">
        <v>3111</v>
      </c>
      <c r="B3112" t="s">
        <v>31</v>
      </c>
      <c r="C3112" t="s">
        <v>389</v>
      </c>
      <c r="D3112" t="s">
        <v>402</v>
      </c>
      <c r="E3112" t="s">
        <v>191</v>
      </c>
      <c r="F3112" t="s">
        <v>49</v>
      </c>
      <c r="G3112">
        <v>103.61</v>
      </c>
      <c r="H3112">
        <v>1</v>
      </c>
      <c r="I3112">
        <v>0</v>
      </c>
      <c r="J3112" t="s">
        <v>19</v>
      </c>
      <c r="K3112" t="s">
        <v>29</v>
      </c>
      <c r="L3112" t="s">
        <v>70</v>
      </c>
      <c r="M3112" t="s">
        <v>36</v>
      </c>
      <c r="N3112" t="s">
        <v>23</v>
      </c>
    </row>
    <row r="3113" spans="1:14" x14ac:dyDescent="0.3">
      <c r="A3113">
        <v>3112</v>
      </c>
      <c r="B3113" t="s">
        <v>14</v>
      </c>
      <c r="C3113" t="s">
        <v>368</v>
      </c>
      <c r="D3113" t="s">
        <v>260</v>
      </c>
      <c r="E3113" t="s">
        <v>266</v>
      </c>
      <c r="F3113" t="s">
        <v>18</v>
      </c>
      <c r="G3113">
        <v>167.24</v>
      </c>
      <c r="H3113">
        <v>3</v>
      </c>
      <c r="I3113">
        <v>0</v>
      </c>
      <c r="J3113" t="s">
        <v>28</v>
      </c>
      <c r="K3113" t="s">
        <v>20</v>
      </c>
      <c r="L3113" t="s">
        <v>60</v>
      </c>
      <c r="M3113" t="s">
        <v>36</v>
      </c>
      <c r="N3113" t="s">
        <v>41</v>
      </c>
    </row>
    <row r="3114" spans="1:14" x14ac:dyDescent="0.3">
      <c r="A3114">
        <v>3113</v>
      </c>
      <c r="B3114" t="s">
        <v>31</v>
      </c>
      <c r="C3114" t="s">
        <v>240</v>
      </c>
      <c r="D3114" t="s">
        <v>285</v>
      </c>
      <c r="E3114" t="s">
        <v>52</v>
      </c>
      <c r="F3114" t="s">
        <v>49</v>
      </c>
      <c r="G3114">
        <v>96.21</v>
      </c>
      <c r="H3114">
        <v>4</v>
      </c>
      <c r="I3114">
        <v>0</v>
      </c>
      <c r="J3114" t="s">
        <v>55</v>
      </c>
      <c r="K3114" t="s">
        <v>66</v>
      </c>
      <c r="L3114" t="s">
        <v>56</v>
      </c>
      <c r="M3114" t="s">
        <v>22</v>
      </c>
      <c r="N3114" t="s">
        <v>95</v>
      </c>
    </row>
    <row r="3115" spans="1:14" x14ac:dyDescent="0.3">
      <c r="A3115">
        <v>3114</v>
      </c>
      <c r="B3115" t="s">
        <v>31</v>
      </c>
      <c r="C3115" t="s">
        <v>344</v>
      </c>
      <c r="D3115" t="s">
        <v>353</v>
      </c>
      <c r="E3115" t="s">
        <v>155</v>
      </c>
      <c r="F3115" t="s">
        <v>54</v>
      </c>
      <c r="G3115">
        <v>273.76</v>
      </c>
      <c r="H3115">
        <v>2</v>
      </c>
      <c r="I3115">
        <v>0</v>
      </c>
      <c r="J3115" t="s">
        <v>35</v>
      </c>
      <c r="K3115" t="s">
        <v>44</v>
      </c>
      <c r="L3115" t="s">
        <v>21</v>
      </c>
      <c r="M3115" t="s">
        <v>36</v>
      </c>
      <c r="N3115" t="s">
        <v>30</v>
      </c>
    </row>
    <row r="3116" spans="1:14" x14ac:dyDescent="0.3">
      <c r="A3116">
        <v>3115</v>
      </c>
      <c r="B3116" t="s">
        <v>50</v>
      </c>
      <c r="C3116" t="s">
        <v>312</v>
      </c>
      <c r="D3116" t="s">
        <v>285</v>
      </c>
      <c r="E3116" t="s">
        <v>303</v>
      </c>
      <c r="F3116" t="s">
        <v>49</v>
      </c>
      <c r="G3116">
        <v>161.07</v>
      </c>
      <c r="H3116">
        <v>4</v>
      </c>
      <c r="I3116">
        <v>0</v>
      </c>
      <c r="J3116" t="s">
        <v>55</v>
      </c>
      <c r="K3116" t="s">
        <v>99</v>
      </c>
      <c r="L3116" t="s">
        <v>21</v>
      </c>
      <c r="M3116" t="s">
        <v>22</v>
      </c>
      <c r="N3116" t="s">
        <v>23</v>
      </c>
    </row>
    <row r="3117" spans="1:14" x14ac:dyDescent="0.3">
      <c r="A3117">
        <v>3116</v>
      </c>
      <c r="B3117" t="s">
        <v>31</v>
      </c>
      <c r="C3117" t="s">
        <v>296</v>
      </c>
      <c r="D3117" t="s">
        <v>297</v>
      </c>
      <c r="E3117" t="s">
        <v>397</v>
      </c>
      <c r="F3117" t="s">
        <v>49</v>
      </c>
      <c r="G3117">
        <v>71.569999999999993</v>
      </c>
      <c r="H3117">
        <v>2</v>
      </c>
      <c r="I3117">
        <v>0</v>
      </c>
      <c r="J3117" t="s">
        <v>19</v>
      </c>
      <c r="K3117" t="s">
        <v>66</v>
      </c>
      <c r="L3117" t="s">
        <v>21</v>
      </c>
      <c r="M3117" t="s">
        <v>22</v>
      </c>
      <c r="N3117" t="s">
        <v>23</v>
      </c>
    </row>
    <row r="3118" spans="1:14" x14ac:dyDescent="0.3">
      <c r="A3118">
        <v>3117</v>
      </c>
      <c r="B3118" t="s">
        <v>14</v>
      </c>
      <c r="C3118" t="s">
        <v>96</v>
      </c>
      <c r="D3118" t="s">
        <v>254</v>
      </c>
      <c r="E3118" t="s">
        <v>238</v>
      </c>
      <c r="F3118" t="s">
        <v>27</v>
      </c>
      <c r="G3118">
        <v>124.95</v>
      </c>
      <c r="H3118">
        <v>1</v>
      </c>
      <c r="I3118">
        <v>0</v>
      </c>
      <c r="J3118" t="s">
        <v>28</v>
      </c>
      <c r="K3118" t="s">
        <v>44</v>
      </c>
      <c r="L3118" t="s">
        <v>21</v>
      </c>
      <c r="M3118" t="s">
        <v>22</v>
      </c>
      <c r="N3118" t="s">
        <v>41</v>
      </c>
    </row>
    <row r="3119" spans="1:14" x14ac:dyDescent="0.3">
      <c r="A3119">
        <v>3118</v>
      </c>
      <c r="B3119" t="s">
        <v>37</v>
      </c>
      <c r="C3119" t="s">
        <v>265</v>
      </c>
      <c r="D3119" t="s">
        <v>291</v>
      </c>
      <c r="E3119" t="s">
        <v>329</v>
      </c>
      <c r="F3119" t="s">
        <v>49</v>
      </c>
      <c r="G3119">
        <v>102.32</v>
      </c>
      <c r="H3119">
        <v>4</v>
      </c>
      <c r="I3119">
        <v>1</v>
      </c>
      <c r="J3119" t="s">
        <v>28</v>
      </c>
      <c r="K3119" t="s">
        <v>20</v>
      </c>
      <c r="L3119" t="s">
        <v>60</v>
      </c>
      <c r="M3119" t="s">
        <v>36</v>
      </c>
      <c r="N3119" t="s">
        <v>41</v>
      </c>
    </row>
    <row r="3120" spans="1:14" x14ac:dyDescent="0.3">
      <c r="A3120">
        <v>3119</v>
      </c>
      <c r="B3120" t="s">
        <v>37</v>
      </c>
      <c r="C3120" t="s">
        <v>146</v>
      </c>
      <c r="D3120" t="s">
        <v>373</v>
      </c>
      <c r="E3120" t="s">
        <v>301</v>
      </c>
      <c r="F3120" t="s">
        <v>49</v>
      </c>
      <c r="G3120">
        <v>115.35</v>
      </c>
      <c r="H3120">
        <v>2</v>
      </c>
      <c r="I3120">
        <v>0</v>
      </c>
      <c r="J3120" t="s">
        <v>35</v>
      </c>
      <c r="K3120" t="s">
        <v>99</v>
      </c>
      <c r="L3120" t="s">
        <v>70</v>
      </c>
      <c r="M3120" t="s">
        <v>36</v>
      </c>
      <c r="N3120" t="s">
        <v>95</v>
      </c>
    </row>
    <row r="3121" spans="1:14" x14ac:dyDescent="0.3">
      <c r="A3121">
        <v>3120</v>
      </c>
      <c r="B3121" t="s">
        <v>31</v>
      </c>
      <c r="C3121" t="s">
        <v>175</v>
      </c>
      <c r="D3121" t="s">
        <v>38</v>
      </c>
      <c r="E3121" t="s">
        <v>328</v>
      </c>
      <c r="F3121" t="s">
        <v>18</v>
      </c>
      <c r="G3121">
        <v>229.76</v>
      </c>
      <c r="H3121">
        <v>3</v>
      </c>
      <c r="I3121">
        <v>0</v>
      </c>
      <c r="J3121" t="s">
        <v>35</v>
      </c>
      <c r="K3121" t="s">
        <v>29</v>
      </c>
      <c r="L3121" t="s">
        <v>21</v>
      </c>
      <c r="M3121" t="s">
        <v>36</v>
      </c>
      <c r="N3121" t="s">
        <v>41</v>
      </c>
    </row>
    <row r="3122" spans="1:14" x14ac:dyDescent="0.3">
      <c r="A3122">
        <v>3121</v>
      </c>
      <c r="B3122" t="s">
        <v>37</v>
      </c>
      <c r="C3122" t="s">
        <v>322</v>
      </c>
      <c r="D3122" t="s">
        <v>262</v>
      </c>
      <c r="E3122" t="s">
        <v>328</v>
      </c>
      <c r="F3122" t="s">
        <v>27</v>
      </c>
      <c r="G3122">
        <v>139.06</v>
      </c>
      <c r="H3122">
        <v>1</v>
      </c>
      <c r="I3122">
        <v>0</v>
      </c>
      <c r="J3122" t="s">
        <v>28</v>
      </c>
      <c r="K3122" t="s">
        <v>44</v>
      </c>
      <c r="L3122" t="s">
        <v>21</v>
      </c>
      <c r="M3122" t="s">
        <v>22</v>
      </c>
      <c r="N3122" t="s">
        <v>41</v>
      </c>
    </row>
    <row r="3123" spans="1:14" x14ac:dyDescent="0.3">
      <c r="A3123">
        <v>3122</v>
      </c>
      <c r="B3123" t="s">
        <v>50</v>
      </c>
      <c r="C3123" t="s">
        <v>119</v>
      </c>
      <c r="D3123" t="s">
        <v>108</v>
      </c>
      <c r="E3123" t="s">
        <v>272</v>
      </c>
      <c r="F3123" t="s">
        <v>49</v>
      </c>
      <c r="G3123">
        <v>133.51</v>
      </c>
      <c r="H3123">
        <v>2</v>
      </c>
      <c r="I3123">
        <v>0</v>
      </c>
      <c r="J3123" t="s">
        <v>35</v>
      </c>
      <c r="K3123" t="s">
        <v>44</v>
      </c>
      <c r="L3123" t="s">
        <v>21</v>
      </c>
      <c r="M3123" t="s">
        <v>22</v>
      </c>
      <c r="N3123" t="s">
        <v>41</v>
      </c>
    </row>
    <row r="3124" spans="1:14" x14ac:dyDescent="0.3">
      <c r="A3124">
        <v>3123</v>
      </c>
      <c r="B3124" t="s">
        <v>31</v>
      </c>
      <c r="C3124" t="s">
        <v>321</v>
      </c>
      <c r="D3124" t="s">
        <v>154</v>
      </c>
      <c r="E3124" t="s">
        <v>409</v>
      </c>
      <c r="F3124" t="s">
        <v>54</v>
      </c>
      <c r="G3124">
        <v>359.52</v>
      </c>
      <c r="H3124">
        <v>1</v>
      </c>
      <c r="I3124">
        <v>0</v>
      </c>
      <c r="J3124" t="s">
        <v>94</v>
      </c>
      <c r="K3124" t="s">
        <v>29</v>
      </c>
      <c r="L3124" t="s">
        <v>21</v>
      </c>
      <c r="M3124" t="s">
        <v>36</v>
      </c>
      <c r="N3124" t="s">
        <v>23</v>
      </c>
    </row>
    <row r="3125" spans="1:14" x14ac:dyDescent="0.3">
      <c r="A3125">
        <v>3124</v>
      </c>
      <c r="B3125" t="s">
        <v>14</v>
      </c>
      <c r="C3125" t="s">
        <v>264</v>
      </c>
      <c r="D3125" t="s">
        <v>113</v>
      </c>
      <c r="E3125" t="s">
        <v>391</v>
      </c>
      <c r="F3125" t="s">
        <v>54</v>
      </c>
      <c r="G3125">
        <v>461.11</v>
      </c>
      <c r="H3125">
        <v>1</v>
      </c>
      <c r="I3125">
        <v>0</v>
      </c>
      <c r="J3125" t="s">
        <v>28</v>
      </c>
      <c r="K3125" t="s">
        <v>44</v>
      </c>
      <c r="L3125" t="s">
        <v>21</v>
      </c>
      <c r="M3125" t="s">
        <v>22</v>
      </c>
      <c r="N3125" t="s">
        <v>41</v>
      </c>
    </row>
    <row r="3126" spans="1:14" x14ac:dyDescent="0.3">
      <c r="A3126">
        <v>3125</v>
      </c>
      <c r="B3126" t="s">
        <v>50</v>
      </c>
      <c r="C3126" t="s">
        <v>342</v>
      </c>
      <c r="D3126" t="s">
        <v>138</v>
      </c>
      <c r="E3126" t="s">
        <v>52</v>
      </c>
      <c r="F3126" t="s">
        <v>27</v>
      </c>
      <c r="G3126">
        <v>200.04</v>
      </c>
      <c r="H3126">
        <v>1</v>
      </c>
      <c r="I3126">
        <v>0</v>
      </c>
      <c r="J3126" t="s">
        <v>28</v>
      </c>
      <c r="K3126" t="s">
        <v>99</v>
      </c>
      <c r="L3126" t="s">
        <v>21</v>
      </c>
      <c r="M3126" t="s">
        <v>36</v>
      </c>
      <c r="N3126" t="s">
        <v>41</v>
      </c>
    </row>
    <row r="3127" spans="1:14" x14ac:dyDescent="0.3">
      <c r="A3127">
        <v>3126</v>
      </c>
      <c r="B3127" t="s">
        <v>37</v>
      </c>
      <c r="C3127" t="s">
        <v>245</v>
      </c>
      <c r="D3127" t="s">
        <v>89</v>
      </c>
      <c r="E3127" t="s">
        <v>297</v>
      </c>
      <c r="F3127" t="s">
        <v>54</v>
      </c>
      <c r="G3127">
        <v>456.06</v>
      </c>
      <c r="H3127">
        <v>1</v>
      </c>
      <c r="I3127">
        <v>1</v>
      </c>
      <c r="J3127" t="s">
        <v>94</v>
      </c>
      <c r="K3127" t="s">
        <v>99</v>
      </c>
      <c r="L3127" t="s">
        <v>21</v>
      </c>
      <c r="M3127" t="s">
        <v>36</v>
      </c>
      <c r="N3127" t="s">
        <v>30</v>
      </c>
    </row>
    <row r="3128" spans="1:14" x14ac:dyDescent="0.3">
      <c r="A3128">
        <v>3127</v>
      </c>
      <c r="B3128" t="s">
        <v>14</v>
      </c>
      <c r="C3128" t="s">
        <v>68</v>
      </c>
      <c r="D3128" t="s">
        <v>47</v>
      </c>
      <c r="E3128" t="s">
        <v>129</v>
      </c>
      <c r="F3128" t="s">
        <v>18</v>
      </c>
      <c r="G3128">
        <v>179.41</v>
      </c>
      <c r="H3128">
        <v>3</v>
      </c>
      <c r="I3128">
        <v>0</v>
      </c>
      <c r="J3128" t="s">
        <v>35</v>
      </c>
      <c r="K3128" t="s">
        <v>66</v>
      </c>
      <c r="L3128" t="s">
        <v>56</v>
      </c>
      <c r="M3128" t="s">
        <v>22</v>
      </c>
      <c r="N3128" t="s">
        <v>23</v>
      </c>
    </row>
    <row r="3129" spans="1:14" x14ac:dyDescent="0.3">
      <c r="A3129">
        <v>3128</v>
      </c>
      <c r="B3129" t="s">
        <v>37</v>
      </c>
      <c r="C3129" t="s">
        <v>374</v>
      </c>
      <c r="D3129" t="s">
        <v>160</v>
      </c>
      <c r="E3129" t="s">
        <v>161</v>
      </c>
      <c r="F3129" t="s">
        <v>27</v>
      </c>
      <c r="G3129">
        <v>200.52</v>
      </c>
      <c r="H3129">
        <v>2</v>
      </c>
      <c r="I3129">
        <v>0</v>
      </c>
      <c r="J3129" t="s">
        <v>55</v>
      </c>
      <c r="K3129" t="s">
        <v>66</v>
      </c>
      <c r="L3129" t="s">
        <v>21</v>
      </c>
      <c r="M3129" t="s">
        <v>36</v>
      </c>
      <c r="N3129" t="s">
        <v>41</v>
      </c>
    </row>
    <row r="3130" spans="1:14" x14ac:dyDescent="0.3">
      <c r="A3130">
        <v>3129</v>
      </c>
      <c r="B3130" t="s">
        <v>50</v>
      </c>
      <c r="C3130" t="s">
        <v>201</v>
      </c>
      <c r="D3130" t="s">
        <v>163</v>
      </c>
      <c r="E3130" t="s">
        <v>385</v>
      </c>
      <c r="F3130" t="s">
        <v>54</v>
      </c>
      <c r="G3130">
        <v>524.84</v>
      </c>
      <c r="H3130">
        <v>2</v>
      </c>
      <c r="I3130">
        <v>0</v>
      </c>
      <c r="J3130" t="s">
        <v>28</v>
      </c>
      <c r="K3130" t="s">
        <v>66</v>
      </c>
      <c r="L3130" t="s">
        <v>60</v>
      </c>
      <c r="M3130" t="s">
        <v>36</v>
      </c>
      <c r="N3130" t="s">
        <v>23</v>
      </c>
    </row>
    <row r="3131" spans="1:14" x14ac:dyDescent="0.3">
      <c r="A3131">
        <v>3130</v>
      </c>
      <c r="B3131" t="s">
        <v>37</v>
      </c>
      <c r="C3131" t="s">
        <v>363</v>
      </c>
      <c r="D3131" t="s">
        <v>38</v>
      </c>
      <c r="E3131" t="s">
        <v>209</v>
      </c>
      <c r="F3131" t="s">
        <v>49</v>
      </c>
      <c r="G3131">
        <v>130.12</v>
      </c>
      <c r="H3131">
        <v>1</v>
      </c>
      <c r="I3131">
        <v>3</v>
      </c>
      <c r="J3131" t="s">
        <v>19</v>
      </c>
      <c r="K3131" t="s">
        <v>99</v>
      </c>
      <c r="L3131" t="s">
        <v>21</v>
      </c>
      <c r="M3131" t="s">
        <v>36</v>
      </c>
      <c r="N3131" t="s">
        <v>41</v>
      </c>
    </row>
    <row r="3132" spans="1:14" x14ac:dyDescent="0.3">
      <c r="A3132">
        <v>3131</v>
      </c>
      <c r="B3132" t="s">
        <v>37</v>
      </c>
      <c r="C3132" t="s">
        <v>259</v>
      </c>
      <c r="D3132" t="s">
        <v>337</v>
      </c>
      <c r="E3132" t="s">
        <v>291</v>
      </c>
      <c r="F3132" t="s">
        <v>54</v>
      </c>
      <c r="G3132">
        <v>467.27</v>
      </c>
      <c r="H3132">
        <v>3</v>
      </c>
      <c r="I3132">
        <v>3</v>
      </c>
      <c r="J3132" t="s">
        <v>28</v>
      </c>
      <c r="K3132" t="s">
        <v>66</v>
      </c>
      <c r="L3132" t="s">
        <v>56</v>
      </c>
      <c r="M3132" t="s">
        <v>36</v>
      </c>
      <c r="N3132" t="s">
        <v>23</v>
      </c>
    </row>
    <row r="3133" spans="1:14" x14ac:dyDescent="0.3">
      <c r="A3133">
        <v>3132</v>
      </c>
      <c r="B3133" t="s">
        <v>50</v>
      </c>
      <c r="C3133" t="s">
        <v>174</v>
      </c>
      <c r="D3133" t="s">
        <v>391</v>
      </c>
      <c r="E3133" t="s">
        <v>75</v>
      </c>
      <c r="F3133" t="s">
        <v>18</v>
      </c>
      <c r="G3133">
        <v>304.26</v>
      </c>
      <c r="H3133">
        <v>2</v>
      </c>
      <c r="I3133">
        <v>3</v>
      </c>
      <c r="J3133" t="s">
        <v>28</v>
      </c>
      <c r="K3133" t="s">
        <v>99</v>
      </c>
      <c r="L3133" t="s">
        <v>56</v>
      </c>
      <c r="M3133" t="s">
        <v>36</v>
      </c>
      <c r="N3133" t="s">
        <v>41</v>
      </c>
    </row>
    <row r="3134" spans="1:14" x14ac:dyDescent="0.3">
      <c r="A3134">
        <v>3133</v>
      </c>
      <c r="B3134" t="s">
        <v>31</v>
      </c>
      <c r="C3134" t="s">
        <v>410</v>
      </c>
      <c r="D3134" t="s">
        <v>101</v>
      </c>
      <c r="E3134" t="s">
        <v>328</v>
      </c>
      <c r="F3134" t="s">
        <v>18</v>
      </c>
      <c r="G3134">
        <v>189.19</v>
      </c>
      <c r="H3134">
        <v>1</v>
      </c>
      <c r="I3134">
        <v>0</v>
      </c>
      <c r="J3134" t="s">
        <v>35</v>
      </c>
      <c r="K3134" t="s">
        <v>66</v>
      </c>
      <c r="L3134" t="s">
        <v>21</v>
      </c>
      <c r="M3134" t="s">
        <v>36</v>
      </c>
      <c r="N3134" t="s">
        <v>41</v>
      </c>
    </row>
    <row r="3135" spans="1:14" x14ac:dyDescent="0.3">
      <c r="A3135">
        <v>3134</v>
      </c>
      <c r="B3135" t="s">
        <v>31</v>
      </c>
      <c r="C3135" t="s">
        <v>367</v>
      </c>
      <c r="D3135" t="s">
        <v>263</v>
      </c>
      <c r="E3135" t="s">
        <v>258</v>
      </c>
      <c r="F3135" t="s">
        <v>18</v>
      </c>
      <c r="G3135">
        <v>183.87</v>
      </c>
      <c r="H3135">
        <v>2</v>
      </c>
      <c r="I3135">
        <v>0</v>
      </c>
      <c r="J3135" t="s">
        <v>19</v>
      </c>
      <c r="K3135" t="s">
        <v>20</v>
      </c>
      <c r="L3135" t="s">
        <v>60</v>
      </c>
      <c r="M3135" t="s">
        <v>36</v>
      </c>
      <c r="N3135" t="s">
        <v>41</v>
      </c>
    </row>
    <row r="3136" spans="1:14" x14ac:dyDescent="0.3">
      <c r="A3136">
        <v>3135</v>
      </c>
      <c r="B3136" t="s">
        <v>50</v>
      </c>
      <c r="C3136" t="s">
        <v>411</v>
      </c>
      <c r="D3136" t="s">
        <v>152</v>
      </c>
      <c r="E3136" t="s">
        <v>456</v>
      </c>
      <c r="F3136" t="s">
        <v>49</v>
      </c>
      <c r="G3136">
        <v>118.01</v>
      </c>
      <c r="H3136">
        <v>1</v>
      </c>
      <c r="I3136">
        <v>1</v>
      </c>
      <c r="J3136" t="s">
        <v>28</v>
      </c>
      <c r="K3136" t="s">
        <v>66</v>
      </c>
      <c r="L3136" t="s">
        <v>21</v>
      </c>
      <c r="M3136" t="s">
        <v>36</v>
      </c>
      <c r="N3136" t="s">
        <v>41</v>
      </c>
    </row>
    <row r="3137" spans="1:14" x14ac:dyDescent="0.3">
      <c r="A3137">
        <v>3136</v>
      </c>
      <c r="B3137" t="s">
        <v>14</v>
      </c>
      <c r="C3137" t="s">
        <v>220</v>
      </c>
      <c r="D3137" t="s">
        <v>174</v>
      </c>
      <c r="E3137" t="s">
        <v>266</v>
      </c>
      <c r="F3137" t="s">
        <v>27</v>
      </c>
      <c r="G3137">
        <v>161.91999999999999</v>
      </c>
      <c r="H3137">
        <v>1</v>
      </c>
      <c r="I3137">
        <v>0</v>
      </c>
      <c r="J3137" t="s">
        <v>55</v>
      </c>
      <c r="K3137" t="s">
        <v>99</v>
      </c>
      <c r="L3137" t="s">
        <v>56</v>
      </c>
      <c r="M3137" t="s">
        <v>36</v>
      </c>
      <c r="N3137" t="s">
        <v>41</v>
      </c>
    </row>
    <row r="3138" spans="1:14" x14ac:dyDescent="0.3">
      <c r="A3138">
        <v>3137</v>
      </c>
      <c r="B3138" t="s">
        <v>50</v>
      </c>
      <c r="C3138" t="s">
        <v>153</v>
      </c>
      <c r="D3138" t="s">
        <v>435</v>
      </c>
      <c r="E3138" t="s">
        <v>412</v>
      </c>
      <c r="F3138" t="s">
        <v>49</v>
      </c>
      <c r="G3138">
        <v>158.13</v>
      </c>
      <c r="H3138">
        <v>1</v>
      </c>
      <c r="I3138">
        <v>0</v>
      </c>
      <c r="J3138" t="s">
        <v>28</v>
      </c>
      <c r="K3138" t="s">
        <v>20</v>
      </c>
      <c r="L3138" t="s">
        <v>21</v>
      </c>
      <c r="M3138" t="s">
        <v>36</v>
      </c>
      <c r="N3138" t="s">
        <v>23</v>
      </c>
    </row>
    <row r="3139" spans="1:14" x14ac:dyDescent="0.3">
      <c r="A3139">
        <v>3138</v>
      </c>
      <c r="B3139" t="s">
        <v>50</v>
      </c>
      <c r="C3139" t="s">
        <v>405</v>
      </c>
      <c r="D3139" t="s">
        <v>328</v>
      </c>
      <c r="E3139" t="s">
        <v>76</v>
      </c>
      <c r="F3139" t="s">
        <v>49</v>
      </c>
      <c r="G3139">
        <v>159.32</v>
      </c>
      <c r="H3139">
        <v>2</v>
      </c>
      <c r="I3139">
        <v>1</v>
      </c>
      <c r="J3139" t="s">
        <v>19</v>
      </c>
      <c r="K3139" t="s">
        <v>66</v>
      </c>
      <c r="L3139" t="s">
        <v>56</v>
      </c>
      <c r="M3139" t="s">
        <v>36</v>
      </c>
      <c r="N3139" t="s">
        <v>41</v>
      </c>
    </row>
    <row r="3140" spans="1:14" x14ac:dyDescent="0.3">
      <c r="A3140">
        <v>3139</v>
      </c>
      <c r="B3140" t="s">
        <v>50</v>
      </c>
      <c r="C3140" t="s">
        <v>310</v>
      </c>
      <c r="D3140" t="s">
        <v>57</v>
      </c>
      <c r="E3140" t="s">
        <v>233</v>
      </c>
      <c r="F3140" t="s">
        <v>18</v>
      </c>
      <c r="G3140">
        <v>318.92</v>
      </c>
      <c r="H3140">
        <v>2</v>
      </c>
      <c r="I3140">
        <v>1</v>
      </c>
      <c r="J3140" t="s">
        <v>35</v>
      </c>
      <c r="K3140" t="s">
        <v>99</v>
      </c>
      <c r="L3140" t="s">
        <v>60</v>
      </c>
      <c r="M3140" t="s">
        <v>36</v>
      </c>
      <c r="N3140" t="s">
        <v>45</v>
      </c>
    </row>
    <row r="3141" spans="1:14" x14ac:dyDescent="0.3">
      <c r="A3141">
        <v>3140</v>
      </c>
      <c r="B3141" t="s">
        <v>31</v>
      </c>
      <c r="C3141" t="s">
        <v>387</v>
      </c>
      <c r="D3141" t="s">
        <v>202</v>
      </c>
      <c r="E3141" t="s">
        <v>68</v>
      </c>
      <c r="F3141" t="s">
        <v>18</v>
      </c>
      <c r="G3141">
        <v>198.99</v>
      </c>
      <c r="H3141">
        <v>2</v>
      </c>
      <c r="I3141">
        <v>0</v>
      </c>
      <c r="J3141" t="s">
        <v>35</v>
      </c>
      <c r="K3141" t="s">
        <v>20</v>
      </c>
      <c r="L3141" t="s">
        <v>60</v>
      </c>
      <c r="M3141" t="s">
        <v>36</v>
      </c>
      <c r="N3141" t="s">
        <v>41</v>
      </c>
    </row>
    <row r="3142" spans="1:14" x14ac:dyDescent="0.3">
      <c r="A3142">
        <v>3141</v>
      </c>
      <c r="B3142" t="s">
        <v>14</v>
      </c>
      <c r="C3142" t="s">
        <v>349</v>
      </c>
      <c r="D3142" t="s">
        <v>195</v>
      </c>
      <c r="E3142" t="s">
        <v>244</v>
      </c>
      <c r="F3142" t="s">
        <v>49</v>
      </c>
      <c r="G3142">
        <v>119.78</v>
      </c>
      <c r="H3142">
        <v>2</v>
      </c>
      <c r="I3142">
        <v>0</v>
      </c>
      <c r="J3142" t="s">
        <v>35</v>
      </c>
      <c r="K3142" t="s">
        <v>44</v>
      </c>
      <c r="L3142" t="s">
        <v>56</v>
      </c>
      <c r="M3142" t="s">
        <v>36</v>
      </c>
      <c r="N3142" t="s">
        <v>41</v>
      </c>
    </row>
    <row r="3143" spans="1:14" x14ac:dyDescent="0.3">
      <c r="A3143">
        <v>3142</v>
      </c>
      <c r="B3143" t="s">
        <v>50</v>
      </c>
      <c r="C3143" t="s">
        <v>108</v>
      </c>
      <c r="D3143" t="s">
        <v>319</v>
      </c>
      <c r="E3143" t="s">
        <v>324</v>
      </c>
      <c r="F3143" t="s">
        <v>18</v>
      </c>
      <c r="G3143">
        <v>252.71</v>
      </c>
      <c r="H3143">
        <v>2</v>
      </c>
      <c r="I3143">
        <v>1</v>
      </c>
      <c r="J3143" t="s">
        <v>94</v>
      </c>
      <c r="K3143" t="s">
        <v>29</v>
      </c>
      <c r="L3143" t="s">
        <v>60</v>
      </c>
      <c r="M3143" t="s">
        <v>22</v>
      </c>
      <c r="N3143" t="s">
        <v>41</v>
      </c>
    </row>
    <row r="3144" spans="1:14" x14ac:dyDescent="0.3">
      <c r="A3144">
        <v>3143</v>
      </c>
      <c r="B3144" t="s">
        <v>50</v>
      </c>
      <c r="C3144" t="s">
        <v>205</v>
      </c>
      <c r="D3144" t="s">
        <v>211</v>
      </c>
      <c r="E3144" t="s">
        <v>480</v>
      </c>
      <c r="F3144" t="s">
        <v>27</v>
      </c>
      <c r="G3144">
        <v>182.88</v>
      </c>
      <c r="H3144">
        <v>1</v>
      </c>
      <c r="I3144">
        <v>1</v>
      </c>
      <c r="J3144" t="s">
        <v>55</v>
      </c>
      <c r="K3144" t="s">
        <v>20</v>
      </c>
      <c r="L3144" t="s">
        <v>60</v>
      </c>
      <c r="M3144" t="s">
        <v>22</v>
      </c>
      <c r="N3144" t="s">
        <v>41</v>
      </c>
    </row>
    <row r="3145" spans="1:14" x14ac:dyDescent="0.3">
      <c r="A3145">
        <v>3144</v>
      </c>
      <c r="B3145" t="s">
        <v>37</v>
      </c>
      <c r="C3145" t="s">
        <v>263</v>
      </c>
      <c r="D3145" t="s">
        <v>371</v>
      </c>
      <c r="E3145" t="s">
        <v>134</v>
      </c>
      <c r="F3145" t="s">
        <v>54</v>
      </c>
      <c r="G3145">
        <v>546.94000000000005</v>
      </c>
      <c r="H3145">
        <v>1</v>
      </c>
      <c r="I3145">
        <v>0</v>
      </c>
      <c r="J3145" t="s">
        <v>19</v>
      </c>
      <c r="K3145" t="s">
        <v>66</v>
      </c>
      <c r="L3145" t="s">
        <v>56</v>
      </c>
      <c r="M3145" t="s">
        <v>36</v>
      </c>
      <c r="N3145" t="s">
        <v>30</v>
      </c>
    </row>
    <row r="3146" spans="1:14" x14ac:dyDescent="0.3">
      <c r="A3146">
        <v>3145</v>
      </c>
      <c r="B3146" t="s">
        <v>31</v>
      </c>
      <c r="C3146" t="s">
        <v>82</v>
      </c>
      <c r="D3146" t="s">
        <v>380</v>
      </c>
      <c r="E3146" t="s">
        <v>327</v>
      </c>
      <c r="F3146" t="s">
        <v>18</v>
      </c>
      <c r="G3146">
        <v>226.15</v>
      </c>
      <c r="H3146">
        <v>1</v>
      </c>
      <c r="I3146">
        <v>0</v>
      </c>
      <c r="J3146" t="s">
        <v>55</v>
      </c>
      <c r="K3146" t="s">
        <v>44</v>
      </c>
      <c r="L3146" t="s">
        <v>21</v>
      </c>
      <c r="M3146" t="s">
        <v>36</v>
      </c>
      <c r="N3146" t="s">
        <v>23</v>
      </c>
    </row>
    <row r="3147" spans="1:14" x14ac:dyDescent="0.3">
      <c r="A3147">
        <v>3146</v>
      </c>
      <c r="B3147" t="s">
        <v>14</v>
      </c>
      <c r="C3147" t="s">
        <v>378</v>
      </c>
      <c r="D3147" t="s">
        <v>272</v>
      </c>
      <c r="E3147" t="s">
        <v>246</v>
      </c>
      <c r="F3147" t="s">
        <v>18</v>
      </c>
      <c r="G3147">
        <v>213.48</v>
      </c>
      <c r="H3147">
        <v>1</v>
      </c>
      <c r="I3147">
        <v>1</v>
      </c>
      <c r="J3147" t="s">
        <v>55</v>
      </c>
      <c r="K3147" t="s">
        <v>29</v>
      </c>
      <c r="L3147" t="s">
        <v>60</v>
      </c>
      <c r="M3147" t="s">
        <v>36</v>
      </c>
      <c r="N3147" t="s">
        <v>95</v>
      </c>
    </row>
    <row r="3148" spans="1:14" x14ac:dyDescent="0.3">
      <c r="A3148">
        <v>3147</v>
      </c>
      <c r="B3148" t="s">
        <v>50</v>
      </c>
      <c r="C3148" t="s">
        <v>337</v>
      </c>
      <c r="D3148" t="s">
        <v>107</v>
      </c>
      <c r="E3148" t="s">
        <v>280</v>
      </c>
      <c r="F3148" t="s">
        <v>27</v>
      </c>
      <c r="G3148">
        <v>179.17</v>
      </c>
      <c r="H3148">
        <v>2</v>
      </c>
      <c r="I3148">
        <v>3</v>
      </c>
      <c r="J3148" t="s">
        <v>19</v>
      </c>
      <c r="K3148" t="s">
        <v>44</v>
      </c>
      <c r="L3148" t="s">
        <v>21</v>
      </c>
      <c r="M3148" t="s">
        <v>22</v>
      </c>
      <c r="N3148" t="s">
        <v>41</v>
      </c>
    </row>
    <row r="3149" spans="1:14" x14ac:dyDescent="0.3">
      <c r="A3149">
        <v>3148</v>
      </c>
      <c r="B3149" t="s">
        <v>37</v>
      </c>
      <c r="C3149" t="s">
        <v>311</v>
      </c>
      <c r="D3149" t="s">
        <v>312</v>
      </c>
      <c r="E3149" t="s">
        <v>81</v>
      </c>
      <c r="F3149" t="s">
        <v>54</v>
      </c>
      <c r="G3149">
        <v>525.84</v>
      </c>
      <c r="H3149">
        <v>3</v>
      </c>
      <c r="I3149">
        <v>0</v>
      </c>
      <c r="J3149" t="s">
        <v>94</v>
      </c>
      <c r="K3149" t="s">
        <v>20</v>
      </c>
      <c r="L3149" t="s">
        <v>56</v>
      </c>
      <c r="M3149" t="s">
        <v>22</v>
      </c>
      <c r="N3149" t="s">
        <v>45</v>
      </c>
    </row>
    <row r="3150" spans="1:14" x14ac:dyDescent="0.3">
      <c r="A3150">
        <v>3149</v>
      </c>
      <c r="B3150" t="s">
        <v>37</v>
      </c>
      <c r="C3150" t="s">
        <v>423</v>
      </c>
      <c r="D3150" t="s">
        <v>347</v>
      </c>
      <c r="E3150" t="s">
        <v>326</v>
      </c>
      <c r="F3150" t="s">
        <v>49</v>
      </c>
      <c r="G3150">
        <v>145.86000000000001</v>
      </c>
      <c r="H3150">
        <v>1</v>
      </c>
      <c r="I3150">
        <v>2</v>
      </c>
      <c r="J3150" t="s">
        <v>19</v>
      </c>
      <c r="K3150" t="s">
        <v>29</v>
      </c>
      <c r="L3150" t="s">
        <v>56</v>
      </c>
      <c r="M3150" t="s">
        <v>36</v>
      </c>
      <c r="N3150" t="s">
        <v>95</v>
      </c>
    </row>
    <row r="3151" spans="1:14" x14ac:dyDescent="0.3">
      <c r="A3151">
        <v>3150</v>
      </c>
      <c r="B3151" t="s">
        <v>14</v>
      </c>
      <c r="C3151" t="s">
        <v>424</v>
      </c>
      <c r="D3151" t="s">
        <v>102</v>
      </c>
      <c r="E3151" t="s">
        <v>269</v>
      </c>
      <c r="F3151" t="s">
        <v>49</v>
      </c>
      <c r="G3151">
        <v>94.35</v>
      </c>
      <c r="H3151">
        <v>1</v>
      </c>
      <c r="I3151">
        <v>2</v>
      </c>
      <c r="J3151" t="s">
        <v>28</v>
      </c>
      <c r="K3151" t="s">
        <v>66</v>
      </c>
      <c r="L3151" t="s">
        <v>70</v>
      </c>
      <c r="M3151" t="s">
        <v>36</v>
      </c>
      <c r="N3151" t="s">
        <v>41</v>
      </c>
    </row>
    <row r="3152" spans="1:14" x14ac:dyDescent="0.3">
      <c r="A3152">
        <v>3151</v>
      </c>
      <c r="B3152" t="s">
        <v>14</v>
      </c>
      <c r="C3152" t="s">
        <v>360</v>
      </c>
      <c r="D3152" t="s">
        <v>270</v>
      </c>
      <c r="E3152" t="s">
        <v>348</v>
      </c>
      <c r="F3152" t="s">
        <v>27</v>
      </c>
      <c r="G3152">
        <v>140.78</v>
      </c>
      <c r="H3152">
        <v>2</v>
      </c>
      <c r="I3152">
        <v>1</v>
      </c>
      <c r="J3152" t="s">
        <v>28</v>
      </c>
      <c r="K3152" t="s">
        <v>20</v>
      </c>
      <c r="L3152" t="s">
        <v>21</v>
      </c>
      <c r="M3152" t="s">
        <v>22</v>
      </c>
      <c r="N3152" t="s">
        <v>41</v>
      </c>
    </row>
    <row r="3153" spans="1:14" x14ac:dyDescent="0.3">
      <c r="A3153">
        <v>3152</v>
      </c>
      <c r="B3153" t="s">
        <v>37</v>
      </c>
      <c r="C3153" t="s">
        <v>245</v>
      </c>
      <c r="D3153" t="s">
        <v>451</v>
      </c>
      <c r="E3153" t="s">
        <v>429</v>
      </c>
      <c r="F3153" t="s">
        <v>18</v>
      </c>
      <c r="G3153">
        <v>270.47000000000003</v>
      </c>
      <c r="H3153">
        <v>2</v>
      </c>
      <c r="I3153">
        <v>1</v>
      </c>
      <c r="J3153" t="s">
        <v>35</v>
      </c>
      <c r="K3153" t="s">
        <v>66</v>
      </c>
      <c r="L3153" t="s">
        <v>21</v>
      </c>
      <c r="M3153" t="s">
        <v>36</v>
      </c>
      <c r="N3153" t="s">
        <v>41</v>
      </c>
    </row>
    <row r="3154" spans="1:14" x14ac:dyDescent="0.3">
      <c r="A3154">
        <v>3153</v>
      </c>
      <c r="B3154" t="s">
        <v>50</v>
      </c>
      <c r="C3154" t="s">
        <v>300</v>
      </c>
      <c r="D3154" t="s">
        <v>388</v>
      </c>
      <c r="E3154" t="s">
        <v>136</v>
      </c>
      <c r="F3154" t="s">
        <v>27</v>
      </c>
      <c r="G3154">
        <v>233.71</v>
      </c>
      <c r="H3154">
        <v>3</v>
      </c>
      <c r="I3154">
        <v>0</v>
      </c>
      <c r="J3154" t="s">
        <v>55</v>
      </c>
      <c r="K3154" t="s">
        <v>66</v>
      </c>
      <c r="L3154" t="s">
        <v>60</v>
      </c>
      <c r="M3154" t="s">
        <v>36</v>
      </c>
      <c r="N3154" t="s">
        <v>95</v>
      </c>
    </row>
    <row r="3155" spans="1:14" x14ac:dyDescent="0.3">
      <c r="A3155">
        <v>3154</v>
      </c>
      <c r="B3155" t="s">
        <v>37</v>
      </c>
      <c r="C3155" t="s">
        <v>90</v>
      </c>
      <c r="D3155" t="s">
        <v>245</v>
      </c>
      <c r="E3155" t="s">
        <v>216</v>
      </c>
      <c r="F3155" t="s">
        <v>18</v>
      </c>
      <c r="G3155">
        <v>286.26</v>
      </c>
      <c r="H3155">
        <v>2</v>
      </c>
      <c r="I3155">
        <v>0</v>
      </c>
      <c r="J3155" t="s">
        <v>55</v>
      </c>
      <c r="K3155" t="s">
        <v>29</v>
      </c>
      <c r="L3155" t="s">
        <v>21</v>
      </c>
      <c r="M3155" t="s">
        <v>36</v>
      </c>
      <c r="N3155" t="s">
        <v>45</v>
      </c>
    </row>
    <row r="3156" spans="1:14" x14ac:dyDescent="0.3">
      <c r="A3156">
        <v>3155</v>
      </c>
      <c r="B3156" t="s">
        <v>31</v>
      </c>
      <c r="C3156" t="s">
        <v>33</v>
      </c>
      <c r="D3156" t="s">
        <v>299</v>
      </c>
      <c r="E3156" t="s">
        <v>379</v>
      </c>
      <c r="F3156" t="s">
        <v>49</v>
      </c>
      <c r="G3156">
        <v>67.48</v>
      </c>
      <c r="H3156">
        <v>1</v>
      </c>
      <c r="I3156">
        <v>0</v>
      </c>
      <c r="J3156" t="s">
        <v>28</v>
      </c>
      <c r="K3156" t="s">
        <v>44</v>
      </c>
      <c r="L3156" t="s">
        <v>21</v>
      </c>
      <c r="M3156" t="s">
        <v>36</v>
      </c>
      <c r="N3156" t="s">
        <v>45</v>
      </c>
    </row>
    <row r="3157" spans="1:14" x14ac:dyDescent="0.3">
      <c r="A3157">
        <v>3156</v>
      </c>
      <c r="B3157" t="s">
        <v>31</v>
      </c>
      <c r="C3157" t="s">
        <v>415</v>
      </c>
      <c r="D3157" t="s">
        <v>360</v>
      </c>
      <c r="E3157" t="s">
        <v>372</v>
      </c>
      <c r="F3157" t="s">
        <v>49</v>
      </c>
      <c r="G3157">
        <v>82.14</v>
      </c>
      <c r="H3157">
        <v>1</v>
      </c>
      <c r="I3157">
        <v>1</v>
      </c>
      <c r="J3157" t="s">
        <v>55</v>
      </c>
      <c r="K3157" t="s">
        <v>66</v>
      </c>
      <c r="L3157" t="s">
        <v>56</v>
      </c>
      <c r="M3157" t="s">
        <v>22</v>
      </c>
      <c r="N3157" t="s">
        <v>41</v>
      </c>
    </row>
    <row r="3158" spans="1:14" x14ac:dyDescent="0.3">
      <c r="A3158">
        <v>3157</v>
      </c>
      <c r="B3158" t="s">
        <v>14</v>
      </c>
      <c r="C3158" t="s">
        <v>231</v>
      </c>
      <c r="D3158" t="s">
        <v>139</v>
      </c>
      <c r="E3158" t="s">
        <v>102</v>
      </c>
      <c r="F3158" t="s">
        <v>18</v>
      </c>
      <c r="G3158">
        <v>232.51</v>
      </c>
      <c r="H3158">
        <v>1</v>
      </c>
      <c r="I3158">
        <v>2</v>
      </c>
      <c r="J3158" t="s">
        <v>28</v>
      </c>
      <c r="K3158" t="s">
        <v>99</v>
      </c>
      <c r="L3158" t="s">
        <v>21</v>
      </c>
      <c r="M3158" t="s">
        <v>36</v>
      </c>
      <c r="N3158" t="s">
        <v>41</v>
      </c>
    </row>
    <row r="3159" spans="1:14" x14ac:dyDescent="0.3">
      <c r="A3159">
        <v>3158</v>
      </c>
      <c r="B3159" t="s">
        <v>37</v>
      </c>
      <c r="C3159" t="s">
        <v>78</v>
      </c>
      <c r="D3159" t="s">
        <v>154</v>
      </c>
      <c r="E3159" t="s">
        <v>43</v>
      </c>
      <c r="F3159" t="s">
        <v>18</v>
      </c>
      <c r="G3159">
        <v>284.43</v>
      </c>
      <c r="H3159">
        <v>1</v>
      </c>
      <c r="I3159">
        <v>2</v>
      </c>
      <c r="J3159" t="s">
        <v>35</v>
      </c>
      <c r="K3159" t="s">
        <v>20</v>
      </c>
      <c r="L3159" t="s">
        <v>21</v>
      </c>
      <c r="M3159" t="s">
        <v>36</v>
      </c>
      <c r="N3159" t="s">
        <v>23</v>
      </c>
    </row>
    <row r="3160" spans="1:14" x14ac:dyDescent="0.3">
      <c r="A3160">
        <v>3159</v>
      </c>
      <c r="B3160" t="s">
        <v>37</v>
      </c>
      <c r="C3160" t="s">
        <v>337</v>
      </c>
      <c r="D3160" t="s">
        <v>107</v>
      </c>
      <c r="E3160" t="s">
        <v>392</v>
      </c>
      <c r="F3160" t="s">
        <v>49</v>
      </c>
      <c r="G3160">
        <v>125.52</v>
      </c>
      <c r="H3160">
        <v>1</v>
      </c>
      <c r="I3160">
        <v>0</v>
      </c>
      <c r="J3160" t="s">
        <v>28</v>
      </c>
      <c r="K3160" t="s">
        <v>29</v>
      </c>
      <c r="L3160" t="s">
        <v>56</v>
      </c>
      <c r="M3160" t="s">
        <v>22</v>
      </c>
      <c r="N3160" t="s">
        <v>41</v>
      </c>
    </row>
    <row r="3161" spans="1:14" x14ac:dyDescent="0.3">
      <c r="A3161">
        <v>3160</v>
      </c>
      <c r="B3161" t="s">
        <v>37</v>
      </c>
      <c r="C3161" t="s">
        <v>92</v>
      </c>
      <c r="D3161" t="s">
        <v>320</v>
      </c>
      <c r="E3161" t="s">
        <v>426</v>
      </c>
      <c r="F3161" t="s">
        <v>54</v>
      </c>
      <c r="G3161">
        <v>512.6</v>
      </c>
      <c r="H3161">
        <v>3</v>
      </c>
      <c r="I3161">
        <v>3</v>
      </c>
      <c r="J3161" t="s">
        <v>35</v>
      </c>
      <c r="K3161" t="s">
        <v>99</v>
      </c>
      <c r="L3161" t="s">
        <v>56</v>
      </c>
      <c r="M3161" t="s">
        <v>22</v>
      </c>
      <c r="N3161" t="s">
        <v>41</v>
      </c>
    </row>
    <row r="3162" spans="1:14" x14ac:dyDescent="0.3">
      <c r="A3162">
        <v>3161</v>
      </c>
      <c r="B3162" t="s">
        <v>37</v>
      </c>
      <c r="C3162" t="s">
        <v>193</v>
      </c>
      <c r="D3162" t="s">
        <v>367</v>
      </c>
      <c r="E3162" t="s">
        <v>176</v>
      </c>
      <c r="F3162" t="s">
        <v>49</v>
      </c>
      <c r="G3162">
        <v>105.39</v>
      </c>
      <c r="H3162">
        <v>1</v>
      </c>
      <c r="I3162">
        <v>0</v>
      </c>
      <c r="J3162" t="s">
        <v>19</v>
      </c>
      <c r="K3162" t="s">
        <v>29</v>
      </c>
      <c r="L3162" t="s">
        <v>21</v>
      </c>
      <c r="M3162" t="s">
        <v>36</v>
      </c>
      <c r="N3162" t="s">
        <v>45</v>
      </c>
    </row>
    <row r="3163" spans="1:14" x14ac:dyDescent="0.3">
      <c r="A3163">
        <v>3162</v>
      </c>
      <c r="B3163" t="s">
        <v>31</v>
      </c>
      <c r="C3163" t="s">
        <v>168</v>
      </c>
      <c r="D3163" t="s">
        <v>96</v>
      </c>
      <c r="E3163" t="s">
        <v>314</v>
      </c>
      <c r="F3163" t="s">
        <v>27</v>
      </c>
      <c r="G3163">
        <v>136.11000000000001</v>
      </c>
      <c r="H3163">
        <v>1</v>
      </c>
      <c r="I3163">
        <v>0</v>
      </c>
      <c r="J3163" t="s">
        <v>35</v>
      </c>
      <c r="K3163" t="s">
        <v>66</v>
      </c>
      <c r="L3163" t="s">
        <v>21</v>
      </c>
      <c r="M3163" t="s">
        <v>36</v>
      </c>
      <c r="N3163" t="s">
        <v>95</v>
      </c>
    </row>
    <row r="3164" spans="1:14" x14ac:dyDescent="0.3">
      <c r="A3164">
        <v>3163</v>
      </c>
      <c r="B3164" t="s">
        <v>50</v>
      </c>
      <c r="C3164" t="s">
        <v>442</v>
      </c>
      <c r="D3164" t="s">
        <v>422</v>
      </c>
      <c r="E3164" t="s">
        <v>92</v>
      </c>
      <c r="F3164" t="s">
        <v>18</v>
      </c>
      <c r="G3164">
        <v>232.37</v>
      </c>
      <c r="H3164">
        <v>3</v>
      </c>
      <c r="I3164">
        <v>0</v>
      </c>
      <c r="J3164" t="s">
        <v>19</v>
      </c>
      <c r="K3164" t="s">
        <v>29</v>
      </c>
      <c r="L3164" t="s">
        <v>21</v>
      </c>
      <c r="M3164" t="s">
        <v>36</v>
      </c>
      <c r="N3164" t="s">
        <v>30</v>
      </c>
    </row>
    <row r="3165" spans="1:14" x14ac:dyDescent="0.3">
      <c r="A3165">
        <v>3164</v>
      </c>
      <c r="B3165" t="s">
        <v>37</v>
      </c>
      <c r="C3165" t="s">
        <v>207</v>
      </c>
      <c r="D3165" t="s">
        <v>405</v>
      </c>
      <c r="E3165" t="s">
        <v>428</v>
      </c>
      <c r="F3165" t="s">
        <v>49</v>
      </c>
      <c r="G3165">
        <v>127.32</v>
      </c>
      <c r="H3165">
        <v>3</v>
      </c>
      <c r="I3165">
        <v>0</v>
      </c>
      <c r="J3165" t="s">
        <v>55</v>
      </c>
      <c r="K3165" t="s">
        <v>20</v>
      </c>
      <c r="L3165" t="s">
        <v>60</v>
      </c>
      <c r="M3165" t="s">
        <v>36</v>
      </c>
      <c r="N3165" t="s">
        <v>45</v>
      </c>
    </row>
    <row r="3166" spans="1:14" x14ac:dyDescent="0.3">
      <c r="A3166">
        <v>3165</v>
      </c>
      <c r="B3166" t="s">
        <v>50</v>
      </c>
      <c r="C3166" t="s">
        <v>412</v>
      </c>
      <c r="D3166" t="s">
        <v>257</v>
      </c>
      <c r="E3166" t="s">
        <v>93</v>
      </c>
      <c r="F3166" t="s">
        <v>18</v>
      </c>
      <c r="G3166">
        <v>301.67</v>
      </c>
      <c r="H3166">
        <v>1</v>
      </c>
      <c r="I3166">
        <v>0</v>
      </c>
      <c r="J3166" t="s">
        <v>94</v>
      </c>
      <c r="K3166" t="s">
        <v>29</v>
      </c>
      <c r="L3166" t="s">
        <v>56</v>
      </c>
      <c r="M3166" t="s">
        <v>22</v>
      </c>
      <c r="N3166" t="s">
        <v>23</v>
      </c>
    </row>
    <row r="3167" spans="1:14" x14ac:dyDescent="0.3">
      <c r="A3167">
        <v>3166</v>
      </c>
      <c r="B3167" t="s">
        <v>31</v>
      </c>
      <c r="C3167" t="s">
        <v>92</v>
      </c>
      <c r="D3167" t="s">
        <v>158</v>
      </c>
      <c r="E3167" t="s">
        <v>26</v>
      </c>
      <c r="F3167" t="s">
        <v>18</v>
      </c>
      <c r="G3167">
        <v>208.59</v>
      </c>
      <c r="H3167">
        <v>1</v>
      </c>
      <c r="I3167">
        <v>2</v>
      </c>
      <c r="J3167" t="s">
        <v>55</v>
      </c>
      <c r="K3167" t="s">
        <v>66</v>
      </c>
      <c r="L3167" t="s">
        <v>21</v>
      </c>
      <c r="M3167" t="s">
        <v>22</v>
      </c>
      <c r="N3167" t="s">
        <v>45</v>
      </c>
    </row>
    <row r="3168" spans="1:14" x14ac:dyDescent="0.3">
      <c r="A3168">
        <v>3167</v>
      </c>
      <c r="B3168" t="s">
        <v>37</v>
      </c>
      <c r="C3168" t="s">
        <v>267</v>
      </c>
      <c r="D3168" t="s">
        <v>217</v>
      </c>
      <c r="E3168" t="s">
        <v>64</v>
      </c>
      <c r="F3168" t="s">
        <v>27</v>
      </c>
      <c r="G3168">
        <v>171.67</v>
      </c>
      <c r="H3168">
        <v>3</v>
      </c>
      <c r="I3168">
        <v>0</v>
      </c>
      <c r="J3168" t="s">
        <v>94</v>
      </c>
      <c r="K3168" t="s">
        <v>29</v>
      </c>
      <c r="L3168" t="s">
        <v>21</v>
      </c>
      <c r="M3168" t="s">
        <v>36</v>
      </c>
      <c r="N3168" t="s">
        <v>45</v>
      </c>
    </row>
    <row r="3169" spans="1:14" x14ac:dyDescent="0.3">
      <c r="A3169">
        <v>3168</v>
      </c>
      <c r="B3169" t="s">
        <v>37</v>
      </c>
      <c r="C3169" t="s">
        <v>189</v>
      </c>
      <c r="D3169" t="s">
        <v>301</v>
      </c>
      <c r="E3169" t="s">
        <v>58</v>
      </c>
      <c r="F3169" t="s">
        <v>27</v>
      </c>
      <c r="G3169">
        <v>137.30000000000001</v>
      </c>
      <c r="H3169">
        <v>4</v>
      </c>
      <c r="I3169">
        <v>0</v>
      </c>
      <c r="J3169" t="s">
        <v>55</v>
      </c>
      <c r="K3169" t="s">
        <v>29</v>
      </c>
      <c r="L3169" t="s">
        <v>21</v>
      </c>
      <c r="M3169" t="s">
        <v>36</v>
      </c>
      <c r="N3169" t="s">
        <v>41</v>
      </c>
    </row>
    <row r="3170" spans="1:14" x14ac:dyDescent="0.3">
      <c r="A3170">
        <v>3169</v>
      </c>
      <c r="B3170" t="s">
        <v>14</v>
      </c>
      <c r="C3170" t="s">
        <v>356</v>
      </c>
      <c r="D3170" t="s">
        <v>401</v>
      </c>
      <c r="E3170" t="s">
        <v>181</v>
      </c>
      <c r="F3170" t="s">
        <v>49</v>
      </c>
      <c r="G3170">
        <v>70.150000000000006</v>
      </c>
      <c r="H3170">
        <v>4</v>
      </c>
      <c r="I3170">
        <v>0</v>
      </c>
      <c r="J3170" t="s">
        <v>94</v>
      </c>
      <c r="K3170" t="s">
        <v>29</v>
      </c>
      <c r="L3170" t="s">
        <v>21</v>
      </c>
      <c r="M3170" t="s">
        <v>22</v>
      </c>
      <c r="N3170" t="s">
        <v>41</v>
      </c>
    </row>
    <row r="3171" spans="1:14" x14ac:dyDescent="0.3">
      <c r="A3171">
        <v>3170</v>
      </c>
      <c r="B3171" t="s">
        <v>50</v>
      </c>
      <c r="C3171" t="s">
        <v>265</v>
      </c>
      <c r="D3171" t="s">
        <v>191</v>
      </c>
      <c r="E3171" t="s">
        <v>272</v>
      </c>
      <c r="F3171" t="s">
        <v>49</v>
      </c>
      <c r="G3171">
        <v>132.85</v>
      </c>
      <c r="H3171">
        <v>1</v>
      </c>
      <c r="I3171">
        <v>0</v>
      </c>
      <c r="J3171" t="s">
        <v>28</v>
      </c>
      <c r="K3171" t="s">
        <v>66</v>
      </c>
      <c r="L3171" t="s">
        <v>21</v>
      </c>
      <c r="M3171" t="s">
        <v>22</v>
      </c>
      <c r="N3171" t="s">
        <v>23</v>
      </c>
    </row>
    <row r="3172" spans="1:14" x14ac:dyDescent="0.3">
      <c r="A3172">
        <v>3171</v>
      </c>
      <c r="B3172" t="s">
        <v>14</v>
      </c>
      <c r="C3172" t="s">
        <v>215</v>
      </c>
      <c r="D3172" t="s">
        <v>364</v>
      </c>
      <c r="E3172" t="s">
        <v>278</v>
      </c>
      <c r="F3172" t="s">
        <v>27</v>
      </c>
      <c r="G3172">
        <v>153.03</v>
      </c>
      <c r="H3172">
        <v>2</v>
      </c>
      <c r="I3172">
        <v>0</v>
      </c>
      <c r="J3172" t="s">
        <v>55</v>
      </c>
      <c r="K3172" t="s">
        <v>99</v>
      </c>
      <c r="L3172" t="s">
        <v>21</v>
      </c>
      <c r="M3172" t="s">
        <v>36</v>
      </c>
      <c r="N3172" t="s">
        <v>95</v>
      </c>
    </row>
    <row r="3173" spans="1:14" x14ac:dyDescent="0.3">
      <c r="A3173">
        <v>3172</v>
      </c>
      <c r="B3173" t="s">
        <v>37</v>
      </c>
      <c r="C3173" t="s">
        <v>443</v>
      </c>
      <c r="D3173" t="s">
        <v>301</v>
      </c>
      <c r="E3173" t="s">
        <v>313</v>
      </c>
      <c r="F3173" t="s">
        <v>49</v>
      </c>
      <c r="G3173">
        <v>130.87</v>
      </c>
      <c r="H3173">
        <v>3</v>
      </c>
      <c r="I3173">
        <v>2</v>
      </c>
      <c r="J3173" t="s">
        <v>19</v>
      </c>
      <c r="K3173" t="s">
        <v>29</v>
      </c>
      <c r="L3173" t="s">
        <v>21</v>
      </c>
      <c r="M3173" t="s">
        <v>22</v>
      </c>
      <c r="N3173" t="s">
        <v>45</v>
      </c>
    </row>
    <row r="3174" spans="1:14" x14ac:dyDescent="0.3">
      <c r="A3174">
        <v>3173</v>
      </c>
      <c r="B3174" t="s">
        <v>50</v>
      </c>
      <c r="C3174" t="s">
        <v>244</v>
      </c>
      <c r="D3174" t="s">
        <v>405</v>
      </c>
      <c r="E3174" t="s">
        <v>344</v>
      </c>
      <c r="F3174" t="s">
        <v>27</v>
      </c>
      <c r="G3174">
        <v>213.66</v>
      </c>
      <c r="H3174">
        <v>3</v>
      </c>
      <c r="I3174">
        <v>0</v>
      </c>
      <c r="J3174" t="s">
        <v>19</v>
      </c>
      <c r="K3174" t="s">
        <v>44</v>
      </c>
      <c r="L3174" t="s">
        <v>21</v>
      </c>
      <c r="M3174" t="s">
        <v>36</v>
      </c>
      <c r="N3174" t="s">
        <v>95</v>
      </c>
    </row>
    <row r="3175" spans="1:14" x14ac:dyDescent="0.3">
      <c r="A3175">
        <v>3174</v>
      </c>
      <c r="B3175" t="s">
        <v>37</v>
      </c>
      <c r="C3175" t="s">
        <v>212</v>
      </c>
      <c r="D3175" t="s">
        <v>58</v>
      </c>
      <c r="E3175" t="s">
        <v>400</v>
      </c>
      <c r="F3175" t="s">
        <v>27</v>
      </c>
      <c r="G3175">
        <v>140.62</v>
      </c>
      <c r="H3175">
        <v>2</v>
      </c>
      <c r="I3175">
        <v>0</v>
      </c>
      <c r="J3175" t="s">
        <v>55</v>
      </c>
      <c r="K3175" t="s">
        <v>66</v>
      </c>
      <c r="L3175" t="s">
        <v>21</v>
      </c>
      <c r="M3175" t="s">
        <v>36</v>
      </c>
      <c r="N3175" t="s">
        <v>23</v>
      </c>
    </row>
    <row r="3176" spans="1:14" x14ac:dyDescent="0.3">
      <c r="A3176">
        <v>3175</v>
      </c>
      <c r="B3176" t="s">
        <v>50</v>
      </c>
      <c r="C3176" t="s">
        <v>245</v>
      </c>
      <c r="D3176" t="s">
        <v>174</v>
      </c>
      <c r="E3176" t="s">
        <v>216</v>
      </c>
      <c r="F3176" t="s">
        <v>49</v>
      </c>
      <c r="G3176">
        <v>108.26</v>
      </c>
      <c r="H3176">
        <v>2</v>
      </c>
      <c r="I3176">
        <v>0</v>
      </c>
      <c r="J3176" t="s">
        <v>19</v>
      </c>
      <c r="K3176" t="s">
        <v>66</v>
      </c>
      <c r="L3176" t="s">
        <v>21</v>
      </c>
      <c r="M3176" t="s">
        <v>36</v>
      </c>
      <c r="N3176" t="s">
        <v>41</v>
      </c>
    </row>
    <row r="3177" spans="1:14" x14ac:dyDescent="0.3">
      <c r="A3177">
        <v>3176</v>
      </c>
      <c r="B3177" t="s">
        <v>37</v>
      </c>
      <c r="C3177" t="s">
        <v>283</v>
      </c>
      <c r="D3177" t="s">
        <v>344</v>
      </c>
      <c r="E3177" t="s">
        <v>144</v>
      </c>
      <c r="F3177" t="s">
        <v>27</v>
      </c>
      <c r="G3177">
        <v>195.01</v>
      </c>
      <c r="H3177">
        <v>1</v>
      </c>
      <c r="I3177">
        <v>1</v>
      </c>
      <c r="J3177" t="s">
        <v>55</v>
      </c>
      <c r="K3177" t="s">
        <v>99</v>
      </c>
      <c r="L3177" t="s">
        <v>56</v>
      </c>
      <c r="M3177" t="s">
        <v>36</v>
      </c>
      <c r="N3177" t="s">
        <v>41</v>
      </c>
    </row>
    <row r="3178" spans="1:14" x14ac:dyDescent="0.3">
      <c r="A3178">
        <v>3177</v>
      </c>
      <c r="B3178" t="s">
        <v>37</v>
      </c>
      <c r="C3178" t="s">
        <v>357</v>
      </c>
      <c r="D3178" t="s">
        <v>457</v>
      </c>
      <c r="E3178" t="s">
        <v>264</v>
      </c>
      <c r="F3178" t="s">
        <v>18</v>
      </c>
      <c r="G3178">
        <v>304.05</v>
      </c>
      <c r="H3178">
        <v>3</v>
      </c>
      <c r="I3178">
        <v>0</v>
      </c>
      <c r="J3178" t="s">
        <v>19</v>
      </c>
      <c r="K3178" t="s">
        <v>66</v>
      </c>
      <c r="L3178" t="s">
        <v>21</v>
      </c>
      <c r="M3178" t="s">
        <v>22</v>
      </c>
      <c r="N3178" t="s">
        <v>41</v>
      </c>
    </row>
    <row r="3179" spans="1:14" x14ac:dyDescent="0.3">
      <c r="A3179">
        <v>3178</v>
      </c>
      <c r="B3179" t="s">
        <v>37</v>
      </c>
      <c r="C3179" t="s">
        <v>254</v>
      </c>
      <c r="D3179" t="s">
        <v>46</v>
      </c>
      <c r="E3179" t="s">
        <v>420</v>
      </c>
      <c r="F3179" t="s">
        <v>49</v>
      </c>
      <c r="G3179">
        <v>131.46</v>
      </c>
      <c r="H3179">
        <v>3</v>
      </c>
      <c r="I3179">
        <v>0</v>
      </c>
      <c r="J3179" t="s">
        <v>94</v>
      </c>
      <c r="K3179" t="s">
        <v>20</v>
      </c>
      <c r="L3179" t="s">
        <v>60</v>
      </c>
      <c r="M3179" t="s">
        <v>36</v>
      </c>
      <c r="N3179" t="s">
        <v>41</v>
      </c>
    </row>
    <row r="3180" spans="1:14" x14ac:dyDescent="0.3">
      <c r="A3180">
        <v>3179</v>
      </c>
      <c r="B3180" t="s">
        <v>31</v>
      </c>
      <c r="C3180" t="s">
        <v>405</v>
      </c>
      <c r="D3180" t="s">
        <v>413</v>
      </c>
      <c r="E3180" t="s">
        <v>149</v>
      </c>
      <c r="F3180" t="s">
        <v>27</v>
      </c>
      <c r="G3180">
        <v>162.51</v>
      </c>
      <c r="H3180">
        <v>1</v>
      </c>
      <c r="I3180">
        <v>0</v>
      </c>
      <c r="J3180" t="s">
        <v>19</v>
      </c>
      <c r="K3180" t="s">
        <v>20</v>
      </c>
      <c r="L3180" t="s">
        <v>21</v>
      </c>
      <c r="M3180" t="s">
        <v>36</v>
      </c>
      <c r="N3180" t="s">
        <v>41</v>
      </c>
    </row>
    <row r="3181" spans="1:14" x14ac:dyDescent="0.3">
      <c r="A3181">
        <v>3180</v>
      </c>
      <c r="B3181" t="s">
        <v>31</v>
      </c>
      <c r="C3181" t="s">
        <v>307</v>
      </c>
      <c r="D3181" t="s">
        <v>168</v>
      </c>
      <c r="E3181" t="s">
        <v>248</v>
      </c>
      <c r="F3181" t="s">
        <v>49</v>
      </c>
      <c r="G3181">
        <v>106.53</v>
      </c>
      <c r="H3181">
        <v>1</v>
      </c>
      <c r="I3181">
        <v>0</v>
      </c>
      <c r="J3181" t="s">
        <v>94</v>
      </c>
      <c r="K3181" t="s">
        <v>66</v>
      </c>
      <c r="L3181" t="s">
        <v>21</v>
      </c>
      <c r="M3181" t="s">
        <v>36</v>
      </c>
      <c r="N3181" t="s">
        <v>95</v>
      </c>
    </row>
    <row r="3182" spans="1:14" x14ac:dyDescent="0.3">
      <c r="A3182">
        <v>3181</v>
      </c>
      <c r="B3182" t="s">
        <v>14</v>
      </c>
      <c r="C3182" t="s">
        <v>178</v>
      </c>
      <c r="D3182" t="s">
        <v>96</v>
      </c>
      <c r="E3182" t="s">
        <v>168</v>
      </c>
      <c r="F3182" t="s">
        <v>49</v>
      </c>
      <c r="G3182">
        <v>104.46</v>
      </c>
      <c r="H3182">
        <v>3</v>
      </c>
      <c r="I3182">
        <v>0</v>
      </c>
      <c r="J3182" t="s">
        <v>28</v>
      </c>
      <c r="K3182" t="s">
        <v>44</v>
      </c>
      <c r="L3182" t="s">
        <v>56</v>
      </c>
      <c r="M3182" t="s">
        <v>36</v>
      </c>
      <c r="N3182" t="s">
        <v>23</v>
      </c>
    </row>
    <row r="3183" spans="1:14" x14ac:dyDescent="0.3">
      <c r="A3183">
        <v>3182</v>
      </c>
      <c r="B3183" t="s">
        <v>31</v>
      </c>
      <c r="C3183" t="s">
        <v>252</v>
      </c>
      <c r="D3183" t="s">
        <v>59</v>
      </c>
      <c r="E3183" t="s">
        <v>112</v>
      </c>
      <c r="F3183" t="s">
        <v>49</v>
      </c>
      <c r="G3183">
        <v>105.75</v>
      </c>
      <c r="H3183">
        <v>2</v>
      </c>
      <c r="I3183">
        <v>0</v>
      </c>
      <c r="J3183" t="s">
        <v>35</v>
      </c>
      <c r="K3183" t="s">
        <v>44</v>
      </c>
      <c r="L3183" t="s">
        <v>21</v>
      </c>
      <c r="M3183" t="s">
        <v>22</v>
      </c>
      <c r="N3183" t="s">
        <v>23</v>
      </c>
    </row>
    <row r="3184" spans="1:14" x14ac:dyDescent="0.3">
      <c r="A3184">
        <v>3183</v>
      </c>
      <c r="B3184" t="s">
        <v>37</v>
      </c>
      <c r="C3184" t="s">
        <v>42</v>
      </c>
      <c r="D3184" t="s">
        <v>155</v>
      </c>
      <c r="E3184" t="s">
        <v>342</v>
      </c>
      <c r="F3184" t="s">
        <v>27</v>
      </c>
      <c r="G3184">
        <v>152.78</v>
      </c>
      <c r="H3184">
        <v>2</v>
      </c>
      <c r="I3184">
        <v>1</v>
      </c>
      <c r="J3184" t="s">
        <v>28</v>
      </c>
      <c r="K3184" t="s">
        <v>44</v>
      </c>
      <c r="L3184" t="s">
        <v>56</v>
      </c>
      <c r="M3184" t="s">
        <v>36</v>
      </c>
      <c r="N3184" t="s">
        <v>41</v>
      </c>
    </row>
    <row r="3185" spans="1:14" x14ac:dyDescent="0.3">
      <c r="A3185">
        <v>3184</v>
      </c>
      <c r="B3185" t="s">
        <v>14</v>
      </c>
      <c r="C3185" t="s">
        <v>301</v>
      </c>
      <c r="D3185" t="s">
        <v>137</v>
      </c>
      <c r="E3185" t="s">
        <v>358</v>
      </c>
      <c r="F3185" t="s">
        <v>27</v>
      </c>
      <c r="G3185">
        <v>135.76</v>
      </c>
      <c r="H3185">
        <v>2</v>
      </c>
      <c r="I3185">
        <v>0</v>
      </c>
      <c r="J3185" t="s">
        <v>28</v>
      </c>
      <c r="K3185" t="s">
        <v>99</v>
      </c>
      <c r="L3185" t="s">
        <v>21</v>
      </c>
      <c r="M3185" t="s">
        <v>36</v>
      </c>
      <c r="N3185" t="s">
        <v>41</v>
      </c>
    </row>
    <row r="3186" spans="1:14" x14ac:dyDescent="0.3">
      <c r="A3186">
        <v>3185</v>
      </c>
      <c r="B3186" t="s">
        <v>50</v>
      </c>
      <c r="C3186" t="s">
        <v>340</v>
      </c>
      <c r="D3186" t="s">
        <v>284</v>
      </c>
      <c r="E3186" t="s">
        <v>347</v>
      </c>
      <c r="F3186" t="s">
        <v>27</v>
      </c>
      <c r="G3186">
        <v>149.9</v>
      </c>
      <c r="H3186">
        <v>1</v>
      </c>
      <c r="I3186">
        <v>2</v>
      </c>
      <c r="J3186" t="s">
        <v>55</v>
      </c>
      <c r="K3186" t="s">
        <v>29</v>
      </c>
      <c r="L3186" t="s">
        <v>56</v>
      </c>
      <c r="M3186" t="s">
        <v>36</v>
      </c>
      <c r="N3186" t="s">
        <v>41</v>
      </c>
    </row>
    <row r="3187" spans="1:14" x14ac:dyDescent="0.3">
      <c r="A3187">
        <v>3186</v>
      </c>
      <c r="B3187" t="s">
        <v>37</v>
      </c>
      <c r="C3187" t="s">
        <v>199</v>
      </c>
      <c r="D3187" t="s">
        <v>223</v>
      </c>
      <c r="E3187" t="s">
        <v>268</v>
      </c>
      <c r="F3187" t="s">
        <v>27</v>
      </c>
      <c r="G3187">
        <v>201.77</v>
      </c>
      <c r="H3187">
        <v>2</v>
      </c>
      <c r="I3187">
        <v>0</v>
      </c>
      <c r="J3187" t="s">
        <v>94</v>
      </c>
      <c r="K3187" t="s">
        <v>44</v>
      </c>
      <c r="L3187" t="s">
        <v>60</v>
      </c>
      <c r="M3187" t="s">
        <v>36</v>
      </c>
      <c r="N3187" t="s">
        <v>23</v>
      </c>
    </row>
    <row r="3188" spans="1:14" x14ac:dyDescent="0.3">
      <c r="A3188">
        <v>3187</v>
      </c>
      <c r="B3188" t="s">
        <v>50</v>
      </c>
      <c r="C3188" t="s">
        <v>338</v>
      </c>
      <c r="D3188" t="s">
        <v>77</v>
      </c>
      <c r="E3188" t="s">
        <v>212</v>
      </c>
      <c r="F3188" t="s">
        <v>49</v>
      </c>
      <c r="G3188">
        <v>126.95</v>
      </c>
      <c r="H3188">
        <v>3</v>
      </c>
      <c r="I3188">
        <v>0</v>
      </c>
      <c r="J3188" t="s">
        <v>28</v>
      </c>
      <c r="K3188" t="s">
        <v>29</v>
      </c>
      <c r="L3188" t="s">
        <v>21</v>
      </c>
      <c r="M3188" t="s">
        <v>36</v>
      </c>
      <c r="N3188" t="s">
        <v>95</v>
      </c>
    </row>
    <row r="3189" spans="1:14" x14ac:dyDescent="0.3">
      <c r="A3189">
        <v>3188</v>
      </c>
      <c r="B3189" t="s">
        <v>31</v>
      </c>
      <c r="C3189" t="s">
        <v>288</v>
      </c>
      <c r="D3189" t="s">
        <v>396</v>
      </c>
      <c r="E3189" t="s">
        <v>265</v>
      </c>
      <c r="F3189" t="s">
        <v>27</v>
      </c>
      <c r="G3189">
        <v>97.16</v>
      </c>
      <c r="H3189">
        <v>2</v>
      </c>
      <c r="I3189">
        <v>1</v>
      </c>
      <c r="J3189" t="s">
        <v>94</v>
      </c>
      <c r="K3189" t="s">
        <v>99</v>
      </c>
      <c r="L3189" t="s">
        <v>21</v>
      </c>
      <c r="M3189" t="s">
        <v>36</v>
      </c>
      <c r="N3189" t="s">
        <v>41</v>
      </c>
    </row>
    <row r="3190" spans="1:14" x14ac:dyDescent="0.3">
      <c r="A3190">
        <v>3189</v>
      </c>
      <c r="B3190" t="s">
        <v>31</v>
      </c>
      <c r="C3190" t="s">
        <v>285</v>
      </c>
      <c r="D3190" t="s">
        <v>192</v>
      </c>
      <c r="E3190" t="s">
        <v>137</v>
      </c>
      <c r="F3190" t="s">
        <v>27</v>
      </c>
      <c r="G3190">
        <v>107.46</v>
      </c>
      <c r="H3190">
        <v>2</v>
      </c>
      <c r="I3190">
        <v>1</v>
      </c>
      <c r="J3190" t="s">
        <v>35</v>
      </c>
      <c r="K3190" t="s">
        <v>20</v>
      </c>
      <c r="L3190" t="s">
        <v>60</v>
      </c>
      <c r="M3190" t="s">
        <v>22</v>
      </c>
      <c r="N3190" t="s">
        <v>41</v>
      </c>
    </row>
    <row r="3191" spans="1:14" x14ac:dyDescent="0.3">
      <c r="A3191">
        <v>3190</v>
      </c>
      <c r="B3191" t="s">
        <v>14</v>
      </c>
      <c r="C3191" t="s">
        <v>193</v>
      </c>
      <c r="D3191" t="s">
        <v>356</v>
      </c>
      <c r="E3191" t="s">
        <v>392</v>
      </c>
      <c r="F3191" t="s">
        <v>27</v>
      </c>
      <c r="G3191">
        <v>107.77</v>
      </c>
      <c r="H3191">
        <v>2</v>
      </c>
      <c r="I3191">
        <v>1</v>
      </c>
      <c r="J3191" t="s">
        <v>35</v>
      </c>
      <c r="K3191" t="s">
        <v>44</v>
      </c>
      <c r="L3191" t="s">
        <v>21</v>
      </c>
      <c r="M3191" t="s">
        <v>36</v>
      </c>
      <c r="N3191" t="s">
        <v>23</v>
      </c>
    </row>
    <row r="3192" spans="1:14" x14ac:dyDescent="0.3">
      <c r="A3192">
        <v>3191</v>
      </c>
      <c r="B3192" t="s">
        <v>37</v>
      </c>
      <c r="C3192" t="s">
        <v>148</v>
      </c>
      <c r="D3192" t="s">
        <v>354</v>
      </c>
      <c r="E3192" t="s">
        <v>144</v>
      </c>
      <c r="F3192" t="s">
        <v>49</v>
      </c>
      <c r="G3192">
        <v>137.49</v>
      </c>
      <c r="H3192">
        <v>4</v>
      </c>
      <c r="I3192">
        <v>0</v>
      </c>
      <c r="J3192" t="s">
        <v>28</v>
      </c>
      <c r="K3192" t="s">
        <v>44</v>
      </c>
      <c r="L3192" t="s">
        <v>70</v>
      </c>
      <c r="M3192" t="s">
        <v>36</v>
      </c>
      <c r="N3192" t="s">
        <v>41</v>
      </c>
    </row>
    <row r="3193" spans="1:14" x14ac:dyDescent="0.3">
      <c r="A3193">
        <v>3192</v>
      </c>
      <c r="B3193" t="s">
        <v>50</v>
      </c>
      <c r="C3193" t="s">
        <v>156</v>
      </c>
      <c r="D3193" t="s">
        <v>342</v>
      </c>
      <c r="E3193" t="s">
        <v>43</v>
      </c>
      <c r="F3193" t="s">
        <v>49</v>
      </c>
      <c r="G3193">
        <v>101.43</v>
      </c>
      <c r="H3193">
        <v>3</v>
      </c>
      <c r="I3193">
        <v>0</v>
      </c>
      <c r="J3193" t="s">
        <v>28</v>
      </c>
      <c r="K3193" t="s">
        <v>99</v>
      </c>
      <c r="L3193" t="s">
        <v>60</v>
      </c>
      <c r="M3193" t="s">
        <v>36</v>
      </c>
      <c r="N3193" t="s">
        <v>30</v>
      </c>
    </row>
    <row r="3194" spans="1:14" x14ac:dyDescent="0.3">
      <c r="A3194">
        <v>3193</v>
      </c>
      <c r="B3194" t="s">
        <v>50</v>
      </c>
      <c r="C3194" t="s">
        <v>155</v>
      </c>
      <c r="D3194" t="s">
        <v>426</v>
      </c>
      <c r="E3194" t="s">
        <v>407</v>
      </c>
      <c r="F3194" t="s">
        <v>18</v>
      </c>
      <c r="G3194">
        <v>361.85</v>
      </c>
      <c r="H3194">
        <v>3</v>
      </c>
      <c r="I3194">
        <v>0</v>
      </c>
      <c r="J3194" t="s">
        <v>94</v>
      </c>
      <c r="K3194" t="s">
        <v>66</v>
      </c>
      <c r="L3194" t="s">
        <v>21</v>
      </c>
      <c r="M3194" t="s">
        <v>22</v>
      </c>
      <c r="N3194" t="s">
        <v>23</v>
      </c>
    </row>
    <row r="3195" spans="1:14" x14ac:dyDescent="0.3">
      <c r="A3195">
        <v>3194</v>
      </c>
      <c r="B3195" t="s">
        <v>31</v>
      </c>
      <c r="C3195" t="s">
        <v>144</v>
      </c>
      <c r="D3195" t="s">
        <v>395</v>
      </c>
      <c r="E3195" t="s">
        <v>26</v>
      </c>
      <c r="F3195" t="s">
        <v>27</v>
      </c>
      <c r="G3195">
        <v>145.53</v>
      </c>
      <c r="H3195">
        <v>2</v>
      </c>
      <c r="I3195">
        <v>1</v>
      </c>
      <c r="J3195" t="s">
        <v>28</v>
      </c>
      <c r="K3195" t="s">
        <v>66</v>
      </c>
      <c r="L3195" t="s">
        <v>56</v>
      </c>
      <c r="M3195" t="s">
        <v>36</v>
      </c>
      <c r="N3195" t="s">
        <v>41</v>
      </c>
    </row>
    <row r="3196" spans="1:14" x14ac:dyDescent="0.3">
      <c r="A3196">
        <v>3195</v>
      </c>
      <c r="B3196" t="s">
        <v>37</v>
      </c>
      <c r="C3196" t="s">
        <v>324</v>
      </c>
      <c r="D3196" t="s">
        <v>203</v>
      </c>
      <c r="E3196" t="s">
        <v>214</v>
      </c>
      <c r="F3196" t="s">
        <v>49</v>
      </c>
      <c r="G3196">
        <v>96.33</v>
      </c>
      <c r="H3196">
        <v>2</v>
      </c>
      <c r="I3196">
        <v>0</v>
      </c>
      <c r="J3196" t="s">
        <v>35</v>
      </c>
      <c r="K3196" t="s">
        <v>29</v>
      </c>
      <c r="L3196" t="s">
        <v>56</v>
      </c>
      <c r="M3196" t="s">
        <v>36</v>
      </c>
      <c r="N3196" t="s">
        <v>41</v>
      </c>
    </row>
    <row r="3197" spans="1:14" x14ac:dyDescent="0.3">
      <c r="A3197">
        <v>3196</v>
      </c>
      <c r="B3197" t="s">
        <v>37</v>
      </c>
      <c r="C3197" t="s">
        <v>207</v>
      </c>
      <c r="D3197" t="s">
        <v>350</v>
      </c>
      <c r="E3197" t="s">
        <v>16</v>
      </c>
      <c r="F3197" t="s">
        <v>49</v>
      </c>
      <c r="G3197">
        <v>147.33000000000001</v>
      </c>
      <c r="H3197">
        <v>1</v>
      </c>
      <c r="I3197">
        <v>0</v>
      </c>
      <c r="J3197" t="s">
        <v>28</v>
      </c>
      <c r="K3197" t="s">
        <v>29</v>
      </c>
      <c r="L3197" t="s">
        <v>56</v>
      </c>
      <c r="M3197" t="s">
        <v>36</v>
      </c>
      <c r="N3197" t="s">
        <v>41</v>
      </c>
    </row>
    <row r="3198" spans="1:14" x14ac:dyDescent="0.3">
      <c r="A3198">
        <v>3197</v>
      </c>
      <c r="B3198" t="s">
        <v>50</v>
      </c>
      <c r="C3198" t="s">
        <v>142</v>
      </c>
      <c r="D3198" t="s">
        <v>144</v>
      </c>
      <c r="E3198" t="s">
        <v>199</v>
      </c>
      <c r="F3198" t="s">
        <v>18</v>
      </c>
      <c r="G3198">
        <v>346.68</v>
      </c>
      <c r="H3198">
        <v>3</v>
      </c>
      <c r="I3198">
        <v>0</v>
      </c>
      <c r="J3198" t="s">
        <v>19</v>
      </c>
      <c r="K3198" t="s">
        <v>29</v>
      </c>
      <c r="L3198" t="s">
        <v>21</v>
      </c>
      <c r="M3198" t="s">
        <v>36</v>
      </c>
      <c r="N3198" t="s">
        <v>30</v>
      </c>
    </row>
    <row r="3199" spans="1:14" x14ac:dyDescent="0.3">
      <c r="A3199">
        <v>3198</v>
      </c>
      <c r="B3199" t="s">
        <v>37</v>
      </c>
      <c r="C3199" t="s">
        <v>194</v>
      </c>
      <c r="D3199" t="s">
        <v>401</v>
      </c>
      <c r="E3199" t="s">
        <v>450</v>
      </c>
      <c r="F3199" t="s">
        <v>54</v>
      </c>
      <c r="G3199">
        <v>312.49</v>
      </c>
      <c r="H3199">
        <v>3</v>
      </c>
      <c r="I3199">
        <v>0</v>
      </c>
      <c r="J3199" t="s">
        <v>94</v>
      </c>
      <c r="K3199" t="s">
        <v>29</v>
      </c>
      <c r="L3199" t="s">
        <v>21</v>
      </c>
      <c r="M3199" t="s">
        <v>36</v>
      </c>
      <c r="N3199" t="s">
        <v>41</v>
      </c>
    </row>
    <row r="3200" spans="1:14" x14ac:dyDescent="0.3">
      <c r="A3200">
        <v>3199</v>
      </c>
      <c r="B3200" t="s">
        <v>14</v>
      </c>
      <c r="C3200" t="s">
        <v>195</v>
      </c>
      <c r="D3200" t="s">
        <v>291</v>
      </c>
      <c r="E3200" t="s">
        <v>152</v>
      </c>
      <c r="F3200" t="s">
        <v>49</v>
      </c>
      <c r="G3200">
        <v>70.78</v>
      </c>
      <c r="H3200">
        <v>1</v>
      </c>
      <c r="I3200">
        <v>0</v>
      </c>
      <c r="J3200" t="s">
        <v>35</v>
      </c>
      <c r="K3200" t="s">
        <v>29</v>
      </c>
      <c r="L3200" t="s">
        <v>56</v>
      </c>
      <c r="M3200" t="s">
        <v>36</v>
      </c>
      <c r="N3200" t="s">
        <v>41</v>
      </c>
    </row>
    <row r="3201" spans="1:14" x14ac:dyDescent="0.3">
      <c r="A3201">
        <v>3200</v>
      </c>
      <c r="B3201" t="s">
        <v>14</v>
      </c>
      <c r="C3201" t="s">
        <v>119</v>
      </c>
      <c r="D3201" t="s">
        <v>319</v>
      </c>
      <c r="E3201" t="s">
        <v>414</v>
      </c>
      <c r="F3201" t="s">
        <v>54</v>
      </c>
      <c r="G3201">
        <v>445.26</v>
      </c>
      <c r="H3201">
        <v>2</v>
      </c>
      <c r="I3201">
        <v>3</v>
      </c>
      <c r="J3201" t="s">
        <v>19</v>
      </c>
      <c r="K3201" t="s">
        <v>66</v>
      </c>
      <c r="L3201" t="s">
        <v>21</v>
      </c>
      <c r="M3201" t="s">
        <v>36</v>
      </c>
      <c r="N3201" t="s">
        <v>41</v>
      </c>
    </row>
    <row r="3202" spans="1:14" x14ac:dyDescent="0.3">
      <c r="A3202">
        <v>3201</v>
      </c>
      <c r="B3202" t="s">
        <v>50</v>
      </c>
      <c r="C3202" t="s">
        <v>293</v>
      </c>
      <c r="D3202" t="s">
        <v>154</v>
      </c>
      <c r="E3202" t="s">
        <v>111</v>
      </c>
      <c r="F3202" t="s">
        <v>18</v>
      </c>
      <c r="G3202">
        <v>240.19</v>
      </c>
      <c r="H3202">
        <v>4</v>
      </c>
      <c r="I3202">
        <v>0</v>
      </c>
      <c r="J3202" t="s">
        <v>28</v>
      </c>
      <c r="K3202" t="s">
        <v>29</v>
      </c>
      <c r="L3202" t="s">
        <v>21</v>
      </c>
      <c r="M3202" t="s">
        <v>36</v>
      </c>
      <c r="N3202" t="s">
        <v>41</v>
      </c>
    </row>
    <row r="3203" spans="1:14" x14ac:dyDescent="0.3">
      <c r="A3203">
        <v>3202</v>
      </c>
      <c r="B3203" t="s">
        <v>31</v>
      </c>
      <c r="C3203" t="s">
        <v>433</v>
      </c>
      <c r="D3203" t="s">
        <v>82</v>
      </c>
      <c r="E3203" t="s">
        <v>58</v>
      </c>
      <c r="F3203" t="s">
        <v>27</v>
      </c>
      <c r="G3203">
        <v>111.47</v>
      </c>
      <c r="H3203">
        <v>3</v>
      </c>
      <c r="I3203">
        <v>0</v>
      </c>
      <c r="J3203" t="s">
        <v>19</v>
      </c>
      <c r="K3203" t="s">
        <v>44</v>
      </c>
      <c r="L3203" t="s">
        <v>21</v>
      </c>
      <c r="M3203" t="s">
        <v>36</v>
      </c>
      <c r="N3203" t="s">
        <v>23</v>
      </c>
    </row>
    <row r="3204" spans="1:14" x14ac:dyDescent="0.3">
      <c r="A3204">
        <v>3203</v>
      </c>
      <c r="B3204" t="s">
        <v>37</v>
      </c>
      <c r="C3204" t="s">
        <v>363</v>
      </c>
      <c r="D3204" t="s">
        <v>107</v>
      </c>
      <c r="E3204" t="s">
        <v>368</v>
      </c>
      <c r="F3204" t="s">
        <v>18</v>
      </c>
      <c r="G3204">
        <v>219.05</v>
      </c>
      <c r="H3204">
        <v>1</v>
      </c>
      <c r="I3204">
        <v>1</v>
      </c>
      <c r="J3204" t="s">
        <v>19</v>
      </c>
      <c r="K3204" t="s">
        <v>99</v>
      </c>
      <c r="L3204" t="s">
        <v>21</v>
      </c>
      <c r="M3204" t="s">
        <v>36</v>
      </c>
      <c r="N3204" t="s">
        <v>95</v>
      </c>
    </row>
    <row r="3205" spans="1:14" x14ac:dyDescent="0.3">
      <c r="A3205">
        <v>3204</v>
      </c>
      <c r="B3205" t="s">
        <v>50</v>
      </c>
      <c r="C3205" t="s">
        <v>244</v>
      </c>
      <c r="D3205" t="s">
        <v>197</v>
      </c>
      <c r="E3205" t="s">
        <v>364</v>
      </c>
      <c r="F3205" t="s">
        <v>27</v>
      </c>
      <c r="G3205">
        <v>153.15</v>
      </c>
      <c r="H3205">
        <v>2</v>
      </c>
      <c r="I3205">
        <v>2</v>
      </c>
      <c r="J3205" t="s">
        <v>19</v>
      </c>
      <c r="K3205" t="s">
        <v>44</v>
      </c>
      <c r="L3205" t="s">
        <v>21</v>
      </c>
      <c r="M3205" t="s">
        <v>36</v>
      </c>
      <c r="N3205" t="s">
        <v>41</v>
      </c>
    </row>
    <row r="3206" spans="1:14" x14ac:dyDescent="0.3">
      <c r="A3206">
        <v>3205</v>
      </c>
      <c r="B3206" t="s">
        <v>14</v>
      </c>
      <c r="C3206" t="s">
        <v>147</v>
      </c>
      <c r="D3206" t="s">
        <v>422</v>
      </c>
      <c r="E3206" t="s">
        <v>157</v>
      </c>
      <c r="F3206" t="s">
        <v>49</v>
      </c>
      <c r="G3206">
        <v>103.12</v>
      </c>
      <c r="H3206">
        <v>2</v>
      </c>
      <c r="I3206">
        <v>2</v>
      </c>
      <c r="J3206" t="s">
        <v>35</v>
      </c>
      <c r="K3206" t="s">
        <v>20</v>
      </c>
      <c r="L3206" t="s">
        <v>21</v>
      </c>
      <c r="M3206" t="s">
        <v>22</v>
      </c>
      <c r="N3206" t="s">
        <v>41</v>
      </c>
    </row>
    <row r="3207" spans="1:14" x14ac:dyDescent="0.3">
      <c r="A3207">
        <v>3206</v>
      </c>
      <c r="B3207" t="s">
        <v>14</v>
      </c>
      <c r="C3207" t="s">
        <v>203</v>
      </c>
      <c r="D3207" t="s">
        <v>100</v>
      </c>
      <c r="E3207" t="s">
        <v>422</v>
      </c>
      <c r="F3207" t="s">
        <v>27</v>
      </c>
      <c r="G3207">
        <v>174.68</v>
      </c>
      <c r="H3207">
        <v>2</v>
      </c>
      <c r="I3207">
        <v>3</v>
      </c>
      <c r="J3207" t="s">
        <v>35</v>
      </c>
      <c r="K3207" t="s">
        <v>44</v>
      </c>
      <c r="L3207" t="s">
        <v>21</v>
      </c>
      <c r="M3207" t="s">
        <v>22</v>
      </c>
      <c r="N3207" t="s">
        <v>41</v>
      </c>
    </row>
    <row r="3208" spans="1:14" x14ac:dyDescent="0.3">
      <c r="A3208">
        <v>3207</v>
      </c>
      <c r="B3208" t="s">
        <v>50</v>
      </c>
      <c r="C3208" t="s">
        <v>160</v>
      </c>
      <c r="D3208" t="s">
        <v>425</v>
      </c>
      <c r="E3208" t="s">
        <v>443</v>
      </c>
      <c r="F3208" t="s">
        <v>49</v>
      </c>
      <c r="G3208">
        <v>133.01</v>
      </c>
      <c r="H3208">
        <v>4</v>
      </c>
      <c r="I3208">
        <v>0</v>
      </c>
      <c r="J3208" t="s">
        <v>19</v>
      </c>
      <c r="K3208" t="s">
        <v>44</v>
      </c>
      <c r="L3208" t="s">
        <v>21</v>
      </c>
      <c r="M3208" t="s">
        <v>22</v>
      </c>
      <c r="N3208" t="s">
        <v>41</v>
      </c>
    </row>
    <row r="3209" spans="1:14" x14ac:dyDescent="0.3">
      <c r="A3209">
        <v>3208</v>
      </c>
      <c r="B3209" t="s">
        <v>50</v>
      </c>
      <c r="C3209" t="s">
        <v>313</v>
      </c>
      <c r="D3209" t="s">
        <v>59</v>
      </c>
      <c r="E3209" t="s">
        <v>384</v>
      </c>
      <c r="F3209" t="s">
        <v>18</v>
      </c>
      <c r="G3209">
        <v>259.74</v>
      </c>
      <c r="H3209">
        <v>4</v>
      </c>
      <c r="I3209">
        <v>0</v>
      </c>
      <c r="J3209" t="s">
        <v>94</v>
      </c>
      <c r="K3209" t="s">
        <v>44</v>
      </c>
      <c r="L3209" t="s">
        <v>21</v>
      </c>
      <c r="M3209" t="s">
        <v>22</v>
      </c>
      <c r="N3209" t="s">
        <v>23</v>
      </c>
    </row>
    <row r="3210" spans="1:14" x14ac:dyDescent="0.3">
      <c r="A3210">
        <v>3209</v>
      </c>
      <c r="B3210" t="s">
        <v>50</v>
      </c>
      <c r="C3210" t="s">
        <v>148</v>
      </c>
      <c r="D3210" t="s">
        <v>184</v>
      </c>
      <c r="E3210" t="s">
        <v>125</v>
      </c>
      <c r="F3210" t="s">
        <v>18</v>
      </c>
      <c r="G3210">
        <v>319.39</v>
      </c>
      <c r="H3210">
        <v>2</v>
      </c>
      <c r="I3210">
        <v>0</v>
      </c>
      <c r="J3210" t="s">
        <v>28</v>
      </c>
      <c r="K3210" t="s">
        <v>20</v>
      </c>
      <c r="L3210" t="s">
        <v>21</v>
      </c>
      <c r="M3210" t="s">
        <v>36</v>
      </c>
      <c r="N3210" t="s">
        <v>41</v>
      </c>
    </row>
    <row r="3211" spans="1:14" x14ac:dyDescent="0.3">
      <c r="A3211">
        <v>3210</v>
      </c>
      <c r="B3211" t="s">
        <v>31</v>
      </c>
      <c r="C3211" t="s">
        <v>229</v>
      </c>
      <c r="D3211" t="s">
        <v>204</v>
      </c>
      <c r="E3211" t="s">
        <v>305</v>
      </c>
      <c r="F3211" t="s">
        <v>54</v>
      </c>
      <c r="G3211">
        <v>353.58</v>
      </c>
      <c r="H3211">
        <v>2</v>
      </c>
      <c r="I3211">
        <v>3</v>
      </c>
      <c r="J3211" t="s">
        <v>19</v>
      </c>
      <c r="K3211" t="s">
        <v>44</v>
      </c>
      <c r="L3211" t="s">
        <v>21</v>
      </c>
      <c r="M3211" t="s">
        <v>36</v>
      </c>
      <c r="N3211" t="s">
        <v>45</v>
      </c>
    </row>
    <row r="3212" spans="1:14" x14ac:dyDescent="0.3">
      <c r="A3212">
        <v>3211</v>
      </c>
      <c r="B3212" t="s">
        <v>50</v>
      </c>
      <c r="C3212" t="s">
        <v>397</v>
      </c>
      <c r="D3212" t="s">
        <v>289</v>
      </c>
      <c r="E3212" t="s">
        <v>274</v>
      </c>
      <c r="F3212" t="s">
        <v>27</v>
      </c>
      <c r="G3212">
        <v>182.77</v>
      </c>
      <c r="H3212">
        <v>1</v>
      </c>
      <c r="I3212">
        <v>1</v>
      </c>
      <c r="J3212" t="s">
        <v>94</v>
      </c>
      <c r="K3212" t="s">
        <v>99</v>
      </c>
      <c r="L3212" t="s">
        <v>21</v>
      </c>
      <c r="M3212" t="s">
        <v>36</v>
      </c>
      <c r="N3212" t="s">
        <v>41</v>
      </c>
    </row>
    <row r="3213" spans="1:14" x14ac:dyDescent="0.3">
      <c r="A3213">
        <v>3212</v>
      </c>
      <c r="B3213" t="s">
        <v>14</v>
      </c>
      <c r="C3213" t="s">
        <v>131</v>
      </c>
      <c r="D3213" t="s">
        <v>334</v>
      </c>
      <c r="E3213" t="s">
        <v>121</v>
      </c>
      <c r="F3213" t="s">
        <v>49</v>
      </c>
      <c r="G3213">
        <v>116.76</v>
      </c>
      <c r="H3213">
        <v>2</v>
      </c>
      <c r="I3213">
        <v>0</v>
      </c>
      <c r="J3213" t="s">
        <v>94</v>
      </c>
      <c r="K3213" t="s">
        <v>66</v>
      </c>
      <c r="L3213" t="s">
        <v>21</v>
      </c>
      <c r="M3213" t="s">
        <v>36</v>
      </c>
      <c r="N3213" t="s">
        <v>41</v>
      </c>
    </row>
    <row r="3214" spans="1:14" x14ac:dyDescent="0.3">
      <c r="A3214">
        <v>3213</v>
      </c>
      <c r="B3214" t="s">
        <v>50</v>
      </c>
      <c r="C3214" t="s">
        <v>360</v>
      </c>
      <c r="D3214" t="s">
        <v>313</v>
      </c>
      <c r="E3214" t="s">
        <v>481</v>
      </c>
      <c r="F3214" t="s">
        <v>49</v>
      </c>
      <c r="G3214">
        <v>96.9</v>
      </c>
      <c r="H3214">
        <v>1</v>
      </c>
      <c r="I3214">
        <v>1</v>
      </c>
      <c r="J3214" t="s">
        <v>55</v>
      </c>
      <c r="K3214" t="s">
        <v>44</v>
      </c>
      <c r="L3214" t="s">
        <v>56</v>
      </c>
      <c r="M3214" t="s">
        <v>22</v>
      </c>
      <c r="N3214" t="s">
        <v>41</v>
      </c>
    </row>
    <row r="3215" spans="1:14" x14ac:dyDescent="0.3">
      <c r="A3215">
        <v>3214</v>
      </c>
      <c r="B3215" t="s">
        <v>37</v>
      </c>
      <c r="C3215" t="s">
        <v>403</v>
      </c>
      <c r="D3215" t="s">
        <v>234</v>
      </c>
      <c r="E3215" t="s">
        <v>271</v>
      </c>
      <c r="F3215" t="s">
        <v>49</v>
      </c>
      <c r="G3215">
        <v>128.86000000000001</v>
      </c>
      <c r="H3215">
        <v>1</v>
      </c>
      <c r="I3215">
        <v>0</v>
      </c>
      <c r="J3215" t="s">
        <v>35</v>
      </c>
      <c r="K3215" t="s">
        <v>29</v>
      </c>
      <c r="L3215" t="s">
        <v>21</v>
      </c>
      <c r="M3215" t="s">
        <v>36</v>
      </c>
      <c r="N3215" t="s">
        <v>41</v>
      </c>
    </row>
    <row r="3216" spans="1:14" x14ac:dyDescent="0.3">
      <c r="A3216">
        <v>3215</v>
      </c>
      <c r="B3216" t="s">
        <v>50</v>
      </c>
      <c r="C3216" t="s">
        <v>118</v>
      </c>
      <c r="D3216" t="s">
        <v>362</v>
      </c>
      <c r="E3216" t="s">
        <v>409</v>
      </c>
      <c r="F3216" t="s">
        <v>54</v>
      </c>
      <c r="G3216">
        <v>387.21</v>
      </c>
      <c r="H3216">
        <v>2</v>
      </c>
      <c r="I3216">
        <v>0</v>
      </c>
      <c r="J3216" t="s">
        <v>28</v>
      </c>
      <c r="K3216" t="s">
        <v>29</v>
      </c>
      <c r="L3216" t="s">
        <v>60</v>
      </c>
      <c r="M3216" t="s">
        <v>36</v>
      </c>
      <c r="N3216" t="s">
        <v>41</v>
      </c>
    </row>
    <row r="3217" spans="1:14" x14ac:dyDescent="0.3">
      <c r="A3217">
        <v>3216</v>
      </c>
      <c r="B3217" t="s">
        <v>37</v>
      </c>
      <c r="C3217" t="s">
        <v>176</v>
      </c>
      <c r="D3217" t="s">
        <v>106</v>
      </c>
      <c r="E3217" t="s">
        <v>266</v>
      </c>
      <c r="F3217" t="s">
        <v>27</v>
      </c>
      <c r="G3217">
        <v>189.73</v>
      </c>
      <c r="H3217">
        <v>1</v>
      </c>
      <c r="I3217">
        <v>1</v>
      </c>
      <c r="J3217" t="s">
        <v>35</v>
      </c>
      <c r="K3217" t="s">
        <v>99</v>
      </c>
      <c r="L3217" t="s">
        <v>56</v>
      </c>
      <c r="M3217" t="s">
        <v>36</v>
      </c>
      <c r="N3217" t="s">
        <v>41</v>
      </c>
    </row>
    <row r="3218" spans="1:14" x14ac:dyDescent="0.3">
      <c r="A3218">
        <v>3217</v>
      </c>
      <c r="B3218" t="s">
        <v>31</v>
      </c>
      <c r="C3218" t="s">
        <v>369</v>
      </c>
      <c r="D3218" t="s">
        <v>310</v>
      </c>
      <c r="E3218" t="s">
        <v>253</v>
      </c>
      <c r="F3218" t="s">
        <v>49</v>
      </c>
      <c r="G3218">
        <v>100</v>
      </c>
      <c r="H3218">
        <v>3</v>
      </c>
      <c r="I3218">
        <v>0</v>
      </c>
      <c r="J3218" t="s">
        <v>19</v>
      </c>
      <c r="K3218" t="s">
        <v>29</v>
      </c>
      <c r="L3218" t="s">
        <v>21</v>
      </c>
      <c r="M3218" t="s">
        <v>36</v>
      </c>
      <c r="N3218" t="s">
        <v>41</v>
      </c>
    </row>
    <row r="3219" spans="1:14" x14ac:dyDescent="0.3">
      <c r="A3219">
        <v>3218</v>
      </c>
      <c r="B3219" t="s">
        <v>14</v>
      </c>
      <c r="C3219" t="s">
        <v>121</v>
      </c>
      <c r="D3219" t="s">
        <v>375</v>
      </c>
      <c r="E3219" t="s">
        <v>215</v>
      </c>
      <c r="F3219" t="s">
        <v>54</v>
      </c>
      <c r="G3219">
        <v>308.99</v>
      </c>
      <c r="H3219">
        <v>3</v>
      </c>
      <c r="I3219">
        <v>2</v>
      </c>
      <c r="J3219" t="s">
        <v>35</v>
      </c>
      <c r="K3219" t="s">
        <v>99</v>
      </c>
      <c r="L3219" t="s">
        <v>21</v>
      </c>
      <c r="M3219" t="s">
        <v>36</v>
      </c>
      <c r="N3219" t="s">
        <v>41</v>
      </c>
    </row>
    <row r="3220" spans="1:14" x14ac:dyDescent="0.3">
      <c r="A3220">
        <v>3219</v>
      </c>
      <c r="B3220" t="s">
        <v>31</v>
      </c>
      <c r="C3220" t="s">
        <v>306</v>
      </c>
      <c r="D3220" t="s">
        <v>437</v>
      </c>
      <c r="E3220" t="s">
        <v>213</v>
      </c>
      <c r="F3220" t="s">
        <v>18</v>
      </c>
      <c r="G3220">
        <v>241.79</v>
      </c>
      <c r="H3220">
        <v>1</v>
      </c>
      <c r="I3220">
        <v>0</v>
      </c>
      <c r="J3220" t="s">
        <v>55</v>
      </c>
      <c r="K3220" t="s">
        <v>99</v>
      </c>
      <c r="L3220" t="s">
        <v>21</v>
      </c>
      <c r="M3220" t="s">
        <v>36</v>
      </c>
      <c r="N3220" t="s">
        <v>41</v>
      </c>
    </row>
    <row r="3221" spans="1:14" x14ac:dyDescent="0.3">
      <c r="A3221">
        <v>3220</v>
      </c>
      <c r="B3221" t="s">
        <v>14</v>
      </c>
      <c r="C3221" t="s">
        <v>155</v>
      </c>
      <c r="D3221" t="s">
        <v>426</v>
      </c>
      <c r="E3221" t="s">
        <v>443</v>
      </c>
      <c r="F3221" t="s">
        <v>49</v>
      </c>
      <c r="G3221">
        <v>85.62</v>
      </c>
      <c r="H3221">
        <v>2</v>
      </c>
      <c r="I3221">
        <v>0</v>
      </c>
      <c r="J3221" t="s">
        <v>19</v>
      </c>
      <c r="K3221" t="s">
        <v>44</v>
      </c>
      <c r="L3221" t="s">
        <v>21</v>
      </c>
      <c r="M3221" t="s">
        <v>36</v>
      </c>
      <c r="N3221" t="s">
        <v>23</v>
      </c>
    </row>
    <row r="3222" spans="1:14" x14ac:dyDescent="0.3">
      <c r="A3222">
        <v>3221</v>
      </c>
      <c r="B3222" t="s">
        <v>50</v>
      </c>
      <c r="C3222" t="s">
        <v>134</v>
      </c>
      <c r="D3222" t="s">
        <v>357</v>
      </c>
      <c r="E3222" t="s">
        <v>210</v>
      </c>
      <c r="F3222" t="s">
        <v>27</v>
      </c>
      <c r="G3222">
        <v>134.94999999999999</v>
      </c>
      <c r="H3222">
        <v>3</v>
      </c>
      <c r="I3222">
        <v>1</v>
      </c>
      <c r="J3222" t="s">
        <v>19</v>
      </c>
      <c r="K3222" t="s">
        <v>99</v>
      </c>
      <c r="L3222" t="s">
        <v>56</v>
      </c>
      <c r="M3222" t="s">
        <v>36</v>
      </c>
      <c r="N3222" t="s">
        <v>95</v>
      </c>
    </row>
    <row r="3223" spans="1:14" x14ac:dyDescent="0.3">
      <c r="A3223">
        <v>3222</v>
      </c>
      <c r="B3223" t="s">
        <v>50</v>
      </c>
      <c r="C3223" t="s">
        <v>96</v>
      </c>
      <c r="D3223" t="s">
        <v>47</v>
      </c>
      <c r="E3223" t="s">
        <v>464</v>
      </c>
      <c r="F3223" t="s">
        <v>27</v>
      </c>
      <c r="G3223">
        <v>130.11000000000001</v>
      </c>
      <c r="H3223">
        <v>2</v>
      </c>
      <c r="I3223">
        <v>0</v>
      </c>
      <c r="J3223" t="s">
        <v>28</v>
      </c>
      <c r="K3223" t="s">
        <v>66</v>
      </c>
      <c r="L3223" t="s">
        <v>21</v>
      </c>
      <c r="M3223" t="s">
        <v>36</v>
      </c>
      <c r="N3223" t="s">
        <v>41</v>
      </c>
    </row>
    <row r="3224" spans="1:14" x14ac:dyDescent="0.3">
      <c r="A3224">
        <v>3223</v>
      </c>
      <c r="B3224" t="s">
        <v>31</v>
      </c>
      <c r="C3224" t="s">
        <v>279</v>
      </c>
      <c r="D3224" t="s">
        <v>303</v>
      </c>
      <c r="E3224" t="s">
        <v>443</v>
      </c>
      <c r="F3224" t="s">
        <v>27</v>
      </c>
      <c r="G3224">
        <v>151.99</v>
      </c>
      <c r="H3224">
        <v>2</v>
      </c>
      <c r="I3224">
        <v>1</v>
      </c>
      <c r="J3224" t="s">
        <v>55</v>
      </c>
      <c r="K3224" t="s">
        <v>66</v>
      </c>
      <c r="L3224" t="s">
        <v>21</v>
      </c>
      <c r="M3224" t="s">
        <v>36</v>
      </c>
      <c r="N3224" t="s">
        <v>23</v>
      </c>
    </row>
    <row r="3225" spans="1:14" x14ac:dyDescent="0.3">
      <c r="A3225">
        <v>3224</v>
      </c>
      <c r="B3225" t="s">
        <v>14</v>
      </c>
      <c r="C3225" t="s">
        <v>392</v>
      </c>
      <c r="D3225" t="s">
        <v>382</v>
      </c>
      <c r="E3225" t="s">
        <v>291</v>
      </c>
      <c r="F3225" t="s">
        <v>49</v>
      </c>
      <c r="G3225">
        <v>72.72</v>
      </c>
      <c r="H3225">
        <v>1</v>
      </c>
      <c r="I3225">
        <v>0</v>
      </c>
      <c r="J3225" t="s">
        <v>19</v>
      </c>
      <c r="K3225" t="s">
        <v>20</v>
      </c>
      <c r="L3225" t="s">
        <v>60</v>
      </c>
      <c r="M3225" t="s">
        <v>36</v>
      </c>
      <c r="N3225" t="s">
        <v>45</v>
      </c>
    </row>
    <row r="3226" spans="1:14" x14ac:dyDescent="0.3">
      <c r="A3226">
        <v>3225</v>
      </c>
      <c r="B3226" t="s">
        <v>14</v>
      </c>
      <c r="C3226" t="s">
        <v>288</v>
      </c>
      <c r="D3226" t="s">
        <v>181</v>
      </c>
      <c r="E3226" t="s">
        <v>332</v>
      </c>
      <c r="F3226" t="s">
        <v>27</v>
      </c>
      <c r="G3226">
        <v>121.8</v>
      </c>
      <c r="H3226">
        <v>2</v>
      </c>
      <c r="I3226">
        <v>1</v>
      </c>
      <c r="J3226" t="s">
        <v>35</v>
      </c>
      <c r="K3226" t="s">
        <v>20</v>
      </c>
      <c r="L3226" t="s">
        <v>56</v>
      </c>
      <c r="M3226" t="s">
        <v>36</v>
      </c>
      <c r="N3226" t="s">
        <v>41</v>
      </c>
    </row>
    <row r="3227" spans="1:14" x14ac:dyDescent="0.3">
      <c r="A3227">
        <v>3226</v>
      </c>
      <c r="B3227" t="s">
        <v>14</v>
      </c>
      <c r="C3227" t="s">
        <v>46</v>
      </c>
      <c r="D3227" t="s">
        <v>47</v>
      </c>
      <c r="E3227" t="s">
        <v>168</v>
      </c>
      <c r="F3227" t="s">
        <v>18</v>
      </c>
      <c r="G3227">
        <v>178.12</v>
      </c>
      <c r="H3227">
        <v>2</v>
      </c>
      <c r="I3227">
        <v>1</v>
      </c>
      <c r="J3227" t="s">
        <v>35</v>
      </c>
      <c r="K3227" t="s">
        <v>20</v>
      </c>
      <c r="L3227" t="s">
        <v>21</v>
      </c>
      <c r="M3227" t="s">
        <v>36</v>
      </c>
      <c r="N3227" t="s">
        <v>41</v>
      </c>
    </row>
    <row r="3228" spans="1:14" x14ac:dyDescent="0.3">
      <c r="A3228">
        <v>3227</v>
      </c>
      <c r="B3228" t="s">
        <v>14</v>
      </c>
      <c r="C3228" t="s">
        <v>374</v>
      </c>
      <c r="D3228" t="s">
        <v>52</v>
      </c>
      <c r="E3228" t="s">
        <v>163</v>
      </c>
      <c r="F3228" t="s">
        <v>49</v>
      </c>
      <c r="G3228">
        <v>76.790000000000006</v>
      </c>
      <c r="H3228">
        <v>1</v>
      </c>
      <c r="I3228">
        <v>1</v>
      </c>
      <c r="J3228" t="s">
        <v>35</v>
      </c>
      <c r="K3228" t="s">
        <v>20</v>
      </c>
      <c r="L3228" t="s">
        <v>21</v>
      </c>
      <c r="M3228" t="s">
        <v>22</v>
      </c>
      <c r="N3228" t="s">
        <v>41</v>
      </c>
    </row>
    <row r="3229" spans="1:14" x14ac:dyDescent="0.3">
      <c r="A3229">
        <v>3228</v>
      </c>
      <c r="B3229" t="s">
        <v>14</v>
      </c>
      <c r="C3229" t="s">
        <v>140</v>
      </c>
      <c r="D3229" t="s">
        <v>442</v>
      </c>
      <c r="E3229" t="s">
        <v>283</v>
      </c>
      <c r="F3229" t="s">
        <v>49</v>
      </c>
      <c r="G3229">
        <v>76.510000000000005</v>
      </c>
      <c r="H3229">
        <v>1</v>
      </c>
      <c r="I3229">
        <v>0</v>
      </c>
      <c r="J3229" t="s">
        <v>19</v>
      </c>
      <c r="K3229" t="s">
        <v>20</v>
      </c>
      <c r="L3229" t="s">
        <v>56</v>
      </c>
      <c r="M3229" t="s">
        <v>22</v>
      </c>
      <c r="N3229" t="s">
        <v>41</v>
      </c>
    </row>
    <row r="3230" spans="1:14" x14ac:dyDescent="0.3">
      <c r="A3230">
        <v>3229</v>
      </c>
      <c r="B3230" t="s">
        <v>50</v>
      </c>
      <c r="C3230" t="s">
        <v>326</v>
      </c>
      <c r="D3230" t="s">
        <v>219</v>
      </c>
      <c r="E3230" t="s">
        <v>480</v>
      </c>
      <c r="F3230" t="s">
        <v>54</v>
      </c>
      <c r="G3230">
        <v>379.95</v>
      </c>
      <c r="H3230">
        <v>1</v>
      </c>
      <c r="I3230">
        <v>1</v>
      </c>
      <c r="J3230" t="s">
        <v>55</v>
      </c>
      <c r="K3230" t="s">
        <v>29</v>
      </c>
      <c r="L3230" t="s">
        <v>56</v>
      </c>
      <c r="M3230" t="s">
        <v>36</v>
      </c>
      <c r="N3230" t="s">
        <v>41</v>
      </c>
    </row>
    <row r="3231" spans="1:14" x14ac:dyDescent="0.3">
      <c r="A3231">
        <v>3230</v>
      </c>
      <c r="B3231" t="s">
        <v>50</v>
      </c>
      <c r="C3231" t="s">
        <v>194</v>
      </c>
      <c r="D3231" t="s">
        <v>135</v>
      </c>
      <c r="E3231" t="s">
        <v>245</v>
      </c>
      <c r="F3231" t="s">
        <v>27</v>
      </c>
      <c r="G3231">
        <v>239.27</v>
      </c>
      <c r="H3231">
        <v>1</v>
      </c>
      <c r="I3231">
        <v>0</v>
      </c>
      <c r="J3231" t="s">
        <v>28</v>
      </c>
      <c r="K3231" t="s">
        <v>44</v>
      </c>
      <c r="L3231" t="s">
        <v>21</v>
      </c>
      <c r="M3231" t="s">
        <v>36</v>
      </c>
      <c r="N3231" t="s">
        <v>41</v>
      </c>
    </row>
    <row r="3232" spans="1:14" x14ac:dyDescent="0.3">
      <c r="A3232">
        <v>3231</v>
      </c>
      <c r="B3232" t="s">
        <v>37</v>
      </c>
      <c r="C3232" t="s">
        <v>128</v>
      </c>
      <c r="D3232" t="s">
        <v>307</v>
      </c>
      <c r="E3232" t="s">
        <v>474</v>
      </c>
      <c r="F3232" t="s">
        <v>49</v>
      </c>
      <c r="G3232">
        <v>145.35</v>
      </c>
      <c r="H3232">
        <v>4</v>
      </c>
      <c r="I3232">
        <v>1</v>
      </c>
      <c r="J3232" t="s">
        <v>28</v>
      </c>
      <c r="K3232" t="s">
        <v>29</v>
      </c>
      <c r="L3232" t="s">
        <v>56</v>
      </c>
      <c r="M3232" t="s">
        <v>22</v>
      </c>
      <c r="N3232" t="s">
        <v>41</v>
      </c>
    </row>
    <row r="3233" spans="1:14" x14ac:dyDescent="0.3">
      <c r="A3233">
        <v>3232</v>
      </c>
      <c r="B3233" t="s">
        <v>14</v>
      </c>
      <c r="C3233" t="s">
        <v>90</v>
      </c>
      <c r="D3233" t="s">
        <v>341</v>
      </c>
      <c r="E3233" t="s">
        <v>436</v>
      </c>
      <c r="F3233" t="s">
        <v>49</v>
      </c>
      <c r="G3233">
        <v>116.82</v>
      </c>
      <c r="H3233">
        <v>2</v>
      </c>
      <c r="I3233">
        <v>0</v>
      </c>
      <c r="J3233" t="s">
        <v>94</v>
      </c>
      <c r="K3233" t="s">
        <v>29</v>
      </c>
      <c r="L3233" t="s">
        <v>21</v>
      </c>
      <c r="M3233" t="s">
        <v>36</v>
      </c>
      <c r="N3233" t="s">
        <v>41</v>
      </c>
    </row>
    <row r="3234" spans="1:14" x14ac:dyDescent="0.3">
      <c r="A3234">
        <v>3233</v>
      </c>
      <c r="B3234" t="s">
        <v>14</v>
      </c>
      <c r="C3234" t="s">
        <v>232</v>
      </c>
      <c r="D3234" t="s">
        <v>103</v>
      </c>
      <c r="E3234" t="s">
        <v>166</v>
      </c>
      <c r="F3234" t="s">
        <v>27</v>
      </c>
      <c r="G3234">
        <v>114.92</v>
      </c>
      <c r="H3234">
        <v>4</v>
      </c>
      <c r="I3234">
        <v>2</v>
      </c>
      <c r="J3234" t="s">
        <v>35</v>
      </c>
      <c r="K3234" t="s">
        <v>99</v>
      </c>
      <c r="L3234" t="s">
        <v>21</v>
      </c>
      <c r="M3234" t="s">
        <v>36</v>
      </c>
      <c r="N3234" t="s">
        <v>41</v>
      </c>
    </row>
    <row r="3235" spans="1:14" x14ac:dyDescent="0.3">
      <c r="A3235">
        <v>3234</v>
      </c>
      <c r="B3235" t="s">
        <v>31</v>
      </c>
      <c r="C3235" t="s">
        <v>107</v>
      </c>
      <c r="D3235" t="s">
        <v>180</v>
      </c>
      <c r="E3235" t="s">
        <v>113</v>
      </c>
      <c r="F3235" t="s">
        <v>27</v>
      </c>
      <c r="G3235">
        <v>92.26</v>
      </c>
      <c r="H3235">
        <v>1</v>
      </c>
      <c r="I3235">
        <v>1</v>
      </c>
      <c r="J3235" t="s">
        <v>35</v>
      </c>
      <c r="K3235" t="s">
        <v>66</v>
      </c>
      <c r="L3235" t="s">
        <v>56</v>
      </c>
      <c r="M3235" t="s">
        <v>36</v>
      </c>
      <c r="N3235" t="s">
        <v>41</v>
      </c>
    </row>
    <row r="3236" spans="1:14" x14ac:dyDescent="0.3">
      <c r="A3236">
        <v>3235</v>
      </c>
      <c r="B3236" t="s">
        <v>14</v>
      </c>
      <c r="C3236" t="s">
        <v>73</v>
      </c>
      <c r="D3236" t="s">
        <v>228</v>
      </c>
      <c r="E3236" t="s">
        <v>241</v>
      </c>
      <c r="F3236" t="s">
        <v>49</v>
      </c>
      <c r="G3236">
        <v>124.71</v>
      </c>
      <c r="H3236">
        <v>1</v>
      </c>
      <c r="I3236">
        <v>3</v>
      </c>
      <c r="J3236" t="s">
        <v>28</v>
      </c>
      <c r="K3236" t="s">
        <v>66</v>
      </c>
      <c r="L3236" t="s">
        <v>21</v>
      </c>
      <c r="M3236" t="s">
        <v>36</v>
      </c>
      <c r="N3236" t="s">
        <v>41</v>
      </c>
    </row>
    <row r="3237" spans="1:14" x14ac:dyDescent="0.3">
      <c r="A3237">
        <v>3236</v>
      </c>
      <c r="B3237" t="s">
        <v>31</v>
      </c>
      <c r="C3237" t="s">
        <v>396</v>
      </c>
      <c r="D3237" t="s">
        <v>382</v>
      </c>
      <c r="E3237" t="s">
        <v>451</v>
      </c>
      <c r="F3237" t="s">
        <v>49</v>
      </c>
      <c r="G3237">
        <v>80.14</v>
      </c>
      <c r="H3237">
        <v>1</v>
      </c>
      <c r="I3237">
        <v>3</v>
      </c>
      <c r="J3237" t="s">
        <v>94</v>
      </c>
      <c r="K3237" t="s">
        <v>99</v>
      </c>
      <c r="L3237" t="s">
        <v>60</v>
      </c>
      <c r="M3237" t="s">
        <v>36</v>
      </c>
      <c r="N3237" t="s">
        <v>41</v>
      </c>
    </row>
    <row r="3238" spans="1:14" x14ac:dyDescent="0.3">
      <c r="A3238">
        <v>3237</v>
      </c>
      <c r="B3238" t="s">
        <v>14</v>
      </c>
      <c r="C3238" t="s">
        <v>135</v>
      </c>
      <c r="D3238" t="s">
        <v>438</v>
      </c>
      <c r="E3238" t="s">
        <v>361</v>
      </c>
      <c r="F3238" t="s">
        <v>49</v>
      </c>
      <c r="G3238">
        <v>96.56</v>
      </c>
      <c r="H3238">
        <v>2</v>
      </c>
      <c r="I3238">
        <v>2</v>
      </c>
      <c r="J3238" t="s">
        <v>19</v>
      </c>
      <c r="K3238" t="s">
        <v>44</v>
      </c>
      <c r="L3238" t="s">
        <v>21</v>
      </c>
      <c r="M3238" t="s">
        <v>36</v>
      </c>
      <c r="N3238" t="s">
        <v>95</v>
      </c>
    </row>
    <row r="3239" spans="1:14" x14ac:dyDescent="0.3">
      <c r="A3239">
        <v>3238</v>
      </c>
      <c r="B3239" t="s">
        <v>31</v>
      </c>
      <c r="C3239" t="s">
        <v>128</v>
      </c>
      <c r="D3239" t="s">
        <v>129</v>
      </c>
      <c r="E3239" t="s">
        <v>472</v>
      </c>
      <c r="F3239" t="s">
        <v>49</v>
      </c>
      <c r="G3239">
        <v>84.38</v>
      </c>
      <c r="H3239">
        <v>2</v>
      </c>
      <c r="I3239">
        <v>0</v>
      </c>
      <c r="J3239" t="s">
        <v>94</v>
      </c>
      <c r="K3239" t="s">
        <v>99</v>
      </c>
      <c r="L3239" t="s">
        <v>21</v>
      </c>
      <c r="M3239" t="s">
        <v>36</v>
      </c>
      <c r="N3239" t="s">
        <v>41</v>
      </c>
    </row>
    <row r="3240" spans="1:14" x14ac:dyDescent="0.3">
      <c r="A3240">
        <v>3239</v>
      </c>
      <c r="B3240" t="s">
        <v>50</v>
      </c>
      <c r="C3240" t="s">
        <v>407</v>
      </c>
      <c r="D3240" t="s">
        <v>163</v>
      </c>
      <c r="E3240" t="s">
        <v>437</v>
      </c>
      <c r="F3240" t="s">
        <v>49</v>
      </c>
      <c r="G3240">
        <v>116.34</v>
      </c>
      <c r="H3240">
        <v>3</v>
      </c>
      <c r="I3240">
        <v>0</v>
      </c>
      <c r="J3240" t="s">
        <v>55</v>
      </c>
      <c r="K3240" t="s">
        <v>66</v>
      </c>
      <c r="L3240" t="s">
        <v>21</v>
      </c>
      <c r="M3240" t="s">
        <v>36</v>
      </c>
      <c r="N3240" t="s">
        <v>23</v>
      </c>
    </row>
    <row r="3241" spans="1:14" x14ac:dyDescent="0.3">
      <c r="A3241">
        <v>3240</v>
      </c>
      <c r="B3241" t="s">
        <v>37</v>
      </c>
      <c r="C3241" t="s">
        <v>104</v>
      </c>
      <c r="D3241" t="s">
        <v>117</v>
      </c>
      <c r="E3241" t="s">
        <v>169</v>
      </c>
      <c r="F3241" t="s">
        <v>49</v>
      </c>
      <c r="G3241">
        <v>89.09</v>
      </c>
      <c r="H3241">
        <v>2</v>
      </c>
      <c r="I3241">
        <v>1</v>
      </c>
      <c r="J3241" t="s">
        <v>35</v>
      </c>
      <c r="K3241" t="s">
        <v>20</v>
      </c>
      <c r="L3241" t="s">
        <v>60</v>
      </c>
      <c r="M3241" t="s">
        <v>36</v>
      </c>
      <c r="N3241" t="s">
        <v>23</v>
      </c>
    </row>
    <row r="3242" spans="1:14" x14ac:dyDescent="0.3">
      <c r="A3242">
        <v>3241</v>
      </c>
      <c r="B3242" t="s">
        <v>37</v>
      </c>
      <c r="C3242" t="s">
        <v>63</v>
      </c>
      <c r="D3242" t="s">
        <v>184</v>
      </c>
      <c r="E3242" t="s">
        <v>186</v>
      </c>
      <c r="F3242" t="s">
        <v>18</v>
      </c>
      <c r="G3242">
        <v>222.27</v>
      </c>
      <c r="H3242">
        <v>1</v>
      </c>
      <c r="I3242">
        <v>1</v>
      </c>
      <c r="J3242" t="s">
        <v>35</v>
      </c>
      <c r="K3242" t="s">
        <v>66</v>
      </c>
      <c r="L3242" t="s">
        <v>56</v>
      </c>
      <c r="M3242" t="s">
        <v>22</v>
      </c>
      <c r="N3242" t="s">
        <v>41</v>
      </c>
    </row>
    <row r="3243" spans="1:14" x14ac:dyDescent="0.3">
      <c r="A3243">
        <v>3242</v>
      </c>
      <c r="B3243" t="s">
        <v>50</v>
      </c>
      <c r="C3243" t="s">
        <v>217</v>
      </c>
      <c r="D3243" t="s">
        <v>195</v>
      </c>
      <c r="E3243" t="s">
        <v>230</v>
      </c>
      <c r="F3243" t="s">
        <v>49</v>
      </c>
      <c r="G3243">
        <v>105.6</v>
      </c>
      <c r="H3243">
        <v>1</v>
      </c>
      <c r="I3243">
        <v>0</v>
      </c>
      <c r="J3243" t="s">
        <v>19</v>
      </c>
      <c r="K3243" t="s">
        <v>29</v>
      </c>
      <c r="L3243" t="s">
        <v>56</v>
      </c>
      <c r="M3243" t="s">
        <v>36</v>
      </c>
      <c r="N3243" t="s">
        <v>45</v>
      </c>
    </row>
    <row r="3244" spans="1:14" x14ac:dyDescent="0.3">
      <c r="A3244">
        <v>3243</v>
      </c>
      <c r="B3244" t="s">
        <v>31</v>
      </c>
      <c r="C3244" t="s">
        <v>457</v>
      </c>
      <c r="D3244" t="s">
        <v>295</v>
      </c>
      <c r="E3244" t="s">
        <v>363</v>
      </c>
      <c r="F3244" t="s">
        <v>27</v>
      </c>
      <c r="G3244">
        <v>114.48</v>
      </c>
      <c r="H3244">
        <v>1</v>
      </c>
      <c r="I3244">
        <v>0</v>
      </c>
      <c r="J3244" t="s">
        <v>35</v>
      </c>
      <c r="K3244" t="s">
        <v>99</v>
      </c>
      <c r="L3244" t="s">
        <v>56</v>
      </c>
      <c r="M3244" t="s">
        <v>36</v>
      </c>
      <c r="N3244" t="s">
        <v>41</v>
      </c>
    </row>
    <row r="3245" spans="1:14" x14ac:dyDescent="0.3">
      <c r="A3245">
        <v>3244</v>
      </c>
      <c r="B3245" t="s">
        <v>31</v>
      </c>
      <c r="C3245" t="s">
        <v>407</v>
      </c>
      <c r="D3245" t="s">
        <v>43</v>
      </c>
      <c r="E3245" t="s">
        <v>421</v>
      </c>
      <c r="F3245" t="s">
        <v>54</v>
      </c>
      <c r="G3245">
        <v>376.63</v>
      </c>
      <c r="H3245">
        <v>1</v>
      </c>
      <c r="I3245">
        <v>0</v>
      </c>
      <c r="J3245" t="s">
        <v>28</v>
      </c>
      <c r="K3245" t="s">
        <v>99</v>
      </c>
      <c r="L3245" t="s">
        <v>21</v>
      </c>
      <c r="M3245" t="s">
        <v>22</v>
      </c>
      <c r="N3245" t="s">
        <v>23</v>
      </c>
    </row>
    <row r="3246" spans="1:14" x14ac:dyDescent="0.3">
      <c r="A3246">
        <v>3245</v>
      </c>
      <c r="B3246" t="s">
        <v>37</v>
      </c>
      <c r="C3246" t="s">
        <v>357</v>
      </c>
      <c r="D3246" t="s">
        <v>135</v>
      </c>
      <c r="E3246" t="s">
        <v>195</v>
      </c>
      <c r="F3246" t="s">
        <v>49</v>
      </c>
      <c r="G3246">
        <v>140.62</v>
      </c>
      <c r="H3246">
        <v>2</v>
      </c>
      <c r="I3246">
        <v>0</v>
      </c>
      <c r="J3246" t="s">
        <v>28</v>
      </c>
      <c r="K3246" t="s">
        <v>44</v>
      </c>
      <c r="L3246" t="s">
        <v>21</v>
      </c>
      <c r="M3246" t="s">
        <v>36</v>
      </c>
      <c r="N3246" t="s">
        <v>95</v>
      </c>
    </row>
    <row r="3247" spans="1:14" x14ac:dyDescent="0.3">
      <c r="A3247">
        <v>3246</v>
      </c>
      <c r="B3247" t="s">
        <v>31</v>
      </c>
      <c r="C3247" t="s">
        <v>171</v>
      </c>
      <c r="D3247" t="s">
        <v>442</v>
      </c>
      <c r="E3247" t="s">
        <v>155</v>
      </c>
      <c r="F3247" t="s">
        <v>49</v>
      </c>
      <c r="G3247">
        <v>114.99</v>
      </c>
      <c r="H3247">
        <v>1</v>
      </c>
      <c r="I3247">
        <v>3</v>
      </c>
      <c r="J3247" t="s">
        <v>28</v>
      </c>
      <c r="K3247" t="s">
        <v>66</v>
      </c>
      <c r="L3247" t="s">
        <v>21</v>
      </c>
      <c r="M3247" t="s">
        <v>36</v>
      </c>
      <c r="N3247" t="s">
        <v>41</v>
      </c>
    </row>
    <row r="3248" spans="1:14" x14ac:dyDescent="0.3">
      <c r="A3248">
        <v>3247</v>
      </c>
      <c r="B3248" t="s">
        <v>50</v>
      </c>
      <c r="C3248" t="s">
        <v>149</v>
      </c>
      <c r="D3248" t="s">
        <v>274</v>
      </c>
      <c r="E3248" t="s">
        <v>26</v>
      </c>
      <c r="F3248" t="s">
        <v>27</v>
      </c>
      <c r="G3248">
        <v>203.25</v>
      </c>
      <c r="H3248">
        <v>2</v>
      </c>
      <c r="I3248">
        <v>0</v>
      </c>
      <c r="J3248" t="s">
        <v>55</v>
      </c>
      <c r="K3248" t="s">
        <v>99</v>
      </c>
      <c r="L3248" t="s">
        <v>21</v>
      </c>
      <c r="M3248" t="s">
        <v>36</v>
      </c>
      <c r="N3248" t="s">
        <v>23</v>
      </c>
    </row>
    <row r="3249" spans="1:14" x14ac:dyDescent="0.3">
      <c r="A3249">
        <v>3248</v>
      </c>
      <c r="B3249" t="s">
        <v>37</v>
      </c>
      <c r="C3249" t="s">
        <v>336</v>
      </c>
      <c r="D3249" t="s">
        <v>241</v>
      </c>
      <c r="E3249" t="s">
        <v>346</v>
      </c>
      <c r="F3249" t="s">
        <v>49</v>
      </c>
      <c r="G3249">
        <v>92.69</v>
      </c>
      <c r="H3249">
        <v>3</v>
      </c>
      <c r="I3249">
        <v>0</v>
      </c>
      <c r="J3249" t="s">
        <v>35</v>
      </c>
      <c r="K3249" t="s">
        <v>66</v>
      </c>
      <c r="L3249" t="s">
        <v>21</v>
      </c>
      <c r="M3249" t="s">
        <v>36</v>
      </c>
      <c r="N3249" t="s">
        <v>95</v>
      </c>
    </row>
    <row r="3250" spans="1:14" x14ac:dyDescent="0.3">
      <c r="A3250">
        <v>3249</v>
      </c>
      <c r="B3250" t="s">
        <v>37</v>
      </c>
      <c r="C3250" t="s">
        <v>67</v>
      </c>
      <c r="D3250" t="s">
        <v>59</v>
      </c>
      <c r="E3250" t="s">
        <v>427</v>
      </c>
      <c r="F3250" t="s">
        <v>49</v>
      </c>
      <c r="G3250">
        <v>89.62</v>
      </c>
      <c r="H3250">
        <v>1</v>
      </c>
      <c r="I3250">
        <v>0</v>
      </c>
      <c r="J3250" t="s">
        <v>35</v>
      </c>
      <c r="K3250" t="s">
        <v>20</v>
      </c>
      <c r="L3250" t="s">
        <v>21</v>
      </c>
      <c r="M3250" t="s">
        <v>36</v>
      </c>
      <c r="N3250" t="s">
        <v>23</v>
      </c>
    </row>
    <row r="3251" spans="1:14" x14ac:dyDescent="0.3">
      <c r="A3251">
        <v>3250</v>
      </c>
      <c r="B3251" t="s">
        <v>37</v>
      </c>
      <c r="C3251" t="s">
        <v>220</v>
      </c>
      <c r="D3251" t="s">
        <v>245</v>
      </c>
      <c r="E3251" t="s">
        <v>265</v>
      </c>
      <c r="F3251" t="s">
        <v>49</v>
      </c>
      <c r="G3251">
        <v>117.38</v>
      </c>
      <c r="H3251">
        <v>1</v>
      </c>
      <c r="I3251">
        <v>3</v>
      </c>
      <c r="J3251" t="s">
        <v>28</v>
      </c>
      <c r="K3251" t="s">
        <v>66</v>
      </c>
      <c r="L3251" t="s">
        <v>21</v>
      </c>
      <c r="M3251" t="s">
        <v>22</v>
      </c>
      <c r="N3251" t="s">
        <v>41</v>
      </c>
    </row>
    <row r="3252" spans="1:14" x14ac:dyDescent="0.3">
      <c r="A3252">
        <v>3251</v>
      </c>
      <c r="B3252" t="s">
        <v>37</v>
      </c>
      <c r="C3252" t="s">
        <v>324</v>
      </c>
      <c r="D3252" t="s">
        <v>75</v>
      </c>
      <c r="E3252" t="s">
        <v>256</v>
      </c>
      <c r="F3252" t="s">
        <v>18</v>
      </c>
      <c r="G3252">
        <v>227.89</v>
      </c>
      <c r="H3252">
        <v>1</v>
      </c>
      <c r="I3252">
        <v>0</v>
      </c>
      <c r="J3252" t="s">
        <v>94</v>
      </c>
      <c r="K3252" t="s">
        <v>44</v>
      </c>
      <c r="L3252" t="s">
        <v>21</v>
      </c>
      <c r="M3252" t="s">
        <v>36</v>
      </c>
      <c r="N3252" t="s">
        <v>41</v>
      </c>
    </row>
    <row r="3253" spans="1:14" x14ac:dyDescent="0.3">
      <c r="A3253">
        <v>3252</v>
      </c>
      <c r="B3253" t="s">
        <v>37</v>
      </c>
      <c r="C3253" t="s">
        <v>129</v>
      </c>
      <c r="D3253" t="s">
        <v>48</v>
      </c>
      <c r="E3253" t="s">
        <v>248</v>
      </c>
      <c r="F3253" t="s">
        <v>49</v>
      </c>
      <c r="G3253">
        <v>90.32</v>
      </c>
      <c r="H3253">
        <v>1</v>
      </c>
      <c r="I3253">
        <v>2</v>
      </c>
      <c r="J3253" t="s">
        <v>28</v>
      </c>
      <c r="K3253" t="s">
        <v>20</v>
      </c>
      <c r="L3253" t="s">
        <v>60</v>
      </c>
      <c r="M3253" t="s">
        <v>22</v>
      </c>
      <c r="N3253" t="s">
        <v>23</v>
      </c>
    </row>
    <row r="3254" spans="1:14" x14ac:dyDescent="0.3">
      <c r="A3254">
        <v>3253</v>
      </c>
      <c r="B3254" t="s">
        <v>31</v>
      </c>
      <c r="C3254" t="s">
        <v>193</v>
      </c>
      <c r="D3254" t="s">
        <v>39</v>
      </c>
      <c r="E3254" t="s">
        <v>363</v>
      </c>
      <c r="F3254" t="s">
        <v>18</v>
      </c>
      <c r="G3254">
        <v>198.17</v>
      </c>
      <c r="H3254">
        <v>1</v>
      </c>
      <c r="I3254">
        <v>3</v>
      </c>
      <c r="J3254" t="s">
        <v>28</v>
      </c>
      <c r="K3254" t="s">
        <v>20</v>
      </c>
      <c r="L3254" t="s">
        <v>56</v>
      </c>
      <c r="M3254" t="s">
        <v>36</v>
      </c>
      <c r="N3254" t="s">
        <v>45</v>
      </c>
    </row>
    <row r="3255" spans="1:14" x14ac:dyDescent="0.3">
      <c r="A3255">
        <v>3254</v>
      </c>
      <c r="B3255" t="s">
        <v>14</v>
      </c>
      <c r="C3255" t="s">
        <v>240</v>
      </c>
      <c r="D3255" t="s">
        <v>151</v>
      </c>
      <c r="E3255" t="s">
        <v>242</v>
      </c>
      <c r="F3255" t="s">
        <v>49</v>
      </c>
      <c r="G3255">
        <v>62.5</v>
      </c>
      <c r="H3255">
        <v>1</v>
      </c>
      <c r="I3255">
        <v>2</v>
      </c>
      <c r="J3255" t="s">
        <v>35</v>
      </c>
      <c r="K3255" t="s">
        <v>20</v>
      </c>
      <c r="L3255" t="s">
        <v>60</v>
      </c>
      <c r="M3255" t="s">
        <v>36</v>
      </c>
      <c r="N3255" t="s">
        <v>95</v>
      </c>
    </row>
    <row r="3256" spans="1:14" x14ac:dyDescent="0.3">
      <c r="A3256">
        <v>3255</v>
      </c>
      <c r="B3256" t="s">
        <v>37</v>
      </c>
      <c r="C3256" t="s">
        <v>421</v>
      </c>
      <c r="D3256" t="s">
        <v>339</v>
      </c>
      <c r="E3256" t="s">
        <v>187</v>
      </c>
      <c r="F3256" t="s">
        <v>27</v>
      </c>
      <c r="G3256">
        <v>166.67</v>
      </c>
      <c r="H3256">
        <v>1</v>
      </c>
      <c r="I3256">
        <v>0</v>
      </c>
      <c r="J3256" t="s">
        <v>19</v>
      </c>
      <c r="K3256" t="s">
        <v>66</v>
      </c>
      <c r="L3256" t="s">
        <v>56</v>
      </c>
      <c r="M3256" t="s">
        <v>36</v>
      </c>
      <c r="N3256" t="s">
        <v>30</v>
      </c>
    </row>
    <row r="3257" spans="1:14" x14ac:dyDescent="0.3">
      <c r="A3257">
        <v>3256</v>
      </c>
      <c r="B3257" t="s">
        <v>37</v>
      </c>
      <c r="C3257" t="s">
        <v>143</v>
      </c>
      <c r="D3257" t="s">
        <v>286</v>
      </c>
      <c r="E3257" t="s">
        <v>80</v>
      </c>
      <c r="F3257" t="s">
        <v>27</v>
      </c>
      <c r="G3257">
        <v>160.22</v>
      </c>
      <c r="H3257">
        <v>3</v>
      </c>
      <c r="I3257">
        <v>1</v>
      </c>
      <c r="J3257" t="s">
        <v>19</v>
      </c>
      <c r="K3257" t="s">
        <v>44</v>
      </c>
      <c r="L3257" t="s">
        <v>21</v>
      </c>
      <c r="M3257" t="s">
        <v>36</v>
      </c>
      <c r="N3257" t="s">
        <v>41</v>
      </c>
    </row>
    <row r="3258" spans="1:14" x14ac:dyDescent="0.3">
      <c r="A3258">
        <v>3257</v>
      </c>
      <c r="B3258" t="s">
        <v>14</v>
      </c>
      <c r="C3258" t="s">
        <v>433</v>
      </c>
      <c r="D3258" t="s">
        <v>423</v>
      </c>
      <c r="E3258" t="s">
        <v>294</v>
      </c>
      <c r="F3258" t="s">
        <v>18</v>
      </c>
      <c r="G3258">
        <v>258.31</v>
      </c>
      <c r="H3258">
        <v>2</v>
      </c>
      <c r="I3258">
        <v>0</v>
      </c>
      <c r="J3258" t="s">
        <v>35</v>
      </c>
      <c r="K3258" t="s">
        <v>66</v>
      </c>
      <c r="L3258" t="s">
        <v>56</v>
      </c>
      <c r="M3258" t="s">
        <v>22</v>
      </c>
      <c r="N3258" t="s">
        <v>23</v>
      </c>
    </row>
    <row r="3259" spans="1:14" x14ac:dyDescent="0.3">
      <c r="A3259">
        <v>3258</v>
      </c>
      <c r="B3259" t="s">
        <v>50</v>
      </c>
      <c r="C3259" t="s">
        <v>73</v>
      </c>
      <c r="D3259" t="s">
        <v>329</v>
      </c>
      <c r="E3259" t="s">
        <v>297</v>
      </c>
      <c r="F3259" t="s">
        <v>54</v>
      </c>
      <c r="G3259">
        <v>358.07</v>
      </c>
      <c r="H3259">
        <v>3</v>
      </c>
      <c r="I3259">
        <v>0</v>
      </c>
      <c r="J3259" t="s">
        <v>94</v>
      </c>
      <c r="K3259" t="s">
        <v>99</v>
      </c>
      <c r="L3259" t="s">
        <v>21</v>
      </c>
      <c r="M3259" t="s">
        <v>36</v>
      </c>
      <c r="N3259" t="s">
        <v>95</v>
      </c>
    </row>
    <row r="3260" spans="1:14" x14ac:dyDescent="0.3">
      <c r="A3260">
        <v>3259</v>
      </c>
      <c r="B3260" t="s">
        <v>31</v>
      </c>
      <c r="C3260" t="s">
        <v>291</v>
      </c>
      <c r="D3260" t="s">
        <v>243</v>
      </c>
      <c r="E3260" t="s">
        <v>244</v>
      </c>
      <c r="F3260" t="s">
        <v>27</v>
      </c>
      <c r="G3260">
        <v>154.84</v>
      </c>
      <c r="H3260">
        <v>1</v>
      </c>
      <c r="I3260">
        <v>0</v>
      </c>
      <c r="J3260" t="s">
        <v>94</v>
      </c>
      <c r="K3260" t="s">
        <v>20</v>
      </c>
      <c r="L3260" t="s">
        <v>21</v>
      </c>
      <c r="M3260" t="s">
        <v>36</v>
      </c>
      <c r="N3260" t="s">
        <v>23</v>
      </c>
    </row>
    <row r="3261" spans="1:14" x14ac:dyDescent="0.3">
      <c r="A3261">
        <v>3260</v>
      </c>
      <c r="B3261" t="s">
        <v>50</v>
      </c>
      <c r="C3261" t="s">
        <v>298</v>
      </c>
      <c r="D3261" t="s">
        <v>125</v>
      </c>
      <c r="E3261" t="s">
        <v>374</v>
      </c>
      <c r="F3261" t="s">
        <v>18</v>
      </c>
      <c r="G3261">
        <v>346.13</v>
      </c>
      <c r="H3261">
        <v>2</v>
      </c>
      <c r="I3261">
        <v>2</v>
      </c>
      <c r="J3261" t="s">
        <v>28</v>
      </c>
      <c r="K3261" t="s">
        <v>20</v>
      </c>
      <c r="L3261" t="s">
        <v>70</v>
      </c>
      <c r="M3261" t="s">
        <v>22</v>
      </c>
      <c r="N3261" t="s">
        <v>23</v>
      </c>
    </row>
    <row r="3262" spans="1:14" x14ac:dyDescent="0.3">
      <c r="A3262">
        <v>3261</v>
      </c>
      <c r="B3262" t="s">
        <v>37</v>
      </c>
      <c r="C3262" t="s">
        <v>188</v>
      </c>
      <c r="D3262" t="s">
        <v>187</v>
      </c>
      <c r="E3262" t="s">
        <v>205</v>
      </c>
      <c r="F3262" t="s">
        <v>18</v>
      </c>
      <c r="G3262">
        <v>246.16</v>
      </c>
      <c r="H3262">
        <v>2</v>
      </c>
      <c r="I3262">
        <v>0</v>
      </c>
      <c r="J3262" t="s">
        <v>94</v>
      </c>
      <c r="K3262" t="s">
        <v>29</v>
      </c>
      <c r="L3262" t="s">
        <v>21</v>
      </c>
      <c r="M3262" t="s">
        <v>22</v>
      </c>
      <c r="N3262" t="s">
        <v>41</v>
      </c>
    </row>
    <row r="3263" spans="1:14" x14ac:dyDescent="0.3">
      <c r="A3263">
        <v>3262</v>
      </c>
      <c r="B3263" t="s">
        <v>14</v>
      </c>
      <c r="C3263" t="s">
        <v>158</v>
      </c>
      <c r="D3263" t="s">
        <v>149</v>
      </c>
      <c r="E3263" t="s">
        <v>298</v>
      </c>
      <c r="F3263" t="s">
        <v>27</v>
      </c>
      <c r="G3263">
        <v>107.49</v>
      </c>
      <c r="H3263">
        <v>2</v>
      </c>
      <c r="I3263">
        <v>2</v>
      </c>
      <c r="J3263" t="s">
        <v>28</v>
      </c>
      <c r="K3263" t="s">
        <v>20</v>
      </c>
      <c r="L3263" t="s">
        <v>70</v>
      </c>
      <c r="M3263" t="s">
        <v>36</v>
      </c>
      <c r="N3263" t="s">
        <v>41</v>
      </c>
    </row>
    <row r="3264" spans="1:14" x14ac:dyDescent="0.3">
      <c r="A3264">
        <v>3263</v>
      </c>
      <c r="B3264" t="s">
        <v>37</v>
      </c>
      <c r="C3264" t="s">
        <v>157</v>
      </c>
      <c r="D3264" t="s">
        <v>282</v>
      </c>
      <c r="E3264" t="s">
        <v>395</v>
      </c>
      <c r="F3264" t="s">
        <v>18</v>
      </c>
      <c r="G3264">
        <v>230.41</v>
      </c>
      <c r="H3264">
        <v>1</v>
      </c>
      <c r="I3264">
        <v>0</v>
      </c>
      <c r="J3264" t="s">
        <v>35</v>
      </c>
      <c r="K3264" t="s">
        <v>99</v>
      </c>
      <c r="L3264" t="s">
        <v>60</v>
      </c>
      <c r="M3264" t="s">
        <v>36</v>
      </c>
      <c r="N3264" t="s">
        <v>23</v>
      </c>
    </row>
    <row r="3265" spans="1:14" x14ac:dyDescent="0.3">
      <c r="A3265">
        <v>3264</v>
      </c>
      <c r="B3265" t="s">
        <v>37</v>
      </c>
      <c r="C3265" t="s">
        <v>323</v>
      </c>
      <c r="D3265" t="s">
        <v>332</v>
      </c>
      <c r="E3265" t="s">
        <v>63</v>
      </c>
      <c r="F3265" t="s">
        <v>54</v>
      </c>
      <c r="G3265">
        <v>436.22</v>
      </c>
      <c r="H3265">
        <v>3</v>
      </c>
      <c r="I3265">
        <v>3</v>
      </c>
      <c r="J3265" t="s">
        <v>19</v>
      </c>
      <c r="K3265" t="s">
        <v>20</v>
      </c>
      <c r="L3265" t="s">
        <v>70</v>
      </c>
      <c r="M3265" t="s">
        <v>36</v>
      </c>
      <c r="N3265" t="s">
        <v>41</v>
      </c>
    </row>
    <row r="3266" spans="1:14" x14ac:dyDescent="0.3">
      <c r="A3266">
        <v>3265</v>
      </c>
      <c r="B3266" t="s">
        <v>14</v>
      </c>
      <c r="C3266" t="s">
        <v>160</v>
      </c>
      <c r="D3266" t="s">
        <v>304</v>
      </c>
      <c r="E3266" t="s">
        <v>80</v>
      </c>
      <c r="F3266" t="s">
        <v>18</v>
      </c>
      <c r="G3266">
        <v>237.31</v>
      </c>
      <c r="H3266">
        <v>4</v>
      </c>
      <c r="I3266">
        <v>0</v>
      </c>
      <c r="J3266" t="s">
        <v>19</v>
      </c>
      <c r="K3266" t="s">
        <v>29</v>
      </c>
      <c r="L3266" t="s">
        <v>21</v>
      </c>
      <c r="M3266" t="s">
        <v>36</v>
      </c>
      <c r="N3266" t="s">
        <v>41</v>
      </c>
    </row>
    <row r="3267" spans="1:14" x14ac:dyDescent="0.3">
      <c r="A3267">
        <v>3266</v>
      </c>
      <c r="B3267" t="s">
        <v>31</v>
      </c>
      <c r="C3267" t="s">
        <v>389</v>
      </c>
      <c r="D3267" t="s">
        <v>183</v>
      </c>
      <c r="E3267" t="s">
        <v>203</v>
      </c>
      <c r="F3267" t="s">
        <v>49</v>
      </c>
      <c r="G3267">
        <v>78.64</v>
      </c>
      <c r="H3267">
        <v>2</v>
      </c>
      <c r="I3267">
        <v>3</v>
      </c>
      <c r="J3267" t="s">
        <v>19</v>
      </c>
      <c r="K3267" t="s">
        <v>66</v>
      </c>
      <c r="L3267" t="s">
        <v>21</v>
      </c>
      <c r="M3267" t="s">
        <v>36</v>
      </c>
      <c r="N3267" t="s">
        <v>41</v>
      </c>
    </row>
    <row r="3268" spans="1:14" x14ac:dyDescent="0.3">
      <c r="A3268">
        <v>3267</v>
      </c>
      <c r="B3268" t="s">
        <v>37</v>
      </c>
      <c r="C3268" t="s">
        <v>46</v>
      </c>
      <c r="D3268" t="s">
        <v>461</v>
      </c>
      <c r="E3268" t="s">
        <v>471</v>
      </c>
      <c r="F3268" t="s">
        <v>27</v>
      </c>
      <c r="G3268">
        <v>119.46</v>
      </c>
      <c r="H3268">
        <v>2</v>
      </c>
      <c r="I3268">
        <v>0</v>
      </c>
      <c r="J3268" t="s">
        <v>28</v>
      </c>
      <c r="K3268" t="s">
        <v>44</v>
      </c>
      <c r="L3268" t="s">
        <v>56</v>
      </c>
      <c r="M3268" t="s">
        <v>36</v>
      </c>
      <c r="N3268" t="s">
        <v>41</v>
      </c>
    </row>
    <row r="3269" spans="1:14" x14ac:dyDescent="0.3">
      <c r="A3269">
        <v>3268</v>
      </c>
      <c r="B3269" t="s">
        <v>31</v>
      </c>
      <c r="C3269" t="s">
        <v>38</v>
      </c>
      <c r="D3269" t="s">
        <v>367</v>
      </c>
      <c r="E3269" t="s">
        <v>291</v>
      </c>
      <c r="F3269" t="s">
        <v>18</v>
      </c>
      <c r="G3269">
        <v>203.45</v>
      </c>
      <c r="H3269">
        <v>2</v>
      </c>
      <c r="I3269">
        <v>1</v>
      </c>
      <c r="J3269" t="s">
        <v>35</v>
      </c>
      <c r="K3269" t="s">
        <v>66</v>
      </c>
      <c r="L3269" t="s">
        <v>21</v>
      </c>
      <c r="M3269" t="s">
        <v>22</v>
      </c>
      <c r="N3269" t="s">
        <v>41</v>
      </c>
    </row>
    <row r="3270" spans="1:14" x14ac:dyDescent="0.3">
      <c r="A3270">
        <v>3269</v>
      </c>
      <c r="B3270" t="s">
        <v>37</v>
      </c>
      <c r="C3270" t="s">
        <v>348</v>
      </c>
      <c r="D3270" t="s">
        <v>129</v>
      </c>
      <c r="E3270" t="s">
        <v>359</v>
      </c>
      <c r="F3270" t="s">
        <v>27</v>
      </c>
      <c r="G3270">
        <v>124.54</v>
      </c>
      <c r="H3270">
        <v>1</v>
      </c>
      <c r="I3270">
        <v>1</v>
      </c>
      <c r="J3270" t="s">
        <v>28</v>
      </c>
      <c r="K3270" t="s">
        <v>66</v>
      </c>
      <c r="L3270" t="s">
        <v>60</v>
      </c>
      <c r="M3270" t="s">
        <v>36</v>
      </c>
      <c r="N3270" t="s">
        <v>41</v>
      </c>
    </row>
    <row r="3271" spans="1:14" x14ac:dyDescent="0.3">
      <c r="A3271">
        <v>3270</v>
      </c>
      <c r="B3271" t="s">
        <v>37</v>
      </c>
      <c r="C3271" t="s">
        <v>140</v>
      </c>
      <c r="D3271" t="s">
        <v>157</v>
      </c>
      <c r="E3271" t="s">
        <v>62</v>
      </c>
      <c r="F3271" t="s">
        <v>27</v>
      </c>
      <c r="G3271">
        <v>143.88999999999999</v>
      </c>
      <c r="H3271">
        <v>3</v>
      </c>
      <c r="I3271">
        <v>1</v>
      </c>
      <c r="J3271" t="s">
        <v>35</v>
      </c>
      <c r="K3271" t="s">
        <v>29</v>
      </c>
      <c r="L3271" t="s">
        <v>21</v>
      </c>
      <c r="M3271" t="s">
        <v>36</v>
      </c>
      <c r="N3271" t="s">
        <v>41</v>
      </c>
    </row>
    <row r="3272" spans="1:14" x14ac:dyDescent="0.3">
      <c r="A3272">
        <v>3271</v>
      </c>
      <c r="B3272" t="s">
        <v>50</v>
      </c>
      <c r="C3272" t="s">
        <v>332</v>
      </c>
      <c r="D3272" t="s">
        <v>325</v>
      </c>
      <c r="E3272" t="s">
        <v>226</v>
      </c>
      <c r="F3272" t="s">
        <v>49</v>
      </c>
      <c r="G3272">
        <v>157.24</v>
      </c>
      <c r="H3272">
        <v>2</v>
      </c>
      <c r="I3272">
        <v>0</v>
      </c>
      <c r="J3272" t="s">
        <v>35</v>
      </c>
      <c r="K3272" t="s">
        <v>66</v>
      </c>
      <c r="L3272" t="s">
        <v>60</v>
      </c>
      <c r="M3272" t="s">
        <v>36</v>
      </c>
      <c r="N3272" t="s">
        <v>41</v>
      </c>
    </row>
    <row r="3273" spans="1:14" x14ac:dyDescent="0.3">
      <c r="A3273">
        <v>3272</v>
      </c>
      <c r="B3273" t="s">
        <v>50</v>
      </c>
      <c r="C3273" t="s">
        <v>421</v>
      </c>
      <c r="D3273" t="s">
        <v>161</v>
      </c>
      <c r="E3273" t="s">
        <v>202</v>
      </c>
      <c r="F3273" t="s">
        <v>49</v>
      </c>
      <c r="G3273">
        <v>96</v>
      </c>
      <c r="H3273">
        <v>2</v>
      </c>
      <c r="I3273">
        <v>0</v>
      </c>
      <c r="J3273" t="s">
        <v>19</v>
      </c>
      <c r="K3273" t="s">
        <v>44</v>
      </c>
      <c r="L3273" t="s">
        <v>21</v>
      </c>
      <c r="M3273" t="s">
        <v>36</v>
      </c>
      <c r="N3273" t="s">
        <v>95</v>
      </c>
    </row>
    <row r="3274" spans="1:14" x14ac:dyDescent="0.3">
      <c r="A3274">
        <v>3273</v>
      </c>
      <c r="B3274" t="s">
        <v>31</v>
      </c>
      <c r="C3274" t="s">
        <v>151</v>
      </c>
      <c r="D3274" t="s">
        <v>142</v>
      </c>
      <c r="E3274" t="s">
        <v>335</v>
      </c>
      <c r="F3274" t="s">
        <v>54</v>
      </c>
      <c r="G3274">
        <v>408.94</v>
      </c>
      <c r="H3274">
        <v>1</v>
      </c>
      <c r="I3274">
        <v>1</v>
      </c>
      <c r="J3274" t="s">
        <v>35</v>
      </c>
      <c r="K3274" t="s">
        <v>29</v>
      </c>
      <c r="L3274" t="s">
        <v>21</v>
      </c>
      <c r="M3274" t="s">
        <v>36</v>
      </c>
      <c r="N3274" t="s">
        <v>41</v>
      </c>
    </row>
    <row r="3275" spans="1:14" x14ac:dyDescent="0.3">
      <c r="A3275">
        <v>3274</v>
      </c>
      <c r="B3275" t="s">
        <v>37</v>
      </c>
      <c r="C3275" t="s">
        <v>316</v>
      </c>
      <c r="D3275" t="s">
        <v>227</v>
      </c>
      <c r="E3275" t="s">
        <v>434</v>
      </c>
      <c r="F3275" t="s">
        <v>18</v>
      </c>
      <c r="G3275">
        <v>279.42</v>
      </c>
      <c r="H3275">
        <v>1</v>
      </c>
      <c r="I3275">
        <v>0</v>
      </c>
      <c r="J3275" t="s">
        <v>35</v>
      </c>
      <c r="K3275" t="s">
        <v>20</v>
      </c>
      <c r="L3275" t="s">
        <v>21</v>
      </c>
      <c r="M3275" t="s">
        <v>36</v>
      </c>
      <c r="N3275" t="s">
        <v>45</v>
      </c>
    </row>
    <row r="3276" spans="1:14" x14ac:dyDescent="0.3">
      <c r="A3276">
        <v>3275</v>
      </c>
      <c r="B3276" t="s">
        <v>37</v>
      </c>
      <c r="C3276" t="s">
        <v>415</v>
      </c>
      <c r="D3276" t="s">
        <v>128</v>
      </c>
      <c r="E3276" t="s">
        <v>482</v>
      </c>
      <c r="F3276" t="s">
        <v>18</v>
      </c>
      <c r="G3276">
        <v>233.05</v>
      </c>
      <c r="H3276">
        <v>2</v>
      </c>
      <c r="I3276">
        <v>1</v>
      </c>
      <c r="J3276" t="s">
        <v>55</v>
      </c>
      <c r="K3276" t="s">
        <v>66</v>
      </c>
      <c r="L3276" t="s">
        <v>21</v>
      </c>
      <c r="M3276" t="s">
        <v>36</v>
      </c>
      <c r="N3276" t="s">
        <v>45</v>
      </c>
    </row>
    <row r="3277" spans="1:14" x14ac:dyDescent="0.3">
      <c r="A3277">
        <v>3276</v>
      </c>
      <c r="B3277" t="s">
        <v>37</v>
      </c>
      <c r="C3277" t="s">
        <v>388</v>
      </c>
      <c r="D3277" t="s">
        <v>257</v>
      </c>
      <c r="E3277" t="s">
        <v>138</v>
      </c>
      <c r="F3277" t="s">
        <v>27</v>
      </c>
      <c r="G3277">
        <v>156.01</v>
      </c>
      <c r="H3277">
        <v>1</v>
      </c>
      <c r="I3277">
        <v>2</v>
      </c>
      <c r="J3277" t="s">
        <v>28</v>
      </c>
      <c r="K3277" t="s">
        <v>99</v>
      </c>
      <c r="L3277" t="s">
        <v>56</v>
      </c>
      <c r="M3277" t="s">
        <v>36</v>
      </c>
      <c r="N3277" t="s">
        <v>23</v>
      </c>
    </row>
    <row r="3278" spans="1:14" x14ac:dyDescent="0.3">
      <c r="A3278">
        <v>3277</v>
      </c>
      <c r="B3278" t="s">
        <v>14</v>
      </c>
      <c r="C3278" t="s">
        <v>317</v>
      </c>
      <c r="D3278" t="s">
        <v>194</v>
      </c>
      <c r="E3278" t="s">
        <v>90</v>
      </c>
      <c r="F3278" t="s">
        <v>49</v>
      </c>
      <c r="G3278">
        <v>71.819999999999993</v>
      </c>
      <c r="H3278">
        <v>2</v>
      </c>
      <c r="I3278">
        <v>2</v>
      </c>
      <c r="J3278" t="s">
        <v>19</v>
      </c>
      <c r="K3278" t="s">
        <v>29</v>
      </c>
      <c r="L3278" t="s">
        <v>21</v>
      </c>
      <c r="M3278" t="s">
        <v>36</v>
      </c>
      <c r="N3278" t="s">
        <v>45</v>
      </c>
    </row>
    <row r="3279" spans="1:14" x14ac:dyDescent="0.3">
      <c r="A3279">
        <v>3278</v>
      </c>
      <c r="B3279" t="s">
        <v>37</v>
      </c>
      <c r="C3279" t="s">
        <v>115</v>
      </c>
      <c r="D3279" t="s">
        <v>389</v>
      </c>
      <c r="E3279" t="s">
        <v>220</v>
      </c>
      <c r="F3279" t="s">
        <v>18</v>
      </c>
      <c r="G3279">
        <v>199.42</v>
      </c>
      <c r="H3279">
        <v>2</v>
      </c>
      <c r="I3279">
        <v>2</v>
      </c>
      <c r="J3279" t="s">
        <v>19</v>
      </c>
      <c r="K3279" t="s">
        <v>66</v>
      </c>
      <c r="L3279" t="s">
        <v>60</v>
      </c>
      <c r="M3279" t="s">
        <v>36</v>
      </c>
      <c r="N3279" t="s">
        <v>23</v>
      </c>
    </row>
    <row r="3280" spans="1:14" x14ac:dyDescent="0.3">
      <c r="A3280">
        <v>3279</v>
      </c>
      <c r="B3280" t="s">
        <v>31</v>
      </c>
      <c r="C3280" t="s">
        <v>344</v>
      </c>
      <c r="D3280" t="s">
        <v>171</v>
      </c>
      <c r="E3280" t="s">
        <v>192</v>
      </c>
      <c r="F3280" t="s">
        <v>54</v>
      </c>
      <c r="G3280">
        <v>354.33</v>
      </c>
      <c r="H3280">
        <v>3</v>
      </c>
      <c r="I3280">
        <v>2</v>
      </c>
      <c r="J3280" t="s">
        <v>94</v>
      </c>
      <c r="K3280" t="s">
        <v>29</v>
      </c>
      <c r="L3280" t="s">
        <v>70</v>
      </c>
      <c r="M3280" t="s">
        <v>36</v>
      </c>
      <c r="N3280" t="s">
        <v>95</v>
      </c>
    </row>
    <row r="3281" spans="1:14" x14ac:dyDescent="0.3">
      <c r="A3281">
        <v>3280</v>
      </c>
      <c r="B3281" t="s">
        <v>31</v>
      </c>
      <c r="C3281" t="s">
        <v>194</v>
      </c>
      <c r="D3281" t="s">
        <v>393</v>
      </c>
      <c r="E3281" t="s">
        <v>38</v>
      </c>
      <c r="F3281" t="s">
        <v>27</v>
      </c>
      <c r="G3281">
        <v>123.26</v>
      </c>
      <c r="H3281">
        <v>3</v>
      </c>
      <c r="I3281">
        <v>0</v>
      </c>
      <c r="J3281" t="s">
        <v>28</v>
      </c>
      <c r="K3281" t="s">
        <v>99</v>
      </c>
      <c r="L3281" t="s">
        <v>60</v>
      </c>
      <c r="M3281" t="s">
        <v>36</v>
      </c>
      <c r="N3281" t="s">
        <v>95</v>
      </c>
    </row>
    <row r="3282" spans="1:14" x14ac:dyDescent="0.3">
      <c r="A3282">
        <v>3281</v>
      </c>
      <c r="B3282" t="s">
        <v>37</v>
      </c>
      <c r="C3282" t="s">
        <v>300</v>
      </c>
      <c r="D3282" t="s">
        <v>286</v>
      </c>
      <c r="E3282" t="s">
        <v>199</v>
      </c>
      <c r="F3282" t="s">
        <v>27</v>
      </c>
      <c r="G3282">
        <v>160.37</v>
      </c>
      <c r="H3282">
        <v>1</v>
      </c>
      <c r="I3282">
        <v>1</v>
      </c>
      <c r="J3282" t="s">
        <v>55</v>
      </c>
      <c r="K3282" t="s">
        <v>29</v>
      </c>
      <c r="L3282" t="s">
        <v>21</v>
      </c>
      <c r="M3282" t="s">
        <v>22</v>
      </c>
      <c r="N3282" t="s">
        <v>41</v>
      </c>
    </row>
    <row r="3283" spans="1:14" x14ac:dyDescent="0.3">
      <c r="A3283">
        <v>3282</v>
      </c>
      <c r="B3283" t="s">
        <v>37</v>
      </c>
      <c r="C3283" t="s">
        <v>380</v>
      </c>
      <c r="D3283" t="s">
        <v>347</v>
      </c>
      <c r="E3283" t="s">
        <v>58</v>
      </c>
      <c r="F3283" t="s">
        <v>49</v>
      </c>
      <c r="G3283">
        <v>144.07</v>
      </c>
      <c r="H3283">
        <v>1</v>
      </c>
      <c r="I3283">
        <v>0</v>
      </c>
      <c r="J3283" t="s">
        <v>35</v>
      </c>
      <c r="K3283" t="s">
        <v>66</v>
      </c>
      <c r="L3283" t="s">
        <v>21</v>
      </c>
      <c r="M3283" t="s">
        <v>22</v>
      </c>
      <c r="N3283" t="s">
        <v>41</v>
      </c>
    </row>
    <row r="3284" spans="1:14" x14ac:dyDescent="0.3">
      <c r="A3284">
        <v>3283</v>
      </c>
      <c r="B3284" t="s">
        <v>14</v>
      </c>
      <c r="C3284" t="s">
        <v>337</v>
      </c>
      <c r="D3284" t="s">
        <v>107</v>
      </c>
      <c r="E3284" t="s">
        <v>383</v>
      </c>
      <c r="F3284" t="s">
        <v>49</v>
      </c>
      <c r="G3284">
        <v>117</v>
      </c>
      <c r="H3284">
        <v>2</v>
      </c>
      <c r="I3284">
        <v>1</v>
      </c>
      <c r="J3284" t="s">
        <v>35</v>
      </c>
      <c r="K3284" t="s">
        <v>44</v>
      </c>
      <c r="L3284" t="s">
        <v>21</v>
      </c>
      <c r="M3284" t="s">
        <v>22</v>
      </c>
      <c r="N3284" t="s">
        <v>41</v>
      </c>
    </row>
    <row r="3285" spans="1:14" x14ac:dyDescent="0.3">
      <c r="A3285">
        <v>3284</v>
      </c>
      <c r="B3285" t="s">
        <v>50</v>
      </c>
      <c r="C3285" t="s">
        <v>135</v>
      </c>
      <c r="D3285" t="s">
        <v>460</v>
      </c>
      <c r="E3285" t="s">
        <v>239</v>
      </c>
      <c r="F3285" t="s">
        <v>27</v>
      </c>
      <c r="G3285">
        <v>148.72999999999999</v>
      </c>
      <c r="H3285">
        <v>1</v>
      </c>
      <c r="I3285">
        <v>1</v>
      </c>
      <c r="J3285" t="s">
        <v>35</v>
      </c>
      <c r="K3285" t="s">
        <v>66</v>
      </c>
      <c r="L3285" t="s">
        <v>60</v>
      </c>
      <c r="M3285" t="s">
        <v>36</v>
      </c>
      <c r="N3285" t="s">
        <v>41</v>
      </c>
    </row>
    <row r="3286" spans="1:14" x14ac:dyDescent="0.3">
      <c r="A3286">
        <v>3285</v>
      </c>
      <c r="B3286" t="s">
        <v>31</v>
      </c>
      <c r="C3286" t="s">
        <v>402</v>
      </c>
      <c r="D3286" t="s">
        <v>396</v>
      </c>
      <c r="E3286" t="s">
        <v>349</v>
      </c>
      <c r="F3286" t="s">
        <v>18</v>
      </c>
      <c r="G3286">
        <v>208.24</v>
      </c>
      <c r="H3286">
        <v>1</v>
      </c>
      <c r="I3286">
        <v>0</v>
      </c>
      <c r="J3286" t="s">
        <v>55</v>
      </c>
      <c r="K3286" t="s">
        <v>29</v>
      </c>
      <c r="L3286" t="s">
        <v>21</v>
      </c>
      <c r="M3286" t="s">
        <v>36</v>
      </c>
      <c r="N3286" t="s">
        <v>41</v>
      </c>
    </row>
    <row r="3287" spans="1:14" x14ac:dyDescent="0.3">
      <c r="A3287">
        <v>3286</v>
      </c>
      <c r="B3287" t="s">
        <v>37</v>
      </c>
      <c r="C3287" t="s">
        <v>52</v>
      </c>
      <c r="D3287" t="s">
        <v>159</v>
      </c>
      <c r="E3287" t="s">
        <v>355</v>
      </c>
      <c r="F3287" t="s">
        <v>54</v>
      </c>
      <c r="G3287">
        <v>365.32</v>
      </c>
      <c r="H3287">
        <v>2</v>
      </c>
      <c r="I3287">
        <v>3</v>
      </c>
      <c r="J3287" t="s">
        <v>28</v>
      </c>
      <c r="K3287" t="s">
        <v>29</v>
      </c>
      <c r="L3287" t="s">
        <v>56</v>
      </c>
      <c r="M3287" t="s">
        <v>36</v>
      </c>
      <c r="N3287" t="s">
        <v>41</v>
      </c>
    </row>
    <row r="3288" spans="1:14" x14ac:dyDescent="0.3">
      <c r="A3288">
        <v>3287</v>
      </c>
      <c r="B3288" t="s">
        <v>14</v>
      </c>
      <c r="C3288" t="s">
        <v>256</v>
      </c>
      <c r="D3288" t="s">
        <v>147</v>
      </c>
      <c r="E3288" t="s">
        <v>65</v>
      </c>
      <c r="F3288" t="s">
        <v>49</v>
      </c>
      <c r="G3288">
        <v>61.17</v>
      </c>
      <c r="H3288">
        <v>3</v>
      </c>
      <c r="I3288">
        <v>1</v>
      </c>
      <c r="J3288" t="s">
        <v>28</v>
      </c>
      <c r="K3288" t="s">
        <v>20</v>
      </c>
      <c r="L3288" t="s">
        <v>56</v>
      </c>
      <c r="M3288" t="s">
        <v>36</v>
      </c>
      <c r="N3288" t="s">
        <v>23</v>
      </c>
    </row>
    <row r="3289" spans="1:14" x14ac:dyDescent="0.3">
      <c r="A3289">
        <v>3288</v>
      </c>
      <c r="B3289" t="s">
        <v>14</v>
      </c>
      <c r="C3289" t="s">
        <v>146</v>
      </c>
      <c r="D3289" t="s">
        <v>336</v>
      </c>
      <c r="E3289" t="s">
        <v>143</v>
      </c>
      <c r="F3289" t="s">
        <v>54</v>
      </c>
      <c r="G3289">
        <v>304.91000000000003</v>
      </c>
      <c r="H3289">
        <v>4</v>
      </c>
      <c r="I3289">
        <v>2</v>
      </c>
      <c r="J3289" t="s">
        <v>28</v>
      </c>
      <c r="K3289" t="s">
        <v>44</v>
      </c>
      <c r="L3289" t="s">
        <v>21</v>
      </c>
      <c r="M3289" t="s">
        <v>36</v>
      </c>
      <c r="N3289" t="s">
        <v>23</v>
      </c>
    </row>
    <row r="3290" spans="1:14" x14ac:dyDescent="0.3">
      <c r="A3290">
        <v>3289</v>
      </c>
      <c r="B3290" t="s">
        <v>14</v>
      </c>
      <c r="C3290" t="s">
        <v>81</v>
      </c>
      <c r="D3290" t="s">
        <v>159</v>
      </c>
      <c r="E3290" t="s">
        <v>294</v>
      </c>
      <c r="F3290" t="s">
        <v>18</v>
      </c>
      <c r="G3290">
        <v>222.81</v>
      </c>
      <c r="H3290">
        <v>1</v>
      </c>
      <c r="I3290">
        <v>1</v>
      </c>
      <c r="J3290" t="s">
        <v>35</v>
      </c>
      <c r="K3290" t="s">
        <v>66</v>
      </c>
      <c r="L3290" t="s">
        <v>21</v>
      </c>
      <c r="M3290" t="s">
        <v>36</v>
      </c>
      <c r="N3290" t="s">
        <v>41</v>
      </c>
    </row>
    <row r="3291" spans="1:14" x14ac:dyDescent="0.3">
      <c r="A3291">
        <v>3290</v>
      </c>
      <c r="B3291" t="s">
        <v>14</v>
      </c>
      <c r="C3291" t="s">
        <v>377</v>
      </c>
      <c r="D3291" t="s">
        <v>363</v>
      </c>
      <c r="E3291" t="s">
        <v>389</v>
      </c>
      <c r="F3291" t="s">
        <v>27</v>
      </c>
      <c r="G3291">
        <v>174.35</v>
      </c>
      <c r="H3291">
        <v>1</v>
      </c>
      <c r="I3291">
        <v>1</v>
      </c>
      <c r="J3291" t="s">
        <v>28</v>
      </c>
      <c r="K3291" t="s">
        <v>44</v>
      </c>
      <c r="L3291" t="s">
        <v>21</v>
      </c>
      <c r="M3291" t="s">
        <v>36</v>
      </c>
      <c r="N3291" t="s">
        <v>41</v>
      </c>
    </row>
    <row r="3292" spans="1:14" x14ac:dyDescent="0.3">
      <c r="A3292">
        <v>3291</v>
      </c>
      <c r="B3292" t="s">
        <v>31</v>
      </c>
      <c r="C3292" t="s">
        <v>254</v>
      </c>
      <c r="D3292" t="s">
        <v>250</v>
      </c>
      <c r="E3292" t="s">
        <v>415</v>
      </c>
      <c r="F3292" t="s">
        <v>27</v>
      </c>
      <c r="G3292">
        <v>163.53</v>
      </c>
      <c r="H3292">
        <v>2</v>
      </c>
      <c r="I3292">
        <v>2</v>
      </c>
      <c r="J3292" t="s">
        <v>19</v>
      </c>
      <c r="K3292" t="s">
        <v>20</v>
      </c>
      <c r="L3292" t="s">
        <v>60</v>
      </c>
      <c r="M3292" t="s">
        <v>36</v>
      </c>
      <c r="N3292" t="s">
        <v>41</v>
      </c>
    </row>
    <row r="3293" spans="1:14" x14ac:dyDescent="0.3">
      <c r="A3293">
        <v>3292</v>
      </c>
      <c r="B3293" t="s">
        <v>31</v>
      </c>
      <c r="C3293" t="s">
        <v>339</v>
      </c>
      <c r="D3293" t="s">
        <v>161</v>
      </c>
      <c r="E3293" t="s">
        <v>82</v>
      </c>
      <c r="F3293" t="s">
        <v>27</v>
      </c>
      <c r="G3293">
        <v>96.85</v>
      </c>
      <c r="H3293">
        <v>2</v>
      </c>
      <c r="I3293">
        <v>2</v>
      </c>
      <c r="J3293" t="s">
        <v>35</v>
      </c>
      <c r="K3293" t="s">
        <v>99</v>
      </c>
      <c r="L3293" t="s">
        <v>21</v>
      </c>
      <c r="M3293" t="s">
        <v>36</v>
      </c>
      <c r="N3293" t="s">
        <v>41</v>
      </c>
    </row>
    <row r="3294" spans="1:14" x14ac:dyDescent="0.3">
      <c r="A3294">
        <v>3293</v>
      </c>
      <c r="B3294" t="s">
        <v>14</v>
      </c>
      <c r="C3294" t="s">
        <v>227</v>
      </c>
      <c r="D3294" t="s">
        <v>178</v>
      </c>
      <c r="E3294" t="s">
        <v>469</v>
      </c>
      <c r="F3294" t="s">
        <v>54</v>
      </c>
      <c r="G3294">
        <v>310.82</v>
      </c>
      <c r="H3294">
        <v>1</v>
      </c>
      <c r="I3294">
        <v>0</v>
      </c>
      <c r="J3294" t="s">
        <v>28</v>
      </c>
      <c r="K3294" t="s">
        <v>29</v>
      </c>
      <c r="L3294" t="s">
        <v>21</v>
      </c>
      <c r="M3294" t="s">
        <v>36</v>
      </c>
      <c r="N3294" t="s">
        <v>23</v>
      </c>
    </row>
    <row r="3295" spans="1:14" x14ac:dyDescent="0.3">
      <c r="A3295">
        <v>3294</v>
      </c>
      <c r="B3295" t="s">
        <v>37</v>
      </c>
      <c r="C3295" t="s">
        <v>390</v>
      </c>
      <c r="D3295" t="s">
        <v>322</v>
      </c>
      <c r="E3295" t="s">
        <v>429</v>
      </c>
      <c r="F3295" t="s">
        <v>49</v>
      </c>
      <c r="G3295">
        <v>142.44999999999999</v>
      </c>
      <c r="H3295">
        <v>1</v>
      </c>
      <c r="I3295">
        <v>0</v>
      </c>
      <c r="J3295" t="s">
        <v>28</v>
      </c>
      <c r="K3295" t="s">
        <v>20</v>
      </c>
      <c r="L3295" t="s">
        <v>60</v>
      </c>
      <c r="M3295" t="s">
        <v>36</v>
      </c>
      <c r="N3295" t="s">
        <v>95</v>
      </c>
    </row>
    <row r="3296" spans="1:14" x14ac:dyDescent="0.3">
      <c r="A3296">
        <v>3295</v>
      </c>
      <c r="B3296" t="s">
        <v>50</v>
      </c>
      <c r="C3296" t="s">
        <v>46</v>
      </c>
      <c r="D3296" t="s">
        <v>249</v>
      </c>
      <c r="E3296" t="s">
        <v>372</v>
      </c>
      <c r="F3296" t="s">
        <v>18</v>
      </c>
      <c r="G3296">
        <v>328.52</v>
      </c>
      <c r="H3296">
        <v>4</v>
      </c>
      <c r="I3296">
        <v>1</v>
      </c>
      <c r="J3296" t="s">
        <v>35</v>
      </c>
      <c r="K3296" t="s">
        <v>29</v>
      </c>
      <c r="L3296" t="s">
        <v>56</v>
      </c>
      <c r="M3296" t="s">
        <v>36</v>
      </c>
      <c r="N3296" t="s">
        <v>41</v>
      </c>
    </row>
    <row r="3297" spans="1:14" x14ac:dyDescent="0.3">
      <c r="A3297">
        <v>3296</v>
      </c>
      <c r="B3297" t="s">
        <v>31</v>
      </c>
      <c r="C3297" t="s">
        <v>181</v>
      </c>
      <c r="D3297" t="s">
        <v>264</v>
      </c>
      <c r="E3297" t="s">
        <v>108</v>
      </c>
      <c r="F3297" t="s">
        <v>49</v>
      </c>
      <c r="G3297">
        <v>62.45</v>
      </c>
      <c r="H3297">
        <v>1</v>
      </c>
      <c r="I3297">
        <v>3</v>
      </c>
      <c r="J3297" t="s">
        <v>35</v>
      </c>
      <c r="K3297" t="s">
        <v>66</v>
      </c>
      <c r="L3297" t="s">
        <v>21</v>
      </c>
      <c r="M3297" t="s">
        <v>36</v>
      </c>
      <c r="N3297" t="s">
        <v>41</v>
      </c>
    </row>
    <row r="3298" spans="1:14" x14ac:dyDescent="0.3">
      <c r="A3298">
        <v>3297</v>
      </c>
      <c r="B3298" t="s">
        <v>14</v>
      </c>
      <c r="C3298" t="s">
        <v>15</v>
      </c>
      <c r="D3298" t="s">
        <v>148</v>
      </c>
      <c r="E3298" t="s">
        <v>151</v>
      </c>
      <c r="F3298" t="s">
        <v>27</v>
      </c>
      <c r="G3298">
        <v>132.05000000000001</v>
      </c>
      <c r="H3298">
        <v>3</v>
      </c>
      <c r="I3298">
        <v>1</v>
      </c>
      <c r="J3298" t="s">
        <v>35</v>
      </c>
      <c r="K3298" t="s">
        <v>99</v>
      </c>
      <c r="L3298" t="s">
        <v>60</v>
      </c>
      <c r="M3298" t="s">
        <v>36</v>
      </c>
      <c r="N3298" t="s">
        <v>41</v>
      </c>
    </row>
    <row r="3299" spans="1:14" x14ac:dyDescent="0.3">
      <c r="A3299">
        <v>3298</v>
      </c>
      <c r="B3299" t="s">
        <v>31</v>
      </c>
      <c r="C3299" t="s">
        <v>222</v>
      </c>
      <c r="D3299" t="s">
        <v>42</v>
      </c>
      <c r="E3299" t="s">
        <v>81</v>
      </c>
      <c r="F3299" t="s">
        <v>18</v>
      </c>
      <c r="G3299">
        <v>165.24</v>
      </c>
      <c r="H3299">
        <v>1</v>
      </c>
      <c r="I3299">
        <v>0</v>
      </c>
      <c r="J3299" t="s">
        <v>55</v>
      </c>
      <c r="K3299" t="s">
        <v>44</v>
      </c>
      <c r="L3299" t="s">
        <v>56</v>
      </c>
      <c r="M3299" t="s">
        <v>36</v>
      </c>
      <c r="N3299" t="s">
        <v>41</v>
      </c>
    </row>
    <row r="3300" spans="1:14" x14ac:dyDescent="0.3">
      <c r="A3300">
        <v>3299</v>
      </c>
      <c r="B3300" t="s">
        <v>31</v>
      </c>
      <c r="C3300" t="s">
        <v>142</v>
      </c>
      <c r="D3300" t="s">
        <v>92</v>
      </c>
      <c r="E3300" t="s">
        <v>388</v>
      </c>
      <c r="F3300" t="s">
        <v>27</v>
      </c>
      <c r="G3300">
        <v>103.73</v>
      </c>
      <c r="H3300">
        <v>2</v>
      </c>
      <c r="I3300">
        <v>2</v>
      </c>
      <c r="J3300" t="s">
        <v>28</v>
      </c>
      <c r="K3300" t="s">
        <v>20</v>
      </c>
      <c r="L3300" t="s">
        <v>21</v>
      </c>
      <c r="M3300" t="s">
        <v>36</v>
      </c>
      <c r="N3300" t="s">
        <v>41</v>
      </c>
    </row>
    <row r="3301" spans="1:14" x14ac:dyDescent="0.3">
      <c r="A3301">
        <v>3300</v>
      </c>
      <c r="B3301" t="s">
        <v>37</v>
      </c>
      <c r="C3301" t="s">
        <v>154</v>
      </c>
      <c r="D3301" t="s">
        <v>143</v>
      </c>
      <c r="E3301" t="s">
        <v>201</v>
      </c>
      <c r="F3301" t="s">
        <v>49</v>
      </c>
      <c r="G3301">
        <v>114.26</v>
      </c>
      <c r="H3301">
        <v>2</v>
      </c>
      <c r="I3301">
        <v>0</v>
      </c>
      <c r="J3301" t="s">
        <v>94</v>
      </c>
      <c r="K3301" t="s">
        <v>44</v>
      </c>
      <c r="L3301" t="s">
        <v>21</v>
      </c>
      <c r="M3301" t="s">
        <v>36</v>
      </c>
      <c r="N3301" t="s">
        <v>41</v>
      </c>
    </row>
    <row r="3302" spans="1:14" x14ac:dyDescent="0.3">
      <c r="A3302">
        <v>3301</v>
      </c>
      <c r="B3302" t="s">
        <v>50</v>
      </c>
      <c r="C3302" t="s">
        <v>201</v>
      </c>
      <c r="D3302" t="s">
        <v>362</v>
      </c>
      <c r="E3302" t="s">
        <v>167</v>
      </c>
      <c r="F3302" t="s">
        <v>49</v>
      </c>
      <c r="G3302">
        <v>157.72</v>
      </c>
      <c r="H3302">
        <v>3</v>
      </c>
      <c r="I3302">
        <v>0</v>
      </c>
      <c r="J3302" t="s">
        <v>28</v>
      </c>
      <c r="K3302" t="s">
        <v>66</v>
      </c>
      <c r="L3302" t="s">
        <v>21</v>
      </c>
      <c r="M3302" t="s">
        <v>22</v>
      </c>
      <c r="N3302" t="s">
        <v>23</v>
      </c>
    </row>
    <row r="3303" spans="1:14" x14ac:dyDescent="0.3">
      <c r="A3303">
        <v>3302</v>
      </c>
      <c r="B3303" t="s">
        <v>31</v>
      </c>
      <c r="C3303" t="s">
        <v>203</v>
      </c>
      <c r="D3303" t="s">
        <v>204</v>
      </c>
      <c r="E3303" t="s">
        <v>274</v>
      </c>
      <c r="F3303" t="s">
        <v>49</v>
      </c>
      <c r="G3303">
        <v>108.99</v>
      </c>
      <c r="H3303">
        <v>1</v>
      </c>
      <c r="I3303">
        <v>0</v>
      </c>
      <c r="J3303" t="s">
        <v>28</v>
      </c>
      <c r="K3303" t="s">
        <v>66</v>
      </c>
      <c r="L3303" t="s">
        <v>56</v>
      </c>
      <c r="M3303" t="s">
        <v>36</v>
      </c>
      <c r="N3303" t="s">
        <v>41</v>
      </c>
    </row>
    <row r="3304" spans="1:14" x14ac:dyDescent="0.3">
      <c r="A3304">
        <v>3303</v>
      </c>
      <c r="B3304" t="s">
        <v>37</v>
      </c>
      <c r="C3304" t="s">
        <v>280</v>
      </c>
      <c r="D3304" t="s">
        <v>216</v>
      </c>
      <c r="E3304" t="s">
        <v>289</v>
      </c>
      <c r="F3304" t="s">
        <v>27</v>
      </c>
      <c r="G3304">
        <v>161.72</v>
      </c>
      <c r="H3304">
        <v>1</v>
      </c>
      <c r="I3304">
        <v>2</v>
      </c>
      <c r="J3304" t="s">
        <v>28</v>
      </c>
      <c r="K3304" t="s">
        <v>99</v>
      </c>
      <c r="L3304" t="s">
        <v>21</v>
      </c>
      <c r="M3304" t="s">
        <v>36</v>
      </c>
      <c r="N3304" t="s">
        <v>45</v>
      </c>
    </row>
    <row r="3305" spans="1:14" x14ac:dyDescent="0.3">
      <c r="A3305">
        <v>3304</v>
      </c>
      <c r="B3305" t="s">
        <v>50</v>
      </c>
      <c r="C3305" t="s">
        <v>84</v>
      </c>
      <c r="D3305" t="s">
        <v>178</v>
      </c>
      <c r="E3305" t="s">
        <v>206</v>
      </c>
      <c r="F3305" t="s">
        <v>18</v>
      </c>
      <c r="G3305">
        <v>285.76</v>
      </c>
      <c r="H3305">
        <v>1</v>
      </c>
      <c r="I3305">
        <v>0</v>
      </c>
      <c r="J3305" t="s">
        <v>35</v>
      </c>
      <c r="K3305" t="s">
        <v>29</v>
      </c>
      <c r="L3305" t="s">
        <v>21</v>
      </c>
      <c r="M3305" t="s">
        <v>36</v>
      </c>
      <c r="N3305" t="s">
        <v>41</v>
      </c>
    </row>
    <row r="3306" spans="1:14" x14ac:dyDescent="0.3">
      <c r="A3306">
        <v>3305</v>
      </c>
      <c r="B3306" t="s">
        <v>50</v>
      </c>
      <c r="C3306" t="s">
        <v>135</v>
      </c>
      <c r="D3306" t="s">
        <v>439</v>
      </c>
      <c r="E3306" t="s">
        <v>134</v>
      </c>
      <c r="F3306" t="s">
        <v>49</v>
      </c>
      <c r="G3306">
        <v>104.55</v>
      </c>
      <c r="H3306">
        <v>2</v>
      </c>
      <c r="I3306">
        <v>3</v>
      </c>
      <c r="J3306" t="s">
        <v>35</v>
      </c>
      <c r="K3306" t="s">
        <v>44</v>
      </c>
      <c r="L3306" t="s">
        <v>60</v>
      </c>
      <c r="M3306" t="s">
        <v>22</v>
      </c>
      <c r="N3306" t="s">
        <v>41</v>
      </c>
    </row>
    <row r="3307" spans="1:14" x14ac:dyDescent="0.3">
      <c r="A3307">
        <v>3306</v>
      </c>
      <c r="B3307" t="s">
        <v>50</v>
      </c>
      <c r="C3307" t="s">
        <v>264</v>
      </c>
      <c r="D3307" t="s">
        <v>382</v>
      </c>
      <c r="E3307" t="s">
        <v>183</v>
      </c>
      <c r="F3307" t="s">
        <v>27</v>
      </c>
      <c r="G3307">
        <v>193.83</v>
      </c>
      <c r="H3307">
        <v>2</v>
      </c>
      <c r="I3307">
        <v>1</v>
      </c>
      <c r="J3307" t="s">
        <v>19</v>
      </c>
      <c r="K3307" t="s">
        <v>29</v>
      </c>
      <c r="L3307" t="s">
        <v>21</v>
      </c>
      <c r="M3307" t="s">
        <v>36</v>
      </c>
      <c r="N3307" t="s">
        <v>41</v>
      </c>
    </row>
    <row r="3308" spans="1:14" x14ac:dyDescent="0.3">
      <c r="A3308">
        <v>3307</v>
      </c>
      <c r="B3308" t="s">
        <v>14</v>
      </c>
      <c r="C3308" t="s">
        <v>347</v>
      </c>
      <c r="D3308" t="s">
        <v>122</v>
      </c>
      <c r="E3308" t="s">
        <v>437</v>
      </c>
      <c r="F3308" t="s">
        <v>49</v>
      </c>
      <c r="G3308">
        <v>94.58</v>
      </c>
      <c r="H3308">
        <v>2</v>
      </c>
      <c r="I3308">
        <v>2</v>
      </c>
      <c r="J3308" t="s">
        <v>55</v>
      </c>
      <c r="K3308" t="s">
        <v>29</v>
      </c>
      <c r="L3308" t="s">
        <v>21</v>
      </c>
      <c r="M3308" t="s">
        <v>36</v>
      </c>
      <c r="N3308" t="s">
        <v>41</v>
      </c>
    </row>
    <row r="3309" spans="1:14" x14ac:dyDescent="0.3">
      <c r="A3309">
        <v>3308</v>
      </c>
      <c r="B3309" t="s">
        <v>31</v>
      </c>
      <c r="C3309" t="s">
        <v>341</v>
      </c>
      <c r="D3309" t="s">
        <v>40</v>
      </c>
      <c r="E3309" t="s">
        <v>410</v>
      </c>
      <c r="F3309" t="s">
        <v>27</v>
      </c>
      <c r="G3309">
        <v>101.42</v>
      </c>
      <c r="H3309">
        <v>2</v>
      </c>
      <c r="I3309">
        <v>0</v>
      </c>
      <c r="J3309" t="s">
        <v>28</v>
      </c>
      <c r="K3309" t="s">
        <v>66</v>
      </c>
      <c r="L3309" t="s">
        <v>70</v>
      </c>
      <c r="M3309" t="s">
        <v>36</v>
      </c>
      <c r="N3309" t="s">
        <v>41</v>
      </c>
    </row>
    <row r="3310" spans="1:14" x14ac:dyDescent="0.3">
      <c r="A3310">
        <v>3309</v>
      </c>
      <c r="B3310" t="s">
        <v>37</v>
      </c>
      <c r="C3310" t="s">
        <v>172</v>
      </c>
      <c r="D3310" t="s">
        <v>295</v>
      </c>
      <c r="E3310" t="s">
        <v>396</v>
      </c>
      <c r="F3310" t="s">
        <v>49</v>
      </c>
      <c r="G3310">
        <v>104.54</v>
      </c>
      <c r="H3310">
        <v>1</v>
      </c>
      <c r="I3310">
        <v>0</v>
      </c>
      <c r="J3310" t="s">
        <v>35</v>
      </c>
      <c r="K3310" t="s">
        <v>29</v>
      </c>
      <c r="L3310" t="s">
        <v>56</v>
      </c>
      <c r="M3310" t="s">
        <v>36</v>
      </c>
      <c r="N3310" t="s">
        <v>41</v>
      </c>
    </row>
    <row r="3311" spans="1:14" x14ac:dyDescent="0.3">
      <c r="A3311">
        <v>3310</v>
      </c>
      <c r="B3311" t="s">
        <v>14</v>
      </c>
      <c r="C3311" t="s">
        <v>233</v>
      </c>
      <c r="D3311" t="s">
        <v>109</v>
      </c>
      <c r="E3311" t="s">
        <v>234</v>
      </c>
      <c r="F3311" t="s">
        <v>54</v>
      </c>
      <c r="G3311">
        <v>378.2</v>
      </c>
      <c r="H3311">
        <v>3</v>
      </c>
      <c r="I3311">
        <v>0</v>
      </c>
      <c r="J3311" t="s">
        <v>19</v>
      </c>
      <c r="K3311" t="s">
        <v>44</v>
      </c>
      <c r="L3311" t="s">
        <v>70</v>
      </c>
      <c r="M3311" t="s">
        <v>36</v>
      </c>
      <c r="N3311" t="s">
        <v>41</v>
      </c>
    </row>
    <row r="3312" spans="1:14" x14ac:dyDescent="0.3">
      <c r="A3312">
        <v>3311</v>
      </c>
      <c r="B3312" t="s">
        <v>14</v>
      </c>
      <c r="C3312" t="s">
        <v>86</v>
      </c>
      <c r="D3312" t="s">
        <v>144</v>
      </c>
      <c r="E3312" t="s">
        <v>286</v>
      </c>
      <c r="F3312" t="s">
        <v>18</v>
      </c>
      <c r="G3312">
        <v>165.21</v>
      </c>
      <c r="H3312">
        <v>1</v>
      </c>
      <c r="I3312">
        <v>2</v>
      </c>
      <c r="J3312" t="s">
        <v>35</v>
      </c>
      <c r="K3312" t="s">
        <v>66</v>
      </c>
      <c r="L3312" t="s">
        <v>21</v>
      </c>
      <c r="M3312" t="s">
        <v>36</v>
      </c>
      <c r="N3312" t="s">
        <v>41</v>
      </c>
    </row>
    <row r="3313" spans="1:14" x14ac:dyDescent="0.3">
      <c r="A3313">
        <v>3312</v>
      </c>
      <c r="B3313" t="s">
        <v>14</v>
      </c>
      <c r="C3313" t="s">
        <v>106</v>
      </c>
      <c r="D3313" t="s">
        <v>194</v>
      </c>
      <c r="E3313" t="s">
        <v>209</v>
      </c>
      <c r="F3313" t="s">
        <v>54</v>
      </c>
      <c r="G3313">
        <v>306.31</v>
      </c>
      <c r="H3313">
        <v>2</v>
      </c>
      <c r="I3313">
        <v>1</v>
      </c>
      <c r="J3313" t="s">
        <v>94</v>
      </c>
      <c r="K3313" t="s">
        <v>99</v>
      </c>
      <c r="L3313" t="s">
        <v>56</v>
      </c>
      <c r="M3313" t="s">
        <v>22</v>
      </c>
      <c r="N3313" t="s">
        <v>41</v>
      </c>
    </row>
    <row r="3314" spans="1:14" x14ac:dyDescent="0.3">
      <c r="A3314">
        <v>3313</v>
      </c>
      <c r="B3314" t="s">
        <v>37</v>
      </c>
      <c r="C3314" t="s">
        <v>269</v>
      </c>
      <c r="D3314" t="s">
        <v>273</v>
      </c>
      <c r="E3314" t="s">
        <v>443</v>
      </c>
      <c r="F3314" t="s">
        <v>49</v>
      </c>
      <c r="G3314">
        <v>116.4</v>
      </c>
      <c r="H3314">
        <v>2</v>
      </c>
      <c r="I3314">
        <v>2</v>
      </c>
      <c r="J3314" t="s">
        <v>35</v>
      </c>
      <c r="K3314" t="s">
        <v>29</v>
      </c>
      <c r="L3314" t="s">
        <v>21</v>
      </c>
      <c r="M3314" t="s">
        <v>22</v>
      </c>
      <c r="N3314" t="s">
        <v>23</v>
      </c>
    </row>
    <row r="3315" spans="1:14" x14ac:dyDescent="0.3">
      <c r="A3315">
        <v>3314</v>
      </c>
      <c r="B3315" t="s">
        <v>14</v>
      </c>
      <c r="C3315" t="s">
        <v>151</v>
      </c>
      <c r="D3315" t="s">
        <v>91</v>
      </c>
      <c r="E3315" t="s">
        <v>155</v>
      </c>
      <c r="F3315" t="s">
        <v>27</v>
      </c>
      <c r="G3315">
        <v>117.66</v>
      </c>
      <c r="H3315">
        <v>1</v>
      </c>
      <c r="I3315">
        <v>2</v>
      </c>
      <c r="J3315" t="s">
        <v>35</v>
      </c>
      <c r="K3315" t="s">
        <v>99</v>
      </c>
      <c r="L3315" t="s">
        <v>21</v>
      </c>
      <c r="M3315" t="s">
        <v>36</v>
      </c>
      <c r="N3315" t="s">
        <v>45</v>
      </c>
    </row>
    <row r="3316" spans="1:14" x14ac:dyDescent="0.3">
      <c r="A3316">
        <v>3315</v>
      </c>
      <c r="B3316" t="s">
        <v>14</v>
      </c>
      <c r="C3316" t="s">
        <v>382</v>
      </c>
      <c r="D3316" t="s">
        <v>114</v>
      </c>
      <c r="E3316" t="s">
        <v>132</v>
      </c>
      <c r="F3316" t="s">
        <v>27</v>
      </c>
      <c r="G3316">
        <v>139.02000000000001</v>
      </c>
      <c r="H3316">
        <v>2</v>
      </c>
      <c r="I3316">
        <v>2</v>
      </c>
      <c r="J3316" t="s">
        <v>28</v>
      </c>
      <c r="K3316" t="s">
        <v>66</v>
      </c>
      <c r="L3316" t="s">
        <v>56</v>
      </c>
      <c r="M3316" t="s">
        <v>36</v>
      </c>
      <c r="N3316" t="s">
        <v>41</v>
      </c>
    </row>
    <row r="3317" spans="1:14" x14ac:dyDescent="0.3">
      <c r="A3317">
        <v>3316</v>
      </c>
      <c r="B3317" t="s">
        <v>14</v>
      </c>
      <c r="C3317" t="s">
        <v>57</v>
      </c>
      <c r="D3317" t="s">
        <v>202</v>
      </c>
      <c r="E3317" t="s">
        <v>233</v>
      </c>
      <c r="F3317" t="s">
        <v>18</v>
      </c>
      <c r="G3317">
        <v>261.73</v>
      </c>
      <c r="H3317">
        <v>3</v>
      </c>
      <c r="I3317">
        <v>0</v>
      </c>
      <c r="J3317" t="s">
        <v>55</v>
      </c>
      <c r="K3317" t="s">
        <v>29</v>
      </c>
      <c r="L3317" t="s">
        <v>56</v>
      </c>
      <c r="M3317" t="s">
        <v>36</v>
      </c>
      <c r="N3317" t="s">
        <v>41</v>
      </c>
    </row>
    <row r="3318" spans="1:14" x14ac:dyDescent="0.3">
      <c r="A3318">
        <v>3317</v>
      </c>
      <c r="B3318" t="s">
        <v>14</v>
      </c>
      <c r="C3318" t="s">
        <v>396</v>
      </c>
      <c r="D3318" t="s">
        <v>260</v>
      </c>
      <c r="E3318" t="s">
        <v>245</v>
      </c>
      <c r="F3318" t="s">
        <v>18</v>
      </c>
      <c r="G3318">
        <v>161.65</v>
      </c>
      <c r="H3318">
        <v>3</v>
      </c>
      <c r="I3318">
        <v>0</v>
      </c>
      <c r="J3318" t="s">
        <v>28</v>
      </c>
      <c r="K3318" t="s">
        <v>99</v>
      </c>
      <c r="L3318" t="s">
        <v>60</v>
      </c>
      <c r="M3318" t="s">
        <v>36</v>
      </c>
      <c r="N3318" t="s">
        <v>41</v>
      </c>
    </row>
    <row r="3319" spans="1:14" x14ac:dyDescent="0.3">
      <c r="A3319">
        <v>3318</v>
      </c>
      <c r="B3319" t="s">
        <v>37</v>
      </c>
      <c r="C3319" t="s">
        <v>125</v>
      </c>
      <c r="D3319" t="s">
        <v>275</v>
      </c>
      <c r="E3319" t="s">
        <v>143</v>
      </c>
      <c r="F3319" t="s">
        <v>27</v>
      </c>
      <c r="G3319">
        <v>191.37</v>
      </c>
      <c r="H3319">
        <v>2</v>
      </c>
      <c r="I3319">
        <v>0</v>
      </c>
      <c r="J3319" t="s">
        <v>28</v>
      </c>
      <c r="K3319" t="s">
        <v>99</v>
      </c>
      <c r="L3319" t="s">
        <v>56</v>
      </c>
      <c r="M3319" t="s">
        <v>22</v>
      </c>
      <c r="N3319" t="s">
        <v>41</v>
      </c>
    </row>
    <row r="3320" spans="1:14" x14ac:dyDescent="0.3">
      <c r="A3320">
        <v>3319</v>
      </c>
      <c r="B3320" t="s">
        <v>37</v>
      </c>
      <c r="C3320" t="s">
        <v>62</v>
      </c>
      <c r="D3320" t="s">
        <v>428</v>
      </c>
      <c r="E3320" t="s">
        <v>281</v>
      </c>
      <c r="F3320" t="s">
        <v>49</v>
      </c>
      <c r="G3320">
        <v>140.55000000000001</v>
      </c>
      <c r="H3320">
        <v>3</v>
      </c>
      <c r="I3320">
        <v>3</v>
      </c>
      <c r="J3320" t="s">
        <v>94</v>
      </c>
      <c r="K3320" t="s">
        <v>66</v>
      </c>
      <c r="L3320" t="s">
        <v>60</v>
      </c>
      <c r="M3320" t="s">
        <v>36</v>
      </c>
      <c r="N3320" t="s">
        <v>41</v>
      </c>
    </row>
    <row r="3321" spans="1:14" x14ac:dyDescent="0.3">
      <c r="A3321">
        <v>3320</v>
      </c>
      <c r="B3321" t="s">
        <v>50</v>
      </c>
      <c r="C3321" t="s">
        <v>26</v>
      </c>
      <c r="D3321" t="s">
        <v>125</v>
      </c>
      <c r="E3321" t="s">
        <v>299</v>
      </c>
      <c r="F3321" t="s">
        <v>27</v>
      </c>
      <c r="G3321">
        <v>241.15</v>
      </c>
      <c r="H3321">
        <v>1</v>
      </c>
      <c r="I3321">
        <v>1</v>
      </c>
      <c r="J3321" t="s">
        <v>35</v>
      </c>
      <c r="K3321" t="s">
        <v>20</v>
      </c>
      <c r="L3321" t="s">
        <v>56</v>
      </c>
      <c r="M3321" t="s">
        <v>36</v>
      </c>
      <c r="N3321" t="s">
        <v>30</v>
      </c>
    </row>
    <row r="3322" spans="1:14" x14ac:dyDescent="0.3">
      <c r="A3322">
        <v>3321</v>
      </c>
      <c r="B3322" t="s">
        <v>14</v>
      </c>
      <c r="C3322" t="s">
        <v>159</v>
      </c>
      <c r="D3322" t="s">
        <v>335</v>
      </c>
      <c r="E3322" t="s">
        <v>111</v>
      </c>
      <c r="F3322" t="s">
        <v>49</v>
      </c>
      <c r="G3322">
        <v>120.84</v>
      </c>
      <c r="H3322">
        <v>1</v>
      </c>
      <c r="I3322">
        <v>2</v>
      </c>
      <c r="J3322" t="s">
        <v>19</v>
      </c>
      <c r="K3322" t="s">
        <v>66</v>
      </c>
      <c r="L3322" t="s">
        <v>21</v>
      </c>
      <c r="M3322" t="s">
        <v>22</v>
      </c>
      <c r="N3322" t="s">
        <v>41</v>
      </c>
    </row>
    <row r="3323" spans="1:14" x14ac:dyDescent="0.3">
      <c r="A3323">
        <v>3322</v>
      </c>
      <c r="B3323" t="s">
        <v>31</v>
      </c>
      <c r="C3323" t="s">
        <v>450</v>
      </c>
      <c r="D3323" t="s">
        <v>377</v>
      </c>
      <c r="E3323" t="s">
        <v>378</v>
      </c>
      <c r="F3323" t="s">
        <v>27</v>
      </c>
      <c r="G3323">
        <v>149.87</v>
      </c>
      <c r="H3323">
        <v>2</v>
      </c>
      <c r="I3323">
        <v>0</v>
      </c>
      <c r="J3323" t="s">
        <v>28</v>
      </c>
      <c r="K3323" t="s">
        <v>29</v>
      </c>
      <c r="L3323" t="s">
        <v>60</v>
      </c>
      <c r="M3323" t="s">
        <v>36</v>
      </c>
      <c r="N3323" t="s">
        <v>23</v>
      </c>
    </row>
    <row r="3324" spans="1:14" x14ac:dyDescent="0.3">
      <c r="A3324">
        <v>3323</v>
      </c>
      <c r="B3324" t="s">
        <v>37</v>
      </c>
      <c r="C3324" t="s">
        <v>394</v>
      </c>
      <c r="D3324" t="s">
        <v>106</v>
      </c>
      <c r="E3324" t="s">
        <v>352</v>
      </c>
      <c r="F3324" t="s">
        <v>49</v>
      </c>
      <c r="G3324">
        <v>92.57</v>
      </c>
      <c r="H3324">
        <v>2</v>
      </c>
      <c r="I3324">
        <v>0</v>
      </c>
      <c r="J3324" t="s">
        <v>35</v>
      </c>
      <c r="K3324" t="s">
        <v>44</v>
      </c>
      <c r="L3324" t="s">
        <v>21</v>
      </c>
      <c r="M3324" t="s">
        <v>36</v>
      </c>
      <c r="N3324" t="s">
        <v>45</v>
      </c>
    </row>
    <row r="3325" spans="1:14" x14ac:dyDescent="0.3">
      <c r="A3325">
        <v>3324</v>
      </c>
      <c r="B3325" t="s">
        <v>50</v>
      </c>
      <c r="C3325" t="s">
        <v>363</v>
      </c>
      <c r="D3325" t="s">
        <v>317</v>
      </c>
      <c r="E3325" t="s">
        <v>40</v>
      </c>
      <c r="F3325" t="s">
        <v>49</v>
      </c>
      <c r="G3325">
        <v>129.87</v>
      </c>
      <c r="H3325">
        <v>1</v>
      </c>
      <c r="I3325">
        <v>2</v>
      </c>
      <c r="J3325" t="s">
        <v>28</v>
      </c>
      <c r="K3325" t="s">
        <v>44</v>
      </c>
      <c r="L3325" t="s">
        <v>21</v>
      </c>
      <c r="M3325" t="s">
        <v>36</v>
      </c>
      <c r="N3325" t="s">
        <v>41</v>
      </c>
    </row>
    <row r="3326" spans="1:14" x14ac:dyDescent="0.3">
      <c r="A3326">
        <v>3325</v>
      </c>
      <c r="B3326" t="s">
        <v>37</v>
      </c>
      <c r="C3326" t="s">
        <v>367</v>
      </c>
      <c r="D3326" t="s">
        <v>295</v>
      </c>
      <c r="E3326" t="s">
        <v>377</v>
      </c>
      <c r="F3326" t="s">
        <v>27</v>
      </c>
      <c r="G3326">
        <v>145.22</v>
      </c>
      <c r="H3326">
        <v>2</v>
      </c>
      <c r="I3326">
        <v>0</v>
      </c>
      <c r="J3326" t="s">
        <v>35</v>
      </c>
      <c r="K3326" t="s">
        <v>99</v>
      </c>
      <c r="L3326" t="s">
        <v>60</v>
      </c>
      <c r="M3326" t="s">
        <v>36</v>
      </c>
      <c r="N3326" t="s">
        <v>41</v>
      </c>
    </row>
    <row r="3327" spans="1:14" x14ac:dyDescent="0.3">
      <c r="A3327">
        <v>3326</v>
      </c>
      <c r="B3327" t="s">
        <v>37</v>
      </c>
      <c r="C3327" t="s">
        <v>447</v>
      </c>
      <c r="D3327" t="s">
        <v>250</v>
      </c>
      <c r="E3327" t="s">
        <v>384</v>
      </c>
      <c r="F3327" t="s">
        <v>27</v>
      </c>
      <c r="G3327">
        <v>149.65</v>
      </c>
      <c r="H3327">
        <v>3</v>
      </c>
      <c r="I3327">
        <v>3</v>
      </c>
      <c r="J3327" t="s">
        <v>35</v>
      </c>
      <c r="K3327" t="s">
        <v>66</v>
      </c>
      <c r="L3327" t="s">
        <v>21</v>
      </c>
      <c r="M3327" t="s">
        <v>36</v>
      </c>
      <c r="N3327" t="s">
        <v>41</v>
      </c>
    </row>
    <row r="3328" spans="1:14" x14ac:dyDescent="0.3">
      <c r="A3328">
        <v>3327</v>
      </c>
      <c r="B3328" t="s">
        <v>37</v>
      </c>
      <c r="C3328" t="s">
        <v>373</v>
      </c>
      <c r="D3328" t="s">
        <v>141</v>
      </c>
      <c r="E3328" t="s">
        <v>164</v>
      </c>
      <c r="F3328" t="s">
        <v>54</v>
      </c>
      <c r="G3328">
        <v>366.96</v>
      </c>
      <c r="H3328">
        <v>2</v>
      </c>
      <c r="I3328">
        <v>0</v>
      </c>
      <c r="J3328" t="s">
        <v>19</v>
      </c>
      <c r="K3328" t="s">
        <v>44</v>
      </c>
      <c r="L3328" t="s">
        <v>56</v>
      </c>
      <c r="M3328" t="s">
        <v>36</v>
      </c>
      <c r="N3328" t="s">
        <v>41</v>
      </c>
    </row>
    <row r="3329" spans="1:14" x14ac:dyDescent="0.3">
      <c r="A3329">
        <v>3328</v>
      </c>
      <c r="B3329" t="s">
        <v>14</v>
      </c>
      <c r="C3329" t="s">
        <v>367</v>
      </c>
      <c r="D3329" t="s">
        <v>295</v>
      </c>
      <c r="E3329" t="s">
        <v>113</v>
      </c>
      <c r="F3329" t="s">
        <v>18</v>
      </c>
      <c r="G3329">
        <v>154.11000000000001</v>
      </c>
      <c r="H3329">
        <v>1</v>
      </c>
      <c r="I3329">
        <v>1</v>
      </c>
      <c r="J3329" t="s">
        <v>35</v>
      </c>
      <c r="K3329" t="s">
        <v>66</v>
      </c>
      <c r="L3329" t="s">
        <v>21</v>
      </c>
      <c r="M3329" t="s">
        <v>36</v>
      </c>
      <c r="N3329" t="s">
        <v>23</v>
      </c>
    </row>
    <row r="3330" spans="1:14" x14ac:dyDescent="0.3">
      <c r="A3330">
        <v>3329</v>
      </c>
      <c r="B3330" t="s">
        <v>37</v>
      </c>
      <c r="C3330" t="s">
        <v>242</v>
      </c>
      <c r="D3330" t="s">
        <v>196</v>
      </c>
      <c r="E3330" t="s">
        <v>269</v>
      </c>
      <c r="F3330" t="s">
        <v>18</v>
      </c>
      <c r="G3330">
        <v>294.24</v>
      </c>
      <c r="H3330">
        <v>2</v>
      </c>
      <c r="I3330">
        <v>0</v>
      </c>
      <c r="J3330" t="s">
        <v>28</v>
      </c>
      <c r="K3330" t="s">
        <v>66</v>
      </c>
      <c r="L3330" t="s">
        <v>21</v>
      </c>
      <c r="M3330" t="s">
        <v>36</v>
      </c>
      <c r="N3330" t="s">
        <v>95</v>
      </c>
    </row>
    <row r="3331" spans="1:14" x14ac:dyDescent="0.3">
      <c r="A3331">
        <v>3330</v>
      </c>
      <c r="B3331" t="s">
        <v>37</v>
      </c>
      <c r="C3331" t="s">
        <v>154</v>
      </c>
      <c r="D3331" t="s">
        <v>300</v>
      </c>
      <c r="E3331" t="s">
        <v>122</v>
      </c>
      <c r="F3331" t="s">
        <v>49</v>
      </c>
      <c r="G3331">
        <v>149.13999999999999</v>
      </c>
      <c r="H3331">
        <v>2</v>
      </c>
      <c r="I3331">
        <v>0</v>
      </c>
      <c r="J3331" t="s">
        <v>28</v>
      </c>
      <c r="K3331" t="s">
        <v>44</v>
      </c>
      <c r="L3331" t="s">
        <v>60</v>
      </c>
      <c r="M3331" t="s">
        <v>36</v>
      </c>
      <c r="N3331" t="s">
        <v>30</v>
      </c>
    </row>
    <row r="3332" spans="1:14" x14ac:dyDescent="0.3">
      <c r="A3332">
        <v>3331</v>
      </c>
      <c r="B3332" t="s">
        <v>31</v>
      </c>
      <c r="C3332" t="s">
        <v>426</v>
      </c>
      <c r="D3332" t="s">
        <v>127</v>
      </c>
      <c r="E3332" t="s">
        <v>34</v>
      </c>
      <c r="F3332" t="s">
        <v>27</v>
      </c>
      <c r="G3332">
        <v>154.05000000000001</v>
      </c>
      <c r="H3332">
        <v>2</v>
      </c>
      <c r="I3332">
        <v>2</v>
      </c>
      <c r="J3332" t="s">
        <v>55</v>
      </c>
      <c r="K3332" t="s">
        <v>99</v>
      </c>
      <c r="L3332" t="s">
        <v>21</v>
      </c>
      <c r="M3332" t="s">
        <v>22</v>
      </c>
      <c r="N3332" t="s">
        <v>41</v>
      </c>
    </row>
    <row r="3333" spans="1:14" x14ac:dyDescent="0.3">
      <c r="A3333">
        <v>3332</v>
      </c>
      <c r="B3333" t="s">
        <v>50</v>
      </c>
      <c r="C3333" t="s">
        <v>225</v>
      </c>
      <c r="D3333" t="s">
        <v>390</v>
      </c>
      <c r="E3333" t="s">
        <v>217</v>
      </c>
      <c r="F3333" t="s">
        <v>27</v>
      </c>
      <c r="G3333">
        <v>210.47</v>
      </c>
      <c r="H3333">
        <v>2</v>
      </c>
      <c r="I3333">
        <v>0</v>
      </c>
      <c r="J3333" t="s">
        <v>28</v>
      </c>
      <c r="K3333" t="s">
        <v>66</v>
      </c>
      <c r="L3333" t="s">
        <v>21</v>
      </c>
      <c r="M3333" t="s">
        <v>36</v>
      </c>
      <c r="N3333" t="s">
        <v>41</v>
      </c>
    </row>
    <row r="3334" spans="1:14" x14ac:dyDescent="0.3">
      <c r="A3334">
        <v>3333</v>
      </c>
      <c r="B3334" t="s">
        <v>37</v>
      </c>
      <c r="C3334" t="s">
        <v>387</v>
      </c>
      <c r="D3334" t="s">
        <v>202</v>
      </c>
      <c r="E3334" t="s">
        <v>247</v>
      </c>
      <c r="F3334" t="s">
        <v>54</v>
      </c>
      <c r="G3334">
        <v>291.27</v>
      </c>
      <c r="H3334">
        <v>1</v>
      </c>
      <c r="I3334">
        <v>0</v>
      </c>
      <c r="J3334" t="s">
        <v>28</v>
      </c>
      <c r="K3334" t="s">
        <v>29</v>
      </c>
      <c r="L3334" t="s">
        <v>21</v>
      </c>
      <c r="M3334" t="s">
        <v>36</v>
      </c>
      <c r="N3334" t="s">
        <v>41</v>
      </c>
    </row>
    <row r="3335" spans="1:14" x14ac:dyDescent="0.3">
      <c r="A3335">
        <v>3334</v>
      </c>
      <c r="B3335" t="s">
        <v>37</v>
      </c>
      <c r="C3335" t="s">
        <v>356</v>
      </c>
      <c r="D3335" t="s">
        <v>393</v>
      </c>
      <c r="E3335" t="s">
        <v>131</v>
      </c>
      <c r="F3335" t="s">
        <v>18</v>
      </c>
      <c r="G3335">
        <v>287.76</v>
      </c>
      <c r="H3335">
        <v>2</v>
      </c>
      <c r="I3335">
        <v>1</v>
      </c>
      <c r="J3335" t="s">
        <v>94</v>
      </c>
      <c r="K3335" t="s">
        <v>44</v>
      </c>
      <c r="L3335" t="s">
        <v>56</v>
      </c>
      <c r="M3335" t="s">
        <v>22</v>
      </c>
      <c r="N3335" t="s">
        <v>23</v>
      </c>
    </row>
    <row r="3336" spans="1:14" x14ac:dyDescent="0.3">
      <c r="A3336">
        <v>3335</v>
      </c>
      <c r="B3336" t="s">
        <v>14</v>
      </c>
      <c r="C3336" t="s">
        <v>374</v>
      </c>
      <c r="D3336" t="s">
        <v>200</v>
      </c>
      <c r="E3336" t="s">
        <v>189</v>
      </c>
      <c r="F3336" t="s">
        <v>18</v>
      </c>
      <c r="G3336">
        <v>200.07</v>
      </c>
      <c r="H3336">
        <v>1</v>
      </c>
      <c r="I3336">
        <v>0</v>
      </c>
      <c r="J3336" t="s">
        <v>28</v>
      </c>
      <c r="K3336" t="s">
        <v>66</v>
      </c>
      <c r="L3336" t="s">
        <v>21</v>
      </c>
      <c r="M3336" t="s">
        <v>22</v>
      </c>
      <c r="N3336" t="s">
        <v>30</v>
      </c>
    </row>
    <row r="3337" spans="1:14" x14ac:dyDescent="0.3">
      <c r="A3337">
        <v>3336</v>
      </c>
      <c r="B3337" t="s">
        <v>50</v>
      </c>
      <c r="C3337" t="s">
        <v>131</v>
      </c>
      <c r="D3337" t="s">
        <v>115</v>
      </c>
      <c r="E3337" t="s">
        <v>324</v>
      </c>
      <c r="F3337" t="s">
        <v>49</v>
      </c>
      <c r="G3337">
        <v>160.94</v>
      </c>
      <c r="H3337">
        <v>1</v>
      </c>
      <c r="I3337">
        <v>0</v>
      </c>
      <c r="J3337" t="s">
        <v>28</v>
      </c>
      <c r="K3337" t="s">
        <v>66</v>
      </c>
      <c r="L3337" t="s">
        <v>21</v>
      </c>
      <c r="M3337" t="s">
        <v>36</v>
      </c>
      <c r="N3337" t="s">
        <v>41</v>
      </c>
    </row>
    <row r="3338" spans="1:14" x14ac:dyDescent="0.3">
      <c r="A3338">
        <v>3337</v>
      </c>
      <c r="B3338" t="s">
        <v>14</v>
      </c>
      <c r="C3338" t="s">
        <v>240</v>
      </c>
      <c r="D3338" t="s">
        <v>141</v>
      </c>
      <c r="E3338" t="s">
        <v>303</v>
      </c>
      <c r="F3338" t="s">
        <v>49</v>
      </c>
      <c r="G3338">
        <v>112.51</v>
      </c>
      <c r="H3338">
        <v>1</v>
      </c>
      <c r="I3338">
        <v>0</v>
      </c>
      <c r="J3338" t="s">
        <v>28</v>
      </c>
      <c r="K3338" t="s">
        <v>99</v>
      </c>
      <c r="L3338" t="s">
        <v>56</v>
      </c>
      <c r="M3338" t="s">
        <v>36</v>
      </c>
      <c r="N3338" t="s">
        <v>41</v>
      </c>
    </row>
    <row r="3339" spans="1:14" x14ac:dyDescent="0.3">
      <c r="A3339">
        <v>3338</v>
      </c>
      <c r="B3339" t="s">
        <v>31</v>
      </c>
      <c r="C3339" t="s">
        <v>385</v>
      </c>
      <c r="D3339" t="s">
        <v>358</v>
      </c>
      <c r="E3339" t="s">
        <v>128</v>
      </c>
      <c r="F3339" t="s">
        <v>27</v>
      </c>
      <c r="G3339">
        <v>164.27</v>
      </c>
      <c r="H3339">
        <v>3</v>
      </c>
      <c r="I3339">
        <v>0</v>
      </c>
      <c r="J3339" t="s">
        <v>28</v>
      </c>
      <c r="K3339" t="s">
        <v>99</v>
      </c>
      <c r="L3339" t="s">
        <v>56</v>
      </c>
      <c r="M3339" t="s">
        <v>22</v>
      </c>
      <c r="N3339" t="s">
        <v>23</v>
      </c>
    </row>
    <row r="3340" spans="1:14" x14ac:dyDescent="0.3">
      <c r="A3340">
        <v>3339</v>
      </c>
      <c r="B3340" t="s">
        <v>31</v>
      </c>
      <c r="C3340" t="s">
        <v>188</v>
      </c>
      <c r="D3340" t="s">
        <v>212</v>
      </c>
      <c r="E3340" t="s">
        <v>84</v>
      </c>
      <c r="F3340" t="s">
        <v>27</v>
      </c>
      <c r="G3340">
        <v>121.61</v>
      </c>
      <c r="H3340">
        <v>2</v>
      </c>
      <c r="I3340">
        <v>0</v>
      </c>
      <c r="J3340" t="s">
        <v>28</v>
      </c>
      <c r="K3340" t="s">
        <v>99</v>
      </c>
      <c r="L3340" t="s">
        <v>21</v>
      </c>
      <c r="M3340" t="s">
        <v>36</v>
      </c>
      <c r="N3340" t="s">
        <v>41</v>
      </c>
    </row>
    <row r="3341" spans="1:14" x14ac:dyDescent="0.3">
      <c r="A3341">
        <v>3340</v>
      </c>
      <c r="B3341" t="s">
        <v>37</v>
      </c>
      <c r="C3341" t="s">
        <v>52</v>
      </c>
      <c r="D3341" t="s">
        <v>335</v>
      </c>
      <c r="E3341" t="s">
        <v>326</v>
      </c>
      <c r="F3341" t="s">
        <v>18</v>
      </c>
      <c r="G3341">
        <v>211.94</v>
      </c>
      <c r="H3341">
        <v>2</v>
      </c>
      <c r="I3341">
        <v>0</v>
      </c>
      <c r="J3341" t="s">
        <v>35</v>
      </c>
      <c r="K3341" t="s">
        <v>44</v>
      </c>
      <c r="L3341" t="s">
        <v>60</v>
      </c>
      <c r="M3341" t="s">
        <v>36</v>
      </c>
      <c r="N3341" t="s">
        <v>23</v>
      </c>
    </row>
    <row r="3342" spans="1:14" x14ac:dyDescent="0.3">
      <c r="A3342">
        <v>3341</v>
      </c>
      <c r="B3342" t="s">
        <v>31</v>
      </c>
      <c r="C3342" t="s">
        <v>170</v>
      </c>
      <c r="D3342" t="s">
        <v>214</v>
      </c>
      <c r="E3342" t="s">
        <v>126</v>
      </c>
      <c r="F3342" t="s">
        <v>49</v>
      </c>
      <c r="G3342">
        <v>94.39</v>
      </c>
      <c r="H3342">
        <v>2</v>
      </c>
      <c r="I3342">
        <v>0</v>
      </c>
      <c r="J3342" t="s">
        <v>28</v>
      </c>
      <c r="K3342" t="s">
        <v>29</v>
      </c>
      <c r="L3342" t="s">
        <v>21</v>
      </c>
      <c r="M3342" t="s">
        <v>22</v>
      </c>
      <c r="N3342" t="s">
        <v>23</v>
      </c>
    </row>
    <row r="3343" spans="1:14" x14ac:dyDescent="0.3">
      <c r="A3343">
        <v>3342</v>
      </c>
      <c r="B3343" t="s">
        <v>37</v>
      </c>
      <c r="C3343" t="s">
        <v>398</v>
      </c>
      <c r="D3343" t="s">
        <v>320</v>
      </c>
      <c r="E3343" t="s">
        <v>312</v>
      </c>
      <c r="F3343" t="s">
        <v>18</v>
      </c>
      <c r="G3343">
        <v>228.22</v>
      </c>
      <c r="H3343">
        <v>1</v>
      </c>
      <c r="I3343">
        <v>3</v>
      </c>
      <c r="J3343" t="s">
        <v>28</v>
      </c>
      <c r="K3343" t="s">
        <v>29</v>
      </c>
      <c r="L3343" t="s">
        <v>56</v>
      </c>
      <c r="M3343" t="s">
        <v>36</v>
      </c>
      <c r="N3343" t="s">
        <v>23</v>
      </c>
    </row>
    <row r="3344" spans="1:14" x14ac:dyDescent="0.3">
      <c r="A3344">
        <v>3343</v>
      </c>
      <c r="B3344" t="s">
        <v>31</v>
      </c>
      <c r="C3344" t="s">
        <v>195</v>
      </c>
      <c r="D3344" t="s">
        <v>290</v>
      </c>
      <c r="E3344" t="s">
        <v>329</v>
      </c>
      <c r="F3344" t="s">
        <v>27</v>
      </c>
      <c r="G3344">
        <v>148.16999999999999</v>
      </c>
      <c r="H3344">
        <v>3</v>
      </c>
      <c r="I3344">
        <v>0</v>
      </c>
      <c r="J3344" t="s">
        <v>19</v>
      </c>
      <c r="K3344" t="s">
        <v>99</v>
      </c>
      <c r="L3344" t="s">
        <v>60</v>
      </c>
      <c r="M3344" t="s">
        <v>22</v>
      </c>
      <c r="N3344" t="s">
        <v>41</v>
      </c>
    </row>
    <row r="3345" spans="1:14" x14ac:dyDescent="0.3">
      <c r="A3345">
        <v>3344</v>
      </c>
      <c r="B3345" t="s">
        <v>50</v>
      </c>
      <c r="C3345" t="s">
        <v>201</v>
      </c>
      <c r="D3345" t="s">
        <v>122</v>
      </c>
      <c r="E3345" t="s">
        <v>385</v>
      </c>
      <c r="F3345" t="s">
        <v>54</v>
      </c>
      <c r="G3345">
        <v>525.33000000000004</v>
      </c>
      <c r="H3345">
        <v>2</v>
      </c>
      <c r="I3345">
        <v>0</v>
      </c>
      <c r="J3345" t="s">
        <v>28</v>
      </c>
      <c r="K3345" t="s">
        <v>99</v>
      </c>
      <c r="L3345" t="s">
        <v>60</v>
      </c>
      <c r="M3345" t="s">
        <v>36</v>
      </c>
      <c r="N3345" t="s">
        <v>41</v>
      </c>
    </row>
    <row r="3346" spans="1:14" x14ac:dyDescent="0.3">
      <c r="A3346">
        <v>3345</v>
      </c>
      <c r="B3346" t="s">
        <v>14</v>
      </c>
      <c r="C3346" t="s">
        <v>326</v>
      </c>
      <c r="D3346" t="s">
        <v>310</v>
      </c>
      <c r="E3346" t="s">
        <v>308</v>
      </c>
      <c r="F3346" t="s">
        <v>18</v>
      </c>
      <c r="G3346">
        <v>168.93</v>
      </c>
      <c r="H3346">
        <v>1</v>
      </c>
      <c r="I3346">
        <v>0</v>
      </c>
      <c r="J3346" t="s">
        <v>19</v>
      </c>
      <c r="K3346" t="s">
        <v>20</v>
      </c>
      <c r="L3346" t="s">
        <v>70</v>
      </c>
      <c r="M3346" t="s">
        <v>22</v>
      </c>
      <c r="N3346" t="s">
        <v>41</v>
      </c>
    </row>
    <row r="3347" spans="1:14" x14ac:dyDescent="0.3">
      <c r="A3347">
        <v>3346</v>
      </c>
      <c r="B3347" t="s">
        <v>14</v>
      </c>
      <c r="C3347" t="s">
        <v>135</v>
      </c>
      <c r="D3347" t="s">
        <v>439</v>
      </c>
      <c r="E3347" t="s">
        <v>258</v>
      </c>
      <c r="F3347" t="s">
        <v>49</v>
      </c>
      <c r="G3347">
        <v>64.23</v>
      </c>
      <c r="H3347">
        <v>1</v>
      </c>
      <c r="I3347">
        <v>2</v>
      </c>
      <c r="J3347" t="s">
        <v>28</v>
      </c>
      <c r="K3347" t="s">
        <v>20</v>
      </c>
      <c r="L3347" t="s">
        <v>21</v>
      </c>
      <c r="M3347" t="s">
        <v>22</v>
      </c>
      <c r="N3347" t="s">
        <v>41</v>
      </c>
    </row>
    <row r="3348" spans="1:14" x14ac:dyDescent="0.3">
      <c r="A3348">
        <v>3347</v>
      </c>
      <c r="B3348" t="s">
        <v>50</v>
      </c>
      <c r="C3348" t="s">
        <v>34</v>
      </c>
      <c r="D3348" t="s">
        <v>52</v>
      </c>
      <c r="E3348" t="s">
        <v>443</v>
      </c>
      <c r="F3348" t="s">
        <v>27</v>
      </c>
      <c r="G3348">
        <v>188.75</v>
      </c>
      <c r="H3348">
        <v>3</v>
      </c>
      <c r="I3348">
        <v>0</v>
      </c>
      <c r="J3348" t="s">
        <v>35</v>
      </c>
      <c r="K3348" t="s">
        <v>66</v>
      </c>
      <c r="L3348" t="s">
        <v>60</v>
      </c>
      <c r="M3348" t="s">
        <v>36</v>
      </c>
      <c r="N3348" t="s">
        <v>23</v>
      </c>
    </row>
    <row r="3349" spans="1:14" x14ac:dyDescent="0.3">
      <c r="A3349">
        <v>3348</v>
      </c>
      <c r="B3349" t="s">
        <v>14</v>
      </c>
      <c r="C3349" t="s">
        <v>381</v>
      </c>
      <c r="D3349" t="s">
        <v>483</v>
      </c>
      <c r="E3349" t="s">
        <v>337</v>
      </c>
      <c r="F3349" t="s">
        <v>27</v>
      </c>
      <c r="G3349">
        <v>166.64</v>
      </c>
      <c r="H3349">
        <v>2</v>
      </c>
      <c r="I3349">
        <v>0</v>
      </c>
      <c r="J3349" t="s">
        <v>35</v>
      </c>
      <c r="K3349" t="s">
        <v>29</v>
      </c>
      <c r="L3349" t="s">
        <v>60</v>
      </c>
      <c r="M3349" t="s">
        <v>36</v>
      </c>
      <c r="N3349" t="s">
        <v>41</v>
      </c>
    </row>
    <row r="3350" spans="1:14" x14ac:dyDescent="0.3">
      <c r="A3350">
        <v>3349</v>
      </c>
      <c r="B3350" t="s">
        <v>50</v>
      </c>
      <c r="C3350" t="s">
        <v>373</v>
      </c>
      <c r="D3350" t="s">
        <v>141</v>
      </c>
      <c r="E3350" t="s">
        <v>93</v>
      </c>
      <c r="F3350" t="s">
        <v>27</v>
      </c>
      <c r="G3350">
        <v>165.77</v>
      </c>
      <c r="H3350">
        <v>1</v>
      </c>
      <c r="I3350">
        <v>0</v>
      </c>
      <c r="J3350" t="s">
        <v>35</v>
      </c>
      <c r="K3350" t="s">
        <v>29</v>
      </c>
      <c r="L3350" t="s">
        <v>56</v>
      </c>
      <c r="M3350" t="s">
        <v>36</v>
      </c>
      <c r="N3350" t="s">
        <v>41</v>
      </c>
    </row>
    <row r="3351" spans="1:14" x14ac:dyDescent="0.3">
      <c r="A3351">
        <v>3350</v>
      </c>
      <c r="B3351" t="s">
        <v>50</v>
      </c>
      <c r="C3351" t="s">
        <v>188</v>
      </c>
      <c r="D3351" t="s">
        <v>187</v>
      </c>
      <c r="E3351" t="s">
        <v>213</v>
      </c>
      <c r="F3351" t="s">
        <v>27</v>
      </c>
      <c r="G3351">
        <v>240.63</v>
      </c>
      <c r="H3351">
        <v>2</v>
      </c>
      <c r="I3351">
        <v>2</v>
      </c>
      <c r="J3351" t="s">
        <v>55</v>
      </c>
      <c r="K3351" t="s">
        <v>66</v>
      </c>
      <c r="L3351" t="s">
        <v>21</v>
      </c>
      <c r="M3351" t="s">
        <v>22</v>
      </c>
      <c r="N3351" t="s">
        <v>95</v>
      </c>
    </row>
    <row r="3352" spans="1:14" x14ac:dyDescent="0.3">
      <c r="A3352">
        <v>3351</v>
      </c>
      <c r="B3352" t="s">
        <v>14</v>
      </c>
      <c r="C3352" t="s">
        <v>222</v>
      </c>
      <c r="D3352" t="s">
        <v>78</v>
      </c>
      <c r="E3352" t="s">
        <v>156</v>
      </c>
      <c r="F3352" t="s">
        <v>54</v>
      </c>
      <c r="G3352">
        <v>431.3</v>
      </c>
      <c r="H3352">
        <v>2</v>
      </c>
      <c r="I3352">
        <v>2</v>
      </c>
      <c r="J3352" t="s">
        <v>28</v>
      </c>
      <c r="K3352" t="s">
        <v>66</v>
      </c>
      <c r="L3352" t="s">
        <v>21</v>
      </c>
      <c r="M3352" t="s">
        <v>36</v>
      </c>
      <c r="N3352" t="s">
        <v>41</v>
      </c>
    </row>
    <row r="3353" spans="1:14" x14ac:dyDescent="0.3">
      <c r="A3353">
        <v>3352</v>
      </c>
      <c r="B3353" t="s">
        <v>14</v>
      </c>
      <c r="C3353" t="s">
        <v>283</v>
      </c>
      <c r="D3353" t="s">
        <v>274</v>
      </c>
      <c r="E3353" t="s">
        <v>92</v>
      </c>
      <c r="F3353" t="s">
        <v>49</v>
      </c>
      <c r="G3353">
        <v>98.63</v>
      </c>
      <c r="H3353">
        <v>3</v>
      </c>
      <c r="I3353">
        <v>0</v>
      </c>
      <c r="J3353" t="s">
        <v>28</v>
      </c>
      <c r="K3353" t="s">
        <v>20</v>
      </c>
      <c r="L3353" t="s">
        <v>21</v>
      </c>
      <c r="M3353" t="s">
        <v>36</v>
      </c>
      <c r="N3353" t="s">
        <v>45</v>
      </c>
    </row>
    <row r="3354" spans="1:14" x14ac:dyDescent="0.3">
      <c r="A3354">
        <v>3353</v>
      </c>
      <c r="B3354" t="s">
        <v>50</v>
      </c>
      <c r="C3354" t="s">
        <v>193</v>
      </c>
      <c r="D3354" t="s">
        <v>134</v>
      </c>
      <c r="E3354" t="s">
        <v>259</v>
      </c>
      <c r="F3354" t="s">
        <v>27</v>
      </c>
      <c r="G3354">
        <v>134.63999999999999</v>
      </c>
      <c r="H3354">
        <v>1</v>
      </c>
      <c r="I3354">
        <v>1</v>
      </c>
      <c r="J3354" t="s">
        <v>55</v>
      </c>
      <c r="K3354" t="s">
        <v>44</v>
      </c>
      <c r="L3354" t="s">
        <v>21</v>
      </c>
      <c r="M3354" t="s">
        <v>22</v>
      </c>
      <c r="N3354" t="s">
        <v>41</v>
      </c>
    </row>
    <row r="3355" spans="1:14" x14ac:dyDescent="0.3">
      <c r="A3355">
        <v>3354</v>
      </c>
      <c r="B3355" t="s">
        <v>37</v>
      </c>
      <c r="C3355" t="s">
        <v>155</v>
      </c>
      <c r="D3355" t="s">
        <v>196</v>
      </c>
      <c r="E3355" t="s">
        <v>161</v>
      </c>
      <c r="F3355" t="s">
        <v>54</v>
      </c>
      <c r="G3355">
        <v>418.35</v>
      </c>
      <c r="H3355">
        <v>1</v>
      </c>
      <c r="I3355">
        <v>0</v>
      </c>
      <c r="J3355" t="s">
        <v>35</v>
      </c>
      <c r="K3355" t="s">
        <v>29</v>
      </c>
      <c r="L3355" t="s">
        <v>21</v>
      </c>
      <c r="M3355" t="s">
        <v>36</v>
      </c>
      <c r="N3355" t="s">
        <v>41</v>
      </c>
    </row>
    <row r="3356" spans="1:14" x14ac:dyDescent="0.3">
      <c r="A3356">
        <v>3355</v>
      </c>
      <c r="B3356" t="s">
        <v>31</v>
      </c>
      <c r="C3356" t="s">
        <v>222</v>
      </c>
      <c r="D3356" t="s">
        <v>269</v>
      </c>
      <c r="E3356" t="s">
        <v>118</v>
      </c>
      <c r="F3356" t="s">
        <v>18</v>
      </c>
      <c r="G3356">
        <v>221.67</v>
      </c>
      <c r="H3356">
        <v>3</v>
      </c>
      <c r="I3356">
        <v>0</v>
      </c>
      <c r="J3356" t="s">
        <v>35</v>
      </c>
      <c r="K3356" t="s">
        <v>29</v>
      </c>
      <c r="L3356" t="s">
        <v>60</v>
      </c>
      <c r="M3356" t="s">
        <v>36</v>
      </c>
      <c r="N3356" t="s">
        <v>45</v>
      </c>
    </row>
    <row r="3357" spans="1:14" x14ac:dyDescent="0.3">
      <c r="A3357">
        <v>3356</v>
      </c>
      <c r="B3357" t="s">
        <v>37</v>
      </c>
      <c r="C3357" t="s">
        <v>424</v>
      </c>
      <c r="D3357" t="s">
        <v>283</v>
      </c>
      <c r="E3357" t="s">
        <v>241</v>
      </c>
      <c r="F3357" t="s">
        <v>49</v>
      </c>
      <c r="G3357">
        <v>147.47999999999999</v>
      </c>
      <c r="H3357">
        <v>3</v>
      </c>
      <c r="I3357">
        <v>0</v>
      </c>
      <c r="J3357" t="s">
        <v>55</v>
      </c>
      <c r="K3357" t="s">
        <v>66</v>
      </c>
      <c r="L3357" t="s">
        <v>21</v>
      </c>
      <c r="M3357" t="s">
        <v>22</v>
      </c>
      <c r="N3357" t="s">
        <v>41</v>
      </c>
    </row>
    <row r="3358" spans="1:14" x14ac:dyDescent="0.3">
      <c r="A3358">
        <v>3357</v>
      </c>
      <c r="B3358" t="s">
        <v>31</v>
      </c>
      <c r="C3358" t="s">
        <v>232</v>
      </c>
      <c r="D3358" t="s">
        <v>103</v>
      </c>
      <c r="E3358" t="s">
        <v>358</v>
      </c>
      <c r="F3358" t="s">
        <v>54</v>
      </c>
      <c r="G3358">
        <v>316.39999999999998</v>
      </c>
      <c r="H3358">
        <v>3</v>
      </c>
      <c r="I3358">
        <v>0</v>
      </c>
      <c r="J3358" t="s">
        <v>19</v>
      </c>
      <c r="K3358" t="s">
        <v>20</v>
      </c>
      <c r="L3358" t="s">
        <v>21</v>
      </c>
      <c r="M3358" t="s">
        <v>36</v>
      </c>
      <c r="N3358" t="s">
        <v>41</v>
      </c>
    </row>
    <row r="3359" spans="1:14" x14ac:dyDescent="0.3">
      <c r="A3359">
        <v>3358</v>
      </c>
      <c r="B3359" t="s">
        <v>37</v>
      </c>
      <c r="C3359" t="s">
        <v>287</v>
      </c>
      <c r="D3359" t="s">
        <v>134</v>
      </c>
      <c r="E3359" t="s">
        <v>258</v>
      </c>
      <c r="F3359" t="s">
        <v>27</v>
      </c>
      <c r="G3359">
        <v>169.45</v>
      </c>
      <c r="H3359">
        <v>2</v>
      </c>
      <c r="I3359">
        <v>1</v>
      </c>
      <c r="J3359" t="s">
        <v>55</v>
      </c>
      <c r="K3359" t="s">
        <v>66</v>
      </c>
      <c r="L3359" t="s">
        <v>56</v>
      </c>
      <c r="M3359" t="s">
        <v>36</v>
      </c>
      <c r="N3359" t="s">
        <v>23</v>
      </c>
    </row>
    <row r="3360" spans="1:14" x14ac:dyDescent="0.3">
      <c r="A3360">
        <v>3359</v>
      </c>
      <c r="B3360" t="s">
        <v>14</v>
      </c>
      <c r="C3360" t="s">
        <v>315</v>
      </c>
      <c r="D3360" t="s">
        <v>86</v>
      </c>
      <c r="E3360" t="s">
        <v>87</v>
      </c>
      <c r="F3360" t="s">
        <v>27</v>
      </c>
      <c r="G3360">
        <v>121.16</v>
      </c>
      <c r="H3360">
        <v>4</v>
      </c>
      <c r="I3360">
        <v>1</v>
      </c>
      <c r="J3360" t="s">
        <v>55</v>
      </c>
      <c r="K3360" t="s">
        <v>44</v>
      </c>
      <c r="L3360" t="s">
        <v>56</v>
      </c>
      <c r="M3360" t="s">
        <v>36</v>
      </c>
      <c r="N3360" t="s">
        <v>41</v>
      </c>
    </row>
    <row r="3361" spans="1:14" x14ac:dyDescent="0.3">
      <c r="A3361">
        <v>3360</v>
      </c>
      <c r="B3361" t="s">
        <v>14</v>
      </c>
      <c r="C3361" t="s">
        <v>192</v>
      </c>
      <c r="D3361" t="s">
        <v>141</v>
      </c>
      <c r="E3361" t="s">
        <v>200</v>
      </c>
      <c r="F3361" t="s">
        <v>18</v>
      </c>
      <c r="G3361">
        <v>186.05</v>
      </c>
      <c r="H3361">
        <v>3</v>
      </c>
      <c r="I3361">
        <v>1</v>
      </c>
      <c r="J3361" t="s">
        <v>28</v>
      </c>
      <c r="K3361" t="s">
        <v>29</v>
      </c>
      <c r="L3361" t="s">
        <v>60</v>
      </c>
      <c r="M3361" t="s">
        <v>36</v>
      </c>
      <c r="N3361" t="s">
        <v>41</v>
      </c>
    </row>
    <row r="3362" spans="1:14" x14ac:dyDescent="0.3">
      <c r="A3362">
        <v>3361</v>
      </c>
      <c r="B3362" t="s">
        <v>50</v>
      </c>
      <c r="C3362" t="s">
        <v>302</v>
      </c>
      <c r="D3362" t="s">
        <v>424</v>
      </c>
      <c r="E3362" t="s">
        <v>299</v>
      </c>
      <c r="F3362" t="s">
        <v>27</v>
      </c>
      <c r="G3362">
        <v>227.39</v>
      </c>
      <c r="H3362">
        <v>2</v>
      </c>
      <c r="I3362">
        <v>0</v>
      </c>
      <c r="J3362" t="s">
        <v>35</v>
      </c>
      <c r="K3362" t="s">
        <v>20</v>
      </c>
      <c r="L3362" t="s">
        <v>70</v>
      </c>
      <c r="M3362" t="s">
        <v>22</v>
      </c>
      <c r="N3362" t="s">
        <v>41</v>
      </c>
    </row>
    <row r="3363" spans="1:14" x14ac:dyDescent="0.3">
      <c r="A3363">
        <v>3362</v>
      </c>
      <c r="B3363" t="s">
        <v>31</v>
      </c>
      <c r="C3363" t="s">
        <v>190</v>
      </c>
      <c r="D3363" t="s">
        <v>119</v>
      </c>
      <c r="E3363" t="s">
        <v>224</v>
      </c>
      <c r="F3363" t="s">
        <v>27</v>
      </c>
      <c r="G3363">
        <v>98.78</v>
      </c>
      <c r="H3363">
        <v>1</v>
      </c>
      <c r="I3363">
        <v>1</v>
      </c>
      <c r="J3363" t="s">
        <v>19</v>
      </c>
      <c r="K3363" t="s">
        <v>29</v>
      </c>
      <c r="L3363" t="s">
        <v>60</v>
      </c>
      <c r="M3363" t="s">
        <v>36</v>
      </c>
      <c r="N3363" t="s">
        <v>41</v>
      </c>
    </row>
    <row r="3364" spans="1:14" x14ac:dyDescent="0.3">
      <c r="A3364">
        <v>3363</v>
      </c>
      <c r="B3364" t="s">
        <v>37</v>
      </c>
      <c r="C3364" t="s">
        <v>300</v>
      </c>
      <c r="D3364" t="s">
        <v>143</v>
      </c>
      <c r="E3364" t="s">
        <v>169</v>
      </c>
      <c r="F3364" t="s">
        <v>27</v>
      </c>
      <c r="G3364">
        <v>144.88</v>
      </c>
      <c r="H3364">
        <v>2</v>
      </c>
      <c r="I3364">
        <v>0</v>
      </c>
      <c r="J3364" t="s">
        <v>28</v>
      </c>
      <c r="K3364" t="s">
        <v>29</v>
      </c>
      <c r="L3364" t="s">
        <v>21</v>
      </c>
      <c r="M3364" t="s">
        <v>22</v>
      </c>
      <c r="N3364" t="s">
        <v>95</v>
      </c>
    </row>
    <row r="3365" spans="1:14" x14ac:dyDescent="0.3">
      <c r="A3365">
        <v>3364</v>
      </c>
      <c r="B3365" t="s">
        <v>14</v>
      </c>
      <c r="C3365" t="s">
        <v>200</v>
      </c>
      <c r="D3365" t="s">
        <v>103</v>
      </c>
      <c r="E3365" t="s">
        <v>43</v>
      </c>
      <c r="F3365" t="s">
        <v>18</v>
      </c>
      <c r="G3365">
        <v>153.08000000000001</v>
      </c>
      <c r="H3365">
        <v>1</v>
      </c>
      <c r="I3365">
        <v>0</v>
      </c>
      <c r="J3365" t="s">
        <v>28</v>
      </c>
      <c r="K3365" t="s">
        <v>66</v>
      </c>
      <c r="L3365" t="s">
        <v>56</v>
      </c>
      <c r="M3365" t="s">
        <v>36</v>
      </c>
      <c r="N3365" t="s">
        <v>41</v>
      </c>
    </row>
    <row r="3366" spans="1:14" x14ac:dyDescent="0.3">
      <c r="A3366">
        <v>3365</v>
      </c>
      <c r="B3366" t="s">
        <v>37</v>
      </c>
      <c r="C3366" t="s">
        <v>222</v>
      </c>
      <c r="D3366" t="s">
        <v>154</v>
      </c>
      <c r="E3366" t="s">
        <v>407</v>
      </c>
      <c r="F3366" t="s">
        <v>18</v>
      </c>
      <c r="G3366">
        <v>249.28</v>
      </c>
      <c r="H3366">
        <v>2</v>
      </c>
      <c r="I3366">
        <v>1</v>
      </c>
      <c r="J3366" t="s">
        <v>19</v>
      </c>
      <c r="K3366" t="s">
        <v>99</v>
      </c>
      <c r="L3366" t="s">
        <v>21</v>
      </c>
      <c r="M3366" t="s">
        <v>36</v>
      </c>
      <c r="N3366" t="s">
        <v>41</v>
      </c>
    </row>
    <row r="3367" spans="1:14" x14ac:dyDescent="0.3">
      <c r="A3367">
        <v>3366</v>
      </c>
      <c r="B3367" t="s">
        <v>31</v>
      </c>
      <c r="C3367" t="s">
        <v>82</v>
      </c>
      <c r="D3367" t="s">
        <v>339</v>
      </c>
      <c r="E3367" t="s">
        <v>112</v>
      </c>
      <c r="F3367" t="s">
        <v>27</v>
      </c>
      <c r="G3367">
        <v>158</v>
      </c>
      <c r="H3367">
        <v>2</v>
      </c>
      <c r="I3367">
        <v>1</v>
      </c>
      <c r="J3367" t="s">
        <v>28</v>
      </c>
      <c r="K3367" t="s">
        <v>20</v>
      </c>
      <c r="L3367" t="s">
        <v>21</v>
      </c>
      <c r="M3367" t="s">
        <v>36</v>
      </c>
      <c r="N3367" t="s">
        <v>41</v>
      </c>
    </row>
    <row r="3368" spans="1:14" x14ac:dyDescent="0.3">
      <c r="A3368">
        <v>3367</v>
      </c>
      <c r="B3368" t="s">
        <v>31</v>
      </c>
      <c r="C3368" t="s">
        <v>153</v>
      </c>
      <c r="D3368" t="s">
        <v>148</v>
      </c>
      <c r="E3368" t="s">
        <v>125</v>
      </c>
      <c r="F3368" t="s">
        <v>54</v>
      </c>
      <c r="G3368">
        <v>332.61</v>
      </c>
      <c r="H3368">
        <v>1</v>
      </c>
      <c r="I3368">
        <v>0</v>
      </c>
      <c r="J3368" t="s">
        <v>28</v>
      </c>
      <c r="K3368" t="s">
        <v>66</v>
      </c>
      <c r="L3368" t="s">
        <v>60</v>
      </c>
      <c r="M3368" t="s">
        <v>36</v>
      </c>
      <c r="N3368" t="s">
        <v>41</v>
      </c>
    </row>
    <row r="3369" spans="1:14" x14ac:dyDescent="0.3">
      <c r="A3369">
        <v>3368</v>
      </c>
      <c r="B3369" t="s">
        <v>14</v>
      </c>
      <c r="C3369" t="s">
        <v>220</v>
      </c>
      <c r="D3369" t="s">
        <v>174</v>
      </c>
      <c r="E3369" t="s">
        <v>108</v>
      </c>
      <c r="F3369" t="s">
        <v>49</v>
      </c>
      <c r="G3369">
        <v>99.88</v>
      </c>
      <c r="H3369">
        <v>2</v>
      </c>
      <c r="I3369">
        <v>1</v>
      </c>
      <c r="J3369" t="s">
        <v>28</v>
      </c>
      <c r="K3369" t="s">
        <v>29</v>
      </c>
      <c r="L3369" t="s">
        <v>21</v>
      </c>
      <c r="M3369" t="s">
        <v>36</v>
      </c>
      <c r="N3369" t="s">
        <v>41</v>
      </c>
    </row>
    <row r="3370" spans="1:14" x14ac:dyDescent="0.3">
      <c r="A3370">
        <v>3369</v>
      </c>
      <c r="B3370" t="s">
        <v>37</v>
      </c>
      <c r="C3370" t="s">
        <v>311</v>
      </c>
      <c r="D3370" t="s">
        <v>312</v>
      </c>
      <c r="E3370" t="s">
        <v>421</v>
      </c>
      <c r="F3370" t="s">
        <v>27</v>
      </c>
      <c r="G3370">
        <v>163.93</v>
      </c>
      <c r="H3370">
        <v>3</v>
      </c>
      <c r="I3370">
        <v>2</v>
      </c>
      <c r="J3370" t="s">
        <v>19</v>
      </c>
      <c r="K3370" t="s">
        <v>66</v>
      </c>
      <c r="L3370" t="s">
        <v>21</v>
      </c>
      <c r="M3370" t="s">
        <v>36</v>
      </c>
      <c r="N3370" t="s">
        <v>41</v>
      </c>
    </row>
    <row r="3371" spans="1:14" x14ac:dyDescent="0.3">
      <c r="A3371">
        <v>3370</v>
      </c>
      <c r="B3371" t="s">
        <v>14</v>
      </c>
      <c r="C3371" t="s">
        <v>156</v>
      </c>
      <c r="D3371" t="s">
        <v>222</v>
      </c>
      <c r="E3371" t="s">
        <v>199</v>
      </c>
      <c r="F3371" t="s">
        <v>49</v>
      </c>
      <c r="G3371">
        <v>117.88</v>
      </c>
      <c r="H3371">
        <v>4</v>
      </c>
      <c r="I3371">
        <v>0</v>
      </c>
      <c r="J3371" t="s">
        <v>35</v>
      </c>
      <c r="K3371" t="s">
        <v>20</v>
      </c>
      <c r="L3371" t="s">
        <v>56</v>
      </c>
      <c r="M3371" t="s">
        <v>36</v>
      </c>
      <c r="N3371" t="s">
        <v>41</v>
      </c>
    </row>
    <row r="3372" spans="1:14" x14ac:dyDescent="0.3">
      <c r="A3372">
        <v>3371</v>
      </c>
      <c r="B3372" t="s">
        <v>31</v>
      </c>
      <c r="C3372" t="s">
        <v>186</v>
      </c>
      <c r="D3372" t="s">
        <v>140</v>
      </c>
      <c r="E3372" t="s">
        <v>340</v>
      </c>
      <c r="F3372" t="s">
        <v>54</v>
      </c>
      <c r="G3372">
        <v>342.25</v>
      </c>
      <c r="H3372">
        <v>2</v>
      </c>
      <c r="I3372">
        <v>0</v>
      </c>
      <c r="J3372" t="s">
        <v>28</v>
      </c>
      <c r="K3372" t="s">
        <v>44</v>
      </c>
      <c r="L3372" t="s">
        <v>56</v>
      </c>
      <c r="M3372" t="s">
        <v>22</v>
      </c>
      <c r="N3372" t="s">
        <v>41</v>
      </c>
    </row>
    <row r="3373" spans="1:14" x14ac:dyDescent="0.3">
      <c r="A3373">
        <v>3372</v>
      </c>
      <c r="B3373" t="s">
        <v>50</v>
      </c>
      <c r="C3373" t="s">
        <v>388</v>
      </c>
      <c r="D3373" t="s">
        <v>336</v>
      </c>
      <c r="E3373" t="s">
        <v>232</v>
      </c>
      <c r="F3373" t="s">
        <v>54</v>
      </c>
      <c r="G3373">
        <v>595.76</v>
      </c>
      <c r="H3373">
        <v>3</v>
      </c>
      <c r="I3373">
        <v>0</v>
      </c>
      <c r="J3373" t="s">
        <v>28</v>
      </c>
      <c r="K3373" t="s">
        <v>20</v>
      </c>
      <c r="L3373" t="s">
        <v>56</v>
      </c>
      <c r="M3373" t="s">
        <v>22</v>
      </c>
      <c r="N3373" t="s">
        <v>41</v>
      </c>
    </row>
    <row r="3374" spans="1:14" x14ac:dyDescent="0.3">
      <c r="A3374">
        <v>3373</v>
      </c>
      <c r="B3374" t="s">
        <v>14</v>
      </c>
      <c r="C3374" t="s">
        <v>267</v>
      </c>
      <c r="D3374" t="s">
        <v>332</v>
      </c>
      <c r="E3374" t="s">
        <v>121</v>
      </c>
      <c r="F3374" t="s">
        <v>27</v>
      </c>
      <c r="G3374">
        <v>186.85</v>
      </c>
      <c r="H3374">
        <v>1</v>
      </c>
      <c r="I3374">
        <v>0</v>
      </c>
      <c r="J3374" t="s">
        <v>28</v>
      </c>
      <c r="K3374" t="s">
        <v>66</v>
      </c>
      <c r="L3374" t="s">
        <v>21</v>
      </c>
      <c r="M3374" t="s">
        <v>36</v>
      </c>
      <c r="N3374" t="s">
        <v>41</v>
      </c>
    </row>
    <row r="3375" spans="1:14" x14ac:dyDescent="0.3">
      <c r="A3375">
        <v>3374</v>
      </c>
      <c r="B3375" t="s">
        <v>50</v>
      </c>
      <c r="C3375" t="s">
        <v>364</v>
      </c>
      <c r="D3375" t="s">
        <v>185</v>
      </c>
      <c r="E3375" t="s">
        <v>64</v>
      </c>
      <c r="F3375" t="s">
        <v>27</v>
      </c>
      <c r="G3375">
        <v>177.94</v>
      </c>
      <c r="H3375">
        <v>1</v>
      </c>
      <c r="I3375">
        <v>0</v>
      </c>
      <c r="J3375" t="s">
        <v>35</v>
      </c>
      <c r="K3375" t="s">
        <v>99</v>
      </c>
      <c r="L3375" t="s">
        <v>21</v>
      </c>
      <c r="M3375" t="s">
        <v>36</v>
      </c>
      <c r="N3375" t="s">
        <v>23</v>
      </c>
    </row>
    <row r="3376" spans="1:14" x14ac:dyDescent="0.3">
      <c r="A3376">
        <v>3375</v>
      </c>
      <c r="B3376" t="s">
        <v>14</v>
      </c>
      <c r="C3376" t="s">
        <v>269</v>
      </c>
      <c r="D3376" t="s">
        <v>93</v>
      </c>
      <c r="E3376" t="s">
        <v>425</v>
      </c>
      <c r="F3376" t="s">
        <v>18</v>
      </c>
      <c r="G3376">
        <v>224.2</v>
      </c>
      <c r="H3376">
        <v>1</v>
      </c>
      <c r="I3376">
        <v>0</v>
      </c>
      <c r="J3376" t="s">
        <v>35</v>
      </c>
      <c r="K3376" t="s">
        <v>29</v>
      </c>
      <c r="L3376" t="s">
        <v>21</v>
      </c>
      <c r="M3376" t="s">
        <v>36</v>
      </c>
      <c r="N3376" t="s">
        <v>45</v>
      </c>
    </row>
    <row r="3377" spans="1:14" x14ac:dyDescent="0.3">
      <c r="A3377">
        <v>3376</v>
      </c>
      <c r="B3377" t="s">
        <v>37</v>
      </c>
      <c r="C3377" t="s">
        <v>266</v>
      </c>
      <c r="D3377" t="s">
        <v>119</v>
      </c>
      <c r="E3377" t="s">
        <v>75</v>
      </c>
      <c r="F3377" t="s">
        <v>49</v>
      </c>
      <c r="G3377">
        <v>118.16</v>
      </c>
      <c r="H3377">
        <v>2</v>
      </c>
      <c r="I3377">
        <v>1</v>
      </c>
      <c r="J3377" t="s">
        <v>55</v>
      </c>
      <c r="K3377" t="s">
        <v>66</v>
      </c>
      <c r="L3377" t="s">
        <v>21</v>
      </c>
      <c r="M3377" t="s">
        <v>22</v>
      </c>
      <c r="N3377" t="s">
        <v>23</v>
      </c>
    </row>
    <row r="3378" spans="1:14" x14ac:dyDescent="0.3">
      <c r="A3378">
        <v>3377</v>
      </c>
      <c r="B3378" t="s">
        <v>37</v>
      </c>
      <c r="C3378" t="s">
        <v>190</v>
      </c>
      <c r="D3378" t="s">
        <v>119</v>
      </c>
      <c r="E3378" t="s">
        <v>325</v>
      </c>
      <c r="F3378" t="s">
        <v>49</v>
      </c>
      <c r="G3378">
        <v>122.15</v>
      </c>
      <c r="H3378">
        <v>2</v>
      </c>
      <c r="I3378">
        <v>2</v>
      </c>
      <c r="J3378" t="s">
        <v>28</v>
      </c>
      <c r="K3378" t="s">
        <v>99</v>
      </c>
      <c r="L3378" t="s">
        <v>21</v>
      </c>
      <c r="M3378" t="s">
        <v>36</v>
      </c>
      <c r="N3378" t="s">
        <v>45</v>
      </c>
    </row>
    <row r="3379" spans="1:14" x14ac:dyDescent="0.3">
      <c r="A3379">
        <v>3378</v>
      </c>
      <c r="B3379" t="s">
        <v>31</v>
      </c>
      <c r="C3379" t="s">
        <v>347</v>
      </c>
      <c r="D3379" t="s">
        <v>43</v>
      </c>
      <c r="E3379" t="s">
        <v>313</v>
      </c>
      <c r="F3379" t="s">
        <v>27</v>
      </c>
      <c r="G3379">
        <v>111.75</v>
      </c>
      <c r="H3379">
        <v>1</v>
      </c>
      <c r="I3379">
        <v>3</v>
      </c>
      <c r="J3379" t="s">
        <v>19</v>
      </c>
      <c r="K3379" t="s">
        <v>66</v>
      </c>
      <c r="L3379" t="s">
        <v>21</v>
      </c>
      <c r="M3379" t="s">
        <v>36</v>
      </c>
      <c r="N3379" t="s">
        <v>41</v>
      </c>
    </row>
    <row r="3380" spans="1:14" x14ac:dyDescent="0.3">
      <c r="A3380">
        <v>3379</v>
      </c>
      <c r="B3380" t="s">
        <v>31</v>
      </c>
      <c r="C3380" t="s">
        <v>110</v>
      </c>
      <c r="D3380" t="s">
        <v>233</v>
      </c>
      <c r="E3380" t="s">
        <v>333</v>
      </c>
      <c r="F3380" t="s">
        <v>18</v>
      </c>
      <c r="G3380">
        <v>220.65</v>
      </c>
      <c r="H3380">
        <v>1</v>
      </c>
      <c r="I3380">
        <v>0</v>
      </c>
      <c r="J3380" t="s">
        <v>19</v>
      </c>
      <c r="K3380" t="s">
        <v>44</v>
      </c>
      <c r="L3380" t="s">
        <v>21</v>
      </c>
      <c r="M3380" t="s">
        <v>22</v>
      </c>
      <c r="N3380" t="s">
        <v>45</v>
      </c>
    </row>
    <row r="3381" spans="1:14" x14ac:dyDescent="0.3">
      <c r="A3381">
        <v>3380</v>
      </c>
      <c r="B3381" t="s">
        <v>14</v>
      </c>
      <c r="C3381" t="s">
        <v>240</v>
      </c>
      <c r="D3381" t="s">
        <v>241</v>
      </c>
      <c r="E3381" t="s">
        <v>279</v>
      </c>
      <c r="F3381" t="s">
        <v>18</v>
      </c>
      <c r="G3381">
        <v>173.21</v>
      </c>
      <c r="H3381">
        <v>4</v>
      </c>
      <c r="I3381">
        <v>0</v>
      </c>
      <c r="J3381" t="s">
        <v>55</v>
      </c>
      <c r="K3381" t="s">
        <v>99</v>
      </c>
      <c r="L3381" t="s">
        <v>56</v>
      </c>
      <c r="M3381" t="s">
        <v>22</v>
      </c>
      <c r="N3381" t="s">
        <v>45</v>
      </c>
    </row>
    <row r="3382" spans="1:14" x14ac:dyDescent="0.3">
      <c r="A3382">
        <v>3381</v>
      </c>
      <c r="B3382" t="s">
        <v>50</v>
      </c>
      <c r="C3382" t="s">
        <v>211</v>
      </c>
      <c r="D3382" t="s">
        <v>188</v>
      </c>
      <c r="E3382" t="s">
        <v>46</v>
      </c>
      <c r="F3382" t="s">
        <v>49</v>
      </c>
      <c r="G3382">
        <v>156.36000000000001</v>
      </c>
      <c r="H3382">
        <v>4</v>
      </c>
      <c r="I3382">
        <v>0</v>
      </c>
      <c r="J3382" t="s">
        <v>19</v>
      </c>
      <c r="K3382" t="s">
        <v>66</v>
      </c>
      <c r="L3382" t="s">
        <v>60</v>
      </c>
      <c r="M3382" t="s">
        <v>22</v>
      </c>
      <c r="N3382" t="s">
        <v>23</v>
      </c>
    </row>
    <row r="3383" spans="1:14" x14ac:dyDescent="0.3">
      <c r="A3383">
        <v>3382</v>
      </c>
      <c r="B3383" t="s">
        <v>14</v>
      </c>
      <c r="C3383" t="s">
        <v>175</v>
      </c>
      <c r="D3383" t="s">
        <v>258</v>
      </c>
      <c r="E3383" t="s">
        <v>40</v>
      </c>
      <c r="F3383" t="s">
        <v>27</v>
      </c>
      <c r="G3383">
        <v>101.27</v>
      </c>
      <c r="H3383">
        <v>2</v>
      </c>
      <c r="I3383">
        <v>0</v>
      </c>
      <c r="J3383" t="s">
        <v>35</v>
      </c>
      <c r="K3383" t="s">
        <v>66</v>
      </c>
      <c r="L3383" t="s">
        <v>21</v>
      </c>
      <c r="M3383" t="s">
        <v>22</v>
      </c>
      <c r="N3383" t="s">
        <v>45</v>
      </c>
    </row>
    <row r="3384" spans="1:14" x14ac:dyDescent="0.3">
      <c r="A3384">
        <v>3383</v>
      </c>
      <c r="B3384" t="s">
        <v>37</v>
      </c>
      <c r="C3384" t="s">
        <v>169</v>
      </c>
      <c r="D3384" t="s">
        <v>441</v>
      </c>
      <c r="E3384" t="s">
        <v>423</v>
      </c>
      <c r="F3384" t="s">
        <v>27</v>
      </c>
      <c r="G3384">
        <v>180.67</v>
      </c>
      <c r="H3384">
        <v>1</v>
      </c>
      <c r="I3384">
        <v>0</v>
      </c>
      <c r="J3384" t="s">
        <v>55</v>
      </c>
      <c r="K3384" t="s">
        <v>29</v>
      </c>
      <c r="L3384" t="s">
        <v>60</v>
      </c>
      <c r="M3384" t="s">
        <v>22</v>
      </c>
      <c r="N3384" t="s">
        <v>95</v>
      </c>
    </row>
    <row r="3385" spans="1:14" x14ac:dyDescent="0.3">
      <c r="A3385">
        <v>3384</v>
      </c>
      <c r="B3385" t="s">
        <v>37</v>
      </c>
      <c r="C3385" t="s">
        <v>151</v>
      </c>
      <c r="D3385" t="s">
        <v>398</v>
      </c>
      <c r="E3385" t="s">
        <v>155</v>
      </c>
      <c r="F3385" t="s">
        <v>49</v>
      </c>
      <c r="G3385">
        <v>134.33000000000001</v>
      </c>
      <c r="H3385">
        <v>2</v>
      </c>
      <c r="I3385">
        <v>0</v>
      </c>
      <c r="J3385" t="s">
        <v>55</v>
      </c>
      <c r="K3385" t="s">
        <v>29</v>
      </c>
      <c r="L3385" t="s">
        <v>60</v>
      </c>
      <c r="M3385" t="s">
        <v>22</v>
      </c>
      <c r="N3385" t="s">
        <v>41</v>
      </c>
    </row>
    <row r="3386" spans="1:14" x14ac:dyDescent="0.3">
      <c r="A3386">
        <v>3385</v>
      </c>
      <c r="B3386" t="s">
        <v>14</v>
      </c>
      <c r="C3386" t="s">
        <v>415</v>
      </c>
      <c r="D3386" t="s">
        <v>128</v>
      </c>
      <c r="E3386" t="s">
        <v>444</v>
      </c>
      <c r="F3386" t="s">
        <v>27</v>
      </c>
      <c r="G3386">
        <v>107.83</v>
      </c>
      <c r="H3386">
        <v>1</v>
      </c>
      <c r="I3386">
        <v>0</v>
      </c>
      <c r="J3386" t="s">
        <v>35</v>
      </c>
      <c r="K3386" t="s">
        <v>66</v>
      </c>
      <c r="L3386" t="s">
        <v>21</v>
      </c>
      <c r="M3386" t="s">
        <v>22</v>
      </c>
      <c r="N3386" t="s">
        <v>45</v>
      </c>
    </row>
    <row r="3387" spans="1:14" x14ac:dyDescent="0.3">
      <c r="A3387">
        <v>3386</v>
      </c>
      <c r="B3387" t="s">
        <v>31</v>
      </c>
      <c r="C3387" t="s">
        <v>82</v>
      </c>
      <c r="D3387" t="s">
        <v>339</v>
      </c>
      <c r="E3387" t="s">
        <v>46</v>
      </c>
      <c r="F3387" t="s">
        <v>54</v>
      </c>
      <c r="G3387">
        <v>292.83999999999997</v>
      </c>
      <c r="H3387">
        <v>1</v>
      </c>
      <c r="I3387">
        <v>2</v>
      </c>
      <c r="J3387" t="s">
        <v>94</v>
      </c>
      <c r="K3387" t="s">
        <v>99</v>
      </c>
      <c r="L3387" t="s">
        <v>60</v>
      </c>
      <c r="M3387" t="s">
        <v>36</v>
      </c>
      <c r="N3387" t="s">
        <v>45</v>
      </c>
    </row>
    <row r="3388" spans="1:14" x14ac:dyDescent="0.3">
      <c r="A3388">
        <v>3387</v>
      </c>
      <c r="B3388" t="s">
        <v>14</v>
      </c>
      <c r="C3388" t="s">
        <v>399</v>
      </c>
      <c r="D3388" t="s">
        <v>439</v>
      </c>
      <c r="E3388" t="s">
        <v>182</v>
      </c>
      <c r="F3388" t="s">
        <v>49</v>
      </c>
      <c r="G3388">
        <v>81.66</v>
      </c>
      <c r="H3388">
        <v>2</v>
      </c>
      <c r="I3388">
        <v>0</v>
      </c>
      <c r="J3388" t="s">
        <v>35</v>
      </c>
      <c r="K3388" t="s">
        <v>20</v>
      </c>
      <c r="L3388" t="s">
        <v>56</v>
      </c>
      <c r="M3388" t="s">
        <v>36</v>
      </c>
      <c r="N3388" t="s">
        <v>41</v>
      </c>
    </row>
    <row r="3389" spans="1:14" x14ac:dyDescent="0.3">
      <c r="A3389">
        <v>3388</v>
      </c>
      <c r="B3389" t="s">
        <v>37</v>
      </c>
      <c r="C3389" t="s">
        <v>86</v>
      </c>
      <c r="D3389" t="s">
        <v>320</v>
      </c>
      <c r="E3389" t="s">
        <v>346</v>
      </c>
      <c r="F3389" t="s">
        <v>18</v>
      </c>
      <c r="G3389">
        <v>176.31</v>
      </c>
      <c r="H3389">
        <v>3</v>
      </c>
      <c r="I3389">
        <v>2</v>
      </c>
      <c r="J3389" t="s">
        <v>28</v>
      </c>
      <c r="K3389" t="s">
        <v>44</v>
      </c>
      <c r="L3389" t="s">
        <v>60</v>
      </c>
      <c r="M3389" t="s">
        <v>22</v>
      </c>
      <c r="N3389" t="s">
        <v>41</v>
      </c>
    </row>
    <row r="3390" spans="1:14" x14ac:dyDescent="0.3">
      <c r="A3390">
        <v>3389</v>
      </c>
      <c r="B3390" t="s">
        <v>31</v>
      </c>
      <c r="C3390" t="s">
        <v>339</v>
      </c>
      <c r="D3390" t="s">
        <v>201</v>
      </c>
      <c r="E3390" t="s">
        <v>46</v>
      </c>
      <c r="F3390" t="s">
        <v>18</v>
      </c>
      <c r="G3390">
        <v>173.53</v>
      </c>
      <c r="H3390">
        <v>1</v>
      </c>
      <c r="I3390">
        <v>0</v>
      </c>
      <c r="J3390" t="s">
        <v>55</v>
      </c>
      <c r="K3390" t="s">
        <v>99</v>
      </c>
      <c r="L3390" t="s">
        <v>21</v>
      </c>
      <c r="M3390" t="s">
        <v>22</v>
      </c>
      <c r="N3390" t="s">
        <v>41</v>
      </c>
    </row>
    <row r="3391" spans="1:14" x14ac:dyDescent="0.3">
      <c r="A3391">
        <v>3390</v>
      </c>
      <c r="B3391" t="s">
        <v>14</v>
      </c>
      <c r="C3391" t="s">
        <v>71</v>
      </c>
      <c r="D3391" t="s">
        <v>410</v>
      </c>
      <c r="E3391" t="s">
        <v>133</v>
      </c>
      <c r="F3391" t="s">
        <v>49</v>
      </c>
      <c r="G3391">
        <v>82.08</v>
      </c>
      <c r="H3391">
        <v>1</v>
      </c>
      <c r="I3391">
        <v>0</v>
      </c>
      <c r="J3391" t="s">
        <v>28</v>
      </c>
      <c r="K3391" t="s">
        <v>20</v>
      </c>
      <c r="L3391" t="s">
        <v>21</v>
      </c>
      <c r="M3391" t="s">
        <v>36</v>
      </c>
      <c r="N3391" t="s">
        <v>41</v>
      </c>
    </row>
    <row r="3392" spans="1:14" x14ac:dyDescent="0.3">
      <c r="A3392">
        <v>3391</v>
      </c>
      <c r="B3392" t="s">
        <v>31</v>
      </c>
      <c r="C3392" t="s">
        <v>396</v>
      </c>
      <c r="D3392" t="s">
        <v>392</v>
      </c>
      <c r="E3392" t="s">
        <v>323</v>
      </c>
      <c r="F3392" t="s">
        <v>49</v>
      </c>
      <c r="G3392">
        <v>98.39</v>
      </c>
      <c r="H3392">
        <v>2</v>
      </c>
      <c r="I3392">
        <v>2</v>
      </c>
      <c r="J3392" t="s">
        <v>35</v>
      </c>
      <c r="K3392" t="s">
        <v>20</v>
      </c>
      <c r="L3392" t="s">
        <v>21</v>
      </c>
      <c r="M3392" t="s">
        <v>36</v>
      </c>
      <c r="N3392" t="s">
        <v>41</v>
      </c>
    </row>
    <row r="3393" spans="1:14" x14ac:dyDescent="0.3">
      <c r="A3393">
        <v>3392</v>
      </c>
      <c r="B3393" t="s">
        <v>37</v>
      </c>
      <c r="C3393" t="s">
        <v>457</v>
      </c>
      <c r="D3393" t="s">
        <v>381</v>
      </c>
      <c r="E3393" t="s">
        <v>368</v>
      </c>
      <c r="F3393" t="s">
        <v>49</v>
      </c>
      <c r="G3393">
        <v>115.78</v>
      </c>
      <c r="H3393">
        <v>2</v>
      </c>
      <c r="I3393">
        <v>1</v>
      </c>
      <c r="J3393" t="s">
        <v>35</v>
      </c>
      <c r="K3393" t="s">
        <v>66</v>
      </c>
      <c r="L3393" t="s">
        <v>56</v>
      </c>
      <c r="M3393" t="s">
        <v>36</v>
      </c>
      <c r="N3393" t="s">
        <v>41</v>
      </c>
    </row>
    <row r="3394" spans="1:14" x14ac:dyDescent="0.3">
      <c r="A3394">
        <v>3393</v>
      </c>
      <c r="B3394" t="s">
        <v>50</v>
      </c>
      <c r="C3394" t="s">
        <v>344</v>
      </c>
      <c r="D3394" t="s">
        <v>24</v>
      </c>
      <c r="E3394" t="s">
        <v>286</v>
      </c>
      <c r="F3394" t="s">
        <v>49</v>
      </c>
      <c r="G3394">
        <v>139.9</v>
      </c>
      <c r="H3394">
        <v>2</v>
      </c>
      <c r="I3394">
        <v>0</v>
      </c>
      <c r="J3394" t="s">
        <v>35</v>
      </c>
      <c r="K3394" t="s">
        <v>20</v>
      </c>
      <c r="L3394" t="s">
        <v>21</v>
      </c>
      <c r="M3394" t="s">
        <v>22</v>
      </c>
      <c r="N3394" t="s">
        <v>23</v>
      </c>
    </row>
    <row r="3395" spans="1:14" x14ac:dyDescent="0.3">
      <c r="A3395">
        <v>3394</v>
      </c>
      <c r="B3395" t="s">
        <v>31</v>
      </c>
      <c r="C3395" t="s">
        <v>102</v>
      </c>
      <c r="D3395" t="s">
        <v>274</v>
      </c>
      <c r="E3395" t="s">
        <v>146</v>
      </c>
      <c r="F3395" t="s">
        <v>54</v>
      </c>
      <c r="G3395">
        <v>403.1</v>
      </c>
      <c r="H3395">
        <v>3</v>
      </c>
      <c r="I3395">
        <v>2</v>
      </c>
      <c r="J3395" t="s">
        <v>19</v>
      </c>
      <c r="K3395" t="s">
        <v>44</v>
      </c>
      <c r="L3395" t="s">
        <v>21</v>
      </c>
      <c r="M3395" t="s">
        <v>36</v>
      </c>
      <c r="N3395" t="s">
        <v>41</v>
      </c>
    </row>
    <row r="3396" spans="1:14" x14ac:dyDescent="0.3">
      <c r="A3396">
        <v>3395</v>
      </c>
      <c r="B3396" t="s">
        <v>31</v>
      </c>
      <c r="C3396" t="s">
        <v>388</v>
      </c>
      <c r="D3396" t="s">
        <v>340</v>
      </c>
      <c r="E3396" t="s">
        <v>52</v>
      </c>
      <c r="F3396" t="s">
        <v>27</v>
      </c>
      <c r="G3396">
        <v>140.11000000000001</v>
      </c>
      <c r="H3396">
        <v>3</v>
      </c>
      <c r="I3396">
        <v>0</v>
      </c>
      <c r="J3396" t="s">
        <v>35</v>
      </c>
      <c r="K3396" t="s">
        <v>29</v>
      </c>
      <c r="L3396" t="s">
        <v>70</v>
      </c>
      <c r="M3396" t="s">
        <v>36</v>
      </c>
      <c r="N3396" t="s">
        <v>41</v>
      </c>
    </row>
    <row r="3397" spans="1:14" x14ac:dyDescent="0.3">
      <c r="A3397">
        <v>3396</v>
      </c>
      <c r="B3397" t="s">
        <v>31</v>
      </c>
      <c r="C3397" t="s">
        <v>348</v>
      </c>
      <c r="D3397" t="s">
        <v>234</v>
      </c>
      <c r="E3397" t="s">
        <v>69</v>
      </c>
      <c r="F3397" t="s">
        <v>27</v>
      </c>
      <c r="G3397">
        <v>136.44</v>
      </c>
      <c r="H3397">
        <v>3</v>
      </c>
      <c r="I3397">
        <v>1</v>
      </c>
      <c r="J3397" t="s">
        <v>35</v>
      </c>
      <c r="K3397" t="s">
        <v>99</v>
      </c>
      <c r="L3397" t="s">
        <v>21</v>
      </c>
      <c r="M3397" t="s">
        <v>22</v>
      </c>
      <c r="N3397" t="s">
        <v>41</v>
      </c>
    </row>
    <row r="3398" spans="1:14" x14ac:dyDescent="0.3">
      <c r="A3398">
        <v>3397</v>
      </c>
      <c r="B3398" t="s">
        <v>37</v>
      </c>
      <c r="C3398" t="s">
        <v>239</v>
      </c>
      <c r="D3398" t="s">
        <v>38</v>
      </c>
      <c r="E3398" t="s">
        <v>216</v>
      </c>
      <c r="F3398" t="s">
        <v>54</v>
      </c>
      <c r="G3398">
        <v>328.59</v>
      </c>
      <c r="H3398">
        <v>1</v>
      </c>
      <c r="I3398">
        <v>0</v>
      </c>
      <c r="J3398" t="s">
        <v>19</v>
      </c>
      <c r="K3398" t="s">
        <v>66</v>
      </c>
      <c r="L3398" t="s">
        <v>56</v>
      </c>
      <c r="M3398" t="s">
        <v>36</v>
      </c>
      <c r="N3398" t="s">
        <v>41</v>
      </c>
    </row>
    <row r="3399" spans="1:14" x14ac:dyDescent="0.3">
      <c r="A3399">
        <v>3398</v>
      </c>
      <c r="B3399" t="s">
        <v>37</v>
      </c>
      <c r="C3399" t="s">
        <v>348</v>
      </c>
      <c r="D3399" t="s">
        <v>128</v>
      </c>
      <c r="E3399" t="s">
        <v>448</v>
      </c>
      <c r="F3399" t="s">
        <v>18</v>
      </c>
      <c r="G3399">
        <v>291.2</v>
      </c>
      <c r="H3399">
        <v>3</v>
      </c>
      <c r="I3399">
        <v>0</v>
      </c>
      <c r="J3399" t="s">
        <v>55</v>
      </c>
      <c r="K3399" t="s">
        <v>44</v>
      </c>
      <c r="L3399" t="s">
        <v>21</v>
      </c>
      <c r="M3399" t="s">
        <v>22</v>
      </c>
      <c r="N3399" t="s">
        <v>41</v>
      </c>
    </row>
    <row r="3400" spans="1:14" x14ac:dyDescent="0.3">
      <c r="A3400">
        <v>3399</v>
      </c>
      <c r="B3400" t="s">
        <v>31</v>
      </c>
      <c r="C3400" t="s">
        <v>307</v>
      </c>
      <c r="D3400" t="s">
        <v>270</v>
      </c>
      <c r="E3400" t="s">
        <v>213</v>
      </c>
      <c r="F3400" t="s">
        <v>27</v>
      </c>
      <c r="G3400">
        <v>149.03</v>
      </c>
      <c r="H3400">
        <v>1</v>
      </c>
      <c r="I3400">
        <v>0</v>
      </c>
      <c r="J3400" t="s">
        <v>28</v>
      </c>
      <c r="K3400" t="s">
        <v>99</v>
      </c>
      <c r="L3400" t="s">
        <v>21</v>
      </c>
      <c r="M3400" t="s">
        <v>22</v>
      </c>
      <c r="N3400" t="s">
        <v>41</v>
      </c>
    </row>
    <row r="3401" spans="1:14" x14ac:dyDescent="0.3">
      <c r="A3401">
        <v>3400</v>
      </c>
      <c r="B3401" t="s">
        <v>50</v>
      </c>
      <c r="C3401" t="s">
        <v>291</v>
      </c>
      <c r="D3401" t="s">
        <v>119</v>
      </c>
      <c r="E3401" t="s">
        <v>195</v>
      </c>
      <c r="F3401" t="s">
        <v>18</v>
      </c>
      <c r="G3401">
        <v>361.41</v>
      </c>
      <c r="H3401">
        <v>2</v>
      </c>
      <c r="I3401">
        <v>3</v>
      </c>
      <c r="J3401" t="s">
        <v>28</v>
      </c>
      <c r="K3401" t="s">
        <v>29</v>
      </c>
      <c r="L3401" t="s">
        <v>70</v>
      </c>
      <c r="M3401" t="s">
        <v>36</v>
      </c>
      <c r="N3401" t="s">
        <v>30</v>
      </c>
    </row>
    <row r="3402" spans="1:14" x14ac:dyDescent="0.3">
      <c r="A3402">
        <v>3401</v>
      </c>
      <c r="B3402" t="s">
        <v>14</v>
      </c>
      <c r="C3402" t="s">
        <v>295</v>
      </c>
      <c r="D3402" t="s">
        <v>173</v>
      </c>
      <c r="E3402" t="s">
        <v>378</v>
      </c>
      <c r="F3402" t="s">
        <v>18</v>
      </c>
      <c r="G3402">
        <v>183.95</v>
      </c>
      <c r="H3402">
        <v>2</v>
      </c>
      <c r="I3402">
        <v>1</v>
      </c>
      <c r="J3402" t="s">
        <v>35</v>
      </c>
      <c r="K3402" t="s">
        <v>99</v>
      </c>
      <c r="L3402" t="s">
        <v>21</v>
      </c>
      <c r="M3402" t="s">
        <v>36</v>
      </c>
      <c r="N3402" t="s">
        <v>41</v>
      </c>
    </row>
    <row r="3403" spans="1:14" x14ac:dyDescent="0.3">
      <c r="A3403">
        <v>3402</v>
      </c>
      <c r="B3403" t="s">
        <v>50</v>
      </c>
      <c r="C3403" t="s">
        <v>107</v>
      </c>
      <c r="D3403" t="s">
        <v>193</v>
      </c>
      <c r="E3403" t="s">
        <v>368</v>
      </c>
      <c r="F3403" t="s">
        <v>27</v>
      </c>
      <c r="G3403">
        <v>242.78</v>
      </c>
      <c r="H3403">
        <v>2</v>
      </c>
      <c r="I3403">
        <v>0</v>
      </c>
      <c r="J3403" t="s">
        <v>19</v>
      </c>
      <c r="K3403" t="s">
        <v>44</v>
      </c>
      <c r="L3403" t="s">
        <v>21</v>
      </c>
      <c r="M3403" t="s">
        <v>36</v>
      </c>
      <c r="N3403" t="s">
        <v>23</v>
      </c>
    </row>
    <row r="3404" spans="1:14" x14ac:dyDescent="0.3">
      <c r="A3404">
        <v>3403</v>
      </c>
      <c r="B3404" t="s">
        <v>14</v>
      </c>
      <c r="C3404" t="s">
        <v>329</v>
      </c>
      <c r="D3404" t="s">
        <v>204</v>
      </c>
      <c r="E3404" t="s">
        <v>414</v>
      </c>
      <c r="F3404" t="s">
        <v>54</v>
      </c>
      <c r="G3404">
        <v>464.17</v>
      </c>
      <c r="H3404">
        <v>1</v>
      </c>
      <c r="I3404">
        <v>0</v>
      </c>
      <c r="J3404" t="s">
        <v>55</v>
      </c>
      <c r="K3404" t="s">
        <v>44</v>
      </c>
      <c r="L3404" t="s">
        <v>70</v>
      </c>
      <c r="M3404" t="s">
        <v>36</v>
      </c>
      <c r="N3404" t="s">
        <v>45</v>
      </c>
    </row>
    <row r="3405" spans="1:14" x14ac:dyDescent="0.3">
      <c r="A3405">
        <v>3404</v>
      </c>
      <c r="B3405" t="s">
        <v>14</v>
      </c>
      <c r="C3405" t="s">
        <v>289</v>
      </c>
      <c r="D3405" t="s">
        <v>364</v>
      </c>
      <c r="E3405" t="s">
        <v>336</v>
      </c>
      <c r="F3405" t="s">
        <v>27</v>
      </c>
      <c r="G3405">
        <v>126.4</v>
      </c>
      <c r="H3405">
        <v>2</v>
      </c>
      <c r="I3405">
        <v>0</v>
      </c>
      <c r="J3405" t="s">
        <v>28</v>
      </c>
      <c r="K3405" t="s">
        <v>99</v>
      </c>
      <c r="L3405" t="s">
        <v>56</v>
      </c>
      <c r="M3405" t="s">
        <v>36</v>
      </c>
      <c r="N3405" t="s">
        <v>41</v>
      </c>
    </row>
    <row r="3406" spans="1:14" x14ac:dyDescent="0.3">
      <c r="A3406">
        <v>3405</v>
      </c>
      <c r="B3406" t="s">
        <v>50</v>
      </c>
      <c r="C3406" t="s">
        <v>381</v>
      </c>
      <c r="D3406" t="s">
        <v>463</v>
      </c>
      <c r="E3406" t="s">
        <v>258</v>
      </c>
      <c r="F3406" t="s">
        <v>27</v>
      </c>
      <c r="G3406">
        <v>164.02</v>
      </c>
      <c r="H3406">
        <v>2</v>
      </c>
      <c r="I3406">
        <v>0</v>
      </c>
      <c r="J3406" t="s">
        <v>19</v>
      </c>
      <c r="K3406" t="s">
        <v>20</v>
      </c>
      <c r="L3406" t="s">
        <v>21</v>
      </c>
      <c r="M3406" t="s">
        <v>22</v>
      </c>
      <c r="N3406" t="s">
        <v>41</v>
      </c>
    </row>
    <row r="3407" spans="1:14" x14ac:dyDescent="0.3">
      <c r="A3407">
        <v>3406</v>
      </c>
      <c r="B3407" t="s">
        <v>14</v>
      </c>
      <c r="C3407" t="s">
        <v>254</v>
      </c>
      <c r="D3407" t="s">
        <v>447</v>
      </c>
      <c r="E3407" t="s">
        <v>333</v>
      </c>
      <c r="F3407" t="s">
        <v>27</v>
      </c>
      <c r="G3407">
        <v>107.04</v>
      </c>
      <c r="H3407">
        <v>2</v>
      </c>
      <c r="I3407">
        <v>0</v>
      </c>
      <c r="J3407" t="s">
        <v>28</v>
      </c>
      <c r="K3407" t="s">
        <v>44</v>
      </c>
      <c r="L3407" t="s">
        <v>56</v>
      </c>
      <c r="M3407" t="s">
        <v>36</v>
      </c>
      <c r="N3407" t="s">
        <v>30</v>
      </c>
    </row>
    <row r="3408" spans="1:14" x14ac:dyDescent="0.3">
      <c r="A3408">
        <v>3407</v>
      </c>
      <c r="B3408" t="s">
        <v>31</v>
      </c>
      <c r="C3408" t="s">
        <v>88</v>
      </c>
      <c r="D3408" t="s">
        <v>383</v>
      </c>
      <c r="E3408" t="s">
        <v>334</v>
      </c>
      <c r="F3408" t="s">
        <v>54</v>
      </c>
      <c r="G3408">
        <v>362.25</v>
      </c>
      <c r="H3408">
        <v>2</v>
      </c>
      <c r="I3408">
        <v>1</v>
      </c>
      <c r="J3408" t="s">
        <v>28</v>
      </c>
      <c r="K3408" t="s">
        <v>44</v>
      </c>
      <c r="L3408" t="s">
        <v>21</v>
      </c>
      <c r="M3408" t="s">
        <v>36</v>
      </c>
      <c r="N3408" t="s">
        <v>45</v>
      </c>
    </row>
    <row r="3409" spans="1:14" x14ac:dyDescent="0.3">
      <c r="A3409">
        <v>3408</v>
      </c>
      <c r="B3409" t="s">
        <v>37</v>
      </c>
      <c r="C3409" t="s">
        <v>346</v>
      </c>
      <c r="D3409" t="s">
        <v>104</v>
      </c>
      <c r="E3409" t="s">
        <v>163</v>
      </c>
      <c r="F3409" t="s">
        <v>27</v>
      </c>
      <c r="G3409">
        <v>216.2</v>
      </c>
      <c r="H3409">
        <v>2</v>
      </c>
      <c r="I3409">
        <v>2</v>
      </c>
      <c r="J3409" t="s">
        <v>55</v>
      </c>
      <c r="K3409" t="s">
        <v>29</v>
      </c>
      <c r="L3409" t="s">
        <v>21</v>
      </c>
      <c r="M3409" t="s">
        <v>36</v>
      </c>
      <c r="N3409" t="s">
        <v>23</v>
      </c>
    </row>
    <row r="3410" spans="1:14" x14ac:dyDescent="0.3">
      <c r="A3410">
        <v>3409</v>
      </c>
      <c r="B3410" t="s">
        <v>37</v>
      </c>
      <c r="C3410" t="s">
        <v>229</v>
      </c>
      <c r="D3410" t="s">
        <v>280</v>
      </c>
      <c r="E3410" t="s">
        <v>281</v>
      </c>
      <c r="F3410" t="s">
        <v>27</v>
      </c>
      <c r="G3410">
        <v>129.88999999999999</v>
      </c>
      <c r="H3410">
        <v>2</v>
      </c>
      <c r="I3410">
        <v>0</v>
      </c>
      <c r="J3410" t="s">
        <v>28</v>
      </c>
      <c r="K3410" t="s">
        <v>66</v>
      </c>
      <c r="L3410" t="s">
        <v>21</v>
      </c>
      <c r="M3410" t="s">
        <v>22</v>
      </c>
      <c r="N3410" t="s">
        <v>41</v>
      </c>
    </row>
    <row r="3411" spans="1:14" x14ac:dyDescent="0.3">
      <c r="A3411">
        <v>3410</v>
      </c>
      <c r="B3411" t="s">
        <v>31</v>
      </c>
      <c r="C3411" t="s">
        <v>316</v>
      </c>
      <c r="D3411" t="s">
        <v>403</v>
      </c>
      <c r="E3411" t="s">
        <v>206</v>
      </c>
      <c r="F3411" t="s">
        <v>49</v>
      </c>
      <c r="G3411">
        <v>91.99</v>
      </c>
      <c r="H3411">
        <v>2</v>
      </c>
      <c r="I3411">
        <v>2</v>
      </c>
      <c r="J3411" t="s">
        <v>19</v>
      </c>
      <c r="K3411" t="s">
        <v>66</v>
      </c>
      <c r="L3411" t="s">
        <v>21</v>
      </c>
      <c r="M3411" t="s">
        <v>36</v>
      </c>
      <c r="N3411" t="s">
        <v>23</v>
      </c>
    </row>
    <row r="3412" spans="1:14" x14ac:dyDescent="0.3">
      <c r="A3412">
        <v>3411</v>
      </c>
      <c r="B3412" t="s">
        <v>37</v>
      </c>
      <c r="C3412" t="s">
        <v>234</v>
      </c>
      <c r="D3412" t="s">
        <v>84</v>
      </c>
      <c r="E3412" t="s">
        <v>213</v>
      </c>
      <c r="F3412" t="s">
        <v>27</v>
      </c>
      <c r="G3412">
        <v>155.6</v>
      </c>
      <c r="H3412">
        <v>2</v>
      </c>
      <c r="I3412">
        <v>1</v>
      </c>
      <c r="J3412" t="s">
        <v>28</v>
      </c>
      <c r="K3412" t="s">
        <v>66</v>
      </c>
      <c r="L3412" t="s">
        <v>60</v>
      </c>
      <c r="M3412" t="s">
        <v>22</v>
      </c>
      <c r="N3412" t="s">
        <v>45</v>
      </c>
    </row>
    <row r="3413" spans="1:14" x14ac:dyDescent="0.3">
      <c r="A3413">
        <v>3412</v>
      </c>
      <c r="B3413" t="s">
        <v>50</v>
      </c>
      <c r="C3413" t="s">
        <v>309</v>
      </c>
      <c r="D3413" t="s">
        <v>82</v>
      </c>
      <c r="E3413" t="s">
        <v>427</v>
      </c>
      <c r="F3413" t="s">
        <v>27</v>
      </c>
      <c r="G3413">
        <v>155.29</v>
      </c>
      <c r="H3413">
        <v>3</v>
      </c>
      <c r="I3413">
        <v>0</v>
      </c>
      <c r="J3413" t="s">
        <v>35</v>
      </c>
      <c r="K3413" t="s">
        <v>44</v>
      </c>
      <c r="L3413" t="s">
        <v>60</v>
      </c>
      <c r="M3413" t="s">
        <v>36</v>
      </c>
      <c r="N3413" t="s">
        <v>23</v>
      </c>
    </row>
    <row r="3414" spans="1:14" x14ac:dyDescent="0.3">
      <c r="A3414">
        <v>3413</v>
      </c>
      <c r="B3414" t="s">
        <v>50</v>
      </c>
      <c r="C3414" t="s">
        <v>96</v>
      </c>
      <c r="D3414" t="s">
        <v>59</v>
      </c>
      <c r="E3414" t="s">
        <v>308</v>
      </c>
      <c r="F3414" t="s">
        <v>49</v>
      </c>
      <c r="G3414">
        <v>110.94</v>
      </c>
      <c r="H3414">
        <v>4</v>
      </c>
      <c r="I3414">
        <v>1</v>
      </c>
      <c r="J3414" t="s">
        <v>94</v>
      </c>
      <c r="K3414" t="s">
        <v>99</v>
      </c>
      <c r="L3414" t="s">
        <v>21</v>
      </c>
      <c r="M3414" t="s">
        <v>36</v>
      </c>
      <c r="N3414" t="s">
        <v>23</v>
      </c>
    </row>
    <row r="3415" spans="1:14" x14ac:dyDescent="0.3">
      <c r="A3415">
        <v>3414</v>
      </c>
      <c r="B3415" t="s">
        <v>50</v>
      </c>
      <c r="C3415" t="s">
        <v>335</v>
      </c>
      <c r="D3415" t="s">
        <v>223</v>
      </c>
      <c r="E3415" t="s">
        <v>202</v>
      </c>
      <c r="F3415" t="s">
        <v>49</v>
      </c>
      <c r="G3415">
        <v>123.26</v>
      </c>
      <c r="H3415">
        <v>1</v>
      </c>
      <c r="I3415">
        <v>2</v>
      </c>
      <c r="J3415" t="s">
        <v>35</v>
      </c>
      <c r="K3415" t="s">
        <v>29</v>
      </c>
      <c r="L3415" t="s">
        <v>21</v>
      </c>
      <c r="M3415" t="s">
        <v>22</v>
      </c>
      <c r="N3415" t="s">
        <v>23</v>
      </c>
    </row>
    <row r="3416" spans="1:14" x14ac:dyDescent="0.3">
      <c r="A3416">
        <v>3415</v>
      </c>
      <c r="B3416" t="s">
        <v>31</v>
      </c>
      <c r="C3416" t="s">
        <v>170</v>
      </c>
      <c r="D3416" t="s">
        <v>397</v>
      </c>
      <c r="E3416" t="s">
        <v>171</v>
      </c>
      <c r="F3416" t="s">
        <v>54</v>
      </c>
      <c r="G3416">
        <v>392.01</v>
      </c>
      <c r="H3416">
        <v>2</v>
      </c>
      <c r="I3416">
        <v>0</v>
      </c>
      <c r="J3416" t="s">
        <v>55</v>
      </c>
      <c r="K3416" t="s">
        <v>44</v>
      </c>
      <c r="L3416" t="s">
        <v>56</v>
      </c>
      <c r="M3416" t="s">
        <v>22</v>
      </c>
      <c r="N3416" t="s">
        <v>41</v>
      </c>
    </row>
    <row r="3417" spans="1:14" x14ac:dyDescent="0.3">
      <c r="A3417">
        <v>3416</v>
      </c>
      <c r="B3417" t="s">
        <v>50</v>
      </c>
      <c r="C3417" t="s">
        <v>302</v>
      </c>
      <c r="D3417" t="s">
        <v>275</v>
      </c>
      <c r="E3417" t="s">
        <v>138</v>
      </c>
      <c r="F3417" t="s">
        <v>18</v>
      </c>
      <c r="G3417">
        <v>282.97000000000003</v>
      </c>
      <c r="H3417">
        <v>1</v>
      </c>
      <c r="I3417">
        <v>1</v>
      </c>
      <c r="J3417" t="s">
        <v>28</v>
      </c>
      <c r="K3417" t="s">
        <v>44</v>
      </c>
      <c r="L3417" t="s">
        <v>21</v>
      </c>
      <c r="M3417" t="s">
        <v>36</v>
      </c>
      <c r="N3417" t="s">
        <v>23</v>
      </c>
    </row>
    <row r="3418" spans="1:14" x14ac:dyDescent="0.3">
      <c r="A3418">
        <v>3417</v>
      </c>
      <c r="B3418" t="s">
        <v>37</v>
      </c>
      <c r="C3418" t="s">
        <v>337</v>
      </c>
      <c r="D3418" t="s">
        <v>239</v>
      </c>
      <c r="E3418" t="s">
        <v>383</v>
      </c>
      <c r="F3418" t="s">
        <v>49</v>
      </c>
      <c r="G3418">
        <v>142.31</v>
      </c>
      <c r="H3418">
        <v>2</v>
      </c>
      <c r="I3418">
        <v>0</v>
      </c>
      <c r="J3418" t="s">
        <v>35</v>
      </c>
      <c r="K3418" t="s">
        <v>20</v>
      </c>
      <c r="L3418" t="s">
        <v>60</v>
      </c>
      <c r="M3418" t="s">
        <v>36</v>
      </c>
      <c r="N3418" t="s">
        <v>41</v>
      </c>
    </row>
    <row r="3419" spans="1:14" x14ac:dyDescent="0.3">
      <c r="A3419">
        <v>3418</v>
      </c>
      <c r="B3419" t="s">
        <v>50</v>
      </c>
      <c r="C3419" t="s">
        <v>166</v>
      </c>
      <c r="D3419" t="s">
        <v>335</v>
      </c>
      <c r="E3419" t="s">
        <v>423</v>
      </c>
      <c r="F3419" t="s">
        <v>49</v>
      </c>
      <c r="G3419">
        <v>106.14</v>
      </c>
      <c r="H3419">
        <v>4</v>
      </c>
      <c r="I3419">
        <v>0</v>
      </c>
      <c r="J3419" t="s">
        <v>94</v>
      </c>
      <c r="K3419" t="s">
        <v>29</v>
      </c>
      <c r="L3419" t="s">
        <v>60</v>
      </c>
      <c r="M3419" t="s">
        <v>36</v>
      </c>
      <c r="N3419" t="s">
        <v>95</v>
      </c>
    </row>
    <row r="3420" spans="1:14" x14ac:dyDescent="0.3">
      <c r="A3420">
        <v>3419</v>
      </c>
      <c r="B3420" t="s">
        <v>50</v>
      </c>
      <c r="C3420" t="s">
        <v>84</v>
      </c>
      <c r="D3420" t="s">
        <v>178</v>
      </c>
      <c r="E3420" t="s">
        <v>431</v>
      </c>
      <c r="F3420" t="s">
        <v>54</v>
      </c>
      <c r="G3420">
        <v>564.16</v>
      </c>
      <c r="H3420">
        <v>1</v>
      </c>
      <c r="I3420">
        <v>3</v>
      </c>
      <c r="J3420" t="s">
        <v>35</v>
      </c>
      <c r="K3420" t="s">
        <v>29</v>
      </c>
      <c r="L3420" t="s">
        <v>60</v>
      </c>
      <c r="M3420" t="s">
        <v>36</v>
      </c>
      <c r="N3420" t="s">
        <v>41</v>
      </c>
    </row>
    <row r="3421" spans="1:14" x14ac:dyDescent="0.3">
      <c r="A3421">
        <v>3420</v>
      </c>
      <c r="B3421" t="s">
        <v>31</v>
      </c>
      <c r="C3421" t="s">
        <v>292</v>
      </c>
      <c r="D3421" t="s">
        <v>413</v>
      </c>
      <c r="E3421" t="s">
        <v>25</v>
      </c>
      <c r="F3421" t="s">
        <v>18</v>
      </c>
      <c r="G3421">
        <v>248.05</v>
      </c>
      <c r="H3421">
        <v>1</v>
      </c>
      <c r="I3421">
        <v>2</v>
      </c>
      <c r="J3421" t="s">
        <v>28</v>
      </c>
      <c r="K3421" t="s">
        <v>99</v>
      </c>
      <c r="L3421" t="s">
        <v>56</v>
      </c>
      <c r="M3421" t="s">
        <v>36</v>
      </c>
      <c r="N3421" t="s">
        <v>41</v>
      </c>
    </row>
    <row r="3422" spans="1:14" x14ac:dyDescent="0.3">
      <c r="A3422">
        <v>3421</v>
      </c>
      <c r="B3422" t="s">
        <v>37</v>
      </c>
      <c r="C3422" t="s">
        <v>451</v>
      </c>
      <c r="D3422" t="s">
        <v>88</v>
      </c>
      <c r="E3422" t="s">
        <v>345</v>
      </c>
      <c r="F3422" t="s">
        <v>18</v>
      </c>
      <c r="G3422">
        <v>181.85</v>
      </c>
      <c r="H3422">
        <v>1</v>
      </c>
      <c r="I3422">
        <v>0</v>
      </c>
      <c r="J3422" t="s">
        <v>28</v>
      </c>
      <c r="K3422" t="s">
        <v>20</v>
      </c>
      <c r="L3422" t="s">
        <v>60</v>
      </c>
      <c r="M3422" t="s">
        <v>36</v>
      </c>
      <c r="N3422" t="s">
        <v>41</v>
      </c>
    </row>
    <row r="3423" spans="1:14" x14ac:dyDescent="0.3">
      <c r="A3423">
        <v>3422</v>
      </c>
      <c r="B3423" t="s">
        <v>31</v>
      </c>
      <c r="C3423" t="s">
        <v>100</v>
      </c>
      <c r="D3423" t="s">
        <v>71</v>
      </c>
      <c r="E3423" t="s">
        <v>203</v>
      </c>
      <c r="F3423" t="s">
        <v>49</v>
      </c>
      <c r="G3423">
        <v>103.33</v>
      </c>
      <c r="H3423">
        <v>1</v>
      </c>
      <c r="I3423">
        <v>0</v>
      </c>
      <c r="J3423" t="s">
        <v>35</v>
      </c>
      <c r="K3423" t="s">
        <v>29</v>
      </c>
      <c r="L3423" t="s">
        <v>21</v>
      </c>
      <c r="M3423" t="s">
        <v>36</v>
      </c>
      <c r="N3423" t="s">
        <v>23</v>
      </c>
    </row>
    <row r="3424" spans="1:14" x14ac:dyDescent="0.3">
      <c r="A3424">
        <v>3423</v>
      </c>
      <c r="B3424" t="s">
        <v>14</v>
      </c>
      <c r="C3424" t="s">
        <v>107</v>
      </c>
      <c r="D3424" t="s">
        <v>193</v>
      </c>
      <c r="E3424" t="s">
        <v>114</v>
      </c>
      <c r="F3424" t="s">
        <v>18</v>
      </c>
      <c r="G3424">
        <v>153.63</v>
      </c>
      <c r="H3424">
        <v>2</v>
      </c>
      <c r="I3424">
        <v>2</v>
      </c>
      <c r="J3424" t="s">
        <v>28</v>
      </c>
      <c r="K3424" t="s">
        <v>66</v>
      </c>
      <c r="L3424" t="s">
        <v>21</v>
      </c>
      <c r="M3424" t="s">
        <v>36</v>
      </c>
      <c r="N3424" t="s">
        <v>41</v>
      </c>
    </row>
    <row r="3425" spans="1:14" x14ac:dyDescent="0.3">
      <c r="A3425">
        <v>3424</v>
      </c>
      <c r="B3425" t="s">
        <v>14</v>
      </c>
      <c r="C3425" t="s">
        <v>219</v>
      </c>
      <c r="D3425" t="s">
        <v>237</v>
      </c>
      <c r="E3425" t="s">
        <v>233</v>
      </c>
      <c r="F3425" t="s">
        <v>18</v>
      </c>
      <c r="G3425">
        <v>260.61</v>
      </c>
      <c r="H3425">
        <v>2</v>
      </c>
      <c r="I3425">
        <v>2</v>
      </c>
      <c r="J3425" t="s">
        <v>35</v>
      </c>
      <c r="K3425" t="s">
        <v>29</v>
      </c>
      <c r="L3425" t="s">
        <v>21</v>
      </c>
      <c r="M3425" t="s">
        <v>36</v>
      </c>
      <c r="N3425" t="s">
        <v>41</v>
      </c>
    </row>
    <row r="3426" spans="1:14" x14ac:dyDescent="0.3">
      <c r="A3426">
        <v>3425</v>
      </c>
      <c r="B3426" t="s">
        <v>14</v>
      </c>
      <c r="C3426" t="s">
        <v>204</v>
      </c>
      <c r="D3426" t="s">
        <v>100</v>
      </c>
      <c r="E3426" t="s">
        <v>73</v>
      </c>
      <c r="F3426" t="s">
        <v>49</v>
      </c>
      <c r="G3426">
        <v>74.59</v>
      </c>
      <c r="H3426">
        <v>1</v>
      </c>
      <c r="I3426">
        <v>1</v>
      </c>
      <c r="J3426" t="s">
        <v>19</v>
      </c>
      <c r="K3426" t="s">
        <v>66</v>
      </c>
      <c r="L3426" t="s">
        <v>60</v>
      </c>
      <c r="M3426" t="s">
        <v>36</v>
      </c>
      <c r="N3426" t="s">
        <v>45</v>
      </c>
    </row>
    <row r="3427" spans="1:14" x14ac:dyDescent="0.3">
      <c r="A3427">
        <v>3426</v>
      </c>
      <c r="B3427" t="s">
        <v>31</v>
      </c>
      <c r="C3427" t="s">
        <v>84</v>
      </c>
      <c r="D3427" t="s">
        <v>270</v>
      </c>
      <c r="E3427" t="s">
        <v>462</v>
      </c>
      <c r="F3427" t="s">
        <v>54</v>
      </c>
      <c r="G3427">
        <v>249.58</v>
      </c>
      <c r="H3427">
        <v>2</v>
      </c>
      <c r="I3427">
        <v>0</v>
      </c>
      <c r="J3427" t="s">
        <v>35</v>
      </c>
      <c r="K3427" t="s">
        <v>99</v>
      </c>
      <c r="L3427" t="s">
        <v>21</v>
      </c>
      <c r="M3427" t="s">
        <v>36</v>
      </c>
      <c r="N3427" t="s">
        <v>23</v>
      </c>
    </row>
    <row r="3428" spans="1:14" x14ac:dyDescent="0.3">
      <c r="A3428">
        <v>3427</v>
      </c>
      <c r="B3428" t="s">
        <v>50</v>
      </c>
      <c r="C3428" t="s">
        <v>401</v>
      </c>
      <c r="D3428" t="s">
        <v>445</v>
      </c>
      <c r="E3428" t="s">
        <v>209</v>
      </c>
      <c r="F3428" t="s">
        <v>49</v>
      </c>
      <c r="G3428">
        <v>143.49</v>
      </c>
      <c r="H3428">
        <v>1</v>
      </c>
      <c r="I3428">
        <v>3</v>
      </c>
      <c r="J3428" t="s">
        <v>55</v>
      </c>
      <c r="K3428" t="s">
        <v>44</v>
      </c>
      <c r="L3428" t="s">
        <v>21</v>
      </c>
      <c r="M3428" t="s">
        <v>36</v>
      </c>
      <c r="N3428" t="s">
        <v>23</v>
      </c>
    </row>
    <row r="3429" spans="1:14" x14ac:dyDescent="0.3">
      <c r="A3429">
        <v>3428</v>
      </c>
      <c r="B3429" t="s">
        <v>14</v>
      </c>
      <c r="C3429" t="s">
        <v>367</v>
      </c>
      <c r="D3429" t="s">
        <v>357</v>
      </c>
      <c r="E3429" t="s">
        <v>239</v>
      </c>
      <c r="F3429" t="s">
        <v>49</v>
      </c>
      <c r="G3429">
        <v>125</v>
      </c>
      <c r="H3429">
        <v>2</v>
      </c>
      <c r="I3429">
        <v>1</v>
      </c>
      <c r="J3429" t="s">
        <v>55</v>
      </c>
      <c r="K3429" t="s">
        <v>20</v>
      </c>
      <c r="L3429" t="s">
        <v>60</v>
      </c>
      <c r="M3429" t="s">
        <v>36</v>
      </c>
      <c r="N3429" t="s">
        <v>41</v>
      </c>
    </row>
    <row r="3430" spans="1:14" x14ac:dyDescent="0.3">
      <c r="A3430">
        <v>3429</v>
      </c>
      <c r="B3430" t="s">
        <v>14</v>
      </c>
      <c r="C3430" t="s">
        <v>176</v>
      </c>
      <c r="D3430" t="s">
        <v>107</v>
      </c>
      <c r="E3430" t="s">
        <v>318</v>
      </c>
      <c r="F3430" t="s">
        <v>54</v>
      </c>
      <c r="G3430">
        <v>479.36</v>
      </c>
      <c r="H3430">
        <v>2</v>
      </c>
      <c r="I3430">
        <v>2</v>
      </c>
      <c r="J3430" t="s">
        <v>35</v>
      </c>
      <c r="K3430" t="s">
        <v>99</v>
      </c>
      <c r="L3430" t="s">
        <v>56</v>
      </c>
      <c r="M3430" t="s">
        <v>36</v>
      </c>
      <c r="N3430" t="s">
        <v>41</v>
      </c>
    </row>
    <row r="3431" spans="1:14" x14ac:dyDescent="0.3">
      <c r="A3431">
        <v>3430</v>
      </c>
      <c r="B3431" t="s">
        <v>31</v>
      </c>
      <c r="C3431" t="s">
        <v>170</v>
      </c>
      <c r="D3431" t="s">
        <v>214</v>
      </c>
      <c r="E3431" t="s">
        <v>282</v>
      </c>
      <c r="F3431" t="s">
        <v>49</v>
      </c>
      <c r="G3431">
        <v>58.02</v>
      </c>
      <c r="H3431">
        <v>1</v>
      </c>
      <c r="I3431">
        <v>1</v>
      </c>
      <c r="J3431" t="s">
        <v>28</v>
      </c>
      <c r="K3431" t="s">
        <v>66</v>
      </c>
      <c r="L3431" t="s">
        <v>56</v>
      </c>
      <c r="M3431" t="s">
        <v>36</v>
      </c>
      <c r="N3431" t="s">
        <v>41</v>
      </c>
    </row>
    <row r="3432" spans="1:14" x14ac:dyDescent="0.3">
      <c r="A3432">
        <v>3431</v>
      </c>
      <c r="B3432" t="s">
        <v>14</v>
      </c>
      <c r="C3432" t="s">
        <v>242</v>
      </c>
      <c r="D3432" t="s">
        <v>303</v>
      </c>
      <c r="E3432" t="s">
        <v>423</v>
      </c>
      <c r="F3432" t="s">
        <v>49</v>
      </c>
      <c r="G3432">
        <v>61.17</v>
      </c>
      <c r="H3432">
        <v>1</v>
      </c>
      <c r="I3432">
        <v>0</v>
      </c>
      <c r="J3432" t="s">
        <v>28</v>
      </c>
      <c r="K3432" t="s">
        <v>44</v>
      </c>
      <c r="L3432" t="s">
        <v>21</v>
      </c>
      <c r="M3432" t="s">
        <v>22</v>
      </c>
      <c r="N3432" t="s">
        <v>41</v>
      </c>
    </row>
    <row r="3433" spans="1:14" x14ac:dyDescent="0.3">
      <c r="A3433">
        <v>3432</v>
      </c>
      <c r="B3433" t="s">
        <v>37</v>
      </c>
      <c r="C3433" t="s">
        <v>32</v>
      </c>
      <c r="D3433" t="s">
        <v>77</v>
      </c>
      <c r="E3433" t="s">
        <v>335</v>
      </c>
      <c r="F3433" t="s">
        <v>27</v>
      </c>
      <c r="G3433">
        <v>117.44</v>
      </c>
      <c r="H3433">
        <v>1</v>
      </c>
      <c r="I3433">
        <v>1</v>
      </c>
      <c r="J3433" t="s">
        <v>35</v>
      </c>
      <c r="K3433" t="s">
        <v>99</v>
      </c>
      <c r="L3433" t="s">
        <v>21</v>
      </c>
      <c r="M3433" t="s">
        <v>36</v>
      </c>
      <c r="N3433" t="s">
        <v>41</v>
      </c>
    </row>
    <row r="3434" spans="1:14" x14ac:dyDescent="0.3">
      <c r="A3434">
        <v>3433</v>
      </c>
      <c r="B3434" t="s">
        <v>37</v>
      </c>
      <c r="C3434" t="s">
        <v>242</v>
      </c>
      <c r="D3434" t="s">
        <v>286</v>
      </c>
      <c r="E3434" t="s">
        <v>380</v>
      </c>
      <c r="F3434" t="s">
        <v>49</v>
      </c>
      <c r="G3434">
        <v>137.44</v>
      </c>
      <c r="H3434">
        <v>2</v>
      </c>
      <c r="I3434">
        <v>0</v>
      </c>
      <c r="J3434" t="s">
        <v>35</v>
      </c>
      <c r="K3434" t="s">
        <v>99</v>
      </c>
      <c r="L3434" t="s">
        <v>21</v>
      </c>
      <c r="M3434" t="s">
        <v>36</v>
      </c>
      <c r="N3434" t="s">
        <v>41</v>
      </c>
    </row>
    <row r="3435" spans="1:14" x14ac:dyDescent="0.3">
      <c r="A3435">
        <v>3434</v>
      </c>
      <c r="B3435" t="s">
        <v>14</v>
      </c>
      <c r="C3435" t="s">
        <v>362</v>
      </c>
      <c r="D3435" t="s">
        <v>301</v>
      </c>
      <c r="E3435" t="s">
        <v>123</v>
      </c>
      <c r="F3435" t="s">
        <v>18</v>
      </c>
      <c r="G3435">
        <v>224.94</v>
      </c>
      <c r="H3435">
        <v>2</v>
      </c>
      <c r="I3435">
        <v>1</v>
      </c>
      <c r="J3435" t="s">
        <v>94</v>
      </c>
      <c r="K3435" t="s">
        <v>99</v>
      </c>
      <c r="L3435" t="s">
        <v>70</v>
      </c>
      <c r="M3435" t="s">
        <v>36</v>
      </c>
      <c r="N3435" t="s">
        <v>41</v>
      </c>
    </row>
    <row r="3436" spans="1:14" x14ac:dyDescent="0.3">
      <c r="A3436">
        <v>3435</v>
      </c>
      <c r="B3436" t="s">
        <v>37</v>
      </c>
      <c r="C3436" t="s">
        <v>222</v>
      </c>
      <c r="D3436" t="s">
        <v>33</v>
      </c>
      <c r="E3436" t="s">
        <v>87</v>
      </c>
      <c r="F3436" t="s">
        <v>54</v>
      </c>
      <c r="G3436">
        <v>472.48</v>
      </c>
      <c r="H3436">
        <v>4</v>
      </c>
      <c r="I3436">
        <v>2</v>
      </c>
      <c r="J3436" t="s">
        <v>94</v>
      </c>
      <c r="K3436" t="s">
        <v>66</v>
      </c>
      <c r="L3436" t="s">
        <v>21</v>
      </c>
      <c r="M3436" t="s">
        <v>36</v>
      </c>
      <c r="N3436" t="s">
        <v>45</v>
      </c>
    </row>
    <row r="3437" spans="1:14" x14ac:dyDescent="0.3">
      <c r="A3437">
        <v>3436</v>
      </c>
      <c r="B3437" t="s">
        <v>31</v>
      </c>
      <c r="C3437" t="s">
        <v>285</v>
      </c>
      <c r="D3437" t="s">
        <v>127</v>
      </c>
      <c r="E3437" t="s">
        <v>240</v>
      </c>
      <c r="F3437" t="s">
        <v>49</v>
      </c>
      <c r="G3437">
        <v>99.85</v>
      </c>
      <c r="H3437">
        <v>2</v>
      </c>
      <c r="I3437">
        <v>2</v>
      </c>
      <c r="J3437" t="s">
        <v>19</v>
      </c>
      <c r="K3437" t="s">
        <v>99</v>
      </c>
      <c r="L3437" t="s">
        <v>60</v>
      </c>
      <c r="M3437" t="s">
        <v>22</v>
      </c>
      <c r="N3437" t="s">
        <v>23</v>
      </c>
    </row>
    <row r="3438" spans="1:14" x14ac:dyDescent="0.3">
      <c r="A3438">
        <v>3437</v>
      </c>
      <c r="B3438" t="s">
        <v>31</v>
      </c>
      <c r="C3438" t="s">
        <v>192</v>
      </c>
      <c r="D3438" t="s">
        <v>141</v>
      </c>
      <c r="E3438" t="s">
        <v>138</v>
      </c>
      <c r="F3438" t="s">
        <v>18</v>
      </c>
      <c r="G3438">
        <v>222.54</v>
      </c>
      <c r="H3438">
        <v>2</v>
      </c>
      <c r="I3438">
        <v>2</v>
      </c>
      <c r="J3438" t="s">
        <v>55</v>
      </c>
      <c r="K3438" t="s">
        <v>44</v>
      </c>
      <c r="L3438" t="s">
        <v>21</v>
      </c>
      <c r="M3438" t="s">
        <v>36</v>
      </c>
      <c r="N3438" t="s">
        <v>41</v>
      </c>
    </row>
    <row r="3439" spans="1:14" x14ac:dyDescent="0.3">
      <c r="A3439">
        <v>3438</v>
      </c>
      <c r="B3439" t="s">
        <v>50</v>
      </c>
      <c r="C3439" t="s">
        <v>227</v>
      </c>
      <c r="D3439" t="s">
        <v>307</v>
      </c>
      <c r="E3439" t="s">
        <v>238</v>
      </c>
      <c r="F3439" t="s">
        <v>49</v>
      </c>
      <c r="G3439">
        <v>147.34</v>
      </c>
      <c r="H3439">
        <v>1</v>
      </c>
      <c r="I3439">
        <v>0</v>
      </c>
      <c r="J3439" t="s">
        <v>35</v>
      </c>
      <c r="K3439" t="s">
        <v>44</v>
      </c>
      <c r="L3439" t="s">
        <v>21</v>
      </c>
      <c r="M3439" t="s">
        <v>36</v>
      </c>
      <c r="N3439" t="s">
        <v>45</v>
      </c>
    </row>
    <row r="3440" spans="1:14" x14ac:dyDescent="0.3">
      <c r="A3440">
        <v>3439</v>
      </c>
      <c r="B3440" t="s">
        <v>50</v>
      </c>
      <c r="C3440" t="s">
        <v>151</v>
      </c>
      <c r="D3440" t="s">
        <v>26</v>
      </c>
      <c r="E3440" t="s">
        <v>199</v>
      </c>
      <c r="F3440" t="s">
        <v>49</v>
      </c>
      <c r="G3440">
        <v>83.08</v>
      </c>
      <c r="H3440">
        <v>1</v>
      </c>
      <c r="I3440">
        <v>1</v>
      </c>
      <c r="J3440" t="s">
        <v>19</v>
      </c>
      <c r="K3440" t="s">
        <v>99</v>
      </c>
      <c r="L3440" t="s">
        <v>21</v>
      </c>
      <c r="M3440" t="s">
        <v>22</v>
      </c>
      <c r="N3440" t="s">
        <v>41</v>
      </c>
    </row>
    <row r="3441" spans="1:14" x14ac:dyDescent="0.3">
      <c r="A3441">
        <v>3440</v>
      </c>
      <c r="B3441" t="s">
        <v>14</v>
      </c>
      <c r="C3441" t="s">
        <v>273</v>
      </c>
      <c r="D3441" t="s">
        <v>196</v>
      </c>
      <c r="E3441" t="s">
        <v>160</v>
      </c>
      <c r="F3441" t="s">
        <v>49</v>
      </c>
      <c r="G3441">
        <v>71.5</v>
      </c>
      <c r="H3441">
        <v>1</v>
      </c>
      <c r="I3441">
        <v>0</v>
      </c>
      <c r="J3441" t="s">
        <v>35</v>
      </c>
      <c r="K3441" t="s">
        <v>99</v>
      </c>
      <c r="L3441" t="s">
        <v>21</v>
      </c>
      <c r="M3441" t="s">
        <v>36</v>
      </c>
      <c r="N3441" t="s">
        <v>23</v>
      </c>
    </row>
    <row r="3442" spans="1:14" x14ac:dyDescent="0.3">
      <c r="A3442">
        <v>3441</v>
      </c>
      <c r="B3442" t="s">
        <v>50</v>
      </c>
      <c r="C3442" t="s">
        <v>171</v>
      </c>
      <c r="D3442" t="s">
        <v>428</v>
      </c>
      <c r="E3442" t="s">
        <v>26</v>
      </c>
      <c r="F3442" t="s">
        <v>54</v>
      </c>
      <c r="G3442">
        <v>443.93</v>
      </c>
      <c r="H3442">
        <v>1</v>
      </c>
      <c r="I3442">
        <v>3</v>
      </c>
      <c r="J3442" t="s">
        <v>55</v>
      </c>
      <c r="K3442" t="s">
        <v>66</v>
      </c>
      <c r="L3442" t="s">
        <v>56</v>
      </c>
      <c r="M3442" t="s">
        <v>22</v>
      </c>
      <c r="N3442" t="s">
        <v>95</v>
      </c>
    </row>
    <row r="3443" spans="1:14" x14ac:dyDescent="0.3">
      <c r="A3443">
        <v>3442</v>
      </c>
      <c r="B3443" t="s">
        <v>50</v>
      </c>
      <c r="C3443" t="s">
        <v>25</v>
      </c>
      <c r="D3443" t="s">
        <v>63</v>
      </c>
      <c r="E3443" t="s">
        <v>149</v>
      </c>
      <c r="F3443" t="s">
        <v>27</v>
      </c>
      <c r="G3443">
        <v>154.34</v>
      </c>
      <c r="H3443">
        <v>2</v>
      </c>
      <c r="I3443">
        <v>2</v>
      </c>
      <c r="J3443" t="s">
        <v>35</v>
      </c>
      <c r="K3443" t="s">
        <v>44</v>
      </c>
      <c r="L3443" t="s">
        <v>56</v>
      </c>
      <c r="M3443" t="s">
        <v>36</v>
      </c>
      <c r="N3443" t="s">
        <v>41</v>
      </c>
    </row>
    <row r="3444" spans="1:14" x14ac:dyDescent="0.3">
      <c r="A3444">
        <v>3443</v>
      </c>
      <c r="B3444" t="s">
        <v>50</v>
      </c>
      <c r="C3444" t="s">
        <v>263</v>
      </c>
      <c r="D3444" t="s">
        <v>439</v>
      </c>
      <c r="E3444" t="s">
        <v>38</v>
      </c>
      <c r="F3444" t="s">
        <v>54</v>
      </c>
      <c r="G3444">
        <v>622.54999999999995</v>
      </c>
      <c r="H3444">
        <v>2</v>
      </c>
      <c r="I3444">
        <v>0</v>
      </c>
      <c r="J3444" t="s">
        <v>35</v>
      </c>
      <c r="K3444" t="s">
        <v>66</v>
      </c>
      <c r="L3444" t="s">
        <v>60</v>
      </c>
      <c r="M3444" t="s">
        <v>36</v>
      </c>
      <c r="N3444" t="s">
        <v>41</v>
      </c>
    </row>
    <row r="3445" spans="1:14" x14ac:dyDescent="0.3">
      <c r="A3445">
        <v>3444</v>
      </c>
      <c r="B3445" t="s">
        <v>37</v>
      </c>
      <c r="C3445" t="s">
        <v>268</v>
      </c>
      <c r="D3445" t="s">
        <v>409</v>
      </c>
      <c r="E3445" t="s">
        <v>432</v>
      </c>
      <c r="F3445" t="s">
        <v>27</v>
      </c>
      <c r="G3445">
        <v>177</v>
      </c>
      <c r="H3445">
        <v>3</v>
      </c>
      <c r="I3445">
        <v>0</v>
      </c>
      <c r="J3445" t="s">
        <v>28</v>
      </c>
      <c r="K3445" t="s">
        <v>66</v>
      </c>
      <c r="L3445" t="s">
        <v>21</v>
      </c>
      <c r="M3445" t="s">
        <v>36</v>
      </c>
      <c r="N3445" t="s">
        <v>23</v>
      </c>
    </row>
    <row r="3446" spans="1:14" x14ac:dyDescent="0.3">
      <c r="A3446">
        <v>3445</v>
      </c>
      <c r="B3446" t="s">
        <v>50</v>
      </c>
      <c r="C3446" t="s">
        <v>138</v>
      </c>
      <c r="D3446" t="s">
        <v>42</v>
      </c>
      <c r="E3446" t="s">
        <v>123</v>
      </c>
      <c r="F3446" t="s">
        <v>27</v>
      </c>
      <c r="G3446">
        <v>130.33000000000001</v>
      </c>
      <c r="H3446">
        <v>3</v>
      </c>
      <c r="I3446">
        <v>0</v>
      </c>
      <c r="J3446" t="s">
        <v>19</v>
      </c>
      <c r="K3446" t="s">
        <v>44</v>
      </c>
      <c r="L3446" t="s">
        <v>21</v>
      </c>
      <c r="M3446" t="s">
        <v>36</v>
      </c>
      <c r="N3446" t="s">
        <v>45</v>
      </c>
    </row>
    <row r="3447" spans="1:14" x14ac:dyDescent="0.3">
      <c r="A3447">
        <v>3446</v>
      </c>
      <c r="B3447" t="s">
        <v>50</v>
      </c>
      <c r="C3447" t="s">
        <v>282</v>
      </c>
      <c r="D3447" t="s">
        <v>226</v>
      </c>
      <c r="E3447" t="s">
        <v>284</v>
      </c>
      <c r="F3447" t="s">
        <v>18</v>
      </c>
      <c r="G3447">
        <v>312.05</v>
      </c>
      <c r="H3447">
        <v>2</v>
      </c>
      <c r="I3447">
        <v>0</v>
      </c>
      <c r="J3447" t="s">
        <v>94</v>
      </c>
      <c r="K3447" t="s">
        <v>99</v>
      </c>
      <c r="L3447" t="s">
        <v>21</v>
      </c>
      <c r="M3447" t="s">
        <v>22</v>
      </c>
      <c r="N3447" t="s">
        <v>41</v>
      </c>
    </row>
    <row r="3448" spans="1:14" x14ac:dyDescent="0.3">
      <c r="A3448">
        <v>3447</v>
      </c>
      <c r="B3448" t="s">
        <v>14</v>
      </c>
      <c r="C3448" t="s">
        <v>320</v>
      </c>
      <c r="D3448" t="s">
        <v>302</v>
      </c>
      <c r="E3448" t="s">
        <v>388</v>
      </c>
      <c r="F3448" t="s">
        <v>49</v>
      </c>
      <c r="G3448">
        <v>103.02</v>
      </c>
      <c r="H3448">
        <v>1</v>
      </c>
      <c r="I3448">
        <v>0</v>
      </c>
      <c r="J3448" t="s">
        <v>28</v>
      </c>
      <c r="K3448" t="s">
        <v>99</v>
      </c>
      <c r="L3448" t="s">
        <v>60</v>
      </c>
      <c r="M3448" t="s">
        <v>22</v>
      </c>
      <c r="N3448" t="s">
        <v>45</v>
      </c>
    </row>
    <row r="3449" spans="1:14" x14ac:dyDescent="0.3">
      <c r="A3449">
        <v>3448</v>
      </c>
      <c r="B3449" t="s">
        <v>14</v>
      </c>
      <c r="C3449" t="s">
        <v>324</v>
      </c>
      <c r="D3449" t="s">
        <v>323</v>
      </c>
      <c r="E3449" t="s">
        <v>25</v>
      </c>
      <c r="F3449" t="s">
        <v>54</v>
      </c>
      <c r="G3449">
        <v>336.95</v>
      </c>
      <c r="H3449">
        <v>1</v>
      </c>
      <c r="I3449">
        <v>1</v>
      </c>
      <c r="J3449" t="s">
        <v>35</v>
      </c>
      <c r="K3449" t="s">
        <v>66</v>
      </c>
      <c r="L3449" t="s">
        <v>21</v>
      </c>
      <c r="M3449" t="s">
        <v>36</v>
      </c>
      <c r="N3449" t="s">
        <v>45</v>
      </c>
    </row>
    <row r="3450" spans="1:14" x14ac:dyDescent="0.3">
      <c r="A3450">
        <v>3449</v>
      </c>
      <c r="B3450" t="s">
        <v>31</v>
      </c>
      <c r="C3450" t="s">
        <v>170</v>
      </c>
      <c r="D3450" t="s">
        <v>230</v>
      </c>
      <c r="E3450" t="s">
        <v>424</v>
      </c>
      <c r="F3450" t="s">
        <v>49</v>
      </c>
      <c r="G3450">
        <v>101.49</v>
      </c>
      <c r="H3450">
        <v>2</v>
      </c>
      <c r="I3450">
        <v>0</v>
      </c>
      <c r="J3450" t="s">
        <v>35</v>
      </c>
      <c r="K3450" t="s">
        <v>66</v>
      </c>
      <c r="L3450" t="s">
        <v>21</v>
      </c>
      <c r="M3450" t="s">
        <v>36</v>
      </c>
      <c r="N3450" t="s">
        <v>45</v>
      </c>
    </row>
    <row r="3451" spans="1:14" x14ac:dyDescent="0.3">
      <c r="A3451">
        <v>3450</v>
      </c>
      <c r="B3451" t="s">
        <v>37</v>
      </c>
      <c r="C3451" t="s">
        <v>312</v>
      </c>
      <c r="D3451" t="s">
        <v>336</v>
      </c>
      <c r="E3451" t="s">
        <v>346</v>
      </c>
      <c r="F3451" t="s">
        <v>27</v>
      </c>
      <c r="G3451">
        <v>150.96</v>
      </c>
      <c r="H3451">
        <v>4</v>
      </c>
      <c r="I3451">
        <v>2</v>
      </c>
      <c r="J3451" t="s">
        <v>55</v>
      </c>
      <c r="K3451" t="s">
        <v>44</v>
      </c>
      <c r="L3451" t="s">
        <v>56</v>
      </c>
      <c r="M3451" t="s">
        <v>22</v>
      </c>
      <c r="N3451" t="s">
        <v>23</v>
      </c>
    </row>
    <row r="3452" spans="1:14" x14ac:dyDescent="0.3">
      <c r="A3452">
        <v>3451</v>
      </c>
      <c r="B3452" t="s">
        <v>37</v>
      </c>
      <c r="C3452" t="s">
        <v>125</v>
      </c>
      <c r="D3452" t="s">
        <v>278</v>
      </c>
      <c r="E3452" t="s">
        <v>340</v>
      </c>
      <c r="F3452" t="s">
        <v>27</v>
      </c>
      <c r="G3452">
        <v>119.57</v>
      </c>
      <c r="H3452">
        <v>2</v>
      </c>
      <c r="I3452">
        <v>0</v>
      </c>
      <c r="J3452" t="s">
        <v>28</v>
      </c>
      <c r="K3452" t="s">
        <v>44</v>
      </c>
      <c r="L3452" t="s">
        <v>21</v>
      </c>
      <c r="M3452" t="s">
        <v>36</v>
      </c>
      <c r="N3452" t="s">
        <v>41</v>
      </c>
    </row>
    <row r="3453" spans="1:14" x14ac:dyDescent="0.3">
      <c r="A3453">
        <v>3452</v>
      </c>
      <c r="B3453" t="s">
        <v>37</v>
      </c>
      <c r="C3453" t="s">
        <v>103</v>
      </c>
      <c r="D3453" t="s">
        <v>304</v>
      </c>
      <c r="E3453" t="s">
        <v>441</v>
      </c>
      <c r="F3453" t="s">
        <v>27</v>
      </c>
      <c r="G3453">
        <v>178.15</v>
      </c>
      <c r="H3453">
        <v>1</v>
      </c>
      <c r="I3453">
        <v>2</v>
      </c>
      <c r="J3453" t="s">
        <v>28</v>
      </c>
      <c r="K3453" t="s">
        <v>20</v>
      </c>
      <c r="L3453" t="s">
        <v>21</v>
      </c>
      <c r="M3453" t="s">
        <v>36</v>
      </c>
      <c r="N3453" t="s">
        <v>41</v>
      </c>
    </row>
    <row r="3454" spans="1:14" x14ac:dyDescent="0.3">
      <c r="A3454">
        <v>3453</v>
      </c>
      <c r="B3454" t="s">
        <v>50</v>
      </c>
      <c r="C3454" t="s">
        <v>108</v>
      </c>
      <c r="D3454" t="s">
        <v>221</v>
      </c>
      <c r="E3454" t="s">
        <v>133</v>
      </c>
      <c r="F3454" t="s">
        <v>54</v>
      </c>
      <c r="G3454">
        <v>612.67999999999995</v>
      </c>
      <c r="H3454">
        <v>1</v>
      </c>
      <c r="I3454">
        <v>2</v>
      </c>
      <c r="J3454" t="s">
        <v>19</v>
      </c>
      <c r="K3454" t="s">
        <v>29</v>
      </c>
      <c r="L3454" t="s">
        <v>21</v>
      </c>
      <c r="M3454" t="s">
        <v>36</v>
      </c>
      <c r="N3454" t="s">
        <v>41</v>
      </c>
    </row>
    <row r="3455" spans="1:14" x14ac:dyDescent="0.3">
      <c r="A3455">
        <v>3454</v>
      </c>
      <c r="B3455" t="s">
        <v>14</v>
      </c>
      <c r="C3455" t="s">
        <v>436</v>
      </c>
      <c r="D3455" t="s">
        <v>280</v>
      </c>
      <c r="E3455" t="s">
        <v>296</v>
      </c>
      <c r="F3455" t="s">
        <v>49</v>
      </c>
      <c r="G3455">
        <v>110.13</v>
      </c>
      <c r="H3455">
        <v>1</v>
      </c>
      <c r="I3455">
        <v>1</v>
      </c>
      <c r="J3455" t="s">
        <v>35</v>
      </c>
      <c r="K3455" t="s">
        <v>20</v>
      </c>
      <c r="L3455" t="s">
        <v>56</v>
      </c>
      <c r="M3455" t="s">
        <v>22</v>
      </c>
      <c r="N3455" t="s">
        <v>23</v>
      </c>
    </row>
    <row r="3456" spans="1:14" x14ac:dyDescent="0.3">
      <c r="A3456">
        <v>3455</v>
      </c>
      <c r="B3456" t="s">
        <v>50</v>
      </c>
      <c r="C3456" t="s">
        <v>107</v>
      </c>
      <c r="D3456" t="s">
        <v>38</v>
      </c>
      <c r="E3456" t="s">
        <v>392</v>
      </c>
      <c r="F3456" t="s">
        <v>27</v>
      </c>
      <c r="G3456">
        <v>150.37</v>
      </c>
      <c r="H3456">
        <v>1</v>
      </c>
      <c r="I3456">
        <v>1</v>
      </c>
      <c r="J3456" t="s">
        <v>28</v>
      </c>
      <c r="K3456" t="s">
        <v>66</v>
      </c>
      <c r="L3456" t="s">
        <v>70</v>
      </c>
      <c r="M3456" t="s">
        <v>22</v>
      </c>
      <c r="N3456" t="s">
        <v>41</v>
      </c>
    </row>
    <row r="3457" spans="1:14" x14ac:dyDescent="0.3">
      <c r="A3457">
        <v>3456</v>
      </c>
      <c r="B3457" t="s">
        <v>37</v>
      </c>
      <c r="C3457" t="s">
        <v>358</v>
      </c>
      <c r="D3457" t="s">
        <v>351</v>
      </c>
      <c r="E3457" t="s">
        <v>168</v>
      </c>
      <c r="F3457" t="s">
        <v>54</v>
      </c>
      <c r="G3457">
        <v>513.61</v>
      </c>
      <c r="H3457">
        <v>3</v>
      </c>
      <c r="I3457">
        <v>0</v>
      </c>
      <c r="J3457" t="s">
        <v>19</v>
      </c>
      <c r="K3457" t="s">
        <v>20</v>
      </c>
      <c r="L3457" t="s">
        <v>70</v>
      </c>
      <c r="M3457" t="s">
        <v>36</v>
      </c>
      <c r="N3457" t="s">
        <v>41</v>
      </c>
    </row>
    <row r="3458" spans="1:14" x14ac:dyDescent="0.3">
      <c r="A3458">
        <v>3457</v>
      </c>
      <c r="B3458" t="s">
        <v>31</v>
      </c>
      <c r="C3458" t="s">
        <v>267</v>
      </c>
      <c r="D3458" t="s">
        <v>332</v>
      </c>
      <c r="E3458" t="s">
        <v>74</v>
      </c>
      <c r="F3458" t="s">
        <v>18</v>
      </c>
      <c r="G3458">
        <v>155.1</v>
      </c>
      <c r="H3458">
        <v>2</v>
      </c>
      <c r="I3458">
        <v>1</v>
      </c>
      <c r="J3458" t="s">
        <v>55</v>
      </c>
      <c r="K3458" t="s">
        <v>29</v>
      </c>
      <c r="L3458" t="s">
        <v>56</v>
      </c>
      <c r="M3458" t="s">
        <v>36</v>
      </c>
      <c r="N3458" t="s">
        <v>45</v>
      </c>
    </row>
    <row r="3459" spans="1:14" x14ac:dyDescent="0.3">
      <c r="A3459">
        <v>3458</v>
      </c>
      <c r="B3459" t="s">
        <v>50</v>
      </c>
      <c r="C3459" t="s">
        <v>286</v>
      </c>
      <c r="D3459" t="s">
        <v>284</v>
      </c>
      <c r="E3459" t="s">
        <v>138</v>
      </c>
      <c r="F3459" t="s">
        <v>27</v>
      </c>
      <c r="G3459">
        <v>137.21</v>
      </c>
      <c r="H3459">
        <v>2</v>
      </c>
      <c r="I3459">
        <v>1</v>
      </c>
      <c r="J3459" t="s">
        <v>28</v>
      </c>
      <c r="K3459" t="s">
        <v>99</v>
      </c>
      <c r="L3459" t="s">
        <v>21</v>
      </c>
      <c r="M3459" t="s">
        <v>36</v>
      </c>
      <c r="N3459" t="s">
        <v>41</v>
      </c>
    </row>
    <row r="3460" spans="1:14" x14ac:dyDescent="0.3">
      <c r="A3460">
        <v>3459</v>
      </c>
      <c r="B3460" t="s">
        <v>37</v>
      </c>
      <c r="C3460" t="s">
        <v>242</v>
      </c>
      <c r="D3460" t="s">
        <v>388</v>
      </c>
      <c r="E3460" t="s">
        <v>51</v>
      </c>
      <c r="F3460" t="s">
        <v>27</v>
      </c>
      <c r="G3460">
        <v>117.16</v>
      </c>
      <c r="H3460">
        <v>2</v>
      </c>
      <c r="I3460">
        <v>0</v>
      </c>
      <c r="J3460" t="s">
        <v>19</v>
      </c>
      <c r="K3460" t="s">
        <v>20</v>
      </c>
      <c r="L3460" t="s">
        <v>21</v>
      </c>
      <c r="M3460" t="s">
        <v>36</v>
      </c>
      <c r="N3460" t="s">
        <v>41</v>
      </c>
    </row>
    <row r="3461" spans="1:14" x14ac:dyDescent="0.3">
      <c r="A3461">
        <v>3460</v>
      </c>
      <c r="B3461" t="s">
        <v>31</v>
      </c>
      <c r="C3461" t="s">
        <v>415</v>
      </c>
      <c r="D3461" t="s">
        <v>307</v>
      </c>
      <c r="E3461" t="s">
        <v>330</v>
      </c>
      <c r="F3461" t="s">
        <v>27</v>
      </c>
      <c r="G3461">
        <v>137.49</v>
      </c>
      <c r="H3461">
        <v>3</v>
      </c>
      <c r="I3461">
        <v>0</v>
      </c>
      <c r="J3461" t="s">
        <v>28</v>
      </c>
      <c r="K3461" t="s">
        <v>29</v>
      </c>
      <c r="L3461" t="s">
        <v>21</v>
      </c>
      <c r="M3461" t="s">
        <v>36</v>
      </c>
      <c r="N3461" t="s">
        <v>41</v>
      </c>
    </row>
    <row r="3462" spans="1:14" x14ac:dyDescent="0.3">
      <c r="A3462">
        <v>3461</v>
      </c>
      <c r="B3462" t="s">
        <v>14</v>
      </c>
      <c r="C3462" t="s">
        <v>358</v>
      </c>
      <c r="D3462" t="s">
        <v>379</v>
      </c>
      <c r="E3462" t="s">
        <v>316</v>
      </c>
      <c r="F3462" t="s">
        <v>49</v>
      </c>
      <c r="G3462">
        <v>85.1</v>
      </c>
      <c r="H3462">
        <v>3</v>
      </c>
      <c r="I3462">
        <v>1</v>
      </c>
      <c r="J3462" t="s">
        <v>28</v>
      </c>
      <c r="K3462" t="s">
        <v>20</v>
      </c>
      <c r="L3462" t="s">
        <v>21</v>
      </c>
      <c r="M3462" t="s">
        <v>36</v>
      </c>
      <c r="N3462" t="s">
        <v>41</v>
      </c>
    </row>
    <row r="3463" spans="1:14" x14ac:dyDescent="0.3">
      <c r="A3463">
        <v>3462</v>
      </c>
      <c r="B3463" t="s">
        <v>37</v>
      </c>
      <c r="C3463" t="s">
        <v>229</v>
      </c>
      <c r="D3463" t="s">
        <v>204</v>
      </c>
      <c r="E3463" t="s">
        <v>162</v>
      </c>
      <c r="F3463" t="s">
        <v>27</v>
      </c>
      <c r="G3463">
        <v>183.55</v>
      </c>
      <c r="H3463">
        <v>3</v>
      </c>
      <c r="I3463">
        <v>1</v>
      </c>
      <c r="J3463" t="s">
        <v>28</v>
      </c>
      <c r="K3463" t="s">
        <v>99</v>
      </c>
      <c r="L3463" t="s">
        <v>21</v>
      </c>
      <c r="M3463" t="s">
        <v>36</v>
      </c>
      <c r="N3463" t="s">
        <v>41</v>
      </c>
    </row>
    <row r="3464" spans="1:14" x14ac:dyDescent="0.3">
      <c r="A3464">
        <v>3463</v>
      </c>
      <c r="B3464" t="s">
        <v>14</v>
      </c>
      <c r="C3464" t="s">
        <v>328</v>
      </c>
      <c r="D3464" t="s">
        <v>121</v>
      </c>
      <c r="E3464" t="s">
        <v>297</v>
      </c>
      <c r="F3464" t="s">
        <v>49</v>
      </c>
      <c r="G3464">
        <v>65.709999999999994</v>
      </c>
      <c r="H3464">
        <v>4</v>
      </c>
      <c r="I3464">
        <v>0</v>
      </c>
      <c r="J3464" t="s">
        <v>19</v>
      </c>
      <c r="K3464" t="s">
        <v>20</v>
      </c>
      <c r="L3464" t="s">
        <v>21</v>
      </c>
      <c r="M3464" t="s">
        <v>36</v>
      </c>
      <c r="N3464" t="s">
        <v>45</v>
      </c>
    </row>
    <row r="3465" spans="1:14" x14ac:dyDescent="0.3">
      <c r="A3465">
        <v>3464</v>
      </c>
      <c r="B3465" t="s">
        <v>37</v>
      </c>
      <c r="C3465" t="s">
        <v>127</v>
      </c>
      <c r="D3465" t="s">
        <v>141</v>
      </c>
      <c r="E3465" t="s">
        <v>160</v>
      </c>
      <c r="F3465" t="s">
        <v>18</v>
      </c>
      <c r="G3465">
        <v>280.83999999999997</v>
      </c>
      <c r="H3465">
        <v>1</v>
      </c>
      <c r="I3465">
        <v>2</v>
      </c>
      <c r="J3465" t="s">
        <v>28</v>
      </c>
      <c r="K3465" t="s">
        <v>20</v>
      </c>
      <c r="L3465" t="s">
        <v>56</v>
      </c>
      <c r="M3465" t="s">
        <v>36</v>
      </c>
      <c r="N3465" t="s">
        <v>41</v>
      </c>
    </row>
    <row r="3466" spans="1:14" x14ac:dyDescent="0.3">
      <c r="A3466">
        <v>3465</v>
      </c>
      <c r="B3466" t="s">
        <v>14</v>
      </c>
      <c r="C3466" t="s">
        <v>234</v>
      </c>
      <c r="D3466" t="s">
        <v>178</v>
      </c>
      <c r="E3466" t="s">
        <v>469</v>
      </c>
      <c r="F3466" t="s">
        <v>54</v>
      </c>
      <c r="G3466">
        <v>275.81</v>
      </c>
      <c r="H3466">
        <v>2</v>
      </c>
      <c r="I3466">
        <v>1</v>
      </c>
      <c r="J3466" t="s">
        <v>35</v>
      </c>
      <c r="K3466" t="s">
        <v>20</v>
      </c>
      <c r="L3466" t="s">
        <v>21</v>
      </c>
      <c r="M3466" t="s">
        <v>36</v>
      </c>
      <c r="N3466" t="s">
        <v>41</v>
      </c>
    </row>
    <row r="3467" spans="1:14" x14ac:dyDescent="0.3">
      <c r="A3467">
        <v>3466</v>
      </c>
      <c r="B3467" t="s">
        <v>14</v>
      </c>
      <c r="C3467" t="s">
        <v>254</v>
      </c>
      <c r="D3467" t="s">
        <v>59</v>
      </c>
      <c r="E3467" t="s">
        <v>96</v>
      </c>
      <c r="F3467" t="s">
        <v>18</v>
      </c>
      <c r="G3467">
        <v>194.29</v>
      </c>
      <c r="H3467">
        <v>2</v>
      </c>
      <c r="I3467">
        <v>0</v>
      </c>
      <c r="J3467" t="s">
        <v>94</v>
      </c>
      <c r="K3467" t="s">
        <v>99</v>
      </c>
      <c r="L3467" t="s">
        <v>21</v>
      </c>
      <c r="M3467" t="s">
        <v>22</v>
      </c>
      <c r="N3467" t="s">
        <v>41</v>
      </c>
    </row>
    <row r="3468" spans="1:14" x14ac:dyDescent="0.3">
      <c r="A3468">
        <v>3467</v>
      </c>
      <c r="B3468" t="s">
        <v>14</v>
      </c>
      <c r="C3468" t="s">
        <v>213</v>
      </c>
      <c r="D3468" t="s">
        <v>403</v>
      </c>
      <c r="E3468" t="s">
        <v>331</v>
      </c>
      <c r="F3468" t="s">
        <v>54</v>
      </c>
      <c r="G3468">
        <v>430.61</v>
      </c>
      <c r="H3468">
        <v>1</v>
      </c>
      <c r="I3468">
        <v>0</v>
      </c>
      <c r="J3468" t="s">
        <v>28</v>
      </c>
      <c r="K3468" t="s">
        <v>66</v>
      </c>
      <c r="L3468" t="s">
        <v>21</v>
      </c>
      <c r="M3468" t="s">
        <v>36</v>
      </c>
      <c r="N3468" t="s">
        <v>95</v>
      </c>
    </row>
    <row r="3469" spans="1:14" x14ac:dyDescent="0.3">
      <c r="A3469">
        <v>3468</v>
      </c>
      <c r="B3469" t="s">
        <v>31</v>
      </c>
      <c r="C3469" t="s">
        <v>392</v>
      </c>
      <c r="D3469" t="s">
        <v>175</v>
      </c>
      <c r="E3469" t="s">
        <v>119</v>
      </c>
      <c r="F3469" t="s">
        <v>18</v>
      </c>
      <c r="G3469">
        <v>209.78</v>
      </c>
      <c r="H3469">
        <v>2</v>
      </c>
      <c r="I3469">
        <v>0</v>
      </c>
      <c r="J3469" t="s">
        <v>35</v>
      </c>
      <c r="K3469" t="s">
        <v>44</v>
      </c>
      <c r="L3469" t="s">
        <v>21</v>
      </c>
      <c r="M3469" t="s">
        <v>36</v>
      </c>
      <c r="N3469" t="s">
        <v>41</v>
      </c>
    </row>
    <row r="3470" spans="1:14" x14ac:dyDescent="0.3">
      <c r="A3470">
        <v>3469</v>
      </c>
      <c r="B3470" t="s">
        <v>14</v>
      </c>
      <c r="C3470" t="s">
        <v>461</v>
      </c>
      <c r="D3470" t="s">
        <v>369</v>
      </c>
      <c r="E3470" t="s">
        <v>431</v>
      </c>
      <c r="F3470" t="s">
        <v>27</v>
      </c>
      <c r="G3470">
        <v>183.47</v>
      </c>
      <c r="H3470">
        <v>2</v>
      </c>
      <c r="I3470">
        <v>0</v>
      </c>
      <c r="J3470" t="s">
        <v>19</v>
      </c>
      <c r="K3470" t="s">
        <v>66</v>
      </c>
      <c r="L3470" t="s">
        <v>21</v>
      </c>
      <c r="M3470" t="s">
        <v>22</v>
      </c>
      <c r="N3470" t="s">
        <v>41</v>
      </c>
    </row>
    <row r="3471" spans="1:14" x14ac:dyDescent="0.3">
      <c r="A3471">
        <v>3470</v>
      </c>
      <c r="B3471" t="s">
        <v>14</v>
      </c>
      <c r="C3471" t="s">
        <v>86</v>
      </c>
      <c r="D3471" t="s">
        <v>278</v>
      </c>
      <c r="E3471" t="s">
        <v>398</v>
      </c>
      <c r="F3471" t="s">
        <v>54</v>
      </c>
      <c r="G3471">
        <v>439.39</v>
      </c>
      <c r="H3471">
        <v>1</v>
      </c>
      <c r="I3471">
        <v>0</v>
      </c>
      <c r="J3471" t="s">
        <v>35</v>
      </c>
      <c r="K3471" t="s">
        <v>29</v>
      </c>
      <c r="L3471" t="s">
        <v>21</v>
      </c>
      <c r="M3471" t="s">
        <v>36</v>
      </c>
      <c r="N3471" t="s">
        <v>23</v>
      </c>
    </row>
    <row r="3472" spans="1:14" x14ac:dyDescent="0.3">
      <c r="A3472">
        <v>3471</v>
      </c>
      <c r="B3472" t="s">
        <v>14</v>
      </c>
      <c r="C3472" t="s">
        <v>228</v>
      </c>
      <c r="D3472" t="s">
        <v>229</v>
      </c>
      <c r="E3472" t="s">
        <v>214</v>
      </c>
      <c r="F3472" t="s">
        <v>49</v>
      </c>
      <c r="G3472">
        <v>108.73</v>
      </c>
      <c r="H3472">
        <v>3</v>
      </c>
      <c r="I3472">
        <v>0</v>
      </c>
      <c r="J3472" t="s">
        <v>55</v>
      </c>
      <c r="K3472" t="s">
        <v>20</v>
      </c>
      <c r="L3472" t="s">
        <v>21</v>
      </c>
      <c r="M3472" t="s">
        <v>36</v>
      </c>
      <c r="N3472" t="s">
        <v>95</v>
      </c>
    </row>
    <row r="3473" spans="1:14" x14ac:dyDescent="0.3">
      <c r="A3473">
        <v>3472</v>
      </c>
      <c r="B3473" t="s">
        <v>31</v>
      </c>
      <c r="C3473" t="s">
        <v>426</v>
      </c>
      <c r="D3473" t="s">
        <v>192</v>
      </c>
      <c r="E3473" t="s">
        <v>346</v>
      </c>
      <c r="F3473" t="s">
        <v>49</v>
      </c>
      <c r="G3473">
        <v>62.35</v>
      </c>
      <c r="H3473">
        <v>2</v>
      </c>
      <c r="I3473">
        <v>2</v>
      </c>
      <c r="J3473" t="s">
        <v>55</v>
      </c>
      <c r="K3473" t="s">
        <v>44</v>
      </c>
      <c r="L3473" t="s">
        <v>56</v>
      </c>
      <c r="M3473" t="s">
        <v>36</v>
      </c>
      <c r="N3473" t="s">
        <v>41</v>
      </c>
    </row>
    <row r="3474" spans="1:14" x14ac:dyDescent="0.3">
      <c r="A3474">
        <v>3473</v>
      </c>
      <c r="B3474" t="s">
        <v>50</v>
      </c>
      <c r="C3474" t="s">
        <v>425</v>
      </c>
      <c r="D3474" t="s">
        <v>32</v>
      </c>
      <c r="E3474" t="s">
        <v>161</v>
      </c>
      <c r="F3474" t="s">
        <v>49</v>
      </c>
      <c r="G3474">
        <v>104.82</v>
      </c>
      <c r="H3474">
        <v>3</v>
      </c>
      <c r="I3474">
        <v>1</v>
      </c>
      <c r="J3474" t="s">
        <v>35</v>
      </c>
      <c r="K3474" t="s">
        <v>66</v>
      </c>
      <c r="L3474" t="s">
        <v>21</v>
      </c>
      <c r="M3474" t="s">
        <v>36</v>
      </c>
      <c r="N3474" t="s">
        <v>41</v>
      </c>
    </row>
    <row r="3475" spans="1:14" x14ac:dyDescent="0.3">
      <c r="A3475">
        <v>3474</v>
      </c>
      <c r="B3475" t="s">
        <v>14</v>
      </c>
      <c r="C3475" t="s">
        <v>205</v>
      </c>
      <c r="D3475" t="s">
        <v>306</v>
      </c>
      <c r="E3475" t="s">
        <v>227</v>
      </c>
      <c r="F3475" t="s">
        <v>27</v>
      </c>
      <c r="G3475">
        <v>152.81</v>
      </c>
      <c r="H3475">
        <v>4</v>
      </c>
      <c r="I3475">
        <v>2</v>
      </c>
      <c r="J3475" t="s">
        <v>28</v>
      </c>
      <c r="K3475" t="s">
        <v>66</v>
      </c>
      <c r="L3475" t="s">
        <v>21</v>
      </c>
      <c r="M3475" t="s">
        <v>36</v>
      </c>
      <c r="N3475" t="s">
        <v>23</v>
      </c>
    </row>
    <row r="3476" spans="1:14" x14ac:dyDescent="0.3">
      <c r="A3476">
        <v>3475</v>
      </c>
      <c r="B3476" t="s">
        <v>31</v>
      </c>
      <c r="C3476" t="s">
        <v>269</v>
      </c>
      <c r="D3476" t="s">
        <v>155</v>
      </c>
      <c r="E3476" t="s">
        <v>81</v>
      </c>
      <c r="F3476" t="s">
        <v>49</v>
      </c>
      <c r="G3476">
        <v>62.48</v>
      </c>
      <c r="H3476">
        <v>3</v>
      </c>
      <c r="I3476">
        <v>1</v>
      </c>
      <c r="J3476" t="s">
        <v>55</v>
      </c>
      <c r="K3476" t="s">
        <v>29</v>
      </c>
      <c r="L3476" t="s">
        <v>21</v>
      </c>
      <c r="M3476" t="s">
        <v>36</v>
      </c>
      <c r="N3476" t="s">
        <v>41</v>
      </c>
    </row>
    <row r="3477" spans="1:14" x14ac:dyDescent="0.3">
      <c r="A3477">
        <v>3476</v>
      </c>
      <c r="B3477" t="s">
        <v>37</v>
      </c>
      <c r="C3477" t="s">
        <v>283</v>
      </c>
      <c r="D3477" t="s">
        <v>231</v>
      </c>
      <c r="E3477" t="s">
        <v>33</v>
      </c>
      <c r="F3477" t="s">
        <v>27</v>
      </c>
      <c r="G3477">
        <v>172.76</v>
      </c>
      <c r="H3477">
        <v>1</v>
      </c>
      <c r="I3477">
        <v>0</v>
      </c>
      <c r="J3477" t="s">
        <v>55</v>
      </c>
      <c r="K3477" t="s">
        <v>99</v>
      </c>
      <c r="L3477" t="s">
        <v>56</v>
      </c>
      <c r="M3477" t="s">
        <v>36</v>
      </c>
      <c r="N3477" t="s">
        <v>23</v>
      </c>
    </row>
    <row r="3478" spans="1:14" x14ac:dyDescent="0.3">
      <c r="A3478">
        <v>3477</v>
      </c>
      <c r="B3478" t="s">
        <v>50</v>
      </c>
      <c r="C3478" t="s">
        <v>150</v>
      </c>
      <c r="D3478" t="s">
        <v>398</v>
      </c>
      <c r="E3478" t="s">
        <v>321</v>
      </c>
      <c r="F3478" t="s">
        <v>27</v>
      </c>
      <c r="G3478">
        <v>234.77</v>
      </c>
      <c r="H3478">
        <v>1</v>
      </c>
      <c r="I3478">
        <v>1</v>
      </c>
      <c r="J3478" t="s">
        <v>19</v>
      </c>
      <c r="K3478" t="s">
        <v>20</v>
      </c>
      <c r="L3478" t="s">
        <v>70</v>
      </c>
      <c r="M3478" t="s">
        <v>36</v>
      </c>
      <c r="N3478" t="s">
        <v>41</v>
      </c>
    </row>
    <row r="3479" spans="1:14" x14ac:dyDescent="0.3">
      <c r="A3479">
        <v>3478</v>
      </c>
      <c r="B3479" t="s">
        <v>37</v>
      </c>
      <c r="C3479" t="s">
        <v>105</v>
      </c>
      <c r="D3479" t="s">
        <v>232</v>
      </c>
      <c r="E3479" t="s">
        <v>84</v>
      </c>
      <c r="F3479" t="s">
        <v>18</v>
      </c>
      <c r="G3479">
        <v>299.85000000000002</v>
      </c>
      <c r="H3479">
        <v>2</v>
      </c>
      <c r="I3479">
        <v>0</v>
      </c>
      <c r="J3479" t="s">
        <v>28</v>
      </c>
      <c r="K3479" t="s">
        <v>66</v>
      </c>
      <c r="L3479" t="s">
        <v>21</v>
      </c>
      <c r="M3479" t="s">
        <v>22</v>
      </c>
      <c r="N3479" t="s">
        <v>30</v>
      </c>
    </row>
    <row r="3480" spans="1:14" x14ac:dyDescent="0.3">
      <c r="A3480">
        <v>3479</v>
      </c>
      <c r="B3480" t="s">
        <v>37</v>
      </c>
      <c r="C3480" t="s">
        <v>175</v>
      </c>
      <c r="D3480" t="s">
        <v>258</v>
      </c>
      <c r="E3480" t="s">
        <v>396</v>
      </c>
      <c r="F3480" t="s">
        <v>27</v>
      </c>
      <c r="G3480">
        <v>150.76</v>
      </c>
      <c r="H3480">
        <v>3</v>
      </c>
      <c r="I3480">
        <v>0</v>
      </c>
      <c r="J3480" t="s">
        <v>94</v>
      </c>
      <c r="K3480" t="s">
        <v>29</v>
      </c>
      <c r="L3480" t="s">
        <v>21</v>
      </c>
      <c r="M3480" t="s">
        <v>22</v>
      </c>
      <c r="N3480" t="s">
        <v>95</v>
      </c>
    </row>
    <row r="3481" spans="1:14" x14ac:dyDescent="0.3">
      <c r="A3481">
        <v>3480</v>
      </c>
      <c r="B3481" t="s">
        <v>50</v>
      </c>
      <c r="C3481" t="s">
        <v>207</v>
      </c>
      <c r="D3481" t="s">
        <v>292</v>
      </c>
      <c r="E3481" t="s">
        <v>274</v>
      </c>
      <c r="F3481" t="s">
        <v>49</v>
      </c>
      <c r="G3481">
        <v>165</v>
      </c>
      <c r="H3481">
        <v>1</v>
      </c>
      <c r="I3481">
        <v>3</v>
      </c>
      <c r="J3481" t="s">
        <v>55</v>
      </c>
      <c r="K3481" t="s">
        <v>44</v>
      </c>
      <c r="L3481" t="s">
        <v>21</v>
      </c>
      <c r="M3481" t="s">
        <v>36</v>
      </c>
      <c r="N3481" t="s">
        <v>41</v>
      </c>
    </row>
    <row r="3482" spans="1:14" x14ac:dyDescent="0.3">
      <c r="A3482">
        <v>3481</v>
      </c>
      <c r="B3482" t="s">
        <v>50</v>
      </c>
      <c r="C3482" t="s">
        <v>204</v>
      </c>
      <c r="D3482" t="s">
        <v>410</v>
      </c>
      <c r="E3482" t="s">
        <v>353</v>
      </c>
      <c r="F3482" t="s">
        <v>54</v>
      </c>
      <c r="G3482">
        <v>372.58</v>
      </c>
      <c r="H3482">
        <v>1</v>
      </c>
      <c r="I3482">
        <v>1</v>
      </c>
      <c r="J3482" t="s">
        <v>35</v>
      </c>
      <c r="K3482" t="s">
        <v>66</v>
      </c>
      <c r="L3482" t="s">
        <v>56</v>
      </c>
      <c r="M3482" t="s">
        <v>36</v>
      </c>
      <c r="N3482" t="s">
        <v>23</v>
      </c>
    </row>
    <row r="3483" spans="1:14" x14ac:dyDescent="0.3">
      <c r="A3483">
        <v>3482</v>
      </c>
      <c r="B3483" t="s">
        <v>37</v>
      </c>
      <c r="C3483" t="s">
        <v>154</v>
      </c>
      <c r="D3483" t="s">
        <v>143</v>
      </c>
      <c r="E3483" t="s">
        <v>159</v>
      </c>
      <c r="F3483" t="s">
        <v>27</v>
      </c>
      <c r="G3483">
        <v>209.38</v>
      </c>
      <c r="H3483">
        <v>3</v>
      </c>
      <c r="I3483">
        <v>1</v>
      </c>
      <c r="J3483" t="s">
        <v>28</v>
      </c>
      <c r="K3483" t="s">
        <v>44</v>
      </c>
      <c r="L3483" t="s">
        <v>21</v>
      </c>
      <c r="M3483" t="s">
        <v>36</v>
      </c>
      <c r="N3483" t="s">
        <v>23</v>
      </c>
    </row>
    <row r="3484" spans="1:14" x14ac:dyDescent="0.3">
      <c r="A3484">
        <v>3483</v>
      </c>
      <c r="B3484" t="s">
        <v>31</v>
      </c>
      <c r="C3484" t="s">
        <v>202</v>
      </c>
      <c r="D3484" t="s">
        <v>82</v>
      </c>
      <c r="E3484" t="s">
        <v>129</v>
      </c>
      <c r="F3484" t="s">
        <v>49</v>
      </c>
      <c r="G3484">
        <v>95.46</v>
      </c>
      <c r="H3484">
        <v>2</v>
      </c>
      <c r="I3484">
        <v>1</v>
      </c>
      <c r="J3484" t="s">
        <v>35</v>
      </c>
      <c r="K3484" t="s">
        <v>66</v>
      </c>
      <c r="L3484" t="s">
        <v>21</v>
      </c>
      <c r="M3484" t="s">
        <v>36</v>
      </c>
      <c r="N3484" t="s">
        <v>41</v>
      </c>
    </row>
    <row r="3485" spans="1:14" x14ac:dyDescent="0.3">
      <c r="A3485">
        <v>3484</v>
      </c>
      <c r="B3485" t="s">
        <v>50</v>
      </c>
      <c r="C3485" t="s">
        <v>274</v>
      </c>
      <c r="D3485" t="s">
        <v>24</v>
      </c>
      <c r="E3485" t="s">
        <v>146</v>
      </c>
      <c r="F3485" t="s">
        <v>49</v>
      </c>
      <c r="G3485">
        <v>79.14</v>
      </c>
      <c r="H3485">
        <v>1</v>
      </c>
      <c r="I3485">
        <v>2</v>
      </c>
      <c r="J3485" t="s">
        <v>55</v>
      </c>
      <c r="K3485" t="s">
        <v>99</v>
      </c>
      <c r="L3485" t="s">
        <v>21</v>
      </c>
      <c r="M3485" t="s">
        <v>22</v>
      </c>
      <c r="N3485" t="s">
        <v>45</v>
      </c>
    </row>
    <row r="3486" spans="1:14" x14ac:dyDescent="0.3">
      <c r="A3486">
        <v>3485</v>
      </c>
      <c r="B3486" t="s">
        <v>37</v>
      </c>
      <c r="C3486" t="s">
        <v>260</v>
      </c>
      <c r="D3486" t="s">
        <v>382</v>
      </c>
      <c r="E3486" t="s">
        <v>378</v>
      </c>
      <c r="F3486" t="s">
        <v>27</v>
      </c>
      <c r="G3486">
        <v>123.39</v>
      </c>
      <c r="H3486">
        <v>2</v>
      </c>
      <c r="I3486">
        <v>1</v>
      </c>
      <c r="J3486" t="s">
        <v>28</v>
      </c>
      <c r="K3486" t="s">
        <v>29</v>
      </c>
      <c r="L3486" t="s">
        <v>21</v>
      </c>
      <c r="M3486" t="s">
        <v>22</v>
      </c>
      <c r="N3486" t="s">
        <v>23</v>
      </c>
    </row>
    <row r="3487" spans="1:14" x14ac:dyDescent="0.3">
      <c r="A3487">
        <v>3486</v>
      </c>
      <c r="B3487" t="s">
        <v>14</v>
      </c>
      <c r="C3487" t="s">
        <v>178</v>
      </c>
      <c r="D3487" t="s">
        <v>67</v>
      </c>
      <c r="E3487" t="s">
        <v>419</v>
      </c>
      <c r="F3487" t="s">
        <v>49</v>
      </c>
      <c r="G3487">
        <v>93.61</v>
      </c>
      <c r="H3487">
        <v>1</v>
      </c>
      <c r="I3487">
        <v>0</v>
      </c>
      <c r="J3487" t="s">
        <v>28</v>
      </c>
      <c r="K3487" t="s">
        <v>29</v>
      </c>
      <c r="L3487" t="s">
        <v>21</v>
      </c>
      <c r="M3487" t="s">
        <v>22</v>
      </c>
      <c r="N3487" t="s">
        <v>95</v>
      </c>
    </row>
    <row r="3488" spans="1:14" x14ac:dyDescent="0.3">
      <c r="A3488">
        <v>3487</v>
      </c>
      <c r="B3488" t="s">
        <v>50</v>
      </c>
      <c r="C3488" t="s">
        <v>237</v>
      </c>
      <c r="D3488" t="s">
        <v>294</v>
      </c>
      <c r="E3488" t="s">
        <v>234</v>
      </c>
      <c r="F3488" t="s">
        <v>54</v>
      </c>
      <c r="G3488">
        <v>619.41999999999996</v>
      </c>
      <c r="H3488">
        <v>1</v>
      </c>
      <c r="I3488">
        <v>0</v>
      </c>
      <c r="J3488" t="s">
        <v>28</v>
      </c>
      <c r="K3488" t="s">
        <v>44</v>
      </c>
      <c r="L3488" t="s">
        <v>56</v>
      </c>
      <c r="M3488" t="s">
        <v>36</v>
      </c>
      <c r="N3488" t="s">
        <v>41</v>
      </c>
    </row>
    <row r="3489" spans="1:14" x14ac:dyDescent="0.3">
      <c r="A3489">
        <v>3488</v>
      </c>
      <c r="B3489" t="s">
        <v>14</v>
      </c>
      <c r="C3489" t="s">
        <v>437</v>
      </c>
      <c r="D3489" t="s">
        <v>188</v>
      </c>
      <c r="E3489" t="s">
        <v>48</v>
      </c>
      <c r="F3489" t="s">
        <v>54</v>
      </c>
      <c r="G3489">
        <v>351.35</v>
      </c>
      <c r="H3489">
        <v>2</v>
      </c>
      <c r="I3489">
        <v>1</v>
      </c>
      <c r="J3489" t="s">
        <v>28</v>
      </c>
      <c r="K3489" t="s">
        <v>99</v>
      </c>
      <c r="L3489" t="s">
        <v>56</v>
      </c>
      <c r="M3489" t="s">
        <v>36</v>
      </c>
      <c r="N3489" t="s">
        <v>41</v>
      </c>
    </row>
    <row r="3490" spans="1:14" x14ac:dyDescent="0.3">
      <c r="A3490">
        <v>3489</v>
      </c>
      <c r="B3490" t="s">
        <v>31</v>
      </c>
      <c r="C3490" t="s">
        <v>39</v>
      </c>
      <c r="D3490" t="s">
        <v>399</v>
      </c>
      <c r="E3490" t="s">
        <v>368</v>
      </c>
      <c r="F3490" t="s">
        <v>49</v>
      </c>
      <c r="G3490">
        <v>79.56</v>
      </c>
      <c r="H3490">
        <v>3</v>
      </c>
      <c r="I3490">
        <v>0</v>
      </c>
      <c r="J3490" t="s">
        <v>28</v>
      </c>
      <c r="K3490" t="s">
        <v>44</v>
      </c>
      <c r="L3490" t="s">
        <v>21</v>
      </c>
      <c r="M3490" t="s">
        <v>36</v>
      </c>
      <c r="N3490" t="s">
        <v>41</v>
      </c>
    </row>
    <row r="3491" spans="1:14" x14ac:dyDescent="0.3">
      <c r="A3491">
        <v>3490</v>
      </c>
      <c r="B3491" t="s">
        <v>37</v>
      </c>
      <c r="C3491" t="s">
        <v>415</v>
      </c>
      <c r="D3491" t="s">
        <v>227</v>
      </c>
      <c r="E3491" t="s">
        <v>419</v>
      </c>
      <c r="F3491" t="s">
        <v>18</v>
      </c>
      <c r="G3491">
        <v>191.41</v>
      </c>
      <c r="H3491">
        <v>1</v>
      </c>
      <c r="I3491">
        <v>0</v>
      </c>
      <c r="J3491" t="s">
        <v>35</v>
      </c>
      <c r="K3491" t="s">
        <v>66</v>
      </c>
      <c r="L3491" t="s">
        <v>21</v>
      </c>
      <c r="M3491" t="s">
        <v>36</v>
      </c>
      <c r="N3491" t="s">
        <v>41</v>
      </c>
    </row>
    <row r="3492" spans="1:14" x14ac:dyDescent="0.3">
      <c r="A3492">
        <v>3491</v>
      </c>
      <c r="B3492" t="s">
        <v>31</v>
      </c>
      <c r="C3492" t="s">
        <v>42</v>
      </c>
      <c r="D3492" t="s">
        <v>155</v>
      </c>
      <c r="E3492" t="s">
        <v>443</v>
      </c>
      <c r="F3492" t="s">
        <v>49</v>
      </c>
      <c r="G3492">
        <v>103.06</v>
      </c>
      <c r="H3492">
        <v>4</v>
      </c>
      <c r="I3492">
        <v>3</v>
      </c>
      <c r="J3492" t="s">
        <v>28</v>
      </c>
      <c r="K3492" t="s">
        <v>66</v>
      </c>
      <c r="L3492" t="s">
        <v>56</v>
      </c>
      <c r="M3492" t="s">
        <v>36</v>
      </c>
      <c r="N3492" t="s">
        <v>23</v>
      </c>
    </row>
    <row r="3493" spans="1:14" x14ac:dyDescent="0.3">
      <c r="A3493">
        <v>3492</v>
      </c>
      <c r="B3493" t="s">
        <v>31</v>
      </c>
      <c r="C3493" t="s">
        <v>322</v>
      </c>
      <c r="D3493" t="s">
        <v>221</v>
      </c>
      <c r="E3493" t="s">
        <v>75</v>
      </c>
      <c r="F3493" t="s">
        <v>27</v>
      </c>
      <c r="G3493">
        <v>160.13</v>
      </c>
      <c r="H3493">
        <v>1</v>
      </c>
      <c r="I3493">
        <v>0</v>
      </c>
      <c r="J3493" t="s">
        <v>28</v>
      </c>
      <c r="K3493" t="s">
        <v>99</v>
      </c>
      <c r="L3493" t="s">
        <v>60</v>
      </c>
      <c r="M3493" t="s">
        <v>22</v>
      </c>
      <c r="N3493" t="s">
        <v>41</v>
      </c>
    </row>
    <row r="3494" spans="1:14" x14ac:dyDescent="0.3">
      <c r="A3494">
        <v>3493</v>
      </c>
      <c r="B3494" t="s">
        <v>37</v>
      </c>
      <c r="C3494" t="s">
        <v>312</v>
      </c>
      <c r="D3494" t="s">
        <v>426</v>
      </c>
      <c r="E3494" t="s">
        <v>425</v>
      </c>
      <c r="F3494" t="s">
        <v>49</v>
      </c>
      <c r="G3494">
        <v>116.96</v>
      </c>
      <c r="H3494">
        <v>2</v>
      </c>
      <c r="I3494">
        <v>0</v>
      </c>
      <c r="J3494" t="s">
        <v>35</v>
      </c>
      <c r="K3494" t="s">
        <v>20</v>
      </c>
      <c r="L3494" t="s">
        <v>21</v>
      </c>
      <c r="M3494" t="s">
        <v>36</v>
      </c>
      <c r="N3494" t="s">
        <v>41</v>
      </c>
    </row>
    <row r="3495" spans="1:14" x14ac:dyDescent="0.3">
      <c r="A3495">
        <v>3494</v>
      </c>
      <c r="B3495" t="s">
        <v>31</v>
      </c>
      <c r="C3495" t="s">
        <v>213</v>
      </c>
      <c r="D3495" t="s">
        <v>403</v>
      </c>
      <c r="E3495" t="s">
        <v>469</v>
      </c>
      <c r="F3495" t="s">
        <v>27</v>
      </c>
      <c r="G3495">
        <v>165.55</v>
      </c>
      <c r="H3495">
        <v>2</v>
      </c>
      <c r="I3495">
        <v>0</v>
      </c>
      <c r="J3495" t="s">
        <v>35</v>
      </c>
      <c r="K3495" t="s">
        <v>44</v>
      </c>
      <c r="L3495" t="s">
        <v>21</v>
      </c>
      <c r="M3495" t="s">
        <v>36</v>
      </c>
      <c r="N3495" t="s">
        <v>95</v>
      </c>
    </row>
    <row r="3496" spans="1:14" x14ac:dyDescent="0.3">
      <c r="A3496">
        <v>3495</v>
      </c>
      <c r="B3496" t="s">
        <v>31</v>
      </c>
      <c r="C3496" t="s">
        <v>257</v>
      </c>
      <c r="D3496" t="s">
        <v>284</v>
      </c>
      <c r="E3496" t="s">
        <v>51</v>
      </c>
      <c r="F3496" t="s">
        <v>27</v>
      </c>
      <c r="G3496">
        <v>108.03</v>
      </c>
      <c r="H3496">
        <v>1</v>
      </c>
      <c r="I3496">
        <v>1</v>
      </c>
      <c r="J3496" t="s">
        <v>28</v>
      </c>
      <c r="K3496" t="s">
        <v>66</v>
      </c>
      <c r="L3496" t="s">
        <v>56</v>
      </c>
      <c r="M3496" t="s">
        <v>36</v>
      </c>
      <c r="N3496" t="s">
        <v>41</v>
      </c>
    </row>
    <row r="3497" spans="1:14" x14ac:dyDescent="0.3">
      <c r="A3497">
        <v>3496</v>
      </c>
      <c r="B3497" t="s">
        <v>31</v>
      </c>
      <c r="C3497" t="s">
        <v>78</v>
      </c>
      <c r="D3497" t="s">
        <v>273</v>
      </c>
      <c r="E3497" t="s">
        <v>232</v>
      </c>
      <c r="F3497" t="s">
        <v>49</v>
      </c>
      <c r="G3497">
        <v>112.67</v>
      </c>
      <c r="H3497">
        <v>2</v>
      </c>
      <c r="I3497">
        <v>3</v>
      </c>
      <c r="J3497" t="s">
        <v>28</v>
      </c>
      <c r="K3497" t="s">
        <v>29</v>
      </c>
      <c r="L3497" t="s">
        <v>21</v>
      </c>
      <c r="M3497" t="s">
        <v>36</v>
      </c>
      <c r="N3497" t="s">
        <v>45</v>
      </c>
    </row>
    <row r="3498" spans="1:14" x14ac:dyDescent="0.3">
      <c r="A3498">
        <v>3497</v>
      </c>
      <c r="B3498" t="s">
        <v>31</v>
      </c>
      <c r="C3498" t="s">
        <v>165</v>
      </c>
      <c r="D3498" t="s">
        <v>409</v>
      </c>
      <c r="E3498" t="s">
        <v>68</v>
      </c>
      <c r="F3498" t="s">
        <v>27</v>
      </c>
      <c r="G3498">
        <v>137.63</v>
      </c>
      <c r="H3498">
        <v>1</v>
      </c>
      <c r="I3498">
        <v>0</v>
      </c>
      <c r="J3498" t="s">
        <v>35</v>
      </c>
      <c r="K3498" t="s">
        <v>99</v>
      </c>
      <c r="L3498" t="s">
        <v>56</v>
      </c>
      <c r="M3498" t="s">
        <v>36</v>
      </c>
      <c r="N3498" t="s">
        <v>45</v>
      </c>
    </row>
    <row r="3499" spans="1:14" x14ac:dyDescent="0.3">
      <c r="A3499">
        <v>3498</v>
      </c>
      <c r="B3499" t="s">
        <v>14</v>
      </c>
      <c r="C3499" t="s">
        <v>75</v>
      </c>
      <c r="D3499" t="s">
        <v>229</v>
      </c>
      <c r="E3499" t="s">
        <v>61</v>
      </c>
      <c r="F3499" t="s">
        <v>27</v>
      </c>
      <c r="G3499">
        <v>154.38999999999999</v>
      </c>
      <c r="H3499">
        <v>2</v>
      </c>
      <c r="I3499">
        <v>0</v>
      </c>
      <c r="J3499" t="s">
        <v>28</v>
      </c>
      <c r="K3499" t="s">
        <v>20</v>
      </c>
      <c r="L3499" t="s">
        <v>60</v>
      </c>
      <c r="M3499" t="s">
        <v>36</v>
      </c>
      <c r="N3499" t="s">
        <v>23</v>
      </c>
    </row>
    <row r="3500" spans="1:14" x14ac:dyDescent="0.3">
      <c r="A3500">
        <v>3499</v>
      </c>
      <c r="B3500" t="s">
        <v>50</v>
      </c>
      <c r="C3500" t="s">
        <v>311</v>
      </c>
      <c r="D3500" t="s">
        <v>303</v>
      </c>
      <c r="E3500" t="s">
        <v>159</v>
      </c>
      <c r="F3500" t="s">
        <v>54</v>
      </c>
      <c r="G3500">
        <v>391.41</v>
      </c>
      <c r="H3500">
        <v>1</v>
      </c>
      <c r="I3500">
        <v>0</v>
      </c>
      <c r="J3500" t="s">
        <v>28</v>
      </c>
      <c r="K3500" t="s">
        <v>66</v>
      </c>
      <c r="L3500" t="s">
        <v>21</v>
      </c>
      <c r="M3500" t="s">
        <v>36</v>
      </c>
      <c r="N3500" t="s">
        <v>23</v>
      </c>
    </row>
    <row r="3501" spans="1:14" x14ac:dyDescent="0.3">
      <c r="A3501">
        <v>3500</v>
      </c>
      <c r="B3501" t="s">
        <v>31</v>
      </c>
      <c r="C3501" t="s">
        <v>423</v>
      </c>
      <c r="D3501" t="s">
        <v>386</v>
      </c>
      <c r="E3501" t="s">
        <v>57</v>
      </c>
      <c r="F3501" t="s">
        <v>49</v>
      </c>
      <c r="G3501">
        <v>65.56</v>
      </c>
      <c r="H3501">
        <v>1</v>
      </c>
      <c r="I3501">
        <v>0</v>
      </c>
      <c r="J3501" t="s">
        <v>94</v>
      </c>
      <c r="K3501" t="s">
        <v>66</v>
      </c>
      <c r="L3501" t="s">
        <v>21</v>
      </c>
      <c r="M3501" t="s">
        <v>36</v>
      </c>
      <c r="N3501" t="s">
        <v>23</v>
      </c>
    </row>
    <row r="3502" spans="1:14" x14ac:dyDescent="0.3">
      <c r="A3502">
        <v>3501</v>
      </c>
      <c r="B3502" t="s">
        <v>37</v>
      </c>
      <c r="C3502" t="s">
        <v>352</v>
      </c>
      <c r="D3502" t="s">
        <v>245</v>
      </c>
      <c r="E3502" t="s">
        <v>332</v>
      </c>
      <c r="F3502" t="s">
        <v>27</v>
      </c>
      <c r="G3502">
        <v>167.96</v>
      </c>
      <c r="H3502">
        <v>1</v>
      </c>
      <c r="I3502">
        <v>1</v>
      </c>
      <c r="J3502" t="s">
        <v>19</v>
      </c>
      <c r="K3502" t="s">
        <v>66</v>
      </c>
      <c r="L3502" t="s">
        <v>70</v>
      </c>
      <c r="M3502" t="s">
        <v>36</v>
      </c>
      <c r="N3502" t="s">
        <v>95</v>
      </c>
    </row>
    <row r="3503" spans="1:14" x14ac:dyDescent="0.3">
      <c r="A3503">
        <v>3502</v>
      </c>
      <c r="B3503" t="s">
        <v>31</v>
      </c>
      <c r="C3503" t="s">
        <v>192</v>
      </c>
      <c r="D3503" t="s">
        <v>315</v>
      </c>
      <c r="E3503" t="s">
        <v>412</v>
      </c>
      <c r="F3503" t="s">
        <v>18</v>
      </c>
      <c r="G3503">
        <v>187.53</v>
      </c>
      <c r="H3503">
        <v>2</v>
      </c>
      <c r="I3503">
        <v>1</v>
      </c>
      <c r="J3503" t="s">
        <v>19</v>
      </c>
      <c r="K3503" t="s">
        <v>99</v>
      </c>
      <c r="L3503" t="s">
        <v>21</v>
      </c>
      <c r="M3503" t="s">
        <v>36</v>
      </c>
      <c r="N3503" t="s">
        <v>41</v>
      </c>
    </row>
    <row r="3504" spans="1:14" x14ac:dyDescent="0.3">
      <c r="A3504">
        <v>3503</v>
      </c>
      <c r="B3504" t="s">
        <v>14</v>
      </c>
      <c r="C3504" t="s">
        <v>275</v>
      </c>
      <c r="D3504" t="s">
        <v>231</v>
      </c>
      <c r="E3504" t="s">
        <v>154</v>
      </c>
      <c r="F3504" t="s">
        <v>27</v>
      </c>
      <c r="G3504">
        <v>115.08</v>
      </c>
      <c r="H3504">
        <v>2</v>
      </c>
      <c r="I3504">
        <v>0</v>
      </c>
      <c r="J3504" t="s">
        <v>28</v>
      </c>
      <c r="K3504" t="s">
        <v>29</v>
      </c>
      <c r="L3504" t="s">
        <v>56</v>
      </c>
      <c r="M3504" t="s">
        <v>36</v>
      </c>
      <c r="N3504" t="s">
        <v>41</v>
      </c>
    </row>
    <row r="3505" spans="1:14" x14ac:dyDescent="0.3">
      <c r="A3505">
        <v>3504</v>
      </c>
      <c r="B3505" t="s">
        <v>50</v>
      </c>
      <c r="C3505" t="s">
        <v>224</v>
      </c>
      <c r="D3505" t="s">
        <v>190</v>
      </c>
      <c r="E3505" t="s">
        <v>152</v>
      </c>
      <c r="F3505" t="s">
        <v>54</v>
      </c>
      <c r="G3505">
        <v>468.88</v>
      </c>
      <c r="H3505">
        <v>1</v>
      </c>
      <c r="I3505">
        <v>0</v>
      </c>
      <c r="J3505" t="s">
        <v>28</v>
      </c>
      <c r="K3505" t="s">
        <v>44</v>
      </c>
      <c r="L3505" t="s">
        <v>21</v>
      </c>
      <c r="M3505" t="s">
        <v>36</v>
      </c>
      <c r="N3505" t="s">
        <v>41</v>
      </c>
    </row>
    <row r="3506" spans="1:14" x14ac:dyDescent="0.3">
      <c r="A3506">
        <v>3505</v>
      </c>
      <c r="B3506" t="s">
        <v>31</v>
      </c>
      <c r="C3506" t="s">
        <v>273</v>
      </c>
      <c r="D3506" t="s">
        <v>311</v>
      </c>
      <c r="E3506" t="s">
        <v>159</v>
      </c>
      <c r="F3506" t="s">
        <v>27</v>
      </c>
      <c r="G3506">
        <v>98.71</v>
      </c>
      <c r="H3506">
        <v>4</v>
      </c>
      <c r="I3506">
        <v>1</v>
      </c>
      <c r="J3506" t="s">
        <v>28</v>
      </c>
      <c r="K3506" t="s">
        <v>99</v>
      </c>
      <c r="L3506" t="s">
        <v>56</v>
      </c>
      <c r="M3506" t="s">
        <v>36</v>
      </c>
      <c r="N3506" t="s">
        <v>41</v>
      </c>
    </row>
    <row r="3507" spans="1:14" x14ac:dyDescent="0.3">
      <c r="A3507">
        <v>3506</v>
      </c>
      <c r="B3507" t="s">
        <v>31</v>
      </c>
      <c r="C3507" t="s">
        <v>267</v>
      </c>
      <c r="D3507" t="s">
        <v>332</v>
      </c>
      <c r="E3507" t="s">
        <v>230</v>
      </c>
      <c r="F3507" t="s">
        <v>49</v>
      </c>
      <c r="G3507">
        <v>81.66</v>
      </c>
      <c r="H3507">
        <v>1</v>
      </c>
      <c r="I3507">
        <v>2</v>
      </c>
      <c r="J3507" t="s">
        <v>94</v>
      </c>
      <c r="K3507" t="s">
        <v>44</v>
      </c>
      <c r="L3507" t="s">
        <v>70</v>
      </c>
      <c r="M3507" t="s">
        <v>36</v>
      </c>
      <c r="N3507" t="s">
        <v>23</v>
      </c>
    </row>
    <row r="3508" spans="1:14" x14ac:dyDescent="0.3">
      <c r="A3508">
        <v>3507</v>
      </c>
      <c r="B3508" t="s">
        <v>50</v>
      </c>
      <c r="C3508" t="s">
        <v>276</v>
      </c>
      <c r="D3508" t="s">
        <v>242</v>
      </c>
      <c r="E3508" t="s">
        <v>32</v>
      </c>
      <c r="F3508" t="s">
        <v>27</v>
      </c>
      <c r="G3508">
        <v>136.5</v>
      </c>
      <c r="H3508">
        <v>1</v>
      </c>
      <c r="I3508">
        <v>0</v>
      </c>
      <c r="J3508" t="s">
        <v>55</v>
      </c>
      <c r="K3508" t="s">
        <v>99</v>
      </c>
      <c r="L3508" t="s">
        <v>21</v>
      </c>
      <c r="M3508" t="s">
        <v>22</v>
      </c>
      <c r="N3508" t="s">
        <v>23</v>
      </c>
    </row>
    <row r="3509" spans="1:14" x14ac:dyDescent="0.3">
      <c r="A3509">
        <v>3508</v>
      </c>
      <c r="B3509" t="s">
        <v>37</v>
      </c>
      <c r="C3509" t="s">
        <v>234</v>
      </c>
      <c r="D3509" t="s">
        <v>360</v>
      </c>
      <c r="E3509" t="s">
        <v>331</v>
      </c>
      <c r="F3509" t="s">
        <v>27</v>
      </c>
      <c r="G3509">
        <v>164.93</v>
      </c>
      <c r="H3509">
        <v>2</v>
      </c>
      <c r="I3509">
        <v>2</v>
      </c>
      <c r="J3509" t="s">
        <v>94</v>
      </c>
      <c r="K3509" t="s">
        <v>20</v>
      </c>
      <c r="L3509" t="s">
        <v>60</v>
      </c>
      <c r="M3509" t="s">
        <v>22</v>
      </c>
      <c r="N3509" t="s">
        <v>41</v>
      </c>
    </row>
    <row r="3510" spans="1:14" x14ac:dyDescent="0.3">
      <c r="A3510">
        <v>3509</v>
      </c>
      <c r="B3510" t="s">
        <v>14</v>
      </c>
      <c r="C3510" t="s">
        <v>424</v>
      </c>
      <c r="D3510" t="s">
        <v>186</v>
      </c>
      <c r="E3510" t="s">
        <v>127</v>
      </c>
      <c r="F3510" t="s">
        <v>49</v>
      </c>
      <c r="G3510">
        <v>111.1</v>
      </c>
      <c r="H3510">
        <v>3</v>
      </c>
      <c r="I3510">
        <v>0</v>
      </c>
      <c r="J3510" t="s">
        <v>55</v>
      </c>
      <c r="K3510" t="s">
        <v>20</v>
      </c>
      <c r="L3510" t="s">
        <v>21</v>
      </c>
      <c r="M3510" t="s">
        <v>22</v>
      </c>
      <c r="N3510" t="s">
        <v>41</v>
      </c>
    </row>
    <row r="3511" spans="1:14" x14ac:dyDescent="0.3">
      <c r="A3511">
        <v>3510</v>
      </c>
      <c r="B3511" t="s">
        <v>50</v>
      </c>
      <c r="C3511" t="s">
        <v>433</v>
      </c>
      <c r="D3511" t="s">
        <v>339</v>
      </c>
      <c r="E3511" t="s">
        <v>129</v>
      </c>
      <c r="F3511" t="s">
        <v>49</v>
      </c>
      <c r="G3511">
        <v>119.85</v>
      </c>
      <c r="H3511">
        <v>2</v>
      </c>
      <c r="I3511">
        <v>0</v>
      </c>
      <c r="J3511" t="s">
        <v>19</v>
      </c>
      <c r="K3511" t="s">
        <v>20</v>
      </c>
      <c r="L3511" t="s">
        <v>60</v>
      </c>
      <c r="M3511" t="s">
        <v>36</v>
      </c>
      <c r="N3511" t="s">
        <v>23</v>
      </c>
    </row>
    <row r="3512" spans="1:14" x14ac:dyDescent="0.3">
      <c r="A3512">
        <v>3511</v>
      </c>
      <c r="B3512" t="s">
        <v>14</v>
      </c>
      <c r="C3512" t="s">
        <v>86</v>
      </c>
      <c r="D3512" t="s">
        <v>320</v>
      </c>
      <c r="E3512" t="s">
        <v>151</v>
      </c>
      <c r="F3512" t="s">
        <v>27</v>
      </c>
      <c r="G3512">
        <v>154.87</v>
      </c>
      <c r="H3512">
        <v>2</v>
      </c>
      <c r="I3512">
        <v>0</v>
      </c>
      <c r="J3512" t="s">
        <v>28</v>
      </c>
      <c r="K3512" t="s">
        <v>20</v>
      </c>
      <c r="L3512" t="s">
        <v>21</v>
      </c>
      <c r="M3512" t="s">
        <v>36</v>
      </c>
      <c r="N3512" t="s">
        <v>23</v>
      </c>
    </row>
    <row r="3513" spans="1:14" x14ac:dyDescent="0.3">
      <c r="A3513">
        <v>3512</v>
      </c>
      <c r="B3513" t="s">
        <v>50</v>
      </c>
      <c r="C3513" t="s">
        <v>214</v>
      </c>
      <c r="D3513" t="s">
        <v>289</v>
      </c>
      <c r="E3513" t="s">
        <v>353</v>
      </c>
      <c r="F3513" t="s">
        <v>49</v>
      </c>
      <c r="G3513">
        <v>124.74</v>
      </c>
      <c r="H3513">
        <v>1</v>
      </c>
      <c r="I3513">
        <v>1</v>
      </c>
      <c r="J3513" t="s">
        <v>94</v>
      </c>
      <c r="K3513" t="s">
        <v>29</v>
      </c>
      <c r="L3513" t="s">
        <v>21</v>
      </c>
      <c r="M3513" t="s">
        <v>36</v>
      </c>
      <c r="N3513" t="s">
        <v>41</v>
      </c>
    </row>
    <row r="3514" spans="1:14" x14ac:dyDescent="0.3">
      <c r="A3514">
        <v>3513</v>
      </c>
      <c r="B3514" t="s">
        <v>14</v>
      </c>
      <c r="C3514" t="s">
        <v>342</v>
      </c>
      <c r="D3514" t="s">
        <v>138</v>
      </c>
      <c r="E3514" t="s">
        <v>164</v>
      </c>
      <c r="F3514" t="s">
        <v>18</v>
      </c>
      <c r="G3514">
        <v>155.33000000000001</v>
      </c>
      <c r="H3514">
        <v>2</v>
      </c>
      <c r="I3514">
        <v>2</v>
      </c>
      <c r="J3514" t="s">
        <v>28</v>
      </c>
      <c r="K3514" t="s">
        <v>99</v>
      </c>
      <c r="L3514" t="s">
        <v>56</v>
      </c>
      <c r="M3514" t="s">
        <v>22</v>
      </c>
      <c r="N3514" t="s">
        <v>41</v>
      </c>
    </row>
    <row r="3515" spans="1:14" x14ac:dyDescent="0.3">
      <c r="A3515">
        <v>3514</v>
      </c>
      <c r="B3515" t="s">
        <v>37</v>
      </c>
      <c r="C3515" t="s">
        <v>204</v>
      </c>
      <c r="D3515" t="s">
        <v>349</v>
      </c>
      <c r="E3515" t="s">
        <v>282</v>
      </c>
      <c r="F3515" t="s">
        <v>49</v>
      </c>
      <c r="G3515">
        <v>137.01</v>
      </c>
      <c r="H3515">
        <v>1</v>
      </c>
      <c r="I3515">
        <v>2</v>
      </c>
      <c r="J3515" t="s">
        <v>35</v>
      </c>
      <c r="K3515" t="s">
        <v>44</v>
      </c>
      <c r="L3515" t="s">
        <v>56</v>
      </c>
      <c r="M3515" t="s">
        <v>36</v>
      </c>
      <c r="N3515" t="s">
        <v>23</v>
      </c>
    </row>
    <row r="3516" spans="1:14" x14ac:dyDescent="0.3">
      <c r="A3516">
        <v>3515</v>
      </c>
      <c r="B3516" t="s">
        <v>50</v>
      </c>
      <c r="C3516" t="s">
        <v>322</v>
      </c>
      <c r="D3516" t="s">
        <v>131</v>
      </c>
      <c r="E3516" t="s">
        <v>267</v>
      </c>
      <c r="F3516" t="s">
        <v>54</v>
      </c>
      <c r="G3516">
        <v>455.47</v>
      </c>
      <c r="H3516">
        <v>2</v>
      </c>
      <c r="I3516">
        <v>0</v>
      </c>
      <c r="J3516" t="s">
        <v>28</v>
      </c>
      <c r="K3516" t="s">
        <v>20</v>
      </c>
      <c r="L3516" t="s">
        <v>21</v>
      </c>
      <c r="M3516" t="s">
        <v>36</v>
      </c>
      <c r="N3516" t="s">
        <v>41</v>
      </c>
    </row>
    <row r="3517" spans="1:14" x14ac:dyDescent="0.3">
      <c r="A3517">
        <v>3516</v>
      </c>
      <c r="B3517" t="s">
        <v>14</v>
      </c>
      <c r="C3517" t="s">
        <v>260</v>
      </c>
      <c r="D3517" t="s">
        <v>113</v>
      </c>
      <c r="E3517" t="s">
        <v>73</v>
      </c>
      <c r="F3517" t="s">
        <v>27</v>
      </c>
      <c r="G3517">
        <v>166.93</v>
      </c>
      <c r="H3517">
        <v>2</v>
      </c>
      <c r="I3517">
        <v>0</v>
      </c>
      <c r="J3517" t="s">
        <v>28</v>
      </c>
      <c r="K3517" t="s">
        <v>99</v>
      </c>
      <c r="L3517" t="s">
        <v>56</v>
      </c>
      <c r="M3517" t="s">
        <v>36</v>
      </c>
      <c r="N3517" t="s">
        <v>95</v>
      </c>
    </row>
    <row r="3518" spans="1:14" x14ac:dyDescent="0.3">
      <c r="A3518">
        <v>3517</v>
      </c>
      <c r="B3518" t="s">
        <v>37</v>
      </c>
      <c r="C3518" t="s">
        <v>141</v>
      </c>
      <c r="D3518" t="s">
        <v>298</v>
      </c>
      <c r="E3518" t="s">
        <v>336</v>
      </c>
      <c r="F3518" t="s">
        <v>49</v>
      </c>
      <c r="G3518">
        <v>139.38</v>
      </c>
      <c r="H3518">
        <v>1</v>
      </c>
      <c r="I3518">
        <v>1</v>
      </c>
      <c r="J3518" t="s">
        <v>35</v>
      </c>
      <c r="K3518" t="s">
        <v>66</v>
      </c>
      <c r="L3518" t="s">
        <v>56</v>
      </c>
      <c r="M3518" t="s">
        <v>36</v>
      </c>
      <c r="N3518" t="s">
        <v>23</v>
      </c>
    </row>
    <row r="3519" spans="1:14" x14ac:dyDescent="0.3">
      <c r="A3519">
        <v>3518</v>
      </c>
      <c r="B3519" t="s">
        <v>14</v>
      </c>
      <c r="C3519" t="s">
        <v>87</v>
      </c>
      <c r="D3519" t="s">
        <v>321</v>
      </c>
      <c r="E3519" t="s">
        <v>237</v>
      </c>
      <c r="F3519" t="s">
        <v>54</v>
      </c>
      <c r="G3519">
        <v>269.23</v>
      </c>
      <c r="H3519">
        <v>2</v>
      </c>
      <c r="I3519">
        <v>3</v>
      </c>
      <c r="J3519" t="s">
        <v>28</v>
      </c>
      <c r="K3519" t="s">
        <v>66</v>
      </c>
      <c r="L3519" t="s">
        <v>56</v>
      </c>
      <c r="M3519" t="s">
        <v>36</v>
      </c>
      <c r="N3519" t="s">
        <v>41</v>
      </c>
    </row>
    <row r="3520" spans="1:14" x14ac:dyDescent="0.3">
      <c r="A3520">
        <v>3519</v>
      </c>
      <c r="B3520" t="s">
        <v>31</v>
      </c>
      <c r="C3520" t="s">
        <v>273</v>
      </c>
      <c r="D3520" t="s">
        <v>300</v>
      </c>
      <c r="E3520" t="s">
        <v>82</v>
      </c>
      <c r="F3520" t="s">
        <v>49</v>
      </c>
      <c r="G3520">
        <v>109.45</v>
      </c>
      <c r="H3520">
        <v>1</v>
      </c>
      <c r="I3520">
        <v>3</v>
      </c>
      <c r="J3520" t="s">
        <v>94</v>
      </c>
      <c r="K3520" t="s">
        <v>99</v>
      </c>
      <c r="L3520" t="s">
        <v>21</v>
      </c>
      <c r="M3520" t="s">
        <v>22</v>
      </c>
      <c r="N3520" t="s">
        <v>41</v>
      </c>
    </row>
    <row r="3521" spans="1:14" x14ac:dyDescent="0.3">
      <c r="A3521">
        <v>3520</v>
      </c>
      <c r="B3521" t="s">
        <v>50</v>
      </c>
      <c r="C3521" t="s">
        <v>118</v>
      </c>
      <c r="D3521" t="s">
        <v>441</v>
      </c>
      <c r="E3521" t="s">
        <v>165</v>
      </c>
      <c r="F3521" t="s">
        <v>27</v>
      </c>
      <c r="G3521">
        <v>144.62</v>
      </c>
      <c r="H3521">
        <v>2</v>
      </c>
      <c r="I3521">
        <v>0</v>
      </c>
      <c r="J3521" t="s">
        <v>28</v>
      </c>
      <c r="K3521" t="s">
        <v>20</v>
      </c>
      <c r="L3521" t="s">
        <v>21</v>
      </c>
      <c r="M3521" t="s">
        <v>36</v>
      </c>
      <c r="N3521" t="s">
        <v>23</v>
      </c>
    </row>
    <row r="3522" spans="1:14" x14ac:dyDescent="0.3">
      <c r="A3522">
        <v>3521</v>
      </c>
      <c r="B3522" t="s">
        <v>50</v>
      </c>
      <c r="C3522" t="s">
        <v>15</v>
      </c>
      <c r="D3522" t="s">
        <v>354</v>
      </c>
      <c r="E3522" t="s">
        <v>62</v>
      </c>
      <c r="F3522" t="s">
        <v>27</v>
      </c>
      <c r="G3522">
        <v>227.31</v>
      </c>
      <c r="H3522">
        <v>3</v>
      </c>
      <c r="I3522">
        <v>0</v>
      </c>
      <c r="J3522" t="s">
        <v>28</v>
      </c>
      <c r="K3522" t="s">
        <v>99</v>
      </c>
      <c r="L3522" t="s">
        <v>21</v>
      </c>
      <c r="M3522" t="s">
        <v>36</v>
      </c>
      <c r="N3522" t="s">
        <v>23</v>
      </c>
    </row>
    <row r="3523" spans="1:14" x14ac:dyDescent="0.3">
      <c r="A3523">
        <v>3522</v>
      </c>
      <c r="B3523" t="s">
        <v>31</v>
      </c>
      <c r="C3523" t="s">
        <v>284</v>
      </c>
      <c r="D3523" t="s">
        <v>150</v>
      </c>
      <c r="E3523" t="s">
        <v>342</v>
      </c>
      <c r="F3523" t="s">
        <v>27</v>
      </c>
      <c r="G3523">
        <v>108.66</v>
      </c>
      <c r="H3523">
        <v>2</v>
      </c>
      <c r="I3523">
        <v>2</v>
      </c>
      <c r="J3523" t="s">
        <v>19</v>
      </c>
      <c r="K3523" t="s">
        <v>29</v>
      </c>
      <c r="L3523" t="s">
        <v>56</v>
      </c>
      <c r="M3523" t="s">
        <v>36</v>
      </c>
      <c r="N3523" t="s">
        <v>23</v>
      </c>
    </row>
    <row r="3524" spans="1:14" x14ac:dyDescent="0.3">
      <c r="A3524">
        <v>3523</v>
      </c>
      <c r="B3524" t="s">
        <v>50</v>
      </c>
      <c r="C3524" t="s">
        <v>348</v>
      </c>
      <c r="D3524" t="s">
        <v>360</v>
      </c>
      <c r="E3524" t="s">
        <v>484</v>
      </c>
      <c r="F3524" t="s">
        <v>54</v>
      </c>
      <c r="G3524">
        <v>418.25</v>
      </c>
      <c r="H3524">
        <v>2</v>
      </c>
      <c r="I3524">
        <v>0</v>
      </c>
      <c r="J3524" t="s">
        <v>35</v>
      </c>
      <c r="K3524" t="s">
        <v>20</v>
      </c>
      <c r="L3524" t="s">
        <v>21</v>
      </c>
      <c r="M3524" t="s">
        <v>36</v>
      </c>
      <c r="N3524" t="s">
        <v>41</v>
      </c>
    </row>
    <row r="3525" spans="1:14" x14ac:dyDescent="0.3">
      <c r="A3525">
        <v>3524</v>
      </c>
      <c r="B3525" t="s">
        <v>31</v>
      </c>
      <c r="C3525" t="s">
        <v>126</v>
      </c>
      <c r="D3525" t="s">
        <v>424</v>
      </c>
      <c r="E3525" t="s">
        <v>416</v>
      </c>
      <c r="F3525" t="s">
        <v>54</v>
      </c>
      <c r="G3525">
        <v>425.81</v>
      </c>
      <c r="H3525">
        <v>2</v>
      </c>
      <c r="I3525">
        <v>2</v>
      </c>
      <c r="J3525" t="s">
        <v>94</v>
      </c>
      <c r="K3525" t="s">
        <v>29</v>
      </c>
      <c r="L3525" t="s">
        <v>21</v>
      </c>
      <c r="M3525" t="s">
        <v>36</v>
      </c>
      <c r="N3525" t="s">
        <v>95</v>
      </c>
    </row>
    <row r="3526" spans="1:14" x14ac:dyDescent="0.3">
      <c r="A3526">
        <v>3525</v>
      </c>
      <c r="B3526" t="s">
        <v>31</v>
      </c>
      <c r="C3526" t="s">
        <v>338</v>
      </c>
      <c r="D3526" t="s">
        <v>87</v>
      </c>
      <c r="E3526" t="s">
        <v>165</v>
      </c>
      <c r="F3526" t="s">
        <v>49</v>
      </c>
      <c r="G3526">
        <v>64.540000000000006</v>
      </c>
      <c r="H3526">
        <v>2</v>
      </c>
      <c r="I3526">
        <v>0</v>
      </c>
      <c r="J3526" t="s">
        <v>55</v>
      </c>
      <c r="K3526" t="s">
        <v>99</v>
      </c>
      <c r="L3526" t="s">
        <v>21</v>
      </c>
      <c r="M3526" t="s">
        <v>36</v>
      </c>
      <c r="N3526" t="s">
        <v>45</v>
      </c>
    </row>
    <row r="3527" spans="1:14" x14ac:dyDescent="0.3">
      <c r="A3527">
        <v>3526</v>
      </c>
      <c r="B3527" t="s">
        <v>50</v>
      </c>
      <c r="C3527" t="s">
        <v>167</v>
      </c>
      <c r="D3527" t="s">
        <v>82</v>
      </c>
      <c r="E3527" t="s">
        <v>128</v>
      </c>
      <c r="F3527" t="s">
        <v>27</v>
      </c>
      <c r="G3527">
        <v>167.49</v>
      </c>
      <c r="H3527">
        <v>3</v>
      </c>
      <c r="I3527">
        <v>0</v>
      </c>
      <c r="J3527" t="s">
        <v>28</v>
      </c>
      <c r="K3527" t="s">
        <v>29</v>
      </c>
      <c r="L3527" t="s">
        <v>56</v>
      </c>
      <c r="M3527" t="s">
        <v>36</v>
      </c>
      <c r="N3527" t="s">
        <v>45</v>
      </c>
    </row>
    <row r="3528" spans="1:14" x14ac:dyDescent="0.3">
      <c r="A3528">
        <v>3527</v>
      </c>
      <c r="B3528" t="s">
        <v>31</v>
      </c>
      <c r="C3528" t="s">
        <v>159</v>
      </c>
      <c r="D3528" t="s">
        <v>346</v>
      </c>
      <c r="E3528" t="s">
        <v>423</v>
      </c>
      <c r="F3528" t="s">
        <v>27</v>
      </c>
      <c r="G3528">
        <v>105.32</v>
      </c>
      <c r="H3528">
        <v>2</v>
      </c>
      <c r="I3528">
        <v>1</v>
      </c>
      <c r="J3528" t="s">
        <v>28</v>
      </c>
      <c r="K3528" t="s">
        <v>20</v>
      </c>
      <c r="L3528" t="s">
        <v>56</v>
      </c>
      <c r="M3528" t="s">
        <v>22</v>
      </c>
      <c r="N3528" t="s">
        <v>41</v>
      </c>
    </row>
    <row r="3529" spans="1:14" x14ac:dyDescent="0.3">
      <c r="A3529">
        <v>3528</v>
      </c>
      <c r="B3529" t="s">
        <v>14</v>
      </c>
      <c r="C3529" t="s">
        <v>262</v>
      </c>
      <c r="D3529" t="s">
        <v>245</v>
      </c>
      <c r="E3529" t="s">
        <v>184</v>
      </c>
      <c r="F3529" t="s">
        <v>27</v>
      </c>
      <c r="G3529">
        <v>149.78</v>
      </c>
      <c r="H3529">
        <v>4</v>
      </c>
      <c r="I3529">
        <v>0</v>
      </c>
      <c r="J3529" t="s">
        <v>35</v>
      </c>
      <c r="K3529" t="s">
        <v>66</v>
      </c>
      <c r="L3529" t="s">
        <v>56</v>
      </c>
      <c r="M3529" t="s">
        <v>36</v>
      </c>
      <c r="N3529" t="s">
        <v>41</v>
      </c>
    </row>
    <row r="3530" spans="1:14" x14ac:dyDescent="0.3">
      <c r="A3530">
        <v>3529</v>
      </c>
      <c r="B3530" t="s">
        <v>14</v>
      </c>
      <c r="C3530" t="s">
        <v>42</v>
      </c>
      <c r="D3530" t="s">
        <v>154</v>
      </c>
      <c r="E3530" t="s">
        <v>159</v>
      </c>
      <c r="F3530" t="s">
        <v>18</v>
      </c>
      <c r="G3530">
        <v>218.1</v>
      </c>
      <c r="H3530">
        <v>4</v>
      </c>
      <c r="I3530">
        <v>1</v>
      </c>
      <c r="J3530" t="s">
        <v>35</v>
      </c>
      <c r="K3530" t="s">
        <v>29</v>
      </c>
      <c r="L3530" t="s">
        <v>60</v>
      </c>
      <c r="M3530" t="s">
        <v>36</v>
      </c>
      <c r="N3530" t="s">
        <v>95</v>
      </c>
    </row>
    <row r="3531" spans="1:14" x14ac:dyDescent="0.3">
      <c r="A3531">
        <v>3530</v>
      </c>
      <c r="B3531" t="s">
        <v>37</v>
      </c>
      <c r="C3531" t="s">
        <v>447</v>
      </c>
      <c r="D3531" t="s">
        <v>219</v>
      </c>
      <c r="E3531" t="s">
        <v>485</v>
      </c>
      <c r="F3531" t="s">
        <v>49</v>
      </c>
      <c r="G3531">
        <v>87.74</v>
      </c>
      <c r="H3531">
        <v>2</v>
      </c>
      <c r="I3531">
        <v>1</v>
      </c>
      <c r="J3531" t="s">
        <v>28</v>
      </c>
      <c r="K3531" t="s">
        <v>44</v>
      </c>
      <c r="L3531" t="s">
        <v>21</v>
      </c>
      <c r="M3531" t="s">
        <v>36</v>
      </c>
      <c r="N3531" t="s">
        <v>41</v>
      </c>
    </row>
    <row r="3532" spans="1:14" x14ac:dyDescent="0.3">
      <c r="A3532">
        <v>3531</v>
      </c>
      <c r="B3532" t="s">
        <v>37</v>
      </c>
      <c r="C3532" t="s">
        <v>450</v>
      </c>
      <c r="D3532" t="s">
        <v>317</v>
      </c>
      <c r="E3532" t="s">
        <v>224</v>
      </c>
      <c r="F3532" t="s">
        <v>54</v>
      </c>
      <c r="G3532">
        <v>381.7</v>
      </c>
      <c r="H3532">
        <v>3</v>
      </c>
      <c r="I3532">
        <v>0</v>
      </c>
      <c r="J3532" t="s">
        <v>19</v>
      </c>
      <c r="K3532" t="s">
        <v>99</v>
      </c>
      <c r="L3532" t="s">
        <v>21</v>
      </c>
      <c r="M3532" t="s">
        <v>36</v>
      </c>
      <c r="N3532" t="s">
        <v>23</v>
      </c>
    </row>
    <row r="3533" spans="1:14" x14ac:dyDescent="0.3">
      <c r="A3533">
        <v>3532</v>
      </c>
      <c r="B3533" t="s">
        <v>50</v>
      </c>
      <c r="C3533" t="s">
        <v>461</v>
      </c>
      <c r="D3533" t="s">
        <v>306</v>
      </c>
      <c r="E3533" t="s">
        <v>67</v>
      </c>
      <c r="F3533" t="s">
        <v>49</v>
      </c>
      <c r="G3533">
        <v>130.49</v>
      </c>
      <c r="H3533">
        <v>1</v>
      </c>
      <c r="I3533">
        <v>0</v>
      </c>
      <c r="J3533" t="s">
        <v>55</v>
      </c>
      <c r="K3533" t="s">
        <v>66</v>
      </c>
      <c r="L3533" t="s">
        <v>21</v>
      </c>
      <c r="M3533" t="s">
        <v>36</v>
      </c>
      <c r="N3533" t="s">
        <v>45</v>
      </c>
    </row>
    <row r="3534" spans="1:14" x14ac:dyDescent="0.3">
      <c r="A3534">
        <v>3533</v>
      </c>
      <c r="B3534" t="s">
        <v>31</v>
      </c>
      <c r="C3534" t="s">
        <v>411</v>
      </c>
      <c r="D3534" t="s">
        <v>244</v>
      </c>
      <c r="E3534" t="s">
        <v>186</v>
      </c>
      <c r="F3534" t="s">
        <v>49</v>
      </c>
      <c r="G3534">
        <v>95.3</v>
      </c>
      <c r="H3534">
        <v>2</v>
      </c>
      <c r="I3534">
        <v>2</v>
      </c>
      <c r="J3534" t="s">
        <v>28</v>
      </c>
      <c r="K3534" t="s">
        <v>44</v>
      </c>
      <c r="L3534" t="s">
        <v>56</v>
      </c>
      <c r="M3534" t="s">
        <v>36</v>
      </c>
      <c r="N3534" t="s">
        <v>41</v>
      </c>
    </row>
    <row r="3535" spans="1:14" x14ac:dyDescent="0.3">
      <c r="A3535">
        <v>3534</v>
      </c>
      <c r="B3535" t="s">
        <v>50</v>
      </c>
      <c r="C3535" t="s">
        <v>237</v>
      </c>
      <c r="D3535" t="s">
        <v>58</v>
      </c>
      <c r="E3535" t="s">
        <v>447</v>
      </c>
      <c r="F3535" t="s">
        <v>49</v>
      </c>
      <c r="G3535">
        <v>129.49</v>
      </c>
      <c r="H3535">
        <v>1</v>
      </c>
      <c r="I3535">
        <v>1</v>
      </c>
      <c r="J3535" t="s">
        <v>55</v>
      </c>
      <c r="K3535" t="s">
        <v>44</v>
      </c>
      <c r="L3535" t="s">
        <v>21</v>
      </c>
      <c r="M3535" t="s">
        <v>36</v>
      </c>
      <c r="N3535" t="s">
        <v>41</v>
      </c>
    </row>
    <row r="3536" spans="1:14" x14ac:dyDescent="0.3">
      <c r="A3536">
        <v>3535</v>
      </c>
      <c r="B3536" t="s">
        <v>50</v>
      </c>
      <c r="C3536" t="s">
        <v>175</v>
      </c>
      <c r="D3536" t="s">
        <v>450</v>
      </c>
      <c r="E3536" t="s">
        <v>181</v>
      </c>
      <c r="F3536" t="s">
        <v>27</v>
      </c>
      <c r="G3536">
        <v>156.47999999999999</v>
      </c>
      <c r="H3536">
        <v>2</v>
      </c>
      <c r="I3536">
        <v>0</v>
      </c>
      <c r="J3536" t="s">
        <v>28</v>
      </c>
      <c r="K3536" t="s">
        <v>20</v>
      </c>
      <c r="L3536" t="s">
        <v>21</v>
      </c>
      <c r="M3536" t="s">
        <v>22</v>
      </c>
      <c r="N3536" t="s">
        <v>23</v>
      </c>
    </row>
    <row r="3537" spans="1:14" x14ac:dyDescent="0.3">
      <c r="A3537">
        <v>3536</v>
      </c>
      <c r="B3537" t="s">
        <v>31</v>
      </c>
      <c r="C3537" t="s">
        <v>394</v>
      </c>
      <c r="D3537" t="s">
        <v>107</v>
      </c>
      <c r="E3537" t="s">
        <v>429</v>
      </c>
      <c r="F3537" t="s">
        <v>49</v>
      </c>
      <c r="G3537">
        <v>107.58</v>
      </c>
      <c r="H3537">
        <v>4</v>
      </c>
      <c r="I3537">
        <v>0</v>
      </c>
      <c r="J3537" t="s">
        <v>35</v>
      </c>
      <c r="K3537" t="s">
        <v>99</v>
      </c>
      <c r="L3537" t="s">
        <v>60</v>
      </c>
      <c r="M3537" t="s">
        <v>22</v>
      </c>
      <c r="N3537" t="s">
        <v>41</v>
      </c>
    </row>
    <row r="3538" spans="1:14" x14ac:dyDescent="0.3">
      <c r="A3538">
        <v>3537</v>
      </c>
      <c r="B3538" t="s">
        <v>31</v>
      </c>
      <c r="C3538" t="s">
        <v>239</v>
      </c>
      <c r="D3538" t="s">
        <v>39</v>
      </c>
      <c r="E3538" t="s">
        <v>131</v>
      </c>
      <c r="F3538" t="s">
        <v>54</v>
      </c>
      <c r="G3538">
        <v>329.79</v>
      </c>
      <c r="H3538">
        <v>1</v>
      </c>
      <c r="I3538">
        <v>2</v>
      </c>
      <c r="J3538" t="s">
        <v>55</v>
      </c>
      <c r="K3538" t="s">
        <v>20</v>
      </c>
      <c r="L3538" t="s">
        <v>21</v>
      </c>
      <c r="M3538" t="s">
        <v>36</v>
      </c>
      <c r="N3538" t="s">
        <v>23</v>
      </c>
    </row>
    <row r="3539" spans="1:14" x14ac:dyDescent="0.3">
      <c r="A3539">
        <v>3538</v>
      </c>
      <c r="B3539" t="s">
        <v>31</v>
      </c>
      <c r="C3539" t="s">
        <v>216</v>
      </c>
      <c r="D3539" t="s">
        <v>101</v>
      </c>
      <c r="E3539" t="s">
        <v>215</v>
      </c>
      <c r="F3539" t="s">
        <v>54</v>
      </c>
      <c r="G3539">
        <v>298.64</v>
      </c>
      <c r="H3539">
        <v>1</v>
      </c>
      <c r="I3539">
        <v>0</v>
      </c>
      <c r="J3539" t="s">
        <v>28</v>
      </c>
      <c r="K3539" t="s">
        <v>44</v>
      </c>
      <c r="L3539" t="s">
        <v>21</v>
      </c>
      <c r="M3539" t="s">
        <v>36</v>
      </c>
      <c r="N3539" t="s">
        <v>41</v>
      </c>
    </row>
    <row r="3540" spans="1:14" x14ac:dyDescent="0.3">
      <c r="A3540">
        <v>3539</v>
      </c>
      <c r="B3540" t="s">
        <v>31</v>
      </c>
      <c r="C3540" t="s">
        <v>91</v>
      </c>
      <c r="D3540" t="s">
        <v>126</v>
      </c>
      <c r="E3540" t="s">
        <v>300</v>
      </c>
      <c r="F3540" t="s">
        <v>49</v>
      </c>
      <c r="G3540">
        <v>92.25</v>
      </c>
      <c r="H3540">
        <v>4</v>
      </c>
      <c r="I3540">
        <v>0</v>
      </c>
      <c r="J3540" t="s">
        <v>55</v>
      </c>
      <c r="K3540" t="s">
        <v>99</v>
      </c>
      <c r="L3540" t="s">
        <v>21</v>
      </c>
      <c r="M3540" t="s">
        <v>36</v>
      </c>
      <c r="N3540" t="s">
        <v>41</v>
      </c>
    </row>
    <row r="3541" spans="1:14" x14ac:dyDescent="0.3">
      <c r="A3541">
        <v>3540</v>
      </c>
      <c r="B3541" t="s">
        <v>14</v>
      </c>
      <c r="C3541" t="s">
        <v>292</v>
      </c>
      <c r="D3541" t="s">
        <v>75</v>
      </c>
      <c r="E3541" t="s">
        <v>353</v>
      </c>
      <c r="F3541" t="s">
        <v>49</v>
      </c>
      <c r="G3541">
        <v>60.66</v>
      </c>
      <c r="H3541">
        <v>1</v>
      </c>
      <c r="I3541">
        <v>0</v>
      </c>
      <c r="J3541" t="s">
        <v>19</v>
      </c>
      <c r="K3541" t="s">
        <v>20</v>
      </c>
      <c r="L3541" t="s">
        <v>56</v>
      </c>
      <c r="M3541" t="s">
        <v>36</v>
      </c>
      <c r="N3541" t="s">
        <v>41</v>
      </c>
    </row>
    <row r="3542" spans="1:14" x14ac:dyDescent="0.3">
      <c r="A3542">
        <v>3541</v>
      </c>
      <c r="B3542" t="s">
        <v>37</v>
      </c>
      <c r="C3542" t="s">
        <v>321</v>
      </c>
      <c r="D3542" t="s">
        <v>273</v>
      </c>
      <c r="E3542" t="s">
        <v>232</v>
      </c>
      <c r="F3542" t="s">
        <v>18</v>
      </c>
      <c r="G3542">
        <v>238.31</v>
      </c>
      <c r="H3542">
        <v>2</v>
      </c>
      <c r="I3542">
        <v>0</v>
      </c>
      <c r="J3542" t="s">
        <v>35</v>
      </c>
      <c r="K3542" t="s">
        <v>29</v>
      </c>
      <c r="L3542" t="s">
        <v>60</v>
      </c>
      <c r="M3542" t="s">
        <v>36</v>
      </c>
      <c r="N3542" t="s">
        <v>41</v>
      </c>
    </row>
    <row r="3543" spans="1:14" x14ac:dyDescent="0.3">
      <c r="A3543">
        <v>3542</v>
      </c>
      <c r="B3543" t="s">
        <v>37</v>
      </c>
      <c r="C3543" t="s">
        <v>282</v>
      </c>
      <c r="D3543" t="s">
        <v>63</v>
      </c>
      <c r="E3543" t="s">
        <v>149</v>
      </c>
      <c r="F3543" t="s">
        <v>49</v>
      </c>
      <c r="G3543">
        <v>123.07</v>
      </c>
      <c r="H3543">
        <v>3</v>
      </c>
      <c r="I3543">
        <v>1</v>
      </c>
      <c r="J3543" t="s">
        <v>94</v>
      </c>
      <c r="K3543" t="s">
        <v>99</v>
      </c>
      <c r="L3543" t="s">
        <v>60</v>
      </c>
      <c r="M3543" t="s">
        <v>36</v>
      </c>
      <c r="N3543" t="s">
        <v>41</v>
      </c>
    </row>
    <row r="3544" spans="1:14" x14ac:dyDescent="0.3">
      <c r="A3544">
        <v>3543</v>
      </c>
      <c r="B3544" t="s">
        <v>50</v>
      </c>
      <c r="C3544" t="s">
        <v>230</v>
      </c>
      <c r="D3544" t="s">
        <v>76</v>
      </c>
      <c r="E3544" t="s">
        <v>275</v>
      </c>
      <c r="F3544" t="s">
        <v>18</v>
      </c>
      <c r="G3544">
        <v>231.88</v>
      </c>
      <c r="H3544">
        <v>1</v>
      </c>
      <c r="I3544">
        <v>0</v>
      </c>
      <c r="J3544" t="s">
        <v>28</v>
      </c>
      <c r="K3544" t="s">
        <v>44</v>
      </c>
      <c r="L3544" t="s">
        <v>56</v>
      </c>
      <c r="M3544" t="s">
        <v>36</v>
      </c>
      <c r="N3544" t="s">
        <v>41</v>
      </c>
    </row>
    <row r="3545" spans="1:14" x14ac:dyDescent="0.3">
      <c r="A3545">
        <v>3544</v>
      </c>
      <c r="B3545" t="s">
        <v>50</v>
      </c>
      <c r="C3545" t="s">
        <v>309</v>
      </c>
      <c r="D3545" t="s">
        <v>82</v>
      </c>
      <c r="E3545" t="s">
        <v>178</v>
      </c>
      <c r="F3545" t="s">
        <v>27</v>
      </c>
      <c r="G3545">
        <v>187.39</v>
      </c>
      <c r="H3545">
        <v>2</v>
      </c>
      <c r="I3545">
        <v>0</v>
      </c>
      <c r="J3545" t="s">
        <v>28</v>
      </c>
      <c r="K3545" t="s">
        <v>99</v>
      </c>
      <c r="L3545" t="s">
        <v>56</v>
      </c>
      <c r="M3545" t="s">
        <v>36</v>
      </c>
      <c r="N3545" t="s">
        <v>23</v>
      </c>
    </row>
    <row r="3546" spans="1:14" x14ac:dyDescent="0.3">
      <c r="A3546">
        <v>3545</v>
      </c>
      <c r="B3546" t="s">
        <v>31</v>
      </c>
      <c r="C3546" t="s">
        <v>461</v>
      </c>
      <c r="D3546" t="s">
        <v>437</v>
      </c>
      <c r="E3546" t="s">
        <v>360</v>
      </c>
      <c r="F3546" t="s">
        <v>49</v>
      </c>
      <c r="G3546">
        <v>85.21</v>
      </c>
      <c r="H3546">
        <v>2</v>
      </c>
      <c r="I3546">
        <v>0</v>
      </c>
      <c r="J3546" t="s">
        <v>35</v>
      </c>
      <c r="K3546" t="s">
        <v>99</v>
      </c>
      <c r="L3546" t="s">
        <v>21</v>
      </c>
      <c r="M3546" t="s">
        <v>36</v>
      </c>
      <c r="N3546" t="s">
        <v>23</v>
      </c>
    </row>
    <row r="3547" spans="1:14" x14ac:dyDescent="0.3">
      <c r="A3547">
        <v>3546</v>
      </c>
      <c r="B3547" t="s">
        <v>37</v>
      </c>
      <c r="C3547" t="s">
        <v>311</v>
      </c>
      <c r="D3547" t="s">
        <v>426</v>
      </c>
      <c r="E3547" t="s">
        <v>199</v>
      </c>
      <c r="F3547" t="s">
        <v>54</v>
      </c>
      <c r="G3547">
        <v>529.25</v>
      </c>
      <c r="H3547">
        <v>3</v>
      </c>
      <c r="I3547">
        <v>0</v>
      </c>
      <c r="J3547" t="s">
        <v>35</v>
      </c>
      <c r="K3547" t="s">
        <v>99</v>
      </c>
      <c r="L3547" t="s">
        <v>21</v>
      </c>
      <c r="M3547" t="s">
        <v>22</v>
      </c>
      <c r="N3547" t="s">
        <v>95</v>
      </c>
    </row>
    <row r="3548" spans="1:14" x14ac:dyDescent="0.3">
      <c r="A3548">
        <v>3547</v>
      </c>
      <c r="B3548" t="s">
        <v>14</v>
      </c>
      <c r="C3548" t="s">
        <v>111</v>
      </c>
      <c r="D3548" t="s">
        <v>169</v>
      </c>
      <c r="E3548" t="s">
        <v>252</v>
      </c>
      <c r="F3548" t="s">
        <v>54</v>
      </c>
      <c r="G3548">
        <v>349.01</v>
      </c>
      <c r="H3548">
        <v>3</v>
      </c>
      <c r="I3548">
        <v>0</v>
      </c>
      <c r="J3548" t="s">
        <v>55</v>
      </c>
      <c r="K3548" t="s">
        <v>99</v>
      </c>
      <c r="L3548" t="s">
        <v>56</v>
      </c>
      <c r="M3548" t="s">
        <v>36</v>
      </c>
      <c r="N3548" t="s">
        <v>41</v>
      </c>
    </row>
    <row r="3549" spans="1:14" x14ac:dyDescent="0.3">
      <c r="A3549">
        <v>3548</v>
      </c>
      <c r="B3549" t="s">
        <v>50</v>
      </c>
      <c r="C3549" t="s">
        <v>229</v>
      </c>
      <c r="D3549" t="s">
        <v>204</v>
      </c>
      <c r="E3549" t="s">
        <v>397</v>
      </c>
      <c r="F3549" t="s">
        <v>27</v>
      </c>
      <c r="G3549">
        <v>142.04</v>
      </c>
      <c r="H3549">
        <v>1</v>
      </c>
      <c r="I3549">
        <v>1</v>
      </c>
      <c r="J3549" t="s">
        <v>35</v>
      </c>
      <c r="K3549" t="s">
        <v>20</v>
      </c>
      <c r="L3549" t="s">
        <v>60</v>
      </c>
      <c r="M3549" t="s">
        <v>36</v>
      </c>
      <c r="N3549" t="s">
        <v>95</v>
      </c>
    </row>
    <row r="3550" spans="1:14" x14ac:dyDescent="0.3">
      <c r="A3550">
        <v>3549</v>
      </c>
      <c r="B3550" t="s">
        <v>37</v>
      </c>
      <c r="C3550" t="s">
        <v>176</v>
      </c>
      <c r="D3550" t="s">
        <v>106</v>
      </c>
      <c r="E3550" t="s">
        <v>190</v>
      </c>
      <c r="F3550" t="s">
        <v>18</v>
      </c>
      <c r="G3550">
        <v>268.43</v>
      </c>
      <c r="H3550">
        <v>4</v>
      </c>
      <c r="I3550">
        <v>0</v>
      </c>
      <c r="J3550" t="s">
        <v>35</v>
      </c>
      <c r="K3550" t="s">
        <v>29</v>
      </c>
      <c r="L3550" t="s">
        <v>21</v>
      </c>
      <c r="M3550" t="s">
        <v>36</v>
      </c>
      <c r="N3550" t="s">
        <v>41</v>
      </c>
    </row>
    <row r="3551" spans="1:14" x14ac:dyDescent="0.3">
      <c r="A3551">
        <v>3550</v>
      </c>
      <c r="B3551" t="s">
        <v>37</v>
      </c>
      <c r="C3551" t="s">
        <v>234</v>
      </c>
      <c r="D3551" t="s">
        <v>360</v>
      </c>
      <c r="E3551" t="s">
        <v>485</v>
      </c>
      <c r="F3551" t="s">
        <v>18</v>
      </c>
      <c r="G3551">
        <v>185.03</v>
      </c>
      <c r="H3551">
        <v>1</v>
      </c>
      <c r="I3551">
        <v>1</v>
      </c>
      <c r="J3551" t="s">
        <v>94</v>
      </c>
      <c r="K3551" t="s">
        <v>66</v>
      </c>
      <c r="L3551" t="s">
        <v>21</v>
      </c>
      <c r="M3551" t="s">
        <v>22</v>
      </c>
      <c r="N3551" t="s">
        <v>41</v>
      </c>
    </row>
    <row r="3552" spans="1:14" x14ac:dyDescent="0.3">
      <c r="A3552">
        <v>3551</v>
      </c>
      <c r="B3552" t="s">
        <v>37</v>
      </c>
      <c r="C3552" t="s">
        <v>451</v>
      </c>
      <c r="D3552" t="s">
        <v>40</v>
      </c>
      <c r="E3552" t="s">
        <v>272</v>
      </c>
      <c r="F3552" t="s">
        <v>18</v>
      </c>
      <c r="G3552">
        <v>284.64999999999998</v>
      </c>
      <c r="H3552">
        <v>2</v>
      </c>
      <c r="I3552">
        <v>0</v>
      </c>
      <c r="J3552" t="s">
        <v>94</v>
      </c>
      <c r="K3552" t="s">
        <v>20</v>
      </c>
      <c r="L3552" t="s">
        <v>21</v>
      </c>
      <c r="M3552" t="s">
        <v>36</v>
      </c>
      <c r="N3552" t="s">
        <v>41</v>
      </c>
    </row>
    <row r="3553" spans="1:14" x14ac:dyDescent="0.3">
      <c r="A3553">
        <v>3552</v>
      </c>
      <c r="B3553" t="s">
        <v>14</v>
      </c>
      <c r="C3553" t="s">
        <v>397</v>
      </c>
      <c r="D3553" t="s">
        <v>76</v>
      </c>
      <c r="E3553" t="s">
        <v>125</v>
      </c>
      <c r="F3553" t="s">
        <v>18</v>
      </c>
      <c r="G3553">
        <v>158.04</v>
      </c>
      <c r="H3553">
        <v>2</v>
      </c>
      <c r="I3553">
        <v>2</v>
      </c>
      <c r="J3553" t="s">
        <v>35</v>
      </c>
      <c r="K3553" t="s">
        <v>44</v>
      </c>
      <c r="L3553" t="s">
        <v>70</v>
      </c>
      <c r="M3553" t="s">
        <v>22</v>
      </c>
      <c r="N3553" t="s">
        <v>23</v>
      </c>
    </row>
    <row r="3554" spans="1:14" x14ac:dyDescent="0.3">
      <c r="A3554">
        <v>3553</v>
      </c>
      <c r="B3554" t="s">
        <v>14</v>
      </c>
      <c r="C3554" t="s">
        <v>125</v>
      </c>
      <c r="D3554" t="s">
        <v>320</v>
      </c>
      <c r="E3554" t="s">
        <v>340</v>
      </c>
      <c r="F3554" t="s">
        <v>49</v>
      </c>
      <c r="G3554">
        <v>92.49</v>
      </c>
      <c r="H3554">
        <v>1</v>
      </c>
      <c r="I3554">
        <v>0</v>
      </c>
      <c r="J3554" t="s">
        <v>94</v>
      </c>
      <c r="K3554" t="s">
        <v>29</v>
      </c>
      <c r="L3554" t="s">
        <v>56</v>
      </c>
      <c r="M3554" t="s">
        <v>36</v>
      </c>
      <c r="N3554" t="s">
        <v>41</v>
      </c>
    </row>
    <row r="3555" spans="1:14" x14ac:dyDescent="0.3">
      <c r="A3555">
        <v>3554</v>
      </c>
      <c r="B3555" t="s">
        <v>31</v>
      </c>
      <c r="C3555" t="s">
        <v>435</v>
      </c>
      <c r="D3555" t="s">
        <v>76</v>
      </c>
      <c r="E3555" t="s">
        <v>150</v>
      </c>
      <c r="F3555" t="s">
        <v>54</v>
      </c>
      <c r="G3555">
        <v>328.8</v>
      </c>
      <c r="H3555">
        <v>1</v>
      </c>
      <c r="I3555">
        <v>0</v>
      </c>
      <c r="J3555" t="s">
        <v>35</v>
      </c>
      <c r="K3555" t="s">
        <v>66</v>
      </c>
      <c r="L3555" t="s">
        <v>21</v>
      </c>
      <c r="M3555" t="s">
        <v>36</v>
      </c>
      <c r="N3555" t="s">
        <v>95</v>
      </c>
    </row>
    <row r="3556" spans="1:14" x14ac:dyDescent="0.3">
      <c r="A3556">
        <v>3555</v>
      </c>
      <c r="B3556" t="s">
        <v>31</v>
      </c>
      <c r="C3556" t="s">
        <v>228</v>
      </c>
      <c r="D3556" t="s">
        <v>75</v>
      </c>
      <c r="E3556" t="s">
        <v>74</v>
      </c>
      <c r="F3556" t="s">
        <v>27</v>
      </c>
      <c r="G3556">
        <v>130.96</v>
      </c>
      <c r="H3556">
        <v>2</v>
      </c>
      <c r="I3556">
        <v>2</v>
      </c>
      <c r="J3556" t="s">
        <v>19</v>
      </c>
      <c r="K3556" t="s">
        <v>20</v>
      </c>
      <c r="L3556" t="s">
        <v>21</v>
      </c>
      <c r="M3556" t="s">
        <v>36</v>
      </c>
      <c r="N3556" t="s">
        <v>41</v>
      </c>
    </row>
    <row r="3557" spans="1:14" x14ac:dyDescent="0.3">
      <c r="A3557">
        <v>3556</v>
      </c>
      <c r="B3557" t="s">
        <v>50</v>
      </c>
      <c r="C3557" t="s">
        <v>141</v>
      </c>
      <c r="D3557" t="s">
        <v>398</v>
      </c>
      <c r="E3557" t="s">
        <v>242</v>
      </c>
      <c r="F3557" t="s">
        <v>27</v>
      </c>
      <c r="G3557">
        <v>208.83</v>
      </c>
      <c r="H3557">
        <v>1</v>
      </c>
      <c r="I3557">
        <v>2</v>
      </c>
      <c r="J3557" t="s">
        <v>94</v>
      </c>
      <c r="K3557" t="s">
        <v>29</v>
      </c>
      <c r="L3557" t="s">
        <v>21</v>
      </c>
      <c r="M3557" t="s">
        <v>22</v>
      </c>
      <c r="N3557" t="s">
        <v>41</v>
      </c>
    </row>
    <row r="3558" spans="1:14" x14ac:dyDescent="0.3">
      <c r="A3558">
        <v>3557</v>
      </c>
      <c r="B3558" t="s">
        <v>14</v>
      </c>
      <c r="C3558" t="s">
        <v>299</v>
      </c>
      <c r="D3558" t="s">
        <v>242</v>
      </c>
      <c r="E3558" t="s">
        <v>347</v>
      </c>
      <c r="F3558" t="s">
        <v>27</v>
      </c>
      <c r="G3558">
        <v>188.01</v>
      </c>
      <c r="H3558">
        <v>2</v>
      </c>
      <c r="I3558">
        <v>2</v>
      </c>
      <c r="J3558" t="s">
        <v>55</v>
      </c>
      <c r="K3558" t="s">
        <v>66</v>
      </c>
      <c r="L3558" t="s">
        <v>21</v>
      </c>
      <c r="M3558" t="s">
        <v>36</v>
      </c>
      <c r="N3558" t="s">
        <v>41</v>
      </c>
    </row>
    <row r="3559" spans="1:14" x14ac:dyDescent="0.3">
      <c r="A3559">
        <v>3558</v>
      </c>
      <c r="B3559" t="s">
        <v>31</v>
      </c>
      <c r="C3559" t="s">
        <v>190</v>
      </c>
      <c r="D3559" t="s">
        <v>119</v>
      </c>
      <c r="E3559" t="s">
        <v>410</v>
      </c>
      <c r="F3559" t="s">
        <v>27</v>
      </c>
      <c r="G3559">
        <v>107.04</v>
      </c>
      <c r="H3559">
        <v>2</v>
      </c>
      <c r="I3559">
        <v>1</v>
      </c>
      <c r="J3559" t="s">
        <v>28</v>
      </c>
      <c r="K3559" t="s">
        <v>20</v>
      </c>
      <c r="L3559" t="s">
        <v>56</v>
      </c>
      <c r="M3559" t="s">
        <v>36</v>
      </c>
      <c r="N3559" t="s">
        <v>23</v>
      </c>
    </row>
    <row r="3560" spans="1:14" x14ac:dyDescent="0.3">
      <c r="A3560">
        <v>3559</v>
      </c>
      <c r="B3560" t="s">
        <v>14</v>
      </c>
      <c r="C3560" t="s">
        <v>178</v>
      </c>
      <c r="D3560" t="s">
        <v>313</v>
      </c>
      <c r="E3560" t="s">
        <v>248</v>
      </c>
      <c r="F3560" t="s">
        <v>27</v>
      </c>
      <c r="G3560">
        <v>149.63</v>
      </c>
      <c r="H3560">
        <v>2</v>
      </c>
      <c r="I3560">
        <v>1</v>
      </c>
      <c r="J3560" t="s">
        <v>55</v>
      </c>
      <c r="K3560" t="s">
        <v>99</v>
      </c>
      <c r="L3560" t="s">
        <v>21</v>
      </c>
      <c r="M3560" t="s">
        <v>36</v>
      </c>
      <c r="N3560" t="s">
        <v>41</v>
      </c>
    </row>
    <row r="3561" spans="1:14" x14ac:dyDescent="0.3">
      <c r="A3561">
        <v>3560</v>
      </c>
      <c r="B3561" t="s">
        <v>50</v>
      </c>
      <c r="C3561" t="s">
        <v>283</v>
      </c>
      <c r="D3561" t="s">
        <v>62</v>
      </c>
      <c r="E3561" t="s">
        <v>285</v>
      </c>
      <c r="F3561" t="s">
        <v>54</v>
      </c>
      <c r="G3561">
        <v>363.44</v>
      </c>
      <c r="H3561">
        <v>2</v>
      </c>
      <c r="I3561">
        <v>0</v>
      </c>
      <c r="J3561" t="s">
        <v>35</v>
      </c>
      <c r="K3561" t="s">
        <v>20</v>
      </c>
      <c r="L3561" t="s">
        <v>21</v>
      </c>
      <c r="M3561" t="s">
        <v>36</v>
      </c>
      <c r="N3561" t="s">
        <v>41</v>
      </c>
    </row>
    <row r="3562" spans="1:14" x14ac:dyDescent="0.3">
      <c r="A3562">
        <v>3561</v>
      </c>
      <c r="B3562" t="s">
        <v>50</v>
      </c>
      <c r="C3562" t="s">
        <v>178</v>
      </c>
      <c r="D3562" t="s">
        <v>48</v>
      </c>
      <c r="E3562" t="s">
        <v>84</v>
      </c>
      <c r="F3562" t="s">
        <v>18</v>
      </c>
      <c r="G3562">
        <v>248.98</v>
      </c>
      <c r="H3562">
        <v>1</v>
      </c>
      <c r="I3562">
        <v>0</v>
      </c>
      <c r="J3562" t="s">
        <v>28</v>
      </c>
      <c r="K3562" t="s">
        <v>20</v>
      </c>
      <c r="L3562" t="s">
        <v>21</v>
      </c>
      <c r="M3562" t="s">
        <v>36</v>
      </c>
      <c r="N3562" t="s">
        <v>23</v>
      </c>
    </row>
    <row r="3563" spans="1:14" x14ac:dyDescent="0.3">
      <c r="A3563">
        <v>3562</v>
      </c>
      <c r="B3563" t="s">
        <v>50</v>
      </c>
      <c r="C3563" t="s">
        <v>205</v>
      </c>
      <c r="D3563" t="s">
        <v>237</v>
      </c>
      <c r="E3563" t="s">
        <v>458</v>
      </c>
      <c r="F3563" t="s">
        <v>54</v>
      </c>
      <c r="G3563">
        <v>425.76</v>
      </c>
      <c r="H3563">
        <v>2</v>
      </c>
      <c r="I3563">
        <v>0</v>
      </c>
      <c r="J3563" t="s">
        <v>19</v>
      </c>
      <c r="K3563" t="s">
        <v>20</v>
      </c>
      <c r="L3563" t="s">
        <v>21</v>
      </c>
      <c r="M3563" t="s">
        <v>36</v>
      </c>
      <c r="N3563" t="s">
        <v>45</v>
      </c>
    </row>
    <row r="3564" spans="1:14" x14ac:dyDescent="0.3">
      <c r="A3564">
        <v>3563</v>
      </c>
      <c r="B3564" t="s">
        <v>31</v>
      </c>
      <c r="C3564" t="s">
        <v>241</v>
      </c>
      <c r="D3564" t="s">
        <v>151</v>
      </c>
      <c r="E3564" t="s">
        <v>33</v>
      </c>
      <c r="F3564" t="s">
        <v>49</v>
      </c>
      <c r="G3564">
        <v>115.2</v>
      </c>
      <c r="H3564">
        <v>2</v>
      </c>
      <c r="I3564">
        <v>1</v>
      </c>
      <c r="J3564" t="s">
        <v>19</v>
      </c>
      <c r="K3564" t="s">
        <v>99</v>
      </c>
      <c r="L3564" t="s">
        <v>56</v>
      </c>
      <c r="M3564" t="s">
        <v>36</v>
      </c>
      <c r="N3564" t="s">
        <v>23</v>
      </c>
    </row>
    <row r="3565" spans="1:14" x14ac:dyDescent="0.3">
      <c r="A3565">
        <v>3564</v>
      </c>
      <c r="B3565" t="s">
        <v>14</v>
      </c>
      <c r="C3565" t="s">
        <v>180</v>
      </c>
      <c r="D3565" t="s">
        <v>193</v>
      </c>
      <c r="E3565" t="s">
        <v>451</v>
      </c>
      <c r="F3565" t="s">
        <v>49</v>
      </c>
      <c r="G3565">
        <v>112.74</v>
      </c>
      <c r="H3565">
        <v>2</v>
      </c>
      <c r="I3565">
        <v>1</v>
      </c>
      <c r="J3565" t="s">
        <v>28</v>
      </c>
      <c r="K3565" t="s">
        <v>99</v>
      </c>
      <c r="L3565" t="s">
        <v>60</v>
      </c>
      <c r="M3565" t="s">
        <v>36</v>
      </c>
      <c r="N3565" t="s">
        <v>41</v>
      </c>
    </row>
    <row r="3566" spans="1:14" x14ac:dyDescent="0.3">
      <c r="A3566">
        <v>3565</v>
      </c>
      <c r="B3566" t="s">
        <v>14</v>
      </c>
      <c r="C3566" t="s">
        <v>190</v>
      </c>
      <c r="D3566" t="s">
        <v>191</v>
      </c>
      <c r="E3566" t="s">
        <v>228</v>
      </c>
      <c r="F3566" t="s">
        <v>27</v>
      </c>
      <c r="G3566">
        <v>178.16</v>
      </c>
      <c r="H3566">
        <v>4</v>
      </c>
      <c r="I3566">
        <v>0</v>
      </c>
      <c r="J3566" t="s">
        <v>28</v>
      </c>
      <c r="K3566" t="s">
        <v>66</v>
      </c>
      <c r="L3566" t="s">
        <v>21</v>
      </c>
      <c r="M3566" t="s">
        <v>22</v>
      </c>
      <c r="N3566" t="s">
        <v>41</v>
      </c>
    </row>
    <row r="3567" spans="1:14" x14ac:dyDescent="0.3">
      <c r="A3567">
        <v>3566</v>
      </c>
      <c r="B3567" t="s">
        <v>50</v>
      </c>
      <c r="C3567" t="s">
        <v>436</v>
      </c>
      <c r="D3567" t="s">
        <v>375</v>
      </c>
      <c r="E3567" t="s">
        <v>142</v>
      </c>
      <c r="F3567" t="s">
        <v>49</v>
      </c>
      <c r="G3567">
        <v>105.44</v>
      </c>
      <c r="H3567">
        <v>2</v>
      </c>
      <c r="I3567">
        <v>0</v>
      </c>
      <c r="J3567" t="s">
        <v>28</v>
      </c>
      <c r="K3567" t="s">
        <v>66</v>
      </c>
      <c r="L3567" t="s">
        <v>21</v>
      </c>
      <c r="M3567" t="s">
        <v>22</v>
      </c>
      <c r="N3567" t="s">
        <v>45</v>
      </c>
    </row>
    <row r="3568" spans="1:14" x14ac:dyDescent="0.3">
      <c r="A3568">
        <v>3567</v>
      </c>
      <c r="B3568" t="s">
        <v>14</v>
      </c>
      <c r="C3568" t="s">
        <v>288</v>
      </c>
      <c r="D3568" t="s">
        <v>113</v>
      </c>
      <c r="E3568" t="s">
        <v>132</v>
      </c>
      <c r="F3568" t="s">
        <v>49</v>
      </c>
      <c r="G3568">
        <v>68.900000000000006</v>
      </c>
      <c r="H3568">
        <v>1</v>
      </c>
      <c r="I3568">
        <v>0</v>
      </c>
      <c r="J3568" t="s">
        <v>55</v>
      </c>
      <c r="K3568" t="s">
        <v>29</v>
      </c>
      <c r="L3568" t="s">
        <v>70</v>
      </c>
      <c r="M3568" t="s">
        <v>36</v>
      </c>
      <c r="N3568" t="s">
        <v>41</v>
      </c>
    </row>
    <row r="3569" spans="1:14" x14ac:dyDescent="0.3">
      <c r="A3569">
        <v>3568</v>
      </c>
      <c r="B3569" t="s">
        <v>37</v>
      </c>
      <c r="C3569" t="s">
        <v>429</v>
      </c>
      <c r="D3569" t="s">
        <v>272</v>
      </c>
      <c r="E3569" t="s">
        <v>204</v>
      </c>
      <c r="F3569" t="s">
        <v>49</v>
      </c>
      <c r="G3569">
        <v>130.51</v>
      </c>
      <c r="H3569">
        <v>2</v>
      </c>
      <c r="I3569">
        <v>0</v>
      </c>
      <c r="J3569" t="s">
        <v>94</v>
      </c>
      <c r="K3569" t="s">
        <v>29</v>
      </c>
      <c r="L3569" t="s">
        <v>21</v>
      </c>
      <c r="M3569" t="s">
        <v>36</v>
      </c>
      <c r="N3569" t="s">
        <v>23</v>
      </c>
    </row>
    <row r="3570" spans="1:14" x14ac:dyDescent="0.3">
      <c r="A3570">
        <v>3569</v>
      </c>
      <c r="B3570" t="s">
        <v>31</v>
      </c>
      <c r="C3570" t="s">
        <v>278</v>
      </c>
      <c r="D3570" t="s">
        <v>158</v>
      </c>
      <c r="E3570" t="s">
        <v>150</v>
      </c>
      <c r="F3570" t="s">
        <v>49</v>
      </c>
      <c r="G3570">
        <v>109.73</v>
      </c>
      <c r="H3570">
        <v>1</v>
      </c>
      <c r="I3570">
        <v>0</v>
      </c>
      <c r="J3570" t="s">
        <v>28</v>
      </c>
      <c r="K3570" t="s">
        <v>99</v>
      </c>
      <c r="L3570" t="s">
        <v>60</v>
      </c>
      <c r="M3570" t="s">
        <v>36</v>
      </c>
      <c r="N3570" t="s">
        <v>23</v>
      </c>
    </row>
    <row r="3571" spans="1:14" x14ac:dyDescent="0.3">
      <c r="A3571">
        <v>3570</v>
      </c>
      <c r="B3571" t="s">
        <v>37</v>
      </c>
      <c r="C3571" t="s">
        <v>393</v>
      </c>
      <c r="D3571" t="s">
        <v>263</v>
      </c>
      <c r="E3571" t="s">
        <v>258</v>
      </c>
      <c r="F3571" t="s">
        <v>49</v>
      </c>
      <c r="G3571">
        <v>98.68</v>
      </c>
      <c r="H3571">
        <v>2</v>
      </c>
      <c r="I3571">
        <v>2</v>
      </c>
      <c r="J3571" t="s">
        <v>55</v>
      </c>
      <c r="K3571" t="s">
        <v>44</v>
      </c>
      <c r="L3571" t="s">
        <v>56</v>
      </c>
      <c r="M3571" t="s">
        <v>36</v>
      </c>
      <c r="N3571" t="s">
        <v>41</v>
      </c>
    </row>
    <row r="3572" spans="1:14" x14ac:dyDescent="0.3">
      <c r="A3572">
        <v>3571</v>
      </c>
      <c r="B3572" t="s">
        <v>50</v>
      </c>
      <c r="C3572" t="s">
        <v>373</v>
      </c>
      <c r="D3572" t="s">
        <v>26</v>
      </c>
      <c r="E3572" t="s">
        <v>443</v>
      </c>
      <c r="F3572" t="s">
        <v>18</v>
      </c>
      <c r="G3572">
        <v>301.77</v>
      </c>
      <c r="H3572">
        <v>3</v>
      </c>
      <c r="I3572">
        <v>2</v>
      </c>
      <c r="J3572" t="s">
        <v>28</v>
      </c>
      <c r="K3572" t="s">
        <v>29</v>
      </c>
      <c r="L3572" t="s">
        <v>21</v>
      </c>
      <c r="M3572" t="s">
        <v>36</v>
      </c>
      <c r="N3572" t="s">
        <v>41</v>
      </c>
    </row>
    <row r="3573" spans="1:14" x14ac:dyDescent="0.3">
      <c r="A3573">
        <v>3572</v>
      </c>
      <c r="B3573" t="s">
        <v>31</v>
      </c>
      <c r="C3573" t="s">
        <v>137</v>
      </c>
      <c r="D3573" t="s">
        <v>374</v>
      </c>
      <c r="E3573" t="s">
        <v>189</v>
      </c>
      <c r="F3573" t="s">
        <v>49</v>
      </c>
      <c r="G3573">
        <v>83.55</v>
      </c>
      <c r="H3573">
        <v>1</v>
      </c>
      <c r="I3573">
        <v>1</v>
      </c>
      <c r="J3573" t="s">
        <v>28</v>
      </c>
      <c r="K3573" t="s">
        <v>99</v>
      </c>
      <c r="L3573" t="s">
        <v>70</v>
      </c>
      <c r="M3573" t="s">
        <v>22</v>
      </c>
      <c r="N3573" t="s">
        <v>41</v>
      </c>
    </row>
    <row r="3574" spans="1:14" x14ac:dyDescent="0.3">
      <c r="A3574">
        <v>3573</v>
      </c>
      <c r="B3574" t="s">
        <v>14</v>
      </c>
      <c r="C3574" t="s">
        <v>224</v>
      </c>
      <c r="D3574" t="s">
        <v>72</v>
      </c>
      <c r="E3574" t="s">
        <v>323</v>
      </c>
      <c r="F3574" t="s">
        <v>49</v>
      </c>
      <c r="G3574">
        <v>112.87</v>
      </c>
      <c r="H3574">
        <v>1</v>
      </c>
      <c r="I3574">
        <v>1</v>
      </c>
      <c r="J3574" t="s">
        <v>28</v>
      </c>
      <c r="K3574" t="s">
        <v>29</v>
      </c>
      <c r="L3574" t="s">
        <v>21</v>
      </c>
      <c r="M3574" t="s">
        <v>36</v>
      </c>
      <c r="N3574" t="s">
        <v>41</v>
      </c>
    </row>
    <row r="3575" spans="1:14" x14ac:dyDescent="0.3">
      <c r="A3575">
        <v>3574</v>
      </c>
      <c r="B3575" t="s">
        <v>50</v>
      </c>
      <c r="C3575" t="s">
        <v>176</v>
      </c>
      <c r="D3575" t="s">
        <v>239</v>
      </c>
      <c r="E3575" t="s">
        <v>181</v>
      </c>
      <c r="F3575" t="s">
        <v>27</v>
      </c>
      <c r="G3575">
        <v>162.93</v>
      </c>
      <c r="H3575">
        <v>2</v>
      </c>
      <c r="I3575">
        <v>0</v>
      </c>
      <c r="J3575" t="s">
        <v>35</v>
      </c>
      <c r="K3575" t="s">
        <v>44</v>
      </c>
      <c r="L3575" t="s">
        <v>56</v>
      </c>
      <c r="M3575" t="s">
        <v>36</v>
      </c>
      <c r="N3575" t="s">
        <v>45</v>
      </c>
    </row>
    <row r="3576" spans="1:14" x14ac:dyDescent="0.3">
      <c r="A3576">
        <v>3575</v>
      </c>
      <c r="B3576" t="s">
        <v>31</v>
      </c>
      <c r="C3576" t="s">
        <v>158</v>
      </c>
      <c r="D3576" t="s">
        <v>281</v>
      </c>
      <c r="E3576" t="s">
        <v>300</v>
      </c>
      <c r="F3576" t="s">
        <v>49</v>
      </c>
      <c r="G3576">
        <v>85.54</v>
      </c>
      <c r="H3576">
        <v>2</v>
      </c>
      <c r="I3576">
        <v>0</v>
      </c>
      <c r="J3576" t="s">
        <v>94</v>
      </c>
      <c r="K3576" t="s">
        <v>66</v>
      </c>
      <c r="L3576" t="s">
        <v>21</v>
      </c>
      <c r="M3576" t="s">
        <v>36</v>
      </c>
      <c r="N3576" t="s">
        <v>41</v>
      </c>
    </row>
    <row r="3577" spans="1:14" x14ac:dyDescent="0.3">
      <c r="A3577">
        <v>3576</v>
      </c>
      <c r="B3577" t="s">
        <v>31</v>
      </c>
      <c r="C3577" t="s">
        <v>103</v>
      </c>
      <c r="D3577" t="s">
        <v>425</v>
      </c>
      <c r="E3577" t="s">
        <v>199</v>
      </c>
      <c r="F3577" t="s">
        <v>27</v>
      </c>
      <c r="G3577">
        <v>142.43</v>
      </c>
      <c r="H3577">
        <v>2</v>
      </c>
      <c r="I3577">
        <v>2</v>
      </c>
      <c r="J3577" t="s">
        <v>55</v>
      </c>
      <c r="K3577" t="s">
        <v>99</v>
      </c>
      <c r="L3577" t="s">
        <v>56</v>
      </c>
      <c r="M3577" t="s">
        <v>36</v>
      </c>
      <c r="N3577" t="s">
        <v>23</v>
      </c>
    </row>
    <row r="3578" spans="1:14" x14ac:dyDescent="0.3">
      <c r="A3578">
        <v>3577</v>
      </c>
      <c r="B3578" t="s">
        <v>14</v>
      </c>
      <c r="C3578" t="s">
        <v>342</v>
      </c>
      <c r="D3578" t="s">
        <v>33</v>
      </c>
      <c r="E3578" t="s">
        <v>189</v>
      </c>
      <c r="F3578" t="s">
        <v>54</v>
      </c>
      <c r="G3578">
        <v>425.24</v>
      </c>
      <c r="H3578">
        <v>2</v>
      </c>
      <c r="I3578">
        <v>3</v>
      </c>
      <c r="J3578" t="s">
        <v>19</v>
      </c>
      <c r="K3578" t="s">
        <v>29</v>
      </c>
      <c r="L3578" t="s">
        <v>21</v>
      </c>
      <c r="M3578" t="s">
        <v>36</v>
      </c>
      <c r="N3578" t="s">
        <v>23</v>
      </c>
    </row>
    <row r="3579" spans="1:14" x14ac:dyDescent="0.3">
      <c r="A3579">
        <v>3578</v>
      </c>
      <c r="B3579" t="s">
        <v>50</v>
      </c>
      <c r="C3579" t="s">
        <v>208</v>
      </c>
      <c r="D3579" t="s">
        <v>283</v>
      </c>
      <c r="E3579" t="s">
        <v>275</v>
      </c>
      <c r="F3579" t="s">
        <v>54</v>
      </c>
      <c r="G3579">
        <v>423.96</v>
      </c>
      <c r="H3579">
        <v>2</v>
      </c>
      <c r="I3579">
        <v>3</v>
      </c>
      <c r="J3579" t="s">
        <v>35</v>
      </c>
      <c r="K3579" t="s">
        <v>99</v>
      </c>
      <c r="L3579" t="s">
        <v>21</v>
      </c>
      <c r="M3579" t="s">
        <v>22</v>
      </c>
      <c r="N3579" t="s">
        <v>45</v>
      </c>
    </row>
    <row r="3580" spans="1:14" x14ac:dyDescent="0.3">
      <c r="A3580">
        <v>3579</v>
      </c>
      <c r="B3580" t="s">
        <v>37</v>
      </c>
      <c r="C3580" t="s">
        <v>247</v>
      </c>
      <c r="D3580" t="s">
        <v>110</v>
      </c>
      <c r="E3580" t="s">
        <v>481</v>
      </c>
      <c r="F3580" t="s">
        <v>54</v>
      </c>
      <c r="G3580">
        <v>346.47</v>
      </c>
      <c r="H3580">
        <v>1</v>
      </c>
      <c r="I3580">
        <v>2</v>
      </c>
      <c r="J3580" t="s">
        <v>28</v>
      </c>
      <c r="K3580" t="s">
        <v>66</v>
      </c>
      <c r="L3580" t="s">
        <v>21</v>
      </c>
      <c r="M3580" t="s">
        <v>22</v>
      </c>
      <c r="N3580" t="s">
        <v>23</v>
      </c>
    </row>
    <row r="3581" spans="1:14" x14ac:dyDescent="0.3">
      <c r="A3581">
        <v>3580</v>
      </c>
      <c r="B3581" t="s">
        <v>37</v>
      </c>
      <c r="C3581" t="s">
        <v>215</v>
      </c>
      <c r="D3581" t="s">
        <v>411</v>
      </c>
      <c r="E3581" t="s">
        <v>428</v>
      </c>
      <c r="F3581" t="s">
        <v>27</v>
      </c>
      <c r="G3581">
        <v>196.41</v>
      </c>
      <c r="H3581">
        <v>4</v>
      </c>
      <c r="I3581">
        <v>1</v>
      </c>
      <c r="J3581" t="s">
        <v>28</v>
      </c>
      <c r="K3581" t="s">
        <v>44</v>
      </c>
      <c r="L3581" t="s">
        <v>21</v>
      </c>
      <c r="M3581" t="s">
        <v>36</v>
      </c>
      <c r="N3581" t="s">
        <v>41</v>
      </c>
    </row>
    <row r="3582" spans="1:14" x14ac:dyDescent="0.3">
      <c r="A3582">
        <v>3581</v>
      </c>
      <c r="B3582" t="s">
        <v>14</v>
      </c>
      <c r="C3582" t="s">
        <v>65</v>
      </c>
      <c r="D3582" t="s">
        <v>353</v>
      </c>
      <c r="E3582" t="s">
        <v>151</v>
      </c>
      <c r="F3582" t="s">
        <v>18</v>
      </c>
      <c r="G3582">
        <v>223.81</v>
      </c>
      <c r="H3582">
        <v>2</v>
      </c>
      <c r="I3582">
        <v>0</v>
      </c>
      <c r="J3582" t="s">
        <v>28</v>
      </c>
      <c r="K3582" t="s">
        <v>99</v>
      </c>
      <c r="L3582" t="s">
        <v>21</v>
      </c>
      <c r="M3582" t="s">
        <v>36</v>
      </c>
      <c r="N3582" t="s">
        <v>41</v>
      </c>
    </row>
    <row r="3583" spans="1:14" x14ac:dyDescent="0.3">
      <c r="A3583">
        <v>3582</v>
      </c>
      <c r="B3583" t="s">
        <v>37</v>
      </c>
      <c r="C3583" t="s">
        <v>227</v>
      </c>
      <c r="D3583" t="s">
        <v>313</v>
      </c>
      <c r="E3583" t="s">
        <v>454</v>
      </c>
      <c r="F3583" t="s">
        <v>49</v>
      </c>
      <c r="G3583">
        <v>84.89</v>
      </c>
      <c r="H3583">
        <v>2</v>
      </c>
      <c r="I3583">
        <v>0</v>
      </c>
      <c r="J3583" t="s">
        <v>28</v>
      </c>
      <c r="K3583" t="s">
        <v>66</v>
      </c>
      <c r="L3583" t="s">
        <v>60</v>
      </c>
      <c r="M3583" t="s">
        <v>36</v>
      </c>
      <c r="N3583" t="s">
        <v>23</v>
      </c>
    </row>
    <row r="3584" spans="1:14" x14ac:dyDescent="0.3">
      <c r="A3584">
        <v>3583</v>
      </c>
      <c r="B3584" t="s">
        <v>37</v>
      </c>
      <c r="C3584" t="s">
        <v>25</v>
      </c>
      <c r="D3584" t="s">
        <v>354</v>
      </c>
      <c r="E3584" t="s">
        <v>395</v>
      </c>
      <c r="F3584" t="s">
        <v>49</v>
      </c>
      <c r="G3584">
        <v>148.27000000000001</v>
      </c>
      <c r="H3584">
        <v>1</v>
      </c>
      <c r="I3584">
        <v>0</v>
      </c>
      <c r="J3584" t="s">
        <v>28</v>
      </c>
      <c r="K3584" t="s">
        <v>20</v>
      </c>
      <c r="L3584" t="s">
        <v>21</v>
      </c>
      <c r="M3584" t="s">
        <v>36</v>
      </c>
      <c r="N3584" t="s">
        <v>41</v>
      </c>
    </row>
    <row r="3585" spans="1:14" x14ac:dyDescent="0.3">
      <c r="A3585">
        <v>3584</v>
      </c>
      <c r="B3585" t="s">
        <v>14</v>
      </c>
      <c r="C3585" t="s">
        <v>205</v>
      </c>
      <c r="D3585" t="s">
        <v>437</v>
      </c>
      <c r="E3585" t="s">
        <v>331</v>
      </c>
      <c r="F3585" t="s">
        <v>27</v>
      </c>
      <c r="G3585">
        <v>122.64</v>
      </c>
      <c r="H3585">
        <v>3</v>
      </c>
      <c r="I3585">
        <v>1</v>
      </c>
      <c r="J3585" t="s">
        <v>94</v>
      </c>
      <c r="K3585" t="s">
        <v>99</v>
      </c>
      <c r="L3585" t="s">
        <v>21</v>
      </c>
      <c r="M3585" t="s">
        <v>36</v>
      </c>
      <c r="N3585" t="s">
        <v>23</v>
      </c>
    </row>
    <row r="3586" spans="1:14" x14ac:dyDescent="0.3">
      <c r="A3586">
        <v>3585</v>
      </c>
      <c r="B3586" t="s">
        <v>50</v>
      </c>
      <c r="C3586" t="s">
        <v>34</v>
      </c>
      <c r="D3586" t="s">
        <v>200</v>
      </c>
      <c r="E3586" t="s">
        <v>306</v>
      </c>
      <c r="F3586" t="s">
        <v>54</v>
      </c>
      <c r="G3586">
        <v>442.67</v>
      </c>
      <c r="H3586">
        <v>3</v>
      </c>
      <c r="I3586">
        <v>1</v>
      </c>
      <c r="J3586" t="s">
        <v>35</v>
      </c>
      <c r="K3586" t="s">
        <v>29</v>
      </c>
      <c r="L3586" t="s">
        <v>60</v>
      </c>
      <c r="M3586" t="s">
        <v>36</v>
      </c>
      <c r="N3586" t="s">
        <v>45</v>
      </c>
    </row>
    <row r="3587" spans="1:14" x14ac:dyDescent="0.3">
      <c r="A3587">
        <v>3586</v>
      </c>
      <c r="B3587" t="s">
        <v>14</v>
      </c>
      <c r="C3587" t="s">
        <v>436</v>
      </c>
      <c r="D3587" t="s">
        <v>246</v>
      </c>
      <c r="E3587" t="s">
        <v>442</v>
      </c>
      <c r="F3587" t="s">
        <v>49</v>
      </c>
      <c r="G3587">
        <v>117.1</v>
      </c>
      <c r="H3587">
        <v>2</v>
      </c>
      <c r="I3587">
        <v>0</v>
      </c>
      <c r="J3587" t="s">
        <v>28</v>
      </c>
      <c r="K3587" t="s">
        <v>99</v>
      </c>
      <c r="L3587" t="s">
        <v>21</v>
      </c>
      <c r="M3587" t="s">
        <v>36</v>
      </c>
      <c r="N3587" t="s">
        <v>41</v>
      </c>
    </row>
    <row r="3588" spans="1:14" x14ac:dyDescent="0.3">
      <c r="A3588">
        <v>3587</v>
      </c>
      <c r="B3588" t="s">
        <v>50</v>
      </c>
      <c r="C3588" t="s">
        <v>192</v>
      </c>
      <c r="D3588" t="s">
        <v>298</v>
      </c>
      <c r="E3588" t="s">
        <v>163</v>
      </c>
      <c r="F3588" t="s">
        <v>18</v>
      </c>
      <c r="G3588">
        <v>266.29000000000002</v>
      </c>
      <c r="H3588">
        <v>1</v>
      </c>
      <c r="I3588">
        <v>0</v>
      </c>
      <c r="J3588" t="s">
        <v>94</v>
      </c>
      <c r="K3588" t="s">
        <v>66</v>
      </c>
      <c r="L3588" t="s">
        <v>60</v>
      </c>
      <c r="M3588" t="s">
        <v>36</v>
      </c>
      <c r="N3588" t="s">
        <v>23</v>
      </c>
    </row>
    <row r="3589" spans="1:14" x14ac:dyDescent="0.3">
      <c r="A3589">
        <v>3588</v>
      </c>
      <c r="B3589" t="s">
        <v>50</v>
      </c>
      <c r="C3589" t="s">
        <v>86</v>
      </c>
      <c r="D3589" t="s">
        <v>320</v>
      </c>
      <c r="E3589" t="s">
        <v>105</v>
      </c>
      <c r="F3589" t="s">
        <v>27</v>
      </c>
      <c r="G3589">
        <v>186.33</v>
      </c>
      <c r="H3589">
        <v>1</v>
      </c>
      <c r="I3589">
        <v>0</v>
      </c>
      <c r="J3589" t="s">
        <v>35</v>
      </c>
      <c r="K3589" t="s">
        <v>66</v>
      </c>
      <c r="L3589" t="s">
        <v>56</v>
      </c>
      <c r="M3589" t="s">
        <v>36</v>
      </c>
      <c r="N3589" t="s">
        <v>23</v>
      </c>
    </row>
    <row r="3590" spans="1:14" x14ac:dyDescent="0.3">
      <c r="A3590">
        <v>3589</v>
      </c>
      <c r="B3590" t="s">
        <v>14</v>
      </c>
      <c r="C3590" t="s">
        <v>119</v>
      </c>
      <c r="D3590" t="s">
        <v>319</v>
      </c>
      <c r="E3590" t="s">
        <v>429</v>
      </c>
      <c r="F3590" t="s">
        <v>27</v>
      </c>
      <c r="G3590">
        <v>133.47999999999999</v>
      </c>
      <c r="H3590">
        <v>3</v>
      </c>
      <c r="I3590">
        <v>0</v>
      </c>
      <c r="J3590" t="s">
        <v>94</v>
      </c>
      <c r="K3590" t="s">
        <v>29</v>
      </c>
      <c r="L3590" t="s">
        <v>21</v>
      </c>
      <c r="M3590" t="s">
        <v>22</v>
      </c>
      <c r="N3590" t="s">
        <v>23</v>
      </c>
    </row>
    <row r="3591" spans="1:14" x14ac:dyDescent="0.3">
      <c r="A3591">
        <v>3590</v>
      </c>
      <c r="B3591" t="s">
        <v>37</v>
      </c>
      <c r="C3591" t="s">
        <v>135</v>
      </c>
      <c r="D3591" t="s">
        <v>460</v>
      </c>
      <c r="E3591" t="s">
        <v>209</v>
      </c>
      <c r="F3591" t="s">
        <v>27</v>
      </c>
      <c r="G3591">
        <v>189.66</v>
      </c>
      <c r="H3591">
        <v>2</v>
      </c>
      <c r="I3591">
        <v>1</v>
      </c>
      <c r="J3591" t="s">
        <v>35</v>
      </c>
      <c r="K3591" t="s">
        <v>29</v>
      </c>
      <c r="L3591" t="s">
        <v>60</v>
      </c>
      <c r="M3591" t="s">
        <v>22</v>
      </c>
      <c r="N3591" t="s">
        <v>41</v>
      </c>
    </row>
    <row r="3592" spans="1:14" x14ac:dyDescent="0.3">
      <c r="A3592">
        <v>3591</v>
      </c>
      <c r="B3592" t="s">
        <v>31</v>
      </c>
      <c r="C3592" t="s">
        <v>144</v>
      </c>
      <c r="D3592" t="s">
        <v>424</v>
      </c>
      <c r="E3592" t="s">
        <v>336</v>
      </c>
      <c r="F3592" t="s">
        <v>49</v>
      </c>
      <c r="G3592">
        <v>65.53</v>
      </c>
      <c r="H3592">
        <v>2</v>
      </c>
      <c r="I3592">
        <v>2</v>
      </c>
      <c r="J3592" t="s">
        <v>35</v>
      </c>
      <c r="K3592" t="s">
        <v>20</v>
      </c>
      <c r="L3592" t="s">
        <v>60</v>
      </c>
      <c r="M3592" t="s">
        <v>22</v>
      </c>
      <c r="N3592" t="s">
        <v>23</v>
      </c>
    </row>
    <row r="3593" spans="1:14" x14ac:dyDescent="0.3">
      <c r="A3593">
        <v>3592</v>
      </c>
      <c r="B3593" t="s">
        <v>31</v>
      </c>
      <c r="C3593" t="s">
        <v>86</v>
      </c>
      <c r="D3593" t="s">
        <v>320</v>
      </c>
      <c r="E3593" t="s">
        <v>138</v>
      </c>
      <c r="F3593" t="s">
        <v>27</v>
      </c>
      <c r="G3593">
        <v>167.07</v>
      </c>
      <c r="H3593">
        <v>3</v>
      </c>
      <c r="I3593">
        <v>0</v>
      </c>
      <c r="J3593" t="s">
        <v>55</v>
      </c>
      <c r="K3593" t="s">
        <v>44</v>
      </c>
      <c r="L3593" t="s">
        <v>21</v>
      </c>
      <c r="M3593" t="s">
        <v>36</v>
      </c>
      <c r="N3593" t="s">
        <v>45</v>
      </c>
    </row>
    <row r="3594" spans="1:14" x14ac:dyDescent="0.3">
      <c r="A3594">
        <v>3593</v>
      </c>
      <c r="B3594" t="s">
        <v>14</v>
      </c>
      <c r="C3594" t="s">
        <v>116</v>
      </c>
      <c r="D3594" t="s">
        <v>117</v>
      </c>
      <c r="E3594" t="s">
        <v>118</v>
      </c>
      <c r="F3594" t="s">
        <v>18</v>
      </c>
      <c r="G3594">
        <v>151</v>
      </c>
      <c r="H3594">
        <v>2</v>
      </c>
      <c r="I3594">
        <v>0</v>
      </c>
      <c r="J3594" t="s">
        <v>19</v>
      </c>
      <c r="K3594" t="s">
        <v>29</v>
      </c>
      <c r="L3594" t="s">
        <v>21</v>
      </c>
      <c r="M3594" t="s">
        <v>22</v>
      </c>
      <c r="N3594" t="s">
        <v>23</v>
      </c>
    </row>
    <row r="3595" spans="1:14" x14ac:dyDescent="0.3">
      <c r="A3595">
        <v>3594</v>
      </c>
      <c r="B3595" t="s">
        <v>50</v>
      </c>
      <c r="C3595" t="s">
        <v>151</v>
      </c>
      <c r="D3595" t="s">
        <v>91</v>
      </c>
      <c r="E3595" t="s">
        <v>124</v>
      </c>
      <c r="F3595" t="s">
        <v>27</v>
      </c>
      <c r="G3595">
        <v>221.98</v>
      </c>
      <c r="H3595">
        <v>1</v>
      </c>
      <c r="I3595">
        <v>0</v>
      </c>
      <c r="J3595" t="s">
        <v>94</v>
      </c>
      <c r="K3595" t="s">
        <v>29</v>
      </c>
      <c r="L3595" t="s">
        <v>56</v>
      </c>
      <c r="M3595" t="s">
        <v>22</v>
      </c>
      <c r="N3595" t="s">
        <v>23</v>
      </c>
    </row>
    <row r="3596" spans="1:14" x14ac:dyDescent="0.3">
      <c r="A3596">
        <v>3595</v>
      </c>
      <c r="B3596" t="s">
        <v>37</v>
      </c>
      <c r="C3596" t="s">
        <v>159</v>
      </c>
      <c r="D3596" t="s">
        <v>200</v>
      </c>
      <c r="E3596" t="s">
        <v>43</v>
      </c>
      <c r="F3596" t="s">
        <v>49</v>
      </c>
      <c r="G3596">
        <v>81.08</v>
      </c>
      <c r="H3596">
        <v>1</v>
      </c>
      <c r="I3596">
        <v>0</v>
      </c>
      <c r="J3596" t="s">
        <v>28</v>
      </c>
      <c r="K3596" t="s">
        <v>20</v>
      </c>
      <c r="L3596" t="s">
        <v>21</v>
      </c>
      <c r="M3596" t="s">
        <v>36</v>
      </c>
      <c r="N3596" t="s">
        <v>41</v>
      </c>
    </row>
    <row r="3597" spans="1:14" x14ac:dyDescent="0.3">
      <c r="A3597">
        <v>3596</v>
      </c>
      <c r="B3597" t="s">
        <v>31</v>
      </c>
      <c r="C3597" t="s">
        <v>441</v>
      </c>
      <c r="D3597" t="s">
        <v>416</v>
      </c>
      <c r="E3597" t="s">
        <v>309</v>
      </c>
      <c r="F3597" t="s">
        <v>18</v>
      </c>
      <c r="G3597">
        <v>171.88</v>
      </c>
      <c r="H3597">
        <v>4</v>
      </c>
      <c r="I3597">
        <v>1</v>
      </c>
      <c r="J3597" t="s">
        <v>19</v>
      </c>
      <c r="K3597" t="s">
        <v>20</v>
      </c>
      <c r="L3597" t="s">
        <v>21</v>
      </c>
      <c r="M3597" t="s">
        <v>36</v>
      </c>
      <c r="N3597" t="s">
        <v>23</v>
      </c>
    </row>
    <row r="3598" spans="1:14" x14ac:dyDescent="0.3">
      <c r="A3598">
        <v>3597</v>
      </c>
      <c r="B3598" t="s">
        <v>50</v>
      </c>
      <c r="C3598" t="s">
        <v>373</v>
      </c>
      <c r="D3598" t="s">
        <v>141</v>
      </c>
      <c r="E3598" t="s">
        <v>303</v>
      </c>
      <c r="F3598" t="s">
        <v>27</v>
      </c>
      <c r="G3598">
        <v>130.29</v>
      </c>
      <c r="H3598">
        <v>4</v>
      </c>
      <c r="I3598">
        <v>0</v>
      </c>
      <c r="J3598" t="s">
        <v>94</v>
      </c>
      <c r="K3598" t="s">
        <v>44</v>
      </c>
      <c r="L3598" t="s">
        <v>21</v>
      </c>
      <c r="M3598" t="s">
        <v>36</v>
      </c>
      <c r="N3598" t="s">
        <v>41</v>
      </c>
    </row>
    <row r="3599" spans="1:14" x14ac:dyDescent="0.3">
      <c r="A3599">
        <v>3598</v>
      </c>
      <c r="B3599" t="s">
        <v>50</v>
      </c>
      <c r="C3599" t="s">
        <v>326</v>
      </c>
      <c r="D3599" t="s">
        <v>53</v>
      </c>
      <c r="E3599" t="s">
        <v>307</v>
      </c>
      <c r="F3599" t="s">
        <v>49</v>
      </c>
      <c r="G3599">
        <v>135.24</v>
      </c>
      <c r="H3599">
        <v>2</v>
      </c>
      <c r="I3599">
        <v>0</v>
      </c>
      <c r="J3599" t="s">
        <v>55</v>
      </c>
      <c r="K3599" t="s">
        <v>29</v>
      </c>
      <c r="L3599" t="s">
        <v>60</v>
      </c>
      <c r="M3599" t="s">
        <v>36</v>
      </c>
      <c r="N3599" t="s">
        <v>23</v>
      </c>
    </row>
    <row r="3600" spans="1:14" x14ac:dyDescent="0.3">
      <c r="A3600">
        <v>3599</v>
      </c>
      <c r="B3600" t="s">
        <v>14</v>
      </c>
      <c r="C3600" t="s">
        <v>220</v>
      </c>
      <c r="D3600" t="s">
        <v>341</v>
      </c>
      <c r="E3600" t="s">
        <v>280</v>
      </c>
      <c r="F3600" t="s">
        <v>49</v>
      </c>
      <c r="G3600">
        <v>73.7</v>
      </c>
      <c r="H3600">
        <v>1</v>
      </c>
      <c r="I3600">
        <v>0</v>
      </c>
      <c r="J3600" t="s">
        <v>19</v>
      </c>
      <c r="K3600" t="s">
        <v>44</v>
      </c>
      <c r="L3600" t="s">
        <v>21</v>
      </c>
      <c r="M3600" t="s">
        <v>36</v>
      </c>
      <c r="N3600" t="s">
        <v>41</v>
      </c>
    </row>
    <row r="3601" spans="1:14" x14ac:dyDescent="0.3">
      <c r="A3601">
        <v>3600</v>
      </c>
      <c r="B3601" t="s">
        <v>50</v>
      </c>
      <c r="C3601" t="s">
        <v>62</v>
      </c>
      <c r="D3601" t="s">
        <v>157</v>
      </c>
      <c r="E3601" t="s">
        <v>395</v>
      </c>
      <c r="F3601" t="s">
        <v>49</v>
      </c>
      <c r="G3601">
        <v>157.22</v>
      </c>
      <c r="H3601">
        <v>2</v>
      </c>
      <c r="I3601">
        <v>0</v>
      </c>
      <c r="J3601" t="s">
        <v>35</v>
      </c>
      <c r="K3601" t="s">
        <v>29</v>
      </c>
      <c r="L3601" t="s">
        <v>21</v>
      </c>
      <c r="M3601" t="s">
        <v>36</v>
      </c>
      <c r="N3601" t="s">
        <v>41</v>
      </c>
    </row>
    <row r="3602" spans="1:14" x14ac:dyDescent="0.3">
      <c r="A3602">
        <v>3601</v>
      </c>
      <c r="B3602" t="s">
        <v>14</v>
      </c>
      <c r="C3602" t="s">
        <v>68</v>
      </c>
      <c r="D3602" t="s">
        <v>447</v>
      </c>
      <c r="E3602" t="s">
        <v>444</v>
      </c>
      <c r="F3602" t="s">
        <v>27</v>
      </c>
      <c r="G3602">
        <v>187.74</v>
      </c>
      <c r="H3602">
        <v>1</v>
      </c>
      <c r="I3602">
        <v>1</v>
      </c>
      <c r="J3602" t="s">
        <v>28</v>
      </c>
      <c r="K3602" t="s">
        <v>44</v>
      </c>
      <c r="L3602" t="s">
        <v>60</v>
      </c>
      <c r="M3602" t="s">
        <v>22</v>
      </c>
      <c r="N3602" t="s">
        <v>95</v>
      </c>
    </row>
    <row r="3603" spans="1:14" x14ac:dyDescent="0.3">
      <c r="A3603">
        <v>3602</v>
      </c>
      <c r="B3603" t="s">
        <v>14</v>
      </c>
      <c r="C3603" t="s">
        <v>425</v>
      </c>
      <c r="D3603" t="s">
        <v>342</v>
      </c>
      <c r="E3603" t="s">
        <v>362</v>
      </c>
      <c r="F3603" t="s">
        <v>54</v>
      </c>
      <c r="G3603">
        <v>463.71</v>
      </c>
      <c r="H3603">
        <v>1</v>
      </c>
      <c r="I3603">
        <v>2</v>
      </c>
      <c r="J3603" t="s">
        <v>35</v>
      </c>
      <c r="K3603" t="s">
        <v>66</v>
      </c>
      <c r="L3603" t="s">
        <v>21</v>
      </c>
      <c r="M3603" t="s">
        <v>36</v>
      </c>
      <c r="N3603" t="s">
        <v>41</v>
      </c>
    </row>
    <row r="3604" spans="1:14" x14ac:dyDescent="0.3">
      <c r="A3604">
        <v>3603</v>
      </c>
      <c r="B3604" t="s">
        <v>37</v>
      </c>
      <c r="C3604" t="s">
        <v>375</v>
      </c>
      <c r="D3604" t="s">
        <v>267</v>
      </c>
      <c r="E3604" t="s">
        <v>63</v>
      </c>
      <c r="F3604" t="s">
        <v>54</v>
      </c>
      <c r="G3604">
        <v>406.4</v>
      </c>
      <c r="H3604">
        <v>2</v>
      </c>
      <c r="I3604">
        <v>1</v>
      </c>
      <c r="J3604" t="s">
        <v>19</v>
      </c>
      <c r="K3604" t="s">
        <v>44</v>
      </c>
      <c r="L3604" t="s">
        <v>56</v>
      </c>
      <c r="M3604" t="s">
        <v>36</v>
      </c>
      <c r="N3604" t="s">
        <v>23</v>
      </c>
    </row>
    <row r="3605" spans="1:14" x14ac:dyDescent="0.3">
      <c r="A3605">
        <v>3604</v>
      </c>
      <c r="B3605" t="s">
        <v>37</v>
      </c>
      <c r="C3605" t="s">
        <v>351</v>
      </c>
      <c r="D3605" t="s">
        <v>362</v>
      </c>
      <c r="E3605" t="s">
        <v>53</v>
      </c>
      <c r="F3605" t="s">
        <v>54</v>
      </c>
      <c r="G3605">
        <v>299.51</v>
      </c>
      <c r="H3605">
        <v>2</v>
      </c>
      <c r="I3605">
        <v>0</v>
      </c>
      <c r="J3605" t="s">
        <v>35</v>
      </c>
      <c r="K3605" t="s">
        <v>44</v>
      </c>
      <c r="L3605" t="s">
        <v>56</v>
      </c>
      <c r="M3605" t="s">
        <v>36</v>
      </c>
      <c r="N3605" t="s">
        <v>23</v>
      </c>
    </row>
    <row r="3606" spans="1:14" x14ac:dyDescent="0.3">
      <c r="A3606">
        <v>3605</v>
      </c>
      <c r="B3606" t="s">
        <v>37</v>
      </c>
      <c r="C3606" t="s">
        <v>358</v>
      </c>
      <c r="D3606" t="s">
        <v>169</v>
      </c>
      <c r="E3606" t="s">
        <v>167</v>
      </c>
      <c r="F3606" t="s">
        <v>18</v>
      </c>
      <c r="G3606">
        <v>196.1</v>
      </c>
      <c r="H3606">
        <v>1</v>
      </c>
      <c r="I3606">
        <v>0</v>
      </c>
      <c r="J3606" t="s">
        <v>28</v>
      </c>
      <c r="K3606" t="s">
        <v>99</v>
      </c>
      <c r="L3606" t="s">
        <v>21</v>
      </c>
      <c r="M3606" t="s">
        <v>36</v>
      </c>
      <c r="N3606" t="s">
        <v>23</v>
      </c>
    </row>
    <row r="3607" spans="1:14" x14ac:dyDescent="0.3">
      <c r="A3607">
        <v>3606</v>
      </c>
      <c r="B3607" t="s">
        <v>31</v>
      </c>
      <c r="C3607" t="s">
        <v>284</v>
      </c>
      <c r="D3607" t="s">
        <v>150</v>
      </c>
      <c r="E3607" t="s">
        <v>273</v>
      </c>
      <c r="F3607" t="s">
        <v>18</v>
      </c>
      <c r="G3607">
        <v>147.99</v>
      </c>
      <c r="H3607">
        <v>2</v>
      </c>
      <c r="I3607">
        <v>0</v>
      </c>
      <c r="J3607" t="s">
        <v>19</v>
      </c>
      <c r="K3607" t="s">
        <v>99</v>
      </c>
      <c r="L3607" t="s">
        <v>21</v>
      </c>
      <c r="M3607" t="s">
        <v>36</v>
      </c>
      <c r="N3607" t="s">
        <v>41</v>
      </c>
    </row>
    <row r="3608" spans="1:14" x14ac:dyDescent="0.3">
      <c r="A3608">
        <v>3607</v>
      </c>
      <c r="B3608" t="s">
        <v>14</v>
      </c>
      <c r="C3608" t="s">
        <v>193</v>
      </c>
      <c r="D3608" t="s">
        <v>393</v>
      </c>
      <c r="E3608" t="s">
        <v>337</v>
      </c>
      <c r="F3608" t="s">
        <v>27</v>
      </c>
      <c r="G3608">
        <v>131.34</v>
      </c>
      <c r="H3608">
        <v>3</v>
      </c>
      <c r="I3608">
        <v>2</v>
      </c>
      <c r="J3608" t="s">
        <v>94</v>
      </c>
      <c r="K3608" t="s">
        <v>44</v>
      </c>
      <c r="L3608" t="s">
        <v>21</v>
      </c>
      <c r="M3608" t="s">
        <v>22</v>
      </c>
      <c r="N3608" t="s">
        <v>41</v>
      </c>
    </row>
    <row r="3609" spans="1:14" x14ac:dyDescent="0.3">
      <c r="A3609">
        <v>3608</v>
      </c>
      <c r="B3609" t="s">
        <v>31</v>
      </c>
      <c r="C3609" t="s">
        <v>401</v>
      </c>
      <c r="D3609" t="s">
        <v>172</v>
      </c>
      <c r="E3609" t="s">
        <v>258</v>
      </c>
      <c r="F3609" t="s">
        <v>27</v>
      </c>
      <c r="G3609">
        <v>160.72</v>
      </c>
      <c r="H3609">
        <v>1</v>
      </c>
      <c r="I3609">
        <v>0</v>
      </c>
      <c r="J3609" t="s">
        <v>35</v>
      </c>
      <c r="K3609" t="s">
        <v>44</v>
      </c>
      <c r="L3609" t="s">
        <v>21</v>
      </c>
      <c r="M3609" t="s">
        <v>36</v>
      </c>
      <c r="N3609" t="s">
        <v>95</v>
      </c>
    </row>
    <row r="3610" spans="1:14" x14ac:dyDescent="0.3">
      <c r="A3610">
        <v>3609</v>
      </c>
      <c r="B3610" t="s">
        <v>31</v>
      </c>
      <c r="C3610" t="s">
        <v>282</v>
      </c>
      <c r="D3610" t="s">
        <v>256</v>
      </c>
      <c r="E3610" t="s">
        <v>141</v>
      </c>
      <c r="F3610" t="s">
        <v>18</v>
      </c>
      <c r="G3610">
        <v>243.78</v>
      </c>
      <c r="H3610">
        <v>1</v>
      </c>
      <c r="I3610">
        <v>0</v>
      </c>
      <c r="J3610" t="s">
        <v>28</v>
      </c>
      <c r="K3610" t="s">
        <v>44</v>
      </c>
      <c r="L3610" t="s">
        <v>56</v>
      </c>
      <c r="M3610" t="s">
        <v>36</v>
      </c>
      <c r="N3610" t="s">
        <v>41</v>
      </c>
    </row>
    <row r="3611" spans="1:14" x14ac:dyDescent="0.3">
      <c r="A3611">
        <v>3610</v>
      </c>
      <c r="B3611" t="s">
        <v>31</v>
      </c>
      <c r="C3611" t="s">
        <v>198</v>
      </c>
      <c r="D3611" t="s">
        <v>364</v>
      </c>
      <c r="E3611" t="s">
        <v>282</v>
      </c>
      <c r="F3611" t="s">
        <v>49</v>
      </c>
      <c r="G3611">
        <v>78.05</v>
      </c>
      <c r="H3611">
        <v>1</v>
      </c>
      <c r="I3611">
        <v>0</v>
      </c>
      <c r="J3611" t="s">
        <v>28</v>
      </c>
      <c r="K3611" t="s">
        <v>20</v>
      </c>
      <c r="L3611" t="s">
        <v>21</v>
      </c>
      <c r="M3611" t="s">
        <v>36</v>
      </c>
      <c r="N3611" t="s">
        <v>23</v>
      </c>
    </row>
    <row r="3612" spans="1:14" x14ac:dyDescent="0.3">
      <c r="A3612">
        <v>3611</v>
      </c>
      <c r="B3612" t="s">
        <v>50</v>
      </c>
      <c r="C3612" t="s">
        <v>214</v>
      </c>
      <c r="D3612" t="s">
        <v>76</v>
      </c>
      <c r="E3612" t="s">
        <v>16</v>
      </c>
      <c r="F3612" t="s">
        <v>49</v>
      </c>
      <c r="G3612">
        <v>160.58000000000001</v>
      </c>
      <c r="H3612">
        <v>2</v>
      </c>
      <c r="I3612">
        <v>0</v>
      </c>
      <c r="J3612" t="s">
        <v>35</v>
      </c>
      <c r="K3612" t="s">
        <v>99</v>
      </c>
      <c r="L3612" t="s">
        <v>21</v>
      </c>
      <c r="M3612" t="s">
        <v>22</v>
      </c>
      <c r="N3612" t="s">
        <v>41</v>
      </c>
    </row>
    <row r="3613" spans="1:14" x14ac:dyDescent="0.3">
      <c r="A3613">
        <v>3612</v>
      </c>
      <c r="B3613" t="s">
        <v>50</v>
      </c>
      <c r="C3613" t="s">
        <v>247</v>
      </c>
      <c r="D3613" t="s">
        <v>48</v>
      </c>
      <c r="E3613" t="s">
        <v>480</v>
      </c>
      <c r="F3613" t="s">
        <v>18</v>
      </c>
      <c r="G3613">
        <v>331.03</v>
      </c>
      <c r="H3613">
        <v>4</v>
      </c>
      <c r="I3613">
        <v>1</v>
      </c>
      <c r="J3613" t="s">
        <v>35</v>
      </c>
      <c r="K3613" t="s">
        <v>29</v>
      </c>
      <c r="L3613" t="s">
        <v>60</v>
      </c>
      <c r="M3613" t="s">
        <v>22</v>
      </c>
      <c r="N3613" t="s">
        <v>41</v>
      </c>
    </row>
    <row r="3614" spans="1:14" x14ac:dyDescent="0.3">
      <c r="A3614">
        <v>3613</v>
      </c>
      <c r="B3614" t="s">
        <v>50</v>
      </c>
      <c r="C3614" t="s">
        <v>307</v>
      </c>
      <c r="D3614" t="s">
        <v>247</v>
      </c>
      <c r="E3614" t="s">
        <v>213</v>
      </c>
      <c r="F3614" t="s">
        <v>27</v>
      </c>
      <c r="G3614">
        <v>209.27</v>
      </c>
      <c r="H3614">
        <v>1</v>
      </c>
      <c r="I3614">
        <v>0</v>
      </c>
      <c r="J3614" t="s">
        <v>35</v>
      </c>
      <c r="K3614" t="s">
        <v>20</v>
      </c>
      <c r="L3614" t="s">
        <v>21</v>
      </c>
      <c r="M3614" t="s">
        <v>36</v>
      </c>
      <c r="N3614" t="s">
        <v>41</v>
      </c>
    </row>
    <row r="3615" spans="1:14" x14ac:dyDescent="0.3">
      <c r="A3615">
        <v>3614</v>
      </c>
      <c r="B3615" t="s">
        <v>37</v>
      </c>
      <c r="C3615" t="s">
        <v>342</v>
      </c>
      <c r="D3615" t="s">
        <v>138</v>
      </c>
      <c r="E3615" t="s">
        <v>104</v>
      </c>
      <c r="F3615" t="s">
        <v>54</v>
      </c>
      <c r="G3615">
        <v>384.29</v>
      </c>
      <c r="H3615">
        <v>3</v>
      </c>
      <c r="I3615">
        <v>0</v>
      </c>
      <c r="J3615" t="s">
        <v>55</v>
      </c>
      <c r="K3615" t="s">
        <v>44</v>
      </c>
      <c r="L3615" t="s">
        <v>56</v>
      </c>
      <c r="M3615" t="s">
        <v>22</v>
      </c>
      <c r="N3615" t="s">
        <v>41</v>
      </c>
    </row>
    <row r="3616" spans="1:14" x14ac:dyDescent="0.3">
      <c r="A3616">
        <v>3615</v>
      </c>
      <c r="B3616" t="s">
        <v>14</v>
      </c>
      <c r="C3616" t="s">
        <v>374</v>
      </c>
      <c r="D3616" t="s">
        <v>335</v>
      </c>
      <c r="E3616" t="s">
        <v>122</v>
      </c>
      <c r="F3616" t="s">
        <v>49</v>
      </c>
      <c r="G3616">
        <v>68.900000000000006</v>
      </c>
      <c r="H3616">
        <v>1</v>
      </c>
      <c r="I3616">
        <v>3</v>
      </c>
      <c r="J3616" t="s">
        <v>35</v>
      </c>
      <c r="K3616" t="s">
        <v>66</v>
      </c>
      <c r="L3616" t="s">
        <v>21</v>
      </c>
      <c r="M3616" t="s">
        <v>22</v>
      </c>
      <c r="N3616" t="s">
        <v>23</v>
      </c>
    </row>
    <row r="3617" spans="1:14" x14ac:dyDescent="0.3">
      <c r="A3617">
        <v>3616</v>
      </c>
      <c r="B3617" t="s">
        <v>50</v>
      </c>
      <c r="C3617" t="s">
        <v>120</v>
      </c>
      <c r="D3617" t="s">
        <v>108</v>
      </c>
      <c r="E3617" t="s">
        <v>349</v>
      </c>
      <c r="F3617" t="s">
        <v>27</v>
      </c>
      <c r="G3617">
        <v>200.16</v>
      </c>
      <c r="H3617">
        <v>1</v>
      </c>
      <c r="I3617">
        <v>0</v>
      </c>
      <c r="J3617" t="s">
        <v>55</v>
      </c>
      <c r="K3617" t="s">
        <v>66</v>
      </c>
      <c r="L3617" t="s">
        <v>21</v>
      </c>
      <c r="M3617" t="s">
        <v>36</v>
      </c>
      <c r="N3617" t="s">
        <v>95</v>
      </c>
    </row>
    <row r="3618" spans="1:14" x14ac:dyDescent="0.3">
      <c r="A3618">
        <v>3617</v>
      </c>
      <c r="B3618" t="s">
        <v>50</v>
      </c>
      <c r="C3618" t="s">
        <v>151</v>
      </c>
      <c r="D3618" t="s">
        <v>91</v>
      </c>
      <c r="E3618" t="s">
        <v>338</v>
      </c>
      <c r="F3618" t="s">
        <v>27</v>
      </c>
      <c r="G3618">
        <v>212.88</v>
      </c>
      <c r="H3618">
        <v>1</v>
      </c>
      <c r="I3618">
        <v>0</v>
      </c>
      <c r="J3618" t="s">
        <v>35</v>
      </c>
      <c r="K3618" t="s">
        <v>29</v>
      </c>
      <c r="L3618" t="s">
        <v>56</v>
      </c>
      <c r="M3618" t="s">
        <v>36</v>
      </c>
      <c r="N3618" t="s">
        <v>41</v>
      </c>
    </row>
    <row r="3619" spans="1:14" x14ac:dyDescent="0.3">
      <c r="A3619">
        <v>3618</v>
      </c>
      <c r="B3619" t="s">
        <v>37</v>
      </c>
      <c r="C3619" t="s">
        <v>327</v>
      </c>
      <c r="D3619" t="s">
        <v>433</v>
      </c>
      <c r="E3619" t="s">
        <v>249</v>
      </c>
      <c r="F3619" t="s">
        <v>49</v>
      </c>
      <c r="G3619">
        <v>135.61000000000001</v>
      </c>
      <c r="H3619">
        <v>4</v>
      </c>
      <c r="I3619">
        <v>1</v>
      </c>
      <c r="J3619" t="s">
        <v>55</v>
      </c>
      <c r="K3619" t="s">
        <v>44</v>
      </c>
      <c r="L3619" t="s">
        <v>21</v>
      </c>
      <c r="M3619" t="s">
        <v>36</v>
      </c>
      <c r="N3619" t="s">
        <v>41</v>
      </c>
    </row>
    <row r="3620" spans="1:14" x14ac:dyDescent="0.3">
      <c r="A3620">
        <v>3619</v>
      </c>
      <c r="B3620" t="s">
        <v>50</v>
      </c>
      <c r="C3620" t="s">
        <v>155</v>
      </c>
      <c r="D3620" t="s">
        <v>257</v>
      </c>
      <c r="E3620" t="s">
        <v>160</v>
      </c>
      <c r="F3620" t="s">
        <v>49</v>
      </c>
      <c r="G3620">
        <v>130.44</v>
      </c>
      <c r="H3620">
        <v>4</v>
      </c>
      <c r="I3620">
        <v>0</v>
      </c>
      <c r="J3620" t="s">
        <v>55</v>
      </c>
      <c r="K3620" t="s">
        <v>44</v>
      </c>
      <c r="L3620" t="s">
        <v>21</v>
      </c>
      <c r="M3620" t="s">
        <v>36</v>
      </c>
      <c r="N3620" t="s">
        <v>41</v>
      </c>
    </row>
    <row r="3621" spans="1:14" x14ac:dyDescent="0.3">
      <c r="A3621">
        <v>3620</v>
      </c>
      <c r="B3621" t="s">
        <v>14</v>
      </c>
      <c r="C3621" t="s">
        <v>276</v>
      </c>
      <c r="D3621" t="s">
        <v>293</v>
      </c>
      <c r="E3621" t="s">
        <v>346</v>
      </c>
      <c r="F3621" t="s">
        <v>18</v>
      </c>
      <c r="G3621">
        <v>224.22</v>
      </c>
      <c r="H3621">
        <v>1</v>
      </c>
      <c r="I3621">
        <v>0</v>
      </c>
      <c r="J3621" t="s">
        <v>28</v>
      </c>
      <c r="K3621" t="s">
        <v>44</v>
      </c>
      <c r="L3621" t="s">
        <v>21</v>
      </c>
      <c r="M3621" t="s">
        <v>36</v>
      </c>
      <c r="N3621" t="s">
        <v>23</v>
      </c>
    </row>
    <row r="3622" spans="1:14" x14ac:dyDescent="0.3">
      <c r="A3622">
        <v>3621</v>
      </c>
      <c r="B3622" t="s">
        <v>31</v>
      </c>
      <c r="C3622" t="s">
        <v>196</v>
      </c>
      <c r="D3622" t="s">
        <v>279</v>
      </c>
      <c r="E3622" t="s">
        <v>339</v>
      </c>
      <c r="F3622" t="s">
        <v>49</v>
      </c>
      <c r="G3622">
        <v>54.97</v>
      </c>
      <c r="H3622">
        <v>3</v>
      </c>
      <c r="I3622">
        <v>0</v>
      </c>
      <c r="J3622" t="s">
        <v>35</v>
      </c>
      <c r="K3622" t="s">
        <v>29</v>
      </c>
      <c r="L3622" t="s">
        <v>21</v>
      </c>
      <c r="M3622" t="s">
        <v>36</v>
      </c>
      <c r="N3622" t="s">
        <v>41</v>
      </c>
    </row>
    <row r="3623" spans="1:14" x14ac:dyDescent="0.3">
      <c r="A3623">
        <v>3622</v>
      </c>
      <c r="B3623" t="s">
        <v>37</v>
      </c>
      <c r="C3623" t="s">
        <v>262</v>
      </c>
      <c r="D3623" t="s">
        <v>389</v>
      </c>
      <c r="E3623" t="s">
        <v>224</v>
      </c>
      <c r="F3623" t="s">
        <v>18</v>
      </c>
      <c r="G3623">
        <v>228.23</v>
      </c>
      <c r="H3623">
        <v>2</v>
      </c>
      <c r="I3623">
        <v>0</v>
      </c>
      <c r="J3623" t="s">
        <v>19</v>
      </c>
      <c r="K3623" t="s">
        <v>66</v>
      </c>
      <c r="L3623" t="s">
        <v>21</v>
      </c>
      <c r="M3623" t="s">
        <v>22</v>
      </c>
      <c r="N3623" t="s">
        <v>41</v>
      </c>
    </row>
    <row r="3624" spans="1:14" x14ac:dyDescent="0.3">
      <c r="A3624">
        <v>3623</v>
      </c>
      <c r="B3624" t="s">
        <v>37</v>
      </c>
      <c r="C3624" t="s">
        <v>322</v>
      </c>
      <c r="D3624" t="s">
        <v>334</v>
      </c>
      <c r="E3624" t="s">
        <v>261</v>
      </c>
      <c r="F3624" t="s">
        <v>27</v>
      </c>
      <c r="G3624">
        <v>218.42</v>
      </c>
      <c r="H3624">
        <v>1</v>
      </c>
      <c r="I3624">
        <v>0</v>
      </c>
      <c r="J3624" t="s">
        <v>28</v>
      </c>
      <c r="K3624" t="s">
        <v>20</v>
      </c>
      <c r="L3624" t="s">
        <v>56</v>
      </c>
      <c r="M3624" t="s">
        <v>22</v>
      </c>
      <c r="N3624" t="s">
        <v>95</v>
      </c>
    </row>
    <row r="3625" spans="1:14" x14ac:dyDescent="0.3">
      <c r="A3625">
        <v>3624</v>
      </c>
      <c r="B3625" t="s">
        <v>37</v>
      </c>
      <c r="C3625" t="s">
        <v>131</v>
      </c>
      <c r="D3625" t="s">
        <v>451</v>
      </c>
      <c r="E3625" t="s">
        <v>436</v>
      </c>
      <c r="F3625" t="s">
        <v>27</v>
      </c>
      <c r="G3625">
        <v>180.04</v>
      </c>
      <c r="H3625">
        <v>3</v>
      </c>
      <c r="I3625">
        <v>0</v>
      </c>
      <c r="J3625" t="s">
        <v>28</v>
      </c>
      <c r="K3625" t="s">
        <v>66</v>
      </c>
      <c r="L3625" t="s">
        <v>21</v>
      </c>
      <c r="M3625" t="s">
        <v>36</v>
      </c>
      <c r="N3625" t="s">
        <v>41</v>
      </c>
    </row>
    <row r="3626" spans="1:14" x14ac:dyDescent="0.3">
      <c r="A3626">
        <v>3625</v>
      </c>
      <c r="B3626" t="s">
        <v>50</v>
      </c>
      <c r="C3626" t="s">
        <v>151</v>
      </c>
      <c r="D3626" t="s">
        <v>91</v>
      </c>
      <c r="E3626" t="s">
        <v>77</v>
      </c>
      <c r="F3626" t="s">
        <v>49</v>
      </c>
      <c r="G3626">
        <v>126.94</v>
      </c>
      <c r="H3626">
        <v>2</v>
      </c>
      <c r="I3626">
        <v>2</v>
      </c>
      <c r="J3626" t="s">
        <v>19</v>
      </c>
      <c r="K3626" t="s">
        <v>99</v>
      </c>
      <c r="L3626" t="s">
        <v>60</v>
      </c>
      <c r="M3626" t="s">
        <v>36</v>
      </c>
      <c r="N3626" t="s">
        <v>41</v>
      </c>
    </row>
    <row r="3627" spans="1:14" x14ac:dyDescent="0.3">
      <c r="A3627">
        <v>3626</v>
      </c>
      <c r="B3627" t="s">
        <v>37</v>
      </c>
      <c r="C3627" t="s">
        <v>200</v>
      </c>
      <c r="D3627" t="s">
        <v>116</v>
      </c>
      <c r="E3627" t="s">
        <v>137</v>
      </c>
      <c r="F3627" t="s">
        <v>18</v>
      </c>
      <c r="G3627">
        <v>221.18</v>
      </c>
      <c r="H3627">
        <v>1</v>
      </c>
      <c r="I3627">
        <v>1</v>
      </c>
      <c r="J3627" t="s">
        <v>35</v>
      </c>
      <c r="K3627" t="s">
        <v>44</v>
      </c>
      <c r="L3627" t="s">
        <v>56</v>
      </c>
      <c r="M3627" t="s">
        <v>36</v>
      </c>
      <c r="N3627" t="s">
        <v>45</v>
      </c>
    </row>
    <row r="3628" spans="1:14" x14ac:dyDescent="0.3">
      <c r="A3628">
        <v>3627</v>
      </c>
      <c r="B3628" t="s">
        <v>31</v>
      </c>
      <c r="C3628" t="s">
        <v>316</v>
      </c>
      <c r="D3628" t="s">
        <v>227</v>
      </c>
      <c r="E3628" t="s">
        <v>238</v>
      </c>
      <c r="F3628" t="s">
        <v>27</v>
      </c>
      <c r="G3628">
        <v>163.65</v>
      </c>
      <c r="H3628">
        <v>3</v>
      </c>
      <c r="I3628">
        <v>0</v>
      </c>
      <c r="J3628" t="s">
        <v>28</v>
      </c>
      <c r="K3628" t="s">
        <v>99</v>
      </c>
      <c r="L3628" t="s">
        <v>21</v>
      </c>
      <c r="M3628" t="s">
        <v>22</v>
      </c>
      <c r="N3628" t="s">
        <v>45</v>
      </c>
    </row>
    <row r="3629" spans="1:14" x14ac:dyDescent="0.3">
      <c r="A3629">
        <v>3628</v>
      </c>
      <c r="B3629" t="s">
        <v>14</v>
      </c>
      <c r="C3629" t="s">
        <v>208</v>
      </c>
      <c r="D3629" t="s">
        <v>186</v>
      </c>
      <c r="E3629" t="s">
        <v>150</v>
      </c>
      <c r="F3629" t="s">
        <v>49</v>
      </c>
      <c r="G3629">
        <v>91.5</v>
      </c>
      <c r="H3629">
        <v>4</v>
      </c>
      <c r="I3629">
        <v>2</v>
      </c>
      <c r="J3629" t="s">
        <v>28</v>
      </c>
      <c r="K3629" t="s">
        <v>99</v>
      </c>
      <c r="L3629" t="s">
        <v>56</v>
      </c>
      <c r="M3629" t="s">
        <v>36</v>
      </c>
      <c r="N3629" t="s">
        <v>41</v>
      </c>
    </row>
    <row r="3630" spans="1:14" x14ac:dyDescent="0.3">
      <c r="A3630">
        <v>3629</v>
      </c>
      <c r="B3630" t="s">
        <v>31</v>
      </c>
      <c r="C3630" t="s">
        <v>194</v>
      </c>
      <c r="D3630" t="s">
        <v>381</v>
      </c>
      <c r="E3630" t="s">
        <v>176</v>
      </c>
      <c r="F3630" t="s">
        <v>54</v>
      </c>
      <c r="G3630">
        <v>276.73</v>
      </c>
      <c r="H3630">
        <v>2</v>
      </c>
      <c r="I3630">
        <v>1</v>
      </c>
      <c r="J3630" t="s">
        <v>28</v>
      </c>
      <c r="K3630" t="s">
        <v>66</v>
      </c>
      <c r="L3630" t="s">
        <v>21</v>
      </c>
      <c r="M3630" t="s">
        <v>36</v>
      </c>
      <c r="N3630" t="s">
        <v>23</v>
      </c>
    </row>
    <row r="3631" spans="1:14" x14ac:dyDescent="0.3">
      <c r="A3631">
        <v>3630</v>
      </c>
      <c r="B3631" t="s">
        <v>31</v>
      </c>
      <c r="C3631" t="s">
        <v>347</v>
      </c>
      <c r="D3631" t="s">
        <v>169</v>
      </c>
      <c r="E3631" t="s">
        <v>167</v>
      </c>
      <c r="F3631" t="s">
        <v>27</v>
      </c>
      <c r="G3631">
        <v>122.68</v>
      </c>
      <c r="H3631">
        <v>3</v>
      </c>
      <c r="I3631">
        <v>0</v>
      </c>
      <c r="J3631" t="s">
        <v>19</v>
      </c>
      <c r="K3631" t="s">
        <v>44</v>
      </c>
      <c r="L3631" t="s">
        <v>21</v>
      </c>
      <c r="M3631" t="s">
        <v>36</v>
      </c>
      <c r="N3631" t="s">
        <v>41</v>
      </c>
    </row>
    <row r="3632" spans="1:14" x14ac:dyDescent="0.3">
      <c r="A3632">
        <v>3631</v>
      </c>
      <c r="B3632" t="s">
        <v>31</v>
      </c>
      <c r="C3632" t="s">
        <v>275</v>
      </c>
      <c r="D3632" t="s">
        <v>395</v>
      </c>
      <c r="E3632" t="s">
        <v>302</v>
      </c>
      <c r="F3632" t="s">
        <v>54</v>
      </c>
      <c r="G3632">
        <v>369.81</v>
      </c>
      <c r="H3632">
        <v>1</v>
      </c>
      <c r="I3632">
        <v>0</v>
      </c>
      <c r="J3632" t="s">
        <v>19</v>
      </c>
      <c r="K3632" t="s">
        <v>66</v>
      </c>
      <c r="L3632" t="s">
        <v>56</v>
      </c>
      <c r="M3632" t="s">
        <v>22</v>
      </c>
      <c r="N3632" t="s">
        <v>41</v>
      </c>
    </row>
    <row r="3633" spans="1:14" x14ac:dyDescent="0.3">
      <c r="A3633">
        <v>3632</v>
      </c>
      <c r="B3633" t="s">
        <v>31</v>
      </c>
      <c r="C3633" t="s">
        <v>78</v>
      </c>
      <c r="D3633" t="s">
        <v>196</v>
      </c>
      <c r="E3633" t="s">
        <v>43</v>
      </c>
      <c r="F3633" t="s">
        <v>27</v>
      </c>
      <c r="G3633">
        <v>98.63</v>
      </c>
      <c r="H3633">
        <v>2</v>
      </c>
      <c r="I3633">
        <v>3</v>
      </c>
      <c r="J3633" t="s">
        <v>19</v>
      </c>
      <c r="K3633" t="s">
        <v>66</v>
      </c>
      <c r="L3633" t="s">
        <v>60</v>
      </c>
      <c r="M3633" t="s">
        <v>36</v>
      </c>
      <c r="N3633" t="s">
        <v>41</v>
      </c>
    </row>
    <row r="3634" spans="1:14" x14ac:dyDescent="0.3">
      <c r="A3634">
        <v>3633</v>
      </c>
      <c r="B3634" t="s">
        <v>37</v>
      </c>
      <c r="C3634" t="s">
        <v>232</v>
      </c>
      <c r="D3634" t="s">
        <v>156</v>
      </c>
      <c r="E3634" t="s">
        <v>249</v>
      </c>
      <c r="F3634" t="s">
        <v>49</v>
      </c>
      <c r="G3634">
        <v>129.99</v>
      </c>
      <c r="H3634">
        <v>2</v>
      </c>
      <c r="I3634">
        <v>1</v>
      </c>
      <c r="J3634" t="s">
        <v>28</v>
      </c>
      <c r="K3634" t="s">
        <v>66</v>
      </c>
      <c r="L3634" t="s">
        <v>21</v>
      </c>
      <c r="M3634" t="s">
        <v>36</v>
      </c>
      <c r="N3634" t="s">
        <v>95</v>
      </c>
    </row>
    <row r="3635" spans="1:14" x14ac:dyDescent="0.3">
      <c r="A3635">
        <v>3634</v>
      </c>
      <c r="B3635" t="s">
        <v>37</v>
      </c>
      <c r="C3635" t="s">
        <v>170</v>
      </c>
      <c r="D3635" t="s">
        <v>184</v>
      </c>
      <c r="E3635" t="s">
        <v>282</v>
      </c>
      <c r="F3635" t="s">
        <v>49</v>
      </c>
      <c r="G3635">
        <v>136.26</v>
      </c>
      <c r="H3635">
        <v>4</v>
      </c>
      <c r="I3635">
        <v>0</v>
      </c>
      <c r="J3635" t="s">
        <v>28</v>
      </c>
      <c r="K3635" t="s">
        <v>29</v>
      </c>
      <c r="L3635" t="s">
        <v>21</v>
      </c>
      <c r="M3635" t="s">
        <v>36</v>
      </c>
      <c r="N3635" t="s">
        <v>41</v>
      </c>
    </row>
    <row r="3636" spans="1:14" x14ac:dyDescent="0.3">
      <c r="A3636">
        <v>3635</v>
      </c>
      <c r="B3636" t="s">
        <v>50</v>
      </c>
      <c r="C3636" t="s">
        <v>89</v>
      </c>
      <c r="D3636" t="s">
        <v>383</v>
      </c>
      <c r="E3636" t="s">
        <v>378</v>
      </c>
      <c r="F3636" t="s">
        <v>49</v>
      </c>
      <c r="G3636">
        <v>162.74</v>
      </c>
      <c r="H3636">
        <v>2</v>
      </c>
      <c r="I3636">
        <v>0</v>
      </c>
      <c r="J3636" t="s">
        <v>55</v>
      </c>
      <c r="K3636" t="s">
        <v>66</v>
      </c>
      <c r="L3636" t="s">
        <v>60</v>
      </c>
      <c r="M3636" t="s">
        <v>22</v>
      </c>
      <c r="N3636" t="s">
        <v>23</v>
      </c>
    </row>
    <row r="3637" spans="1:14" x14ac:dyDescent="0.3">
      <c r="A3637">
        <v>3636</v>
      </c>
      <c r="B3637" t="s">
        <v>37</v>
      </c>
      <c r="C3637" t="s">
        <v>425</v>
      </c>
      <c r="D3637" t="s">
        <v>87</v>
      </c>
      <c r="E3637" t="s">
        <v>358</v>
      </c>
      <c r="F3637" t="s">
        <v>18</v>
      </c>
      <c r="G3637">
        <v>199.56</v>
      </c>
      <c r="H3637">
        <v>2</v>
      </c>
      <c r="I3637">
        <v>3</v>
      </c>
      <c r="J3637" t="s">
        <v>55</v>
      </c>
      <c r="K3637" t="s">
        <v>66</v>
      </c>
      <c r="L3637" t="s">
        <v>60</v>
      </c>
      <c r="M3637" t="s">
        <v>22</v>
      </c>
      <c r="N3637" t="s">
        <v>23</v>
      </c>
    </row>
    <row r="3638" spans="1:14" x14ac:dyDescent="0.3">
      <c r="A3638">
        <v>3637</v>
      </c>
      <c r="B3638" t="s">
        <v>14</v>
      </c>
      <c r="C3638" t="s">
        <v>360</v>
      </c>
      <c r="D3638" t="s">
        <v>270</v>
      </c>
      <c r="E3638" t="s">
        <v>486</v>
      </c>
      <c r="F3638" t="s">
        <v>27</v>
      </c>
      <c r="G3638">
        <v>164.11</v>
      </c>
      <c r="H3638">
        <v>2</v>
      </c>
      <c r="I3638">
        <v>0</v>
      </c>
      <c r="J3638" t="s">
        <v>19</v>
      </c>
      <c r="K3638" t="s">
        <v>99</v>
      </c>
      <c r="L3638" t="s">
        <v>21</v>
      </c>
      <c r="M3638" t="s">
        <v>36</v>
      </c>
      <c r="N3638" t="s">
        <v>41</v>
      </c>
    </row>
    <row r="3639" spans="1:14" x14ac:dyDescent="0.3">
      <c r="A3639">
        <v>3638</v>
      </c>
      <c r="B3639" t="s">
        <v>37</v>
      </c>
      <c r="C3639" t="s">
        <v>118</v>
      </c>
      <c r="D3639" t="s">
        <v>441</v>
      </c>
      <c r="E3639" t="s">
        <v>316</v>
      </c>
      <c r="F3639" t="s">
        <v>18</v>
      </c>
      <c r="G3639">
        <v>313.95999999999998</v>
      </c>
      <c r="H3639">
        <v>3</v>
      </c>
      <c r="I3639">
        <v>0</v>
      </c>
      <c r="J3639" t="s">
        <v>55</v>
      </c>
      <c r="K3639" t="s">
        <v>29</v>
      </c>
      <c r="L3639" t="s">
        <v>21</v>
      </c>
      <c r="M3639" t="s">
        <v>36</v>
      </c>
      <c r="N3639" t="s">
        <v>30</v>
      </c>
    </row>
    <row r="3640" spans="1:14" x14ac:dyDescent="0.3">
      <c r="A3640">
        <v>3639</v>
      </c>
      <c r="B3640" t="s">
        <v>14</v>
      </c>
      <c r="C3640" t="s">
        <v>376</v>
      </c>
      <c r="D3640" t="s">
        <v>65</v>
      </c>
      <c r="E3640" t="s">
        <v>192</v>
      </c>
      <c r="F3640" t="s">
        <v>18</v>
      </c>
      <c r="G3640">
        <v>265.56</v>
      </c>
      <c r="H3640">
        <v>2</v>
      </c>
      <c r="I3640">
        <v>0</v>
      </c>
      <c r="J3640" t="s">
        <v>19</v>
      </c>
      <c r="K3640" t="s">
        <v>44</v>
      </c>
      <c r="L3640" t="s">
        <v>60</v>
      </c>
      <c r="M3640" t="s">
        <v>36</v>
      </c>
      <c r="N3640" t="s">
        <v>23</v>
      </c>
    </row>
    <row r="3641" spans="1:14" x14ac:dyDescent="0.3">
      <c r="A3641">
        <v>3640</v>
      </c>
      <c r="B3641" t="s">
        <v>31</v>
      </c>
      <c r="C3641" t="s">
        <v>38</v>
      </c>
      <c r="D3641" t="s">
        <v>193</v>
      </c>
      <c r="E3641" t="s">
        <v>89</v>
      </c>
      <c r="F3641" t="s">
        <v>18</v>
      </c>
      <c r="G3641">
        <v>149.05000000000001</v>
      </c>
      <c r="H3641">
        <v>2</v>
      </c>
      <c r="I3641">
        <v>1</v>
      </c>
      <c r="J3641" t="s">
        <v>94</v>
      </c>
      <c r="K3641" t="s">
        <v>29</v>
      </c>
      <c r="L3641" t="s">
        <v>21</v>
      </c>
      <c r="M3641" t="s">
        <v>36</v>
      </c>
      <c r="N3641" t="s">
        <v>41</v>
      </c>
    </row>
    <row r="3642" spans="1:14" x14ac:dyDescent="0.3">
      <c r="A3642">
        <v>3641</v>
      </c>
      <c r="B3642" t="s">
        <v>14</v>
      </c>
      <c r="C3642" t="s">
        <v>117</v>
      </c>
      <c r="D3642" t="s">
        <v>77</v>
      </c>
      <c r="E3642" t="s">
        <v>301</v>
      </c>
      <c r="F3642" t="s">
        <v>27</v>
      </c>
      <c r="G3642">
        <v>137.79</v>
      </c>
      <c r="H3642">
        <v>2</v>
      </c>
      <c r="I3642">
        <v>0</v>
      </c>
      <c r="J3642" t="s">
        <v>28</v>
      </c>
      <c r="K3642" t="s">
        <v>29</v>
      </c>
      <c r="L3642" t="s">
        <v>60</v>
      </c>
      <c r="M3642" t="s">
        <v>36</v>
      </c>
      <c r="N3642" t="s">
        <v>41</v>
      </c>
    </row>
    <row r="3643" spans="1:14" x14ac:dyDescent="0.3">
      <c r="A3643">
        <v>3642</v>
      </c>
      <c r="B3643" t="s">
        <v>31</v>
      </c>
      <c r="C3643" t="s">
        <v>306</v>
      </c>
      <c r="D3643" t="s">
        <v>326</v>
      </c>
      <c r="E3643" t="s">
        <v>308</v>
      </c>
      <c r="F3643" t="s">
        <v>49</v>
      </c>
      <c r="G3643">
        <v>85.88</v>
      </c>
      <c r="H3643">
        <v>2</v>
      </c>
      <c r="I3643">
        <v>0</v>
      </c>
      <c r="J3643" t="s">
        <v>28</v>
      </c>
      <c r="K3643" t="s">
        <v>44</v>
      </c>
      <c r="L3643" t="s">
        <v>56</v>
      </c>
      <c r="M3643" t="s">
        <v>36</v>
      </c>
      <c r="N3643" t="s">
        <v>41</v>
      </c>
    </row>
    <row r="3644" spans="1:14" x14ac:dyDescent="0.3">
      <c r="A3644">
        <v>3643</v>
      </c>
      <c r="B3644" t="s">
        <v>31</v>
      </c>
      <c r="C3644" t="s">
        <v>138</v>
      </c>
      <c r="D3644" t="s">
        <v>321</v>
      </c>
      <c r="E3644" t="s">
        <v>166</v>
      </c>
      <c r="F3644" t="s">
        <v>27</v>
      </c>
      <c r="G3644">
        <v>90.49</v>
      </c>
      <c r="H3644">
        <v>4</v>
      </c>
      <c r="I3644">
        <v>2</v>
      </c>
      <c r="J3644" t="s">
        <v>28</v>
      </c>
      <c r="K3644" t="s">
        <v>29</v>
      </c>
      <c r="L3644" t="s">
        <v>21</v>
      </c>
      <c r="M3644" t="s">
        <v>36</v>
      </c>
      <c r="N3644" t="s">
        <v>23</v>
      </c>
    </row>
    <row r="3645" spans="1:14" x14ac:dyDescent="0.3">
      <c r="A3645">
        <v>3644</v>
      </c>
      <c r="B3645" t="s">
        <v>14</v>
      </c>
      <c r="C3645" t="s">
        <v>425</v>
      </c>
      <c r="D3645" t="s">
        <v>77</v>
      </c>
      <c r="E3645" t="s">
        <v>103</v>
      </c>
      <c r="F3645" t="s">
        <v>54</v>
      </c>
      <c r="G3645">
        <v>363.22</v>
      </c>
      <c r="H3645">
        <v>4</v>
      </c>
      <c r="I3645">
        <v>2</v>
      </c>
      <c r="J3645" t="s">
        <v>28</v>
      </c>
      <c r="K3645" t="s">
        <v>66</v>
      </c>
      <c r="L3645" t="s">
        <v>21</v>
      </c>
      <c r="M3645" t="s">
        <v>22</v>
      </c>
      <c r="N3645" t="s">
        <v>41</v>
      </c>
    </row>
    <row r="3646" spans="1:14" x14ac:dyDescent="0.3">
      <c r="A3646">
        <v>3645</v>
      </c>
      <c r="B3646" t="s">
        <v>37</v>
      </c>
      <c r="C3646" t="s">
        <v>323</v>
      </c>
      <c r="D3646" t="s">
        <v>229</v>
      </c>
      <c r="E3646" t="s">
        <v>226</v>
      </c>
      <c r="F3646" t="s">
        <v>27</v>
      </c>
      <c r="G3646">
        <v>164.06</v>
      </c>
      <c r="H3646">
        <v>1</v>
      </c>
      <c r="I3646">
        <v>0</v>
      </c>
      <c r="J3646" t="s">
        <v>35</v>
      </c>
      <c r="K3646" t="s">
        <v>66</v>
      </c>
      <c r="L3646" t="s">
        <v>21</v>
      </c>
      <c r="M3646" t="s">
        <v>36</v>
      </c>
      <c r="N3646" t="s">
        <v>41</v>
      </c>
    </row>
    <row r="3647" spans="1:14" x14ac:dyDescent="0.3">
      <c r="A3647">
        <v>3646</v>
      </c>
      <c r="B3647" t="s">
        <v>37</v>
      </c>
      <c r="C3647" t="s">
        <v>168</v>
      </c>
      <c r="D3647" t="s">
        <v>178</v>
      </c>
      <c r="E3647" t="s">
        <v>206</v>
      </c>
      <c r="F3647" t="s">
        <v>27</v>
      </c>
      <c r="G3647">
        <v>174.39</v>
      </c>
      <c r="H3647">
        <v>2</v>
      </c>
      <c r="I3647">
        <v>0</v>
      </c>
      <c r="J3647" t="s">
        <v>35</v>
      </c>
      <c r="K3647" t="s">
        <v>66</v>
      </c>
      <c r="L3647" t="s">
        <v>21</v>
      </c>
      <c r="M3647" t="s">
        <v>36</v>
      </c>
      <c r="N3647" t="s">
        <v>41</v>
      </c>
    </row>
    <row r="3648" spans="1:14" x14ac:dyDescent="0.3">
      <c r="A3648">
        <v>3647</v>
      </c>
      <c r="B3648" t="s">
        <v>14</v>
      </c>
      <c r="C3648" t="s">
        <v>24</v>
      </c>
      <c r="D3648" t="s">
        <v>442</v>
      </c>
      <c r="E3648" t="s">
        <v>26</v>
      </c>
      <c r="F3648" t="s">
        <v>27</v>
      </c>
      <c r="G3648">
        <v>177.17</v>
      </c>
      <c r="H3648">
        <v>2</v>
      </c>
      <c r="I3648">
        <v>0</v>
      </c>
      <c r="J3648" t="s">
        <v>35</v>
      </c>
      <c r="K3648" t="s">
        <v>99</v>
      </c>
      <c r="L3648" t="s">
        <v>60</v>
      </c>
      <c r="M3648" t="s">
        <v>36</v>
      </c>
      <c r="N3648" t="s">
        <v>41</v>
      </c>
    </row>
    <row r="3649" spans="1:14" x14ac:dyDescent="0.3">
      <c r="A3649">
        <v>3648</v>
      </c>
      <c r="B3649" t="s">
        <v>37</v>
      </c>
      <c r="C3649" t="s">
        <v>132</v>
      </c>
      <c r="D3649" t="s">
        <v>174</v>
      </c>
      <c r="E3649" t="s">
        <v>378</v>
      </c>
      <c r="F3649" t="s">
        <v>27</v>
      </c>
      <c r="G3649">
        <v>170.98</v>
      </c>
      <c r="H3649">
        <v>2</v>
      </c>
      <c r="I3649">
        <v>2</v>
      </c>
      <c r="J3649" t="s">
        <v>94</v>
      </c>
      <c r="K3649" t="s">
        <v>99</v>
      </c>
      <c r="L3649" t="s">
        <v>60</v>
      </c>
      <c r="M3649" t="s">
        <v>22</v>
      </c>
      <c r="N3649" t="s">
        <v>23</v>
      </c>
    </row>
    <row r="3650" spans="1:14" x14ac:dyDescent="0.3">
      <c r="A3650">
        <v>3649</v>
      </c>
      <c r="B3650" t="s">
        <v>50</v>
      </c>
      <c r="C3650" t="s">
        <v>249</v>
      </c>
      <c r="D3650" t="s">
        <v>461</v>
      </c>
      <c r="E3650" t="s">
        <v>46</v>
      </c>
      <c r="F3650" t="s">
        <v>49</v>
      </c>
      <c r="G3650">
        <v>108.98</v>
      </c>
      <c r="H3650">
        <v>1</v>
      </c>
      <c r="I3650">
        <v>1</v>
      </c>
      <c r="J3650" t="s">
        <v>19</v>
      </c>
      <c r="K3650" t="s">
        <v>20</v>
      </c>
      <c r="L3650" t="s">
        <v>21</v>
      </c>
      <c r="M3650" t="s">
        <v>36</v>
      </c>
      <c r="N3650" t="s">
        <v>41</v>
      </c>
    </row>
    <row r="3651" spans="1:14" x14ac:dyDescent="0.3">
      <c r="A3651">
        <v>3650</v>
      </c>
      <c r="B3651" t="s">
        <v>50</v>
      </c>
      <c r="C3651" t="s">
        <v>226</v>
      </c>
      <c r="D3651" t="s">
        <v>170</v>
      </c>
      <c r="E3651" t="s">
        <v>102</v>
      </c>
      <c r="F3651" t="s">
        <v>49</v>
      </c>
      <c r="G3651">
        <v>82.8</v>
      </c>
      <c r="H3651">
        <v>1</v>
      </c>
      <c r="I3651">
        <v>1</v>
      </c>
      <c r="J3651" t="s">
        <v>19</v>
      </c>
      <c r="K3651" t="s">
        <v>99</v>
      </c>
      <c r="L3651" t="s">
        <v>56</v>
      </c>
      <c r="M3651" t="s">
        <v>36</v>
      </c>
      <c r="N3651" t="s">
        <v>41</v>
      </c>
    </row>
    <row r="3652" spans="1:14" x14ac:dyDescent="0.3">
      <c r="A3652">
        <v>3651</v>
      </c>
      <c r="B3652" t="s">
        <v>31</v>
      </c>
      <c r="C3652" t="s">
        <v>265</v>
      </c>
      <c r="D3652" t="s">
        <v>119</v>
      </c>
      <c r="E3652" t="s">
        <v>397</v>
      </c>
      <c r="F3652" t="s">
        <v>49</v>
      </c>
      <c r="G3652">
        <v>106.36</v>
      </c>
      <c r="H3652">
        <v>1</v>
      </c>
      <c r="I3652">
        <v>1</v>
      </c>
      <c r="J3652" t="s">
        <v>35</v>
      </c>
      <c r="K3652" t="s">
        <v>66</v>
      </c>
      <c r="L3652" t="s">
        <v>60</v>
      </c>
      <c r="M3652" t="s">
        <v>36</v>
      </c>
      <c r="N3652" t="s">
        <v>41</v>
      </c>
    </row>
    <row r="3653" spans="1:14" x14ac:dyDescent="0.3">
      <c r="A3653">
        <v>3652</v>
      </c>
      <c r="B3653" t="s">
        <v>31</v>
      </c>
      <c r="C3653" t="s">
        <v>43</v>
      </c>
      <c r="D3653" t="s">
        <v>164</v>
      </c>
      <c r="E3653" t="s">
        <v>161</v>
      </c>
      <c r="F3653" t="s">
        <v>49</v>
      </c>
      <c r="G3653">
        <v>66.98</v>
      </c>
      <c r="H3653">
        <v>4</v>
      </c>
      <c r="I3653">
        <v>2</v>
      </c>
      <c r="J3653" t="s">
        <v>28</v>
      </c>
      <c r="K3653" t="s">
        <v>99</v>
      </c>
      <c r="L3653" t="s">
        <v>70</v>
      </c>
      <c r="M3653" t="s">
        <v>36</v>
      </c>
      <c r="N3653" t="s">
        <v>95</v>
      </c>
    </row>
    <row r="3654" spans="1:14" x14ac:dyDescent="0.3">
      <c r="A3654">
        <v>3653</v>
      </c>
      <c r="B3654" t="s">
        <v>31</v>
      </c>
      <c r="C3654" t="s">
        <v>221</v>
      </c>
      <c r="D3654" t="s">
        <v>90</v>
      </c>
      <c r="E3654" t="s">
        <v>225</v>
      </c>
      <c r="F3654" t="s">
        <v>18</v>
      </c>
      <c r="G3654">
        <v>203.73</v>
      </c>
      <c r="H3654">
        <v>1</v>
      </c>
      <c r="I3654">
        <v>0</v>
      </c>
      <c r="J3654" t="s">
        <v>55</v>
      </c>
      <c r="K3654" t="s">
        <v>20</v>
      </c>
      <c r="L3654" t="s">
        <v>56</v>
      </c>
      <c r="M3654" t="s">
        <v>36</v>
      </c>
      <c r="N3654" t="s">
        <v>23</v>
      </c>
    </row>
    <row r="3655" spans="1:14" x14ac:dyDescent="0.3">
      <c r="A3655">
        <v>3654</v>
      </c>
      <c r="B3655" t="s">
        <v>31</v>
      </c>
      <c r="C3655" t="s">
        <v>398</v>
      </c>
      <c r="D3655" t="s">
        <v>17</v>
      </c>
      <c r="E3655" t="s">
        <v>426</v>
      </c>
      <c r="F3655" t="s">
        <v>49</v>
      </c>
      <c r="G3655">
        <v>95.25</v>
      </c>
      <c r="H3655">
        <v>1</v>
      </c>
      <c r="I3655">
        <v>2</v>
      </c>
      <c r="J3655" t="s">
        <v>19</v>
      </c>
      <c r="K3655" t="s">
        <v>20</v>
      </c>
      <c r="L3655" t="s">
        <v>56</v>
      </c>
      <c r="M3655" t="s">
        <v>36</v>
      </c>
      <c r="N3655" t="s">
        <v>45</v>
      </c>
    </row>
    <row r="3656" spans="1:14" x14ac:dyDescent="0.3">
      <c r="A3656">
        <v>3655</v>
      </c>
      <c r="B3656" t="s">
        <v>37</v>
      </c>
      <c r="C3656" t="s">
        <v>375</v>
      </c>
      <c r="D3656" t="s">
        <v>204</v>
      </c>
      <c r="E3656" t="s">
        <v>297</v>
      </c>
      <c r="F3656" t="s">
        <v>54</v>
      </c>
      <c r="G3656">
        <v>546.19000000000005</v>
      </c>
      <c r="H3656">
        <v>1</v>
      </c>
      <c r="I3656">
        <v>0</v>
      </c>
      <c r="J3656" t="s">
        <v>28</v>
      </c>
      <c r="K3656" t="s">
        <v>99</v>
      </c>
      <c r="L3656" t="s">
        <v>21</v>
      </c>
      <c r="M3656" t="s">
        <v>22</v>
      </c>
      <c r="N3656" t="s">
        <v>41</v>
      </c>
    </row>
    <row r="3657" spans="1:14" x14ac:dyDescent="0.3">
      <c r="A3657">
        <v>3656</v>
      </c>
      <c r="B3657" t="s">
        <v>31</v>
      </c>
      <c r="C3657" t="s">
        <v>120</v>
      </c>
      <c r="D3657" t="s">
        <v>319</v>
      </c>
      <c r="E3657" t="s">
        <v>324</v>
      </c>
      <c r="F3657" t="s">
        <v>49</v>
      </c>
      <c r="G3657">
        <v>107.61</v>
      </c>
      <c r="H3657">
        <v>2</v>
      </c>
      <c r="I3657">
        <v>1</v>
      </c>
      <c r="J3657" t="s">
        <v>55</v>
      </c>
      <c r="K3657" t="s">
        <v>44</v>
      </c>
      <c r="L3657" t="s">
        <v>21</v>
      </c>
      <c r="M3657" t="s">
        <v>36</v>
      </c>
      <c r="N3657" t="s">
        <v>41</v>
      </c>
    </row>
    <row r="3658" spans="1:14" x14ac:dyDescent="0.3">
      <c r="A3658">
        <v>3657</v>
      </c>
      <c r="B3658" t="s">
        <v>50</v>
      </c>
      <c r="C3658" t="s">
        <v>39</v>
      </c>
      <c r="D3658" t="s">
        <v>401</v>
      </c>
      <c r="E3658" t="s">
        <v>361</v>
      </c>
      <c r="F3658" t="s">
        <v>49</v>
      </c>
      <c r="G3658">
        <v>122.24</v>
      </c>
      <c r="H3658">
        <v>1</v>
      </c>
      <c r="I3658">
        <v>0</v>
      </c>
      <c r="J3658" t="s">
        <v>19</v>
      </c>
      <c r="K3658" t="s">
        <v>66</v>
      </c>
      <c r="L3658" t="s">
        <v>21</v>
      </c>
      <c r="M3658" t="s">
        <v>36</v>
      </c>
      <c r="N3658" t="s">
        <v>41</v>
      </c>
    </row>
    <row r="3659" spans="1:14" x14ac:dyDescent="0.3">
      <c r="A3659">
        <v>3658</v>
      </c>
      <c r="B3659" t="s">
        <v>31</v>
      </c>
      <c r="C3659" t="s">
        <v>382</v>
      </c>
      <c r="D3659" t="s">
        <v>258</v>
      </c>
      <c r="E3659" t="s">
        <v>221</v>
      </c>
      <c r="F3659" t="s">
        <v>54</v>
      </c>
      <c r="G3659">
        <v>266.77999999999997</v>
      </c>
      <c r="H3659">
        <v>1</v>
      </c>
      <c r="I3659">
        <v>0</v>
      </c>
      <c r="J3659" t="s">
        <v>19</v>
      </c>
      <c r="K3659" t="s">
        <v>29</v>
      </c>
      <c r="L3659" t="s">
        <v>21</v>
      </c>
      <c r="M3659" t="s">
        <v>22</v>
      </c>
      <c r="N3659" t="s">
        <v>41</v>
      </c>
    </row>
    <row r="3660" spans="1:14" x14ac:dyDescent="0.3">
      <c r="A3660">
        <v>3659</v>
      </c>
      <c r="B3660" t="s">
        <v>50</v>
      </c>
      <c r="C3660" t="s">
        <v>294</v>
      </c>
      <c r="D3660" t="s">
        <v>58</v>
      </c>
      <c r="E3660" t="s">
        <v>219</v>
      </c>
      <c r="F3660" t="s">
        <v>27</v>
      </c>
      <c r="G3660">
        <v>154.6</v>
      </c>
      <c r="H3660">
        <v>3</v>
      </c>
      <c r="I3660">
        <v>1</v>
      </c>
      <c r="J3660" t="s">
        <v>28</v>
      </c>
      <c r="K3660" t="s">
        <v>66</v>
      </c>
      <c r="L3660" t="s">
        <v>21</v>
      </c>
      <c r="M3660" t="s">
        <v>36</v>
      </c>
      <c r="N3660" t="s">
        <v>45</v>
      </c>
    </row>
    <row r="3661" spans="1:14" x14ac:dyDescent="0.3">
      <c r="A3661">
        <v>3660</v>
      </c>
      <c r="B3661" t="s">
        <v>50</v>
      </c>
      <c r="C3661" t="s">
        <v>279</v>
      </c>
      <c r="D3661" t="s">
        <v>303</v>
      </c>
      <c r="E3661" t="s">
        <v>416</v>
      </c>
      <c r="F3661" t="s">
        <v>49</v>
      </c>
      <c r="G3661">
        <v>124.09</v>
      </c>
      <c r="H3661">
        <v>2</v>
      </c>
      <c r="I3661">
        <v>0</v>
      </c>
      <c r="J3661" t="s">
        <v>19</v>
      </c>
      <c r="K3661" t="s">
        <v>44</v>
      </c>
      <c r="L3661" t="s">
        <v>70</v>
      </c>
      <c r="M3661" t="s">
        <v>36</v>
      </c>
      <c r="N3661" t="s">
        <v>41</v>
      </c>
    </row>
    <row r="3662" spans="1:14" x14ac:dyDescent="0.3">
      <c r="A3662">
        <v>3661</v>
      </c>
      <c r="B3662" t="s">
        <v>14</v>
      </c>
      <c r="C3662" t="s">
        <v>327</v>
      </c>
      <c r="D3662" t="s">
        <v>387</v>
      </c>
      <c r="E3662" t="s">
        <v>109</v>
      </c>
      <c r="F3662" t="s">
        <v>54</v>
      </c>
      <c r="G3662">
        <v>408.53</v>
      </c>
      <c r="H3662">
        <v>4</v>
      </c>
      <c r="I3662">
        <v>0</v>
      </c>
      <c r="J3662" t="s">
        <v>35</v>
      </c>
      <c r="K3662" t="s">
        <v>66</v>
      </c>
      <c r="L3662" t="s">
        <v>21</v>
      </c>
      <c r="M3662" t="s">
        <v>22</v>
      </c>
      <c r="N3662" t="s">
        <v>30</v>
      </c>
    </row>
    <row r="3663" spans="1:14" x14ac:dyDescent="0.3">
      <c r="A3663">
        <v>3662</v>
      </c>
      <c r="B3663" t="s">
        <v>50</v>
      </c>
      <c r="C3663" t="s">
        <v>119</v>
      </c>
      <c r="D3663" t="s">
        <v>408</v>
      </c>
      <c r="E3663" t="s">
        <v>63</v>
      </c>
      <c r="F3663" t="s">
        <v>54</v>
      </c>
      <c r="G3663">
        <v>541.4</v>
      </c>
      <c r="H3663">
        <v>2</v>
      </c>
      <c r="I3663">
        <v>2</v>
      </c>
      <c r="J3663" t="s">
        <v>94</v>
      </c>
      <c r="K3663" t="s">
        <v>99</v>
      </c>
      <c r="L3663" t="s">
        <v>70</v>
      </c>
      <c r="M3663" t="s">
        <v>36</v>
      </c>
      <c r="N3663" t="s">
        <v>41</v>
      </c>
    </row>
    <row r="3664" spans="1:14" x14ac:dyDescent="0.3">
      <c r="A3664">
        <v>3663</v>
      </c>
      <c r="B3664" t="s">
        <v>37</v>
      </c>
      <c r="C3664" t="s">
        <v>412</v>
      </c>
      <c r="D3664" t="s">
        <v>240</v>
      </c>
      <c r="E3664" t="s">
        <v>138</v>
      </c>
      <c r="F3664" t="s">
        <v>27</v>
      </c>
      <c r="G3664">
        <v>183.77</v>
      </c>
      <c r="H3664">
        <v>1</v>
      </c>
      <c r="I3664">
        <v>2</v>
      </c>
      <c r="J3664" t="s">
        <v>35</v>
      </c>
      <c r="K3664" t="s">
        <v>99</v>
      </c>
      <c r="L3664" t="s">
        <v>21</v>
      </c>
      <c r="M3664" t="s">
        <v>22</v>
      </c>
      <c r="N3664" t="s">
        <v>41</v>
      </c>
    </row>
    <row r="3665" spans="1:14" x14ac:dyDescent="0.3">
      <c r="A3665">
        <v>3664</v>
      </c>
      <c r="B3665" t="s">
        <v>50</v>
      </c>
      <c r="C3665" t="s">
        <v>147</v>
      </c>
      <c r="D3665" t="s">
        <v>422</v>
      </c>
      <c r="E3665" t="s">
        <v>186</v>
      </c>
      <c r="F3665" t="s">
        <v>27</v>
      </c>
      <c r="G3665">
        <v>156.26</v>
      </c>
      <c r="H3665">
        <v>1</v>
      </c>
      <c r="I3665">
        <v>0</v>
      </c>
      <c r="J3665" t="s">
        <v>35</v>
      </c>
      <c r="K3665" t="s">
        <v>20</v>
      </c>
      <c r="L3665" t="s">
        <v>21</v>
      </c>
      <c r="M3665" t="s">
        <v>22</v>
      </c>
      <c r="N3665" t="s">
        <v>41</v>
      </c>
    </row>
    <row r="3666" spans="1:14" x14ac:dyDescent="0.3">
      <c r="A3666">
        <v>3665</v>
      </c>
      <c r="B3666" t="s">
        <v>14</v>
      </c>
      <c r="C3666" t="s">
        <v>318</v>
      </c>
      <c r="D3666" t="s">
        <v>113</v>
      </c>
      <c r="E3666" t="s">
        <v>89</v>
      </c>
      <c r="F3666" t="s">
        <v>49</v>
      </c>
      <c r="G3666">
        <v>78.489999999999995</v>
      </c>
      <c r="H3666">
        <v>1</v>
      </c>
      <c r="I3666">
        <v>0</v>
      </c>
      <c r="J3666" t="s">
        <v>28</v>
      </c>
      <c r="K3666" t="s">
        <v>20</v>
      </c>
      <c r="L3666" t="s">
        <v>21</v>
      </c>
      <c r="M3666" t="s">
        <v>22</v>
      </c>
      <c r="N3666" t="s">
        <v>23</v>
      </c>
    </row>
    <row r="3667" spans="1:14" x14ac:dyDescent="0.3">
      <c r="A3667">
        <v>3666</v>
      </c>
      <c r="B3667" t="s">
        <v>37</v>
      </c>
      <c r="C3667" t="s">
        <v>144</v>
      </c>
      <c r="D3667" t="s">
        <v>102</v>
      </c>
      <c r="E3667" t="s">
        <v>340</v>
      </c>
      <c r="F3667" t="s">
        <v>18</v>
      </c>
      <c r="G3667">
        <v>316.02</v>
      </c>
      <c r="H3667">
        <v>2</v>
      </c>
      <c r="I3667">
        <v>1</v>
      </c>
      <c r="J3667" t="s">
        <v>35</v>
      </c>
      <c r="K3667" t="s">
        <v>20</v>
      </c>
      <c r="L3667" t="s">
        <v>21</v>
      </c>
      <c r="M3667" t="s">
        <v>36</v>
      </c>
      <c r="N3667" t="s">
        <v>41</v>
      </c>
    </row>
    <row r="3668" spans="1:14" x14ac:dyDescent="0.3">
      <c r="A3668">
        <v>3667</v>
      </c>
      <c r="B3668" t="s">
        <v>31</v>
      </c>
      <c r="C3668" t="s">
        <v>82</v>
      </c>
      <c r="D3668" t="s">
        <v>386</v>
      </c>
      <c r="E3668" t="s">
        <v>313</v>
      </c>
      <c r="F3668" t="s">
        <v>27</v>
      </c>
      <c r="G3668">
        <v>111.77</v>
      </c>
      <c r="H3668">
        <v>2</v>
      </c>
      <c r="I3668">
        <v>0</v>
      </c>
      <c r="J3668" t="s">
        <v>28</v>
      </c>
      <c r="K3668" t="s">
        <v>29</v>
      </c>
      <c r="L3668" t="s">
        <v>56</v>
      </c>
      <c r="M3668" t="s">
        <v>36</v>
      </c>
      <c r="N3668" t="s">
        <v>41</v>
      </c>
    </row>
    <row r="3669" spans="1:14" x14ac:dyDescent="0.3">
      <c r="A3669">
        <v>3668</v>
      </c>
      <c r="B3669" t="s">
        <v>50</v>
      </c>
      <c r="C3669" t="s">
        <v>233</v>
      </c>
      <c r="D3669" t="s">
        <v>461</v>
      </c>
      <c r="E3669" t="s">
        <v>444</v>
      </c>
      <c r="F3669" t="s">
        <v>49</v>
      </c>
      <c r="G3669">
        <v>96.22</v>
      </c>
      <c r="H3669">
        <v>2</v>
      </c>
      <c r="I3669">
        <v>0</v>
      </c>
      <c r="J3669" t="s">
        <v>28</v>
      </c>
      <c r="K3669" t="s">
        <v>99</v>
      </c>
      <c r="L3669" t="s">
        <v>21</v>
      </c>
      <c r="M3669" t="s">
        <v>36</v>
      </c>
      <c r="N3669" t="s">
        <v>23</v>
      </c>
    </row>
    <row r="3670" spans="1:14" x14ac:dyDescent="0.3">
      <c r="A3670">
        <v>3669</v>
      </c>
      <c r="B3670" t="s">
        <v>37</v>
      </c>
      <c r="C3670" t="s">
        <v>86</v>
      </c>
      <c r="D3670" t="s">
        <v>126</v>
      </c>
      <c r="E3670" t="s">
        <v>87</v>
      </c>
      <c r="F3670" t="s">
        <v>54</v>
      </c>
      <c r="G3670">
        <v>519.95000000000005</v>
      </c>
      <c r="H3670">
        <v>1</v>
      </c>
      <c r="I3670">
        <v>0</v>
      </c>
      <c r="J3670" t="s">
        <v>35</v>
      </c>
      <c r="K3670" t="s">
        <v>44</v>
      </c>
      <c r="L3670" t="s">
        <v>21</v>
      </c>
      <c r="M3670" t="s">
        <v>36</v>
      </c>
      <c r="N3670" t="s">
        <v>45</v>
      </c>
    </row>
    <row r="3671" spans="1:14" x14ac:dyDescent="0.3">
      <c r="A3671">
        <v>3670</v>
      </c>
      <c r="B3671" t="s">
        <v>31</v>
      </c>
      <c r="C3671" t="s">
        <v>62</v>
      </c>
      <c r="D3671" t="s">
        <v>162</v>
      </c>
      <c r="E3671" t="s">
        <v>192</v>
      </c>
      <c r="F3671" t="s">
        <v>49</v>
      </c>
      <c r="G3671">
        <v>97.84</v>
      </c>
      <c r="H3671">
        <v>2</v>
      </c>
      <c r="I3671">
        <v>2</v>
      </c>
      <c r="J3671" t="s">
        <v>35</v>
      </c>
      <c r="K3671" t="s">
        <v>44</v>
      </c>
      <c r="L3671" t="s">
        <v>60</v>
      </c>
      <c r="M3671" t="s">
        <v>36</v>
      </c>
      <c r="N3671" t="s">
        <v>23</v>
      </c>
    </row>
    <row r="3672" spans="1:14" x14ac:dyDescent="0.3">
      <c r="A3672">
        <v>3671</v>
      </c>
      <c r="B3672" t="s">
        <v>31</v>
      </c>
      <c r="C3672" t="s">
        <v>39</v>
      </c>
      <c r="D3672" t="s">
        <v>393</v>
      </c>
      <c r="E3672" t="s">
        <v>216</v>
      </c>
      <c r="F3672" t="s">
        <v>27</v>
      </c>
      <c r="G3672">
        <v>156.26</v>
      </c>
      <c r="H3672">
        <v>2</v>
      </c>
      <c r="I3672">
        <v>0</v>
      </c>
      <c r="J3672" t="s">
        <v>28</v>
      </c>
      <c r="K3672" t="s">
        <v>99</v>
      </c>
      <c r="L3672" t="s">
        <v>70</v>
      </c>
      <c r="M3672" t="s">
        <v>22</v>
      </c>
      <c r="N3672" t="s">
        <v>23</v>
      </c>
    </row>
    <row r="3673" spans="1:14" x14ac:dyDescent="0.3">
      <c r="A3673">
        <v>3672</v>
      </c>
      <c r="B3673" t="s">
        <v>37</v>
      </c>
      <c r="C3673" t="s">
        <v>415</v>
      </c>
      <c r="D3673" t="s">
        <v>227</v>
      </c>
      <c r="E3673" t="s">
        <v>432</v>
      </c>
      <c r="F3673" t="s">
        <v>27</v>
      </c>
      <c r="G3673">
        <v>209.48</v>
      </c>
      <c r="H3673">
        <v>2</v>
      </c>
      <c r="I3673">
        <v>0</v>
      </c>
      <c r="J3673" t="s">
        <v>28</v>
      </c>
      <c r="K3673" t="s">
        <v>29</v>
      </c>
      <c r="L3673" t="s">
        <v>21</v>
      </c>
      <c r="M3673" t="s">
        <v>22</v>
      </c>
      <c r="N3673" t="s">
        <v>41</v>
      </c>
    </row>
    <row r="3674" spans="1:14" x14ac:dyDescent="0.3">
      <c r="A3674">
        <v>3673</v>
      </c>
      <c r="B3674" t="s">
        <v>50</v>
      </c>
      <c r="C3674" t="s">
        <v>285</v>
      </c>
      <c r="D3674" t="s">
        <v>141</v>
      </c>
      <c r="E3674" t="s">
        <v>222</v>
      </c>
      <c r="F3674" t="s">
        <v>27</v>
      </c>
      <c r="G3674">
        <v>180.83</v>
      </c>
      <c r="H3674">
        <v>2</v>
      </c>
      <c r="I3674">
        <v>2</v>
      </c>
      <c r="J3674" t="s">
        <v>55</v>
      </c>
      <c r="K3674" t="s">
        <v>44</v>
      </c>
      <c r="L3674" t="s">
        <v>56</v>
      </c>
      <c r="M3674" t="s">
        <v>36</v>
      </c>
      <c r="N3674" t="s">
        <v>41</v>
      </c>
    </row>
    <row r="3675" spans="1:14" x14ac:dyDescent="0.3">
      <c r="A3675">
        <v>3674</v>
      </c>
      <c r="B3675" t="s">
        <v>50</v>
      </c>
      <c r="C3675" t="s">
        <v>426</v>
      </c>
      <c r="D3675" t="s">
        <v>373</v>
      </c>
      <c r="E3675" t="s">
        <v>311</v>
      </c>
      <c r="F3675" t="s">
        <v>27</v>
      </c>
      <c r="G3675">
        <v>229.25</v>
      </c>
      <c r="H3675">
        <v>1</v>
      </c>
      <c r="I3675">
        <v>1</v>
      </c>
      <c r="J3675" t="s">
        <v>28</v>
      </c>
      <c r="K3675" t="s">
        <v>29</v>
      </c>
      <c r="L3675" t="s">
        <v>21</v>
      </c>
      <c r="M3675" t="s">
        <v>36</v>
      </c>
      <c r="N3675" t="s">
        <v>41</v>
      </c>
    </row>
    <row r="3676" spans="1:14" x14ac:dyDescent="0.3">
      <c r="A3676">
        <v>3675</v>
      </c>
      <c r="B3676" t="s">
        <v>37</v>
      </c>
      <c r="C3676" t="s">
        <v>303</v>
      </c>
      <c r="D3676" t="s">
        <v>388</v>
      </c>
      <c r="E3676" t="s">
        <v>78</v>
      </c>
      <c r="F3676" t="s">
        <v>49</v>
      </c>
      <c r="G3676">
        <v>104.34</v>
      </c>
      <c r="H3676">
        <v>1</v>
      </c>
      <c r="I3676">
        <v>0</v>
      </c>
      <c r="J3676" t="s">
        <v>28</v>
      </c>
      <c r="K3676" t="s">
        <v>20</v>
      </c>
      <c r="L3676" t="s">
        <v>70</v>
      </c>
      <c r="M3676" t="s">
        <v>36</v>
      </c>
      <c r="N3676" t="s">
        <v>41</v>
      </c>
    </row>
    <row r="3677" spans="1:14" x14ac:dyDescent="0.3">
      <c r="A3677">
        <v>3676</v>
      </c>
      <c r="B3677" t="s">
        <v>31</v>
      </c>
      <c r="C3677" t="s">
        <v>275</v>
      </c>
      <c r="D3677" t="s">
        <v>283</v>
      </c>
      <c r="E3677" t="s">
        <v>426</v>
      </c>
      <c r="F3677" t="s">
        <v>27</v>
      </c>
      <c r="G3677">
        <v>139.4</v>
      </c>
      <c r="H3677">
        <v>2</v>
      </c>
      <c r="I3677">
        <v>3</v>
      </c>
      <c r="J3677" t="s">
        <v>35</v>
      </c>
      <c r="K3677" t="s">
        <v>66</v>
      </c>
      <c r="L3677" t="s">
        <v>21</v>
      </c>
      <c r="M3677" t="s">
        <v>36</v>
      </c>
      <c r="N3677" t="s">
        <v>41</v>
      </c>
    </row>
    <row r="3678" spans="1:14" x14ac:dyDescent="0.3">
      <c r="A3678">
        <v>3677</v>
      </c>
      <c r="B3678" t="s">
        <v>37</v>
      </c>
      <c r="C3678" t="s">
        <v>81</v>
      </c>
      <c r="D3678" t="s">
        <v>199</v>
      </c>
      <c r="E3678" t="s">
        <v>212</v>
      </c>
      <c r="F3678" t="s">
        <v>49</v>
      </c>
      <c r="G3678">
        <v>125.93</v>
      </c>
      <c r="H3678">
        <v>4</v>
      </c>
      <c r="I3678">
        <v>0</v>
      </c>
      <c r="J3678" t="s">
        <v>28</v>
      </c>
      <c r="K3678" t="s">
        <v>99</v>
      </c>
      <c r="L3678" t="s">
        <v>60</v>
      </c>
      <c r="M3678" t="s">
        <v>36</v>
      </c>
      <c r="N3678" t="s">
        <v>45</v>
      </c>
    </row>
    <row r="3679" spans="1:14" x14ac:dyDescent="0.3">
      <c r="A3679">
        <v>3678</v>
      </c>
      <c r="B3679" t="s">
        <v>37</v>
      </c>
      <c r="C3679" t="s">
        <v>450</v>
      </c>
      <c r="D3679" t="s">
        <v>107</v>
      </c>
      <c r="E3679" t="s">
        <v>245</v>
      </c>
      <c r="F3679" t="s">
        <v>18</v>
      </c>
      <c r="G3679">
        <v>302.98</v>
      </c>
      <c r="H3679">
        <v>2</v>
      </c>
      <c r="I3679">
        <v>1</v>
      </c>
      <c r="J3679" t="s">
        <v>55</v>
      </c>
      <c r="K3679" t="s">
        <v>20</v>
      </c>
      <c r="L3679" t="s">
        <v>21</v>
      </c>
      <c r="M3679" t="s">
        <v>36</v>
      </c>
      <c r="N3679" t="s">
        <v>41</v>
      </c>
    </row>
    <row r="3680" spans="1:14" x14ac:dyDescent="0.3">
      <c r="A3680">
        <v>3679</v>
      </c>
      <c r="B3680" t="s">
        <v>31</v>
      </c>
      <c r="C3680" t="s">
        <v>330</v>
      </c>
      <c r="D3680" t="s">
        <v>83</v>
      </c>
      <c r="E3680" t="s">
        <v>469</v>
      </c>
      <c r="F3680" t="s">
        <v>49</v>
      </c>
      <c r="G3680">
        <v>58.99</v>
      </c>
      <c r="H3680">
        <v>1</v>
      </c>
      <c r="I3680">
        <v>0</v>
      </c>
      <c r="J3680" t="s">
        <v>55</v>
      </c>
      <c r="K3680" t="s">
        <v>99</v>
      </c>
      <c r="L3680" t="s">
        <v>70</v>
      </c>
      <c r="M3680" t="s">
        <v>36</v>
      </c>
      <c r="N3680" t="s">
        <v>95</v>
      </c>
    </row>
    <row r="3681" spans="1:14" x14ac:dyDescent="0.3">
      <c r="A3681">
        <v>3680</v>
      </c>
      <c r="B3681" t="s">
        <v>50</v>
      </c>
      <c r="C3681" t="s">
        <v>190</v>
      </c>
      <c r="D3681" t="s">
        <v>191</v>
      </c>
      <c r="E3681" t="s">
        <v>378</v>
      </c>
      <c r="F3681" t="s">
        <v>49</v>
      </c>
      <c r="G3681">
        <v>90.34</v>
      </c>
      <c r="H3681">
        <v>2</v>
      </c>
      <c r="I3681">
        <v>1</v>
      </c>
      <c r="J3681" t="s">
        <v>94</v>
      </c>
      <c r="K3681" t="s">
        <v>99</v>
      </c>
      <c r="L3681" t="s">
        <v>21</v>
      </c>
      <c r="M3681" t="s">
        <v>22</v>
      </c>
      <c r="N3681" t="s">
        <v>95</v>
      </c>
    </row>
    <row r="3682" spans="1:14" x14ac:dyDescent="0.3">
      <c r="A3682">
        <v>3681</v>
      </c>
      <c r="B3682" t="s">
        <v>37</v>
      </c>
      <c r="C3682" t="s">
        <v>312</v>
      </c>
      <c r="D3682" t="s">
        <v>257</v>
      </c>
      <c r="E3682" t="s">
        <v>269</v>
      </c>
      <c r="F3682" t="s">
        <v>27</v>
      </c>
      <c r="G3682">
        <v>188.26</v>
      </c>
      <c r="H3682">
        <v>1</v>
      </c>
      <c r="I3682">
        <v>0</v>
      </c>
      <c r="J3682" t="s">
        <v>28</v>
      </c>
      <c r="K3682" t="s">
        <v>44</v>
      </c>
      <c r="L3682" t="s">
        <v>60</v>
      </c>
      <c r="M3682" t="s">
        <v>36</v>
      </c>
      <c r="N3682" t="s">
        <v>45</v>
      </c>
    </row>
    <row r="3683" spans="1:14" x14ac:dyDescent="0.3">
      <c r="A3683">
        <v>3682</v>
      </c>
      <c r="B3683" t="s">
        <v>50</v>
      </c>
      <c r="C3683" t="s">
        <v>300</v>
      </c>
      <c r="D3683" t="s">
        <v>286</v>
      </c>
      <c r="E3683" t="s">
        <v>342</v>
      </c>
      <c r="F3683" t="s">
        <v>18</v>
      </c>
      <c r="G3683">
        <v>355.06</v>
      </c>
      <c r="H3683">
        <v>2</v>
      </c>
      <c r="I3683">
        <v>2</v>
      </c>
      <c r="J3683" t="s">
        <v>28</v>
      </c>
      <c r="K3683" t="s">
        <v>20</v>
      </c>
      <c r="L3683" t="s">
        <v>21</v>
      </c>
      <c r="M3683" t="s">
        <v>36</v>
      </c>
      <c r="N3683" t="s">
        <v>41</v>
      </c>
    </row>
    <row r="3684" spans="1:14" x14ac:dyDescent="0.3">
      <c r="A3684">
        <v>3683</v>
      </c>
      <c r="B3684" t="s">
        <v>31</v>
      </c>
      <c r="C3684" t="s">
        <v>79</v>
      </c>
      <c r="D3684" t="s">
        <v>338</v>
      </c>
      <c r="E3684" t="s">
        <v>277</v>
      </c>
      <c r="F3684" t="s">
        <v>54</v>
      </c>
      <c r="G3684">
        <v>386.32</v>
      </c>
      <c r="H3684">
        <v>2</v>
      </c>
      <c r="I3684">
        <v>1</v>
      </c>
      <c r="J3684" t="s">
        <v>19</v>
      </c>
      <c r="K3684" t="s">
        <v>99</v>
      </c>
      <c r="L3684" t="s">
        <v>21</v>
      </c>
      <c r="M3684" t="s">
        <v>36</v>
      </c>
      <c r="N3684" t="s">
        <v>41</v>
      </c>
    </row>
    <row r="3685" spans="1:14" x14ac:dyDescent="0.3">
      <c r="A3685">
        <v>3684</v>
      </c>
      <c r="B3685" t="s">
        <v>37</v>
      </c>
      <c r="C3685" t="s">
        <v>100</v>
      </c>
      <c r="D3685" t="s">
        <v>71</v>
      </c>
      <c r="E3685" t="s">
        <v>133</v>
      </c>
      <c r="F3685" t="s">
        <v>18</v>
      </c>
      <c r="G3685">
        <v>275.10000000000002</v>
      </c>
      <c r="H3685">
        <v>2</v>
      </c>
      <c r="I3685">
        <v>0</v>
      </c>
      <c r="J3685" t="s">
        <v>28</v>
      </c>
      <c r="K3685" t="s">
        <v>99</v>
      </c>
      <c r="L3685" t="s">
        <v>21</v>
      </c>
      <c r="M3685" t="s">
        <v>36</v>
      </c>
      <c r="N3685" t="s">
        <v>41</v>
      </c>
    </row>
    <row r="3686" spans="1:14" x14ac:dyDescent="0.3">
      <c r="A3686">
        <v>3685</v>
      </c>
      <c r="B3686" t="s">
        <v>50</v>
      </c>
      <c r="C3686" t="s">
        <v>394</v>
      </c>
      <c r="D3686" t="s">
        <v>450</v>
      </c>
      <c r="E3686" t="s">
        <v>209</v>
      </c>
      <c r="F3686" t="s">
        <v>49</v>
      </c>
      <c r="G3686">
        <v>113.42</v>
      </c>
      <c r="H3686">
        <v>1</v>
      </c>
      <c r="I3686">
        <v>1</v>
      </c>
      <c r="J3686" t="s">
        <v>19</v>
      </c>
      <c r="K3686" t="s">
        <v>29</v>
      </c>
      <c r="L3686" t="s">
        <v>56</v>
      </c>
      <c r="M3686" t="s">
        <v>36</v>
      </c>
      <c r="N3686" t="s">
        <v>41</v>
      </c>
    </row>
    <row r="3687" spans="1:14" x14ac:dyDescent="0.3">
      <c r="A3687">
        <v>3686</v>
      </c>
      <c r="B3687" t="s">
        <v>37</v>
      </c>
      <c r="C3687" t="s">
        <v>273</v>
      </c>
      <c r="D3687" t="s">
        <v>154</v>
      </c>
      <c r="E3687" t="s">
        <v>33</v>
      </c>
      <c r="F3687" t="s">
        <v>49</v>
      </c>
      <c r="G3687">
        <v>88.33</v>
      </c>
      <c r="H3687">
        <v>1</v>
      </c>
      <c r="I3687">
        <v>0</v>
      </c>
      <c r="J3687" t="s">
        <v>35</v>
      </c>
      <c r="K3687" t="s">
        <v>66</v>
      </c>
      <c r="L3687" t="s">
        <v>70</v>
      </c>
      <c r="M3687" t="s">
        <v>36</v>
      </c>
      <c r="N3687" t="s">
        <v>45</v>
      </c>
    </row>
    <row r="3688" spans="1:14" x14ac:dyDescent="0.3">
      <c r="A3688">
        <v>3687</v>
      </c>
      <c r="B3688" t="s">
        <v>14</v>
      </c>
      <c r="C3688" t="s">
        <v>79</v>
      </c>
      <c r="D3688" t="s">
        <v>138</v>
      </c>
      <c r="E3688" t="s">
        <v>81</v>
      </c>
      <c r="F3688" t="s">
        <v>54</v>
      </c>
      <c r="G3688">
        <v>304.25</v>
      </c>
      <c r="H3688">
        <v>4</v>
      </c>
      <c r="I3688">
        <v>0</v>
      </c>
      <c r="J3688" t="s">
        <v>55</v>
      </c>
      <c r="K3688" t="s">
        <v>44</v>
      </c>
      <c r="L3688" t="s">
        <v>21</v>
      </c>
      <c r="M3688" t="s">
        <v>36</v>
      </c>
      <c r="N3688" t="s">
        <v>41</v>
      </c>
    </row>
    <row r="3689" spans="1:14" x14ac:dyDescent="0.3">
      <c r="A3689">
        <v>3688</v>
      </c>
      <c r="B3689" t="s">
        <v>50</v>
      </c>
      <c r="C3689" t="s">
        <v>266</v>
      </c>
      <c r="D3689" t="s">
        <v>119</v>
      </c>
      <c r="E3689" t="s">
        <v>101</v>
      </c>
      <c r="F3689" t="s">
        <v>49</v>
      </c>
      <c r="G3689">
        <v>111.48</v>
      </c>
      <c r="H3689">
        <v>3</v>
      </c>
      <c r="I3689">
        <v>0</v>
      </c>
      <c r="J3689" t="s">
        <v>35</v>
      </c>
      <c r="K3689" t="s">
        <v>44</v>
      </c>
      <c r="L3689" t="s">
        <v>21</v>
      </c>
      <c r="M3689" t="s">
        <v>22</v>
      </c>
      <c r="N3689" t="s">
        <v>30</v>
      </c>
    </row>
    <row r="3690" spans="1:14" x14ac:dyDescent="0.3">
      <c r="A3690">
        <v>3689</v>
      </c>
      <c r="B3690" t="s">
        <v>31</v>
      </c>
      <c r="C3690" t="s">
        <v>401</v>
      </c>
      <c r="D3690" t="s">
        <v>172</v>
      </c>
      <c r="E3690" t="s">
        <v>396</v>
      </c>
      <c r="F3690" t="s">
        <v>18</v>
      </c>
      <c r="G3690">
        <v>209.95</v>
      </c>
      <c r="H3690">
        <v>1</v>
      </c>
      <c r="I3690">
        <v>2</v>
      </c>
      <c r="J3690" t="s">
        <v>19</v>
      </c>
      <c r="K3690" t="s">
        <v>29</v>
      </c>
      <c r="L3690" t="s">
        <v>21</v>
      </c>
      <c r="M3690" t="s">
        <v>36</v>
      </c>
      <c r="N3690" t="s">
        <v>41</v>
      </c>
    </row>
    <row r="3691" spans="1:14" x14ac:dyDescent="0.3">
      <c r="A3691">
        <v>3690</v>
      </c>
      <c r="B3691" t="s">
        <v>31</v>
      </c>
      <c r="C3691" t="s">
        <v>361</v>
      </c>
      <c r="D3691" t="s">
        <v>180</v>
      </c>
      <c r="E3691" t="s">
        <v>210</v>
      </c>
      <c r="F3691" t="s">
        <v>49</v>
      </c>
      <c r="G3691">
        <v>65.58</v>
      </c>
      <c r="H3691">
        <v>3</v>
      </c>
      <c r="I3691">
        <v>0</v>
      </c>
      <c r="J3691" t="s">
        <v>28</v>
      </c>
      <c r="K3691" t="s">
        <v>66</v>
      </c>
      <c r="L3691" t="s">
        <v>60</v>
      </c>
      <c r="M3691" t="s">
        <v>36</v>
      </c>
      <c r="N3691" t="s">
        <v>41</v>
      </c>
    </row>
    <row r="3692" spans="1:14" x14ac:dyDescent="0.3">
      <c r="A3692">
        <v>3691</v>
      </c>
      <c r="B3692" t="s">
        <v>14</v>
      </c>
      <c r="C3692" t="s">
        <v>222</v>
      </c>
      <c r="D3692" t="s">
        <v>299</v>
      </c>
      <c r="E3692" t="s">
        <v>339</v>
      </c>
      <c r="F3692" t="s">
        <v>18</v>
      </c>
      <c r="G3692">
        <v>227.49</v>
      </c>
      <c r="H3692">
        <v>2</v>
      </c>
      <c r="I3692">
        <v>3</v>
      </c>
      <c r="J3692" t="s">
        <v>19</v>
      </c>
      <c r="K3692" t="s">
        <v>44</v>
      </c>
      <c r="L3692" t="s">
        <v>21</v>
      </c>
      <c r="M3692" t="s">
        <v>36</v>
      </c>
      <c r="N3692" t="s">
        <v>41</v>
      </c>
    </row>
    <row r="3693" spans="1:14" x14ac:dyDescent="0.3">
      <c r="A3693">
        <v>3692</v>
      </c>
      <c r="B3693" t="s">
        <v>50</v>
      </c>
      <c r="C3693" t="s">
        <v>53</v>
      </c>
      <c r="D3693" t="s">
        <v>309</v>
      </c>
      <c r="E3693" t="s">
        <v>48</v>
      </c>
      <c r="F3693" t="s">
        <v>49</v>
      </c>
      <c r="G3693">
        <v>164.87</v>
      </c>
      <c r="H3693">
        <v>1</v>
      </c>
      <c r="I3693">
        <v>0</v>
      </c>
      <c r="J3693" t="s">
        <v>35</v>
      </c>
      <c r="K3693" t="s">
        <v>20</v>
      </c>
      <c r="L3693" t="s">
        <v>21</v>
      </c>
      <c r="M3693" t="s">
        <v>22</v>
      </c>
      <c r="N3693" t="s">
        <v>41</v>
      </c>
    </row>
    <row r="3694" spans="1:14" x14ac:dyDescent="0.3">
      <c r="A3694">
        <v>3693</v>
      </c>
      <c r="B3694" t="s">
        <v>50</v>
      </c>
      <c r="C3694" t="s">
        <v>356</v>
      </c>
      <c r="D3694" t="s">
        <v>172</v>
      </c>
      <c r="E3694" t="s">
        <v>337</v>
      </c>
      <c r="F3694" t="s">
        <v>54</v>
      </c>
      <c r="G3694">
        <v>329.35</v>
      </c>
      <c r="H3694">
        <v>2</v>
      </c>
      <c r="I3694">
        <v>0</v>
      </c>
      <c r="J3694" t="s">
        <v>55</v>
      </c>
      <c r="K3694" t="s">
        <v>99</v>
      </c>
      <c r="L3694" t="s">
        <v>60</v>
      </c>
      <c r="M3694" t="s">
        <v>36</v>
      </c>
      <c r="N3694" t="s">
        <v>41</v>
      </c>
    </row>
    <row r="3695" spans="1:14" x14ac:dyDescent="0.3">
      <c r="A3695">
        <v>3694</v>
      </c>
      <c r="B3695" t="s">
        <v>50</v>
      </c>
      <c r="C3695" t="s">
        <v>368</v>
      </c>
      <c r="D3695" t="s">
        <v>382</v>
      </c>
      <c r="E3695" t="s">
        <v>245</v>
      </c>
      <c r="F3695" t="s">
        <v>49</v>
      </c>
      <c r="G3695">
        <v>162.5</v>
      </c>
      <c r="H3695">
        <v>4</v>
      </c>
      <c r="I3695">
        <v>0</v>
      </c>
      <c r="J3695" t="s">
        <v>35</v>
      </c>
      <c r="K3695" t="s">
        <v>20</v>
      </c>
      <c r="L3695" t="s">
        <v>21</v>
      </c>
      <c r="M3695" t="s">
        <v>36</v>
      </c>
      <c r="N3695" t="s">
        <v>95</v>
      </c>
    </row>
    <row r="3696" spans="1:14" x14ac:dyDescent="0.3">
      <c r="A3696">
        <v>3695</v>
      </c>
      <c r="B3696" t="s">
        <v>50</v>
      </c>
      <c r="C3696" t="s">
        <v>374</v>
      </c>
      <c r="D3696" t="s">
        <v>159</v>
      </c>
      <c r="E3696" t="s">
        <v>447</v>
      </c>
      <c r="F3696" t="s">
        <v>27</v>
      </c>
      <c r="G3696">
        <v>205.8</v>
      </c>
      <c r="H3696">
        <v>3</v>
      </c>
      <c r="I3696">
        <v>1</v>
      </c>
      <c r="J3696" t="s">
        <v>19</v>
      </c>
      <c r="K3696" t="s">
        <v>66</v>
      </c>
      <c r="L3696" t="s">
        <v>21</v>
      </c>
      <c r="M3696" t="s">
        <v>36</v>
      </c>
      <c r="N3696" t="s">
        <v>95</v>
      </c>
    </row>
    <row r="3697" spans="1:14" x14ac:dyDescent="0.3">
      <c r="A3697">
        <v>3696</v>
      </c>
      <c r="B3697" t="s">
        <v>37</v>
      </c>
      <c r="C3697" t="s">
        <v>154</v>
      </c>
      <c r="D3697" t="s">
        <v>196</v>
      </c>
      <c r="E3697" t="s">
        <v>304</v>
      </c>
      <c r="F3697" t="s">
        <v>18</v>
      </c>
      <c r="G3697">
        <v>203.32</v>
      </c>
      <c r="H3697">
        <v>1</v>
      </c>
      <c r="I3697">
        <v>1</v>
      </c>
      <c r="J3697" t="s">
        <v>55</v>
      </c>
      <c r="K3697" t="s">
        <v>44</v>
      </c>
      <c r="L3697" t="s">
        <v>56</v>
      </c>
      <c r="M3697" t="s">
        <v>36</v>
      </c>
      <c r="N3697" t="s">
        <v>45</v>
      </c>
    </row>
    <row r="3698" spans="1:14" x14ac:dyDescent="0.3">
      <c r="A3698">
        <v>3697</v>
      </c>
      <c r="B3698" t="s">
        <v>50</v>
      </c>
      <c r="C3698" t="s">
        <v>313</v>
      </c>
      <c r="D3698" t="s">
        <v>59</v>
      </c>
      <c r="E3698" t="s">
        <v>343</v>
      </c>
      <c r="F3698" t="s">
        <v>49</v>
      </c>
      <c r="G3698">
        <v>129.57</v>
      </c>
      <c r="H3698">
        <v>1</v>
      </c>
      <c r="I3698">
        <v>2</v>
      </c>
      <c r="J3698" t="s">
        <v>28</v>
      </c>
      <c r="K3698" t="s">
        <v>20</v>
      </c>
      <c r="L3698" t="s">
        <v>56</v>
      </c>
      <c r="M3698" t="s">
        <v>36</v>
      </c>
      <c r="N3698" t="s">
        <v>41</v>
      </c>
    </row>
    <row r="3699" spans="1:14" x14ac:dyDescent="0.3">
      <c r="A3699">
        <v>3698</v>
      </c>
      <c r="B3699" t="s">
        <v>37</v>
      </c>
      <c r="C3699" t="s">
        <v>26</v>
      </c>
      <c r="D3699" t="s">
        <v>302</v>
      </c>
      <c r="E3699" t="s">
        <v>137</v>
      </c>
      <c r="F3699" t="s">
        <v>18</v>
      </c>
      <c r="G3699">
        <v>253.94</v>
      </c>
      <c r="H3699">
        <v>2</v>
      </c>
      <c r="I3699">
        <v>0</v>
      </c>
      <c r="J3699" t="s">
        <v>94</v>
      </c>
      <c r="K3699" t="s">
        <v>29</v>
      </c>
      <c r="L3699" t="s">
        <v>21</v>
      </c>
      <c r="M3699" t="s">
        <v>36</v>
      </c>
      <c r="N3699" t="s">
        <v>95</v>
      </c>
    </row>
    <row r="3700" spans="1:14" x14ac:dyDescent="0.3">
      <c r="A3700">
        <v>3699</v>
      </c>
      <c r="B3700" t="s">
        <v>50</v>
      </c>
      <c r="C3700" t="s">
        <v>210</v>
      </c>
      <c r="D3700" t="s">
        <v>318</v>
      </c>
      <c r="E3700" t="s">
        <v>108</v>
      </c>
      <c r="F3700" t="s">
        <v>49</v>
      </c>
      <c r="G3700">
        <v>148.86000000000001</v>
      </c>
      <c r="H3700">
        <v>3</v>
      </c>
      <c r="I3700">
        <v>0</v>
      </c>
      <c r="J3700" t="s">
        <v>19</v>
      </c>
      <c r="K3700" t="s">
        <v>20</v>
      </c>
      <c r="L3700" t="s">
        <v>60</v>
      </c>
      <c r="M3700" t="s">
        <v>36</v>
      </c>
      <c r="N3700" t="s">
        <v>41</v>
      </c>
    </row>
    <row r="3701" spans="1:14" x14ac:dyDescent="0.3">
      <c r="A3701">
        <v>3700</v>
      </c>
      <c r="B3701" t="s">
        <v>50</v>
      </c>
      <c r="C3701" t="s">
        <v>106</v>
      </c>
      <c r="D3701" t="s">
        <v>356</v>
      </c>
      <c r="E3701" t="s">
        <v>108</v>
      </c>
      <c r="F3701" t="s">
        <v>27</v>
      </c>
      <c r="G3701">
        <v>135.38</v>
      </c>
      <c r="H3701">
        <v>2</v>
      </c>
      <c r="I3701">
        <v>0</v>
      </c>
      <c r="J3701" t="s">
        <v>35</v>
      </c>
      <c r="K3701" t="s">
        <v>29</v>
      </c>
      <c r="L3701" t="s">
        <v>60</v>
      </c>
      <c r="M3701" t="s">
        <v>22</v>
      </c>
      <c r="N3701" t="s">
        <v>45</v>
      </c>
    </row>
    <row r="3702" spans="1:14" x14ac:dyDescent="0.3">
      <c r="A3702">
        <v>3701</v>
      </c>
      <c r="B3702" t="s">
        <v>50</v>
      </c>
      <c r="C3702" t="s">
        <v>40</v>
      </c>
      <c r="D3702" t="s">
        <v>288</v>
      </c>
      <c r="E3702" t="s">
        <v>108</v>
      </c>
      <c r="F3702" t="s">
        <v>18</v>
      </c>
      <c r="G3702">
        <v>333.27</v>
      </c>
      <c r="H3702">
        <v>4</v>
      </c>
      <c r="I3702">
        <v>1</v>
      </c>
      <c r="J3702" t="s">
        <v>28</v>
      </c>
      <c r="K3702" t="s">
        <v>20</v>
      </c>
      <c r="L3702" t="s">
        <v>21</v>
      </c>
      <c r="M3702" t="s">
        <v>22</v>
      </c>
      <c r="N3702" t="s">
        <v>45</v>
      </c>
    </row>
    <row r="3703" spans="1:14" x14ac:dyDescent="0.3">
      <c r="A3703">
        <v>3702</v>
      </c>
      <c r="B3703" t="s">
        <v>31</v>
      </c>
      <c r="C3703" t="s">
        <v>305</v>
      </c>
      <c r="D3703" t="s">
        <v>152</v>
      </c>
      <c r="E3703" t="s">
        <v>397</v>
      </c>
      <c r="F3703" t="s">
        <v>27</v>
      </c>
      <c r="G3703">
        <v>157.41999999999999</v>
      </c>
      <c r="H3703">
        <v>2</v>
      </c>
      <c r="I3703">
        <v>2</v>
      </c>
      <c r="J3703" t="s">
        <v>94</v>
      </c>
      <c r="K3703" t="s">
        <v>99</v>
      </c>
      <c r="L3703" t="s">
        <v>60</v>
      </c>
      <c r="M3703" t="s">
        <v>22</v>
      </c>
      <c r="N3703" t="s">
        <v>30</v>
      </c>
    </row>
    <row r="3704" spans="1:14" x14ac:dyDescent="0.3">
      <c r="A3704">
        <v>3703</v>
      </c>
      <c r="B3704" t="s">
        <v>14</v>
      </c>
      <c r="C3704" t="s">
        <v>285</v>
      </c>
      <c r="D3704" t="s">
        <v>141</v>
      </c>
      <c r="E3704" t="s">
        <v>311</v>
      </c>
      <c r="F3704" t="s">
        <v>27</v>
      </c>
      <c r="G3704">
        <v>149.81</v>
      </c>
      <c r="H3704">
        <v>1</v>
      </c>
      <c r="I3704">
        <v>0</v>
      </c>
      <c r="J3704" t="s">
        <v>55</v>
      </c>
      <c r="K3704" t="s">
        <v>66</v>
      </c>
      <c r="L3704" t="s">
        <v>21</v>
      </c>
      <c r="M3704" t="s">
        <v>36</v>
      </c>
      <c r="N3704" t="s">
        <v>30</v>
      </c>
    </row>
    <row r="3705" spans="1:14" x14ac:dyDescent="0.3">
      <c r="A3705">
        <v>3704</v>
      </c>
      <c r="B3705" t="s">
        <v>50</v>
      </c>
      <c r="C3705" t="s">
        <v>296</v>
      </c>
      <c r="D3705" t="s">
        <v>244</v>
      </c>
      <c r="E3705" t="s">
        <v>139</v>
      </c>
      <c r="F3705" t="s">
        <v>54</v>
      </c>
      <c r="G3705">
        <v>397.85</v>
      </c>
      <c r="H3705">
        <v>3</v>
      </c>
      <c r="I3705">
        <v>0</v>
      </c>
      <c r="J3705" t="s">
        <v>28</v>
      </c>
      <c r="K3705" t="s">
        <v>44</v>
      </c>
      <c r="L3705" t="s">
        <v>70</v>
      </c>
      <c r="M3705" t="s">
        <v>36</v>
      </c>
      <c r="N3705" t="s">
        <v>41</v>
      </c>
    </row>
    <row r="3706" spans="1:14" x14ac:dyDescent="0.3">
      <c r="A3706">
        <v>3705</v>
      </c>
      <c r="B3706" t="s">
        <v>31</v>
      </c>
      <c r="C3706" t="s">
        <v>395</v>
      </c>
      <c r="D3706" t="s">
        <v>376</v>
      </c>
      <c r="E3706" t="s">
        <v>142</v>
      </c>
      <c r="F3706" t="s">
        <v>49</v>
      </c>
      <c r="G3706">
        <v>91.37</v>
      </c>
      <c r="H3706">
        <v>2</v>
      </c>
      <c r="I3706">
        <v>2</v>
      </c>
      <c r="J3706" t="s">
        <v>35</v>
      </c>
      <c r="K3706" t="s">
        <v>29</v>
      </c>
      <c r="L3706" t="s">
        <v>21</v>
      </c>
      <c r="M3706" t="s">
        <v>36</v>
      </c>
      <c r="N3706" t="s">
        <v>23</v>
      </c>
    </row>
    <row r="3707" spans="1:14" x14ac:dyDescent="0.3">
      <c r="A3707">
        <v>3706</v>
      </c>
      <c r="B3707" t="s">
        <v>37</v>
      </c>
      <c r="C3707" t="s">
        <v>345</v>
      </c>
      <c r="D3707" t="s">
        <v>390</v>
      </c>
      <c r="E3707" t="s">
        <v>332</v>
      </c>
      <c r="F3707" t="s">
        <v>54</v>
      </c>
      <c r="G3707">
        <v>328.56</v>
      </c>
      <c r="H3707">
        <v>1</v>
      </c>
      <c r="I3707">
        <v>0</v>
      </c>
      <c r="J3707" t="s">
        <v>28</v>
      </c>
      <c r="K3707" t="s">
        <v>44</v>
      </c>
      <c r="L3707" t="s">
        <v>60</v>
      </c>
      <c r="M3707" t="s">
        <v>36</v>
      </c>
      <c r="N3707" t="s">
        <v>23</v>
      </c>
    </row>
    <row r="3708" spans="1:14" x14ac:dyDescent="0.3">
      <c r="A3708">
        <v>3707</v>
      </c>
      <c r="B3708" t="s">
        <v>14</v>
      </c>
      <c r="C3708" t="s">
        <v>310</v>
      </c>
      <c r="D3708" t="s">
        <v>212</v>
      </c>
      <c r="E3708" t="s">
        <v>415</v>
      </c>
      <c r="F3708" t="s">
        <v>18</v>
      </c>
      <c r="G3708">
        <v>216.81</v>
      </c>
      <c r="H3708">
        <v>1</v>
      </c>
      <c r="I3708">
        <v>0</v>
      </c>
      <c r="J3708" t="s">
        <v>28</v>
      </c>
      <c r="K3708" t="s">
        <v>66</v>
      </c>
      <c r="L3708" t="s">
        <v>21</v>
      </c>
      <c r="M3708" t="s">
        <v>36</v>
      </c>
      <c r="N3708" t="s">
        <v>23</v>
      </c>
    </row>
    <row r="3709" spans="1:14" x14ac:dyDescent="0.3">
      <c r="A3709">
        <v>3708</v>
      </c>
      <c r="B3709" t="s">
        <v>37</v>
      </c>
      <c r="C3709" t="s">
        <v>295</v>
      </c>
      <c r="D3709" t="s">
        <v>438</v>
      </c>
      <c r="E3709" t="s">
        <v>393</v>
      </c>
      <c r="F3709" t="s">
        <v>18</v>
      </c>
      <c r="G3709">
        <v>183.78</v>
      </c>
      <c r="H3709">
        <v>4</v>
      </c>
      <c r="I3709">
        <v>0</v>
      </c>
      <c r="J3709" t="s">
        <v>19</v>
      </c>
      <c r="K3709" t="s">
        <v>99</v>
      </c>
      <c r="L3709" t="s">
        <v>21</v>
      </c>
      <c r="M3709" t="s">
        <v>36</v>
      </c>
      <c r="N3709" t="s">
        <v>41</v>
      </c>
    </row>
    <row r="3710" spans="1:14" x14ac:dyDescent="0.3">
      <c r="A3710">
        <v>3709</v>
      </c>
      <c r="B3710" t="s">
        <v>31</v>
      </c>
      <c r="C3710" t="s">
        <v>150</v>
      </c>
      <c r="D3710" t="s">
        <v>141</v>
      </c>
      <c r="E3710" t="s">
        <v>222</v>
      </c>
      <c r="F3710" t="s">
        <v>49</v>
      </c>
      <c r="G3710">
        <v>107.36</v>
      </c>
      <c r="H3710">
        <v>1</v>
      </c>
      <c r="I3710">
        <v>0</v>
      </c>
      <c r="J3710" t="s">
        <v>35</v>
      </c>
      <c r="K3710" t="s">
        <v>99</v>
      </c>
      <c r="L3710" t="s">
        <v>60</v>
      </c>
      <c r="M3710" t="s">
        <v>36</v>
      </c>
      <c r="N3710" t="s">
        <v>30</v>
      </c>
    </row>
    <row r="3711" spans="1:14" x14ac:dyDescent="0.3">
      <c r="A3711">
        <v>3710</v>
      </c>
      <c r="B3711" t="s">
        <v>31</v>
      </c>
      <c r="C3711" t="s">
        <v>310</v>
      </c>
      <c r="D3711" t="s">
        <v>327</v>
      </c>
      <c r="E3711" t="s">
        <v>249</v>
      </c>
      <c r="F3711" t="s">
        <v>18</v>
      </c>
      <c r="G3711">
        <v>148.04</v>
      </c>
      <c r="H3711">
        <v>3</v>
      </c>
      <c r="I3711">
        <v>0</v>
      </c>
      <c r="J3711" t="s">
        <v>19</v>
      </c>
      <c r="K3711" t="s">
        <v>99</v>
      </c>
      <c r="L3711" t="s">
        <v>70</v>
      </c>
      <c r="M3711" t="s">
        <v>36</v>
      </c>
      <c r="N3711" t="s">
        <v>45</v>
      </c>
    </row>
    <row r="3712" spans="1:14" x14ac:dyDescent="0.3">
      <c r="A3712">
        <v>3711</v>
      </c>
      <c r="B3712" t="s">
        <v>31</v>
      </c>
      <c r="C3712" t="s">
        <v>277</v>
      </c>
      <c r="D3712" t="s">
        <v>80</v>
      </c>
      <c r="E3712" t="s">
        <v>433</v>
      </c>
      <c r="F3712" t="s">
        <v>54</v>
      </c>
      <c r="G3712">
        <v>248.73</v>
      </c>
      <c r="H3712">
        <v>3</v>
      </c>
      <c r="I3712">
        <v>1</v>
      </c>
      <c r="J3712" t="s">
        <v>28</v>
      </c>
      <c r="K3712" t="s">
        <v>99</v>
      </c>
      <c r="L3712" t="s">
        <v>21</v>
      </c>
      <c r="M3712" t="s">
        <v>22</v>
      </c>
      <c r="N3712" t="s">
        <v>41</v>
      </c>
    </row>
    <row r="3713" spans="1:14" x14ac:dyDescent="0.3">
      <c r="A3713">
        <v>3712</v>
      </c>
      <c r="B3713" t="s">
        <v>37</v>
      </c>
      <c r="C3713" t="s">
        <v>107</v>
      </c>
      <c r="D3713" t="s">
        <v>194</v>
      </c>
      <c r="E3713" t="s">
        <v>183</v>
      </c>
      <c r="F3713" t="s">
        <v>49</v>
      </c>
      <c r="G3713">
        <v>107.3</v>
      </c>
      <c r="H3713">
        <v>4</v>
      </c>
      <c r="I3713">
        <v>0</v>
      </c>
      <c r="J3713" t="s">
        <v>35</v>
      </c>
      <c r="K3713" t="s">
        <v>66</v>
      </c>
      <c r="L3713" t="s">
        <v>60</v>
      </c>
      <c r="M3713" t="s">
        <v>22</v>
      </c>
      <c r="N3713" t="s">
        <v>41</v>
      </c>
    </row>
    <row r="3714" spans="1:14" x14ac:dyDescent="0.3">
      <c r="A3714">
        <v>3713</v>
      </c>
      <c r="B3714" t="s">
        <v>31</v>
      </c>
      <c r="C3714" t="s">
        <v>388</v>
      </c>
      <c r="D3714" t="s">
        <v>146</v>
      </c>
      <c r="E3714" t="s">
        <v>51</v>
      </c>
      <c r="F3714" t="s">
        <v>49</v>
      </c>
      <c r="G3714">
        <v>81.19</v>
      </c>
      <c r="H3714">
        <v>1</v>
      </c>
      <c r="I3714">
        <v>0</v>
      </c>
      <c r="J3714" t="s">
        <v>35</v>
      </c>
      <c r="K3714" t="s">
        <v>20</v>
      </c>
      <c r="L3714" t="s">
        <v>21</v>
      </c>
      <c r="M3714" t="s">
        <v>36</v>
      </c>
      <c r="N3714" t="s">
        <v>41</v>
      </c>
    </row>
    <row r="3715" spans="1:14" x14ac:dyDescent="0.3">
      <c r="A3715">
        <v>3714</v>
      </c>
      <c r="B3715" t="s">
        <v>37</v>
      </c>
      <c r="C3715" t="s">
        <v>126</v>
      </c>
      <c r="D3715" t="s">
        <v>208</v>
      </c>
      <c r="E3715" t="s">
        <v>312</v>
      </c>
      <c r="F3715" t="s">
        <v>18</v>
      </c>
      <c r="G3715">
        <v>198.01</v>
      </c>
      <c r="H3715">
        <v>4</v>
      </c>
      <c r="I3715">
        <v>0</v>
      </c>
      <c r="J3715" t="s">
        <v>35</v>
      </c>
      <c r="K3715" t="s">
        <v>20</v>
      </c>
      <c r="L3715" t="s">
        <v>56</v>
      </c>
      <c r="M3715" t="s">
        <v>36</v>
      </c>
      <c r="N3715" t="s">
        <v>23</v>
      </c>
    </row>
    <row r="3716" spans="1:14" x14ac:dyDescent="0.3">
      <c r="A3716">
        <v>3715</v>
      </c>
      <c r="B3716" t="s">
        <v>31</v>
      </c>
      <c r="C3716" t="s">
        <v>356</v>
      </c>
      <c r="D3716" t="s">
        <v>457</v>
      </c>
      <c r="E3716" t="s">
        <v>262</v>
      </c>
      <c r="F3716" t="s">
        <v>18</v>
      </c>
      <c r="G3716">
        <v>233.17</v>
      </c>
      <c r="H3716">
        <v>2</v>
      </c>
      <c r="I3716">
        <v>0</v>
      </c>
      <c r="J3716" t="s">
        <v>35</v>
      </c>
      <c r="K3716" t="s">
        <v>20</v>
      </c>
      <c r="L3716" t="s">
        <v>21</v>
      </c>
      <c r="M3716" t="s">
        <v>36</v>
      </c>
      <c r="N3716" t="s">
        <v>41</v>
      </c>
    </row>
    <row r="3717" spans="1:14" x14ac:dyDescent="0.3">
      <c r="A3717">
        <v>3716</v>
      </c>
      <c r="B3717" t="s">
        <v>50</v>
      </c>
      <c r="C3717" t="s">
        <v>191</v>
      </c>
      <c r="D3717" t="s">
        <v>390</v>
      </c>
      <c r="E3717" t="s">
        <v>410</v>
      </c>
      <c r="F3717" t="s">
        <v>27</v>
      </c>
      <c r="G3717">
        <v>189.7</v>
      </c>
      <c r="H3717">
        <v>1</v>
      </c>
      <c r="I3717">
        <v>1</v>
      </c>
      <c r="J3717" t="s">
        <v>35</v>
      </c>
      <c r="K3717" t="s">
        <v>44</v>
      </c>
      <c r="L3717" t="s">
        <v>21</v>
      </c>
      <c r="M3717" t="s">
        <v>22</v>
      </c>
      <c r="N3717" t="s">
        <v>41</v>
      </c>
    </row>
    <row r="3718" spans="1:14" x14ac:dyDescent="0.3">
      <c r="A3718">
        <v>3717</v>
      </c>
      <c r="B3718" t="s">
        <v>50</v>
      </c>
      <c r="C3718" t="s">
        <v>302</v>
      </c>
      <c r="D3718" t="s">
        <v>424</v>
      </c>
      <c r="E3718" t="s">
        <v>298</v>
      </c>
      <c r="F3718" t="s">
        <v>27</v>
      </c>
      <c r="G3718">
        <v>146.71</v>
      </c>
      <c r="H3718">
        <v>1</v>
      </c>
      <c r="I3718">
        <v>0</v>
      </c>
      <c r="J3718" t="s">
        <v>28</v>
      </c>
      <c r="K3718" t="s">
        <v>44</v>
      </c>
      <c r="L3718" t="s">
        <v>56</v>
      </c>
      <c r="M3718" t="s">
        <v>36</v>
      </c>
      <c r="N3718" t="s">
        <v>41</v>
      </c>
    </row>
    <row r="3719" spans="1:14" x14ac:dyDescent="0.3">
      <c r="A3719">
        <v>3718</v>
      </c>
      <c r="B3719" t="s">
        <v>37</v>
      </c>
      <c r="C3719" t="s">
        <v>320</v>
      </c>
      <c r="D3719" t="s">
        <v>145</v>
      </c>
      <c r="E3719" t="s">
        <v>42</v>
      </c>
      <c r="F3719" t="s">
        <v>27</v>
      </c>
      <c r="G3719">
        <v>203.36</v>
      </c>
      <c r="H3719">
        <v>1</v>
      </c>
      <c r="I3719">
        <v>3</v>
      </c>
      <c r="J3719" t="s">
        <v>28</v>
      </c>
      <c r="K3719" t="s">
        <v>29</v>
      </c>
      <c r="L3719" t="s">
        <v>60</v>
      </c>
      <c r="M3719" t="s">
        <v>36</v>
      </c>
      <c r="N3719" t="s">
        <v>41</v>
      </c>
    </row>
    <row r="3720" spans="1:14" x14ac:dyDescent="0.3">
      <c r="A3720">
        <v>3719</v>
      </c>
      <c r="B3720" t="s">
        <v>31</v>
      </c>
      <c r="C3720" t="s">
        <v>114</v>
      </c>
      <c r="D3720" t="s">
        <v>239</v>
      </c>
      <c r="E3720" t="s">
        <v>352</v>
      </c>
      <c r="F3720" t="s">
        <v>27</v>
      </c>
      <c r="G3720">
        <v>170.3</v>
      </c>
      <c r="H3720">
        <v>4</v>
      </c>
      <c r="I3720">
        <v>0</v>
      </c>
      <c r="J3720" t="s">
        <v>28</v>
      </c>
      <c r="K3720" t="s">
        <v>44</v>
      </c>
      <c r="L3720" t="s">
        <v>21</v>
      </c>
      <c r="M3720" t="s">
        <v>22</v>
      </c>
      <c r="N3720" t="s">
        <v>41</v>
      </c>
    </row>
    <row r="3721" spans="1:14" x14ac:dyDescent="0.3">
      <c r="A3721">
        <v>3720</v>
      </c>
      <c r="B3721" t="s">
        <v>37</v>
      </c>
      <c r="C3721" t="s">
        <v>234</v>
      </c>
      <c r="D3721" t="s">
        <v>360</v>
      </c>
      <c r="E3721" t="s">
        <v>314</v>
      </c>
      <c r="F3721" t="s">
        <v>18</v>
      </c>
      <c r="G3721">
        <v>217.48</v>
      </c>
      <c r="H3721">
        <v>1</v>
      </c>
      <c r="I3721">
        <v>0</v>
      </c>
      <c r="J3721" t="s">
        <v>28</v>
      </c>
      <c r="K3721" t="s">
        <v>29</v>
      </c>
      <c r="L3721" t="s">
        <v>60</v>
      </c>
      <c r="M3721" t="s">
        <v>36</v>
      </c>
      <c r="N3721" t="s">
        <v>23</v>
      </c>
    </row>
    <row r="3722" spans="1:14" x14ac:dyDescent="0.3">
      <c r="A3722">
        <v>3721</v>
      </c>
      <c r="B3722" t="s">
        <v>37</v>
      </c>
      <c r="C3722" t="s">
        <v>326</v>
      </c>
      <c r="D3722" t="s">
        <v>268</v>
      </c>
      <c r="E3722" t="s">
        <v>227</v>
      </c>
      <c r="F3722" t="s">
        <v>18</v>
      </c>
      <c r="G3722">
        <v>311.5</v>
      </c>
      <c r="H3722">
        <v>2</v>
      </c>
      <c r="I3722">
        <v>0</v>
      </c>
      <c r="J3722" t="s">
        <v>94</v>
      </c>
      <c r="K3722" t="s">
        <v>44</v>
      </c>
      <c r="L3722" t="s">
        <v>21</v>
      </c>
      <c r="M3722" t="s">
        <v>36</v>
      </c>
      <c r="N3722" t="s">
        <v>41</v>
      </c>
    </row>
    <row r="3723" spans="1:14" x14ac:dyDescent="0.3">
      <c r="A3723">
        <v>3722</v>
      </c>
      <c r="B3723" t="s">
        <v>14</v>
      </c>
      <c r="C3723" t="s">
        <v>103</v>
      </c>
      <c r="D3723" t="s">
        <v>338</v>
      </c>
      <c r="E3723" t="s">
        <v>124</v>
      </c>
      <c r="F3723" t="s">
        <v>27</v>
      </c>
      <c r="G3723">
        <v>119.3</v>
      </c>
      <c r="H3723">
        <v>2</v>
      </c>
      <c r="I3723">
        <v>0</v>
      </c>
      <c r="J3723" t="s">
        <v>19</v>
      </c>
      <c r="K3723" t="s">
        <v>29</v>
      </c>
      <c r="L3723" t="s">
        <v>21</v>
      </c>
      <c r="M3723" t="s">
        <v>36</v>
      </c>
      <c r="N3723" t="s">
        <v>41</v>
      </c>
    </row>
    <row r="3724" spans="1:14" x14ac:dyDescent="0.3">
      <c r="A3724">
        <v>3723</v>
      </c>
      <c r="B3724" t="s">
        <v>50</v>
      </c>
      <c r="C3724" t="s">
        <v>323</v>
      </c>
      <c r="D3724" t="s">
        <v>229</v>
      </c>
      <c r="E3724" t="s">
        <v>170</v>
      </c>
      <c r="F3724" t="s">
        <v>49</v>
      </c>
      <c r="G3724">
        <v>140.80000000000001</v>
      </c>
      <c r="H3724">
        <v>2</v>
      </c>
      <c r="I3724">
        <v>0</v>
      </c>
      <c r="J3724" t="s">
        <v>55</v>
      </c>
      <c r="K3724" t="s">
        <v>20</v>
      </c>
      <c r="L3724" t="s">
        <v>56</v>
      </c>
      <c r="M3724" t="s">
        <v>36</v>
      </c>
      <c r="N3724" t="s">
        <v>41</v>
      </c>
    </row>
    <row r="3725" spans="1:14" x14ac:dyDescent="0.3">
      <c r="A3725">
        <v>3724</v>
      </c>
      <c r="B3725" t="s">
        <v>37</v>
      </c>
      <c r="C3725" t="s">
        <v>232</v>
      </c>
      <c r="D3725" t="s">
        <v>156</v>
      </c>
      <c r="E3725" t="s">
        <v>326</v>
      </c>
      <c r="F3725" t="s">
        <v>27</v>
      </c>
      <c r="G3725">
        <v>174.42</v>
      </c>
      <c r="H3725">
        <v>2</v>
      </c>
      <c r="I3725">
        <v>0</v>
      </c>
      <c r="J3725" t="s">
        <v>28</v>
      </c>
      <c r="K3725" t="s">
        <v>66</v>
      </c>
      <c r="L3725" t="s">
        <v>21</v>
      </c>
      <c r="M3725" t="s">
        <v>36</v>
      </c>
      <c r="N3725" t="s">
        <v>41</v>
      </c>
    </row>
    <row r="3726" spans="1:14" x14ac:dyDescent="0.3">
      <c r="A3726">
        <v>3725</v>
      </c>
      <c r="B3726" t="s">
        <v>14</v>
      </c>
      <c r="C3726" t="s">
        <v>193</v>
      </c>
      <c r="D3726" t="s">
        <v>39</v>
      </c>
      <c r="E3726" t="s">
        <v>262</v>
      </c>
      <c r="F3726" t="s">
        <v>18</v>
      </c>
      <c r="G3726">
        <v>203.29</v>
      </c>
      <c r="H3726">
        <v>1</v>
      </c>
      <c r="I3726">
        <v>3</v>
      </c>
      <c r="J3726" t="s">
        <v>28</v>
      </c>
      <c r="K3726" t="s">
        <v>44</v>
      </c>
      <c r="L3726" t="s">
        <v>21</v>
      </c>
      <c r="M3726" t="s">
        <v>22</v>
      </c>
      <c r="N3726" t="s">
        <v>23</v>
      </c>
    </row>
    <row r="3727" spans="1:14" x14ac:dyDescent="0.3">
      <c r="A3727">
        <v>3726</v>
      </c>
      <c r="B3727" t="s">
        <v>50</v>
      </c>
      <c r="C3727" t="s">
        <v>160</v>
      </c>
      <c r="D3727" t="s">
        <v>32</v>
      </c>
      <c r="E3727" t="s">
        <v>188</v>
      </c>
      <c r="F3727" t="s">
        <v>18</v>
      </c>
      <c r="G3727">
        <v>221.63</v>
      </c>
      <c r="H3727">
        <v>1</v>
      </c>
      <c r="I3727">
        <v>2</v>
      </c>
      <c r="J3727" t="s">
        <v>28</v>
      </c>
      <c r="K3727" t="s">
        <v>29</v>
      </c>
      <c r="L3727" t="s">
        <v>21</v>
      </c>
      <c r="M3727" t="s">
        <v>36</v>
      </c>
      <c r="N3727" t="s">
        <v>41</v>
      </c>
    </row>
    <row r="3728" spans="1:14" x14ac:dyDescent="0.3">
      <c r="A3728">
        <v>3727</v>
      </c>
      <c r="B3728" t="s">
        <v>14</v>
      </c>
      <c r="C3728" t="s">
        <v>175</v>
      </c>
      <c r="D3728" t="s">
        <v>377</v>
      </c>
      <c r="E3728" t="s">
        <v>40</v>
      </c>
      <c r="F3728" t="s">
        <v>49</v>
      </c>
      <c r="G3728">
        <v>98.19</v>
      </c>
      <c r="H3728">
        <v>2</v>
      </c>
      <c r="I3728">
        <v>0</v>
      </c>
      <c r="J3728" t="s">
        <v>28</v>
      </c>
      <c r="K3728" t="s">
        <v>66</v>
      </c>
      <c r="L3728" t="s">
        <v>21</v>
      </c>
      <c r="M3728" t="s">
        <v>36</v>
      </c>
      <c r="N3728" t="s">
        <v>23</v>
      </c>
    </row>
    <row r="3729" spans="1:14" x14ac:dyDescent="0.3">
      <c r="A3729">
        <v>3728</v>
      </c>
      <c r="B3729" t="s">
        <v>37</v>
      </c>
      <c r="C3729" t="s">
        <v>429</v>
      </c>
      <c r="D3729" t="s">
        <v>72</v>
      </c>
      <c r="E3729" t="s">
        <v>170</v>
      </c>
      <c r="F3729" t="s">
        <v>18</v>
      </c>
      <c r="G3729">
        <v>311.27</v>
      </c>
      <c r="H3729">
        <v>2</v>
      </c>
      <c r="I3729">
        <v>0</v>
      </c>
      <c r="J3729" t="s">
        <v>35</v>
      </c>
      <c r="K3729" t="s">
        <v>99</v>
      </c>
      <c r="L3729" t="s">
        <v>56</v>
      </c>
      <c r="M3729" t="s">
        <v>36</v>
      </c>
      <c r="N3729" t="s">
        <v>30</v>
      </c>
    </row>
    <row r="3730" spans="1:14" x14ac:dyDescent="0.3">
      <c r="A3730">
        <v>3729</v>
      </c>
      <c r="B3730" t="s">
        <v>50</v>
      </c>
      <c r="C3730" t="s">
        <v>426</v>
      </c>
      <c r="D3730" t="s">
        <v>146</v>
      </c>
      <c r="E3730" t="s">
        <v>346</v>
      </c>
      <c r="F3730" t="s">
        <v>49</v>
      </c>
      <c r="G3730">
        <v>113.47</v>
      </c>
      <c r="H3730">
        <v>2</v>
      </c>
      <c r="I3730">
        <v>0</v>
      </c>
      <c r="J3730" t="s">
        <v>35</v>
      </c>
      <c r="K3730" t="s">
        <v>20</v>
      </c>
      <c r="L3730" t="s">
        <v>70</v>
      </c>
      <c r="M3730" t="s">
        <v>36</v>
      </c>
      <c r="N3730" t="s">
        <v>41</v>
      </c>
    </row>
    <row r="3731" spans="1:14" x14ac:dyDescent="0.3">
      <c r="A3731">
        <v>3730</v>
      </c>
      <c r="B3731" t="s">
        <v>37</v>
      </c>
      <c r="C3731" t="s">
        <v>114</v>
      </c>
      <c r="D3731" t="s">
        <v>377</v>
      </c>
      <c r="E3731" t="s">
        <v>368</v>
      </c>
      <c r="F3731" t="s">
        <v>18</v>
      </c>
      <c r="G3731">
        <v>266.08999999999997</v>
      </c>
      <c r="H3731">
        <v>3</v>
      </c>
      <c r="I3731">
        <v>0</v>
      </c>
      <c r="J3731" t="s">
        <v>19</v>
      </c>
      <c r="K3731" t="s">
        <v>29</v>
      </c>
      <c r="L3731" t="s">
        <v>21</v>
      </c>
      <c r="M3731" t="s">
        <v>36</v>
      </c>
      <c r="N3731" t="s">
        <v>41</v>
      </c>
    </row>
    <row r="3732" spans="1:14" x14ac:dyDescent="0.3">
      <c r="A3732">
        <v>3731</v>
      </c>
      <c r="B3732" t="s">
        <v>31</v>
      </c>
      <c r="C3732" t="s">
        <v>180</v>
      </c>
      <c r="D3732" t="s">
        <v>393</v>
      </c>
      <c r="E3732" t="s">
        <v>114</v>
      </c>
      <c r="F3732" t="s">
        <v>49</v>
      </c>
      <c r="G3732">
        <v>83.01</v>
      </c>
      <c r="H3732">
        <v>1</v>
      </c>
      <c r="I3732">
        <v>0</v>
      </c>
      <c r="J3732" t="s">
        <v>94</v>
      </c>
      <c r="K3732" t="s">
        <v>99</v>
      </c>
      <c r="L3732" t="s">
        <v>21</v>
      </c>
      <c r="M3732" t="s">
        <v>36</v>
      </c>
      <c r="N3732" t="s">
        <v>23</v>
      </c>
    </row>
    <row r="3733" spans="1:14" x14ac:dyDescent="0.3">
      <c r="A3733">
        <v>3732</v>
      </c>
      <c r="B3733" t="s">
        <v>50</v>
      </c>
      <c r="C3733" t="s">
        <v>364</v>
      </c>
      <c r="D3733" t="s">
        <v>297</v>
      </c>
      <c r="E3733" t="s">
        <v>63</v>
      </c>
      <c r="F3733" t="s">
        <v>49</v>
      </c>
      <c r="G3733">
        <v>117.23</v>
      </c>
      <c r="H3733">
        <v>3</v>
      </c>
      <c r="I3733">
        <v>1</v>
      </c>
      <c r="J3733" t="s">
        <v>55</v>
      </c>
      <c r="K3733" t="s">
        <v>99</v>
      </c>
      <c r="L3733" t="s">
        <v>56</v>
      </c>
      <c r="M3733" t="s">
        <v>36</v>
      </c>
      <c r="N3733" t="s">
        <v>41</v>
      </c>
    </row>
    <row r="3734" spans="1:14" x14ac:dyDescent="0.3">
      <c r="A3734">
        <v>3733</v>
      </c>
      <c r="B3734" t="s">
        <v>50</v>
      </c>
      <c r="C3734" t="s">
        <v>106</v>
      </c>
      <c r="D3734" t="s">
        <v>287</v>
      </c>
      <c r="E3734" t="s">
        <v>245</v>
      </c>
      <c r="F3734" t="s">
        <v>27</v>
      </c>
      <c r="G3734">
        <v>155.38</v>
      </c>
      <c r="H3734">
        <v>3</v>
      </c>
      <c r="I3734">
        <v>0</v>
      </c>
      <c r="J3734" t="s">
        <v>94</v>
      </c>
      <c r="K3734" t="s">
        <v>20</v>
      </c>
      <c r="L3734" t="s">
        <v>56</v>
      </c>
      <c r="M3734" t="s">
        <v>22</v>
      </c>
      <c r="N3734" t="s">
        <v>23</v>
      </c>
    </row>
    <row r="3735" spans="1:14" x14ac:dyDescent="0.3">
      <c r="A3735">
        <v>3734</v>
      </c>
      <c r="B3735" t="s">
        <v>37</v>
      </c>
      <c r="C3735" t="s">
        <v>376</v>
      </c>
      <c r="D3735" t="s">
        <v>283</v>
      </c>
      <c r="E3735" t="s">
        <v>208</v>
      </c>
      <c r="F3735" t="s">
        <v>49</v>
      </c>
      <c r="G3735">
        <v>108.44</v>
      </c>
      <c r="H3735">
        <v>3</v>
      </c>
      <c r="I3735">
        <v>0</v>
      </c>
      <c r="J3735" t="s">
        <v>55</v>
      </c>
      <c r="K3735" t="s">
        <v>44</v>
      </c>
      <c r="L3735" t="s">
        <v>60</v>
      </c>
      <c r="M3735" t="s">
        <v>22</v>
      </c>
      <c r="N3735" t="s">
        <v>95</v>
      </c>
    </row>
    <row r="3736" spans="1:14" x14ac:dyDescent="0.3">
      <c r="A3736">
        <v>3735</v>
      </c>
      <c r="B3736" t="s">
        <v>14</v>
      </c>
      <c r="C3736" t="s">
        <v>307</v>
      </c>
      <c r="D3736" t="s">
        <v>270</v>
      </c>
      <c r="E3736" t="s">
        <v>366</v>
      </c>
      <c r="F3736" t="s">
        <v>18</v>
      </c>
      <c r="G3736">
        <v>208.51</v>
      </c>
      <c r="H3736">
        <v>2</v>
      </c>
      <c r="I3736">
        <v>1</v>
      </c>
      <c r="J3736" t="s">
        <v>35</v>
      </c>
      <c r="K3736" t="s">
        <v>44</v>
      </c>
      <c r="L3736" t="s">
        <v>21</v>
      </c>
      <c r="M3736" t="s">
        <v>36</v>
      </c>
      <c r="N3736" t="s">
        <v>41</v>
      </c>
    </row>
    <row r="3737" spans="1:14" x14ac:dyDescent="0.3">
      <c r="A3737">
        <v>3736</v>
      </c>
      <c r="B3737" t="s">
        <v>31</v>
      </c>
      <c r="C3737" t="s">
        <v>203</v>
      </c>
      <c r="D3737" t="s">
        <v>246</v>
      </c>
      <c r="E3737" t="s">
        <v>147</v>
      </c>
      <c r="F3737" t="s">
        <v>27</v>
      </c>
      <c r="G3737">
        <v>121.99</v>
      </c>
      <c r="H3737">
        <v>3</v>
      </c>
      <c r="I3737">
        <v>1</v>
      </c>
      <c r="J3737" t="s">
        <v>35</v>
      </c>
      <c r="K3737" t="s">
        <v>20</v>
      </c>
      <c r="L3737" t="s">
        <v>21</v>
      </c>
      <c r="M3737" t="s">
        <v>22</v>
      </c>
      <c r="N3737" t="s">
        <v>41</v>
      </c>
    </row>
    <row r="3738" spans="1:14" x14ac:dyDescent="0.3">
      <c r="A3738">
        <v>3737</v>
      </c>
      <c r="B3738" t="s">
        <v>14</v>
      </c>
      <c r="C3738" t="s">
        <v>356</v>
      </c>
      <c r="D3738" t="s">
        <v>134</v>
      </c>
      <c r="E3738" t="s">
        <v>115</v>
      </c>
      <c r="F3738" t="s">
        <v>27</v>
      </c>
      <c r="G3738">
        <v>181.84</v>
      </c>
      <c r="H3738">
        <v>2</v>
      </c>
      <c r="I3738">
        <v>0</v>
      </c>
      <c r="J3738" t="s">
        <v>28</v>
      </c>
      <c r="K3738" t="s">
        <v>29</v>
      </c>
      <c r="L3738" t="s">
        <v>60</v>
      </c>
      <c r="M3738" t="s">
        <v>36</v>
      </c>
      <c r="N3738" t="s">
        <v>41</v>
      </c>
    </row>
    <row r="3739" spans="1:14" x14ac:dyDescent="0.3">
      <c r="A3739">
        <v>3738</v>
      </c>
      <c r="B3739" t="s">
        <v>31</v>
      </c>
      <c r="C3739" t="s">
        <v>287</v>
      </c>
      <c r="D3739" t="s">
        <v>393</v>
      </c>
      <c r="E3739" t="s">
        <v>382</v>
      </c>
      <c r="F3739" t="s">
        <v>54</v>
      </c>
      <c r="G3739">
        <v>388.24</v>
      </c>
      <c r="H3739">
        <v>2</v>
      </c>
      <c r="I3739">
        <v>1</v>
      </c>
      <c r="J3739" t="s">
        <v>19</v>
      </c>
      <c r="K3739" t="s">
        <v>66</v>
      </c>
      <c r="L3739" t="s">
        <v>56</v>
      </c>
      <c r="M3739" t="s">
        <v>36</v>
      </c>
      <c r="N3739" t="s">
        <v>41</v>
      </c>
    </row>
    <row r="3740" spans="1:14" x14ac:dyDescent="0.3">
      <c r="A3740">
        <v>3739</v>
      </c>
      <c r="B3740" t="s">
        <v>37</v>
      </c>
      <c r="C3740" t="s">
        <v>414</v>
      </c>
      <c r="D3740" t="s">
        <v>153</v>
      </c>
      <c r="E3740" t="s">
        <v>139</v>
      </c>
      <c r="F3740" t="s">
        <v>18</v>
      </c>
      <c r="G3740">
        <v>211.04</v>
      </c>
      <c r="H3740">
        <v>3</v>
      </c>
      <c r="I3740">
        <v>1</v>
      </c>
      <c r="J3740" t="s">
        <v>35</v>
      </c>
      <c r="K3740" t="s">
        <v>29</v>
      </c>
      <c r="L3740" t="s">
        <v>21</v>
      </c>
      <c r="M3740" t="s">
        <v>22</v>
      </c>
      <c r="N3740" t="s">
        <v>41</v>
      </c>
    </row>
    <row r="3741" spans="1:14" x14ac:dyDescent="0.3">
      <c r="A3741">
        <v>3740</v>
      </c>
      <c r="B3741" t="s">
        <v>50</v>
      </c>
      <c r="C3741" t="s">
        <v>107</v>
      </c>
      <c r="D3741" t="s">
        <v>317</v>
      </c>
      <c r="E3741" t="s">
        <v>225</v>
      </c>
      <c r="F3741" t="s">
        <v>49</v>
      </c>
      <c r="G3741">
        <v>104.87</v>
      </c>
      <c r="H3741">
        <v>3</v>
      </c>
      <c r="I3741">
        <v>0</v>
      </c>
      <c r="J3741" t="s">
        <v>94</v>
      </c>
      <c r="K3741" t="s">
        <v>44</v>
      </c>
      <c r="L3741" t="s">
        <v>21</v>
      </c>
      <c r="M3741" t="s">
        <v>36</v>
      </c>
      <c r="N3741" t="s">
        <v>41</v>
      </c>
    </row>
    <row r="3742" spans="1:14" x14ac:dyDescent="0.3">
      <c r="A3742">
        <v>3741</v>
      </c>
      <c r="B3742" t="s">
        <v>37</v>
      </c>
      <c r="C3742" t="s">
        <v>91</v>
      </c>
      <c r="D3742" t="s">
        <v>144</v>
      </c>
      <c r="E3742" t="s">
        <v>222</v>
      </c>
      <c r="F3742" t="s">
        <v>49</v>
      </c>
      <c r="G3742">
        <v>115.21</v>
      </c>
      <c r="H3742">
        <v>4</v>
      </c>
      <c r="I3742">
        <v>0</v>
      </c>
      <c r="J3742" t="s">
        <v>19</v>
      </c>
      <c r="K3742" t="s">
        <v>29</v>
      </c>
      <c r="L3742" t="s">
        <v>56</v>
      </c>
      <c r="M3742" t="s">
        <v>36</v>
      </c>
      <c r="N3742" t="s">
        <v>41</v>
      </c>
    </row>
    <row r="3743" spans="1:14" x14ac:dyDescent="0.3">
      <c r="A3743">
        <v>3742</v>
      </c>
      <c r="B3743" t="s">
        <v>31</v>
      </c>
      <c r="C3743" t="s">
        <v>245</v>
      </c>
      <c r="D3743" t="s">
        <v>451</v>
      </c>
      <c r="E3743" t="s">
        <v>352</v>
      </c>
      <c r="F3743" t="s">
        <v>49</v>
      </c>
      <c r="G3743">
        <v>116.05</v>
      </c>
      <c r="H3743">
        <v>2</v>
      </c>
      <c r="I3743">
        <v>0</v>
      </c>
      <c r="J3743" t="s">
        <v>35</v>
      </c>
      <c r="K3743" t="s">
        <v>20</v>
      </c>
      <c r="L3743" t="s">
        <v>56</v>
      </c>
      <c r="M3743" t="s">
        <v>36</v>
      </c>
      <c r="N3743" t="s">
        <v>41</v>
      </c>
    </row>
    <row r="3744" spans="1:14" x14ac:dyDescent="0.3">
      <c r="A3744">
        <v>3743</v>
      </c>
      <c r="B3744" t="s">
        <v>14</v>
      </c>
      <c r="C3744" t="s">
        <v>237</v>
      </c>
      <c r="D3744" t="s">
        <v>165</v>
      </c>
      <c r="E3744" t="s">
        <v>247</v>
      </c>
      <c r="F3744" t="s">
        <v>18</v>
      </c>
      <c r="G3744">
        <v>259.29000000000002</v>
      </c>
      <c r="H3744">
        <v>4</v>
      </c>
      <c r="I3744">
        <v>0</v>
      </c>
      <c r="J3744" t="s">
        <v>19</v>
      </c>
      <c r="K3744" t="s">
        <v>99</v>
      </c>
      <c r="L3744" t="s">
        <v>21</v>
      </c>
      <c r="M3744" t="s">
        <v>22</v>
      </c>
      <c r="N3744" t="s">
        <v>41</v>
      </c>
    </row>
    <row r="3745" spans="1:14" x14ac:dyDescent="0.3">
      <c r="A3745">
        <v>3744</v>
      </c>
      <c r="B3745" t="s">
        <v>31</v>
      </c>
      <c r="C3745" t="s">
        <v>15</v>
      </c>
      <c r="D3745" t="s">
        <v>63</v>
      </c>
      <c r="E3745" t="s">
        <v>139</v>
      </c>
      <c r="F3745" t="s">
        <v>49</v>
      </c>
      <c r="G3745">
        <v>95.28</v>
      </c>
      <c r="H3745">
        <v>1</v>
      </c>
      <c r="I3745">
        <v>2</v>
      </c>
      <c r="J3745" t="s">
        <v>35</v>
      </c>
      <c r="K3745" t="s">
        <v>99</v>
      </c>
      <c r="L3745" t="s">
        <v>56</v>
      </c>
      <c r="M3745" t="s">
        <v>36</v>
      </c>
      <c r="N3745" t="s">
        <v>95</v>
      </c>
    </row>
    <row r="3746" spans="1:14" x14ac:dyDescent="0.3">
      <c r="A3746">
        <v>3745</v>
      </c>
      <c r="B3746" t="s">
        <v>50</v>
      </c>
      <c r="C3746" t="s">
        <v>249</v>
      </c>
      <c r="D3746" t="s">
        <v>97</v>
      </c>
      <c r="E3746" t="s">
        <v>69</v>
      </c>
      <c r="F3746" t="s">
        <v>27</v>
      </c>
      <c r="G3746">
        <v>141.9</v>
      </c>
      <c r="H3746">
        <v>2</v>
      </c>
      <c r="I3746">
        <v>1</v>
      </c>
      <c r="J3746" t="s">
        <v>28</v>
      </c>
      <c r="K3746" t="s">
        <v>29</v>
      </c>
      <c r="L3746" t="s">
        <v>60</v>
      </c>
      <c r="M3746" t="s">
        <v>22</v>
      </c>
      <c r="N3746" t="s">
        <v>23</v>
      </c>
    </row>
    <row r="3747" spans="1:14" x14ac:dyDescent="0.3">
      <c r="A3747">
        <v>3746</v>
      </c>
      <c r="B3747" t="s">
        <v>31</v>
      </c>
      <c r="C3747" t="s">
        <v>216</v>
      </c>
      <c r="D3747" t="s">
        <v>224</v>
      </c>
      <c r="E3747" t="s">
        <v>364</v>
      </c>
      <c r="F3747" t="s">
        <v>27</v>
      </c>
      <c r="G3747">
        <v>123.97</v>
      </c>
      <c r="H3747">
        <v>2</v>
      </c>
      <c r="I3747">
        <v>0</v>
      </c>
      <c r="J3747" t="s">
        <v>19</v>
      </c>
      <c r="K3747" t="s">
        <v>20</v>
      </c>
      <c r="L3747" t="s">
        <v>56</v>
      </c>
      <c r="M3747" t="s">
        <v>22</v>
      </c>
      <c r="N3747" t="s">
        <v>45</v>
      </c>
    </row>
    <row r="3748" spans="1:14" x14ac:dyDescent="0.3">
      <c r="A3748">
        <v>3747</v>
      </c>
      <c r="B3748" t="s">
        <v>14</v>
      </c>
      <c r="C3748" t="s">
        <v>222</v>
      </c>
      <c r="D3748" t="s">
        <v>293</v>
      </c>
      <c r="E3748" t="s">
        <v>232</v>
      </c>
      <c r="F3748" t="s">
        <v>49</v>
      </c>
      <c r="G3748">
        <v>128.55000000000001</v>
      </c>
      <c r="H3748">
        <v>2</v>
      </c>
      <c r="I3748">
        <v>0</v>
      </c>
      <c r="J3748" t="s">
        <v>28</v>
      </c>
      <c r="K3748" t="s">
        <v>20</v>
      </c>
      <c r="L3748" t="s">
        <v>21</v>
      </c>
      <c r="M3748" t="s">
        <v>36</v>
      </c>
      <c r="N3748" t="s">
        <v>45</v>
      </c>
    </row>
    <row r="3749" spans="1:14" x14ac:dyDescent="0.3">
      <c r="A3749">
        <v>3748</v>
      </c>
      <c r="B3749" t="s">
        <v>37</v>
      </c>
      <c r="C3749" t="s">
        <v>107</v>
      </c>
      <c r="D3749" t="s">
        <v>38</v>
      </c>
      <c r="E3749" t="s">
        <v>396</v>
      </c>
      <c r="F3749" t="s">
        <v>18</v>
      </c>
      <c r="G3749">
        <v>217.02</v>
      </c>
      <c r="H3749">
        <v>1</v>
      </c>
      <c r="I3749">
        <v>0</v>
      </c>
      <c r="J3749" t="s">
        <v>35</v>
      </c>
      <c r="K3749" t="s">
        <v>29</v>
      </c>
      <c r="L3749" t="s">
        <v>60</v>
      </c>
      <c r="M3749" t="s">
        <v>22</v>
      </c>
      <c r="N3749" t="s">
        <v>95</v>
      </c>
    </row>
    <row r="3750" spans="1:14" x14ac:dyDescent="0.3">
      <c r="A3750">
        <v>3749</v>
      </c>
      <c r="B3750" t="s">
        <v>14</v>
      </c>
      <c r="C3750" t="s">
        <v>217</v>
      </c>
      <c r="D3750" t="s">
        <v>195</v>
      </c>
      <c r="E3750" t="s">
        <v>280</v>
      </c>
      <c r="F3750" t="s">
        <v>18</v>
      </c>
      <c r="G3750">
        <v>267.67</v>
      </c>
      <c r="H3750">
        <v>1</v>
      </c>
      <c r="I3750">
        <v>0</v>
      </c>
      <c r="J3750" t="s">
        <v>19</v>
      </c>
      <c r="K3750" t="s">
        <v>44</v>
      </c>
      <c r="L3750" t="s">
        <v>60</v>
      </c>
      <c r="M3750" t="s">
        <v>36</v>
      </c>
      <c r="N3750" t="s">
        <v>23</v>
      </c>
    </row>
    <row r="3751" spans="1:14" x14ac:dyDescent="0.3">
      <c r="A3751">
        <v>3750</v>
      </c>
      <c r="B3751" t="s">
        <v>37</v>
      </c>
      <c r="C3751" t="s">
        <v>424</v>
      </c>
      <c r="D3751" t="s">
        <v>395</v>
      </c>
      <c r="E3751" t="s">
        <v>192</v>
      </c>
      <c r="F3751" t="s">
        <v>18</v>
      </c>
      <c r="G3751">
        <v>268.49</v>
      </c>
      <c r="H3751">
        <v>2</v>
      </c>
      <c r="I3751">
        <v>1</v>
      </c>
      <c r="J3751" t="s">
        <v>28</v>
      </c>
      <c r="K3751" t="s">
        <v>29</v>
      </c>
      <c r="L3751" t="s">
        <v>21</v>
      </c>
      <c r="M3751" t="s">
        <v>36</v>
      </c>
      <c r="N3751" t="s">
        <v>41</v>
      </c>
    </row>
    <row r="3752" spans="1:14" x14ac:dyDescent="0.3">
      <c r="A3752">
        <v>3751</v>
      </c>
      <c r="B3752" t="s">
        <v>14</v>
      </c>
      <c r="C3752" t="s">
        <v>239</v>
      </c>
      <c r="D3752" t="s">
        <v>287</v>
      </c>
      <c r="E3752" t="s">
        <v>40</v>
      </c>
      <c r="F3752" t="s">
        <v>49</v>
      </c>
      <c r="G3752">
        <v>92.59</v>
      </c>
      <c r="H3752">
        <v>4</v>
      </c>
      <c r="I3752">
        <v>2</v>
      </c>
      <c r="J3752" t="s">
        <v>19</v>
      </c>
      <c r="K3752" t="s">
        <v>29</v>
      </c>
      <c r="L3752" t="s">
        <v>60</v>
      </c>
      <c r="M3752" t="s">
        <v>36</v>
      </c>
      <c r="N3752" t="s">
        <v>41</v>
      </c>
    </row>
    <row r="3753" spans="1:14" x14ac:dyDescent="0.3">
      <c r="A3753">
        <v>3752</v>
      </c>
      <c r="B3753" t="s">
        <v>37</v>
      </c>
      <c r="C3753" t="s">
        <v>89</v>
      </c>
      <c r="D3753" t="s">
        <v>383</v>
      </c>
      <c r="E3753" t="s">
        <v>334</v>
      </c>
      <c r="F3753" t="s">
        <v>54</v>
      </c>
      <c r="G3753">
        <v>365.14</v>
      </c>
      <c r="H3753">
        <v>1</v>
      </c>
      <c r="I3753">
        <v>0</v>
      </c>
      <c r="J3753" t="s">
        <v>35</v>
      </c>
      <c r="K3753" t="s">
        <v>44</v>
      </c>
      <c r="L3753" t="s">
        <v>21</v>
      </c>
      <c r="M3753" t="s">
        <v>36</v>
      </c>
      <c r="N3753" t="s">
        <v>41</v>
      </c>
    </row>
    <row r="3754" spans="1:14" x14ac:dyDescent="0.3">
      <c r="A3754">
        <v>3753</v>
      </c>
      <c r="B3754" t="s">
        <v>31</v>
      </c>
      <c r="C3754" t="s">
        <v>151</v>
      </c>
      <c r="D3754" t="s">
        <v>298</v>
      </c>
      <c r="E3754" t="s">
        <v>273</v>
      </c>
      <c r="F3754" t="s">
        <v>27</v>
      </c>
      <c r="G3754">
        <v>117.91</v>
      </c>
      <c r="H3754">
        <v>1</v>
      </c>
      <c r="I3754">
        <v>1</v>
      </c>
      <c r="J3754" t="s">
        <v>55</v>
      </c>
      <c r="K3754" t="s">
        <v>29</v>
      </c>
      <c r="L3754" t="s">
        <v>56</v>
      </c>
      <c r="M3754" t="s">
        <v>36</v>
      </c>
      <c r="N3754" t="s">
        <v>45</v>
      </c>
    </row>
    <row r="3755" spans="1:14" x14ac:dyDescent="0.3">
      <c r="A3755">
        <v>3754</v>
      </c>
      <c r="B3755" t="s">
        <v>31</v>
      </c>
      <c r="C3755" t="s">
        <v>186</v>
      </c>
      <c r="D3755" t="s">
        <v>274</v>
      </c>
      <c r="E3755" t="s">
        <v>144</v>
      </c>
      <c r="F3755" t="s">
        <v>27</v>
      </c>
      <c r="G3755">
        <v>145.19999999999999</v>
      </c>
      <c r="H3755">
        <v>3</v>
      </c>
      <c r="I3755">
        <v>1</v>
      </c>
      <c r="J3755" t="s">
        <v>55</v>
      </c>
      <c r="K3755" t="s">
        <v>66</v>
      </c>
      <c r="L3755" t="s">
        <v>21</v>
      </c>
      <c r="M3755" t="s">
        <v>36</v>
      </c>
      <c r="N3755" t="s">
        <v>41</v>
      </c>
    </row>
    <row r="3756" spans="1:14" x14ac:dyDescent="0.3">
      <c r="A3756">
        <v>3755</v>
      </c>
      <c r="B3756" t="s">
        <v>50</v>
      </c>
      <c r="C3756" t="s">
        <v>256</v>
      </c>
      <c r="D3756" t="s">
        <v>147</v>
      </c>
      <c r="E3756" t="s">
        <v>274</v>
      </c>
      <c r="F3756" t="s">
        <v>27</v>
      </c>
      <c r="G3756">
        <v>176.02</v>
      </c>
      <c r="H3756">
        <v>1</v>
      </c>
      <c r="I3756">
        <v>1</v>
      </c>
      <c r="J3756" t="s">
        <v>28</v>
      </c>
      <c r="K3756" t="s">
        <v>44</v>
      </c>
      <c r="L3756" t="s">
        <v>56</v>
      </c>
      <c r="M3756" t="s">
        <v>36</v>
      </c>
      <c r="N3756" t="s">
        <v>41</v>
      </c>
    </row>
    <row r="3757" spans="1:14" x14ac:dyDescent="0.3">
      <c r="A3757">
        <v>3756</v>
      </c>
      <c r="B3757" t="s">
        <v>37</v>
      </c>
      <c r="C3757" t="s">
        <v>26</v>
      </c>
      <c r="D3757" t="s">
        <v>142</v>
      </c>
      <c r="E3757" t="s">
        <v>156</v>
      </c>
      <c r="F3757" t="s">
        <v>54</v>
      </c>
      <c r="G3757">
        <v>551.38</v>
      </c>
      <c r="H3757">
        <v>1</v>
      </c>
      <c r="I3757">
        <v>0</v>
      </c>
      <c r="J3757" t="s">
        <v>19</v>
      </c>
      <c r="K3757" t="s">
        <v>99</v>
      </c>
      <c r="L3757" t="s">
        <v>21</v>
      </c>
      <c r="M3757" t="s">
        <v>36</v>
      </c>
      <c r="N3757" t="s">
        <v>95</v>
      </c>
    </row>
    <row r="3758" spans="1:14" x14ac:dyDescent="0.3">
      <c r="A3758">
        <v>3757</v>
      </c>
      <c r="B3758" t="s">
        <v>50</v>
      </c>
      <c r="C3758" t="s">
        <v>135</v>
      </c>
      <c r="D3758" t="s">
        <v>371</v>
      </c>
      <c r="E3758" t="s">
        <v>450</v>
      </c>
      <c r="F3758" t="s">
        <v>27</v>
      </c>
      <c r="G3758">
        <v>213.6</v>
      </c>
      <c r="H3758">
        <v>1</v>
      </c>
      <c r="I3758">
        <v>2</v>
      </c>
      <c r="J3758" t="s">
        <v>35</v>
      </c>
      <c r="K3758" t="s">
        <v>66</v>
      </c>
      <c r="L3758" t="s">
        <v>60</v>
      </c>
      <c r="M3758" t="s">
        <v>22</v>
      </c>
      <c r="N3758" t="s">
        <v>45</v>
      </c>
    </row>
    <row r="3759" spans="1:14" x14ac:dyDescent="0.3">
      <c r="A3759">
        <v>3758</v>
      </c>
      <c r="B3759" t="s">
        <v>14</v>
      </c>
      <c r="C3759" t="s">
        <v>155</v>
      </c>
      <c r="D3759" t="s">
        <v>279</v>
      </c>
      <c r="E3759" t="s">
        <v>202</v>
      </c>
      <c r="F3759" t="s">
        <v>18</v>
      </c>
      <c r="G3759">
        <v>202.68</v>
      </c>
      <c r="H3759">
        <v>1</v>
      </c>
      <c r="I3759">
        <v>0</v>
      </c>
      <c r="J3759" t="s">
        <v>28</v>
      </c>
      <c r="K3759" t="s">
        <v>29</v>
      </c>
      <c r="L3759" t="s">
        <v>56</v>
      </c>
      <c r="M3759" t="s">
        <v>36</v>
      </c>
      <c r="N3759" t="s">
        <v>41</v>
      </c>
    </row>
    <row r="3760" spans="1:14" x14ac:dyDescent="0.3">
      <c r="A3760">
        <v>3759</v>
      </c>
      <c r="B3760" t="s">
        <v>14</v>
      </c>
      <c r="C3760" t="s">
        <v>83</v>
      </c>
      <c r="D3760" t="s">
        <v>415</v>
      </c>
      <c r="E3760" t="s">
        <v>366</v>
      </c>
      <c r="F3760" t="s">
        <v>18</v>
      </c>
      <c r="G3760">
        <v>166.3</v>
      </c>
      <c r="H3760">
        <v>2</v>
      </c>
      <c r="I3760">
        <v>1</v>
      </c>
      <c r="J3760" t="s">
        <v>19</v>
      </c>
      <c r="K3760" t="s">
        <v>20</v>
      </c>
      <c r="L3760" t="s">
        <v>21</v>
      </c>
      <c r="M3760" t="s">
        <v>36</v>
      </c>
      <c r="N3760" t="s">
        <v>41</v>
      </c>
    </row>
    <row r="3761" spans="1:14" x14ac:dyDescent="0.3">
      <c r="A3761">
        <v>3760</v>
      </c>
      <c r="B3761" t="s">
        <v>31</v>
      </c>
      <c r="C3761" t="s">
        <v>192</v>
      </c>
      <c r="D3761" t="s">
        <v>86</v>
      </c>
      <c r="E3761" t="s">
        <v>160</v>
      </c>
      <c r="F3761" t="s">
        <v>27</v>
      </c>
      <c r="G3761">
        <v>123.2</v>
      </c>
      <c r="H3761">
        <v>1</v>
      </c>
      <c r="I3761">
        <v>1</v>
      </c>
      <c r="J3761" t="s">
        <v>19</v>
      </c>
      <c r="K3761" t="s">
        <v>66</v>
      </c>
      <c r="L3761" t="s">
        <v>60</v>
      </c>
      <c r="M3761" t="s">
        <v>36</v>
      </c>
      <c r="N3761" t="s">
        <v>41</v>
      </c>
    </row>
    <row r="3762" spans="1:14" x14ac:dyDescent="0.3">
      <c r="A3762">
        <v>3761</v>
      </c>
      <c r="B3762" t="s">
        <v>14</v>
      </c>
      <c r="C3762" t="s">
        <v>233</v>
      </c>
      <c r="D3762" t="s">
        <v>97</v>
      </c>
      <c r="E3762" t="s">
        <v>404</v>
      </c>
      <c r="F3762" t="s">
        <v>49</v>
      </c>
      <c r="G3762">
        <v>81.58</v>
      </c>
      <c r="H3762">
        <v>2</v>
      </c>
      <c r="I3762">
        <v>0</v>
      </c>
      <c r="J3762" t="s">
        <v>19</v>
      </c>
      <c r="K3762" t="s">
        <v>66</v>
      </c>
      <c r="L3762" t="s">
        <v>21</v>
      </c>
      <c r="M3762" t="s">
        <v>36</v>
      </c>
      <c r="N3762" t="s">
        <v>95</v>
      </c>
    </row>
    <row r="3763" spans="1:14" x14ac:dyDescent="0.3">
      <c r="A3763">
        <v>3762</v>
      </c>
      <c r="B3763" t="s">
        <v>14</v>
      </c>
      <c r="C3763" t="s">
        <v>297</v>
      </c>
      <c r="D3763" t="s">
        <v>244</v>
      </c>
      <c r="E3763" t="s">
        <v>428</v>
      </c>
      <c r="F3763" t="s">
        <v>54</v>
      </c>
      <c r="G3763">
        <v>276.39</v>
      </c>
      <c r="H3763">
        <v>2</v>
      </c>
      <c r="I3763">
        <v>0</v>
      </c>
      <c r="J3763" t="s">
        <v>35</v>
      </c>
      <c r="K3763" t="s">
        <v>99</v>
      </c>
      <c r="L3763" t="s">
        <v>21</v>
      </c>
      <c r="M3763" t="s">
        <v>36</v>
      </c>
      <c r="N3763" t="s">
        <v>23</v>
      </c>
    </row>
    <row r="3764" spans="1:14" x14ac:dyDescent="0.3">
      <c r="A3764">
        <v>3763</v>
      </c>
      <c r="B3764" t="s">
        <v>14</v>
      </c>
      <c r="C3764" t="s">
        <v>313</v>
      </c>
      <c r="D3764" t="s">
        <v>252</v>
      </c>
      <c r="E3764" t="s">
        <v>360</v>
      </c>
      <c r="F3764" t="s">
        <v>49</v>
      </c>
      <c r="G3764">
        <v>79.459999999999994</v>
      </c>
      <c r="H3764">
        <v>2</v>
      </c>
      <c r="I3764">
        <v>0</v>
      </c>
      <c r="J3764" t="s">
        <v>35</v>
      </c>
      <c r="K3764" t="s">
        <v>44</v>
      </c>
      <c r="L3764" t="s">
        <v>21</v>
      </c>
      <c r="M3764" t="s">
        <v>36</v>
      </c>
      <c r="N3764" t="s">
        <v>41</v>
      </c>
    </row>
    <row r="3765" spans="1:14" x14ac:dyDescent="0.3">
      <c r="A3765">
        <v>3764</v>
      </c>
      <c r="B3765" t="s">
        <v>31</v>
      </c>
      <c r="C3765" t="s">
        <v>177</v>
      </c>
      <c r="D3765" t="s">
        <v>210</v>
      </c>
      <c r="E3765" t="s">
        <v>453</v>
      </c>
      <c r="F3765" t="s">
        <v>18</v>
      </c>
      <c r="G3765">
        <v>160.34</v>
      </c>
      <c r="H3765">
        <v>2</v>
      </c>
      <c r="I3765">
        <v>0</v>
      </c>
      <c r="J3765" t="s">
        <v>55</v>
      </c>
      <c r="K3765" t="s">
        <v>99</v>
      </c>
      <c r="L3765" t="s">
        <v>21</v>
      </c>
      <c r="M3765" t="s">
        <v>36</v>
      </c>
      <c r="N3765" t="s">
        <v>30</v>
      </c>
    </row>
    <row r="3766" spans="1:14" x14ac:dyDescent="0.3">
      <c r="A3766">
        <v>3765</v>
      </c>
      <c r="B3766" t="s">
        <v>31</v>
      </c>
      <c r="C3766" t="s">
        <v>442</v>
      </c>
      <c r="D3766" t="s">
        <v>147</v>
      </c>
      <c r="E3766" t="s">
        <v>91</v>
      </c>
      <c r="F3766" t="s">
        <v>27</v>
      </c>
      <c r="G3766">
        <v>110.17</v>
      </c>
      <c r="H3766">
        <v>2</v>
      </c>
      <c r="I3766">
        <v>1</v>
      </c>
      <c r="J3766" t="s">
        <v>55</v>
      </c>
      <c r="K3766" t="s">
        <v>29</v>
      </c>
      <c r="L3766" t="s">
        <v>60</v>
      </c>
      <c r="M3766" t="s">
        <v>36</v>
      </c>
      <c r="N3766" t="s">
        <v>41</v>
      </c>
    </row>
    <row r="3767" spans="1:14" x14ac:dyDescent="0.3">
      <c r="A3767">
        <v>3766</v>
      </c>
      <c r="B3767" t="s">
        <v>31</v>
      </c>
      <c r="C3767" t="s">
        <v>167</v>
      </c>
      <c r="D3767" t="s">
        <v>433</v>
      </c>
      <c r="E3767" t="s">
        <v>249</v>
      </c>
      <c r="F3767" t="s">
        <v>18</v>
      </c>
      <c r="G3767">
        <v>184.96</v>
      </c>
      <c r="H3767">
        <v>2</v>
      </c>
      <c r="I3767">
        <v>2</v>
      </c>
      <c r="J3767" t="s">
        <v>28</v>
      </c>
      <c r="K3767" t="s">
        <v>20</v>
      </c>
      <c r="L3767" t="s">
        <v>60</v>
      </c>
      <c r="M3767" t="s">
        <v>36</v>
      </c>
      <c r="N3767" t="s">
        <v>41</v>
      </c>
    </row>
    <row r="3768" spans="1:14" x14ac:dyDescent="0.3">
      <c r="A3768">
        <v>3767</v>
      </c>
      <c r="B3768" t="s">
        <v>37</v>
      </c>
      <c r="C3768" t="s">
        <v>210</v>
      </c>
      <c r="D3768" t="s">
        <v>264</v>
      </c>
      <c r="E3768" t="s">
        <v>115</v>
      </c>
      <c r="F3768" t="s">
        <v>27</v>
      </c>
      <c r="G3768">
        <v>154.29</v>
      </c>
      <c r="H3768">
        <v>4</v>
      </c>
      <c r="I3768">
        <v>0</v>
      </c>
      <c r="J3768" t="s">
        <v>28</v>
      </c>
      <c r="K3768" t="s">
        <v>44</v>
      </c>
      <c r="L3768" t="s">
        <v>21</v>
      </c>
      <c r="M3768" t="s">
        <v>22</v>
      </c>
      <c r="N3768" t="s">
        <v>41</v>
      </c>
    </row>
    <row r="3769" spans="1:14" x14ac:dyDescent="0.3">
      <c r="A3769">
        <v>3768</v>
      </c>
      <c r="B3769" t="s">
        <v>31</v>
      </c>
      <c r="C3769" t="s">
        <v>180</v>
      </c>
      <c r="D3769" t="s">
        <v>393</v>
      </c>
      <c r="E3769" t="s">
        <v>382</v>
      </c>
      <c r="F3769" t="s">
        <v>27</v>
      </c>
      <c r="G3769">
        <v>133.09</v>
      </c>
      <c r="H3769">
        <v>2</v>
      </c>
      <c r="I3769">
        <v>0</v>
      </c>
      <c r="J3769" t="s">
        <v>28</v>
      </c>
      <c r="K3769" t="s">
        <v>66</v>
      </c>
      <c r="L3769" t="s">
        <v>21</v>
      </c>
      <c r="M3769" t="s">
        <v>36</v>
      </c>
      <c r="N3769" t="s">
        <v>95</v>
      </c>
    </row>
    <row r="3770" spans="1:14" x14ac:dyDescent="0.3">
      <c r="A3770">
        <v>3769</v>
      </c>
      <c r="B3770" t="s">
        <v>31</v>
      </c>
      <c r="C3770" t="s">
        <v>337</v>
      </c>
      <c r="D3770" t="s">
        <v>377</v>
      </c>
      <c r="E3770" t="s">
        <v>368</v>
      </c>
      <c r="F3770" t="s">
        <v>18</v>
      </c>
      <c r="G3770">
        <v>215.42</v>
      </c>
      <c r="H3770">
        <v>1</v>
      </c>
      <c r="I3770">
        <v>2</v>
      </c>
      <c r="J3770" t="s">
        <v>19</v>
      </c>
      <c r="K3770" t="s">
        <v>44</v>
      </c>
      <c r="L3770" t="s">
        <v>21</v>
      </c>
      <c r="M3770" t="s">
        <v>36</v>
      </c>
      <c r="N3770" t="s">
        <v>41</v>
      </c>
    </row>
    <row r="3771" spans="1:14" x14ac:dyDescent="0.3">
      <c r="A3771">
        <v>3770</v>
      </c>
      <c r="B3771" t="s">
        <v>14</v>
      </c>
      <c r="C3771" t="s">
        <v>125</v>
      </c>
      <c r="D3771" t="s">
        <v>278</v>
      </c>
      <c r="E3771" t="s">
        <v>26</v>
      </c>
      <c r="F3771" t="s">
        <v>54</v>
      </c>
      <c r="G3771">
        <v>267.02</v>
      </c>
      <c r="H3771">
        <v>2</v>
      </c>
      <c r="I3771">
        <v>3</v>
      </c>
      <c r="J3771" t="s">
        <v>55</v>
      </c>
      <c r="K3771" t="s">
        <v>44</v>
      </c>
      <c r="L3771" t="s">
        <v>21</v>
      </c>
      <c r="M3771" t="s">
        <v>22</v>
      </c>
      <c r="N3771" t="s">
        <v>41</v>
      </c>
    </row>
    <row r="3772" spans="1:14" x14ac:dyDescent="0.3">
      <c r="A3772">
        <v>3771</v>
      </c>
      <c r="B3772" t="s">
        <v>31</v>
      </c>
      <c r="C3772" t="s">
        <v>234</v>
      </c>
      <c r="D3772" t="s">
        <v>178</v>
      </c>
      <c r="E3772" t="s">
        <v>473</v>
      </c>
      <c r="F3772" t="s">
        <v>49</v>
      </c>
      <c r="G3772">
        <v>68.489999999999995</v>
      </c>
      <c r="H3772">
        <v>1</v>
      </c>
      <c r="I3772">
        <v>1</v>
      </c>
      <c r="J3772" t="s">
        <v>35</v>
      </c>
      <c r="K3772" t="s">
        <v>29</v>
      </c>
      <c r="L3772" t="s">
        <v>21</v>
      </c>
      <c r="M3772" t="s">
        <v>36</v>
      </c>
      <c r="N3772" t="s">
        <v>23</v>
      </c>
    </row>
    <row r="3773" spans="1:14" x14ac:dyDescent="0.3">
      <c r="A3773">
        <v>3772</v>
      </c>
      <c r="B3773" t="s">
        <v>50</v>
      </c>
      <c r="C3773" t="s">
        <v>290</v>
      </c>
      <c r="D3773" t="s">
        <v>261</v>
      </c>
      <c r="E3773" t="s">
        <v>325</v>
      </c>
      <c r="F3773" t="s">
        <v>49</v>
      </c>
      <c r="G3773">
        <v>100.01</v>
      </c>
      <c r="H3773">
        <v>3</v>
      </c>
      <c r="I3773">
        <v>0</v>
      </c>
      <c r="J3773" t="s">
        <v>94</v>
      </c>
      <c r="K3773" t="s">
        <v>99</v>
      </c>
      <c r="L3773" t="s">
        <v>21</v>
      </c>
      <c r="M3773" t="s">
        <v>36</v>
      </c>
      <c r="N3773" t="s">
        <v>41</v>
      </c>
    </row>
    <row r="3774" spans="1:14" x14ac:dyDescent="0.3">
      <c r="A3774">
        <v>3773</v>
      </c>
      <c r="B3774" t="s">
        <v>37</v>
      </c>
      <c r="C3774" t="s">
        <v>65</v>
      </c>
      <c r="D3774" t="s">
        <v>140</v>
      </c>
      <c r="E3774" t="s">
        <v>126</v>
      </c>
      <c r="F3774" t="s">
        <v>18</v>
      </c>
      <c r="G3774">
        <v>294.64999999999998</v>
      </c>
      <c r="H3774">
        <v>4</v>
      </c>
      <c r="I3774">
        <v>0</v>
      </c>
      <c r="J3774" t="s">
        <v>35</v>
      </c>
      <c r="K3774" t="s">
        <v>44</v>
      </c>
      <c r="L3774" t="s">
        <v>56</v>
      </c>
      <c r="M3774" t="s">
        <v>36</v>
      </c>
      <c r="N3774" t="s">
        <v>45</v>
      </c>
    </row>
    <row r="3775" spans="1:14" x14ac:dyDescent="0.3">
      <c r="A3775">
        <v>3774</v>
      </c>
      <c r="B3775" t="s">
        <v>14</v>
      </c>
      <c r="C3775" t="s">
        <v>304</v>
      </c>
      <c r="D3775" t="s">
        <v>32</v>
      </c>
      <c r="E3775" t="s">
        <v>443</v>
      </c>
      <c r="F3775" t="s">
        <v>49</v>
      </c>
      <c r="G3775">
        <v>84.89</v>
      </c>
      <c r="H3775">
        <v>1</v>
      </c>
      <c r="I3775">
        <v>0</v>
      </c>
      <c r="J3775" t="s">
        <v>55</v>
      </c>
      <c r="K3775" t="s">
        <v>66</v>
      </c>
      <c r="L3775" t="s">
        <v>56</v>
      </c>
      <c r="M3775" t="s">
        <v>36</v>
      </c>
      <c r="N3775" t="s">
        <v>23</v>
      </c>
    </row>
    <row r="3776" spans="1:14" x14ac:dyDescent="0.3">
      <c r="A3776">
        <v>3775</v>
      </c>
      <c r="B3776" t="s">
        <v>14</v>
      </c>
      <c r="C3776" t="s">
        <v>208</v>
      </c>
      <c r="D3776" t="s">
        <v>376</v>
      </c>
      <c r="E3776" t="s">
        <v>298</v>
      </c>
      <c r="F3776" t="s">
        <v>18</v>
      </c>
      <c r="G3776">
        <v>264.3</v>
      </c>
      <c r="H3776">
        <v>1</v>
      </c>
      <c r="I3776">
        <v>3</v>
      </c>
      <c r="J3776" t="s">
        <v>19</v>
      </c>
      <c r="K3776" t="s">
        <v>44</v>
      </c>
      <c r="L3776" t="s">
        <v>21</v>
      </c>
      <c r="M3776" t="s">
        <v>36</v>
      </c>
      <c r="N3776" t="s">
        <v>23</v>
      </c>
    </row>
    <row r="3777" spans="1:14" x14ac:dyDescent="0.3">
      <c r="A3777">
        <v>3776</v>
      </c>
      <c r="B3777" t="s">
        <v>31</v>
      </c>
      <c r="C3777" t="s">
        <v>369</v>
      </c>
      <c r="D3777" t="s">
        <v>211</v>
      </c>
      <c r="E3777" t="s">
        <v>461</v>
      </c>
      <c r="F3777" t="s">
        <v>49</v>
      </c>
      <c r="G3777">
        <v>112.16</v>
      </c>
      <c r="H3777">
        <v>3</v>
      </c>
      <c r="I3777">
        <v>0</v>
      </c>
      <c r="J3777" t="s">
        <v>94</v>
      </c>
      <c r="K3777" t="s">
        <v>29</v>
      </c>
      <c r="L3777" t="s">
        <v>56</v>
      </c>
      <c r="M3777" t="s">
        <v>36</v>
      </c>
      <c r="N3777" t="s">
        <v>45</v>
      </c>
    </row>
    <row r="3778" spans="1:14" x14ac:dyDescent="0.3">
      <c r="A3778">
        <v>3777</v>
      </c>
      <c r="B3778" t="s">
        <v>14</v>
      </c>
      <c r="C3778" t="s">
        <v>216</v>
      </c>
      <c r="D3778" t="s">
        <v>224</v>
      </c>
      <c r="E3778" t="s">
        <v>231</v>
      </c>
      <c r="F3778" t="s">
        <v>18</v>
      </c>
      <c r="G3778">
        <v>189.02</v>
      </c>
      <c r="H3778">
        <v>3</v>
      </c>
      <c r="I3778">
        <v>2</v>
      </c>
      <c r="J3778" t="s">
        <v>28</v>
      </c>
      <c r="K3778" t="s">
        <v>29</v>
      </c>
      <c r="L3778" t="s">
        <v>21</v>
      </c>
      <c r="M3778" t="s">
        <v>36</v>
      </c>
      <c r="N3778" t="s">
        <v>41</v>
      </c>
    </row>
    <row r="3779" spans="1:14" x14ac:dyDescent="0.3">
      <c r="A3779">
        <v>3778</v>
      </c>
      <c r="B3779" t="s">
        <v>50</v>
      </c>
      <c r="C3779" t="s">
        <v>46</v>
      </c>
      <c r="D3779" t="s">
        <v>205</v>
      </c>
      <c r="E3779" t="s">
        <v>270</v>
      </c>
      <c r="F3779" t="s">
        <v>18</v>
      </c>
      <c r="G3779">
        <v>335.92</v>
      </c>
      <c r="H3779">
        <v>1</v>
      </c>
      <c r="I3779">
        <v>1</v>
      </c>
      <c r="J3779" t="s">
        <v>28</v>
      </c>
      <c r="K3779" t="s">
        <v>99</v>
      </c>
      <c r="L3779" t="s">
        <v>21</v>
      </c>
      <c r="M3779" t="s">
        <v>36</v>
      </c>
      <c r="N3779" t="s">
        <v>23</v>
      </c>
    </row>
    <row r="3780" spans="1:14" x14ac:dyDescent="0.3">
      <c r="A3780">
        <v>3779</v>
      </c>
      <c r="B3780" t="s">
        <v>50</v>
      </c>
      <c r="C3780" t="s">
        <v>394</v>
      </c>
      <c r="D3780" t="s">
        <v>363</v>
      </c>
      <c r="E3780" t="s">
        <v>383</v>
      </c>
      <c r="F3780" t="s">
        <v>27</v>
      </c>
      <c r="G3780">
        <v>173.43</v>
      </c>
      <c r="H3780">
        <v>1</v>
      </c>
      <c r="I3780">
        <v>0</v>
      </c>
      <c r="J3780" t="s">
        <v>28</v>
      </c>
      <c r="K3780" t="s">
        <v>44</v>
      </c>
      <c r="L3780" t="s">
        <v>21</v>
      </c>
      <c r="M3780" t="s">
        <v>36</v>
      </c>
      <c r="N3780" t="s">
        <v>23</v>
      </c>
    </row>
    <row r="3781" spans="1:14" x14ac:dyDescent="0.3">
      <c r="A3781">
        <v>3780</v>
      </c>
      <c r="B3781" t="s">
        <v>14</v>
      </c>
      <c r="C3781" t="s">
        <v>311</v>
      </c>
      <c r="D3781" t="s">
        <v>286</v>
      </c>
      <c r="E3781" t="s">
        <v>79</v>
      </c>
      <c r="F3781" t="s">
        <v>18</v>
      </c>
      <c r="G3781">
        <v>211.56</v>
      </c>
      <c r="H3781">
        <v>1</v>
      </c>
      <c r="I3781">
        <v>0</v>
      </c>
      <c r="J3781" t="s">
        <v>55</v>
      </c>
      <c r="K3781" t="s">
        <v>44</v>
      </c>
      <c r="L3781" t="s">
        <v>21</v>
      </c>
      <c r="M3781" t="s">
        <v>36</v>
      </c>
      <c r="N3781" t="s">
        <v>41</v>
      </c>
    </row>
    <row r="3782" spans="1:14" x14ac:dyDescent="0.3">
      <c r="A3782">
        <v>3781</v>
      </c>
      <c r="B3782" t="s">
        <v>14</v>
      </c>
      <c r="C3782" t="s">
        <v>128</v>
      </c>
      <c r="D3782" t="s">
        <v>360</v>
      </c>
      <c r="E3782" t="s">
        <v>384</v>
      </c>
      <c r="F3782" t="s">
        <v>54</v>
      </c>
      <c r="G3782">
        <v>368.75</v>
      </c>
      <c r="H3782">
        <v>3</v>
      </c>
      <c r="I3782">
        <v>0</v>
      </c>
      <c r="J3782" t="s">
        <v>28</v>
      </c>
      <c r="K3782" t="s">
        <v>29</v>
      </c>
      <c r="L3782" t="s">
        <v>56</v>
      </c>
      <c r="M3782" t="s">
        <v>36</v>
      </c>
      <c r="N3782" t="s">
        <v>23</v>
      </c>
    </row>
    <row r="3783" spans="1:14" x14ac:dyDescent="0.3">
      <c r="A3783">
        <v>3782</v>
      </c>
      <c r="B3783" t="s">
        <v>31</v>
      </c>
      <c r="C3783" t="s">
        <v>335</v>
      </c>
      <c r="D3783" t="s">
        <v>160</v>
      </c>
      <c r="E3783" t="s">
        <v>34</v>
      </c>
      <c r="F3783" t="s">
        <v>27</v>
      </c>
      <c r="G3783">
        <v>140.26</v>
      </c>
      <c r="H3783">
        <v>2</v>
      </c>
      <c r="I3783">
        <v>1</v>
      </c>
      <c r="J3783" t="s">
        <v>28</v>
      </c>
      <c r="K3783" t="s">
        <v>29</v>
      </c>
      <c r="L3783" t="s">
        <v>60</v>
      </c>
      <c r="M3783" t="s">
        <v>36</v>
      </c>
      <c r="N3783" t="s">
        <v>41</v>
      </c>
    </row>
    <row r="3784" spans="1:14" x14ac:dyDescent="0.3">
      <c r="A3784">
        <v>3783</v>
      </c>
      <c r="B3784" t="s">
        <v>14</v>
      </c>
      <c r="C3784" t="s">
        <v>297</v>
      </c>
      <c r="D3784" t="s">
        <v>350</v>
      </c>
      <c r="E3784" t="s">
        <v>61</v>
      </c>
      <c r="F3784" t="s">
        <v>27</v>
      </c>
      <c r="G3784">
        <v>170.94</v>
      </c>
      <c r="H3784">
        <v>1</v>
      </c>
      <c r="I3784">
        <v>2</v>
      </c>
      <c r="J3784" t="s">
        <v>35</v>
      </c>
      <c r="K3784" t="s">
        <v>44</v>
      </c>
      <c r="L3784" t="s">
        <v>21</v>
      </c>
      <c r="M3784" t="s">
        <v>36</v>
      </c>
      <c r="N3784" t="s">
        <v>30</v>
      </c>
    </row>
    <row r="3785" spans="1:14" x14ac:dyDescent="0.3">
      <c r="A3785">
        <v>3784</v>
      </c>
      <c r="B3785" t="s">
        <v>37</v>
      </c>
      <c r="C3785" t="s">
        <v>59</v>
      </c>
      <c r="D3785" t="s">
        <v>249</v>
      </c>
      <c r="E3785" t="s">
        <v>178</v>
      </c>
      <c r="F3785" t="s">
        <v>27</v>
      </c>
      <c r="G3785">
        <v>128.59</v>
      </c>
      <c r="H3785">
        <v>1</v>
      </c>
      <c r="I3785">
        <v>0</v>
      </c>
      <c r="J3785" t="s">
        <v>28</v>
      </c>
      <c r="K3785" t="s">
        <v>66</v>
      </c>
      <c r="L3785" t="s">
        <v>21</v>
      </c>
      <c r="M3785" t="s">
        <v>36</v>
      </c>
      <c r="N3785" t="s">
        <v>41</v>
      </c>
    </row>
    <row r="3786" spans="1:14" x14ac:dyDescent="0.3">
      <c r="A3786">
        <v>3785</v>
      </c>
      <c r="B3786" t="s">
        <v>50</v>
      </c>
      <c r="C3786" t="s">
        <v>149</v>
      </c>
      <c r="D3786" t="s">
        <v>456</v>
      </c>
      <c r="E3786" t="s">
        <v>398</v>
      </c>
      <c r="F3786" t="s">
        <v>49</v>
      </c>
      <c r="G3786">
        <v>155.28</v>
      </c>
      <c r="H3786">
        <v>3</v>
      </c>
      <c r="I3786">
        <v>0</v>
      </c>
      <c r="J3786" t="s">
        <v>35</v>
      </c>
      <c r="K3786" t="s">
        <v>99</v>
      </c>
      <c r="L3786" t="s">
        <v>21</v>
      </c>
      <c r="M3786" t="s">
        <v>36</v>
      </c>
      <c r="N3786" t="s">
        <v>41</v>
      </c>
    </row>
    <row r="3787" spans="1:14" x14ac:dyDescent="0.3">
      <c r="A3787">
        <v>3786</v>
      </c>
      <c r="B3787" t="s">
        <v>50</v>
      </c>
      <c r="C3787" t="s">
        <v>414</v>
      </c>
      <c r="D3787" t="s">
        <v>282</v>
      </c>
      <c r="E3787" t="s">
        <v>274</v>
      </c>
      <c r="F3787" t="s">
        <v>49</v>
      </c>
      <c r="G3787">
        <v>82</v>
      </c>
      <c r="H3787">
        <v>2</v>
      </c>
      <c r="I3787">
        <v>0</v>
      </c>
      <c r="J3787" t="s">
        <v>94</v>
      </c>
      <c r="K3787" t="s">
        <v>44</v>
      </c>
      <c r="L3787" t="s">
        <v>21</v>
      </c>
      <c r="M3787" t="s">
        <v>36</v>
      </c>
      <c r="N3787" t="s">
        <v>41</v>
      </c>
    </row>
    <row r="3788" spans="1:14" x14ac:dyDescent="0.3">
      <c r="A3788">
        <v>3787</v>
      </c>
      <c r="B3788" t="s">
        <v>14</v>
      </c>
      <c r="C3788" t="s">
        <v>325</v>
      </c>
      <c r="D3788" t="s">
        <v>224</v>
      </c>
      <c r="E3788" t="s">
        <v>100</v>
      </c>
      <c r="F3788" t="s">
        <v>49</v>
      </c>
      <c r="G3788">
        <v>61.39</v>
      </c>
      <c r="H3788">
        <v>3</v>
      </c>
      <c r="I3788">
        <v>0</v>
      </c>
      <c r="J3788" t="s">
        <v>28</v>
      </c>
      <c r="K3788" t="s">
        <v>66</v>
      </c>
      <c r="L3788" t="s">
        <v>56</v>
      </c>
      <c r="M3788" t="s">
        <v>36</v>
      </c>
      <c r="N3788" t="s">
        <v>41</v>
      </c>
    </row>
    <row r="3789" spans="1:14" x14ac:dyDescent="0.3">
      <c r="A3789">
        <v>3788</v>
      </c>
      <c r="B3789" t="s">
        <v>37</v>
      </c>
      <c r="C3789" t="s">
        <v>361</v>
      </c>
      <c r="D3789" t="s">
        <v>38</v>
      </c>
      <c r="E3789" t="s">
        <v>259</v>
      </c>
      <c r="F3789" t="s">
        <v>54</v>
      </c>
      <c r="G3789">
        <v>471.33</v>
      </c>
      <c r="H3789">
        <v>1</v>
      </c>
      <c r="I3789">
        <v>2</v>
      </c>
      <c r="J3789" t="s">
        <v>28</v>
      </c>
      <c r="K3789" t="s">
        <v>20</v>
      </c>
      <c r="L3789" t="s">
        <v>60</v>
      </c>
      <c r="M3789" t="s">
        <v>36</v>
      </c>
      <c r="N3789" t="s">
        <v>23</v>
      </c>
    </row>
    <row r="3790" spans="1:14" x14ac:dyDescent="0.3">
      <c r="A3790">
        <v>3789</v>
      </c>
      <c r="B3790" t="s">
        <v>31</v>
      </c>
      <c r="C3790" t="s">
        <v>79</v>
      </c>
      <c r="D3790" t="s">
        <v>136</v>
      </c>
      <c r="E3790" t="s">
        <v>201</v>
      </c>
      <c r="F3790" t="s">
        <v>27</v>
      </c>
      <c r="G3790">
        <v>123.67</v>
      </c>
      <c r="H3790">
        <v>2</v>
      </c>
      <c r="I3790">
        <v>1</v>
      </c>
      <c r="J3790" t="s">
        <v>35</v>
      </c>
      <c r="K3790" t="s">
        <v>66</v>
      </c>
      <c r="L3790" t="s">
        <v>21</v>
      </c>
      <c r="M3790" t="s">
        <v>36</v>
      </c>
      <c r="N3790" t="s">
        <v>41</v>
      </c>
    </row>
    <row r="3791" spans="1:14" x14ac:dyDescent="0.3">
      <c r="A3791">
        <v>3790</v>
      </c>
      <c r="B3791" t="s">
        <v>37</v>
      </c>
      <c r="C3791" t="s">
        <v>310</v>
      </c>
      <c r="D3791" t="s">
        <v>187</v>
      </c>
      <c r="E3791" t="s">
        <v>233</v>
      </c>
      <c r="F3791" t="s">
        <v>18</v>
      </c>
      <c r="G3791">
        <v>188.91</v>
      </c>
      <c r="H3791">
        <v>3</v>
      </c>
      <c r="I3791">
        <v>3</v>
      </c>
      <c r="J3791" t="s">
        <v>28</v>
      </c>
      <c r="K3791" t="s">
        <v>29</v>
      </c>
      <c r="L3791" t="s">
        <v>21</v>
      </c>
      <c r="M3791" t="s">
        <v>36</v>
      </c>
      <c r="N3791" t="s">
        <v>41</v>
      </c>
    </row>
    <row r="3792" spans="1:14" x14ac:dyDescent="0.3">
      <c r="A3792">
        <v>3791</v>
      </c>
      <c r="B3792" t="s">
        <v>14</v>
      </c>
      <c r="C3792" t="s">
        <v>265</v>
      </c>
      <c r="D3792" t="s">
        <v>291</v>
      </c>
      <c r="E3792" t="s">
        <v>121</v>
      </c>
      <c r="F3792" t="s">
        <v>49</v>
      </c>
      <c r="G3792">
        <v>119.3</v>
      </c>
      <c r="H3792">
        <v>4</v>
      </c>
      <c r="I3792">
        <v>1</v>
      </c>
      <c r="J3792" t="s">
        <v>94</v>
      </c>
      <c r="K3792" t="s">
        <v>99</v>
      </c>
      <c r="L3792" t="s">
        <v>21</v>
      </c>
      <c r="M3792" t="s">
        <v>36</v>
      </c>
      <c r="N3792" t="s">
        <v>95</v>
      </c>
    </row>
    <row r="3793" spans="1:14" x14ac:dyDescent="0.3">
      <c r="A3793">
        <v>3792</v>
      </c>
      <c r="B3793" t="s">
        <v>14</v>
      </c>
      <c r="C3793" t="s">
        <v>63</v>
      </c>
      <c r="D3793" t="s">
        <v>64</v>
      </c>
      <c r="E3793" t="s">
        <v>284</v>
      </c>
      <c r="F3793" t="s">
        <v>49</v>
      </c>
      <c r="G3793">
        <v>63.11</v>
      </c>
      <c r="H3793">
        <v>1</v>
      </c>
      <c r="I3793">
        <v>0</v>
      </c>
      <c r="J3793" t="s">
        <v>19</v>
      </c>
      <c r="K3793" t="s">
        <v>66</v>
      </c>
      <c r="L3793" t="s">
        <v>21</v>
      </c>
      <c r="M3793" t="s">
        <v>36</v>
      </c>
      <c r="N3793" t="s">
        <v>30</v>
      </c>
    </row>
    <row r="3794" spans="1:14" x14ac:dyDescent="0.3">
      <c r="A3794">
        <v>3793</v>
      </c>
      <c r="B3794" t="s">
        <v>37</v>
      </c>
      <c r="C3794" t="s">
        <v>340</v>
      </c>
      <c r="D3794" t="s">
        <v>240</v>
      </c>
      <c r="E3794" t="s">
        <v>103</v>
      </c>
      <c r="F3794" t="s">
        <v>54</v>
      </c>
      <c r="G3794">
        <v>445.79</v>
      </c>
      <c r="H3794">
        <v>3</v>
      </c>
      <c r="I3794">
        <v>0</v>
      </c>
      <c r="J3794" t="s">
        <v>35</v>
      </c>
      <c r="K3794" t="s">
        <v>99</v>
      </c>
      <c r="L3794" t="s">
        <v>60</v>
      </c>
      <c r="M3794" t="s">
        <v>36</v>
      </c>
      <c r="N3794" t="s">
        <v>23</v>
      </c>
    </row>
    <row r="3795" spans="1:14" x14ac:dyDescent="0.3">
      <c r="A3795">
        <v>3794</v>
      </c>
      <c r="B3795" t="s">
        <v>31</v>
      </c>
      <c r="C3795" t="s">
        <v>123</v>
      </c>
      <c r="D3795" t="s">
        <v>386</v>
      </c>
      <c r="E3795" t="s">
        <v>59</v>
      </c>
      <c r="F3795" t="s">
        <v>27</v>
      </c>
      <c r="G3795">
        <v>136.81</v>
      </c>
      <c r="H3795">
        <v>1</v>
      </c>
      <c r="I3795">
        <v>0</v>
      </c>
      <c r="J3795" t="s">
        <v>35</v>
      </c>
      <c r="K3795" t="s">
        <v>29</v>
      </c>
      <c r="L3795" t="s">
        <v>70</v>
      </c>
      <c r="M3795" t="s">
        <v>36</v>
      </c>
      <c r="N3795" t="s">
        <v>41</v>
      </c>
    </row>
    <row r="3796" spans="1:14" x14ac:dyDescent="0.3">
      <c r="A3796">
        <v>3795</v>
      </c>
      <c r="B3796" t="s">
        <v>37</v>
      </c>
      <c r="C3796" t="s">
        <v>311</v>
      </c>
      <c r="D3796" t="s">
        <v>286</v>
      </c>
      <c r="E3796" t="s">
        <v>87</v>
      </c>
      <c r="F3796" t="s">
        <v>27</v>
      </c>
      <c r="G3796">
        <v>167.1</v>
      </c>
      <c r="H3796">
        <v>2</v>
      </c>
      <c r="I3796">
        <v>1</v>
      </c>
      <c r="J3796" t="s">
        <v>19</v>
      </c>
      <c r="K3796" t="s">
        <v>20</v>
      </c>
      <c r="L3796" t="s">
        <v>56</v>
      </c>
      <c r="M3796" t="s">
        <v>22</v>
      </c>
      <c r="N3796" t="s">
        <v>41</v>
      </c>
    </row>
    <row r="3797" spans="1:14" x14ac:dyDescent="0.3">
      <c r="A3797">
        <v>3796</v>
      </c>
      <c r="B3797" t="s">
        <v>14</v>
      </c>
      <c r="C3797" t="s">
        <v>322</v>
      </c>
      <c r="D3797" t="s">
        <v>220</v>
      </c>
      <c r="E3797" t="s">
        <v>324</v>
      </c>
      <c r="F3797" t="s">
        <v>27</v>
      </c>
      <c r="G3797">
        <v>159.88</v>
      </c>
      <c r="H3797">
        <v>2</v>
      </c>
      <c r="I3797">
        <v>0</v>
      </c>
      <c r="J3797" t="s">
        <v>19</v>
      </c>
      <c r="K3797" t="s">
        <v>66</v>
      </c>
      <c r="L3797" t="s">
        <v>21</v>
      </c>
      <c r="M3797" t="s">
        <v>36</v>
      </c>
      <c r="N3797" t="s">
        <v>23</v>
      </c>
    </row>
    <row r="3798" spans="1:14" x14ac:dyDescent="0.3">
      <c r="A3798">
        <v>3797</v>
      </c>
      <c r="B3798" t="s">
        <v>31</v>
      </c>
      <c r="C3798" t="s">
        <v>178</v>
      </c>
      <c r="D3798" t="s">
        <v>233</v>
      </c>
      <c r="E3798" t="s">
        <v>69</v>
      </c>
      <c r="F3798" t="s">
        <v>54</v>
      </c>
      <c r="G3798">
        <v>338.68</v>
      </c>
      <c r="H3798">
        <v>1</v>
      </c>
      <c r="I3798">
        <v>1</v>
      </c>
      <c r="J3798" t="s">
        <v>28</v>
      </c>
      <c r="K3798" t="s">
        <v>29</v>
      </c>
      <c r="L3798" t="s">
        <v>56</v>
      </c>
      <c r="M3798" t="s">
        <v>36</v>
      </c>
      <c r="N3798" t="s">
        <v>41</v>
      </c>
    </row>
    <row r="3799" spans="1:14" x14ac:dyDescent="0.3">
      <c r="A3799">
        <v>3798</v>
      </c>
      <c r="B3799" t="s">
        <v>50</v>
      </c>
      <c r="C3799" t="s">
        <v>59</v>
      </c>
      <c r="D3799" t="s">
        <v>306</v>
      </c>
      <c r="E3799" t="s">
        <v>384</v>
      </c>
      <c r="F3799" t="s">
        <v>49</v>
      </c>
      <c r="G3799">
        <v>154.53</v>
      </c>
      <c r="H3799">
        <v>2</v>
      </c>
      <c r="I3799">
        <v>0</v>
      </c>
      <c r="J3799" t="s">
        <v>28</v>
      </c>
      <c r="K3799" t="s">
        <v>66</v>
      </c>
      <c r="L3799" t="s">
        <v>21</v>
      </c>
      <c r="M3799" t="s">
        <v>22</v>
      </c>
      <c r="N3799" t="s">
        <v>41</v>
      </c>
    </row>
    <row r="3800" spans="1:14" x14ac:dyDescent="0.3">
      <c r="A3800">
        <v>3799</v>
      </c>
      <c r="B3800" t="s">
        <v>14</v>
      </c>
      <c r="C3800" t="s">
        <v>267</v>
      </c>
      <c r="D3800" t="s">
        <v>332</v>
      </c>
      <c r="E3800" t="s">
        <v>364</v>
      </c>
      <c r="F3800" t="s">
        <v>49</v>
      </c>
      <c r="G3800">
        <v>62.66</v>
      </c>
      <c r="H3800">
        <v>1</v>
      </c>
      <c r="I3800">
        <v>0</v>
      </c>
      <c r="J3800" t="s">
        <v>55</v>
      </c>
      <c r="K3800" t="s">
        <v>29</v>
      </c>
      <c r="L3800" t="s">
        <v>21</v>
      </c>
      <c r="M3800" t="s">
        <v>36</v>
      </c>
      <c r="N3800" t="s">
        <v>45</v>
      </c>
    </row>
    <row r="3801" spans="1:14" x14ac:dyDescent="0.3">
      <c r="A3801">
        <v>3800</v>
      </c>
      <c r="B3801" t="s">
        <v>50</v>
      </c>
      <c r="C3801" t="s">
        <v>100</v>
      </c>
      <c r="D3801" t="s">
        <v>101</v>
      </c>
      <c r="E3801" t="s">
        <v>64</v>
      </c>
      <c r="F3801" t="s">
        <v>18</v>
      </c>
      <c r="G3801">
        <v>245.81</v>
      </c>
      <c r="H3801">
        <v>2</v>
      </c>
      <c r="I3801">
        <v>1</v>
      </c>
      <c r="J3801" t="s">
        <v>19</v>
      </c>
      <c r="K3801" t="s">
        <v>44</v>
      </c>
      <c r="L3801" t="s">
        <v>70</v>
      </c>
      <c r="M3801" t="s">
        <v>36</v>
      </c>
      <c r="N3801" t="s">
        <v>45</v>
      </c>
    </row>
    <row r="3802" spans="1:14" x14ac:dyDescent="0.3">
      <c r="A3802">
        <v>3801</v>
      </c>
      <c r="B3802" t="s">
        <v>14</v>
      </c>
      <c r="C3802" t="s">
        <v>46</v>
      </c>
      <c r="D3802" t="s">
        <v>97</v>
      </c>
      <c r="E3802" t="s">
        <v>236</v>
      </c>
      <c r="F3802" t="s">
        <v>54</v>
      </c>
      <c r="G3802">
        <v>412.41</v>
      </c>
      <c r="H3802">
        <v>4</v>
      </c>
      <c r="I3802">
        <v>0</v>
      </c>
      <c r="J3802" t="s">
        <v>19</v>
      </c>
      <c r="K3802" t="s">
        <v>99</v>
      </c>
      <c r="L3802" t="s">
        <v>21</v>
      </c>
      <c r="M3802" t="s">
        <v>36</v>
      </c>
      <c r="N3802" t="s">
        <v>41</v>
      </c>
    </row>
    <row r="3803" spans="1:14" x14ac:dyDescent="0.3">
      <c r="A3803">
        <v>3802</v>
      </c>
      <c r="B3803" t="s">
        <v>14</v>
      </c>
      <c r="C3803" t="s">
        <v>127</v>
      </c>
      <c r="D3803" t="s">
        <v>398</v>
      </c>
      <c r="E3803" t="s">
        <v>351</v>
      </c>
      <c r="F3803" t="s">
        <v>49</v>
      </c>
      <c r="G3803">
        <v>78.33</v>
      </c>
      <c r="H3803">
        <v>3</v>
      </c>
      <c r="I3803">
        <v>2</v>
      </c>
      <c r="J3803" t="s">
        <v>55</v>
      </c>
      <c r="K3803" t="s">
        <v>44</v>
      </c>
      <c r="L3803" t="s">
        <v>21</v>
      </c>
      <c r="M3803" t="s">
        <v>36</v>
      </c>
      <c r="N3803" t="s">
        <v>41</v>
      </c>
    </row>
    <row r="3804" spans="1:14" x14ac:dyDescent="0.3">
      <c r="A3804">
        <v>3803</v>
      </c>
      <c r="B3804" t="s">
        <v>50</v>
      </c>
      <c r="C3804" t="s">
        <v>279</v>
      </c>
      <c r="D3804" t="s">
        <v>312</v>
      </c>
      <c r="E3804" t="s">
        <v>104</v>
      </c>
      <c r="F3804" t="s">
        <v>49</v>
      </c>
      <c r="G3804">
        <v>160.03</v>
      </c>
      <c r="H3804">
        <v>2</v>
      </c>
      <c r="I3804">
        <v>1</v>
      </c>
      <c r="J3804" t="s">
        <v>35</v>
      </c>
      <c r="K3804" t="s">
        <v>66</v>
      </c>
      <c r="L3804" t="s">
        <v>60</v>
      </c>
      <c r="M3804" t="s">
        <v>22</v>
      </c>
      <c r="N3804" t="s">
        <v>41</v>
      </c>
    </row>
    <row r="3805" spans="1:14" x14ac:dyDescent="0.3">
      <c r="A3805">
        <v>3804</v>
      </c>
      <c r="B3805" t="s">
        <v>14</v>
      </c>
      <c r="C3805" t="s">
        <v>260</v>
      </c>
      <c r="D3805" t="s">
        <v>337</v>
      </c>
      <c r="E3805" t="s">
        <v>319</v>
      </c>
      <c r="F3805" t="s">
        <v>49</v>
      </c>
      <c r="G3805">
        <v>84.02</v>
      </c>
      <c r="H3805">
        <v>3</v>
      </c>
      <c r="I3805">
        <v>0</v>
      </c>
      <c r="J3805" t="s">
        <v>28</v>
      </c>
      <c r="K3805" t="s">
        <v>66</v>
      </c>
      <c r="L3805" t="s">
        <v>21</v>
      </c>
      <c r="M3805" t="s">
        <v>36</v>
      </c>
      <c r="N3805" t="s">
        <v>23</v>
      </c>
    </row>
    <row r="3806" spans="1:14" x14ac:dyDescent="0.3">
      <c r="A3806">
        <v>3805</v>
      </c>
      <c r="B3806" t="s">
        <v>14</v>
      </c>
      <c r="C3806" t="s">
        <v>191</v>
      </c>
      <c r="D3806" t="s">
        <v>322</v>
      </c>
      <c r="E3806" t="s">
        <v>204</v>
      </c>
      <c r="F3806" t="s">
        <v>49</v>
      </c>
      <c r="G3806">
        <v>80.290000000000006</v>
      </c>
      <c r="H3806">
        <v>1</v>
      </c>
      <c r="I3806">
        <v>2</v>
      </c>
      <c r="J3806" t="s">
        <v>28</v>
      </c>
      <c r="K3806" t="s">
        <v>44</v>
      </c>
      <c r="L3806" t="s">
        <v>21</v>
      </c>
      <c r="M3806" t="s">
        <v>22</v>
      </c>
      <c r="N3806" t="s">
        <v>30</v>
      </c>
    </row>
    <row r="3807" spans="1:14" x14ac:dyDescent="0.3">
      <c r="A3807">
        <v>3806</v>
      </c>
      <c r="B3807" t="s">
        <v>14</v>
      </c>
      <c r="C3807" t="s">
        <v>377</v>
      </c>
      <c r="D3807" t="s">
        <v>194</v>
      </c>
      <c r="E3807" t="s">
        <v>195</v>
      </c>
      <c r="F3807" t="s">
        <v>27</v>
      </c>
      <c r="G3807">
        <v>188.97</v>
      </c>
      <c r="H3807">
        <v>4</v>
      </c>
      <c r="I3807">
        <v>2</v>
      </c>
      <c r="J3807" t="s">
        <v>35</v>
      </c>
      <c r="K3807" t="s">
        <v>29</v>
      </c>
      <c r="L3807" t="s">
        <v>21</v>
      </c>
      <c r="M3807" t="s">
        <v>22</v>
      </c>
      <c r="N3807" t="s">
        <v>41</v>
      </c>
    </row>
    <row r="3808" spans="1:14" x14ac:dyDescent="0.3">
      <c r="A3808">
        <v>3807</v>
      </c>
      <c r="B3808" t="s">
        <v>37</v>
      </c>
      <c r="C3808" t="s">
        <v>157</v>
      </c>
      <c r="D3808" t="s">
        <v>428</v>
      </c>
      <c r="E3808" t="s">
        <v>26</v>
      </c>
      <c r="F3808" t="s">
        <v>54</v>
      </c>
      <c r="G3808">
        <v>311.02</v>
      </c>
      <c r="H3808">
        <v>2</v>
      </c>
      <c r="I3808">
        <v>0</v>
      </c>
      <c r="J3808" t="s">
        <v>35</v>
      </c>
      <c r="K3808" t="s">
        <v>29</v>
      </c>
      <c r="L3808" t="s">
        <v>60</v>
      </c>
      <c r="M3808" t="s">
        <v>22</v>
      </c>
      <c r="N3808" t="s">
        <v>41</v>
      </c>
    </row>
    <row r="3809" spans="1:14" x14ac:dyDescent="0.3">
      <c r="A3809">
        <v>3808</v>
      </c>
      <c r="B3809" t="s">
        <v>14</v>
      </c>
      <c r="C3809" t="s">
        <v>213</v>
      </c>
      <c r="D3809" t="s">
        <v>403</v>
      </c>
      <c r="E3809" t="s">
        <v>130</v>
      </c>
      <c r="F3809" t="s">
        <v>27</v>
      </c>
      <c r="G3809">
        <v>144.83000000000001</v>
      </c>
      <c r="H3809">
        <v>1</v>
      </c>
      <c r="I3809">
        <v>1</v>
      </c>
      <c r="J3809" t="s">
        <v>28</v>
      </c>
      <c r="K3809" t="s">
        <v>29</v>
      </c>
      <c r="L3809" t="s">
        <v>60</v>
      </c>
      <c r="M3809" t="s">
        <v>22</v>
      </c>
      <c r="N3809" t="s">
        <v>41</v>
      </c>
    </row>
    <row r="3810" spans="1:14" x14ac:dyDescent="0.3">
      <c r="A3810">
        <v>3809</v>
      </c>
      <c r="B3810" t="s">
        <v>37</v>
      </c>
      <c r="C3810" t="s">
        <v>424</v>
      </c>
      <c r="D3810" t="s">
        <v>275</v>
      </c>
      <c r="E3810" t="s">
        <v>276</v>
      </c>
      <c r="F3810" t="s">
        <v>54</v>
      </c>
      <c r="G3810">
        <v>311.36</v>
      </c>
      <c r="H3810">
        <v>1</v>
      </c>
      <c r="I3810">
        <v>2</v>
      </c>
      <c r="J3810" t="s">
        <v>94</v>
      </c>
      <c r="K3810" t="s">
        <v>99</v>
      </c>
      <c r="L3810" t="s">
        <v>56</v>
      </c>
      <c r="M3810" t="s">
        <v>36</v>
      </c>
      <c r="N3810" t="s">
        <v>41</v>
      </c>
    </row>
    <row r="3811" spans="1:14" x14ac:dyDescent="0.3">
      <c r="A3811">
        <v>3810</v>
      </c>
      <c r="B3811" t="s">
        <v>14</v>
      </c>
      <c r="C3811" t="s">
        <v>249</v>
      </c>
      <c r="D3811" t="s">
        <v>447</v>
      </c>
      <c r="E3811" t="s">
        <v>59</v>
      </c>
      <c r="F3811" t="s">
        <v>18</v>
      </c>
      <c r="G3811">
        <v>250.2</v>
      </c>
      <c r="H3811">
        <v>2</v>
      </c>
      <c r="I3811">
        <v>0</v>
      </c>
      <c r="J3811" t="s">
        <v>94</v>
      </c>
      <c r="K3811" t="s">
        <v>44</v>
      </c>
      <c r="L3811" t="s">
        <v>56</v>
      </c>
      <c r="M3811" t="s">
        <v>36</v>
      </c>
      <c r="N3811" t="s">
        <v>23</v>
      </c>
    </row>
    <row r="3812" spans="1:14" x14ac:dyDescent="0.3">
      <c r="A3812">
        <v>3811</v>
      </c>
      <c r="B3812" t="s">
        <v>14</v>
      </c>
      <c r="C3812" t="s">
        <v>17</v>
      </c>
      <c r="D3812" t="s">
        <v>91</v>
      </c>
      <c r="E3812" t="s">
        <v>51</v>
      </c>
      <c r="F3812" t="s">
        <v>27</v>
      </c>
      <c r="G3812">
        <v>163.96</v>
      </c>
      <c r="H3812">
        <v>4</v>
      </c>
      <c r="I3812">
        <v>0</v>
      </c>
      <c r="J3812" t="s">
        <v>28</v>
      </c>
      <c r="K3812" t="s">
        <v>66</v>
      </c>
      <c r="L3812" t="s">
        <v>21</v>
      </c>
      <c r="M3812" t="s">
        <v>36</v>
      </c>
      <c r="N3812" t="s">
        <v>41</v>
      </c>
    </row>
    <row r="3813" spans="1:14" x14ac:dyDescent="0.3">
      <c r="A3813">
        <v>3812</v>
      </c>
      <c r="B3813" t="s">
        <v>14</v>
      </c>
      <c r="C3813" t="s">
        <v>393</v>
      </c>
      <c r="D3813" t="s">
        <v>263</v>
      </c>
      <c r="E3813" t="s">
        <v>396</v>
      </c>
      <c r="F3813" t="s">
        <v>54</v>
      </c>
      <c r="G3813">
        <v>467.12</v>
      </c>
      <c r="H3813">
        <v>2</v>
      </c>
      <c r="I3813">
        <v>0</v>
      </c>
      <c r="J3813" t="s">
        <v>19</v>
      </c>
      <c r="K3813" t="s">
        <v>20</v>
      </c>
      <c r="L3813" t="s">
        <v>56</v>
      </c>
      <c r="M3813" t="s">
        <v>36</v>
      </c>
      <c r="N3813" t="s">
        <v>23</v>
      </c>
    </row>
    <row r="3814" spans="1:14" x14ac:dyDescent="0.3">
      <c r="A3814">
        <v>3813</v>
      </c>
      <c r="B3814" t="s">
        <v>14</v>
      </c>
      <c r="C3814" t="s">
        <v>200</v>
      </c>
      <c r="D3814" t="s">
        <v>160</v>
      </c>
      <c r="E3814" t="s">
        <v>327</v>
      </c>
      <c r="F3814" t="s">
        <v>18</v>
      </c>
      <c r="G3814">
        <v>229.17</v>
      </c>
      <c r="H3814">
        <v>1</v>
      </c>
      <c r="I3814">
        <v>0</v>
      </c>
      <c r="J3814" t="s">
        <v>28</v>
      </c>
      <c r="K3814" t="s">
        <v>44</v>
      </c>
      <c r="L3814" t="s">
        <v>56</v>
      </c>
      <c r="M3814" t="s">
        <v>36</v>
      </c>
      <c r="N3814" t="s">
        <v>41</v>
      </c>
    </row>
    <row r="3815" spans="1:14" x14ac:dyDescent="0.3">
      <c r="A3815">
        <v>3814</v>
      </c>
      <c r="B3815" t="s">
        <v>50</v>
      </c>
      <c r="C3815" t="s">
        <v>91</v>
      </c>
      <c r="D3815" t="s">
        <v>320</v>
      </c>
      <c r="E3815" t="s">
        <v>279</v>
      </c>
      <c r="F3815" t="s">
        <v>27</v>
      </c>
      <c r="G3815">
        <v>138.25</v>
      </c>
      <c r="H3815">
        <v>2</v>
      </c>
      <c r="I3815">
        <v>0</v>
      </c>
      <c r="J3815" t="s">
        <v>55</v>
      </c>
      <c r="K3815" t="s">
        <v>20</v>
      </c>
      <c r="L3815" t="s">
        <v>21</v>
      </c>
      <c r="M3815" t="s">
        <v>36</v>
      </c>
      <c r="N3815" t="s">
        <v>45</v>
      </c>
    </row>
    <row r="3816" spans="1:14" x14ac:dyDescent="0.3">
      <c r="A3816">
        <v>3815</v>
      </c>
      <c r="B3816" t="s">
        <v>50</v>
      </c>
      <c r="C3816" t="s">
        <v>392</v>
      </c>
      <c r="D3816" t="s">
        <v>394</v>
      </c>
      <c r="E3816" t="s">
        <v>291</v>
      </c>
      <c r="F3816" t="s">
        <v>18</v>
      </c>
      <c r="G3816">
        <v>309.08999999999997</v>
      </c>
      <c r="H3816">
        <v>2</v>
      </c>
      <c r="I3816">
        <v>1</v>
      </c>
      <c r="J3816" t="s">
        <v>94</v>
      </c>
      <c r="K3816" t="s">
        <v>29</v>
      </c>
      <c r="L3816" t="s">
        <v>21</v>
      </c>
      <c r="M3816" t="s">
        <v>36</v>
      </c>
      <c r="N3816" t="s">
        <v>45</v>
      </c>
    </row>
    <row r="3817" spans="1:14" x14ac:dyDescent="0.3">
      <c r="A3817">
        <v>3816</v>
      </c>
      <c r="B3817" t="s">
        <v>50</v>
      </c>
      <c r="C3817" t="s">
        <v>399</v>
      </c>
      <c r="D3817" t="s">
        <v>371</v>
      </c>
      <c r="E3817" t="s">
        <v>394</v>
      </c>
      <c r="F3817" t="s">
        <v>27</v>
      </c>
      <c r="G3817">
        <v>241.56</v>
      </c>
      <c r="H3817">
        <v>2</v>
      </c>
      <c r="I3817">
        <v>2</v>
      </c>
      <c r="J3817" t="s">
        <v>19</v>
      </c>
      <c r="K3817" t="s">
        <v>29</v>
      </c>
      <c r="L3817" t="s">
        <v>21</v>
      </c>
      <c r="M3817" t="s">
        <v>36</v>
      </c>
      <c r="N3817" t="s">
        <v>45</v>
      </c>
    </row>
    <row r="3818" spans="1:14" x14ac:dyDescent="0.3">
      <c r="A3818">
        <v>3817</v>
      </c>
      <c r="B3818" t="s">
        <v>50</v>
      </c>
      <c r="C3818" t="s">
        <v>340</v>
      </c>
      <c r="D3818" t="s">
        <v>373</v>
      </c>
      <c r="E3818" t="s">
        <v>164</v>
      </c>
      <c r="F3818" t="s">
        <v>27</v>
      </c>
      <c r="G3818">
        <v>152.47999999999999</v>
      </c>
      <c r="H3818">
        <v>2</v>
      </c>
      <c r="I3818">
        <v>1</v>
      </c>
      <c r="J3818" t="s">
        <v>28</v>
      </c>
      <c r="K3818" t="s">
        <v>99</v>
      </c>
      <c r="L3818" t="s">
        <v>60</v>
      </c>
      <c r="M3818" t="s">
        <v>36</v>
      </c>
      <c r="N3818" t="s">
        <v>45</v>
      </c>
    </row>
    <row r="3819" spans="1:14" x14ac:dyDescent="0.3">
      <c r="A3819">
        <v>3818</v>
      </c>
      <c r="B3819" t="s">
        <v>50</v>
      </c>
      <c r="C3819" t="s">
        <v>224</v>
      </c>
      <c r="D3819" t="s">
        <v>195</v>
      </c>
      <c r="E3819" t="s">
        <v>364</v>
      </c>
      <c r="F3819" t="s">
        <v>27</v>
      </c>
      <c r="G3819">
        <v>177.31</v>
      </c>
      <c r="H3819">
        <v>1</v>
      </c>
      <c r="I3819">
        <v>0</v>
      </c>
      <c r="J3819" t="s">
        <v>28</v>
      </c>
      <c r="K3819" t="s">
        <v>44</v>
      </c>
      <c r="L3819" t="s">
        <v>56</v>
      </c>
      <c r="M3819" t="s">
        <v>36</v>
      </c>
      <c r="N3819" t="s">
        <v>45</v>
      </c>
    </row>
    <row r="3820" spans="1:14" x14ac:dyDescent="0.3">
      <c r="A3820">
        <v>3819</v>
      </c>
      <c r="B3820" t="s">
        <v>50</v>
      </c>
      <c r="C3820" t="s">
        <v>67</v>
      </c>
      <c r="D3820" t="s">
        <v>46</v>
      </c>
      <c r="E3820" t="s">
        <v>404</v>
      </c>
      <c r="F3820" t="s">
        <v>54</v>
      </c>
      <c r="G3820">
        <v>605.72</v>
      </c>
      <c r="H3820">
        <v>1</v>
      </c>
      <c r="I3820">
        <v>0</v>
      </c>
      <c r="J3820" t="s">
        <v>28</v>
      </c>
      <c r="K3820" t="s">
        <v>66</v>
      </c>
      <c r="L3820" t="s">
        <v>21</v>
      </c>
      <c r="M3820" t="s">
        <v>36</v>
      </c>
      <c r="N3820" t="s">
        <v>23</v>
      </c>
    </row>
    <row r="3821" spans="1:14" x14ac:dyDescent="0.3">
      <c r="A3821">
        <v>3820</v>
      </c>
      <c r="B3821" t="s">
        <v>14</v>
      </c>
      <c r="C3821" t="s">
        <v>294</v>
      </c>
      <c r="D3821" t="s">
        <v>433</v>
      </c>
      <c r="E3821" t="s">
        <v>48</v>
      </c>
      <c r="F3821" t="s">
        <v>54</v>
      </c>
      <c r="G3821">
        <v>428.42</v>
      </c>
      <c r="H3821">
        <v>4</v>
      </c>
      <c r="I3821">
        <v>0</v>
      </c>
      <c r="J3821" t="s">
        <v>35</v>
      </c>
      <c r="K3821" t="s">
        <v>66</v>
      </c>
      <c r="L3821" t="s">
        <v>56</v>
      </c>
      <c r="M3821" t="s">
        <v>36</v>
      </c>
      <c r="N3821" t="s">
        <v>41</v>
      </c>
    </row>
    <row r="3822" spans="1:14" x14ac:dyDescent="0.3">
      <c r="A3822">
        <v>3821</v>
      </c>
      <c r="B3822" t="s">
        <v>14</v>
      </c>
      <c r="C3822" t="s">
        <v>61</v>
      </c>
      <c r="D3822" t="s">
        <v>198</v>
      </c>
      <c r="E3822" t="s">
        <v>147</v>
      </c>
      <c r="F3822" t="s">
        <v>27</v>
      </c>
      <c r="G3822">
        <v>161.53</v>
      </c>
      <c r="H3822">
        <v>2</v>
      </c>
      <c r="I3822">
        <v>1</v>
      </c>
      <c r="J3822" t="s">
        <v>94</v>
      </c>
      <c r="K3822" t="s">
        <v>44</v>
      </c>
      <c r="L3822" t="s">
        <v>56</v>
      </c>
      <c r="M3822" t="s">
        <v>22</v>
      </c>
      <c r="N3822" t="s">
        <v>41</v>
      </c>
    </row>
    <row r="3823" spans="1:14" x14ac:dyDescent="0.3">
      <c r="A3823">
        <v>3822</v>
      </c>
      <c r="B3823" t="s">
        <v>14</v>
      </c>
      <c r="C3823" t="s">
        <v>246</v>
      </c>
      <c r="D3823" t="s">
        <v>101</v>
      </c>
      <c r="E3823" t="s">
        <v>323</v>
      </c>
      <c r="F3823" t="s">
        <v>18</v>
      </c>
      <c r="G3823">
        <v>188.17</v>
      </c>
      <c r="H3823">
        <v>1</v>
      </c>
      <c r="I3823">
        <v>2</v>
      </c>
      <c r="J3823" t="s">
        <v>28</v>
      </c>
      <c r="K3823" t="s">
        <v>29</v>
      </c>
      <c r="L3823" t="s">
        <v>21</v>
      </c>
      <c r="M3823" t="s">
        <v>36</v>
      </c>
      <c r="N3823" t="s">
        <v>95</v>
      </c>
    </row>
    <row r="3824" spans="1:14" x14ac:dyDescent="0.3">
      <c r="A3824">
        <v>3823</v>
      </c>
      <c r="B3824" t="s">
        <v>50</v>
      </c>
      <c r="C3824" t="s">
        <v>344</v>
      </c>
      <c r="D3824" t="s">
        <v>274</v>
      </c>
      <c r="E3824" t="s">
        <v>26</v>
      </c>
      <c r="F3824" t="s">
        <v>18</v>
      </c>
      <c r="G3824">
        <v>221.76</v>
      </c>
      <c r="H3824">
        <v>2</v>
      </c>
      <c r="I3824">
        <v>1</v>
      </c>
      <c r="J3824" t="s">
        <v>35</v>
      </c>
      <c r="K3824" t="s">
        <v>29</v>
      </c>
      <c r="L3824" t="s">
        <v>21</v>
      </c>
      <c r="M3824" t="s">
        <v>22</v>
      </c>
      <c r="N3824" t="s">
        <v>41</v>
      </c>
    </row>
    <row r="3825" spans="1:14" x14ac:dyDescent="0.3">
      <c r="A3825">
        <v>3824</v>
      </c>
      <c r="B3825" t="s">
        <v>31</v>
      </c>
      <c r="C3825" t="s">
        <v>322</v>
      </c>
      <c r="D3825" t="s">
        <v>451</v>
      </c>
      <c r="E3825" t="s">
        <v>350</v>
      </c>
      <c r="F3825" t="s">
        <v>49</v>
      </c>
      <c r="G3825">
        <v>112.81</v>
      </c>
      <c r="H3825">
        <v>2</v>
      </c>
      <c r="I3825">
        <v>1</v>
      </c>
      <c r="J3825" t="s">
        <v>35</v>
      </c>
      <c r="K3825" t="s">
        <v>29</v>
      </c>
      <c r="L3825" t="s">
        <v>21</v>
      </c>
      <c r="M3825" t="s">
        <v>22</v>
      </c>
      <c r="N3825" t="s">
        <v>23</v>
      </c>
    </row>
    <row r="3826" spans="1:14" x14ac:dyDescent="0.3">
      <c r="A3826">
        <v>3825</v>
      </c>
      <c r="B3826" t="s">
        <v>14</v>
      </c>
      <c r="C3826" t="s">
        <v>57</v>
      </c>
      <c r="D3826" t="s">
        <v>58</v>
      </c>
      <c r="E3826" t="s">
        <v>67</v>
      </c>
      <c r="F3826" t="s">
        <v>49</v>
      </c>
      <c r="G3826">
        <v>67.069999999999993</v>
      </c>
      <c r="H3826">
        <v>3</v>
      </c>
      <c r="I3826">
        <v>0</v>
      </c>
      <c r="J3826" t="s">
        <v>19</v>
      </c>
      <c r="K3826" t="s">
        <v>20</v>
      </c>
      <c r="L3826" t="s">
        <v>60</v>
      </c>
      <c r="M3826" t="s">
        <v>36</v>
      </c>
      <c r="N3826" t="s">
        <v>41</v>
      </c>
    </row>
    <row r="3827" spans="1:14" x14ac:dyDescent="0.3">
      <c r="A3827">
        <v>3826</v>
      </c>
      <c r="B3827" t="s">
        <v>14</v>
      </c>
      <c r="C3827" t="s">
        <v>205</v>
      </c>
      <c r="D3827" t="s">
        <v>211</v>
      </c>
      <c r="E3827" t="s">
        <v>97</v>
      </c>
      <c r="F3827" t="s">
        <v>18</v>
      </c>
      <c r="G3827">
        <v>155.86000000000001</v>
      </c>
      <c r="H3827">
        <v>3</v>
      </c>
      <c r="I3827">
        <v>2</v>
      </c>
      <c r="J3827" t="s">
        <v>35</v>
      </c>
      <c r="K3827" t="s">
        <v>44</v>
      </c>
      <c r="L3827" t="s">
        <v>56</v>
      </c>
      <c r="M3827" t="s">
        <v>36</v>
      </c>
      <c r="N3827" t="s">
        <v>41</v>
      </c>
    </row>
    <row r="3828" spans="1:14" x14ac:dyDescent="0.3">
      <c r="A3828">
        <v>3827</v>
      </c>
      <c r="B3828" t="s">
        <v>50</v>
      </c>
      <c r="C3828" t="s">
        <v>316</v>
      </c>
      <c r="D3828" t="s">
        <v>234</v>
      </c>
      <c r="E3828" t="s">
        <v>487</v>
      </c>
      <c r="F3828" t="s">
        <v>49</v>
      </c>
      <c r="G3828">
        <v>81.180000000000007</v>
      </c>
      <c r="H3828">
        <v>4</v>
      </c>
      <c r="I3828">
        <v>0</v>
      </c>
      <c r="J3828" t="s">
        <v>35</v>
      </c>
      <c r="K3828" t="s">
        <v>20</v>
      </c>
      <c r="L3828" t="s">
        <v>21</v>
      </c>
      <c r="M3828" t="s">
        <v>36</v>
      </c>
      <c r="N3828" t="s">
        <v>95</v>
      </c>
    </row>
    <row r="3829" spans="1:14" x14ac:dyDescent="0.3">
      <c r="A3829">
        <v>3828</v>
      </c>
      <c r="B3829" t="s">
        <v>50</v>
      </c>
      <c r="C3829" t="s">
        <v>92</v>
      </c>
      <c r="D3829" t="s">
        <v>320</v>
      </c>
      <c r="E3829" t="s">
        <v>284</v>
      </c>
      <c r="F3829" t="s">
        <v>18</v>
      </c>
      <c r="G3829">
        <v>253.38</v>
      </c>
      <c r="H3829">
        <v>1</v>
      </c>
      <c r="I3829">
        <v>0</v>
      </c>
      <c r="J3829" t="s">
        <v>35</v>
      </c>
      <c r="K3829" t="s">
        <v>99</v>
      </c>
      <c r="L3829" t="s">
        <v>56</v>
      </c>
      <c r="M3829" t="s">
        <v>36</v>
      </c>
      <c r="N3829" t="s">
        <v>41</v>
      </c>
    </row>
    <row r="3830" spans="1:14" x14ac:dyDescent="0.3">
      <c r="A3830">
        <v>3829</v>
      </c>
      <c r="B3830" t="s">
        <v>37</v>
      </c>
      <c r="C3830" t="s">
        <v>65</v>
      </c>
      <c r="D3830" t="s">
        <v>157</v>
      </c>
      <c r="E3830" t="s">
        <v>143</v>
      </c>
      <c r="F3830" t="s">
        <v>49</v>
      </c>
      <c r="G3830">
        <v>102.06</v>
      </c>
      <c r="H3830">
        <v>1</v>
      </c>
      <c r="I3830">
        <v>1</v>
      </c>
      <c r="J3830" t="s">
        <v>19</v>
      </c>
      <c r="K3830" t="s">
        <v>99</v>
      </c>
      <c r="L3830" t="s">
        <v>21</v>
      </c>
      <c r="M3830" t="s">
        <v>36</v>
      </c>
      <c r="N3830" t="s">
        <v>41</v>
      </c>
    </row>
    <row r="3831" spans="1:14" x14ac:dyDescent="0.3">
      <c r="A3831">
        <v>3830</v>
      </c>
      <c r="B3831" t="s">
        <v>14</v>
      </c>
      <c r="C3831" t="s">
        <v>87</v>
      </c>
      <c r="D3831" t="s">
        <v>138</v>
      </c>
      <c r="E3831" t="s">
        <v>105</v>
      </c>
      <c r="F3831" t="s">
        <v>49</v>
      </c>
      <c r="G3831">
        <v>122.95</v>
      </c>
      <c r="H3831">
        <v>1</v>
      </c>
      <c r="I3831">
        <v>1</v>
      </c>
      <c r="J3831" t="s">
        <v>28</v>
      </c>
      <c r="K3831" t="s">
        <v>44</v>
      </c>
      <c r="L3831" t="s">
        <v>21</v>
      </c>
      <c r="M3831" t="s">
        <v>36</v>
      </c>
      <c r="N3831" t="s">
        <v>41</v>
      </c>
    </row>
    <row r="3832" spans="1:14" x14ac:dyDescent="0.3">
      <c r="A3832">
        <v>3831</v>
      </c>
      <c r="B3832" t="s">
        <v>50</v>
      </c>
      <c r="C3832" t="s">
        <v>302</v>
      </c>
      <c r="D3832" t="s">
        <v>424</v>
      </c>
      <c r="E3832" t="s">
        <v>336</v>
      </c>
      <c r="F3832" t="s">
        <v>18</v>
      </c>
      <c r="G3832">
        <v>300.68</v>
      </c>
      <c r="H3832">
        <v>2</v>
      </c>
      <c r="I3832">
        <v>0</v>
      </c>
      <c r="J3832" t="s">
        <v>55</v>
      </c>
      <c r="K3832" t="s">
        <v>99</v>
      </c>
      <c r="L3832" t="s">
        <v>21</v>
      </c>
      <c r="M3832" t="s">
        <v>36</v>
      </c>
      <c r="N3832" t="s">
        <v>41</v>
      </c>
    </row>
    <row r="3833" spans="1:14" x14ac:dyDescent="0.3">
      <c r="A3833">
        <v>3832</v>
      </c>
      <c r="B3833" t="s">
        <v>31</v>
      </c>
      <c r="C3833" t="s">
        <v>117</v>
      </c>
      <c r="D3833" t="s">
        <v>78</v>
      </c>
      <c r="E3833" t="s">
        <v>374</v>
      </c>
      <c r="F3833" t="s">
        <v>18</v>
      </c>
      <c r="G3833">
        <v>142.58000000000001</v>
      </c>
      <c r="H3833">
        <v>3</v>
      </c>
      <c r="I3833">
        <v>0</v>
      </c>
      <c r="J3833" t="s">
        <v>35</v>
      </c>
      <c r="K3833" t="s">
        <v>44</v>
      </c>
      <c r="L3833" t="s">
        <v>21</v>
      </c>
      <c r="M3833" t="s">
        <v>36</v>
      </c>
      <c r="N3833" t="s">
        <v>30</v>
      </c>
    </row>
    <row r="3834" spans="1:14" x14ac:dyDescent="0.3">
      <c r="A3834">
        <v>3833</v>
      </c>
      <c r="B3834" t="s">
        <v>50</v>
      </c>
      <c r="C3834" t="s">
        <v>195</v>
      </c>
      <c r="D3834" t="s">
        <v>72</v>
      </c>
      <c r="E3834" t="s">
        <v>354</v>
      </c>
      <c r="F3834" t="s">
        <v>54</v>
      </c>
      <c r="G3834">
        <v>503.97</v>
      </c>
      <c r="H3834">
        <v>2</v>
      </c>
      <c r="I3834">
        <v>0</v>
      </c>
      <c r="J3834" t="s">
        <v>94</v>
      </c>
      <c r="K3834" t="s">
        <v>66</v>
      </c>
      <c r="L3834" t="s">
        <v>21</v>
      </c>
      <c r="M3834" t="s">
        <v>36</v>
      </c>
      <c r="N3834" t="s">
        <v>41</v>
      </c>
    </row>
    <row r="3835" spans="1:14" x14ac:dyDescent="0.3">
      <c r="A3835">
        <v>3834</v>
      </c>
      <c r="B3835" t="s">
        <v>37</v>
      </c>
      <c r="C3835" t="s">
        <v>340</v>
      </c>
      <c r="D3835" t="s">
        <v>127</v>
      </c>
      <c r="E3835" t="s">
        <v>312</v>
      </c>
      <c r="F3835" t="s">
        <v>54</v>
      </c>
      <c r="G3835">
        <v>401.04</v>
      </c>
      <c r="H3835">
        <v>4</v>
      </c>
      <c r="I3835">
        <v>2</v>
      </c>
      <c r="J3835" t="s">
        <v>28</v>
      </c>
      <c r="K3835" t="s">
        <v>99</v>
      </c>
      <c r="L3835" t="s">
        <v>70</v>
      </c>
      <c r="M3835" t="s">
        <v>36</v>
      </c>
      <c r="N3835" t="s">
        <v>41</v>
      </c>
    </row>
    <row r="3836" spans="1:14" x14ac:dyDescent="0.3">
      <c r="A3836">
        <v>3835</v>
      </c>
      <c r="B3836" t="s">
        <v>14</v>
      </c>
      <c r="C3836" t="s">
        <v>96</v>
      </c>
      <c r="D3836" t="s">
        <v>68</v>
      </c>
      <c r="E3836" t="s">
        <v>432</v>
      </c>
      <c r="F3836" t="s">
        <v>27</v>
      </c>
      <c r="G3836">
        <v>132.61000000000001</v>
      </c>
      <c r="H3836">
        <v>4</v>
      </c>
      <c r="I3836">
        <v>0</v>
      </c>
      <c r="J3836" t="s">
        <v>19</v>
      </c>
      <c r="K3836" t="s">
        <v>99</v>
      </c>
      <c r="L3836" t="s">
        <v>21</v>
      </c>
      <c r="M3836" t="s">
        <v>36</v>
      </c>
      <c r="N3836" t="s">
        <v>95</v>
      </c>
    </row>
    <row r="3837" spans="1:14" x14ac:dyDescent="0.3">
      <c r="A3837">
        <v>3836</v>
      </c>
      <c r="B3837" t="s">
        <v>31</v>
      </c>
      <c r="C3837" t="s">
        <v>350</v>
      </c>
      <c r="D3837" t="s">
        <v>405</v>
      </c>
      <c r="E3837" t="s">
        <v>315</v>
      </c>
      <c r="F3837" t="s">
        <v>27</v>
      </c>
      <c r="G3837">
        <v>107.82</v>
      </c>
      <c r="H3837">
        <v>3</v>
      </c>
      <c r="I3837">
        <v>0</v>
      </c>
      <c r="J3837" t="s">
        <v>19</v>
      </c>
      <c r="K3837" t="s">
        <v>20</v>
      </c>
      <c r="L3837" t="s">
        <v>21</v>
      </c>
      <c r="M3837" t="s">
        <v>36</v>
      </c>
      <c r="N3837" t="s">
        <v>95</v>
      </c>
    </row>
    <row r="3838" spans="1:14" x14ac:dyDescent="0.3">
      <c r="A3838">
        <v>3837</v>
      </c>
      <c r="B3838" t="s">
        <v>14</v>
      </c>
      <c r="C3838" t="s">
        <v>109</v>
      </c>
      <c r="D3838" t="s">
        <v>310</v>
      </c>
      <c r="E3838" t="s">
        <v>454</v>
      </c>
      <c r="F3838" t="s">
        <v>27</v>
      </c>
      <c r="G3838">
        <v>166.96</v>
      </c>
      <c r="H3838">
        <v>3</v>
      </c>
      <c r="I3838">
        <v>0</v>
      </c>
      <c r="J3838" t="s">
        <v>28</v>
      </c>
      <c r="K3838" t="s">
        <v>99</v>
      </c>
      <c r="L3838" t="s">
        <v>56</v>
      </c>
      <c r="M3838" t="s">
        <v>36</v>
      </c>
      <c r="N3838" t="s">
        <v>41</v>
      </c>
    </row>
    <row r="3839" spans="1:14" x14ac:dyDescent="0.3">
      <c r="A3839">
        <v>3838</v>
      </c>
      <c r="B3839" t="s">
        <v>31</v>
      </c>
      <c r="C3839" t="s">
        <v>189</v>
      </c>
      <c r="D3839" t="s">
        <v>166</v>
      </c>
      <c r="E3839" t="s">
        <v>403</v>
      </c>
      <c r="F3839" t="s">
        <v>27</v>
      </c>
      <c r="G3839">
        <v>123.57</v>
      </c>
      <c r="H3839">
        <v>2</v>
      </c>
      <c r="I3839">
        <v>0</v>
      </c>
      <c r="J3839" t="s">
        <v>19</v>
      </c>
      <c r="K3839" t="s">
        <v>44</v>
      </c>
      <c r="L3839" t="s">
        <v>21</v>
      </c>
      <c r="M3839" t="s">
        <v>36</v>
      </c>
      <c r="N3839" t="s">
        <v>45</v>
      </c>
    </row>
    <row r="3840" spans="1:14" x14ac:dyDescent="0.3">
      <c r="A3840">
        <v>3839</v>
      </c>
      <c r="B3840" t="s">
        <v>14</v>
      </c>
      <c r="C3840" t="s">
        <v>415</v>
      </c>
      <c r="D3840" t="s">
        <v>247</v>
      </c>
      <c r="E3840" t="s">
        <v>466</v>
      </c>
      <c r="F3840" t="s">
        <v>49</v>
      </c>
      <c r="G3840">
        <v>126.22</v>
      </c>
      <c r="H3840">
        <v>2</v>
      </c>
      <c r="I3840">
        <v>0</v>
      </c>
      <c r="J3840" t="s">
        <v>28</v>
      </c>
      <c r="K3840" t="s">
        <v>99</v>
      </c>
      <c r="L3840" t="s">
        <v>21</v>
      </c>
      <c r="M3840" t="s">
        <v>22</v>
      </c>
      <c r="N3840" t="s">
        <v>41</v>
      </c>
    </row>
    <row r="3841" spans="1:14" x14ac:dyDescent="0.3">
      <c r="A3841">
        <v>3840</v>
      </c>
      <c r="B3841" t="s">
        <v>50</v>
      </c>
      <c r="C3841" t="s">
        <v>222</v>
      </c>
      <c r="D3841" t="s">
        <v>276</v>
      </c>
      <c r="E3841" t="s">
        <v>407</v>
      </c>
      <c r="F3841" t="s">
        <v>18</v>
      </c>
      <c r="G3841">
        <v>316.39999999999998</v>
      </c>
      <c r="H3841">
        <v>4</v>
      </c>
      <c r="I3841">
        <v>1</v>
      </c>
      <c r="J3841" t="s">
        <v>55</v>
      </c>
      <c r="K3841" t="s">
        <v>66</v>
      </c>
      <c r="L3841" t="s">
        <v>56</v>
      </c>
      <c r="M3841" t="s">
        <v>36</v>
      </c>
      <c r="N3841" t="s">
        <v>23</v>
      </c>
    </row>
    <row r="3842" spans="1:14" x14ac:dyDescent="0.3">
      <c r="A3842">
        <v>3841</v>
      </c>
      <c r="B3842" t="s">
        <v>50</v>
      </c>
      <c r="C3842" t="s">
        <v>281</v>
      </c>
      <c r="D3842" t="s">
        <v>186</v>
      </c>
      <c r="E3842" t="s">
        <v>315</v>
      </c>
      <c r="F3842" t="s">
        <v>49</v>
      </c>
      <c r="G3842">
        <v>153.77000000000001</v>
      </c>
      <c r="H3842">
        <v>2</v>
      </c>
      <c r="I3842">
        <v>0</v>
      </c>
      <c r="J3842" t="s">
        <v>55</v>
      </c>
      <c r="K3842" t="s">
        <v>99</v>
      </c>
      <c r="L3842" t="s">
        <v>21</v>
      </c>
      <c r="M3842" t="s">
        <v>36</v>
      </c>
      <c r="N3842" t="s">
        <v>41</v>
      </c>
    </row>
    <row r="3843" spans="1:14" x14ac:dyDescent="0.3">
      <c r="A3843">
        <v>3842</v>
      </c>
      <c r="B3843" t="s">
        <v>14</v>
      </c>
      <c r="C3843" t="s">
        <v>222</v>
      </c>
      <c r="D3843" t="s">
        <v>78</v>
      </c>
      <c r="E3843" t="s">
        <v>111</v>
      </c>
      <c r="F3843" t="s">
        <v>27</v>
      </c>
      <c r="G3843">
        <v>153.81</v>
      </c>
      <c r="H3843">
        <v>1</v>
      </c>
      <c r="I3843">
        <v>0</v>
      </c>
      <c r="J3843" t="s">
        <v>35</v>
      </c>
      <c r="K3843" t="s">
        <v>66</v>
      </c>
      <c r="L3843" t="s">
        <v>60</v>
      </c>
      <c r="M3843" t="s">
        <v>36</v>
      </c>
      <c r="N3843" t="s">
        <v>30</v>
      </c>
    </row>
    <row r="3844" spans="1:14" x14ac:dyDescent="0.3">
      <c r="A3844">
        <v>3843</v>
      </c>
      <c r="B3844" t="s">
        <v>14</v>
      </c>
      <c r="C3844" t="s">
        <v>364</v>
      </c>
      <c r="D3844" t="s">
        <v>185</v>
      </c>
      <c r="E3844" t="s">
        <v>282</v>
      </c>
      <c r="F3844" t="s">
        <v>49</v>
      </c>
      <c r="G3844">
        <v>69.73</v>
      </c>
      <c r="H3844">
        <v>1</v>
      </c>
      <c r="I3844">
        <v>0</v>
      </c>
      <c r="J3844" t="s">
        <v>19</v>
      </c>
      <c r="K3844" t="s">
        <v>29</v>
      </c>
      <c r="L3844" t="s">
        <v>70</v>
      </c>
      <c r="M3844" t="s">
        <v>36</v>
      </c>
      <c r="N3844" t="s">
        <v>41</v>
      </c>
    </row>
    <row r="3845" spans="1:14" x14ac:dyDescent="0.3">
      <c r="A3845">
        <v>3844</v>
      </c>
      <c r="B3845" t="s">
        <v>31</v>
      </c>
      <c r="C3845" t="s">
        <v>336</v>
      </c>
      <c r="D3845" t="s">
        <v>373</v>
      </c>
      <c r="E3845" t="s">
        <v>279</v>
      </c>
      <c r="F3845" t="s">
        <v>49</v>
      </c>
      <c r="G3845">
        <v>62.59</v>
      </c>
      <c r="H3845">
        <v>2</v>
      </c>
      <c r="I3845">
        <v>0</v>
      </c>
      <c r="J3845" t="s">
        <v>35</v>
      </c>
      <c r="K3845" t="s">
        <v>66</v>
      </c>
      <c r="L3845" t="s">
        <v>21</v>
      </c>
      <c r="M3845" t="s">
        <v>36</v>
      </c>
      <c r="N3845" t="s">
        <v>41</v>
      </c>
    </row>
    <row r="3846" spans="1:14" x14ac:dyDescent="0.3">
      <c r="A3846">
        <v>3845</v>
      </c>
      <c r="B3846" t="s">
        <v>14</v>
      </c>
      <c r="C3846" t="s">
        <v>92</v>
      </c>
      <c r="D3846" t="s">
        <v>126</v>
      </c>
      <c r="E3846" t="s">
        <v>26</v>
      </c>
      <c r="F3846" t="s">
        <v>49</v>
      </c>
      <c r="G3846">
        <v>65.459999999999994</v>
      </c>
      <c r="H3846">
        <v>1</v>
      </c>
      <c r="I3846">
        <v>0</v>
      </c>
      <c r="J3846" t="s">
        <v>94</v>
      </c>
      <c r="K3846" t="s">
        <v>20</v>
      </c>
      <c r="L3846" t="s">
        <v>21</v>
      </c>
      <c r="M3846" t="s">
        <v>36</v>
      </c>
      <c r="N3846" t="s">
        <v>45</v>
      </c>
    </row>
    <row r="3847" spans="1:14" x14ac:dyDescent="0.3">
      <c r="A3847">
        <v>3846</v>
      </c>
      <c r="B3847" t="s">
        <v>31</v>
      </c>
      <c r="C3847" t="s">
        <v>379</v>
      </c>
      <c r="D3847" t="s">
        <v>122</v>
      </c>
      <c r="E3847" t="s">
        <v>423</v>
      </c>
      <c r="F3847" t="s">
        <v>18</v>
      </c>
      <c r="G3847">
        <v>212.54</v>
      </c>
      <c r="H3847">
        <v>3</v>
      </c>
      <c r="I3847">
        <v>0</v>
      </c>
      <c r="J3847" t="s">
        <v>19</v>
      </c>
      <c r="K3847" t="s">
        <v>44</v>
      </c>
      <c r="L3847" t="s">
        <v>70</v>
      </c>
      <c r="M3847" t="s">
        <v>36</v>
      </c>
      <c r="N3847" t="s">
        <v>95</v>
      </c>
    </row>
    <row r="3848" spans="1:14" x14ac:dyDescent="0.3">
      <c r="A3848">
        <v>3847</v>
      </c>
      <c r="B3848" t="s">
        <v>31</v>
      </c>
      <c r="C3848" t="s">
        <v>108</v>
      </c>
      <c r="D3848" t="s">
        <v>220</v>
      </c>
      <c r="E3848" t="s">
        <v>121</v>
      </c>
      <c r="F3848" t="s">
        <v>54</v>
      </c>
      <c r="G3848">
        <v>279.61</v>
      </c>
      <c r="H3848">
        <v>1</v>
      </c>
      <c r="I3848">
        <v>0</v>
      </c>
      <c r="J3848" t="s">
        <v>28</v>
      </c>
      <c r="K3848" t="s">
        <v>66</v>
      </c>
      <c r="L3848" t="s">
        <v>60</v>
      </c>
      <c r="M3848" t="s">
        <v>22</v>
      </c>
      <c r="N3848" t="s">
        <v>41</v>
      </c>
    </row>
    <row r="3849" spans="1:14" x14ac:dyDescent="0.3">
      <c r="A3849">
        <v>3848</v>
      </c>
      <c r="B3849" t="s">
        <v>50</v>
      </c>
      <c r="C3849" t="s">
        <v>441</v>
      </c>
      <c r="D3849" t="s">
        <v>443</v>
      </c>
      <c r="E3849" t="s">
        <v>109</v>
      </c>
      <c r="F3849" t="s">
        <v>54</v>
      </c>
      <c r="G3849">
        <v>380.97</v>
      </c>
      <c r="H3849">
        <v>1</v>
      </c>
      <c r="I3849">
        <v>1</v>
      </c>
      <c r="J3849" t="s">
        <v>19</v>
      </c>
      <c r="K3849" t="s">
        <v>20</v>
      </c>
      <c r="L3849" t="s">
        <v>21</v>
      </c>
      <c r="M3849" t="s">
        <v>36</v>
      </c>
      <c r="N3849" t="s">
        <v>41</v>
      </c>
    </row>
    <row r="3850" spans="1:14" x14ac:dyDescent="0.3">
      <c r="A3850">
        <v>3849</v>
      </c>
      <c r="B3850" t="s">
        <v>14</v>
      </c>
      <c r="C3850" t="s">
        <v>241</v>
      </c>
      <c r="D3850" t="s">
        <v>17</v>
      </c>
      <c r="E3850" t="s">
        <v>269</v>
      </c>
      <c r="F3850" t="s">
        <v>27</v>
      </c>
      <c r="G3850">
        <v>131.36000000000001</v>
      </c>
      <c r="H3850">
        <v>4</v>
      </c>
      <c r="I3850">
        <v>2</v>
      </c>
      <c r="J3850" t="s">
        <v>94</v>
      </c>
      <c r="K3850" t="s">
        <v>99</v>
      </c>
      <c r="L3850" t="s">
        <v>21</v>
      </c>
      <c r="M3850" t="s">
        <v>36</v>
      </c>
      <c r="N3850" t="s">
        <v>41</v>
      </c>
    </row>
    <row r="3851" spans="1:14" x14ac:dyDescent="0.3">
      <c r="A3851">
        <v>3850</v>
      </c>
      <c r="B3851" t="s">
        <v>14</v>
      </c>
      <c r="C3851" t="s">
        <v>101</v>
      </c>
      <c r="D3851" t="s">
        <v>290</v>
      </c>
      <c r="E3851" t="s">
        <v>456</v>
      </c>
      <c r="F3851" t="s">
        <v>49</v>
      </c>
      <c r="G3851">
        <v>93.18</v>
      </c>
      <c r="H3851">
        <v>2</v>
      </c>
      <c r="I3851">
        <v>0</v>
      </c>
      <c r="J3851" t="s">
        <v>55</v>
      </c>
      <c r="K3851" t="s">
        <v>99</v>
      </c>
      <c r="L3851" t="s">
        <v>21</v>
      </c>
      <c r="M3851" t="s">
        <v>22</v>
      </c>
      <c r="N3851" t="s">
        <v>45</v>
      </c>
    </row>
    <row r="3852" spans="1:14" x14ac:dyDescent="0.3">
      <c r="A3852">
        <v>3851</v>
      </c>
      <c r="B3852" t="s">
        <v>31</v>
      </c>
      <c r="C3852" t="s">
        <v>300</v>
      </c>
      <c r="D3852" t="s">
        <v>286</v>
      </c>
      <c r="E3852" t="s">
        <v>276</v>
      </c>
      <c r="F3852" t="s">
        <v>18</v>
      </c>
      <c r="G3852">
        <v>157.88</v>
      </c>
      <c r="H3852">
        <v>1</v>
      </c>
      <c r="I3852">
        <v>0</v>
      </c>
      <c r="J3852" t="s">
        <v>55</v>
      </c>
      <c r="K3852" t="s">
        <v>99</v>
      </c>
      <c r="L3852" t="s">
        <v>21</v>
      </c>
      <c r="M3852" t="s">
        <v>22</v>
      </c>
      <c r="N3852" t="s">
        <v>45</v>
      </c>
    </row>
    <row r="3853" spans="1:14" x14ac:dyDescent="0.3">
      <c r="A3853">
        <v>3852</v>
      </c>
      <c r="B3853" t="s">
        <v>14</v>
      </c>
      <c r="C3853" t="s">
        <v>162</v>
      </c>
      <c r="D3853" t="s">
        <v>428</v>
      </c>
      <c r="E3853" t="s">
        <v>143</v>
      </c>
      <c r="F3853" t="s">
        <v>49</v>
      </c>
      <c r="G3853">
        <v>61.59</v>
      </c>
      <c r="H3853">
        <v>3</v>
      </c>
      <c r="I3853">
        <v>2</v>
      </c>
      <c r="J3853" t="s">
        <v>28</v>
      </c>
      <c r="K3853" t="s">
        <v>44</v>
      </c>
      <c r="L3853" t="s">
        <v>60</v>
      </c>
      <c r="M3853" t="s">
        <v>36</v>
      </c>
      <c r="N3853" t="s">
        <v>45</v>
      </c>
    </row>
    <row r="3854" spans="1:14" x14ac:dyDescent="0.3">
      <c r="A3854">
        <v>3853</v>
      </c>
      <c r="B3854" t="s">
        <v>14</v>
      </c>
      <c r="C3854" t="s">
        <v>396</v>
      </c>
      <c r="D3854" t="s">
        <v>260</v>
      </c>
      <c r="E3854" t="s">
        <v>73</v>
      </c>
      <c r="F3854" t="s">
        <v>49</v>
      </c>
      <c r="G3854">
        <v>102.87</v>
      </c>
      <c r="H3854">
        <v>3</v>
      </c>
      <c r="I3854">
        <v>1</v>
      </c>
      <c r="J3854" t="s">
        <v>35</v>
      </c>
      <c r="K3854" t="s">
        <v>99</v>
      </c>
      <c r="L3854" t="s">
        <v>21</v>
      </c>
      <c r="M3854" t="s">
        <v>22</v>
      </c>
      <c r="N3854" t="s">
        <v>41</v>
      </c>
    </row>
    <row r="3855" spans="1:14" x14ac:dyDescent="0.3">
      <c r="A3855">
        <v>3854</v>
      </c>
      <c r="B3855" t="s">
        <v>50</v>
      </c>
      <c r="C3855" t="s">
        <v>97</v>
      </c>
      <c r="D3855" t="s">
        <v>326</v>
      </c>
      <c r="E3855" t="s">
        <v>238</v>
      </c>
      <c r="F3855" t="s">
        <v>27</v>
      </c>
      <c r="G3855">
        <v>133.76</v>
      </c>
      <c r="H3855">
        <v>1</v>
      </c>
      <c r="I3855">
        <v>1</v>
      </c>
      <c r="J3855" t="s">
        <v>28</v>
      </c>
      <c r="K3855" t="s">
        <v>20</v>
      </c>
      <c r="L3855" t="s">
        <v>56</v>
      </c>
      <c r="M3855" t="s">
        <v>22</v>
      </c>
      <c r="N3855" t="s">
        <v>41</v>
      </c>
    </row>
    <row r="3856" spans="1:14" x14ac:dyDescent="0.3">
      <c r="A3856">
        <v>3855</v>
      </c>
      <c r="B3856" t="s">
        <v>31</v>
      </c>
      <c r="C3856" t="s">
        <v>269</v>
      </c>
      <c r="D3856" t="s">
        <v>273</v>
      </c>
      <c r="E3856" t="s">
        <v>232</v>
      </c>
      <c r="F3856" t="s">
        <v>18</v>
      </c>
      <c r="G3856">
        <v>153.91</v>
      </c>
      <c r="H3856">
        <v>2</v>
      </c>
      <c r="I3856">
        <v>0</v>
      </c>
      <c r="J3856" t="s">
        <v>28</v>
      </c>
      <c r="K3856" t="s">
        <v>66</v>
      </c>
      <c r="L3856" t="s">
        <v>21</v>
      </c>
      <c r="M3856" t="s">
        <v>22</v>
      </c>
      <c r="N3856" t="s">
        <v>23</v>
      </c>
    </row>
    <row r="3857" spans="1:14" x14ac:dyDescent="0.3">
      <c r="A3857">
        <v>3856</v>
      </c>
      <c r="B3857" t="s">
        <v>50</v>
      </c>
      <c r="C3857" t="s">
        <v>145</v>
      </c>
      <c r="D3857" t="s">
        <v>275</v>
      </c>
      <c r="E3857" t="s">
        <v>284</v>
      </c>
      <c r="F3857" t="s">
        <v>54</v>
      </c>
      <c r="G3857">
        <v>411.64</v>
      </c>
      <c r="H3857">
        <v>1</v>
      </c>
      <c r="I3857">
        <v>0</v>
      </c>
      <c r="J3857" t="s">
        <v>35</v>
      </c>
      <c r="K3857" t="s">
        <v>20</v>
      </c>
      <c r="L3857" t="s">
        <v>21</v>
      </c>
      <c r="M3857" t="s">
        <v>36</v>
      </c>
      <c r="N3857" t="s">
        <v>41</v>
      </c>
    </row>
    <row r="3858" spans="1:14" x14ac:dyDescent="0.3">
      <c r="A3858">
        <v>3857</v>
      </c>
      <c r="B3858" t="s">
        <v>14</v>
      </c>
      <c r="C3858" t="s">
        <v>286</v>
      </c>
      <c r="D3858" t="s">
        <v>336</v>
      </c>
      <c r="E3858" t="s">
        <v>118</v>
      </c>
      <c r="F3858" t="s">
        <v>27</v>
      </c>
      <c r="G3858">
        <v>162.72</v>
      </c>
      <c r="H3858">
        <v>2</v>
      </c>
      <c r="I3858">
        <v>2</v>
      </c>
      <c r="J3858" t="s">
        <v>35</v>
      </c>
      <c r="K3858" t="s">
        <v>20</v>
      </c>
      <c r="L3858" t="s">
        <v>21</v>
      </c>
      <c r="M3858" t="s">
        <v>36</v>
      </c>
      <c r="N3858" t="s">
        <v>41</v>
      </c>
    </row>
    <row r="3859" spans="1:14" x14ac:dyDescent="0.3">
      <c r="A3859">
        <v>3858</v>
      </c>
      <c r="B3859" t="s">
        <v>14</v>
      </c>
      <c r="C3859" t="s">
        <v>304</v>
      </c>
      <c r="D3859" t="s">
        <v>342</v>
      </c>
      <c r="E3859" t="s">
        <v>81</v>
      </c>
      <c r="F3859" t="s">
        <v>54</v>
      </c>
      <c r="G3859">
        <v>464.19</v>
      </c>
      <c r="H3859">
        <v>2</v>
      </c>
      <c r="I3859">
        <v>0</v>
      </c>
      <c r="J3859" t="s">
        <v>94</v>
      </c>
      <c r="K3859" t="s">
        <v>29</v>
      </c>
      <c r="L3859" t="s">
        <v>21</v>
      </c>
      <c r="M3859" t="s">
        <v>36</v>
      </c>
      <c r="N3859" t="s">
        <v>95</v>
      </c>
    </row>
    <row r="3860" spans="1:14" x14ac:dyDescent="0.3">
      <c r="A3860">
        <v>3859</v>
      </c>
      <c r="B3860" t="s">
        <v>31</v>
      </c>
      <c r="C3860" t="s">
        <v>148</v>
      </c>
      <c r="D3860" t="s">
        <v>230</v>
      </c>
      <c r="E3860" t="s">
        <v>398</v>
      </c>
      <c r="F3860" t="s">
        <v>18</v>
      </c>
      <c r="G3860">
        <v>243.01</v>
      </c>
      <c r="H3860">
        <v>2</v>
      </c>
      <c r="I3860">
        <v>2</v>
      </c>
      <c r="J3860" t="s">
        <v>35</v>
      </c>
      <c r="K3860" t="s">
        <v>20</v>
      </c>
      <c r="L3860" t="s">
        <v>56</v>
      </c>
      <c r="M3860" t="s">
        <v>36</v>
      </c>
      <c r="N3860" t="s">
        <v>23</v>
      </c>
    </row>
    <row r="3861" spans="1:14" x14ac:dyDescent="0.3">
      <c r="A3861">
        <v>3860</v>
      </c>
      <c r="B3861" t="s">
        <v>37</v>
      </c>
      <c r="C3861" t="s">
        <v>226</v>
      </c>
      <c r="D3861" t="s">
        <v>397</v>
      </c>
      <c r="E3861" t="s">
        <v>442</v>
      </c>
      <c r="F3861" t="s">
        <v>18</v>
      </c>
      <c r="G3861">
        <v>277.86</v>
      </c>
      <c r="H3861">
        <v>4</v>
      </c>
      <c r="I3861">
        <v>0</v>
      </c>
      <c r="J3861" t="s">
        <v>28</v>
      </c>
      <c r="K3861" t="s">
        <v>29</v>
      </c>
      <c r="L3861" t="s">
        <v>56</v>
      </c>
      <c r="M3861" t="s">
        <v>36</v>
      </c>
      <c r="N3861" t="s">
        <v>23</v>
      </c>
    </row>
    <row r="3862" spans="1:14" x14ac:dyDescent="0.3">
      <c r="A3862">
        <v>3861</v>
      </c>
      <c r="B3862" t="s">
        <v>31</v>
      </c>
      <c r="C3862" t="s">
        <v>237</v>
      </c>
      <c r="D3862" t="s">
        <v>212</v>
      </c>
      <c r="E3862" t="s">
        <v>461</v>
      </c>
      <c r="F3862" t="s">
        <v>18</v>
      </c>
      <c r="G3862">
        <v>145.13999999999999</v>
      </c>
      <c r="H3862">
        <v>1</v>
      </c>
      <c r="I3862">
        <v>3</v>
      </c>
      <c r="J3862" t="s">
        <v>35</v>
      </c>
      <c r="K3862" t="s">
        <v>29</v>
      </c>
      <c r="L3862" t="s">
        <v>21</v>
      </c>
      <c r="M3862" t="s">
        <v>36</v>
      </c>
      <c r="N3862" t="s">
        <v>41</v>
      </c>
    </row>
    <row r="3863" spans="1:14" x14ac:dyDescent="0.3">
      <c r="A3863">
        <v>3862</v>
      </c>
      <c r="B3863" t="s">
        <v>37</v>
      </c>
      <c r="C3863" t="s">
        <v>354</v>
      </c>
      <c r="D3863" t="s">
        <v>397</v>
      </c>
      <c r="E3863" t="s">
        <v>158</v>
      </c>
      <c r="F3863" t="s">
        <v>27</v>
      </c>
      <c r="G3863">
        <v>121.66</v>
      </c>
      <c r="H3863">
        <v>1</v>
      </c>
      <c r="I3863">
        <v>2</v>
      </c>
      <c r="J3863" t="s">
        <v>35</v>
      </c>
      <c r="K3863" t="s">
        <v>20</v>
      </c>
      <c r="L3863" t="s">
        <v>56</v>
      </c>
      <c r="M3863" t="s">
        <v>36</v>
      </c>
      <c r="N3863" t="s">
        <v>45</v>
      </c>
    </row>
    <row r="3864" spans="1:14" x14ac:dyDescent="0.3">
      <c r="A3864">
        <v>3863</v>
      </c>
      <c r="B3864" t="s">
        <v>37</v>
      </c>
      <c r="C3864" t="s">
        <v>170</v>
      </c>
      <c r="D3864" t="s">
        <v>289</v>
      </c>
      <c r="E3864" t="s">
        <v>208</v>
      </c>
      <c r="F3864" t="s">
        <v>27</v>
      </c>
      <c r="G3864">
        <v>190.06</v>
      </c>
      <c r="H3864">
        <v>2</v>
      </c>
      <c r="I3864">
        <v>1</v>
      </c>
      <c r="J3864" t="s">
        <v>28</v>
      </c>
      <c r="K3864" t="s">
        <v>29</v>
      </c>
      <c r="L3864" t="s">
        <v>21</v>
      </c>
      <c r="M3864" t="s">
        <v>36</v>
      </c>
      <c r="N3864" t="s">
        <v>41</v>
      </c>
    </row>
    <row r="3865" spans="1:14" x14ac:dyDescent="0.3">
      <c r="A3865">
        <v>3864</v>
      </c>
      <c r="B3865" t="s">
        <v>50</v>
      </c>
      <c r="C3865" t="s">
        <v>137</v>
      </c>
      <c r="D3865" t="s">
        <v>105</v>
      </c>
      <c r="E3865" t="s">
        <v>201</v>
      </c>
      <c r="F3865" t="s">
        <v>54</v>
      </c>
      <c r="G3865">
        <v>331.94</v>
      </c>
      <c r="H3865">
        <v>3</v>
      </c>
      <c r="I3865">
        <v>0</v>
      </c>
      <c r="J3865" t="s">
        <v>28</v>
      </c>
      <c r="K3865" t="s">
        <v>44</v>
      </c>
      <c r="L3865" t="s">
        <v>21</v>
      </c>
      <c r="M3865" t="s">
        <v>22</v>
      </c>
      <c r="N3865" t="s">
        <v>41</v>
      </c>
    </row>
    <row r="3866" spans="1:14" x14ac:dyDescent="0.3">
      <c r="A3866">
        <v>3865</v>
      </c>
      <c r="B3866" t="s">
        <v>31</v>
      </c>
      <c r="C3866" t="s">
        <v>377</v>
      </c>
      <c r="D3866" t="s">
        <v>107</v>
      </c>
      <c r="E3866" t="s">
        <v>174</v>
      </c>
      <c r="F3866" t="s">
        <v>49</v>
      </c>
      <c r="G3866">
        <v>78.22</v>
      </c>
      <c r="H3866">
        <v>3</v>
      </c>
      <c r="I3866">
        <v>3</v>
      </c>
      <c r="J3866" t="s">
        <v>55</v>
      </c>
      <c r="K3866" t="s">
        <v>66</v>
      </c>
      <c r="L3866" t="s">
        <v>21</v>
      </c>
      <c r="M3866" t="s">
        <v>36</v>
      </c>
      <c r="N3866" t="s">
        <v>23</v>
      </c>
    </row>
    <row r="3867" spans="1:14" x14ac:dyDescent="0.3">
      <c r="A3867">
        <v>3866</v>
      </c>
      <c r="B3867" t="s">
        <v>31</v>
      </c>
      <c r="C3867" t="s">
        <v>86</v>
      </c>
      <c r="D3867" t="s">
        <v>302</v>
      </c>
      <c r="E3867" t="s">
        <v>155</v>
      </c>
      <c r="F3867" t="s">
        <v>54</v>
      </c>
      <c r="G3867">
        <v>238.47</v>
      </c>
      <c r="H3867">
        <v>2</v>
      </c>
      <c r="I3867">
        <v>0</v>
      </c>
      <c r="J3867" t="s">
        <v>28</v>
      </c>
      <c r="K3867" t="s">
        <v>99</v>
      </c>
      <c r="L3867" t="s">
        <v>21</v>
      </c>
      <c r="M3867" t="s">
        <v>36</v>
      </c>
      <c r="N3867" t="s">
        <v>45</v>
      </c>
    </row>
    <row r="3868" spans="1:14" x14ac:dyDescent="0.3">
      <c r="A3868">
        <v>3867</v>
      </c>
      <c r="B3868" t="s">
        <v>31</v>
      </c>
      <c r="C3868" t="s">
        <v>295</v>
      </c>
      <c r="D3868" t="s">
        <v>371</v>
      </c>
      <c r="E3868" t="s">
        <v>287</v>
      </c>
      <c r="F3868" t="s">
        <v>27</v>
      </c>
      <c r="G3868">
        <v>138.15</v>
      </c>
      <c r="H3868">
        <v>1</v>
      </c>
      <c r="I3868">
        <v>3</v>
      </c>
      <c r="J3868" t="s">
        <v>55</v>
      </c>
      <c r="K3868" t="s">
        <v>20</v>
      </c>
      <c r="L3868" t="s">
        <v>21</v>
      </c>
      <c r="M3868" t="s">
        <v>36</v>
      </c>
      <c r="N3868" t="s">
        <v>41</v>
      </c>
    </row>
    <row r="3869" spans="1:14" x14ac:dyDescent="0.3">
      <c r="A3869">
        <v>3868</v>
      </c>
      <c r="B3869" t="s">
        <v>37</v>
      </c>
      <c r="C3869" t="s">
        <v>180</v>
      </c>
      <c r="D3869" t="s">
        <v>194</v>
      </c>
      <c r="E3869" t="s">
        <v>402</v>
      </c>
      <c r="F3869" t="s">
        <v>27</v>
      </c>
      <c r="G3869">
        <v>187.61</v>
      </c>
      <c r="H3869">
        <v>1</v>
      </c>
      <c r="I3869">
        <v>3</v>
      </c>
      <c r="J3869" t="s">
        <v>35</v>
      </c>
      <c r="K3869" t="s">
        <v>20</v>
      </c>
      <c r="L3869" t="s">
        <v>21</v>
      </c>
      <c r="M3869" t="s">
        <v>36</v>
      </c>
      <c r="N3869" t="s">
        <v>45</v>
      </c>
    </row>
    <row r="3870" spans="1:14" x14ac:dyDescent="0.3">
      <c r="A3870">
        <v>3869</v>
      </c>
      <c r="B3870" t="s">
        <v>14</v>
      </c>
      <c r="C3870" t="s">
        <v>293</v>
      </c>
      <c r="D3870" t="s">
        <v>300</v>
      </c>
      <c r="E3870" t="s">
        <v>79</v>
      </c>
      <c r="F3870" t="s">
        <v>18</v>
      </c>
      <c r="G3870">
        <v>208.1</v>
      </c>
      <c r="H3870">
        <v>1</v>
      </c>
      <c r="I3870">
        <v>0</v>
      </c>
      <c r="J3870" t="s">
        <v>55</v>
      </c>
      <c r="K3870" t="s">
        <v>20</v>
      </c>
      <c r="L3870" t="s">
        <v>60</v>
      </c>
      <c r="M3870" t="s">
        <v>36</v>
      </c>
      <c r="N3870" t="s">
        <v>41</v>
      </c>
    </row>
    <row r="3871" spans="1:14" x14ac:dyDescent="0.3">
      <c r="A3871">
        <v>3870</v>
      </c>
      <c r="B3871" t="s">
        <v>37</v>
      </c>
      <c r="C3871" t="s">
        <v>219</v>
      </c>
      <c r="D3871" t="s">
        <v>188</v>
      </c>
      <c r="E3871" t="s">
        <v>270</v>
      </c>
      <c r="F3871" t="s">
        <v>27</v>
      </c>
      <c r="G3871">
        <v>153.9</v>
      </c>
      <c r="H3871">
        <v>1</v>
      </c>
      <c r="I3871">
        <v>2</v>
      </c>
      <c r="J3871" t="s">
        <v>35</v>
      </c>
      <c r="K3871" t="s">
        <v>44</v>
      </c>
      <c r="L3871" t="s">
        <v>21</v>
      </c>
      <c r="M3871" t="s">
        <v>36</v>
      </c>
      <c r="N3871" t="s">
        <v>41</v>
      </c>
    </row>
    <row r="3872" spans="1:14" x14ac:dyDescent="0.3">
      <c r="A3872">
        <v>3871</v>
      </c>
      <c r="B3872" t="s">
        <v>31</v>
      </c>
      <c r="C3872" t="s">
        <v>143</v>
      </c>
      <c r="D3872" t="s">
        <v>426</v>
      </c>
      <c r="E3872" t="s">
        <v>79</v>
      </c>
      <c r="F3872" t="s">
        <v>18</v>
      </c>
      <c r="G3872">
        <v>218.4</v>
      </c>
      <c r="H3872">
        <v>1</v>
      </c>
      <c r="I3872">
        <v>0</v>
      </c>
      <c r="J3872" t="s">
        <v>55</v>
      </c>
      <c r="K3872" t="s">
        <v>29</v>
      </c>
      <c r="L3872" t="s">
        <v>21</v>
      </c>
      <c r="M3872" t="s">
        <v>36</v>
      </c>
      <c r="N3872" t="s">
        <v>41</v>
      </c>
    </row>
    <row r="3873" spans="1:14" x14ac:dyDescent="0.3">
      <c r="A3873">
        <v>3872</v>
      </c>
      <c r="B3873" t="s">
        <v>37</v>
      </c>
      <c r="C3873" t="s">
        <v>283</v>
      </c>
      <c r="D3873" t="s">
        <v>344</v>
      </c>
      <c r="E3873" t="s">
        <v>125</v>
      </c>
      <c r="F3873" t="s">
        <v>18</v>
      </c>
      <c r="G3873">
        <v>287.45999999999998</v>
      </c>
      <c r="H3873">
        <v>2</v>
      </c>
      <c r="I3873">
        <v>0</v>
      </c>
      <c r="J3873" t="s">
        <v>94</v>
      </c>
      <c r="K3873" t="s">
        <v>20</v>
      </c>
      <c r="L3873" t="s">
        <v>21</v>
      </c>
      <c r="M3873" t="s">
        <v>36</v>
      </c>
      <c r="N3873" t="s">
        <v>23</v>
      </c>
    </row>
    <row r="3874" spans="1:14" x14ac:dyDescent="0.3">
      <c r="A3874">
        <v>3873</v>
      </c>
      <c r="B3874" t="s">
        <v>14</v>
      </c>
      <c r="C3874" t="s">
        <v>344</v>
      </c>
      <c r="D3874" t="s">
        <v>140</v>
      </c>
      <c r="E3874" t="s">
        <v>116</v>
      </c>
      <c r="F3874" t="s">
        <v>49</v>
      </c>
      <c r="G3874">
        <v>65.66</v>
      </c>
      <c r="H3874">
        <v>2</v>
      </c>
      <c r="I3874">
        <v>1</v>
      </c>
      <c r="J3874" t="s">
        <v>28</v>
      </c>
      <c r="K3874" t="s">
        <v>29</v>
      </c>
      <c r="L3874" t="s">
        <v>60</v>
      </c>
      <c r="M3874" t="s">
        <v>36</v>
      </c>
      <c r="N3874" t="s">
        <v>41</v>
      </c>
    </row>
    <row r="3875" spans="1:14" x14ac:dyDescent="0.3">
      <c r="A3875">
        <v>3874</v>
      </c>
      <c r="B3875" t="s">
        <v>31</v>
      </c>
      <c r="C3875" t="s">
        <v>127</v>
      </c>
      <c r="D3875" t="s">
        <v>192</v>
      </c>
      <c r="E3875" t="s">
        <v>441</v>
      </c>
      <c r="F3875" t="s">
        <v>54</v>
      </c>
      <c r="G3875">
        <v>337.66</v>
      </c>
      <c r="H3875">
        <v>1</v>
      </c>
      <c r="I3875">
        <v>1</v>
      </c>
      <c r="J3875" t="s">
        <v>35</v>
      </c>
      <c r="K3875" t="s">
        <v>20</v>
      </c>
      <c r="L3875" t="s">
        <v>21</v>
      </c>
      <c r="M3875" t="s">
        <v>36</v>
      </c>
      <c r="N3875" t="s">
        <v>41</v>
      </c>
    </row>
    <row r="3876" spans="1:14" x14ac:dyDescent="0.3">
      <c r="A3876">
        <v>3875</v>
      </c>
      <c r="B3876" t="s">
        <v>31</v>
      </c>
      <c r="C3876" t="s">
        <v>135</v>
      </c>
      <c r="D3876" t="s">
        <v>295</v>
      </c>
      <c r="E3876" t="s">
        <v>39</v>
      </c>
      <c r="F3876" t="s">
        <v>49</v>
      </c>
      <c r="G3876">
        <v>70.59</v>
      </c>
      <c r="H3876">
        <v>2</v>
      </c>
      <c r="I3876">
        <v>1</v>
      </c>
      <c r="J3876" t="s">
        <v>35</v>
      </c>
      <c r="K3876" t="s">
        <v>20</v>
      </c>
      <c r="L3876" t="s">
        <v>21</v>
      </c>
      <c r="M3876" t="s">
        <v>36</v>
      </c>
      <c r="N3876" t="s">
        <v>95</v>
      </c>
    </row>
    <row r="3877" spans="1:14" x14ac:dyDescent="0.3">
      <c r="A3877">
        <v>3876</v>
      </c>
      <c r="B3877" t="s">
        <v>31</v>
      </c>
      <c r="C3877" t="s">
        <v>177</v>
      </c>
      <c r="D3877" t="s">
        <v>318</v>
      </c>
      <c r="E3877" t="s">
        <v>290</v>
      </c>
      <c r="F3877" t="s">
        <v>27</v>
      </c>
      <c r="G3877">
        <v>104.87</v>
      </c>
      <c r="H3877">
        <v>1</v>
      </c>
      <c r="I3877">
        <v>2</v>
      </c>
      <c r="J3877" t="s">
        <v>55</v>
      </c>
      <c r="K3877" t="s">
        <v>29</v>
      </c>
      <c r="L3877" t="s">
        <v>60</v>
      </c>
      <c r="M3877" t="s">
        <v>36</v>
      </c>
      <c r="N3877" t="s">
        <v>41</v>
      </c>
    </row>
    <row r="3878" spans="1:14" x14ac:dyDescent="0.3">
      <c r="A3878">
        <v>3877</v>
      </c>
      <c r="B3878" t="s">
        <v>37</v>
      </c>
      <c r="C3878" t="s">
        <v>102</v>
      </c>
      <c r="D3878" t="s">
        <v>456</v>
      </c>
      <c r="E3878" t="s">
        <v>315</v>
      </c>
      <c r="F3878" t="s">
        <v>54</v>
      </c>
      <c r="G3878">
        <v>305.14999999999998</v>
      </c>
      <c r="H3878">
        <v>3</v>
      </c>
      <c r="I3878">
        <v>1</v>
      </c>
      <c r="J3878" t="s">
        <v>28</v>
      </c>
      <c r="K3878" t="s">
        <v>44</v>
      </c>
      <c r="L3878" t="s">
        <v>70</v>
      </c>
      <c r="M3878" t="s">
        <v>36</v>
      </c>
      <c r="N3878" t="s">
        <v>95</v>
      </c>
    </row>
    <row r="3879" spans="1:14" x14ac:dyDescent="0.3">
      <c r="A3879">
        <v>3878</v>
      </c>
      <c r="B3879" t="s">
        <v>31</v>
      </c>
      <c r="C3879" t="s">
        <v>117</v>
      </c>
      <c r="D3879" t="s">
        <v>342</v>
      </c>
      <c r="E3879" t="s">
        <v>362</v>
      </c>
      <c r="F3879" t="s">
        <v>49</v>
      </c>
      <c r="G3879">
        <v>60.9</v>
      </c>
      <c r="H3879">
        <v>1</v>
      </c>
      <c r="I3879">
        <v>0</v>
      </c>
      <c r="J3879" t="s">
        <v>35</v>
      </c>
      <c r="K3879" t="s">
        <v>29</v>
      </c>
      <c r="L3879" t="s">
        <v>56</v>
      </c>
      <c r="M3879" t="s">
        <v>36</v>
      </c>
      <c r="N3879" t="s">
        <v>23</v>
      </c>
    </row>
    <row r="3880" spans="1:14" x14ac:dyDescent="0.3">
      <c r="A3880">
        <v>3879</v>
      </c>
      <c r="B3880" t="s">
        <v>50</v>
      </c>
      <c r="C3880" t="s">
        <v>262</v>
      </c>
      <c r="D3880" t="s">
        <v>174</v>
      </c>
      <c r="E3880" t="s">
        <v>121</v>
      </c>
      <c r="F3880" t="s">
        <v>54</v>
      </c>
      <c r="G3880">
        <v>441.72</v>
      </c>
      <c r="H3880">
        <v>2</v>
      </c>
      <c r="I3880">
        <v>0</v>
      </c>
      <c r="J3880" t="s">
        <v>28</v>
      </c>
      <c r="K3880" t="s">
        <v>66</v>
      </c>
      <c r="L3880" t="s">
        <v>60</v>
      </c>
      <c r="M3880" t="s">
        <v>22</v>
      </c>
      <c r="N3880" t="s">
        <v>30</v>
      </c>
    </row>
    <row r="3881" spans="1:14" x14ac:dyDescent="0.3">
      <c r="A3881">
        <v>3880</v>
      </c>
      <c r="B3881" t="s">
        <v>50</v>
      </c>
      <c r="C3881" t="s">
        <v>43</v>
      </c>
      <c r="D3881" t="s">
        <v>164</v>
      </c>
      <c r="E3881" t="s">
        <v>227</v>
      </c>
      <c r="F3881" t="s">
        <v>49</v>
      </c>
      <c r="G3881">
        <v>161.82</v>
      </c>
      <c r="H3881">
        <v>1</v>
      </c>
      <c r="I3881">
        <v>0</v>
      </c>
      <c r="J3881" t="s">
        <v>28</v>
      </c>
      <c r="K3881" t="s">
        <v>99</v>
      </c>
      <c r="L3881" t="s">
        <v>21</v>
      </c>
      <c r="M3881" t="s">
        <v>36</v>
      </c>
      <c r="N3881" t="s">
        <v>45</v>
      </c>
    </row>
    <row r="3882" spans="1:14" x14ac:dyDescent="0.3">
      <c r="A3882">
        <v>3881</v>
      </c>
      <c r="B3882" t="s">
        <v>50</v>
      </c>
      <c r="C3882" t="s">
        <v>127</v>
      </c>
      <c r="D3882" t="s">
        <v>151</v>
      </c>
      <c r="E3882" t="s">
        <v>293</v>
      </c>
      <c r="F3882" t="s">
        <v>18</v>
      </c>
      <c r="G3882">
        <v>203.25</v>
      </c>
      <c r="H3882">
        <v>1</v>
      </c>
      <c r="I3882">
        <v>0</v>
      </c>
      <c r="J3882" t="s">
        <v>28</v>
      </c>
      <c r="K3882" t="s">
        <v>20</v>
      </c>
      <c r="L3882" t="s">
        <v>56</v>
      </c>
      <c r="M3882" t="s">
        <v>36</v>
      </c>
      <c r="N3882" t="s">
        <v>41</v>
      </c>
    </row>
    <row r="3883" spans="1:14" x14ac:dyDescent="0.3">
      <c r="A3883">
        <v>3882</v>
      </c>
      <c r="B3883" t="s">
        <v>50</v>
      </c>
      <c r="C3883" t="s">
        <v>182</v>
      </c>
      <c r="D3883" t="s">
        <v>392</v>
      </c>
      <c r="E3883" t="s">
        <v>191</v>
      </c>
      <c r="F3883" t="s">
        <v>49</v>
      </c>
      <c r="G3883">
        <v>119.96</v>
      </c>
      <c r="H3883">
        <v>2</v>
      </c>
      <c r="I3883">
        <v>0</v>
      </c>
      <c r="J3883" t="s">
        <v>35</v>
      </c>
      <c r="K3883" t="s">
        <v>66</v>
      </c>
      <c r="L3883" t="s">
        <v>21</v>
      </c>
      <c r="M3883" t="s">
        <v>22</v>
      </c>
      <c r="N3883" t="s">
        <v>95</v>
      </c>
    </row>
    <row r="3884" spans="1:14" x14ac:dyDescent="0.3">
      <c r="A3884">
        <v>3883</v>
      </c>
      <c r="B3884" t="s">
        <v>31</v>
      </c>
      <c r="C3884" t="s">
        <v>268</v>
      </c>
      <c r="D3884" t="s">
        <v>187</v>
      </c>
      <c r="E3884" t="s">
        <v>250</v>
      </c>
      <c r="F3884" t="s">
        <v>54</v>
      </c>
      <c r="G3884">
        <v>395.79</v>
      </c>
      <c r="H3884">
        <v>4</v>
      </c>
      <c r="I3884">
        <v>2</v>
      </c>
      <c r="J3884" t="s">
        <v>28</v>
      </c>
      <c r="K3884" t="s">
        <v>44</v>
      </c>
      <c r="L3884" t="s">
        <v>21</v>
      </c>
      <c r="M3884" t="s">
        <v>22</v>
      </c>
      <c r="N3884" t="s">
        <v>45</v>
      </c>
    </row>
    <row r="3885" spans="1:14" x14ac:dyDescent="0.3">
      <c r="A3885">
        <v>3884</v>
      </c>
      <c r="B3885" t="s">
        <v>31</v>
      </c>
      <c r="C3885" t="s">
        <v>294</v>
      </c>
      <c r="D3885" t="s">
        <v>165</v>
      </c>
      <c r="E3885" t="s">
        <v>248</v>
      </c>
      <c r="F3885" t="s">
        <v>54</v>
      </c>
      <c r="G3885">
        <v>366.6</v>
      </c>
      <c r="H3885">
        <v>1</v>
      </c>
      <c r="I3885">
        <v>2</v>
      </c>
      <c r="J3885" t="s">
        <v>35</v>
      </c>
      <c r="K3885" t="s">
        <v>29</v>
      </c>
      <c r="L3885" t="s">
        <v>21</v>
      </c>
      <c r="M3885" t="s">
        <v>36</v>
      </c>
      <c r="N3885" t="s">
        <v>45</v>
      </c>
    </row>
    <row r="3886" spans="1:14" x14ac:dyDescent="0.3">
      <c r="A3886">
        <v>3885</v>
      </c>
      <c r="B3886" t="s">
        <v>31</v>
      </c>
      <c r="C3886" t="s">
        <v>249</v>
      </c>
      <c r="D3886" t="s">
        <v>400</v>
      </c>
      <c r="E3886" t="s">
        <v>236</v>
      </c>
      <c r="F3886" t="s">
        <v>49</v>
      </c>
      <c r="G3886">
        <v>61.13</v>
      </c>
      <c r="H3886">
        <v>1</v>
      </c>
      <c r="I3886">
        <v>0</v>
      </c>
      <c r="J3886" t="s">
        <v>94</v>
      </c>
      <c r="K3886" t="s">
        <v>99</v>
      </c>
      <c r="L3886" t="s">
        <v>21</v>
      </c>
      <c r="M3886" t="s">
        <v>36</v>
      </c>
      <c r="N3886" t="s">
        <v>30</v>
      </c>
    </row>
    <row r="3887" spans="1:14" x14ac:dyDescent="0.3">
      <c r="A3887">
        <v>3886</v>
      </c>
      <c r="B3887" t="s">
        <v>37</v>
      </c>
      <c r="C3887" t="s">
        <v>194</v>
      </c>
      <c r="D3887" t="s">
        <v>367</v>
      </c>
      <c r="E3887" t="s">
        <v>120</v>
      </c>
      <c r="F3887" t="s">
        <v>18</v>
      </c>
      <c r="G3887">
        <v>211.17</v>
      </c>
      <c r="H3887">
        <v>4</v>
      </c>
      <c r="I3887">
        <v>2</v>
      </c>
      <c r="J3887" t="s">
        <v>28</v>
      </c>
      <c r="K3887" t="s">
        <v>66</v>
      </c>
      <c r="L3887" t="s">
        <v>60</v>
      </c>
      <c r="M3887" t="s">
        <v>22</v>
      </c>
      <c r="N3887" t="s">
        <v>41</v>
      </c>
    </row>
    <row r="3888" spans="1:14" x14ac:dyDescent="0.3">
      <c r="A3888">
        <v>3887</v>
      </c>
      <c r="B3888" t="s">
        <v>50</v>
      </c>
      <c r="C3888" t="s">
        <v>224</v>
      </c>
      <c r="D3888" t="s">
        <v>195</v>
      </c>
      <c r="E3888" t="s">
        <v>411</v>
      </c>
      <c r="F3888" t="s">
        <v>18</v>
      </c>
      <c r="G3888">
        <v>258.92</v>
      </c>
      <c r="H3888">
        <v>1</v>
      </c>
      <c r="I3888">
        <v>1</v>
      </c>
      <c r="J3888" t="s">
        <v>94</v>
      </c>
      <c r="K3888" t="s">
        <v>99</v>
      </c>
      <c r="L3888" t="s">
        <v>70</v>
      </c>
      <c r="M3888" t="s">
        <v>22</v>
      </c>
      <c r="N3888" t="s">
        <v>41</v>
      </c>
    </row>
    <row r="3889" spans="1:14" x14ac:dyDescent="0.3">
      <c r="A3889">
        <v>3888</v>
      </c>
      <c r="B3889" t="s">
        <v>37</v>
      </c>
      <c r="C3889" t="s">
        <v>401</v>
      </c>
      <c r="D3889" t="s">
        <v>357</v>
      </c>
      <c r="E3889" t="s">
        <v>341</v>
      </c>
      <c r="F3889" t="s">
        <v>49</v>
      </c>
      <c r="G3889">
        <v>81.55</v>
      </c>
      <c r="H3889">
        <v>4</v>
      </c>
      <c r="I3889">
        <v>2</v>
      </c>
      <c r="J3889" t="s">
        <v>35</v>
      </c>
      <c r="K3889" t="s">
        <v>66</v>
      </c>
      <c r="L3889" t="s">
        <v>21</v>
      </c>
      <c r="M3889" t="s">
        <v>36</v>
      </c>
      <c r="N3889" t="s">
        <v>45</v>
      </c>
    </row>
    <row r="3890" spans="1:14" x14ac:dyDescent="0.3">
      <c r="A3890">
        <v>3889</v>
      </c>
      <c r="B3890" t="s">
        <v>31</v>
      </c>
      <c r="C3890" t="s">
        <v>217</v>
      </c>
      <c r="D3890" t="s">
        <v>290</v>
      </c>
      <c r="E3890" t="s">
        <v>204</v>
      </c>
      <c r="F3890" t="s">
        <v>49</v>
      </c>
      <c r="G3890">
        <v>60.54</v>
      </c>
      <c r="H3890">
        <v>2</v>
      </c>
      <c r="I3890">
        <v>3</v>
      </c>
      <c r="J3890" t="s">
        <v>94</v>
      </c>
      <c r="K3890" t="s">
        <v>66</v>
      </c>
      <c r="L3890" t="s">
        <v>21</v>
      </c>
      <c r="M3890" t="s">
        <v>36</v>
      </c>
      <c r="N3890" t="s">
        <v>41</v>
      </c>
    </row>
    <row r="3891" spans="1:14" x14ac:dyDescent="0.3">
      <c r="A3891">
        <v>3890</v>
      </c>
      <c r="B3891" t="s">
        <v>31</v>
      </c>
      <c r="C3891" t="s">
        <v>267</v>
      </c>
      <c r="D3891" t="s">
        <v>332</v>
      </c>
      <c r="E3891" t="s">
        <v>353</v>
      </c>
      <c r="F3891" t="s">
        <v>27</v>
      </c>
      <c r="G3891">
        <v>161.51</v>
      </c>
      <c r="H3891">
        <v>3</v>
      </c>
      <c r="I3891">
        <v>1</v>
      </c>
      <c r="J3891" t="s">
        <v>35</v>
      </c>
      <c r="K3891" t="s">
        <v>29</v>
      </c>
      <c r="L3891" t="s">
        <v>21</v>
      </c>
      <c r="M3891" t="s">
        <v>22</v>
      </c>
      <c r="N3891" t="s">
        <v>41</v>
      </c>
    </row>
    <row r="3892" spans="1:14" x14ac:dyDescent="0.3">
      <c r="A3892">
        <v>3891</v>
      </c>
      <c r="B3892" t="s">
        <v>14</v>
      </c>
      <c r="C3892" t="s">
        <v>168</v>
      </c>
      <c r="D3892" t="s">
        <v>270</v>
      </c>
      <c r="E3892" t="s">
        <v>348</v>
      </c>
      <c r="F3892" t="s">
        <v>49</v>
      </c>
      <c r="G3892">
        <v>85.68</v>
      </c>
      <c r="H3892">
        <v>4</v>
      </c>
      <c r="I3892">
        <v>1</v>
      </c>
      <c r="J3892" t="s">
        <v>28</v>
      </c>
      <c r="K3892" t="s">
        <v>29</v>
      </c>
      <c r="L3892" t="s">
        <v>21</v>
      </c>
      <c r="M3892" t="s">
        <v>36</v>
      </c>
      <c r="N3892" t="s">
        <v>45</v>
      </c>
    </row>
    <row r="3893" spans="1:14" x14ac:dyDescent="0.3">
      <c r="A3893">
        <v>3892</v>
      </c>
      <c r="B3893" t="s">
        <v>37</v>
      </c>
      <c r="C3893" t="s">
        <v>405</v>
      </c>
      <c r="D3893" t="s">
        <v>323</v>
      </c>
      <c r="E3893" t="s">
        <v>215</v>
      </c>
      <c r="F3893" t="s">
        <v>54</v>
      </c>
      <c r="G3893">
        <v>336.41</v>
      </c>
      <c r="H3893">
        <v>4</v>
      </c>
      <c r="I3893">
        <v>0</v>
      </c>
      <c r="J3893" t="s">
        <v>35</v>
      </c>
      <c r="K3893" t="s">
        <v>29</v>
      </c>
      <c r="L3893" t="s">
        <v>21</v>
      </c>
      <c r="M3893" t="s">
        <v>36</v>
      </c>
      <c r="N3893" t="s">
        <v>41</v>
      </c>
    </row>
    <row r="3894" spans="1:14" x14ac:dyDescent="0.3">
      <c r="A3894">
        <v>3893</v>
      </c>
      <c r="B3894" t="s">
        <v>31</v>
      </c>
      <c r="C3894" t="s">
        <v>367</v>
      </c>
      <c r="D3894" t="s">
        <v>295</v>
      </c>
      <c r="E3894" t="s">
        <v>389</v>
      </c>
      <c r="F3894" t="s">
        <v>54</v>
      </c>
      <c r="G3894">
        <v>392.9</v>
      </c>
      <c r="H3894">
        <v>2</v>
      </c>
      <c r="I3894">
        <v>0</v>
      </c>
      <c r="J3894" t="s">
        <v>94</v>
      </c>
      <c r="K3894" t="s">
        <v>20</v>
      </c>
      <c r="L3894" t="s">
        <v>21</v>
      </c>
      <c r="M3894" t="s">
        <v>36</v>
      </c>
      <c r="N3894" t="s">
        <v>30</v>
      </c>
    </row>
    <row r="3895" spans="1:14" x14ac:dyDescent="0.3">
      <c r="A3895">
        <v>3894</v>
      </c>
      <c r="B3895" t="s">
        <v>14</v>
      </c>
      <c r="C3895" t="s">
        <v>214</v>
      </c>
      <c r="D3895" t="s">
        <v>184</v>
      </c>
      <c r="E3895" t="s">
        <v>158</v>
      </c>
      <c r="F3895" t="s">
        <v>18</v>
      </c>
      <c r="G3895">
        <v>204.82</v>
      </c>
      <c r="H3895">
        <v>2</v>
      </c>
      <c r="I3895">
        <v>1</v>
      </c>
      <c r="J3895" t="s">
        <v>28</v>
      </c>
      <c r="K3895" t="s">
        <v>20</v>
      </c>
      <c r="L3895" t="s">
        <v>56</v>
      </c>
      <c r="M3895" t="s">
        <v>22</v>
      </c>
      <c r="N3895" t="s">
        <v>95</v>
      </c>
    </row>
    <row r="3896" spans="1:14" x14ac:dyDescent="0.3">
      <c r="A3896">
        <v>3895</v>
      </c>
      <c r="B3896" t="s">
        <v>37</v>
      </c>
      <c r="C3896" t="s">
        <v>113</v>
      </c>
      <c r="D3896" t="s">
        <v>175</v>
      </c>
      <c r="E3896" t="s">
        <v>74</v>
      </c>
      <c r="F3896" t="s">
        <v>49</v>
      </c>
      <c r="G3896">
        <v>138.91</v>
      </c>
      <c r="H3896">
        <v>1</v>
      </c>
      <c r="I3896">
        <v>1</v>
      </c>
      <c r="J3896" t="s">
        <v>28</v>
      </c>
      <c r="K3896" t="s">
        <v>20</v>
      </c>
      <c r="L3896" t="s">
        <v>21</v>
      </c>
      <c r="M3896" t="s">
        <v>36</v>
      </c>
      <c r="N3896" t="s">
        <v>23</v>
      </c>
    </row>
    <row r="3897" spans="1:14" x14ac:dyDescent="0.3">
      <c r="A3897">
        <v>3896</v>
      </c>
      <c r="B3897" t="s">
        <v>50</v>
      </c>
      <c r="C3897" t="s">
        <v>110</v>
      </c>
      <c r="D3897" t="s">
        <v>252</v>
      </c>
      <c r="E3897" t="s">
        <v>271</v>
      </c>
      <c r="F3897" t="s">
        <v>27</v>
      </c>
      <c r="G3897">
        <v>176.86</v>
      </c>
      <c r="H3897">
        <v>1</v>
      </c>
      <c r="I3897">
        <v>0</v>
      </c>
      <c r="J3897" t="s">
        <v>55</v>
      </c>
      <c r="K3897" t="s">
        <v>44</v>
      </c>
      <c r="L3897" t="s">
        <v>21</v>
      </c>
      <c r="M3897" t="s">
        <v>36</v>
      </c>
      <c r="N3897" t="s">
        <v>23</v>
      </c>
    </row>
    <row r="3898" spans="1:14" x14ac:dyDescent="0.3">
      <c r="A3898">
        <v>3897</v>
      </c>
      <c r="B3898" t="s">
        <v>14</v>
      </c>
      <c r="C3898" t="s">
        <v>409</v>
      </c>
      <c r="D3898" t="s">
        <v>433</v>
      </c>
      <c r="E3898" t="s">
        <v>360</v>
      </c>
      <c r="F3898" t="s">
        <v>18</v>
      </c>
      <c r="G3898">
        <v>151.06</v>
      </c>
      <c r="H3898">
        <v>1</v>
      </c>
      <c r="I3898">
        <v>0</v>
      </c>
      <c r="J3898" t="s">
        <v>28</v>
      </c>
      <c r="K3898" t="s">
        <v>44</v>
      </c>
      <c r="L3898" t="s">
        <v>21</v>
      </c>
      <c r="M3898" t="s">
        <v>36</v>
      </c>
      <c r="N3898" t="s">
        <v>41</v>
      </c>
    </row>
    <row r="3899" spans="1:14" x14ac:dyDescent="0.3">
      <c r="A3899">
        <v>3898</v>
      </c>
      <c r="B3899" t="s">
        <v>50</v>
      </c>
      <c r="C3899" t="s">
        <v>119</v>
      </c>
      <c r="D3899" t="s">
        <v>108</v>
      </c>
      <c r="E3899" t="s">
        <v>121</v>
      </c>
      <c r="F3899" t="s">
        <v>27</v>
      </c>
      <c r="G3899">
        <v>185.35</v>
      </c>
      <c r="H3899">
        <v>2</v>
      </c>
      <c r="I3899">
        <v>0</v>
      </c>
      <c r="J3899" t="s">
        <v>55</v>
      </c>
      <c r="K3899" t="s">
        <v>44</v>
      </c>
      <c r="L3899" t="s">
        <v>70</v>
      </c>
      <c r="M3899" t="s">
        <v>36</v>
      </c>
      <c r="N3899" t="s">
        <v>41</v>
      </c>
    </row>
    <row r="3900" spans="1:14" x14ac:dyDescent="0.3">
      <c r="A3900">
        <v>3899</v>
      </c>
      <c r="B3900" t="s">
        <v>31</v>
      </c>
      <c r="C3900" t="s">
        <v>320</v>
      </c>
      <c r="D3900" t="s">
        <v>281</v>
      </c>
      <c r="E3900" t="s">
        <v>315</v>
      </c>
      <c r="F3900" t="s">
        <v>49</v>
      </c>
      <c r="G3900">
        <v>68.900000000000006</v>
      </c>
      <c r="H3900">
        <v>2</v>
      </c>
      <c r="I3900">
        <v>0</v>
      </c>
      <c r="J3900" t="s">
        <v>94</v>
      </c>
      <c r="K3900" t="s">
        <v>20</v>
      </c>
      <c r="L3900" t="s">
        <v>56</v>
      </c>
      <c r="M3900" t="s">
        <v>36</v>
      </c>
      <c r="N3900" t="s">
        <v>23</v>
      </c>
    </row>
    <row r="3901" spans="1:14" x14ac:dyDescent="0.3">
      <c r="A3901">
        <v>3900</v>
      </c>
      <c r="B3901" t="s">
        <v>37</v>
      </c>
      <c r="C3901" t="s">
        <v>156</v>
      </c>
      <c r="D3901" t="s">
        <v>32</v>
      </c>
      <c r="E3901" t="s">
        <v>189</v>
      </c>
      <c r="F3901" t="s">
        <v>27</v>
      </c>
      <c r="G3901">
        <v>130.01</v>
      </c>
      <c r="H3901">
        <v>1</v>
      </c>
      <c r="I3901">
        <v>1</v>
      </c>
      <c r="J3901" t="s">
        <v>94</v>
      </c>
      <c r="K3901" t="s">
        <v>44</v>
      </c>
      <c r="L3901" t="s">
        <v>56</v>
      </c>
      <c r="M3901" t="s">
        <v>36</v>
      </c>
      <c r="N3901" t="s">
        <v>45</v>
      </c>
    </row>
    <row r="3902" spans="1:14" x14ac:dyDescent="0.3">
      <c r="A3902">
        <v>3901</v>
      </c>
      <c r="B3902" t="s">
        <v>50</v>
      </c>
      <c r="C3902" t="s">
        <v>436</v>
      </c>
      <c r="D3902" t="s">
        <v>203</v>
      </c>
      <c r="E3902" t="s">
        <v>354</v>
      </c>
      <c r="F3902" t="s">
        <v>18</v>
      </c>
      <c r="G3902">
        <v>328.69</v>
      </c>
      <c r="H3902">
        <v>2</v>
      </c>
      <c r="I3902">
        <v>0</v>
      </c>
      <c r="J3902" t="s">
        <v>28</v>
      </c>
      <c r="K3902" t="s">
        <v>66</v>
      </c>
      <c r="L3902" t="s">
        <v>21</v>
      </c>
      <c r="M3902" t="s">
        <v>36</v>
      </c>
      <c r="N3902" t="s">
        <v>41</v>
      </c>
    </row>
    <row r="3903" spans="1:14" x14ac:dyDescent="0.3">
      <c r="A3903">
        <v>3902</v>
      </c>
      <c r="B3903" t="s">
        <v>37</v>
      </c>
      <c r="C3903" t="s">
        <v>215</v>
      </c>
      <c r="D3903" t="s">
        <v>364</v>
      </c>
      <c r="E3903" t="s">
        <v>435</v>
      </c>
      <c r="F3903" t="s">
        <v>27</v>
      </c>
      <c r="G3903">
        <v>137.71</v>
      </c>
      <c r="H3903">
        <v>3</v>
      </c>
      <c r="I3903">
        <v>0</v>
      </c>
      <c r="J3903" t="s">
        <v>28</v>
      </c>
      <c r="K3903" t="s">
        <v>44</v>
      </c>
      <c r="L3903" t="s">
        <v>21</v>
      </c>
      <c r="M3903" t="s">
        <v>36</v>
      </c>
      <c r="N3903" t="s">
        <v>41</v>
      </c>
    </row>
    <row r="3904" spans="1:14" x14ac:dyDescent="0.3">
      <c r="A3904">
        <v>3903</v>
      </c>
      <c r="B3904" t="s">
        <v>31</v>
      </c>
      <c r="C3904" t="s">
        <v>257</v>
      </c>
      <c r="D3904" t="s">
        <v>336</v>
      </c>
      <c r="E3904" t="s">
        <v>52</v>
      </c>
      <c r="F3904" t="s">
        <v>49</v>
      </c>
      <c r="G3904">
        <v>77.12</v>
      </c>
      <c r="H3904">
        <v>4</v>
      </c>
      <c r="I3904">
        <v>1</v>
      </c>
      <c r="J3904" t="s">
        <v>28</v>
      </c>
      <c r="K3904" t="s">
        <v>66</v>
      </c>
      <c r="L3904" t="s">
        <v>56</v>
      </c>
      <c r="M3904" t="s">
        <v>36</v>
      </c>
      <c r="N3904" t="s">
        <v>45</v>
      </c>
    </row>
    <row r="3905" spans="1:14" x14ac:dyDescent="0.3">
      <c r="A3905">
        <v>3904</v>
      </c>
      <c r="B3905" t="s">
        <v>50</v>
      </c>
      <c r="C3905" t="s">
        <v>126</v>
      </c>
      <c r="D3905" t="s">
        <v>208</v>
      </c>
      <c r="E3905" t="s">
        <v>200</v>
      </c>
      <c r="F3905" t="s">
        <v>27</v>
      </c>
      <c r="G3905">
        <v>230.7</v>
      </c>
      <c r="H3905">
        <v>1</v>
      </c>
      <c r="I3905">
        <v>2</v>
      </c>
      <c r="J3905" t="s">
        <v>35</v>
      </c>
      <c r="K3905" t="s">
        <v>29</v>
      </c>
      <c r="L3905" t="s">
        <v>60</v>
      </c>
      <c r="M3905" t="s">
        <v>22</v>
      </c>
      <c r="N3905" t="s">
        <v>23</v>
      </c>
    </row>
    <row r="3906" spans="1:14" x14ac:dyDescent="0.3">
      <c r="A3906">
        <v>3905</v>
      </c>
      <c r="B3906" t="s">
        <v>37</v>
      </c>
      <c r="C3906" t="s">
        <v>324</v>
      </c>
      <c r="D3906" t="s">
        <v>323</v>
      </c>
      <c r="E3906" t="s">
        <v>184</v>
      </c>
      <c r="F3906" t="s">
        <v>18</v>
      </c>
      <c r="G3906">
        <v>223.88</v>
      </c>
      <c r="H3906">
        <v>4</v>
      </c>
      <c r="I3906">
        <v>0</v>
      </c>
      <c r="J3906" t="s">
        <v>28</v>
      </c>
      <c r="K3906" t="s">
        <v>44</v>
      </c>
      <c r="L3906" t="s">
        <v>21</v>
      </c>
      <c r="M3906" t="s">
        <v>36</v>
      </c>
      <c r="N3906" t="s">
        <v>23</v>
      </c>
    </row>
    <row r="3907" spans="1:14" x14ac:dyDescent="0.3">
      <c r="A3907">
        <v>3906</v>
      </c>
      <c r="B3907" t="s">
        <v>37</v>
      </c>
      <c r="C3907" t="s">
        <v>194</v>
      </c>
      <c r="D3907" t="s">
        <v>401</v>
      </c>
      <c r="E3907" t="s">
        <v>191</v>
      </c>
      <c r="F3907" t="s">
        <v>27</v>
      </c>
      <c r="G3907">
        <v>189.65</v>
      </c>
      <c r="H3907">
        <v>3</v>
      </c>
      <c r="I3907">
        <v>1</v>
      </c>
      <c r="J3907" t="s">
        <v>28</v>
      </c>
      <c r="K3907" t="s">
        <v>99</v>
      </c>
      <c r="L3907" t="s">
        <v>60</v>
      </c>
      <c r="M3907" t="s">
        <v>36</v>
      </c>
      <c r="N3907" t="s">
        <v>23</v>
      </c>
    </row>
    <row r="3908" spans="1:14" x14ac:dyDescent="0.3">
      <c r="A3908">
        <v>3907</v>
      </c>
      <c r="B3908" t="s">
        <v>37</v>
      </c>
      <c r="C3908" t="s">
        <v>342</v>
      </c>
      <c r="D3908" t="s">
        <v>138</v>
      </c>
      <c r="E3908" t="s">
        <v>81</v>
      </c>
      <c r="F3908" t="s">
        <v>49</v>
      </c>
      <c r="G3908">
        <v>124.12</v>
      </c>
      <c r="H3908">
        <v>1</v>
      </c>
      <c r="I3908">
        <v>0</v>
      </c>
      <c r="J3908" t="s">
        <v>35</v>
      </c>
      <c r="K3908" t="s">
        <v>66</v>
      </c>
      <c r="L3908" t="s">
        <v>21</v>
      </c>
      <c r="M3908" t="s">
        <v>36</v>
      </c>
      <c r="N3908" t="s">
        <v>41</v>
      </c>
    </row>
    <row r="3909" spans="1:14" x14ac:dyDescent="0.3">
      <c r="A3909">
        <v>3908</v>
      </c>
      <c r="B3909" t="s">
        <v>14</v>
      </c>
      <c r="C3909" t="s">
        <v>249</v>
      </c>
      <c r="D3909" t="s">
        <v>369</v>
      </c>
      <c r="E3909" t="s">
        <v>470</v>
      </c>
      <c r="F3909" t="s">
        <v>18</v>
      </c>
      <c r="G3909">
        <v>263.82</v>
      </c>
      <c r="H3909">
        <v>1</v>
      </c>
      <c r="I3909">
        <v>0</v>
      </c>
      <c r="J3909" t="s">
        <v>55</v>
      </c>
      <c r="K3909" t="s">
        <v>20</v>
      </c>
      <c r="L3909" t="s">
        <v>70</v>
      </c>
      <c r="M3909" t="s">
        <v>36</v>
      </c>
      <c r="N3909" t="s">
        <v>95</v>
      </c>
    </row>
    <row r="3910" spans="1:14" x14ac:dyDescent="0.3">
      <c r="A3910">
        <v>3909</v>
      </c>
      <c r="B3910" t="s">
        <v>31</v>
      </c>
      <c r="C3910" t="s">
        <v>286</v>
      </c>
      <c r="D3910" t="s">
        <v>388</v>
      </c>
      <c r="E3910" t="s">
        <v>355</v>
      </c>
      <c r="F3910" t="s">
        <v>27</v>
      </c>
      <c r="G3910">
        <v>126.64</v>
      </c>
      <c r="H3910">
        <v>1</v>
      </c>
      <c r="I3910">
        <v>0</v>
      </c>
      <c r="J3910" t="s">
        <v>28</v>
      </c>
      <c r="K3910" t="s">
        <v>29</v>
      </c>
      <c r="L3910" t="s">
        <v>56</v>
      </c>
      <c r="M3910" t="s">
        <v>22</v>
      </c>
      <c r="N3910" t="s">
        <v>41</v>
      </c>
    </row>
    <row r="3911" spans="1:14" x14ac:dyDescent="0.3">
      <c r="A3911">
        <v>3910</v>
      </c>
      <c r="B3911" t="s">
        <v>14</v>
      </c>
      <c r="C3911" t="s">
        <v>276</v>
      </c>
      <c r="D3911" t="s">
        <v>293</v>
      </c>
      <c r="E3911" t="s">
        <v>351</v>
      </c>
      <c r="F3911" t="s">
        <v>49</v>
      </c>
      <c r="G3911">
        <v>123.53</v>
      </c>
      <c r="H3911">
        <v>4</v>
      </c>
      <c r="I3911">
        <v>1</v>
      </c>
      <c r="J3911" t="s">
        <v>55</v>
      </c>
      <c r="K3911" t="s">
        <v>44</v>
      </c>
      <c r="L3911" t="s">
        <v>21</v>
      </c>
      <c r="M3911" t="s">
        <v>22</v>
      </c>
      <c r="N3911" t="s">
        <v>41</v>
      </c>
    </row>
    <row r="3912" spans="1:14" x14ac:dyDescent="0.3">
      <c r="A3912">
        <v>3911</v>
      </c>
      <c r="B3912" t="s">
        <v>37</v>
      </c>
      <c r="C3912" t="s">
        <v>381</v>
      </c>
      <c r="D3912" t="s">
        <v>460</v>
      </c>
      <c r="E3912" t="s">
        <v>239</v>
      </c>
      <c r="F3912" t="s">
        <v>27</v>
      </c>
      <c r="G3912">
        <v>168.86</v>
      </c>
      <c r="H3912">
        <v>2</v>
      </c>
      <c r="I3912">
        <v>0</v>
      </c>
      <c r="J3912" t="s">
        <v>55</v>
      </c>
      <c r="K3912" t="s">
        <v>99</v>
      </c>
      <c r="L3912" t="s">
        <v>60</v>
      </c>
      <c r="M3912" t="s">
        <v>22</v>
      </c>
      <c r="N3912" t="s">
        <v>23</v>
      </c>
    </row>
    <row r="3913" spans="1:14" x14ac:dyDescent="0.3">
      <c r="A3913">
        <v>3912</v>
      </c>
      <c r="B3913" t="s">
        <v>50</v>
      </c>
      <c r="C3913" t="s">
        <v>109</v>
      </c>
      <c r="D3913" t="s">
        <v>187</v>
      </c>
      <c r="E3913" t="s">
        <v>236</v>
      </c>
      <c r="F3913" t="s">
        <v>27</v>
      </c>
      <c r="G3913">
        <v>221.56</v>
      </c>
      <c r="H3913">
        <v>2</v>
      </c>
      <c r="I3913">
        <v>2</v>
      </c>
      <c r="J3913" t="s">
        <v>35</v>
      </c>
      <c r="K3913" t="s">
        <v>29</v>
      </c>
      <c r="L3913" t="s">
        <v>56</v>
      </c>
      <c r="M3913" t="s">
        <v>22</v>
      </c>
      <c r="N3913" t="s">
        <v>41</v>
      </c>
    </row>
    <row r="3914" spans="1:14" x14ac:dyDescent="0.3">
      <c r="A3914">
        <v>3913</v>
      </c>
      <c r="B3914" t="s">
        <v>37</v>
      </c>
      <c r="C3914" t="s">
        <v>344</v>
      </c>
      <c r="D3914" t="s">
        <v>353</v>
      </c>
      <c r="E3914" t="s">
        <v>426</v>
      </c>
      <c r="F3914" t="s">
        <v>18</v>
      </c>
      <c r="G3914">
        <v>175.25</v>
      </c>
      <c r="H3914">
        <v>1</v>
      </c>
      <c r="I3914">
        <v>2</v>
      </c>
      <c r="J3914" t="s">
        <v>94</v>
      </c>
      <c r="K3914" t="s">
        <v>29</v>
      </c>
      <c r="L3914" t="s">
        <v>21</v>
      </c>
      <c r="M3914" t="s">
        <v>36</v>
      </c>
      <c r="N3914" t="s">
        <v>41</v>
      </c>
    </row>
    <row r="3915" spans="1:14" x14ac:dyDescent="0.3">
      <c r="A3915">
        <v>3914</v>
      </c>
      <c r="B3915" t="s">
        <v>31</v>
      </c>
      <c r="C3915" t="s">
        <v>148</v>
      </c>
      <c r="D3915" t="s">
        <v>214</v>
      </c>
      <c r="E3915" t="s">
        <v>274</v>
      </c>
      <c r="F3915" t="s">
        <v>27</v>
      </c>
      <c r="G3915">
        <v>149.19</v>
      </c>
      <c r="H3915">
        <v>1</v>
      </c>
      <c r="I3915">
        <v>0</v>
      </c>
      <c r="J3915" t="s">
        <v>28</v>
      </c>
      <c r="K3915" t="s">
        <v>99</v>
      </c>
      <c r="L3915" t="s">
        <v>21</v>
      </c>
      <c r="M3915" t="s">
        <v>22</v>
      </c>
      <c r="N3915" t="s">
        <v>41</v>
      </c>
    </row>
    <row r="3916" spans="1:14" x14ac:dyDescent="0.3">
      <c r="A3916">
        <v>3915</v>
      </c>
      <c r="B3916" t="s">
        <v>50</v>
      </c>
      <c r="C3916" t="s">
        <v>228</v>
      </c>
      <c r="D3916" t="s">
        <v>436</v>
      </c>
      <c r="E3916" t="s">
        <v>198</v>
      </c>
      <c r="F3916" t="s">
        <v>27</v>
      </c>
      <c r="G3916">
        <v>184.41</v>
      </c>
      <c r="H3916">
        <v>2</v>
      </c>
      <c r="I3916">
        <v>1</v>
      </c>
      <c r="J3916" t="s">
        <v>35</v>
      </c>
      <c r="K3916" t="s">
        <v>66</v>
      </c>
      <c r="L3916" t="s">
        <v>21</v>
      </c>
      <c r="M3916" t="s">
        <v>22</v>
      </c>
      <c r="N3916" t="s">
        <v>41</v>
      </c>
    </row>
    <row r="3917" spans="1:14" x14ac:dyDescent="0.3">
      <c r="A3917">
        <v>3916</v>
      </c>
      <c r="B3917" t="s">
        <v>31</v>
      </c>
      <c r="C3917" t="s">
        <v>373</v>
      </c>
      <c r="D3917" t="s">
        <v>151</v>
      </c>
      <c r="E3917" t="s">
        <v>286</v>
      </c>
      <c r="F3917" t="s">
        <v>54</v>
      </c>
      <c r="G3917">
        <v>293.41000000000003</v>
      </c>
      <c r="H3917">
        <v>4</v>
      </c>
      <c r="I3917">
        <v>1</v>
      </c>
      <c r="J3917" t="s">
        <v>28</v>
      </c>
      <c r="K3917" t="s">
        <v>66</v>
      </c>
      <c r="L3917" t="s">
        <v>21</v>
      </c>
      <c r="M3917" t="s">
        <v>36</v>
      </c>
      <c r="N3917" t="s">
        <v>41</v>
      </c>
    </row>
    <row r="3918" spans="1:14" x14ac:dyDescent="0.3">
      <c r="A3918">
        <v>3917</v>
      </c>
      <c r="B3918" t="s">
        <v>31</v>
      </c>
      <c r="C3918" t="s">
        <v>426</v>
      </c>
      <c r="D3918" t="s">
        <v>285</v>
      </c>
      <c r="E3918" t="s">
        <v>159</v>
      </c>
      <c r="F3918" t="s">
        <v>54</v>
      </c>
      <c r="G3918">
        <v>297.82</v>
      </c>
      <c r="H3918">
        <v>1</v>
      </c>
      <c r="I3918">
        <v>0</v>
      </c>
      <c r="J3918" t="s">
        <v>35</v>
      </c>
      <c r="K3918" t="s">
        <v>66</v>
      </c>
      <c r="L3918" t="s">
        <v>56</v>
      </c>
      <c r="M3918" t="s">
        <v>22</v>
      </c>
      <c r="N3918" t="s">
        <v>30</v>
      </c>
    </row>
    <row r="3919" spans="1:14" x14ac:dyDescent="0.3">
      <c r="A3919">
        <v>3918</v>
      </c>
      <c r="B3919" t="s">
        <v>14</v>
      </c>
      <c r="C3919" t="s">
        <v>392</v>
      </c>
      <c r="D3919" t="s">
        <v>394</v>
      </c>
      <c r="E3919" t="s">
        <v>245</v>
      </c>
      <c r="F3919" t="s">
        <v>54</v>
      </c>
      <c r="G3919">
        <v>365.67</v>
      </c>
      <c r="H3919">
        <v>3</v>
      </c>
      <c r="I3919">
        <v>0</v>
      </c>
      <c r="J3919" t="s">
        <v>35</v>
      </c>
      <c r="K3919" t="s">
        <v>44</v>
      </c>
      <c r="L3919" t="s">
        <v>21</v>
      </c>
      <c r="M3919" t="s">
        <v>36</v>
      </c>
      <c r="N3919" t="s">
        <v>41</v>
      </c>
    </row>
    <row r="3920" spans="1:14" x14ac:dyDescent="0.3">
      <c r="A3920">
        <v>3919</v>
      </c>
      <c r="B3920" t="s">
        <v>50</v>
      </c>
      <c r="C3920" t="s">
        <v>399</v>
      </c>
      <c r="D3920" t="s">
        <v>135</v>
      </c>
      <c r="E3920" t="s">
        <v>391</v>
      </c>
      <c r="F3920" t="s">
        <v>27</v>
      </c>
      <c r="G3920">
        <v>191.83</v>
      </c>
      <c r="H3920">
        <v>1</v>
      </c>
      <c r="I3920">
        <v>0</v>
      </c>
      <c r="J3920" t="s">
        <v>94</v>
      </c>
      <c r="K3920" t="s">
        <v>99</v>
      </c>
      <c r="L3920" t="s">
        <v>21</v>
      </c>
      <c r="M3920" t="s">
        <v>36</v>
      </c>
      <c r="N3920" t="s">
        <v>41</v>
      </c>
    </row>
    <row r="3921" spans="1:14" x14ac:dyDescent="0.3">
      <c r="A3921">
        <v>3920</v>
      </c>
      <c r="B3921" t="s">
        <v>50</v>
      </c>
      <c r="C3921" t="s">
        <v>421</v>
      </c>
      <c r="D3921" t="s">
        <v>111</v>
      </c>
      <c r="E3921" t="s">
        <v>385</v>
      </c>
      <c r="F3921" t="s">
        <v>49</v>
      </c>
      <c r="G3921">
        <v>101.17</v>
      </c>
      <c r="H3921">
        <v>4</v>
      </c>
      <c r="I3921">
        <v>0</v>
      </c>
      <c r="J3921" t="s">
        <v>35</v>
      </c>
      <c r="K3921" t="s">
        <v>99</v>
      </c>
      <c r="L3921" t="s">
        <v>60</v>
      </c>
      <c r="M3921" t="s">
        <v>22</v>
      </c>
      <c r="N3921" t="s">
        <v>23</v>
      </c>
    </row>
    <row r="3922" spans="1:14" x14ac:dyDescent="0.3">
      <c r="A3922">
        <v>3921</v>
      </c>
      <c r="B3922" t="s">
        <v>37</v>
      </c>
      <c r="C3922" t="s">
        <v>150</v>
      </c>
      <c r="D3922" t="s">
        <v>91</v>
      </c>
      <c r="E3922" t="s">
        <v>338</v>
      </c>
      <c r="F3922" t="s">
        <v>54</v>
      </c>
      <c r="G3922">
        <v>461.75</v>
      </c>
      <c r="H3922">
        <v>3</v>
      </c>
      <c r="I3922">
        <v>2</v>
      </c>
      <c r="J3922" t="s">
        <v>28</v>
      </c>
      <c r="K3922" t="s">
        <v>44</v>
      </c>
      <c r="L3922" t="s">
        <v>21</v>
      </c>
      <c r="M3922" t="s">
        <v>36</v>
      </c>
      <c r="N3922" t="s">
        <v>95</v>
      </c>
    </row>
    <row r="3923" spans="1:14" x14ac:dyDescent="0.3">
      <c r="A3923">
        <v>3922</v>
      </c>
      <c r="B3923" t="s">
        <v>50</v>
      </c>
      <c r="C3923" t="s">
        <v>142</v>
      </c>
      <c r="D3923" t="s">
        <v>302</v>
      </c>
      <c r="E3923" t="s">
        <v>443</v>
      </c>
      <c r="F3923" t="s">
        <v>27</v>
      </c>
      <c r="G3923">
        <v>195.63</v>
      </c>
      <c r="H3923">
        <v>3</v>
      </c>
      <c r="I3923">
        <v>0</v>
      </c>
      <c r="J3923" t="s">
        <v>28</v>
      </c>
      <c r="K3923" t="s">
        <v>66</v>
      </c>
      <c r="L3923" t="s">
        <v>60</v>
      </c>
      <c r="M3923" t="s">
        <v>36</v>
      </c>
      <c r="N3923" t="s">
        <v>45</v>
      </c>
    </row>
    <row r="3924" spans="1:14" x14ac:dyDescent="0.3">
      <c r="A3924">
        <v>3923</v>
      </c>
      <c r="B3924" t="s">
        <v>31</v>
      </c>
      <c r="C3924" t="s">
        <v>84</v>
      </c>
      <c r="D3924" t="s">
        <v>247</v>
      </c>
      <c r="E3924" t="s">
        <v>473</v>
      </c>
      <c r="F3924" t="s">
        <v>27</v>
      </c>
      <c r="G3924">
        <v>126.22</v>
      </c>
      <c r="H3924">
        <v>1</v>
      </c>
      <c r="I3924">
        <v>0</v>
      </c>
      <c r="J3924" t="s">
        <v>28</v>
      </c>
      <c r="K3924" t="s">
        <v>66</v>
      </c>
      <c r="L3924" t="s">
        <v>21</v>
      </c>
      <c r="M3924" t="s">
        <v>22</v>
      </c>
      <c r="N3924" t="s">
        <v>41</v>
      </c>
    </row>
    <row r="3925" spans="1:14" x14ac:dyDescent="0.3">
      <c r="A3925">
        <v>3924</v>
      </c>
      <c r="B3925" t="s">
        <v>50</v>
      </c>
      <c r="C3925" t="s">
        <v>320</v>
      </c>
      <c r="D3925" t="s">
        <v>145</v>
      </c>
      <c r="E3925" t="s">
        <v>160</v>
      </c>
      <c r="F3925" t="s">
        <v>18</v>
      </c>
      <c r="G3925">
        <v>323.33999999999997</v>
      </c>
      <c r="H3925">
        <v>3</v>
      </c>
      <c r="I3925">
        <v>0</v>
      </c>
      <c r="J3925" t="s">
        <v>94</v>
      </c>
      <c r="K3925" t="s">
        <v>29</v>
      </c>
      <c r="L3925" t="s">
        <v>60</v>
      </c>
      <c r="M3925" t="s">
        <v>36</v>
      </c>
      <c r="N3925" t="s">
        <v>41</v>
      </c>
    </row>
    <row r="3926" spans="1:14" x14ac:dyDescent="0.3">
      <c r="A3926">
        <v>3925</v>
      </c>
      <c r="B3926" t="s">
        <v>37</v>
      </c>
      <c r="C3926" t="s">
        <v>294</v>
      </c>
      <c r="D3926" t="s">
        <v>385</v>
      </c>
      <c r="E3926" t="s">
        <v>369</v>
      </c>
      <c r="F3926" t="s">
        <v>27</v>
      </c>
      <c r="G3926">
        <v>156.19</v>
      </c>
      <c r="H3926">
        <v>2</v>
      </c>
      <c r="I3926">
        <v>1</v>
      </c>
      <c r="J3926" t="s">
        <v>28</v>
      </c>
      <c r="K3926" t="s">
        <v>29</v>
      </c>
      <c r="L3926" t="s">
        <v>56</v>
      </c>
      <c r="M3926" t="s">
        <v>36</v>
      </c>
      <c r="N3926" t="s">
        <v>41</v>
      </c>
    </row>
    <row r="3927" spans="1:14" x14ac:dyDescent="0.3">
      <c r="A3927">
        <v>3926</v>
      </c>
      <c r="B3927" t="s">
        <v>50</v>
      </c>
      <c r="C3927" t="s">
        <v>352</v>
      </c>
      <c r="D3927" t="s">
        <v>262</v>
      </c>
      <c r="E3927" t="s">
        <v>61</v>
      </c>
      <c r="F3927" t="s">
        <v>18</v>
      </c>
      <c r="G3927">
        <v>295.79000000000002</v>
      </c>
      <c r="H3927">
        <v>1</v>
      </c>
      <c r="I3927">
        <v>2</v>
      </c>
      <c r="J3927" t="s">
        <v>94</v>
      </c>
      <c r="K3927" t="s">
        <v>44</v>
      </c>
      <c r="L3927" t="s">
        <v>21</v>
      </c>
      <c r="M3927" t="s">
        <v>36</v>
      </c>
      <c r="N3927" t="s">
        <v>41</v>
      </c>
    </row>
    <row r="3928" spans="1:14" x14ac:dyDescent="0.3">
      <c r="A3928">
        <v>3927</v>
      </c>
      <c r="B3928" t="s">
        <v>31</v>
      </c>
      <c r="C3928" t="s">
        <v>219</v>
      </c>
      <c r="D3928" t="s">
        <v>57</v>
      </c>
      <c r="E3928" t="s">
        <v>247</v>
      </c>
      <c r="F3928" t="s">
        <v>49</v>
      </c>
      <c r="G3928">
        <v>75.180000000000007</v>
      </c>
      <c r="H3928">
        <v>3</v>
      </c>
      <c r="I3928">
        <v>0</v>
      </c>
      <c r="J3928" t="s">
        <v>19</v>
      </c>
      <c r="K3928" t="s">
        <v>29</v>
      </c>
      <c r="L3928" t="s">
        <v>56</v>
      </c>
      <c r="M3928" t="s">
        <v>36</v>
      </c>
      <c r="N3928" t="s">
        <v>41</v>
      </c>
    </row>
    <row r="3929" spans="1:14" x14ac:dyDescent="0.3">
      <c r="A3929">
        <v>3928</v>
      </c>
      <c r="B3929" t="s">
        <v>14</v>
      </c>
      <c r="C3929" t="s">
        <v>125</v>
      </c>
      <c r="D3929" t="s">
        <v>302</v>
      </c>
      <c r="E3929" t="s">
        <v>286</v>
      </c>
      <c r="F3929" t="s">
        <v>27</v>
      </c>
      <c r="G3929">
        <v>158.78</v>
      </c>
      <c r="H3929">
        <v>2</v>
      </c>
      <c r="I3929">
        <v>0</v>
      </c>
      <c r="J3929" t="s">
        <v>19</v>
      </c>
      <c r="K3929" t="s">
        <v>44</v>
      </c>
      <c r="L3929" t="s">
        <v>21</v>
      </c>
      <c r="M3929" t="s">
        <v>36</v>
      </c>
      <c r="N3929" t="s">
        <v>30</v>
      </c>
    </row>
    <row r="3930" spans="1:14" x14ac:dyDescent="0.3">
      <c r="A3930">
        <v>3929</v>
      </c>
      <c r="B3930" t="s">
        <v>50</v>
      </c>
      <c r="C3930" t="s">
        <v>461</v>
      </c>
      <c r="D3930" t="s">
        <v>250</v>
      </c>
      <c r="E3930" t="s">
        <v>458</v>
      </c>
      <c r="F3930" t="s">
        <v>49</v>
      </c>
      <c r="G3930">
        <v>127.84</v>
      </c>
      <c r="H3930">
        <v>1</v>
      </c>
      <c r="I3930">
        <v>1</v>
      </c>
      <c r="J3930" t="s">
        <v>28</v>
      </c>
      <c r="K3930" t="s">
        <v>99</v>
      </c>
      <c r="L3930" t="s">
        <v>21</v>
      </c>
      <c r="M3930" t="s">
        <v>22</v>
      </c>
      <c r="N3930" t="s">
        <v>41</v>
      </c>
    </row>
    <row r="3931" spans="1:14" x14ac:dyDescent="0.3">
      <c r="A3931">
        <v>3930</v>
      </c>
      <c r="B3931" t="s">
        <v>14</v>
      </c>
      <c r="C3931" t="s">
        <v>348</v>
      </c>
      <c r="D3931" t="s">
        <v>129</v>
      </c>
      <c r="E3931" t="s">
        <v>480</v>
      </c>
      <c r="F3931" t="s">
        <v>18</v>
      </c>
      <c r="G3931">
        <v>252.04</v>
      </c>
      <c r="H3931">
        <v>2</v>
      </c>
      <c r="I3931">
        <v>1</v>
      </c>
      <c r="J3931" t="s">
        <v>28</v>
      </c>
      <c r="K3931" t="s">
        <v>20</v>
      </c>
      <c r="L3931" t="s">
        <v>21</v>
      </c>
      <c r="M3931" t="s">
        <v>36</v>
      </c>
      <c r="N3931" t="s">
        <v>41</v>
      </c>
    </row>
    <row r="3932" spans="1:14" x14ac:dyDescent="0.3">
      <c r="A3932">
        <v>3931</v>
      </c>
      <c r="B3932" t="s">
        <v>37</v>
      </c>
      <c r="C3932" t="s">
        <v>247</v>
      </c>
      <c r="D3932" t="s">
        <v>96</v>
      </c>
      <c r="E3932" t="s">
        <v>470</v>
      </c>
      <c r="F3932" t="s">
        <v>54</v>
      </c>
      <c r="G3932">
        <v>469.09</v>
      </c>
      <c r="H3932">
        <v>2</v>
      </c>
      <c r="I3932">
        <v>0</v>
      </c>
      <c r="J3932" t="s">
        <v>55</v>
      </c>
      <c r="K3932" t="s">
        <v>66</v>
      </c>
      <c r="L3932" t="s">
        <v>56</v>
      </c>
      <c r="M3932" t="s">
        <v>22</v>
      </c>
      <c r="N3932" t="s">
        <v>41</v>
      </c>
    </row>
    <row r="3933" spans="1:14" x14ac:dyDescent="0.3">
      <c r="A3933">
        <v>3932</v>
      </c>
      <c r="B3933" t="s">
        <v>14</v>
      </c>
      <c r="C3933" t="s">
        <v>423</v>
      </c>
      <c r="D3933" t="s">
        <v>123</v>
      </c>
      <c r="E3933" t="s">
        <v>212</v>
      </c>
      <c r="F3933" t="s">
        <v>49</v>
      </c>
      <c r="G3933">
        <v>114.58</v>
      </c>
      <c r="H3933">
        <v>2</v>
      </c>
      <c r="I3933">
        <v>0</v>
      </c>
      <c r="J3933" t="s">
        <v>28</v>
      </c>
      <c r="K3933" t="s">
        <v>29</v>
      </c>
      <c r="L3933" t="s">
        <v>21</v>
      </c>
      <c r="M3933" t="s">
        <v>22</v>
      </c>
      <c r="N3933" t="s">
        <v>41</v>
      </c>
    </row>
    <row r="3934" spans="1:14" x14ac:dyDescent="0.3">
      <c r="A3934">
        <v>3933</v>
      </c>
      <c r="B3934" t="s">
        <v>31</v>
      </c>
      <c r="C3934" t="s">
        <v>408</v>
      </c>
      <c r="D3934" t="s">
        <v>261</v>
      </c>
      <c r="E3934" t="s">
        <v>101</v>
      </c>
      <c r="F3934" t="s">
        <v>49</v>
      </c>
      <c r="G3934">
        <v>71.290000000000006</v>
      </c>
      <c r="H3934">
        <v>2</v>
      </c>
      <c r="I3934">
        <v>1</v>
      </c>
      <c r="J3934" t="s">
        <v>28</v>
      </c>
      <c r="K3934" t="s">
        <v>99</v>
      </c>
      <c r="L3934" t="s">
        <v>21</v>
      </c>
      <c r="M3934" t="s">
        <v>36</v>
      </c>
      <c r="N3934" t="s">
        <v>23</v>
      </c>
    </row>
    <row r="3935" spans="1:14" x14ac:dyDescent="0.3">
      <c r="A3935">
        <v>3934</v>
      </c>
      <c r="B3935" t="s">
        <v>14</v>
      </c>
      <c r="C3935" t="s">
        <v>368</v>
      </c>
      <c r="D3935" t="s">
        <v>382</v>
      </c>
      <c r="E3935" t="s">
        <v>451</v>
      </c>
      <c r="F3935" t="s">
        <v>54</v>
      </c>
      <c r="G3935">
        <v>250.35</v>
      </c>
      <c r="H3935">
        <v>3</v>
      </c>
      <c r="I3935">
        <v>0</v>
      </c>
      <c r="J3935" t="s">
        <v>19</v>
      </c>
      <c r="K3935" t="s">
        <v>99</v>
      </c>
      <c r="L3935" t="s">
        <v>56</v>
      </c>
      <c r="M3935" t="s">
        <v>36</v>
      </c>
      <c r="N3935" t="s">
        <v>23</v>
      </c>
    </row>
    <row r="3936" spans="1:14" x14ac:dyDescent="0.3">
      <c r="A3936">
        <v>3935</v>
      </c>
      <c r="B3936" t="s">
        <v>50</v>
      </c>
      <c r="C3936" t="s">
        <v>280</v>
      </c>
      <c r="D3936" t="s">
        <v>217</v>
      </c>
      <c r="E3936" t="s">
        <v>354</v>
      </c>
      <c r="F3936" t="s">
        <v>54</v>
      </c>
      <c r="G3936">
        <v>397.01</v>
      </c>
      <c r="H3936">
        <v>3</v>
      </c>
      <c r="I3936">
        <v>0</v>
      </c>
      <c r="J3936" t="s">
        <v>94</v>
      </c>
      <c r="K3936" t="s">
        <v>66</v>
      </c>
      <c r="L3936" t="s">
        <v>21</v>
      </c>
      <c r="M3936" t="s">
        <v>36</v>
      </c>
      <c r="N3936" t="s">
        <v>41</v>
      </c>
    </row>
    <row r="3937" spans="1:14" x14ac:dyDescent="0.3">
      <c r="A3937">
        <v>3936</v>
      </c>
      <c r="B3937" t="s">
        <v>37</v>
      </c>
      <c r="C3937" t="s">
        <v>194</v>
      </c>
      <c r="D3937" t="s">
        <v>135</v>
      </c>
      <c r="E3937" t="s">
        <v>106</v>
      </c>
      <c r="F3937" t="s">
        <v>18</v>
      </c>
      <c r="G3937">
        <v>315.18</v>
      </c>
      <c r="H3937">
        <v>2</v>
      </c>
      <c r="I3937">
        <v>0</v>
      </c>
      <c r="J3937" t="s">
        <v>94</v>
      </c>
      <c r="K3937" t="s">
        <v>44</v>
      </c>
      <c r="L3937" t="s">
        <v>21</v>
      </c>
      <c r="M3937" t="s">
        <v>36</v>
      </c>
      <c r="N3937" t="s">
        <v>23</v>
      </c>
    </row>
    <row r="3938" spans="1:14" x14ac:dyDescent="0.3">
      <c r="A3938">
        <v>3937</v>
      </c>
      <c r="B3938" t="s">
        <v>14</v>
      </c>
      <c r="C3938" t="s">
        <v>425</v>
      </c>
      <c r="D3938" t="s">
        <v>138</v>
      </c>
      <c r="E3938" t="s">
        <v>165</v>
      </c>
      <c r="F3938" t="s">
        <v>27</v>
      </c>
      <c r="G3938">
        <v>111.87</v>
      </c>
      <c r="H3938">
        <v>2</v>
      </c>
      <c r="I3938">
        <v>3</v>
      </c>
      <c r="J3938" t="s">
        <v>94</v>
      </c>
      <c r="K3938" t="s">
        <v>66</v>
      </c>
      <c r="L3938" t="s">
        <v>60</v>
      </c>
      <c r="M3938" t="s">
        <v>36</v>
      </c>
      <c r="N3938" t="s">
        <v>23</v>
      </c>
    </row>
    <row r="3939" spans="1:14" x14ac:dyDescent="0.3">
      <c r="A3939">
        <v>3938</v>
      </c>
      <c r="B3939" t="s">
        <v>37</v>
      </c>
      <c r="C3939" t="s">
        <v>436</v>
      </c>
      <c r="D3939" t="s">
        <v>203</v>
      </c>
      <c r="E3939" t="s">
        <v>140</v>
      </c>
      <c r="F3939" t="s">
        <v>49</v>
      </c>
      <c r="G3939">
        <v>105.68</v>
      </c>
      <c r="H3939">
        <v>1</v>
      </c>
      <c r="I3939">
        <v>0</v>
      </c>
      <c r="J3939" t="s">
        <v>19</v>
      </c>
      <c r="K3939" t="s">
        <v>44</v>
      </c>
      <c r="L3939" t="s">
        <v>21</v>
      </c>
      <c r="M3939" t="s">
        <v>36</v>
      </c>
      <c r="N3939" t="s">
        <v>41</v>
      </c>
    </row>
    <row r="3940" spans="1:14" x14ac:dyDescent="0.3">
      <c r="A3940">
        <v>3939</v>
      </c>
      <c r="B3940" t="s">
        <v>14</v>
      </c>
      <c r="C3940" t="s">
        <v>378</v>
      </c>
      <c r="D3940" t="s">
        <v>190</v>
      </c>
      <c r="E3940" t="s">
        <v>147</v>
      </c>
      <c r="F3940" t="s">
        <v>49</v>
      </c>
      <c r="G3940">
        <v>96.23</v>
      </c>
      <c r="H3940">
        <v>1</v>
      </c>
      <c r="I3940">
        <v>1</v>
      </c>
      <c r="J3940" t="s">
        <v>28</v>
      </c>
      <c r="K3940" t="s">
        <v>99</v>
      </c>
      <c r="L3940" t="s">
        <v>60</v>
      </c>
      <c r="M3940" t="s">
        <v>36</v>
      </c>
      <c r="N3940" t="s">
        <v>41</v>
      </c>
    </row>
    <row r="3941" spans="1:14" x14ac:dyDescent="0.3">
      <c r="A3941">
        <v>3940</v>
      </c>
      <c r="B3941" t="s">
        <v>50</v>
      </c>
      <c r="C3941" t="s">
        <v>302</v>
      </c>
      <c r="D3941" t="s">
        <v>275</v>
      </c>
      <c r="E3941" t="s">
        <v>143</v>
      </c>
      <c r="F3941" t="s">
        <v>49</v>
      </c>
      <c r="G3941">
        <v>106.53</v>
      </c>
      <c r="H3941">
        <v>1</v>
      </c>
      <c r="I3941">
        <v>0</v>
      </c>
      <c r="J3941" t="s">
        <v>28</v>
      </c>
      <c r="K3941" t="s">
        <v>99</v>
      </c>
      <c r="L3941" t="s">
        <v>21</v>
      </c>
      <c r="M3941" t="s">
        <v>36</v>
      </c>
      <c r="N3941" t="s">
        <v>41</v>
      </c>
    </row>
    <row r="3942" spans="1:14" x14ac:dyDescent="0.3">
      <c r="A3942">
        <v>3941</v>
      </c>
      <c r="B3942" t="s">
        <v>14</v>
      </c>
      <c r="C3942" t="s">
        <v>61</v>
      </c>
      <c r="D3942" t="s">
        <v>170</v>
      </c>
      <c r="E3942" t="s">
        <v>315</v>
      </c>
      <c r="F3942" t="s">
        <v>18</v>
      </c>
      <c r="G3942">
        <v>267.67</v>
      </c>
      <c r="H3942">
        <v>2</v>
      </c>
      <c r="I3942">
        <v>0</v>
      </c>
      <c r="J3942" t="s">
        <v>28</v>
      </c>
      <c r="K3942" t="s">
        <v>99</v>
      </c>
      <c r="L3942" t="s">
        <v>21</v>
      </c>
      <c r="M3942" t="s">
        <v>36</v>
      </c>
      <c r="N3942" t="s">
        <v>41</v>
      </c>
    </row>
    <row r="3943" spans="1:14" x14ac:dyDescent="0.3">
      <c r="A3943">
        <v>3942</v>
      </c>
      <c r="B3943" t="s">
        <v>14</v>
      </c>
      <c r="C3943" t="s">
        <v>295</v>
      </c>
      <c r="D3943" t="s">
        <v>381</v>
      </c>
      <c r="E3943" t="s">
        <v>106</v>
      </c>
      <c r="F3943" t="s">
        <v>27</v>
      </c>
      <c r="G3943">
        <v>184.07</v>
      </c>
      <c r="H3943">
        <v>2</v>
      </c>
      <c r="I3943">
        <v>0</v>
      </c>
      <c r="J3943" t="s">
        <v>55</v>
      </c>
      <c r="K3943" t="s">
        <v>44</v>
      </c>
      <c r="L3943" t="s">
        <v>21</v>
      </c>
      <c r="M3943" t="s">
        <v>36</v>
      </c>
      <c r="N3943" t="s">
        <v>41</v>
      </c>
    </row>
    <row r="3944" spans="1:14" x14ac:dyDescent="0.3">
      <c r="A3944">
        <v>3943</v>
      </c>
      <c r="B3944" t="s">
        <v>14</v>
      </c>
      <c r="C3944" t="s">
        <v>228</v>
      </c>
      <c r="D3944" t="s">
        <v>436</v>
      </c>
      <c r="E3944" t="s">
        <v>442</v>
      </c>
      <c r="F3944" t="s">
        <v>27</v>
      </c>
      <c r="G3944">
        <v>165.46</v>
      </c>
      <c r="H3944">
        <v>2</v>
      </c>
      <c r="I3944">
        <v>2</v>
      </c>
      <c r="J3944" t="s">
        <v>19</v>
      </c>
      <c r="K3944" t="s">
        <v>44</v>
      </c>
      <c r="L3944" t="s">
        <v>60</v>
      </c>
      <c r="M3944" t="s">
        <v>36</v>
      </c>
      <c r="N3944" t="s">
        <v>41</v>
      </c>
    </row>
    <row r="3945" spans="1:14" x14ac:dyDescent="0.3">
      <c r="A3945">
        <v>3944</v>
      </c>
      <c r="B3945" t="s">
        <v>37</v>
      </c>
      <c r="C3945" t="s">
        <v>325</v>
      </c>
      <c r="D3945" t="s">
        <v>101</v>
      </c>
      <c r="E3945" t="s">
        <v>411</v>
      </c>
      <c r="F3945" t="s">
        <v>49</v>
      </c>
      <c r="G3945">
        <v>87.26</v>
      </c>
      <c r="H3945">
        <v>4</v>
      </c>
      <c r="I3945">
        <v>1</v>
      </c>
      <c r="J3945" t="s">
        <v>94</v>
      </c>
      <c r="K3945" t="s">
        <v>99</v>
      </c>
      <c r="L3945" t="s">
        <v>21</v>
      </c>
      <c r="M3945" t="s">
        <v>36</v>
      </c>
      <c r="N3945" t="s">
        <v>23</v>
      </c>
    </row>
    <row r="3946" spans="1:14" x14ac:dyDescent="0.3">
      <c r="A3946">
        <v>3945</v>
      </c>
      <c r="B3946" t="s">
        <v>37</v>
      </c>
      <c r="C3946" t="s">
        <v>402</v>
      </c>
      <c r="D3946" t="s">
        <v>177</v>
      </c>
      <c r="E3946" t="s">
        <v>119</v>
      </c>
      <c r="F3946" t="s">
        <v>18</v>
      </c>
      <c r="G3946">
        <v>303.06</v>
      </c>
      <c r="H3946">
        <v>4</v>
      </c>
      <c r="I3946">
        <v>2</v>
      </c>
      <c r="J3946" t="s">
        <v>35</v>
      </c>
      <c r="K3946" t="s">
        <v>44</v>
      </c>
      <c r="L3946" t="s">
        <v>70</v>
      </c>
      <c r="M3946" t="s">
        <v>36</v>
      </c>
      <c r="N3946" t="s">
        <v>45</v>
      </c>
    </row>
    <row r="3947" spans="1:14" x14ac:dyDescent="0.3">
      <c r="A3947">
        <v>3946</v>
      </c>
      <c r="B3947" t="s">
        <v>50</v>
      </c>
      <c r="C3947" t="s">
        <v>400</v>
      </c>
      <c r="D3947" t="s">
        <v>211</v>
      </c>
      <c r="E3947" t="s">
        <v>253</v>
      </c>
      <c r="F3947" t="s">
        <v>49</v>
      </c>
      <c r="G3947">
        <v>97.87</v>
      </c>
      <c r="H3947">
        <v>1</v>
      </c>
      <c r="I3947">
        <v>2</v>
      </c>
      <c r="J3947" t="s">
        <v>19</v>
      </c>
      <c r="K3947" t="s">
        <v>20</v>
      </c>
      <c r="L3947" t="s">
        <v>21</v>
      </c>
      <c r="M3947" t="s">
        <v>36</v>
      </c>
      <c r="N3947" t="s">
        <v>41</v>
      </c>
    </row>
    <row r="3948" spans="1:14" x14ac:dyDescent="0.3">
      <c r="A3948">
        <v>3947</v>
      </c>
      <c r="B3948" t="s">
        <v>37</v>
      </c>
      <c r="C3948" t="s">
        <v>51</v>
      </c>
      <c r="D3948" t="s">
        <v>34</v>
      </c>
      <c r="E3948" t="s">
        <v>443</v>
      </c>
      <c r="F3948" t="s">
        <v>27</v>
      </c>
      <c r="G3948">
        <v>115.46</v>
      </c>
      <c r="H3948">
        <v>2</v>
      </c>
      <c r="I3948">
        <v>0</v>
      </c>
      <c r="J3948" t="s">
        <v>28</v>
      </c>
      <c r="K3948" t="s">
        <v>29</v>
      </c>
      <c r="L3948" t="s">
        <v>21</v>
      </c>
      <c r="M3948" t="s">
        <v>36</v>
      </c>
      <c r="N3948" t="s">
        <v>23</v>
      </c>
    </row>
    <row r="3949" spans="1:14" x14ac:dyDescent="0.3">
      <c r="A3949">
        <v>3948</v>
      </c>
      <c r="B3949" t="s">
        <v>50</v>
      </c>
      <c r="C3949" t="s">
        <v>412</v>
      </c>
      <c r="D3949" t="s">
        <v>426</v>
      </c>
      <c r="E3949" t="s">
        <v>32</v>
      </c>
      <c r="F3949" t="s">
        <v>54</v>
      </c>
      <c r="G3949">
        <v>610.54</v>
      </c>
      <c r="H3949">
        <v>2</v>
      </c>
      <c r="I3949">
        <v>2</v>
      </c>
      <c r="J3949" t="s">
        <v>28</v>
      </c>
      <c r="K3949" t="s">
        <v>99</v>
      </c>
      <c r="L3949" t="s">
        <v>21</v>
      </c>
      <c r="M3949" t="s">
        <v>36</v>
      </c>
      <c r="N3949" t="s">
        <v>41</v>
      </c>
    </row>
    <row r="3950" spans="1:14" x14ac:dyDescent="0.3">
      <c r="A3950">
        <v>3949</v>
      </c>
      <c r="B3950" t="s">
        <v>14</v>
      </c>
      <c r="C3950" t="s">
        <v>362</v>
      </c>
      <c r="D3950" t="s">
        <v>166</v>
      </c>
      <c r="E3950" t="s">
        <v>227</v>
      </c>
      <c r="F3950" t="s">
        <v>49</v>
      </c>
      <c r="G3950">
        <v>110.64</v>
      </c>
      <c r="H3950">
        <v>4</v>
      </c>
      <c r="I3950">
        <v>0</v>
      </c>
      <c r="J3950" t="s">
        <v>35</v>
      </c>
      <c r="K3950" t="s">
        <v>20</v>
      </c>
      <c r="L3950" t="s">
        <v>21</v>
      </c>
      <c r="M3950" t="s">
        <v>36</v>
      </c>
      <c r="N3950" t="s">
        <v>41</v>
      </c>
    </row>
    <row r="3951" spans="1:14" x14ac:dyDescent="0.3">
      <c r="A3951">
        <v>3950</v>
      </c>
      <c r="B3951" t="s">
        <v>14</v>
      </c>
      <c r="C3951" t="s">
        <v>183</v>
      </c>
      <c r="D3951" t="s">
        <v>392</v>
      </c>
      <c r="E3951" t="s">
        <v>410</v>
      </c>
      <c r="F3951" t="s">
        <v>27</v>
      </c>
      <c r="G3951">
        <v>166.45</v>
      </c>
      <c r="H3951">
        <v>2</v>
      </c>
      <c r="I3951">
        <v>0</v>
      </c>
      <c r="J3951" t="s">
        <v>94</v>
      </c>
      <c r="K3951" t="s">
        <v>20</v>
      </c>
      <c r="L3951" t="s">
        <v>21</v>
      </c>
      <c r="M3951" t="s">
        <v>36</v>
      </c>
      <c r="N3951" t="s">
        <v>41</v>
      </c>
    </row>
    <row r="3952" spans="1:14" x14ac:dyDescent="0.3">
      <c r="A3952">
        <v>3951</v>
      </c>
      <c r="B3952" t="s">
        <v>14</v>
      </c>
      <c r="C3952" t="s">
        <v>256</v>
      </c>
      <c r="D3952" t="s">
        <v>16</v>
      </c>
      <c r="E3952" t="s">
        <v>320</v>
      </c>
      <c r="F3952" t="s">
        <v>49</v>
      </c>
      <c r="G3952">
        <v>105.99</v>
      </c>
      <c r="H3952">
        <v>3</v>
      </c>
      <c r="I3952">
        <v>0</v>
      </c>
      <c r="J3952" t="s">
        <v>28</v>
      </c>
      <c r="K3952" t="s">
        <v>29</v>
      </c>
      <c r="L3952" t="s">
        <v>56</v>
      </c>
      <c r="M3952" t="s">
        <v>36</v>
      </c>
      <c r="N3952" t="s">
        <v>41</v>
      </c>
    </row>
    <row r="3953" spans="1:14" x14ac:dyDescent="0.3">
      <c r="A3953">
        <v>3952</v>
      </c>
      <c r="B3953" t="s">
        <v>37</v>
      </c>
      <c r="C3953" t="s">
        <v>168</v>
      </c>
      <c r="D3953" t="s">
        <v>252</v>
      </c>
      <c r="E3953" t="s">
        <v>459</v>
      </c>
      <c r="F3953" t="s">
        <v>49</v>
      </c>
      <c r="G3953">
        <v>104.92</v>
      </c>
      <c r="H3953">
        <v>2</v>
      </c>
      <c r="I3953">
        <v>0</v>
      </c>
      <c r="J3953" t="s">
        <v>19</v>
      </c>
      <c r="K3953" t="s">
        <v>29</v>
      </c>
      <c r="L3953" t="s">
        <v>56</v>
      </c>
      <c r="M3953" t="s">
        <v>36</v>
      </c>
      <c r="N3953" t="s">
        <v>41</v>
      </c>
    </row>
    <row r="3954" spans="1:14" x14ac:dyDescent="0.3">
      <c r="A3954">
        <v>3953</v>
      </c>
      <c r="B3954" t="s">
        <v>31</v>
      </c>
      <c r="C3954" t="s">
        <v>129</v>
      </c>
      <c r="D3954" t="s">
        <v>270</v>
      </c>
      <c r="E3954" t="s">
        <v>432</v>
      </c>
      <c r="F3954" t="s">
        <v>49</v>
      </c>
      <c r="G3954">
        <v>92.11</v>
      </c>
      <c r="H3954">
        <v>2</v>
      </c>
      <c r="I3954">
        <v>0</v>
      </c>
      <c r="J3954" t="s">
        <v>35</v>
      </c>
      <c r="K3954" t="s">
        <v>29</v>
      </c>
      <c r="L3954" t="s">
        <v>56</v>
      </c>
      <c r="M3954" t="s">
        <v>36</v>
      </c>
      <c r="N3954" t="s">
        <v>41</v>
      </c>
    </row>
    <row r="3955" spans="1:14" x14ac:dyDescent="0.3">
      <c r="A3955">
        <v>3954</v>
      </c>
      <c r="B3955" t="s">
        <v>37</v>
      </c>
      <c r="C3955" t="s">
        <v>158</v>
      </c>
      <c r="D3955" t="s">
        <v>395</v>
      </c>
      <c r="E3955" t="s">
        <v>77</v>
      </c>
      <c r="F3955" t="s">
        <v>49</v>
      </c>
      <c r="G3955">
        <v>134.21</v>
      </c>
      <c r="H3955">
        <v>4</v>
      </c>
      <c r="I3955">
        <v>3</v>
      </c>
      <c r="J3955" t="s">
        <v>55</v>
      </c>
      <c r="K3955" t="s">
        <v>99</v>
      </c>
      <c r="L3955" t="s">
        <v>21</v>
      </c>
      <c r="M3955" t="s">
        <v>36</v>
      </c>
      <c r="N3955" t="s">
        <v>41</v>
      </c>
    </row>
    <row r="3956" spans="1:14" x14ac:dyDescent="0.3">
      <c r="A3956">
        <v>3955</v>
      </c>
      <c r="B3956" t="s">
        <v>50</v>
      </c>
      <c r="C3956" t="s">
        <v>194</v>
      </c>
      <c r="D3956" t="s">
        <v>367</v>
      </c>
      <c r="E3956" t="s">
        <v>450</v>
      </c>
      <c r="F3956" t="s">
        <v>18</v>
      </c>
      <c r="G3956">
        <v>215.35</v>
      </c>
      <c r="H3956">
        <v>1</v>
      </c>
      <c r="I3956">
        <v>0</v>
      </c>
      <c r="J3956" t="s">
        <v>94</v>
      </c>
      <c r="K3956" t="s">
        <v>99</v>
      </c>
      <c r="L3956" t="s">
        <v>60</v>
      </c>
      <c r="M3956" t="s">
        <v>22</v>
      </c>
      <c r="N3956" t="s">
        <v>45</v>
      </c>
    </row>
    <row r="3957" spans="1:14" x14ac:dyDescent="0.3">
      <c r="A3957">
        <v>3956</v>
      </c>
      <c r="B3957" t="s">
        <v>31</v>
      </c>
      <c r="C3957" t="s">
        <v>164</v>
      </c>
      <c r="D3957" t="s">
        <v>301</v>
      </c>
      <c r="E3957" t="s">
        <v>97</v>
      </c>
      <c r="F3957" t="s">
        <v>49</v>
      </c>
      <c r="G3957">
        <v>60.64</v>
      </c>
      <c r="H3957">
        <v>4</v>
      </c>
      <c r="I3957">
        <v>0</v>
      </c>
      <c r="J3957" t="s">
        <v>28</v>
      </c>
      <c r="K3957" t="s">
        <v>99</v>
      </c>
      <c r="L3957" t="s">
        <v>56</v>
      </c>
      <c r="M3957" t="s">
        <v>36</v>
      </c>
      <c r="N3957" t="s">
        <v>45</v>
      </c>
    </row>
    <row r="3958" spans="1:14" x14ac:dyDescent="0.3">
      <c r="A3958">
        <v>3957</v>
      </c>
      <c r="B3958" t="s">
        <v>37</v>
      </c>
      <c r="C3958" t="s">
        <v>254</v>
      </c>
      <c r="D3958" t="s">
        <v>205</v>
      </c>
      <c r="E3958" t="s">
        <v>128</v>
      </c>
      <c r="F3958" t="s">
        <v>18</v>
      </c>
      <c r="G3958">
        <v>253.4</v>
      </c>
      <c r="H3958">
        <v>2</v>
      </c>
      <c r="I3958">
        <v>0</v>
      </c>
      <c r="J3958" t="s">
        <v>35</v>
      </c>
      <c r="K3958" t="s">
        <v>29</v>
      </c>
      <c r="L3958" t="s">
        <v>21</v>
      </c>
      <c r="M3958" t="s">
        <v>36</v>
      </c>
      <c r="N3958" t="s">
        <v>23</v>
      </c>
    </row>
    <row r="3959" spans="1:14" x14ac:dyDescent="0.3">
      <c r="A3959">
        <v>3958</v>
      </c>
      <c r="B3959" t="s">
        <v>14</v>
      </c>
      <c r="C3959" t="s">
        <v>385</v>
      </c>
      <c r="D3959" t="s">
        <v>387</v>
      </c>
      <c r="E3959" t="s">
        <v>249</v>
      </c>
      <c r="F3959" t="s">
        <v>54</v>
      </c>
      <c r="G3959">
        <v>304.12</v>
      </c>
      <c r="H3959">
        <v>3</v>
      </c>
      <c r="I3959">
        <v>1</v>
      </c>
      <c r="J3959" t="s">
        <v>35</v>
      </c>
      <c r="K3959" t="s">
        <v>29</v>
      </c>
      <c r="L3959" t="s">
        <v>21</v>
      </c>
      <c r="M3959" t="s">
        <v>36</v>
      </c>
      <c r="N3959" t="s">
        <v>23</v>
      </c>
    </row>
    <row r="3960" spans="1:14" x14ac:dyDescent="0.3">
      <c r="A3960">
        <v>3959</v>
      </c>
      <c r="B3960" t="s">
        <v>50</v>
      </c>
      <c r="C3960" t="s">
        <v>146</v>
      </c>
      <c r="D3960" t="s">
        <v>285</v>
      </c>
      <c r="E3960" t="s">
        <v>273</v>
      </c>
      <c r="F3960" t="s">
        <v>27</v>
      </c>
      <c r="G3960">
        <v>236.55</v>
      </c>
      <c r="H3960">
        <v>4</v>
      </c>
      <c r="I3960">
        <v>1</v>
      </c>
      <c r="J3960" t="s">
        <v>55</v>
      </c>
      <c r="K3960" t="s">
        <v>29</v>
      </c>
      <c r="L3960" t="s">
        <v>60</v>
      </c>
      <c r="M3960" t="s">
        <v>36</v>
      </c>
      <c r="N3960" t="s">
        <v>45</v>
      </c>
    </row>
    <row r="3961" spans="1:14" x14ac:dyDescent="0.3">
      <c r="A3961">
        <v>3960</v>
      </c>
      <c r="B3961" t="s">
        <v>50</v>
      </c>
      <c r="C3961" t="s">
        <v>139</v>
      </c>
      <c r="D3961" t="s">
        <v>157</v>
      </c>
      <c r="E3961" t="s">
        <v>231</v>
      </c>
      <c r="F3961" t="s">
        <v>18</v>
      </c>
      <c r="G3961">
        <v>333.46</v>
      </c>
      <c r="H3961">
        <v>1</v>
      </c>
      <c r="I3961">
        <v>0</v>
      </c>
      <c r="J3961" t="s">
        <v>28</v>
      </c>
      <c r="K3961" t="s">
        <v>44</v>
      </c>
      <c r="L3961" t="s">
        <v>21</v>
      </c>
      <c r="M3961" t="s">
        <v>22</v>
      </c>
      <c r="N3961" t="s">
        <v>41</v>
      </c>
    </row>
    <row r="3962" spans="1:14" x14ac:dyDescent="0.3">
      <c r="A3962">
        <v>3961</v>
      </c>
      <c r="B3962" t="s">
        <v>31</v>
      </c>
      <c r="C3962" t="s">
        <v>203</v>
      </c>
      <c r="D3962" t="s">
        <v>204</v>
      </c>
      <c r="E3962" t="s">
        <v>442</v>
      </c>
      <c r="F3962" t="s">
        <v>54</v>
      </c>
      <c r="G3962">
        <v>272.31</v>
      </c>
      <c r="H3962">
        <v>2</v>
      </c>
      <c r="I3962">
        <v>3</v>
      </c>
      <c r="J3962" t="s">
        <v>94</v>
      </c>
      <c r="K3962" t="s">
        <v>44</v>
      </c>
      <c r="L3962" t="s">
        <v>21</v>
      </c>
      <c r="M3962" t="s">
        <v>36</v>
      </c>
      <c r="N3962" t="s">
        <v>41</v>
      </c>
    </row>
    <row r="3963" spans="1:14" x14ac:dyDescent="0.3">
      <c r="A3963">
        <v>3962</v>
      </c>
      <c r="B3963" t="s">
        <v>50</v>
      </c>
      <c r="C3963" t="s">
        <v>245</v>
      </c>
      <c r="D3963" t="s">
        <v>389</v>
      </c>
      <c r="E3963" t="s">
        <v>319</v>
      </c>
      <c r="F3963" t="s">
        <v>54</v>
      </c>
      <c r="G3963">
        <v>601.45000000000005</v>
      </c>
      <c r="H3963">
        <v>1</v>
      </c>
      <c r="I3963">
        <v>1</v>
      </c>
      <c r="J3963" t="s">
        <v>35</v>
      </c>
      <c r="K3963" t="s">
        <v>99</v>
      </c>
      <c r="L3963" t="s">
        <v>21</v>
      </c>
      <c r="M3963" t="s">
        <v>36</v>
      </c>
      <c r="N3963" t="s">
        <v>30</v>
      </c>
    </row>
    <row r="3964" spans="1:14" x14ac:dyDescent="0.3">
      <c r="A3964">
        <v>3963</v>
      </c>
      <c r="B3964" t="s">
        <v>14</v>
      </c>
      <c r="C3964" t="s">
        <v>278</v>
      </c>
      <c r="D3964" t="s">
        <v>281</v>
      </c>
      <c r="E3964" t="s">
        <v>34</v>
      </c>
      <c r="F3964" t="s">
        <v>49</v>
      </c>
      <c r="G3964">
        <v>120.57</v>
      </c>
      <c r="H3964">
        <v>2</v>
      </c>
      <c r="I3964">
        <v>0</v>
      </c>
      <c r="J3964" t="s">
        <v>28</v>
      </c>
      <c r="K3964" t="s">
        <v>29</v>
      </c>
      <c r="L3964" t="s">
        <v>21</v>
      </c>
      <c r="M3964" t="s">
        <v>36</v>
      </c>
      <c r="N3964" t="s">
        <v>41</v>
      </c>
    </row>
    <row r="3965" spans="1:14" x14ac:dyDescent="0.3">
      <c r="A3965">
        <v>3964</v>
      </c>
      <c r="B3965" t="s">
        <v>50</v>
      </c>
      <c r="C3965" t="s">
        <v>398</v>
      </c>
      <c r="D3965" t="s">
        <v>92</v>
      </c>
      <c r="E3965" t="s">
        <v>117</v>
      </c>
      <c r="F3965" t="s">
        <v>49</v>
      </c>
      <c r="G3965">
        <v>118.11</v>
      </c>
      <c r="H3965">
        <v>1</v>
      </c>
      <c r="I3965">
        <v>0</v>
      </c>
      <c r="J3965" t="s">
        <v>94</v>
      </c>
      <c r="K3965" t="s">
        <v>29</v>
      </c>
      <c r="L3965" t="s">
        <v>21</v>
      </c>
      <c r="M3965" t="s">
        <v>22</v>
      </c>
      <c r="N3965" t="s">
        <v>95</v>
      </c>
    </row>
    <row r="3966" spans="1:14" x14ac:dyDescent="0.3">
      <c r="A3966">
        <v>3965</v>
      </c>
      <c r="B3966" t="s">
        <v>50</v>
      </c>
      <c r="C3966" t="s">
        <v>263</v>
      </c>
      <c r="D3966" t="s">
        <v>438</v>
      </c>
      <c r="E3966" t="s">
        <v>209</v>
      </c>
      <c r="F3966" t="s">
        <v>49</v>
      </c>
      <c r="G3966">
        <v>147.12</v>
      </c>
      <c r="H3966">
        <v>1</v>
      </c>
      <c r="I3966">
        <v>0</v>
      </c>
      <c r="J3966" t="s">
        <v>55</v>
      </c>
      <c r="K3966" t="s">
        <v>66</v>
      </c>
      <c r="L3966" t="s">
        <v>60</v>
      </c>
      <c r="M3966" t="s">
        <v>36</v>
      </c>
      <c r="N3966" t="s">
        <v>41</v>
      </c>
    </row>
    <row r="3967" spans="1:14" x14ac:dyDescent="0.3">
      <c r="A3967">
        <v>3966</v>
      </c>
      <c r="B3967" t="s">
        <v>31</v>
      </c>
      <c r="C3967" t="s">
        <v>289</v>
      </c>
      <c r="D3967" t="s">
        <v>364</v>
      </c>
      <c r="E3967" t="s">
        <v>162</v>
      </c>
      <c r="F3967" t="s">
        <v>18</v>
      </c>
      <c r="G3967">
        <v>181.86</v>
      </c>
      <c r="H3967">
        <v>1</v>
      </c>
      <c r="I3967">
        <v>0</v>
      </c>
      <c r="J3967" t="s">
        <v>28</v>
      </c>
      <c r="K3967" t="s">
        <v>29</v>
      </c>
      <c r="L3967" t="s">
        <v>21</v>
      </c>
      <c r="M3967" t="s">
        <v>22</v>
      </c>
      <c r="N3967" t="s">
        <v>45</v>
      </c>
    </row>
    <row r="3968" spans="1:14" x14ac:dyDescent="0.3">
      <c r="A3968">
        <v>3967</v>
      </c>
      <c r="B3968" t="s">
        <v>37</v>
      </c>
      <c r="C3968" t="s">
        <v>412</v>
      </c>
      <c r="D3968" t="s">
        <v>303</v>
      </c>
      <c r="E3968" t="s">
        <v>301</v>
      </c>
      <c r="F3968" t="s">
        <v>49</v>
      </c>
      <c r="G3968">
        <v>70.03</v>
      </c>
      <c r="H3968">
        <v>1</v>
      </c>
      <c r="I3968">
        <v>2</v>
      </c>
      <c r="J3968" t="s">
        <v>19</v>
      </c>
      <c r="K3968" t="s">
        <v>99</v>
      </c>
      <c r="L3968" t="s">
        <v>70</v>
      </c>
      <c r="M3968" t="s">
        <v>22</v>
      </c>
      <c r="N3968" t="s">
        <v>45</v>
      </c>
    </row>
    <row r="3969" spans="1:14" x14ac:dyDescent="0.3">
      <c r="A3969">
        <v>3968</v>
      </c>
      <c r="B3969" t="s">
        <v>31</v>
      </c>
      <c r="C3969" t="s">
        <v>88</v>
      </c>
      <c r="D3969" t="s">
        <v>402</v>
      </c>
      <c r="E3969" t="s">
        <v>246</v>
      </c>
      <c r="F3969" t="s">
        <v>49</v>
      </c>
      <c r="G3969">
        <v>88.02</v>
      </c>
      <c r="H3969">
        <v>2</v>
      </c>
      <c r="I3969">
        <v>0</v>
      </c>
      <c r="J3969" t="s">
        <v>35</v>
      </c>
      <c r="K3969" t="s">
        <v>99</v>
      </c>
      <c r="L3969" t="s">
        <v>21</v>
      </c>
      <c r="M3969" t="s">
        <v>36</v>
      </c>
      <c r="N3969" t="s">
        <v>41</v>
      </c>
    </row>
    <row r="3970" spans="1:14" x14ac:dyDescent="0.3">
      <c r="A3970">
        <v>3969</v>
      </c>
      <c r="B3970" t="s">
        <v>31</v>
      </c>
      <c r="C3970" t="s">
        <v>351</v>
      </c>
      <c r="D3970" t="s">
        <v>407</v>
      </c>
      <c r="E3970" t="s">
        <v>369</v>
      </c>
      <c r="F3970" t="s">
        <v>27</v>
      </c>
      <c r="G3970">
        <v>160.76</v>
      </c>
      <c r="H3970">
        <v>1</v>
      </c>
      <c r="I3970">
        <v>1</v>
      </c>
      <c r="J3970" t="s">
        <v>94</v>
      </c>
      <c r="K3970" t="s">
        <v>66</v>
      </c>
      <c r="L3970" t="s">
        <v>56</v>
      </c>
      <c r="M3970" t="s">
        <v>36</v>
      </c>
      <c r="N3970" t="s">
        <v>95</v>
      </c>
    </row>
    <row r="3971" spans="1:14" x14ac:dyDescent="0.3">
      <c r="A3971">
        <v>3970</v>
      </c>
      <c r="B3971" t="s">
        <v>14</v>
      </c>
      <c r="C3971" t="s">
        <v>145</v>
      </c>
      <c r="D3971" t="s">
        <v>395</v>
      </c>
      <c r="E3971" t="s">
        <v>146</v>
      </c>
      <c r="F3971" t="s">
        <v>49</v>
      </c>
      <c r="G3971">
        <v>115.79</v>
      </c>
      <c r="H3971">
        <v>3</v>
      </c>
      <c r="I3971">
        <v>1</v>
      </c>
      <c r="J3971" t="s">
        <v>19</v>
      </c>
      <c r="K3971" t="s">
        <v>20</v>
      </c>
      <c r="L3971" t="s">
        <v>21</v>
      </c>
      <c r="M3971" t="s">
        <v>22</v>
      </c>
      <c r="N3971" t="s">
        <v>95</v>
      </c>
    </row>
    <row r="3972" spans="1:14" x14ac:dyDescent="0.3">
      <c r="A3972">
        <v>3971</v>
      </c>
      <c r="B3972" t="s">
        <v>31</v>
      </c>
      <c r="C3972" t="s">
        <v>274</v>
      </c>
      <c r="D3972" t="s">
        <v>171</v>
      </c>
      <c r="E3972" t="s">
        <v>192</v>
      </c>
      <c r="F3972" t="s">
        <v>49</v>
      </c>
      <c r="G3972">
        <v>54.36</v>
      </c>
      <c r="H3972">
        <v>3</v>
      </c>
      <c r="I3972">
        <v>0</v>
      </c>
      <c r="J3972" t="s">
        <v>19</v>
      </c>
      <c r="K3972" t="s">
        <v>44</v>
      </c>
      <c r="L3972" t="s">
        <v>70</v>
      </c>
      <c r="M3972" t="s">
        <v>36</v>
      </c>
      <c r="N3972" t="s">
        <v>41</v>
      </c>
    </row>
    <row r="3973" spans="1:14" x14ac:dyDescent="0.3">
      <c r="A3973">
        <v>3972</v>
      </c>
      <c r="B3973" t="s">
        <v>14</v>
      </c>
      <c r="C3973" t="s">
        <v>286</v>
      </c>
      <c r="D3973" t="s">
        <v>257</v>
      </c>
      <c r="E3973" t="s">
        <v>104</v>
      </c>
      <c r="F3973" t="s">
        <v>54</v>
      </c>
      <c r="G3973">
        <v>375.26</v>
      </c>
      <c r="H3973">
        <v>2</v>
      </c>
      <c r="I3973">
        <v>1</v>
      </c>
      <c r="J3973" t="s">
        <v>55</v>
      </c>
      <c r="K3973" t="s">
        <v>44</v>
      </c>
      <c r="L3973" t="s">
        <v>21</v>
      </c>
      <c r="M3973" t="s">
        <v>36</v>
      </c>
      <c r="N3973" t="s">
        <v>41</v>
      </c>
    </row>
    <row r="3974" spans="1:14" x14ac:dyDescent="0.3">
      <c r="A3974">
        <v>3973</v>
      </c>
      <c r="B3974" t="s">
        <v>31</v>
      </c>
      <c r="C3974" t="s">
        <v>381</v>
      </c>
      <c r="D3974" t="s">
        <v>439</v>
      </c>
      <c r="E3974" t="s">
        <v>39</v>
      </c>
      <c r="F3974" t="s">
        <v>18</v>
      </c>
      <c r="G3974">
        <v>247.78</v>
      </c>
      <c r="H3974">
        <v>3</v>
      </c>
      <c r="I3974">
        <v>0</v>
      </c>
      <c r="J3974" t="s">
        <v>19</v>
      </c>
      <c r="K3974" t="s">
        <v>20</v>
      </c>
      <c r="L3974" t="s">
        <v>21</v>
      </c>
      <c r="M3974" t="s">
        <v>36</v>
      </c>
      <c r="N3974" t="s">
        <v>41</v>
      </c>
    </row>
    <row r="3975" spans="1:14" x14ac:dyDescent="0.3">
      <c r="A3975">
        <v>3974</v>
      </c>
      <c r="B3975" t="s">
        <v>14</v>
      </c>
      <c r="C3975" t="s">
        <v>326</v>
      </c>
      <c r="D3975" t="s">
        <v>187</v>
      </c>
      <c r="E3975" t="s">
        <v>427</v>
      </c>
      <c r="F3975" t="s">
        <v>49</v>
      </c>
      <c r="G3975">
        <v>89.35</v>
      </c>
      <c r="H3975">
        <v>3</v>
      </c>
      <c r="I3975">
        <v>1</v>
      </c>
      <c r="J3975" t="s">
        <v>35</v>
      </c>
      <c r="K3975" t="s">
        <v>66</v>
      </c>
      <c r="L3975" t="s">
        <v>21</v>
      </c>
      <c r="M3975" t="s">
        <v>36</v>
      </c>
      <c r="N3975" t="s">
        <v>45</v>
      </c>
    </row>
    <row r="3976" spans="1:14" x14ac:dyDescent="0.3">
      <c r="A3976">
        <v>3975</v>
      </c>
      <c r="B3976" t="s">
        <v>37</v>
      </c>
      <c r="C3976" t="s">
        <v>189</v>
      </c>
      <c r="D3976" t="s">
        <v>164</v>
      </c>
      <c r="E3976" t="s">
        <v>327</v>
      </c>
      <c r="F3976" t="s">
        <v>54</v>
      </c>
      <c r="G3976">
        <v>381.35</v>
      </c>
      <c r="H3976">
        <v>2</v>
      </c>
      <c r="I3976">
        <v>0</v>
      </c>
      <c r="J3976" t="s">
        <v>28</v>
      </c>
      <c r="K3976" t="s">
        <v>99</v>
      </c>
      <c r="L3976" t="s">
        <v>21</v>
      </c>
      <c r="M3976" t="s">
        <v>36</v>
      </c>
      <c r="N3976" t="s">
        <v>41</v>
      </c>
    </row>
    <row r="3977" spans="1:14" x14ac:dyDescent="0.3">
      <c r="A3977">
        <v>3976</v>
      </c>
      <c r="B3977" t="s">
        <v>50</v>
      </c>
      <c r="C3977" t="s">
        <v>86</v>
      </c>
      <c r="D3977" t="s">
        <v>278</v>
      </c>
      <c r="E3977" t="s">
        <v>192</v>
      </c>
      <c r="F3977" t="s">
        <v>18</v>
      </c>
      <c r="G3977">
        <v>267.85000000000002</v>
      </c>
      <c r="H3977">
        <v>3</v>
      </c>
      <c r="I3977">
        <v>0</v>
      </c>
      <c r="J3977" t="s">
        <v>28</v>
      </c>
      <c r="K3977" t="s">
        <v>99</v>
      </c>
      <c r="L3977" t="s">
        <v>70</v>
      </c>
      <c r="M3977" t="s">
        <v>36</v>
      </c>
      <c r="N3977" t="s">
        <v>23</v>
      </c>
    </row>
    <row r="3978" spans="1:14" x14ac:dyDescent="0.3">
      <c r="A3978">
        <v>3977</v>
      </c>
      <c r="B3978" t="s">
        <v>50</v>
      </c>
      <c r="C3978" t="s">
        <v>103</v>
      </c>
      <c r="D3978" t="s">
        <v>136</v>
      </c>
      <c r="E3978" t="s">
        <v>347</v>
      </c>
      <c r="F3978" t="s">
        <v>27</v>
      </c>
      <c r="G3978">
        <v>154.93</v>
      </c>
      <c r="H3978">
        <v>2</v>
      </c>
      <c r="I3978">
        <v>2</v>
      </c>
      <c r="J3978" t="s">
        <v>55</v>
      </c>
      <c r="K3978" t="s">
        <v>66</v>
      </c>
      <c r="L3978" t="s">
        <v>21</v>
      </c>
      <c r="M3978" t="s">
        <v>36</v>
      </c>
      <c r="N3978" t="s">
        <v>23</v>
      </c>
    </row>
    <row r="3979" spans="1:14" x14ac:dyDescent="0.3">
      <c r="A3979">
        <v>3978</v>
      </c>
      <c r="B3979" t="s">
        <v>37</v>
      </c>
      <c r="C3979" t="s">
        <v>216</v>
      </c>
      <c r="D3979" t="s">
        <v>224</v>
      </c>
      <c r="E3979" t="s">
        <v>292</v>
      </c>
      <c r="F3979" t="s">
        <v>27</v>
      </c>
      <c r="G3979">
        <v>199.16</v>
      </c>
      <c r="H3979">
        <v>1</v>
      </c>
      <c r="I3979">
        <v>0</v>
      </c>
      <c r="J3979" t="s">
        <v>55</v>
      </c>
      <c r="K3979" t="s">
        <v>66</v>
      </c>
      <c r="L3979" t="s">
        <v>70</v>
      </c>
      <c r="M3979" t="s">
        <v>36</v>
      </c>
      <c r="N3979" t="s">
        <v>41</v>
      </c>
    </row>
    <row r="3980" spans="1:14" x14ac:dyDescent="0.3">
      <c r="A3980">
        <v>3979</v>
      </c>
      <c r="B3980" t="s">
        <v>37</v>
      </c>
      <c r="C3980" t="s">
        <v>291</v>
      </c>
      <c r="D3980" t="s">
        <v>453</v>
      </c>
      <c r="E3980" t="s">
        <v>429</v>
      </c>
      <c r="F3980" t="s">
        <v>27</v>
      </c>
      <c r="G3980">
        <v>156.72999999999999</v>
      </c>
      <c r="H3980">
        <v>1</v>
      </c>
      <c r="I3980">
        <v>1</v>
      </c>
      <c r="J3980" t="s">
        <v>55</v>
      </c>
      <c r="K3980" t="s">
        <v>44</v>
      </c>
      <c r="L3980" t="s">
        <v>56</v>
      </c>
      <c r="M3980" t="s">
        <v>36</v>
      </c>
      <c r="N3980" t="s">
        <v>41</v>
      </c>
    </row>
    <row r="3981" spans="1:14" x14ac:dyDescent="0.3">
      <c r="A3981">
        <v>3980</v>
      </c>
      <c r="B3981" t="s">
        <v>14</v>
      </c>
      <c r="C3981" t="s">
        <v>132</v>
      </c>
      <c r="D3981" t="s">
        <v>88</v>
      </c>
      <c r="E3981" t="s">
        <v>121</v>
      </c>
      <c r="F3981" t="s">
        <v>27</v>
      </c>
      <c r="G3981">
        <v>163.69999999999999</v>
      </c>
      <c r="H3981">
        <v>4</v>
      </c>
      <c r="I3981">
        <v>1</v>
      </c>
      <c r="J3981" t="s">
        <v>28</v>
      </c>
      <c r="K3981" t="s">
        <v>66</v>
      </c>
      <c r="L3981" t="s">
        <v>21</v>
      </c>
      <c r="M3981" t="s">
        <v>36</v>
      </c>
      <c r="N3981" t="s">
        <v>23</v>
      </c>
    </row>
    <row r="3982" spans="1:14" x14ac:dyDescent="0.3">
      <c r="A3982">
        <v>3981</v>
      </c>
      <c r="B3982" t="s">
        <v>37</v>
      </c>
      <c r="C3982" t="s">
        <v>249</v>
      </c>
      <c r="D3982" t="s">
        <v>250</v>
      </c>
      <c r="E3982" t="s">
        <v>270</v>
      </c>
      <c r="F3982" t="s">
        <v>18</v>
      </c>
      <c r="G3982">
        <v>304.98</v>
      </c>
      <c r="H3982">
        <v>1</v>
      </c>
      <c r="I3982">
        <v>0</v>
      </c>
      <c r="J3982" t="s">
        <v>19</v>
      </c>
      <c r="K3982" t="s">
        <v>66</v>
      </c>
      <c r="L3982" t="s">
        <v>60</v>
      </c>
      <c r="M3982" t="s">
        <v>36</v>
      </c>
      <c r="N3982" t="s">
        <v>41</v>
      </c>
    </row>
    <row r="3983" spans="1:14" x14ac:dyDescent="0.3">
      <c r="A3983">
        <v>3982</v>
      </c>
      <c r="B3983" t="s">
        <v>31</v>
      </c>
      <c r="C3983" t="s">
        <v>342</v>
      </c>
      <c r="D3983" t="s">
        <v>87</v>
      </c>
      <c r="E3983" t="s">
        <v>200</v>
      </c>
      <c r="F3983" t="s">
        <v>27</v>
      </c>
      <c r="G3983">
        <v>116.75</v>
      </c>
      <c r="H3983">
        <v>3</v>
      </c>
      <c r="I3983">
        <v>0</v>
      </c>
      <c r="J3983" t="s">
        <v>19</v>
      </c>
      <c r="K3983" t="s">
        <v>99</v>
      </c>
      <c r="L3983" t="s">
        <v>60</v>
      </c>
      <c r="M3983" t="s">
        <v>36</v>
      </c>
      <c r="N3983" t="s">
        <v>41</v>
      </c>
    </row>
    <row r="3984" spans="1:14" x14ac:dyDescent="0.3">
      <c r="A3984">
        <v>3983</v>
      </c>
      <c r="B3984" t="s">
        <v>37</v>
      </c>
      <c r="C3984" t="s">
        <v>387</v>
      </c>
      <c r="D3984" t="s">
        <v>202</v>
      </c>
      <c r="E3984" t="s">
        <v>248</v>
      </c>
      <c r="F3984" t="s">
        <v>27</v>
      </c>
      <c r="G3984">
        <v>171.25</v>
      </c>
      <c r="H3984">
        <v>2</v>
      </c>
      <c r="I3984">
        <v>0</v>
      </c>
      <c r="J3984" t="s">
        <v>35</v>
      </c>
      <c r="K3984" t="s">
        <v>44</v>
      </c>
      <c r="L3984" t="s">
        <v>56</v>
      </c>
      <c r="M3984" t="s">
        <v>22</v>
      </c>
      <c r="N3984" t="s">
        <v>23</v>
      </c>
    </row>
    <row r="3985" spans="1:14" x14ac:dyDescent="0.3">
      <c r="A3985">
        <v>3984</v>
      </c>
      <c r="B3985" t="s">
        <v>14</v>
      </c>
      <c r="C3985" t="s">
        <v>132</v>
      </c>
      <c r="D3985" t="s">
        <v>389</v>
      </c>
      <c r="E3985" t="s">
        <v>72</v>
      </c>
      <c r="F3985" t="s">
        <v>49</v>
      </c>
      <c r="G3985">
        <v>127.4</v>
      </c>
      <c r="H3985">
        <v>1</v>
      </c>
      <c r="I3985">
        <v>0</v>
      </c>
      <c r="J3985" t="s">
        <v>55</v>
      </c>
      <c r="K3985" t="s">
        <v>99</v>
      </c>
      <c r="L3985" t="s">
        <v>21</v>
      </c>
      <c r="M3985" t="s">
        <v>36</v>
      </c>
      <c r="N3985" t="s">
        <v>23</v>
      </c>
    </row>
    <row r="3986" spans="1:14" x14ac:dyDescent="0.3">
      <c r="A3986">
        <v>3985</v>
      </c>
      <c r="B3986" t="s">
        <v>37</v>
      </c>
      <c r="C3986" t="s">
        <v>321</v>
      </c>
      <c r="D3986" t="s">
        <v>93</v>
      </c>
      <c r="E3986" t="s">
        <v>138</v>
      </c>
      <c r="F3986" t="s">
        <v>54</v>
      </c>
      <c r="G3986">
        <v>449.23</v>
      </c>
      <c r="H3986">
        <v>2</v>
      </c>
      <c r="I3986">
        <v>0</v>
      </c>
      <c r="J3986" t="s">
        <v>35</v>
      </c>
      <c r="K3986" t="s">
        <v>44</v>
      </c>
      <c r="L3986" t="s">
        <v>21</v>
      </c>
      <c r="M3986" t="s">
        <v>36</v>
      </c>
      <c r="N3986" t="s">
        <v>30</v>
      </c>
    </row>
    <row r="3987" spans="1:14" x14ac:dyDescent="0.3">
      <c r="A3987">
        <v>3986</v>
      </c>
      <c r="B3987" t="s">
        <v>31</v>
      </c>
      <c r="C3987" t="s">
        <v>105</v>
      </c>
      <c r="D3987" t="s">
        <v>374</v>
      </c>
      <c r="E3987" t="s">
        <v>219</v>
      </c>
      <c r="F3987" t="s">
        <v>18</v>
      </c>
      <c r="G3987">
        <v>138.97</v>
      </c>
      <c r="H3987">
        <v>1</v>
      </c>
      <c r="I3987">
        <v>2</v>
      </c>
      <c r="J3987" t="s">
        <v>28</v>
      </c>
      <c r="K3987" t="s">
        <v>66</v>
      </c>
      <c r="L3987" t="s">
        <v>56</v>
      </c>
      <c r="M3987" t="s">
        <v>22</v>
      </c>
      <c r="N3987" t="s">
        <v>41</v>
      </c>
    </row>
    <row r="3988" spans="1:14" x14ac:dyDescent="0.3">
      <c r="A3988">
        <v>3987</v>
      </c>
      <c r="B3988" t="s">
        <v>14</v>
      </c>
      <c r="C3988" t="s">
        <v>232</v>
      </c>
      <c r="D3988" t="s">
        <v>103</v>
      </c>
      <c r="E3988" t="s">
        <v>386</v>
      </c>
      <c r="F3988" t="s">
        <v>54</v>
      </c>
      <c r="G3988">
        <v>419.11</v>
      </c>
      <c r="H3988">
        <v>2</v>
      </c>
      <c r="I3988">
        <v>0</v>
      </c>
      <c r="J3988" t="s">
        <v>35</v>
      </c>
      <c r="K3988" t="s">
        <v>29</v>
      </c>
      <c r="L3988" t="s">
        <v>21</v>
      </c>
      <c r="M3988" t="s">
        <v>36</v>
      </c>
      <c r="N3988" t="s">
        <v>45</v>
      </c>
    </row>
    <row r="3989" spans="1:14" x14ac:dyDescent="0.3">
      <c r="A3989">
        <v>3988</v>
      </c>
      <c r="B3989" t="s">
        <v>14</v>
      </c>
      <c r="C3989" t="s">
        <v>118</v>
      </c>
      <c r="D3989" t="s">
        <v>43</v>
      </c>
      <c r="E3989" t="s">
        <v>369</v>
      </c>
      <c r="F3989" t="s">
        <v>49</v>
      </c>
      <c r="G3989">
        <v>71.23</v>
      </c>
      <c r="H3989">
        <v>4</v>
      </c>
      <c r="I3989">
        <v>0</v>
      </c>
      <c r="J3989" t="s">
        <v>35</v>
      </c>
      <c r="K3989" t="s">
        <v>44</v>
      </c>
      <c r="L3989" t="s">
        <v>60</v>
      </c>
      <c r="M3989" t="s">
        <v>36</v>
      </c>
      <c r="N3989" t="s">
        <v>41</v>
      </c>
    </row>
    <row r="3990" spans="1:14" x14ac:dyDescent="0.3">
      <c r="A3990">
        <v>3989</v>
      </c>
      <c r="B3990" t="s">
        <v>50</v>
      </c>
      <c r="C3990" t="s">
        <v>337</v>
      </c>
      <c r="D3990" t="s">
        <v>106</v>
      </c>
      <c r="E3990" t="s">
        <v>390</v>
      </c>
      <c r="F3990" t="s">
        <v>49</v>
      </c>
      <c r="G3990">
        <v>94.34</v>
      </c>
      <c r="H3990">
        <v>1</v>
      </c>
      <c r="I3990">
        <v>0</v>
      </c>
      <c r="J3990" t="s">
        <v>94</v>
      </c>
      <c r="K3990" t="s">
        <v>44</v>
      </c>
      <c r="L3990" t="s">
        <v>21</v>
      </c>
      <c r="M3990" t="s">
        <v>36</v>
      </c>
      <c r="N3990" t="s">
        <v>41</v>
      </c>
    </row>
    <row r="3991" spans="1:14" x14ac:dyDescent="0.3">
      <c r="A3991">
        <v>3990</v>
      </c>
      <c r="B3991" t="s">
        <v>50</v>
      </c>
      <c r="C3991" t="s">
        <v>388</v>
      </c>
      <c r="D3991" t="s">
        <v>240</v>
      </c>
      <c r="E3991" t="s">
        <v>342</v>
      </c>
      <c r="F3991" t="s">
        <v>54</v>
      </c>
      <c r="G3991">
        <v>604.01</v>
      </c>
      <c r="H3991">
        <v>3</v>
      </c>
      <c r="I3991">
        <v>0</v>
      </c>
      <c r="J3991" t="s">
        <v>19</v>
      </c>
      <c r="K3991" t="s">
        <v>20</v>
      </c>
      <c r="L3991" t="s">
        <v>60</v>
      </c>
      <c r="M3991" t="s">
        <v>36</v>
      </c>
      <c r="N3991" t="s">
        <v>41</v>
      </c>
    </row>
    <row r="3992" spans="1:14" x14ac:dyDescent="0.3">
      <c r="A3992">
        <v>3991</v>
      </c>
      <c r="B3992" t="s">
        <v>31</v>
      </c>
      <c r="C3992" t="s">
        <v>428</v>
      </c>
      <c r="D3992" t="s">
        <v>147</v>
      </c>
      <c r="E3992" t="s">
        <v>143</v>
      </c>
      <c r="F3992" t="s">
        <v>27</v>
      </c>
      <c r="G3992">
        <v>147.12</v>
      </c>
      <c r="H3992">
        <v>1</v>
      </c>
      <c r="I3992">
        <v>0</v>
      </c>
      <c r="J3992" t="s">
        <v>19</v>
      </c>
      <c r="K3992" t="s">
        <v>29</v>
      </c>
      <c r="L3992" t="s">
        <v>70</v>
      </c>
      <c r="M3992" t="s">
        <v>36</v>
      </c>
      <c r="N3992" t="s">
        <v>41</v>
      </c>
    </row>
    <row r="3993" spans="1:14" x14ac:dyDescent="0.3">
      <c r="A3993">
        <v>3992</v>
      </c>
      <c r="B3993" t="s">
        <v>37</v>
      </c>
      <c r="C3993" t="s">
        <v>158</v>
      </c>
      <c r="D3993" t="s">
        <v>395</v>
      </c>
      <c r="E3993" t="s">
        <v>146</v>
      </c>
      <c r="F3993" t="s">
        <v>27</v>
      </c>
      <c r="G3993">
        <v>168.91</v>
      </c>
      <c r="H3993">
        <v>2</v>
      </c>
      <c r="I3993">
        <v>0</v>
      </c>
      <c r="J3993" t="s">
        <v>28</v>
      </c>
      <c r="K3993" t="s">
        <v>44</v>
      </c>
      <c r="L3993" t="s">
        <v>60</v>
      </c>
      <c r="M3993" t="s">
        <v>36</v>
      </c>
      <c r="N3993" t="s">
        <v>45</v>
      </c>
    </row>
    <row r="3994" spans="1:14" x14ac:dyDescent="0.3">
      <c r="A3994">
        <v>3993</v>
      </c>
      <c r="B3994" t="s">
        <v>14</v>
      </c>
      <c r="C3994" t="s">
        <v>391</v>
      </c>
      <c r="D3994" t="s">
        <v>210</v>
      </c>
      <c r="E3994" t="s">
        <v>216</v>
      </c>
      <c r="F3994" t="s">
        <v>54</v>
      </c>
      <c r="G3994">
        <v>412.39</v>
      </c>
      <c r="H3994">
        <v>1</v>
      </c>
      <c r="I3994">
        <v>3</v>
      </c>
      <c r="J3994" t="s">
        <v>28</v>
      </c>
      <c r="K3994" t="s">
        <v>66</v>
      </c>
      <c r="L3994" t="s">
        <v>21</v>
      </c>
      <c r="M3994" t="s">
        <v>22</v>
      </c>
      <c r="N3994" t="s">
        <v>41</v>
      </c>
    </row>
    <row r="3995" spans="1:14" x14ac:dyDescent="0.3">
      <c r="A3995">
        <v>3994</v>
      </c>
      <c r="B3995" t="s">
        <v>50</v>
      </c>
      <c r="C3995" t="s">
        <v>263</v>
      </c>
      <c r="D3995" t="s">
        <v>418</v>
      </c>
      <c r="E3995" t="s">
        <v>318</v>
      </c>
      <c r="F3995" t="s">
        <v>49</v>
      </c>
      <c r="G3995">
        <v>114.49</v>
      </c>
      <c r="H3995">
        <v>3</v>
      </c>
      <c r="I3995">
        <v>0</v>
      </c>
      <c r="J3995" t="s">
        <v>28</v>
      </c>
      <c r="K3995" t="s">
        <v>20</v>
      </c>
      <c r="L3995" t="s">
        <v>56</v>
      </c>
      <c r="M3995" t="s">
        <v>22</v>
      </c>
      <c r="N3995" t="s">
        <v>30</v>
      </c>
    </row>
    <row r="3996" spans="1:14" x14ac:dyDescent="0.3">
      <c r="A3996">
        <v>3995</v>
      </c>
      <c r="B3996" t="s">
        <v>50</v>
      </c>
      <c r="C3996" t="s">
        <v>424</v>
      </c>
      <c r="D3996" t="s">
        <v>208</v>
      </c>
      <c r="E3996" t="s">
        <v>320</v>
      </c>
      <c r="F3996" t="s">
        <v>49</v>
      </c>
      <c r="G3996">
        <v>87.28</v>
      </c>
      <c r="H3996">
        <v>2</v>
      </c>
      <c r="I3996">
        <v>1</v>
      </c>
      <c r="J3996" t="s">
        <v>35</v>
      </c>
      <c r="K3996" t="s">
        <v>29</v>
      </c>
      <c r="L3996" t="s">
        <v>21</v>
      </c>
      <c r="M3996" t="s">
        <v>36</v>
      </c>
      <c r="N3996" t="s">
        <v>41</v>
      </c>
    </row>
    <row r="3997" spans="1:14" x14ac:dyDescent="0.3">
      <c r="A3997">
        <v>3996</v>
      </c>
      <c r="B3997" t="s">
        <v>50</v>
      </c>
      <c r="C3997" t="s">
        <v>79</v>
      </c>
      <c r="D3997" t="s">
        <v>117</v>
      </c>
      <c r="E3997" t="s">
        <v>374</v>
      </c>
      <c r="F3997" t="s">
        <v>49</v>
      </c>
      <c r="G3997">
        <v>141.19999999999999</v>
      </c>
      <c r="H3997">
        <v>2</v>
      </c>
      <c r="I3997">
        <v>0</v>
      </c>
      <c r="J3997" t="s">
        <v>28</v>
      </c>
      <c r="K3997" t="s">
        <v>99</v>
      </c>
      <c r="L3997" t="s">
        <v>21</v>
      </c>
      <c r="M3997" t="s">
        <v>22</v>
      </c>
      <c r="N3997" t="s">
        <v>23</v>
      </c>
    </row>
    <row r="3998" spans="1:14" x14ac:dyDescent="0.3">
      <c r="A3998">
        <v>3997</v>
      </c>
      <c r="B3998" t="s">
        <v>14</v>
      </c>
      <c r="C3998" t="s">
        <v>198</v>
      </c>
      <c r="D3998" t="s">
        <v>289</v>
      </c>
      <c r="E3998" t="s">
        <v>17</v>
      </c>
      <c r="F3998" t="s">
        <v>27</v>
      </c>
      <c r="G3998">
        <v>184.23</v>
      </c>
      <c r="H3998">
        <v>2</v>
      </c>
      <c r="I3998">
        <v>1</v>
      </c>
      <c r="J3998" t="s">
        <v>35</v>
      </c>
      <c r="K3998" t="s">
        <v>29</v>
      </c>
      <c r="L3998" t="s">
        <v>21</v>
      </c>
      <c r="M3998" t="s">
        <v>36</v>
      </c>
      <c r="N3998" t="s">
        <v>41</v>
      </c>
    </row>
    <row r="3999" spans="1:14" x14ac:dyDescent="0.3">
      <c r="A3999">
        <v>3998</v>
      </c>
      <c r="B3999" t="s">
        <v>37</v>
      </c>
      <c r="C3999" t="s">
        <v>197</v>
      </c>
      <c r="D3999" t="s">
        <v>292</v>
      </c>
      <c r="E3999" t="s">
        <v>353</v>
      </c>
      <c r="F3999" t="s">
        <v>49</v>
      </c>
      <c r="G3999">
        <v>136.96</v>
      </c>
      <c r="H3999">
        <v>4</v>
      </c>
      <c r="I3999">
        <v>0</v>
      </c>
      <c r="J3999" t="s">
        <v>28</v>
      </c>
      <c r="K3999" t="s">
        <v>99</v>
      </c>
      <c r="L3999" t="s">
        <v>56</v>
      </c>
      <c r="M3999" t="s">
        <v>36</v>
      </c>
      <c r="N3999" t="s">
        <v>45</v>
      </c>
    </row>
    <row r="4000" spans="1:14" x14ac:dyDescent="0.3">
      <c r="A4000">
        <v>3999</v>
      </c>
      <c r="B4000" t="s">
        <v>50</v>
      </c>
      <c r="C4000" t="s">
        <v>146</v>
      </c>
      <c r="D4000" t="s">
        <v>373</v>
      </c>
      <c r="E4000" t="s">
        <v>87</v>
      </c>
      <c r="F4000" t="s">
        <v>18</v>
      </c>
      <c r="G4000">
        <v>247.13</v>
      </c>
      <c r="H4000">
        <v>2</v>
      </c>
      <c r="I4000">
        <v>1</v>
      </c>
      <c r="J4000" t="s">
        <v>35</v>
      </c>
      <c r="K4000" t="s">
        <v>29</v>
      </c>
      <c r="L4000" t="s">
        <v>70</v>
      </c>
      <c r="M4000" t="s">
        <v>22</v>
      </c>
      <c r="N4000" t="s">
        <v>41</v>
      </c>
    </row>
    <row r="4001" spans="1:14" x14ac:dyDescent="0.3">
      <c r="A4001">
        <v>4000</v>
      </c>
      <c r="B4001" t="s">
        <v>31</v>
      </c>
      <c r="C4001" t="s">
        <v>26</v>
      </c>
      <c r="D4001" t="s">
        <v>17</v>
      </c>
      <c r="E4001" t="s">
        <v>143</v>
      </c>
      <c r="F4001" t="s">
        <v>54</v>
      </c>
      <c r="G4001">
        <v>258.49</v>
      </c>
      <c r="H4001">
        <v>1</v>
      </c>
      <c r="I4001">
        <v>0</v>
      </c>
      <c r="J4001" t="s">
        <v>28</v>
      </c>
      <c r="K4001" t="s">
        <v>44</v>
      </c>
      <c r="L4001" t="s">
        <v>21</v>
      </c>
      <c r="M4001" t="s">
        <v>36</v>
      </c>
      <c r="N4001" t="s">
        <v>41</v>
      </c>
    </row>
    <row r="4002" spans="1:14" x14ac:dyDescent="0.3">
      <c r="A4002">
        <v>4001</v>
      </c>
      <c r="B4002" t="s">
        <v>50</v>
      </c>
      <c r="C4002" t="s">
        <v>91</v>
      </c>
      <c r="D4002" t="s">
        <v>125</v>
      </c>
      <c r="E4002" t="s">
        <v>277</v>
      </c>
      <c r="F4002" t="s">
        <v>49</v>
      </c>
      <c r="G4002">
        <v>131.9</v>
      </c>
      <c r="H4002">
        <v>3</v>
      </c>
      <c r="I4002">
        <v>1</v>
      </c>
      <c r="J4002" t="s">
        <v>35</v>
      </c>
      <c r="K4002" t="s">
        <v>29</v>
      </c>
      <c r="L4002" t="s">
        <v>21</v>
      </c>
      <c r="M4002" t="s">
        <v>22</v>
      </c>
      <c r="N4002" t="s">
        <v>45</v>
      </c>
    </row>
    <row r="4003" spans="1:14" x14ac:dyDescent="0.3">
      <c r="A4003">
        <v>4002</v>
      </c>
      <c r="B4003" t="s">
        <v>37</v>
      </c>
      <c r="C4003" t="s">
        <v>169</v>
      </c>
      <c r="D4003" t="s">
        <v>362</v>
      </c>
      <c r="E4003" t="s">
        <v>339</v>
      </c>
      <c r="F4003" t="s">
        <v>18</v>
      </c>
      <c r="G4003">
        <v>243.42</v>
      </c>
      <c r="H4003">
        <v>2</v>
      </c>
      <c r="I4003">
        <v>0</v>
      </c>
      <c r="J4003" t="s">
        <v>19</v>
      </c>
      <c r="K4003" t="s">
        <v>66</v>
      </c>
      <c r="L4003" t="s">
        <v>21</v>
      </c>
      <c r="M4003" t="s">
        <v>22</v>
      </c>
      <c r="N4003" t="s">
        <v>41</v>
      </c>
    </row>
    <row r="4004" spans="1:14" x14ac:dyDescent="0.3">
      <c r="A4004">
        <v>4003</v>
      </c>
      <c r="B4004" t="s">
        <v>50</v>
      </c>
      <c r="C4004" t="s">
        <v>263</v>
      </c>
      <c r="D4004" t="s">
        <v>438</v>
      </c>
      <c r="E4004" t="s">
        <v>377</v>
      </c>
      <c r="F4004" t="s">
        <v>18</v>
      </c>
      <c r="G4004">
        <v>196.61</v>
      </c>
      <c r="H4004">
        <v>2</v>
      </c>
      <c r="I4004">
        <v>2</v>
      </c>
      <c r="J4004" t="s">
        <v>28</v>
      </c>
      <c r="K4004" t="s">
        <v>99</v>
      </c>
      <c r="L4004" t="s">
        <v>70</v>
      </c>
      <c r="M4004" t="s">
        <v>22</v>
      </c>
      <c r="N4004" t="s">
        <v>45</v>
      </c>
    </row>
    <row r="4005" spans="1:14" x14ac:dyDescent="0.3">
      <c r="A4005">
        <v>4004</v>
      </c>
      <c r="B4005" t="s">
        <v>14</v>
      </c>
      <c r="C4005" t="s">
        <v>40</v>
      </c>
      <c r="D4005" t="s">
        <v>183</v>
      </c>
      <c r="E4005" t="s">
        <v>319</v>
      </c>
      <c r="F4005" t="s">
        <v>49</v>
      </c>
      <c r="G4005">
        <v>94.3</v>
      </c>
      <c r="H4005">
        <v>1</v>
      </c>
      <c r="I4005">
        <v>0</v>
      </c>
      <c r="J4005" t="s">
        <v>35</v>
      </c>
      <c r="K4005" t="s">
        <v>99</v>
      </c>
      <c r="L4005" t="s">
        <v>21</v>
      </c>
      <c r="M4005" t="s">
        <v>22</v>
      </c>
      <c r="N4005" t="s">
        <v>41</v>
      </c>
    </row>
    <row r="4006" spans="1:14" x14ac:dyDescent="0.3">
      <c r="A4006">
        <v>4005</v>
      </c>
      <c r="B4006" t="s">
        <v>14</v>
      </c>
      <c r="C4006" t="s">
        <v>104</v>
      </c>
      <c r="D4006" t="s">
        <v>342</v>
      </c>
      <c r="E4006" t="s">
        <v>380</v>
      </c>
      <c r="F4006" t="s">
        <v>54</v>
      </c>
      <c r="G4006">
        <v>293.61</v>
      </c>
      <c r="H4006">
        <v>2</v>
      </c>
      <c r="I4006">
        <v>1</v>
      </c>
      <c r="J4006" t="s">
        <v>35</v>
      </c>
      <c r="K4006" t="s">
        <v>99</v>
      </c>
      <c r="L4006" t="s">
        <v>21</v>
      </c>
      <c r="M4006" t="s">
        <v>36</v>
      </c>
      <c r="N4006" t="s">
        <v>41</v>
      </c>
    </row>
    <row r="4007" spans="1:14" x14ac:dyDescent="0.3">
      <c r="A4007">
        <v>4006</v>
      </c>
      <c r="B4007" t="s">
        <v>50</v>
      </c>
      <c r="C4007" t="s">
        <v>24</v>
      </c>
      <c r="D4007" t="s">
        <v>15</v>
      </c>
      <c r="E4007" t="s">
        <v>17</v>
      </c>
      <c r="F4007" t="s">
        <v>49</v>
      </c>
      <c r="G4007">
        <v>110.75</v>
      </c>
      <c r="H4007">
        <v>4</v>
      </c>
      <c r="I4007">
        <v>1</v>
      </c>
      <c r="J4007" t="s">
        <v>35</v>
      </c>
      <c r="K4007" t="s">
        <v>20</v>
      </c>
      <c r="L4007" t="s">
        <v>21</v>
      </c>
      <c r="M4007" t="s">
        <v>36</v>
      </c>
      <c r="N4007" t="s">
        <v>23</v>
      </c>
    </row>
    <row r="4008" spans="1:14" x14ac:dyDescent="0.3">
      <c r="A4008">
        <v>4007</v>
      </c>
      <c r="B4008" t="s">
        <v>31</v>
      </c>
      <c r="C4008" t="s">
        <v>102</v>
      </c>
      <c r="D4008" t="s">
        <v>149</v>
      </c>
      <c r="E4008" t="s">
        <v>17</v>
      </c>
      <c r="F4008" t="s">
        <v>49</v>
      </c>
      <c r="G4008">
        <v>66.05</v>
      </c>
      <c r="H4008">
        <v>4</v>
      </c>
      <c r="I4008">
        <v>0</v>
      </c>
      <c r="J4008" t="s">
        <v>28</v>
      </c>
      <c r="K4008" t="s">
        <v>20</v>
      </c>
      <c r="L4008" t="s">
        <v>21</v>
      </c>
      <c r="M4008" t="s">
        <v>36</v>
      </c>
      <c r="N4008" t="s">
        <v>41</v>
      </c>
    </row>
    <row r="4009" spans="1:14" x14ac:dyDescent="0.3">
      <c r="A4009">
        <v>4008</v>
      </c>
      <c r="B4009" t="s">
        <v>31</v>
      </c>
      <c r="C4009" t="s">
        <v>139</v>
      </c>
      <c r="D4009" t="s">
        <v>414</v>
      </c>
      <c r="E4009" t="s">
        <v>186</v>
      </c>
      <c r="F4009" t="s">
        <v>54</v>
      </c>
      <c r="G4009">
        <v>299.69</v>
      </c>
      <c r="H4009">
        <v>2</v>
      </c>
      <c r="I4009">
        <v>0</v>
      </c>
      <c r="J4009" t="s">
        <v>28</v>
      </c>
      <c r="K4009" t="s">
        <v>99</v>
      </c>
      <c r="L4009" t="s">
        <v>56</v>
      </c>
      <c r="M4009" t="s">
        <v>22</v>
      </c>
      <c r="N4009" t="s">
        <v>41</v>
      </c>
    </row>
    <row r="4010" spans="1:14" x14ac:dyDescent="0.3">
      <c r="A4010">
        <v>4009</v>
      </c>
      <c r="B4010" t="s">
        <v>37</v>
      </c>
      <c r="C4010" t="s">
        <v>61</v>
      </c>
      <c r="D4010" t="s">
        <v>397</v>
      </c>
      <c r="E4010" t="s">
        <v>283</v>
      </c>
      <c r="F4010" t="s">
        <v>27</v>
      </c>
      <c r="G4010">
        <v>122.54</v>
      </c>
      <c r="H4010">
        <v>3</v>
      </c>
      <c r="I4010">
        <v>1</v>
      </c>
      <c r="J4010" t="s">
        <v>28</v>
      </c>
      <c r="K4010" t="s">
        <v>66</v>
      </c>
      <c r="L4010" t="s">
        <v>56</v>
      </c>
      <c r="M4010" t="s">
        <v>22</v>
      </c>
      <c r="N4010" t="s">
        <v>30</v>
      </c>
    </row>
    <row r="4011" spans="1:14" x14ac:dyDescent="0.3">
      <c r="A4011">
        <v>4010</v>
      </c>
      <c r="B4011" t="s">
        <v>50</v>
      </c>
      <c r="C4011" t="s">
        <v>233</v>
      </c>
      <c r="D4011" t="s">
        <v>447</v>
      </c>
      <c r="E4011" t="s">
        <v>46</v>
      </c>
      <c r="F4011" t="s">
        <v>27</v>
      </c>
      <c r="G4011">
        <v>171.38</v>
      </c>
      <c r="H4011">
        <v>1</v>
      </c>
      <c r="I4011">
        <v>2</v>
      </c>
      <c r="J4011" t="s">
        <v>55</v>
      </c>
      <c r="K4011" t="s">
        <v>44</v>
      </c>
      <c r="L4011" t="s">
        <v>21</v>
      </c>
      <c r="M4011" t="s">
        <v>36</v>
      </c>
      <c r="N4011" t="s">
        <v>41</v>
      </c>
    </row>
    <row r="4012" spans="1:14" x14ac:dyDescent="0.3">
      <c r="A4012">
        <v>4011</v>
      </c>
      <c r="B4012" t="s">
        <v>50</v>
      </c>
      <c r="C4012" t="s">
        <v>401</v>
      </c>
      <c r="D4012" t="s">
        <v>263</v>
      </c>
      <c r="E4012" t="s">
        <v>259</v>
      </c>
      <c r="F4012" t="s">
        <v>18</v>
      </c>
      <c r="G4012">
        <v>225.9</v>
      </c>
      <c r="H4012">
        <v>2</v>
      </c>
      <c r="I4012">
        <v>3</v>
      </c>
      <c r="J4012" t="s">
        <v>55</v>
      </c>
      <c r="K4012" t="s">
        <v>66</v>
      </c>
      <c r="L4012" t="s">
        <v>21</v>
      </c>
      <c r="M4012" t="s">
        <v>22</v>
      </c>
      <c r="N4012" t="s">
        <v>41</v>
      </c>
    </row>
    <row r="4013" spans="1:14" x14ac:dyDescent="0.3">
      <c r="A4013">
        <v>4012</v>
      </c>
      <c r="B4013" t="s">
        <v>14</v>
      </c>
      <c r="C4013" t="s">
        <v>312</v>
      </c>
      <c r="D4013" t="s">
        <v>257</v>
      </c>
      <c r="E4013" t="s">
        <v>138</v>
      </c>
      <c r="F4013" t="s">
        <v>27</v>
      </c>
      <c r="G4013">
        <v>162.82</v>
      </c>
      <c r="H4013">
        <v>3</v>
      </c>
      <c r="I4013">
        <v>0</v>
      </c>
      <c r="J4013" t="s">
        <v>55</v>
      </c>
      <c r="K4013" t="s">
        <v>20</v>
      </c>
      <c r="L4013" t="s">
        <v>21</v>
      </c>
      <c r="M4013" t="s">
        <v>22</v>
      </c>
      <c r="N4013" t="s">
        <v>41</v>
      </c>
    </row>
    <row r="4014" spans="1:14" x14ac:dyDescent="0.3">
      <c r="A4014">
        <v>4013</v>
      </c>
      <c r="B4014" t="s">
        <v>31</v>
      </c>
      <c r="C4014" t="s">
        <v>246</v>
      </c>
      <c r="D4014" t="s">
        <v>101</v>
      </c>
      <c r="E4014" t="s">
        <v>297</v>
      </c>
      <c r="F4014" t="s">
        <v>18</v>
      </c>
      <c r="G4014">
        <v>247.69</v>
      </c>
      <c r="H4014">
        <v>4</v>
      </c>
      <c r="I4014">
        <v>1</v>
      </c>
      <c r="J4014" t="s">
        <v>28</v>
      </c>
      <c r="K4014" t="s">
        <v>44</v>
      </c>
      <c r="L4014" t="s">
        <v>60</v>
      </c>
      <c r="M4014" t="s">
        <v>36</v>
      </c>
      <c r="N4014" t="s">
        <v>95</v>
      </c>
    </row>
    <row r="4015" spans="1:14" x14ac:dyDescent="0.3">
      <c r="A4015">
        <v>4014</v>
      </c>
      <c r="B4015" t="s">
        <v>14</v>
      </c>
      <c r="C4015" t="s">
        <v>337</v>
      </c>
      <c r="D4015" t="s">
        <v>361</v>
      </c>
      <c r="E4015" t="s">
        <v>88</v>
      </c>
      <c r="F4015" t="s">
        <v>49</v>
      </c>
      <c r="G4015">
        <v>92.53</v>
      </c>
      <c r="H4015">
        <v>1</v>
      </c>
      <c r="I4015">
        <v>0</v>
      </c>
      <c r="J4015" t="s">
        <v>28</v>
      </c>
      <c r="K4015" t="s">
        <v>20</v>
      </c>
      <c r="L4015" t="s">
        <v>60</v>
      </c>
      <c r="M4015" t="s">
        <v>36</v>
      </c>
      <c r="N4015" t="s">
        <v>41</v>
      </c>
    </row>
    <row r="4016" spans="1:14" x14ac:dyDescent="0.3">
      <c r="A4016">
        <v>4015</v>
      </c>
      <c r="B4016" t="s">
        <v>14</v>
      </c>
      <c r="C4016" t="s">
        <v>394</v>
      </c>
      <c r="D4016" t="s">
        <v>337</v>
      </c>
      <c r="E4016" t="s">
        <v>210</v>
      </c>
      <c r="F4016" t="s">
        <v>27</v>
      </c>
      <c r="G4016">
        <v>165.68</v>
      </c>
      <c r="H4016">
        <v>1</v>
      </c>
      <c r="I4016">
        <v>0</v>
      </c>
      <c r="J4016" t="s">
        <v>94</v>
      </c>
      <c r="K4016" t="s">
        <v>29</v>
      </c>
      <c r="L4016" t="s">
        <v>56</v>
      </c>
      <c r="M4016" t="s">
        <v>22</v>
      </c>
      <c r="N4016" t="s">
        <v>41</v>
      </c>
    </row>
    <row r="4017" spans="1:14" x14ac:dyDescent="0.3">
      <c r="A4017">
        <v>4016</v>
      </c>
      <c r="B4017" t="s">
        <v>14</v>
      </c>
      <c r="C4017" t="s">
        <v>59</v>
      </c>
      <c r="D4017" t="s">
        <v>447</v>
      </c>
      <c r="E4017" t="s">
        <v>251</v>
      </c>
      <c r="F4017" t="s">
        <v>27</v>
      </c>
      <c r="G4017">
        <v>181.13</v>
      </c>
      <c r="H4017">
        <v>2</v>
      </c>
      <c r="I4017">
        <v>0</v>
      </c>
      <c r="J4017" t="s">
        <v>35</v>
      </c>
      <c r="K4017" t="s">
        <v>20</v>
      </c>
      <c r="L4017" t="s">
        <v>21</v>
      </c>
      <c r="M4017" t="s">
        <v>36</v>
      </c>
      <c r="N4017" t="s">
        <v>41</v>
      </c>
    </row>
    <row r="4018" spans="1:14" x14ac:dyDescent="0.3">
      <c r="A4018">
        <v>4017</v>
      </c>
      <c r="B4018" t="s">
        <v>14</v>
      </c>
      <c r="C4018" t="s">
        <v>151</v>
      </c>
      <c r="D4018" t="s">
        <v>92</v>
      </c>
      <c r="E4018" t="s">
        <v>105</v>
      </c>
      <c r="F4018" t="s">
        <v>27</v>
      </c>
      <c r="G4018">
        <v>171.46</v>
      </c>
      <c r="H4018">
        <v>4</v>
      </c>
      <c r="I4018">
        <v>1</v>
      </c>
      <c r="J4018" t="s">
        <v>35</v>
      </c>
      <c r="K4018" t="s">
        <v>20</v>
      </c>
      <c r="L4018" t="s">
        <v>21</v>
      </c>
      <c r="M4018" t="s">
        <v>36</v>
      </c>
      <c r="N4018" t="s">
        <v>41</v>
      </c>
    </row>
    <row r="4019" spans="1:14" x14ac:dyDescent="0.3">
      <c r="A4019">
        <v>4018</v>
      </c>
      <c r="B4019" t="s">
        <v>37</v>
      </c>
      <c r="C4019" t="s">
        <v>281</v>
      </c>
      <c r="D4019" t="s">
        <v>456</v>
      </c>
      <c r="E4019" t="s">
        <v>321</v>
      </c>
      <c r="F4019" t="s">
        <v>18</v>
      </c>
      <c r="G4019">
        <v>175.43</v>
      </c>
      <c r="H4019">
        <v>3</v>
      </c>
      <c r="I4019">
        <v>0</v>
      </c>
      <c r="J4019" t="s">
        <v>28</v>
      </c>
      <c r="K4019" t="s">
        <v>20</v>
      </c>
      <c r="L4019" t="s">
        <v>60</v>
      </c>
      <c r="M4019" t="s">
        <v>22</v>
      </c>
      <c r="N4019" t="s">
        <v>23</v>
      </c>
    </row>
    <row r="4020" spans="1:14" x14ac:dyDescent="0.3">
      <c r="A4020">
        <v>4019</v>
      </c>
      <c r="B4020" t="s">
        <v>50</v>
      </c>
      <c r="C4020" t="s">
        <v>377</v>
      </c>
      <c r="D4020" t="s">
        <v>363</v>
      </c>
      <c r="E4020" t="s">
        <v>390</v>
      </c>
      <c r="F4020" t="s">
        <v>18</v>
      </c>
      <c r="G4020">
        <v>204.27</v>
      </c>
      <c r="H4020">
        <v>2</v>
      </c>
      <c r="I4020">
        <v>0</v>
      </c>
      <c r="J4020" t="s">
        <v>35</v>
      </c>
      <c r="K4020" t="s">
        <v>44</v>
      </c>
      <c r="L4020" t="s">
        <v>21</v>
      </c>
      <c r="M4020" t="s">
        <v>36</v>
      </c>
      <c r="N4020" t="s">
        <v>41</v>
      </c>
    </row>
    <row r="4021" spans="1:14" x14ac:dyDescent="0.3">
      <c r="A4021">
        <v>4020</v>
      </c>
      <c r="B4021" t="s">
        <v>50</v>
      </c>
      <c r="C4021" t="s">
        <v>149</v>
      </c>
      <c r="D4021" t="s">
        <v>65</v>
      </c>
      <c r="E4021" t="s">
        <v>144</v>
      </c>
      <c r="F4021" t="s">
        <v>27</v>
      </c>
      <c r="G4021">
        <v>191.14</v>
      </c>
      <c r="H4021">
        <v>2</v>
      </c>
      <c r="I4021">
        <v>0</v>
      </c>
      <c r="J4021" t="s">
        <v>19</v>
      </c>
      <c r="K4021" t="s">
        <v>66</v>
      </c>
      <c r="L4021" t="s">
        <v>21</v>
      </c>
      <c r="M4021" t="s">
        <v>22</v>
      </c>
      <c r="N4021" t="s">
        <v>41</v>
      </c>
    </row>
    <row r="4022" spans="1:14" x14ac:dyDescent="0.3">
      <c r="A4022">
        <v>4021</v>
      </c>
      <c r="B4022" t="s">
        <v>31</v>
      </c>
      <c r="C4022" t="s">
        <v>146</v>
      </c>
      <c r="D4022" t="s">
        <v>240</v>
      </c>
      <c r="E4022" t="s">
        <v>143</v>
      </c>
      <c r="F4022" t="s">
        <v>49</v>
      </c>
      <c r="G4022">
        <v>79.69</v>
      </c>
      <c r="H4022">
        <v>2</v>
      </c>
      <c r="I4022">
        <v>1</v>
      </c>
      <c r="J4022" t="s">
        <v>28</v>
      </c>
      <c r="K4022" t="s">
        <v>99</v>
      </c>
      <c r="L4022" t="s">
        <v>56</v>
      </c>
      <c r="M4022" t="s">
        <v>22</v>
      </c>
      <c r="N4022" t="s">
        <v>41</v>
      </c>
    </row>
    <row r="4023" spans="1:14" x14ac:dyDescent="0.3">
      <c r="A4023">
        <v>4022</v>
      </c>
      <c r="B4023" t="s">
        <v>37</v>
      </c>
      <c r="C4023" t="s">
        <v>47</v>
      </c>
      <c r="D4023" t="s">
        <v>461</v>
      </c>
      <c r="E4023" t="s">
        <v>446</v>
      </c>
      <c r="F4023" t="s">
        <v>54</v>
      </c>
      <c r="G4023">
        <v>448.6</v>
      </c>
      <c r="H4023">
        <v>2</v>
      </c>
      <c r="I4023">
        <v>1</v>
      </c>
      <c r="J4023" t="s">
        <v>28</v>
      </c>
      <c r="K4023" t="s">
        <v>20</v>
      </c>
      <c r="L4023" t="s">
        <v>56</v>
      </c>
      <c r="M4023" t="s">
        <v>36</v>
      </c>
      <c r="N4023" t="s">
        <v>23</v>
      </c>
    </row>
    <row r="4024" spans="1:14" x14ac:dyDescent="0.3">
      <c r="A4024">
        <v>4023</v>
      </c>
      <c r="B4024" t="s">
        <v>14</v>
      </c>
      <c r="C4024" t="s">
        <v>17</v>
      </c>
      <c r="D4024" t="s">
        <v>91</v>
      </c>
      <c r="E4024" t="s">
        <v>196</v>
      </c>
      <c r="F4024" t="s">
        <v>49</v>
      </c>
      <c r="G4024">
        <v>80.290000000000006</v>
      </c>
      <c r="H4024">
        <v>1</v>
      </c>
      <c r="I4024">
        <v>0</v>
      </c>
      <c r="J4024" t="s">
        <v>35</v>
      </c>
      <c r="K4024" t="s">
        <v>29</v>
      </c>
      <c r="L4024" t="s">
        <v>21</v>
      </c>
      <c r="M4024" t="s">
        <v>22</v>
      </c>
      <c r="N4024" t="s">
        <v>41</v>
      </c>
    </row>
    <row r="4025" spans="1:14" x14ac:dyDescent="0.3">
      <c r="A4025">
        <v>4024</v>
      </c>
      <c r="B4025" t="s">
        <v>50</v>
      </c>
      <c r="C4025" t="s">
        <v>86</v>
      </c>
      <c r="D4025" t="s">
        <v>278</v>
      </c>
      <c r="E4025" t="s">
        <v>257</v>
      </c>
      <c r="F4025" t="s">
        <v>49</v>
      </c>
      <c r="G4025">
        <v>105.08</v>
      </c>
      <c r="H4025">
        <v>2</v>
      </c>
      <c r="I4025">
        <v>0</v>
      </c>
      <c r="J4025" t="s">
        <v>19</v>
      </c>
      <c r="K4025" t="s">
        <v>20</v>
      </c>
      <c r="L4025" t="s">
        <v>56</v>
      </c>
      <c r="M4025" t="s">
        <v>36</v>
      </c>
      <c r="N4025" t="s">
        <v>41</v>
      </c>
    </row>
    <row r="4026" spans="1:14" x14ac:dyDescent="0.3">
      <c r="A4026">
        <v>4025</v>
      </c>
      <c r="B4026" t="s">
        <v>50</v>
      </c>
      <c r="C4026" t="s">
        <v>38</v>
      </c>
      <c r="D4026" t="s">
        <v>356</v>
      </c>
      <c r="E4026" t="s">
        <v>177</v>
      </c>
      <c r="F4026" t="s">
        <v>54</v>
      </c>
      <c r="G4026">
        <v>414.71</v>
      </c>
      <c r="H4026">
        <v>3</v>
      </c>
      <c r="I4026">
        <v>1</v>
      </c>
      <c r="J4026" t="s">
        <v>35</v>
      </c>
      <c r="K4026" t="s">
        <v>44</v>
      </c>
      <c r="L4026" t="s">
        <v>60</v>
      </c>
      <c r="M4026" t="s">
        <v>22</v>
      </c>
      <c r="N4026" t="s">
        <v>23</v>
      </c>
    </row>
    <row r="4027" spans="1:14" x14ac:dyDescent="0.3">
      <c r="A4027">
        <v>4026</v>
      </c>
      <c r="B4027" t="s">
        <v>14</v>
      </c>
      <c r="C4027" t="s">
        <v>39</v>
      </c>
      <c r="D4027" t="s">
        <v>357</v>
      </c>
      <c r="E4027" t="s">
        <v>182</v>
      </c>
      <c r="F4027" t="s">
        <v>18</v>
      </c>
      <c r="G4027">
        <v>247.92</v>
      </c>
      <c r="H4027">
        <v>4</v>
      </c>
      <c r="I4027">
        <v>3</v>
      </c>
      <c r="J4027" t="s">
        <v>35</v>
      </c>
      <c r="K4027" t="s">
        <v>66</v>
      </c>
      <c r="L4027" t="s">
        <v>60</v>
      </c>
      <c r="M4027" t="s">
        <v>36</v>
      </c>
      <c r="N4027" t="s">
        <v>95</v>
      </c>
    </row>
    <row r="4028" spans="1:14" x14ac:dyDescent="0.3">
      <c r="A4028">
        <v>4027</v>
      </c>
      <c r="B4028" t="s">
        <v>14</v>
      </c>
      <c r="C4028" t="s">
        <v>117</v>
      </c>
      <c r="D4028" t="s">
        <v>77</v>
      </c>
      <c r="E4028" t="s">
        <v>346</v>
      </c>
      <c r="F4028" t="s">
        <v>27</v>
      </c>
      <c r="G4028">
        <v>142.07</v>
      </c>
      <c r="H4028">
        <v>1</v>
      </c>
      <c r="I4028">
        <v>0</v>
      </c>
      <c r="J4028" t="s">
        <v>28</v>
      </c>
      <c r="K4028" t="s">
        <v>66</v>
      </c>
      <c r="L4028" t="s">
        <v>21</v>
      </c>
      <c r="M4028" t="s">
        <v>22</v>
      </c>
      <c r="N4028" t="s">
        <v>23</v>
      </c>
    </row>
    <row r="4029" spans="1:14" x14ac:dyDescent="0.3">
      <c r="A4029">
        <v>4028</v>
      </c>
      <c r="B4029" t="s">
        <v>50</v>
      </c>
      <c r="C4029" t="s">
        <v>38</v>
      </c>
      <c r="D4029" t="s">
        <v>180</v>
      </c>
      <c r="E4029" t="s">
        <v>182</v>
      </c>
      <c r="F4029" t="s">
        <v>54</v>
      </c>
      <c r="G4029">
        <v>566.16999999999996</v>
      </c>
      <c r="H4029">
        <v>2</v>
      </c>
      <c r="I4029">
        <v>0</v>
      </c>
      <c r="J4029" t="s">
        <v>55</v>
      </c>
      <c r="K4029" t="s">
        <v>44</v>
      </c>
      <c r="L4029" t="s">
        <v>56</v>
      </c>
      <c r="M4029" t="s">
        <v>36</v>
      </c>
      <c r="N4029" t="s">
        <v>41</v>
      </c>
    </row>
    <row r="4030" spans="1:14" x14ac:dyDescent="0.3">
      <c r="A4030">
        <v>4029</v>
      </c>
      <c r="B4030" t="s">
        <v>50</v>
      </c>
      <c r="C4030" t="s">
        <v>140</v>
      </c>
      <c r="D4030" t="s">
        <v>428</v>
      </c>
      <c r="E4030" t="s">
        <v>139</v>
      </c>
      <c r="F4030" t="s">
        <v>18</v>
      </c>
      <c r="G4030">
        <v>295.16000000000003</v>
      </c>
      <c r="H4030">
        <v>4</v>
      </c>
      <c r="I4030">
        <v>2</v>
      </c>
      <c r="J4030" t="s">
        <v>94</v>
      </c>
      <c r="K4030" t="s">
        <v>29</v>
      </c>
      <c r="L4030" t="s">
        <v>21</v>
      </c>
      <c r="M4030" t="s">
        <v>36</v>
      </c>
      <c r="N4030" t="s">
        <v>41</v>
      </c>
    </row>
    <row r="4031" spans="1:14" x14ac:dyDescent="0.3">
      <c r="A4031">
        <v>4030</v>
      </c>
      <c r="B4031" t="s">
        <v>50</v>
      </c>
      <c r="C4031" t="s">
        <v>300</v>
      </c>
      <c r="D4031" t="s">
        <v>143</v>
      </c>
      <c r="E4031" t="s">
        <v>407</v>
      </c>
      <c r="F4031" t="s">
        <v>49</v>
      </c>
      <c r="G4031">
        <v>136.15</v>
      </c>
      <c r="H4031">
        <v>4</v>
      </c>
      <c r="I4031">
        <v>1</v>
      </c>
      <c r="J4031" t="s">
        <v>19</v>
      </c>
      <c r="K4031" t="s">
        <v>29</v>
      </c>
      <c r="L4031" t="s">
        <v>21</v>
      </c>
      <c r="M4031" t="s">
        <v>22</v>
      </c>
      <c r="N4031" t="s">
        <v>41</v>
      </c>
    </row>
    <row r="4032" spans="1:14" x14ac:dyDescent="0.3">
      <c r="A4032">
        <v>4031</v>
      </c>
      <c r="B4032" t="s">
        <v>14</v>
      </c>
      <c r="C4032" t="s">
        <v>138</v>
      </c>
      <c r="D4032" t="s">
        <v>42</v>
      </c>
      <c r="E4032" t="s">
        <v>380</v>
      </c>
      <c r="F4032" t="s">
        <v>18</v>
      </c>
      <c r="G4032">
        <v>250.81</v>
      </c>
      <c r="H4032">
        <v>2</v>
      </c>
      <c r="I4032">
        <v>2</v>
      </c>
      <c r="J4032" t="s">
        <v>94</v>
      </c>
      <c r="K4032" t="s">
        <v>20</v>
      </c>
      <c r="L4032" t="s">
        <v>60</v>
      </c>
      <c r="M4032" t="s">
        <v>22</v>
      </c>
      <c r="N4032" t="s">
        <v>41</v>
      </c>
    </row>
    <row r="4033" spans="1:14" x14ac:dyDescent="0.3">
      <c r="A4033">
        <v>4032</v>
      </c>
      <c r="B4033" t="s">
        <v>50</v>
      </c>
      <c r="C4033" t="s">
        <v>335</v>
      </c>
      <c r="D4033" t="s">
        <v>232</v>
      </c>
      <c r="E4033" t="s">
        <v>423</v>
      </c>
      <c r="F4033" t="s">
        <v>18</v>
      </c>
      <c r="G4033">
        <v>216.3</v>
      </c>
      <c r="H4033">
        <v>4</v>
      </c>
      <c r="I4033">
        <v>0</v>
      </c>
      <c r="J4033" t="s">
        <v>35</v>
      </c>
      <c r="K4033" t="s">
        <v>20</v>
      </c>
      <c r="L4033" t="s">
        <v>56</v>
      </c>
      <c r="M4033" t="s">
        <v>22</v>
      </c>
      <c r="N4033" t="s">
        <v>41</v>
      </c>
    </row>
    <row r="4034" spans="1:14" x14ac:dyDescent="0.3">
      <c r="A4034">
        <v>4033</v>
      </c>
      <c r="B4034" t="s">
        <v>37</v>
      </c>
      <c r="C4034" t="s">
        <v>135</v>
      </c>
      <c r="D4034" t="s">
        <v>445</v>
      </c>
      <c r="E4034" t="s">
        <v>363</v>
      </c>
      <c r="F4034" t="s">
        <v>49</v>
      </c>
      <c r="G4034">
        <v>126.38</v>
      </c>
      <c r="H4034">
        <v>4</v>
      </c>
      <c r="I4034">
        <v>0</v>
      </c>
      <c r="J4034" t="s">
        <v>35</v>
      </c>
      <c r="K4034" t="s">
        <v>20</v>
      </c>
      <c r="L4034" t="s">
        <v>21</v>
      </c>
      <c r="M4034" t="s">
        <v>36</v>
      </c>
      <c r="N4034" t="s">
        <v>41</v>
      </c>
    </row>
    <row r="4035" spans="1:14" x14ac:dyDescent="0.3">
      <c r="A4035">
        <v>4034</v>
      </c>
      <c r="B4035" t="s">
        <v>14</v>
      </c>
      <c r="C4035" t="s">
        <v>313</v>
      </c>
      <c r="D4035" t="s">
        <v>97</v>
      </c>
      <c r="E4035" t="s">
        <v>316</v>
      </c>
      <c r="F4035" t="s">
        <v>18</v>
      </c>
      <c r="G4035">
        <v>158.66999999999999</v>
      </c>
      <c r="H4035">
        <v>1</v>
      </c>
      <c r="I4035">
        <v>1</v>
      </c>
      <c r="J4035" t="s">
        <v>35</v>
      </c>
      <c r="K4035" t="s">
        <v>29</v>
      </c>
      <c r="L4035" t="s">
        <v>56</v>
      </c>
      <c r="M4035" t="s">
        <v>36</v>
      </c>
      <c r="N4035" t="s">
        <v>23</v>
      </c>
    </row>
    <row r="4036" spans="1:14" x14ac:dyDescent="0.3">
      <c r="A4036">
        <v>4035</v>
      </c>
      <c r="B4036" t="s">
        <v>31</v>
      </c>
      <c r="C4036" t="s">
        <v>144</v>
      </c>
      <c r="D4036" t="s">
        <v>158</v>
      </c>
      <c r="E4036" t="s">
        <v>26</v>
      </c>
      <c r="F4036" t="s">
        <v>49</v>
      </c>
      <c r="G4036">
        <v>72.599999999999994</v>
      </c>
      <c r="H4036">
        <v>2</v>
      </c>
      <c r="I4036">
        <v>0</v>
      </c>
      <c r="J4036" t="s">
        <v>28</v>
      </c>
      <c r="K4036" t="s">
        <v>20</v>
      </c>
      <c r="L4036" t="s">
        <v>21</v>
      </c>
      <c r="M4036" t="s">
        <v>36</v>
      </c>
      <c r="N4036" t="s">
        <v>41</v>
      </c>
    </row>
    <row r="4037" spans="1:14" x14ac:dyDescent="0.3">
      <c r="A4037">
        <v>4036</v>
      </c>
      <c r="B4037" t="s">
        <v>37</v>
      </c>
      <c r="C4037" t="s">
        <v>39</v>
      </c>
      <c r="D4037" t="s">
        <v>367</v>
      </c>
      <c r="E4037" t="s">
        <v>383</v>
      </c>
      <c r="F4037" t="s">
        <v>49</v>
      </c>
      <c r="G4037">
        <v>121.43</v>
      </c>
      <c r="H4037">
        <v>3</v>
      </c>
      <c r="I4037">
        <v>2</v>
      </c>
      <c r="J4037" t="s">
        <v>28</v>
      </c>
      <c r="K4037" t="s">
        <v>20</v>
      </c>
      <c r="L4037" t="s">
        <v>21</v>
      </c>
      <c r="M4037" t="s">
        <v>36</v>
      </c>
      <c r="N4037" t="s">
        <v>41</v>
      </c>
    </row>
    <row r="4038" spans="1:14" x14ac:dyDescent="0.3">
      <c r="A4038">
        <v>4037</v>
      </c>
      <c r="B4038" t="s">
        <v>50</v>
      </c>
      <c r="C4038" t="s">
        <v>450</v>
      </c>
      <c r="D4038" t="s">
        <v>317</v>
      </c>
      <c r="E4038" t="s">
        <v>220</v>
      </c>
      <c r="F4038" t="s">
        <v>18</v>
      </c>
      <c r="G4038">
        <v>301.45999999999998</v>
      </c>
      <c r="H4038">
        <v>1</v>
      </c>
      <c r="I4038">
        <v>0</v>
      </c>
      <c r="J4038" t="s">
        <v>94</v>
      </c>
      <c r="K4038" t="s">
        <v>99</v>
      </c>
      <c r="L4038" t="s">
        <v>21</v>
      </c>
      <c r="M4038" t="s">
        <v>36</v>
      </c>
      <c r="N4038" t="s">
        <v>95</v>
      </c>
    </row>
    <row r="4039" spans="1:14" x14ac:dyDescent="0.3">
      <c r="A4039">
        <v>4038</v>
      </c>
      <c r="B4039" t="s">
        <v>37</v>
      </c>
      <c r="C4039" t="s">
        <v>357</v>
      </c>
      <c r="D4039" t="s">
        <v>381</v>
      </c>
      <c r="E4039" t="s">
        <v>181</v>
      </c>
      <c r="F4039" t="s">
        <v>18</v>
      </c>
      <c r="G4039">
        <v>296.68</v>
      </c>
      <c r="H4039">
        <v>3</v>
      </c>
      <c r="I4039">
        <v>2</v>
      </c>
      <c r="J4039" t="s">
        <v>19</v>
      </c>
      <c r="K4039" t="s">
        <v>44</v>
      </c>
      <c r="L4039" t="s">
        <v>56</v>
      </c>
      <c r="M4039" t="s">
        <v>36</v>
      </c>
      <c r="N4039" t="s">
        <v>41</v>
      </c>
    </row>
    <row r="4040" spans="1:14" x14ac:dyDescent="0.3">
      <c r="A4040">
        <v>4039</v>
      </c>
      <c r="B4040" t="s">
        <v>14</v>
      </c>
      <c r="C4040" t="s">
        <v>239</v>
      </c>
      <c r="D4040" t="s">
        <v>317</v>
      </c>
      <c r="E4040" t="s">
        <v>396</v>
      </c>
      <c r="F4040" t="s">
        <v>49</v>
      </c>
      <c r="G4040">
        <v>91.04</v>
      </c>
      <c r="H4040">
        <v>2</v>
      </c>
      <c r="I4040">
        <v>0</v>
      </c>
      <c r="J4040" t="s">
        <v>28</v>
      </c>
      <c r="K4040" t="s">
        <v>20</v>
      </c>
      <c r="L4040" t="s">
        <v>60</v>
      </c>
      <c r="M4040" t="s">
        <v>22</v>
      </c>
      <c r="N4040" t="s">
        <v>45</v>
      </c>
    </row>
    <row r="4041" spans="1:14" x14ac:dyDescent="0.3">
      <c r="A4041">
        <v>4040</v>
      </c>
      <c r="B4041" t="s">
        <v>14</v>
      </c>
      <c r="C4041" t="s">
        <v>174</v>
      </c>
      <c r="D4041" t="s">
        <v>391</v>
      </c>
      <c r="E4041" t="s">
        <v>390</v>
      </c>
      <c r="F4041" t="s">
        <v>18</v>
      </c>
      <c r="G4041">
        <v>244.91</v>
      </c>
      <c r="H4041">
        <v>1</v>
      </c>
      <c r="I4041">
        <v>2</v>
      </c>
      <c r="J4041" t="s">
        <v>19</v>
      </c>
      <c r="K4041" t="s">
        <v>20</v>
      </c>
      <c r="L4041" t="s">
        <v>56</v>
      </c>
      <c r="M4041" t="s">
        <v>36</v>
      </c>
      <c r="N4041" t="s">
        <v>41</v>
      </c>
    </row>
    <row r="4042" spans="1:14" x14ac:dyDescent="0.3">
      <c r="A4042">
        <v>4041</v>
      </c>
      <c r="B4042" t="s">
        <v>37</v>
      </c>
      <c r="C4042" t="s">
        <v>86</v>
      </c>
      <c r="D4042" t="s">
        <v>144</v>
      </c>
      <c r="E4042" t="s">
        <v>241</v>
      </c>
      <c r="F4042" t="s">
        <v>54</v>
      </c>
      <c r="G4042">
        <v>543.13</v>
      </c>
      <c r="H4042">
        <v>1</v>
      </c>
      <c r="I4042">
        <v>0</v>
      </c>
      <c r="J4042" t="s">
        <v>94</v>
      </c>
      <c r="K4042" t="s">
        <v>66</v>
      </c>
      <c r="L4042" t="s">
        <v>21</v>
      </c>
      <c r="M4042" t="s">
        <v>36</v>
      </c>
      <c r="N4042" t="s">
        <v>41</v>
      </c>
    </row>
    <row r="4043" spans="1:14" x14ac:dyDescent="0.3">
      <c r="A4043">
        <v>4042</v>
      </c>
      <c r="B4043" t="s">
        <v>31</v>
      </c>
      <c r="C4043" t="s">
        <v>280</v>
      </c>
      <c r="D4043" t="s">
        <v>246</v>
      </c>
      <c r="E4043" t="s">
        <v>292</v>
      </c>
      <c r="F4043" t="s">
        <v>54</v>
      </c>
      <c r="G4043">
        <v>263.36</v>
      </c>
      <c r="H4043">
        <v>1</v>
      </c>
      <c r="I4043">
        <v>3</v>
      </c>
      <c r="J4043" t="s">
        <v>28</v>
      </c>
      <c r="K4043" t="s">
        <v>66</v>
      </c>
      <c r="L4043" t="s">
        <v>60</v>
      </c>
      <c r="M4043" t="s">
        <v>36</v>
      </c>
      <c r="N4043" t="s">
        <v>30</v>
      </c>
    </row>
    <row r="4044" spans="1:14" x14ac:dyDescent="0.3">
      <c r="A4044">
        <v>4043</v>
      </c>
      <c r="B4044" t="s">
        <v>14</v>
      </c>
      <c r="C4044" t="s">
        <v>180</v>
      </c>
      <c r="D4044" t="s">
        <v>357</v>
      </c>
      <c r="E4044" t="s">
        <v>183</v>
      </c>
      <c r="F4044" t="s">
        <v>49</v>
      </c>
      <c r="G4044">
        <v>122.85</v>
      </c>
      <c r="H4044">
        <v>3</v>
      </c>
      <c r="I4044">
        <v>2</v>
      </c>
      <c r="J4044" t="s">
        <v>28</v>
      </c>
      <c r="K4044" t="s">
        <v>20</v>
      </c>
      <c r="L4044" t="s">
        <v>21</v>
      </c>
      <c r="M4044" t="s">
        <v>36</v>
      </c>
      <c r="N4044" t="s">
        <v>41</v>
      </c>
    </row>
    <row r="4045" spans="1:14" x14ac:dyDescent="0.3">
      <c r="A4045">
        <v>4044</v>
      </c>
      <c r="B4045" t="s">
        <v>14</v>
      </c>
      <c r="C4045" t="s">
        <v>86</v>
      </c>
      <c r="D4045" t="s">
        <v>126</v>
      </c>
      <c r="E4045" t="s">
        <v>312</v>
      </c>
      <c r="F4045" t="s">
        <v>49</v>
      </c>
      <c r="G4045">
        <v>77.84</v>
      </c>
      <c r="H4045">
        <v>3</v>
      </c>
      <c r="I4045">
        <v>0</v>
      </c>
      <c r="J4045" t="s">
        <v>19</v>
      </c>
      <c r="K4045" t="s">
        <v>20</v>
      </c>
      <c r="L4045" t="s">
        <v>21</v>
      </c>
      <c r="M4045" t="s">
        <v>36</v>
      </c>
      <c r="N4045" t="s">
        <v>95</v>
      </c>
    </row>
    <row r="4046" spans="1:14" x14ac:dyDescent="0.3">
      <c r="A4046">
        <v>4045</v>
      </c>
      <c r="B4046" t="s">
        <v>37</v>
      </c>
      <c r="C4046" t="s">
        <v>216</v>
      </c>
      <c r="D4046" t="s">
        <v>349</v>
      </c>
      <c r="E4046" t="s">
        <v>73</v>
      </c>
      <c r="F4046" t="s">
        <v>18</v>
      </c>
      <c r="G4046">
        <v>305.31</v>
      </c>
      <c r="H4046">
        <v>2</v>
      </c>
      <c r="I4046">
        <v>3</v>
      </c>
      <c r="J4046" t="s">
        <v>35</v>
      </c>
      <c r="K4046" t="s">
        <v>20</v>
      </c>
      <c r="L4046" t="s">
        <v>56</v>
      </c>
      <c r="M4046" t="s">
        <v>22</v>
      </c>
      <c r="N4046" t="s">
        <v>41</v>
      </c>
    </row>
    <row r="4047" spans="1:14" x14ac:dyDescent="0.3">
      <c r="A4047">
        <v>4046</v>
      </c>
      <c r="B4047" t="s">
        <v>37</v>
      </c>
      <c r="C4047" t="s">
        <v>354</v>
      </c>
      <c r="D4047" t="s">
        <v>215</v>
      </c>
      <c r="E4047" t="s">
        <v>153</v>
      </c>
      <c r="F4047" t="s">
        <v>49</v>
      </c>
      <c r="G4047">
        <v>123.57</v>
      </c>
      <c r="H4047">
        <v>2</v>
      </c>
      <c r="I4047">
        <v>1</v>
      </c>
      <c r="J4047" t="s">
        <v>55</v>
      </c>
      <c r="K4047" t="s">
        <v>66</v>
      </c>
      <c r="L4047" t="s">
        <v>56</v>
      </c>
      <c r="M4047" t="s">
        <v>36</v>
      </c>
      <c r="N4047" t="s">
        <v>41</v>
      </c>
    </row>
    <row r="4048" spans="1:14" x14ac:dyDescent="0.3">
      <c r="A4048">
        <v>4047</v>
      </c>
      <c r="B4048" t="s">
        <v>50</v>
      </c>
      <c r="C4048" t="s">
        <v>213</v>
      </c>
      <c r="D4048" t="s">
        <v>348</v>
      </c>
      <c r="E4048" t="s">
        <v>434</v>
      </c>
      <c r="F4048" t="s">
        <v>49</v>
      </c>
      <c r="G4048">
        <v>96.04</v>
      </c>
      <c r="H4048">
        <v>2</v>
      </c>
      <c r="I4048">
        <v>0</v>
      </c>
      <c r="J4048" t="s">
        <v>55</v>
      </c>
      <c r="K4048" t="s">
        <v>99</v>
      </c>
      <c r="L4048" t="s">
        <v>21</v>
      </c>
      <c r="M4048" t="s">
        <v>36</v>
      </c>
      <c r="N4048" t="s">
        <v>41</v>
      </c>
    </row>
    <row r="4049" spans="1:14" x14ac:dyDescent="0.3">
      <c r="A4049">
        <v>4048</v>
      </c>
      <c r="B4049" t="s">
        <v>50</v>
      </c>
      <c r="C4049" t="s">
        <v>435</v>
      </c>
      <c r="D4049" t="s">
        <v>184</v>
      </c>
      <c r="E4049" t="s">
        <v>281</v>
      </c>
      <c r="F4049" t="s">
        <v>27</v>
      </c>
      <c r="G4049">
        <v>232.38</v>
      </c>
      <c r="H4049">
        <v>3</v>
      </c>
      <c r="I4049">
        <v>0</v>
      </c>
      <c r="J4049" t="s">
        <v>28</v>
      </c>
      <c r="K4049" t="s">
        <v>66</v>
      </c>
      <c r="L4049" t="s">
        <v>21</v>
      </c>
      <c r="M4049" t="s">
        <v>36</v>
      </c>
      <c r="N4049" t="s">
        <v>41</v>
      </c>
    </row>
    <row r="4050" spans="1:14" x14ac:dyDescent="0.3">
      <c r="A4050">
        <v>4049</v>
      </c>
      <c r="B4050" t="s">
        <v>50</v>
      </c>
      <c r="C4050" t="s">
        <v>100</v>
      </c>
      <c r="D4050" t="s">
        <v>325</v>
      </c>
      <c r="E4050" t="s">
        <v>244</v>
      </c>
      <c r="F4050" t="s">
        <v>54</v>
      </c>
      <c r="G4050">
        <v>498.88</v>
      </c>
      <c r="H4050">
        <v>3</v>
      </c>
      <c r="I4050">
        <v>0</v>
      </c>
      <c r="J4050" t="s">
        <v>28</v>
      </c>
      <c r="K4050" t="s">
        <v>44</v>
      </c>
      <c r="L4050" t="s">
        <v>60</v>
      </c>
      <c r="M4050" t="s">
        <v>36</v>
      </c>
      <c r="N4050" t="s">
        <v>41</v>
      </c>
    </row>
    <row r="4051" spans="1:14" x14ac:dyDescent="0.3">
      <c r="A4051">
        <v>4050</v>
      </c>
      <c r="B4051" t="s">
        <v>31</v>
      </c>
      <c r="C4051" t="s">
        <v>42</v>
      </c>
      <c r="D4051" t="s">
        <v>154</v>
      </c>
      <c r="E4051" t="s">
        <v>103</v>
      </c>
      <c r="F4051" t="s">
        <v>49</v>
      </c>
      <c r="G4051">
        <v>86.27</v>
      </c>
      <c r="H4051">
        <v>1</v>
      </c>
      <c r="I4051">
        <v>0</v>
      </c>
      <c r="J4051" t="s">
        <v>28</v>
      </c>
      <c r="K4051" t="s">
        <v>20</v>
      </c>
      <c r="L4051" t="s">
        <v>21</v>
      </c>
      <c r="M4051" t="s">
        <v>22</v>
      </c>
      <c r="N4051" t="s">
        <v>23</v>
      </c>
    </row>
    <row r="4052" spans="1:14" x14ac:dyDescent="0.3">
      <c r="A4052">
        <v>4051</v>
      </c>
      <c r="B4052" t="s">
        <v>31</v>
      </c>
      <c r="C4052" t="s">
        <v>146</v>
      </c>
      <c r="D4052" t="s">
        <v>127</v>
      </c>
      <c r="E4052" t="s">
        <v>159</v>
      </c>
      <c r="F4052" t="s">
        <v>18</v>
      </c>
      <c r="G4052">
        <v>148.32</v>
      </c>
      <c r="H4052">
        <v>4</v>
      </c>
      <c r="I4052">
        <v>2</v>
      </c>
      <c r="J4052" t="s">
        <v>28</v>
      </c>
      <c r="K4052" t="s">
        <v>20</v>
      </c>
      <c r="L4052" t="s">
        <v>56</v>
      </c>
      <c r="M4052" t="s">
        <v>36</v>
      </c>
      <c r="N4052" t="s">
        <v>23</v>
      </c>
    </row>
    <row r="4053" spans="1:14" x14ac:dyDescent="0.3">
      <c r="A4053">
        <v>4052</v>
      </c>
      <c r="B4053" t="s">
        <v>50</v>
      </c>
      <c r="C4053" t="s">
        <v>317</v>
      </c>
      <c r="D4053" t="s">
        <v>357</v>
      </c>
      <c r="E4053" t="s">
        <v>368</v>
      </c>
      <c r="F4053" t="s">
        <v>27</v>
      </c>
      <c r="G4053">
        <v>204.94</v>
      </c>
      <c r="H4053">
        <v>2</v>
      </c>
      <c r="I4053">
        <v>0</v>
      </c>
      <c r="J4053" t="s">
        <v>55</v>
      </c>
      <c r="K4053" t="s">
        <v>20</v>
      </c>
      <c r="L4053" t="s">
        <v>21</v>
      </c>
      <c r="M4053" t="s">
        <v>36</v>
      </c>
      <c r="N4053" t="s">
        <v>41</v>
      </c>
    </row>
    <row r="4054" spans="1:14" x14ac:dyDescent="0.3">
      <c r="A4054">
        <v>4053</v>
      </c>
      <c r="B4054" t="s">
        <v>14</v>
      </c>
      <c r="C4054" t="s">
        <v>355</v>
      </c>
      <c r="D4054" t="s">
        <v>358</v>
      </c>
      <c r="E4054" t="s">
        <v>212</v>
      </c>
      <c r="F4054" t="s">
        <v>18</v>
      </c>
      <c r="G4054">
        <v>178.1</v>
      </c>
      <c r="H4054">
        <v>1</v>
      </c>
      <c r="I4054">
        <v>1</v>
      </c>
      <c r="J4054" t="s">
        <v>19</v>
      </c>
      <c r="K4054" t="s">
        <v>66</v>
      </c>
      <c r="L4054" t="s">
        <v>21</v>
      </c>
      <c r="M4054" t="s">
        <v>36</v>
      </c>
      <c r="N4054" t="s">
        <v>41</v>
      </c>
    </row>
    <row r="4055" spans="1:14" x14ac:dyDescent="0.3">
      <c r="A4055">
        <v>4054</v>
      </c>
      <c r="B4055" t="s">
        <v>31</v>
      </c>
      <c r="C4055" t="s">
        <v>217</v>
      </c>
      <c r="D4055" t="s">
        <v>378</v>
      </c>
      <c r="E4055" t="s">
        <v>203</v>
      </c>
      <c r="F4055" t="s">
        <v>27</v>
      </c>
      <c r="G4055">
        <v>92.94</v>
      </c>
      <c r="H4055">
        <v>2</v>
      </c>
      <c r="I4055">
        <v>0</v>
      </c>
      <c r="J4055" t="s">
        <v>35</v>
      </c>
      <c r="K4055" t="s">
        <v>66</v>
      </c>
      <c r="L4055" t="s">
        <v>60</v>
      </c>
      <c r="M4055" t="s">
        <v>36</v>
      </c>
      <c r="N4055" t="s">
        <v>41</v>
      </c>
    </row>
    <row r="4056" spans="1:14" x14ac:dyDescent="0.3">
      <c r="A4056">
        <v>4055</v>
      </c>
      <c r="B4056" t="s">
        <v>31</v>
      </c>
      <c r="C4056" t="s">
        <v>353</v>
      </c>
      <c r="D4056" t="s">
        <v>171</v>
      </c>
      <c r="E4056" t="s">
        <v>373</v>
      </c>
      <c r="F4056" t="s">
        <v>49</v>
      </c>
      <c r="G4056">
        <v>73.67</v>
      </c>
      <c r="H4056">
        <v>2</v>
      </c>
      <c r="I4056">
        <v>0</v>
      </c>
      <c r="J4056" t="s">
        <v>19</v>
      </c>
      <c r="K4056" t="s">
        <v>99</v>
      </c>
      <c r="L4056" t="s">
        <v>21</v>
      </c>
      <c r="M4056" t="s">
        <v>22</v>
      </c>
      <c r="N4056" t="s">
        <v>23</v>
      </c>
    </row>
    <row r="4057" spans="1:14" x14ac:dyDescent="0.3">
      <c r="A4057">
        <v>4056</v>
      </c>
      <c r="B4057" t="s">
        <v>14</v>
      </c>
      <c r="C4057" t="s">
        <v>451</v>
      </c>
      <c r="D4057" t="s">
        <v>391</v>
      </c>
      <c r="E4057" t="s">
        <v>323</v>
      </c>
      <c r="F4057" t="s">
        <v>54</v>
      </c>
      <c r="G4057">
        <v>469.81</v>
      </c>
      <c r="H4057">
        <v>3</v>
      </c>
      <c r="I4057">
        <v>1</v>
      </c>
      <c r="J4057" t="s">
        <v>94</v>
      </c>
      <c r="K4057" t="s">
        <v>44</v>
      </c>
      <c r="L4057" t="s">
        <v>21</v>
      </c>
      <c r="M4057" t="s">
        <v>36</v>
      </c>
      <c r="N4057" t="s">
        <v>41</v>
      </c>
    </row>
    <row r="4058" spans="1:14" x14ac:dyDescent="0.3">
      <c r="A4058">
        <v>4057</v>
      </c>
      <c r="B4058" t="s">
        <v>50</v>
      </c>
      <c r="C4058" t="s">
        <v>352</v>
      </c>
      <c r="D4058" t="s">
        <v>90</v>
      </c>
      <c r="E4058" t="s">
        <v>224</v>
      </c>
      <c r="F4058" t="s">
        <v>27</v>
      </c>
      <c r="G4058">
        <v>160.88</v>
      </c>
      <c r="H4058">
        <v>3</v>
      </c>
      <c r="I4058">
        <v>1</v>
      </c>
      <c r="J4058" t="s">
        <v>19</v>
      </c>
      <c r="K4058" t="s">
        <v>29</v>
      </c>
      <c r="L4058" t="s">
        <v>56</v>
      </c>
      <c r="M4058" t="s">
        <v>36</v>
      </c>
      <c r="N4058" t="s">
        <v>41</v>
      </c>
    </row>
    <row r="4059" spans="1:14" x14ac:dyDescent="0.3">
      <c r="A4059">
        <v>4058</v>
      </c>
      <c r="B4059" t="s">
        <v>50</v>
      </c>
      <c r="C4059" t="s">
        <v>83</v>
      </c>
      <c r="D4059" t="s">
        <v>247</v>
      </c>
      <c r="E4059" t="s">
        <v>444</v>
      </c>
      <c r="F4059" t="s">
        <v>27</v>
      </c>
      <c r="G4059">
        <v>159.37</v>
      </c>
      <c r="H4059">
        <v>1</v>
      </c>
      <c r="I4059">
        <v>0</v>
      </c>
      <c r="J4059" t="s">
        <v>28</v>
      </c>
      <c r="K4059" t="s">
        <v>44</v>
      </c>
      <c r="L4059" t="s">
        <v>21</v>
      </c>
      <c r="M4059" t="s">
        <v>36</v>
      </c>
      <c r="N4059" t="s">
        <v>41</v>
      </c>
    </row>
    <row r="4060" spans="1:14" x14ac:dyDescent="0.3">
      <c r="A4060">
        <v>4059</v>
      </c>
      <c r="B4060" t="s">
        <v>31</v>
      </c>
      <c r="C4060" t="s">
        <v>203</v>
      </c>
      <c r="D4060" t="s">
        <v>332</v>
      </c>
      <c r="E4060" t="s">
        <v>16</v>
      </c>
      <c r="F4060" t="s">
        <v>49</v>
      </c>
      <c r="G4060">
        <v>90</v>
      </c>
      <c r="H4060">
        <v>2</v>
      </c>
      <c r="I4060">
        <v>0</v>
      </c>
      <c r="J4060" t="s">
        <v>35</v>
      </c>
      <c r="K4060" t="s">
        <v>66</v>
      </c>
      <c r="L4060" t="s">
        <v>56</v>
      </c>
      <c r="M4060" t="s">
        <v>22</v>
      </c>
      <c r="N4060" t="s">
        <v>41</v>
      </c>
    </row>
    <row r="4061" spans="1:14" x14ac:dyDescent="0.3">
      <c r="A4061">
        <v>4060</v>
      </c>
      <c r="B4061" t="s">
        <v>31</v>
      </c>
      <c r="C4061" t="s">
        <v>260</v>
      </c>
      <c r="D4061" t="s">
        <v>113</v>
      </c>
      <c r="E4061" t="s">
        <v>108</v>
      </c>
      <c r="F4061" t="s">
        <v>18</v>
      </c>
      <c r="G4061">
        <v>149.19999999999999</v>
      </c>
      <c r="H4061">
        <v>1</v>
      </c>
      <c r="I4061">
        <v>0</v>
      </c>
      <c r="J4061" t="s">
        <v>28</v>
      </c>
      <c r="K4061" t="s">
        <v>20</v>
      </c>
      <c r="L4061" t="s">
        <v>21</v>
      </c>
      <c r="M4061" t="s">
        <v>22</v>
      </c>
      <c r="N4061" t="s">
        <v>41</v>
      </c>
    </row>
    <row r="4062" spans="1:14" x14ac:dyDescent="0.3">
      <c r="A4062">
        <v>4061</v>
      </c>
      <c r="B4062" t="s">
        <v>14</v>
      </c>
      <c r="C4062" t="s">
        <v>84</v>
      </c>
      <c r="D4062" t="s">
        <v>247</v>
      </c>
      <c r="E4062" t="s">
        <v>316</v>
      </c>
      <c r="F4062" t="s">
        <v>27</v>
      </c>
      <c r="G4062">
        <v>129.62</v>
      </c>
      <c r="H4062">
        <v>3</v>
      </c>
      <c r="I4062">
        <v>2</v>
      </c>
      <c r="J4062" t="s">
        <v>55</v>
      </c>
      <c r="K4062" t="s">
        <v>99</v>
      </c>
      <c r="L4062" t="s">
        <v>60</v>
      </c>
      <c r="M4062" t="s">
        <v>22</v>
      </c>
      <c r="N4062" t="s">
        <v>41</v>
      </c>
    </row>
    <row r="4063" spans="1:14" x14ac:dyDescent="0.3">
      <c r="A4063">
        <v>4062</v>
      </c>
      <c r="B4063" t="s">
        <v>37</v>
      </c>
      <c r="C4063" t="s">
        <v>191</v>
      </c>
      <c r="D4063" t="s">
        <v>408</v>
      </c>
      <c r="E4063" t="s">
        <v>203</v>
      </c>
      <c r="F4063" t="s">
        <v>27</v>
      </c>
      <c r="G4063">
        <v>216.53</v>
      </c>
      <c r="H4063">
        <v>1</v>
      </c>
      <c r="I4063">
        <v>0</v>
      </c>
      <c r="J4063" t="s">
        <v>35</v>
      </c>
      <c r="K4063" t="s">
        <v>99</v>
      </c>
      <c r="L4063" t="s">
        <v>21</v>
      </c>
      <c r="M4063" t="s">
        <v>22</v>
      </c>
      <c r="N4063" t="s">
        <v>45</v>
      </c>
    </row>
    <row r="4064" spans="1:14" x14ac:dyDescent="0.3">
      <c r="A4064">
        <v>4063</v>
      </c>
      <c r="B4064" t="s">
        <v>31</v>
      </c>
      <c r="C4064" t="s">
        <v>381</v>
      </c>
      <c r="D4064" t="s">
        <v>460</v>
      </c>
      <c r="E4064" t="s">
        <v>134</v>
      </c>
      <c r="F4064" t="s">
        <v>18</v>
      </c>
      <c r="G4064">
        <v>201.64</v>
      </c>
      <c r="H4064">
        <v>2</v>
      </c>
      <c r="I4064">
        <v>3</v>
      </c>
      <c r="J4064" t="s">
        <v>19</v>
      </c>
      <c r="K4064" t="s">
        <v>99</v>
      </c>
      <c r="L4064" t="s">
        <v>21</v>
      </c>
      <c r="M4064" t="s">
        <v>36</v>
      </c>
      <c r="N4064" t="s">
        <v>41</v>
      </c>
    </row>
    <row r="4065" spans="1:14" x14ac:dyDescent="0.3">
      <c r="A4065">
        <v>4064</v>
      </c>
      <c r="B4065" t="s">
        <v>50</v>
      </c>
      <c r="C4065" t="s">
        <v>154</v>
      </c>
      <c r="D4065" t="s">
        <v>311</v>
      </c>
      <c r="E4065" t="s">
        <v>321</v>
      </c>
      <c r="F4065" t="s">
        <v>27</v>
      </c>
      <c r="G4065">
        <v>136.18</v>
      </c>
      <c r="H4065">
        <v>4</v>
      </c>
      <c r="I4065">
        <v>1</v>
      </c>
      <c r="J4065" t="s">
        <v>94</v>
      </c>
      <c r="K4065" t="s">
        <v>66</v>
      </c>
      <c r="L4065" t="s">
        <v>56</v>
      </c>
      <c r="M4065" t="s">
        <v>36</v>
      </c>
      <c r="N4065" t="s">
        <v>41</v>
      </c>
    </row>
    <row r="4066" spans="1:14" x14ac:dyDescent="0.3">
      <c r="A4066">
        <v>4065</v>
      </c>
      <c r="B4066" t="s">
        <v>50</v>
      </c>
      <c r="C4066" t="s">
        <v>380</v>
      </c>
      <c r="D4066" t="s">
        <v>201</v>
      </c>
      <c r="E4066" t="s">
        <v>46</v>
      </c>
      <c r="F4066" t="s">
        <v>49</v>
      </c>
      <c r="G4066">
        <v>145.85</v>
      </c>
      <c r="H4066">
        <v>2</v>
      </c>
      <c r="I4066">
        <v>0</v>
      </c>
      <c r="J4066" t="s">
        <v>19</v>
      </c>
      <c r="K4066" t="s">
        <v>44</v>
      </c>
      <c r="L4066" t="s">
        <v>21</v>
      </c>
      <c r="M4066" t="s">
        <v>36</v>
      </c>
      <c r="N4066" t="s">
        <v>95</v>
      </c>
    </row>
    <row r="4067" spans="1:14" x14ac:dyDescent="0.3">
      <c r="A4067">
        <v>4066</v>
      </c>
      <c r="B4067" t="s">
        <v>50</v>
      </c>
      <c r="C4067" t="s">
        <v>196</v>
      </c>
      <c r="D4067" t="s">
        <v>412</v>
      </c>
      <c r="E4067" t="s">
        <v>34</v>
      </c>
      <c r="F4067" t="s">
        <v>49</v>
      </c>
      <c r="G4067">
        <v>147.62</v>
      </c>
      <c r="H4067">
        <v>2</v>
      </c>
      <c r="I4067">
        <v>2</v>
      </c>
      <c r="J4067" t="s">
        <v>28</v>
      </c>
      <c r="K4067" t="s">
        <v>99</v>
      </c>
      <c r="L4067" t="s">
        <v>21</v>
      </c>
      <c r="M4067" t="s">
        <v>22</v>
      </c>
      <c r="N4067" t="s">
        <v>23</v>
      </c>
    </row>
    <row r="4068" spans="1:14" x14ac:dyDescent="0.3">
      <c r="A4068">
        <v>4067</v>
      </c>
      <c r="B4068" t="s">
        <v>50</v>
      </c>
      <c r="C4068" t="s">
        <v>96</v>
      </c>
      <c r="D4068" t="s">
        <v>252</v>
      </c>
      <c r="E4068" t="s">
        <v>331</v>
      </c>
      <c r="F4068" t="s">
        <v>49</v>
      </c>
      <c r="G4068">
        <v>113.66</v>
      </c>
      <c r="H4068">
        <v>2</v>
      </c>
      <c r="I4068">
        <v>0</v>
      </c>
      <c r="J4068" t="s">
        <v>28</v>
      </c>
      <c r="K4068" t="s">
        <v>66</v>
      </c>
      <c r="L4068" t="s">
        <v>56</v>
      </c>
      <c r="M4068" t="s">
        <v>36</v>
      </c>
      <c r="N4068" t="s">
        <v>41</v>
      </c>
    </row>
    <row r="4069" spans="1:14" x14ac:dyDescent="0.3">
      <c r="A4069">
        <v>4068</v>
      </c>
      <c r="B4069" t="s">
        <v>50</v>
      </c>
      <c r="C4069" t="s">
        <v>59</v>
      </c>
      <c r="D4069" t="s">
        <v>97</v>
      </c>
      <c r="E4069" t="s">
        <v>478</v>
      </c>
      <c r="F4069" t="s">
        <v>49</v>
      </c>
      <c r="G4069">
        <v>107.15</v>
      </c>
      <c r="H4069">
        <v>1</v>
      </c>
      <c r="I4069">
        <v>2</v>
      </c>
      <c r="J4069" t="s">
        <v>28</v>
      </c>
      <c r="K4069" t="s">
        <v>44</v>
      </c>
      <c r="L4069" t="s">
        <v>21</v>
      </c>
      <c r="M4069" t="s">
        <v>36</v>
      </c>
      <c r="N4069" t="s">
        <v>41</v>
      </c>
    </row>
    <row r="4070" spans="1:14" x14ac:dyDescent="0.3">
      <c r="A4070">
        <v>4069</v>
      </c>
      <c r="B4070" t="s">
        <v>37</v>
      </c>
      <c r="C4070" t="s">
        <v>335</v>
      </c>
      <c r="D4070" t="s">
        <v>304</v>
      </c>
      <c r="E4070" t="s">
        <v>97</v>
      </c>
      <c r="F4070" t="s">
        <v>27</v>
      </c>
      <c r="G4070">
        <v>141.38999999999999</v>
      </c>
      <c r="H4070">
        <v>1</v>
      </c>
      <c r="I4070">
        <v>0</v>
      </c>
      <c r="J4070" t="s">
        <v>55</v>
      </c>
      <c r="K4070" t="s">
        <v>44</v>
      </c>
      <c r="L4070" t="s">
        <v>21</v>
      </c>
      <c r="M4070" t="s">
        <v>36</v>
      </c>
      <c r="N4070" t="s">
        <v>41</v>
      </c>
    </row>
    <row r="4071" spans="1:14" x14ac:dyDescent="0.3">
      <c r="A4071">
        <v>4070</v>
      </c>
      <c r="B4071" t="s">
        <v>50</v>
      </c>
      <c r="C4071" t="s">
        <v>38</v>
      </c>
      <c r="D4071" t="s">
        <v>180</v>
      </c>
      <c r="E4071" t="s">
        <v>181</v>
      </c>
      <c r="F4071" t="s">
        <v>18</v>
      </c>
      <c r="G4071">
        <v>280.02</v>
      </c>
      <c r="H4071">
        <v>2</v>
      </c>
      <c r="I4071">
        <v>1</v>
      </c>
      <c r="J4071" t="s">
        <v>19</v>
      </c>
      <c r="K4071" t="s">
        <v>29</v>
      </c>
      <c r="L4071" t="s">
        <v>21</v>
      </c>
      <c r="M4071" t="s">
        <v>36</v>
      </c>
      <c r="N4071" t="s">
        <v>23</v>
      </c>
    </row>
    <row r="4072" spans="1:14" x14ac:dyDescent="0.3">
      <c r="A4072">
        <v>4071</v>
      </c>
      <c r="B4072" t="s">
        <v>14</v>
      </c>
      <c r="C4072" t="s">
        <v>200</v>
      </c>
      <c r="D4072" t="s">
        <v>304</v>
      </c>
      <c r="E4072" t="s">
        <v>167</v>
      </c>
      <c r="F4072" t="s">
        <v>49</v>
      </c>
      <c r="G4072">
        <v>104.9</v>
      </c>
      <c r="H4072">
        <v>4</v>
      </c>
      <c r="I4072">
        <v>2</v>
      </c>
      <c r="J4072" t="s">
        <v>55</v>
      </c>
      <c r="K4072" t="s">
        <v>99</v>
      </c>
      <c r="L4072" t="s">
        <v>21</v>
      </c>
      <c r="M4072" t="s">
        <v>36</v>
      </c>
      <c r="N4072" t="s">
        <v>41</v>
      </c>
    </row>
    <row r="4073" spans="1:14" x14ac:dyDescent="0.3">
      <c r="A4073">
        <v>4072</v>
      </c>
      <c r="B4073" t="s">
        <v>37</v>
      </c>
      <c r="C4073" t="s">
        <v>153</v>
      </c>
      <c r="D4073" t="s">
        <v>422</v>
      </c>
      <c r="E4073" t="s">
        <v>298</v>
      </c>
      <c r="F4073" t="s">
        <v>27</v>
      </c>
      <c r="G4073">
        <v>189.66</v>
      </c>
      <c r="H4073">
        <v>3</v>
      </c>
      <c r="I4073">
        <v>1</v>
      </c>
      <c r="J4073" t="s">
        <v>28</v>
      </c>
      <c r="K4073" t="s">
        <v>99</v>
      </c>
      <c r="L4073" t="s">
        <v>56</v>
      </c>
      <c r="M4073" t="s">
        <v>36</v>
      </c>
      <c r="N4073" t="s">
        <v>23</v>
      </c>
    </row>
    <row r="4074" spans="1:14" x14ac:dyDescent="0.3">
      <c r="A4074">
        <v>4073</v>
      </c>
      <c r="B4074" t="s">
        <v>37</v>
      </c>
      <c r="C4074" t="s">
        <v>181</v>
      </c>
      <c r="D4074" t="s">
        <v>260</v>
      </c>
      <c r="E4074" t="s">
        <v>451</v>
      </c>
      <c r="F4074" t="s">
        <v>18</v>
      </c>
      <c r="G4074">
        <v>240.09</v>
      </c>
      <c r="H4074">
        <v>2</v>
      </c>
      <c r="I4074">
        <v>0</v>
      </c>
      <c r="J4074" t="s">
        <v>28</v>
      </c>
      <c r="K4074" t="s">
        <v>44</v>
      </c>
      <c r="L4074" t="s">
        <v>21</v>
      </c>
      <c r="M4074" t="s">
        <v>36</v>
      </c>
      <c r="N4074" t="s">
        <v>41</v>
      </c>
    </row>
    <row r="4075" spans="1:14" x14ac:dyDescent="0.3">
      <c r="A4075">
        <v>4074</v>
      </c>
      <c r="B4075" t="s">
        <v>31</v>
      </c>
      <c r="C4075" t="s">
        <v>250</v>
      </c>
      <c r="D4075" t="s">
        <v>268</v>
      </c>
      <c r="E4075" t="s">
        <v>47</v>
      </c>
      <c r="F4075" t="s">
        <v>49</v>
      </c>
      <c r="G4075">
        <v>77.8</v>
      </c>
      <c r="H4075">
        <v>2</v>
      </c>
      <c r="I4075">
        <v>0</v>
      </c>
      <c r="J4075" t="s">
        <v>19</v>
      </c>
      <c r="K4075" t="s">
        <v>99</v>
      </c>
      <c r="L4075" t="s">
        <v>21</v>
      </c>
      <c r="M4075" t="s">
        <v>36</v>
      </c>
      <c r="N4075" t="s">
        <v>23</v>
      </c>
    </row>
    <row r="4076" spans="1:14" x14ac:dyDescent="0.3">
      <c r="A4076">
        <v>4075</v>
      </c>
      <c r="B4076" t="s">
        <v>14</v>
      </c>
      <c r="C4076" t="s">
        <v>290</v>
      </c>
      <c r="D4076" t="s">
        <v>190</v>
      </c>
      <c r="E4076" t="s">
        <v>422</v>
      </c>
      <c r="F4076" t="s">
        <v>54</v>
      </c>
      <c r="G4076">
        <v>298.48</v>
      </c>
      <c r="H4076">
        <v>1</v>
      </c>
      <c r="I4076">
        <v>0</v>
      </c>
      <c r="J4076" t="s">
        <v>35</v>
      </c>
      <c r="K4076" t="s">
        <v>20</v>
      </c>
      <c r="L4076" t="s">
        <v>21</v>
      </c>
      <c r="M4076" t="s">
        <v>36</v>
      </c>
      <c r="N4076" t="s">
        <v>23</v>
      </c>
    </row>
    <row r="4077" spans="1:14" x14ac:dyDescent="0.3">
      <c r="A4077">
        <v>4076</v>
      </c>
      <c r="B4077" t="s">
        <v>31</v>
      </c>
      <c r="C4077" t="s">
        <v>194</v>
      </c>
      <c r="D4077" t="s">
        <v>135</v>
      </c>
      <c r="E4077" t="s">
        <v>220</v>
      </c>
      <c r="F4077" t="s">
        <v>27</v>
      </c>
      <c r="G4077">
        <v>126.12</v>
      </c>
      <c r="H4077">
        <v>4</v>
      </c>
      <c r="I4077">
        <v>1</v>
      </c>
      <c r="J4077" t="s">
        <v>19</v>
      </c>
      <c r="K4077" t="s">
        <v>20</v>
      </c>
      <c r="L4077" t="s">
        <v>56</v>
      </c>
      <c r="M4077" t="s">
        <v>22</v>
      </c>
      <c r="N4077" t="s">
        <v>41</v>
      </c>
    </row>
    <row r="4078" spans="1:14" x14ac:dyDescent="0.3">
      <c r="A4078">
        <v>4077</v>
      </c>
      <c r="B4078" t="s">
        <v>14</v>
      </c>
      <c r="C4078" t="s">
        <v>273</v>
      </c>
      <c r="D4078" t="s">
        <v>300</v>
      </c>
      <c r="E4078" t="s">
        <v>122</v>
      </c>
      <c r="F4078" t="s">
        <v>18</v>
      </c>
      <c r="G4078">
        <v>231.87</v>
      </c>
      <c r="H4078">
        <v>2</v>
      </c>
      <c r="I4078">
        <v>0</v>
      </c>
      <c r="J4078" t="s">
        <v>28</v>
      </c>
      <c r="K4078" t="s">
        <v>99</v>
      </c>
      <c r="L4078" t="s">
        <v>60</v>
      </c>
      <c r="M4078" t="s">
        <v>36</v>
      </c>
      <c r="N4078" t="s">
        <v>23</v>
      </c>
    </row>
    <row r="4079" spans="1:14" x14ac:dyDescent="0.3">
      <c r="A4079">
        <v>4078</v>
      </c>
      <c r="B4079" t="s">
        <v>14</v>
      </c>
      <c r="C4079" t="s">
        <v>250</v>
      </c>
      <c r="D4079" t="s">
        <v>369</v>
      </c>
      <c r="E4079" t="s">
        <v>384</v>
      </c>
      <c r="F4079" t="s">
        <v>27</v>
      </c>
      <c r="G4079">
        <v>166.98</v>
      </c>
      <c r="H4079">
        <v>1</v>
      </c>
      <c r="I4079">
        <v>0</v>
      </c>
      <c r="J4079" t="s">
        <v>28</v>
      </c>
      <c r="K4079" t="s">
        <v>20</v>
      </c>
      <c r="L4079" t="s">
        <v>60</v>
      </c>
      <c r="M4079" t="s">
        <v>36</v>
      </c>
      <c r="N4079" t="s">
        <v>41</v>
      </c>
    </row>
    <row r="4080" spans="1:14" x14ac:dyDescent="0.3">
      <c r="A4080">
        <v>4079</v>
      </c>
      <c r="B4080" t="s">
        <v>37</v>
      </c>
      <c r="C4080" t="s">
        <v>229</v>
      </c>
      <c r="D4080" t="s">
        <v>332</v>
      </c>
      <c r="E4080" t="s">
        <v>16</v>
      </c>
      <c r="F4080" t="s">
        <v>54</v>
      </c>
      <c r="G4080">
        <v>308.88</v>
      </c>
      <c r="H4080">
        <v>1</v>
      </c>
      <c r="I4080">
        <v>0</v>
      </c>
      <c r="J4080" t="s">
        <v>28</v>
      </c>
      <c r="K4080" t="s">
        <v>29</v>
      </c>
      <c r="L4080" t="s">
        <v>60</v>
      </c>
      <c r="M4080" t="s">
        <v>36</v>
      </c>
      <c r="N4080" t="s">
        <v>23</v>
      </c>
    </row>
    <row r="4081" spans="1:14" x14ac:dyDescent="0.3">
      <c r="A4081">
        <v>4080</v>
      </c>
      <c r="B4081" t="s">
        <v>37</v>
      </c>
      <c r="C4081" t="s">
        <v>208</v>
      </c>
      <c r="D4081" t="s">
        <v>231</v>
      </c>
      <c r="E4081" t="s">
        <v>154</v>
      </c>
      <c r="F4081" t="s">
        <v>49</v>
      </c>
      <c r="G4081">
        <v>70.12</v>
      </c>
      <c r="H4081">
        <v>1</v>
      </c>
      <c r="I4081">
        <v>1</v>
      </c>
      <c r="J4081" t="s">
        <v>35</v>
      </c>
      <c r="K4081" t="s">
        <v>44</v>
      </c>
      <c r="L4081" t="s">
        <v>21</v>
      </c>
      <c r="M4081" t="s">
        <v>22</v>
      </c>
      <c r="N4081" t="s">
        <v>41</v>
      </c>
    </row>
    <row r="4082" spans="1:14" x14ac:dyDescent="0.3">
      <c r="A4082">
        <v>4081</v>
      </c>
      <c r="B4082" t="s">
        <v>50</v>
      </c>
      <c r="C4082" t="s">
        <v>320</v>
      </c>
      <c r="D4082" t="s">
        <v>144</v>
      </c>
      <c r="E4082" t="s">
        <v>342</v>
      </c>
      <c r="F4082" t="s">
        <v>49</v>
      </c>
      <c r="G4082">
        <v>143.47</v>
      </c>
      <c r="H4082">
        <v>1</v>
      </c>
      <c r="I4082">
        <v>0</v>
      </c>
      <c r="J4082" t="s">
        <v>19</v>
      </c>
      <c r="K4082" t="s">
        <v>44</v>
      </c>
      <c r="L4082" t="s">
        <v>21</v>
      </c>
      <c r="M4082" t="s">
        <v>36</v>
      </c>
      <c r="N4082" t="s">
        <v>95</v>
      </c>
    </row>
    <row r="4083" spans="1:14" x14ac:dyDescent="0.3">
      <c r="A4083">
        <v>4082</v>
      </c>
      <c r="B4083" t="s">
        <v>37</v>
      </c>
      <c r="C4083" t="s">
        <v>48</v>
      </c>
      <c r="D4083" t="s">
        <v>46</v>
      </c>
      <c r="E4083" t="s">
        <v>419</v>
      </c>
      <c r="F4083" t="s">
        <v>27</v>
      </c>
      <c r="G4083">
        <v>116.21</v>
      </c>
      <c r="H4083">
        <v>2</v>
      </c>
      <c r="I4083">
        <v>1</v>
      </c>
      <c r="J4083" t="s">
        <v>28</v>
      </c>
      <c r="K4083" t="s">
        <v>99</v>
      </c>
      <c r="L4083" t="s">
        <v>56</v>
      </c>
      <c r="M4083" t="s">
        <v>36</v>
      </c>
      <c r="N4083" t="s">
        <v>23</v>
      </c>
    </row>
    <row r="4084" spans="1:14" x14ac:dyDescent="0.3">
      <c r="A4084">
        <v>4083</v>
      </c>
      <c r="B4084" t="s">
        <v>31</v>
      </c>
      <c r="C4084" t="s">
        <v>306</v>
      </c>
      <c r="D4084" t="s">
        <v>268</v>
      </c>
      <c r="E4084" t="s">
        <v>447</v>
      </c>
      <c r="F4084" t="s">
        <v>18</v>
      </c>
      <c r="G4084">
        <v>196.15</v>
      </c>
      <c r="H4084">
        <v>2</v>
      </c>
      <c r="I4084">
        <v>1</v>
      </c>
      <c r="J4084" t="s">
        <v>28</v>
      </c>
      <c r="K4084" t="s">
        <v>20</v>
      </c>
      <c r="L4084" t="s">
        <v>56</v>
      </c>
      <c r="M4084" t="s">
        <v>22</v>
      </c>
      <c r="N4084" t="s">
        <v>23</v>
      </c>
    </row>
    <row r="4085" spans="1:14" x14ac:dyDescent="0.3">
      <c r="A4085">
        <v>4084</v>
      </c>
      <c r="B4085" t="s">
        <v>50</v>
      </c>
      <c r="C4085" t="s">
        <v>289</v>
      </c>
      <c r="D4085" t="s">
        <v>350</v>
      </c>
      <c r="E4085" t="s">
        <v>395</v>
      </c>
      <c r="F4085" t="s">
        <v>49</v>
      </c>
      <c r="G4085">
        <v>91.46</v>
      </c>
      <c r="H4085">
        <v>3</v>
      </c>
      <c r="I4085">
        <v>1</v>
      </c>
      <c r="J4085" t="s">
        <v>35</v>
      </c>
      <c r="K4085" t="s">
        <v>29</v>
      </c>
      <c r="L4085" t="s">
        <v>21</v>
      </c>
      <c r="M4085" t="s">
        <v>36</v>
      </c>
      <c r="N4085" t="s">
        <v>41</v>
      </c>
    </row>
    <row r="4086" spans="1:14" x14ac:dyDescent="0.3">
      <c r="A4086">
        <v>4085</v>
      </c>
      <c r="B4086" t="s">
        <v>31</v>
      </c>
      <c r="C4086" t="s">
        <v>195</v>
      </c>
      <c r="D4086" t="s">
        <v>291</v>
      </c>
      <c r="E4086" t="s">
        <v>411</v>
      </c>
      <c r="F4086" t="s">
        <v>49</v>
      </c>
      <c r="G4086">
        <v>86.06</v>
      </c>
      <c r="H4086">
        <v>2</v>
      </c>
      <c r="I4086">
        <v>0</v>
      </c>
      <c r="J4086" t="s">
        <v>35</v>
      </c>
      <c r="K4086" t="s">
        <v>66</v>
      </c>
      <c r="L4086" t="s">
        <v>21</v>
      </c>
      <c r="M4086" t="s">
        <v>22</v>
      </c>
      <c r="N4086" t="s">
        <v>41</v>
      </c>
    </row>
    <row r="4087" spans="1:14" x14ac:dyDescent="0.3">
      <c r="A4087">
        <v>4086</v>
      </c>
      <c r="B4087" t="s">
        <v>31</v>
      </c>
      <c r="C4087" t="s">
        <v>79</v>
      </c>
      <c r="D4087" t="s">
        <v>32</v>
      </c>
      <c r="E4087" t="s">
        <v>105</v>
      </c>
      <c r="F4087" t="s">
        <v>27</v>
      </c>
      <c r="G4087">
        <v>128.52000000000001</v>
      </c>
      <c r="H4087">
        <v>2</v>
      </c>
      <c r="I4087">
        <v>0</v>
      </c>
      <c r="J4087" t="s">
        <v>55</v>
      </c>
      <c r="K4087" t="s">
        <v>44</v>
      </c>
      <c r="L4087" t="s">
        <v>60</v>
      </c>
      <c r="M4087" t="s">
        <v>22</v>
      </c>
      <c r="N4087" t="s">
        <v>41</v>
      </c>
    </row>
    <row r="4088" spans="1:14" x14ac:dyDescent="0.3">
      <c r="A4088">
        <v>4087</v>
      </c>
      <c r="B4088" t="s">
        <v>37</v>
      </c>
      <c r="C4088" t="s">
        <v>247</v>
      </c>
      <c r="D4088" t="s">
        <v>313</v>
      </c>
      <c r="E4088" t="s">
        <v>468</v>
      </c>
      <c r="F4088" t="s">
        <v>49</v>
      </c>
      <c r="G4088">
        <v>120.62</v>
      </c>
      <c r="H4088">
        <v>2</v>
      </c>
      <c r="I4088">
        <v>0</v>
      </c>
      <c r="J4088" t="s">
        <v>55</v>
      </c>
      <c r="K4088" t="s">
        <v>99</v>
      </c>
      <c r="L4088" t="s">
        <v>56</v>
      </c>
      <c r="M4088" t="s">
        <v>22</v>
      </c>
      <c r="N4088" t="s">
        <v>41</v>
      </c>
    </row>
    <row r="4089" spans="1:14" x14ac:dyDescent="0.3">
      <c r="A4089">
        <v>4088</v>
      </c>
      <c r="B4089" t="s">
        <v>31</v>
      </c>
      <c r="C4089" t="s">
        <v>48</v>
      </c>
      <c r="D4089" t="s">
        <v>67</v>
      </c>
      <c r="E4089" t="s">
        <v>384</v>
      </c>
      <c r="F4089" t="s">
        <v>49</v>
      </c>
      <c r="G4089">
        <v>56.9</v>
      </c>
      <c r="H4089">
        <v>2</v>
      </c>
      <c r="I4089">
        <v>0</v>
      </c>
      <c r="J4089" t="s">
        <v>28</v>
      </c>
      <c r="K4089" t="s">
        <v>29</v>
      </c>
      <c r="L4089" t="s">
        <v>56</v>
      </c>
      <c r="M4089" t="s">
        <v>36</v>
      </c>
      <c r="N4089" t="s">
        <v>23</v>
      </c>
    </row>
    <row r="4090" spans="1:14" x14ac:dyDescent="0.3">
      <c r="A4090">
        <v>4089</v>
      </c>
      <c r="B4090" t="s">
        <v>50</v>
      </c>
      <c r="C4090" t="s">
        <v>416</v>
      </c>
      <c r="D4090" t="s">
        <v>51</v>
      </c>
      <c r="E4090" t="s">
        <v>252</v>
      </c>
      <c r="F4090" t="s">
        <v>18</v>
      </c>
      <c r="G4090">
        <v>335.93</v>
      </c>
      <c r="H4090">
        <v>4</v>
      </c>
      <c r="I4090">
        <v>1</v>
      </c>
      <c r="J4090" t="s">
        <v>28</v>
      </c>
      <c r="K4090" t="s">
        <v>29</v>
      </c>
      <c r="L4090" t="s">
        <v>56</v>
      </c>
      <c r="M4090" t="s">
        <v>36</v>
      </c>
      <c r="N4090" t="s">
        <v>41</v>
      </c>
    </row>
    <row r="4091" spans="1:14" x14ac:dyDescent="0.3">
      <c r="A4091">
        <v>4090</v>
      </c>
      <c r="B4091" t="s">
        <v>37</v>
      </c>
      <c r="C4091" t="s">
        <v>164</v>
      </c>
      <c r="D4091" t="s">
        <v>80</v>
      </c>
      <c r="E4091" t="s">
        <v>82</v>
      </c>
      <c r="F4091" t="s">
        <v>49</v>
      </c>
      <c r="G4091">
        <v>130.86000000000001</v>
      </c>
      <c r="H4091">
        <v>2</v>
      </c>
      <c r="I4091">
        <v>1</v>
      </c>
      <c r="J4091" t="s">
        <v>55</v>
      </c>
      <c r="K4091" t="s">
        <v>20</v>
      </c>
      <c r="L4091" t="s">
        <v>21</v>
      </c>
      <c r="M4091" t="s">
        <v>22</v>
      </c>
      <c r="N4091" t="s">
        <v>30</v>
      </c>
    </row>
    <row r="4092" spans="1:14" x14ac:dyDescent="0.3">
      <c r="A4092">
        <v>4091</v>
      </c>
      <c r="B4092" t="s">
        <v>14</v>
      </c>
      <c r="C4092" t="s">
        <v>277</v>
      </c>
      <c r="D4092" t="s">
        <v>80</v>
      </c>
      <c r="E4092" t="s">
        <v>237</v>
      </c>
      <c r="F4092" t="s">
        <v>49</v>
      </c>
      <c r="G4092">
        <v>101.46</v>
      </c>
      <c r="H4092">
        <v>1</v>
      </c>
      <c r="I4092">
        <v>0</v>
      </c>
      <c r="J4092" t="s">
        <v>28</v>
      </c>
      <c r="K4092" t="s">
        <v>20</v>
      </c>
      <c r="L4092" t="s">
        <v>21</v>
      </c>
      <c r="M4092" t="s">
        <v>36</v>
      </c>
      <c r="N4092" t="s">
        <v>45</v>
      </c>
    </row>
    <row r="4093" spans="1:14" x14ac:dyDescent="0.3">
      <c r="A4093">
        <v>4092</v>
      </c>
      <c r="B4093" t="s">
        <v>37</v>
      </c>
      <c r="C4093" t="s">
        <v>77</v>
      </c>
      <c r="D4093" t="s">
        <v>222</v>
      </c>
      <c r="E4093" t="s">
        <v>159</v>
      </c>
      <c r="F4093" t="s">
        <v>54</v>
      </c>
      <c r="G4093">
        <v>369.49</v>
      </c>
      <c r="H4093">
        <v>4</v>
      </c>
      <c r="I4093">
        <v>2</v>
      </c>
      <c r="J4093" t="s">
        <v>35</v>
      </c>
      <c r="K4093" t="s">
        <v>66</v>
      </c>
      <c r="L4093" t="s">
        <v>21</v>
      </c>
      <c r="M4093" t="s">
        <v>22</v>
      </c>
      <c r="N4093" t="s">
        <v>45</v>
      </c>
    </row>
    <row r="4094" spans="1:14" x14ac:dyDescent="0.3">
      <c r="A4094">
        <v>4093</v>
      </c>
      <c r="B4094" t="s">
        <v>37</v>
      </c>
      <c r="C4094" t="s">
        <v>86</v>
      </c>
      <c r="D4094" t="s">
        <v>144</v>
      </c>
      <c r="E4094" t="s">
        <v>293</v>
      </c>
      <c r="F4094" t="s">
        <v>27</v>
      </c>
      <c r="G4094">
        <v>209.86</v>
      </c>
      <c r="H4094">
        <v>4</v>
      </c>
      <c r="I4094">
        <v>0</v>
      </c>
      <c r="J4094" t="s">
        <v>28</v>
      </c>
      <c r="K4094" t="s">
        <v>66</v>
      </c>
      <c r="L4094" t="s">
        <v>21</v>
      </c>
      <c r="M4094" t="s">
        <v>36</v>
      </c>
      <c r="N4094" t="s">
        <v>95</v>
      </c>
    </row>
    <row r="4095" spans="1:14" x14ac:dyDescent="0.3">
      <c r="A4095">
        <v>4094</v>
      </c>
      <c r="B4095" t="s">
        <v>14</v>
      </c>
      <c r="C4095" t="s">
        <v>181</v>
      </c>
      <c r="D4095" t="s">
        <v>264</v>
      </c>
      <c r="E4095" t="s">
        <v>453</v>
      </c>
      <c r="F4095" t="s">
        <v>27</v>
      </c>
      <c r="G4095">
        <v>114.5</v>
      </c>
      <c r="H4095">
        <v>3</v>
      </c>
      <c r="I4095">
        <v>0</v>
      </c>
      <c r="J4095" t="s">
        <v>28</v>
      </c>
      <c r="K4095" t="s">
        <v>20</v>
      </c>
      <c r="L4095" t="s">
        <v>21</v>
      </c>
      <c r="M4095" t="s">
        <v>36</v>
      </c>
      <c r="N4095" t="s">
        <v>41</v>
      </c>
    </row>
    <row r="4096" spans="1:14" x14ac:dyDescent="0.3">
      <c r="A4096">
        <v>4095</v>
      </c>
      <c r="B4096" t="s">
        <v>37</v>
      </c>
      <c r="C4096" t="s">
        <v>244</v>
      </c>
      <c r="D4096" t="s">
        <v>228</v>
      </c>
      <c r="E4096" t="s">
        <v>184</v>
      </c>
      <c r="F4096" t="s">
        <v>49</v>
      </c>
      <c r="G4096">
        <v>129.22999999999999</v>
      </c>
      <c r="H4096">
        <v>1</v>
      </c>
      <c r="I4096">
        <v>0</v>
      </c>
      <c r="J4096" t="s">
        <v>35</v>
      </c>
      <c r="K4096" t="s">
        <v>66</v>
      </c>
      <c r="L4096" t="s">
        <v>21</v>
      </c>
      <c r="M4096" t="s">
        <v>22</v>
      </c>
      <c r="N4096" t="s">
        <v>45</v>
      </c>
    </row>
    <row r="4097" spans="1:14" x14ac:dyDescent="0.3">
      <c r="A4097">
        <v>4096</v>
      </c>
      <c r="B4097" t="s">
        <v>37</v>
      </c>
      <c r="C4097" t="s">
        <v>383</v>
      </c>
      <c r="D4097" t="s">
        <v>181</v>
      </c>
      <c r="E4097" t="s">
        <v>132</v>
      </c>
      <c r="F4097" t="s">
        <v>18</v>
      </c>
      <c r="G4097">
        <v>296.95999999999998</v>
      </c>
      <c r="H4097">
        <v>2</v>
      </c>
      <c r="I4097">
        <v>2</v>
      </c>
      <c r="J4097" t="s">
        <v>35</v>
      </c>
      <c r="K4097" t="s">
        <v>44</v>
      </c>
      <c r="L4097" t="s">
        <v>21</v>
      </c>
      <c r="M4097" t="s">
        <v>36</v>
      </c>
      <c r="N4097" t="s">
        <v>41</v>
      </c>
    </row>
    <row r="4098" spans="1:14" x14ac:dyDescent="0.3">
      <c r="A4098">
        <v>4097</v>
      </c>
      <c r="B4098" t="s">
        <v>31</v>
      </c>
      <c r="C4098" t="s">
        <v>316</v>
      </c>
      <c r="D4098" t="s">
        <v>128</v>
      </c>
      <c r="E4098" t="s">
        <v>236</v>
      </c>
      <c r="F4098" t="s">
        <v>18</v>
      </c>
      <c r="G4098">
        <v>160.72</v>
      </c>
      <c r="H4098">
        <v>2</v>
      </c>
      <c r="I4098">
        <v>0</v>
      </c>
      <c r="J4098" t="s">
        <v>28</v>
      </c>
      <c r="K4098" t="s">
        <v>44</v>
      </c>
      <c r="L4098" t="s">
        <v>60</v>
      </c>
      <c r="M4098" t="s">
        <v>36</v>
      </c>
      <c r="N4098" t="s">
        <v>45</v>
      </c>
    </row>
    <row r="4099" spans="1:14" x14ac:dyDescent="0.3">
      <c r="A4099">
        <v>4098</v>
      </c>
      <c r="B4099" t="s">
        <v>31</v>
      </c>
      <c r="C4099" t="s">
        <v>214</v>
      </c>
      <c r="D4099" t="s">
        <v>364</v>
      </c>
      <c r="E4099" t="s">
        <v>424</v>
      </c>
      <c r="F4099" t="s">
        <v>18</v>
      </c>
      <c r="G4099">
        <v>157.91999999999999</v>
      </c>
      <c r="H4099">
        <v>1</v>
      </c>
      <c r="I4099">
        <v>0</v>
      </c>
      <c r="J4099" t="s">
        <v>28</v>
      </c>
      <c r="K4099" t="s">
        <v>20</v>
      </c>
      <c r="L4099" t="s">
        <v>60</v>
      </c>
      <c r="M4099" t="s">
        <v>36</v>
      </c>
      <c r="N4099" t="s">
        <v>23</v>
      </c>
    </row>
    <row r="4100" spans="1:14" x14ac:dyDescent="0.3">
      <c r="A4100">
        <v>4099</v>
      </c>
      <c r="B4100" t="s">
        <v>31</v>
      </c>
      <c r="C4100" t="s">
        <v>102</v>
      </c>
      <c r="D4100" t="s">
        <v>376</v>
      </c>
      <c r="E4100" t="s">
        <v>336</v>
      </c>
      <c r="F4100" t="s">
        <v>49</v>
      </c>
      <c r="G4100">
        <v>54.2</v>
      </c>
      <c r="H4100">
        <v>3</v>
      </c>
      <c r="I4100">
        <v>0</v>
      </c>
      <c r="J4100" t="s">
        <v>28</v>
      </c>
      <c r="K4100" t="s">
        <v>44</v>
      </c>
      <c r="L4100" t="s">
        <v>60</v>
      </c>
      <c r="M4100" t="s">
        <v>36</v>
      </c>
      <c r="N4100" t="s">
        <v>23</v>
      </c>
    </row>
    <row r="4101" spans="1:14" x14ac:dyDescent="0.3">
      <c r="A4101">
        <v>4100</v>
      </c>
      <c r="B4101" t="s">
        <v>31</v>
      </c>
      <c r="C4101" t="s">
        <v>296</v>
      </c>
      <c r="D4101" t="s">
        <v>411</v>
      </c>
      <c r="E4101" t="s">
        <v>230</v>
      </c>
      <c r="F4101" t="s">
        <v>18</v>
      </c>
      <c r="G4101">
        <v>186.86</v>
      </c>
      <c r="H4101">
        <v>1</v>
      </c>
      <c r="I4101">
        <v>0</v>
      </c>
      <c r="J4101" t="s">
        <v>28</v>
      </c>
      <c r="K4101" t="s">
        <v>44</v>
      </c>
      <c r="L4101" t="s">
        <v>56</v>
      </c>
      <c r="M4101" t="s">
        <v>36</v>
      </c>
      <c r="N4101" t="s">
        <v>41</v>
      </c>
    </row>
    <row r="4102" spans="1:14" x14ac:dyDescent="0.3">
      <c r="A4102">
        <v>4101</v>
      </c>
      <c r="B4102" t="s">
        <v>31</v>
      </c>
      <c r="C4102" t="s">
        <v>177</v>
      </c>
      <c r="D4102" t="s">
        <v>182</v>
      </c>
      <c r="E4102" t="s">
        <v>352</v>
      </c>
      <c r="F4102" t="s">
        <v>54</v>
      </c>
      <c r="G4102">
        <v>237.27</v>
      </c>
      <c r="H4102">
        <v>1</v>
      </c>
      <c r="I4102">
        <v>0</v>
      </c>
      <c r="J4102" t="s">
        <v>55</v>
      </c>
      <c r="K4102" t="s">
        <v>20</v>
      </c>
      <c r="L4102" t="s">
        <v>21</v>
      </c>
      <c r="M4102" t="s">
        <v>36</v>
      </c>
      <c r="N4102" t="s">
        <v>41</v>
      </c>
    </row>
    <row r="4103" spans="1:14" x14ac:dyDescent="0.3">
      <c r="A4103">
        <v>4102</v>
      </c>
      <c r="B4103" t="s">
        <v>14</v>
      </c>
      <c r="C4103" t="s">
        <v>126</v>
      </c>
      <c r="D4103" t="s">
        <v>102</v>
      </c>
      <c r="E4103" t="s">
        <v>154</v>
      </c>
      <c r="F4103" t="s">
        <v>27</v>
      </c>
      <c r="G4103">
        <v>133.26</v>
      </c>
      <c r="H4103">
        <v>1</v>
      </c>
      <c r="I4103">
        <v>0</v>
      </c>
      <c r="J4103" t="s">
        <v>35</v>
      </c>
      <c r="K4103" t="s">
        <v>66</v>
      </c>
      <c r="L4103" t="s">
        <v>21</v>
      </c>
      <c r="M4103" t="s">
        <v>22</v>
      </c>
      <c r="N4103" t="s">
        <v>41</v>
      </c>
    </row>
    <row r="4104" spans="1:14" x14ac:dyDescent="0.3">
      <c r="A4104">
        <v>4103</v>
      </c>
      <c r="B4104" t="s">
        <v>37</v>
      </c>
      <c r="C4104" t="s">
        <v>257</v>
      </c>
      <c r="D4104" t="s">
        <v>336</v>
      </c>
      <c r="E4104" t="s">
        <v>156</v>
      </c>
      <c r="F4104" t="s">
        <v>27</v>
      </c>
      <c r="G4104">
        <v>119.61</v>
      </c>
      <c r="H4104">
        <v>2</v>
      </c>
      <c r="I4104">
        <v>0</v>
      </c>
      <c r="J4104" t="s">
        <v>19</v>
      </c>
      <c r="K4104" t="s">
        <v>44</v>
      </c>
      <c r="L4104" t="s">
        <v>56</v>
      </c>
      <c r="M4104" t="s">
        <v>36</v>
      </c>
      <c r="N4104" t="s">
        <v>41</v>
      </c>
    </row>
    <row r="4105" spans="1:14" x14ac:dyDescent="0.3">
      <c r="A4105">
        <v>4104</v>
      </c>
      <c r="B4105" t="s">
        <v>50</v>
      </c>
      <c r="C4105" t="s">
        <v>382</v>
      </c>
      <c r="D4105" t="s">
        <v>337</v>
      </c>
      <c r="E4105" t="s">
        <v>181</v>
      </c>
      <c r="F4105" t="s">
        <v>27</v>
      </c>
      <c r="G4105">
        <v>141.69999999999999</v>
      </c>
      <c r="H4105">
        <v>1</v>
      </c>
      <c r="I4105">
        <v>1</v>
      </c>
      <c r="J4105" t="s">
        <v>94</v>
      </c>
      <c r="K4105" t="s">
        <v>20</v>
      </c>
      <c r="L4105" t="s">
        <v>56</v>
      </c>
      <c r="M4105" t="s">
        <v>36</v>
      </c>
      <c r="N4105" t="s">
        <v>41</v>
      </c>
    </row>
    <row r="4106" spans="1:14" x14ac:dyDescent="0.3">
      <c r="A4106">
        <v>4105</v>
      </c>
      <c r="B4106" t="s">
        <v>37</v>
      </c>
      <c r="C4106" t="s">
        <v>392</v>
      </c>
      <c r="D4106" t="s">
        <v>259</v>
      </c>
      <c r="E4106" t="s">
        <v>108</v>
      </c>
      <c r="F4106" t="s">
        <v>27</v>
      </c>
      <c r="G4106">
        <v>137.93</v>
      </c>
      <c r="H4106">
        <v>3</v>
      </c>
      <c r="I4106">
        <v>2</v>
      </c>
      <c r="J4106" t="s">
        <v>35</v>
      </c>
      <c r="K4106" t="s">
        <v>66</v>
      </c>
      <c r="L4106" t="s">
        <v>21</v>
      </c>
      <c r="M4106" t="s">
        <v>36</v>
      </c>
      <c r="N4106" t="s">
        <v>41</v>
      </c>
    </row>
    <row r="4107" spans="1:14" x14ac:dyDescent="0.3">
      <c r="A4107">
        <v>4106</v>
      </c>
      <c r="B4107" t="s">
        <v>14</v>
      </c>
      <c r="C4107" t="s">
        <v>175</v>
      </c>
      <c r="D4107" t="s">
        <v>450</v>
      </c>
      <c r="E4107" t="s">
        <v>290</v>
      </c>
      <c r="F4107" t="s">
        <v>54</v>
      </c>
      <c r="G4107">
        <v>286.47000000000003</v>
      </c>
      <c r="H4107">
        <v>4</v>
      </c>
      <c r="I4107">
        <v>2</v>
      </c>
      <c r="J4107" t="s">
        <v>55</v>
      </c>
      <c r="K4107" t="s">
        <v>20</v>
      </c>
      <c r="L4107" t="s">
        <v>21</v>
      </c>
      <c r="M4107" t="s">
        <v>36</v>
      </c>
      <c r="N4107" t="s">
        <v>41</v>
      </c>
    </row>
    <row r="4108" spans="1:14" x14ac:dyDescent="0.3">
      <c r="A4108">
        <v>4107</v>
      </c>
      <c r="B4108" t="s">
        <v>14</v>
      </c>
      <c r="C4108" t="s">
        <v>89</v>
      </c>
      <c r="D4108" t="s">
        <v>183</v>
      </c>
      <c r="E4108" t="s">
        <v>203</v>
      </c>
      <c r="F4108" t="s">
        <v>49</v>
      </c>
      <c r="G4108">
        <v>104.73</v>
      </c>
      <c r="H4108">
        <v>1</v>
      </c>
      <c r="I4108">
        <v>0</v>
      </c>
      <c r="J4108" t="s">
        <v>35</v>
      </c>
      <c r="K4108" t="s">
        <v>66</v>
      </c>
      <c r="L4108" t="s">
        <v>21</v>
      </c>
      <c r="M4108" t="s">
        <v>36</v>
      </c>
      <c r="N4108" t="s">
        <v>23</v>
      </c>
    </row>
    <row r="4109" spans="1:14" x14ac:dyDescent="0.3">
      <c r="A4109">
        <v>4108</v>
      </c>
      <c r="B4109" t="s">
        <v>31</v>
      </c>
      <c r="C4109" t="s">
        <v>300</v>
      </c>
      <c r="D4109" t="s">
        <v>312</v>
      </c>
      <c r="E4109" t="s">
        <v>160</v>
      </c>
      <c r="F4109" t="s">
        <v>54</v>
      </c>
      <c r="G4109">
        <v>414.46</v>
      </c>
      <c r="H4109">
        <v>1</v>
      </c>
      <c r="I4109">
        <v>1</v>
      </c>
      <c r="J4109" t="s">
        <v>35</v>
      </c>
      <c r="K4109" t="s">
        <v>20</v>
      </c>
      <c r="L4109" t="s">
        <v>56</v>
      </c>
      <c r="M4109" t="s">
        <v>22</v>
      </c>
      <c r="N4109" t="s">
        <v>41</v>
      </c>
    </row>
    <row r="4110" spans="1:14" x14ac:dyDescent="0.3">
      <c r="A4110">
        <v>4109</v>
      </c>
      <c r="B4110" t="s">
        <v>31</v>
      </c>
      <c r="C4110" t="s">
        <v>122</v>
      </c>
      <c r="D4110" t="s">
        <v>407</v>
      </c>
      <c r="E4110" t="s">
        <v>433</v>
      </c>
      <c r="F4110" t="s">
        <v>49</v>
      </c>
      <c r="G4110">
        <v>99.48</v>
      </c>
      <c r="H4110">
        <v>4</v>
      </c>
      <c r="I4110">
        <v>1</v>
      </c>
      <c r="J4110" t="s">
        <v>35</v>
      </c>
      <c r="K4110" t="s">
        <v>29</v>
      </c>
      <c r="L4110" t="s">
        <v>21</v>
      </c>
      <c r="M4110" t="s">
        <v>36</v>
      </c>
      <c r="N4110" t="s">
        <v>41</v>
      </c>
    </row>
    <row r="4111" spans="1:14" x14ac:dyDescent="0.3">
      <c r="A4111">
        <v>4110</v>
      </c>
      <c r="B4111" t="s">
        <v>14</v>
      </c>
      <c r="C4111" t="s">
        <v>397</v>
      </c>
      <c r="D4111" t="s">
        <v>297</v>
      </c>
      <c r="E4111" t="s">
        <v>283</v>
      </c>
      <c r="F4111" t="s">
        <v>27</v>
      </c>
      <c r="G4111">
        <v>177.27</v>
      </c>
      <c r="H4111">
        <v>1</v>
      </c>
      <c r="I4111">
        <v>0</v>
      </c>
      <c r="J4111" t="s">
        <v>35</v>
      </c>
      <c r="K4111" t="s">
        <v>66</v>
      </c>
      <c r="L4111" t="s">
        <v>56</v>
      </c>
      <c r="M4111" t="s">
        <v>36</v>
      </c>
      <c r="N4111" t="s">
        <v>45</v>
      </c>
    </row>
    <row r="4112" spans="1:14" x14ac:dyDescent="0.3">
      <c r="A4112">
        <v>4111</v>
      </c>
      <c r="B4112" t="s">
        <v>14</v>
      </c>
      <c r="C4112" t="s">
        <v>113</v>
      </c>
      <c r="D4112" t="s">
        <v>258</v>
      </c>
      <c r="E4112" t="s">
        <v>408</v>
      </c>
      <c r="F4112" t="s">
        <v>49</v>
      </c>
      <c r="G4112">
        <v>75.34</v>
      </c>
      <c r="H4112">
        <v>2</v>
      </c>
      <c r="I4112">
        <v>0</v>
      </c>
      <c r="J4112" t="s">
        <v>19</v>
      </c>
      <c r="K4112" t="s">
        <v>44</v>
      </c>
      <c r="L4112" t="s">
        <v>60</v>
      </c>
      <c r="M4112" t="s">
        <v>36</v>
      </c>
      <c r="N4112" t="s">
        <v>41</v>
      </c>
    </row>
    <row r="4113" spans="1:14" x14ac:dyDescent="0.3">
      <c r="A4113">
        <v>4112</v>
      </c>
      <c r="B4113" t="s">
        <v>50</v>
      </c>
      <c r="C4113" t="s">
        <v>93</v>
      </c>
      <c r="D4113" t="s">
        <v>242</v>
      </c>
      <c r="E4113" t="s">
        <v>117</v>
      </c>
      <c r="F4113" t="s">
        <v>54</v>
      </c>
      <c r="G4113">
        <v>386.67</v>
      </c>
      <c r="H4113">
        <v>4</v>
      </c>
      <c r="I4113">
        <v>1</v>
      </c>
      <c r="J4113" t="s">
        <v>28</v>
      </c>
      <c r="K4113" t="s">
        <v>44</v>
      </c>
      <c r="L4113" t="s">
        <v>21</v>
      </c>
      <c r="M4113" t="s">
        <v>36</v>
      </c>
      <c r="N4113" t="s">
        <v>41</v>
      </c>
    </row>
    <row r="4114" spans="1:14" x14ac:dyDescent="0.3">
      <c r="A4114">
        <v>4113</v>
      </c>
      <c r="B4114" t="s">
        <v>37</v>
      </c>
      <c r="C4114" t="s">
        <v>48</v>
      </c>
      <c r="D4114" t="s">
        <v>254</v>
      </c>
      <c r="E4114" t="s">
        <v>458</v>
      </c>
      <c r="F4114" t="s">
        <v>49</v>
      </c>
      <c r="G4114">
        <v>120.75</v>
      </c>
      <c r="H4114">
        <v>1</v>
      </c>
      <c r="I4114">
        <v>0</v>
      </c>
      <c r="J4114" t="s">
        <v>35</v>
      </c>
      <c r="K4114" t="s">
        <v>29</v>
      </c>
      <c r="L4114" t="s">
        <v>21</v>
      </c>
      <c r="M4114" t="s">
        <v>36</v>
      </c>
      <c r="N4114" t="s">
        <v>41</v>
      </c>
    </row>
    <row r="4115" spans="1:14" x14ac:dyDescent="0.3">
      <c r="A4115">
        <v>4114</v>
      </c>
      <c r="B4115" t="s">
        <v>31</v>
      </c>
      <c r="C4115" t="s">
        <v>284</v>
      </c>
      <c r="D4115" t="s">
        <v>192</v>
      </c>
      <c r="E4115" t="s">
        <v>279</v>
      </c>
      <c r="F4115" t="s">
        <v>49</v>
      </c>
      <c r="G4115">
        <v>57.74</v>
      </c>
      <c r="H4115">
        <v>1</v>
      </c>
      <c r="I4115">
        <v>2</v>
      </c>
      <c r="J4115" t="s">
        <v>35</v>
      </c>
      <c r="K4115" t="s">
        <v>29</v>
      </c>
      <c r="L4115" t="s">
        <v>70</v>
      </c>
      <c r="M4115" t="s">
        <v>36</v>
      </c>
      <c r="N4115" t="s">
        <v>41</v>
      </c>
    </row>
    <row r="4116" spans="1:14" x14ac:dyDescent="0.3">
      <c r="A4116">
        <v>4115</v>
      </c>
      <c r="B4116" t="s">
        <v>37</v>
      </c>
      <c r="C4116" t="s">
        <v>158</v>
      </c>
      <c r="D4116" t="s">
        <v>424</v>
      </c>
      <c r="E4116" t="s">
        <v>26</v>
      </c>
      <c r="F4116" t="s">
        <v>54</v>
      </c>
      <c r="G4116">
        <v>308.70999999999998</v>
      </c>
      <c r="H4116">
        <v>4</v>
      </c>
      <c r="I4116">
        <v>1</v>
      </c>
      <c r="J4116" t="s">
        <v>55</v>
      </c>
      <c r="K4116" t="s">
        <v>66</v>
      </c>
      <c r="L4116" t="s">
        <v>60</v>
      </c>
      <c r="M4116" t="s">
        <v>36</v>
      </c>
      <c r="N4116" t="s">
        <v>45</v>
      </c>
    </row>
    <row r="4117" spans="1:14" x14ac:dyDescent="0.3">
      <c r="A4117">
        <v>4116</v>
      </c>
      <c r="B4117" t="s">
        <v>50</v>
      </c>
      <c r="C4117" t="s">
        <v>302</v>
      </c>
      <c r="D4117" t="s">
        <v>144</v>
      </c>
      <c r="E4117" t="s">
        <v>87</v>
      </c>
      <c r="F4117" t="s">
        <v>49</v>
      </c>
      <c r="G4117">
        <v>112.66</v>
      </c>
      <c r="H4117">
        <v>1</v>
      </c>
      <c r="I4117">
        <v>0</v>
      </c>
      <c r="J4117" t="s">
        <v>55</v>
      </c>
      <c r="K4117" t="s">
        <v>29</v>
      </c>
      <c r="L4117" t="s">
        <v>56</v>
      </c>
      <c r="M4117" t="s">
        <v>36</v>
      </c>
      <c r="N4117" t="s">
        <v>41</v>
      </c>
    </row>
    <row r="4118" spans="1:14" x14ac:dyDescent="0.3">
      <c r="A4118">
        <v>4117</v>
      </c>
      <c r="B4118" t="s">
        <v>50</v>
      </c>
      <c r="C4118" t="s">
        <v>401</v>
      </c>
      <c r="D4118" t="s">
        <v>173</v>
      </c>
      <c r="E4118" t="s">
        <v>243</v>
      </c>
      <c r="F4118" t="s">
        <v>49</v>
      </c>
      <c r="G4118">
        <v>97.04</v>
      </c>
      <c r="H4118">
        <v>3</v>
      </c>
      <c r="I4118">
        <v>0</v>
      </c>
      <c r="J4118" t="s">
        <v>28</v>
      </c>
      <c r="K4118" t="s">
        <v>99</v>
      </c>
      <c r="L4118" t="s">
        <v>56</v>
      </c>
      <c r="M4118" t="s">
        <v>36</v>
      </c>
      <c r="N4118" t="s">
        <v>41</v>
      </c>
    </row>
    <row r="4119" spans="1:14" x14ac:dyDescent="0.3">
      <c r="A4119">
        <v>4118</v>
      </c>
      <c r="B4119" t="s">
        <v>31</v>
      </c>
      <c r="C4119" t="s">
        <v>136</v>
      </c>
      <c r="D4119" t="s">
        <v>77</v>
      </c>
      <c r="E4119" t="s">
        <v>327</v>
      </c>
      <c r="F4119" t="s">
        <v>49</v>
      </c>
      <c r="G4119">
        <v>77.92</v>
      </c>
      <c r="H4119">
        <v>1</v>
      </c>
      <c r="I4119">
        <v>0</v>
      </c>
      <c r="J4119" t="s">
        <v>28</v>
      </c>
      <c r="K4119" t="s">
        <v>66</v>
      </c>
      <c r="L4119" t="s">
        <v>60</v>
      </c>
      <c r="M4119" t="s">
        <v>22</v>
      </c>
      <c r="N4119" t="s">
        <v>41</v>
      </c>
    </row>
    <row r="4120" spans="1:14" x14ac:dyDescent="0.3">
      <c r="A4120">
        <v>4119</v>
      </c>
      <c r="B4120" t="s">
        <v>31</v>
      </c>
      <c r="C4120" t="s">
        <v>73</v>
      </c>
      <c r="D4120" t="s">
        <v>328</v>
      </c>
      <c r="E4120" t="s">
        <v>197</v>
      </c>
      <c r="F4120" t="s">
        <v>27</v>
      </c>
      <c r="G4120">
        <v>148.38</v>
      </c>
      <c r="H4120">
        <v>2</v>
      </c>
      <c r="I4120">
        <v>2</v>
      </c>
      <c r="J4120" t="s">
        <v>94</v>
      </c>
      <c r="K4120" t="s">
        <v>20</v>
      </c>
      <c r="L4120" t="s">
        <v>21</v>
      </c>
      <c r="M4120" t="s">
        <v>36</v>
      </c>
      <c r="N4120" t="s">
        <v>41</v>
      </c>
    </row>
    <row r="4121" spans="1:14" x14ac:dyDescent="0.3">
      <c r="A4121">
        <v>4120</v>
      </c>
      <c r="B4121" t="s">
        <v>31</v>
      </c>
      <c r="C4121" t="s">
        <v>306</v>
      </c>
      <c r="D4121" t="s">
        <v>237</v>
      </c>
      <c r="E4121" t="s">
        <v>234</v>
      </c>
      <c r="F4121" t="s">
        <v>54</v>
      </c>
      <c r="G4121">
        <v>234.55</v>
      </c>
      <c r="H4121">
        <v>2</v>
      </c>
      <c r="I4121">
        <v>1</v>
      </c>
      <c r="J4121" t="s">
        <v>19</v>
      </c>
      <c r="K4121" t="s">
        <v>20</v>
      </c>
      <c r="L4121" t="s">
        <v>21</v>
      </c>
      <c r="M4121" t="s">
        <v>36</v>
      </c>
      <c r="N4121" t="s">
        <v>23</v>
      </c>
    </row>
    <row r="4122" spans="1:14" x14ac:dyDescent="0.3">
      <c r="A4122">
        <v>4121</v>
      </c>
      <c r="B4122" t="s">
        <v>14</v>
      </c>
      <c r="C4122" t="s">
        <v>135</v>
      </c>
      <c r="D4122" t="s">
        <v>381</v>
      </c>
      <c r="E4122" t="s">
        <v>393</v>
      </c>
      <c r="F4122" t="s">
        <v>49</v>
      </c>
      <c r="G4122">
        <v>62.67</v>
      </c>
      <c r="H4122">
        <v>1</v>
      </c>
      <c r="I4122">
        <v>0</v>
      </c>
      <c r="J4122" t="s">
        <v>28</v>
      </c>
      <c r="K4122" t="s">
        <v>29</v>
      </c>
      <c r="L4122" t="s">
        <v>21</v>
      </c>
      <c r="M4122" t="s">
        <v>22</v>
      </c>
      <c r="N4122" t="s">
        <v>41</v>
      </c>
    </row>
    <row r="4123" spans="1:14" x14ac:dyDescent="0.3">
      <c r="A4123">
        <v>4122</v>
      </c>
      <c r="B4123" t="s">
        <v>31</v>
      </c>
      <c r="C4123" t="s">
        <v>163</v>
      </c>
      <c r="D4123" t="s">
        <v>441</v>
      </c>
      <c r="E4123" t="s">
        <v>355</v>
      </c>
      <c r="F4123" t="s">
        <v>49</v>
      </c>
      <c r="G4123">
        <v>101.56</v>
      </c>
      <c r="H4123">
        <v>3</v>
      </c>
      <c r="I4123">
        <v>0</v>
      </c>
      <c r="J4123" t="s">
        <v>28</v>
      </c>
      <c r="K4123" t="s">
        <v>44</v>
      </c>
      <c r="L4123" t="s">
        <v>21</v>
      </c>
      <c r="M4123" t="s">
        <v>36</v>
      </c>
      <c r="N4123" t="s">
        <v>45</v>
      </c>
    </row>
    <row r="4124" spans="1:14" x14ac:dyDescent="0.3">
      <c r="A4124">
        <v>4123</v>
      </c>
      <c r="B4124" t="s">
        <v>37</v>
      </c>
      <c r="C4124" t="s">
        <v>214</v>
      </c>
      <c r="D4124" t="s">
        <v>207</v>
      </c>
      <c r="E4124" t="s">
        <v>426</v>
      </c>
      <c r="F4124" t="s">
        <v>18</v>
      </c>
      <c r="G4124">
        <v>309.33</v>
      </c>
      <c r="H4124">
        <v>2</v>
      </c>
      <c r="I4124">
        <v>0</v>
      </c>
      <c r="J4124" t="s">
        <v>94</v>
      </c>
      <c r="K4124" t="s">
        <v>99</v>
      </c>
      <c r="L4124" t="s">
        <v>60</v>
      </c>
      <c r="M4124" t="s">
        <v>36</v>
      </c>
      <c r="N4124" t="s">
        <v>41</v>
      </c>
    </row>
    <row r="4125" spans="1:14" x14ac:dyDescent="0.3">
      <c r="A4125">
        <v>4124</v>
      </c>
      <c r="B4125" t="s">
        <v>37</v>
      </c>
      <c r="C4125" t="s">
        <v>456</v>
      </c>
      <c r="D4125" t="s">
        <v>353</v>
      </c>
      <c r="E4125" t="s">
        <v>426</v>
      </c>
      <c r="F4125" t="s">
        <v>27</v>
      </c>
      <c r="G4125">
        <v>168.04</v>
      </c>
      <c r="H4125">
        <v>3</v>
      </c>
      <c r="I4125">
        <v>0</v>
      </c>
      <c r="J4125" t="s">
        <v>35</v>
      </c>
      <c r="K4125" t="s">
        <v>66</v>
      </c>
      <c r="L4125" t="s">
        <v>21</v>
      </c>
      <c r="M4125" t="s">
        <v>36</v>
      </c>
      <c r="N4125" t="s">
        <v>41</v>
      </c>
    </row>
    <row r="4126" spans="1:14" x14ac:dyDescent="0.3">
      <c r="A4126">
        <v>4125</v>
      </c>
      <c r="B4126" t="s">
        <v>14</v>
      </c>
      <c r="C4126" t="s">
        <v>388</v>
      </c>
      <c r="D4126" t="s">
        <v>373</v>
      </c>
      <c r="E4126" t="s">
        <v>104</v>
      </c>
      <c r="F4126" t="s">
        <v>54</v>
      </c>
      <c r="G4126">
        <v>254.09</v>
      </c>
      <c r="H4126">
        <v>2</v>
      </c>
      <c r="I4126">
        <v>0</v>
      </c>
      <c r="J4126" t="s">
        <v>28</v>
      </c>
      <c r="K4126" t="s">
        <v>99</v>
      </c>
      <c r="L4126" t="s">
        <v>21</v>
      </c>
      <c r="M4126" t="s">
        <v>36</v>
      </c>
      <c r="N4126" t="s">
        <v>41</v>
      </c>
    </row>
    <row r="4127" spans="1:14" x14ac:dyDescent="0.3">
      <c r="A4127">
        <v>4126</v>
      </c>
      <c r="B4127" t="s">
        <v>31</v>
      </c>
      <c r="C4127" t="s">
        <v>265</v>
      </c>
      <c r="D4127" t="s">
        <v>291</v>
      </c>
      <c r="E4127" t="s">
        <v>324</v>
      </c>
      <c r="F4127" t="s">
        <v>27</v>
      </c>
      <c r="G4127">
        <v>94.3</v>
      </c>
      <c r="H4127">
        <v>1</v>
      </c>
      <c r="I4127">
        <v>2</v>
      </c>
      <c r="J4127" t="s">
        <v>55</v>
      </c>
      <c r="K4127" t="s">
        <v>66</v>
      </c>
      <c r="L4127" t="s">
        <v>21</v>
      </c>
      <c r="M4127" t="s">
        <v>36</v>
      </c>
      <c r="N4127" t="s">
        <v>41</v>
      </c>
    </row>
    <row r="4128" spans="1:14" x14ac:dyDescent="0.3">
      <c r="A4128">
        <v>4127</v>
      </c>
      <c r="B4128" t="s">
        <v>14</v>
      </c>
      <c r="C4128" t="s">
        <v>262</v>
      </c>
      <c r="D4128" t="s">
        <v>40</v>
      </c>
      <c r="E4128" t="s">
        <v>349</v>
      </c>
      <c r="F4128" t="s">
        <v>49</v>
      </c>
      <c r="G4128">
        <v>64.64</v>
      </c>
      <c r="H4128">
        <v>1</v>
      </c>
      <c r="I4128">
        <v>0</v>
      </c>
      <c r="J4128" t="s">
        <v>28</v>
      </c>
      <c r="K4128" t="s">
        <v>29</v>
      </c>
      <c r="L4128" t="s">
        <v>21</v>
      </c>
      <c r="M4128" t="s">
        <v>36</v>
      </c>
      <c r="N4128" t="s">
        <v>41</v>
      </c>
    </row>
    <row r="4129" spans="1:14" x14ac:dyDescent="0.3">
      <c r="A4129">
        <v>4128</v>
      </c>
      <c r="B4129" t="s">
        <v>14</v>
      </c>
      <c r="C4129" t="s">
        <v>339</v>
      </c>
      <c r="D4129" t="s">
        <v>169</v>
      </c>
      <c r="E4129" t="s">
        <v>211</v>
      </c>
      <c r="F4129" t="s">
        <v>49</v>
      </c>
      <c r="G4129">
        <v>61.13</v>
      </c>
      <c r="H4129">
        <v>1</v>
      </c>
      <c r="I4129">
        <v>0</v>
      </c>
      <c r="J4129" t="s">
        <v>35</v>
      </c>
      <c r="K4129" t="s">
        <v>44</v>
      </c>
      <c r="L4129" t="s">
        <v>60</v>
      </c>
      <c r="M4129" t="s">
        <v>36</v>
      </c>
      <c r="N4129" t="s">
        <v>45</v>
      </c>
    </row>
    <row r="4130" spans="1:14" x14ac:dyDescent="0.3">
      <c r="A4130">
        <v>4129</v>
      </c>
      <c r="B4130" t="s">
        <v>31</v>
      </c>
      <c r="C4130" t="s">
        <v>133</v>
      </c>
      <c r="D4130" t="s">
        <v>405</v>
      </c>
      <c r="E4130" t="s">
        <v>424</v>
      </c>
      <c r="F4130" t="s">
        <v>54</v>
      </c>
      <c r="G4130">
        <v>351.9</v>
      </c>
      <c r="H4130">
        <v>3</v>
      </c>
      <c r="I4130">
        <v>0</v>
      </c>
      <c r="J4130" t="s">
        <v>19</v>
      </c>
      <c r="K4130" t="s">
        <v>44</v>
      </c>
      <c r="L4130" t="s">
        <v>56</v>
      </c>
      <c r="M4130" t="s">
        <v>36</v>
      </c>
      <c r="N4130" t="s">
        <v>23</v>
      </c>
    </row>
    <row r="4131" spans="1:14" x14ac:dyDescent="0.3">
      <c r="A4131">
        <v>4130</v>
      </c>
      <c r="B4131" t="s">
        <v>37</v>
      </c>
      <c r="C4131" t="s">
        <v>89</v>
      </c>
      <c r="D4131" t="s">
        <v>383</v>
      </c>
      <c r="E4131" t="s">
        <v>323</v>
      </c>
      <c r="F4131" t="s">
        <v>18</v>
      </c>
      <c r="G4131">
        <v>216.01</v>
      </c>
      <c r="H4131">
        <v>2</v>
      </c>
      <c r="I4131">
        <v>0</v>
      </c>
      <c r="J4131" t="s">
        <v>35</v>
      </c>
      <c r="K4131" t="s">
        <v>29</v>
      </c>
      <c r="L4131" t="s">
        <v>56</v>
      </c>
      <c r="M4131" t="s">
        <v>36</v>
      </c>
      <c r="N4131" t="s">
        <v>41</v>
      </c>
    </row>
    <row r="4132" spans="1:14" x14ac:dyDescent="0.3">
      <c r="A4132">
        <v>4131</v>
      </c>
      <c r="B4132" t="s">
        <v>50</v>
      </c>
      <c r="C4132" t="s">
        <v>394</v>
      </c>
      <c r="D4132" t="s">
        <v>337</v>
      </c>
      <c r="E4132" t="s">
        <v>210</v>
      </c>
      <c r="F4132" t="s">
        <v>49</v>
      </c>
      <c r="G4132">
        <v>96.98</v>
      </c>
      <c r="H4132">
        <v>1</v>
      </c>
      <c r="I4132">
        <v>0</v>
      </c>
      <c r="J4132" t="s">
        <v>19</v>
      </c>
      <c r="K4132" t="s">
        <v>99</v>
      </c>
      <c r="L4132" t="s">
        <v>21</v>
      </c>
      <c r="M4132" t="s">
        <v>22</v>
      </c>
      <c r="N4132" t="s">
        <v>23</v>
      </c>
    </row>
    <row r="4133" spans="1:14" x14ac:dyDescent="0.3">
      <c r="A4133">
        <v>4132</v>
      </c>
      <c r="B4133" t="s">
        <v>31</v>
      </c>
      <c r="C4133" t="s">
        <v>364</v>
      </c>
      <c r="D4133" t="s">
        <v>411</v>
      </c>
      <c r="E4133" t="s">
        <v>102</v>
      </c>
      <c r="F4133" t="s">
        <v>27</v>
      </c>
      <c r="G4133">
        <v>155.72</v>
      </c>
      <c r="H4133">
        <v>1</v>
      </c>
      <c r="I4133">
        <v>0</v>
      </c>
      <c r="J4133" t="s">
        <v>94</v>
      </c>
      <c r="K4133" t="s">
        <v>20</v>
      </c>
      <c r="L4133" t="s">
        <v>56</v>
      </c>
      <c r="M4133" t="s">
        <v>36</v>
      </c>
      <c r="N4133" t="s">
        <v>95</v>
      </c>
    </row>
    <row r="4134" spans="1:14" x14ac:dyDescent="0.3">
      <c r="A4134">
        <v>4133</v>
      </c>
      <c r="B4134" t="s">
        <v>50</v>
      </c>
      <c r="C4134" t="s">
        <v>287</v>
      </c>
      <c r="D4134" t="s">
        <v>39</v>
      </c>
      <c r="E4134" t="s">
        <v>90</v>
      </c>
      <c r="F4134" t="s">
        <v>27</v>
      </c>
      <c r="G4134">
        <v>211.43</v>
      </c>
      <c r="H4134">
        <v>1</v>
      </c>
      <c r="I4134">
        <v>0</v>
      </c>
      <c r="J4134" t="s">
        <v>35</v>
      </c>
      <c r="K4134" t="s">
        <v>66</v>
      </c>
      <c r="L4134" t="s">
        <v>21</v>
      </c>
      <c r="M4134" t="s">
        <v>36</v>
      </c>
      <c r="N4134" t="s">
        <v>95</v>
      </c>
    </row>
    <row r="4135" spans="1:14" x14ac:dyDescent="0.3">
      <c r="A4135">
        <v>4134</v>
      </c>
      <c r="B4135" t="s">
        <v>14</v>
      </c>
      <c r="C4135" t="s">
        <v>265</v>
      </c>
      <c r="D4135" t="s">
        <v>243</v>
      </c>
      <c r="E4135" t="s">
        <v>195</v>
      </c>
      <c r="F4135" t="s">
        <v>49</v>
      </c>
      <c r="G4135">
        <v>75.13</v>
      </c>
      <c r="H4135">
        <v>3</v>
      </c>
      <c r="I4135">
        <v>1</v>
      </c>
      <c r="J4135" t="s">
        <v>55</v>
      </c>
      <c r="K4135" t="s">
        <v>20</v>
      </c>
      <c r="L4135" t="s">
        <v>21</v>
      </c>
      <c r="M4135" t="s">
        <v>36</v>
      </c>
      <c r="N4135" t="s">
        <v>41</v>
      </c>
    </row>
    <row r="4136" spans="1:14" x14ac:dyDescent="0.3">
      <c r="A4136">
        <v>4135</v>
      </c>
      <c r="B4136" t="s">
        <v>37</v>
      </c>
      <c r="C4136" t="s">
        <v>244</v>
      </c>
      <c r="D4136" t="s">
        <v>152</v>
      </c>
      <c r="E4136" t="s">
        <v>422</v>
      </c>
      <c r="F4136" t="s">
        <v>49</v>
      </c>
      <c r="G4136">
        <v>145.43</v>
      </c>
      <c r="H4136">
        <v>2</v>
      </c>
      <c r="I4136">
        <v>1</v>
      </c>
      <c r="J4136" t="s">
        <v>94</v>
      </c>
      <c r="K4136" t="s">
        <v>99</v>
      </c>
      <c r="L4136" t="s">
        <v>21</v>
      </c>
      <c r="M4136" t="s">
        <v>36</v>
      </c>
      <c r="N4136" t="s">
        <v>23</v>
      </c>
    </row>
    <row r="4137" spans="1:14" x14ac:dyDescent="0.3">
      <c r="A4137">
        <v>4136</v>
      </c>
      <c r="B4137" t="s">
        <v>37</v>
      </c>
      <c r="C4137" t="s">
        <v>127</v>
      </c>
      <c r="D4137" t="s">
        <v>398</v>
      </c>
      <c r="E4137" t="s">
        <v>242</v>
      </c>
      <c r="F4137" t="s">
        <v>27</v>
      </c>
      <c r="G4137">
        <v>185.96</v>
      </c>
      <c r="H4137">
        <v>3</v>
      </c>
      <c r="I4137">
        <v>1</v>
      </c>
      <c r="J4137" t="s">
        <v>28</v>
      </c>
      <c r="K4137" t="s">
        <v>66</v>
      </c>
      <c r="L4137" t="s">
        <v>56</v>
      </c>
      <c r="M4137" t="s">
        <v>36</v>
      </c>
      <c r="N4137" t="s">
        <v>41</v>
      </c>
    </row>
    <row r="4138" spans="1:14" x14ac:dyDescent="0.3">
      <c r="A4138">
        <v>4137</v>
      </c>
      <c r="B4138" t="s">
        <v>31</v>
      </c>
      <c r="C4138" t="s">
        <v>176</v>
      </c>
      <c r="D4138" t="s">
        <v>361</v>
      </c>
      <c r="E4138" t="s">
        <v>220</v>
      </c>
      <c r="F4138" t="s">
        <v>27</v>
      </c>
      <c r="G4138">
        <v>143.93</v>
      </c>
      <c r="H4138">
        <v>3</v>
      </c>
      <c r="I4138">
        <v>0</v>
      </c>
      <c r="J4138" t="s">
        <v>28</v>
      </c>
      <c r="K4138" t="s">
        <v>29</v>
      </c>
      <c r="L4138" t="s">
        <v>56</v>
      </c>
      <c r="M4138" t="s">
        <v>36</v>
      </c>
      <c r="N4138" t="s">
        <v>23</v>
      </c>
    </row>
    <row r="4139" spans="1:14" x14ac:dyDescent="0.3">
      <c r="A4139">
        <v>4138</v>
      </c>
      <c r="B4139" t="s">
        <v>37</v>
      </c>
      <c r="C4139" t="s">
        <v>42</v>
      </c>
      <c r="D4139" t="s">
        <v>143</v>
      </c>
      <c r="E4139" t="s">
        <v>169</v>
      </c>
      <c r="F4139" t="s">
        <v>27</v>
      </c>
      <c r="G4139">
        <v>174.35</v>
      </c>
      <c r="H4139">
        <v>3</v>
      </c>
      <c r="I4139">
        <v>0</v>
      </c>
      <c r="J4139" t="s">
        <v>55</v>
      </c>
      <c r="K4139" t="s">
        <v>29</v>
      </c>
      <c r="L4139" t="s">
        <v>21</v>
      </c>
      <c r="M4139" t="s">
        <v>36</v>
      </c>
      <c r="N4139" t="s">
        <v>41</v>
      </c>
    </row>
    <row r="4140" spans="1:14" x14ac:dyDescent="0.3">
      <c r="A4140">
        <v>4139</v>
      </c>
      <c r="B4140" t="s">
        <v>50</v>
      </c>
      <c r="C4140" t="s">
        <v>408</v>
      </c>
      <c r="D4140" t="s">
        <v>261</v>
      </c>
      <c r="E4140" t="s">
        <v>207</v>
      </c>
      <c r="F4140" t="s">
        <v>27</v>
      </c>
      <c r="G4140">
        <v>231.04</v>
      </c>
      <c r="H4140">
        <v>1</v>
      </c>
      <c r="I4140">
        <v>0</v>
      </c>
      <c r="J4140" t="s">
        <v>28</v>
      </c>
      <c r="K4140" t="s">
        <v>29</v>
      </c>
      <c r="L4140" t="s">
        <v>21</v>
      </c>
      <c r="M4140" t="s">
        <v>22</v>
      </c>
      <c r="N4140" t="s">
        <v>41</v>
      </c>
    </row>
    <row r="4141" spans="1:14" x14ac:dyDescent="0.3">
      <c r="A4141">
        <v>4140</v>
      </c>
      <c r="B4141" t="s">
        <v>14</v>
      </c>
      <c r="C4141" t="s">
        <v>281</v>
      </c>
      <c r="D4141" t="s">
        <v>274</v>
      </c>
      <c r="E4141" t="s">
        <v>300</v>
      </c>
      <c r="F4141" t="s">
        <v>18</v>
      </c>
      <c r="G4141">
        <v>224.58</v>
      </c>
      <c r="H4141">
        <v>1</v>
      </c>
      <c r="I4141">
        <v>0</v>
      </c>
      <c r="J4141" t="s">
        <v>35</v>
      </c>
      <c r="K4141" t="s">
        <v>44</v>
      </c>
      <c r="L4141" t="s">
        <v>60</v>
      </c>
      <c r="M4141" t="s">
        <v>22</v>
      </c>
      <c r="N4141" t="s">
        <v>30</v>
      </c>
    </row>
    <row r="4142" spans="1:14" x14ac:dyDescent="0.3">
      <c r="A4142">
        <v>4141</v>
      </c>
      <c r="B4142" t="s">
        <v>50</v>
      </c>
      <c r="C4142" t="s">
        <v>296</v>
      </c>
      <c r="D4142" t="s">
        <v>133</v>
      </c>
      <c r="E4142" t="s">
        <v>289</v>
      </c>
      <c r="F4142" t="s">
        <v>49</v>
      </c>
      <c r="G4142">
        <v>125</v>
      </c>
      <c r="H4142">
        <v>2</v>
      </c>
      <c r="I4142">
        <v>1</v>
      </c>
      <c r="J4142" t="s">
        <v>19</v>
      </c>
      <c r="K4142" t="s">
        <v>66</v>
      </c>
      <c r="L4142" t="s">
        <v>21</v>
      </c>
      <c r="M4142" t="s">
        <v>22</v>
      </c>
      <c r="N4142" t="s">
        <v>23</v>
      </c>
    </row>
    <row r="4143" spans="1:14" x14ac:dyDescent="0.3">
      <c r="A4143">
        <v>4142</v>
      </c>
      <c r="B4143" t="s">
        <v>14</v>
      </c>
      <c r="C4143" t="s">
        <v>187</v>
      </c>
      <c r="D4143" t="s">
        <v>294</v>
      </c>
      <c r="E4143" t="s">
        <v>268</v>
      </c>
      <c r="F4143" t="s">
        <v>18</v>
      </c>
      <c r="G4143">
        <v>188.24</v>
      </c>
      <c r="H4143">
        <v>2</v>
      </c>
      <c r="I4143">
        <v>0</v>
      </c>
      <c r="J4143" t="s">
        <v>94</v>
      </c>
      <c r="K4143" t="s">
        <v>66</v>
      </c>
      <c r="L4143" t="s">
        <v>21</v>
      </c>
      <c r="M4143" t="s">
        <v>36</v>
      </c>
      <c r="N4143" t="s">
        <v>41</v>
      </c>
    </row>
    <row r="4144" spans="1:14" x14ac:dyDescent="0.3">
      <c r="A4144">
        <v>4143</v>
      </c>
      <c r="B4144" t="s">
        <v>31</v>
      </c>
      <c r="C4144" t="s">
        <v>26</v>
      </c>
      <c r="D4144" t="s">
        <v>92</v>
      </c>
      <c r="E4144" t="s">
        <v>163</v>
      </c>
      <c r="F4144" t="s">
        <v>54</v>
      </c>
      <c r="G4144">
        <v>393.57</v>
      </c>
      <c r="H4144">
        <v>1</v>
      </c>
      <c r="I4144">
        <v>0</v>
      </c>
      <c r="J4144" t="s">
        <v>35</v>
      </c>
      <c r="K4144" t="s">
        <v>99</v>
      </c>
      <c r="L4144" t="s">
        <v>21</v>
      </c>
      <c r="M4144" t="s">
        <v>36</v>
      </c>
      <c r="N4144" t="s">
        <v>41</v>
      </c>
    </row>
    <row r="4145" spans="1:14" x14ac:dyDescent="0.3">
      <c r="A4145">
        <v>4144</v>
      </c>
      <c r="B4145" t="s">
        <v>37</v>
      </c>
      <c r="C4145" t="s">
        <v>399</v>
      </c>
      <c r="D4145" t="s">
        <v>357</v>
      </c>
      <c r="E4145" t="s">
        <v>264</v>
      </c>
      <c r="F4145" t="s">
        <v>49</v>
      </c>
      <c r="G4145">
        <v>100.83</v>
      </c>
      <c r="H4145">
        <v>2</v>
      </c>
      <c r="I4145">
        <v>0</v>
      </c>
      <c r="J4145" t="s">
        <v>35</v>
      </c>
      <c r="K4145" t="s">
        <v>44</v>
      </c>
      <c r="L4145" t="s">
        <v>60</v>
      </c>
      <c r="M4145" t="s">
        <v>36</v>
      </c>
      <c r="N4145" t="s">
        <v>30</v>
      </c>
    </row>
    <row r="4146" spans="1:14" x14ac:dyDescent="0.3">
      <c r="A4146">
        <v>4145</v>
      </c>
      <c r="B4146" t="s">
        <v>31</v>
      </c>
      <c r="C4146" t="s">
        <v>200</v>
      </c>
      <c r="D4146" t="s">
        <v>223</v>
      </c>
      <c r="E4146" t="s">
        <v>301</v>
      </c>
      <c r="F4146" t="s">
        <v>54</v>
      </c>
      <c r="G4146">
        <v>365.57</v>
      </c>
      <c r="H4146">
        <v>2</v>
      </c>
      <c r="I4146">
        <v>2</v>
      </c>
      <c r="J4146" t="s">
        <v>28</v>
      </c>
      <c r="K4146" t="s">
        <v>66</v>
      </c>
      <c r="L4146" t="s">
        <v>21</v>
      </c>
      <c r="M4146" t="s">
        <v>22</v>
      </c>
      <c r="N4146" t="s">
        <v>45</v>
      </c>
    </row>
    <row r="4147" spans="1:14" x14ac:dyDescent="0.3">
      <c r="A4147">
        <v>4146</v>
      </c>
      <c r="B4147" t="s">
        <v>31</v>
      </c>
      <c r="C4147" t="s">
        <v>437</v>
      </c>
      <c r="D4147" t="s">
        <v>219</v>
      </c>
      <c r="E4147" t="s">
        <v>333</v>
      </c>
      <c r="F4147" t="s">
        <v>18</v>
      </c>
      <c r="G4147">
        <v>203.7</v>
      </c>
      <c r="H4147">
        <v>2</v>
      </c>
      <c r="I4147">
        <v>1</v>
      </c>
      <c r="J4147" t="s">
        <v>35</v>
      </c>
      <c r="K4147" t="s">
        <v>29</v>
      </c>
      <c r="L4147" t="s">
        <v>21</v>
      </c>
      <c r="M4147" t="s">
        <v>36</v>
      </c>
      <c r="N4147" t="s">
        <v>95</v>
      </c>
    </row>
    <row r="4148" spans="1:14" x14ac:dyDescent="0.3">
      <c r="A4148">
        <v>4147</v>
      </c>
      <c r="B4148" t="s">
        <v>37</v>
      </c>
      <c r="C4148" t="s">
        <v>375</v>
      </c>
      <c r="D4148" t="s">
        <v>267</v>
      </c>
      <c r="E4148" t="s">
        <v>230</v>
      </c>
      <c r="F4148" t="s">
        <v>18</v>
      </c>
      <c r="G4148">
        <v>179.38</v>
      </c>
      <c r="H4148">
        <v>4</v>
      </c>
      <c r="I4148">
        <v>2</v>
      </c>
      <c r="J4148" t="s">
        <v>55</v>
      </c>
      <c r="K4148" t="s">
        <v>29</v>
      </c>
      <c r="L4148" t="s">
        <v>21</v>
      </c>
      <c r="M4148" t="s">
        <v>36</v>
      </c>
      <c r="N4148" t="s">
        <v>41</v>
      </c>
    </row>
    <row r="4149" spans="1:14" x14ac:dyDescent="0.3">
      <c r="A4149">
        <v>4148</v>
      </c>
      <c r="B4149" t="s">
        <v>50</v>
      </c>
      <c r="C4149" t="s">
        <v>387</v>
      </c>
      <c r="D4149" t="s">
        <v>421</v>
      </c>
      <c r="E4149" t="s">
        <v>409</v>
      </c>
      <c r="F4149" t="s">
        <v>49</v>
      </c>
      <c r="G4149">
        <v>89.9</v>
      </c>
      <c r="H4149">
        <v>2</v>
      </c>
      <c r="I4149">
        <v>0</v>
      </c>
      <c r="J4149" t="s">
        <v>28</v>
      </c>
      <c r="K4149" t="s">
        <v>99</v>
      </c>
      <c r="L4149" t="s">
        <v>21</v>
      </c>
      <c r="M4149" t="s">
        <v>36</v>
      </c>
      <c r="N4149" t="s">
        <v>41</v>
      </c>
    </row>
    <row r="4150" spans="1:14" x14ac:dyDescent="0.3">
      <c r="A4150">
        <v>4149</v>
      </c>
      <c r="B4150" t="s">
        <v>37</v>
      </c>
      <c r="C4150" t="s">
        <v>107</v>
      </c>
      <c r="D4150" t="s">
        <v>287</v>
      </c>
      <c r="E4150" t="s">
        <v>245</v>
      </c>
      <c r="F4150" t="s">
        <v>49</v>
      </c>
      <c r="G4150">
        <v>140.03</v>
      </c>
      <c r="H4150">
        <v>1</v>
      </c>
      <c r="I4150">
        <v>0</v>
      </c>
      <c r="J4150" t="s">
        <v>35</v>
      </c>
      <c r="K4150" t="s">
        <v>20</v>
      </c>
      <c r="L4150" t="s">
        <v>60</v>
      </c>
      <c r="M4150" t="s">
        <v>22</v>
      </c>
      <c r="N4150" t="s">
        <v>95</v>
      </c>
    </row>
    <row r="4151" spans="1:14" x14ac:dyDescent="0.3">
      <c r="A4151">
        <v>4150</v>
      </c>
      <c r="B4151" t="s">
        <v>31</v>
      </c>
      <c r="C4151" t="s">
        <v>344</v>
      </c>
      <c r="D4151" t="s">
        <v>62</v>
      </c>
      <c r="E4151" t="s">
        <v>92</v>
      </c>
      <c r="F4151" t="s">
        <v>18</v>
      </c>
      <c r="G4151">
        <v>146.41</v>
      </c>
      <c r="H4151">
        <v>3</v>
      </c>
      <c r="I4151">
        <v>0</v>
      </c>
      <c r="J4151" t="s">
        <v>94</v>
      </c>
      <c r="K4151" t="s">
        <v>44</v>
      </c>
      <c r="L4151" t="s">
        <v>21</v>
      </c>
      <c r="M4151" t="s">
        <v>36</v>
      </c>
      <c r="N4151" t="s">
        <v>23</v>
      </c>
    </row>
    <row r="4152" spans="1:14" x14ac:dyDescent="0.3">
      <c r="A4152">
        <v>4151</v>
      </c>
      <c r="B4152" t="s">
        <v>50</v>
      </c>
      <c r="C4152" t="s">
        <v>286</v>
      </c>
      <c r="D4152" t="s">
        <v>285</v>
      </c>
      <c r="E4152" t="s">
        <v>116</v>
      </c>
      <c r="F4152" t="s">
        <v>49</v>
      </c>
      <c r="G4152">
        <v>162.41999999999999</v>
      </c>
      <c r="H4152">
        <v>3</v>
      </c>
      <c r="I4152">
        <v>0</v>
      </c>
      <c r="J4152" t="s">
        <v>35</v>
      </c>
      <c r="K4152" t="s">
        <v>99</v>
      </c>
      <c r="L4152" t="s">
        <v>21</v>
      </c>
      <c r="M4152" t="s">
        <v>36</v>
      </c>
      <c r="N4152" t="s">
        <v>23</v>
      </c>
    </row>
    <row r="4153" spans="1:14" x14ac:dyDescent="0.3">
      <c r="A4153">
        <v>4152</v>
      </c>
      <c r="B4153" t="s">
        <v>37</v>
      </c>
      <c r="C4153" t="s">
        <v>73</v>
      </c>
      <c r="D4153" t="s">
        <v>228</v>
      </c>
      <c r="E4153" t="s">
        <v>289</v>
      </c>
      <c r="F4153" t="s">
        <v>27</v>
      </c>
      <c r="G4153">
        <v>145.99</v>
      </c>
      <c r="H4153">
        <v>3</v>
      </c>
      <c r="I4153">
        <v>0</v>
      </c>
      <c r="J4153" t="s">
        <v>35</v>
      </c>
      <c r="K4153" t="s">
        <v>44</v>
      </c>
      <c r="L4153" t="s">
        <v>60</v>
      </c>
      <c r="M4153" t="s">
        <v>36</v>
      </c>
      <c r="N4153" t="s">
        <v>41</v>
      </c>
    </row>
    <row r="4154" spans="1:14" x14ac:dyDescent="0.3">
      <c r="A4154">
        <v>4153</v>
      </c>
      <c r="B4154" t="s">
        <v>37</v>
      </c>
      <c r="C4154" t="s">
        <v>350</v>
      </c>
      <c r="D4154" t="s">
        <v>405</v>
      </c>
      <c r="E4154" t="s">
        <v>340</v>
      </c>
      <c r="F4154" t="s">
        <v>27</v>
      </c>
      <c r="G4154">
        <v>128.31</v>
      </c>
      <c r="H4154">
        <v>3</v>
      </c>
      <c r="I4154">
        <v>0</v>
      </c>
      <c r="J4154" t="s">
        <v>28</v>
      </c>
      <c r="K4154" t="s">
        <v>66</v>
      </c>
      <c r="L4154" t="s">
        <v>60</v>
      </c>
      <c r="M4154" t="s">
        <v>36</v>
      </c>
      <c r="N4154" t="s">
        <v>23</v>
      </c>
    </row>
    <row r="4155" spans="1:14" x14ac:dyDescent="0.3">
      <c r="A4155">
        <v>4154</v>
      </c>
      <c r="B4155" t="s">
        <v>37</v>
      </c>
      <c r="C4155" t="s">
        <v>111</v>
      </c>
      <c r="D4155" t="s">
        <v>379</v>
      </c>
      <c r="E4155" t="s">
        <v>167</v>
      </c>
      <c r="F4155" t="s">
        <v>54</v>
      </c>
      <c r="G4155">
        <v>389.33</v>
      </c>
      <c r="H4155">
        <v>2</v>
      </c>
      <c r="I4155">
        <v>0</v>
      </c>
      <c r="J4155" t="s">
        <v>55</v>
      </c>
      <c r="K4155" t="s">
        <v>44</v>
      </c>
      <c r="L4155" t="s">
        <v>56</v>
      </c>
      <c r="M4155" t="s">
        <v>22</v>
      </c>
      <c r="N4155" t="s">
        <v>41</v>
      </c>
    </row>
    <row r="4156" spans="1:14" x14ac:dyDescent="0.3">
      <c r="A4156">
        <v>4155</v>
      </c>
      <c r="B4156" t="s">
        <v>37</v>
      </c>
      <c r="C4156" t="s">
        <v>214</v>
      </c>
      <c r="D4156" t="s">
        <v>296</v>
      </c>
      <c r="E4156" t="s">
        <v>320</v>
      </c>
      <c r="F4156" t="s">
        <v>49</v>
      </c>
      <c r="G4156">
        <v>146.41</v>
      </c>
      <c r="H4156">
        <v>2</v>
      </c>
      <c r="I4156">
        <v>0</v>
      </c>
      <c r="J4156" t="s">
        <v>28</v>
      </c>
      <c r="K4156" t="s">
        <v>44</v>
      </c>
      <c r="L4156" t="s">
        <v>60</v>
      </c>
      <c r="M4156" t="s">
        <v>36</v>
      </c>
      <c r="N4156" t="s">
        <v>41</v>
      </c>
    </row>
    <row r="4157" spans="1:14" x14ac:dyDescent="0.3">
      <c r="A4157">
        <v>4156</v>
      </c>
      <c r="B4157" t="s">
        <v>50</v>
      </c>
      <c r="C4157" t="s">
        <v>115</v>
      </c>
      <c r="D4157" t="s">
        <v>402</v>
      </c>
      <c r="E4157" t="s">
        <v>261</v>
      </c>
      <c r="F4157" t="s">
        <v>27</v>
      </c>
      <c r="G4157">
        <v>136.30000000000001</v>
      </c>
      <c r="H4157">
        <v>2</v>
      </c>
      <c r="I4157">
        <v>2</v>
      </c>
      <c r="J4157" t="s">
        <v>94</v>
      </c>
      <c r="K4157" t="s">
        <v>29</v>
      </c>
      <c r="L4157" t="s">
        <v>21</v>
      </c>
      <c r="M4157" t="s">
        <v>36</v>
      </c>
      <c r="N4157" t="s">
        <v>41</v>
      </c>
    </row>
    <row r="4158" spans="1:14" x14ac:dyDescent="0.3">
      <c r="A4158">
        <v>4157</v>
      </c>
      <c r="B4158" t="s">
        <v>14</v>
      </c>
      <c r="C4158" t="s">
        <v>233</v>
      </c>
      <c r="D4158" t="s">
        <v>250</v>
      </c>
      <c r="E4158" t="s">
        <v>96</v>
      </c>
      <c r="F4158" t="s">
        <v>49</v>
      </c>
      <c r="G4158">
        <v>123.54</v>
      </c>
      <c r="H4158">
        <v>3</v>
      </c>
      <c r="I4158">
        <v>0</v>
      </c>
      <c r="J4158" t="s">
        <v>94</v>
      </c>
      <c r="K4158" t="s">
        <v>44</v>
      </c>
      <c r="L4158" t="s">
        <v>56</v>
      </c>
      <c r="M4158" t="s">
        <v>36</v>
      </c>
      <c r="N4158" t="s">
        <v>41</v>
      </c>
    </row>
    <row r="4159" spans="1:14" x14ac:dyDescent="0.3">
      <c r="A4159">
        <v>4158</v>
      </c>
      <c r="B4159" t="s">
        <v>14</v>
      </c>
      <c r="C4159" t="s">
        <v>227</v>
      </c>
      <c r="D4159" t="s">
        <v>96</v>
      </c>
      <c r="E4159" t="s">
        <v>471</v>
      </c>
      <c r="F4159" t="s">
        <v>54</v>
      </c>
      <c r="G4159">
        <v>257.72000000000003</v>
      </c>
      <c r="H4159">
        <v>4</v>
      </c>
      <c r="I4159">
        <v>2</v>
      </c>
      <c r="J4159" t="s">
        <v>55</v>
      </c>
      <c r="K4159" t="s">
        <v>29</v>
      </c>
      <c r="L4159" t="s">
        <v>21</v>
      </c>
      <c r="M4159" t="s">
        <v>36</v>
      </c>
      <c r="N4159" t="s">
        <v>23</v>
      </c>
    </row>
    <row r="4160" spans="1:14" x14ac:dyDescent="0.3">
      <c r="A4160">
        <v>4159</v>
      </c>
      <c r="B4160" t="s">
        <v>37</v>
      </c>
      <c r="C4160" t="s">
        <v>121</v>
      </c>
      <c r="D4160" t="s">
        <v>323</v>
      </c>
      <c r="E4160" t="s">
        <v>297</v>
      </c>
      <c r="F4160" t="s">
        <v>27</v>
      </c>
      <c r="G4160">
        <v>145.88</v>
      </c>
      <c r="H4160">
        <v>1</v>
      </c>
      <c r="I4160">
        <v>0</v>
      </c>
      <c r="J4160" t="s">
        <v>35</v>
      </c>
      <c r="K4160" t="s">
        <v>29</v>
      </c>
      <c r="L4160" t="s">
        <v>60</v>
      </c>
      <c r="M4160" t="s">
        <v>36</v>
      </c>
      <c r="N4160" t="s">
        <v>41</v>
      </c>
    </row>
    <row r="4161" spans="1:14" x14ac:dyDescent="0.3">
      <c r="A4161">
        <v>4160</v>
      </c>
      <c r="B4161" t="s">
        <v>31</v>
      </c>
      <c r="C4161" t="s">
        <v>377</v>
      </c>
      <c r="D4161" t="s">
        <v>38</v>
      </c>
      <c r="E4161" t="s">
        <v>382</v>
      </c>
      <c r="F4161" t="s">
        <v>49</v>
      </c>
      <c r="G4161">
        <v>109.6</v>
      </c>
      <c r="H4161">
        <v>1</v>
      </c>
      <c r="I4161">
        <v>2</v>
      </c>
      <c r="J4161" t="s">
        <v>35</v>
      </c>
      <c r="K4161" t="s">
        <v>99</v>
      </c>
      <c r="L4161" t="s">
        <v>21</v>
      </c>
      <c r="M4161" t="s">
        <v>22</v>
      </c>
      <c r="N4161" t="s">
        <v>23</v>
      </c>
    </row>
    <row r="4162" spans="1:14" x14ac:dyDescent="0.3">
      <c r="A4162">
        <v>4161</v>
      </c>
      <c r="B4162" t="s">
        <v>50</v>
      </c>
      <c r="C4162" t="s">
        <v>285</v>
      </c>
      <c r="D4162" t="s">
        <v>241</v>
      </c>
      <c r="E4162" t="s">
        <v>196</v>
      </c>
      <c r="F4162" t="s">
        <v>54</v>
      </c>
      <c r="G4162">
        <v>463.27</v>
      </c>
      <c r="H4162">
        <v>1</v>
      </c>
      <c r="I4162">
        <v>0</v>
      </c>
      <c r="J4162" t="s">
        <v>94</v>
      </c>
      <c r="K4162" t="s">
        <v>20</v>
      </c>
      <c r="L4162" t="s">
        <v>21</v>
      </c>
      <c r="M4162" t="s">
        <v>36</v>
      </c>
      <c r="N4162" t="s">
        <v>41</v>
      </c>
    </row>
    <row r="4163" spans="1:14" x14ac:dyDescent="0.3">
      <c r="A4163">
        <v>4162</v>
      </c>
      <c r="B4163" t="s">
        <v>14</v>
      </c>
      <c r="C4163" t="s">
        <v>450</v>
      </c>
      <c r="D4163" t="s">
        <v>361</v>
      </c>
      <c r="E4163" t="s">
        <v>265</v>
      </c>
      <c r="F4163" t="s">
        <v>49</v>
      </c>
      <c r="G4163">
        <v>87.37</v>
      </c>
      <c r="H4163">
        <v>3</v>
      </c>
      <c r="I4163">
        <v>0</v>
      </c>
      <c r="J4163" t="s">
        <v>28</v>
      </c>
      <c r="K4163" t="s">
        <v>20</v>
      </c>
      <c r="L4163" t="s">
        <v>21</v>
      </c>
      <c r="M4163" t="s">
        <v>36</v>
      </c>
      <c r="N4163" t="s">
        <v>41</v>
      </c>
    </row>
    <row r="4164" spans="1:14" x14ac:dyDescent="0.3">
      <c r="A4164">
        <v>4163</v>
      </c>
      <c r="B4164" t="s">
        <v>37</v>
      </c>
      <c r="C4164" t="s">
        <v>292</v>
      </c>
      <c r="D4164" t="s">
        <v>436</v>
      </c>
      <c r="E4164" t="s">
        <v>158</v>
      </c>
      <c r="F4164" t="s">
        <v>18</v>
      </c>
      <c r="G4164">
        <v>297.08</v>
      </c>
      <c r="H4164">
        <v>4</v>
      </c>
      <c r="I4164">
        <v>2</v>
      </c>
      <c r="J4164" t="s">
        <v>55</v>
      </c>
      <c r="K4164" t="s">
        <v>44</v>
      </c>
      <c r="L4164" t="s">
        <v>21</v>
      </c>
      <c r="M4164" t="s">
        <v>36</v>
      </c>
      <c r="N4164" t="s">
        <v>41</v>
      </c>
    </row>
    <row r="4165" spans="1:14" x14ac:dyDescent="0.3">
      <c r="A4165">
        <v>4164</v>
      </c>
      <c r="B4165" t="s">
        <v>50</v>
      </c>
      <c r="C4165" t="s">
        <v>208</v>
      </c>
      <c r="D4165" t="s">
        <v>283</v>
      </c>
      <c r="E4165" t="s">
        <v>126</v>
      </c>
      <c r="F4165" t="s">
        <v>49</v>
      </c>
      <c r="G4165">
        <v>138.75</v>
      </c>
      <c r="H4165">
        <v>3</v>
      </c>
      <c r="I4165">
        <v>0</v>
      </c>
      <c r="J4165" t="s">
        <v>55</v>
      </c>
      <c r="K4165" t="s">
        <v>44</v>
      </c>
      <c r="L4165" t="s">
        <v>21</v>
      </c>
      <c r="M4165" t="s">
        <v>22</v>
      </c>
      <c r="N4165" t="s">
        <v>41</v>
      </c>
    </row>
    <row r="4166" spans="1:14" x14ac:dyDescent="0.3">
      <c r="A4166">
        <v>4165</v>
      </c>
      <c r="B4166" t="s">
        <v>14</v>
      </c>
      <c r="C4166" t="s">
        <v>277</v>
      </c>
      <c r="D4166" t="s">
        <v>80</v>
      </c>
      <c r="E4166" t="s">
        <v>380</v>
      </c>
      <c r="F4166" t="s">
        <v>18</v>
      </c>
      <c r="G4166">
        <v>193.55</v>
      </c>
      <c r="H4166">
        <v>1</v>
      </c>
      <c r="I4166">
        <v>0</v>
      </c>
      <c r="J4166" t="s">
        <v>28</v>
      </c>
      <c r="K4166" t="s">
        <v>29</v>
      </c>
      <c r="L4166" t="s">
        <v>60</v>
      </c>
      <c r="M4166" t="s">
        <v>36</v>
      </c>
      <c r="N4166" t="s">
        <v>41</v>
      </c>
    </row>
    <row r="4167" spans="1:14" x14ac:dyDescent="0.3">
      <c r="A4167">
        <v>4166</v>
      </c>
      <c r="B4167" t="s">
        <v>14</v>
      </c>
      <c r="C4167" t="s">
        <v>155</v>
      </c>
      <c r="D4167" t="s">
        <v>143</v>
      </c>
      <c r="E4167" t="s">
        <v>79</v>
      </c>
      <c r="F4167" t="s">
        <v>49</v>
      </c>
      <c r="G4167">
        <v>123.29</v>
      </c>
      <c r="H4167">
        <v>1</v>
      </c>
      <c r="I4167">
        <v>2</v>
      </c>
      <c r="J4167" t="s">
        <v>19</v>
      </c>
      <c r="K4167" t="s">
        <v>29</v>
      </c>
      <c r="L4167" t="s">
        <v>21</v>
      </c>
      <c r="M4167" t="s">
        <v>36</v>
      </c>
      <c r="N4167" t="s">
        <v>41</v>
      </c>
    </row>
    <row r="4168" spans="1:14" x14ac:dyDescent="0.3">
      <c r="A4168">
        <v>4167</v>
      </c>
      <c r="B4168" t="s">
        <v>50</v>
      </c>
      <c r="C4168" t="s">
        <v>457</v>
      </c>
      <c r="D4168" t="s">
        <v>438</v>
      </c>
      <c r="E4168" t="s">
        <v>176</v>
      </c>
      <c r="F4168" t="s">
        <v>54</v>
      </c>
      <c r="G4168">
        <v>547.97</v>
      </c>
      <c r="H4168">
        <v>1</v>
      </c>
      <c r="I4168">
        <v>2</v>
      </c>
      <c r="J4168" t="s">
        <v>35</v>
      </c>
      <c r="K4168" t="s">
        <v>29</v>
      </c>
      <c r="L4168" t="s">
        <v>60</v>
      </c>
      <c r="M4168" t="s">
        <v>36</v>
      </c>
      <c r="N4168" t="s">
        <v>95</v>
      </c>
    </row>
    <row r="4169" spans="1:14" x14ac:dyDescent="0.3">
      <c r="A4169">
        <v>4168</v>
      </c>
      <c r="B4169" t="s">
        <v>31</v>
      </c>
      <c r="C4169" t="s">
        <v>72</v>
      </c>
      <c r="D4169" t="s">
        <v>265</v>
      </c>
      <c r="E4169" t="s">
        <v>61</v>
      </c>
      <c r="F4169" t="s">
        <v>49</v>
      </c>
      <c r="G4169">
        <v>79.06</v>
      </c>
      <c r="H4169">
        <v>1</v>
      </c>
      <c r="I4169">
        <v>0</v>
      </c>
      <c r="J4169" t="s">
        <v>19</v>
      </c>
      <c r="K4169" t="s">
        <v>44</v>
      </c>
      <c r="L4169" t="s">
        <v>60</v>
      </c>
      <c r="M4169" t="s">
        <v>36</v>
      </c>
      <c r="N4169" t="s">
        <v>45</v>
      </c>
    </row>
    <row r="4170" spans="1:14" x14ac:dyDescent="0.3">
      <c r="A4170">
        <v>4169</v>
      </c>
      <c r="B4170" t="s">
        <v>14</v>
      </c>
      <c r="C4170" t="s">
        <v>423</v>
      </c>
      <c r="D4170" t="s">
        <v>111</v>
      </c>
      <c r="E4170" t="s">
        <v>294</v>
      </c>
      <c r="F4170" t="s">
        <v>27</v>
      </c>
      <c r="G4170">
        <v>156.87</v>
      </c>
      <c r="H4170">
        <v>2</v>
      </c>
      <c r="I4170">
        <v>0</v>
      </c>
      <c r="J4170" t="s">
        <v>28</v>
      </c>
      <c r="K4170" t="s">
        <v>99</v>
      </c>
      <c r="L4170" t="s">
        <v>56</v>
      </c>
      <c r="M4170" t="s">
        <v>36</v>
      </c>
      <c r="N4170" t="s">
        <v>23</v>
      </c>
    </row>
    <row r="4171" spans="1:14" x14ac:dyDescent="0.3">
      <c r="A4171">
        <v>4170</v>
      </c>
      <c r="B4171" t="s">
        <v>31</v>
      </c>
      <c r="C4171" t="s">
        <v>354</v>
      </c>
      <c r="D4171" t="s">
        <v>230</v>
      </c>
      <c r="E4171" t="s">
        <v>344</v>
      </c>
      <c r="F4171" t="s">
        <v>49</v>
      </c>
      <c r="G4171">
        <v>76.39</v>
      </c>
      <c r="H4171">
        <v>3</v>
      </c>
      <c r="I4171">
        <v>0</v>
      </c>
      <c r="J4171" t="s">
        <v>28</v>
      </c>
      <c r="K4171" t="s">
        <v>44</v>
      </c>
      <c r="L4171" t="s">
        <v>56</v>
      </c>
      <c r="M4171" t="s">
        <v>36</v>
      </c>
      <c r="N4171" t="s">
        <v>45</v>
      </c>
    </row>
    <row r="4172" spans="1:14" x14ac:dyDescent="0.3">
      <c r="A4172">
        <v>4171</v>
      </c>
      <c r="B4172" t="s">
        <v>37</v>
      </c>
      <c r="C4172" t="s">
        <v>381</v>
      </c>
      <c r="D4172" t="s">
        <v>418</v>
      </c>
      <c r="E4172" t="s">
        <v>264</v>
      </c>
      <c r="F4172" t="s">
        <v>27</v>
      </c>
      <c r="G4172">
        <v>120.21</v>
      </c>
      <c r="H4172">
        <v>1</v>
      </c>
      <c r="I4172">
        <v>1</v>
      </c>
      <c r="J4172" t="s">
        <v>19</v>
      </c>
      <c r="K4172" t="s">
        <v>44</v>
      </c>
      <c r="L4172" t="s">
        <v>21</v>
      </c>
      <c r="M4172" t="s">
        <v>36</v>
      </c>
      <c r="N4172" t="s">
        <v>23</v>
      </c>
    </row>
    <row r="4173" spans="1:14" x14ac:dyDescent="0.3">
      <c r="A4173">
        <v>4172</v>
      </c>
      <c r="B4173" t="s">
        <v>31</v>
      </c>
      <c r="C4173" t="s">
        <v>350</v>
      </c>
      <c r="D4173" t="s">
        <v>328</v>
      </c>
      <c r="E4173" t="s">
        <v>282</v>
      </c>
      <c r="F4173" t="s">
        <v>18</v>
      </c>
      <c r="G4173">
        <v>181.29</v>
      </c>
      <c r="H4173">
        <v>1</v>
      </c>
      <c r="I4173">
        <v>0</v>
      </c>
      <c r="J4173" t="s">
        <v>35</v>
      </c>
      <c r="K4173" t="s">
        <v>20</v>
      </c>
      <c r="L4173" t="s">
        <v>60</v>
      </c>
      <c r="M4173" t="s">
        <v>36</v>
      </c>
      <c r="N4173" t="s">
        <v>41</v>
      </c>
    </row>
    <row r="4174" spans="1:14" x14ac:dyDescent="0.3">
      <c r="A4174">
        <v>4173</v>
      </c>
      <c r="B4174" t="s">
        <v>37</v>
      </c>
      <c r="C4174" t="s">
        <v>300</v>
      </c>
      <c r="D4174" t="s">
        <v>340</v>
      </c>
      <c r="E4174" t="s">
        <v>276</v>
      </c>
      <c r="F4174" t="s">
        <v>49</v>
      </c>
      <c r="G4174">
        <v>69.069999999999993</v>
      </c>
      <c r="H4174">
        <v>3</v>
      </c>
      <c r="I4174">
        <v>0</v>
      </c>
      <c r="J4174" t="s">
        <v>28</v>
      </c>
      <c r="K4174" t="s">
        <v>44</v>
      </c>
      <c r="L4174" t="s">
        <v>70</v>
      </c>
      <c r="M4174" t="s">
        <v>36</v>
      </c>
      <c r="N4174" t="s">
        <v>41</v>
      </c>
    </row>
    <row r="4175" spans="1:14" x14ac:dyDescent="0.3">
      <c r="A4175">
        <v>4174</v>
      </c>
      <c r="B4175" t="s">
        <v>14</v>
      </c>
      <c r="C4175" t="s">
        <v>82</v>
      </c>
      <c r="D4175" t="s">
        <v>380</v>
      </c>
      <c r="E4175" t="s">
        <v>235</v>
      </c>
      <c r="F4175" t="s">
        <v>54</v>
      </c>
      <c r="G4175">
        <v>433.43</v>
      </c>
      <c r="H4175">
        <v>2</v>
      </c>
      <c r="I4175">
        <v>0</v>
      </c>
      <c r="J4175" t="s">
        <v>28</v>
      </c>
      <c r="K4175" t="s">
        <v>29</v>
      </c>
      <c r="L4175" t="s">
        <v>60</v>
      </c>
      <c r="M4175" t="s">
        <v>36</v>
      </c>
      <c r="N4175" t="s">
        <v>41</v>
      </c>
    </row>
    <row r="4176" spans="1:14" x14ac:dyDescent="0.3">
      <c r="A4176">
        <v>4175</v>
      </c>
      <c r="B4176" t="s">
        <v>50</v>
      </c>
      <c r="C4176" t="s">
        <v>254</v>
      </c>
      <c r="D4176" t="s">
        <v>461</v>
      </c>
      <c r="E4176" t="s">
        <v>129</v>
      </c>
      <c r="F4176" t="s">
        <v>27</v>
      </c>
      <c r="G4176">
        <v>142.16</v>
      </c>
      <c r="H4176">
        <v>1</v>
      </c>
      <c r="I4176">
        <v>0</v>
      </c>
      <c r="J4176" t="s">
        <v>35</v>
      </c>
      <c r="K4176" t="s">
        <v>99</v>
      </c>
      <c r="L4176" t="s">
        <v>56</v>
      </c>
      <c r="M4176" t="s">
        <v>36</v>
      </c>
      <c r="N4176" t="s">
        <v>23</v>
      </c>
    </row>
    <row r="4177" spans="1:14" x14ac:dyDescent="0.3">
      <c r="A4177">
        <v>4176</v>
      </c>
      <c r="B4177" t="s">
        <v>37</v>
      </c>
      <c r="C4177" t="s">
        <v>131</v>
      </c>
      <c r="D4177" t="s">
        <v>88</v>
      </c>
      <c r="E4177" t="s">
        <v>229</v>
      </c>
      <c r="F4177" t="s">
        <v>49</v>
      </c>
      <c r="G4177">
        <v>75.36</v>
      </c>
      <c r="H4177">
        <v>1</v>
      </c>
      <c r="I4177">
        <v>0</v>
      </c>
      <c r="J4177" t="s">
        <v>28</v>
      </c>
      <c r="K4177" t="s">
        <v>99</v>
      </c>
      <c r="L4177" t="s">
        <v>60</v>
      </c>
      <c r="M4177" t="s">
        <v>22</v>
      </c>
      <c r="N4177" t="s">
        <v>23</v>
      </c>
    </row>
    <row r="4178" spans="1:14" x14ac:dyDescent="0.3">
      <c r="A4178">
        <v>4177</v>
      </c>
      <c r="B4178" t="s">
        <v>31</v>
      </c>
      <c r="C4178" t="s">
        <v>90</v>
      </c>
      <c r="D4178" t="s">
        <v>174</v>
      </c>
      <c r="E4178" t="s">
        <v>266</v>
      </c>
      <c r="F4178" t="s">
        <v>27</v>
      </c>
      <c r="G4178">
        <v>131.66</v>
      </c>
      <c r="H4178">
        <v>2</v>
      </c>
      <c r="I4178">
        <v>0</v>
      </c>
      <c r="J4178" t="s">
        <v>28</v>
      </c>
      <c r="K4178" t="s">
        <v>29</v>
      </c>
      <c r="L4178" t="s">
        <v>60</v>
      </c>
      <c r="M4178" t="s">
        <v>22</v>
      </c>
      <c r="N4178" t="s">
        <v>23</v>
      </c>
    </row>
    <row r="4179" spans="1:14" x14ac:dyDescent="0.3">
      <c r="A4179">
        <v>4178</v>
      </c>
      <c r="B4179" t="s">
        <v>37</v>
      </c>
      <c r="C4179" t="s">
        <v>155</v>
      </c>
      <c r="D4179" t="s">
        <v>242</v>
      </c>
      <c r="E4179" t="s">
        <v>321</v>
      </c>
      <c r="F4179" t="s">
        <v>49</v>
      </c>
      <c r="G4179">
        <v>107.8</v>
      </c>
      <c r="H4179">
        <v>2</v>
      </c>
      <c r="I4179">
        <v>2</v>
      </c>
      <c r="J4179" t="s">
        <v>19</v>
      </c>
      <c r="K4179" t="s">
        <v>20</v>
      </c>
      <c r="L4179" t="s">
        <v>56</v>
      </c>
      <c r="M4179" t="s">
        <v>36</v>
      </c>
      <c r="N4179" t="s">
        <v>41</v>
      </c>
    </row>
    <row r="4180" spans="1:14" x14ac:dyDescent="0.3">
      <c r="A4180">
        <v>4179</v>
      </c>
      <c r="B4180" t="s">
        <v>37</v>
      </c>
      <c r="C4180" t="s">
        <v>234</v>
      </c>
      <c r="D4180" t="s">
        <v>270</v>
      </c>
      <c r="E4180" t="s">
        <v>444</v>
      </c>
      <c r="F4180" t="s">
        <v>27</v>
      </c>
      <c r="G4180">
        <v>204.55</v>
      </c>
      <c r="H4180">
        <v>1</v>
      </c>
      <c r="I4180">
        <v>0</v>
      </c>
      <c r="J4180" t="s">
        <v>28</v>
      </c>
      <c r="K4180" t="s">
        <v>99</v>
      </c>
      <c r="L4180" t="s">
        <v>56</v>
      </c>
      <c r="M4180" t="s">
        <v>36</v>
      </c>
      <c r="N4180" t="s">
        <v>41</v>
      </c>
    </row>
    <row r="4181" spans="1:14" x14ac:dyDescent="0.3">
      <c r="A4181">
        <v>4180</v>
      </c>
      <c r="B4181" t="s">
        <v>31</v>
      </c>
      <c r="C4181" t="s">
        <v>301</v>
      </c>
      <c r="D4181" t="s">
        <v>416</v>
      </c>
      <c r="E4181" t="s">
        <v>407</v>
      </c>
      <c r="F4181" t="s">
        <v>54</v>
      </c>
      <c r="G4181">
        <v>424.31</v>
      </c>
      <c r="H4181">
        <v>4</v>
      </c>
      <c r="I4181">
        <v>2</v>
      </c>
      <c r="J4181" t="s">
        <v>28</v>
      </c>
      <c r="K4181" t="s">
        <v>66</v>
      </c>
      <c r="L4181" t="s">
        <v>21</v>
      </c>
      <c r="M4181" t="s">
        <v>22</v>
      </c>
      <c r="N4181" t="s">
        <v>41</v>
      </c>
    </row>
    <row r="4182" spans="1:14" x14ac:dyDescent="0.3">
      <c r="A4182">
        <v>4181</v>
      </c>
      <c r="B4182" t="s">
        <v>14</v>
      </c>
      <c r="C4182" t="s">
        <v>341</v>
      </c>
      <c r="D4182" t="s">
        <v>451</v>
      </c>
      <c r="E4182" t="s">
        <v>319</v>
      </c>
      <c r="F4182" t="s">
        <v>49</v>
      </c>
      <c r="G4182">
        <v>71.16</v>
      </c>
      <c r="H4182">
        <v>4</v>
      </c>
      <c r="I4182">
        <v>0</v>
      </c>
      <c r="J4182" t="s">
        <v>19</v>
      </c>
      <c r="K4182" t="s">
        <v>29</v>
      </c>
      <c r="L4182" t="s">
        <v>21</v>
      </c>
      <c r="M4182" t="s">
        <v>36</v>
      </c>
      <c r="N4182" t="s">
        <v>41</v>
      </c>
    </row>
    <row r="4183" spans="1:14" x14ac:dyDescent="0.3">
      <c r="A4183">
        <v>4182</v>
      </c>
      <c r="B4183" t="s">
        <v>14</v>
      </c>
      <c r="C4183" t="s">
        <v>411</v>
      </c>
      <c r="D4183" t="s">
        <v>152</v>
      </c>
      <c r="E4183" t="s">
        <v>281</v>
      </c>
      <c r="F4183" t="s">
        <v>27</v>
      </c>
      <c r="G4183">
        <v>118.57</v>
      </c>
      <c r="H4183">
        <v>4</v>
      </c>
      <c r="I4183">
        <v>0</v>
      </c>
      <c r="J4183" t="s">
        <v>28</v>
      </c>
      <c r="K4183" t="s">
        <v>20</v>
      </c>
      <c r="L4183" t="s">
        <v>21</v>
      </c>
      <c r="M4183" t="s">
        <v>36</v>
      </c>
      <c r="N4183" t="s">
        <v>41</v>
      </c>
    </row>
    <row r="4184" spans="1:14" x14ac:dyDescent="0.3">
      <c r="A4184">
        <v>4183</v>
      </c>
      <c r="B4184" t="s">
        <v>50</v>
      </c>
      <c r="C4184" t="s">
        <v>295</v>
      </c>
      <c r="D4184" t="s">
        <v>439</v>
      </c>
      <c r="E4184" t="s">
        <v>260</v>
      </c>
      <c r="F4184" t="s">
        <v>54</v>
      </c>
      <c r="G4184">
        <v>568.04</v>
      </c>
      <c r="H4184">
        <v>1</v>
      </c>
      <c r="I4184">
        <v>0</v>
      </c>
      <c r="J4184" t="s">
        <v>28</v>
      </c>
      <c r="K4184" t="s">
        <v>44</v>
      </c>
      <c r="L4184" t="s">
        <v>21</v>
      </c>
      <c r="M4184" t="s">
        <v>36</v>
      </c>
      <c r="N4184" t="s">
        <v>45</v>
      </c>
    </row>
    <row r="4185" spans="1:14" x14ac:dyDescent="0.3">
      <c r="A4185">
        <v>4184</v>
      </c>
      <c r="B4185" t="s">
        <v>14</v>
      </c>
      <c r="C4185" t="s">
        <v>229</v>
      </c>
      <c r="D4185" t="s">
        <v>267</v>
      </c>
      <c r="E4185" t="s">
        <v>16</v>
      </c>
      <c r="F4185" t="s">
        <v>49</v>
      </c>
      <c r="G4185">
        <v>87.3</v>
      </c>
      <c r="H4185">
        <v>2</v>
      </c>
      <c r="I4185">
        <v>0</v>
      </c>
      <c r="J4185" t="s">
        <v>28</v>
      </c>
      <c r="K4185" t="s">
        <v>29</v>
      </c>
      <c r="L4185" t="s">
        <v>21</v>
      </c>
      <c r="M4185" t="s">
        <v>36</v>
      </c>
      <c r="N4185" t="s">
        <v>41</v>
      </c>
    </row>
    <row r="4186" spans="1:14" x14ac:dyDescent="0.3">
      <c r="A4186">
        <v>4185</v>
      </c>
      <c r="B4186" t="s">
        <v>31</v>
      </c>
      <c r="C4186" t="s">
        <v>392</v>
      </c>
      <c r="D4186" t="s">
        <v>382</v>
      </c>
      <c r="E4186" t="s">
        <v>177</v>
      </c>
      <c r="F4186" t="s">
        <v>27</v>
      </c>
      <c r="G4186">
        <v>140.56</v>
      </c>
      <c r="H4186">
        <v>3</v>
      </c>
      <c r="I4186">
        <v>0</v>
      </c>
      <c r="J4186" t="s">
        <v>55</v>
      </c>
      <c r="K4186" t="s">
        <v>66</v>
      </c>
      <c r="L4186" t="s">
        <v>70</v>
      </c>
      <c r="M4186" t="s">
        <v>36</v>
      </c>
      <c r="N4186" t="s">
        <v>23</v>
      </c>
    </row>
    <row r="4187" spans="1:14" x14ac:dyDescent="0.3">
      <c r="A4187">
        <v>4186</v>
      </c>
      <c r="B4187" t="s">
        <v>14</v>
      </c>
      <c r="C4187" t="s">
        <v>285</v>
      </c>
      <c r="D4187" t="s">
        <v>127</v>
      </c>
      <c r="E4187" t="s">
        <v>196</v>
      </c>
      <c r="F4187" t="s">
        <v>27</v>
      </c>
      <c r="G4187">
        <v>158.43</v>
      </c>
      <c r="H4187">
        <v>1</v>
      </c>
      <c r="I4187">
        <v>0</v>
      </c>
      <c r="J4187" t="s">
        <v>35</v>
      </c>
      <c r="K4187" t="s">
        <v>29</v>
      </c>
      <c r="L4187" t="s">
        <v>21</v>
      </c>
      <c r="M4187" t="s">
        <v>36</v>
      </c>
      <c r="N4187" t="s">
        <v>23</v>
      </c>
    </row>
    <row r="4188" spans="1:14" x14ac:dyDescent="0.3">
      <c r="A4188">
        <v>4187</v>
      </c>
      <c r="B4188" t="s">
        <v>14</v>
      </c>
      <c r="C4188" t="s">
        <v>301</v>
      </c>
      <c r="D4188" t="s">
        <v>80</v>
      </c>
      <c r="E4188" t="s">
        <v>421</v>
      </c>
      <c r="F4188" t="s">
        <v>54</v>
      </c>
      <c r="G4188">
        <v>308.02999999999997</v>
      </c>
      <c r="H4188">
        <v>2</v>
      </c>
      <c r="I4188">
        <v>2</v>
      </c>
      <c r="J4188" t="s">
        <v>94</v>
      </c>
      <c r="K4188" t="s">
        <v>29</v>
      </c>
      <c r="L4188" t="s">
        <v>60</v>
      </c>
      <c r="M4188" t="s">
        <v>36</v>
      </c>
      <c r="N4188" t="s">
        <v>41</v>
      </c>
    </row>
    <row r="4189" spans="1:14" x14ac:dyDescent="0.3">
      <c r="A4189">
        <v>4188</v>
      </c>
      <c r="B4189" t="s">
        <v>37</v>
      </c>
      <c r="C4189" t="s">
        <v>59</v>
      </c>
      <c r="D4189" t="s">
        <v>205</v>
      </c>
      <c r="E4189" t="s">
        <v>465</v>
      </c>
      <c r="F4189" t="s">
        <v>49</v>
      </c>
      <c r="G4189">
        <v>146.82</v>
      </c>
      <c r="H4189">
        <v>2</v>
      </c>
      <c r="I4189">
        <v>0</v>
      </c>
      <c r="J4189" t="s">
        <v>35</v>
      </c>
      <c r="K4189" t="s">
        <v>99</v>
      </c>
      <c r="L4189" t="s">
        <v>56</v>
      </c>
      <c r="M4189" t="s">
        <v>36</v>
      </c>
      <c r="N4189" t="s">
        <v>41</v>
      </c>
    </row>
    <row r="4190" spans="1:14" x14ac:dyDescent="0.3">
      <c r="A4190">
        <v>4189</v>
      </c>
      <c r="B4190" t="s">
        <v>31</v>
      </c>
      <c r="C4190" t="s">
        <v>293</v>
      </c>
      <c r="D4190" t="s">
        <v>242</v>
      </c>
      <c r="E4190" t="s">
        <v>342</v>
      </c>
      <c r="F4190" t="s">
        <v>27</v>
      </c>
      <c r="G4190">
        <v>93.85</v>
      </c>
      <c r="H4190">
        <v>2</v>
      </c>
      <c r="I4190">
        <v>0</v>
      </c>
      <c r="J4190" t="s">
        <v>28</v>
      </c>
      <c r="K4190" t="s">
        <v>20</v>
      </c>
      <c r="L4190" t="s">
        <v>21</v>
      </c>
      <c r="M4190" t="s">
        <v>36</v>
      </c>
      <c r="N4190" t="s">
        <v>41</v>
      </c>
    </row>
    <row r="4191" spans="1:14" x14ac:dyDescent="0.3">
      <c r="A4191">
        <v>4190</v>
      </c>
      <c r="B4191" t="s">
        <v>31</v>
      </c>
      <c r="C4191" t="s">
        <v>42</v>
      </c>
      <c r="D4191" t="s">
        <v>155</v>
      </c>
      <c r="E4191" t="s">
        <v>33</v>
      </c>
      <c r="F4191" t="s">
        <v>27</v>
      </c>
      <c r="G4191">
        <v>109.95</v>
      </c>
      <c r="H4191">
        <v>3</v>
      </c>
      <c r="I4191">
        <v>0</v>
      </c>
      <c r="J4191" t="s">
        <v>28</v>
      </c>
      <c r="K4191" t="s">
        <v>29</v>
      </c>
      <c r="L4191" t="s">
        <v>56</v>
      </c>
      <c r="M4191" t="s">
        <v>36</v>
      </c>
      <c r="N4191" t="s">
        <v>30</v>
      </c>
    </row>
    <row r="4192" spans="1:14" x14ac:dyDescent="0.3">
      <c r="A4192">
        <v>4191</v>
      </c>
      <c r="B4192" t="s">
        <v>37</v>
      </c>
      <c r="C4192" t="s">
        <v>249</v>
      </c>
      <c r="D4192" t="s">
        <v>400</v>
      </c>
      <c r="E4192" t="s">
        <v>227</v>
      </c>
      <c r="F4192" t="s">
        <v>18</v>
      </c>
      <c r="G4192">
        <v>264.7</v>
      </c>
      <c r="H4192">
        <v>2</v>
      </c>
      <c r="I4192">
        <v>0</v>
      </c>
      <c r="J4192" t="s">
        <v>19</v>
      </c>
      <c r="K4192" t="s">
        <v>29</v>
      </c>
      <c r="L4192" t="s">
        <v>21</v>
      </c>
      <c r="M4192" t="s">
        <v>36</v>
      </c>
      <c r="N4192" t="s">
        <v>23</v>
      </c>
    </row>
    <row r="4193" spans="1:14" x14ac:dyDescent="0.3">
      <c r="A4193">
        <v>4192</v>
      </c>
      <c r="B4193" t="s">
        <v>14</v>
      </c>
      <c r="C4193" t="s">
        <v>161</v>
      </c>
      <c r="D4193" t="s">
        <v>441</v>
      </c>
      <c r="E4193" t="s">
        <v>249</v>
      </c>
      <c r="F4193" t="s">
        <v>49</v>
      </c>
      <c r="G4193">
        <v>112.17</v>
      </c>
      <c r="H4193">
        <v>3</v>
      </c>
      <c r="I4193">
        <v>0</v>
      </c>
      <c r="J4193" t="s">
        <v>55</v>
      </c>
      <c r="K4193" t="s">
        <v>20</v>
      </c>
      <c r="L4193" t="s">
        <v>21</v>
      </c>
      <c r="M4193" t="s">
        <v>36</v>
      </c>
      <c r="N4193" t="s">
        <v>41</v>
      </c>
    </row>
    <row r="4194" spans="1:14" x14ac:dyDescent="0.3">
      <c r="A4194">
        <v>4193</v>
      </c>
      <c r="B4194" t="s">
        <v>14</v>
      </c>
      <c r="C4194" t="s">
        <v>145</v>
      </c>
      <c r="D4194" t="s">
        <v>275</v>
      </c>
      <c r="E4194" t="s">
        <v>232</v>
      </c>
      <c r="F4194" t="s">
        <v>27</v>
      </c>
      <c r="G4194">
        <v>109.5</v>
      </c>
      <c r="H4194">
        <v>1</v>
      </c>
      <c r="I4194">
        <v>1</v>
      </c>
      <c r="J4194" t="s">
        <v>55</v>
      </c>
      <c r="K4194" t="s">
        <v>44</v>
      </c>
      <c r="L4194" t="s">
        <v>21</v>
      </c>
      <c r="M4194" t="s">
        <v>36</v>
      </c>
      <c r="N4194" t="s">
        <v>23</v>
      </c>
    </row>
    <row r="4195" spans="1:14" x14ac:dyDescent="0.3">
      <c r="A4195">
        <v>4194</v>
      </c>
      <c r="B4195" t="s">
        <v>31</v>
      </c>
      <c r="C4195" t="s">
        <v>338</v>
      </c>
      <c r="D4195" t="s">
        <v>136</v>
      </c>
      <c r="E4195" t="s">
        <v>433</v>
      </c>
      <c r="F4195" t="s">
        <v>18</v>
      </c>
      <c r="G4195">
        <v>139.35</v>
      </c>
      <c r="H4195">
        <v>2</v>
      </c>
      <c r="I4195">
        <v>0</v>
      </c>
      <c r="J4195" t="s">
        <v>35</v>
      </c>
      <c r="K4195" t="s">
        <v>66</v>
      </c>
      <c r="L4195" t="s">
        <v>21</v>
      </c>
      <c r="M4195" t="s">
        <v>22</v>
      </c>
      <c r="N4195" t="s">
        <v>41</v>
      </c>
    </row>
    <row r="4196" spans="1:14" x14ac:dyDescent="0.3">
      <c r="A4196">
        <v>4195</v>
      </c>
      <c r="B4196" t="s">
        <v>14</v>
      </c>
      <c r="C4196" t="s">
        <v>194</v>
      </c>
      <c r="D4196" t="s">
        <v>457</v>
      </c>
      <c r="E4196" t="s">
        <v>264</v>
      </c>
      <c r="F4196" t="s">
        <v>49</v>
      </c>
      <c r="G4196">
        <v>115.38</v>
      </c>
      <c r="H4196">
        <v>4</v>
      </c>
      <c r="I4196">
        <v>0</v>
      </c>
      <c r="J4196" t="s">
        <v>28</v>
      </c>
      <c r="K4196" t="s">
        <v>20</v>
      </c>
      <c r="L4196" t="s">
        <v>21</v>
      </c>
      <c r="M4196" t="s">
        <v>36</v>
      </c>
      <c r="N4196" t="s">
        <v>41</v>
      </c>
    </row>
    <row r="4197" spans="1:14" x14ac:dyDescent="0.3">
      <c r="A4197">
        <v>4196</v>
      </c>
      <c r="B4197" t="s">
        <v>14</v>
      </c>
      <c r="C4197" t="s">
        <v>47</v>
      </c>
      <c r="D4197" t="s">
        <v>109</v>
      </c>
      <c r="E4197" t="s">
        <v>128</v>
      </c>
      <c r="F4197" t="s">
        <v>27</v>
      </c>
      <c r="G4197">
        <v>168.1</v>
      </c>
      <c r="H4197">
        <v>3</v>
      </c>
      <c r="I4197">
        <v>0</v>
      </c>
      <c r="J4197" t="s">
        <v>19</v>
      </c>
      <c r="K4197" t="s">
        <v>66</v>
      </c>
      <c r="L4197" t="s">
        <v>21</v>
      </c>
      <c r="M4197" t="s">
        <v>22</v>
      </c>
      <c r="N4197" t="s">
        <v>41</v>
      </c>
    </row>
    <row r="4198" spans="1:14" x14ac:dyDescent="0.3">
      <c r="A4198">
        <v>4197</v>
      </c>
      <c r="B4198" t="s">
        <v>50</v>
      </c>
      <c r="C4198" t="s">
        <v>68</v>
      </c>
      <c r="D4198" t="s">
        <v>46</v>
      </c>
      <c r="E4198" t="s">
        <v>168</v>
      </c>
      <c r="F4198" t="s">
        <v>27</v>
      </c>
      <c r="G4198">
        <v>233.01</v>
      </c>
      <c r="H4198">
        <v>1</v>
      </c>
      <c r="I4198">
        <v>1</v>
      </c>
      <c r="J4198" t="s">
        <v>28</v>
      </c>
      <c r="K4198" t="s">
        <v>29</v>
      </c>
      <c r="L4198" t="s">
        <v>56</v>
      </c>
      <c r="M4198" t="s">
        <v>36</v>
      </c>
      <c r="N4198" t="s">
        <v>41</v>
      </c>
    </row>
    <row r="4199" spans="1:14" x14ac:dyDescent="0.3">
      <c r="A4199">
        <v>4198</v>
      </c>
      <c r="B4199" t="s">
        <v>50</v>
      </c>
      <c r="C4199" t="s">
        <v>67</v>
      </c>
      <c r="D4199" t="s">
        <v>46</v>
      </c>
      <c r="E4199" t="s">
        <v>360</v>
      </c>
      <c r="F4199" t="s">
        <v>49</v>
      </c>
      <c r="G4199">
        <v>168.3</v>
      </c>
      <c r="H4199">
        <v>2</v>
      </c>
      <c r="I4199">
        <v>1</v>
      </c>
      <c r="J4199" t="s">
        <v>94</v>
      </c>
      <c r="K4199" t="s">
        <v>20</v>
      </c>
      <c r="L4199" t="s">
        <v>21</v>
      </c>
      <c r="M4199" t="s">
        <v>36</v>
      </c>
      <c r="N4199" t="s">
        <v>23</v>
      </c>
    </row>
    <row r="4200" spans="1:14" x14ac:dyDescent="0.3">
      <c r="A4200">
        <v>4199</v>
      </c>
      <c r="B4200" t="s">
        <v>31</v>
      </c>
      <c r="C4200" t="s">
        <v>401</v>
      </c>
      <c r="D4200" t="s">
        <v>172</v>
      </c>
      <c r="E4200" t="s">
        <v>38</v>
      </c>
      <c r="F4200" t="s">
        <v>54</v>
      </c>
      <c r="G4200">
        <v>300.64</v>
      </c>
      <c r="H4200">
        <v>4</v>
      </c>
      <c r="I4200">
        <v>0</v>
      </c>
      <c r="J4200" t="s">
        <v>35</v>
      </c>
      <c r="K4200" t="s">
        <v>66</v>
      </c>
      <c r="L4200" t="s">
        <v>21</v>
      </c>
      <c r="M4200" t="s">
        <v>36</v>
      </c>
      <c r="N4200" t="s">
        <v>45</v>
      </c>
    </row>
    <row r="4201" spans="1:14" x14ac:dyDescent="0.3">
      <c r="A4201">
        <v>4200</v>
      </c>
      <c r="B4201" t="s">
        <v>31</v>
      </c>
      <c r="C4201" t="s">
        <v>201</v>
      </c>
      <c r="D4201" t="s">
        <v>163</v>
      </c>
      <c r="E4201" t="s">
        <v>409</v>
      </c>
      <c r="F4201" t="s">
        <v>49</v>
      </c>
      <c r="G4201">
        <v>105.47</v>
      </c>
      <c r="H4201">
        <v>1</v>
      </c>
      <c r="I4201">
        <v>2</v>
      </c>
      <c r="J4201" t="s">
        <v>28</v>
      </c>
      <c r="K4201" t="s">
        <v>66</v>
      </c>
      <c r="L4201" t="s">
        <v>56</v>
      </c>
      <c r="M4201" t="s">
        <v>36</v>
      </c>
      <c r="N4201" t="s">
        <v>95</v>
      </c>
    </row>
    <row r="4202" spans="1:14" x14ac:dyDescent="0.3">
      <c r="A4202">
        <v>4201</v>
      </c>
      <c r="B4202" t="s">
        <v>31</v>
      </c>
      <c r="C4202" t="s">
        <v>108</v>
      </c>
      <c r="D4202" t="s">
        <v>131</v>
      </c>
      <c r="E4202" t="s">
        <v>101</v>
      </c>
      <c r="F4202" t="s">
        <v>27</v>
      </c>
      <c r="G4202">
        <v>93.59</v>
      </c>
      <c r="H4202">
        <v>1</v>
      </c>
      <c r="I4202">
        <v>0</v>
      </c>
      <c r="J4202" t="s">
        <v>28</v>
      </c>
      <c r="K4202" t="s">
        <v>44</v>
      </c>
      <c r="L4202" t="s">
        <v>60</v>
      </c>
      <c r="M4202" t="s">
        <v>36</v>
      </c>
      <c r="N4202" t="s">
        <v>41</v>
      </c>
    </row>
    <row r="4203" spans="1:14" x14ac:dyDescent="0.3">
      <c r="A4203">
        <v>4202</v>
      </c>
      <c r="B4203" t="s">
        <v>31</v>
      </c>
      <c r="C4203" t="s">
        <v>393</v>
      </c>
      <c r="D4203" t="s">
        <v>399</v>
      </c>
      <c r="E4203" t="s">
        <v>318</v>
      </c>
      <c r="F4203" t="s">
        <v>18</v>
      </c>
      <c r="G4203">
        <v>141.56</v>
      </c>
      <c r="H4203">
        <v>1</v>
      </c>
      <c r="I4203">
        <v>0</v>
      </c>
      <c r="J4203" t="s">
        <v>94</v>
      </c>
      <c r="K4203" t="s">
        <v>29</v>
      </c>
      <c r="L4203" t="s">
        <v>70</v>
      </c>
      <c r="M4203" t="s">
        <v>36</v>
      </c>
      <c r="N4203" t="s">
        <v>41</v>
      </c>
    </row>
    <row r="4204" spans="1:14" x14ac:dyDescent="0.3">
      <c r="A4204">
        <v>4203</v>
      </c>
      <c r="B4204" t="s">
        <v>37</v>
      </c>
      <c r="C4204" t="s">
        <v>157</v>
      </c>
      <c r="D4204" t="s">
        <v>428</v>
      </c>
      <c r="E4204" t="s">
        <v>42</v>
      </c>
      <c r="F4204" t="s">
        <v>49</v>
      </c>
      <c r="G4204">
        <v>109.72</v>
      </c>
      <c r="H4204">
        <v>2</v>
      </c>
      <c r="I4204">
        <v>0</v>
      </c>
      <c r="J4204" t="s">
        <v>19</v>
      </c>
      <c r="K4204" t="s">
        <v>44</v>
      </c>
      <c r="L4204" t="s">
        <v>60</v>
      </c>
      <c r="M4204" t="s">
        <v>22</v>
      </c>
      <c r="N4204" t="s">
        <v>23</v>
      </c>
    </row>
    <row r="4205" spans="1:14" x14ac:dyDescent="0.3">
      <c r="A4205">
        <v>4204</v>
      </c>
      <c r="B4205" t="s">
        <v>31</v>
      </c>
      <c r="C4205" t="s">
        <v>147</v>
      </c>
      <c r="D4205" t="s">
        <v>435</v>
      </c>
      <c r="E4205" t="s">
        <v>141</v>
      </c>
      <c r="F4205" t="s">
        <v>54</v>
      </c>
      <c r="G4205">
        <v>364.88</v>
      </c>
      <c r="H4205">
        <v>2</v>
      </c>
      <c r="I4205">
        <v>0</v>
      </c>
      <c r="J4205" t="s">
        <v>19</v>
      </c>
      <c r="K4205" t="s">
        <v>20</v>
      </c>
      <c r="L4205" t="s">
        <v>56</v>
      </c>
      <c r="M4205" t="s">
        <v>22</v>
      </c>
      <c r="N4205" t="s">
        <v>41</v>
      </c>
    </row>
    <row r="4206" spans="1:14" x14ac:dyDescent="0.3">
      <c r="A4206">
        <v>4205</v>
      </c>
      <c r="B4206" t="s">
        <v>31</v>
      </c>
      <c r="C4206" t="s">
        <v>164</v>
      </c>
      <c r="D4206" t="s">
        <v>51</v>
      </c>
      <c r="E4206" t="s">
        <v>355</v>
      </c>
      <c r="F4206" t="s">
        <v>49</v>
      </c>
      <c r="G4206">
        <v>66.39</v>
      </c>
      <c r="H4206">
        <v>2</v>
      </c>
      <c r="I4206">
        <v>0</v>
      </c>
      <c r="J4206" t="s">
        <v>28</v>
      </c>
      <c r="K4206" t="s">
        <v>66</v>
      </c>
      <c r="L4206" t="s">
        <v>60</v>
      </c>
      <c r="M4206" t="s">
        <v>36</v>
      </c>
      <c r="N4206" t="s">
        <v>95</v>
      </c>
    </row>
    <row r="4207" spans="1:14" x14ac:dyDescent="0.3">
      <c r="A4207">
        <v>4206</v>
      </c>
      <c r="B4207" t="s">
        <v>50</v>
      </c>
      <c r="C4207" t="s">
        <v>428</v>
      </c>
      <c r="D4207" t="s">
        <v>256</v>
      </c>
      <c r="E4207" t="s">
        <v>283</v>
      </c>
      <c r="F4207" t="s">
        <v>27</v>
      </c>
      <c r="G4207">
        <v>243.24</v>
      </c>
      <c r="H4207">
        <v>1</v>
      </c>
      <c r="I4207">
        <v>1</v>
      </c>
      <c r="J4207" t="s">
        <v>35</v>
      </c>
      <c r="K4207" t="s">
        <v>29</v>
      </c>
      <c r="L4207" t="s">
        <v>60</v>
      </c>
      <c r="M4207" t="s">
        <v>22</v>
      </c>
      <c r="N4207" t="s">
        <v>41</v>
      </c>
    </row>
    <row r="4208" spans="1:14" x14ac:dyDescent="0.3">
      <c r="A4208">
        <v>4207</v>
      </c>
      <c r="B4208" t="s">
        <v>50</v>
      </c>
      <c r="C4208" t="s">
        <v>360</v>
      </c>
      <c r="D4208" t="s">
        <v>247</v>
      </c>
      <c r="E4208" t="s">
        <v>427</v>
      </c>
      <c r="F4208" t="s">
        <v>27</v>
      </c>
      <c r="G4208">
        <v>229.37</v>
      </c>
      <c r="H4208">
        <v>2</v>
      </c>
      <c r="I4208">
        <v>1</v>
      </c>
      <c r="J4208" t="s">
        <v>94</v>
      </c>
      <c r="K4208" t="s">
        <v>20</v>
      </c>
      <c r="L4208" t="s">
        <v>21</v>
      </c>
      <c r="M4208" t="s">
        <v>36</v>
      </c>
      <c r="N4208" t="s">
        <v>23</v>
      </c>
    </row>
    <row r="4209" spans="1:14" x14ac:dyDescent="0.3">
      <c r="A4209">
        <v>4208</v>
      </c>
      <c r="B4209" t="s">
        <v>50</v>
      </c>
      <c r="C4209" t="s">
        <v>244</v>
      </c>
      <c r="D4209" t="s">
        <v>328</v>
      </c>
      <c r="E4209" t="s">
        <v>215</v>
      </c>
      <c r="F4209" t="s">
        <v>49</v>
      </c>
      <c r="G4209">
        <v>119.18</v>
      </c>
      <c r="H4209">
        <v>4</v>
      </c>
      <c r="I4209">
        <v>1</v>
      </c>
      <c r="J4209" t="s">
        <v>28</v>
      </c>
      <c r="K4209" t="s">
        <v>44</v>
      </c>
      <c r="L4209" t="s">
        <v>21</v>
      </c>
      <c r="M4209" t="s">
        <v>36</v>
      </c>
      <c r="N4209" t="s">
        <v>41</v>
      </c>
    </row>
    <row r="4210" spans="1:14" x14ac:dyDescent="0.3">
      <c r="A4210">
        <v>4209</v>
      </c>
      <c r="B4210" t="s">
        <v>50</v>
      </c>
      <c r="C4210" t="s">
        <v>193</v>
      </c>
      <c r="D4210" t="s">
        <v>194</v>
      </c>
      <c r="E4210" t="s">
        <v>176</v>
      </c>
      <c r="F4210" t="s">
        <v>27</v>
      </c>
      <c r="G4210">
        <v>231.6</v>
      </c>
      <c r="H4210">
        <v>1</v>
      </c>
      <c r="I4210">
        <v>2</v>
      </c>
      <c r="J4210" t="s">
        <v>35</v>
      </c>
      <c r="K4210" t="s">
        <v>99</v>
      </c>
      <c r="L4210" t="s">
        <v>21</v>
      </c>
      <c r="M4210" t="s">
        <v>36</v>
      </c>
      <c r="N4210" t="s">
        <v>41</v>
      </c>
    </row>
    <row r="4211" spans="1:14" x14ac:dyDescent="0.3">
      <c r="A4211">
        <v>4210</v>
      </c>
      <c r="B4211" t="s">
        <v>31</v>
      </c>
      <c r="C4211" t="s">
        <v>155</v>
      </c>
      <c r="D4211" t="s">
        <v>412</v>
      </c>
      <c r="E4211" t="s">
        <v>52</v>
      </c>
      <c r="F4211" t="s">
        <v>49</v>
      </c>
      <c r="G4211">
        <v>88.84</v>
      </c>
      <c r="H4211">
        <v>2</v>
      </c>
      <c r="I4211">
        <v>2</v>
      </c>
      <c r="J4211" t="s">
        <v>35</v>
      </c>
      <c r="K4211" t="s">
        <v>44</v>
      </c>
      <c r="L4211" t="s">
        <v>21</v>
      </c>
      <c r="M4211" t="s">
        <v>36</v>
      </c>
      <c r="N4211" t="s">
        <v>41</v>
      </c>
    </row>
    <row r="4212" spans="1:14" x14ac:dyDescent="0.3">
      <c r="A4212">
        <v>4211</v>
      </c>
      <c r="B4212" t="s">
        <v>31</v>
      </c>
      <c r="C4212" t="s">
        <v>234</v>
      </c>
      <c r="D4212" t="s">
        <v>96</v>
      </c>
      <c r="E4212" t="s">
        <v>248</v>
      </c>
      <c r="F4212" t="s">
        <v>54</v>
      </c>
      <c r="G4212">
        <v>421.09</v>
      </c>
      <c r="H4212">
        <v>3</v>
      </c>
      <c r="I4212">
        <v>1</v>
      </c>
      <c r="J4212" t="s">
        <v>35</v>
      </c>
      <c r="K4212" t="s">
        <v>99</v>
      </c>
      <c r="L4212" t="s">
        <v>60</v>
      </c>
      <c r="M4212" t="s">
        <v>22</v>
      </c>
      <c r="N4212" t="s">
        <v>23</v>
      </c>
    </row>
    <row r="4213" spans="1:14" x14ac:dyDescent="0.3">
      <c r="A4213">
        <v>4212</v>
      </c>
      <c r="B4213" t="s">
        <v>14</v>
      </c>
      <c r="C4213" t="s">
        <v>267</v>
      </c>
      <c r="D4213" t="s">
        <v>378</v>
      </c>
      <c r="E4213" t="s">
        <v>456</v>
      </c>
      <c r="F4213" t="s">
        <v>27</v>
      </c>
      <c r="G4213">
        <v>130.94</v>
      </c>
      <c r="H4213">
        <v>2</v>
      </c>
      <c r="I4213">
        <v>0</v>
      </c>
      <c r="J4213" t="s">
        <v>28</v>
      </c>
      <c r="K4213" t="s">
        <v>99</v>
      </c>
      <c r="L4213" t="s">
        <v>56</v>
      </c>
      <c r="M4213" t="s">
        <v>36</v>
      </c>
      <c r="N4213" t="s">
        <v>95</v>
      </c>
    </row>
    <row r="4214" spans="1:14" x14ac:dyDescent="0.3">
      <c r="A4214">
        <v>4213</v>
      </c>
      <c r="B4214" t="s">
        <v>31</v>
      </c>
      <c r="C4214" t="s">
        <v>196</v>
      </c>
      <c r="D4214" t="s">
        <v>143</v>
      </c>
      <c r="E4214" t="s">
        <v>379</v>
      </c>
      <c r="F4214" t="s">
        <v>18</v>
      </c>
      <c r="G4214">
        <v>193.42</v>
      </c>
      <c r="H4214">
        <v>4</v>
      </c>
      <c r="I4214">
        <v>2</v>
      </c>
      <c r="J4214" t="s">
        <v>19</v>
      </c>
      <c r="K4214" t="s">
        <v>44</v>
      </c>
      <c r="L4214" t="s">
        <v>21</v>
      </c>
      <c r="M4214" t="s">
        <v>36</v>
      </c>
      <c r="N4214" t="s">
        <v>41</v>
      </c>
    </row>
    <row r="4215" spans="1:14" x14ac:dyDescent="0.3">
      <c r="A4215">
        <v>4214</v>
      </c>
      <c r="B4215" t="s">
        <v>37</v>
      </c>
      <c r="C4215" t="s">
        <v>363</v>
      </c>
      <c r="D4215" t="s">
        <v>287</v>
      </c>
      <c r="E4215" t="s">
        <v>332</v>
      </c>
      <c r="F4215" t="s">
        <v>18</v>
      </c>
      <c r="G4215">
        <v>244.61</v>
      </c>
      <c r="H4215">
        <v>4</v>
      </c>
      <c r="I4215">
        <v>0</v>
      </c>
      <c r="J4215" t="s">
        <v>55</v>
      </c>
      <c r="K4215" t="s">
        <v>20</v>
      </c>
      <c r="L4215" t="s">
        <v>70</v>
      </c>
      <c r="M4215" t="s">
        <v>36</v>
      </c>
      <c r="N4215" t="s">
        <v>23</v>
      </c>
    </row>
    <row r="4216" spans="1:14" x14ac:dyDescent="0.3">
      <c r="A4216">
        <v>4215</v>
      </c>
      <c r="B4216" t="s">
        <v>50</v>
      </c>
      <c r="C4216" t="s">
        <v>86</v>
      </c>
      <c r="D4216" t="s">
        <v>92</v>
      </c>
      <c r="E4216" t="s">
        <v>338</v>
      </c>
      <c r="F4216" t="s">
        <v>49</v>
      </c>
      <c r="G4216">
        <v>164.51</v>
      </c>
      <c r="H4216">
        <v>3</v>
      </c>
      <c r="I4216">
        <v>0</v>
      </c>
      <c r="J4216" t="s">
        <v>28</v>
      </c>
      <c r="K4216" t="s">
        <v>29</v>
      </c>
      <c r="L4216" t="s">
        <v>21</v>
      </c>
      <c r="M4216" t="s">
        <v>22</v>
      </c>
      <c r="N4216" t="s">
        <v>23</v>
      </c>
    </row>
    <row r="4217" spans="1:14" x14ac:dyDescent="0.3">
      <c r="A4217">
        <v>4216</v>
      </c>
      <c r="B4217" t="s">
        <v>50</v>
      </c>
      <c r="C4217" t="s">
        <v>457</v>
      </c>
      <c r="D4217" t="s">
        <v>263</v>
      </c>
      <c r="E4217" t="s">
        <v>389</v>
      </c>
      <c r="F4217" t="s">
        <v>27</v>
      </c>
      <c r="G4217">
        <v>179.1</v>
      </c>
      <c r="H4217">
        <v>2</v>
      </c>
      <c r="I4217">
        <v>1</v>
      </c>
      <c r="J4217" t="s">
        <v>19</v>
      </c>
      <c r="K4217" t="s">
        <v>44</v>
      </c>
      <c r="L4217" t="s">
        <v>60</v>
      </c>
      <c r="M4217" t="s">
        <v>36</v>
      </c>
      <c r="N4217" t="s">
        <v>41</v>
      </c>
    </row>
    <row r="4218" spans="1:14" x14ac:dyDescent="0.3">
      <c r="A4218">
        <v>4217</v>
      </c>
      <c r="B4218" t="s">
        <v>50</v>
      </c>
      <c r="C4218" t="s">
        <v>167</v>
      </c>
      <c r="D4218" t="s">
        <v>355</v>
      </c>
      <c r="E4218" t="s">
        <v>219</v>
      </c>
      <c r="F4218" t="s">
        <v>49</v>
      </c>
      <c r="G4218">
        <v>129.37</v>
      </c>
      <c r="H4218">
        <v>3</v>
      </c>
      <c r="I4218">
        <v>0</v>
      </c>
      <c r="J4218" t="s">
        <v>28</v>
      </c>
      <c r="K4218" t="s">
        <v>44</v>
      </c>
      <c r="L4218" t="s">
        <v>21</v>
      </c>
      <c r="M4218" t="s">
        <v>22</v>
      </c>
      <c r="N4218" t="s">
        <v>41</v>
      </c>
    </row>
    <row r="4219" spans="1:14" x14ac:dyDescent="0.3">
      <c r="A4219">
        <v>4218</v>
      </c>
      <c r="B4219" t="s">
        <v>50</v>
      </c>
      <c r="C4219" t="s">
        <v>129</v>
      </c>
      <c r="D4219" t="s">
        <v>313</v>
      </c>
      <c r="E4219" t="s">
        <v>206</v>
      </c>
      <c r="F4219" t="s">
        <v>49</v>
      </c>
      <c r="G4219">
        <v>119.74</v>
      </c>
      <c r="H4219">
        <v>4</v>
      </c>
      <c r="I4219">
        <v>3</v>
      </c>
      <c r="J4219" t="s">
        <v>55</v>
      </c>
      <c r="K4219" t="s">
        <v>66</v>
      </c>
      <c r="L4219" t="s">
        <v>56</v>
      </c>
      <c r="M4219" t="s">
        <v>36</v>
      </c>
      <c r="N4219" t="s">
        <v>30</v>
      </c>
    </row>
    <row r="4220" spans="1:14" x14ac:dyDescent="0.3">
      <c r="A4220">
        <v>4219</v>
      </c>
      <c r="B4220" t="s">
        <v>31</v>
      </c>
      <c r="C4220" t="s">
        <v>96</v>
      </c>
      <c r="D4220" t="s">
        <v>254</v>
      </c>
      <c r="E4220" t="s">
        <v>480</v>
      </c>
      <c r="F4220" t="s">
        <v>18</v>
      </c>
      <c r="G4220">
        <v>169.24</v>
      </c>
      <c r="H4220">
        <v>3</v>
      </c>
      <c r="I4220">
        <v>0</v>
      </c>
      <c r="J4220" t="s">
        <v>19</v>
      </c>
      <c r="K4220" t="s">
        <v>29</v>
      </c>
      <c r="L4220" t="s">
        <v>60</v>
      </c>
      <c r="M4220" t="s">
        <v>36</v>
      </c>
      <c r="N4220" t="s">
        <v>41</v>
      </c>
    </row>
    <row r="4221" spans="1:14" x14ac:dyDescent="0.3">
      <c r="A4221">
        <v>4220</v>
      </c>
      <c r="B4221" t="s">
        <v>31</v>
      </c>
      <c r="C4221" t="s">
        <v>207</v>
      </c>
      <c r="D4221" t="s">
        <v>292</v>
      </c>
      <c r="E4221" t="s">
        <v>153</v>
      </c>
      <c r="F4221" t="s">
        <v>54</v>
      </c>
      <c r="G4221">
        <v>235.37</v>
      </c>
      <c r="H4221">
        <v>1</v>
      </c>
      <c r="I4221">
        <v>0</v>
      </c>
      <c r="J4221" t="s">
        <v>94</v>
      </c>
      <c r="K4221" t="s">
        <v>44</v>
      </c>
      <c r="L4221" t="s">
        <v>56</v>
      </c>
      <c r="M4221" t="s">
        <v>36</v>
      </c>
      <c r="N4221" t="s">
        <v>45</v>
      </c>
    </row>
    <row r="4222" spans="1:14" x14ac:dyDescent="0.3">
      <c r="A4222">
        <v>4221</v>
      </c>
      <c r="B4222" t="s">
        <v>37</v>
      </c>
      <c r="C4222" t="s">
        <v>63</v>
      </c>
      <c r="D4222" t="s">
        <v>61</v>
      </c>
      <c r="E4222" t="s">
        <v>428</v>
      </c>
      <c r="F4222" t="s">
        <v>49</v>
      </c>
      <c r="G4222">
        <v>99.98</v>
      </c>
      <c r="H4222">
        <v>3</v>
      </c>
      <c r="I4222">
        <v>1</v>
      </c>
      <c r="J4222" t="s">
        <v>55</v>
      </c>
      <c r="K4222" t="s">
        <v>29</v>
      </c>
      <c r="L4222" t="s">
        <v>60</v>
      </c>
      <c r="M4222" t="s">
        <v>36</v>
      </c>
      <c r="N4222" t="s">
        <v>41</v>
      </c>
    </row>
    <row r="4223" spans="1:14" x14ac:dyDescent="0.3">
      <c r="A4223">
        <v>4222</v>
      </c>
      <c r="B4223" t="s">
        <v>37</v>
      </c>
      <c r="C4223" t="s">
        <v>116</v>
      </c>
      <c r="D4223" t="s">
        <v>156</v>
      </c>
      <c r="E4223" t="s">
        <v>159</v>
      </c>
      <c r="F4223" t="s">
        <v>49</v>
      </c>
      <c r="G4223">
        <v>91.96</v>
      </c>
      <c r="H4223">
        <v>1</v>
      </c>
      <c r="I4223">
        <v>1</v>
      </c>
      <c r="J4223" t="s">
        <v>35</v>
      </c>
      <c r="K4223" t="s">
        <v>44</v>
      </c>
      <c r="L4223" t="s">
        <v>21</v>
      </c>
      <c r="M4223" t="s">
        <v>36</v>
      </c>
      <c r="N4223" t="s">
        <v>41</v>
      </c>
    </row>
    <row r="4224" spans="1:14" x14ac:dyDescent="0.3">
      <c r="A4224">
        <v>4223</v>
      </c>
      <c r="B4224" t="s">
        <v>50</v>
      </c>
      <c r="C4224" t="s">
        <v>150</v>
      </c>
      <c r="D4224" t="s">
        <v>141</v>
      </c>
      <c r="E4224" t="s">
        <v>200</v>
      </c>
      <c r="F4224" t="s">
        <v>27</v>
      </c>
      <c r="G4224">
        <v>133.22</v>
      </c>
      <c r="H4224">
        <v>2</v>
      </c>
      <c r="I4224">
        <v>1</v>
      </c>
      <c r="J4224" t="s">
        <v>94</v>
      </c>
      <c r="K4224" t="s">
        <v>20</v>
      </c>
      <c r="L4224" t="s">
        <v>56</v>
      </c>
      <c r="M4224" t="s">
        <v>36</v>
      </c>
      <c r="N4224" t="s">
        <v>41</v>
      </c>
    </row>
    <row r="4225" spans="1:14" x14ac:dyDescent="0.3">
      <c r="A4225">
        <v>4224</v>
      </c>
      <c r="B4225" t="s">
        <v>37</v>
      </c>
      <c r="C4225" t="s">
        <v>129</v>
      </c>
      <c r="D4225" t="s">
        <v>168</v>
      </c>
      <c r="E4225" t="s">
        <v>366</v>
      </c>
      <c r="F4225" t="s">
        <v>49</v>
      </c>
      <c r="G4225">
        <v>125.07</v>
      </c>
      <c r="H4225">
        <v>2</v>
      </c>
      <c r="I4225">
        <v>3</v>
      </c>
      <c r="J4225" t="s">
        <v>19</v>
      </c>
      <c r="K4225" t="s">
        <v>66</v>
      </c>
      <c r="L4225" t="s">
        <v>60</v>
      </c>
      <c r="M4225" t="s">
        <v>36</v>
      </c>
      <c r="N4225" t="s">
        <v>23</v>
      </c>
    </row>
    <row r="4226" spans="1:14" x14ac:dyDescent="0.3">
      <c r="A4226">
        <v>4225</v>
      </c>
      <c r="B4226" t="s">
        <v>31</v>
      </c>
      <c r="C4226" t="s">
        <v>216</v>
      </c>
      <c r="D4226" t="s">
        <v>378</v>
      </c>
      <c r="E4226" t="s">
        <v>203</v>
      </c>
      <c r="F4226" t="s">
        <v>27</v>
      </c>
      <c r="G4226">
        <v>145.38999999999999</v>
      </c>
      <c r="H4226">
        <v>3</v>
      </c>
      <c r="I4226">
        <v>0</v>
      </c>
      <c r="J4226" t="s">
        <v>19</v>
      </c>
      <c r="K4226" t="s">
        <v>99</v>
      </c>
      <c r="L4226" t="s">
        <v>21</v>
      </c>
      <c r="M4226" t="s">
        <v>36</v>
      </c>
      <c r="N4226" t="s">
        <v>30</v>
      </c>
    </row>
    <row r="4227" spans="1:14" x14ac:dyDescent="0.3">
      <c r="A4227">
        <v>4226</v>
      </c>
      <c r="B4227" t="s">
        <v>37</v>
      </c>
      <c r="C4227" t="s">
        <v>132</v>
      </c>
      <c r="D4227" t="s">
        <v>89</v>
      </c>
      <c r="E4227" t="s">
        <v>378</v>
      </c>
      <c r="F4227" t="s">
        <v>49</v>
      </c>
      <c r="G4227">
        <v>88.13</v>
      </c>
      <c r="H4227">
        <v>1</v>
      </c>
      <c r="I4227">
        <v>1</v>
      </c>
      <c r="J4227" t="s">
        <v>28</v>
      </c>
      <c r="K4227" t="s">
        <v>44</v>
      </c>
      <c r="L4227" t="s">
        <v>56</v>
      </c>
      <c r="M4227" t="s">
        <v>36</v>
      </c>
      <c r="N4227" t="s">
        <v>23</v>
      </c>
    </row>
    <row r="4228" spans="1:14" x14ac:dyDescent="0.3">
      <c r="A4228">
        <v>4227</v>
      </c>
      <c r="B4228" t="s">
        <v>37</v>
      </c>
      <c r="C4228" t="s">
        <v>346</v>
      </c>
      <c r="D4228" t="s">
        <v>116</v>
      </c>
      <c r="E4228" t="s">
        <v>166</v>
      </c>
      <c r="F4228" t="s">
        <v>18</v>
      </c>
      <c r="G4228">
        <v>231.78</v>
      </c>
      <c r="H4228">
        <v>3</v>
      </c>
      <c r="I4228">
        <v>3</v>
      </c>
      <c r="J4228" t="s">
        <v>55</v>
      </c>
      <c r="K4228" t="s">
        <v>66</v>
      </c>
      <c r="L4228" t="s">
        <v>60</v>
      </c>
      <c r="M4228" t="s">
        <v>36</v>
      </c>
      <c r="N4228" t="s">
        <v>30</v>
      </c>
    </row>
    <row r="4229" spans="1:14" x14ac:dyDescent="0.3">
      <c r="A4229">
        <v>4228</v>
      </c>
      <c r="B4229" t="s">
        <v>31</v>
      </c>
      <c r="C4229" t="s">
        <v>92</v>
      </c>
      <c r="D4229" t="s">
        <v>102</v>
      </c>
      <c r="E4229" t="s">
        <v>338</v>
      </c>
      <c r="F4229" t="s">
        <v>49</v>
      </c>
      <c r="G4229">
        <v>104.29</v>
      </c>
      <c r="H4229">
        <v>2</v>
      </c>
      <c r="I4229">
        <v>0</v>
      </c>
      <c r="J4229" t="s">
        <v>19</v>
      </c>
      <c r="K4229" t="s">
        <v>29</v>
      </c>
      <c r="L4229" t="s">
        <v>56</v>
      </c>
      <c r="M4229" t="s">
        <v>22</v>
      </c>
      <c r="N4229" t="s">
        <v>30</v>
      </c>
    </row>
    <row r="4230" spans="1:14" x14ac:dyDescent="0.3">
      <c r="A4230">
        <v>4229</v>
      </c>
      <c r="B4230" t="s">
        <v>14</v>
      </c>
      <c r="C4230" t="s">
        <v>32</v>
      </c>
      <c r="D4230" t="s">
        <v>273</v>
      </c>
      <c r="E4230" t="s">
        <v>346</v>
      </c>
      <c r="F4230" t="s">
        <v>27</v>
      </c>
      <c r="G4230">
        <v>116.25</v>
      </c>
      <c r="H4230">
        <v>2</v>
      </c>
      <c r="I4230">
        <v>0</v>
      </c>
      <c r="J4230" t="s">
        <v>94</v>
      </c>
      <c r="K4230" t="s">
        <v>44</v>
      </c>
      <c r="L4230" t="s">
        <v>21</v>
      </c>
      <c r="M4230" t="s">
        <v>36</v>
      </c>
      <c r="N4230" t="s">
        <v>41</v>
      </c>
    </row>
    <row r="4231" spans="1:14" x14ac:dyDescent="0.3">
      <c r="A4231">
        <v>4230</v>
      </c>
      <c r="B4231" t="s">
        <v>37</v>
      </c>
      <c r="C4231" t="s">
        <v>441</v>
      </c>
      <c r="D4231" t="s">
        <v>189</v>
      </c>
      <c r="E4231" t="s">
        <v>169</v>
      </c>
      <c r="F4231" t="s">
        <v>54</v>
      </c>
      <c r="G4231">
        <v>409.05</v>
      </c>
      <c r="H4231">
        <v>2</v>
      </c>
      <c r="I4231">
        <v>0</v>
      </c>
      <c r="J4231" t="s">
        <v>28</v>
      </c>
      <c r="K4231" t="s">
        <v>66</v>
      </c>
      <c r="L4231" t="s">
        <v>60</v>
      </c>
      <c r="M4231" t="s">
        <v>36</v>
      </c>
      <c r="N4231" t="s">
        <v>23</v>
      </c>
    </row>
    <row r="4232" spans="1:14" x14ac:dyDescent="0.3">
      <c r="A4232">
        <v>4231</v>
      </c>
      <c r="B4232" t="s">
        <v>37</v>
      </c>
      <c r="C4232" t="s">
        <v>181</v>
      </c>
      <c r="D4232" t="s">
        <v>260</v>
      </c>
      <c r="E4232" t="s">
        <v>451</v>
      </c>
      <c r="F4232" t="s">
        <v>49</v>
      </c>
      <c r="G4232">
        <v>119.45</v>
      </c>
      <c r="H4232">
        <v>1</v>
      </c>
      <c r="I4232">
        <v>1</v>
      </c>
      <c r="J4232" t="s">
        <v>19</v>
      </c>
      <c r="K4232" t="s">
        <v>99</v>
      </c>
      <c r="L4232" t="s">
        <v>60</v>
      </c>
      <c r="M4232" t="s">
        <v>22</v>
      </c>
      <c r="N4232" t="s">
        <v>95</v>
      </c>
    </row>
    <row r="4233" spans="1:14" x14ac:dyDescent="0.3">
      <c r="A4233">
        <v>4232</v>
      </c>
      <c r="B4233" t="s">
        <v>31</v>
      </c>
      <c r="C4233" t="s">
        <v>415</v>
      </c>
      <c r="D4233" t="s">
        <v>348</v>
      </c>
      <c r="E4233" t="s">
        <v>314</v>
      </c>
      <c r="F4233" t="s">
        <v>27</v>
      </c>
      <c r="G4233">
        <v>152.52000000000001</v>
      </c>
      <c r="H4233">
        <v>1</v>
      </c>
      <c r="I4233">
        <v>0</v>
      </c>
      <c r="J4233" t="s">
        <v>28</v>
      </c>
      <c r="K4233" t="s">
        <v>44</v>
      </c>
      <c r="L4233" t="s">
        <v>21</v>
      </c>
      <c r="M4233" t="s">
        <v>36</v>
      </c>
      <c r="N4233" t="s">
        <v>45</v>
      </c>
    </row>
    <row r="4234" spans="1:14" x14ac:dyDescent="0.3">
      <c r="A4234">
        <v>4233</v>
      </c>
      <c r="B4234" t="s">
        <v>50</v>
      </c>
      <c r="C4234" t="s">
        <v>373</v>
      </c>
      <c r="D4234" t="s">
        <v>127</v>
      </c>
      <c r="E4234" t="s">
        <v>143</v>
      </c>
      <c r="F4234" t="s">
        <v>54</v>
      </c>
      <c r="G4234">
        <v>542.54</v>
      </c>
      <c r="H4234">
        <v>2</v>
      </c>
      <c r="I4234">
        <v>3</v>
      </c>
      <c r="J4234" t="s">
        <v>55</v>
      </c>
      <c r="K4234" t="s">
        <v>20</v>
      </c>
      <c r="L4234" t="s">
        <v>21</v>
      </c>
      <c r="M4234" t="s">
        <v>36</v>
      </c>
      <c r="N4234" t="s">
        <v>23</v>
      </c>
    </row>
    <row r="4235" spans="1:14" x14ac:dyDescent="0.3">
      <c r="A4235">
        <v>4234</v>
      </c>
      <c r="B4235" t="s">
        <v>14</v>
      </c>
      <c r="C4235" t="s">
        <v>396</v>
      </c>
      <c r="D4235" t="s">
        <v>260</v>
      </c>
      <c r="E4235" t="s">
        <v>197</v>
      </c>
      <c r="F4235" t="s">
        <v>49</v>
      </c>
      <c r="G4235">
        <v>78.52</v>
      </c>
      <c r="H4235">
        <v>1</v>
      </c>
      <c r="I4235">
        <v>2</v>
      </c>
      <c r="J4235" t="s">
        <v>28</v>
      </c>
      <c r="K4235" t="s">
        <v>66</v>
      </c>
      <c r="L4235" t="s">
        <v>21</v>
      </c>
      <c r="M4235" t="s">
        <v>36</v>
      </c>
      <c r="N4235" t="s">
        <v>41</v>
      </c>
    </row>
    <row r="4236" spans="1:14" x14ac:dyDescent="0.3">
      <c r="A4236">
        <v>4235</v>
      </c>
      <c r="B4236" t="s">
        <v>14</v>
      </c>
      <c r="C4236" t="s">
        <v>337</v>
      </c>
      <c r="D4236" t="s">
        <v>239</v>
      </c>
      <c r="E4236" t="s">
        <v>290</v>
      </c>
      <c r="F4236" t="s">
        <v>18</v>
      </c>
      <c r="G4236">
        <v>167.46</v>
      </c>
      <c r="H4236">
        <v>3</v>
      </c>
      <c r="I4236">
        <v>0</v>
      </c>
      <c r="J4236" t="s">
        <v>19</v>
      </c>
      <c r="K4236" t="s">
        <v>66</v>
      </c>
      <c r="L4236" t="s">
        <v>56</v>
      </c>
      <c r="M4236" t="s">
        <v>36</v>
      </c>
      <c r="N4236" t="s">
        <v>23</v>
      </c>
    </row>
    <row r="4237" spans="1:14" x14ac:dyDescent="0.3">
      <c r="A4237">
        <v>4236</v>
      </c>
      <c r="B4237" t="s">
        <v>31</v>
      </c>
      <c r="C4237" t="s">
        <v>261</v>
      </c>
      <c r="D4237" t="s">
        <v>220</v>
      </c>
      <c r="E4237" t="s">
        <v>72</v>
      </c>
      <c r="F4237" t="s">
        <v>18</v>
      </c>
      <c r="G4237">
        <v>148.9</v>
      </c>
      <c r="H4237">
        <v>1</v>
      </c>
      <c r="I4237">
        <v>2</v>
      </c>
      <c r="J4237" t="s">
        <v>35</v>
      </c>
      <c r="K4237" t="s">
        <v>29</v>
      </c>
      <c r="L4237" t="s">
        <v>21</v>
      </c>
      <c r="M4237" t="s">
        <v>36</v>
      </c>
      <c r="N4237" t="s">
        <v>23</v>
      </c>
    </row>
    <row r="4238" spans="1:14" x14ac:dyDescent="0.3">
      <c r="A4238">
        <v>4237</v>
      </c>
      <c r="B4238" t="s">
        <v>37</v>
      </c>
      <c r="C4238" t="s">
        <v>195</v>
      </c>
      <c r="D4238" t="s">
        <v>225</v>
      </c>
      <c r="E4238" t="s">
        <v>152</v>
      </c>
      <c r="F4238" t="s">
        <v>27</v>
      </c>
      <c r="G4238">
        <v>126.79</v>
      </c>
      <c r="H4238">
        <v>4</v>
      </c>
      <c r="I4238">
        <v>2</v>
      </c>
      <c r="J4238" t="s">
        <v>28</v>
      </c>
      <c r="K4238" t="s">
        <v>29</v>
      </c>
      <c r="L4238" t="s">
        <v>56</v>
      </c>
      <c r="M4238" t="s">
        <v>22</v>
      </c>
      <c r="N4238" t="s">
        <v>41</v>
      </c>
    </row>
    <row r="4239" spans="1:14" x14ac:dyDescent="0.3">
      <c r="A4239">
        <v>4238</v>
      </c>
      <c r="B4239" t="s">
        <v>31</v>
      </c>
      <c r="C4239" t="s">
        <v>149</v>
      </c>
      <c r="D4239" t="s">
        <v>344</v>
      </c>
      <c r="E4239" t="s">
        <v>26</v>
      </c>
      <c r="F4239" t="s">
        <v>49</v>
      </c>
      <c r="G4239">
        <v>57.75</v>
      </c>
      <c r="H4239">
        <v>3</v>
      </c>
      <c r="I4239">
        <v>3</v>
      </c>
      <c r="J4239" t="s">
        <v>19</v>
      </c>
      <c r="K4239" t="s">
        <v>99</v>
      </c>
      <c r="L4239" t="s">
        <v>21</v>
      </c>
      <c r="M4239" t="s">
        <v>36</v>
      </c>
      <c r="N4239" t="s">
        <v>41</v>
      </c>
    </row>
    <row r="4240" spans="1:14" x14ac:dyDescent="0.3">
      <c r="A4240">
        <v>4239</v>
      </c>
      <c r="B4240" t="s">
        <v>50</v>
      </c>
      <c r="C4240" t="s">
        <v>161</v>
      </c>
      <c r="D4240" t="s">
        <v>407</v>
      </c>
      <c r="E4240" t="s">
        <v>358</v>
      </c>
      <c r="F4240" t="s">
        <v>18</v>
      </c>
      <c r="G4240">
        <v>320.51</v>
      </c>
      <c r="H4240">
        <v>1</v>
      </c>
      <c r="I4240">
        <v>0</v>
      </c>
      <c r="J4240" t="s">
        <v>28</v>
      </c>
      <c r="K4240" t="s">
        <v>29</v>
      </c>
      <c r="L4240" t="s">
        <v>56</v>
      </c>
      <c r="M4240" t="s">
        <v>36</v>
      </c>
      <c r="N4240" t="s">
        <v>23</v>
      </c>
    </row>
    <row r="4241" spans="1:14" x14ac:dyDescent="0.3">
      <c r="A4241">
        <v>4240</v>
      </c>
      <c r="B4241" t="s">
        <v>37</v>
      </c>
      <c r="C4241" t="s">
        <v>220</v>
      </c>
      <c r="D4241" t="s">
        <v>174</v>
      </c>
      <c r="E4241" t="s">
        <v>297</v>
      </c>
      <c r="F4241" t="s">
        <v>18</v>
      </c>
      <c r="G4241">
        <v>193.94</v>
      </c>
      <c r="H4241">
        <v>1</v>
      </c>
      <c r="I4241">
        <v>3</v>
      </c>
      <c r="J4241" t="s">
        <v>19</v>
      </c>
      <c r="K4241" t="s">
        <v>99</v>
      </c>
      <c r="L4241" t="s">
        <v>56</v>
      </c>
      <c r="M4241" t="s">
        <v>36</v>
      </c>
      <c r="N4241" t="s">
        <v>41</v>
      </c>
    </row>
    <row r="4242" spans="1:14" x14ac:dyDescent="0.3">
      <c r="A4242">
        <v>4241</v>
      </c>
      <c r="B4242" t="s">
        <v>50</v>
      </c>
      <c r="C4242" t="s">
        <v>249</v>
      </c>
      <c r="D4242" t="s">
        <v>97</v>
      </c>
      <c r="E4242" t="s">
        <v>248</v>
      </c>
      <c r="F4242" t="s">
        <v>49</v>
      </c>
      <c r="G4242">
        <v>91.19</v>
      </c>
      <c r="H4242">
        <v>1</v>
      </c>
      <c r="I4242">
        <v>0</v>
      </c>
      <c r="J4242" t="s">
        <v>28</v>
      </c>
      <c r="K4242" t="s">
        <v>99</v>
      </c>
      <c r="L4242" t="s">
        <v>21</v>
      </c>
      <c r="M4242" t="s">
        <v>36</v>
      </c>
      <c r="N4242" t="s">
        <v>41</v>
      </c>
    </row>
    <row r="4243" spans="1:14" x14ac:dyDescent="0.3">
      <c r="A4243">
        <v>4242</v>
      </c>
      <c r="B4243" t="s">
        <v>37</v>
      </c>
      <c r="C4243" t="s">
        <v>82</v>
      </c>
      <c r="D4243" t="s">
        <v>111</v>
      </c>
      <c r="E4243" t="s">
        <v>433</v>
      </c>
      <c r="F4243" t="s">
        <v>49</v>
      </c>
      <c r="G4243">
        <v>87.22</v>
      </c>
      <c r="H4243">
        <v>1</v>
      </c>
      <c r="I4243">
        <v>0</v>
      </c>
      <c r="J4243" t="s">
        <v>55</v>
      </c>
      <c r="K4243" t="s">
        <v>66</v>
      </c>
      <c r="L4243" t="s">
        <v>56</v>
      </c>
      <c r="M4243" t="s">
        <v>36</v>
      </c>
      <c r="N4243" t="s">
        <v>45</v>
      </c>
    </row>
    <row r="4244" spans="1:14" x14ac:dyDescent="0.3">
      <c r="A4244">
        <v>4243</v>
      </c>
      <c r="B4244" t="s">
        <v>14</v>
      </c>
      <c r="C4244" t="s">
        <v>416</v>
      </c>
      <c r="D4244" t="s">
        <v>34</v>
      </c>
      <c r="E4244" t="s">
        <v>294</v>
      </c>
      <c r="F4244" t="s">
        <v>49</v>
      </c>
      <c r="G4244">
        <v>93.72</v>
      </c>
      <c r="H4244">
        <v>1</v>
      </c>
      <c r="I4244">
        <v>0</v>
      </c>
      <c r="J4244" t="s">
        <v>19</v>
      </c>
      <c r="K4244" t="s">
        <v>44</v>
      </c>
      <c r="L4244" t="s">
        <v>21</v>
      </c>
      <c r="M4244" t="s">
        <v>36</v>
      </c>
      <c r="N4244" t="s">
        <v>41</v>
      </c>
    </row>
    <row r="4245" spans="1:14" x14ac:dyDescent="0.3">
      <c r="A4245">
        <v>4244</v>
      </c>
      <c r="B4245" t="s">
        <v>37</v>
      </c>
      <c r="C4245" t="s">
        <v>398</v>
      </c>
      <c r="D4245" t="s">
        <v>320</v>
      </c>
      <c r="E4245" t="s">
        <v>284</v>
      </c>
      <c r="F4245" t="s">
        <v>49</v>
      </c>
      <c r="G4245">
        <v>137.69999999999999</v>
      </c>
      <c r="H4245">
        <v>2</v>
      </c>
      <c r="I4245">
        <v>1</v>
      </c>
      <c r="J4245" t="s">
        <v>55</v>
      </c>
      <c r="K4245" t="s">
        <v>20</v>
      </c>
      <c r="L4245" t="s">
        <v>56</v>
      </c>
      <c r="M4245" t="s">
        <v>22</v>
      </c>
      <c r="N4245" t="s">
        <v>23</v>
      </c>
    </row>
    <row r="4246" spans="1:14" x14ac:dyDescent="0.3">
      <c r="A4246">
        <v>4245</v>
      </c>
      <c r="B4246" t="s">
        <v>31</v>
      </c>
      <c r="C4246" t="s">
        <v>125</v>
      </c>
      <c r="D4246" t="s">
        <v>144</v>
      </c>
      <c r="E4246" t="s">
        <v>33</v>
      </c>
      <c r="F4246" t="s">
        <v>49</v>
      </c>
      <c r="G4246">
        <v>83.02</v>
      </c>
      <c r="H4246">
        <v>2</v>
      </c>
      <c r="I4246">
        <v>0</v>
      </c>
      <c r="J4246" t="s">
        <v>35</v>
      </c>
      <c r="K4246" t="s">
        <v>44</v>
      </c>
      <c r="L4246" t="s">
        <v>56</v>
      </c>
      <c r="M4246" t="s">
        <v>22</v>
      </c>
      <c r="N4246" t="s">
        <v>41</v>
      </c>
    </row>
    <row r="4247" spans="1:14" x14ac:dyDescent="0.3">
      <c r="A4247">
        <v>4246</v>
      </c>
      <c r="B4247" t="s">
        <v>31</v>
      </c>
      <c r="C4247" t="s">
        <v>39</v>
      </c>
      <c r="D4247" t="s">
        <v>393</v>
      </c>
      <c r="E4247" t="s">
        <v>177</v>
      </c>
      <c r="F4247" t="s">
        <v>54</v>
      </c>
      <c r="G4247">
        <v>421.35</v>
      </c>
      <c r="H4247">
        <v>1</v>
      </c>
      <c r="I4247">
        <v>2</v>
      </c>
      <c r="J4247" t="s">
        <v>19</v>
      </c>
      <c r="K4247" t="s">
        <v>66</v>
      </c>
      <c r="L4247" t="s">
        <v>21</v>
      </c>
      <c r="M4247" t="s">
        <v>36</v>
      </c>
      <c r="N4247" t="s">
        <v>41</v>
      </c>
    </row>
    <row r="4248" spans="1:14" x14ac:dyDescent="0.3">
      <c r="A4248">
        <v>4247</v>
      </c>
      <c r="B4248" t="s">
        <v>14</v>
      </c>
      <c r="C4248" t="s">
        <v>410</v>
      </c>
      <c r="D4248" t="s">
        <v>217</v>
      </c>
      <c r="E4248" t="s">
        <v>207</v>
      </c>
      <c r="F4248" t="s">
        <v>18</v>
      </c>
      <c r="G4248">
        <v>176.67</v>
      </c>
      <c r="H4248">
        <v>1</v>
      </c>
      <c r="I4248">
        <v>0</v>
      </c>
      <c r="J4248" t="s">
        <v>94</v>
      </c>
      <c r="K4248" t="s">
        <v>44</v>
      </c>
      <c r="L4248" t="s">
        <v>70</v>
      </c>
      <c r="M4248" t="s">
        <v>36</v>
      </c>
      <c r="N4248" t="s">
        <v>95</v>
      </c>
    </row>
    <row r="4249" spans="1:14" x14ac:dyDescent="0.3">
      <c r="A4249">
        <v>4248</v>
      </c>
      <c r="B4249" t="s">
        <v>37</v>
      </c>
      <c r="C4249" t="s">
        <v>178</v>
      </c>
      <c r="D4249" t="s">
        <v>252</v>
      </c>
      <c r="E4249" t="s">
        <v>236</v>
      </c>
      <c r="F4249" t="s">
        <v>27</v>
      </c>
      <c r="G4249">
        <v>218.15</v>
      </c>
      <c r="H4249">
        <v>3</v>
      </c>
      <c r="I4249">
        <v>1</v>
      </c>
      <c r="J4249" t="s">
        <v>28</v>
      </c>
      <c r="K4249" t="s">
        <v>66</v>
      </c>
      <c r="L4249" t="s">
        <v>21</v>
      </c>
      <c r="M4249" t="s">
        <v>36</v>
      </c>
      <c r="N4249" t="s">
        <v>45</v>
      </c>
    </row>
    <row r="4250" spans="1:14" x14ac:dyDescent="0.3">
      <c r="A4250">
        <v>4249</v>
      </c>
      <c r="B4250" t="s">
        <v>50</v>
      </c>
      <c r="C4250" t="s">
        <v>334</v>
      </c>
      <c r="D4250" t="s">
        <v>245</v>
      </c>
      <c r="E4250" t="s">
        <v>329</v>
      </c>
      <c r="F4250" t="s">
        <v>18</v>
      </c>
      <c r="G4250">
        <v>289.49</v>
      </c>
      <c r="H4250">
        <v>2</v>
      </c>
      <c r="I4250">
        <v>0</v>
      </c>
      <c r="J4250" t="s">
        <v>35</v>
      </c>
      <c r="K4250" t="s">
        <v>66</v>
      </c>
      <c r="L4250" t="s">
        <v>21</v>
      </c>
      <c r="M4250" t="s">
        <v>36</v>
      </c>
      <c r="N4250" t="s">
        <v>41</v>
      </c>
    </row>
    <row r="4251" spans="1:14" x14ac:dyDescent="0.3">
      <c r="A4251">
        <v>4250</v>
      </c>
      <c r="B4251" t="s">
        <v>50</v>
      </c>
      <c r="C4251" t="s">
        <v>169</v>
      </c>
      <c r="D4251" t="s">
        <v>118</v>
      </c>
      <c r="E4251" t="s">
        <v>59</v>
      </c>
      <c r="F4251" t="s">
        <v>18</v>
      </c>
      <c r="G4251">
        <v>285.74</v>
      </c>
      <c r="H4251">
        <v>2</v>
      </c>
      <c r="I4251">
        <v>0</v>
      </c>
      <c r="J4251" t="s">
        <v>19</v>
      </c>
      <c r="K4251" t="s">
        <v>20</v>
      </c>
      <c r="L4251" t="s">
        <v>56</v>
      </c>
      <c r="M4251" t="s">
        <v>36</v>
      </c>
      <c r="N4251" t="s">
        <v>41</v>
      </c>
    </row>
    <row r="4252" spans="1:14" x14ac:dyDescent="0.3">
      <c r="A4252">
        <v>4251</v>
      </c>
      <c r="B4252" t="s">
        <v>37</v>
      </c>
      <c r="C4252" t="s">
        <v>263</v>
      </c>
      <c r="D4252" t="s">
        <v>445</v>
      </c>
      <c r="E4252" t="s">
        <v>134</v>
      </c>
      <c r="F4252" t="s">
        <v>54</v>
      </c>
      <c r="G4252">
        <v>425.1</v>
      </c>
      <c r="H4252">
        <v>3</v>
      </c>
      <c r="I4252">
        <v>0</v>
      </c>
      <c r="J4252" t="s">
        <v>35</v>
      </c>
      <c r="K4252" t="s">
        <v>66</v>
      </c>
      <c r="L4252" t="s">
        <v>21</v>
      </c>
      <c r="M4252" t="s">
        <v>36</v>
      </c>
      <c r="N4252" t="s">
        <v>41</v>
      </c>
    </row>
    <row r="4253" spans="1:14" x14ac:dyDescent="0.3">
      <c r="A4253">
        <v>4252</v>
      </c>
      <c r="B4253" t="s">
        <v>31</v>
      </c>
      <c r="C4253" t="s">
        <v>92</v>
      </c>
      <c r="D4253" t="s">
        <v>281</v>
      </c>
      <c r="E4253" t="s">
        <v>398</v>
      </c>
      <c r="F4253" t="s">
        <v>18</v>
      </c>
      <c r="G4253">
        <v>143.57</v>
      </c>
      <c r="H4253">
        <v>1</v>
      </c>
      <c r="I4253">
        <v>0</v>
      </c>
      <c r="J4253" t="s">
        <v>55</v>
      </c>
      <c r="K4253" t="s">
        <v>29</v>
      </c>
      <c r="L4253" t="s">
        <v>21</v>
      </c>
      <c r="M4253" t="s">
        <v>36</v>
      </c>
      <c r="N4253" t="s">
        <v>41</v>
      </c>
    </row>
    <row r="4254" spans="1:14" x14ac:dyDescent="0.3">
      <c r="A4254">
        <v>4253</v>
      </c>
      <c r="B4254" t="s">
        <v>14</v>
      </c>
      <c r="C4254" t="s">
        <v>165</v>
      </c>
      <c r="D4254" t="s">
        <v>309</v>
      </c>
      <c r="E4254" t="s">
        <v>47</v>
      </c>
      <c r="F4254" t="s">
        <v>49</v>
      </c>
      <c r="G4254">
        <v>61.75</v>
      </c>
      <c r="H4254">
        <v>2</v>
      </c>
      <c r="I4254">
        <v>0</v>
      </c>
      <c r="J4254" t="s">
        <v>35</v>
      </c>
      <c r="K4254" t="s">
        <v>44</v>
      </c>
      <c r="L4254" t="s">
        <v>21</v>
      </c>
      <c r="M4254" t="s">
        <v>36</v>
      </c>
      <c r="N4254" t="s">
        <v>41</v>
      </c>
    </row>
    <row r="4255" spans="1:14" x14ac:dyDescent="0.3">
      <c r="A4255">
        <v>4254</v>
      </c>
      <c r="B4255" t="s">
        <v>31</v>
      </c>
      <c r="C4255" t="s">
        <v>144</v>
      </c>
      <c r="D4255" t="s">
        <v>424</v>
      </c>
      <c r="E4255" t="s">
        <v>277</v>
      </c>
      <c r="F4255" t="s">
        <v>49</v>
      </c>
      <c r="G4255">
        <v>108.08</v>
      </c>
      <c r="H4255">
        <v>3</v>
      </c>
      <c r="I4255">
        <v>2</v>
      </c>
      <c r="J4255" t="s">
        <v>28</v>
      </c>
      <c r="K4255" t="s">
        <v>99</v>
      </c>
      <c r="L4255" t="s">
        <v>21</v>
      </c>
      <c r="M4255" t="s">
        <v>36</v>
      </c>
      <c r="N4255" t="s">
        <v>30</v>
      </c>
    </row>
    <row r="4256" spans="1:14" x14ac:dyDescent="0.3">
      <c r="A4256">
        <v>4255</v>
      </c>
      <c r="B4256" t="s">
        <v>37</v>
      </c>
      <c r="C4256" t="s">
        <v>221</v>
      </c>
      <c r="D4256" t="s">
        <v>88</v>
      </c>
      <c r="E4256" t="s">
        <v>226</v>
      </c>
      <c r="F4256" t="s">
        <v>18</v>
      </c>
      <c r="G4256">
        <v>244.15</v>
      </c>
      <c r="H4256">
        <v>1</v>
      </c>
      <c r="I4256">
        <v>0</v>
      </c>
      <c r="J4256" t="s">
        <v>55</v>
      </c>
      <c r="K4256" t="s">
        <v>99</v>
      </c>
      <c r="L4256" t="s">
        <v>21</v>
      </c>
      <c r="M4256" t="s">
        <v>36</v>
      </c>
      <c r="N4256" t="s">
        <v>41</v>
      </c>
    </row>
    <row r="4257" spans="1:14" x14ac:dyDescent="0.3">
      <c r="A4257">
        <v>4256</v>
      </c>
      <c r="B4257" t="s">
        <v>31</v>
      </c>
      <c r="C4257" t="s">
        <v>224</v>
      </c>
      <c r="D4257" t="s">
        <v>190</v>
      </c>
      <c r="E4257" t="s">
        <v>153</v>
      </c>
      <c r="F4257" t="s">
        <v>54</v>
      </c>
      <c r="G4257">
        <v>426.92</v>
      </c>
      <c r="H4257">
        <v>1</v>
      </c>
      <c r="I4257">
        <v>0</v>
      </c>
      <c r="J4257" t="s">
        <v>28</v>
      </c>
      <c r="K4257" t="s">
        <v>29</v>
      </c>
      <c r="L4257" t="s">
        <v>56</v>
      </c>
      <c r="M4257" t="s">
        <v>36</v>
      </c>
      <c r="N4257" t="s">
        <v>41</v>
      </c>
    </row>
    <row r="4258" spans="1:14" x14ac:dyDescent="0.3">
      <c r="A4258">
        <v>4257</v>
      </c>
      <c r="B4258" t="s">
        <v>31</v>
      </c>
      <c r="C4258" t="s">
        <v>400</v>
      </c>
      <c r="D4258" t="s">
        <v>211</v>
      </c>
      <c r="E4258" t="s">
        <v>96</v>
      </c>
      <c r="F4258" t="s">
        <v>27</v>
      </c>
      <c r="G4258">
        <v>123.89</v>
      </c>
      <c r="H4258">
        <v>2</v>
      </c>
      <c r="I4258">
        <v>0</v>
      </c>
      <c r="J4258" t="s">
        <v>28</v>
      </c>
      <c r="K4258" t="s">
        <v>29</v>
      </c>
      <c r="L4258" t="s">
        <v>56</v>
      </c>
      <c r="M4258" t="s">
        <v>36</v>
      </c>
      <c r="N4258" t="s">
        <v>45</v>
      </c>
    </row>
    <row r="4259" spans="1:14" x14ac:dyDescent="0.3">
      <c r="A4259">
        <v>4258</v>
      </c>
      <c r="B4259" t="s">
        <v>50</v>
      </c>
      <c r="C4259" t="s">
        <v>266</v>
      </c>
      <c r="D4259" t="s">
        <v>390</v>
      </c>
      <c r="E4259" t="s">
        <v>325</v>
      </c>
      <c r="F4259" t="s">
        <v>54</v>
      </c>
      <c r="G4259">
        <v>475.11</v>
      </c>
      <c r="H4259">
        <v>2</v>
      </c>
      <c r="I4259">
        <v>0</v>
      </c>
      <c r="J4259" t="s">
        <v>19</v>
      </c>
      <c r="K4259" t="s">
        <v>20</v>
      </c>
      <c r="L4259" t="s">
        <v>56</v>
      </c>
      <c r="M4259" t="s">
        <v>36</v>
      </c>
      <c r="N4259" t="s">
        <v>41</v>
      </c>
    </row>
    <row r="4260" spans="1:14" x14ac:dyDescent="0.3">
      <c r="A4260">
        <v>4259</v>
      </c>
      <c r="B4260" t="s">
        <v>14</v>
      </c>
      <c r="C4260" t="s">
        <v>145</v>
      </c>
      <c r="D4260" t="s">
        <v>376</v>
      </c>
      <c r="E4260" t="s">
        <v>150</v>
      </c>
      <c r="F4260" t="s">
        <v>27</v>
      </c>
      <c r="G4260">
        <v>101.66</v>
      </c>
      <c r="H4260">
        <v>1</v>
      </c>
      <c r="I4260">
        <v>0</v>
      </c>
      <c r="J4260" t="s">
        <v>19</v>
      </c>
      <c r="K4260" t="s">
        <v>44</v>
      </c>
      <c r="L4260" t="s">
        <v>21</v>
      </c>
      <c r="M4260" t="s">
        <v>36</v>
      </c>
      <c r="N4260" t="s">
        <v>23</v>
      </c>
    </row>
    <row r="4261" spans="1:14" x14ac:dyDescent="0.3">
      <c r="A4261">
        <v>4260</v>
      </c>
      <c r="B4261" t="s">
        <v>31</v>
      </c>
      <c r="C4261" t="s">
        <v>363</v>
      </c>
      <c r="D4261" t="s">
        <v>180</v>
      </c>
      <c r="E4261" t="s">
        <v>363</v>
      </c>
      <c r="F4261" t="s">
        <v>49</v>
      </c>
      <c r="G4261">
        <v>67.66</v>
      </c>
      <c r="H4261">
        <v>2</v>
      </c>
      <c r="I4261">
        <v>0</v>
      </c>
      <c r="J4261" t="s">
        <v>28</v>
      </c>
      <c r="K4261" t="s">
        <v>44</v>
      </c>
      <c r="L4261" t="s">
        <v>21</v>
      </c>
      <c r="M4261" t="s">
        <v>22</v>
      </c>
      <c r="N4261" t="s">
        <v>23</v>
      </c>
    </row>
    <row r="4262" spans="1:14" x14ac:dyDescent="0.3">
      <c r="A4262">
        <v>4261</v>
      </c>
      <c r="B4262" t="s">
        <v>14</v>
      </c>
      <c r="C4262" t="s">
        <v>395</v>
      </c>
      <c r="D4262" t="s">
        <v>186</v>
      </c>
      <c r="E4262" t="s">
        <v>302</v>
      </c>
      <c r="F4262" t="s">
        <v>18</v>
      </c>
      <c r="G4262">
        <v>269.63</v>
      </c>
      <c r="H4262">
        <v>1</v>
      </c>
      <c r="I4262">
        <v>0</v>
      </c>
      <c r="J4262" t="s">
        <v>19</v>
      </c>
      <c r="K4262" t="s">
        <v>29</v>
      </c>
      <c r="L4262" t="s">
        <v>60</v>
      </c>
      <c r="M4262" t="s">
        <v>36</v>
      </c>
      <c r="N4262" t="s">
        <v>95</v>
      </c>
    </row>
    <row r="4263" spans="1:14" x14ac:dyDescent="0.3">
      <c r="A4263">
        <v>4262</v>
      </c>
      <c r="B4263" t="s">
        <v>50</v>
      </c>
      <c r="C4263" t="s">
        <v>369</v>
      </c>
      <c r="D4263" t="s">
        <v>268</v>
      </c>
      <c r="E4263" t="s">
        <v>348</v>
      </c>
      <c r="F4263" t="s">
        <v>18</v>
      </c>
      <c r="G4263">
        <v>207.88</v>
      </c>
      <c r="H4263">
        <v>3</v>
      </c>
      <c r="I4263">
        <v>0</v>
      </c>
      <c r="J4263" t="s">
        <v>28</v>
      </c>
      <c r="K4263" t="s">
        <v>99</v>
      </c>
      <c r="L4263" t="s">
        <v>56</v>
      </c>
      <c r="M4263" t="s">
        <v>36</v>
      </c>
      <c r="N4263" t="s">
        <v>95</v>
      </c>
    </row>
    <row r="4264" spans="1:14" x14ac:dyDescent="0.3">
      <c r="A4264">
        <v>4263</v>
      </c>
      <c r="B4264" t="s">
        <v>37</v>
      </c>
      <c r="C4264" t="s">
        <v>334</v>
      </c>
      <c r="D4264" t="s">
        <v>115</v>
      </c>
      <c r="E4264" t="s">
        <v>429</v>
      </c>
      <c r="F4264" t="s">
        <v>18</v>
      </c>
      <c r="G4264">
        <v>261.10000000000002</v>
      </c>
      <c r="H4264">
        <v>4</v>
      </c>
      <c r="I4264">
        <v>0</v>
      </c>
      <c r="J4264" t="s">
        <v>35</v>
      </c>
      <c r="K4264" t="s">
        <v>20</v>
      </c>
      <c r="L4264" t="s">
        <v>21</v>
      </c>
      <c r="M4264" t="s">
        <v>36</v>
      </c>
      <c r="N4264" t="s">
        <v>41</v>
      </c>
    </row>
    <row r="4265" spans="1:14" x14ac:dyDescent="0.3">
      <c r="A4265">
        <v>4264</v>
      </c>
      <c r="B4265" t="s">
        <v>37</v>
      </c>
      <c r="C4265" t="s">
        <v>17</v>
      </c>
      <c r="D4265" t="s">
        <v>315</v>
      </c>
      <c r="E4265" t="s">
        <v>257</v>
      </c>
      <c r="F4265" t="s">
        <v>27</v>
      </c>
      <c r="G4265">
        <v>169.74</v>
      </c>
      <c r="H4265">
        <v>2</v>
      </c>
      <c r="I4265">
        <v>2</v>
      </c>
      <c r="J4265" t="s">
        <v>28</v>
      </c>
      <c r="K4265" t="s">
        <v>99</v>
      </c>
      <c r="L4265" t="s">
        <v>21</v>
      </c>
      <c r="M4265" t="s">
        <v>36</v>
      </c>
      <c r="N4265" t="s">
        <v>41</v>
      </c>
    </row>
    <row r="4266" spans="1:14" x14ac:dyDescent="0.3">
      <c r="A4266">
        <v>4265</v>
      </c>
      <c r="B4266" t="s">
        <v>14</v>
      </c>
      <c r="C4266" t="s">
        <v>426</v>
      </c>
      <c r="D4266" t="s">
        <v>284</v>
      </c>
      <c r="E4266" t="s">
        <v>43</v>
      </c>
      <c r="F4266" t="s">
        <v>27</v>
      </c>
      <c r="G4266">
        <v>174.3</v>
      </c>
      <c r="H4266">
        <v>3</v>
      </c>
      <c r="I4266">
        <v>0</v>
      </c>
      <c r="J4266" t="s">
        <v>35</v>
      </c>
      <c r="K4266" t="s">
        <v>99</v>
      </c>
      <c r="L4266" t="s">
        <v>21</v>
      </c>
      <c r="M4266" t="s">
        <v>22</v>
      </c>
      <c r="N4266" t="s">
        <v>95</v>
      </c>
    </row>
    <row r="4267" spans="1:14" x14ac:dyDescent="0.3">
      <c r="A4267">
        <v>4266</v>
      </c>
      <c r="B4267" t="s">
        <v>37</v>
      </c>
      <c r="C4267" t="s">
        <v>390</v>
      </c>
      <c r="D4267" t="s">
        <v>352</v>
      </c>
      <c r="E4267" t="s">
        <v>121</v>
      </c>
      <c r="F4267" t="s">
        <v>49</v>
      </c>
      <c r="G4267">
        <v>113.93</v>
      </c>
      <c r="H4267">
        <v>4</v>
      </c>
      <c r="I4267">
        <v>0</v>
      </c>
      <c r="J4267" t="s">
        <v>28</v>
      </c>
      <c r="K4267" t="s">
        <v>66</v>
      </c>
      <c r="L4267" t="s">
        <v>21</v>
      </c>
      <c r="M4267" t="s">
        <v>22</v>
      </c>
      <c r="N4267" t="s">
        <v>41</v>
      </c>
    </row>
    <row r="4268" spans="1:14" x14ac:dyDescent="0.3">
      <c r="A4268">
        <v>4267</v>
      </c>
      <c r="B4268" t="s">
        <v>50</v>
      </c>
      <c r="C4268" t="s">
        <v>233</v>
      </c>
      <c r="D4268" t="s">
        <v>47</v>
      </c>
      <c r="E4268" t="s">
        <v>235</v>
      </c>
      <c r="F4268" t="s">
        <v>54</v>
      </c>
      <c r="G4268">
        <v>511.93</v>
      </c>
      <c r="H4268">
        <v>2</v>
      </c>
      <c r="I4268">
        <v>0</v>
      </c>
      <c r="J4268" t="s">
        <v>28</v>
      </c>
      <c r="K4268" t="s">
        <v>99</v>
      </c>
      <c r="L4268" t="s">
        <v>21</v>
      </c>
      <c r="M4268" t="s">
        <v>36</v>
      </c>
      <c r="N4268" t="s">
        <v>41</v>
      </c>
    </row>
    <row r="4269" spans="1:14" x14ac:dyDescent="0.3">
      <c r="A4269">
        <v>4268</v>
      </c>
      <c r="B4269" t="s">
        <v>50</v>
      </c>
      <c r="C4269" t="s">
        <v>223</v>
      </c>
      <c r="D4269" t="s">
        <v>156</v>
      </c>
      <c r="E4269" t="s">
        <v>309</v>
      </c>
      <c r="F4269" t="s">
        <v>27</v>
      </c>
      <c r="G4269">
        <v>190.28</v>
      </c>
      <c r="H4269">
        <v>1</v>
      </c>
      <c r="I4269">
        <v>0</v>
      </c>
      <c r="J4269" t="s">
        <v>28</v>
      </c>
      <c r="K4269" t="s">
        <v>29</v>
      </c>
      <c r="L4269" t="s">
        <v>56</v>
      </c>
      <c r="M4269" t="s">
        <v>36</v>
      </c>
      <c r="N4269" t="s">
        <v>41</v>
      </c>
    </row>
    <row r="4270" spans="1:14" x14ac:dyDescent="0.3">
      <c r="A4270">
        <v>4269</v>
      </c>
      <c r="B4270" t="s">
        <v>50</v>
      </c>
      <c r="C4270" t="s">
        <v>326</v>
      </c>
      <c r="D4270" t="s">
        <v>53</v>
      </c>
      <c r="E4270" t="s">
        <v>68</v>
      </c>
      <c r="F4270" t="s">
        <v>49</v>
      </c>
      <c r="G4270">
        <v>97.98</v>
      </c>
      <c r="H4270">
        <v>1</v>
      </c>
      <c r="I4270">
        <v>0</v>
      </c>
      <c r="J4270" t="s">
        <v>28</v>
      </c>
      <c r="K4270" t="s">
        <v>29</v>
      </c>
      <c r="L4270" t="s">
        <v>21</v>
      </c>
      <c r="M4270" t="s">
        <v>36</v>
      </c>
      <c r="N4270" t="s">
        <v>45</v>
      </c>
    </row>
    <row r="4271" spans="1:14" x14ac:dyDescent="0.3">
      <c r="A4271">
        <v>4270</v>
      </c>
      <c r="B4271" t="s">
        <v>14</v>
      </c>
      <c r="C4271" t="s">
        <v>109</v>
      </c>
      <c r="D4271" t="s">
        <v>219</v>
      </c>
      <c r="E4271" t="s">
        <v>485</v>
      </c>
      <c r="F4271" t="s">
        <v>18</v>
      </c>
      <c r="G4271">
        <v>258.05</v>
      </c>
      <c r="H4271">
        <v>4</v>
      </c>
      <c r="I4271">
        <v>2</v>
      </c>
      <c r="J4271" t="s">
        <v>55</v>
      </c>
      <c r="K4271" t="s">
        <v>20</v>
      </c>
      <c r="L4271" t="s">
        <v>60</v>
      </c>
      <c r="M4271" t="s">
        <v>22</v>
      </c>
      <c r="N4271" t="s">
        <v>41</v>
      </c>
    </row>
    <row r="4272" spans="1:14" x14ac:dyDescent="0.3">
      <c r="A4272">
        <v>4271</v>
      </c>
      <c r="B4272" t="s">
        <v>37</v>
      </c>
      <c r="C4272" t="s">
        <v>110</v>
      </c>
      <c r="D4272" t="s">
        <v>313</v>
      </c>
      <c r="E4272" t="s">
        <v>271</v>
      </c>
      <c r="F4272" t="s">
        <v>27</v>
      </c>
      <c r="G4272">
        <v>190.95</v>
      </c>
      <c r="H4272">
        <v>1</v>
      </c>
      <c r="I4272">
        <v>0</v>
      </c>
      <c r="J4272" t="s">
        <v>28</v>
      </c>
      <c r="K4272" t="s">
        <v>29</v>
      </c>
      <c r="L4272" t="s">
        <v>60</v>
      </c>
      <c r="M4272" t="s">
        <v>36</v>
      </c>
      <c r="N4272" t="s">
        <v>41</v>
      </c>
    </row>
    <row r="4273" spans="1:14" x14ac:dyDescent="0.3">
      <c r="A4273">
        <v>4272</v>
      </c>
      <c r="B4273" t="s">
        <v>50</v>
      </c>
      <c r="C4273" t="s">
        <v>133</v>
      </c>
      <c r="D4273" t="s">
        <v>405</v>
      </c>
      <c r="E4273" t="s">
        <v>65</v>
      </c>
      <c r="F4273" t="s">
        <v>49</v>
      </c>
      <c r="G4273">
        <v>162.19999999999999</v>
      </c>
      <c r="H4273">
        <v>2</v>
      </c>
      <c r="I4273">
        <v>0</v>
      </c>
      <c r="J4273" t="s">
        <v>28</v>
      </c>
      <c r="K4273" t="s">
        <v>99</v>
      </c>
      <c r="L4273" t="s">
        <v>56</v>
      </c>
      <c r="M4273" t="s">
        <v>36</v>
      </c>
      <c r="N4273" t="s">
        <v>41</v>
      </c>
    </row>
    <row r="4274" spans="1:14" x14ac:dyDescent="0.3">
      <c r="A4274">
        <v>4273</v>
      </c>
      <c r="B4274" t="s">
        <v>31</v>
      </c>
      <c r="C4274" t="s">
        <v>225</v>
      </c>
      <c r="D4274" t="s">
        <v>266</v>
      </c>
      <c r="E4274" t="s">
        <v>216</v>
      </c>
      <c r="F4274" t="s">
        <v>27</v>
      </c>
      <c r="G4274">
        <v>164.86</v>
      </c>
      <c r="H4274">
        <v>2</v>
      </c>
      <c r="I4274">
        <v>0</v>
      </c>
      <c r="J4274" t="s">
        <v>19</v>
      </c>
      <c r="K4274" t="s">
        <v>44</v>
      </c>
      <c r="L4274" t="s">
        <v>21</v>
      </c>
      <c r="M4274" t="s">
        <v>36</v>
      </c>
      <c r="N4274" t="s">
        <v>95</v>
      </c>
    </row>
    <row r="4275" spans="1:14" x14ac:dyDescent="0.3">
      <c r="A4275">
        <v>4274</v>
      </c>
      <c r="B4275" t="s">
        <v>37</v>
      </c>
      <c r="C4275" t="s">
        <v>230</v>
      </c>
      <c r="D4275" t="s">
        <v>184</v>
      </c>
      <c r="E4275" t="s">
        <v>16</v>
      </c>
      <c r="F4275" t="s">
        <v>27</v>
      </c>
      <c r="G4275">
        <v>145.80000000000001</v>
      </c>
      <c r="H4275">
        <v>2</v>
      </c>
      <c r="I4275">
        <v>2</v>
      </c>
      <c r="J4275" t="s">
        <v>55</v>
      </c>
      <c r="K4275" t="s">
        <v>66</v>
      </c>
      <c r="L4275" t="s">
        <v>21</v>
      </c>
      <c r="M4275" t="s">
        <v>36</v>
      </c>
      <c r="N4275" t="s">
        <v>41</v>
      </c>
    </row>
    <row r="4276" spans="1:14" x14ac:dyDescent="0.3">
      <c r="A4276">
        <v>4275</v>
      </c>
      <c r="B4276" t="s">
        <v>31</v>
      </c>
      <c r="C4276" t="s">
        <v>230</v>
      </c>
      <c r="D4276" t="s">
        <v>397</v>
      </c>
      <c r="E4276" t="s">
        <v>414</v>
      </c>
      <c r="F4276" t="s">
        <v>27</v>
      </c>
      <c r="G4276">
        <v>119.88</v>
      </c>
      <c r="H4276">
        <v>2</v>
      </c>
      <c r="I4276">
        <v>0</v>
      </c>
      <c r="J4276" t="s">
        <v>28</v>
      </c>
      <c r="K4276" t="s">
        <v>29</v>
      </c>
      <c r="L4276" t="s">
        <v>56</v>
      </c>
      <c r="M4276" t="s">
        <v>36</v>
      </c>
      <c r="N4276" t="s">
        <v>45</v>
      </c>
    </row>
    <row r="4277" spans="1:14" x14ac:dyDescent="0.3">
      <c r="A4277">
        <v>4276</v>
      </c>
      <c r="B4277" t="s">
        <v>37</v>
      </c>
      <c r="C4277" t="s">
        <v>38</v>
      </c>
      <c r="D4277" t="s">
        <v>367</v>
      </c>
      <c r="E4277" t="s">
        <v>182</v>
      </c>
      <c r="F4277" t="s">
        <v>49</v>
      </c>
      <c r="G4277">
        <v>92.48</v>
      </c>
      <c r="H4277">
        <v>1</v>
      </c>
      <c r="I4277">
        <v>0</v>
      </c>
      <c r="J4277" t="s">
        <v>94</v>
      </c>
      <c r="K4277" t="s">
        <v>99</v>
      </c>
      <c r="L4277" t="s">
        <v>21</v>
      </c>
      <c r="M4277" t="s">
        <v>22</v>
      </c>
      <c r="N4277" t="s">
        <v>41</v>
      </c>
    </row>
    <row r="4278" spans="1:14" x14ac:dyDescent="0.3">
      <c r="A4278">
        <v>4277</v>
      </c>
      <c r="B4278" t="s">
        <v>31</v>
      </c>
      <c r="C4278" t="s">
        <v>198</v>
      </c>
      <c r="D4278" t="s">
        <v>184</v>
      </c>
      <c r="E4278" t="s">
        <v>64</v>
      </c>
      <c r="F4278" t="s">
        <v>49</v>
      </c>
      <c r="G4278">
        <v>60.19</v>
      </c>
      <c r="H4278">
        <v>2</v>
      </c>
      <c r="I4278">
        <v>0</v>
      </c>
      <c r="J4278" t="s">
        <v>35</v>
      </c>
      <c r="K4278" t="s">
        <v>20</v>
      </c>
      <c r="L4278" t="s">
        <v>60</v>
      </c>
      <c r="M4278" t="s">
        <v>22</v>
      </c>
      <c r="N4278" t="s">
        <v>41</v>
      </c>
    </row>
    <row r="4279" spans="1:14" x14ac:dyDescent="0.3">
      <c r="A4279">
        <v>4278</v>
      </c>
      <c r="B4279" t="s">
        <v>37</v>
      </c>
      <c r="C4279" t="s">
        <v>249</v>
      </c>
      <c r="D4279" t="s">
        <v>109</v>
      </c>
      <c r="E4279" t="s">
        <v>110</v>
      </c>
      <c r="F4279" t="s">
        <v>18</v>
      </c>
      <c r="G4279">
        <v>254.36</v>
      </c>
      <c r="H4279">
        <v>2</v>
      </c>
      <c r="I4279">
        <v>0</v>
      </c>
      <c r="J4279" t="s">
        <v>55</v>
      </c>
      <c r="K4279" t="s">
        <v>99</v>
      </c>
      <c r="L4279" t="s">
        <v>21</v>
      </c>
      <c r="M4279" t="s">
        <v>36</v>
      </c>
      <c r="N4279" t="s">
        <v>41</v>
      </c>
    </row>
    <row r="4280" spans="1:14" x14ac:dyDescent="0.3">
      <c r="A4280">
        <v>4279</v>
      </c>
      <c r="B4280" t="s">
        <v>14</v>
      </c>
      <c r="C4280" t="s">
        <v>284</v>
      </c>
      <c r="D4280" t="s">
        <v>26</v>
      </c>
      <c r="E4280" t="s">
        <v>340</v>
      </c>
      <c r="F4280" t="s">
        <v>49</v>
      </c>
      <c r="G4280">
        <v>66.97</v>
      </c>
      <c r="H4280">
        <v>1</v>
      </c>
      <c r="I4280">
        <v>1</v>
      </c>
      <c r="J4280" t="s">
        <v>55</v>
      </c>
      <c r="K4280" t="s">
        <v>29</v>
      </c>
      <c r="L4280" t="s">
        <v>21</v>
      </c>
      <c r="M4280" t="s">
        <v>36</v>
      </c>
      <c r="N4280" t="s">
        <v>95</v>
      </c>
    </row>
    <row r="4281" spans="1:14" x14ac:dyDescent="0.3">
      <c r="A4281">
        <v>4280</v>
      </c>
      <c r="B4281" t="s">
        <v>31</v>
      </c>
      <c r="C4281" t="s">
        <v>376</v>
      </c>
      <c r="D4281" t="s">
        <v>139</v>
      </c>
      <c r="E4281" t="s">
        <v>300</v>
      </c>
      <c r="F4281" t="s">
        <v>54</v>
      </c>
      <c r="G4281">
        <v>258.75</v>
      </c>
      <c r="H4281">
        <v>2</v>
      </c>
      <c r="I4281">
        <v>2</v>
      </c>
      <c r="J4281" t="s">
        <v>35</v>
      </c>
      <c r="K4281" t="s">
        <v>66</v>
      </c>
      <c r="L4281" t="s">
        <v>60</v>
      </c>
      <c r="M4281" t="s">
        <v>36</v>
      </c>
      <c r="N4281" t="s">
        <v>41</v>
      </c>
    </row>
    <row r="4282" spans="1:14" x14ac:dyDescent="0.3">
      <c r="A4282">
        <v>4281</v>
      </c>
      <c r="B4282" t="s">
        <v>37</v>
      </c>
      <c r="C4282" t="s">
        <v>77</v>
      </c>
      <c r="D4282" t="s">
        <v>33</v>
      </c>
      <c r="E4282" t="s">
        <v>187</v>
      </c>
      <c r="F4282" t="s">
        <v>49</v>
      </c>
      <c r="G4282">
        <v>113.08</v>
      </c>
      <c r="H4282">
        <v>1</v>
      </c>
      <c r="I4282">
        <v>0</v>
      </c>
      <c r="J4282" t="s">
        <v>28</v>
      </c>
      <c r="K4282" t="s">
        <v>44</v>
      </c>
      <c r="L4282" t="s">
        <v>21</v>
      </c>
      <c r="M4282" t="s">
        <v>36</v>
      </c>
      <c r="N4282" t="s">
        <v>41</v>
      </c>
    </row>
    <row r="4283" spans="1:14" x14ac:dyDescent="0.3">
      <c r="A4283">
        <v>4282</v>
      </c>
      <c r="B4283" t="s">
        <v>31</v>
      </c>
      <c r="C4283" t="s">
        <v>59</v>
      </c>
      <c r="D4283" t="s">
        <v>249</v>
      </c>
      <c r="E4283" t="s">
        <v>307</v>
      </c>
      <c r="F4283" t="s">
        <v>49</v>
      </c>
      <c r="G4283">
        <v>63.72</v>
      </c>
      <c r="H4283">
        <v>2</v>
      </c>
      <c r="I4283">
        <v>2</v>
      </c>
      <c r="J4283" t="s">
        <v>28</v>
      </c>
      <c r="K4283" t="s">
        <v>29</v>
      </c>
      <c r="L4283" t="s">
        <v>60</v>
      </c>
      <c r="M4283" t="s">
        <v>22</v>
      </c>
      <c r="N4283" t="s">
        <v>41</v>
      </c>
    </row>
    <row r="4284" spans="1:14" x14ac:dyDescent="0.3">
      <c r="A4284">
        <v>4283</v>
      </c>
      <c r="B4284" t="s">
        <v>31</v>
      </c>
      <c r="C4284" t="s">
        <v>267</v>
      </c>
      <c r="D4284" t="s">
        <v>246</v>
      </c>
      <c r="E4284" t="s">
        <v>64</v>
      </c>
      <c r="F4284" t="s">
        <v>54</v>
      </c>
      <c r="G4284">
        <v>334.54</v>
      </c>
      <c r="H4284">
        <v>1</v>
      </c>
      <c r="I4284">
        <v>0</v>
      </c>
      <c r="J4284" t="s">
        <v>55</v>
      </c>
      <c r="K4284" t="s">
        <v>44</v>
      </c>
      <c r="L4284" t="s">
        <v>21</v>
      </c>
      <c r="M4284" t="s">
        <v>36</v>
      </c>
      <c r="N4284" t="s">
        <v>41</v>
      </c>
    </row>
    <row r="4285" spans="1:14" x14ac:dyDescent="0.3">
      <c r="A4285">
        <v>4284</v>
      </c>
      <c r="B4285" t="s">
        <v>50</v>
      </c>
      <c r="C4285" t="s">
        <v>311</v>
      </c>
      <c r="D4285" t="s">
        <v>303</v>
      </c>
      <c r="E4285" t="s">
        <v>52</v>
      </c>
      <c r="F4285" t="s">
        <v>49</v>
      </c>
      <c r="G4285">
        <v>121.92</v>
      </c>
      <c r="H4285">
        <v>3</v>
      </c>
      <c r="I4285">
        <v>2</v>
      </c>
      <c r="J4285" t="s">
        <v>19</v>
      </c>
      <c r="K4285" t="s">
        <v>44</v>
      </c>
      <c r="L4285" t="s">
        <v>56</v>
      </c>
      <c r="M4285" t="s">
        <v>36</v>
      </c>
      <c r="N4285" t="s">
        <v>41</v>
      </c>
    </row>
    <row r="4286" spans="1:14" x14ac:dyDescent="0.3">
      <c r="A4286">
        <v>4285</v>
      </c>
      <c r="B4286" t="s">
        <v>31</v>
      </c>
      <c r="C4286" t="s">
        <v>181</v>
      </c>
      <c r="D4286" t="s">
        <v>368</v>
      </c>
      <c r="E4286" t="s">
        <v>341</v>
      </c>
      <c r="F4286" t="s">
        <v>49</v>
      </c>
      <c r="G4286">
        <v>87.13</v>
      </c>
      <c r="H4286">
        <v>1</v>
      </c>
      <c r="I4286">
        <v>3</v>
      </c>
      <c r="J4286" t="s">
        <v>28</v>
      </c>
      <c r="K4286" t="s">
        <v>66</v>
      </c>
      <c r="L4286" t="s">
        <v>21</v>
      </c>
      <c r="M4286" t="s">
        <v>36</v>
      </c>
      <c r="N4286" t="s">
        <v>23</v>
      </c>
    </row>
    <row r="4287" spans="1:14" x14ac:dyDescent="0.3">
      <c r="A4287">
        <v>4286</v>
      </c>
      <c r="B4287" t="s">
        <v>31</v>
      </c>
      <c r="C4287" t="s">
        <v>437</v>
      </c>
      <c r="D4287" t="s">
        <v>212</v>
      </c>
      <c r="E4287" t="s">
        <v>46</v>
      </c>
      <c r="F4287" t="s">
        <v>49</v>
      </c>
      <c r="G4287">
        <v>93.67</v>
      </c>
      <c r="H4287">
        <v>2</v>
      </c>
      <c r="I4287">
        <v>0</v>
      </c>
      <c r="J4287" t="s">
        <v>55</v>
      </c>
      <c r="K4287" t="s">
        <v>66</v>
      </c>
      <c r="L4287" t="s">
        <v>21</v>
      </c>
      <c r="M4287" t="s">
        <v>36</v>
      </c>
      <c r="N4287" t="s">
        <v>41</v>
      </c>
    </row>
    <row r="4288" spans="1:14" x14ac:dyDescent="0.3">
      <c r="A4288">
        <v>4287</v>
      </c>
      <c r="B4288" t="s">
        <v>31</v>
      </c>
      <c r="C4288" t="s">
        <v>34</v>
      </c>
      <c r="D4288" t="s">
        <v>200</v>
      </c>
      <c r="E4288" t="s">
        <v>57</v>
      </c>
      <c r="F4288" t="s">
        <v>27</v>
      </c>
      <c r="G4288">
        <v>121.96</v>
      </c>
      <c r="H4288">
        <v>1</v>
      </c>
      <c r="I4288">
        <v>0</v>
      </c>
      <c r="J4288" t="s">
        <v>55</v>
      </c>
      <c r="K4288" t="s">
        <v>20</v>
      </c>
      <c r="L4288" t="s">
        <v>60</v>
      </c>
      <c r="M4288" t="s">
        <v>36</v>
      </c>
      <c r="N4288" t="s">
        <v>41</v>
      </c>
    </row>
    <row r="4289" spans="1:14" x14ac:dyDescent="0.3">
      <c r="A4289">
        <v>4288</v>
      </c>
      <c r="B4289" t="s">
        <v>37</v>
      </c>
      <c r="C4289" t="s">
        <v>363</v>
      </c>
      <c r="D4289" t="s">
        <v>180</v>
      </c>
      <c r="E4289" t="s">
        <v>451</v>
      </c>
      <c r="F4289" t="s">
        <v>27</v>
      </c>
      <c r="G4289">
        <v>148.46</v>
      </c>
      <c r="H4289">
        <v>2</v>
      </c>
      <c r="I4289">
        <v>0</v>
      </c>
      <c r="J4289" t="s">
        <v>94</v>
      </c>
      <c r="K4289" t="s">
        <v>20</v>
      </c>
      <c r="L4289" t="s">
        <v>21</v>
      </c>
      <c r="M4289" t="s">
        <v>36</v>
      </c>
      <c r="N4289" t="s">
        <v>41</v>
      </c>
    </row>
    <row r="4290" spans="1:14" x14ac:dyDescent="0.3">
      <c r="A4290">
        <v>4289</v>
      </c>
      <c r="B4290" t="s">
        <v>14</v>
      </c>
      <c r="C4290" t="s">
        <v>373</v>
      </c>
      <c r="D4290" t="s">
        <v>150</v>
      </c>
      <c r="E4290" t="s">
        <v>200</v>
      </c>
      <c r="F4290" t="s">
        <v>49</v>
      </c>
      <c r="G4290">
        <v>70.89</v>
      </c>
      <c r="H4290">
        <v>1</v>
      </c>
      <c r="I4290">
        <v>0</v>
      </c>
      <c r="J4290" t="s">
        <v>28</v>
      </c>
      <c r="K4290" t="s">
        <v>20</v>
      </c>
      <c r="L4290" t="s">
        <v>21</v>
      </c>
      <c r="M4290" t="s">
        <v>36</v>
      </c>
      <c r="N4290" t="s">
        <v>41</v>
      </c>
    </row>
    <row r="4291" spans="1:14" x14ac:dyDescent="0.3">
      <c r="A4291">
        <v>4290</v>
      </c>
      <c r="B4291" t="s">
        <v>50</v>
      </c>
      <c r="C4291" t="s">
        <v>224</v>
      </c>
      <c r="D4291" t="s">
        <v>266</v>
      </c>
      <c r="E4291" t="s">
        <v>305</v>
      </c>
      <c r="F4291" t="s">
        <v>18</v>
      </c>
      <c r="G4291">
        <v>327.24</v>
      </c>
      <c r="H4291">
        <v>2</v>
      </c>
      <c r="I4291">
        <v>1</v>
      </c>
      <c r="J4291" t="s">
        <v>55</v>
      </c>
      <c r="K4291" t="s">
        <v>44</v>
      </c>
      <c r="L4291" t="s">
        <v>60</v>
      </c>
      <c r="M4291" t="s">
        <v>36</v>
      </c>
      <c r="N4291" t="s">
        <v>95</v>
      </c>
    </row>
    <row r="4292" spans="1:14" x14ac:dyDescent="0.3">
      <c r="A4292">
        <v>4291</v>
      </c>
      <c r="B4292" t="s">
        <v>50</v>
      </c>
      <c r="C4292" t="s">
        <v>401</v>
      </c>
      <c r="D4292" t="s">
        <v>173</v>
      </c>
      <c r="E4292" t="s">
        <v>261</v>
      </c>
      <c r="F4292" t="s">
        <v>27</v>
      </c>
      <c r="G4292">
        <v>189.33</v>
      </c>
      <c r="H4292">
        <v>4</v>
      </c>
      <c r="I4292">
        <v>2</v>
      </c>
      <c r="J4292" t="s">
        <v>35</v>
      </c>
      <c r="K4292" t="s">
        <v>29</v>
      </c>
      <c r="L4292" t="s">
        <v>21</v>
      </c>
      <c r="M4292" t="s">
        <v>36</v>
      </c>
      <c r="N4292" t="s">
        <v>41</v>
      </c>
    </row>
    <row r="4293" spans="1:14" x14ac:dyDescent="0.3">
      <c r="A4293">
        <v>4292</v>
      </c>
      <c r="B4293" t="s">
        <v>31</v>
      </c>
      <c r="C4293" t="s">
        <v>337</v>
      </c>
      <c r="D4293" t="s">
        <v>377</v>
      </c>
      <c r="E4293" t="s">
        <v>322</v>
      </c>
      <c r="F4293" t="s">
        <v>27</v>
      </c>
      <c r="G4293">
        <v>93.61</v>
      </c>
      <c r="H4293">
        <v>3</v>
      </c>
      <c r="I4293">
        <v>0</v>
      </c>
      <c r="J4293" t="s">
        <v>19</v>
      </c>
      <c r="K4293" t="s">
        <v>99</v>
      </c>
      <c r="L4293" t="s">
        <v>70</v>
      </c>
      <c r="M4293" t="s">
        <v>22</v>
      </c>
      <c r="N4293" t="s">
        <v>41</v>
      </c>
    </row>
    <row r="4294" spans="1:14" x14ac:dyDescent="0.3">
      <c r="A4294">
        <v>4293</v>
      </c>
      <c r="B4294" t="s">
        <v>14</v>
      </c>
      <c r="C4294" t="s">
        <v>296</v>
      </c>
      <c r="D4294" t="s">
        <v>133</v>
      </c>
      <c r="E4294" t="s">
        <v>140</v>
      </c>
      <c r="F4294" t="s">
        <v>27</v>
      </c>
      <c r="G4294">
        <v>125.37</v>
      </c>
      <c r="H4294">
        <v>2</v>
      </c>
      <c r="I4294">
        <v>2</v>
      </c>
      <c r="J4294" t="s">
        <v>35</v>
      </c>
      <c r="K4294" t="s">
        <v>99</v>
      </c>
      <c r="L4294" t="s">
        <v>70</v>
      </c>
      <c r="M4294" t="s">
        <v>36</v>
      </c>
      <c r="N4294" t="s">
        <v>41</v>
      </c>
    </row>
    <row r="4295" spans="1:14" x14ac:dyDescent="0.3">
      <c r="A4295">
        <v>4294</v>
      </c>
      <c r="B4295" t="s">
        <v>31</v>
      </c>
      <c r="C4295" t="s">
        <v>89</v>
      </c>
      <c r="D4295" t="s">
        <v>181</v>
      </c>
      <c r="E4295" t="s">
        <v>71</v>
      </c>
      <c r="F4295" t="s">
        <v>27</v>
      </c>
      <c r="G4295">
        <v>136.26</v>
      </c>
      <c r="H4295">
        <v>1</v>
      </c>
      <c r="I4295">
        <v>0</v>
      </c>
      <c r="J4295" t="s">
        <v>28</v>
      </c>
      <c r="K4295" t="s">
        <v>99</v>
      </c>
      <c r="L4295" t="s">
        <v>21</v>
      </c>
      <c r="M4295" t="s">
        <v>22</v>
      </c>
      <c r="N4295" t="s">
        <v>95</v>
      </c>
    </row>
    <row r="4296" spans="1:14" x14ac:dyDescent="0.3">
      <c r="A4296">
        <v>4295</v>
      </c>
      <c r="B4296" t="s">
        <v>50</v>
      </c>
      <c r="C4296" t="s">
        <v>230</v>
      </c>
      <c r="D4296" t="s">
        <v>185</v>
      </c>
      <c r="E4296" t="s">
        <v>281</v>
      </c>
      <c r="F4296" t="s">
        <v>49</v>
      </c>
      <c r="G4296">
        <v>88.05</v>
      </c>
      <c r="H4296">
        <v>1</v>
      </c>
      <c r="I4296">
        <v>0</v>
      </c>
      <c r="J4296" t="s">
        <v>94</v>
      </c>
      <c r="K4296" t="s">
        <v>66</v>
      </c>
      <c r="L4296" t="s">
        <v>21</v>
      </c>
      <c r="M4296" t="s">
        <v>36</v>
      </c>
      <c r="N4296" t="s">
        <v>23</v>
      </c>
    </row>
    <row r="4297" spans="1:14" x14ac:dyDescent="0.3">
      <c r="A4297">
        <v>4296</v>
      </c>
      <c r="B4297" t="s">
        <v>50</v>
      </c>
      <c r="C4297" t="s">
        <v>252</v>
      </c>
      <c r="D4297" t="s">
        <v>59</v>
      </c>
      <c r="E4297" t="s">
        <v>485</v>
      </c>
      <c r="F4297" t="s">
        <v>54</v>
      </c>
      <c r="G4297">
        <v>352.41</v>
      </c>
      <c r="H4297">
        <v>1</v>
      </c>
      <c r="I4297">
        <v>1</v>
      </c>
      <c r="J4297" t="s">
        <v>28</v>
      </c>
      <c r="K4297" t="s">
        <v>66</v>
      </c>
      <c r="L4297" t="s">
        <v>21</v>
      </c>
      <c r="M4297" t="s">
        <v>36</v>
      </c>
      <c r="N4297" t="s">
        <v>45</v>
      </c>
    </row>
    <row r="4298" spans="1:14" x14ac:dyDescent="0.3">
      <c r="A4298">
        <v>4297</v>
      </c>
      <c r="B4298" t="s">
        <v>37</v>
      </c>
      <c r="C4298" t="s">
        <v>227</v>
      </c>
      <c r="D4298" t="s">
        <v>168</v>
      </c>
      <c r="E4298" t="s">
        <v>458</v>
      </c>
      <c r="F4298" t="s">
        <v>49</v>
      </c>
      <c r="G4298">
        <v>72.239999999999995</v>
      </c>
      <c r="H4298">
        <v>2</v>
      </c>
      <c r="I4298">
        <v>0</v>
      </c>
      <c r="J4298" t="s">
        <v>35</v>
      </c>
      <c r="K4298" t="s">
        <v>66</v>
      </c>
      <c r="L4298" t="s">
        <v>60</v>
      </c>
      <c r="M4298" t="s">
        <v>22</v>
      </c>
      <c r="N4298" t="s">
        <v>41</v>
      </c>
    </row>
    <row r="4299" spans="1:14" x14ac:dyDescent="0.3">
      <c r="A4299">
        <v>4298</v>
      </c>
      <c r="B4299" t="s">
        <v>31</v>
      </c>
      <c r="C4299" t="s">
        <v>186</v>
      </c>
      <c r="D4299" t="s">
        <v>157</v>
      </c>
      <c r="E4299" t="s">
        <v>42</v>
      </c>
      <c r="F4299" t="s">
        <v>54</v>
      </c>
      <c r="G4299">
        <v>280.04000000000002</v>
      </c>
      <c r="H4299">
        <v>2</v>
      </c>
      <c r="I4299">
        <v>0</v>
      </c>
      <c r="J4299" t="s">
        <v>94</v>
      </c>
      <c r="K4299" t="s">
        <v>20</v>
      </c>
      <c r="L4299" t="s">
        <v>21</v>
      </c>
      <c r="M4299" t="s">
        <v>36</v>
      </c>
      <c r="N4299" t="s">
        <v>95</v>
      </c>
    </row>
    <row r="4300" spans="1:14" x14ac:dyDescent="0.3">
      <c r="A4300">
        <v>4299</v>
      </c>
      <c r="B4300" t="s">
        <v>31</v>
      </c>
      <c r="C4300" t="s">
        <v>254</v>
      </c>
      <c r="D4300" t="s">
        <v>59</v>
      </c>
      <c r="E4300" t="s">
        <v>234</v>
      </c>
      <c r="F4300" t="s">
        <v>27</v>
      </c>
      <c r="G4300">
        <v>121.18</v>
      </c>
      <c r="H4300">
        <v>3</v>
      </c>
      <c r="I4300">
        <v>0</v>
      </c>
      <c r="J4300" t="s">
        <v>35</v>
      </c>
      <c r="K4300" t="s">
        <v>99</v>
      </c>
      <c r="L4300" t="s">
        <v>56</v>
      </c>
      <c r="M4300" t="s">
        <v>36</v>
      </c>
      <c r="N4300" t="s">
        <v>23</v>
      </c>
    </row>
    <row r="4301" spans="1:14" x14ac:dyDescent="0.3">
      <c r="A4301">
        <v>4300</v>
      </c>
      <c r="B4301" t="s">
        <v>37</v>
      </c>
      <c r="C4301" t="s">
        <v>15</v>
      </c>
      <c r="D4301" t="s">
        <v>354</v>
      </c>
      <c r="E4301" t="s">
        <v>26</v>
      </c>
      <c r="F4301" t="s">
        <v>54</v>
      </c>
      <c r="G4301">
        <v>332.07</v>
      </c>
      <c r="H4301">
        <v>1</v>
      </c>
      <c r="I4301">
        <v>2</v>
      </c>
      <c r="J4301" t="s">
        <v>28</v>
      </c>
      <c r="K4301" t="s">
        <v>99</v>
      </c>
      <c r="L4301" t="s">
        <v>21</v>
      </c>
      <c r="M4301" t="s">
        <v>36</v>
      </c>
      <c r="N4301" t="s">
        <v>41</v>
      </c>
    </row>
    <row r="4302" spans="1:14" x14ac:dyDescent="0.3">
      <c r="A4302">
        <v>4301</v>
      </c>
      <c r="B4302" t="s">
        <v>31</v>
      </c>
      <c r="C4302" t="s">
        <v>295</v>
      </c>
      <c r="D4302" t="s">
        <v>438</v>
      </c>
      <c r="E4302" t="s">
        <v>39</v>
      </c>
      <c r="F4302" t="s">
        <v>54</v>
      </c>
      <c r="G4302">
        <v>322.47000000000003</v>
      </c>
      <c r="H4302">
        <v>2</v>
      </c>
      <c r="I4302">
        <v>0</v>
      </c>
      <c r="J4302" t="s">
        <v>28</v>
      </c>
      <c r="K4302" t="s">
        <v>44</v>
      </c>
      <c r="L4302" t="s">
        <v>21</v>
      </c>
      <c r="M4302" t="s">
        <v>36</v>
      </c>
      <c r="N4302" t="s">
        <v>41</v>
      </c>
    </row>
    <row r="4303" spans="1:14" x14ac:dyDescent="0.3">
      <c r="A4303">
        <v>4302</v>
      </c>
      <c r="B4303" t="s">
        <v>14</v>
      </c>
      <c r="C4303" t="s">
        <v>106</v>
      </c>
      <c r="D4303" t="s">
        <v>107</v>
      </c>
      <c r="E4303" t="s">
        <v>323</v>
      </c>
      <c r="F4303" t="s">
        <v>49</v>
      </c>
      <c r="G4303">
        <v>109.69</v>
      </c>
      <c r="H4303">
        <v>1</v>
      </c>
      <c r="I4303">
        <v>1</v>
      </c>
      <c r="J4303" t="s">
        <v>35</v>
      </c>
      <c r="K4303" t="s">
        <v>29</v>
      </c>
      <c r="L4303" t="s">
        <v>60</v>
      </c>
      <c r="M4303" t="s">
        <v>36</v>
      </c>
      <c r="N4303" t="s">
        <v>30</v>
      </c>
    </row>
    <row r="4304" spans="1:14" x14ac:dyDescent="0.3">
      <c r="A4304">
        <v>4303</v>
      </c>
      <c r="B4304" t="s">
        <v>50</v>
      </c>
      <c r="C4304" t="s">
        <v>129</v>
      </c>
      <c r="D4304" t="s">
        <v>110</v>
      </c>
      <c r="E4304" t="s">
        <v>206</v>
      </c>
      <c r="F4304" t="s">
        <v>27</v>
      </c>
      <c r="G4304">
        <v>164.47</v>
      </c>
      <c r="H4304">
        <v>2</v>
      </c>
      <c r="I4304">
        <v>2</v>
      </c>
      <c r="J4304" t="s">
        <v>55</v>
      </c>
      <c r="K4304" t="s">
        <v>44</v>
      </c>
      <c r="L4304" t="s">
        <v>60</v>
      </c>
      <c r="M4304" t="s">
        <v>22</v>
      </c>
      <c r="N4304" t="s">
        <v>41</v>
      </c>
    </row>
    <row r="4305" spans="1:14" x14ac:dyDescent="0.3">
      <c r="A4305">
        <v>4304</v>
      </c>
      <c r="B4305" t="s">
        <v>50</v>
      </c>
      <c r="C4305" t="s">
        <v>264</v>
      </c>
      <c r="D4305" t="s">
        <v>114</v>
      </c>
      <c r="E4305" t="s">
        <v>352</v>
      </c>
      <c r="F4305" t="s">
        <v>54</v>
      </c>
      <c r="G4305">
        <v>417.25</v>
      </c>
      <c r="H4305">
        <v>1</v>
      </c>
      <c r="I4305">
        <v>1</v>
      </c>
      <c r="J4305" t="s">
        <v>35</v>
      </c>
      <c r="K4305" t="s">
        <v>20</v>
      </c>
      <c r="L4305" t="s">
        <v>60</v>
      </c>
      <c r="M4305" t="s">
        <v>22</v>
      </c>
      <c r="N4305" t="s">
        <v>45</v>
      </c>
    </row>
    <row r="4306" spans="1:14" x14ac:dyDescent="0.3">
      <c r="A4306">
        <v>4305</v>
      </c>
      <c r="B4306" t="s">
        <v>37</v>
      </c>
      <c r="C4306" t="s">
        <v>433</v>
      </c>
      <c r="D4306" t="s">
        <v>123</v>
      </c>
      <c r="E4306" t="s">
        <v>254</v>
      </c>
      <c r="F4306" t="s">
        <v>49</v>
      </c>
      <c r="G4306">
        <v>143.15</v>
      </c>
      <c r="H4306">
        <v>1</v>
      </c>
      <c r="I4306">
        <v>0</v>
      </c>
      <c r="J4306" t="s">
        <v>28</v>
      </c>
      <c r="K4306" t="s">
        <v>44</v>
      </c>
      <c r="L4306" t="s">
        <v>21</v>
      </c>
      <c r="M4306" t="s">
        <v>36</v>
      </c>
      <c r="N4306" t="s">
        <v>41</v>
      </c>
    </row>
    <row r="4307" spans="1:14" x14ac:dyDescent="0.3">
      <c r="A4307">
        <v>4306</v>
      </c>
      <c r="B4307" t="s">
        <v>31</v>
      </c>
      <c r="C4307" t="s">
        <v>200</v>
      </c>
      <c r="D4307" t="s">
        <v>346</v>
      </c>
      <c r="E4307" t="s">
        <v>355</v>
      </c>
      <c r="F4307" t="s">
        <v>54</v>
      </c>
      <c r="G4307">
        <v>420.41</v>
      </c>
      <c r="H4307">
        <v>2</v>
      </c>
      <c r="I4307">
        <v>0</v>
      </c>
      <c r="J4307" t="s">
        <v>94</v>
      </c>
      <c r="K4307" t="s">
        <v>29</v>
      </c>
      <c r="L4307" t="s">
        <v>21</v>
      </c>
      <c r="M4307" t="s">
        <v>36</v>
      </c>
      <c r="N4307" t="s">
        <v>41</v>
      </c>
    </row>
    <row r="4308" spans="1:14" x14ac:dyDescent="0.3">
      <c r="A4308">
        <v>4307</v>
      </c>
      <c r="B4308" t="s">
        <v>37</v>
      </c>
      <c r="C4308" t="s">
        <v>77</v>
      </c>
      <c r="D4308" t="s">
        <v>222</v>
      </c>
      <c r="E4308" t="s">
        <v>346</v>
      </c>
      <c r="F4308" t="s">
        <v>54</v>
      </c>
      <c r="G4308">
        <v>385.98</v>
      </c>
      <c r="H4308">
        <v>3</v>
      </c>
      <c r="I4308">
        <v>1</v>
      </c>
      <c r="J4308" t="s">
        <v>35</v>
      </c>
      <c r="K4308" t="s">
        <v>44</v>
      </c>
      <c r="L4308" t="s">
        <v>21</v>
      </c>
      <c r="M4308" t="s">
        <v>36</v>
      </c>
      <c r="N4308" t="s">
        <v>23</v>
      </c>
    </row>
    <row r="4309" spans="1:14" x14ac:dyDescent="0.3">
      <c r="A4309">
        <v>4308</v>
      </c>
      <c r="B4309" t="s">
        <v>50</v>
      </c>
      <c r="C4309" t="s">
        <v>194</v>
      </c>
      <c r="D4309" t="s">
        <v>393</v>
      </c>
      <c r="E4309" t="s">
        <v>363</v>
      </c>
      <c r="F4309" t="s">
        <v>27</v>
      </c>
      <c r="G4309">
        <v>189.46</v>
      </c>
      <c r="H4309">
        <v>2</v>
      </c>
      <c r="I4309">
        <v>0</v>
      </c>
      <c r="J4309" t="s">
        <v>28</v>
      </c>
      <c r="K4309" t="s">
        <v>66</v>
      </c>
      <c r="L4309" t="s">
        <v>21</v>
      </c>
      <c r="M4309" t="s">
        <v>22</v>
      </c>
      <c r="N4309" t="s">
        <v>23</v>
      </c>
    </row>
    <row r="4310" spans="1:14" x14ac:dyDescent="0.3">
      <c r="A4310">
        <v>4309</v>
      </c>
      <c r="B4310" t="s">
        <v>31</v>
      </c>
      <c r="C4310" t="s">
        <v>328</v>
      </c>
      <c r="D4310" t="s">
        <v>324</v>
      </c>
      <c r="E4310" t="s">
        <v>289</v>
      </c>
      <c r="F4310" t="s">
        <v>27</v>
      </c>
      <c r="G4310">
        <v>91.56</v>
      </c>
      <c r="H4310">
        <v>1</v>
      </c>
      <c r="I4310">
        <v>0</v>
      </c>
      <c r="J4310" t="s">
        <v>94</v>
      </c>
      <c r="K4310" t="s">
        <v>20</v>
      </c>
      <c r="L4310" t="s">
        <v>56</v>
      </c>
      <c r="M4310" t="s">
        <v>36</v>
      </c>
      <c r="N4310" t="s">
        <v>30</v>
      </c>
    </row>
    <row r="4311" spans="1:14" x14ac:dyDescent="0.3">
      <c r="A4311">
        <v>4310</v>
      </c>
      <c r="B4311" t="s">
        <v>50</v>
      </c>
      <c r="C4311" t="s">
        <v>350</v>
      </c>
      <c r="D4311" t="s">
        <v>292</v>
      </c>
      <c r="E4311" t="s">
        <v>214</v>
      </c>
      <c r="F4311" t="s">
        <v>49</v>
      </c>
      <c r="G4311">
        <v>124.51</v>
      </c>
      <c r="H4311">
        <v>1</v>
      </c>
      <c r="I4311">
        <v>0</v>
      </c>
      <c r="J4311" t="s">
        <v>35</v>
      </c>
      <c r="K4311" t="s">
        <v>29</v>
      </c>
      <c r="L4311" t="s">
        <v>21</v>
      </c>
      <c r="M4311" t="s">
        <v>36</v>
      </c>
      <c r="N4311" t="s">
        <v>23</v>
      </c>
    </row>
    <row r="4312" spans="1:14" x14ac:dyDescent="0.3">
      <c r="A4312">
        <v>4311</v>
      </c>
      <c r="B4312" t="s">
        <v>37</v>
      </c>
      <c r="C4312" t="s">
        <v>349</v>
      </c>
      <c r="D4312" t="s">
        <v>72</v>
      </c>
      <c r="E4312" t="s">
        <v>435</v>
      </c>
      <c r="F4312" t="s">
        <v>54</v>
      </c>
      <c r="G4312">
        <v>404.3</v>
      </c>
      <c r="H4312">
        <v>4</v>
      </c>
      <c r="I4312">
        <v>1</v>
      </c>
      <c r="J4312" t="s">
        <v>28</v>
      </c>
      <c r="K4312" t="s">
        <v>20</v>
      </c>
      <c r="L4312" t="s">
        <v>21</v>
      </c>
      <c r="M4312" t="s">
        <v>36</v>
      </c>
      <c r="N4312" t="s">
        <v>41</v>
      </c>
    </row>
    <row r="4313" spans="1:14" x14ac:dyDescent="0.3">
      <c r="A4313">
        <v>4312</v>
      </c>
      <c r="B4313" t="s">
        <v>31</v>
      </c>
      <c r="C4313" t="s">
        <v>141</v>
      </c>
      <c r="D4313" t="s">
        <v>298</v>
      </c>
      <c r="E4313" t="s">
        <v>279</v>
      </c>
      <c r="F4313" t="s">
        <v>18</v>
      </c>
      <c r="G4313">
        <v>143.61000000000001</v>
      </c>
      <c r="H4313">
        <v>2</v>
      </c>
      <c r="I4313">
        <v>3</v>
      </c>
      <c r="J4313" t="s">
        <v>35</v>
      </c>
      <c r="K4313" t="s">
        <v>66</v>
      </c>
      <c r="L4313" t="s">
        <v>21</v>
      </c>
      <c r="M4313" t="s">
        <v>36</v>
      </c>
      <c r="N4313" t="s">
        <v>41</v>
      </c>
    </row>
    <row r="4314" spans="1:14" x14ac:dyDescent="0.3">
      <c r="A4314">
        <v>4313</v>
      </c>
      <c r="B4314" t="s">
        <v>37</v>
      </c>
      <c r="C4314" t="s">
        <v>302</v>
      </c>
      <c r="D4314" t="s">
        <v>158</v>
      </c>
      <c r="E4314" t="s">
        <v>143</v>
      </c>
      <c r="F4314" t="s">
        <v>18</v>
      </c>
      <c r="G4314">
        <v>237.41</v>
      </c>
      <c r="H4314">
        <v>3</v>
      </c>
      <c r="I4314">
        <v>0</v>
      </c>
      <c r="J4314" t="s">
        <v>28</v>
      </c>
      <c r="K4314" t="s">
        <v>29</v>
      </c>
      <c r="L4314" t="s">
        <v>56</v>
      </c>
      <c r="M4314" t="s">
        <v>22</v>
      </c>
      <c r="N4314" t="s">
        <v>30</v>
      </c>
    </row>
    <row r="4315" spans="1:14" x14ac:dyDescent="0.3">
      <c r="A4315">
        <v>4314</v>
      </c>
      <c r="B4315" t="s">
        <v>31</v>
      </c>
      <c r="C4315" t="s">
        <v>174</v>
      </c>
      <c r="D4315" t="s">
        <v>210</v>
      </c>
      <c r="E4315" t="s">
        <v>224</v>
      </c>
      <c r="F4315" t="s">
        <v>49</v>
      </c>
      <c r="G4315">
        <v>113.61</v>
      </c>
      <c r="H4315">
        <v>2</v>
      </c>
      <c r="I4315">
        <v>1</v>
      </c>
      <c r="J4315" t="s">
        <v>28</v>
      </c>
      <c r="K4315" t="s">
        <v>29</v>
      </c>
      <c r="L4315" t="s">
        <v>21</v>
      </c>
      <c r="M4315" t="s">
        <v>36</v>
      </c>
      <c r="N4315" t="s">
        <v>45</v>
      </c>
    </row>
    <row r="4316" spans="1:14" x14ac:dyDescent="0.3">
      <c r="A4316">
        <v>4315</v>
      </c>
      <c r="B4316" t="s">
        <v>37</v>
      </c>
      <c r="C4316" t="s">
        <v>424</v>
      </c>
      <c r="D4316" t="s">
        <v>281</v>
      </c>
      <c r="E4316" t="s">
        <v>299</v>
      </c>
      <c r="F4316" t="s">
        <v>49</v>
      </c>
      <c r="G4316">
        <v>95.17</v>
      </c>
      <c r="H4316">
        <v>1</v>
      </c>
      <c r="I4316">
        <v>1</v>
      </c>
      <c r="J4316" t="s">
        <v>35</v>
      </c>
      <c r="K4316" t="s">
        <v>44</v>
      </c>
      <c r="L4316" t="s">
        <v>21</v>
      </c>
      <c r="M4316" t="s">
        <v>22</v>
      </c>
      <c r="N4316" t="s">
        <v>45</v>
      </c>
    </row>
    <row r="4317" spans="1:14" x14ac:dyDescent="0.3">
      <c r="A4317">
        <v>4316</v>
      </c>
      <c r="B4317" t="s">
        <v>37</v>
      </c>
      <c r="C4317" t="s">
        <v>260</v>
      </c>
      <c r="D4317" t="s">
        <v>176</v>
      </c>
      <c r="E4317" t="s">
        <v>120</v>
      </c>
      <c r="F4317" t="s">
        <v>54</v>
      </c>
      <c r="G4317">
        <v>450.32</v>
      </c>
      <c r="H4317">
        <v>2</v>
      </c>
      <c r="I4317">
        <v>1</v>
      </c>
      <c r="J4317" t="s">
        <v>19</v>
      </c>
      <c r="K4317" t="s">
        <v>44</v>
      </c>
      <c r="L4317" t="s">
        <v>60</v>
      </c>
      <c r="M4317" t="s">
        <v>22</v>
      </c>
      <c r="N4317" t="s">
        <v>41</v>
      </c>
    </row>
    <row r="4318" spans="1:14" x14ac:dyDescent="0.3">
      <c r="A4318">
        <v>4317</v>
      </c>
      <c r="B4318" t="s">
        <v>50</v>
      </c>
      <c r="C4318" t="s">
        <v>114</v>
      </c>
      <c r="D4318" t="s">
        <v>377</v>
      </c>
      <c r="E4318" t="s">
        <v>229</v>
      </c>
      <c r="F4318" t="s">
        <v>27</v>
      </c>
      <c r="G4318">
        <v>138.94999999999999</v>
      </c>
      <c r="H4318">
        <v>2</v>
      </c>
      <c r="I4318">
        <v>0</v>
      </c>
      <c r="J4318" t="s">
        <v>55</v>
      </c>
      <c r="K4318" t="s">
        <v>20</v>
      </c>
      <c r="L4318" t="s">
        <v>21</v>
      </c>
      <c r="M4318" t="s">
        <v>36</v>
      </c>
      <c r="N4318" t="s">
        <v>41</v>
      </c>
    </row>
    <row r="4319" spans="1:14" x14ac:dyDescent="0.3">
      <c r="A4319">
        <v>4318</v>
      </c>
      <c r="B4319" t="s">
        <v>50</v>
      </c>
      <c r="C4319" t="s">
        <v>93</v>
      </c>
      <c r="D4319" t="s">
        <v>279</v>
      </c>
      <c r="E4319" t="s">
        <v>269</v>
      </c>
      <c r="F4319" t="s">
        <v>27</v>
      </c>
      <c r="G4319">
        <v>225.01</v>
      </c>
      <c r="H4319">
        <v>2</v>
      </c>
      <c r="I4319">
        <v>0</v>
      </c>
      <c r="J4319" t="s">
        <v>94</v>
      </c>
      <c r="K4319" t="s">
        <v>44</v>
      </c>
      <c r="L4319" t="s">
        <v>21</v>
      </c>
      <c r="M4319" t="s">
        <v>22</v>
      </c>
      <c r="N4319" t="s">
        <v>23</v>
      </c>
    </row>
    <row r="4320" spans="1:14" x14ac:dyDescent="0.3">
      <c r="A4320">
        <v>4319</v>
      </c>
      <c r="B4320" t="s">
        <v>50</v>
      </c>
      <c r="C4320" t="s">
        <v>38</v>
      </c>
      <c r="D4320" t="s">
        <v>356</v>
      </c>
      <c r="E4320" t="s">
        <v>114</v>
      </c>
      <c r="F4320" t="s">
        <v>27</v>
      </c>
      <c r="G4320">
        <v>224.57</v>
      </c>
      <c r="H4320">
        <v>1</v>
      </c>
      <c r="I4320">
        <v>2</v>
      </c>
      <c r="J4320" t="s">
        <v>35</v>
      </c>
      <c r="K4320" t="s">
        <v>66</v>
      </c>
      <c r="L4320" t="s">
        <v>56</v>
      </c>
      <c r="M4320" t="s">
        <v>22</v>
      </c>
      <c r="N4320" t="s">
        <v>41</v>
      </c>
    </row>
    <row r="4321" spans="1:14" x14ac:dyDescent="0.3">
      <c r="A4321">
        <v>4320</v>
      </c>
      <c r="B4321" t="s">
        <v>37</v>
      </c>
      <c r="C4321" t="s">
        <v>178</v>
      </c>
      <c r="D4321" t="s">
        <v>252</v>
      </c>
      <c r="E4321" t="s">
        <v>465</v>
      </c>
      <c r="F4321" t="s">
        <v>49</v>
      </c>
      <c r="G4321">
        <v>113.53</v>
      </c>
      <c r="H4321">
        <v>1</v>
      </c>
      <c r="I4321">
        <v>0</v>
      </c>
      <c r="J4321" t="s">
        <v>35</v>
      </c>
      <c r="K4321" t="s">
        <v>29</v>
      </c>
      <c r="L4321" t="s">
        <v>70</v>
      </c>
      <c r="M4321" t="s">
        <v>36</v>
      </c>
      <c r="N4321" t="s">
        <v>41</v>
      </c>
    </row>
    <row r="4322" spans="1:14" x14ac:dyDescent="0.3">
      <c r="A4322">
        <v>4321</v>
      </c>
      <c r="B4322" t="s">
        <v>31</v>
      </c>
      <c r="C4322" t="s">
        <v>340</v>
      </c>
      <c r="D4322" t="s">
        <v>373</v>
      </c>
      <c r="E4322" t="s">
        <v>425</v>
      </c>
      <c r="F4322" t="s">
        <v>27</v>
      </c>
      <c r="G4322">
        <v>122.71</v>
      </c>
      <c r="H4322">
        <v>2</v>
      </c>
      <c r="I4322">
        <v>0</v>
      </c>
      <c r="J4322" t="s">
        <v>94</v>
      </c>
      <c r="K4322" t="s">
        <v>29</v>
      </c>
      <c r="L4322" t="s">
        <v>60</v>
      </c>
      <c r="M4322" t="s">
        <v>36</v>
      </c>
      <c r="N4322" t="s">
        <v>41</v>
      </c>
    </row>
    <row r="4323" spans="1:14" x14ac:dyDescent="0.3">
      <c r="A4323">
        <v>4322</v>
      </c>
      <c r="B4323" t="s">
        <v>31</v>
      </c>
      <c r="C4323" t="s">
        <v>68</v>
      </c>
      <c r="D4323" t="s">
        <v>461</v>
      </c>
      <c r="E4323" t="s">
        <v>343</v>
      </c>
      <c r="F4323" t="s">
        <v>54</v>
      </c>
      <c r="G4323">
        <v>367.08</v>
      </c>
      <c r="H4323">
        <v>2</v>
      </c>
      <c r="I4323">
        <v>1</v>
      </c>
      <c r="J4323" t="s">
        <v>35</v>
      </c>
      <c r="K4323" t="s">
        <v>29</v>
      </c>
      <c r="L4323" t="s">
        <v>60</v>
      </c>
      <c r="M4323" t="s">
        <v>36</v>
      </c>
      <c r="N4323" t="s">
        <v>41</v>
      </c>
    </row>
    <row r="4324" spans="1:14" x14ac:dyDescent="0.3">
      <c r="A4324">
        <v>4323</v>
      </c>
      <c r="B4324" t="s">
        <v>31</v>
      </c>
      <c r="C4324" t="s">
        <v>124</v>
      </c>
      <c r="D4324" t="s">
        <v>137</v>
      </c>
      <c r="E4324" t="s">
        <v>212</v>
      </c>
      <c r="F4324" t="s">
        <v>27</v>
      </c>
      <c r="G4324">
        <v>93.68</v>
      </c>
      <c r="H4324">
        <v>2</v>
      </c>
      <c r="I4324">
        <v>3</v>
      </c>
      <c r="J4324" t="s">
        <v>28</v>
      </c>
      <c r="K4324" t="s">
        <v>99</v>
      </c>
      <c r="L4324" t="s">
        <v>21</v>
      </c>
      <c r="M4324" t="s">
        <v>36</v>
      </c>
      <c r="N4324" t="s">
        <v>23</v>
      </c>
    </row>
    <row r="4325" spans="1:14" x14ac:dyDescent="0.3">
      <c r="A4325">
        <v>4324</v>
      </c>
      <c r="B4325" t="s">
        <v>14</v>
      </c>
      <c r="C4325" t="s">
        <v>128</v>
      </c>
      <c r="D4325" t="s">
        <v>360</v>
      </c>
      <c r="E4325" t="s">
        <v>419</v>
      </c>
      <c r="F4325" t="s">
        <v>49</v>
      </c>
      <c r="G4325">
        <v>97.61</v>
      </c>
      <c r="H4325">
        <v>4</v>
      </c>
      <c r="I4325">
        <v>1</v>
      </c>
      <c r="J4325" t="s">
        <v>19</v>
      </c>
      <c r="K4325" t="s">
        <v>20</v>
      </c>
      <c r="L4325" t="s">
        <v>21</v>
      </c>
      <c r="M4325" t="s">
        <v>36</v>
      </c>
      <c r="N4325" t="s">
        <v>95</v>
      </c>
    </row>
    <row r="4326" spans="1:14" x14ac:dyDescent="0.3">
      <c r="A4326">
        <v>4325</v>
      </c>
      <c r="B4326" t="s">
        <v>14</v>
      </c>
      <c r="C4326" t="s">
        <v>392</v>
      </c>
      <c r="D4326" t="s">
        <v>382</v>
      </c>
      <c r="E4326" t="s">
        <v>100</v>
      </c>
      <c r="F4326" t="s">
        <v>49</v>
      </c>
      <c r="G4326">
        <v>114.65</v>
      </c>
      <c r="H4326">
        <v>2</v>
      </c>
      <c r="I4326">
        <v>3</v>
      </c>
      <c r="J4326" t="s">
        <v>19</v>
      </c>
      <c r="K4326" t="s">
        <v>29</v>
      </c>
      <c r="L4326" t="s">
        <v>21</v>
      </c>
      <c r="M4326" t="s">
        <v>22</v>
      </c>
      <c r="N4326" t="s">
        <v>41</v>
      </c>
    </row>
    <row r="4327" spans="1:14" x14ac:dyDescent="0.3">
      <c r="A4327">
        <v>4326</v>
      </c>
      <c r="B4327" t="s">
        <v>50</v>
      </c>
      <c r="C4327" t="s">
        <v>25</v>
      </c>
      <c r="D4327" t="s">
        <v>147</v>
      </c>
      <c r="E4327" t="s">
        <v>395</v>
      </c>
      <c r="F4327" t="s">
        <v>49</v>
      </c>
      <c r="G4327">
        <v>150.97999999999999</v>
      </c>
      <c r="H4327">
        <v>3</v>
      </c>
      <c r="I4327">
        <v>0</v>
      </c>
      <c r="J4327" t="s">
        <v>19</v>
      </c>
      <c r="K4327" t="s">
        <v>66</v>
      </c>
      <c r="L4327" t="s">
        <v>70</v>
      </c>
      <c r="M4327" t="s">
        <v>36</v>
      </c>
      <c r="N4327" t="s">
        <v>23</v>
      </c>
    </row>
    <row r="4328" spans="1:14" x14ac:dyDescent="0.3">
      <c r="A4328">
        <v>4327</v>
      </c>
      <c r="B4328" t="s">
        <v>14</v>
      </c>
      <c r="C4328" t="s">
        <v>242</v>
      </c>
      <c r="D4328" t="s">
        <v>426</v>
      </c>
      <c r="E4328" t="s">
        <v>103</v>
      </c>
      <c r="F4328" t="s">
        <v>27</v>
      </c>
      <c r="G4328">
        <v>159.94999999999999</v>
      </c>
      <c r="H4328">
        <v>2</v>
      </c>
      <c r="I4328">
        <v>0</v>
      </c>
      <c r="J4328" t="s">
        <v>35</v>
      </c>
      <c r="K4328" t="s">
        <v>20</v>
      </c>
      <c r="L4328" t="s">
        <v>56</v>
      </c>
      <c r="M4328" t="s">
        <v>36</v>
      </c>
      <c r="N4328" t="s">
        <v>41</v>
      </c>
    </row>
    <row r="4329" spans="1:14" x14ac:dyDescent="0.3">
      <c r="A4329">
        <v>4328</v>
      </c>
      <c r="B4329" t="s">
        <v>31</v>
      </c>
      <c r="C4329" t="s">
        <v>360</v>
      </c>
      <c r="D4329" t="s">
        <v>247</v>
      </c>
      <c r="E4329" t="s">
        <v>449</v>
      </c>
      <c r="F4329" t="s">
        <v>27</v>
      </c>
      <c r="G4329">
        <v>159.28</v>
      </c>
      <c r="H4329">
        <v>4</v>
      </c>
      <c r="I4329">
        <v>0</v>
      </c>
      <c r="J4329" t="s">
        <v>35</v>
      </c>
      <c r="K4329" t="s">
        <v>29</v>
      </c>
      <c r="L4329" t="s">
        <v>21</v>
      </c>
      <c r="M4329" t="s">
        <v>36</v>
      </c>
      <c r="N4329" t="s">
        <v>41</v>
      </c>
    </row>
    <row r="4330" spans="1:14" x14ac:dyDescent="0.3">
      <c r="A4330">
        <v>4329</v>
      </c>
      <c r="B4330" t="s">
        <v>37</v>
      </c>
      <c r="C4330" t="s">
        <v>325</v>
      </c>
      <c r="D4330" t="s">
        <v>378</v>
      </c>
      <c r="E4330" t="s">
        <v>280</v>
      </c>
      <c r="F4330" t="s">
        <v>27</v>
      </c>
      <c r="G4330">
        <v>213.05</v>
      </c>
      <c r="H4330">
        <v>4</v>
      </c>
      <c r="I4330">
        <v>0</v>
      </c>
      <c r="J4330" t="s">
        <v>55</v>
      </c>
      <c r="K4330" t="s">
        <v>20</v>
      </c>
      <c r="L4330" t="s">
        <v>21</v>
      </c>
      <c r="M4330" t="s">
        <v>36</v>
      </c>
      <c r="N4330" t="s">
        <v>41</v>
      </c>
    </row>
    <row r="4331" spans="1:14" x14ac:dyDescent="0.3">
      <c r="A4331">
        <v>4330</v>
      </c>
      <c r="B4331" t="s">
        <v>14</v>
      </c>
      <c r="C4331" t="s">
        <v>252</v>
      </c>
      <c r="D4331" t="s">
        <v>461</v>
      </c>
      <c r="E4331" t="s">
        <v>251</v>
      </c>
      <c r="F4331" t="s">
        <v>54</v>
      </c>
      <c r="G4331">
        <v>383.01</v>
      </c>
      <c r="H4331">
        <v>2</v>
      </c>
      <c r="I4331">
        <v>2</v>
      </c>
      <c r="J4331" t="s">
        <v>19</v>
      </c>
      <c r="K4331" t="s">
        <v>44</v>
      </c>
      <c r="L4331" t="s">
        <v>56</v>
      </c>
      <c r="M4331" t="s">
        <v>36</v>
      </c>
      <c r="N4331" t="s">
        <v>41</v>
      </c>
    </row>
    <row r="4332" spans="1:14" x14ac:dyDescent="0.3">
      <c r="A4332">
        <v>4331</v>
      </c>
      <c r="B4332" t="s">
        <v>14</v>
      </c>
      <c r="C4332" t="s">
        <v>48</v>
      </c>
      <c r="D4332" t="s">
        <v>233</v>
      </c>
      <c r="E4332" t="s">
        <v>234</v>
      </c>
      <c r="F4332" t="s">
        <v>54</v>
      </c>
      <c r="G4332">
        <v>315.24</v>
      </c>
      <c r="H4332">
        <v>1</v>
      </c>
      <c r="I4332">
        <v>2</v>
      </c>
      <c r="J4332" t="s">
        <v>28</v>
      </c>
      <c r="K4332" t="s">
        <v>44</v>
      </c>
      <c r="L4332" t="s">
        <v>21</v>
      </c>
      <c r="M4332" t="s">
        <v>22</v>
      </c>
      <c r="N4332" t="s">
        <v>41</v>
      </c>
    </row>
    <row r="4333" spans="1:14" x14ac:dyDescent="0.3">
      <c r="A4333">
        <v>4332</v>
      </c>
      <c r="B4333" t="s">
        <v>37</v>
      </c>
      <c r="C4333" t="s">
        <v>339</v>
      </c>
      <c r="D4333" t="s">
        <v>118</v>
      </c>
      <c r="E4333" t="s">
        <v>219</v>
      </c>
      <c r="F4333" t="s">
        <v>49</v>
      </c>
      <c r="G4333">
        <v>83.84</v>
      </c>
      <c r="H4333">
        <v>2</v>
      </c>
      <c r="I4333">
        <v>2</v>
      </c>
      <c r="J4333" t="s">
        <v>94</v>
      </c>
      <c r="K4333" t="s">
        <v>66</v>
      </c>
      <c r="L4333" t="s">
        <v>21</v>
      </c>
      <c r="M4333" t="s">
        <v>22</v>
      </c>
      <c r="N4333" t="s">
        <v>23</v>
      </c>
    </row>
    <row r="4334" spans="1:14" x14ac:dyDescent="0.3">
      <c r="A4334">
        <v>4333</v>
      </c>
      <c r="B4334" t="s">
        <v>37</v>
      </c>
      <c r="C4334" t="s">
        <v>407</v>
      </c>
      <c r="D4334" t="s">
        <v>301</v>
      </c>
      <c r="E4334" t="s">
        <v>67</v>
      </c>
      <c r="F4334" t="s">
        <v>49</v>
      </c>
      <c r="G4334">
        <v>91.42</v>
      </c>
      <c r="H4334">
        <v>1</v>
      </c>
      <c r="I4334">
        <v>0</v>
      </c>
      <c r="J4334" t="s">
        <v>28</v>
      </c>
      <c r="K4334" t="s">
        <v>44</v>
      </c>
      <c r="L4334" t="s">
        <v>56</v>
      </c>
      <c r="M4334" t="s">
        <v>36</v>
      </c>
      <c r="N4334" t="s">
        <v>95</v>
      </c>
    </row>
    <row r="4335" spans="1:14" x14ac:dyDescent="0.3">
      <c r="A4335">
        <v>4334</v>
      </c>
      <c r="B4335" t="s">
        <v>14</v>
      </c>
      <c r="C4335" t="s">
        <v>399</v>
      </c>
      <c r="D4335" t="s">
        <v>135</v>
      </c>
      <c r="E4335" t="s">
        <v>272</v>
      </c>
      <c r="F4335" t="s">
        <v>54</v>
      </c>
      <c r="G4335">
        <v>396.5</v>
      </c>
      <c r="H4335">
        <v>2</v>
      </c>
      <c r="I4335">
        <v>0</v>
      </c>
      <c r="J4335" t="s">
        <v>35</v>
      </c>
      <c r="K4335" t="s">
        <v>29</v>
      </c>
      <c r="L4335" t="s">
        <v>21</v>
      </c>
      <c r="M4335" t="s">
        <v>36</v>
      </c>
      <c r="N4335" t="s">
        <v>41</v>
      </c>
    </row>
    <row r="4336" spans="1:14" x14ac:dyDescent="0.3">
      <c r="A4336">
        <v>4335</v>
      </c>
      <c r="B4336" t="s">
        <v>31</v>
      </c>
      <c r="C4336" t="s">
        <v>239</v>
      </c>
      <c r="D4336" t="s">
        <v>193</v>
      </c>
      <c r="E4336" t="s">
        <v>402</v>
      </c>
      <c r="F4336" t="s">
        <v>27</v>
      </c>
      <c r="G4336">
        <v>125.59</v>
      </c>
      <c r="H4336">
        <v>2</v>
      </c>
      <c r="I4336">
        <v>0</v>
      </c>
      <c r="J4336" t="s">
        <v>28</v>
      </c>
      <c r="K4336" t="s">
        <v>44</v>
      </c>
      <c r="L4336" t="s">
        <v>21</v>
      </c>
      <c r="M4336" t="s">
        <v>36</v>
      </c>
      <c r="N4336" t="s">
        <v>41</v>
      </c>
    </row>
    <row r="4337" spans="1:14" x14ac:dyDescent="0.3">
      <c r="A4337">
        <v>4336</v>
      </c>
      <c r="B4337" t="s">
        <v>37</v>
      </c>
      <c r="C4337" t="s">
        <v>269</v>
      </c>
      <c r="D4337" t="s">
        <v>300</v>
      </c>
      <c r="E4337" t="s">
        <v>335</v>
      </c>
      <c r="F4337" t="s">
        <v>54</v>
      </c>
      <c r="G4337">
        <v>551.02</v>
      </c>
      <c r="H4337">
        <v>2</v>
      </c>
      <c r="I4337">
        <v>1</v>
      </c>
      <c r="J4337" t="s">
        <v>28</v>
      </c>
      <c r="K4337" t="s">
        <v>29</v>
      </c>
      <c r="L4337" t="s">
        <v>21</v>
      </c>
      <c r="M4337" t="s">
        <v>36</v>
      </c>
      <c r="N4337" t="s">
        <v>41</v>
      </c>
    </row>
    <row r="4338" spans="1:14" x14ac:dyDescent="0.3">
      <c r="A4338">
        <v>4337</v>
      </c>
      <c r="B4338" t="s">
        <v>50</v>
      </c>
      <c r="C4338" t="s">
        <v>90</v>
      </c>
      <c r="D4338" t="s">
        <v>89</v>
      </c>
      <c r="E4338" t="s">
        <v>322</v>
      </c>
      <c r="F4338" t="s">
        <v>18</v>
      </c>
      <c r="G4338">
        <v>349.18</v>
      </c>
      <c r="H4338">
        <v>1</v>
      </c>
      <c r="I4338">
        <v>0</v>
      </c>
      <c r="J4338" t="s">
        <v>28</v>
      </c>
      <c r="K4338" t="s">
        <v>20</v>
      </c>
      <c r="L4338" t="s">
        <v>56</v>
      </c>
      <c r="M4338" t="s">
        <v>22</v>
      </c>
      <c r="N4338" t="s">
        <v>23</v>
      </c>
    </row>
    <row r="4339" spans="1:14" x14ac:dyDescent="0.3">
      <c r="A4339">
        <v>4338</v>
      </c>
      <c r="B4339" t="s">
        <v>50</v>
      </c>
      <c r="C4339" t="s">
        <v>73</v>
      </c>
      <c r="D4339" t="s">
        <v>328</v>
      </c>
      <c r="E4339" t="s">
        <v>231</v>
      </c>
      <c r="F4339" t="s">
        <v>49</v>
      </c>
      <c r="G4339">
        <v>114.15</v>
      </c>
      <c r="H4339">
        <v>2</v>
      </c>
      <c r="I4339">
        <v>0</v>
      </c>
      <c r="J4339" t="s">
        <v>35</v>
      </c>
      <c r="K4339" t="s">
        <v>29</v>
      </c>
      <c r="L4339" t="s">
        <v>60</v>
      </c>
      <c r="M4339" t="s">
        <v>36</v>
      </c>
      <c r="N4339" t="s">
        <v>41</v>
      </c>
    </row>
    <row r="4340" spans="1:14" x14ac:dyDescent="0.3">
      <c r="A4340">
        <v>4339</v>
      </c>
      <c r="B4340" t="s">
        <v>14</v>
      </c>
      <c r="C4340" t="s">
        <v>195</v>
      </c>
      <c r="D4340" t="s">
        <v>72</v>
      </c>
      <c r="E4340" t="s">
        <v>436</v>
      </c>
      <c r="F4340" t="s">
        <v>18</v>
      </c>
      <c r="G4340">
        <v>170.34</v>
      </c>
      <c r="H4340">
        <v>2</v>
      </c>
      <c r="I4340">
        <v>0</v>
      </c>
      <c r="J4340" t="s">
        <v>28</v>
      </c>
      <c r="K4340" t="s">
        <v>20</v>
      </c>
      <c r="L4340" t="s">
        <v>56</v>
      </c>
      <c r="M4340" t="s">
        <v>22</v>
      </c>
      <c r="N4340" t="s">
        <v>41</v>
      </c>
    </row>
    <row r="4341" spans="1:14" x14ac:dyDescent="0.3">
      <c r="A4341">
        <v>4340</v>
      </c>
      <c r="B4341" t="s">
        <v>37</v>
      </c>
      <c r="C4341" t="s">
        <v>358</v>
      </c>
      <c r="D4341" t="s">
        <v>362</v>
      </c>
      <c r="E4341" t="s">
        <v>67</v>
      </c>
      <c r="F4341" t="s">
        <v>18</v>
      </c>
      <c r="G4341">
        <v>291.70999999999998</v>
      </c>
      <c r="H4341">
        <v>3</v>
      </c>
      <c r="I4341">
        <v>1</v>
      </c>
      <c r="J4341" t="s">
        <v>28</v>
      </c>
      <c r="K4341" t="s">
        <v>44</v>
      </c>
      <c r="L4341" t="s">
        <v>56</v>
      </c>
      <c r="M4341" t="s">
        <v>36</v>
      </c>
      <c r="N4341" t="s">
        <v>23</v>
      </c>
    </row>
    <row r="4342" spans="1:14" x14ac:dyDescent="0.3">
      <c r="A4342">
        <v>4341</v>
      </c>
      <c r="B4342" t="s">
        <v>50</v>
      </c>
      <c r="C4342" t="s">
        <v>320</v>
      </c>
      <c r="D4342" t="s">
        <v>283</v>
      </c>
      <c r="E4342" t="s">
        <v>127</v>
      </c>
      <c r="F4342" t="s">
        <v>54</v>
      </c>
      <c r="G4342">
        <v>366.11</v>
      </c>
      <c r="H4342">
        <v>2</v>
      </c>
      <c r="I4342">
        <v>0</v>
      </c>
      <c r="J4342" t="s">
        <v>55</v>
      </c>
      <c r="K4342" t="s">
        <v>44</v>
      </c>
      <c r="L4342" t="s">
        <v>60</v>
      </c>
      <c r="M4342" t="s">
        <v>22</v>
      </c>
      <c r="N4342" t="s">
        <v>95</v>
      </c>
    </row>
    <row r="4343" spans="1:14" x14ac:dyDescent="0.3">
      <c r="A4343">
        <v>4342</v>
      </c>
      <c r="B4343" t="s">
        <v>31</v>
      </c>
      <c r="C4343" t="s">
        <v>52</v>
      </c>
      <c r="D4343" t="s">
        <v>335</v>
      </c>
      <c r="E4343" t="s">
        <v>277</v>
      </c>
      <c r="F4343" t="s">
        <v>54</v>
      </c>
      <c r="G4343">
        <v>376.42</v>
      </c>
      <c r="H4343">
        <v>2</v>
      </c>
      <c r="I4343">
        <v>0</v>
      </c>
      <c r="J4343" t="s">
        <v>28</v>
      </c>
      <c r="K4343" t="s">
        <v>29</v>
      </c>
      <c r="L4343" t="s">
        <v>60</v>
      </c>
      <c r="M4343" t="s">
        <v>22</v>
      </c>
      <c r="N4343" t="s">
        <v>23</v>
      </c>
    </row>
    <row r="4344" spans="1:14" x14ac:dyDescent="0.3">
      <c r="A4344">
        <v>4343</v>
      </c>
      <c r="B4344" t="s">
        <v>37</v>
      </c>
      <c r="C4344" t="s">
        <v>341</v>
      </c>
      <c r="D4344" t="s">
        <v>383</v>
      </c>
      <c r="E4344" t="s">
        <v>261</v>
      </c>
      <c r="F4344" t="s">
        <v>49</v>
      </c>
      <c r="G4344">
        <v>106.32</v>
      </c>
      <c r="H4344">
        <v>2</v>
      </c>
      <c r="I4344">
        <v>0</v>
      </c>
      <c r="J4344" t="s">
        <v>28</v>
      </c>
      <c r="K4344" t="s">
        <v>29</v>
      </c>
      <c r="L4344" t="s">
        <v>60</v>
      </c>
      <c r="M4344" t="s">
        <v>36</v>
      </c>
      <c r="N4344" t="s">
        <v>23</v>
      </c>
    </row>
    <row r="4345" spans="1:14" x14ac:dyDescent="0.3">
      <c r="A4345">
        <v>4344</v>
      </c>
      <c r="B4345" t="s">
        <v>14</v>
      </c>
      <c r="C4345" t="s">
        <v>245</v>
      </c>
      <c r="D4345" t="s">
        <v>451</v>
      </c>
      <c r="E4345" t="s">
        <v>195</v>
      </c>
      <c r="F4345" t="s">
        <v>18</v>
      </c>
      <c r="G4345">
        <v>187.96</v>
      </c>
      <c r="H4345">
        <v>2</v>
      </c>
      <c r="I4345">
        <v>2</v>
      </c>
      <c r="J4345" t="s">
        <v>28</v>
      </c>
      <c r="K4345" t="s">
        <v>66</v>
      </c>
      <c r="L4345" t="s">
        <v>21</v>
      </c>
      <c r="M4345" t="s">
        <v>36</v>
      </c>
      <c r="N4345" t="s">
        <v>41</v>
      </c>
    </row>
    <row r="4346" spans="1:14" x14ac:dyDescent="0.3">
      <c r="A4346">
        <v>4345</v>
      </c>
      <c r="B4346" t="s">
        <v>14</v>
      </c>
      <c r="C4346" t="s">
        <v>367</v>
      </c>
      <c r="D4346" t="s">
        <v>399</v>
      </c>
      <c r="E4346" t="s">
        <v>89</v>
      </c>
      <c r="F4346" t="s">
        <v>49</v>
      </c>
      <c r="G4346">
        <v>91.16</v>
      </c>
      <c r="H4346">
        <v>3</v>
      </c>
      <c r="I4346">
        <v>0</v>
      </c>
      <c r="J4346" t="s">
        <v>94</v>
      </c>
      <c r="K4346" t="s">
        <v>66</v>
      </c>
      <c r="L4346" t="s">
        <v>21</v>
      </c>
      <c r="M4346" t="s">
        <v>22</v>
      </c>
      <c r="N4346" t="s">
        <v>45</v>
      </c>
    </row>
    <row r="4347" spans="1:14" x14ac:dyDescent="0.3">
      <c r="A4347">
        <v>4346</v>
      </c>
      <c r="B4347" t="s">
        <v>31</v>
      </c>
      <c r="C4347" t="s">
        <v>401</v>
      </c>
      <c r="D4347" t="s">
        <v>381</v>
      </c>
      <c r="E4347" t="s">
        <v>396</v>
      </c>
      <c r="F4347" t="s">
        <v>49</v>
      </c>
      <c r="G4347">
        <v>67.989999999999995</v>
      </c>
      <c r="H4347">
        <v>1</v>
      </c>
      <c r="I4347">
        <v>2</v>
      </c>
      <c r="J4347" t="s">
        <v>94</v>
      </c>
      <c r="K4347" t="s">
        <v>66</v>
      </c>
      <c r="L4347" t="s">
        <v>21</v>
      </c>
      <c r="M4347" t="s">
        <v>36</v>
      </c>
      <c r="N4347" t="s">
        <v>41</v>
      </c>
    </row>
    <row r="4348" spans="1:14" x14ac:dyDescent="0.3">
      <c r="A4348">
        <v>4347</v>
      </c>
      <c r="B4348" t="s">
        <v>37</v>
      </c>
      <c r="C4348" t="s">
        <v>422</v>
      </c>
      <c r="D4348" t="s">
        <v>63</v>
      </c>
      <c r="E4348" t="s">
        <v>192</v>
      </c>
      <c r="F4348" t="s">
        <v>49</v>
      </c>
      <c r="G4348">
        <v>143.09</v>
      </c>
      <c r="H4348">
        <v>2</v>
      </c>
      <c r="I4348">
        <v>0</v>
      </c>
      <c r="J4348" t="s">
        <v>35</v>
      </c>
      <c r="K4348" t="s">
        <v>29</v>
      </c>
      <c r="L4348" t="s">
        <v>21</v>
      </c>
      <c r="M4348" t="s">
        <v>36</v>
      </c>
      <c r="N4348" t="s">
        <v>23</v>
      </c>
    </row>
    <row r="4349" spans="1:14" x14ac:dyDescent="0.3">
      <c r="A4349">
        <v>4348</v>
      </c>
      <c r="B4349" t="s">
        <v>50</v>
      </c>
      <c r="C4349" t="s">
        <v>296</v>
      </c>
      <c r="D4349" t="s">
        <v>197</v>
      </c>
      <c r="E4349" t="s">
        <v>24</v>
      </c>
      <c r="F4349" t="s">
        <v>27</v>
      </c>
      <c r="G4349">
        <v>162.80000000000001</v>
      </c>
      <c r="H4349">
        <v>2</v>
      </c>
      <c r="I4349">
        <v>0</v>
      </c>
      <c r="J4349" t="s">
        <v>19</v>
      </c>
      <c r="K4349" t="s">
        <v>29</v>
      </c>
      <c r="L4349" t="s">
        <v>56</v>
      </c>
      <c r="M4349" t="s">
        <v>36</v>
      </c>
      <c r="N4349" t="s">
        <v>23</v>
      </c>
    </row>
    <row r="4350" spans="1:14" x14ac:dyDescent="0.3">
      <c r="A4350">
        <v>4349</v>
      </c>
      <c r="B4350" t="s">
        <v>31</v>
      </c>
      <c r="C4350" t="s">
        <v>407</v>
      </c>
      <c r="D4350" t="s">
        <v>43</v>
      </c>
      <c r="E4350" t="s">
        <v>294</v>
      </c>
      <c r="F4350" t="s">
        <v>54</v>
      </c>
      <c r="G4350">
        <v>268.99</v>
      </c>
      <c r="H4350">
        <v>1</v>
      </c>
      <c r="I4350">
        <v>0</v>
      </c>
      <c r="J4350" t="s">
        <v>28</v>
      </c>
      <c r="K4350" t="s">
        <v>66</v>
      </c>
      <c r="L4350" t="s">
        <v>56</v>
      </c>
      <c r="M4350" t="s">
        <v>22</v>
      </c>
      <c r="N4350" t="s">
        <v>41</v>
      </c>
    </row>
    <row r="4351" spans="1:14" x14ac:dyDescent="0.3">
      <c r="A4351">
        <v>4350</v>
      </c>
      <c r="B4351" t="s">
        <v>14</v>
      </c>
      <c r="C4351" t="s">
        <v>216</v>
      </c>
      <c r="D4351" t="s">
        <v>378</v>
      </c>
      <c r="E4351" t="s">
        <v>145</v>
      </c>
      <c r="F4351" t="s">
        <v>49</v>
      </c>
      <c r="G4351">
        <v>87.94</v>
      </c>
      <c r="H4351">
        <v>1</v>
      </c>
      <c r="I4351">
        <v>0</v>
      </c>
      <c r="J4351" t="s">
        <v>55</v>
      </c>
      <c r="K4351" t="s">
        <v>66</v>
      </c>
      <c r="L4351" t="s">
        <v>56</v>
      </c>
      <c r="M4351" t="s">
        <v>22</v>
      </c>
      <c r="N4351" t="s">
        <v>41</v>
      </c>
    </row>
    <row r="4352" spans="1:14" x14ac:dyDescent="0.3">
      <c r="A4352">
        <v>4351</v>
      </c>
      <c r="B4352" t="s">
        <v>14</v>
      </c>
      <c r="C4352" t="s">
        <v>451</v>
      </c>
      <c r="D4352" t="s">
        <v>209</v>
      </c>
      <c r="E4352" t="s">
        <v>280</v>
      </c>
      <c r="F4352" t="s">
        <v>27</v>
      </c>
      <c r="G4352">
        <v>106.8</v>
      </c>
      <c r="H4352">
        <v>1</v>
      </c>
      <c r="I4352">
        <v>0</v>
      </c>
      <c r="J4352" t="s">
        <v>28</v>
      </c>
      <c r="K4352" t="s">
        <v>20</v>
      </c>
      <c r="L4352" t="s">
        <v>21</v>
      </c>
      <c r="M4352" t="s">
        <v>22</v>
      </c>
      <c r="N4352" t="s">
        <v>41</v>
      </c>
    </row>
    <row r="4353" spans="1:14" x14ac:dyDescent="0.3">
      <c r="A4353">
        <v>4352</v>
      </c>
      <c r="B4353" t="s">
        <v>31</v>
      </c>
      <c r="C4353" t="s">
        <v>347</v>
      </c>
      <c r="D4353" t="s">
        <v>161</v>
      </c>
      <c r="E4353" t="s">
        <v>437</v>
      </c>
      <c r="F4353" t="s">
        <v>27</v>
      </c>
      <c r="G4353">
        <v>133.65</v>
      </c>
      <c r="H4353">
        <v>3</v>
      </c>
      <c r="I4353">
        <v>0</v>
      </c>
      <c r="J4353" t="s">
        <v>55</v>
      </c>
      <c r="K4353" t="s">
        <v>29</v>
      </c>
      <c r="L4353" t="s">
        <v>21</v>
      </c>
      <c r="M4353" t="s">
        <v>36</v>
      </c>
      <c r="N4353" t="s">
        <v>23</v>
      </c>
    </row>
    <row r="4354" spans="1:14" x14ac:dyDescent="0.3">
      <c r="A4354">
        <v>4353</v>
      </c>
      <c r="B4354" t="s">
        <v>31</v>
      </c>
      <c r="C4354" t="s">
        <v>249</v>
      </c>
      <c r="D4354" t="s">
        <v>211</v>
      </c>
      <c r="E4354" t="s">
        <v>331</v>
      </c>
      <c r="F4354" t="s">
        <v>54</v>
      </c>
      <c r="G4354">
        <v>302.08999999999997</v>
      </c>
      <c r="H4354">
        <v>1</v>
      </c>
      <c r="I4354">
        <v>0</v>
      </c>
      <c r="J4354" t="s">
        <v>28</v>
      </c>
      <c r="K4354" t="s">
        <v>99</v>
      </c>
      <c r="L4354" t="s">
        <v>56</v>
      </c>
      <c r="M4354" t="s">
        <v>36</v>
      </c>
      <c r="N4354" t="s">
        <v>41</v>
      </c>
    </row>
    <row r="4355" spans="1:14" x14ac:dyDescent="0.3">
      <c r="A4355">
        <v>4354</v>
      </c>
      <c r="B4355" t="s">
        <v>31</v>
      </c>
      <c r="C4355" t="s">
        <v>258</v>
      </c>
      <c r="D4355" t="s">
        <v>361</v>
      </c>
      <c r="E4355" t="s">
        <v>322</v>
      </c>
      <c r="F4355" t="s">
        <v>27</v>
      </c>
      <c r="G4355">
        <v>90.21</v>
      </c>
      <c r="H4355">
        <v>1</v>
      </c>
      <c r="I4355">
        <v>1</v>
      </c>
      <c r="J4355" t="s">
        <v>28</v>
      </c>
      <c r="K4355" t="s">
        <v>20</v>
      </c>
      <c r="L4355" t="s">
        <v>21</v>
      </c>
      <c r="M4355" t="s">
        <v>36</v>
      </c>
      <c r="N4355" t="s">
        <v>41</v>
      </c>
    </row>
    <row r="4356" spans="1:14" x14ac:dyDescent="0.3">
      <c r="A4356">
        <v>4355</v>
      </c>
      <c r="B4356" t="s">
        <v>14</v>
      </c>
      <c r="C4356" t="s">
        <v>197</v>
      </c>
      <c r="D4356" t="s">
        <v>413</v>
      </c>
      <c r="E4356" t="s">
        <v>274</v>
      </c>
      <c r="F4356" t="s">
        <v>54</v>
      </c>
      <c r="G4356">
        <v>266.12</v>
      </c>
      <c r="H4356">
        <v>2</v>
      </c>
      <c r="I4356">
        <v>0</v>
      </c>
      <c r="J4356" t="s">
        <v>19</v>
      </c>
      <c r="K4356" t="s">
        <v>66</v>
      </c>
      <c r="L4356" t="s">
        <v>56</v>
      </c>
      <c r="M4356" t="s">
        <v>22</v>
      </c>
      <c r="N4356" t="s">
        <v>45</v>
      </c>
    </row>
    <row r="4357" spans="1:14" x14ac:dyDescent="0.3">
      <c r="A4357">
        <v>4356</v>
      </c>
      <c r="B4357" t="s">
        <v>37</v>
      </c>
      <c r="C4357" t="s">
        <v>461</v>
      </c>
      <c r="D4357" t="s">
        <v>306</v>
      </c>
      <c r="E4357" t="s">
        <v>254</v>
      </c>
      <c r="F4357" t="s">
        <v>49</v>
      </c>
      <c r="G4357">
        <v>113.11</v>
      </c>
      <c r="H4357">
        <v>2</v>
      </c>
      <c r="I4357">
        <v>0</v>
      </c>
      <c r="J4357" t="s">
        <v>19</v>
      </c>
      <c r="K4357" t="s">
        <v>44</v>
      </c>
      <c r="L4357" t="s">
        <v>21</v>
      </c>
      <c r="M4357" t="s">
        <v>22</v>
      </c>
      <c r="N4357" t="s">
        <v>41</v>
      </c>
    </row>
    <row r="4358" spans="1:14" x14ac:dyDescent="0.3">
      <c r="A4358">
        <v>4357</v>
      </c>
      <c r="B4358" t="s">
        <v>14</v>
      </c>
      <c r="C4358" t="s">
        <v>401</v>
      </c>
      <c r="D4358" t="s">
        <v>357</v>
      </c>
      <c r="E4358" t="s">
        <v>402</v>
      </c>
      <c r="F4358" t="s">
        <v>18</v>
      </c>
      <c r="G4358">
        <v>235.06</v>
      </c>
      <c r="H4358">
        <v>1</v>
      </c>
      <c r="I4358">
        <v>0</v>
      </c>
      <c r="J4358" t="s">
        <v>35</v>
      </c>
      <c r="K4358" t="s">
        <v>44</v>
      </c>
      <c r="L4358" t="s">
        <v>21</v>
      </c>
      <c r="M4358" t="s">
        <v>22</v>
      </c>
      <c r="N4358" t="s">
        <v>45</v>
      </c>
    </row>
    <row r="4359" spans="1:14" x14ac:dyDescent="0.3">
      <c r="A4359">
        <v>4358</v>
      </c>
      <c r="B4359" t="s">
        <v>14</v>
      </c>
      <c r="C4359" t="s">
        <v>394</v>
      </c>
      <c r="D4359" t="s">
        <v>258</v>
      </c>
      <c r="E4359" t="s">
        <v>329</v>
      </c>
      <c r="F4359" t="s">
        <v>27</v>
      </c>
      <c r="G4359">
        <v>110.64</v>
      </c>
      <c r="H4359">
        <v>1</v>
      </c>
      <c r="I4359">
        <v>0</v>
      </c>
      <c r="J4359" t="s">
        <v>28</v>
      </c>
      <c r="K4359" t="s">
        <v>99</v>
      </c>
      <c r="L4359" t="s">
        <v>21</v>
      </c>
      <c r="M4359" t="s">
        <v>36</v>
      </c>
      <c r="N4359" t="s">
        <v>41</v>
      </c>
    </row>
    <row r="4360" spans="1:14" x14ac:dyDescent="0.3">
      <c r="A4360">
        <v>4359</v>
      </c>
      <c r="B4360" t="s">
        <v>50</v>
      </c>
      <c r="C4360" t="s">
        <v>403</v>
      </c>
      <c r="D4360" t="s">
        <v>360</v>
      </c>
      <c r="E4360" t="s">
        <v>366</v>
      </c>
      <c r="F4360" t="s">
        <v>54</v>
      </c>
      <c r="G4360">
        <v>391.87</v>
      </c>
      <c r="H4360">
        <v>1</v>
      </c>
      <c r="I4360">
        <v>0</v>
      </c>
      <c r="J4360" t="s">
        <v>28</v>
      </c>
      <c r="K4360" t="s">
        <v>20</v>
      </c>
      <c r="L4360" t="s">
        <v>70</v>
      </c>
      <c r="M4360" t="s">
        <v>36</v>
      </c>
      <c r="N4360" t="s">
        <v>41</v>
      </c>
    </row>
    <row r="4361" spans="1:14" x14ac:dyDescent="0.3">
      <c r="A4361">
        <v>4360</v>
      </c>
      <c r="B4361" t="s">
        <v>50</v>
      </c>
      <c r="C4361" t="s">
        <v>407</v>
      </c>
      <c r="D4361" t="s">
        <v>43</v>
      </c>
      <c r="E4361" t="s">
        <v>326</v>
      </c>
      <c r="F4361" t="s">
        <v>49</v>
      </c>
      <c r="G4361">
        <v>133.02000000000001</v>
      </c>
      <c r="H4361">
        <v>4</v>
      </c>
      <c r="I4361">
        <v>2</v>
      </c>
      <c r="J4361" t="s">
        <v>35</v>
      </c>
      <c r="K4361" t="s">
        <v>99</v>
      </c>
      <c r="L4361" t="s">
        <v>21</v>
      </c>
      <c r="M4361" t="s">
        <v>22</v>
      </c>
      <c r="N4361" t="s">
        <v>41</v>
      </c>
    </row>
    <row r="4362" spans="1:14" x14ac:dyDescent="0.3">
      <c r="A4362">
        <v>4361</v>
      </c>
      <c r="B4362" t="s">
        <v>31</v>
      </c>
      <c r="C4362" t="s">
        <v>245</v>
      </c>
      <c r="D4362" t="s">
        <v>132</v>
      </c>
      <c r="E4362" t="s">
        <v>375</v>
      </c>
      <c r="F4362" t="s">
        <v>27</v>
      </c>
      <c r="G4362">
        <v>99.14</v>
      </c>
      <c r="H4362">
        <v>1</v>
      </c>
      <c r="I4362">
        <v>0</v>
      </c>
      <c r="J4362" t="s">
        <v>35</v>
      </c>
      <c r="K4362" t="s">
        <v>66</v>
      </c>
      <c r="L4362" t="s">
        <v>60</v>
      </c>
      <c r="M4362" t="s">
        <v>36</v>
      </c>
      <c r="N4362" t="s">
        <v>95</v>
      </c>
    </row>
    <row r="4363" spans="1:14" x14ac:dyDescent="0.3">
      <c r="A4363">
        <v>4362</v>
      </c>
      <c r="B4363" t="s">
        <v>37</v>
      </c>
      <c r="C4363" t="s">
        <v>196</v>
      </c>
      <c r="D4363" t="s">
        <v>426</v>
      </c>
      <c r="E4363" t="s">
        <v>222</v>
      </c>
      <c r="F4363" t="s">
        <v>27</v>
      </c>
      <c r="G4363">
        <v>168.38</v>
      </c>
      <c r="H4363">
        <v>4</v>
      </c>
      <c r="I4363">
        <v>2</v>
      </c>
      <c r="J4363" t="s">
        <v>28</v>
      </c>
      <c r="K4363" t="s">
        <v>99</v>
      </c>
      <c r="L4363" t="s">
        <v>21</v>
      </c>
      <c r="M4363" t="s">
        <v>36</v>
      </c>
      <c r="N4363" t="s">
        <v>30</v>
      </c>
    </row>
    <row r="4364" spans="1:14" x14ac:dyDescent="0.3">
      <c r="A4364">
        <v>4363</v>
      </c>
      <c r="B4364" t="s">
        <v>37</v>
      </c>
      <c r="C4364" t="s">
        <v>239</v>
      </c>
      <c r="D4364" t="s">
        <v>180</v>
      </c>
      <c r="E4364" t="s">
        <v>176</v>
      </c>
      <c r="F4364" t="s">
        <v>27</v>
      </c>
      <c r="G4364">
        <v>184.72</v>
      </c>
      <c r="H4364">
        <v>2</v>
      </c>
      <c r="I4364">
        <v>0</v>
      </c>
      <c r="J4364" t="s">
        <v>19</v>
      </c>
      <c r="K4364" t="s">
        <v>99</v>
      </c>
      <c r="L4364" t="s">
        <v>21</v>
      </c>
      <c r="M4364" t="s">
        <v>36</v>
      </c>
      <c r="N4364" t="s">
        <v>41</v>
      </c>
    </row>
    <row r="4365" spans="1:14" x14ac:dyDescent="0.3">
      <c r="A4365">
        <v>4364</v>
      </c>
      <c r="B4365" t="s">
        <v>50</v>
      </c>
      <c r="C4365" t="s">
        <v>111</v>
      </c>
      <c r="D4365" t="s">
        <v>362</v>
      </c>
      <c r="E4365" t="s">
        <v>437</v>
      </c>
      <c r="F4365" t="s">
        <v>49</v>
      </c>
      <c r="G4365">
        <v>96.08</v>
      </c>
      <c r="H4365">
        <v>4</v>
      </c>
      <c r="I4365">
        <v>0</v>
      </c>
      <c r="J4365" t="s">
        <v>55</v>
      </c>
      <c r="K4365" t="s">
        <v>44</v>
      </c>
      <c r="L4365" t="s">
        <v>21</v>
      </c>
      <c r="M4365" t="s">
        <v>36</v>
      </c>
      <c r="N4365" t="s">
        <v>41</v>
      </c>
    </row>
    <row r="4366" spans="1:14" x14ac:dyDescent="0.3">
      <c r="A4366">
        <v>4365</v>
      </c>
      <c r="B4366" t="s">
        <v>14</v>
      </c>
      <c r="C4366" t="s">
        <v>407</v>
      </c>
      <c r="D4366" t="s">
        <v>362</v>
      </c>
      <c r="E4366" t="s">
        <v>250</v>
      </c>
      <c r="F4366" t="s">
        <v>27</v>
      </c>
      <c r="G4366">
        <v>186.01</v>
      </c>
      <c r="H4366">
        <v>2</v>
      </c>
      <c r="I4366">
        <v>0</v>
      </c>
      <c r="J4366" t="s">
        <v>35</v>
      </c>
      <c r="K4366" t="s">
        <v>99</v>
      </c>
      <c r="L4366" t="s">
        <v>21</v>
      </c>
      <c r="M4366" t="s">
        <v>36</v>
      </c>
      <c r="N4366" t="s">
        <v>41</v>
      </c>
    </row>
    <row r="4367" spans="1:14" x14ac:dyDescent="0.3">
      <c r="A4367">
        <v>4366</v>
      </c>
      <c r="B4367" t="s">
        <v>14</v>
      </c>
      <c r="C4367" t="s">
        <v>361</v>
      </c>
      <c r="D4367" t="s">
        <v>180</v>
      </c>
      <c r="E4367" t="s">
        <v>243</v>
      </c>
      <c r="F4367" t="s">
        <v>18</v>
      </c>
      <c r="G4367">
        <v>201.55</v>
      </c>
      <c r="H4367">
        <v>1</v>
      </c>
      <c r="I4367">
        <v>0</v>
      </c>
      <c r="J4367" t="s">
        <v>28</v>
      </c>
      <c r="K4367" t="s">
        <v>29</v>
      </c>
      <c r="L4367" t="s">
        <v>21</v>
      </c>
      <c r="M4367" t="s">
        <v>36</v>
      </c>
      <c r="N4367" t="s">
        <v>41</v>
      </c>
    </row>
    <row r="4368" spans="1:14" x14ac:dyDescent="0.3">
      <c r="A4368">
        <v>4367</v>
      </c>
      <c r="B4368" t="s">
        <v>14</v>
      </c>
      <c r="C4368" t="s">
        <v>117</v>
      </c>
      <c r="D4368" t="s">
        <v>77</v>
      </c>
      <c r="E4368" t="s">
        <v>347</v>
      </c>
      <c r="F4368" t="s">
        <v>54</v>
      </c>
      <c r="G4368">
        <v>302.29000000000002</v>
      </c>
      <c r="H4368">
        <v>1</v>
      </c>
      <c r="I4368">
        <v>2</v>
      </c>
      <c r="J4368" t="s">
        <v>35</v>
      </c>
      <c r="K4368" t="s">
        <v>44</v>
      </c>
      <c r="L4368" t="s">
        <v>56</v>
      </c>
      <c r="M4368" t="s">
        <v>36</v>
      </c>
      <c r="N4368" t="s">
        <v>95</v>
      </c>
    </row>
    <row r="4369" spans="1:14" x14ac:dyDescent="0.3">
      <c r="A4369">
        <v>4368</v>
      </c>
      <c r="B4369" t="s">
        <v>50</v>
      </c>
      <c r="C4369" t="s">
        <v>62</v>
      </c>
      <c r="D4369" t="s">
        <v>171</v>
      </c>
      <c r="E4369" t="s">
        <v>376</v>
      </c>
      <c r="F4369" t="s">
        <v>27</v>
      </c>
      <c r="G4369">
        <v>203.12</v>
      </c>
      <c r="H4369">
        <v>3</v>
      </c>
      <c r="I4369">
        <v>0</v>
      </c>
      <c r="J4369" t="s">
        <v>28</v>
      </c>
      <c r="K4369" t="s">
        <v>44</v>
      </c>
      <c r="L4369" t="s">
        <v>60</v>
      </c>
      <c r="M4369" t="s">
        <v>36</v>
      </c>
      <c r="N4369" t="s">
        <v>41</v>
      </c>
    </row>
    <row r="4370" spans="1:14" x14ac:dyDescent="0.3">
      <c r="A4370">
        <v>4369</v>
      </c>
      <c r="B4370" t="s">
        <v>14</v>
      </c>
      <c r="C4370" t="s">
        <v>317</v>
      </c>
      <c r="D4370" t="s">
        <v>287</v>
      </c>
      <c r="E4370" t="s">
        <v>260</v>
      </c>
      <c r="F4370" t="s">
        <v>49</v>
      </c>
      <c r="G4370">
        <v>96.58</v>
      </c>
      <c r="H4370">
        <v>4</v>
      </c>
      <c r="I4370">
        <v>1</v>
      </c>
      <c r="J4370" t="s">
        <v>55</v>
      </c>
      <c r="K4370" t="s">
        <v>99</v>
      </c>
      <c r="L4370" t="s">
        <v>21</v>
      </c>
      <c r="M4370" t="s">
        <v>36</v>
      </c>
      <c r="N4370" t="s">
        <v>95</v>
      </c>
    </row>
    <row r="4371" spans="1:14" x14ac:dyDescent="0.3">
      <c r="A4371">
        <v>4370</v>
      </c>
      <c r="B4371" t="s">
        <v>31</v>
      </c>
      <c r="C4371" t="s">
        <v>421</v>
      </c>
      <c r="D4371" t="s">
        <v>347</v>
      </c>
      <c r="E4371" t="s">
        <v>313</v>
      </c>
      <c r="F4371" t="s">
        <v>49</v>
      </c>
      <c r="G4371">
        <v>91.29</v>
      </c>
      <c r="H4371">
        <v>2</v>
      </c>
      <c r="I4371">
        <v>0</v>
      </c>
      <c r="J4371" t="s">
        <v>35</v>
      </c>
      <c r="K4371" t="s">
        <v>44</v>
      </c>
      <c r="L4371" t="s">
        <v>21</v>
      </c>
      <c r="M4371" t="s">
        <v>36</v>
      </c>
      <c r="N4371" t="s">
        <v>41</v>
      </c>
    </row>
    <row r="4372" spans="1:14" x14ac:dyDescent="0.3">
      <c r="A4372">
        <v>4371</v>
      </c>
      <c r="B4372" t="s">
        <v>37</v>
      </c>
      <c r="C4372" t="s">
        <v>298</v>
      </c>
      <c r="D4372" t="s">
        <v>86</v>
      </c>
      <c r="E4372" t="s">
        <v>222</v>
      </c>
      <c r="F4372" t="s">
        <v>27</v>
      </c>
      <c r="G4372">
        <v>175.58</v>
      </c>
      <c r="H4372">
        <v>2</v>
      </c>
      <c r="I4372">
        <v>1</v>
      </c>
      <c r="J4372" t="s">
        <v>55</v>
      </c>
      <c r="K4372" t="s">
        <v>29</v>
      </c>
      <c r="L4372" t="s">
        <v>21</v>
      </c>
      <c r="M4372" t="s">
        <v>36</v>
      </c>
      <c r="N4372" t="s">
        <v>45</v>
      </c>
    </row>
    <row r="4373" spans="1:14" x14ac:dyDescent="0.3">
      <c r="A4373">
        <v>4372</v>
      </c>
      <c r="B4373" t="s">
        <v>14</v>
      </c>
      <c r="C4373" t="s">
        <v>125</v>
      </c>
      <c r="D4373" t="s">
        <v>92</v>
      </c>
      <c r="E4373" t="s">
        <v>321</v>
      </c>
      <c r="F4373" t="s">
        <v>18</v>
      </c>
      <c r="G4373">
        <v>234.37</v>
      </c>
      <c r="H4373">
        <v>3</v>
      </c>
      <c r="I4373">
        <v>0</v>
      </c>
      <c r="J4373" t="s">
        <v>55</v>
      </c>
      <c r="K4373" t="s">
        <v>29</v>
      </c>
      <c r="L4373" t="s">
        <v>21</v>
      </c>
      <c r="M4373" t="s">
        <v>22</v>
      </c>
      <c r="N4373" t="s">
        <v>23</v>
      </c>
    </row>
    <row r="4374" spans="1:14" x14ac:dyDescent="0.3">
      <c r="A4374">
        <v>4373</v>
      </c>
      <c r="B4374" t="s">
        <v>14</v>
      </c>
      <c r="C4374" t="s">
        <v>435</v>
      </c>
      <c r="D4374" t="s">
        <v>198</v>
      </c>
      <c r="E4374" t="s">
        <v>285</v>
      </c>
      <c r="F4374" t="s">
        <v>27</v>
      </c>
      <c r="G4374">
        <v>137.1</v>
      </c>
      <c r="H4374">
        <v>1</v>
      </c>
      <c r="I4374">
        <v>2</v>
      </c>
      <c r="J4374" t="s">
        <v>55</v>
      </c>
      <c r="K4374" t="s">
        <v>99</v>
      </c>
      <c r="L4374" t="s">
        <v>21</v>
      </c>
      <c r="M4374" t="s">
        <v>22</v>
      </c>
      <c r="N4374" t="s">
        <v>23</v>
      </c>
    </row>
    <row r="4375" spans="1:14" x14ac:dyDescent="0.3">
      <c r="A4375">
        <v>4374</v>
      </c>
      <c r="B4375" t="s">
        <v>31</v>
      </c>
      <c r="C4375" t="s">
        <v>32</v>
      </c>
      <c r="D4375" t="s">
        <v>138</v>
      </c>
      <c r="E4375" t="s">
        <v>294</v>
      </c>
      <c r="F4375" t="s">
        <v>49</v>
      </c>
      <c r="G4375">
        <v>99.59</v>
      </c>
      <c r="H4375">
        <v>2</v>
      </c>
      <c r="I4375">
        <v>0</v>
      </c>
      <c r="J4375" t="s">
        <v>19</v>
      </c>
      <c r="K4375" t="s">
        <v>99</v>
      </c>
      <c r="L4375" t="s">
        <v>60</v>
      </c>
      <c r="M4375" t="s">
        <v>22</v>
      </c>
      <c r="N4375" t="s">
        <v>41</v>
      </c>
    </row>
    <row r="4376" spans="1:14" x14ac:dyDescent="0.3">
      <c r="A4376">
        <v>4375</v>
      </c>
      <c r="B4376" t="s">
        <v>31</v>
      </c>
      <c r="C4376" t="s">
        <v>34</v>
      </c>
      <c r="D4376" t="s">
        <v>346</v>
      </c>
      <c r="E4376" t="s">
        <v>137</v>
      </c>
      <c r="F4376" t="s">
        <v>27</v>
      </c>
      <c r="G4376">
        <v>146.44999999999999</v>
      </c>
      <c r="H4376">
        <v>2</v>
      </c>
      <c r="I4376">
        <v>3</v>
      </c>
      <c r="J4376" t="s">
        <v>28</v>
      </c>
      <c r="K4376" t="s">
        <v>44</v>
      </c>
      <c r="L4376" t="s">
        <v>56</v>
      </c>
      <c r="M4376" t="s">
        <v>22</v>
      </c>
      <c r="N4376" t="s">
        <v>23</v>
      </c>
    </row>
    <row r="4377" spans="1:14" x14ac:dyDescent="0.3">
      <c r="A4377">
        <v>4376</v>
      </c>
      <c r="B4377" t="s">
        <v>31</v>
      </c>
      <c r="C4377" t="s">
        <v>312</v>
      </c>
      <c r="D4377" t="s">
        <v>240</v>
      </c>
      <c r="E4377" t="s">
        <v>156</v>
      </c>
      <c r="F4377" t="s">
        <v>18</v>
      </c>
      <c r="G4377">
        <v>242.07</v>
      </c>
      <c r="H4377">
        <v>1</v>
      </c>
      <c r="I4377">
        <v>0</v>
      </c>
      <c r="J4377" t="s">
        <v>28</v>
      </c>
      <c r="K4377" t="s">
        <v>44</v>
      </c>
      <c r="L4377" t="s">
        <v>56</v>
      </c>
      <c r="M4377" t="s">
        <v>36</v>
      </c>
      <c r="N4377" t="s">
        <v>41</v>
      </c>
    </row>
    <row r="4378" spans="1:14" x14ac:dyDescent="0.3">
      <c r="A4378">
        <v>4377</v>
      </c>
      <c r="B4378" t="s">
        <v>31</v>
      </c>
      <c r="C4378" t="s">
        <v>106</v>
      </c>
      <c r="D4378" t="s">
        <v>287</v>
      </c>
      <c r="E4378" t="s">
        <v>378</v>
      </c>
      <c r="F4378" t="s">
        <v>49</v>
      </c>
      <c r="G4378">
        <v>60.88</v>
      </c>
      <c r="H4378">
        <v>3</v>
      </c>
      <c r="I4378">
        <v>3</v>
      </c>
      <c r="J4378" t="s">
        <v>35</v>
      </c>
      <c r="K4378" t="s">
        <v>66</v>
      </c>
      <c r="L4378" t="s">
        <v>56</v>
      </c>
      <c r="M4378" t="s">
        <v>36</v>
      </c>
      <c r="N4378" t="s">
        <v>30</v>
      </c>
    </row>
    <row r="4379" spans="1:14" x14ac:dyDescent="0.3">
      <c r="A4379">
        <v>4378</v>
      </c>
      <c r="B4379" t="s">
        <v>14</v>
      </c>
      <c r="C4379" t="s">
        <v>322</v>
      </c>
      <c r="D4379" t="s">
        <v>334</v>
      </c>
      <c r="E4379" t="s">
        <v>190</v>
      </c>
      <c r="F4379" t="s">
        <v>18</v>
      </c>
      <c r="G4379">
        <v>211.01</v>
      </c>
      <c r="H4379">
        <v>1</v>
      </c>
      <c r="I4379">
        <v>0</v>
      </c>
      <c r="J4379" t="s">
        <v>28</v>
      </c>
      <c r="K4379" t="s">
        <v>29</v>
      </c>
      <c r="L4379" t="s">
        <v>56</v>
      </c>
      <c r="M4379" t="s">
        <v>36</v>
      </c>
      <c r="N4379" t="s">
        <v>41</v>
      </c>
    </row>
    <row r="4380" spans="1:14" x14ac:dyDescent="0.3">
      <c r="A4380">
        <v>4379</v>
      </c>
      <c r="B4380" t="s">
        <v>14</v>
      </c>
      <c r="C4380" t="s">
        <v>68</v>
      </c>
      <c r="D4380" t="s">
        <v>59</v>
      </c>
      <c r="E4380" t="s">
        <v>431</v>
      </c>
      <c r="F4380" t="s">
        <v>49</v>
      </c>
      <c r="G4380">
        <v>125.04</v>
      </c>
      <c r="H4380">
        <v>4</v>
      </c>
      <c r="I4380">
        <v>3</v>
      </c>
      <c r="J4380" t="s">
        <v>55</v>
      </c>
      <c r="K4380" t="s">
        <v>99</v>
      </c>
      <c r="L4380" t="s">
        <v>70</v>
      </c>
      <c r="M4380" t="s">
        <v>36</v>
      </c>
      <c r="N4380" t="s">
        <v>23</v>
      </c>
    </row>
    <row r="4381" spans="1:14" x14ac:dyDescent="0.3">
      <c r="A4381">
        <v>4380</v>
      </c>
      <c r="B4381" t="s">
        <v>50</v>
      </c>
      <c r="C4381" t="s">
        <v>142</v>
      </c>
      <c r="D4381" t="s">
        <v>125</v>
      </c>
      <c r="E4381" t="s">
        <v>276</v>
      </c>
      <c r="F4381" t="s">
        <v>27</v>
      </c>
      <c r="G4381">
        <v>212.15</v>
      </c>
      <c r="H4381">
        <v>2</v>
      </c>
      <c r="I4381">
        <v>0</v>
      </c>
      <c r="J4381" t="s">
        <v>19</v>
      </c>
      <c r="K4381" t="s">
        <v>44</v>
      </c>
      <c r="L4381" t="s">
        <v>60</v>
      </c>
      <c r="M4381" t="s">
        <v>22</v>
      </c>
      <c r="N4381" t="s">
        <v>45</v>
      </c>
    </row>
    <row r="4382" spans="1:14" x14ac:dyDescent="0.3">
      <c r="A4382">
        <v>4381</v>
      </c>
      <c r="B4382" t="s">
        <v>31</v>
      </c>
      <c r="C4382" t="s">
        <v>32</v>
      </c>
      <c r="D4382" t="s">
        <v>321</v>
      </c>
      <c r="E4382" t="s">
        <v>339</v>
      </c>
      <c r="F4382" t="s">
        <v>18</v>
      </c>
      <c r="G4382">
        <v>176.9</v>
      </c>
      <c r="H4382">
        <v>3</v>
      </c>
      <c r="I4382">
        <v>1</v>
      </c>
      <c r="J4382" t="s">
        <v>55</v>
      </c>
      <c r="K4382" t="s">
        <v>29</v>
      </c>
      <c r="L4382" t="s">
        <v>56</v>
      </c>
      <c r="M4382" t="s">
        <v>22</v>
      </c>
      <c r="N4382" t="s">
        <v>23</v>
      </c>
    </row>
    <row r="4383" spans="1:14" x14ac:dyDescent="0.3">
      <c r="A4383">
        <v>4382</v>
      </c>
      <c r="B4383" t="s">
        <v>31</v>
      </c>
      <c r="C4383" t="s">
        <v>266</v>
      </c>
      <c r="D4383" t="s">
        <v>261</v>
      </c>
      <c r="E4383" t="s">
        <v>267</v>
      </c>
      <c r="F4383" t="s">
        <v>18</v>
      </c>
      <c r="G4383">
        <v>150.91999999999999</v>
      </c>
      <c r="H4383">
        <v>3</v>
      </c>
      <c r="I4383">
        <v>0</v>
      </c>
      <c r="J4383" t="s">
        <v>94</v>
      </c>
      <c r="K4383" t="s">
        <v>44</v>
      </c>
      <c r="L4383" t="s">
        <v>56</v>
      </c>
      <c r="M4383" t="s">
        <v>36</v>
      </c>
      <c r="N4383" t="s">
        <v>41</v>
      </c>
    </row>
    <row r="4384" spans="1:14" x14ac:dyDescent="0.3">
      <c r="A4384">
        <v>4383</v>
      </c>
      <c r="B4384" t="s">
        <v>50</v>
      </c>
      <c r="C4384" t="s">
        <v>220</v>
      </c>
      <c r="D4384" t="s">
        <v>262</v>
      </c>
      <c r="E4384" t="s">
        <v>332</v>
      </c>
      <c r="F4384" t="s">
        <v>27</v>
      </c>
      <c r="G4384">
        <v>159.07</v>
      </c>
      <c r="H4384">
        <v>2</v>
      </c>
      <c r="I4384">
        <v>2</v>
      </c>
      <c r="J4384" t="s">
        <v>28</v>
      </c>
      <c r="K4384" t="s">
        <v>20</v>
      </c>
      <c r="L4384" t="s">
        <v>56</v>
      </c>
      <c r="M4384" t="s">
        <v>36</v>
      </c>
      <c r="N4384" t="s">
        <v>41</v>
      </c>
    </row>
    <row r="4385" spans="1:14" x14ac:dyDescent="0.3">
      <c r="A4385">
        <v>4384</v>
      </c>
      <c r="B4385" t="s">
        <v>31</v>
      </c>
      <c r="C4385" t="s">
        <v>387</v>
      </c>
      <c r="D4385" t="s">
        <v>82</v>
      </c>
      <c r="E4385" t="s">
        <v>48</v>
      </c>
      <c r="F4385" t="s">
        <v>54</v>
      </c>
      <c r="G4385">
        <v>298.70999999999998</v>
      </c>
      <c r="H4385">
        <v>3</v>
      </c>
      <c r="I4385">
        <v>1</v>
      </c>
      <c r="J4385" t="s">
        <v>28</v>
      </c>
      <c r="K4385" t="s">
        <v>44</v>
      </c>
      <c r="L4385" t="s">
        <v>56</v>
      </c>
      <c r="M4385" t="s">
        <v>36</v>
      </c>
      <c r="N4385" t="s">
        <v>41</v>
      </c>
    </row>
    <row r="4386" spans="1:14" x14ac:dyDescent="0.3">
      <c r="A4386">
        <v>4385</v>
      </c>
      <c r="B4386" t="s">
        <v>50</v>
      </c>
      <c r="C4386" t="s">
        <v>174</v>
      </c>
      <c r="D4386" t="s">
        <v>402</v>
      </c>
      <c r="E4386" t="s">
        <v>262</v>
      </c>
      <c r="F4386" t="s">
        <v>27</v>
      </c>
      <c r="G4386">
        <v>228.02</v>
      </c>
      <c r="H4386">
        <v>1</v>
      </c>
      <c r="I4386">
        <v>0</v>
      </c>
      <c r="J4386" t="s">
        <v>19</v>
      </c>
      <c r="K4386" t="s">
        <v>29</v>
      </c>
      <c r="L4386" t="s">
        <v>21</v>
      </c>
      <c r="M4386" t="s">
        <v>36</v>
      </c>
      <c r="N4386" t="s">
        <v>41</v>
      </c>
    </row>
    <row r="4387" spans="1:14" x14ac:dyDescent="0.3">
      <c r="A4387">
        <v>4386</v>
      </c>
      <c r="B4387" t="s">
        <v>50</v>
      </c>
      <c r="C4387" t="s">
        <v>129</v>
      </c>
      <c r="D4387" t="s">
        <v>254</v>
      </c>
      <c r="E4387" t="s">
        <v>420</v>
      </c>
      <c r="F4387" t="s">
        <v>18</v>
      </c>
      <c r="G4387">
        <v>204.11</v>
      </c>
      <c r="H4387">
        <v>2</v>
      </c>
      <c r="I4387">
        <v>0</v>
      </c>
      <c r="J4387" t="s">
        <v>35</v>
      </c>
      <c r="K4387" t="s">
        <v>29</v>
      </c>
      <c r="L4387" t="s">
        <v>21</v>
      </c>
      <c r="M4387" t="s">
        <v>36</v>
      </c>
      <c r="N4387" t="s">
        <v>95</v>
      </c>
    </row>
    <row r="4388" spans="1:14" x14ac:dyDescent="0.3">
      <c r="A4388">
        <v>4387</v>
      </c>
      <c r="B4388" t="s">
        <v>50</v>
      </c>
      <c r="C4388" t="s">
        <v>128</v>
      </c>
      <c r="D4388" t="s">
        <v>234</v>
      </c>
      <c r="E4388" t="s">
        <v>98</v>
      </c>
      <c r="F4388" t="s">
        <v>49</v>
      </c>
      <c r="G4388">
        <v>107.64</v>
      </c>
      <c r="H4388">
        <v>1</v>
      </c>
      <c r="I4388">
        <v>0</v>
      </c>
      <c r="J4388" t="s">
        <v>19</v>
      </c>
      <c r="K4388" t="s">
        <v>20</v>
      </c>
      <c r="L4388" t="s">
        <v>21</v>
      </c>
      <c r="M4388" t="s">
        <v>36</v>
      </c>
      <c r="N4388" t="s">
        <v>95</v>
      </c>
    </row>
    <row r="4389" spans="1:14" x14ac:dyDescent="0.3">
      <c r="A4389">
        <v>4388</v>
      </c>
      <c r="B4389" t="s">
        <v>31</v>
      </c>
      <c r="C4389" t="s">
        <v>128</v>
      </c>
      <c r="D4389" t="s">
        <v>234</v>
      </c>
      <c r="E4389" t="s">
        <v>417</v>
      </c>
      <c r="F4389" t="s">
        <v>54</v>
      </c>
      <c r="G4389">
        <v>420.06</v>
      </c>
      <c r="H4389">
        <v>2</v>
      </c>
      <c r="I4389">
        <v>2</v>
      </c>
      <c r="J4389" t="s">
        <v>19</v>
      </c>
      <c r="K4389" t="s">
        <v>99</v>
      </c>
      <c r="L4389" t="s">
        <v>21</v>
      </c>
      <c r="M4389" t="s">
        <v>36</v>
      </c>
      <c r="N4389" t="s">
        <v>23</v>
      </c>
    </row>
    <row r="4390" spans="1:14" x14ac:dyDescent="0.3">
      <c r="A4390">
        <v>4389</v>
      </c>
      <c r="B4390" t="s">
        <v>31</v>
      </c>
      <c r="C4390" t="s">
        <v>104</v>
      </c>
      <c r="D4390" t="s">
        <v>136</v>
      </c>
      <c r="E4390" t="s">
        <v>339</v>
      </c>
      <c r="F4390" t="s">
        <v>49</v>
      </c>
      <c r="G4390">
        <v>114.73</v>
      </c>
      <c r="H4390">
        <v>1</v>
      </c>
      <c r="I4390">
        <v>0</v>
      </c>
      <c r="J4390" t="s">
        <v>19</v>
      </c>
      <c r="K4390" t="s">
        <v>66</v>
      </c>
      <c r="L4390" t="s">
        <v>21</v>
      </c>
      <c r="M4390" t="s">
        <v>36</v>
      </c>
      <c r="N4390" t="s">
        <v>41</v>
      </c>
    </row>
    <row r="4391" spans="1:14" x14ac:dyDescent="0.3">
      <c r="A4391">
        <v>4390</v>
      </c>
      <c r="B4391" t="s">
        <v>31</v>
      </c>
      <c r="C4391" t="s">
        <v>393</v>
      </c>
      <c r="D4391" t="s">
        <v>357</v>
      </c>
      <c r="E4391" t="s">
        <v>239</v>
      </c>
      <c r="F4391" t="s">
        <v>54</v>
      </c>
      <c r="G4391">
        <v>247.02</v>
      </c>
      <c r="H4391">
        <v>1</v>
      </c>
      <c r="I4391">
        <v>2</v>
      </c>
      <c r="J4391" t="s">
        <v>55</v>
      </c>
      <c r="K4391" t="s">
        <v>99</v>
      </c>
      <c r="L4391" t="s">
        <v>56</v>
      </c>
      <c r="M4391" t="s">
        <v>36</v>
      </c>
      <c r="N4391" t="s">
        <v>41</v>
      </c>
    </row>
    <row r="4392" spans="1:14" x14ac:dyDescent="0.3">
      <c r="A4392">
        <v>4391</v>
      </c>
      <c r="B4392" t="s">
        <v>14</v>
      </c>
      <c r="C4392" t="s">
        <v>188</v>
      </c>
      <c r="D4392" t="s">
        <v>57</v>
      </c>
      <c r="E4392" t="s">
        <v>360</v>
      </c>
      <c r="F4392" t="s">
        <v>49</v>
      </c>
      <c r="G4392">
        <v>85.33</v>
      </c>
      <c r="H4392">
        <v>1</v>
      </c>
      <c r="I4392">
        <v>0</v>
      </c>
      <c r="J4392" t="s">
        <v>28</v>
      </c>
      <c r="K4392" t="s">
        <v>44</v>
      </c>
      <c r="L4392" t="s">
        <v>70</v>
      </c>
      <c r="M4392" t="s">
        <v>36</v>
      </c>
      <c r="N4392" t="s">
        <v>23</v>
      </c>
    </row>
    <row r="4393" spans="1:14" x14ac:dyDescent="0.3">
      <c r="A4393">
        <v>4392</v>
      </c>
      <c r="B4393" t="s">
        <v>31</v>
      </c>
      <c r="C4393" t="s">
        <v>423</v>
      </c>
      <c r="D4393" t="s">
        <v>380</v>
      </c>
      <c r="E4393" t="s">
        <v>360</v>
      </c>
      <c r="F4393" t="s">
        <v>27</v>
      </c>
      <c r="G4393">
        <v>157.97</v>
      </c>
      <c r="H4393">
        <v>1</v>
      </c>
      <c r="I4393">
        <v>2</v>
      </c>
      <c r="J4393" t="s">
        <v>28</v>
      </c>
      <c r="K4393" t="s">
        <v>99</v>
      </c>
      <c r="L4393" t="s">
        <v>21</v>
      </c>
      <c r="M4393" t="s">
        <v>36</v>
      </c>
      <c r="N4393" t="s">
        <v>41</v>
      </c>
    </row>
    <row r="4394" spans="1:14" x14ac:dyDescent="0.3">
      <c r="A4394">
        <v>4393</v>
      </c>
      <c r="B4394" t="s">
        <v>50</v>
      </c>
      <c r="C4394" t="s">
        <v>396</v>
      </c>
      <c r="D4394" t="s">
        <v>382</v>
      </c>
      <c r="E4394" t="s">
        <v>131</v>
      </c>
      <c r="F4394" t="s">
        <v>18</v>
      </c>
      <c r="G4394">
        <v>347.8</v>
      </c>
      <c r="H4394">
        <v>3</v>
      </c>
      <c r="I4394">
        <v>0</v>
      </c>
      <c r="J4394" t="s">
        <v>35</v>
      </c>
      <c r="K4394" t="s">
        <v>29</v>
      </c>
      <c r="L4394" t="s">
        <v>21</v>
      </c>
      <c r="M4394" t="s">
        <v>36</v>
      </c>
      <c r="N4394" t="s">
        <v>23</v>
      </c>
    </row>
    <row r="4395" spans="1:14" x14ac:dyDescent="0.3">
      <c r="A4395">
        <v>4394</v>
      </c>
      <c r="B4395" t="s">
        <v>37</v>
      </c>
      <c r="C4395" t="s">
        <v>275</v>
      </c>
      <c r="D4395" t="s">
        <v>102</v>
      </c>
      <c r="E4395" t="s">
        <v>150</v>
      </c>
      <c r="F4395" t="s">
        <v>54</v>
      </c>
      <c r="G4395">
        <v>477.12</v>
      </c>
      <c r="H4395">
        <v>1</v>
      </c>
      <c r="I4395">
        <v>0</v>
      </c>
      <c r="J4395" t="s">
        <v>28</v>
      </c>
      <c r="K4395" t="s">
        <v>20</v>
      </c>
      <c r="L4395" t="s">
        <v>21</v>
      </c>
      <c r="M4395" t="s">
        <v>22</v>
      </c>
      <c r="N4395" t="s">
        <v>23</v>
      </c>
    </row>
    <row r="4396" spans="1:14" x14ac:dyDescent="0.3">
      <c r="A4396">
        <v>4395</v>
      </c>
      <c r="B4396" t="s">
        <v>31</v>
      </c>
      <c r="C4396" t="s">
        <v>338</v>
      </c>
      <c r="D4396" t="s">
        <v>136</v>
      </c>
      <c r="E4396" t="s">
        <v>347</v>
      </c>
      <c r="F4396" t="s">
        <v>18</v>
      </c>
      <c r="G4396">
        <v>139.76</v>
      </c>
      <c r="H4396">
        <v>2</v>
      </c>
      <c r="I4396">
        <v>0</v>
      </c>
      <c r="J4396" t="s">
        <v>35</v>
      </c>
      <c r="K4396" t="s">
        <v>44</v>
      </c>
      <c r="L4396" t="s">
        <v>56</v>
      </c>
      <c r="M4396" t="s">
        <v>36</v>
      </c>
      <c r="N4396" t="s">
        <v>41</v>
      </c>
    </row>
    <row r="4397" spans="1:14" x14ac:dyDescent="0.3">
      <c r="A4397">
        <v>4396</v>
      </c>
      <c r="B4397" t="s">
        <v>50</v>
      </c>
      <c r="C4397" t="s">
        <v>403</v>
      </c>
      <c r="D4397" t="s">
        <v>168</v>
      </c>
      <c r="E4397" t="s">
        <v>471</v>
      </c>
      <c r="F4397" t="s">
        <v>49</v>
      </c>
      <c r="G4397">
        <v>160.1</v>
      </c>
      <c r="H4397">
        <v>2</v>
      </c>
      <c r="I4397">
        <v>0</v>
      </c>
      <c r="J4397" t="s">
        <v>94</v>
      </c>
      <c r="K4397" t="s">
        <v>20</v>
      </c>
      <c r="L4397" t="s">
        <v>21</v>
      </c>
      <c r="M4397" t="s">
        <v>36</v>
      </c>
      <c r="N4397" t="s">
        <v>41</v>
      </c>
    </row>
    <row r="4398" spans="1:14" x14ac:dyDescent="0.3">
      <c r="A4398">
        <v>4397</v>
      </c>
      <c r="B4398" t="s">
        <v>14</v>
      </c>
      <c r="C4398" t="s">
        <v>259</v>
      </c>
      <c r="D4398" t="s">
        <v>394</v>
      </c>
      <c r="E4398" t="s">
        <v>100</v>
      </c>
      <c r="F4398" t="s">
        <v>54</v>
      </c>
      <c r="G4398">
        <v>338.48</v>
      </c>
      <c r="H4398">
        <v>2</v>
      </c>
      <c r="I4398">
        <v>0</v>
      </c>
      <c r="J4398" t="s">
        <v>35</v>
      </c>
      <c r="K4398" t="s">
        <v>99</v>
      </c>
      <c r="L4398" t="s">
        <v>21</v>
      </c>
      <c r="M4398" t="s">
        <v>36</v>
      </c>
      <c r="N4398" t="s">
        <v>45</v>
      </c>
    </row>
    <row r="4399" spans="1:14" x14ac:dyDescent="0.3">
      <c r="A4399">
        <v>4398</v>
      </c>
      <c r="B4399" t="s">
        <v>31</v>
      </c>
      <c r="C4399" t="s">
        <v>100</v>
      </c>
      <c r="D4399" t="s">
        <v>325</v>
      </c>
      <c r="E4399" t="s">
        <v>350</v>
      </c>
      <c r="F4399" t="s">
        <v>27</v>
      </c>
      <c r="G4399">
        <v>147.99</v>
      </c>
      <c r="H4399">
        <v>2</v>
      </c>
      <c r="I4399">
        <v>2</v>
      </c>
      <c r="J4399" t="s">
        <v>55</v>
      </c>
      <c r="K4399" t="s">
        <v>66</v>
      </c>
      <c r="L4399" t="s">
        <v>56</v>
      </c>
      <c r="M4399" t="s">
        <v>36</v>
      </c>
      <c r="N4399" t="s">
        <v>45</v>
      </c>
    </row>
    <row r="4400" spans="1:14" x14ac:dyDescent="0.3">
      <c r="A4400">
        <v>4399</v>
      </c>
      <c r="B4400" t="s">
        <v>31</v>
      </c>
      <c r="C4400" t="s">
        <v>142</v>
      </c>
      <c r="D4400" t="s">
        <v>158</v>
      </c>
      <c r="E4400" t="s">
        <v>104</v>
      </c>
      <c r="F4400" t="s">
        <v>27</v>
      </c>
      <c r="G4400">
        <v>143.94</v>
      </c>
      <c r="H4400">
        <v>2</v>
      </c>
      <c r="I4400">
        <v>0</v>
      </c>
      <c r="J4400" t="s">
        <v>28</v>
      </c>
      <c r="K4400" t="s">
        <v>99</v>
      </c>
      <c r="L4400" t="s">
        <v>60</v>
      </c>
      <c r="M4400" t="s">
        <v>36</v>
      </c>
      <c r="N4400" t="s">
        <v>41</v>
      </c>
    </row>
    <row r="4401" spans="1:14" x14ac:dyDescent="0.3">
      <c r="A4401">
        <v>4400</v>
      </c>
      <c r="B4401" t="s">
        <v>14</v>
      </c>
      <c r="C4401" t="s">
        <v>318</v>
      </c>
      <c r="D4401" t="s">
        <v>259</v>
      </c>
      <c r="E4401" t="s">
        <v>195</v>
      </c>
      <c r="F4401" t="s">
        <v>49</v>
      </c>
      <c r="G4401">
        <v>105.65</v>
      </c>
      <c r="H4401">
        <v>2</v>
      </c>
      <c r="I4401">
        <v>0</v>
      </c>
      <c r="J4401" t="s">
        <v>35</v>
      </c>
      <c r="K4401" t="s">
        <v>44</v>
      </c>
      <c r="L4401" t="s">
        <v>21</v>
      </c>
      <c r="M4401" t="s">
        <v>36</v>
      </c>
      <c r="N4401" t="s">
        <v>23</v>
      </c>
    </row>
    <row r="4402" spans="1:14" x14ac:dyDescent="0.3">
      <c r="A4402">
        <v>4401</v>
      </c>
      <c r="B4402" t="s">
        <v>50</v>
      </c>
      <c r="C4402" t="s">
        <v>72</v>
      </c>
      <c r="D4402" t="s">
        <v>190</v>
      </c>
      <c r="E4402" t="s">
        <v>214</v>
      </c>
      <c r="F4402" t="s">
        <v>18</v>
      </c>
      <c r="G4402">
        <v>275.16000000000003</v>
      </c>
      <c r="H4402">
        <v>3</v>
      </c>
      <c r="I4402">
        <v>1</v>
      </c>
      <c r="J4402" t="s">
        <v>94</v>
      </c>
      <c r="K4402" t="s">
        <v>66</v>
      </c>
      <c r="L4402" t="s">
        <v>56</v>
      </c>
      <c r="M4402" t="s">
        <v>22</v>
      </c>
      <c r="N4402" t="s">
        <v>30</v>
      </c>
    </row>
    <row r="4403" spans="1:14" x14ac:dyDescent="0.3">
      <c r="A4403">
        <v>4402</v>
      </c>
      <c r="B4403" t="s">
        <v>37</v>
      </c>
      <c r="C4403" t="s">
        <v>194</v>
      </c>
      <c r="D4403" t="s">
        <v>457</v>
      </c>
      <c r="E4403" t="s">
        <v>264</v>
      </c>
      <c r="F4403" t="s">
        <v>27</v>
      </c>
      <c r="G4403">
        <v>161.01</v>
      </c>
      <c r="H4403">
        <v>3</v>
      </c>
      <c r="I4403">
        <v>3</v>
      </c>
      <c r="J4403" t="s">
        <v>28</v>
      </c>
      <c r="K4403" t="s">
        <v>20</v>
      </c>
      <c r="L4403" t="s">
        <v>56</v>
      </c>
      <c r="M4403" t="s">
        <v>36</v>
      </c>
      <c r="N4403" t="s">
        <v>23</v>
      </c>
    </row>
    <row r="4404" spans="1:14" x14ac:dyDescent="0.3">
      <c r="A4404">
        <v>4403</v>
      </c>
      <c r="B4404" t="s">
        <v>37</v>
      </c>
      <c r="C4404" t="s">
        <v>24</v>
      </c>
      <c r="D4404" t="s">
        <v>282</v>
      </c>
      <c r="E4404" t="s">
        <v>26</v>
      </c>
      <c r="F4404" t="s">
        <v>49</v>
      </c>
      <c r="G4404">
        <v>72.540000000000006</v>
      </c>
      <c r="H4404">
        <v>2</v>
      </c>
      <c r="I4404">
        <v>0</v>
      </c>
      <c r="J4404" t="s">
        <v>55</v>
      </c>
      <c r="K4404" t="s">
        <v>66</v>
      </c>
      <c r="L4404" t="s">
        <v>60</v>
      </c>
      <c r="M4404" t="s">
        <v>36</v>
      </c>
      <c r="N4404" t="s">
        <v>41</v>
      </c>
    </row>
    <row r="4405" spans="1:14" x14ac:dyDescent="0.3">
      <c r="A4405">
        <v>4404</v>
      </c>
      <c r="B4405" t="s">
        <v>31</v>
      </c>
      <c r="C4405" t="s">
        <v>260</v>
      </c>
      <c r="D4405" t="s">
        <v>176</v>
      </c>
      <c r="E4405" t="s">
        <v>73</v>
      </c>
      <c r="F4405" t="s">
        <v>27</v>
      </c>
      <c r="G4405">
        <v>100.84</v>
      </c>
      <c r="H4405">
        <v>4</v>
      </c>
      <c r="I4405">
        <v>2</v>
      </c>
      <c r="J4405" t="s">
        <v>28</v>
      </c>
      <c r="K4405" t="s">
        <v>66</v>
      </c>
      <c r="L4405" t="s">
        <v>21</v>
      </c>
      <c r="M4405" t="s">
        <v>36</v>
      </c>
      <c r="N4405" t="s">
        <v>41</v>
      </c>
    </row>
    <row r="4406" spans="1:14" x14ac:dyDescent="0.3">
      <c r="A4406">
        <v>4405</v>
      </c>
      <c r="B4406" t="s">
        <v>50</v>
      </c>
      <c r="C4406" t="s">
        <v>104</v>
      </c>
      <c r="D4406" t="s">
        <v>87</v>
      </c>
      <c r="E4406" t="s">
        <v>339</v>
      </c>
      <c r="F4406" t="s">
        <v>27</v>
      </c>
      <c r="G4406">
        <v>218.5</v>
      </c>
      <c r="H4406">
        <v>2</v>
      </c>
      <c r="I4406">
        <v>0</v>
      </c>
      <c r="J4406" t="s">
        <v>19</v>
      </c>
      <c r="K4406" t="s">
        <v>66</v>
      </c>
      <c r="L4406" t="s">
        <v>21</v>
      </c>
      <c r="M4406" t="s">
        <v>36</v>
      </c>
      <c r="N4406" t="s">
        <v>41</v>
      </c>
    </row>
    <row r="4407" spans="1:14" x14ac:dyDescent="0.3">
      <c r="A4407">
        <v>4406</v>
      </c>
      <c r="B4407" t="s">
        <v>50</v>
      </c>
      <c r="C4407" t="s">
        <v>245</v>
      </c>
      <c r="D4407" t="s">
        <v>132</v>
      </c>
      <c r="E4407" t="s">
        <v>413</v>
      </c>
      <c r="F4407" t="s">
        <v>27</v>
      </c>
      <c r="G4407">
        <v>164.91</v>
      </c>
      <c r="H4407">
        <v>3</v>
      </c>
      <c r="I4407">
        <v>0</v>
      </c>
      <c r="J4407" t="s">
        <v>19</v>
      </c>
      <c r="K4407" t="s">
        <v>29</v>
      </c>
      <c r="L4407" t="s">
        <v>21</v>
      </c>
      <c r="M4407" t="s">
        <v>22</v>
      </c>
      <c r="N4407" t="s">
        <v>41</v>
      </c>
    </row>
    <row r="4408" spans="1:14" x14ac:dyDescent="0.3">
      <c r="A4408">
        <v>4407</v>
      </c>
      <c r="B4408" t="s">
        <v>14</v>
      </c>
      <c r="C4408" t="s">
        <v>180</v>
      </c>
      <c r="D4408" t="s">
        <v>357</v>
      </c>
      <c r="E4408" t="s">
        <v>322</v>
      </c>
      <c r="F4408" t="s">
        <v>49</v>
      </c>
      <c r="G4408">
        <v>112.88</v>
      </c>
      <c r="H4408">
        <v>2</v>
      </c>
      <c r="I4408">
        <v>0</v>
      </c>
      <c r="J4408" t="s">
        <v>55</v>
      </c>
      <c r="K4408" t="s">
        <v>20</v>
      </c>
      <c r="L4408" t="s">
        <v>56</v>
      </c>
      <c r="M4408" t="s">
        <v>36</v>
      </c>
      <c r="N4408" t="s">
        <v>41</v>
      </c>
    </row>
    <row r="4409" spans="1:14" x14ac:dyDescent="0.3">
      <c r="A4409">
        <v>4408</v>
      </c>
      <c r="B4409" t="s">
        <v>37</v>
      </c>
      <c r="C4409" t="s">
        <v>268</v>
      </c>
      <c r="D4409" t="s">
        <v>409</v>
      </c>
      <c r="E4409" t="s">
        <v>432</v>
      </c>
      <c r="F4409" t="s">
        <v>27</v>
      </c>
      <c r="G4409">
        <v>216.53</v>
      </c>
      <c r="H4409">
        <v>2</v>
      </c>
      <c r="I4409">
        <v>0</v>
      </c>
      <c r="J4409" t="s">
        <v>35</v>
      </c>
      <c r="K4409" t="s">
        <v>29</v>
      </c>
      <c r="L4409" t="s">
        <v>21</v>
      </c>
      <c r="M4409" t="s">
        <v>22</v>
      </c>
      <c r="N4409" t="s">
        <v>45</v>
      </c>
    </row>
    <row r="4410" spans="1:14" x14ac:dyDescent="0.3">
      <c r="A4410">
        <v>4409</v>
      </c>
      <c r="B4410" t="s">
        <v>50</v>
      </c>
      <c r="C4410" t="s">
        <v>89</v>
      </c>
      <c r="D4410" t="s">
        <v>383</v>
      </c>
      <c r="E4410" t="s">
        <v>224</v>
      </c>
      <c r="F4410" t="s">
        <v>54</v>
      </c>
      <c r="G4410">
        <v>420.2</v>
      </c>
      <c r="H4410">
        <v>4</v>
      </c>
      <c r="I4410">
        <v>0</v>
      </c>
      <c r="J4410" t="s">
        <v>28</v>
      </c>
      <c r="K4410" t="s">
        <v>44</v>
      </c>
      <c r="L4410" t="s">
        <v>21</v>
      </c>
      <c r="M4410" t="s">
        <v>36</v>
      </c>
      <c r="N4410" t="s">
        <v>41</v>
      </c>
    </row>
    <row r="4411" spans="1:14" x14ac:dyDescent="0.3">
      <c r="A4411">
        <v>4410</v>
      </c>
      <c r="B4411" t="s">
        <v>37</v>
      </c>
      <c r="C4411" t="s">
        <v>234</v>
      </c>
      <c r="D4411" t="s">
        <v>84</v>
      </c>
      <c r="E4411" t="s">
        <v>404</v>
      </c>
      <c r="F4411" t="s">
        <v>27</v>
      </c>
      <c r="G4411">
        <v>210.51</v>
      </c>
      <c r="H4411">
        <v>2</v>
      </c>
      <c r="I4411">
        <v>2</v>
      </c>
      <c r="J4411" t="s">
        <v>28</v>
      </c>
      <c r="K4411" t="s">
        <v>44</v>
      </c>
      <c r="L4411" t="s">
        <v>21</v>
      </c>
      <c r="M4411" t="s">
        <v>36</v>
      </c>
      <c r="N4411" t="s">
        <v>45</v>
      </c>
    </row>
    <row r="4412" spans="1:14" x14ac:dyDescent="0.3">
      <c r="A4412">
        <v>4411</v>
      </c>
      <c r="B4412" t="s">
        <v>14</v>
      </c>
      <c r="C4412" t="s">
        <v>194</v>
      </c>
      <c r="D4412" t="s">
        <v>134</v>
      </c>
      <c r="E4412" t="s">
        <v>195</v>
      </c>
      <c r="F4412" t="s">
        <v>49</v>
      </c>
      <c r="G4412">
        <v>125.23</v>
      </c>
      <c r="H4412">
        <v>3</v>
      </c>
      <c r="I4412">
        <v>0</v>
      </c>
      <c r="J4412" t="s">
        <v>35</v>
      </c>
      <c r="K4412" t="s">
        <v>20</v>
      </c>
      <c r="L4412" t="s">
        <v>21</v>
      </c>
      <c r="M4412" t="s">
        <v>36</v>
      </c>
      <c r="N4412" t="s">
        <v>23</v>
      </c>
    </row>
    <row r="4413" spans="1:14" x14ac:dyDescent="0.3">
      <c r="A4413">
        <v>4412</v>
      </c>
      <c r="B4413" t="s">
        <v>50</v>
      </c>
      <c r="C4413" t="s">
        <v>276</v>
      </c>
      <c r="D4413" t="s">
        <v>154</v>
      </c>
      <c r="E4413" t="s">
        <v>81</v>
      </c>
      <c r="F4413" t="s">
        <v>54</v>
      </c>
      <c r="G4413">
        <v>338.48</v>
      </c>
      <c r="H4413">
        <v>1</v>
      </c>
      <c r="I4413">
        <v>0</v>
      </c>
      <c r="J4413" t="s">
        <v>19</v>
      </c>
      <c r="K4413" t="s">
        <v>29</v>
      </c>
      <c r="L4413" t="s">
        <v>21</v>
      </c>
      <c r="M4413" t="s">
        <v>36</v>
      </c>
      <c r="N4413" t="s">
        <v>41</v>
      </c>
    </row>
    <row r="4414" spans="1:14" x14ac:dyDescent="0.3">
      <c r="A4414">
        <v>4413</v>
      </c>
      <c r="B4414" t="s">
        <v>50</v>
      </c>
      <c r="C4414" t="s">
        <v>413</v>
      </c>
      <c r="D4414" t="s">
        <v>375</v>
      </c>
      <c r="E4414" t="s">
        <v>231</v>
      </c>
      <c r="F4414" t="s">
        <v>27</v>
      </c>
      <c r="G4414">
        <v>235.25</v>
      </c>
      <c r="H4414">
        <v>4</v>
      </c>
      <c r="I4414">
        <v>1</v>
      </c>
      <c r="J4414" t="s">
        <v>28</v>
      </c>
      <c r="K4414" t="s">
        <v>29</v>
      </c>
      <c r="L4414" t="s">
        <v>21</v>
      </c>
      <c r="M4414" t="s">
        <v>36</v>
      </c>
      <c r="N4414" t="s">
        <v>41</v>
      </c>
    </row>
    <row r="4415" spans="1:14" x14ac:dyDescent="0.3">
      <c r="A4415">
        <v>4414</v>
      </c>
      <c r="B4415" t="s">
        <v>14</v>
      </c>
      <c r="C4415" t="s">
        <v>187</v>
      </c>
      <c r="D4415" t="s">
        <v>165</v>
      </c>
      <c r="E4415" t="s">
        <v>219</v>
      </c>
      <c r="F4415" t="s">
        <v>49</v>
      </c>
      <c r="G4415">
        <v>119.67</v>
      </c>
      <c r="H4415">
        <v>2</v>
      </c>
      <c r="I4415">
        <v>2</v>
      </c>
      <c r="J4415" t="s">
        <v>35</v>
      </c>
      <c r="K4415" t="s">
        <v>99</v>
      </c>
      <c r="L4415" t="s">
        <v>60</v>
      </c>
      <c r="M4415" t="s">
        <v>36</v>
      </c>
      <c r="N4415" t="s">
        <v>41</v>
      </c>
    </row>
    <row r="4416" spans="1:14" x14ac:dyDescent="0.3">
      <c r="A4416">
        <v>4415</v>
      </c>
      <c r="B4416" t="s">
        <v>14</v>
      </c>
      <c r="C4416" t="s">
        <v>297</v>
      </c>
      <c r="D4416" t="s">
        <v>411</v>
      </c>
      <c r="E4416" t="s">
        <v>435</v>
      </c>
      <c r="F4416" t="s">
        <v>27</v>
      </c>
      <c r="G4416">
        <v>178.23</v>
      </c>
      <c r="H4416">
        <v>2</v>
      </c>
      <c r="I4416">
        <v>0</v>
      </c>
      <c r="J4416" t="s">
        <v>19</v>
      </c>
      <c r="K4416" t="s">
        <v>66</v>
      </c>
      <c r="L4416" t="s">
        <v>56</v>
      </c>
      <c r="M4416" t="s">
        <v>36</v>
      </c>
      <c r="N4416" t="s">
        <v>41</v>
      </c>
    </row>
    <row r="4417" spans="1:14" x14ac:dyDescent="0.3">
      <c r="A4417">
        <v>4416</v>
      </c>
      <c r="B4417" t="s">
        <v>50</v>
      </c>
      <c r="C4417" t="s">
        <v>313</v>
      </c>
      <c r="D4417" t="s">
        <v>447</v>
      </c>
      <c r="E4417" t="s">
        <v>370</v>
      </c>
      <c r="F4417" t="s">
        <v>54</v>
      </c>
      <c r="G4417">
        <v>482.6</v>
      </c>
      <c r="H4417">
        <v>1</v>
      </c>
      <c r="I4417">
        <v>0</v>
      </c>
      <c r="J4417" t="s">
        <v>55</v>
      </c>
      <c r="K4417" t="s">
        <v>99</v>
      </c>
      <c r="L4417" t="s">
        <v>70</v>
      </c>
      <c r="M4417" t="s">
        <v>22</v>
      </c>
      <c r="N4417" t="s">
        <v>41</v>
      </c>
    </row>
    <row r="4418" spans="1:14" x14ac:dyDescent="0.3">
      <c r="A4418">
        <v>4417</v>
      </c>
      <c r="B4418" t="s">
        <v>31</v>
      </c>
      <c r="C4418" t="s">
        <v>392</v>
      </c>
      <c r="D4418" t="s">
        <v>114</v>
      </c>
      <c r="E4418" t="s">
        <v>402</v>
      </c>
      <c r="F4418" t="s">
        <v>49</v>
      </c>
      <c r="G4418">
        <v>59.98</v>
      </c>
      <c r="H4418">
        <v>2</v>
      </c>
      <c r="I4418">
        <v>3</v>
      </c>
      <c r="J4418" t="s">
        <v>28</v>
      </c>
      <c r="K4418" t="s">
        <v>44</v>
      </c>
      <c r="L4418" t="s">
        <v>56</v>
      </c>
      <c r="M4418" t="s">
        <v>36</v>
      </c>
      <c r="N4418" t="s">
        <v>95</v>
      </c>
    </row>
    <row r="4419" spans="1:14" x14ac:dyDescent="0.3">
      <c r="A4419">
        <v>4418</v>
      </c>
      <c r="B4419" t="s">
        <v>37</v>
      </c>
      <c r="C4419" t="s">
        <v>266</v>
      </c>
      <c r="D4419" t="s">
        <v>345</v>
      </c>
      <c r="E4419" t="s">
        <v>246</v>
      </c>
      <c r="F4419" t="s">
        <v>54</v>
      </c>
      <c r="G4419">
        <v>369.29</v>
      </c>
      <c r="H4419">
        <v>3</v>
      </c>
      <c r="I4419">
        <v>2</v>
      </c>
      <c r="J4419" t="s">
        <v>28</v>
      </c>
      <c r="K4419" t="s">
        <v>20</v>
      </c>
      <c r="L4419" t="s">
        <v>21</v>
      </c>
      <c r="M4419" t="s">
        <v>22</v>
      </c>
      <c r="N4419" t="s">
        <v>41</v>
      </c>
    </row>
    <row r="4420" spans="1:14" x14ac:dyDescent="0.3">
      <c r="A4420">
        <v>4419</v>
      </c>
      <c r="B4420" t="s">
        <v>31</v>
      </c>
      <c r="C4420" t="s">
        <v>185</v>
      </c>
      <c r="D4420" t="s">
        <v>292</v>
      </c>
      <c r="E4420" t="s">
        <v>283</v>
      </c>
      <c r="F4420" t="s">
        <v>18</v>
      </c>
      <c r="G4420">
        <v>191.97</v>
      </c>
      <c r="H4420">
        <v>1</v>
      </c>
      <c r="I4420">
        <v>0</v>
      </c>
      <c r="J4420" t="s">
        <v>19</v>
      </c>
      <c r="K4420" t="s">
        <v>20</v>
      </c>
      <c r="L4420" t="s">
        <v>21</v>
      </c>
      <c r="M4420" t="s">
        <v>36</v>
      </c>
      <c r="N4420" t="s">
        <v>41</v>
      </c>
    </row>
    <row r="4421" spans="1:14" x14ac:dyDescent="0.3">
      <c r="A4421">
        <v>4420</v>
      </c>
      <c r="B4421" t="s">
        <v>50</v>
      </c>
      <c r="C4421" t="s">
        <v>272</v>
      </c>
      <c r="D4421" t="s">
        <v>119</v>
      </c>
      <c r="E4421" t="s">
        <v>216</v>
      </c>
      <c r="F4421" t="s">
        <v>18</v>
      </c>
      <c r="G4421">
        <v>308.74</v>
      </c>
      <c r="H4421">
        <v>1</v>
      </c>
      <c r="I4421">
        <v>2</v>
      </c>
      <c r="J4421" t="s">
        <v>35</v>
      </c>
      <c r="K4421" t="s">
        <v>20</v>
      </c>
      <c r="L4421" t="s">
        <v>60</v>
      </c>
      <c r="M4421" t="s">
        <v>36</v>
      </c>
      <c r="N4421" t="s">
        <v>41</v>
      </c>
    </row>
    <row r="4422" spans="1:14" x14ac:dyDescent="0.3">
      <c r="A4422">
        <v>4421</v>
      </c>
      <c r="B4422" t="s">
        <v>37</v>
      </c>
      <c r="C4422" t="s">
        <v>424</v>
      </c>
      <c r="D4422" t="s">
        <v>283</v>
      </c>
      <c r="E4422" t="s">
        <v>273</v>
      </c>
      <c r="F4422" t="s">
        <v>27</v>
      </c>
      <c r="G4422">
        <v>120.4</v>
      </c>
      <c r="H4422">
        <v>3</v>
      </c>
      <c r="I4422">
        <v>0</v>
      </c>
      <c r="J4422" t="s">
        <v>19</v>
      </c>
      <c r="K4422" t="s">
        <v>99</v>
      </c>
      <c r="L4422" t="s">
        <v>21</v>
      </c>
      <c r="M4422" t="s">
        <v>36</v>
      </c>
      <c r="N4422" t="s">
        <v>41</v>
      </c>
    </row>
    <row r="4423" spans="1:14" x14ac:dyDescent="0.3">
      <c r="A4423">
        <v>4422</v>
      </c>
      <c r="B4423" t="s">
        <v>50</v>
      </c>
      <c r="C4423" t="s">
        <v>164</v>
      </c>
      <c r="D4423" t="s">
        <v>374</v>
      </c>
      <c r="E4423" t="s">
        <v>326</v>
      </c>
      <c r="F4423" t="s">
        <v>54</v>
      </c>
      <c r="G4423">
        <v>368.62</v>
      </c>
      <c r="H4423">
        <v>2</v>
      </c>
      <c r="I4423">
        <v>0</v>
      </c>
      <c r="J4423" t="s">
        <v>35</v>
      </c>
      <c r="K4423" t="s">
        <v>29</v>
      </c>
      <c r="L4423" t="s">
        <v>56</v>
      </c>
      <c r="M4423" t="s">
        <v>22</v>
      </c>
      <c r="N4423" t="s">
        <v>23</v>
      </c>
    </row>
    <row r="4424" spans="1:14" x14ac:dyDescent="0.3">
      <c r="A4424">
        <v>4423</v>
      </c>
      <c r="B4424" t="s">
        <v>37</v>
      </c>
      <c r="C4424" t="s">
        <v>356</v>
      </c>
      <c r="D4424" t="s">
        <v>357</v>
      </c>
      <c r="E4424" t="s">
        <v>451</v>
      </c>
      <c r="F4424" t="s">
        <v>49</v>
      </c>
      <c r="G4424">
        <v>95.14</v>
      </c>
      <c r="H4424">
        <v>1</v>
      </c>
      <c r="I4424">
        <v>0</v>
      </c>
      <c r="J4424" t="s">
        <v>35</v>
      </c>
      <c r="K4424" t="s">
        <v>66</v>
      </c>
      <c r="L4424" t="s">
        <v>56</v>
      </c>
      <c r="M4424" t="s">
        <v>36</v>
      </c>
      <c r="N4424" t="s">
        <v>23</v>
      </c>
    </row>
    <row r="4425" spans="1:14" x14ac:dyDescent="0.3">
      <c r="A4425">
        <v>4424</v>
      </c>
      <c r="B4425" t="s">
        <v>14</v>
      </c>
      <c r="C4425" t="s">
        <v>75</v>
      </c>
      <c r="D4425" t="s">
        <v>332</v>
      </c>
      <c r="E4425" t="s">
        <v>413</v>
      </c>
      <c r="F4425" t="s">
        <v>54</v>
      </c>
      <c r="G4425">
        <v>282.89</v>
      </c>
      <c r="H4425">
        <v>1</v>
      </c>
      <c r="I4425">
        <v>1</v>
      </c>
      <c r="J4425" t="s">
        <v>35</v>
      </c>
      <c r="K4425" t="s">
        <v>99</v>
      </c>
      <c r="L4425" t="s">
        <v>21</v>
      </c>
      <c r="M4425" t="s">
        <v>36</v>
      </c>
      <c r="N4425" t="s">
        <v>41</v>
      </c>
    </row>
    <row r="4426" spans="1:14" x14ac:dyDescent="0.3">
      <c r="A4426">
        <v>4425</v>
      </c>
      <c r="B4426" t="s">
        <v>50</v>
      </c>
      <c r="C4426" t="s">
        <v>125</v>
      </c>
      <c r="D4426" t="s">
        <v>126</v>
      </c>
      <c r="E4426" t="s">
        <v>155</v>
      </c>
      <c r="F4426" t="s">
        <v>49</v>
      </c>
      <c r="G4426">
        <v>80.47</v>
      </c>
      <c r="H4426">
        <v>1</v>
      </c>
      <c r="I4426">
        <v>0</v>
      </c>
      <c r="J4426" t="s">
        <v>55</v>
      </c>
      <c r="K4426" t="s">
        <v>66</v>
      </c>
      <c r="L4426" t="s">
        <v>56</v>
      </c>
      <c r="M4426" t="s">
        <v>36</v>
      </c>
      <c r="N4426" t="s">
        <v>41</v>
      </c>
    </row>
    <row r="4427" spans="1:14" x14ac:dyDescent="0.3">
      <c r="A4427">
        <v>4426</v>
      </c>
      <c r="B4427" t="s">
        <v>50</v>
      </c>
      <c r="C4427" t="s">
        <v>326</v>
      </c>
      <c r="D4427" t="s">
        <v>187</v>
      </c>
      <c r="E4427" t="s">
        <v>227</v>
      </c>
      <c r="F4427" t="s">
        <v>49</v>
      </c>
      <c r="G4427">
        <v>128.44999999999999</v>
      </c>
      <c r="H4427">
        <v>1</v>
      </c>
      <c r="I4427">
        <v>0</v>
      </c>
      <c r="J4427" t="s">
        <v>28</v>
      </c>
      <c r="K4427" t="s">
        <v>99</v>
      </c>
      <c r="L4427" t="s">
        <v>56</v>
      </c>
      <c r="M4427" t="s">
        <v>36</v>
      </c>
      <c r="N4427" t="s">
        <v>30</v>
      </c>
    </row>
    <row r="4428" spans="1:14" x14ac:dyDescent="0.3">
      <c r="A4428">
        <v>4427</v>
      </c>
      <c r="B4428" t="s">
        <v>14</v>
      </c>
      <c r="C4428" t="s">
        <v>230</v>
      </c>
      <c r="D4428" t="s">
        <v>296</v>
      </c>
      <c r="E4428" t="s">
        <v>149</v>
      </c>
      <c r="F4428" t="s">
        <v>54</v>
      </c>
      <c r="G4428">
        <v>398.01</v>
      </c>
      <c r="H4428">
        <v>2</v>
      </c>
      <c r="I4428">
        <v>1</v>
      </c>
      <c r="J4428" t="s">
        <v>28</v>
      </c>
      <c r="K4428" t="s">
        <v>44</v>
      </c>
      <c r="L4428" t="s">
        <v>56</v>
      </c>
      <c r="M4428" t="s">
        <v>22</v>
      </c>
      <c r="N4428" t="s">
        <v>41</v>
      </c>
    </row>
    <row r="4429" spans="1:14" x14ac:dyDescent="0.3">
      <c r="A4429">
        <v>4428</v>
      </c>
      <c r="B4429" t="s">
        <v>50</v>
      </c>
      <c r="C4429" t="s">
        <v>328</v>
      </c>
      <c r="D4429" t="s">
        <v>228</v>
      </c>
      <c r="E4429" t="s">
        <v>102</v>
      </c>
      <c r="F4429" t="s">
        <v>27</v>
      </c>
      <c r="G4429">
        <v>133.24</v>
      </c>
      <c r="H4429">
        <v>1</v>
      </c>
      <c r="I4429">
        <v>0</v>
      </c>
      <c r="J4429" t="s">
        <v>94</v>
      </c>
      <c r="K4429" t="s">
        <v>20</v>
      </c>
      <c r="L4429" t="s">
        <v>60</v>
      </c>
      <c r="M4429" t="s">
        <v>36</v>
      </c>
      <c r="N4429" t="s">
        <v>45</v>
      </c>
    </row>
    <row r="4430" spans="1:14" x14ac:dyDescent="0.3">
      <c r="A4430">
        <v>4429</v>
      </c>
      <c r="B4430" t="s">
        <v>14</v>
      </c>
      <c r="C4430" t="s">
        <v>195</v>
      </c>
      <c r="D4430" t="s">
        <v>72</v>
      </c>
      <c r="E4430" t="s">
        <v>74</v>
      </c>
      <c r="F4430" t="s">
        <v>27</v>
      </c>
      <c r="G4430">
        <v>148.78</v>
      </c>
      <c r="H4430">
        <v>1</v>
      </c>
      <c r="I4430">
        <v>3</v>
      </c>
      <c r="J4430" t="s">
        <v>35</v>
      </c>
      <c r="K4430" t="s">
        <v>20</v>
      </c>
      <c r="L4430" t="s">
        <v>21</v>
      </c>
      <c r="M4430" t="s">
        <v>22</v>
      </c>
      <c r="N4430" t="s">
        <v>41</v>
      </c>
    </row>
    <row r="4431" spans="1:14" x14ac:dyDescent="0.3">
      <c r="A4431">
        <v>4430</v>
      </c>
      <c r="B4431" t="s">
        <v>14</v>
      </c>
      <c r="C4431" t="s">
        <v>168</v>
      </c>
      <c r="D4431" t="s">
        <v>254</v>
      </c>
      <c r="E4431" t="s">
        <v>370</v>
      </c>
      <c r="F4431" t="s">
        <v>18</v>
      </c>
      <c r="G4431">
        <v>189.11</v>
      </c>
      <c r="H4431">
        <v>2</v>
      </c>
      <c r="I4431">
        <v>0</v>
      </c>
      <c r="J4431" t="s">
        <v>28</v>
      </c>
      <c r="K4431" t="s">
        <v>66</v>
      </c>
      <c r="L4431" t="s">
        <v>21</v>
      </c>
      <c r="M4431" t="s">
        <v>22</v>
      </c>
      <c r="N4431" t="s">
        <v>23</v>
      </c>
    </row>
    <row r="4432" spans="1:14" x14ac:dyDescent="0.3">
      <c r="A4432">
        <v>4431</v>
      </c>
      <c r="B4432" t="s">
        <v>37</v>
      </c>
      <c r="C4432" t="s">
        <v>183</v>
      </c>
      <c r="D4432" t="s">
        <v>392</v>
      </c>
      <c r="E4432" t="s">
        <v>375</v>
      </c>
      <c r="F4432" t="s">
        <v>49</v>
      </c>
      <c r="G4432">
        <v>74.099999999999994</v>
      </c>
      <c r="H4432">
        <v>3</v>
      </c>
      <c r="I4432">
        <v>0</v>
      </c>
      <c r="J4432" t="s">
        <v>28</v>
      </c>
      <c r="K4432" t="s">
        <v>44</v>
      </c>
      <c r="L4432" t="s">
        <v>21</v>
      </c>
      <c r="M4432" t="s">
        <v>36</v>
      </c>
      <c r="N4432" t="s">
        <v>41</v>
      </c>
    </row>
    <row r="4433" spans="1:14" x14ac:dyDescent="0.3">
      <c r="A4433">
        <v>4432</v>
      </c>
      <c r="B4433" t="s">
        <v>14</v>
      </c>
      <c r="C4433" t="s">
        <v>433</v>
      </c>
      <c r="D4433" t="s">
        <v>309</v>
      </c>
      <c r="E4433" t="s">
        <v>110</v>
      </c>
      <c r="F4433" t="s">
        <v>27</v>
      </c>
      <c r="G4433">
        <v>173.51</v>
      </c>
      <c r="H4433">
        <v>3</v>
      </c>
      <c r="I4433">
        <v>0</v>
      </c>
      <c r="J4433" t="s">
        <v>55</v>
      </c>
      <c r="K4433" t="s">
        <v>66</v>
      </c>
      <c r="L4433" t="s">
        <v>56</v>
      </c>
      <c r="M4433" t="s">
        <v>22</v>
      </c>
      <c r="N4433" t="s">
        <v>23</v>
      </c>
    </row>
    <row r="4434" spans="1:14" x14ac:dyDescent="0.3">
      <c r="A4434">
        <v>4433</v>
      </c>
      <c r="B4434" t="s">
        <v>31</v>
      </c>
      <c r="C4434" t="s">
        <v>26</v>
      </c>
      <c r="D4434" t="s">
        <v>86</v>
      </c>
      <c r="E4434" t="s">
        <v>137</v>
      </c>
      <c r="F4434" t="s">
        <v>27</v>
      </c>
      <c r="G4434">
        <v>91.75</v>
      </c>
      <c r="H4434">
        <v>2</v>
      </c>
      <c r="I4434">
        <v>0</v>
      </c>
      <c r="J4434" t="s">
        <v>28</v>
      </c>
      <c r="K4434" t="s">
        <v>29</v>
      </c>
      <c r="L4434" t="s">
        <v>21</v>
      </c>
      <c r="M4434" t="s">
        <v>36</v>
      </c>
      <c r="N4434" t="s">
        <v>23</v>
      </c>
    </row>
    <row r="4435" spans="1:14" x14ac:dyDescent="0.3">
      <c r="A4435">
        <v>4434</v>
      </c>
      <c r="B4435" t="s">
        <v>31</v>
      </c>
      <c r="C4435" t="s">
        <v>301</v>
      </c>
      <c r="D4435" t="s">
        <v>166</v>
      </c>
      <c r="E4435" t="s">
        <v>379</v>
      </c>
      <c r="F4435" t="s">
        <v>18</v>
      </c>
      <c r="G4435">
        <v>157.62</v>
      </c>
      <c r="H4435">
        <v>1</v>
      </c>
      <c r="I4435">
        <v>0</v>
      </c>
      <c r="J4435" t="s">
        <v>55</v>
      </c>
      <c r="K4435" t="s">
        <v>66</v>
      </c>
      <c r="L4435" t="s">
        <v>56</v>
      </c>
      <c r="M4435" t="s">
        <v>36</v>
      </c>
      <c r="N4435" t="s">
        <v>23</v>
      </c>
    </row>
    <row r="4436" spans="1:14" x14ac:dyDescent="0.3">
      <c r="A4436">
        <v>4435</v>
      </c>
      <c r="B4436" t="s">
        <v>31</v>
      </c>
      <c r="C4436" t="s">
        <v>211</v>
      </c>
      <c r="D4436" t="s">
        <v>165</v>
      </c>
      <c r="E4436" t="s">
        <v>252</v>
      </c>
      <c r="F4436" t="s">
        <v>18</v>
      </c>
      <c r="G4436">
        <v>154.78</v>
      </c>
      <c r="H4436">
        <v>1</v>
      </c>
      <c r="I4436">
        <v>2</v>
      </c>
      <c r="J4436" t="s">
        <v>28</v>
      </c>
      <c r="K4436" t="s">
        <v>20</v>
      </c>
      <c r="L4436" t="s">
        <v>56</v>
      </c>
      <c r="M4436" t="s">
        <v>36</v>
      </c>
      <c r="N4436" t="s">
        <v>23</v>
      </c>
    </row>
    <row r="4437" spans="1:14" x14ac:dyDescent="0.3">
      <c r="A4437">
        <v>4436</v>
      </c>
      <c r="B4437" t="s">
        <v>37</v>
      </c>
      <c r="C4437" t="s">
        <v>326</v>
      </c>
      <c r="D4437" t="s">
        <v>188</v>
      </c>
      <c r="E4437" t="s">
        <v>307</v>
      </c>
      <c r="F4437" t="s">
        <v>49</v>
      </c>
      <c r="G4437">
        <v>128.13</v>
      </c>
      <c r="H4437">
        <v>4</v>
      </c>
      <c r="I4437">
        <v>0</v>
      </c>
      <c r="J4437" t="s">
        <v>28</v>
      </c>
      <c r="K4437" t="s">
        <v>20</v>
      </c>
      <c r="L4437" t="s">
        <v>56</v>
      </c>
      <c r="M4437" t="s">
        <v>36</v>
      </c>
      <c r="N4437" t="s">
        <v>41</v>
      </c>
    </row>
    <row r="4438" spans="1:14" x14ac:dyDescent="0.3">
      <c r="A4438">
        <v>4437</v>
      </c>
      <c r="B4438" t="s">
        <v>14</v>
      </c>
      <c r="C4438" t="s">
        <v>48</v>
      </c>
      <c r="D4438" t="s">
        <v>254</v>
      </c>
      <c r="E4438" t="s">
        <v>372</v>
      </c>
      <c r="F4438" t="s">
        <v>54</v>
      </c>
      <c r="G4438">
        <v>410.2</v>
      </c>
      <c r="H4438">
        <v>3</v>
      </c>
      <c r="I4438">
        <v>0</v>
      </c>
      <c r="J4438" t="s">
        <v>94</v>
      </c>
      <c r="K4438" t="s">
        <v>44</v>
      </c>
      <c r="L4438" t="s">
        <v>21</v>
      </c>
      <c r="M4438" t="s">
        <v>22</v>
      </c>
      <c r="N4438" t="s">
        <v>30</v>
      </c>
    </row>
    <row r="4439" spans="1:14" x14ac:dyDescent="0.3">
      <c r="A4439">
        <v>4438</v>
      </c>
      <c r="B4439" t="s">
        <v>14</v>
      </c>
      <c r="C4439" t="s">
        <v>399</v>
      </c>
      <c r="D4439" t="s">
        <v>381</v>
      </c>
      <c r="E4439" t="s">
        <v>220</v>
      </c>
      <c r="F4439" t="s">
        <v>18</v>
      </c>
      <c r="G4439">
        <v>169.74</v>
      </c>
      <c r="H4439">
        <v>3</v>
      </c>
      <c r="I4439">
        <v>0</v>
      </c>
      <c r="J4439" t="s">
        <v>55</v>
      </c>
      <c r="K4439" t="s">
        <v>20</v>
      </c>
      <c r="L4439" t="s">
        <v>56</v>
      </c>
      <c r="M4439" t="s">
        <v>36</v>
      </c>
      <c r="N4439" t="s">
        <v>23</v>
      </c>
    </row>
    <row r="4440" spans="1:14" x14ac:dyDescent="0.3">
      <c r="A4440">
        <v>4439</v>
      </c>
      <c r="B4440" t="s">
        <v>14</v>
      </c>
      <c r="C4440" t="s">
        <v>168</v>
      </c>
      <c r="D4440" t="s">
        <v>110</v>
      </c>
      <c r="E4440" t="s">
        <v>236</v>
      </c>
      <c r="F4440" t="s">
        <v>49</v>
      </c>
      <c r="G4440">
        <v>102.08</v>
      </c>
      <c r="H4440">
        <v>3</v>
      </c>
      <c r="I4440">
        <v>0</v>
      </c>
      <c r="J4440" t="s">
        <v>35</v>
      </c>
      <c r="K4440" t="s">
        <v>44</v>
      </c>
      <c r="L4440" t="s">
        <v>21</v>
      </c>
      <c r="M4440" t="s">
        <v>36</v>
      </c>
      <c r="N4440" t="s">
        <v>23</v>
      </c>
    </row>
    <row r="4441" spans="1:14" x14ac:dyDescent="0.3">
      <c r="A4441">
        <v>4440</v>
      </c>
      <c r="B4441" t="s">
        <v>37</v>
      </c>
      <c r="C4441" t="s">
        <v>180</v>
      </c>
      <c r="D4441" t="s">
        <v>287</v>
      </c>
      <c r="E4441" t="s">
        <v>108</v>
      </c>
      <c r="F4441" t="s">
        <v>54</v>
      </c>
      <c r="G4441">
        <v>505.11</v>
      </c>
      <c r="H4441">
        <v>2</v>
      </c>
      <c r="I4441">
        <v>0</v>
      </c>
      <c r="J4441" t="s">
        <v>19</v>
      </c>
      <c r="K4441" t="s">
        <v>44</v>
      </c>
      <c r="L4441" t="s">
        <v>60</v>
      </c>
      <c r="M4441" t="s">
        <v>36</v>
      </c>
      <c r="N4441" t="s">
        <v>41</v>
      </c>
    </row>
    <row r="4442" spans="1:14" x14ac:dyDescent="0.3">
      <c r="A4442">
        <v>4441</v>
      </c>
      <c r="B4442" t="s">
        <v>50</v>
      </c>
      <c r="C4442" t="s">
        <v>421</v>
      </c>
      <c r="D4442" t="s">
        <v>169</v>
      </c>
      <c r="E4442" t="s">
        <v>316</v>
      </c>
      <c r="F4442" t="s">
        <v>49</v>
      </c>
      <c r="G4442">
        <v>127.35</v>
      </c>
      <c r="H4442">
        <v>3</v>
      </c>
      <c r="I4442">
        <v>0</v>
      </c>
      <c r="J4442" t="s">
        <v>94</v>
      </c>
      <c r="K4442" t="s">
        <v>20</v>
      </c>
      <c r="L4442" t="s">
        <v>21</v>
      </c>
      <c r="M4442" t="s">
        <v>36</v>
      </c>
      <c r="N4442" t="s">
        <v>30</v>
      </c>
    </row>
    <row r="4443" spans="1:14" x14ac:dyDescent="0.3">
      <c r="A4443">
        <v>4442</v>
      </c>
      <c r="B4443" t="s">
        <v>37</v>
      </c>
      <c r="C4443" t="s">
        <v>125</v>
      </c>
      <c r="D4443" t="s">
        <v>144</v>
      </c>
      <c r="E4443" t="s">
        <v>199</v>
      </c>
      <c r="F4443" t="s">
        <v>27</v>
      </c>
      <c r="G4443">
        <v>172.6</v>
      </c>
      <c r="H4443">
        <v>2</v>
      </c>
      <c r="I4443">
        <v>0</v>
      </c>
      <c r="J4443" t="s">
        <v>28</v>
      </c>
      <c r="K4443" t="s">
        <v>66</v>
      </c>
      <c r="L4443" t="s">
        <v>21</v>
      </c>
      <c r="M4443" t="s">
        <v>36</v>
      </c>
      <c r="N4443" t="s">
        <v>23</v>
      </c>
    </row>
    <row r="4444" spans="1:14" x14ac:dyDescent="0.3">
      <c r="A4444">
        <v>4443</v>
      </c>
      <c r="B4444" t="s">
        <v>50</v>
      </c>
      <c r="C4444" t="s">
        <v>356</v>
      </c>
      <c r="D4444" t="s">
        <v>401</v>
      </c>
      <c r="E4444" t="s">
        <v>132</v>
      </c>
      <c r="F4444" t="s">
        <v>49</v>
      </c>
      <c r="G4444">
        <v>102.87</v>
      </c>
      <c r="H4444">
        <v>2</v>
      </c>
      <c r="I4444">
        <v>2</v>
      </c>
      <c r="J4444" t="s">
        <v>55</v>
      </c>
      <c r="K4444" t="s">
        <v>29</v>
      </c>
      <c r="L4444" t="s">
        <v>21</v>
      </c>
      <c r="M4444" t="s">
        <v>22</v>
      </c>
      <c r="N4444" t="s">
        <v>41</v>
      </c>
    </row>
    <row r="4445" spans="1:14" x14ac:dyDescent="0.3">
      <c r="A4445">
        <v>4444</v>
      </c>
      <c r="B4445" t="s">
        <v>14</v>
      </c>
      <c r="C4445" t="s">
        <v>151</v>
      </c>
      <c r="D4445" t="s">
        <v>26</v>
      </c>
      <c r="E4445" t="s">
        <v>286</v>
      </c>
      <c r="F4445" t="s">
        <v>54</v>
      </c>
      <c r="G4445">
        <v>397.31</v>
      </c>
      <c r="H4445">
        <v>2</v>
      </c>
      <c r="I4445">
        <v>0</v>
      </c>
      <c r="J4445" t="s">
        <v>28</v>
      </c>
      <c r="K4445" t="s">
        <v>29</v>
      </c>
      <c r="L4445" t="s">
        <v>21</v>
      </c>
      <c r="M4445" t="s">
        <v>36</v>
      </c>
      <c r="N4445" t="s">
        <v>45</v>
      </c>
    </row>
    <row r="4446" spans="1:14" x14ac:dyDescent="0.3">
      <c r="A4446">
        <v>4445</v>
      </c>
      <c r="B4446" t="s">
        <v>37</v>
      </c>
      <c r="C4446" t="s">
        <v>259</v>
      </c>
      <c r="D4446" t="s">
        <v>337</v>
      </c>
      <c r="E4446" t="s">
        <v>341</v>
      </c>
      <c r="F4446" t="s">
        <v>49</v>
      </c>
      <c r="G4446">
        <v>119.14</v>
      </c>
      <c r="H4446">
        <v>2</v>
      </c>
      <c r="I4446">
        <v>0</v>
      </c>
      <c r="J4446" t="s">
        <v>19</v>
      </c>
      <c r="K4446" t="s">
        <v>44</v>
      </c>
      <c r="L4446" t="s">
        <v>56</v>
      </c>
      <c r="M4446" t="s">
        <v>22</v>
      </c>
      <c r="N4446" t="s">
        <v>41</v>
      </c>
    </row>
    <row r="4447" spans="1:14" x14ac:dyDescent="0.3">
      <c r="A4447">
        <v>4446</v>
      </c>
      <c r="B4447" t="s">
        <v>31</v>
      </c>
      <c r="C4447" t="s">
        <v>81</v>
      </c>
      <c r="D4447" t="s">
        <v>199</v>
      </c>
      <c r="E4447" t="s">
        <v>355</v>
      </c>
      <c r="F4447" t="s">
        <v>54</v>
      </c>
      <c r="G4447">
        <v>292.14</v>
      </c>
      <c r="H4447">
        <v>2</v>
      </c>
      <c r="I4447">
        <v>0</v>
      </c>
      <c r="J4447" t="s">
        <v>35</v>
      </c>
      <c r="K4447" t="s">
        <v>99</v>
      </c>
      <c r="L4447" t="s">
        <v>60</v>
      </c>
      <c r="M4447" t="s">
        <v>22</v>
      </c>
      <c r="N4447" t="s">
        <v>41</v>
      </c>
    </row>
    <row r="4448" spans="1:14" x14ac:dyDescent="0.3">
      <c r="A4448">
        <v>4447</v>
      </c>
      <c r="B4448" t="s">
        <v>37</v>
      </c>
      <c r="C4448" t="s">
        <v>358</v>
      </c>
      <c r="D4448" t="s">
        <v>111</v>
      </c>
      <c r="E4448" t="s">
        <v>233</v>
      </c>
      <c r="F4448" t="s">
        <v>49</v>
      </c>
      <c r="G4448">
        <v>107.15</v>
      </c>
      <c r="H4448">
        <v>4</v>
      </c>
      <c r="I4448">
        <v>2</v>
      </c>
      <c r="J4448" t="s">
        <v>19</v>
      </c>
      <c r="K4448" t="s">
        <v>20</v>
      </c>
      <c r="L4448" t="s">
        <v>70</v>
      </c>
      <c r="M4448" t="s">
        <v>36</v>
      </c>
      <c r="N4448" t="s">
        <v>23</v>
      </c>
    </row>
    <row r="4449" spans="1:14" x14ac:dyDescent="0.3">
      <c r="A4449">
        <v>4448</v>
      </c>
      <c r="B4449" t="s">
        <v>37</v>
      </c>
      <c r="C4449" t="s">
        <v>154</v>
      </c>
      <c r="D4449" t="s">
        <v>286</v>
      </c>
      <c r="E4449" t="s">
        <v>105</v>
      </c>
      <c r="F4449" t="s">
        <v>27</v>
      </c>
      <c r="G4449">
        <v>177.78</v>
      </c>
      <c r="H4449">
        <v>4</v>
      </c>
      <c r="I4449">
        <v>0</v>
      </c>
      <c r="J4449" t="s">
        <v>28</v>
      </c>
      <c r="K4449" t="s">
        <v>29</v>
      </c>
      <c r="L4449" t="s">
        <v>21</v>
      </c>
      <c r="M4449" t="s">
        <v>22</v>
      </c>
      <c r="N4449" t="s">
        <v>41</v>
      </c>
    </row>
    <row r="4450" spans="1:14" x14ac:dyDescent="0.3">
      <c r="A4450">
        <v>4449</v>
      </c>
      <c r="B4450" t="s">
        <v>31</v>
      </c>
      <c r="C4450" t="s">
        <v>348</v>
      </c>
      <c r="D4450" t="s">
        <v>227</v>
      </c>
      <c r="E4450" t="s">
        <v>427</v>
      </c>
      <c r="F4450" t="s">
        <v>54</v>
      </c>
      <c r="G4450">
        <v>414.41</v>
      </c>
      <c r="H4450">
        <v>2</v>
      </c>
      <c r="I4450">
        <v>0</v>
      </c>
      <c r="J4450" t="s">
        <v>19</v>
      </c>
      <c r="K4450" t="s">
        <v>66</v>
      </c>
      <c r="L4450" t="s">
        <v>56</v>
      </c>
      <c r="M4450" t="s">
        <v>22</v>
      </c>
      <c r="N4450" t="s">
        <v>95</v>
      </c>
    </row>
    <row r="4451" spans="1:14" x14ac:dyDescent="0.3">
      <c r="A4451">
        <v>4450</v>
      </c>
      <c r="B4451" t="s">
        <v>31</v>
      </c>
      <c r="C4451" t="s">
        <v>282</v>
      </c>
      <c r="D4451" t="s">
        <v>442</v>
      </c>
      <c r="E4451" t="s">
        <v>269</v>
      </c>
      <c r="F4451" t="s">
        <v>49</v>
      </c>
      <c r="G4451">
        <v>81.400000000000006</v>
      </c>
      <c r="H4451">
        <v>3</v>
      </c>
      <c r="I4451">
        <v>0</v>
      </c>
      <c r="J4451" t="s">
        <v>55</v>
      </c>
      <c r="K4451" t="s">
        <v>66</v>
      </c>
      <c r="L4451" t="s">
        <v>21</v>
      </c>
      <c r="M4451" t="s">
        <v>36</v>
      </c>
      <c r="N4451" t="s">
        <v>23</v>
      </c>
    </row>
    <row r="4452" spans="1:14" x14ac:dyDescent="0.3">
      <c r="A4452">
        <v>4451</v>
      </c>
      <c r="B4452" t="s">
        <v>31</v>
      </c>
      <c r="C4452" t="s">
        <v>152</v>
      </c>
      <c r="D4452" t="s">
        <v>121</v>
      </c>
      <c r="E4452" t="s">
        <v>226</v>
      </c>
      <c r="F4452" t="s">
        <v>27</v>
      </c>
      <c r="G4452">
        <v>115.61</v>
      </c>
      <c r="H4452">
        <v>2</v>
      </c>
      <c r="I4452">
        <v>3</v>
      </c>
      <c r="J4452" t="s">
        <v>19</v>
      </c>
      <c r="K4452" t="s">
        <v>99</v>
      </c>
      <c r="L4452" t="s">
        <v>56</v>
      </c>
      <c r="M4452" t="s">
        <v>36</v>
      </c>
      <c r="N4452" t="s">
        <v>23</v>
      </c>
    </row>
    <row r="4453" spans="1:14" x14ac:dyDescent="0.3">
      <c r="A4453">
        <v>4452</v>
      </c>
      <c r="B4453" t="s">
        <v>14</v>
      </c>
      <c r="C4453" t="s">
        <v>197</v>
      </c>
      <c r="D4453" t="s">
        <v>328</v>
      </c>
      <c r="E4453" t="s">
        <v>147</v>
      </c>
      <c r="F4453" t="s">
        <v>27</v>
      </c>
      <c r="G4453">
        <v>104.25</v>
      </c>
      <c r="H4453">
        <v>2</v>
      </c>
      <c r="I4453">
        <v>3</v>
      </c>
      <c r="J4453" t="s">
        <v>94</v>
      </c>
      <c r="K4453" t="s">
        <v>20</v>
      </c>
      <c r="L4453" t="s">
        <v>21</v>
      </c>
      <c r="M4453" t="s">
        <v>36</v>
      </c>
      <c r="N4453" t="s">
        <v>41</v>
      </c>
    </row>
    <row r="4454" spans="1:14" x14ac:dyDescent="0.3">
      <c r="A4454">
        <v>4453</v>
      </c>
      <c r="B4454" t="s">
        <v>50</v>
      </c>
      <c r="C4454" t="s">
        <v>361</v>
      </c>
      <c r="D4454" t="s">
        <v>356</v>
      </c>
      <c r="E4454" t="s">
        <v>392</v>
      </c>
      <c r="F4454" t="s">
        <v>49</v>
      </c>
      <c r="G4454">
        <v>108.75</v>
      </c>
      <c r="H4454">
        <v>3</v>
      </c>
      <c r="I4454">
        <v>0</v>
      </c>
      <c r="J4454" t="s">
        <v>35</v>
      </c>
      <c r="K4454" t="s">
        <v>99</v>
      </c>
      <c r="L4454" t="s">
        <v>21</v>
      </c>
      <c r="M4454" t="s">
        <v>36</v>
      </c>
      <c r="N4454" t="s">
        <v>95</v>
      </c>
    </row>
    <row r="4455" spans="1:14" x14ac:dyDescent="0.3">
      <c r="A4455">
        <v>4454</v>
      </c>
      <c r="B4455" t="s">
        <v>50</v>
      </c>
      <c r="C4455" t="s">
        <v>136</v>
      </c>
      <c r="D4455" t="s">
        <v>222</v>
      </c>
      <c r="E4455" t="s">
        <v>447</v>
      </c>
      <c r="F4455" t="s">
        <v>18</v>
      </c>
      <c r="G4455">
        <v>359.79</v>
      </c>
      <c r="H4455">
        <v>2</v>
      </c>
      <c r="I4455">
        <v>0</v>
      </c>
      <c r="J4455" t="s">
        <v>35</v>
      </c>
      <c r="K4455" t="s">
        <v>99</v>
      </c>
      <c r="L4455" t="s">
        <v>21</v>
      </c>
      <c r="M4455" t="s">
        <v>36</v>
      </c>
      <c r="N4455" t="s">
        <v>41</v>
      </c>
    </row>
    <row r="4456" spans="1:14" x14ac:dyDescent="0.3">
      <c r="A4456">
        <v>4455</v>
      </c>
      <c r="B4456" t="s">
        <v>37</v>
      </c>
      <c r="C4456" t="s">
        <v>378</v>
      </c>
      <c r="D4456" t="s">
        <v>225</v>
      </c>
      <c r="E4456" t="s">
        <v>397</v>
      </c>
      <c r="F4456" t="s">
        <v>18</v>
      </c>
      <c r="G4456">
        <v>179.76</v>
      </c>
      <c r="H4456">
        <v>1</v>
      </c>
      <c r="I4456">
        <v>0</v>
      </c>
      <c r="J4456" t="s">
        <v>28</v>
      </c>
      <c r="K4456" t="s">
        <v>99</v>
      </c>
      <c r="L4456" t="s">
        <v>21</v>
      </c>
      <c r="M4456" t="s">
        <v>36</v>
      </c>
      <c r="N4456" t="s">
        <v>41</v>
      </c>
    </row>
    <row r="4457" spans="1:14" x14ac:dyDescent="0.3">
      <c r="A4457">
        <v>4456</v>
      </c>
      <c r="B4457" t="s">
        <v>31</v>
      </c>
      <c r="C4457" t="s">
        <v>247</v>
      </c>
      <c r="D4457" t="s">
        <v>252</v>
      </c>
      <c r="E4457" t="s">
        <v>444</v>
      </c>
      <c r="F4457" t="s">
        <v>27</v>
      </c>
      <c r="G4457">
        <v>131.66</v>
      </c>
      <c r="H4457">
        <v>2</v>
      </c>
      <c r="I4457">
        <v>0</v>
      </c>
      <c r="J4457" t="s">
        <v>35</v>
      </c>
      <c r="K4457" t="s">
        <v>66</v>
      </c>
      <c r="L4457" t="s">
        <v>56</v>
      </c>
      <c r="M4457" t="s">
        <v>22</v>
      </c>
      <c r="N4457" t="s">
        <v>23</v>
      </c>
    </row>
    <row r="4458" spans="1:14" x14ac:dyDescent="0.3">
      <c r="A4458">
        <v>4457</v>
      </c>
      <c r="B4458" t="s">
        <v>14</v>
      </c>
      <c r="C4458" t="s">
        <v>178</v>
      </c>
      <c r="D4458" t="s">
        <v>68</v>
      </c>
      <c r="E4458" t="s">
        <v>434</v>
      </c>
      <c r="F4458" t="s">
        <v>27</v>
      </c>
      <c r="G4458">
        <v>135.94</v>
      </c>
      <c r="H4458">
        <v>2</v>
      </c>
      <c r="I4458">
        <v>0</v>
      </c>
      <c r="J4458" t="s">
        <v>35</v>
      </c>
      <c r="K4458" t="s">
        <v>44</v>
      </c>
      <c r="L4458" t="s">
        <v>21</v>
      </c>
      <c r="M4458" t="s">
        <v>36</v>
      </c>
      <c r="N4458" t="s">
        <v>45</v>
      </c>
    </row>
    <row r="4459" spans="1:14" x14ac:dyDescent="0.3">
      <c r="A4459">
        <v>4458</v>
      </c>
      <c r="B4459" t="s">
        <v>14</v>
      </c>
      <c r="C4459" t="s">
        <v>150</v>
      </c>
      <c r="D4459" t="s">
        <v>91</v>
      </c>
      <c r="E4459" t="s">
        <v>257</v>
      </c>
      <c r="F4459" t="s">
        <v>27</v>
      </c>
      <c r="G4459">
        <v>158.21</v>
      </c>
      <c r="H4459">
        <v>4</v>
      </c>
      <c r="I4459">
        <v>1</v>
      </c>
      <c r="J4459" t="s">
        <v>35</v>
      </c>
      <c r="K4459" t="s">
        <v>99</v>
      </c>
      <c r="L4459" t="s">
        <v>56</v>
      </c>
      <c r="M4459" t="s">
        <v>36</v>
      </c>
      <c r="N4459" t="s">
        <v>41</v>
      </c>
    </row>
    <row r="4460" spans="1:14" x14ac:dyDescent="0.3">
      <c r="A4460">
        <v>4459</v>
      </c>
      <c r="B4460" t="s">
        <v>14</v>
      </c>
      <c r="C4460" t="s">
        <v>261</v>
      </c>
      <c r="D4460" t="s">
        <v>352</v>
      </c>
      <c r="E4460" t="s">
        <v>405</v>
      </c>
      <c r="F4460" t="s">
        <v>49</v>
      </c>
      <c r="G4460">
        <v>115.68</v>
      </c>
      <c r="H4460">
        <v>1</v>
      </c>
      <c r="I4460">
        <v>0</v>
      </c>
      <c r="J4460" t="s">
        <v>19</v>
      </c>
      <c r="K4460" t="s">
        <v>20</v>
      </c>
      <c r="L4460" t="s">
        <v>21</v>
      </c>
      <c r="M4460" t="s">
        <v>36</v>
      </c>
      <c r="N4460" t="s">
        <v>41</v>
      </c>
    </row>
    <row r="4461" spans="1:14" x14ac:dyDescent="0.3">
      <c r="A4461">
        <v>4460</v>
      </c>
      <c r="B4461" t="s">
        <v>50</v>
      </c>
      <c r="C4461" t="s">
        <v>133</v>
      </c>
      <c r="D4461" t="s">
        <v>328</v>
      </c>
      <c r="E4461" t="s">
        <v>198</v>
      </c>
      <c r="F4461" t="s">
        <v>54</v>
      </c>
      <c r="G4461">
        <v>575.51</v>
      </c>
      <c r="H4461">
        <v>1</v>
      </c>
      <c r="I4461">
        <v>0</v>
      </c>
      <c r="J4461" t="s">
        <v>28</v>
      </c>
      <c r="K4461" t="s">
        <v>29</v>
      </c>
      <c r="L4461" t="s">
        <v>21</v>
      </c>
      <c r="M4461" t="s">
        <v>36</v>
      </c>
      <c r="N4461" t="s">
        <v>23</v>
      </c>
    </row>
    <row r="4462" spans="1:14" x14ac:dyDescent="0.3">
      <c r="A4462">
        <v>4461</v>
      </c>
      <c r="B4462" t="s">
        <v>37</v>
      </c>
      <c r="C4462" t="s">
        <v>145</v>
      </c>
      <c r="D4462" t="s">
        <v>186</v>
      </c>
      <c r="E4462" t="s">
        <v>17</v>
      </c>
      <c r="F4462" t="s">
        <v>27</v>
      </c>
      <c r="G4462">
        <v>128.25</v>
      </c>
      <c r="H4462">
        <v>1</v>
      </c>
      <c r="I4462">
        <v>0</v>
      </c>
      <c r="J4462" t="s">
        <v>28</v>
      </c>
      <c r="K4462" t="s">
        <v>99</v>
      </c>
      <c r="L4462" t="s">
        <v>56</v>
      </c>
      <c r="M4462" t="s">
        <v>36</v>
      </c>
      <c r="N4462" t="s">
        <v>41</v>
      </c>
    </row>
    <row r="4463" spans="1:14" x14ac:dyDescent="0.3">
      <c r="A4463">
        <v>4462</v>
      </c>
      <c r="B4463" t="s">
        <v>50</v>
      </c>
      <c r="C4463" t="s">
        <v>72</v>
      </c>
      <c r="D4463" t="s">
        <v>291</v>
      </c>
      <c r="E4463" t="s">
        <v>198</v>
      </c>
      <c r="F4463" t="s">
        <v>27</v>
      </c>
      <c r="G4463">
        <v>212.07</v>
      </c>
      <c r="H4463">
        <v>1</v>
      </c>
      <c r="I4463">
        <v>1</v>
      </c>
      <c r="J4463" t="s">
        <v>28</v>
      </c>
      <c r="K4463" t="s">
        <v>66</v>
      </c>
      <c r="L4463" t="s">
        <v>56</v>
      </c>
      <c r="M4463" t="s">
        <v>36</v>
      </c>
      <c r="N4463" t="s">
        <v>95</v>
      </c>
    </row>
    <row r="4464" spans="1:14" x14ac:dyDescent="0.3">
      <c r="A4464">
        <v>4463</v>
      </c>
      <c r="B4464" t="s">
        <v>31</v>
      </c>
      <c r="C4464" t="s">
        <v>360</v>
      </c>
      <c r="D4464" t="s">
        <v>247</v>
      </c>
      <c r="E4464" t="s">
        <v>431</v>
      </c>
      <c r="F4464" t="s">
        <v>27</v>
      </c>
      <c r="G4464">
        <v>161.44</v>
      </c>
      <c r="H4464">
        <v>4</v>
      </c>
      <c r="I4464">
        <v>0</v>
      </c>
      <c r="J4464" t="s">
        <v>28</v>
      </c>
      <c r="K4464" t="s">
        <v>44</v>
      </c>
      <c r="L4464" t="s">
        <v>21</v>
      </c>
      <c r="M4464" t="s">
        <v>36</v>
      </c>
      <c r="N4464" t="s">
        <v>41</v>
      </c>
    </row>
    <row r="4465" spans="1:14" x14ac:dyDescent="0.3">
      <c r="A4465">
        <v>4464</v>
      </c>
      <c r="B4465" t="s">
        <v>31</v>
      </c>
      <c r="C4465" t="s">
        <v>232</v>
      </c>
      <c r="D4465" t="s">
        <v>156</v>
      </c>
      <c r="E4465" t="s">
        <v>189</v>
      </c>
      <c r="F4465" t="s">
        <v>49</v>
      </c>
      <c r="G4465">
        <v>104.74</v>
      </c>
      <c r="H4465">
        <v>4</v>
      </c>
      <c r="I4465">
        <v>1</v>
      </c>
      <c r="J4465" t="s">
        <v>55</v>
      </c>
      <c r="K4465" t="s">
        <v>29</v>
      </c>
      <c r="L4465" t="s">
        <v>60</v>
      </c>
      <c r="M4465" t="s">
        <v>36</v>
      </c>
      <c r="N4465" t="s">
        <v>41</v>
      </c>
    </row>
    <row r="4466" spans="1:14" x14ac:dyDescent="0.3">
      <c r="A4466">
        <v>4465</v>
      </c>
      <c r="B4466" t="s">
        <v>50</v>
      </c>
      <c r="C4466" t="s">
        <v>342</v>
      </c>
      <c r="D4466" t="s">
        <v>33</v>
      </c>
      <c r="E4466" t="s">
        <v>104</v>
      </c>
      <c r="F4466" t="s">
        <v>54</v>
      </c>
      <c r="G4466">
        <v>615.58000000000004</v>
      </c>
      <c r="H4466">
        <v>2</v>
      </c>
      <c r="I4466">
        <v>0</v>
      </c>
      <c r="J4466" t="s">
        <v>35</v>
      </c>
      <c r="K4466" t="s">
        <v>44</v>
      </c>
      <c r="L4466" t="s">
        <v>56</v>
      </c>
      <c r="M4466" t="s">
        <v>36</v>
      </c>
      <c r="N4466" t="s">
        <v>41</v>
      </c>
    </row>
    <row r="4467" spans="1:14" x14ac:dyDescent="0.3">
      <c r="A4467">
        <v>4466</v>
      </c>
      <c r="B4467" t="s">
        <v>50</v>
      </c>
      <c r="C4467" t="s">
        <v>317</v>
      </c>
      <c r="D4467" t="s">
        <v>180</v>
      </c>
      <c r="E4467" t="s">
        <v>174</v>
      </c>
      <c r="F4467" t="s">
        <v>27</v>
      </c>
      <c r="G4467">
        <v>199.88</v>
      </c>
      <c r="H4467">
        <v>2</v>
      </c>
      <c r="I4467">
        <v>0</v>
      </c>
      <c r="J4467" t="s">
        <v>94</v>
      </c>
      <c r="K4467" t="s">
        <v>44</v>
      </c>
      <c r="L4467" t="s">
        <v>56</v>
      </c>
      <c r="M4467" t="s">
        <v>36</v>
      </c>
      <c r="N4467" t="s">
        <v>45</v>
      </c>
    </row>
    <row r="4468" spans="1:14" x14ac:dyDescent="0.3">
      <c r="A4468">
        <v>4467</v>
      </c>
      <c r="B4468" t="s">
        <v>14</v>
      </c>
      <c r="C4468" t="s">
        <v>158</v>
      </c>
      <c r="D4468" t="s">
        <v>281</v>
      </c>
      <c r="E4468" t="s">
        <v>273</v>
      </c>
      <c r="F4468" t="s">
        <v>54</v>
      </c>
      <c r="G4468">
        <v>410.9</v>
      </c>
      <c r="H4468">
        <v>2</v>
      </c>
      <c r="I4468">
        <v>2</v>
      </c>
      <c r="J4468" t="s">
        <v>28</v>
      </c>
      <c r="K4468" t="s">
        <v>99</v>
      </c>
      <c r="L4468" t="s">
        <v>21</v>
      </c>
      <c r="M4468" t="s">
        <v>22</v>
      </c>
      <c r="N4468" t="s">
        <v>41</v>
      </c>
    </row>
    <row r="4469" spans="1:14" x14ac:dyDescent="0.3">
      <c r="A4469">
        <v>4468</v>
      </c>
      <c r="B4469" t="s">
        <v>14</v>
      </c>
      <c r="C4469" t="s">
        <v>195</v>
      </c>
      <c r="D4469" t="s">
        <v>291</v>
      </c>
      <c r="E4469" t="s">
        <v>244</v>
      </c>
      <c r="F4469" t="s">
        <v>18</v>
      </c>
      <c r="G4469">
        <v>241.89</v>
      </c>
      <c r="H4469">
        <v>1</v>
      </c>
      <c r="I4469">
        <v>0</v>
      </c>
      <c r="J4469" t="s">
        <v>28</v>
      </c>
      <c r="K4469" t="s">
        <v>66</v>
      </c>
      <c r="L4469" t="s">
        <v>56</v>
      </c>
      <c r="M4469" t="s">
        <v>36</v>
      </c>
      <c r="N4469" t="s">
        <v>95</v>
      </c>
    </row>
    <row r="4470" spans="1:14" x14ac:dyDescent="0.3">
      <c r="A4470">
        <v>4469</v>
      </c>
      <c r="B4470" t="s">
        <v>31</v>
      </c>
      <c r="C4470" t="s">
        <v>349</v>
      </c>
      <c r="D4470" t="s">
        <v>290</v>
      </c>
      <c r="E4470" t="s">
        <v>375</v>
      </c>
      <c r="F4470" t="s">
        <v>49</v>
      </c>
      <c r="G4470">
        <v>73.22</v>
      </c>
      <c r="H4470">
        <v>2</v>
      </c>
      <c r="I4470">
        <v>1</v>
      </c>
      <c r="J4470" t="s">
        <v>35</v>
      </c>
      <c r="K4470" t="s">
        <v>66</v>
      </c>
      <c r="L4470" t="s">
        <v>21</v>
      </c>
      <c r="M4470" t="s">
        <v>36</v>
      </c>
      <c r="N4470" t="s">
        <v>45</v>
      </c>
    </row>
    <row r="4471" spans="1:14" x14ac:dyDescent="0.3">
      <c r="A4471">
        <v>4470</v>
      </c>
      <c r="B4471" t="s">
        <v>31</v>
      </c>
      <c r="C4471" t="s">
        <v>46</v>
      </c>
      <c r="D4471" t="s">
        <v>97</v>
      </c>
      <c r="E4471" t="s">
        <v>448</v>
      </c>
      <c r="F4471" t="s">
        <v>27</v>
      </c>
      <c r="G4471">
        <v>104.66</v>
      </c>
      <c r="H4471">
        <v>1</v>
      </c>
      <c r="I4471">
        <v>0</v>
      </c>
      <c r="J4471" t="s">
        <v>55</v>
      </c>
      <c r="K4471" t="s">
        <v>99</v>
      </c>
      <c r="L4471" t="s">
        <v>21</v>
      </c>
      <c r="M4471" t="s">
        <v>36</v>
      </c>
      <c r="N4471" t="s">
        <v>41</v>
      </c>
    </row>
    <row r="4472" spans="1:14" x14ac:dyDescent="0.3">
      <c r="A4472">
        <v>4471</v>
      </c>
      <c r="B4472" t="s">
        <v>31</v>
      </c>
      <c r="C4472" t="s">
        <v>240</v>
      </c>
      <c r="D4472" t="s">
        <v>141</v>
      </c>
      <c r="E4472" t="s">
        <v>118</v>
      </c>
      <c r="F4472" t="s">
        <v>49</v>
      </c>
      <c r="G4472">
        <v>85.71</v>
      </c>
      <c r="H4472">
        <v>2</v>
      </c>
      <c r="I4472">
        <v>1</v>
      </c>
      <c r="J4472" t="s">
        <v>28</v>
      </c>
      <c r="K4472" t="s">
        <v>29</v>
      </c>
      <c r="L4472" t="s">
        <v>56</v>
      </c>
      <c r="M4472" t="s">
        <v>22</v>
      </c>
      <c r="N4472" t="s">
        <v>41</v>
      </c>
    </row>
    <row r="4473" spans="1:14" x14ac:dyDescent="0.3">
      <c r="A4473">
        <v>4472</v>
      </c>
      <c r="B4473" t="s">
        <v>50</v>
      </c>
      <c r="C4473" t="s">
        <v>187</v>
      </c>
      <c r="D4473" t="s">
        <v>385</v>
      </c>
      <c r="E4473" t="s">
        <v>420</v>
      </c>
      <c r="F4473" t="s">
        <v>27</v>
      </c>
      <c r="G4473">
        <v>179.05</v>
      </c>
      <c r="H4473">
        <v>2</v>
      </c>
      <c r="I4473">
        <v>0</v>
      </c>
      <c r="J4473" t="s">
        <v>35</v>
      </c>
      <c r="K4473" t="s">
        <v>99</v>
      </c>
      <c r="L4473" t="s">
        <v>60</v>
      </c>
      <c r="M4473" t="s">
        <v>36</v>
      </c>
      <c r="N4473" t="s">
        <v>95</v>
      </c>
    </row>
    <row r="4474" spans="1:14" x14ac:dyDescent="0.3">
      <c r="A4474">
        <v>4473</v>
      </c>
      <c r="B4474" t="s">
        <v>31</v>
      </c>
      <c r="C4474" t="s">
        <v>250</v>
      </c>
      <c r="D4474" t="s">
        <v>369</v>
      </c>
      <c r="E4474" t="s">
        <v>97</v>
      </c>
      <c r="F4474" t="s">
        <v>18</v>
      </c>
      <c r="G4474">
        <v>214.51</v>
      </c>
      <c r="H4474">
        <v>2</v>
      </c>
      <c r="I4474">
        <v>0</v>
      </c>
      <c r="J4474" t="s">
        <v>19</v>
      </c>
      <c r="K4474" t="s">
        <v>99</v>
      </c>
      <c r="L4474" t="s">
        <v>56</v>
      </c>
      <c r="M4474" t="s">
        <v>22</v>
      </c>
      <c r="N4474" t="s">
        <v>41</v>
      </c>
    </row>
    <row r="4475" spans="1:14" x14ac:dyDescent="0.3">
      <c r="A4475">
        <v>4474</v>
      </c>
      <c r="B4475" t="s">
        <v>37</v>
      </c>
      <c r="C4475" t="s">
        <v>348</v>
      </c>
      <c r="D4475" t="s">
        <v>110</v>
      </c>
      <c r="E4475" t="s">
        <v>465</v>
      </c>
      <c r="F4475" t="s">
        <v>49</v>
      </c>
      <c r="G4475">
        <v>137.04</v>
      </c>
      <c r="H4475">
        <v>3</v>
      </c>
      <c r="I4475">
        <v>0</v>
      </c>
      <c r="J4475" t="s">
        <v>35</v>
      </c>
      <c r="K4475" t="s">
        <v>20</v>
      </c>
      <c r="L4475" t="s">
        <v>21</v>
      </c>
      <c r="M4475" t="s">
        <v>36</v>
      </c>
      <c r="N4475" t="s">
        <v>41</v>
      </c>
    </row>
    <row r="4476" spans="1:14" x14ac:dyDescent="0.3">
      <c r="A4476">
        <v>4475</v>
      </c>
      <c r="B4476" t="s">
        <v>14</v>
      </c>
      <c r="C4476" t="s">
        <v>324</v>
      </c>
      <c r="D4476" t="s">
        <v>329</v>
      </c>
      <c r="E4476" t="s">
        <v>125</v>
      </c>
      <c r="F4476" t="s">
        <v>27</v>
      </c>
      <c r="G4476">
        <v>176.59</v>
      </c>
      <c r="H4476">
        <v>1</v>
      </c>
      <c r="I4476">
        <v>0</v>
      </c>
      <c r="J4476" t="s">
        <v>55</v>
      </c>
      <c r="K4476" t="s">
        <v>99</v>
      </c>
      <c r="L4476" t="s">
        <v>21</v>
      </c>
      <c r="M4476" t="s">
        <v>36</v>
      </c>
      <c r="N4476" t="s">
        <v>45</v>
      </c>
    </row>
    <row r="4477" spans="1:14" x14ac:dyDescent="0.3">
      <c r="A4477">
        <v>4476</v>
      </c>
      <c r="B4477" t="s">
        <v>14</v>
      </c>
      <c r="C4477" t="s">
        <v>252</v>
      </c>
      <c r="D4477" t="s">
        <v>254</v>
      </c>
      <c r="E4477" t="s">
        <v>251</v>
      </c>
      <c r="F4477" t="s">
        <v>18</v>
      </c>
      <c r="G4477">
        <v>188.97</v>
      </c>
      <c r="H4477">
        <v>2</v>
      </c>
      <c r="I4477">
        <v>1</v>
      </c>
      <c r="J4477" t="s">
        <v>28</v>
      </c>
      <c r="K4477" t="s">
        <v>20</v>
      </c>
      <c r="L4477" t="s">
        <v>60</v>
      </c>
      <c r="M4477" t="s">
        <v>36</v>
      </c>
      <c r="N4477" t="s">
        <v>41</v>
      </c>
    </row>
    <row r="4478" spans="1:14" x14ac:dyDescent="0.3">
      <c r="A4478">
        <v>4477</v>
      </c>
      <c r="B4478" t="s">
        <v>37</v>
      </c>
      <c r="C4478" t="s">
        <v>279</v>
      </c>
      <c r="D4478" t="s">
        <v>143</v>
      </c>
      <c r="E4478" t="s">
        <v>164</v>
      </c>
      <c r="F4478" t="s">
        <v>27</v>
      </c>
      <c r="G4478">
        <v>157.18</v>
      </c>
      <c r="H4478">
        <v>1</v>
      </c>
      <c r="I4478">
        <v>1</v>
      </c>
      <c r="J4478" t="s">
        <v>19</v>
      </c>
      <c r="K4478" t="s">
        <v>20</v>
      </c>
      <c r="L4478" t="s">
        <v>21</v>
      </c>
      <c r="M4478" t="s">
        <v>22</v>
      </c>
      <c r="N4478" t="s">
        <v>95</v>
      </c>
    </row>
    <row r="4479" spans="1:14" x14ac:dyDescent="0.3">
      <c r="A4479">
        <v>4478</v>
      </c>
      <c r="B4479" t="s">
        <v>14</v>
      </c>
      <c r="C4479" t="s">
        <v>373</v>
      </c>
      <c r="D4479" t="s">
        <v>127</v>
      </c>
      <c r="E4479" t="s">
        <v>412</v>
      </c>
      <c r="F4479" t="s">
        <v>18</v>
      </c>
      <c r="G4479">
        <v>225.02</v>
      </c>
      <c r="H4479">
        <v>1</v>
      </c>
      <c r="I4479">
        <v>0</v>
      </c>
      <c r="J4479" t="s">
        <v>28</v>
      </c>
      <c r="K4479" t="s">
        <v>99</v>
      </c>
      <c r="L4479" t="s">
        <v>56</v>
      </c>
      <c r="M4479" t="s">
        <v>22</v>
      </c>
      <c r="N4479" t="s">
        <v>30</v>
      </c>
    </row>
    <row r="4480" spans="1:14" x14ac:dyDescent="0.3">
      <c r="A4480">
        <v>4479</v>
      </c>
      <c r="B4480" t="s">
        <v>14</v>
      </c>
      <c r="C4480" t="s">
        <v>389</v>
      </c>
      <c r="D4480" t="s">
        <v>183</v>
      </c>
      <c r="E4480" t="s">
        <v>272</v>
      </c>
      <c r="F4480" t="s">
        <v>54</v>
      </c>
      <c r="G4480">
        <v>374.26</v>
      </c>
      <c r="H4480">
        <v>4</v>
      </c>
      <c r="I4480">
        <v>2</v>
      </c>
      <c r="J4480" t="s">
        <v>35</v>
      </c>
      <c r="K4480" t="s">
        <v>66</v>
      </c>
      <c r="L4480" t="s">
        <v>70</v>
      </c>
      <c r="M4480" t="s">
        <v>36</v>
      </c>
      <c r="N4480" t="s">
        <v>41</v>
      </c>
    </row>
    <row r="4481" spans="1:14" x14ac:dyDescent="0.3">
      <c r="A4481">
        <v>4480</v>
      </c>
      <c r="B4481" t="s">
        <v>37</v>
      </c>
      <c r="C4481" t="s">
        <v>205</v>
      </c>
      <c r="D4481" t="s">
        <v>211</v>
      </c>
      <c r="E4481" t="s">
        <v>420</v>
      </c>
      <c r="F4481" t="s">
        <v>27</v>
      </c>
      <c r="G4481">
        <v>124.64</v>
      </c>
      <c r="H4481">
        <v>2</v>
      </c>
      <c r="I4481">
        <v>0</v>
      </c>
      <c r="J4481" t="s">
        <v>35</v>
      </c>
      <c r="K4481" t="s">
        <v>44</v>
      </c>
      <c r="L4481" t="s">
        <v>21</v>
      </c>
      <c r="M4481" t="s">
        <v>36</v>
      </c>
      <c r="N4481" t="s">
        <v>30</v>
      </c>
    </row>
    <row r="4482" spans="1:14" x14ac:dyDescent="0.3">
      <c r="A4482">
        <v>4481</v>
      </c>
      <c r="B4482" t="s">
        <v>14</v>
      </c>
      <c r="C4482" t="s">
        <v>96</v>
      </c>
      <c r="D4482" t="s">
        <v>68</v>
      </c>
      <c r="E4482" t="s">
        <v>434</v>
      </c>
      <c r="F4482" t="s">
        <v>18</v>
      </c>
      <c r="G4482">
        <v>261.27999999999997</v>
      </c>
      <c r="H4482">
        <v>2</v>
      </c>
      <c r="I4482">
        <v>0</v>
      </c>
      <c r="J4482" t="s">
        <v>28</v>
      </c>
      <c r="K4482" t="s">
        <v>99</v>
      </c>
      <c r="L4482" t="s">
        <v>60</v>
      </c>
      <c r="M4482" t="s">
        <v>36</v>
      </c>
      <c r="N4482" t="s">
        <v>23</v>
      </c>
    </row>
    <row r="4483" spans="1:14" x14ac:dyDescent="0.3">
      <c r="A4483">
        <v>4482</v>
      </c>
      <c r="B4483" t="s">
        <v>50</v>
      </c>
      <c r="C4483" t="s">
        <v>435</v>
      </c>
      <c r="D4483" t="s">
        <v>198</v>
      </c>
      <c r="E4483" t="s">
        <v>158</v>
      </c>
      <c r="F4483" t="s">
        <v>54</v>
      </c>
      <c r="G4483">
        <v>560.66</v>
      </c>
      <c r="H4483">
        <v>3</v>
      </c>
      <c r="I4483">
        <v>0</v>
      </c>
      <c r="J4483" t="s">
        <v>28</v>
      </c>
      <c r="K4483" t="s">
        <v>20</v>
      </c>
      <c r="L4483" t="s">
        <v>60</v>
      </c>
      <c r="M4483" t="s">
        <v>36</v>
      </c>
      <c r="N4483" t="s">
        <v>45</v>
      </c>
    </row>
    <row r="4484" spans="1:14" x14ac:dyDescent="0.3">
      <c r="A4484">
        <v>4483</v>
      </c>
      <c r="B4484" t="s">
        <v>14</v>
      </c>
      <c r="C4484" t="s">
        <v>272</v>
      </c>
      <c r="D4484" t="s">
        <v>191</v>
      </c>
      <c r="E4484" t="s">
        <v>323</v>
      </c>
      <c r="F4484" t="s">
        <v>18</v>
      </c>
      <c r="G4484">
        <v>255.8</v>
      </c>
      <c r="H4484">
        <v>2</v>
      </c>
      <c r="I4484">
        <v>3</v>
      </c>
      <c r="J4484" t="s">
        <v>28</v>
      </c>
      <c r="K4484" t="s">
        <v>66</v>
      </c>
      <c r="L4484" t="s">
        <v>21</v>
      </c>
      <c r="M4484" t="s">
        <v>36</v>
      </c>
      <c r="N4484" t="s">
        <v>95</v>
      </c>
    </row>
    <row r="4485" spans="1:14" x14ac:dyDescent="0.3">
      <c r="A4485">
        <v>4484</v>
      </c>
      <c r="B4485" t="s">
        <v>14</v>
      </c>
      <c r="C4485" t="s">
        <v>367</v>
      </c>
      <c r="D4485" t="s">
        <v>263</v>
      </c>
      <c r="E4485" t="s">
        <v>72</v>
      </c>
      <c r="F4485" t="s">
        <v>18</v>
      </c>
      <c r="G4485">
        <v>202.84</v>
      </c>
      <c r="H4485">
        <v>2</v>
      </c>
      <c r="I4485">
        <v>0</v>
      </c>
      <c r="J4485" t="s">
        <v>28</v>
      </c>
      <c r="K4485" t="s">
        <v>20</v>
      </c>
      <c r="L4485" t="s">
        <v>60</v>
      </c>
      <c r="M4485" t="s">
        <v>36</v>
      </c>
      <c r="N4485" t="s">
        <v>41</v>
      </c>
    </row>
    <row r="4486" spans="1:14" x14ac:dyDescent="0.3">
      <c r="A4486">
        <v>4485</v>
      </c>
      <c r="B4486" t="s">
        <v>14</v>
      </c>
      <c r="C4486" t="s">
        <v>237</v>
      </c>
      <c r="D4486" t="s">
        <v>58</v>
      </c>
      <c r="E4486" t="s">
        <v>461</v>
      </c>
      <c r="F4486" t="s">
        <v>27</v>
      </c>
      <c r="G4486">
        <v>160.15</v>
      </c>
      <c r="H4486">
        <v>4</v>
      </c>
      <c r="I4486">
        <v>1</v>
      </c>
      <c r="J4486" t="s">
        <v>28</v>
      </c>
      <c r="K4486" t="s">
        <v>99</v>
      </c>
      <c r="L4486" t="s">
        <v>21</v>
      </c>
      <c r="M4486" t="s">
        <v>36</v>
      </c>
      <c r="N4486" t="s">
        <v>41</v>
      </c>
    </row>
    <row r="4487" spans="1:14" x14ac:dyDescent="0.3">
      <c r="A4487">
        <v>4486</v>
      </c>
      <c r="B4487" t="s">
        <v>37</v>
      </c>
      <c r="C4487" t="s">
        <v>311</v>
      </c>
      <c r="D4487" t="s">
        <v>388</v>
      </c>
      <c r="E4487" t="s">
        <v>51</v>
      </c>
      <c r="F4487" t="s">
        <v>54</v>
      </c>
      <c r="G4487">
        <v>400.08</v>
      </c>
      <c r="H4487">
        <v>4</v>
      </c>
      <c r="I4487">
        <v>0</v>
      </c>
      <c r="J4487" t="s">
        <v>35</v>
      </c>
      <c r="K4487" t="s">
        <v>29</v>
      </c>
      <c r="L4487" t="s">
        <v>56</v>
      </c>
      <c r="M4487" t="s">
        <v>36</v>
      </c>
      <c r="N4487" t="s">
        <v>23</v>
      </c>
    </row>
    <row r="4488" spans="1:14" x14ac:dyDescent="0.3">
      <c r="A4488">
        <v>4487</v>
      </c>
      <c r="B4488" t="s">
        <v>31</v>
      </c>
      <c r="C4488" t="s">
        <v>264</v>
      </c>
      <c r="D4488" t="s">
        <v>382</v>
      </c>
      <c r="E4488" t="s">
        <v>396</v>
      </c>
      <c r="F4488" t="s">
        <v>54</v>
      </c>
      <c r="G4488">
        <v>318.26</v>
      </c>
      <c r="H4488">
        <v>1</v>
      </c>
      <c r="I4488">
        <v>0</v>
      </c>
      <c r="J4488" t="s">
        <v>55</v>
      </c>
      <c r="K4488" t="s">
        <v>99</v>
      </c>
      <c r="L4488" t="s">
        <v>21</v>
      </c>
      <c r="M4488" t="s">
        <v>36</v>
      </c>
      <c r="N4488" t="s">
        <v>41</v>
      </c>
    </row>
    <row r="4489" spans="1:14" x14ac:dyDescent="0.3">
      <c r="A4489">
        <v>4488</v>
      </c>
      <c r="B4489" t="s">
        <v>50</v>
      </c>
      <c r="C4489" t="s">
        <v>48</v>
      </c>
      <c r="D4489" t="s">
        <v>68</v>
      </c>
      <c r="E4489" t="s">
        <v>227</v>
      </c>
      <c r="F4489" t="s">
        <v>54</v>
      </c>
      <c r="G4489">
        <v>477.36</v>
      </c>
      <c r="H4489">
        <v>4</v>
      </c>
      <c r="I4489">
        <v>2</v>
      </c>
      <c r="J4489" t="s">
        <v>35</v>
      </c>
      <c r="K4489" t="s">
        <v>44</v>
      </c>
      <c r="L4489" t="s">
        <v>21</v>
      </c>
      <c r="M4489" t="s">
        <v>36</v>
      </c>
      <c r="N4489" t="s">
        <v>41</v>
      </c>
    </row>
    <row r="4490" spans="1:14" x14ac:dyDescent="0.3">
      <c r="A4490">
        <v>4489</v>
      </c>
      <c r="B4490" t="s">
        <v>31</v>
      </c>
      <c r="C4490" t="s">
        <v>217</v>
      </c>
      <c r="D4490" t="s">
        <v>72</v>
      </c>
      <c r="E4490" t="s">
        <v>204</v>
      </c>
      <c r="F4490" t="s">
        <v>49</v>
      </c>
      <c r="G4490">
        <v>70.89</v>
      </c>
      <c r="H4490">
        <v>1</v>
      </c>
      <c r="I4490">
        <v>1</v>
      </c>
      <c r="J4490" t="s">
        <v>19</v>
      </c>
      <c r="K4490" t="s">
        <v>29</v>
      </c>
      <c r="L4490" t="s">
        <v>56</v>
      </c>
      <c r="M4490" t="s">
        <v>36</v>
      </c>
      <c r="N4490" t="s">
        <v>41</v>
      </c>
    </row>
    <row r="4491" spans="1:14" x14ac:dyDescent="0.3">
      <c r="A4491">
        <v>4490</v>
      </c>
      <c r="B4491" t="s">
        <v>14</v>
      </c>
      <c r="C4491" t="s">
        <v>73</v>
      </c>
      <c r="D4491" t="s">
        <v>121</v>
      </c>
      <c r="E4491" t="s">
        <v>184</v>
      </c>
      <c r="F4491" t="s">
        <v>49</v>
      </c>
      <c r="G4491">
        <v>115.81</v>
      </c>
      <c r="H4491">
        <v>1</v>
      </c>
      <c r="I4491">
        <v>0</v>
      </c>
      <c r="J4491" t="s">
        <v>35</v>
      </c>
      <c r="K4491" t="s">
        <v>29</v>
      </c>
      <c r="L4491" t="s">
        <v>21</v>
      </c>
      <c r="M4491" t="s">
        <v>36</v>
      </c>
      <c r="N4491" t="s">
        <v>23</v>
      </c>
    </row>
    <row r="4492" spans="1:14" x14ac:dyDescent="0.3">
      <c r="A4492">
        <v>4491</v>
      </c>
      <c r="B4492" t="s">
        <v>31</v>
      </c>
      <c r="C4492" t="s">
        <v>148</v>
      </c>
      <c r="D4492" t="s">
        <v>170</v>
      </c>
      <c r="E4492" t="s">
        <v>92</v>
      </c>
      <c r="F4492" t="s">
        <v>54</v>
      </c>
      <c r="G4492">
        <v>427.03</v>
      </c>
      <c r="H4492">
        <v>1</v>
      </c>
      <c r="I4492">
        <v>1</v>
      </c>
      <c r="J4492" t="s">
        <v>28</v>
      </c>
      <c r="K4492" t="s">
        <v>29</v>
      </c>
      <c r="L4492" t="s">
        <v>60</v>
      </c>
      <c r="M4492" t="s">
        <v>36</v>
      </c>
      <c r="N4492" t="s">
        <v>41</v>
      </c>
    </row>
    <row r="4493" spans="1:14" x14ac:dyDescent="0.3">
      <c r="A4493">
        <v>4492</v>
      </c>
      <c r="B4493" t="s">
        <v>14</v>
      </c>
      <c r="C4493" t="s">
        <v>219</v>
      </c>
      <c r="D4493" t="s">
        <v>188</v>
      </c>
      <c r="E4493" t="s">
        <v>307</v>
      </c>
      <c r="F4493" t="s">
        <v>49</v>
      </c>
      <c r="G4493">
        <v>126.81</v>
      </c>
      <c r="H4493">
        <v>2</v>
      </c>
      <c r="I4493">
        <v>0</v>
      </c>
      <c r="J4493" t="s">
        <v>28</v>
      </c>
      <c r="K4493" t="s">
        <v>99</v>
      </c>
      <c r="L4493" t="s">
        <v>21</v>
      </c>
      <c r="M4493" t="s">
        <v>36</v>
      </c>
      <c r="N4493" t="s">
        <v>41</v>
      </c>
    </row>
    <row r="4494" spans="1:14" x14ac:dyDescent="0.3">
      <c r="A4494">
        <v>4493</v>
      </c>
      <c r="B4494" t="s">
        <v>37</v>
      </c>
      <c r="C4494" t="s">
        <v>315</v>
      </c>
      <c r="D4494" t="s">
        <v>142</v>
      </c>
      <c r="E4494" t="s">
        <v>321</v>
      </c>
      <c r="F4494" t="s">
        <v>54</v>
      </c>
      <c r="G4494">
        <v>334.13</v>
      </c>
      <c r="H4494">
        <v>3</v>
      </c>
      <c r="I4494">
        <v>0</v>
      </c>
      <c r="J4494" t="s">
        <v>28</v>
      </c>
      <c r="K4494" t="s">
        <v>99</v>
      </c>
      <c r="L4494" t="s">
        <v>21</v>
      </c>
      <c r="M4494" t="s">
        <v>36</v>
      </c>
      <c r="N4494" t="s">
        <v>41</v>
      </c>
    </row>
    <row r="4495" spans="1:14" x14ac:dyDescent="0.3">
      <c r="A4495">
        <v>4494</v>
      </c>
      <c r="B4495" t="s">
        <v>37</v>
      </c>
      <c r="C4495" t="s">
        <v>15</v>
      </c>
      <c r="D4495" t="s">
        <v>16</v>
      </c>
      <c r="E4495" t="s">
        <v>273</v>
      </c>
      <c r="F4495" t="s">
        <v>49</v>
      </c>
      <c r="G4495">
        <v>134.02000000000001</v>
      </c>
      <c r="H4495">
        <v>2</v>
      </c>
      <c r="I4495">
        <v>1</v>
      </c>
      <c r="J4495" t="s">
        <v>35</v>
      </c>
      <c r="K4495" t="s">
        <v>20</v>
      </c>
      <c r="L4495" t="s">
        <v>60</v>
      </c>
      <c r="M4495" t="s">
        <v>36</v>
      </c>
      <c r="N4495" t="s">
        <v>41</v>
      </c>
    </row>
    <row r="4496" spans="1:14" x14ac:dyDescent="0.3">
      <c r="A4496">
        <v>4495</v>
      </c>
      <c r="B4496" t="s">
        <v>31</v>
      </c>
      <c r="C4496" t="s">
        <v>103</v>
      </c>
      <c r="D4496" t="s">
        <v>342</v>
      </c>
      <c r="E4496" t="s">
        <v>433</v>
      </c>
      <c r="F4496" t="s">
        <v>54</v>
      </c>
      <c r="G4496">
        <v>286.41000000000003</v>
      </c>
      <c r="H4496">
        <v>2</v>
      </c>
      <c r="I4496">
        <v>1</v>
      </c>
      <c r="J4496" t="s">
        <v>94</v>
      </c>
      <c r="K4496" t="s">
        <v>44</v>
      </c>
      <c r="L4496" t="s">
        <v>56</v>
      </c>
      <c r="M4496" t="s">
        <v>36</v>
      </c>
      <c r="N4496" t="s">
        <v>45</v>
      </c>
    </row>
    <row r="4497" spans="1:14" x14ac:dyDescent="0.3">
      <c r="A4497">
        <v>4496</v>
      </c>
      <c r="B4497" t="s">
        <v>37</v>
      </c>
      <c r="C4497" t="s">
        <v>84</v>
      </c>
      <c r="D4497" t="s">
        <v>168</v>
      </c>
      <c r="E4497" t="s">
        <v>427</v>
      </c>
      <c r="F4497" t="s">
        <v>49</v>
      </c>
      <c r="G4497">
        <v>111.37</v>
      </c>
      <c r="H4497">
        <v>1</v>
      </c>
      <c r="I4497">
        <v>0</v>
      </c>
      <c r="J4497" t="s">
        <v>19</v>
      </c>
      <c r="K4497" t="s">
        <v>44</v>
      </c>
      <c r="L4497" t="s">
        <v>56</v>
      </c>
      <c r="M4497" t="s">
        <v>36</v>
      </c>
      <c r="N4497" t="s">
        <v>23</v>
      </c>
    </row>
    <row r="4498" spans="1:14" x14ac:dyDescent="0.3">
      <c r="A4498">
        <v>4497</v>
      </c>
      <c r="B4498" t="s">
        <v>14</v>
      </c>
      <c r="C4498" t="s">
        <v>263</v>
      </c>
      <c r="D4498" t="s">
        <v>463</v>
      </c>
      <c r="E4498" t="s">
        <v>134</v>
      </c>
      <c r="F4498" t="s">
        <v>49</v>
      </c>
      <c r="G4498">
        <v>104.49</v>
      </c>
      <c r="H4498">
        <v>1</v>
      </c>
      <c r="I4498">
        <v>0</v>
      </c>
      <c r="J4498" t="s">
        <v>19</v>
      </c>
      <c r="K4498" t="s">
        <v>66</v>
      </c>
      <c r="L4498" t="s">
        <v>21</v>
      </c>
      <c r="M4498" t="s">
        <v>36</v>
      </c>
      <c r="N4498" t="s">
        <v>95</v>
      </c>
    </row>
    <row r="4499" spans="1:14" x14ac:dyDescent="0.3">
      <c r="A4499">
        <v>4498</v>
      </c>
      <c r="B4499" t="s">
        <v>37</v>
      </c>
      <c r="C4499" t="s">
        <v>457</v>
      </c>
      <c r="D4499" t="s">
        <v>445</v>
      </c>
      <c r="E4499" t="s">
        <v>352</v>
      </c>
      <c r="F4499" t="s">
        <v>54</v>
      </c>
      <c r="G4499">
        <v>450.2</v>
      </c>
      <c r="H4499">
        <v>1</v>
      </c>
      <c r="I4499">
        <v>1</v>
      </c>
      <c r="J4499" t="s">
        <v>28</v>
      </c>
      <c r="K4499" t="s">
        <v>66</v>
      </c>
      <c r="L4499" t="s">
        <v>70</v>
      </c>
      <c r="M4499" t="s">
        <v>36</v>
      </c>
      <c r="N4499" t="s">
        <v>23</v>
      </c>
    </row>
    <row r="4500" spans="1:14" x14ac:dyDescent="0.3">
      <c r="A4500">
        <v>4499</v>
      </c>
      <c r="B4500" t="s">
        <v>14</v>
      </c>
      <c r="C4500" t="s">
        <v>152</v>
      </c>
      <c r="D4500" t="s">
        <v>328</v>
      </c>
      <c r="E4500" t="s">
        <v>208</v>
      </c>
      <c r="F4500" t="s">
        <v>27</v>
      </c>
      <c r="G4500">
        <v>182.63</v>
      </c>
      <c r="H4500">
        <v>1</v>
      </c>
      <c r="I4500">
        <v>1</v>
      </c>
      <c r="J4500" t="s">
        <v>28</v>
      </c>
      <c r="K4500" t="s">
        <v>44</v>
      </c>
      <c r="L4500" t="s">
        <v>56</v>
      </c>
      <c r="M4500" t="s">
        <v>36</v>
      </c>
      <c r="N4500" t="s">
        <v>41</v>
      </c>
    </row>
    <row r="4501" spans="1:14" x14ac:dyDescent="0.3">
      <c r="A4501">
        <v>4500</v>
      </c>
      <c r="B4501" t="s">
        <v>50</v>
      </c>
      <c r="C4501" t="s">
        <v>310</v>
      </c>
      <c r="D4501" t="s">
        <v>167</v>
      </c>
      <c r="E4501" t="s">
        <v>360</v>
      </c>
      <c r="F4501" t="s">
        <v>49</v>
      </c>
      <c r="G4501">
        <v>167.49</v>
      </c>
      <c r="H4501">
        <v>4</v>
      </c>
      <c r="I4501">
        <v>0</v>
      </c>
      <c r="J4501" t="s">
        <v>35</v>
      </c>
      <c r="K4501" t="s">
        <v>66</v>
      </c>
      <c r="L4501" t="s">
        <v>56</v>
      </c>
      <c r="M4501" t="s">
        <v>36</v>
      </c>
      <c r="N4501" t="s">
        <v>41</v>
      </c>
    </row>
    <row r="4502" spans="1:14" x14ac:dyDescent="0.3">
      <c r="A4502">
        <v>4501</v>
      </c>
      <c r="B4502" t="s">
        <v>31</v>
      </c>
      <c r="C4502" t="s">
        <v>180</v>
      </c>
      <c r="D4502" t="s">
        <v>287</v>
      </c>
      <c r="E4502" t="s">
        <v>390</v>
      </c>
      <c r="F4502" t="s">
        <v>18</v>
      </c>
      <c r="G4502">
        <v>230.07</v>
      </c>
      <c r="H4502">
        <v>1</v>
      </c>
      <c r="I4502">
        <v>0</v>
      </c>
      <c r="J4502" t="s">
        <v>35</v>
      </c>
      <c r="K4502" t="s">
        <v>20</v>
      </c>
      <c r="L4502" t="s">
        <v>21</v>
      </c>
      <c r="M4502" t="s">
        <v>36</v>
      </c>
      <c r="N4502" t="s">
        <v>41</v>
      </c>
    </row>
    <row r="4503" spans="1:14" x14ac:dyDescent="0.3">
      <c r="A4503">
        <v>4502</v>
      </c>
      <c r="B4503" t="s">
        <v>31</v>
      </c>
      <c r="C4503" t="s">
        <v>364</v>
      </c>
      <c r="D4503" t="s">
        <v>74</v>
      </c>
      <c r="E4503" t="s">
        <v>153</v>
      </c>
      <c r="F4503" t="s">
        <v>18</v>
      </c>
      <c r="G4503">
        <v>201.33</v>
      </c>
      <c r="H4503">
        <v>3</v>
      </c>
      <c r="I4503">
        <v>0</v>
      </c>
      <c r="J4503" t="s">
        <v>19</v>
      </c>
      <c r="K4503" t="s">
        <v>29</v>
      </c>
      <c r="L4503" t="s">
        <v>70</v>
      </c>
      <c r="M4503" t="s">
        <v>36</v>
      </c>
      <c r="N4503" t="s">
        <v>30</v>
      </c>
    </row>
    <row r="4504" spans="1:14" x14ac:dyDescent="0.3">
      <c r="A4504">
        <v>4503</v>
      </c>
      <c r="B4504" t="s">
        <v>50</v>
      </c>
      <c r="C4504" t="s">
        <v>310</v>
      </c>
      <c r="D4504" t="s">
        <v>58</v>
      </c>
      <c r="E4504" t="s">
        <v>205</v>
      </c>
      <c r="F4504" t="s">
        <v>18</v>
      </c>
      <c r="G4504">
        <v>257.27999999999997</v>
      </c>
      <c r="H4504">
        <v>2</v>
      </c>
      <c r="I4504">
        <v>0</v>
      </c>
      <c r="J4504" t="s">
        <v>94</v>
      </c>
      <c r="K4504" t="s">
        <v>29</v>
      </c>
      <c r="L4504" t="s">
        <v>21</v>
      </c>
      <c r="M4504" t="s">
        <v>36</v>
      </c>
      <c r="N4504" t="s">
        <v>41</v>
      </c>
    </row>
    <row r="4505" spans="1:14" x14ac:dyDescent="0.3">
      <c r="A4505">
        <v>4504</v>
      </c>
      <c r="B4505" t="s">
        <v>50</v>
      </c>
      <c r="C4505" t="s">
        <v>383</v>
      </c>
      <c r="D4505" t="s">
        <v>368</v>
      </c>
      <c r="E4505" t="s">
        <v>195</v>
      </c>
      <c r="F4505" t="s">
        <v>27</v>
      </c>
      <c r="G4505">
        <v>131.6</v>
      </c>
      <c r="H4505">
        <v>1</v>
      </c>
      <c r="I4505">
        <v>0</v>
      </c>
      <c r="J4505" t="s">
        <v>28</v>
      </c>
      <c r="K4505" t="s">
        <v>29</v>
      </c>
      <c r="L4505" t="s">
        <v>21</v>
      </c>
      <c r="M4505" t="s">
        <v>22</v>
      </c>
      <c r="N4505" t="s">
        <v>41</v>
      </c>
    </row>
    <row r="4506" spans="1:14" x14ac:dyDescent="0.3">
      <c r="A4506">
        <v>4505</v>
      </c>
      <c r="B4506" t="s">
        <v>14</v>
      </c>
      <c r="C4506" t="s">
        <v>65</v>
      </c>
      <c r="D4506" t="s">
        <v>353</v>
      </c>
      <c r="E4506" t="s">
        <v>315</v>
      </c>
      <c r="F4506" t="s">
        <v>27</v>
      </c>
      <c r="G4506">
        <v>187.23</v>
      </c>
      <c r="H4506">
        <v>1</v>
      </c>
      <c r="I4506">
        <v>0</v>
      </c>
      <c r="J4506" t="s">
        <v>19</v>
      </c>
      <c r="K4506" t="s">
        <v>99</v>
      </c>
      <c r="L4506" t="s">
        <v>21</v>
      </c>
      <c r="M4506" t="s">
        <v>36</v>
      </c>
      <c r="N4506" t="s">
        <v>41</v>
      </c>
    </row>
    <row r="4507" spans="1:14" x14ac:dyDescent="0.3">
      <c r="A4507">
        <v>4506</v>
      </c>
      <c r="B4507" t="s">
        <v>50</v>
      </c>
      <c r="C4507" t="s">
        <v>356</v>
      </c>
      <c r="D4507" t="s">
        <v>39</v>
      </c>
      <c r="E4507" t="s">
        <v>119</v>
      </c>
      <c r="F4507" t="s">
        <v>49</v>
      </c>
      <c r="G4507">
        <v>125.94</v>
      </c>
      <c r="H4507">
        <v>4</v>
      </c>
      <c r="I4507">
        <v>0</v>
      </c>
      <c r="J4507" t="s">
        <v>28</v>
      </c>
      <c r="K4507" t="s">
        <v>29</v>
      </c>
      <c r="L4507" t="s">
        <v>60</v>
      </c>
      <c r="M4507" t="s">
        <v>22</v>
      </c>
      <c r="N4507" t="s">
        <v>23</v>
      </c>
    </row>
    <row r="4508" spans="1:14" x14ac:dyDescent="0.3">
      <c r="A4508">
        <v>4507</v>
      </c>
      <c r="B4508" t="s">
        <v>37</v>
      </c>
      <c r="C4508" t="s">
        <v>355</v>
      </c>
      <c r="D4508" t="s">
        <v>379</v>
      </c>
      <c r="E4508" t="s">
        <v>326</v>
      </c>
      <c r="F4508" t="s">
        <v>49</v>
      </c>
      <c r="G4508">
        <v>106.82</v>
      </c>
      <c r="H4508">
        <v>2</v>
      </c>
      <c r="I4508">
        <v>0</v>
      </c>
      <c r="J4508" t="s">
        <v>19</v>
      </c>
      <c r="K4508" t="s">
        <v>20</v>
      </c>
      <c r="L4508" t="s">
        <v>21</v>
      </c>
      <c r="M4508" t="s">
        <v>36</v>
      </c>
      <c r="N4508" t="s">
        <v>30</v>
      </c>
    </row>
    <row r="4509" spans="1:14" x14ac:dyDescent="0.3">
      <c r="A4509">
        <v>4508</v>
      </c>
      <c r="B4509" t="s">
        <v>37</v>
      </c>
      <c r="C4509" t="s">
        <v>307</v>
      </c>
      <c r="D4509" t="s">
        <v>96</v>
      </c>
      <c r="E4509" t="s">
        <v>464</v>
      </c>
      <c r="F4509" t="s">
        <v>27</v>
      </c>
      <c r="G4509">
        <v>191.55</v>
      </c>
      <c r="H4509">
        <v>2</v>
      </c>
      <c r="I4509">
        <v>0</v>
      </c>
      <c r="J4509" t="s">
        <v>28</v>
      </c>
      <c r="K4509" t="s">
        <v>44</v>
      </c>
      <c r="L4509" t="s">
        <v>60</v>
      </c>
      <c r="M4509" t="s">
        <v>36</v>
      </c>
      <c r="N4509" t="s">
        <v>23</v>
      </c>
    </row>
    <row r="4510" spans="1:14" x14ac:dyDescent="0.3">
      <c r="A4510">
        <v>4509</v>
      </c>
      <c r="B4510" t="s">
        <v>50</v>
      </c>
      <c r="C4510" t="s">
        <v>154</v>
      </c>
      <c r="D4510" t="s">
        <v>300</v>
      </c>
      <c r="E4510" t="s">
        <v>118</v>
      </c>
      <c r="F4510" t="s">
        <v>27</v>
      </c>
      <c r="G4510">
        <v>242.97</v>
      </c>
      <c r="H4510">
        <v>2</v>
      </c>
      <c r="I4510">
        <v>0</v>
      </c>
      <c r="J4510" t="s">
        <v>19</v>
      </c>
      <c r="K4510" t="s">
        <v>29</v>
      </c>
      <c r="L4510" t="s">
        <v>21</v>
      </c>
      <c r="M4510" t="s">
        <v>36</v>
      </c>
      <c r="N4510" t="s">
        <v>41</v>
      </c>
    </row>
    <row r="4511" spans="1:14" x14ac:dyDescent="0.3">
      <c r="A4511">
        <v>4510</v>
      </c>
      <c r="B4511" t="s">
        <v>31</v>
      </c>
      <c r="C4511" t="s">
        <v>394</v>
      </c>
      <c r="D4511" t="s">
        <v>106</v>
      </c>
      <c r="E4511" t="s">
        <v>224</v>
      </c>
      <c r="F4511" t="s">
        <v>49</v>
      </c>
      <c r="G4511">
        <v>103.14</v>
      </c>
      <c r="H4511">
        <v>2</v>
      </c>
      <c r="I4511">
        <v>0</v>
      </c>
      <c r="J4511" t="s">
        <v>28</v>
      </c>
      <c r="K4511" t="s">
        <v>44</v>
      </c>
      <c r="L4511" t="s">
        <v>70</v>
      </c>
      <c r="M4511" t="s">
        <v>22</v>
      </c>
      <c r="N4511" t="s">
        <v>41</v>
      </c>
    </row>
    <row r="4512" spans="1:14" x14ac:dyDescent="0.3">
      <c r="A4512">
        <v>4511</v>
      </c>
      <c r="B4512" t="s">
        <v>50</v>
      </c>
      <c r="C4512" t="s">
        <v>143</v>
      </c>
      <c r="D4512" t="s">
        <v>285</v>
      </c>
      <c r="E4512" t="s">
        <v>347</v>
      </c>
      <c r="F4512" t="s">
        <v>27</v>
      </c>
      <c r="G4512">
        <v>247</v>
      </c>
      <c r="H4512">
        <v>1</v>
      </c>
      <c r="I4512">
        <v>2</v>
      </c>
      <c r="J4512" t="s">
        <v>35</v>
      </c>
      <c r="K4512" t="s">
        <v>20</v>
      </c>
      <c r="L4512" t="s">
        <v>56</v>
      </c>
      <c r="M4512" t="s">
        <v>36</v>
      </c>
      <c r="N4512" t="s">
        <v>41</v>
      </c>
    </row>
    <row r="4513" spans="1:14" x14ac:dyDescent="0.3">
      <c r="A4513">
        <v>4512</v>
      </c>
      <c r="B4513" t="s">
        <v>50</v>
      </c>
      <c r="C4513" t="s">
        <v>373</v>
      </c>
      <c r="D4513" t="s">
        <v>141</v>
      </c>
      <c r="E4513" t="s">
        <v>164</v>
      </c>
      <c r="F4513" t="s">
        <v>27</v>
      </c>
      <c r="G4513">
        <v>182.22</v>
      </c>
      <c r="H4513">
        <v>1</v>
      </c>
      <c r="I4513">
        <v>0</v>
      </c>
      <c r="J4513" t="s">
        <v>94</v>
      </c>
      <c r="K4513" t="s">
        <v>29</v>
      </c>
      <c r="L4513" t="s">
        <v>21</v>
      </c>
      <c r="M4513" t="s">
        <v>36</v>
      </c>
      <c r="N4513" t="s">
        <v>30</v>
      </c>
    </row>
    <row r="4514" spans="1:14" x14ac:dyDescent="0.3">
      <c r="A4514">
        <v>4513</v>
      </c>
      <c r="B4514" t="s">
        <v>14</v>
      </c>
      <c r="C4514" t="s">
        <v>240</v>
      </c>
      <c r="D4514" t="s">
        <v>285</v>
      </c>
      <c r="E4514" t="s">
        <v>269</v>
      </c>
      <c r="F4514" t="s">
        <v>49</v>
      </c>
      <c r="G4514">
        <v>67.7</v>
      </c>
      <c r="H4514">
        <v>2</v>
      </c>
      <c r="I4514">
        <v>1</v>
      </c>
      <c r="J4514" t="s">
        <v>28</v>
      </c>
      <c r="K4514" t="s">
        <v>99</v>
      </c>
      <c r="L4514" t="s">
        <v>21</v>
      </c>
      <c r="M4514" t="s">
        <v>36</v>
      </c>
      <c r="N4514" t="s">
        <v>23</v>
      </c>
    </row>
    <row r="4515" spans="1:14" x14ac:dyDescent="0.3">
      <c r="A4515">
        <v>4514</v>
      </c>
      <c r="B4515" t="s">
        <v>31</v>
      </c>
      <c r="C4515" t="s">
        <v>89</v>
      </c>
      <c r="D4515" t="s">
        <v>383</v>
      </c>
      <c r="E4515" t="s">
        <v>349</v>
      </c>
      <c r="F4515" t="s">
        <v>27</v>
      </c>
      <c r="G4515">
        <v>97.07</v>
      </c>
      <c r="H4515">
        <v>2</v>
      </c>
      <c r="I4515">
        <v>0</v>
      </c>
      <c r="J4515" t="s">
        <v>35</v>
      </c>
      <c r="K4515" t="s">
        <v>29</v>
      </c>
      <c r="L4515" t="s">
        <v>21</v>
      </c>
      <c r="M4515" t="s">
        <v>36</v>
      </c>
      <c r="N4515" t="s">
        <v>23</v>
      </c>
    </row>
    <row r="4516" spans="1:14" x14ac:dyDescent="0.3">
      <c r="A4516">
        <v>4515</v>
      </c>
      <c r="B4516" t="s">
        <v>50</v>
      </c>
      <c r="C4516" t="s">
        <v>96</v>
      </c>
      <c r="D4516" t="s">
        <v>67</v>
      </c>
      <c r="E4516" t="s">
        <v>478</v>
      </c>
      <c r="F4516" t="s">
        <v>27</v>
      </c>
      <c r="G4516">
        <v>138.31</v>
      </c>
      <c r="H4516">
        <v>2</v>
      </c>
      <c r="I4516">
        <v>0</v>
      </c>
      <c r="J4516" t="s">
        <v>55</v>
      </c>
      <c r="K4516" t="s">
        <v>20</v>
      </c>
      <c r="L4516" t="s">
        <v>21</v>
      </c>
      <c r="M4516" t="s">
        <v>22</v>
      </c>
      <c r="N4516" t="s">
        <v>23</v>
      </c>
    </row>
    <row r="4517" spans="1:14" x14ac:dyDescent="0.3">
      <c r="A4517">
        <v>4516</v>
      </c>
      <c r="B4517" t="s">
        <v>50</v>
      </c>
      <c r="C4517" t="s">
        <v>191</v>
      </c>
      <c r="D4517" t="s">
        <v>390</v>
      </c>
      <c r="E4517" t="s">
        <v>267</v>
      </c>
      <c r="F4517" t="s">
        <v>49</v>
      </c>
      <c r="G4517">
        <v>95.59</v>
      </c>
      <c r="H4517">
        <v>1</v>
      </c>
      <c r="I4517">
        <v>3</v>
      </c>
      <c r="J4517" t="s">
        <v>94</v>
      </c>
      <c r="K4517" t="s">
        <v>44</v>
      </c>
      <c r="L4517" t="s">
        <v>56</v>
      </c>
      <c r="M4517" t="s">
        <v>22</v>
      </c>
      <c r="N4517" t="s">
        <v>41</v>
      </c>
    </row>
    <row r="4518" spans="1:14" x14ac:dyDescent="0.3">
      <c r="A4518">
        <v>4517</v>
      </c>
      <c r="B4518" t="s">
        <v>14</v>
      </c>
      <c r="C4518" t="s">
        <v>344</v>
      </c>
      <c r="D4518" t="s">
        <v>162</v>
      </c>
      <c r="E4518" t="s">
        <v>395</v>
      </c>
      <c r="F4518" t="s">
        <v>49</v>
      </c>
      <c r="G4518">
        <v>103.25</v>
      </c>
      <c r="H4518">
        <v>4</v>
      </c>
      <c r="I4518">
        <v>0</v>
      </c>
      <c r="J4518" t="s">
        <v>94</v>
      </c>
      <c r="K4518" t="s">
        <v>20</v>
      </c>
      <c r="L4518" t="s">
        <v>21</v>
      </c>
      <c r="M4518" t="s">
        <v>36</v>
      </c>
      <c r="N4518" t="s">
        <v>41</v>
      </c>
    </row>
    <row r="4519" spans="1:14" x14ac:dyDescent="0.3">
      <c r="A4519">
        <v>4518</v>
      </c>
      <c r="B4519" t="s">
        <v>50</v>
      </c>
      <c r="C4519" t="s">
        <v>153</v>
      </c>
      <c r="D4519" t="s">
        <v>64</v>
      </c>
      <c r="E4519" t="s">
        <v>320</v>
      </c>
      <c r="F4519" t="s">
        <v>49</v>
      </c>
      <c r="G4519">
        <v>141.04</v>
      </c>
      <c r="H4519">
        <v>3</v>
      </c>
      <c r="I4519">
        <v>2</v>
      </c>
      <c r="J4519" t="s">
        <v>28</v>
      </c>
      <c r="K4519" t="s">
        <v>66</v>
      </c>
      <c r="L4519" t="s">
        <v>56</v>
      </c>
      <c r="M4519" t="s">
        <v>22</v>
      </c>
      <c r="N4519" t="s">
        <v>41</v>
      </c>
    </row>
    <row r="4520" spans="1:14" x14ac:dyDescent="0.3">
      <c r="A4520">
        <v>4519</v>
      </c>
      <c r="B4520" t="s">
        <v>14</v>
      </c>
      <c r="C4520" t="s">
        <v>300</v>
      </c>
      <c r="D4520" t="s">
        <v>312</v>
      </c>
      <c r="E4520" t="s">
        <v>199</v>
      </c>
      <c r="F4520" t="s">
        <v>18</v>
      </c>
      <c r="G4520">
        <v>201.66</v>
      </c>
      <c r="H4520">
        <v>1</v>
      </c>
      <c r="I4520">
        <v>0</v>
      </c>
      <c r="J4520" t="s">
        <v>28</v>
      </c>
      <c r="K4520" t="s">
        <v>29</v>
      </c>
      <c r="L4520" t="s">
        <v>21</v>
      </c>
      <c r="M4520" t="s">
        <v>36</v>
      </c>
      <c r="N4520" t="s">
        <v>45</v>
      </c>
    </row>
    <row r="4521" spans="1:14" x14ac:dyDescent="0.3">
      <c r="A4521">
        <v>4520</v>
      </c>
      <c r="B4521" t="s">
        <v>37</v>
      </c>
      <c r="C4521" t="s">
        <v>363</v>
      </c>
      <c r="D4521" t="s">
        <v>194</v>
      </c>
      <c r="E4521" t="s">
        <v>108</v>
      </c>
      <c r="F4521" t="s">
        <v>49</v>
      </c>
      <c r="G4521">
        <v>121.53</v>
      </c>
      <c r="H4521">
        <v>3</v>
      </c>
      <c r="I4521">
        <v>3</v>
      </c>
      <c r="J4521" t="s">
        <v>94</v>
      </c>
      <c r="K4521" t="s">
        <v>44</v>
      </c>
      <c r="L4521" t="s">
        <v>56</v>
      </c>
      <c r="M4521" t="s">
        <v>36</v>
      </c>
      <c r="N4521" t="s">
        <v>41</v>
      </c>
    </row>
    <row r="4522" spans="1:14" x14ac:dyDescent="0.3">
      <c r="A4522">
        <v>4521</v>
      </c>
      <c r="B4522" t="s">
        <v>31</v>
      </c>
      <c r="C4522" t="s">
        <v>172</v>
      </c>
      <c r="D4522" t="s">
        <v>135</v>
      </c>
      <c r="E4522" t="s">
        <v>89</v>
      </c>
      <c r="F4522" t="s">
        <v>18</v>
      </c>
      <c r="G4522">
        <v>163.53</v>
      </c>
      <c r="H4522">
        <v>2</v>
      </c>
      <c r="I4522">
        <v>2</v>
      </c>
      <c r="J4522" t="s">
        <v>55</v>
      </c>
      <c r="K4522" t="s">
        <v>44</v>
      </c>
      <c r="L4522" t="s">
        <v>56</v>
      </c>
      <c r="M4522" t="s">
        <v>36</v>
      </c>
      <c r="N4522" t="s">
        <v>23</v>
      </c>
    </row>
    <row r="4523" spans="1:14" x14ac:dyDescent="0.3">
      <c r="A4523">
        <v>4522</v>
      </c>
      <c r="B4523" t="s">
        <v>31</v>
      </c>
      <c r="C4523" t="s">
        <v>269</v>
      </c>
      <c r="D4523" t="s">
        <v>242</v>
      </c>
      <c r="E4523" t="s">
        <v>407</v>
      </c>
      <c r="F4523" t="s">
        <v>49</v>
      </c>
      <c r="G4523">
        <v>111.75</v>
      </c>
      <c r="H4523">
        <v>4</v>
      </c>
      <c r="I4523">
        <v>2</v>
      </c>
      <c r="J4523" t="s">
        <v>55</v>
      </c>
      <c r="K4523" t="s">
        <v>66</v>
      </c>
      <c r="L4523" t="s">
        <v>56</v>
      </c>
      <c r="M4523" t="s">
        <v>36</v>
      </c>
      <c r="N4523" t="s">
        <v>45</v>
      </c>
    </row>
    <row r="4524" spans="1:14" x14ac:dyDescent="0.3">
      <c r="A4524">
        <v>4523</v>
      </c>
      <c r="B4524" t="s">
        <v>31</v>
      </c>
      <c r="C4524" t="s">
        <v>405</v>
      </c>
      <c r="D4524" t="s">
        <v>228</v>
      </c>
      <c r="E4524" t="s">
        <v>364</v>
      </c>
      <c r="F4524" t="s">
        <v>49</v>
      </c>
      <c r="G4524">
        <v>58.72</v>
      </c>
      <c r="H4524">
        <v>1</v>
      </c>
      <c r="I4524">
        <v>0</v>
      </c>
      <c r="J4524" t="s">
        <v>94</v>
      </c>
      <c r="K4524" t="s">
        <v>44</v>
      </c>
      <c r="L4524" t="s">
        <v>21</v>
      </c>
      <c r="M4524" t="s">
        <v>36</v>
      </c>
      <c r="N4524" t="s">
        <v>23</v>
      </c>
    </row>
    <row r="4525" spans="1:14" x14ac:dyDescent="0.3">
      <c r="A4525">
        <v>4524</v>
      </c>
      <c r="B4525" t="s">
        <v>37</v>
      </c>
      <c r="C4525" t="s">
        <v>78</v>
      </c>
      <c r="D4525" t="s">
        <v>269</v>
      </c>
      <c r="E4525" t="s">
        <v>199</v>
      </c>
      <c r="F4525" t="s">
        <v>49</v>
      </c>
      <c r="G4525">
        <v>142.79</v>
      </c>
      <c r="H4525">
        <v>2</v>
      </c>
      <c r="I4525">
        <v>2</v>
      </c>
      <c r="J4525" t="s">
        <v>55</v>
      </c>
      <c r="K4525" t="s">
        <v>29</v>
      </c>
      <c r="L4525" t="s">
        <v>21</v>
      </c>
      <c r="M4525" t="s">
        <v>22</v>
      </c>
      <c r="N4525" t="s">
        <v>41</v>
      </c>
    </row>
    <row r="4526" spans="1:14" x14ac:dyDescent="0.3">
      <c r="A4526">
        <v>4525</v>
      </c>
      <c r="B4526" t="s">
        <v>31</v>
      </c>
      <c r="C4526" t="s">
        <v>189</v>
      </c>
      <c r="D4526" t="s">
        <v>51</v>
      </c>
      <c r="E4526" t="s">
        <v>161</v>
      </c>
      <c r="F4526" t="s">
        <v>27</v>
      </c>
      <c r="G4526">
        <v>140.97</v>
      </c>
      <c r="H4526">
        <v>2</v>
      </c>
      <c r="I4526">
        <v>1</v>
      </c>
      <c r="J4526" t="s">
        <v>28</v>
      </c>
      <c r="K4526" t="s">
        <v>20</v>
      </c>
      <c r="L4526" t="s">
        <v>56</v>
      </c>
      <c r="M4526" t="s">
        <v>36</v>
      </c>
      <c r="N4526" t="s">
        <v>41</v>
      </c>
    </row>
    <row r="4527" spans="1:14" x14ac:dyDescent="0.3">
      <c r="A4527">
        <v>4526</v>
      </c>
      <c r="B4527" t="s">
        <v>31</v>
      </c>
      <c r="C4527" t="s">
        <v>57</v>
      </c>
      <c r="D4527" t="s">
        <v>387</v>
      </c>
      <c r="E4527" t="s">
        <v>310</v>
      </c>
      <c r="F4527" t="s">
        <v>49</v>
      </c>
      <c r="G4527">
        <v>116.69</v>
      </c>
      <c r="H4527">
        <v>2</v>
      </c>
      <c r="I4527">
        <v>1</v>
      </c>
      <c r="J4527" t="s">
        <v>28</v>
      </c>
      <c r="K4527" t="s">
        <v>66</v>
      </c>
      <c r="L4527" t="s">
        <v>21</v>
      </c>
      <c r="M4527" t="s">
        <v>22</v>
      </c>
      <c r="N4527" t="s">
        <v>41</v>
      </c>
    </row>
    <row r="4528" spans="1:14" x14ac:dyDescent="0.3">
      <c r="A4528">
        <v>4527</v>
      </c>
      <c r="B4528" t="s">
        <v>14</v>
      </c>
      <c r="C4528" t="s">
        <v>40</v>
      </c>
      <c r="D4528" t="s">
        <v>183</v>
      </c>
      <c r="E4528" t="s">
        <v>453</v>
      </c>
      <c r="F4528" t="s">
        <v>49</v>
      </c>
      <c r="G4528">
        <v>128.93</v>
      </c>
      <c r="H4528">
        <v>2</v>
      </c>
      <c r="I4528">
        <v>1</v>
      </c>
      <c r="J4528" t="s">
        <v>35</v>
      </c>
      <c r="K4528" t="s">
        <v>99</v>
      </c>
      <c r="L4528" t="s">
        <v>60</v>
      </c>
      <c r="M4528" t="s">
        <v>36</v>
      </c>
      <c r="N4528" t="s">
        <v>41</v>
      </c>
    </row>
    <row r="4529" spans="1:14" x14ac:dyDescent="0.3">
      <c r="A4529">
        <v>4528</v>
      </c>
      <c r="B4529" t="s">
        <v>50</v>
      </c>
      <c r="C4529" t="s">
        <v>351</v>
      </c>
      <c r="D4529" t="s">
        <v>118</v>
      </c>
      <c r="E4529" t="s">
        <v>294</v>
      </c>
      <c r="F4529" t="s">
        <v>49</v>
      </c>
      <c r="G4529">
        <v>167.45</v>
      </c>
      <c r="H4529">
        <v>2</v>
      </c>
      <c r="I4529">
        <v>0</v>
      </c>
      <c r="J4529" t="s">
        <v>94</v>
      </c>
      <c r="K4529" t="s">
        <v>99</v>
      </c>
      <c r="L4529" t="s">
        <v>56</v>
      </c>
      <c r="M4529" t="s">
        <v>36</v>
      </c>
      <c r="N4529" t="s">
        <v>41</v>
      </c>
    </row>
    <row r="4530" spans="1:14" x14ac:dyDescent="0.3">
      <c r="A4530">
        <v>4529</v>
      </c>
      <c r="B4530" t="s">
        <v>37</v>
      </c>
      <c r="C4530" t="s">
        <v>242</v>
      </c>
      <c r="D4530" t="s">
        <v>143</v>
      </c>
      <c r="E4530" t="s">
        <v>105</v>
      </c>
      <c r="F4530" t="s">
        <v>18</v>
      </c>
      <c r="G4530">
        <v>273.19</v>
      </c>
      <c r="H4530">
        <v>2</v>
      </c>
      <c r="I4530">
        <v>0</v>
      </c>
      <c r="J4530" t="s">
        <v>19</v>
      </c>
      <c r="K4530" t="s">
        <v>66</v>
      </c>
      <c r="L4530" t="s">
        <v>21</v>
      </c>
      <c r="M4530" t="s">
        <v>36</v>
      </c>
      <c r="N4530" t="s">
        <v>41</v>
      </c>
    </row>
    <row r="4531" spans="1:14" x14ac:dyDescent="0.3">
      <c r="A4531">
        <v>4530</v>
      </c>
      <c r="B4531" t="s">
        <v>50</v>
      </c>
      <c r="C4531" t="s">
        <v>260</v>
      </c>
      <c r="D4531" t="s">
        <v>394</v>
      </c>
      <c r="E4531" t="s">
        <v>391</v>
      </c>
      <c r="F4531" t="s">
        <v>54</v>
      </c>
      <c r="G4531">
        <v>446.54</v>
      </c>
      <c r="H4531">
        <v>2</v>
      </c>
      <c r="I4531">
        <v>2</v>
      </c>
      <c r="J4531" t="s">
        <v>19</v>
      </c>
      <c r="K4531" t="s">
        <v>29</v>
      </c>
      <c r="L4531" t="s">
        <v>21</v>
      </c>
      <c r="M4531" t="s">
        <v>36</v>
      </c>
      <c r="N4531" t="s">
        <v>41</v>
      </c>
    </row>
    <row r="4532" spans="1:14" x14ac:dyDescent="0.3">
      <c r="A4532">
        <v>4531</v>
      </c>
      <c r="B4532" t="s">
        <v>14</v>
      </c>
      <c r="C4532" t="s">
        <v>114</v>
      </c>
      <c r="D4532" t="s">
        <v>377</v>
      </c>
      <c r="E4532" t="s">
        <v>408</v>
      </c>
      <c r="F4532" t="s">
        <v>18</v>
      </c>
      <c r="G4532">
        <v>177.7</v>
      </c>
      <c r="H4532">
        <v>1</v>
      </c>
      <c r="I4532">
        <v>0</v>
      </c>
      <c r="J4532" t="s">
        <v>35</v>
      </c>
      <c r="K4532" t="s">
        <v>29</v>
      </c>
      <c r="L4532" t="s">
        <v>21</v>
      </c>
      <c r="M4532" t="s">
        <v>36</v>
      </c>
      <c r="N4532" t="s">
        <v>41</v>
      </c>
    </row>
    <row r="4533" spans="1:14" x14ac:dyDescent="0.3">
      <c r="A4533">
        <v>4532</v>
      </c>
      <c r="B4533" t="s">
        <v>37</v>
      </c>
      <c r="C4533" t="s">
        <v>176</v>
      </c>
      <c r="D4533" t="s">
        <v>106</v>
      </c>
      <c r="E4533" t="s">
        <v>115</v>
      </c>
      <c r="F4533" t="s">
        <v>49</v>
      </c>
      <c r="G4533">
        <v>71.31</v>
      </c>
      <c r="H4533">
        <v>2</v>
      </c>
      <c r="I4533">
        <v>0</v>
      </c>
      <c r="J4533" t="s">
        <v>28</v>
      </c>
      <c r="K4533" t="s">
        <v>29</v>
      </c>
      <c r="L4533" t="s">
        <v>21</v>
      </c>
      <c r="M4533" t="s">
        <v>36</v>
      </c>
      <c r="N4533" t="s">
        <v>41</v>
      </c>
    </row>
    <row r="4534" spans="1:14" x14ac:dyDescent="0.3">
      <c r="A4534">
        <v>4533</v>
      </c>
      <c r="B4534" t="s">
        <v>31</v>
      </c>
      <c r="C4534" t="s">
        <v>424</v>
      </c>
      <c r="D4534" t="s">
        <v>281</v>
      </c>
      <c r="E4534" t="s">
        <v>26</v>
      </c>
      <c r="F4534" t="s">
        <v>18</v>
      </c>
      <c r="G4534">
        <v>241.6</v>
      </c>
      <c r="H4534">
        <v>2</v>
      </c>
      <c r="I4534">
        <v>1</v>
      </c>
      <c r="J4534" t="s">
        <v>55</v>
      </c>
      <c r="K4534" t="s">
        <v>44</v>
      </c>
      <c r="L4534" t="s">
        <v>56</v>
      </c>
      <c r="M4534" t="s">
        <v>36</v>
      </c>
      <c r="N4534" t="s">
        <v>41</v>
      </c>
    </row>
    <row r="4535" spans="1:14" x14ac:dyDescent="0.3">
      <c r="A4535">
        <v>4534</v>
      </c>
      <c r="B4535" t="s">
        <v>50</v>
      </c>
      <c r="C4535" t="s">
        <v>234</v>
      </c>
      <c r="D4535" t="s">
        <v>168</v>
      </c>
      <c r="E4535" t="s">
        <v>459</v>
      </c>
      <c r="F4535" t="s">
        <v>27</v>
      </c>
      <c r="G4535">
        <v>191.79</v>
      </c>
      <c r="H4535">
        <v>1</v>
      </c>
      <c r="I4535">
        <v>3</v>
      </c>
      <c r="J4535" t="s">
        <v>94</v>
      </c>
      <c r="K4535" t="s">
        <v>66</v>
      </c>
      <c r="L4535" t="s">
        <v>21</v>
      </c>
      <c r="M4535" t="s">
        <v>36</v>
      </c>
      <c r="N4535" t="s">
        <v>30</v>
      </c>
    </row>
    <row r="4536" spans="1:14" x14ac:dyDescent="0.3">
      <c r="A4536">
        <v>4535</v>
      </c>
      <c r="B4536" t="s">
        <v>14</v>
      </c>
      <c r="C4536" t="s">
        <v>278</v>
      </c>
      <c r="D4536" t="s">
        <v>302</v>
      </c>
      <c r="E4536" t="s">
        <v>257</v>
      </c>
      <c r="F4536" t="s">
        <v>49</v>
      </c>
      <c r="G4536">
        <v>61.84</v>
      </c>
      <c r="H4536">
        <v>2</v>
      </c>
      <c r="I4536">
        <v>0</v>
      </c>
      <c r="J4536" t="s">
        <v>28</v>
      </c>
      <c r="K4536" t="s">
        <v>44</v>
      </c>
      <c r="L4536" t="s">
        <v>70</v>
      </c>
      <c r="M4536" t="s">
        <v>36</v>
      </c>
      <c r="N4536" t="s">
        <v>41</v>
      </c>
    </row>
    <row r="4537" spans="1:14" x14ac:dyDescent="0.3">
      <c r="A4537">
        <v>4536</v>
      </c>
      <c r="B4537" t="s">
        <v>37</v>
      </c>
      <c r="C4537" t="s">
        <v>150</v>
      </c>
      <c r="D4537" t="s">
        <v>17</v>
      </c>
      <c r="E4537" t="s">
        <v>412</v>
      </c>
      <c r="F4537" t="s">
        <v>27</v>
      </c>
      <c r="G4537">
        <v>203.22</v>
      </c>
      <c r="H4537">
        <v>2</v>
      </c>
      <c r="I4537">
        <v>0</v>
      </c>
      <c r="J4537" t="s">
        <v>28</v>
      </c>
      <c r="K4537" t="s">
        <v>66</v>
      </c>
      <c r="L4537" t="s">
        <v>56</v>
      </c>
      <c r="M4537" t="s">
        <v>36</v>
      </c>
      <c r="N4537" t="s">
        <v>23</v>
      </c>
    </row>
    <row r="4538" spans="1:14" x14ac:dyDescent="0.3">
      <c r="A4538">
        <v>4537</v>
      </c>
      <c r="B4538" t="s">
        <v>31</v>
      </c>
      <c r="C4538" t="s">
        <v>154</v>
      </c>
      <c r="D4538" t="s">
        <v>279</v>
      </c>
      <c r="E4538" t="s">
        <v>200</v>
      </c>
      <c r="F4538" t="s">
        <v>49</v>
      </c>
      <c r="G4538">
        <v>56.96</v>
      </c>
      <c r="H4538">
        <v>1</v>
      </c>
      <c r="I4538">
        <v>2</v>
      </c>
      <c r="J4538" t="s">
        <v>28</v>
      </c>
      <c r="K4538" t="s">
        <v>66</v>
      </c>
      <c r="L4538" t="s">
        <v>60</v>
      </c>
      <c r="M4538" t="s">
        <v>36</v>
      </c>
      <c r="N4538" t="s">
        <v>45</v>
      </c>
    </row>
    <row r="4539" spans="1:14" x14ac:dyDescent="0.3">
      <c r="A4539">
        <v>4538</v>
      </c>
      <c r="B4539" t="s">
        <v>14</v>
      </c>
      <c r="C4539" t="s">
        <v>354</v>
      </c>
      <c r="D4539" t="s">
        <v>214</v>
      </c>
      <c r="E4539" t="s">
        <v>92</v>
      </c>
      <c r="F4539" t="s">
        <v>49</v>
      </c>
      <c r="G4539">
        <v>68.400000000000006</v>
      </c>
      <c r="H4539">
        <v>3</v>
      </c>
      <c r="I4539">
        <v>0</v>
      </c>
      <c r="J4539" t="s">
        <v>28</v>
      </c>
      <c r="K4539" t="s">
        <v>44</v>
      </c>
      <c r="L4539" t="s">
        <v>21</v>
      </c>
      <c r="M4539" t="s">
        <v>36</v>
      </c>
      <c r="N4539" t="s">
        <v>41</v>
      </c>
    </row>
    <row r="4540" spans="1:14" x14ac:dyDescent="0.3">
      <c r="A4540">
        <v>4539</v>
      </c>
      <c r="B4540" t="s">
        <v>31</v>
      </c>
      <c r="C4540" t="s">
        <v>121</v>
      </c>
      <c r="D4540" t="s">
        <v>329</v>
      </c>
      <c r="E4540" t="s">
        <v>151</v>
      </c>
      <c r="F4540" t="s">
        <v>18</v>
      </c>
      <c r="G4540">
        <v>187.82</v>
      </c>
      <c r="H4540">
        <v>3</v>
      </c>
      <c r="I4540">
        <v>0</v>
      </c>
      <c r="J4540" t="s">
        <v>28</v>
      </c>
      <c r="K4540" t="s">
        <v>20</v>
      </c>
      <c r="L4540" t="s">
        <v>56</v>
      </c>
      <c r="M4540" t="s">
        <v>36</v>
      </c>
      <c r="N4540" t="s">
        <v>41</v>
      </c>
    </row>
    <row r="4541" spans="1:14" x14ac:dyDescent="0.3">
      <c r="A4541">
        <v>4540</v>
      </c>
      <c r="B4541" t="s">
        <v>31</v>
      </c>
      <c r="C4541" t="s">
        <v>178</v>
      </c>
      <c r="D4541" t="s">
        <v>233</v>
      </c>
      <c r="E4541" t="s">
        <v>330</v>
      </c>
      <c r="F4541" t="s">
        <v>49</v>
      </c>
      <c r="G4541">
        <v>106.06</v>
      </c>
      <c r="H4541">
        <v>2</v>
      </c>
      <c r="I4541">
        <v>1</v>
      </c>
      <c r="J4541" t="s">
        <v>35</v>
      </c>
      <c r="K4541" t="s">
        <v>66</v>
      </c>
      <c r="L4541" t="s">
        <v>60</v>
      </c>
      <c r="M4541" t="s">
        <v>36</v>
      </c>
      <c r="N4541" t="s">
        <v>41</v>
      </c>
    </row>
    <row r="4542" spans="1:14" x14ac:dyDescent="0.3">
      <c r="A4542">
        <v>4541</v>
      </c>
      <c r="B4542" t="s">
        <v>31</v>
      </c>
      <c r="C4542" t="s">
        <v>108</v>
      </c>
      <c r="D4542" t="s">
        <v>115</v>
      </c>
      <c r="E4542" t="s">
        <v>147</v>
      </c>
      <c r="F4542" t="s">
        <v>49</v>
      </c>
      <c r="G4542">
        <v>110.57</v>
      </c>
      <c r="H4542">
        <v>1</v>
      </c>
      <c r="I4542">
        <v>0</v>
      </c>
      <c r="J4542" t="s">
        <v>35</v>
      </c>
      <c r="K4542" t="s">
        <v>20</v>
      </c>
      <c r="L4542" t="s">
        <v>56</v>
      </c>
      <c r="M4542" t="s">
        <v>36</v>
      </c>
      <c r="N4542" t="s">
        <v>41</v>
      </c>
    </row>
    <row r="4543" spans="1:14" x14ac:dyDescent="0.3">
      <c r="A4543">
        <v>4542</v>
      </c>
      <c r="B4543" t="s">
        <v>50</v>
      </c>
      <c r="C4543" t="s">
        <v>254</v>
      </c>
      <c r="D4543" t="s">
        <v>205</v>
      </c>
      <c r="E4543" t="s">
        <v>444</v>
      </c>
      <c r="F4543" t="s">
        <v>18</v>
      </c>
      <c r="G4543">
        <v>330.78</v>
      </c>
      <c r="H4543">
        <v>2</v>
      </c>
      <c r="I4543">
        <v>0</v>
      </c>
      <c r="J4543" t="s">
        <v>94</v>
      </c>
      <c r="K4543" t="s">
        <v>66</v>
      </c>
      <c r="L4543" t="s">
        <v>21</v>
      </c>
      <c r="M4543" t="s">
        <v>36</v>
      </c>
      <c r="N4543" t="s">
        <v>23</v>
      </c>
    </row>
    <row r="4544" spans="1:14" x14ac:dyDescent="0.3">
      <c r="A4544">
        <v>4543</v>
      </c>
      <c r="B4544" t="s">
        <v>31</v>
      </c>
      <c r="C4544" t="s">
        <v>222</v>
      </c>
      <c r="D4544" t="s">
        <v>299</v>
      </c>
      <c r="E4544" t="s">
        <v>167</v>
      </c>
      <c r="F4544" t="s">
        <v>27</v>
      </c>
      <c r="G4544">
        <v>135.22999999999999</v>
      </c>
      <c r="H4544">
        <v>1</v>
      </c>
      <c r="I4544">
        <v>0</v>
      </c>
      <c r="J4544" t="s">
        <v>28</v>
      </c>
      <c r="K4544" t="s">
        <v>44</v>
      </c>
      <c r="L4544" t="s">
        <v>60</v>
      </c>
      <c r="M4544" t="s">
        <v>22</v>
      </c>
      <c r="N4544" t="s">
        <v>23</v>
      </c>
    </row>
    <row r="4545" spans="1:14" x14ac:dyDescent="0.3">
      <c r="A4545">
        <v>4544</v>
      </c>
      <c r="B4545" t="s">
        <v>50</v>
      </c>
      <c r="C4545" t="s">
        <v>388</v>
      </c>
      <c r="D4545" t="s">
        <v>373</v>
      </c>
      <c r="E4545" t="s">
        <v>342</v>
      </c>
      <c r="F4545" t="s">
        <v>18</v>
      </c>
      <c r="G4545">
        <v>318.27</v>
      </c>
      <c r="H4545">
        <v>3</v>
      </c>
      <c r="I4545">
        <v>0</v>
      </c>
      <c r="J4545" t="s">
        <v>35</v>
      </c>
      <c r="K4545" t="s">
        <v>20</v>
      </c>
      <c r="L4545" t="s">
        <v>21</v>
      </c>
      <c r="M4545" t="s">
        <v>36</v>
      </c>
      <c r="N4545" t="s">
        <v>41</v>
      </c>
    </row>
    <row r="4546" spans="1:14" x14ac:dyDescent="0.3">
      <c r="A4546">
        <v>4545</v>
      </c>
      <c r="B4546" t="s">
        <v>31</v>
      </c>
      <c r="C4546" t="s">
        <v>168</v>
      </c>
      <c r="D4546" t="s">
        <v>252</v>
      </c>
      <c r="E4546" t="s">
        <v>430</v>
      </c>
      <c r="F4546" t="s">
        <v>54</v>
      </c>
      <c r="G4546">
        <v>384.62</v>
      </c>
      <c r="H4546">
        <v>2</v>
      </c>
      <c r="I4546">
        <v>0</v>
      </c>
      <c r="J4546" t="s">
        <v>19</v>
      </c>
      <c r="K4546" t="s">
        <v>99</v>
      </c>
      <c r="L4546" t="s">
        <v>56</v>
      </c>
      <c r="M4546" t="s">
        <v>36</v>
      </c>
      <c r="N4546" t="s">
        <v>41</v>
      </c>
    </row>
    <row r="4547" spans="1:14" x14ac:dyDescent="0.3">
      <c r="A4547">
        <v>4546</v>
      </c>
      <c r="B4547" t="s">
        <v>31</v>
      </c>
      <c r="C4547" t="s">
        <v>80</v>
      </c>
      <c r="D4547" t="s">
        <v>51</v>
      </c>
      <c r="E4547" t="s">
        <v>249</v>
      </c>
      <c r="F4547" t="s">
        <v>54</v>
      </c>
      <c r="G4547">
        <v>377.03</v>
      </c>
      <c r="H4547">
        <v>2</v>
      </c>
      <c r="I4547">
        <v>0</v>
      </c>
      <c r="J4547" t="s">
        <v>94</v>
      </c>
      <c r="K4547" t="s">
        <v>66</v>
      </c>
      <c r="L4547" t="s">
        <v>56</v>
      </c>
      <c r="M4547" t="s">
        <v>36</v>
      </c>
      <c r="N4547" t="s">
        <v>23</v>
      </c>
    </row>
    <row r="4548" spans="1:14" x14ac:dyDescent="0.3">
      <c r="A4548">
        <v>4547</v>
      </c>
      <c r="B4548" t="s">
        <v>37</v>
      </c>
      <c r="C4548" t="s">
        <v>398</v>
      </c>
      <c r="D4548" t="s">
        <v>91</v>
      </c>
      <c r="E4548" t="s">
        <v>52</v>
      </c>
      <c r="F4548" t="s">
        <v>49</v>
      </c>
      <c r="G4548">
        <v>80.69</v>
      </c>
      <c r="H4548">
        <v>1</v>
      </c>
      <c r="I4548">
        <v>1</v>
      </c>
      <c r="J4548" t="s">
        <v>94</v>
      </c>
      <c r="K4548" t="s">
        <v>66</v>
      </c>
      <c r="L4548" t="s">
        <v>21</v>
      </c>
      <c r="M4548" t="s">
        <v>36</v>
      </c>
      <c r="N4548" t="s">
        <v>41</v>
      </c>
    </row>
    <row r="4549" spans="1:14" x14ac:dyDescent="0.3">
      <c r="A4549">
        <v>4548</v>
      </c>
      <c r="B4549" t="s">
        <v>31</v>
      </c>
      <c r="C4549" t="s">
        <v>103</v>
      </c>
      <c r="D4549" t="s">
        <v>79</v>
      </c>
      <c r="E4549" t="s">
        <v>169</v>
      </c>
      <c r="F4549" t="s">
        <v>54</v>
      </c>
      <c r="G4549">
        <v>367.69</v>
      </c>
      <c r="H4549">
        <v>1</v>
      </c>
      <c r="I4549">
        <v>1</v>
      </c>
      <c r="J4549" t="s">
        <v>28</v>
      </c>
      <c r="K4549" t="s">
        <v>44</v>
      </c>
      <c r="L4549" t="s">
        <v>21</v>
      </c>
      <c r="M4549" t="s">
        <v>22</v>
      </c>
      <c r="N4549" t="s">
        <v>41</v>
      </c>
    </row>
    <row r="4550" spans="1:14" x14ac:dyDescent="0.3">
      <c r="A4550">
        <v>4549</v>
      </c>
      <c r="B4550" t="s">
        <v>37</v>
      </c>
      <c r="C4550" t="s">
        <v>115</v>
      </c>
      <c r="D4550" t="s">
        <v>402</v>
      </c>
      <c r="E4550" t="s">
        <v>243</v>
      </c>
      <c r="F4550" t="s">
        <v>27</v>
      </c>
      <c r="G4550">
        <v>209.8</v>
      </c>
      <c r="H4550">
        <v>2</v>
      </c>
      <c r="I4550">
        <v>0</v>
      </c>
      <c r="J4550" t="s">
        <v>55</v>
      </c>
      <c r="K4550" t="s">
        <v>20</v>
      </c>
      <c r="L4550" t="s">
        <v>70</v>
      </c>
      <c r="M4550" t="s">
        <v>22</v>
      </c>
      <c r="N4550" t="s">
        <v>23</v>
      </c>
    </row>
    <row r="4551" spans="1:14" x14ac:dyDescent="0.3">
      <c r="A4551">
        <v>4550</v>
      </c>
      <c r="B4551" t="s">
        <v>14</v>
      </c>
      <c r="C4551" t="s">
        <v>150</v>
      </c>
      <c r="D4551" t="s">
        <v>125</v>
      </c>
      <c r="E4551" t="s">
        <v>42</v>
      </c>
      <c r="F4551" t="s">
        <v>54</v>
      </c>
      <c r="G4551">
        <v>430.93</v>
      </c>
      <c r="H4551">
        <v>1</v>
      </c>
      <c r="I4551">
        <v>0</v>
      </c>
      <c r="J4551" t="s">
        <v>94</v>
      </c>
      <c r="K4551" t="s">
        <v>29</v>
      </c>
      <c r="L4551" t="s">
        <v>56</v>
      </c>
      <c r="M4551" t="s">
        <v>36</v>
      </c>
      <c r="N4551" t="s">
        <v>23</v>
      </c>
    </row>
    <row r="4552" spans="1:14" x14ac:dyDescent="0.3">
      <c r="A4552">
        <v>4551</v>
      </c>
      <c r="B4552" t="s">
        <v>50</v>
      </c>
      <c r="C4552" t="s">
        <v>73</v>
      </c>
      <c r="D4552" t="s">
        <v>121</v>
      </c>
      <c r="E4552" t="s">
        <v>435</v>
      </c>
      <c r="F4552" t="s">
        <v>54</v>
      </c>
      <c r="G4552">
        <v>508.69</v>
      </c>
      <c r="H4552">
        <v>2</v>
      </c>
      <c r="I4552">
        <v>3</v>
      </c>
      <c r="J4552" t="s">
        <v>35</v>
      </c>
      <c r="K4552" t="s">
        <v>44</v>
      </c>
      <c r="L4552" t="s">
        <v>21</v>
      </c>
      <c r="M4552" t="s">
        <v>22</v>
      </c>
      <c r="N4552" t="s">
        <v>23</v>
      </c>
    </row>
    <row r="4553" spans="1:14" x14ac:dyDescent="0.3">
      <c r="A4553">
        <v>4552</v>
      </c>
      <c r="B4553" t="s">
        <v>14</v>
      </c>
      <c r="C4553" t="s">
        <v>287</v>
      </c>
      <c r="D4553" t="s">
        <v>356</v>
      </c>
      <c r="E4553" t="s">
        <v>181</v>
      </c>
      <c r="F4553" t="s">
        <v>49</v>
      </c>
      <c r="G4553">
        <v>82.11</v>
      </c>
      <c r="H4553">
        <v>4</v>
      </c>
      <c r="I4553">
        <v>0</v>
      </c>
      <c r="J4553" t="s">
        <v>55</v>
      </c>
      <c r="K4553" t="s">
        <v>29</v>
      </c>
      <c r="L4553" t="s">
        <v>21</v>
      </c>
      <c r="M4553" t="s">
        <v>36</v>
      </c>
      <c r="N4553" t="s">
        <v>41</v>
      </c>
    </row>
    <row r="4554" spans="1:14" x14ac:dyDescent="0.3">
      <c r="A4554">
        <v>4553</v>
      </c>
      <c r="B4554" t="s">
        <v>37</v>
      </c>
      <c r="C4554" t="s">
        <v>262</v>
      </c>
      <c r="D4554" t="s">
        <v>115</v>
      </c>
      <c r="E4554" t="s">
        <v>324</v>
      </c>
      <c r="F4554" t="s">
        <v>27</v>
      </c>
      <c r="G4554">
        <v>172.81</v>
      </c>
      <c r="H4554">
        <v>2</v>
      </c>
      <c r="I4554">
        <v>0</v>
      </c>
      <c r="J4554" t="s">
        <v>35</v>
      </c>
      <c r="K4554" t="s">
        <v>66</v>
      </c>
      <c r="L4554" t="s">
        <v>21</v>
      </c>
      <c r="M4554" t="s">
        <v>22</v>
      </c>
      <c r="N4554" t="s">
        <v>23</v>
      </c>
    </row>
    <row r="4555" spans="1:14" x14ac:dyDescent="0.3">
      <c r="A4555">
        <v>4554</v>
      </c>
      <c r="B4555" t="s">
        <v>31</v>
      </c>
      <c r="C4555" t="s">
        <v>368</v>
      </c>
      <c r="D4555" t="s">
        <v>176</v>
      </c>
      <c r="E4555" t="s">
        <v>352</v>
      </c>
      <c r="F4555" t="s">
        <v>18</v>
      </c>
      <c r="G4555">
        <v>240.02</v>
      </c>
      <c r="H4555">
        <v>2</v>
      </c>
      <c r="I4555">
        <v>0</v>
      </c>
      <c r="J4555" t="s">
        <v>28</v>
      </c>
      <c r="K4555" t="s">
        <v>99</v>
      </c>
      <c r="L4555" t="s">
        <v>21</v>
      </c>
      <c r="M4555" t="s">
        <v>36</v>
      </c>
      <c r="N4555" t="s">
        <v>45</v>
      </c>
    </row>
    <row r="4556" spans="1:14" x14ac:dyDescent="0.3">
      <c r="A4556">
        <v>4555</v>
      </c>
      <c r="B4556" t="s">
        <v>31</v>
      </c>
      <c r="C4556" t="s">
        <v>356</v>
      </c>
      <c r="D4556" t="s">
        <v>357</v>
      </c>
      <c r="E4556" t="s">
        <v>221</v>
      </c>
      <c r="F4556" t="s">
        <v>49</v>
      </c>
      <c r="G4556">
        <v>54.09</v>
      </c>
      <c r="H4556">
        <v>2</v>
      </c>
      <c r="I4556">
        <v>0</v>
      </c>
      <c r="J4556" t="s">
        <v>28</v>
      </c>
      <c r="K4556" t="s">
        <v>44</v>
      </c>
      <c r="L4556" t="s">
        <v>21</v>
      </c>
      <c r="M4556" t="s">
        <v>36</v>
      </c>
      <c r="N4556" t="s">
        <v>95</v>
      </c>
    </row>
    <row r="4557" spans="1:14" x14ac:dyDescent="0.3">
      <c r="A4557">
        <v>4556</v>
      </c>
      <c r="B4557" t="s">
        <v>50</v>
      </c>
      <c r="C4557" t="s">
        <v>375</v>
      </c>
      <c r="D4557" t="s">
        <v>280</v>
      </c>
      <c r="E4557" t="s">
        <v>76</v>
      </c>
      <c r="F4557" t="s">
        <v>27</v>
      </c>
      <c r="G4557">
        <v>190.49</v>
      </c>
      <c r="H4557">
        <v>1</v>
      </c>
      <c r="I4557">
        <v>0</v>
      </c>
      <c r="J4557" t="s">
        <v>55</v>
      </c>
      <c r="K4557" t="s">
        <v>44</v>
      </c>
      <c r="L4557" t="s">
        <v>56</v>
      </c>
      <c r="M4557" t="s">
        <v>36</v>
      </c>
      <c r="N4557" t="s">
        <v>45</v>
      </c>
    </row>
    <row r="4558" spans="1:14" x14ac:dyDescent="0.3">
      <c r="A4558">
        <v>4557</v>
      </c>
      <c r="B4558" t="s">
        <v>50</v>
      </c>
      <c r="C4558" t="s">
        <v>172</v>
      </c>
      <c r="D4558" t="s">
        <v>439</v>
      </c>
      <c r="E4558" t="s">
        <v>38</v>
      </c>
      <c r="F4558" t="s">
        <v>49</v>
      </c>
      <c r="G4558">
        <v>151.07</v>
      </c>
      <c r="H4558">
        <v>4</v>
      </c>
      <c r="I4558">
        <v>1</v>
      </c>
      <c r="J4558" t="s">
        <v>35</v>
      </c>
      <c r="K4558" t="s">
        <v>44</v>
      </c>
      <c r="L4558" t="s">
        <v>21</v>
      </c>
      <c r="M4558" t="s">
        <v>36</v>
      </c>
      <c r="N4558" t="s">
        <v>41</v>
      </c>
    </row>
    <row r="4559" spans="1:14" x14ac:dyDescent="0.3">
      <c r="A4559">
        <v>4558</v>
      </c>
      <c r="B4559" t="s">
        <v>37</v>
      </c>
      <c r="C4559" t="s">
        <v>147</v>
      </c>
      <c r="D4559" t="s">
        <v>170</v>
      </c>
      <c r="E4559" t="s">
        <v>414</v>
      </c>
      <c r="F4559" t="s">
        <v>27</v>
      </c>
      <c r="G4559">
        <v>129.54</v>
      </c>
      <c r="H4559">
        <v>2</v>
      </c>
      <c r="I4559">
        <v>0</v>
      </c>
      <c r="J4559" t="s">
        <v>55</v>
      </c>
      <c r="K4559" t="s">
        <v>44</v>
      </c>
      <c r="L4559" t="s">
        <v>70</v>
      </c>
      <c r="M4559" t="s">
        <v>22</v>
      </c>
      <c r="N4559" t="s">
        <v>41</v>
      </c>
    </row>
    <row r="4560" spans="1:14" x14ac:dyDescent="0.3">
      <c r="A4560">
        <v>4559</v>
      </c>
      <c r="B4560" t="s">
        <v>31</v>
      </c>
      <c r="C4560" t="s">
        <v>375</v>
      </c>
      <c r="D4560" t="s">
        <v>280</v>
      </c>
      <c r="E4560" t="s">
        <v>24</v>
      </c>
      <c r="F4560" t="s">
        <v>18</v>
      </c>
      <c r="G4560">
        <v>231.76</v>
      </c>
      <c r="H4560">
        <v>1</v>
      </c>
      <c r="I4560">
        <v>2</v>
      </c>
      <c r="J4560" t="s">
        <v>28</v>
      </c>
      <c r="K4560" t="s">
        <v>99</v>
      </c>
      <c r="L4560" t="s">
        <v>21</v>
      </c>
      <c r="M4560" t="s">
        <v>36</v>
      </c>
      <c r="N4560" t="s">
        <v>41</v>
      </c>
    </row>
    <row r="4561" spans="1:14" x14ac:dyDescent="0.3">
      <c r="A4561">
        <v>4560</v>
      </c>
      <c r="B4561" t="s">
        <v>37</v>
      </c>
      <c r="C4561" t="s">
        <v>287</v>
      </c>
      <c r="D4561" t="s">
        <v>356</v>
      </c>
      <c r="E4561" t="s">
        <v>107</v>
      </c>
      <c r="F4561" t="s">
        <v>27</v>
      </c>
      <c r="G4561">
        <v>217.4</v>
      </c>
      <c r="H4561">
        <v>2</v>
      </c>
      <c r="I4561">
        <v>1</v>
      </c>
      <c r="J4561" t="s">
        <v>28</v>
      </c>
      <c r="K4561" t="s">
        <v>20</v>
      </c>
      <c r="L4561" t="s">
        <v>60</v>
      </c>
      <c r="M4561" t="s">
        <v>36</v>
      </c>
      <c r="N4561" t="s">
        <v>95</v>
      </c>
    </row>
    <row r="4562" spans="1:14" x14ac:dyDescent="0.3">
      <c r="A4562">
        <v>4561</v>
      </c>
      <c r="B4562" t="s">
        <v>50</v>
      </c>
      <c r="C4562" t="s">
        <v>138</v>
      </c>
      <c r="D4562" t="s">
        <v>78</v>
      </c>
      <c r="E4562" t="s">
        <v>223</v>
      </c>
      <c r="F4562" t="s">
        <v>18</v>
      </c>
      <c r="G4562">
        <v>336.68</v>
      </c>
      <c r="H4562">
        <v>4</v>
      </c>
      <c r="I4562">
        <v>1</v>
      </c>
      <c r="J4562" t="s">
        <v>35</v>
      </c>
      <c r="K4562" t="s">
        <v>29</v>
      </c>
      <c r="L4562" t="s">
        <v>21</v>
      </c>
      <c r="M4562" t="s">
        <v>36</v>
      </c>
      <c r="N4562" t="s">
        <v>41</v>
      </c>
    </row>
    <row r="4563" spans="1:14" x14ac:dyDescent="0.3">
      <c r="A4563">
        <v>4562</v>
      </c>
      <c r="B4563" t="s">
        <v>50</v>
      </c>
      <c r="C4563" t="s">
        <v>86</v>
      </c>
      <c r="D4563" t="s">
        <v>320</v>
      </c>
      <c r="E4563" t="s">
        <v>200</v>
      </c>
      <c r="F4563" t="s">
        <v>49</v>
      </c>
      <c r="G4563">
        <v>95.26</v>
      </c>
      <c r="H4563">
        <v>4</v>
      </c>
      <c r="I4563">
        <v>0</v>
      </c>
      <c r="J4563" t="s">
        <v>28</v>
      </c>
      <c r="K4563" t="s">
        <v>20</v>
      </c>
      <c r="L4563" t="s">
        <v>60</v>
      </c>
      <c r="M4563" t="s">
        <v>36</v>
      </c>
      <c r="N4563" t="s">
        <v>30</v>
      </c>
    </row>
    <row r="4564" spans="1:14" x14ac:dyDescent="0.3">
      <c r="A4564">
        <v>4563</v>
      </c>
      <c r="B4564" t="s">
        <v>31</v>
      </c>
      <c r="C4564" t="s">
        <v>311</v>
      </c>
      <c r="D4564" t="s">
        <v>312</v>
      </c>
      <c r="E4564" t="s">
        <v>163</v>
      </c>
      <c r="F4564" t="s">
        <v>49</v>
      </c>
      <c r="G4564">
        <v>85.98</v>
      </c>
      <c r="H4564">
        <v>2</v>
      </c>
      <c r="I4564">
        <v>1</v>
      </c>
      <c r="J4564" t="s">
        <v>35</v>
      </c>
      <c r="K4564" t="s">
        <v>29</v>
      </c>
      <c r="L4564" t="s">
        <v>60</v>
      </c>
      <c r="M4564" t="s">
        <v>36</v>
      </c>
      <c r="N4564" t="s">
        <v>41</v>
      </c>
    </row>
    <row r="4565" spans="1:14" x14ac:dyDescent="0.3">
      <c r="A4565">
        <v>4564</v>
      </c>
      <c r="B4565" t="s">
        <v>31</v>
      </c>
      <c r="C4565" t="s">
        <v>193</v>
      </c>
      <c r="D4565" t="s">
        <v>194</v>
      </c>
      <c r="E4565" t="s">
        <v>389</v>
      </c>
      <c r="F4565" t="s">
        <v>54</v>
      </c>
      <c r="G4565">
        <v>369.18</v>
      </c>
      <c r="H4565">
        <v>2</v>
      </c>
      <c r="I4565">
        <v>0</v>
      </c>
      <c r="J4565" t="s">
        <v>28</v>
      </c>
      <c r="K4565" t="s">
        <v>29</v>
      </c>
      <c r="L4565" t="s">
        <v>56</v>
      </c>
      <c r="M4565" t="s">
        <v>36</v>
      </c>
      <c r="N4565" t="s">
        <v>41</v>
      </c>
    </row>
    <row r="4566" spans="1:14" x14ac:dyDescent="0.3">
      <c r="A4566">
        <v>4565</v>
      </c>
      <c r="B4566" t="s">
        <v>37</v>
      </c>
      <c r="C4566" t="s">
        <v>192</v>
      </c>
      <c r="D4566" t="s">
        <v>17</v>
      </c>
      <c r="E4566" t="s">
        <v>80</v>
      </c>
      <c r="F4566" t="s">
        <v>27</v>
      </c>
      <c r="G4566">
        <v>176.02</v>
      </c>
      <c r="H4566">
        <v>1</v>
      </c>
      <c r="I4566">
        <v>1</v>
      </c>
      <c r="J4566" t="s">
        <v>19</v>
      </c>
      <c r="K4566" t="s">
        <v>99</v>
      </c>
      <c r="L4566" t="s">
        <v>60</v>
      </c>
      <c r="M4566" t="s">
        <v>36</v>
      </c>
      <c r="N4566" t="s">
        <v>41</v>
      </c>
    </row>
    <row r="4567" spans="1:14" x14ac:dyDescent="0.3">
      <c r="A4567">
        <v>4566</v>
      </c>
      <c r="B4567" t="s">
        <v>37</v>
      </c>
      <c r="C4567" t="s">
        <v>398</v>
      </c>
      <c r="D4567" t="s">
        <v>91</v>
      </c>
      <c r="E4567" t="s">
        <v>127</v>
      </c>
      <c r="F4567" t="s">
        <v>49</v>
      </c>
      <c r="G4567">
        <v>101.38</v>
      </c>
      <c r="H4567">
        <v>3</v>
      </c>
      <c r="I4567">
        <v>0</v>
      </c>
      <c r="J4567" t="s">
        <v>28</v>
      </c>
      <c r="K4567" t="s">
        <v>20</v>
      </c>
      <c r="L4567" t="s">
        <v>56</v>
      </c>
      <c r="M4567" t="s">
        <v>36</v>
      </c>
      <c r="N4567" t="s">
        <v>41</v>
      </c>
    </row>
    <row r="4568" spans="1:14" x14ac:dyDescent="0.3">
      <c r="A4568">
        <v>4567</v>
      </c>
      <c r="B4568" t="s">
        <v>50</v>
      </c>
      <c r="C4568" t="s">
        <v>220</v>
      </c>
      <c r="D4568" t="s">
        <v>262</v>
      </c>
      <c r="E4568" t="s">
        <v>332</v>
      </c>
      <c r="F4568" t="s">
        <v>18</v>
      </c>
      <c r="G4568">
        <v>346.38</v>
      </c>
      <c r="H4568">
        <v>2</v>
      </c>
      <c r="I4568">
        <v>2</v>
      </c>
      <c r="J4568" t="s">
        <v>28</v>
      </c>
      <c r="K4568" t="s">
        <v>20</v>
      </c>
      <c r="L4568" t="s">
        <v>21</v>
      </c>
      <c r="M4568" t="s">
        <v>36</v>
      </c>
      <c r="N4568" t="s">
        <v>41</v>
      </c>
    </row>
    <row r="4569" spans="1:14" x14ac:dyDescent="0.3">
      <c r="A4569">
        <v>4568</v>
      </c>
      <c r="B4569" t="s">
        <v>31</v>
      </c>
      <c r="C4569" t="s">
        <v>65</v>
      </c>
      <c r="D4569" t="s">
        <v>24</v>
      </c>
      <c r="E4569" t="s">
        <v>160</v>
      </c>
      <c r="F4569" t="s">
        <v>27</v>
      </c>
      <c r="G4569">
        <v>106.63</v>
      </c>
      <c r="H4569">
        <v>1</v>
      </c>
      <c r="I4569">
        <v>0</v>
      </c>
      <c r="J4569" t="s">
        <v>35</v>
      </c>
      <c r="K4569" t="s">
        <v>66</v>
      </c>
      <c r="L4569" t="s">
        <v>21</v>
      </c>
      <c r="M4569" t="s">
        <v>36</v>
      </c>
      <c r="N4569" t="s">
        <v>30</v>
      </c>
    </row>
    <row r="4570" spans="1:14" x14ac:dyDescent="0.3">
      <c r="A4570">
        <v>4569</v>
      </c>
      <c r="B4570" t="s">
        <v>37</v>
      </c>
      <c r="C4570" t="s">
        <v>122</v>
      </c>
      <c r="D4570" t="s">
        <v>164</v>
      </c>
      <c r="E4570" t="s">
        <v>58</v>
      </c>
      <c r="F4570" t="s">
        <v>18</v>
      </c>
      <c r="G4570">
        <v>306.64999999999998</v>
      </c>
      <c r="H4570">
        <v>2</v>
      </c>
      <c r="I4570">
        <v>3</v>
      </c>
      <c r="J4570" t="s">
        <v>35</v>
      </c>
      <c r="K4570" t="s">
        <v>29</v>
      </c>
      <c r="L4570" t="s">
        <v>60</v>
      </c>
      <c r="M4570" t="s">
        <v>36</v>
      </c>
      <c r="N4570" t="s">
        <v>95</v>
      </c>
    </row>
    <row r="4571" spans="1:14" x14ac:dyDescent="0.3">
      <c r="A4571">
        <v>4570</v>
      </c>
      <c r="B4571" t="s">
        <v>14</v>
      </c>
      <c r="C4571" t="s">
        <v>401</v>
      </c>
      <c r="D4571" t="s">
        <v>172</v>
      </c>
      <c r="E4571" t="s">
        <v>243</v>
      </c>
      <c r="F4571" t="s">
        <v>27</v>
      </c>
      <c r="G4571">
        <v>152.91999999999999</v>
      </c>
      <c r="H4571">
        <v>3</v>
      </c>
      <c r="I4571">
        <v>0</v>
      </c>
      <c r="J4571" t="s">
        <v>28</v>
      </c>
      <c r="K4571" t="s">
        <v>20</v>
      </c>
      <c r="L4571" t="s">
        <v>70</v>
      </c>
      <c r="M4571" t="s">
        <v>22</v>
      </c>
      <c r="N4571" t="s">
        <v>41</v>
      </c>
    </row>
    <row r="4572" spans="1:14" x14ac:dyDescent="0.3">
      <c r="A4572">
        <v>4571</v>
      </c>
      <c r="B4572" t="s">
        <v>14</v>
      </c>
      <c r="C4572" t="s">
        <v>252</v>
      </c>
      <c r="D4572" t="s">
        <v>59</v>
      </c>
      <c r="E4572" t="s">
        <v>308</v>
      </c>
      <c r="F4572" t="s">
        <v>49</v>
      </c>
      <c r="G4572">
        <v>109.34</v>
      </c>
      <c r="H4572">
        <v>2</v>
      </c>
      <c r="I4572">
        <v>3</v>
      </c>
      <c r="J4572" t="s">
        <v>35</v>
      </c>
      <c r="K4572" t="s">
        <v>20</v>
      </c>
      <c r="L4572" t="s">
        <v>21</v>
      </c>
      <c r="M4572" t="s">
        <v>22</v>
      </c>
      <c r="N4572" t="s">
        <v>41</v>
      </c>
    </row>
    <row r="4573" spans="1:14" x14ac:dyDescent="0.3">
      <c r="A4573">
        <v>4572</v>
      </c>
      <c r="B4573" t="s">
        <v>37</v>
      </c>
      <c r="C4573" t="s">
        <v>154</v>
      </c>
      <c r="D4573" t="s">
        <v>196</v>
      </c>
      <c r="E4573" t="s">
        <v>200</v>
      </c>
      <c r="F4573" t="s">
        <v>49</v>
      </c>
      <c r="G4573">
        <v>97.11</v>
      </c>
      <c r="H4573">
        <v>2</v>
      </c>
      <c r="I4573">
        <v>1</v>
      </c>
      <c r="J4573" t="s">
        <v>28</v>
      </c>
      <c r="K4573" t="s">
        <v>66</v>
      </c>
      <c r="L4573" t="s">
        <v>21</v>
      </c>
      <c r="M4573" t="s">
        <v>36</v>
      </c>
      <c r="N4573" t="s">
        <v>45</v>
      </c>
    </row>
    <row r="4574" spans="1:14" x14ac:dyDescent="0.3">
      <c r="A4574">
        <v>4573</v>
      </c>
      <c r="B4574" t="s">
        <v>37</v>
      </c>
      <c r="C4574" t="s">
        <v>208</v>
      </c>
      <c r="D4574" t="s">
        <v>456</v>
      </c>
      <c r="E4574" t="s">
        <v>315</v>
      </c>
      <c r="F4574" t="s">
        <v>27</v>
      </c>
      <c r="G4574">
        <v>166.58</v>
      </c>
      <c r="H4574">
        <v>1</v>
      </c>
      <c r="I4574">
        <v>0</v>
      </c>
      <c r="J4574" t="s">
        <v>55</v>
      </c>
      <c r="K4574" t="s">
        <v>29</v>
      </c>
      <c r="L4574" t="s">
        <v>21</v>
      </c>
      <c r="M4574" t="s">
        <v>36</v>
      </c>
      <c r="N4574" t="s">
        <v>23</v>
      </c>
    </row>
    <row r="4575" spans="1:14" x14ac:dyDescent="0.3">
      <c r="A4575">
        <v>4574</v>
      </c>
      <c r="B4575" t="s">
        <v>50</v>
      </c>
      <c r="C4575" t="s">
        <v>409</v>
      </c>
      <c r="D4575" t="s">
        <v>327</v>
      </c>
      <c r="E4575" t="s">
        <v>109</v>
      </c>
      <c r="F4575" t="s">
        <v>49</v>
      </c>
      <c r="G4575">
        <v>86.43</v>
      </c>
      <c r="H4575">
        <v>1</v>
      </c>
      <c r="I4575">
        <v>0</v>
      </c>
      <c r="J4575" t="s">
        <v>28</v>
      </c>
      <c r="K4575" t="s">
        <v>66</v>
      </c>
      <c r="L4575" t="s">
        <v>21</v>
      </c>
      <c r="M4575" t="s">
        <v>36</v>
      </c>
      <c r="N4575" t="s">
        <v>45</v>
      </c>
    </row>
    <row r="4576" spans="1:14" x14ac:dyDescent="0.3">
      <c r="A4576">
        <v>4575</v>
      </c>
      <c r="B4576" t="s">
        <v>14</v>
      </c>
      <c r="C4576" t="s">
        <v>269</v>
      </c>
      <c r="D4576" t="s">
        <v>42</v>
      </c>
      <c r="E4576" t="s">
        <v>374</v>
      </c>
      <c r="F4576" t="s">
        <v>49</v>
      </c>
      <c r="G4576">
        <v>67.900000000000006</v>
      </c>
      <c r="H4576">
        <v>1</v>
      </c>
      <c r="I4576">
        <v>3</v>
      </c>
      <c r="J4576" t="s">
        <v>55</v>
      </c>
      <c r="K4576" t="s">
        <v>29</v>
      </c>
      <c r="L4576" t="s">
        <v>21</v>
      </c>
      <c r="M4576" t="s">
        <v>36</v>
      </c>
      <c r="N4576" t="s">
        <v>23</v>
      </c>
    </row>
    <row r="4577" spans="1:14" x14ac:dyDescent="0.3">
      <c r="A4577">
        <v>4576</v>
      </c>
      <c r="B4577" t="s">
        <v>37</v>
      </c>
      <c r="C4577" t="s">
        <v>103</v>
      </c>
      <c r="D4577" t="s">
        <v>304</v>
      </c>
      <c r="E4577" t="s">
        <v>437</v>
      </c>
      <c r="F4577" t="s">
        <v>49</v>
      </c>
      <c r="G4577">
        <v>106.81</v>
      </c>
      <c r="H4577">
        <v>1</v>
      </c>
      <c r="I4577">
        <v>2</v>
      </c>
      <c r="J4577" t="s">
        <v>19</v>
      </c>
      <c r="K4577" t="s">
        <v>44</v>
      </c>
      <c r="L4577" t="s">
        <v>21</v>
      </c>
      <c r="M4577" t="s">
        <v>36</v>
      </c>
      <c r="N4577" t="s">
        <v>23</v>
      </c>
    </row>
    <row r="4578" spans="1:14" x14ac:dyDescent="0.3">
      <c r="A4578">
        <v>4577</v>
      </c>
      <c r="B4578" t="s">
        <v>31</v>
      </c>
      <c r="C4578" t="s">
        <v>224</v>
      </c>
      <c r="D4578" t="s">
        <v>195</v>
      </c>
      <c r="E4578" t="s">
        <v>349</v>
      </c>
      <c r="F4578" t="s">
        <v>18</v>
      </c>
      <c r="G4578">
        <v>170.55</v>
      </c>
      <c r="H4578">
        <v>2</v>
      </c>
      <c r="I4578">
        <v>0</v>
      </c>
      <c r="J4578" t="s">
        <v>19</v>
      </c>
      <c r="K4578" t="s">
        <v>66</v>
      </c>
      <c r="L4578" t="s">
        <v>21</v>
      </c>
      <c r="M4578" t="s">
        <v>22</v>
      </c>
      <c r="N4578" t="s">
        <v>41</v>
      </c>
    </row>
    <row r="4579" spans="1:14" x14ac:dyDescent="0.3">
      <c r="A4579">
        <v>4578</v>
      </c>
      <c r="B4579" t="s">
        <v>31</v>
      </c>
      <c r="C4579" t="s">
        <v>135</v>
      </c>
      <c r="D4579" t="s">
        <v>445</v>
      </c>
      <c r="E4579" t="s">
        <v>131</v>
      </c>
      <c r="F4579" t="s">
        <v>49</v>
      </c>
      <c r="G4579">
        <v>63.28</v>
      </c>
      <c r="H4579">
        <v>1</v>
      </c>
      <c r="I4579">
        <v>0</v>
      </c>
      <c r="J4579" t="s">
        <v>19</v>
      </c>
      <c r="K4579" t="s">
        <v>20</v>
      </c>
      <c r="L4579" t="s">
        <v>21</v>
      </c>
      <c r="M4579" t="s">
        <v>22</v>
      </c>
      <c r="N4579" t="s">
        <v>95</v>
      </c>
    </row>
    <row r="4580" spans="1:14" x14ac:dyDescent="0.3">
      <c r="A4580">
        <v>4579</v>
      </c>
      <c r="B4580" t="s">
        <v>14</v>
      </c>
      <c r="C4580" t="s">
        <v>32</v>
      </c>
      <c r="D4580" t="s">
        <v>299</v>
      </c>
      <c r="E4580" t="s">
        <v>200</v>
      </c>
      <c r="F4580" t="s">
        <v>27</v>
      </c>
      <c r="G4580">
        <v>114.6</v>
      </c>
      <c r="H4580">
        <v>3</v>
      </c>
      <c r="I4580">
        <v>0</v>
      </c>
      <c r="J4580" t="s">
        <v>28</v>
      </c>
      <c r="K4580" t="s">
        <v>99</v>
      </c>
      <c r="L4580" t="s">
        <v>70</v>
      </c>
      <c r="M4580" t="s">
        <v>36</v>
      </c>
      <c r="N4580" t="s">
        <v>41</v>
      </c>
    </row>
    <row r="4581" spans="1:14" x14ac:dyDescent="0.3">
      <c r="A4581">
        <v>4580</v>
      </c>
      <c r="B4581" t="s">
        <v>50</v>
      </c>
      <c r="C4581" t="s">
        <v>386</v>
      </c>
      <c r="D4581" t="s">
        <v>358</v>
      </c>
      <c r="E4581" t="s">
        <v>48</v>
      </c>
      <c r="F4581" t="s">
        <v>54</v>
      </c>
      <c r="G4581">
        <v>476.89</v>
      </c>
      <c r="H4581">
        <v>2</v>
      </c>
      <c r="I4581">
        <v>0</v>
      </c>
      <c r="J4581" t="s">
        <v>35</v>
      </c>
      <c r="K4581" t="s">
        <v>44</v>
      </c>
      <c r="L4581" t="s">
        <v>21</v>
      </c>
      <c r="M4581" t="s">
        <v>36</v>
      </c>
      <c r="N4581" t="s">
        <v>23</v>
      </c>
    </row>
    <row r="4582" spans="1:14" x14ac:dyDescent="0.3">
      <c r="A4582">
        <v>4581</v>
      </c>
      <c r="B4582" t="s">
        <v>50</v>
      </c>
      <c r="C4582" t="s">
        <v>403</v>
      </c>
      <c r="D4582" t="s">
        <v>84</v>
      </c>
      <c r="E4582" t="s">
        <v>488</v>
      </c>
      <c r="F4582" t="s">
        <v>18</v>
      </c>
      <c r="G4582">
        <v>289.08999999999997</v>
      </c>
      <c r="H4582">
        <v>1</v>
      </c>
      <c r="I4582">
        <v>2</v>
      </c>
      <c r="J4582" t="s">
        <v>35</v>
      </c>
      <c r="K4582" t="s">
        <v>29</v>
      </c>
      <c r="L4582" t="s">
        <v>60</v>
      </c>
      <c r="M4582" t="s">
        <v>36</v>
      </c>
      <c r="N4582" t="s">
        <v>41</v>
      </c>
    </row>
    <row r="4583" spans="1:14" x14ac:dyDescent="0.3">
      <c r="A4583">
        <v>4582</v>
      </c>
      <c r="B4583" t="s">
        <v>14</v>
      </c>
      <c r="C4583" t="s">
        <v>426</v>
      </c>
      <c r="D4583" t="s">
        <v>285</v>
      </c>
      <c r="E4583" t="s">
        <v>156</v>
      </c>
      <c r="F4583" t="s">
        <v>49</v>
      </c>
      <c r="G4583">
        <v>123.55</v>
      </c>
      <c r="H4583">
        <v>1</v>
      </c>
      <c r="I4583">
        <v>0</v>
      </c>
      <c r="J4583" t="s">
        <v>19</v>
      </c>
      <c r="K4583" t="s">
        <v>66</v>
      </c>
      <c r="L4583" t="s">
        <v>70</v>
      </c>
      <c r="M4583" t="s">
        <v>36</v>
      </c>
      <c r="N4583" t="s">
        <v>45</v>
      </c>
    </row>
    <row r="4584" spans="1:14" x14ac:dyDescent="0.3">
      <c r="A4584">
        <v>4583</v>
      </c>
      <c r="B4584" t="s">
        <v>31</v>
      </c>
      <c r="C4584" t="s">
        <v>107</v>
      </c>
      <c r="D4584" t="s">
        <v>287</v>
      </c>
      <c r="E4584" t="s">
        <v>319</v>
      </c>
      <c r="F4584" t="s">
        <v>27</v>
      </c>
      <c r="G4584">
        <v>123.14</v>
      </c>
      <c r="H4584">
        <v>1</v>
      </c>
      <c r="I4584">
        <v>2</v>
      </c>
      <c r="J4584" t="s">
        <v>19</v>
      </c>
      <c r="K4584" t="s">
        <v>99</v>
      </c>
      <c r="L4584" t="s">
        <v>21</v>
      </c>
      <c r="M4584" t="s">
        <v>22</v>
      </c>
      <c r="N4584" t="s">
        <v>41</v>
      </c>
    </row>
    <row r="4585" spans="1:14" x14ac:dyDescent="0.3">
      <c r="A4585">
        <v>4584</v>
      </c>
      <c r="B4585" t="s">
        <v>37</v>
      </c>
      <c r="C4585" t="s">
        <v>84</v>
      </c>
      <c r="D4585" t="s">
        <v>67</v>
      </c>
      <c r="E4585" t="s">
        <v>403</v>
      </c>
      <c r="F4585" t="s">
        <v>27</v>
      </c>
      <c r="G4585">
        <v>125.86</v>
      </c>
      <c r="H4585">
        <v>4</v>
      </c>
      <c r="I4585">
        <v>1</v>
      </c>
      <c r="J4585" t="s">
        <v>28</v>
      </c>
      <c r="K4585" t="s">
        <v>99</v>
      </c>
      <c r="L4585" t="s">
        <v>60</v>
      </c>
      <c r="M4585" t="s">
        <v>22</v>
      </c>
      <c r="N4585" t="s">
        <v>41</v>
      </c>
    </row>
    <row r="4586" spans="1:14" x14ac:dyDescent="0.3">
      <c r="A4586">
        <v>4585</v>
      </c>
      <c r="B4586" t="s">
        <v>31</v>
      </c>
      <c r="C4586" t="s">
        <v>378</v>
      </c>
      <c r="D4586" t="s">
        <v>290</v>
      </c>
      <c r="E4586" t="s">
        <v>305</v>
      </c>
      <c r="F4586" t="s">
        <v>27</v>
      </c>
      <c r="G4586">
        <v>125.75</v>
      </c>
      <c r="H4586">
        <v>2</v>
      </c>
      <c r="I4586">
        <v>0</v>
      </c>
      <c r="J4586" t="s">
        <v>94</v>
      </c>
      <c r="K4586" t="s">
        <v>20</v>
      </c>
      <c r="L4586" t="s">
        <v>21</v>
      </c>
      <c r="M4586" t="s">
        <v>36</v>
      </c>
      <c r="N4586" t="s">
        <v>41</v>
      </c>
    </row>
    <row r="4587" spans="1:14" x14ac:dyDescent="0.3">
      <c r="A4587">
        <v>4586</v>
      </c>
      <c r="B4587" t="s">
        <v>14</v>
      </c>
      <c r="C4587" t="s">
        <v>337</v>
      </c>
      <c r="D4587" t="s">
        <v>106</v>
      </c>
      <c r="E4587" t="s">
        <v>40</v>
      </c>
      <c r="F4587" t="s">
        <v>18</v>
      </c>
      <c r="G4587">
        <v>226.62</v>
      </c>
      <c r="H4587">
        <v>1</v>
      </c>
      <c r="I4587">
        <v>0</v>
      </c>
      <c r="J4587" t="s">
        <v>19</v>
      </c>
      <c r="K4587" t="s">
        <v>29</v>
      </c>
      <c r="L4587" t="s">
        <v>70</v>
      </c>
      <c r="M4587" t="s">
        <v>22</v>
      </c>
      <c r="N4587" t="s">
        <v>41</v>
      </c>
    </row>
    <row r="4588" spans="1:14" x14ac:dyDescent="0.3">
      <c r="A4588">
        <v>4587</v>
      </c>
      <c r="B4588" t="s">
        <v>14</v>
      </c>
      <c r="C4588" t="s">
        <v>113</v>
      </c>
      <c r="D4588" t="s">
        <v>337</v>
      </c>
      <c r="E4588" t="s">
        <v>72</v>
      </c>
      <c r="F4588" t="s">
        <v>18</v>
      </c>
      <c r="G4588">
        <v>239.35</v>
      </c>
      <c r="H4588">
        <v>2</v>
      </c>
      <c r="I4588">
        <v>2</v>
      </c>
      <c r="J4588" t="s">
        <v>94</v>
      </c>
      <c r="K4588" t="s">
        <v>29</v>
      </c>
      <c r="L4588" t="s">
        <v>56</v>
      </c>
      <c r="M4588" t="s">
        <v>36</v>
      </c>
      <c r="N4588" t="s">
        <v>30</v>
      </c>
    </row>
    <row r="4589" spans="1:14" x14ac:dyDescent="0.3">
      <c r="A4589">
        <v>4588</v>
      </c>
      <c r="B4589" t="s">
        <v>14</v>
      </c>
      <c r="C4589" t="s">
        <v>442</v>
      </c>
      <c r="D4589" t="s">
        <v>16</v>
      </c>
      <c r="E4589" t="s">
        <v>65</v>
      </c>
      <c r="F4589" t="s">
        <v>49</v>
      </c>
      <c r="G4589">
        <v>90.74</v>
      </c>
      <c r="H4589">
        <v>2</v>
      </c>
      <c r="I4589">
        <v>0</v>
      </c>
      <c r="J4589" t="s">
        <v>19</v>
      </c>
      <c r="K4589" t="s">
        <v>44</v>
      </c>
      <c r="L4589" t="s">
        <v>21</v>
      </c>
      <c r="M4589" t="s">
        <v>36</v>
      </c>
      <c r="N4589" t="s">
        <v>41</v>
      </c>
    </row>
    <row r="4590" spans="1:14" x14ac:dyDescent="0.3">
      <c r="A4590">
        <v>4589</v>
      </c>
      <c r="B4590" t="s">
        <v>37</v>
      </c>
      <c r="C4590" t="s">
        <v>402</v>
      </c>
      <c r="D4590" t="s">
        <v>210</v>
      </c>
      <c r="E4590" t="s">
        <v>115</v>
      </c>
      <c r="F4590" t="s">
        <v>49</v>
      </c>
      <c r="G4590">
        <v>137.18</v>
      </c>
      <c r="H4590">
        <v>1</v>
      </c>
      <c r="I4590">
        <v>0</v>
      </c>
      <c r="J4590" t="s">
        <v>28</v>
      </c>
      <c r="K4590" t="s">
        <v>66</v>
      </c>
      <c r="L4590" t="s">
        <v>21</v>
      </c>
      <c r="M4590" t="s">
        <v>22</v>
      </c>
      <c r="N4590" t="s">
        <v>23</v>
      </c>
    </row>
    <row r="4591" spans="1:14" x14ac:dyDescent="0.3">
      <c r="A4591">
        <v>4590</v>
      </c>
      <c r="B4591" t="s">
        <v>37</v>
      </c>
      <c r="C4591" t="s">
        <v>142</v>
      </c>
      <c r="D4591" t="s">
        <v>92</v>
      </c>
      <c r="E4591" t="s">
        <v>105</v>
      </c>
      <c r="F4591" t="s">
        <v>27</v>
      </c>
      <c r="G4591">
        <v>146.59</v>
      </c>
      <c r="H4591">
        <v>1</v>
      </c>
      <c r="I4591">
        <v>2</v>
      </c>
      <c r="J4591" t="s">
        <v>28</v>
      </c>
      <c r="K4591" t="s">
        <v>44</v>
      </c>
      <c r="L4591" t="s">
        <v>56</v>
      </c>
      <c r="M4591" t="s">
        <v>36</v>
      </c>
      <c r="N4591" t="s">
        <v>41</v>
      </c>
    </row>
    <row r="4592" spans="1:14" x14ac:dyDescent="0.3">
      <c r="A4592">
        <v>4591</v>
      </c>
      <c r="B4592" t="s">
        <v>14</v>
      </c>
      <c r="C4592" t="s">
        <v>143</v>
      </c>
      <c r="D4592" t="s">
        <v>257</v>
      </c>
      <c r="E4592" t="s">
        <v>80</v>
      </c>
      <c r="F4592" t="s">
        <v>27</v>
      </c>
      <c r="G4592">
        <v>168.18</v>
      </c>
      <c r="H4592">
        <v>3</v>
      </c>
      <c r="I4592">
        <v>1</v>
      </c>
      <c r="J4592" t="s">
        <v>35</v>
      </c>
      <c r="K4592" t="s">
        <v>44</v>
      </c>
      <c r="L4592" t="s">
        <v>21</v>
      </c>
      <c r="M4592" t="s">
        <v>22</v>
      </c>
      <c r="N4592" t="s">
        <v>41</v>
      </c>
    </row>
    <row r="4593" spans="1:14" x14ac:dyDescent="0.3">
      <c r="A4593">
        <v>4592</v>
      </c>
      <c r="B4593" t="s">
        <v>37</v>
      </c>
      <c r="C4593" t="s">
        <v>106</v>
      </c>
      <c r="D4593" t="s">
        <v>363</v>
      </c>
      <c r="E4593" t="s">
        <v>243</v>
      </c>
      <c r="F4593" t="s">
        <v>18</v>
      </c>
      <c r="G4593">
        <v>238.53</v>
      </c>
      <c r="H4593">
        <v>1</v>
      </c>
      <c r="I4593">
        <v>3</v>
      </c>
      <c r="J4593" t="s">
        <v>55</v>
      </c>
      <c r="K4593" t="s">
        <v>66</v>
      </c>
      <c r="L4593" t="s">
        <v>21</v>
      </c>
      <c r="M4593" t="s">
        <v>22</v>
      </c>
      <c r="N4593" t="s">
        <v>41</v>
      </c>
    </row>
    <row r="4594" spans="1:14" x14ac:dyDescent="0.3">
      <c r="A4594">
        <v>4593</v>
      </c>
      <c r="B4594" t="s">
        <v>14</v>
      </c>
      <c r="C4594" t="s">
        <v>240</v>
      </c>
      <c r="D4594" t="s">
        <v>285</v>
      </c>
      <c r="E4594" t="s">
        <v>412</v>
      </c>
      <c r="F4594" t="s">
        <v>49</v>
      </c>
      <c r="G4594">
        <v>82.91</v>
      </c>
      <c r="H4594">
        <v>2</v>
      </c>
      <c r="I4594">
        <v>0</v>
      </c>
      <c r="J4594" t="s">
        <v>55</v>
      </c>
      <c r="K4594" t="s">
        <v>44</v>
      </c>
      <c r="L4594" t="s">
        <v>60</v>
      </c>
      <c r="M4594" t="s">
        <v>36</v>
      </c>
      <c r="N4594" t="s">
        <v>95</v>
      </c>
    </row>
    <row r="4595" spans="1:14" x14ac:dyDescent="0.3">
      <c r="A4595">
        <v>4594</v>
      </c>
      <c r="B4595" t="s">
        <v>37</v>
      </c>
      <c r="C4595" t="s">
        <v>301</v>
      </c>
      <c r="D4595" t="s">
        <v>105</v>
      </c>
      <c r="E4595" t="s">
        <v>309</v>
      </c>
      <c r="F4595" t="s">
        <v>54</v>
      </c>
      <c r="G4595">
        <v>307.72000000000003</v>
      </c>
      <c r="H4595">
        <v>1</v>
      </c>
      <c r="I4595">
        <v>0</v>
      </c>
      <c r="J4595" t="s">
        <v>28</v>
      </c>
      <c r="K4595" t="s">
        <v>99</v>
      </c>
      <c r="L4595" t="s">
        <v>56</v>
      </c>
      <c r="M4595" t="s">
        <v>36</v>
      </c>
      <c r="N4595" t="s">
        <v>45</v>
      </c>
    </row>
    <row r="4596" spans="1:14" x14ac:dyDescent="0.3">
      <c r="A4596">
        <v>4595</v>
      </c>
      <c r="B4596" t="s">
        <v>37</v>
      </c>
      <c r="C4596" t="s">
        <v>285</v>
      </c>
      <c r="D4596" t="s">
        <v>284</v>
      </c>
      <c r="E4596" t="s">
        <v>43</v>
      </c>
      <c r="F4596" t="s">
        <v>49</v>
      </c>
      <c r="G4596">
        <v>133.61000000000001</v>
      </c>
      <c r="H4596">
        <v>1</v>
      </c>
      <c r="I4596">
        <v>0</v>
      </c>
      <c r="J4596" t="s">
        <v>35</v>
      </c>
      <c r="K4596" t="s">
        <v>66</v>
      </c>
      <c r="L4596" t="s">
        <v>56</v>
      </c>
      <c r="M4596" t="s">
        <v>22</v>
      </c>
      <c r="N4596" t="s">
        <v>95</v>
      </c>
    </row>
    <row r="4597" spans="1:14" x14ac:dyDescent="0.3">
      <c r="A4597">
        <v>4596</v>
      </c>
      <c r="B4597" t="s">
        <v>31</v>
      </c>
      <c r="C4597" t="s">
        <v>96</v>
      </c>
      <c r="D4597" t="s">
        <v>254</v>
      </c>
      <c r="E4597" t="s">
        <v>372</v>
      </c>
      <c r="F4597" t="s">
        <v>27</v>
      </c>
      <c r="G4597">
        <v>131.36000000000001</v>
      </c>
      <c r="H4597">
        <v>2</v>
      </c>
      <c r="I4597">
        <v>0</v>
      </c>
      <c r="J4597" t="s">
        <v>35</v>
      </c>
      <c r="K4597" t="s">
        <v>20</v>
      </c>
      <c r="L4597" t="s">
        <v>56</v>
      </c>
      <c r="M4597" t="s">
        <v>36</v>
      </c>
      <c r="N4597" t="s">
        <v>95</v>
      </c>
    </row>
    <row r="4598" spans="1:14" x14ac:dyDescent="0.3">
      <c r="A4598">
        <v>4597</v>
      </c>
      <c r="B4598" t="s">
        <v>14</v>
      </c>
      <c r="C4598" t="s">
        <v>252</v>
      </c>
      <c r="D4598" t="s">
        <v>68</v>
      </c>
      <c r="E4598" t="s">
        <v>316</v>
      </c>
      <c r="F4598" t="s">
        <v>18</v>
      </c>
      <c r="G4598">
        <v>194.67</v>
      </c>
      <c r="H4598">
        <v>3</v>
      </c>
      <c r="I4598">
        <v>0</v>
      </c>
      <c r="J4598" t="s">
        <v>28</v>
      </c>
      <c r="K4598" t="s">
        <v>44</v>
      </c>
      <c r="L4598" t="s">
        <v>21</v>
      </c>
      <c r="M4598" t="s">
        <v>36</v>
      </c>
      <c r="N4598" t="s">
        <v>41</v>
      </c>
    </row>
    <row r="4599" spans="1:14" x14ac:dyDescent="0.3">
      <c r="A4599">
        <v>4598</v>
      </c>
      <c r="B4599" t="s">
        <v>14</v>
      </c>
      <c r="C4599" t="s">
        <v>106</v>
      </c>
      <c r="D4599" t="s">
        <v>180</v>
      </c>
      <c r="E4599" t="s">
        <v>177</v>
      </c>
      <c r="F4599" t="s">
        <v>27</v>
      </c>
      <c r="G4599">
        <v>153.01</v>
      </c>
      <c r="H4599">
        <v>1</v>
      </c>
      <c r="I4599">
        <v>0</v>
      </c>
      <c r="J4599" t="s">
        <v>55</v>
      </c>
      <c r="K4599" t="s">
        <v>20</v>
      </c>
      <c r="L4599" t="s">
        <v>21</v>
      </c>
      <c r="M4599" t="s">
        <v>36</v>
      </c>
      <c r="N4599" t="s">
        <v>41</v>
      </c>
    </row>
    <row r="4600" spans="1:14" x14ac:dyDescent="0.3">
      <c r="A4600">
        <v>4599</v>
      </c>
      <c r="B4600" t="s">
        <v>31</v>
      </c>
      <c r="C4600" t="s">
        <v>450</v>
      </c>
      <c r="D4600" t="s">
        <v>258</v>
      </c>
      <c r="E4600" t="s">
        <v>262</v>
      </c>
      <c r="F4600" t="s">
        <v>49</v>
      </c>
      <c r="G4600">
        <v>61.7</v>
      </c>
      <c r="H4600">
        <v>2</v>
      </c>
      <c r="I4600">
        <v>0</v>
      </c>
      <c r="J4600" t="s">
        <v>35</v>
      </c>
      <c r="K4600" t="s">
        <v>20</v>
      </c>
      <c r="L4600" t="s">
        <v>56</v>
      </c>
      <c r="M4600" t="s">
        <v>36</v>
      </c>
      <c r="N4600" t="s">
        <v>41</v>
      </c>
    </row>
    <row r="4601" spans="1:14" x14ac:dyDescent="0.3">
      <c r="A4601">
        <v>4600</v>
      </c>
      <c r="B4601" t="s">
        <v>31</v>
      </c>
      <c r="C4601" t="s">
        <v>84</v>
      </c>
      <c r="D4601" t="s">
        <v>96</v>
      </c>
      <c r="E4601" t="s">
        <v>469</v>
      </c>
      <c r="F4601" t="s">
        <v>27</v>
      </c>
      <c r="G4601">
        <v>109.39</v>
      </c>
      <c r="H4601">
        <v>4</v>
      </c>
      <c r="I4601">
        <v>0</v>
      </c>
      <c r="J4601" t="s">
        <v>28</v>
      </c>
      <c r="K4601" t="s">
        <v>66</v>
      </c>
      <c r="L4601" t="s">
        <v>56</v>
      </c>
      <c r="M4601" t="s">
        <v>36</v>
      </c>
      <c r="N4601" t="s">
        <v>23</v>
      </c>
    </row>
    <row r="4602" spans="1:14" x14ac:dyDescent="0.3">
      <c r="A4602">
        <v>4601</v>
      </c>
      <c r="B4602" t="s">
        <v>37</v>
      </c>
      <c r="C4602" t="s">
        <v>117</v>
      </c>
      <c r="D4602" t="s">
        <v>269</v>
      </c>
      <c r="E4602" t="s">
        <v>164</v>
      </c>
      <c r="F4602" t="s">
        <v>27</v>
      </c>
      <c r="G4602">
        <v>194.18</v>
      </c>
      <c r="H4602">
        <v>2</v>
      </c>
      <c r="I4602">
        <v>2</v>
      </c>
      <c r="J4602" t="s">
        <v>94</v>
      </c>
      <c r="K4602" t="s">
        <v>66</v>
      </c>
      <c r="L4602" t="s">
        <v>21</v>
      </c>
      <c r="M4602" t="s">
        <v>22</v>
      </c>
      <c r="N4602" t="s">
        <v>45</v>
      </c>
    </row>
    <row r="4603" spans="1:14" x14ac:dyDescent="0.3">
      <c r="A4603">
        <v>4602</v>
      </c>
      <c r="B4603" t="s">
        <v>14</v>
      </c>
      <c r="C4603" t="s">
        <v>113</v>
      </c>
      <c r="D4603" t="s">
        <v>337</v>
      </c>
      <c r="E4603" t="s">
        <v>318</v>
      </c>
      <c r="F4603" t="s">
        <v>27</v>
      </c>
      <c r="G4603">
        <v>137.94999999999999</v>
      </c>
      <c r="H4603">
        <v>4</v>
      </c>
      <c r="I4603">
        <v>0</v>
      </c>
      <c r="J4603" t="s">
        <v>35</v>
      </c>
      <c r="K4603" t="s">
        <v>20</v>
      </c>
      <c r="L4603" t="s">
        <v>70</v>
      </c>
      <c r="M4603" t="s">
        <v>36</v>
      </c>
      <c r="N4603" t="s">
        <v>23</v>
      </c>
    </row>
    <row r="4604" spans="1:14" x14ac:dyDescent="0.3">
      <c r="A4604">
        <v>4603</v>
      </c>
      <c r="B4604" t="s">
        <v>31</v>
      </c>
      <c r="C4604" t="s">
        <v>231</v>
      </c>
      <c r="D4604" t="s">
        <v>344</v>
      </c>
      <c r="E4604" t="s">
        <v>192</v>
      </c>
      <c r="F4604" t="s">
        <v>27</v>
      </c>
      <c r="G4604">
        <v>128.49</v>
      </c>
      <c r="H4604">
        <v>2</v>
      </c>
      <c r="I4604">
        <v>0</v>
      </c>
      <c r="J4604" t="s">
        <v>35</v>
      </c>
      <c r="K4604" t="s">
        <v>66</v>
      </c>
      <c r="L4604" t="s">
        <v>21</v>
      </c>
      <c r="M4604" t="s">
        <v>36</v>
      </c>
      <c r="N4604" t="s">
        <v>41</v>
      </c>
    </row>
    <row r="4605" spans="1:14" x14ac:dyDescent="0.3">
      <c r="A4605">
        <v>4604</v>
      </c>
      <c r="B4605" t="s">
        <v>50</v>
      </c>
      <c r="C4605" t="s">
        <v>188</v>
      </c>
      <c r="D4605" t="s">
        <v>58</v>
      </c>
      <c r="E4605" t="s">
        <v>369</v>
      </c>
      <c r="F4605" t="s">
        <v>49</v>
      </c>
      <c r="G4605">
        <v>81.069999999999993</v>
      </c>
      <c r="H4605">
        <v>1</v>
      </c>
      <c r="I4605">
        <v>1</v>
      </c>
      <c r="J4605" t="s">
        <v>28</v>
      </c>
      <c r="K4605" t="s">
        <v>29</v>
      </c>
      <c r="L4605" t="s">
        <v>21</v>
      </c>
      <c r="M4605" t="s">
        <v>36</v>
      </c>
      <c r="N4605" t="s">
        <v>41</v>
      </c>
    </row>
    <row r="4606" spans="1:14" x14ac:dyDescent="0.3">
      <c r="A4606">
        <v>4605</v>
      </c>
      <c r="B4606" t="s">
        <v>31</v>
      </c>
      <c r="C4606" t="s">
        <v>62</v>
      </c>
      <c r="D4606" t="s">
        <v>157</v>
      </c>
      <c r="E4606" t="s">
        <v>395</v>
      </c>
      <c r="F4606" t="s">
        <v>27</v>
      </c>
      <c r="G4606">
        <v>167.65</v>
      </c>
      <c r="H4606">
        <v>2</v>
      </c>
      <c r="I4606">
        <v>0</v>
      </c>
      <c r="J4606" t="s">
        <v>19</v>
      </c>
      <c r="K4606" t="s">
        <v>44</v>
      </c>
      <c r="L4606" t="s">
        <v>21</v>
      </c>
      <c r="M4606" t="s">
        <v>22</v>
      </c>
      <c r="N4606" t="s">
        <v>95</v>
      </c>
    </row>
    <row r="4607" spans="1:14" x14ac:dyDescent="0.3">
      <c r="A4607">
        <v>4606</v>
      </c>
      <c r="B4607" t="s">
        <v>31</v>
      </c>
      <c r="C4607" t="s">
        <v>226</v>
      </c>
      <c r="D4607" t="s">
        <v>148</v>
      </c>
      <c r="E4607" t="s">
        <v>150</v>
      </c>
      <c r="F4607" t="s">
        <v>18</v>
      </c>
      <c r="G4607">
        <v>173.29</v>
      </c>
      <c r="H4607">
        <v>1</v>
      </c>
      <c r="I4607">
        <v>0</v>
      </c>
      <c r="J4607" t="s">
        <v>35</v>
      </c>
      <c r="K4607" t="s">
        <v>20</v>
      </c>
      <c r="L4607" t="s">
        <v>21</v>
      </c>
      <c r="M4607" t="s">
        <v>36</v>
      </c>
      <c r="N4607" t="s">
        <v>41</v>
      </c>
    </row>
    <row r="4608" spans="1:14" x14ac:dyDescent="0.3">
      <c r="A4608">
        <v>4607</v>
      </c>
      <c r="B4608" t="s">
        <v>50</v>
      </c>
      <c r="C4608" t="s">
        <v>186</v>
      </c>
      <c r="D4608" t="s">
        <v>274</v>
      </c>
      <c r="E4608" t="s">
        <v>398</v>
      </c>
      <c r="F4608" t="s">
        <v>27</v>
      </c>
      <c r="G4608">
        <v>178.45</v>
      </c>
      <c r="H4608">
        <v>1</v>
      </c>
      <c r="I4608">
        <v>2</v>
      </c>
      <c r="J4608" t="s">
        <v>28</v>
      </c>
      <c r="K4608" t="s">
        <v>44</v>
      </c>
      <c r="L4608" t="s">
        <v>21</v>
      </c>
      <c r="M4608" t="s">
        <v>36</v>
      </c>
      <c r="N4608" t="s">
        <v>41</v>
      </c>
    </row>
    <row r="4609" spans="1:14" x14ac:dyDescent="0.3">
      <c r="A4609">
        <v>4608</v>
      </c>
      <c r="B4609" t="s">
        <v>31</v>
      </c>
      <c r="C4609" t="s">
        <v>361</v>
      </c>
      <c r="D4609" t="s">
        <v>180</v>
      </c>
      <c r="E4609" t="s">
        <v>182</v>
      </c>
      <c r="F4609" t="s">
        <v>54</v>
      </c>
      <c r="G4609">
        <v>291</v>
      </c>
      <c r="H4609">
        <v>1</v>
      </c>
      <c r="I4609">
        <v>0</v>
      </c>
      <c r="J4609" t="s">
        <v>94</v>
      </c>
      <c r="K4609" t="s">
        <v>44</v>
      </c>
      <c r="L4609" t="s">
        <v>21</v>
      </c>
      <c r="M4609" t="s">
        <v>36</v>
      </c>
      <c r="N4609" t="s">
        <v>30</v>
      </c>
    </row>
    <row r="4610" spans="1:14" x14ac:dyDescent="0.3">
      <c r="A4610">
        <v>4609</v>
      </c>
      <c r="B4610" t="s">
        <v>50</v>
      </c>
      <c r="C4610" t="s">
        <v>284</v>
      </c>
      <c r="D4610" t="s">
        <v>141</v>
      </c>
      <c r="E4610" t="s">
        <v>93</v>
      </c>
      <c r="F4610" t="s">
        <v>49</v>
      </c>
      <c r="G4610">
        <v>151.66999999999999</v>
      </c>
      <c r="H4610">
        <v>1</v>
      </c>
      <c r="I4610">
        <v>0</v>
      </c>
      <c r="J4610" t="s">
        <v>28</v>
      </c>
      <c r="K4610" t="s">
        <v>99</v>
      </c>
      <c r="L4610" t="s">
        <v>56</v>
      </c>
      <c r="M4610" t="s">
        <v>36</v>
      </c>
      <c r="N4610" t="s">
        <v>45</v>
      </c>
    </row>
    <row r="4611" spans="1:14" x14ac:dyDescent="0.3">
      <c r="A4611">
        <v>4610</v>
      </c>
      <c r="B4611" t="s">
        <v>50</v>
      </c>
      <c r="C4611" t="s">
        <v>289</v>
      </c>
      <c r="D4611" t="s">
        <v>133</v>
      </c>
      <c r="E4611" t="s">
        <v>157</v>
      </c>
      <c r="F4611" t="s">
        <v>18</v>
      </c>
      <c r="G4611">
        <v>327.73</v>
      </c>
      <c r="H4611">
        <v>2</v>
      </c>
      <c r="I4611">
        <v>0</v>
      </c>
      <c r="J4611" t="s">
        <v>35</v>
      </c>
      <c r="K4611" t="s">
        <v>99</v>
      </c>
      <c r="L4611" t="s">
        <v>60</v>
      </c>
      <c r="M4611" t="s">
        <v>22</v>
      </c>
      <c r="N4611" t="s">
        <v>23</v>
      </c>
    </row>
    <row r="4612" spans="1:14" x14ac:dyDescent="0.3">
      <c r="A4612">
        <v>4611</v>
      </c>
      <c r="B4612" t="s">
        <v>31</v>
      </c>
      <c r="C4612" t="s">
        <v>287</v>
      </c>
      <c r="D4612" t="s">
        <v>356</v>
      </c>
      <c r="E4612" t="s">
        <v>225</v>
      </c>
      <c r="F4612" t="s">
        <v>27</v>
      </c>
      <c r="G4612">
        <v>93.94</v>
      </c>
      <c r="H4612">
        <v>3</v>
      </c>
      <c r="I4612">
        <v>1</v>
      </c>
      <c r="J4612" t="s">
        <v>28</v>
      </c>
      <c r="K4612" t="s">
        <v>29</v>
      </c>
      <c r="L4612" t="s">
        <v>56</v>
      </c>
      <c r="M4612" t="s">
        <v>36</v>
      </c>
      <c r="N4612" t="s">
        <v>41</v>
      </c>
    </row>
    <row r="4613" spans="1:14" x14ac:dyDescent="0.3">
      <c r="A4613">
        <v>4612</v>
      </c>
      <c r="B4613" t="s">
        <v>50</v>
      </c>
      <c r="C4613" t="s">
        <v>239</v>
      </c>
      <c r="D4613" t="s">
        <v>317</v>
      </c>
      <c r="E4613" t="s">
        <v>209</v>
      </c>
      <c r="F4613" t="s">
        <v>49</v>
      </c>
      <c r="G4613">
        <v>158.41999999999999</v>
      </c>
      <c r="H4613">
        <v>3</v>
      </c>
      <c r="I4613">
        <v>0</v>
      </c>
      <c r="J4613" t="s">
        <v>55</v>
      </c>
      <c r="K4613" t="s">
        <v>99</v>
      </c>
      <c r="L4613" t="s">
        <v>56</v>
      </c>
      <c r="M4613" t="s">
        <v>36</v>
      </c>
      <c r="N4613" t="s">
        <v>23</v>
      </c>
    </row>
    <row r="4614" spans="1:14" x14ac:dyDescent="0.3">
      <c r="A4614">
        <v>4613</v>
      </c>
      <c r="B4614" t="s">
        <v>14</v>
      </c>
      <c r="C4614" t="s">
        <v>210</v>
      </c>
      <c r="D4614" t="s">
        <v>264</v>
      </c>
      <c r="E4614" t="s">
        <v>217</v>
      </c>
      <c r="F4614" t="s">
        <v>27</v>
      </c>
      <c r="G4614">
        <v>150.28</v>
      </c>
      <c r="H4614">
        <v>1</v>
      </c>
      <c r="I4614">
        <v>1</v>
      </c>
      <c r="J4614" t="s">
        <v>28</v>
      </c>
      <c r="K4614" t="s">
        <v>20</v>
      </c>
      <c r="L4614" t="s">
        <v>60</v>
      </c>
      <c r="M4614" t="s">
        <v>22</v>
      </c>
      <c r="N4614" t="s">
        <v>41</v>
      </c>
    </row>
    <row r="4615" spans="1:14" x14ac:dyDescent="0.3">
      <c r="A4615">
        <v>4614</v>
      </c>
      <c r="B4615" t="s">
        <v>50</v>
      </c>
      <c r="C4615" t="s">
        <v>57</v>
      </c>
      <c r="D4615" t="s">
        <v>58</v>
      </c>
      <c r="E4615" t="s">
        <v>316</v>
      </c>
      <c r="F4615" t="s">
        <v>54</v>
      </c>
      <c r="G4615">
        <v>382.06</v>
      </c>
      <c r="H4615">
        <v>2</v>
      </c>
      <c r="I4615">
        <v>1</v>
      </c>
      <c r="J4615" t="s">
        <v>35</v>
      </c>
      <c r="K4615" t="s">
        <v>20</v>
      </c>
      <c r="L4615" t="s">
        <v>60</v>
      </c>
      <c r="M4615" t="s">
        <v>22</v>
      </c>
      <c r="N4615" t="s">
        <v>95</v>
      </c>
    </row>
    <row r="4616" spans="1:14" x14ac:dyDescent="0.3">
      <c r="A4616">
        <v>4615</v>
      </c>
      <c r="B4616" t="s">
        <v>14</v>
      </c>
      <c r="C4616" t="s">
        <v>389</v>
      </c>
      <c r="D4616" t="s">
        <v>402</v>
      </c>
      <c r="E4616" t="s">
        <v>100</v>
      </c>
      <c r="F4616" t="s">
        <v>49</v>
      </c>
      <c r="G4616">
        <v>119.36</v>
      </c>
      <c r="H4616">
        <v>2</v>
      </c>
      <c r="I4616">
        <v>0</v>
      </c>
      <c r="J4616" t="s">
        <v>19</v>
      </c>
      <c r="K4616" t="s">
        <v>66</v>
      </c>
      <c r="L4616" t="s">
        <v>21</v>
      </c>
      <c r="M4616" t="s">
        <v>36</v>
      </c>
      <c r="N4616" t="s">
        <v>41</v>
      </c>
    </row>
    <row r="4617" spans="1:14" x14ac:dyDescent="0.3">
      <c r="A4617">
        <v>4616</v>
      </c>
      <c r="B4617" t="s">
        <v>31</v>
      </c>
      <c r="C4617" t="s">
        <v>461</v>
      </c>
      <c r="D4617" t="s">
        <v>306</v>
      </c>
      <c r="E4617" t="s">
        <v>270</v>
      </c>
      <c r="F4617" t="s">
        <v>18</v>
      </c>
      <c r="G4617">
        <v>233.14</v>
      </c>
      <c r="H4617">
        <v>1</v>
      </c>
      <c r="I4617">
        <v>0</v>
      </c>
      <c r="J4617" t="s">
        <v>19</v>
      </c>
      <c r="K4617" t="s">
        <v>20</v>
      </c>
      <c r="L4617" t="s">
        <v>21</v>
      </c>
      <c r="M4617" t="s">
        <v>36</v>
      </c>
      <c r="N4617" t="s">
        <v>41</v>
      </c>
    </row>
    <row r="4618" spans="1:14" x14ac:dyDescent="0.3">
      <c r="A4618">
        <v>4617</v>
      </c>
      <c r="B4618" t="s">
        <v>14</v>
      </c>
      <c r="C4618" t="s">
        <v>90</v>
      </c>
      <c r="D4618" t="s">
        <v>451</v>
      </c>
      <c r="E4618" t="s">
        <v>131</v>
      </c>
      <c r="F4618" t="s">
        <v>54</v>
      </c>
      <c r="G4618">
        <v>284.26</v>
      </c>
      <c r="H4618">
        <v>2</v>
      </c>
      <c r="I4618">
        <v>2</v>
      </c>
      <c r="J4618" t="s">
        <v>28</v>
      </c>
      <c r="K4618" t="s">
        <v>20</v>
      </c>
      <c r="L4618" t="s">
        <v>21</v>
      </c>
      <c r="M4618" t="s">
        <v>36</v>
      </c>
      <c r="N4618" t="s">
        <v>95</v>
      </c>
    </row>
    <row r="4619" spans="1:14" x14ac:dyDescent="0.3">
      <c r="A4619">
        <v>4618</v>
      </c>
      <c r="B4619" t="s">
        <v>14</v>
      </c>
      <c r="C4619" t="s">
        <v>172</v>
      </c>
      <c r="D4619" t="s">
        <v>438</v>
      </c>
      <c r="E4619" t="s">
        <v>287</v>
      </c>
      <c r="F4619" t="s">
        <v>49</v>
      </c>
      <c r="G4619">
        <v>106.15</v>
      </c>
      <c r="H4619">
        <v>2</v>
      </c>
      <c r="I4619">
        <v>0</v>
      </c>
      <c r="J4619" t="s">
        <v>19</v>
      </c>
      <c r="K4619" t="s">
        <v>66</v>
      </c>
      <c r="L4619" t="s">
        <v>56</v>
      </c>
      <c r="M4619" t="s">
        <v>36</v>
      </c>
      <c r="N4619" t="s">
        <v>23</v>
      </c>
    </row>
    <row r="4620" spans="1:14" x14ac:dyDescent="0.3">
      <c r="A4620">
        <v>4619</v>
      </c>
      <c r="B4620" t="s">
        <v>50</v>
      </c>
      <c r="C4620" t="s">
        <v>254</v>
      </c>
      <c r="D4620" t="s">
        <v>461</v>
      </c>
      <c r="E4620" t="s">
        <v>69</v>
      </c>
      <c r="F4620" t="s">
        <v>49</v>
      </c>
      <c r="G4620">
        <v>79.430000000000007</v>
      </c>
      <c r="H4620">
        <v>1</v>
      </c>
      <c r="I4620">
        <v>2</v>
      </c>
      <c r="J4620" t="s">
        <v>19</v>
      </c>
      <c r="K4620" t="s">
        <v>29</v>
      </c>
      <c r="L4620" t="s">
        <v>21</v>
      </c>
      <c r="M4620" t="s">
        <v>36</v>
      </c>
      <c r="N4620" t="s">
        <v>41</v>
      </c>
    </row>
    <row r="4621" spans="1:14" x14ac:dyDescent="0.3">
      <c r="A4621">
        <v>4620</v>
      </c>
      <c r="B4621" t="s">
        <v>14</v>
      </c>
      <c r="C4621" t="s">
        <v>71</v>
      </c>
      <c r="D4621" t="s">
        <v>217</v>
      </c>
      <c r="E4621" t="s">
        <v>215</v>
      </c>
      <c r="F4621" t="s">
        <v>54</v>
      </c>
      <c r="G4621">
        <v>401.54</v>
      </c>
      <c r="H4621">
        <v>1</v>
      </c>
      <c r="I4621">
        <v>0</v>
      </c>
      <c r="J4621" t="s">
        <v>28</v>
      </c>
      <c r="K4621" t="s">
        <v>44</v>
      </c>
      <c r="L4621" t="s">
        <v>21</v>
      </c>
      <c r="M4621" t="s">
        <v>36</v>
      </c>
      <c r="N4621" t="s">
        <v>41</v>
      </c>
    </row>
    <row r="4622" spans="1:14" x14ac:dyDescent="0.3">
      <c r="A4622">
        <v>4621</v>
      </c>
      <c r="B4622" t="s">
        <v>37</v>
      </c>
      <c r="C4622" t="s">
        <v>107</v>
      </c>
      <c r="D4622" t="s">
        <v>317</v>
      </c>
      <c r="E4622" t="s">
        <v>390</v>
      </c>
      <c r="F4622" t="s">
        <v>27</v>
      </c>
      <c r="G4622">
        <v>135.4</v>
      </c>
      <c r="H4622">
        <v>3</v>
      </c>
      <c r="I4622">
        <v>0</v>
      </c>
      <c r="J4622" t="s">
        <v>28</v>
      </c>
      <c r="K4622" t="s">
        <v>29</v>
      </c>
      <c r="L4622" t="s">
        <v>21</v>
      </c>
      <c r="M4622" t="s">
        <v>36</v>
      </c>
      <c r="N4622" t="s">
        <v>41</v>
      </c>
    </row>
    <row r="4623" spans="1:14" x14ac:dyDescent="0.3">
      <c r="A4623">
        <v>4622</v>
      </c>
      <c r="B4623" t="s">
        <v>50</v>
      </c>
      <c r="C4623" t="s">
        <v>262</v>
      </c>
      <c r="D4623" t="s">
        <v>245</v>
      </c>
      <c r="E4623" t="s">
        <v>121</v>
      </c>
      <c r="F4623" t="s">
        <v>18</v>
      </c>
      <c r="G4623">
        <v>360.22</v>
      </c>
      <c r="H4623">
        <v>2</v>
      </c>
      <c r="I4623">
        <v>1</v>
      </c>
      <c r="J4623" t="s">
        <v>19</v>
      </c>
      <c r="K4623" t="s">
        <v>99</v>
      </c>
      <c r="L4623" t="s">
        <v>70</v>
      </c>
      <c r="M4623" t="s">
        <v>36</v>
      </c>
      <c r="N4623" t="s">
        <v>41</v>
      </c>
    </row>
    <row r="4624" spans="1:14" x14ac:dyDescent="0.3">
      <c r="A4624">
        <v>4623</v>
      </c>
      <c r="B4624" t="s">
        <v>37</v>
      </c>
      <c r="C4624" t="s">
        <v>298</v>
      </c>
      <c r="D4624" t="s">
        <v>86</v>
      </c>
      <c r="E4624" t="s">
        <v>146</v>
      </c>
      <c r="F4624" t="s">
        <v>18</v>
      </c>
      <c r="G4624">
        <v>244.06</v>
      </c>
      <c r="H4624">
        <v>2</v>
      </c>
      <c r="I4624">
        <v>2</v>
      </c>
      <c r="J4624" t="s">
        <v>35</v>
      </c>
      <c r="K4624" t="s">
        <v>66</v>
      </c>
      <c r="L4624" t="s">
        <v>70</v>
      </c>
      <c r="M4624" t="s">
        <v>36</v>
      </c>
      <c r="N4624" t="s">
        <v>30</v>
      </c>
    </row>
    <row r="4625" spans="1:14" x14ac:dyDescent="0.3">
      <c r="A4625">
        <v>4624</v>
      </c>
      <c r="B4625" t="s">
        <v>37</v>
      </c>
      <c r="C4625" t="s">
        <v>160</v>
      </c>
      <c r="D4625" t="s">
        <v>79</v>
      </c>
      <c r="E4625" t="s">
        <v>166</v>
      </c>
      <c r="F4625" t="s">
        <v>49</v>
      </c>
      <c r="G4625">
        <v>110.66</v>
      </c>
      <c r="H4625">
        <v>1</v>
      </c>
      <c r="I4625">
        <v>3</v>
      </c>
      <c r="J4625" t="s">
        <v>28</v>
      </c>
      <c r="K4625" t="s">
        <v>44</v>
      </c>
      <c r="L4625" t="s">
        <v>70</v>
      </c>
      <c r="M4625" t="s">
        <v>22</v>
      </c>
      <c r="N4625" t="s">
        <v>41</v>
      </c>
    </row>
    <row r="4626" spans="1:14" x14ac:dyDescent="0.3">
      <c r="A4626">
        <v>4625</v>
      </c>
      <c r="B4626" t="s">
        <v>14</v>
      </c>
      <c r="C4626" t="s">
        <v>307</v>
      </c>
      <c r="D4626" t="s">
        <v>247</v>
      </c>
      <c r="E4626" t="s">
        <v>478</v>
      </c>
      <c r="F4626" t="s">
        <v>49</v>
      </c>
      <c r="G4626">
        <v>100.73</v>
      </c>
      <c r="H4626">
        <v>3</v>
      </c>
      <c r="I4626">
        <v>2</v>
      </c>
      <c r="J4626" t="s">
        <v>55</v>
      </c>
      <c r="K4626" t="s">
        <v>44</v>
      </c>
      <c r="L4626" t="s">
        <v>21</v>
      </c>
      <c r="M4626" t="s">
        <v>36</v>
      </c>
      <c r="N4626" t="s">
        <v>41</v>
      </c>
    </row>
    <row r="4627" spans="1:14" x14ac:dyDescent="0.3">
      <c r="A4627">
        <v>4626</v>
      </c>
      <c r="B4627" t="s">
        <v>50</v>
      </c>
      <c r="C4627" t="s">
        <v>47</v>
      </c>
      <c r="D4627" t="s">
        <v>400</v>
      </c>
      <c r="E4627" t="s">
        <v>206</v>
      </c>
      <c r="F4627" t="s">
        <v>49</v>
      </c>
      <c r="G4627">
        <v>104.38</v>
      </c>
      <c r="H4627">
        <v>2</v>
      </c>
      <c r="I4627">
        <v>0</v>
      </c>
      <c r="J4627" t="s">
        <v>28</v>
      </c>
      <c r="K4627" t="s">
        <v>29</v>
      </c>
      <c r="L4627" t="s">
        <v>56</v>
      </c>
      <c r="M4627" t="s">
        <v>36</v>
      </c>
      <c r="N4627" t="s">
        <v>41</v>
      </c>
    </row>
    <row r="4628" spans="1:14" x14ac:dyDescent="0.3">
      <c r="A4628">
        <v>4627</v>
      </c>
      <c r="B4628" t="s">
        <v>50</v>
      </c>
      <c r="C4628" t="s">
        <v>285</v>
      </c>
      <c r="D4628" t="s">
        <v>192</v>
      </c>
      <c r="E4628" t="s">
        <v>412</v>
      </c>
      <c r="F4628" t="s">
        <v>27</v>
      </c>
      <c r="G4628">
        <v>241.52</v>
      </c>
      <c r="H4628">
        <v>3</v>
      </c>
      <c r="I4628">
        <v>0</v>
      </c>
      <c r="J4628" t="s">
        <v>35</v>
      </c>
      <c r="K4628" t="s">
        <v>29</v>
      </c>
      <c r="L4628" t="s">
        <v>21</v>
      </c>
      <c r="M4628" t="s">
        <v>36</v>
      </c>
      <c r="N4628" t="s">
        <v>41</v>
      </c>
    </row>
    <row r="4629" spans="1:14" x14ac:dyDescent="0.3">
      <c r="A4629">
        <v>4628</v>
      </c>
      <c r="B4629" t="s">
        <v>50</v>
      </c>
      <c r="C4629" t="s">
        <v>387</v>
      </c>
      <c r="D4629" t="s">
        <v>82</v>
      </c>
      <c r="E4629" t="s">
        <v>168</v>
      </c>
      <c r="F4629" t="s">
        <v>49</v>
      </c>
      <c r="G4629">
        <v>111.09</v>
      </c>
      <c r="H4629">
        <v>1</v>
      </c>
      <c r="I4629">
        <v>0</v>
      </c>
      <c r="J4629" t="s">
        <v>28</v>
      </c>
      <c r="K4629" t="s">
        <v>29</v>
      </c>
      <c r="L4629" t="s">
        <v>21</v>
      </c>
      <c r="M4629" t="s">
        <v>36</v>
      </c>
      <c r="N4629" t="s">
        <v>45</v>
      </c>
    </row>
    <row r="4630" spans="1:14" x14ac:dyDescent="0.3">
      <c r="A4630">
        <v>4629</v>
      </c>
      <c r="B4630" t="s">
        <v>37</v>
      </c>
      <c r="C4630" t="s">
        <v>222</v>
      </c>
      <c r="D4630" t="s">
        <v>78</v>
      </c>
      <c r="E4630" t="s">
        <v>380</v>
      </c>
      <c r="F4630" t="s">
        <v>27</v>
      </c>
      <c r="G4630">
        <v>141.9</v>
      </c>
      <c r="H4630">
        <v>2</v>
      </c>
      <c r="I4630">
        <v>2</v>
      </c>
      <c r="J4630" t="s">
        <v>19</v>
      </c>
      <c r="K4630" t="s">
        <v>29</v>
      </c>
      <c r="L4630" t="s">
        <v>21</v>
      </c>
      <c r="M4630" t="s">
        <v>36</v>
      </c>
      <c r="N4630" t="s">
        <v>41</v>
      </c>
    </row>
    <row r="4631" spans="1:14" x14ac:dyDescent="0.3">
      <c r="A4631">
        <v>4630</v>
      </c>
      <c r="B4631" t="s">
        <v>37</v>
      </c>
      <c r="C4631" t="s">
        <v>350</v>
      </c>
      <c r="D4631" t="s">
        <v>305</v>
      </c>
      <c r="E4631" t="s">
        <v>142</v>
      </c>
      <c r="F4631" t="s">
        <v>49</v>
      </c>
      <c r="G4631">
        <v>104.62</v>
      </c>
      <c r="H4631">
        <v>2</v>
      </c>
      <c r="I4631">
        <v>0</v>
      </c>
      <c r="J4631" t="s">
        <v>19</v>
      </c>
      <c r="K4631" t="s">
        <v>66</v>
      </c>
      <c r="L4631" t="s">
        <v>21</v>
      </c>
      <c r="M4631" t="s">
        <v>36</v>
      </c>
      <c r="N4631" t="s">
        <v>41</v>
      </c>
    </row>
    <row r="4632" spans="1:14" x14ac:dyDescent="0.3">
      <c r="A4632">
        <v>4631</v>
      </c>
      <c r="B4632" t="s">
        <v>50</v>
      </c>
      <c r="C4632" t="s">
        <v>348</v>
      </c>
      <c r="D4632" t="s">
        <v>307</v>
      </c>
      <c r="E4632" t="s">
        <v>248</v>
      </c>
      <c r="F4632" t="s">
        <v>27</v>
      </c>
      <c r="G4632">
        <v>234.33</v>
      </c>
      <c r="H4632">
        <v>1</v>
      </c>
      <c r="I4632">
        <v>0</v>
      </c>
      <c r="J4632" t="s">
        <v>35</v>
      </c>
      <c r="K4632" t="s">
        <v>99</v>
      </c>
      <c r="L4632" t="s">
        <v>21</v>
      </c>
      <c r="M4632" t="s">
        <v>22</v>
      </c>
      <c r="N4632" t="s">
        <v>95</v>
      </c>
    </row>
    <row r="4633" spans="1:14" x14ac:dyDescent="0.3">
      <c r="A4633">
        <v>4632</v>
      </c>
      <c r="B4633" t="s">
        <v>50</v>
      </c>
      <c r="C4633" t="s">
        <v>96</v>
      </c>
      <c r="D4633" t="s">
        <v>68</v>
      </c>
      <c r="E4633" t="s">
        <v>84</v>
      </c>
      <c r="F4633" t="s">
        <v>27</v>
      </c>
      <c r="G4633">
        <v>158.28</v>
      </c>
      <c r="H4633">
        <v>2</v>
      </c>
      <c r="I4633">
        <v>1</v>
      </c>
      <c r="J4633" t="s">
        <v>28</v>
      </c>
      <c r="K4633" t="s">
        <v>44</v>
      </c>
      <c r="L4633" t="s">
        <v>21</v>
      </c>
      <c r="M4633" t="s">
        <v>36</v>
      </c>
      <c r="N4633" t="s">
        <v>41</v>
      </c>
    </row>
    <row r="4634" spans="1:14" x14ac:dyDescent="0.3">
      <c r="A4634">
        <v>4633</v>
      </c>
      <c r="B4634" t="s">
        <v>37</v>
      </c>
      <c r="C4634" t="s">
        <v>409</v>
      </c>
      <c r="D4634" t="s">
        <v>202</v>
      </c>
      <c r="E4634" t="s">
        <v>57</v>
      </c>
      <c r="F4634" t="s">
        <v>18</v>
      </c>
      <c r="G4634">
        <v>268.64999999999998</v>
      </c>
      <c r="H4634">
        <v>1</v>
      </c>
      <c r="I4634">
        <v>0</v>
      </c>
      <c r="J4634" t="s">
        <v>35</v>
      </c>
      <c r="K4634" t="s">
        <v>99</v>
      </c>
      <c r="L4634" t="s">
        <v>21</v>
      </c>
      <c r="M4634" t="s">
        <v>36</v>
      </c>
      <c r="N4634" t="s">
        <v>45</v>
      </c>
    </row>
    <row r="4635" spans="1:14" x14ac:dyDescent="0.3">
      <c r="A4635">
        <v>4634</v>
      </c>
      <c r="B4635" t="s">
        <v>50</v>
      </c>
      <c r="C4635" t="s">
        <v>442</v>
      </c>
      <c r="D4635" t="s">
        <v>226</v>
      </c>
      <c r="E4635" t="s">
        <v>86</v>
      </c>
      <c r="F4635" t="s">
        <v>27</v>
      </c>
      <c r="G4635">
        <v>179.89</v>
      </c>
      <c r="H4635">
        <v>2</v>
      </c>
      <c r="I4635">
        <v>0</v>
      </c>
      <c r="J4635" t="s">
        <v>28</v>
      </c>
      <c r="K4635" t="s">
        <v>66</v>
      </c>
      <c r="L4635" t="s">
        <v>21</v>
      </c>
      <c r="M4635" t="s">
        <v>22</v>
      </c>
      <c r="N4635" t="s">
        <v>95</v>
      </c>
    </row>
    <row r="4636" spans="1:14" x14ac:dyDescent="0.3">
      <c r="A4636">
        <v>4635</v>
      </c>
      <c r="B4636" t="s">
        <v>50</v>
      </c>
      <c r="C4636" t="s">
        <v>381</v>
      </c>
      <c r="D4636" t="s">
        <v>445</v>
      </c>
      <c r="E4636" t="s">
        <v>341</v>
      </c>
      <c r="F4636" t="s">
        <v>27</v>
      </c>
      <c r="G4636">
        <v>185.65</v>
      </c>
      <c r="H4636">
        <v>4</v>
      </c>
      <c r="I4636">
        <v>1</v>
      </c>
      <c r="J4636" t="s">
        <v>28</v>
      </c>
      <c r="K4636" t="s">
        <v>20</v>
      </c>
      <c r="L4636" t="s">
        <v>56</v>
      </c>
      <c r="M4636" t="s">
        <v>22</v>
      </c>
      <c r="N4636" t="s">
        <v>41</v>
      </c>
    </row>
    <row r="4637" spans="1:14" x14ac:dyDescent="0.3">
      <c r="A4637">
        <v>4636</v>
      </c>
      <c r="B4637" t="s">
        <v>31</v>
      </c>
      <c r="C4637" t="s">
        <v>240</v>
      </c>
      <c r="D4637" t="s">
        <v>127</v>
      </c>
      <c r="E4637" t="s">
        <v>222</v>
      </c>
      <c r="F4637" t="s">
        <v>49</v>
      </c>
      <c r="G4637">
        <v>65.67</v>
      </c>
      <c r="H4637">
        <v>4</v>
      </c>
      <c r="I4637">
        <v>0</v>
      </c>
      <c r="J4637" t="s">
        <v>19</v>
      </c>
      <c r="K4637" t="s">
        <v>99</v>
      </c>
      <c r="L4637" t="s">
        <v>21</v>
      </c>
      <c r="M4637" t="s">
        <v>22</v>
      </c>
      <c r="N4637" t="s">
        <v>41</v>
      </c>
    </row>
    <row r="4638" spans="1:14" x14ac:dyDescent="0.3">
      <c r="A4638">
        <v>4637</v>
      </c>
      <c r="B4638" t="s">
        <v>31</v>
      </c>
      <c r="C4638" t="s">
        <v>57</v>
      </c>
      <c r="D4638" t="s">
        <v>167</v>
      </c>
      <c r="E4638" t="s">
        <v>360</v>
      </c>
      <c r="F4638" t="s">
        <v>54</v>
      </c>
      <c r="G4638">
        <v>374.75</v>
      </c>
      <c r="H4638">
        <v>1</v>
      </c>
      <c r="I4638">
        <v>3</v>
      </c>
      <c r="J4638" t="s">
        <v>35</v>
      </c>
      <c r="K4638" t="s">
        <v>99</v>
      </c>
      <c r="L4638" t="s">
        <v>21</v>
      </c>
      <c r="M4638" t="s">
        <v>36</v>
      </c>
      <c r="N4638" t="s">
        <v>30</v>
      </c>
    </row>
    <row r="4639" spans="1:14" x14ac:dyDescent="0.3">
      <c r="A4639">
        <v>4638</v>
      </c>
      <c r="B4639" t="s">
        <v>14</v>
      </c>
      <c r="C4639" t="s">
        <v>270</v>
      </c>
      <c r="D4639" t="s">
        <v>96</v>
      </c>
      <c r="E4639" t="s">
        <v>84</v>
      </c>
      <c r="F4639" t="s">
        <v>49</v>
      </c>
      <c r="G4639">
        <v>77.17</v>
      </c>
      <c r="H4639">
        <v>2</v>
      </c>
      <c r="I4639">
        <v>0</v>
      </c>
      <c r="J4639" t="s">
        <v>19</v>
      </c>
      <c r="K4639" t="s">
        <v>29</v>
      </c>
      <c r="L4639" t="s">
        <v>70</v>
      </c>
      <c r="M4639" t="s">
        <v>22</v>
      </c>
      <c r="N4639" t="s">
        <v>95</v>
      </c>
    </row>
    <row r="4640" spans="1:14" x14ac:dyDescent="0.3">
      <c r="A4640">
        <v>4639</v>
      </c>
      <c r="B4640" t="s">
        <v>50</v>
      </c>
      <c r="C4640" t="s">
        <v>353</v>
      </c>
      <c r="D4640" t="s">
        <v>140</v>
      </c>
      <c r="E4640" t="s">
        <v>102</v>
      </c>
      <c r="F4640" t="s">
        <v>18</v>
      </c>
      <c r="G4640">
        <v>252.55</v>
      </c>
      <c r="H4640">
        <v>2</v>
      </c>
      <c r="I4640">
        <v>0</v>
      </c>
      <c r="J4640" t="s">
        <v>55</v>
      </c>
      <c r="K4640" t="s">
        <v>20</v>
      </c>
      <c r="L4640" t="s">
        <v>60</v>
      </c>
      <c r="M4640" t="s">
        <v>36</v>
      </c>
      <c r="N4640" t="s">
        <v>23</v>
      </c>
    </row>
    <row r="4641" spans="1:14" x14ac:dyDescent="0.3">
      <c r="A4641">
        <v>4640</v>
      </c>
      <c r="B4641" t="s">
        <v>37</v>
      </c>
      <c r="C4641" t="s">
        <v>150</v>
      </c>
      <c r="D4641" t="s">
        <v>151</v>
      </c>
      <c r="E4641" t="s">
        <v>273</v>
      </c>
      <c r="F4641" t="s">
        <v>49</v>
      </c>
      <c r="G4641">
        <v>111.58</v>
      </c>
      <c r="H4641">
        <v>1</v>
      </c>
      <c r="I4641">
        <v>0</v>
      </c>
      <c r="J4641" t="s">
        <v>28</v>
      </c>
      <c r="K4641" t="s">
        <v>29</v>
      </c>
      <c r="L4641" t="s">
        <v>21</v>
      </c>
      <c r="M4641" t="s">
        <v>22</v>
      </c>
      <c r="N4641" t="s">
        <v>41</v>
      </c>
    </row>
    <row r="4642" spans="1:14" x14ac:dyDescent="0.3">
      <c r="A4642">
        <v>4641</v>
      </c>
      <c r="B4642" t="s">
        <v>14</v>
      </c>
      <c r="C4642" t="s">
        <v>284</v>
      </c>
      <c r="D4642" t="s">
        <v>241</v>
      </c>
      <c r="E4642" t="s">
        <v>222</v>
      </c>
      <c r="F4642" t="s">
        <v>27</v>
      </c>
      <c r="G4642">
        <v>102.64</v>
      </c>
      <c r="H4642">
        <v>2</v>
      </c>
      <c r="I4642">
        <v>0</v>
      </c>
      <c r="J4642" t="s">
        <v>35</v>
      </c>
      <c r="K4642" t="s">
        <v>29</v>
      </c>
      <c r="L4642" t="s">
        <v>21</v>
      </c>
      <c r="M4642" t="s">
        <v>36</v>
      </c>
      <c r="N4642" t="s">
        <v>41</v>
      </c>
    </row>
    <row r="4643" spans="1:14" x14ac:dyDescent="0.3">
      <c r="A4643">
        <v>4642</v>
      </c>
      <c r="B4643" t="s">
        <v>37</v>
      </c>
      <c r="C4643" t="s">
        <v>219</v>
      </c>
      <c r="D4643" t="s">
        <v>237</v>
      </c>
      <c r="E4643" t="s">
        <v>400</v>
      </c>
      <c r="F4643" t="s">
        <v>49</v>
      </c>
      <c r="G4643">
        <v>100.37</v>
      </c>
      <c r="H4643">
        <v>2</v>
      </c>
      <c r="I4643">
        <v>3</v>
      </c>
      <c r="J4643" t="s">
        <v>35</v>
      </c>
      <c r="K4643" t="s">
        <v>44</v>
      </c>
      <c r="L4643" t="s">
        <v>21</v>
      </c>
      <c r="M4643" t="s">
        <v>22</v>
      </c>
      <c r="N4643" t="s">
        <v>41</v>
      </c>
    </row>
    <row r="4644" spans="1:14" x14ac:dyDescent="0.3">
      <c r="A4644">
        <v>4643</v>
      </c>
      <c r="B4644" t="s">
        <v>37</v>
      </c>
      <c r="C4644" t="s">
        <v>109</v>
      </c>
      <c r="D4644" t="s">
        <v>57</v>
      </c>
      <c r="E4644" t="s">
        <v>461</v>
      </c>
      <c r="F4644" t="s">
        <v>27</v>
      </c>
      <c r="G4644">
        <v>152.47999999999999</v>
      </c>
      <c r="H4644">
        <v>1</v>
      </c>
      <c r="I4644">
        <v>1</v>
      </c>
      <c r="J4644" t="s">
        <v>28</v>
      </c>
      <c r="K4644" t="s">
        <v>44</v>
      </c>
      <c r="L4644" t="s">
        <v>21</v>
      </c>
      <c r="M4644" t="s">
        <v>22</v>
      </c>
      <c r="N4644" t="s">
        <v>30</v>
      </c>
    </row>
    <row r="4645" spans="1:14" x14ac:dyDescent="0.3">
      <c r="A4645">
        <v>4644</v>
      </c>
      <c r="B4645" t="s">
        <v>31</v>
      </c>
      <c r="C4645" t="s">
        <v>114</v>
      </c>
      <c r="D4645" t="s">
        <v>239</v>
      </c>
      <c r="E4645" t="s">
        <v>264</v>
      </c>
      <c r="F4645" t="s">
        <v>49</v>
      </c>
      <c r="G4645">
        <v>114.43</v>
      </c>
      <c r="H4645">
        <v>2</v>
      </c>
      <c r="I4645">
        <v>0</v>
      </c>
      <c r="J4645" t="s">
        <v>28</v>
      </c>
      <c r="K4645" t="s">
        <v>44</v>
      </c>
      <c r="L4645" t="s">
        <v>21</v>
      </c>
      <c r="M4645" t="s">
        <v>36</v>
      </c>
      <c r="N4645" t="s">
        <v>23</v>
      </c>
    </row>
    <row r="4646" spans="1:14" x14ac:dyDescent="0.3">
      <c r="A4646">
        <v>4645</v>
      </c>
      <c r="B4646" t="s">
        <v>37</v>
      </c>
      <c r="C4646" t="s">
        <v>457</v>
      </c>
      <c r="D4646" t="s">
        <v>445</v>
      </c>
      <c r="E4646" t="s">
        <v>107</v>
      </c>
      <c r="F4646" t="s">
        <v>18</v>
      </c>
      <c r="G4646">
        <v>315.74</v>
      </c>
      <c r="H4646">
        <v>1</v>
      </c>
      <c r="I4646">
        <v>1</v>
      </c>
      <c r="J4646" t="s">
        <v>28</v>
      </c>
      <c r="K4646" t="s">
        <v>29</v>
      </c>
      <c r="L4646" t="s">
        <v>21</v>
      </c>
      <c r="M4646" t="s">
        <v>36</v>
      </c>
      <c r="N4646" t="s">
        <v>41</v>
      </c>
    </row>
    <row r="4647" spans="1:14" x14ac:dyDescent="0.3">
      <c r="A4647">
        <v>4646</v>
      </c>
      <c r="B4647" t="s">
        <v>14</v>
      </c>
      <c r="C4647" t="s">
        <v>414</v>
      </c>
      <c r="D4647" t="s">
        <v>442</v>
      </c>
      <c r="E4647" t="s">
        <v>17</v>
      </c>
      <c r="F4647" t="s">
        <v>18</v>
      </c>
      <c r="G4647">
        <v>199.98</v>
      </c>
      <c r="H4647">
        <v>4</v>
      </c>
      <c r="I4647">
        <v>1</v>
      </c>
      <c r="J4647" t="s">
        <v>28</v>
      </c>
      <c r="K4647" t="s">
        <v>29</v>
      </c>
      <c r="L4647" t="s">
        <v>21</v>
      </c>
      <c r="M4647" t="s">
        <v>22</v>
      </c>
      <c r="N4647" t="s">
        <v>41</v>
      </c>
    </row>
    <row r="4648" spans="1:14" x14ac:dyDescent="0.3">
      <c r="A4648">
        <v>4647</v>
      </c>
      <c r="B4648" t="s">
        <v>14</v>
      </c>
      <c r="C4648" t="s">
        <v>363</v>
      </c>
      <c r="D4648" t="s">
        <v>317</v>
      </c>
      <c r="E4648" t="s">
        <v>261</v>
      </c>
      <c r="F4648" t="s">
        <v>49</v>
      </c>
      <c r="G4648">
        <v>89.67</v>
      </c>
      <c r="H4648">
        <v>4</v>
      </c>
      <c r="I4648">
        <v>0</v>
      </c>
      <c r="J4648" t="s">
        <v>35</v>
      </c>
      <c r="K4648" t="s">
        <v>99</v>
      </c>
      <c r="L4648" t="s">
        <v>21</v>
      </c>
      <c r="M4648" t="s">
        <v>36</v>
      </c>
      <c r="N4648" t="s">
        <v>41</v>
      </c>
    </row>
    <row r="4649" spans="1:14" x14ac:dyDescent="0.3">
      <c r="A4649">
        <v>4648</v>
      </c>
      <c r="B4649" t="s">
        <v>14</v>
      </c>
      <c r="C4649" t="s">
        <v>412</v>
      </c>
      <c r="D4649" t="s">
        <v>146</v>
      </c>
      <c r="E4649" t="s">
        <v>362</v>
      </c>
      <c r="F4649" t="s">
        <v>49</v>
      </c>
      <c r="G4649">
        <v>70.5</v>
      </c>
      <c r="H4649">
        <v>2</v>
      </c>
      <c r="I4649">
        <v>0</v>
      </c>
      <c r="J4649" t="s">
        <v>19</v>
      </c>
      <c r="K4649" t="s">
        <v>66</v>
      </c>
      <c r="L4649" t="s">
        <v>21</v>
      </c>
      <c r="M4649" t="s">
        <v>36</v>
      </c>
      <c r="N4649" t="s">
        <v>41</v>
      </c>
    </row>
    <row r="4650" spans="1:14" x14ac:dyDescent="0.3">
      <c r="A4650">
        <v>4649</v>
      </c>
      <c r="B4650" t="s">
        <v>37</v>
      </c>
      <c r="C4650" t="s">
        <v>457</v>
      </c>
      <c r="D4650" t="s">
        <v>135</v>
      </c>
      <c r="E4650" t="s">
        <v>175</v>
      </c>
      <c r="F4650" t="s">
        <v>18</v>
      </c>
      <c r="G4650">
        <v>249.57</v>
      </c>
      <c r="H4650">
        <v>1</v>
      </c>
      <c r="I4650">
        <v>1</v>
      </c>
      <c r="J4650" t="s">
        <v>94</v>
      </c>
      <c r="K4650" t="s">
        <v>99</v>
      </c>
      <c r="L4650" t="s">
        <v>21</v>
      </c>
      <c r="M4650" t="s">
        <v>36</v>
      </c>
      <c r="N4650" t="s">
        <v>23</v>
      </c>
    </row>
    <row r="4651" spans="1:14" x14ac:dyDescent="0.3">
      <c r="A4651">
        <v>4650</v>
      </c>
      <c r="B4651" t="s">
        <v>14</v>
      </c>
      <c r="C4651" t="s">
        <v>156</v>
      </c>
      <c r="D4651" t="s">
        <v>87</v>
      </c>
      <c r="E4651" t="s">
        <v>327</v>
      </c>
      <c r="F4651" t="s">
        <v>27</v>
      </c>
      <c r="G4651">
        <v>154.22</v>
      </c>
      <c r="H4651">
        <v>2</v>
      </c>
      <c r="I4651">
        <v>0</v>
      </c>
      <c r="J4651" t="s">
        <v>94</v>
      </c>
      <c r="K4651" t="s">
        <v>99</v>
      </c>
      <c r="L4651" t="s">
        <v>21</v>
      </c>
      <c r="M4651" t="s">
        <v>36</v>
      </c>
      <c r="N4651" t="s">
        <v>41</v>
      </c>
    </row>
    <row r="4652" spans="1:14" x14ac:dyDescent="0.3">
      <c r="A4652">
        <v>4651</v>
      </c>
      <c r="B4652" t="s">
        <v>37</v>
      </c>
      <c r="C4652" t="s">
        <v>150</v>
      </c>
      <c r="D4652" t="s">
        <v>241</v>
      </c>
      <c r="E4652" t="s">
        <v>32</v>
      </c>
      <c r="F4652" t="s">
        <v>18</v>
      </c>
      <c r="G4652">
        <v>263.12</v>
      </c>
      <c r="H4652">
        <v>2</v>
      </c>
      <c r="I4652">
        <v>0</v>
      </c>
      <c r="J4652" t="s">
        <v>19</v>
      </c>
      <c r="K4652" t="s">
        <v>66</v>
      </c>
      <c r="L4652" t="s">
        <v>56</v>
      </c>
      <c r="M4652" t="s">
        <v>36</v>
      </c>
      <c r="N4652" t="s">
        <v>41</v>
      </c>
    </row>
    <row r="4653" spans="1:14" x14ac:dyDescent="0.3">
      <c r="A4653">
        <v>4652</v>
      </c>
      <c r="B4653" t="s">
        <v>31</v>
      </c>
      <c r="C4653" t="s">
        <v>104</v>
      </c>
      <c r="D4653" t="s">
        <v>338</v>
      </c>
      <c r="E4653" t="s">
        <v>351</v>
      </c>
      <c r="F4653" t="s">
        <v>49</v>
      </c>
      <c r="G4653">
        <v>116.73</v>
      </c>
      <c r="H4653">
        <v>4</v>
      </c>
      <c r="I4653">
        <v>0</v>
      </c>
      <c r="J4653" t="s">
        <v>28</v>
      </c>
      <c r="K4653" t="s">
        <v>99</v>
      </c>
      <c r="L4653" t="s">
        <v>21</v>
      </c>
      <c r="M4653" t="s">
        <v>22</v>
      </c>
      <c r="N4653" t="s">
        <v>45</v>
      </c>
    </row>
    <row r="4654" spans="1:14" x14ac:dyDescent="0.3">
      <c r="A4654">
        <v>4653</v>
      </c>
      <c r="B4654" t="s">
        <v>50</v>
      </c>
      <c r="C4654" t="s">
        <v>441</v>
      </c>
      <c r="D4654" t="s">
        <v>124</v>
      </c>
      <c r="E4654" t="s">
        <v>386</v>
      </c>
      <c r="F4654" t="s">
        <v>18</v>
      </c>
      <c r="G4654">
        <v>257.85000000000002</v>
      </c>
      <c r="H4654">
        <v>2</v>
      </c>
      <c r="I4654">
        <v>1</v>
      </c>
      <c r="J4654" t="s">
        <v>35</v>
      </c>
      <c r="K4654" t="s">
        <v>99</v>
      </c>
      <c r="L4654" t="s">
        <v>21</v>
      </c>
      <c r="M4654" t="s">
        <v>36</v>
      </c>
      <c r="N4654" t="s">
        <v>41</v>
      </c>
    </row>
    <row r="4655" spans="1:14" x14ac:dyDescent="0.3">
      <c r="A4655">
        <v>4654</v>
      </c>
      <c r="B4655" t="s">
        <v>50</v>
      </c>
      <c r="C4655" t="s">
        <v>256</v>
      </c>
      <c r="D4655" t="s">
        <v>61</v>
      </c>
      <c r="E4655" t="s">
        <v>171</v>
      </c>
      <c r="F4655" t="s">
        <v>49</v>
      </c>
      <c r="G4655">
        <v>88.36</v>
      </c>
      <c r="H4655">
        <v>3</v>
      </c>
      <c r="I4655">
        <v>0</v>
      </c>
      <c r="J4655" t="s">
        <v>28</v>
      </c>
      <c r="K4655" t="s">
        <v>29</v>
      </c>
      <c r="L4655" t="s">
        <v>60</v>
      </c>
      <c r="M4655" t="s">
        <v>36</v>
      </c>
      <c r="N4655" t="s">
        <v>41</v>
      </c>
    </row>
    <row r="4656" spans="1:14" x14ac:dyDescent="0.3">
      <c r="A4656">
        <v>4655</v>
      </c>
      <c r="B4656" t="s">
        <v>50</v>
      </c>
      <c r="C4656" t="s">
        <v>273</v>
      </c>
      <c r="D4656" t="s">
        <v>196</v>
      </c>
      <c r="E4656" t="s">
        <v>269</v>
      </c>
      <c r="F4656" t="s">
        <v>49</v>
      </c>
      <c r="G4656">
        <v>134.61000000000001</v>
      </c>
      <c r="H4656">
        <v>1</v>
      </c>
      <c r="I4656">
        <v>0</v>
      </c>
      <c r="J4656" t="s">
        <v>35</v>
      </c>
      <c r="K4656" t="s">
        <v>99</v>
      </c>
      <c r="L4656" t="s">
        <v>21</v>
      </c>
      <c r="M4656" t="s">
        <v>36</v>
      </c>
      <c r="N4656" t="s">
        <v>45</v>
      </c>
    </row>
    <row r="4657" spans="1:14" x14ac:dyDescent="0.3">
      <c r="A4657">
        <v>4656</v>
      </c>
      <c r="B4657" t="s">
        <v>31</v>
      </c>
      <c r="C4657" t="s">
        <v>198</v>
      </c>
      <c r="D4657" t="s">
        <v>397</v>
      </c>
      <c r="E4657" t="s">
        <v>24</v>
      </c>
      <c r="F4657" t="s">
        <v>18</v>
      </c>
      <c r="G4657">
        <v>170.69</v>
      </c>
      <c r="H4657">
        <v>3</v>
      </c>
      <c r="I4657">
        <v>0</v>
      </c>
      <c r="J4657" t="s">
        <v>94</v>
      </c>
      <c r="K4657" t="s">
        <v>66</v>
      </c>
      <c r="L4657" t="s">
        <v>21</v>
      </c>
      <c r="M4657" t="s">
        <v>36</v>
      </c>
      <c r="N4657" t="s">
        <v>41</v>
      </c>
    </row>
    <row r="4658" spans="1:14" x14ac:dyDescent="0.3">
      <c r="A4658">
        <v>4657</v>
      </c>
      <c r="B4658" t="s">
        <v>14</v>
      </c>
      <c r="C4658" t="s">
        <v>174</v>
      </c>
      <c r="D4658" t="s">
        <v>177</v>
      </c>
      <c r="E4658" t="s">
        <v>245</v>
      </c>
      <c r="F4658" t="s">
        <v>49</v>
      </c>
      <c r="G4658">
        <v>65.81</v>
      </c>
      <c r="H4658">
        <v>4</v>
      </c>
      <c r="I4658">
        <v>0</v>
      </c>
      <c r="J4658" t="s">
        <v>35</v>
      </c>
      <c r="K4658" t="s">
        <v>99</v>
      </c>
      <c r="L4658" t="s">
        <v>56</v>
      </c>
      <c r="M4658" t="s">
        <v>36</v>
      </c>
      <c r="N4658" t="s">
        <v>45</v>
      </c>
    </row>
    <row r="4659" spans="1:14" x14ac:dyDescent="0.3">
      <c r="A4659">
        <v>4658</v>
      </c>
      <c r="B4659" t="s">
        <v>50</v>
      </c>
      <c r="C4659" t="s">
        <v>68</v>
      </c>
      <c r="D4659" t="s">
        <v>249</v>
      </c>
      <c r="E4659" t="s">
        <v>213</v>
      </c>
      <c r="F4659" t="s">
        <v>27</v>
      </c>
      <c r="G4659">
        <v>130.09</v>
      </c>
      <c r="H4659">
        <v>2</v>
      </c>
      <c r="I4659">
        <v>1</v>
      </c>
      <c r="J4659" t="s">
        <v>35</v>
      </c>
      <c r="K4659" t="s">
        <v>66</v>
      </c>
      <c r="L4659" t="s">
        <v>21</v>
      </c>
      <c r="M4659" t="s">
        <v>36</v>
      </c>
      <c r="N4659" t="s">
        <v>45</v>
      </c>
    </row>
    <row r="4660" spans="1:14" x14ac:dyDescent="0.3">
      <c r="A4660">
        <v>4659</v>
      </c>
      <c r="B4660" t="s">
        <v>31</v>
      </c>
      <c r="C4660" t="s">
        <v>399</v>
      </c>
      <c r="D4660" t="s">
        <v>371</v>
      </c>
      <c r="E4660" t="s">
        <v>210</v>
      </c>
      <c r="F4660" t="s">
        <v>54</v>
      </c>
      <c r="G4660">
        <v>341.07</v>
      </c>
      <c r="H4660">
        <v>1</v>
      </c>
      <c r="I4660">
        <v>0</v>
      </c>
      <c r="J4660" t="s">
        <v>55</v>
      </c>
      <c r="K4660" t="s">
        <v>66</v>
      </c>
      <c r="L4660" t="s">
        <v>60</v>
      </c>
      <c r="M4660" t="s">
        <v>36</v>
      </c>
      <c r="N4660" t="s">
        <v>41</v>
      </c>
    </row>
    <row r="4661" spans="1:14" x14ac:dyDescent="0.3">
      <c r="A4661">
        <v>4660</v>
      </c>
      <c r="B4661" t="s">
        <v>14</v>
      </c>
      <c r="C4661" t="s">
        <v>96</v>
      </c>
      <c r="D4661" t="s">
        <v>67</v>
      </c>
      <c r="E4661" t="s">
        <v>486</v>
      </c>
      <c r="F4661" t="s">
        <v>27</v>
      </c>
      <c r="G4661">
        <v>117.1</v>
      </c>
      <c r="H4661">
        <v>1</v>
      </c>
      <c r="I4661">
        <v>0</v>
      </c>
      <c r="J4661" t="s">
        <v>28</v>
      </c>
      <c r="K4661" t="s">
        <v>29</v>
      </c>
      <c r="L4661" t="s">
        <v>21</v>
      </c>
      <c r="M4661" t="s">
        <v>22</v>
      </c>
      <c r="N4661" t="s">
        <v>23</v>
      </c>
    </row>
    <row r="4662" spans="1:14" x14ac:dyDescent="0.3">
      <c r="A4662">
        <v>4661</v>
      </c>
      <c r="B4662" t="s">
        <v>14</v>
      </c>
      <c r="C4662" t="s">
        <v>244</v>
      </c>
      <c r="D4662" t="s">
        <v>292</v>
      </c>
      <c r="E4662" t="s">
        <v>256</v>
      </c>
      <c r="F4662" t="s">
        <v>49</v>
      </c>
      <c r="G4662">
        <v>124.81</v>
      </c>
      <c r="H4662">
        <v>3</v>
      </c>
      <c r="I4662">
        <v>1</v>
      </c>
      <c r="J4662" t="s">
        <v>35</v>
      </c>
      <c r="K4662" t="s">
        <v>29</v>
      </c>
      <c r="L4662" t="s">
        <v>56</v>
      </c>
      <c r="M4662" t="s">
        <v>36</v>
      </c>
      <c r="N4662" t="s">
        <v>41</v>
      </c>
    </row>
    <row r="4663" spans="1:14" x14ac:dyDescent="0.3">
      <c r="A4663">
        <v>4662</v>
      </c>
      <c r="B4663" t="s">
        <v>37</v>
      </c>
      <c r="C4663" t="s">
        <v>407</v>
      </c>
      <c r="D4663" t="s">
        <v>277</v>
      </c>
      <c r="E4663" t="s">
        <v>307</v>
      </c>
      <c r="F4663" t="s">
        <v>18</v>
      </c>
      <c r="G4663">
        <v>271.37</v>
      </c>
      <c r="H4663">
        <v>2</v>
      </c>
      <c r="I4663">
        <v>0</v>
      </c>
      <c r="J4663" t="s">
        <v>94</v>
      </c>
      <c r="K4663" t="s">
        <v>20</v>
      </c>
      <c r="L4663" t="s">
        <v>70</v>
      </c>
      <c r="M4663" t="s">
        <v>36</v>
      </c>
      <c r="N4663" t="s">
        <v>30</v>
      </c>
    </row>
    <row r="4664" spans="1:14" x14ac:dyDescent="0.3">
      <c r="A4664">
        <v>4663</v>
      </c>
      <c r="B4664" t="s">
        <v>31</v>
      </c>
      <c r="C4664" t="s">
        <v>286</v>
      </c>
      <c r="D4664" t="s">
        <v>336</v>
      </c>
      <c r="E4664" t="s">
        <v>159</v>
      </c>
      <c r="F4664" t="s">
        <v>54</v>
      </c>
      <c r="G4664">
        <v>389.98</v>
      </c>
      <c r="H4664">
        <v>2</v>
      </c>
      <c r="I4664">
        <v>0</v>
      </c>
      <c r="J4664" t="s">
        <v>55</v>
      </c>
      <c r="K4664" t="s">
        <v>66</v>
      </c>
      <c r="L4664" t="s">
        <v>56</v>
      </c>
      <c r="M4664" t="s">
        <v>36</v>
      </c>
      <c r="N4664" t="s">
        <v>23</v>
      </c>
    </row>
    <row r="4665" spans="1:14" x14ac:dyDescent="0.3">
      <c r="A4665">
        <v>4664</v>
      </c>
      <c r="B4665" t="s">
        <v>31</v>
      </c>
      <c r="C4665" t="s">
        <v>146</v>
      </c>
      <c r="D4665" t="s">
        <v>340</v>
      </c>
      <c r="E4665" t="s">
        <v>303</v>
      </c>
      <c r="F4665" t="s">
        <v>27</v>
      </c>
      <c r="G4665">
        <v>106.13</v>
      </c>
      <c r="H4665">
        <v>1</v>
      </c>
      <c r="I4665">
        <v>0</v>
      </c>
      <c r="J4665" t="s">
        <v>28</v>
      </c>
      <c r="K4665" t="s">
        <v>44</v>
      </c>
      <c r="L4665" t="s">
        <v>21</v>
      </c>
      <c r="M4665" t="s">
        <v>36</v>
      </c>
      <c r="N4665" t="s">
        <v>41</v>
      </c>
    </row>
    <row r="4666" spans="1:14" x14ac:dyDescent="0.3">
      <c r="A4666">
        <v>4665</v>
      </c>
      <c r="B4666" t="s">
        <v>31</v>
      </c>
      <c r="C4666" t="s">
        <v>361</v>
      </c>
      <c r="D4666" t="s">
        <v>239</v>
      </c>
      <c r="E4666" t="s">
        <v>272</v>
      </c>
      <c r="F4666" t="s">
        <v>27</v>
      </c>
      <c r="G4666">
        <v>109.86</v>
      </c>
      <c r="H4666">
        <v>3</v>
      </c>
      <c r="I4666">
        <v>2</v>
      </c>
      <c r="J4666" t="s">
        <v>35</v>
      </c>
      <c r="K4666" t="s">
        <v>99</v>
      </c>
      <c r="L4666" t="s">
        <v>60</v>
      </c>
      <c r="M4666" t="s">
        <v>36</v>
      </c>
      <c r="N4666" t="s">
        <v>23</v>
      </c>
    </row>
    <row r="4667" spans="1:14" x14ac:dyDescent="0.3">
      <c r="A4667">
        <v>4666</v>
      </c>
      <c r="B4667" t="s">
        <v>31</v>
      </c>
      <c r="C4667" t="s">
        <v>362</v>
      </c>
      <c r="D4667" t="s">
        <v>301</v>
      </c>
      <c r="E4667" t="s">
        <v>339</v>
      </c>
      <c r="F4667" t="s">
        <v>54</v>
      </c>
      <c r="G4667">
        <v>377.33</v>
      </c>
      <c r="H4667">
        <v>1</v>
      </c>
      <c r="I4667">
        <v>2</v>
      </c>
      <c r="J4667" t="s">
        <v>35</v>
      </c>
      <c r="K4667" t="s">
        <v>99</v>
      </c>
      <c r="L4667" t="s">
        <v>56</v>
      </c>
      <c r="M4667" t="s">
        <v>22</v>
      </c>
      <c r="N4667" t="s">
        <v>41</v>
      </c>
    </row>
    <row r="4668" spans="1:14" x14ac:dyDescent="0.3">
      <c r="A4668">
        <v>4667</v>
      </c>
      <c r="B4668" t="s">
        <v>14</v>
      </c>
      <c r="C4668" t="s">
        <v>48</v>
      </c>
      <c r="D4668" t="s">
        <v>447</v>
      </c>
      <c r="E4668" t="s">
        <v>452</v>
      </c>
      <c r="F4668" t="s">
        <v>18</v>
      </c>
      <c r="G4668">
        <v>259.31</v>
      </c>
      <c r="H4668">
        <v>2</v>
      </c>
      <c r="I4668">
        <v>2</v>
      </c>
      <c r="J4668" t="s">
        <v>94</v>
      </c>
      <c r="K4668" t="s">
        <v>99</v>
      </c>
      <c r="L4668" t="s">
        <v>21</v>
      </c>
      <c r="M4668" t="s">
        <v>36</v>
      </c>
      <c r="N4668" t="s">
        <v>45</v>
      </c>
    </row>
    <row r="4669" spans="1:14" x14ac:dyDescent="0.3">
      <c r="A4669">
        <v>4668</v>
      </c>
      <c r="B4669" t="s">
        <v>37</v>
      </c>
      <c r="C4669" t="s">
        <v>316</v>
      </c>
      <c r="D4669" t="s">
        <v>84</v>
      </c>
      <c r="E4669" t="s">
        <v>481</v>
      </c>
      <c r="F4669" t="s">
        <v>54</v>
      </c>
      <c r="G4669">
        <v>544.75</v>
      </c>
      <c r="H4669">
        <v>3</v>
      </c>
      <c r="I4669">
        <v>0</v>
      </c>
      <c r="J4669" t="s">
        <v>35</v>
      </c>
      <c r="K4669" t="s">
        <v>66</v>
      </c>
      <c r="L4669" t="s">
        <v>60</v>
      </c>
      <c r="M4669" t="s">
        <v>36</v>
      </c>
      <c r="N4669" t="s">
        <v>41</v>
      </c>
    </row>
    <row r="4670" spans="1:14" x14ac:dyDescent="0.3">
      <c r="A4670">
        <v>4669</v>
      </c>
      <c r="B4670" t="s">
        <v>50</v>
      </c>
      <c r="C4670" t="s">
        <v>413</v>
      </c>
      <c r="D4670" t="s">
        <v>329</v>
      </c>
      <c r="E4670" t="s">
        <v>414</v>
      </c>
      <c r="F4670" t="s">
        <v>18</v>
      </c>
      <c r="G4670">
        <v>263.51</v>
      </c>
      <c r="H4670">
        <v>4</v>
      </c>
      <c r="I4670">
        <v>1</v>
      </c>
      <c r="J4670" t="s">
        <v>28</v>
      </c>
      <c r="K4670" t="s">
        <v>20</v>
      </c>
      <c r="L4670" t="s">
        <v>21</v>
      </c>
      <c r="M4670" t="s">
        <v>36</v>
      </c>
      <c r="N4670" t="s">
        <v>41</v>
      </c>
    </row>
    <row r="4671" spans="1:14" x14ac:dyDescent="0.3">
      <c r="A4671">
        <v>4670</v>
      </c>
      <c r="B4671" t="s">
        <v>31</v>
      </c>
      <c r="C4671" t="s">
        <v>67</v>
      </c>
      <c r="D4671" t="s">
        <v>461</v>
      </c>
      <c r="E4671" t="s">
        <v>480</v>
      </c>
      <c r="F4671" t="s">
        <v>49</v>
      </c>
      <c r="G4671">
        <v>111.63</v>
      </c>
      <c r="H4671">
        <v>2</v>
      </c>
      <c r="I4671">
        <v>1</v>
      </c>
      <c r="J4671" t="s">
        <v>28</v>
      </c>
      <c r="K4671" t="s">
        <v>29</v>
      </c>
      <c r="L4671" t="s">
        <v>21</v>
      </c>
      <c r="M4671" t="s">
        <v>36</v>
      </c>
      <c r="N4671" t="s">
        <v>41</v>
      </c>
    </row>
    <row r="4672" spans="1:14" x14ac:dyDescent="0.3">
      <c r="A4672">
        <v>4671</v>
      </c>
      <c r="B4672" t="s">
        <v>50</v>
      </c>
      <c r="C4672" t="s">
        <v>246</v>
      </c>
      <c r="D4672" t="s">
        <v>332</v>
      </c>
      <c r="E4672" t="s">
        <v>170</v>
      </c>
      <c r="F4672" t="s">
        <v>18</v>
      </c>
      <c r="G4672">
        <v>228.13</v>
      </c>
      <c r="H4672">
        <v>3</v>
      </c>
      <c r="I4672">
        <v>3</v>
      </c>
      <c r="J4672" t="s">
        <v>19</v>
      </c>
      <c r="K4672" t="s">
        <v>66</v>
      </c>
      <c r="L4672" t="s">
        <v>21</v>
      </c>
      <c r="M4672" t="s">
        <v>36</v>
      </c>
      <c r="N4672" t="s">
        <v>95</v>
      </c>
    </row>
    <row r="4673" spans="1:14" x14ac:dyDescent="0.3">
      <c r="A4673">
        <v>4672</v>
      </c>
      <c r="B4673" t="s">
        <v>50</v>
      </c>
      <c r="C4673" t="s">
        <v>175</v>
      </c>
      <c r="D4673" t="s">
        <v>337</v>
      </c>
      <c r="E4673" t="s">
        <v>383</v>
      </c>
      <c r="F4673" t="s">
        <v>54</v>
      </c>
      <c r="G4673">
        <v>558.09</v>
      </c>
      <c r="H4673">
        <v>4</v>
      </c>
      <c r="I4673">
        <v>3</v>
      </c>
      <c r="J4673" t="s">
        <v>94</v>
      </c>
      <c r="K4673" t="s">
        <v>99</v>
      </c>
      <c r="L4673" t="s">
        <v>70</v>
      </c>
      <c r="M4673" t="s">
        <v>22</v>
      </c>
      <c r="N4673" t="s">
        <v>30</v>
      </c>
    </row>
    <row r="4674" spans="1:14" x14ac:dyDescent="0.3">
      <c r="A4674">
        <v>4673</v>
      </c>
      <c r="B4674" t="s">
        <v>50</v>
      </c>
      <c r="C4674" t="s">
        <v>42</v>
      </c>
      <c r="D4674" t="s">
        <v>242</v>
      </c>
      <c r="E4674" t="s">
        <v>164</v>
      </c>
      <c r="F4674" t="s">
        <v>49</v>
      </c>
      <c r="G4674">
        <v>80.819999999999993</v>
      </c>
      <c r="H4674">
        <v>2</v>
      </c>
      <c r="I4674">
        <v>0</v>
      </c>
      <c r="J4674" t="s">
        <v>28</v>
      </c>
      <c r="K4674" t="s">
        <v>66</v>
      </c>
      <c r="L4674" t="s">
        <v>21</v>
      </c>
      <c r="M4674" t="s">
        <v>36</v>
      </c>
      <c r="N4674" t="s">
        <v>41</v>
      </c>
    </row>
    <row r="4675" spans="1:14" x14ac:dyDescent="0.3">
      <c r="A4675">
        <v>4674</v>
      </c>
      <c r="B4675" t="s">
        <v>37</v>
      </c>
      <c r="C4675" t="s">
        <v>196</v>
      </c>
      <c r="D4675" t="s">
        <v>312</v>
      </c>
      <c r="E4675" t="s">
        <v>269</v>
      </c>
      <c r="F4675" t="s">
        <v>18</v>
      </c>
      <c r="G4675">
        <v>290.26</v>
      </c>
      <c r="H4675">
        <v>2</v>
      </c>
      <c r="I4675">
        <v>0</v>
      </c>
      <c r="J4675" t="s">
        <v>28</v>
      </c>
      <c r="K4675" t="s">
        <v>44</v>
      </c>
      <c r="L4675" t="s">
        <v>21</v>
      </c>
      <c r="M4675" t="s">
        <v>36</v>
      </c>
      <c r="N4675" t="s">
        <v>41</v>
      </c>
    </row>
    <row r="4676" spans="1:14" x14ac:dyDescent="0.3">
      <c r="A4676">
        <v>4675</v>
      </c>
      <c r="B4676" t="s">
        <v>31</v>
      </c>
      <c r="C4676" t="s">
        <v>57</v>
      </c>
      <c r="D4676" t="s">
        <v>82</v>
      </c>
      <c r="E4676" t="s">
        <v>306</v>
      </c>
      <c r="F4676" t="s">
        <v>27</v>
      </c>
      <c r="G4676">
        <v>101.04</v>
      </c>
      <c r="H4676">
        <v>1</v>
      </c>
      <c r="I4676">
        <v>2</v>
      </c>
      <c r="J4676" t="s">
        <v>94</v>
      </c>
      <c r="K4676" t="s">
        <v>99</v>
      </c>
      <c r="L4676" t="s">
        <v>56</v>
      </c>
      <c r="M4676" t="s">
        <v>36</v>
      </c>
      <c r="N4676" t="s">
        <v>41</v>
      </c>
    </row>
    <row r="4677" spans="1:14" x14ac:dyDescent="0.3">
      <c r="A4677">
        <v>4676</v>
      </c>
      <c r="B4677" t="s">
        <v>31</v>
      </c>
      <c r="C4677" t="s">
        <v>336</v>
      </c>
      <c r="D4677" t="s">
        <v>373</v>
      </c>
      <c r="E4677" t="s">
        <v>257</v>
      </c>
      <c r="F4677" t="s">
        <v>54</v>
      </c>
      <c r="G4677">
        <v>254.21</v>
      </c>
      <c r="H4677">
        <v>3</v>
      </c>
      <c r="I4677">
        <v>0</v>
      </c>
      <c r="J4677" t="s">
        <v>35</v>
      </c>
      <c r="K4677" t="s">
        <v>66</v>
      </c>
      <c r="L4677" t="s">
        <v>56</v>
      </c>
      <c r="M4677" t="s">
        <v>36</v>
      </c>
      <c r="N4677" t="s">
        <v>41</v>
      </c>
    </row>
    <row r="4678" spans="1:14" x14ac:dyDescent="0.3">
      <c r="A4678">
        <v>4677</v>
      </c>
      <c r="B4678" t="s">
        <v>37</v>
      </c>
      <c r="C4678" t="s">
        <v>272</v>
      </c>
      <c r="D4678" t="s">
        <v>72</v>
      </c>
      <c r="E4678" t="s">
        <v>350</v>
      </c>
      <c r="F4678" t="s">
        <v>27</v>
      </c>
      <c r="G4678">
        <v>139.63999999999999</v>
      </c>
      <c r="H4678">
        <v>1</v>
      </c>
      <c r="I4678">
        <v>0</v>
      </c>
      <c r="J4678" t="s">
        <v>28</v>
      </c>
      <c r="K4678" t="s">
        <v>44</v>
      </c>
      <c r="L4678" t="s">
        <v>21</v>
      </c>
      <c r="M4678" t="s">
        <v>36</v>
      </c>
      <c r="N4678" t="s">
        <v>23</v>
      </c>
    </row>
    <row r="4679" spans="1:14" x14ac:dyDescent="0.3">
      <c r="A4679">
        <v>4678</v>
      </c>
      <c r="B4679" t="s">
        <v>37</v>
      </c>
      <c r="C4679" t="s">
        <v>164</v>
      </c>
      <c r="D4679" t="s">
        <v>416</v>
      </c>
      <c r="E4679" t="s">
        <v>409</v>
      </c>
      <c r="F4679" t="s">
        <v>27</v>
      </c>
      <c r="G4679">
        <v>157.63</v>
      </c>
      <c r="H4679">
        <v>2</v>
      </c>
      <c r="I4679">
        <v>2</v>
      </c>
      <c r="J4679" t="s">
        <v>28</v>
      </c>
      <c r="K4679" t="s">
        <v>99</v>
      </c>
      <c r="L4679" t="s">
        <v>56</v>
      </c>
      <c r="M4679" t="s">
        <v>36</v>
      </c>
      <c r="N4679" t="s">
        <v>45</v>
      </c>
    </row>
    <row r="4680" spans="1:14" x14ac:dyDescent="0.3">
      <c r="A4680">
        <v>4679</v>
      </c>
      <c r="B4680" t="s">
        <v>37</v>
      </c>
      <c r="C4680" t="s">
        <v>149</v>
      </c>
      <c r="D4680" t="s">
        <v>65</v>
      </c>
      <c r="E4680" t="s">
        <v>412</v>
      </c>
      <c r="F4680" t="s">
        <v>27</v>
      </c>
      <c r="G4680">
        <v>206.42</v>
      </c>
      <c r="H4680">
        <v>2</v>
      </c>
      <c r="I4680">
        <v>3</v>
      </c>
      <c r="J4680" t="s">
        <v>94</v>
      </c>
      <c r="K4680" t="s">
        <v>20</v>
      </c>
      <c r="L4680" t="s">
        <v>21</v>
      </c>
      <c r="M4680" t="s">
        <v>36</v>
      </c>
      <c r="N4680" t="s">
        <v>45</v>
      </c>
    </row>
    <row r="4681" spans="1:14" x14ac:dyDescent="0.3">
      <c r="A4681">
        <v>4680</v>
      </c>
      <c r="B4681" t="s">
        <v>50</v>
      </c>
      <c r="C4681" t="s">
        <v>224</v>
      </c>
      <c r="D4681" t="s">
        <v>225</v>
      </c>
      <c r="E4681" t="s">
        <v>207</v>
      </c>
      <c r="F4681" t="s">
        <v>27</v>
      </c>
      <c r="G4681">
        <v>165.35</v>
      </c>
      <c r="H4681">
        <v>2</v>
      </c>
      <c r="I4681">
        <v>0</v>
      </c>
      <c r="J4681" t="s">
        <v>19</v>
      </c>
      <c r="K4681" t="s">
        <v>44</v>
      </c>
      <c r="L4681" t="s">
        <v>60</v>
      </c>
      <c r="M4681" t="s">
        <v>36</v>
      </c>
      <c r="N4681" t="s">
        <v>41</v>
      </c>
    </row>
    <row r="4682" spans="1:14" x14ac:dyDescent="0.3">
      <c r="A4682">
        <v>4681</v>
      </c>
      <c r="B4682" t="s">
        <v>31</v>
      </c>
      <c r="C4682" t="s">
        <v>395</v>
      </c>
      <c r="D4682" t="s">
        <v>62</v>
      </c>
      <c r="E4682" t="s">
        <v>127</v>
      </c>
      <c r="F4682" t="s">
        <v>27</v>
      </c>
      <c r="G4682">
        <v>168.99</v>
      </c>
      <c r="H4682">
        <v>1</v>
      </c>
      <c r="I4682">
        <v>1</v>
      </c>
      <c r="J4682" t="s">
        <v>28</v>
      </c>
      <c r="K4682" t="s">
        <v>66</v>
      </c>
      <c r="L4682" t="s">
        <v>56</v>
      </c>
      <c r="M4682" t="s">
        <v>36</v>
      </c>
      <c r="N4682" t="s">
        <v>41</v>
      </c>
    </row>
    <row r="4683" spans="1:14" x14ac:dyDescent="0.3">
      <c r="A4683">
        <v>4682</v>
      </c>
      <c r="B4683" t="s">
        <v>37</v>
      </c>
      <c r="C4683" t="s">
        <v>200</v>
      </c>
      <c r="D4683" t="s">
        <v>117</v>
      </c>
      <c r="E4683" t="s">
        <v>202</v>
      </c>
      <c r="F4683" t="s">
        <v>49</v>
      </c>
      <c r="G4683">
        <v>84.42</v>
      </c>
      <c r="H4683">
        <v>2</v>
      </c>
      <c r="I4683">
        <v>0</v>
      </c>
      <c r="J4683" t="s">
        <v>19</v>
      </c>
      <c r="K4683" t="s">
        <v>99</v>
      </c>
      <c r="L4683" t="s">
        <v>70</v>
      </c>
      <c r="M4683" t="s">
        <v>36</v>
      </c>
      <c r="N4683" t="s">
        <v>41</v>
      </c>
    </row>
    <row r="4684" spans="1:14" x14ac:dyDescent="0.3">
      <c r="A4684">
        <v>4683</v>
      </c>
      <c r="B4684" t="s">
        <v>37</v>
      </c>
      <c r="C4684" t="s">
        <v>202</v>
      </c>
      <c r="D4684" t="s">
        <v>355</v>
      </c>
      <c r="E4684" t="s">
        <v>252</v>
      </c>
      <c r="F4684" t="s">
        <v>54</v>
      </c>
      <c r="G4684">
        <v>398.47</v>
      </c>
      <c r="H4684">
        <v>2</v>
      </c>
      <c r="I4684">
        <v>3</v>
      </c>
      <c r="J4684" t="s">
        <v>28</v>
      </c>
      <c r="K4684" t="s">
        <v>20</v>
      </c>
      <c r="L4684" t="s">
        <v>60</v>
      </c>
      <c r="M4684" t="s">
        <v>36</v>
      </c>
      <c r="N4684" t="s">
        <v>30</v>
      </c>
    </row>
    <row r="4685" spans="1:14" x14ac:dyDescent="0.3">
      <c r="A4685">
        <v>4684</v>
      </c>
      <c r="B4685" t="s">
        <v>50</v>
      </c>
      <c r="C4685" t="s">
        <v>259</v>
      </c>
      <c r="D4685" t="s">
        <v>114</v>
      </c>
      <c r="E4685" t="s">
        <v>90</v>
      </c>
      <c r="F4685" t="s">
        <v>27</v>
      </c>
      <c r="G4685">
        <v>194.42</v>
      </c>
      <c r="H4685">
        <v>3</v>
      </c>
      <c r="I4685">
        <v>2</v>
      </c>
      <c r="J4685" t="s">
        <v>28</v>
      </c>
      <c r="K4685" t="s">
        <v>20</v>
      </c>
      <c r="L4685" t="s">
        <v>21</v>
      </c>
      <c r="M4685" t="s">
        <v>36</v>
      </c>
      <c r="N4685" t="s">
        <v>41</v>
      </c>
    </row>
    <row r="4686" spans="1:14" x14ac:dyDescent="0.3">
      <c r="A4686">
        <v>4685</v>
      </c>
      <c r="B4686" t="s">
        <v>37</v>
      </c>
      <c r="C4686" t="s">
        <v>193</v>
      </c>
      <c r="D4686" t="s">
        <v>357</v>
      </c>
      <c r="E4686" t="s">
        <v>396</v>
      </c>
      <c r="F4686" t="s">
        <v>27</v>
      </c>
      <c r="G4686">
        <v>128.47</v>
      </c>
      <c r="H4686">
        <v>1</v>
      </c>
      <c r="I4686">
        <v>0</v>
      </c>
      <c r="J4686" t="s">
        <v>28</v>
      </c>
      <c r="K4686" t="s">
        <v>99</v>
      </c>
      <c r="L4686" t="s">
        <v>21</v>
      </c>
      <c r="M4686" t="s">
        <v>36</v>
      </c>
      <c r="N4686" t="s">
        <v>45</v>
      </c>
    </row>
    <row r="4687" spans="1:14" x14ac:dyDescent="0.3">
      <c r="A4687">
        <v>4686</v>
      </c>
      <c r="B4687" t="s">
        <v>50</v>
      </c>
      <c r="C4687" t="s">
        <v>198</v>
      </c>
      <c r="D4687" t="s">
        <v>207</v>
      </c>
      <c r="E4687" t="s">
        <v>24</v>
      </c>
      <c r="F4687" t="s">
        <v>18</v>
      </c>
      <c r="G4687">
        <v>277.05</v>
      </c>
      <c r="H4687">
        <v>2</v>
      </c>
      <c r="I4687">
        <v>0</v>
      </c>
      <c r="J4687" t="s">
        <v>28</v>
      </c>
      <c r="K4687" t="s">
        <v>44</v>
      </c>
      <c r="L4687" t="s">
        <v>21</v>
      </c>
      <c r="M4687" t="s">
        <v>36</v>
      </c>
      <c r="N4687" t="s">
        <v>23</v>
      </c>
    </row>
    <row r="4688" spans="1:14" x14ac:dyDescent="0.3">
      <c r="A4688">
        <v>4687</v>
      </c>
      <c r="B4688" t="s">
        <v>31</v>
      </c>
      <c r="C4688" t="s">
        <v>360</v>
      </c>
      <c r="D4688" t="s">
        <v>96</v>
      </c>
      <c r="E4688" t="s">
        <v>206</v>
      </c>
      <c r="F4688" t="s">
        <v>18</v>
      </c>
      <c r="G4688">
        <v>185.65</v>
      </c>
      <c r="H4688">
        <v>2</v>
      </c>
      <c r="I4688">
        <v>1</v>
      </c>
      <c r="J4688" t="s">
        <v>35</v>
      </c>
      <c r="K4688" t="s">
        <v>29</v>
      </c>
      <c r="L4688" t="s">
        <v>21</v>
      </c>
      <c r="M4688" t="s">
        <v>36</v>
      </c>
      <c r="N4688" t="s">
        <v>41</v>
      </c>
    </row>
    <row r="4689" spans="1:14" x14ac:dyDescent="0.3">
      <c r="A4689">
        <v>4688</v>
      </c>
      <c r="B4689" t="s">
        <v>50</v>
      </c>
      <c r="C4689" t="s">
        <v>107</v>
      </c>
      <c r="D4689" t="s">
        <v>180</v>
      </c>
      <c r="E4689" t="s">
        <v>345</v>
      </c>
      <c r="F4689" t="s">
        <v>18</v>
      </c>
      <c r="G4689">
        <v>276.54000000000002</v>
      </c>
      <c r="H4689">
        <v>1</v>
      </c>
      <c r="I4689">
        <v>1</v>
      </c>
      <c r="J4689" t="s">
        <v>28</v>
      </c>
      <c r="K4689" t="s">
        <v>66</v>
      </c>
      <c r="L4689" t="s">
        <v>21</v>
      </c>
      <c r="M4689" t="s">
        <v>22</v>
      </c>
      <c r="N4689" t="s">
        <v>23</v>
      </c>
    </row>
    <row r="4690" spans="1:14" x14ac:dyDescent="0.3">
      <c r="A4690">
        <v>4689</v>
      </c>
      <c r="B4690" t="s">
        <v>37</v>
      </c>
      <c r="C4690" t="s">
        <v>302</v>
      </c>
      <c r="D4690" t="s">
        <v>424</v>
      </c>
      <c r="E4690" t="s">
        <v>269</v>
      </c>
      <c r="F4690" t="s">
        <v>18</v>
      </c>
      <c r="G4690">
        <v>173.43</v>
      </c>
      <c r="H4690">
        <v>2</v>
      </c>
      <c r="I4690">
        <v>0</v>
      </c>
      <c r="J4690" t="s">
        <v>28</v>
      </c>
      <c r="K4690" t="s">
        <v>29</v>
      </c>
      <c r="L4690" t="s">
        <v>60</v>
      </c>
      <c r="M4690" t="s">
        <v>22</v>
      </c>
      <c r="N4690" t="s">
        <v>41</v>
      </c>
    </row>
    <row r="4691" spans="1:14" x14ac:dyDescent="0.3">
      <c r="A4691">
        <v>4690</v>
      </c>
      <c r="B4691" t="s">
        <v>37</v>
      </c>
      <c r="C4691" t="s">
        <v>127</v>
      </c>
      <c r="D4691" t="s">
        <v>141</v>
      </c>
      <c r="E4691" t="s">
        <v>117</v>
      </c>
      <c r="F4691" t="s">
        <v>49</v>
      </c>
      <c r="G4691">
        <v>140.44</v>
      </c>
      <c r="H4691">
        <v>3</v>
      </c>
      <c r="I4691">
        <v>2</v>
      </c>
      <c r="J4691" t="s">
        <v>35</v>
      </c>
      <c r="K4691" t="s">
        <v>99</v>
      </c>
      <c r="L4691" t="s">
        <v>21</v>
      </c>
      <c r="M4691" t="s">
        <v>36</v>
      </c>
      <c r="N4691" t="s">
        <v>41</v>
      </c>
    </row>
    <row r="4692" spans="1:14" x14ac:dyDescent="0.3">
      <c r="A4692">
        <v>4691</v>
      </c>
      <c r="B4692" t="s">
        <v>37</v>
      </c>
      <c r="C4692" t="s">
        <v>111</v>
      </c>
      <c r="D4692" t="s">
        <v>351</v>
      </c>
      <c r="E4692" t="s">
        <v>123</v>
      </c>
      <c r="F4692" t="s">
        <v>27</v>
      </c>
      <c r="G4692">
        <v>118.32</v>
      </c>
      <c r="H4692">
        <v>1</v>
      </c>
      <c r="I4692">
        <v>0</v>
      </c>
      <c r="J4692" t="s">
        <v>19</v>
      </c>
      <c r="K4692" t="s">
        <v>44</v>
      </c>
      <c r="L4692" t="s">
        <v>21</v>
      </c>
      <c r="M4692" t="s">
        <v>22</v>
      </c>
      <c r="N4692" t="s">
        <v>45</v>
      </c>
    </row>
    <row r="4693" spans="1:14" x14ac:dyDescent="0.3">
      <c r="A4693">
        <v>4692</v>
      </c>
      <c r="B4693" t="s">
        <v>37</v>
      </c>
      <c r="C4693" t="s">
        <v>397</v>
      </c>
      <c r="D4693" t="s">
        <v>364</v>
      </c>
      <c r="E4693" t="s">
        <v>170</v>
      </c>
      <c r="F4693" t="s">
        <v>49</v>
      </c>
      <c r="G4693">
        <v>99.95</v>
      </c>
      <c r="H4693">
        <v>2</v>
      </c>
      <c r="I4693">
        <v>0</v>
      </c>
      <c r="J4693" t="s">
        <v>28</v>
      </c>
      <c r="K4693" t="s">
        <v>99</v>
      </c>
      <c r="L4693" t="s">
        <v>56</v>
      </c>
      <c r="M4693" t="s">
        <v>36</v>
      </c>
      <c r="N4693" t="s">
        <v>41</v>
      </c>
    </row>
    <row r="4694" spans="1:14" x14ac:dyDescent="0.3">
      <c r="A4694">
        <v>4693</v>
      </c>
      <c r="B4694" t="s">
        <v>37</v>
      </c>
      <c r="C4694" t="s">
        <v>239</v>
      </c>
      <c r="D4694" t="s">
        <v>193</v>
      </c>
      <c r="E4694" t="s">
        <v>368</v>
      </c>
      <c r="F4694" t="s">
        <v>18</v>
      </c>
      <c r="G4694">
        <v>230.62</v>
      </c>
      <c r="H4694">
        <v>2</v>
      </c>
      <c r="I4694">
        <v>0</v>
      </c>
      <c r="J4694" t="s">
        <v>35</v>
      </c>
      <c r="K4694" t="s">
        <v>29</v>
      </c>
      <c r="L4694" t="s">
        <v>60</v>
      </c>
      <c r="M4694" t="s">
        <v>36</v>
      </c>
      <c r="N4694" t="s">
        <v>41</v>
      </c>
    </row>
    <row r="4695" spans="1:14" x14ac:dyDescent="0.3">
      <c r="A4695">
        <v>4694</v>
      </c>
      <c r="B4695" t="s">
        <v>31</v>
      </c>
      <c r="C4695" t="s">
        <v>63</v>
      </c>
      <c r="D4695" t="s">
        <v>354</v>
      </c>
      <c r="E4695" t="s">
        <v>312</v>
      </c>
      <c r="F4695" t="s">
        <v>27</v>
      </c>
      <c r="G4695">
        <v>114.68</v>
      </c>
      <c r="H4695">
        <v>3</v>
      </c>
      <c r="I4695">
        <v>1</v>
      </c>
      <c r="J4695" t="s">
        <v>28</v>
      </c>
      <c r="K4695" t="s">
        <v>66</v>
      </c>
      <c r="L4695" t="s">
        <v>70</v>
      </c>
      <c r="M4695" t="s">
        <v>36</v>
      </c>
      <c r="N4695" t="s">
        <v>41</v>
      </c>
    </row>
    <row r="4696" spans="1:14" x14ac:dyDescent="0.3">
      <c r="A4696">
        <v>4695</v>
      </c>
      <c r="B4696" t="s">
        <v>14</v>
      </c>
      <c r="C4696" t="s">
        <v>296</v>
      </c>
      <c r="D4696" t="s">
        <v>185</v>
      </c>
      <c r="E4696" t="s">
        <v>214</v>
      </c>
      <c r="F4696" t="s">
        <v>27</v>
      </c>
      <c r="G4696">
        <v>123.91</v>
      </c>
      <c r="H4696">
        <v>2</v>
      </c>
      <c r="I4696">
        <v>0</v>
      </c>
      <c r="J4696" t="s">
        <v>35</v>
      </c>
      <c r="K4696" t="s">
        <v>20</v>
      </c>
      <c r="L4696" t="s">
        <v>56</v>
      </c>
      <c r="M4696" t="s">
        <v>36</v>
      </c>
      <c r="N4696" t="s">
        <v>41</v>
      </c>
    </row>
    <row r="4697" spans="1:14" x14ac:dyDescent="0.3">
      <c r="A4697">
        <v>4696</v>
      </c>
      <c r="B4697" t="s">
        <v>31</v>
      </c>
      <c r="C4697" t="s">
        <v>135</v>
      </c>
      <c r="D4697" t="s">
        <v>173</v>
      </c>
      <c r="E4697" t="s">
        <v>287</v>
      </c>
      <c r="F4697" t="s">
        <v>49</v>
      </c>
      <c r="G4697">
        <v>104.16</v>
      </c>
      <c r="H4697">
        <v>2</v>
      </c>
      <c r="I4697">
        <v>0</v>
      </c>
      <c r="J4697" t="s">
        <v>28</v>
      </c>
      <c r="K4697" t="s">
        <v>99</v>
      </c>
      <c r="L4697" t="s">
        <v>56</v>
      </c>
      <c r="M4697" t="s">
        <v>36</v>
      </c>
      <c r="N4697" t="s">
        <v>41</v>
      </c>
    </row>
    <row r="4698" spans="1:14" x14ac:dyDescent="0.3">
      <c r="A4698">
        <v>4697</v>
      </c>
      <c r="B4698" t="s">
        <v>31</v>
      </c>
      <c r="C4698" t="s">
        <v>382</v>
      </c>
      <c r="D4698" t="s">
        <v>175</v>
      </c>
      <c r="E4698" t="s">
        <v>221</v>
      </c>
      <c r="F4698" t="s">
        <v>27</v>
      </c>
      <c r="G4698">
        <v>97.77</v>
      </c>
      <c r="H4698">
        <v>1</v>
      </c>
      <c r="I4698">
        <v>0</v>
      </c>
      <c r="J4698" t="s">
        <v>55</v>
      </c>
      <c r="K4698" t="s">
        <v>44</v>
      </c>
      <c r="L4698" t="s">
        <v>21</v>
      </c>
      <c r="M4698" t="s">
        <v>36</v>
      </c>
      <c r="N4698" t="s">
        <v>23</v>
      </c>
    </row>
    <row r="4699" spans="1:14" x14ac:dyDescent="0.3">
      <c r="A4699">
        <v>4698</v>
      </c>
      <c r="B4699" t="s">
        <v>50</v>
      </c>
      <c r="C4699" t="s">
        <v>273</v>
      </c>
      <c r="D4699" t="s">
        <v>311</v>
      </c>
      <c r="E4699" t="s">
        <v>156</v>
      </c>
      <c r="F4699" t="s">
        <v>18</v>
      </c>
      <c r="G4699">
        <v>294.31</v>
      </c>
      <c r="H4699">
        <v>2</v>
      </c>
      <c r="I4699">
        <v>0</v>
      </c>
      <c r="J4699" t="s">
        <v>94</v>
      </c>
      <c r="K4699" t="s">
        <v>44</v>
      </c>
      <c r="L4699" t="s">
        <v>70</v>
      </c>
      <c r="M4699" t="s">
        <v>22</v>
      </c>
      <c r="N4699" t="s">
        <v>41</v>
      </c>
    </row>
    <row r="4700" spans="1:14" x14ac:dyDescent="0.3">
      <c r="A4700">
        <v>4699</v>
      </c>
      <c r="B4700" t="s">
        <v>31</v>
      </c>
      <c r="C4700" t="s">
        <v>261</v>
      </c>
      <c r="D4700" t="s">
        <v>243</v>
      </c>
      <c r="E4700" t="s">
        <v>226</v>
      </c>
      <c r="F4700" t="s">
        <v>27</v>
      </c>
      <c r="G4700">
        <v>95.03</v>
      </c>
      <c r="H4700">
        <v>1</v>
      </c>
      <c r="I4700">
        <v>1</v>
      </c>
      <c r="J4700" t="s">
        <v>55</v>
      </c>
      <c r="K4700" t="s">
        <v>99</v>
      </c>
      <c r="L4700" t="s">
        <v>70</v>
      </c>
      <c r="M4700" t="s">
        <v>36</v>
      </c>
      <c r="N4700" t="s">
        <v>41</v>
      </c>
    </row>
    <row r="4701" spans="1:14" x14ac:dyDescent="0.3">
      <c r="A4701">
        <v>4700</v>
      </c>
      <c r="B4701" t="s">
        <v>50</v>
      </c>
      <c r="C4701" t="s">
        <v>287</v>
      </c>
      <c r="D4701" t="s">
        <v>134</v>
      </c>
      <c r="E4701" t="s">
        <v>377</v>
      </c>
      <c r="F4701" t="s">
        <v>27</v>
      </c>
      <c r="G4701">
        <v>201.22</v>
      </c>
      <c r="H4701">
        <v>3</v>
      </c>
      <c r="I4701">
        <v>0</v>
      </c>
      <c r="J4701" t="s">
        <v>35</v>
      </c>
      <c r="K4701" t="s">
        <v>20</v>
      </c>
      <c r="L4701" t="s">
        <v>56</v>
      </c>
      <c r="M4701" t="s">
        <v>36</v>
      </c>
      <c r="N4701" t="s">
        <v>41</v>
      </c>
    </row>
    <row r="4702" spans="1:14" x14ac:dyDescent="0.3">
      <c r="A4702">
        <v>4701</v>
      </c>
      <c r="B4702" t="s">
        <v>50</v>
      </c>
      <c r="C4702" t="s">
        <v>110</v>
      </c>
      <c r="D4702" t="s">
        <v>254</v>
      </c>
      <c r="E4702" t="s">
        <v>444</v>
      </c>
      <c r="F4702" t="s">
        <v>49</v>
      </c>
      <c r="G4702">
        <v>136.71</v>
      </c>
      <c r="H4702">
        <v>1</v>
      </c>
      <c r="I4702">
        <v>0</v>
      </c>
      <c r="J4702" t="s">
        <v>55</v>
      </c>
      <c r="K4702" t="s">
        <v>20</v>
      </c>
      <c r="L4702" t="s">
        <v>21</v>
      </c>
      <c r="M4702" t="s">
        <v>36</v>
      </c>
      <c r="N4702" t="s">
        <v>41</v>
      </c>
    </row>
    <row r="4703" spans="1:14" x14ac:dyDescent="0.3">
      <c r="A4703">
        <v>4702</v>
      </c>
      <c r="B4703" t="s">
        <v>31</v>
      </c>
      <c r="C4703" t="s">
        <v>159</v>
      </c>
      <c r="D4703" t="s">
        <v>346</v>
      </c>
      <c r="E4703" t="s">
        <v>416</v>
      </c>
      <c r="F4703" t="s">
        <v>49</v>
      </c>
      <c r="G4703">
        <v>107.3</v>
      </c>
      <c r="H4703">
        <v>1</v>
      </c>
      <c r="I4703">
        <v>1</v>
      </c>
      <c r="J4703" t="s">
        <v>35</v>
      </c>
      <c r="K4703" t="s">
        <v>44</v>
      </c>
      <c r="L4703" t="s">
        <v>56</v>
      </c>
      <c r="M4703" t="s">
        <v>22</v>
      </c>
      <c r="N4703" t="s">
        <v>41</v>
      </c>
    </row>
    <row r="4704" spans="1:14" x14ac:dyDescent="0.3">
      <c r="A4704">
        <v>4703</v>
      </c>
      <c r="B4704" t="s">
        <v>14</v>
      </c>
      <c r="C4704" t="s">
        <v>68</v>
      </c>
      <c r="D4704" t="s">
        <v>233</v>
      </c>
      <c r="E4704" t="s">
        <v>462</v>
      </c>
      <c r="F4704" t="s">
        <v>18</v>
      </c>
      <c r="G4704">
        <v>269.76</v>
      </c>
      <c r="H4704">
        <v>2</v>
      </c>
      <c r="I4704">
        <v>0</v>
      </c>
      <c r="J4704" t="s">
        <v>19</v>
      </c>
      <c r="K4704" t="s">
        <v>29</v>
      </c>
      <c r="L4704" t="s">
        <v>21</v>
      </c>
      <c r="M4704" t="s">
        <v>36</v>
      </c>
      <c r="N4704" t="s">
        <v>41</v>
      </c>
    </row>
    <row r="4705" spans="1:14" x14ac:dyDescent="0.3">
      <c r="A4705">
        <v>4704</v>
      </c>
      <c r="B4705" t="s">
        <v>37</v>
      </c>
      <c r="C4705" t="s">
        <v>337</v>
      </c>
      <c r="D4705" t="s">
        <v>317</v>
      </c>
      <c r="E4705" t="s">
        <v>334</v>
      </c>
      <c r="F4705" t="s">
        <v>27</v>
      </c>
      <c r="G4705">
        <v>142.59</v>
      </c>
      <c r="H4705">
        <v>2</v>
      </c>
      <c r="I4705">
        <v>2</v>
      </c>
      <c r="J4705" t="s">
        <v>94</v>
      </c>
      <c r="K4705" t="s">
        <v>20</v>
      </c>
      <c r="L4705" t="s">
        <v>56</v>
      </c>
      <c r="M4705" t="s">
        <v>36</v>
      </c>
      <c r="N4705" t="s">
        <v>23</v>
      </c>
    </row>
    <row r="4706" spans="1:14" x14ac:dyDescent="0.3">
      <c r="A4706">
        <v>4705</v>
      </c>
      <c r="B4706" t="s">
        <v>37</v>
      </c>
      <c r="C4706" t="s">
        <v>287</v>
      </c>
      <c r="D4706" t="s">
        <v>356</v>
      </c>
      <c r="E4706" t="s">
        <v>225</v>
      </c>
      <c r="F4706" t="s">
        <v>27</v>
      </c>
      <c r="G4706">
        <v>142.6</v>
      </c>
      <c r="H4706">
        <v>1</v>
      </c>
      <c r="I4706">
        <v>0</v>
      </c>
      <c r="J4706" t="s">
        <v>28</v>
      </c>
      <c r="K4706" t="s">
        <v>20</v>
      </c>
      <c r="L4706" t="s">
        <v>70</v>
      </c>
      <c r="M4706" t="s">
        <v>36</v>
      </c>
      <c r="N4706" t="s">
        <v>41</v>
      </c>
    </row>
    <row r="4707" spans="1:14" x14ac:dyDescent="0.3">
      <c r="A4707">
        <v>4706</v>
      </c>
      <c r="B4707" t="s">
        <v>50</v>
      </c>
      <c r="C4707" t="s">
        <v>436</v>
      </c>
      <c r="D4707" t="s">
        <v>71</v>
      </c>
      <c r="E4707" t="s">
        <v>152</v>
      </c>
      <c r="F4707" t="s">
        <v>27</v>
      </c>
      <c r="G4707">
        <v>214.4</v>
      </c>
      <c r="H4707">
        <v>1</v>
      </c>
      <c r="I4707">
        <v>1</v>
      </c>
      <c r="J4707" t="s">
        <v>35</v>
      </c>
      <c r="K4707" t="s">
        <v>99</v>
      </c>
      <c r="L4707" t="s">
        <v>21</v>
      </c>
      <c r="M4707" t="s">
        <v>22</v>
      </c>
      <c r="N4707" t="s">
        <v>23</v>
      </c>
    </row>
    <row r="4708" spans="1:14" x14ac:dyDescent="0.3">
      <c r="A4708">
        <v>4707</v>
      </c>
      <c r="B4708" t="s">
        <v>14</v>
      </c>
      <c r="C4708" t="s">
        <v>65</v>
      </c>
      <c r="D4708" t="s">
        <v>162</v>
      </c>
      <c r="E4708" t="s">
        <v>149</v>
      </c>
      <c r="F4708" t="s">
        <v>27</v>
      </c>
      <c r="G4708">
        <v>184.97</v>
      </c>
      <c r="H4708">
        <v>4</v>
      </c>
      <c r="I4708">
        <v>0</v>
      </c>
      <c r="J4708" t="s">
        <v>55</v>
      </c>
      <c r="K4708" t="s">
        <v>99</v>
      </c>
      <c r="L4708" t="s">
        <v>21</v>
      </c>
      <c r="M4708" t="s">
        <v>36</v>
      </c>
      <c r="N4708" t="s">
        <v>41</v>
      </c>
    </row>
    <row r="4709" spans="1:14" x14ac:dyDescent="0.3">
      <c r="A4709">
        <v>4708</v>
      </c>
      <c r="B4709" t="s">
        <v>14</v>
      </c>
      <c r="C4709" t="s">
        <v>361</v>
      </c>
      <c r="D4709" t="s">
        <v>239</v>
      </c>
      <c r="E4709" t="s">
        <v>259</v>
      </c>
      <c r="F4709" t="s">
        <v>18</v>
      </c>
      <c r="G4709">
        <v>160.31</v>
      </c>
      <c r="H4709">
        <v>2</v>
      </c>
      <c r="I4709">
        <v>3</v>
      </c>
      <c r="J4709" t="s">
        <v>19</v>
      </c>
      <c r="K4709" t="s">
        <v>44</v>
      </c>
      <c r="L4709" t="s">
        <v>60</v>
      </c>
      <c r="M4709" t="s">
        <v>36</v>
      </c>
      <c r="N4709" t="s">
        <v>95</v>
      </c>
    </row>
    <row r="4710" spans="1:14" x14ac:dyDescent="0.3">
      <c r="A4710">
        <v>4709</v>
      </c>
      <c r="B4710" t="s">
        <v>14</v>
      </c>
      <c r="C4710" t="s">
        <v>59</v>
      </c>
      <c r="D4710" t="s">
        <v>461</v>
      </c>
      <c r="E4710" t="s">
        <v>420</v>
      </c>
      <c r="F4710" t="s">
        <v>49</v>
      </c>
      <c r="G4710">
        <v>120.34</v>
      </c>
      <c r="H4710">
        <v>4</v>
      </c>
      <c r="I4710">
        <v>0</v>
      </c>
      <c r="J4710" t="s">
        <v>94</v>
      </c>
      <c r="K4710" t="s">
        <v>66</v>
      </c>
      <c r="L4710" t="s">
        <v>56</v>
      </c>
      <c r="M4710" t="s">
        <v>36</v>
      </c>
      <c r="N4710" t="s">
        <v>95</v>
      </c>
    </row>
    <row r="4711" spans="1:14" x14ac:dyDescent="0.3">
      <c r="A4711">
        <v>4710</v>
      </c>
      <c r="B4711" t="s">
        <v>31</v>
      </c>
      <c r="C4711" t="s">
        <v>79</v>
      </c>
      <c r="D4711" t="s">
        <v>138</v>
      </c>
      <c r="E4711" t="s">
        <v>358</v>
      </c>
      <c r="F4711" t="s">
        <v>49</v>
      </c>
      <c r="G4711">
        <v>94.59</v>
      </c>
      <c r="H4711">
        <v>4</v>
      </c>
      <c r="I4711">
        <v>2</v>
      </c>
      <c r="J4711" t="s">
        <v>94</v>
      </c>
      <c r="K4711" t="s">
        <v>44</v>
      </c>
      <c r="L4711" t="s">
        <v>21</v>
      </c>
      <c r="M4711" t="s">
        <v>36</v>
      </c>
      <c r="N4711" t="s">
        <v>41</v>
      </c>
    </row>
    <row r="4712" spans="1:14" x14ac:dyDescent="0.3">
      <c r="A4712">
        <v>4711</v>
      </c>
      <c r="B4712" t="s">
        <v>37</v>
      </c>
      <c r="C4712" t="s">
        <v>284</v>
      </c>
      <c r="D4712" t="s">
        <v>151</v>
      </c>
      <c r="E4712" t="s">
        <v>426</v>
      </c>
      <c r="F4712" t="s">
        <v>49</v>
      </c>
      <c r="G4712">
        <v>148.81</v>
      </c>
      <c r="H4712">
        <v>2</v>
      </c>
      <c r="I4712">
        <v>2</v>
      </c>
      <c r="J4712" t="s">
        <v>28</v>
      </c>
      <c r="K4712" t="s">
        <v>99</v>
      </c>
      <c r="L4712" t="s">
        <v>21</v>
      </c>
      <c r="M4712" t="s">
        <v>22</v>
      </c>
      <c r="N4712" t="s">
        <v>41</v>
      </c>
    </row>
    <row r="4713" spans="1:14" x14ac:dyDescent="0.3">
      <c r="A4713">
        <v>4712</v>
      </c>
      <c r="B4713" t="s">
        <v>37</v>
      </c>
      <c r="C4713" t="s">
        <v>451</v>
      </c>
      <c r="D4713" t="s">
        <v>183</v>
      </c>
      <c r="E4713" t="s">
        <v>195</v>
      </c>
      <c r="F4713" t="s">
        <v>54</v>
      </c>
      <c r="G4713">
        <v>398.13</v>
      </c>
      <c r="H4713">
        <v>3</v>
      </c>
      <c r="I4713">
        <v>1</v>
      </c>
      <c r="J4713" t="s">
        <v>55</v>
      </c>
      <c r="K4713" t="s">
        <v>99</v>
      </c>
      <c r="L4713" t="s">
        <v>56</v>
      </c>
      <c r="M4713" t="s">
        <v>22</v>
      </c>
      <c r="N4713" t="s">
        <v>41</v>
      </c>
    </row>
    <row r="4714" spans="1:14" x14ac:dyDescent="0.3">
      <c r="A4714">
        <v>4713</v>
      </c>
      <c r="B4714" t="s">
        <v>37</v>
      </c>
      <c r="C4714" t="s">
        <v>360</v>
      </c>
      <c r="D4714" t="s">
        <v>270</v>
      </c>
      <c r="E4714" t="s">
        <v>330</v>
      </c>
      <c r="F4714" t="s">
        <v>49</v>
      </c>
      <c r="G4714">
        <v>102.45</v>
      </c>
      <c r="H4714">
        <v>3</v>
      </c>
      <c r="I4714">
        <v>2</v>
      </c>
      <c r="J4714" t="s">
        <v>19</v>
      </c>
      <c r="K4714" t="s">
        <v>99</v>
      </c>
      <c r="L4714" t="s">
        <v>56</v>
      </c>
      <c r="M4714" t="s">
        <v>22</v>
      </c>
      <c r="N4714" t="s">
        <v>23</v>
      </c>
    </row>
    <row r="4715" spans="1:14" x14ac:dyDescent="0.3">
      <c r="A4715">
        <v>4714</v>
      </c>
      <c r="B4715" t="s">
        <v>50</v>
      </c>
      <c r="C4715" t="s">
        <v>393</v>
      </c>
      <c r="D4715" t="s">
        <v>135</v>
      </c>
      <c r="E4715" t="s">
        <v>177</v>
      </c>
      <c r="F4715" t="s">
        <v>27</v>
      </c>
      <c r="G4715">
        <v>138.68</v>
      </c>
      <c r="H4715">
        <v>4</v>
      </c>
      <c r="I4715">
        <v>0</v>
      </c>
      <c r="J4715" t="s">
        <v>35</v>
      </c>
      <c r="K4715" t="s">
        <v>29</v>
      </c>
      <c r="L4715" t="s">
        <v>21</v>
      </c>
      <c r="M4715" t="s">
        <v>36</v>
      </c>
      <c r="N4715" t="s">
        <v>23</v>
      </c>
    </row>
    <row r="4716" spans="1:14" x14ac:dyDescent="0.3">
      <c r="A4716">
        <v>4715</v>
      </c>
      <c r="B4716" t="s">
        <v>31</v>
      </c>
      <c r="C4716" t="s">
        <v>397</v>
      </c>
      <c r="D4716" t="s">
        <v>76</v>
      </c>
      <c r="E4716" t="s">
        <v>24</v>
      </c>
      <c r="F4716" t="s">
        <v>54</v>
      </c>
      <c r="G4716">
        <v>417</v>
      </c>
      <c r="H4716">
        <v>1</v>
      </c>
      <c r="I4716">
        <v>0</v>
      </c>
      <c r="J4716" t="s">
        <v>94</v>
      </c>
      <c r="K4716" t="s">
        <v>29</v>
      </c>
      <c r="L4716" t="s">
        <v>21</v>
      </c>
      <c r="M4716" t="s">
        <v>22</v>
      </c>
      <c r="N4716" t="s">
        <v>41</v>
      </c>
    </row>
    <row r="4717" spans="1:14" x14ac:dyDescent="0.3">
      <c r="A4717">
        <v>4716</v>
      </c>
      <c r="B4717" t="s">
        <v>31</v>
      </c>
      <c r="C4717" t="s">
        <v>192</v>
      </c>
      <c r="D4717" t="s">
        <v>315</v>
      </c>
      <c r="E4717" t="s">
        <v>286</v>
      </c>
      <c r="F4717" t="s">
        <v>49</v>
      </c>
      <c r="G4717">
        <v>67.23</v>
      </c>
      <c r="H4717">
        <v>1</v>
      </c>
      <c r="I4717">
        <v>1</v>
      </c>
      <c r="J4717" t="s">
        <v>94</v>
      </c>
      <c r="K4717" t="s">
        <v>20</v>
      </c>
      <c r="L4717" t="s">
        <v>56</v>
      </c>
      <c r="M4717" t="s">
        <v>36</v>
      </c>
      <c r="N4717" t="s">
        <v>23</v>
      </c>
    </row>
    <row r="4718" spans="1:14" x14ac:dyDescent="0.3">
      <c r="A4718">
        <v>4717</v>
      </c>
      <c r="B4718" t="s">
        <v>37</v>
      </c>
      <c r="C4718" t="s">
        <v>227</v>
      </c>
      <c r="D4718" t="s">
        <v>110</v>
      </c>
      <c r="E4718" t="s">
        <v>472</v>
      </c>
      <c r="F4718" t="s">
        <v>27</v>
      </c>
      <c r="G4718">
        <v>174.67</v>
      </c>
      <c r="H4718">
        <v>2</v>
      </c>
      <c r="I4718">
        <v>0</v>
      </c>
      <c r="J4718" t="s">
        <v>35</v>
      </c>
      <c r="K4718" t="s">
        <v>66</v>
      </c>
      <c r="L4718" t="s">
        <v>60</v>
      </c>
      <c r="M4718" t="s">
        <v>36</v>
      </c>
      <c r="N4718" t="s">
        <v>41</v>
      </c>
    </row>
    <row r="4719" spans="1:14" x14ac:dyDescent="0.3">
      <c r="A4719">
        <v>4718</v>
      </c>
      <c r="B4719" t="s">
        <v>50</v>
      </c>
      <c r="C4719" t="s">
        <v>239</v>
      </c>
      <c r="D4719" t="s">
        <v>194</v>
      </c>
      <c r="E4719" t="s">
        <v>209</v>
      </c>
      <c r="F4719" t="s">
        <v>27</v>
      </c>
      <c r="G4719">
        <v>141.93</v>
      </c>
      <c r="H4719">
        <v>3</v>
      </c>
      <c r="I4719">
        <v>1</v>
      </c>
      <c r="J4719" t="s">
        <v>28</v>
      </c>
      <c r="K4719" t="s">
        <v>66</v>
      </c>
      <c r="L4719" t="s">
        <v>21</v>
      </c>
      <c r="M4719" t="s">
        <v>36</v>
      </c>
      <c r="N4719" t="s">
        <v>41</v>
      </c>
    </row>
    <row r="4720" spans="1:14" x14ac:dyDescent="0.3">
      <c r="A4720">
        <v>4719</v>
      </c>
      <c r="B4720" t="s">
        <v>50</v>
      </c>
      <c r="C4720" t="s">
        <v>110</v>
      </c>
      <c r="D4720" t="s">
        <v>233</v>
      </c>
      <c r="E4720" t="s">
        <v>403</v>
      </c>
      <c r="F4720" t="s">
        <v>49</v>
      </c>
      <c r="G4720">
        <v>128.19</v>
      </c>
      <c r="H4720">
        <v>2</v>
      </c>
      <c r="I4720">
        <v>0</v>
      </c>
      <c r="J4720" t="s">
        <v>19</v>
      </c>
      <c r="K4720" t="s">
        <v>29</v>
      </c>
      <c r="L4720" t="s">
        <v>56</v>
      </c>
      <c r="M4720" t="s">
        <v>36</v>
      </c>
      <c r="N4720" t="s">
        <v>30</v>
      </c>
    </row>
    <row r="4721" spans="1:14" x14ac:dyDescent="0.3">
      <c r="A4721">
        <v>4720</v>
      </c>
      <c r="B4721" t="s">
        <v>37</v>
      </c>
      <c r="C4721" t="s">
        <v>222</v>
      </c>
      <c r="D4721" t="s">
        <v>321</v>
      </c>
      <c r="E4721" t="s">
        <v>277</v>
      </c>
      <c r="F4721" t="s">
        <v>18</v>
      </c>
      <c r="G4721">
        <v>254.19</v>
      </c>
      <c r="H4721">
        <v>3</v>
      </c>
      <c r="I4721">
        <v>0</v>
      </c>
      <c r="J4721" t="s">
        <v>19</v>
      </c>
      <c r="K4721" t="s">
        <v>29</v>
      </c>
      <c r="L4721" t="s">
        <v>70</v>
      </c>
      <c r="M4721" t="s">
        <v>36</v>
      </c>
      <c r="N4721" t="s">
        <v>23</v>
      </c>
    </row>
    <row r="4722" spans="1:14" x14ac:dyDescent="0.3">
      <c r="A4722">
        <v>4721</v>
      </c>
      <c r="B4722" t="s">
        <v>50</v>
      </c>
      <c r="C4722" t="s">
        <v>297</v>
      </c>
      <c r="D4722" t="s">
        <v>411</v>
      </c>
      <c r="E4722" t="s">
        <v>65</v>
      </c>
      <c r="F4722" t="s">
        <v>49</v>
      </c>
      <c r="G4722">
        <v>122.14</v>
      </c>
      <c r="H4722">
        <v>1</v>
      </c>
      <c r="I4722">
        <v>0</v>
      </c>
      <c r="J4722" t="s">
        <v>94</v>
      </c>
      <c r="K4722" t="s">
        <v>29</v>
      </c>
      <c r="L4722" t="s">
        <v>56</v>
      </c>
      <c r="M4722" t="s">
        <v>36</v>
      </c>
      <c r="N4722" t="s">
        <v>23</v>
      </c>
    </row>
    <row r="4723" spans="1:14" x14ac:dyDescent="0.3">
      <c r="A4723">
        <v>4722</v>
      </c>
      <c r="B4723" t="s">
        <v>37</v>
      </c>
      <c r="C4723" t="s">
        <v>409</v>
      </c>
      <c r="D4723" t="s">
        <v>387</v>
      </c>
      <c r="E4723" t="s">
        <v>188</v>
      </c>
      <c r="F4723" t="s">
        <v>49</v>
      </c>
      <c r="G4723">
        <v>117.18</v>
      </c>
      <c r="H4723">
        <v>2</v>
      </c>
      <c r="I4723">
        <v>0</v>
      </c>
      <c r="J4723" t="s">
        <v>35</v>
      </c>
      <c r="K4723" t="s">
        <v>44</v>
      </c>
      <c r="L4723" t="s">
        <v>21</v>
      </c>
      <c r="M4723" t="s">
        <v>36</v>
      </c>
      <c r="N4723" t="s">
        <v>41</v>
      </c>
    </row>
    <row r="4724" spans="1:14" x14ac:dyDescent="0.3">
      <c r="A4724">
        <v>4723</v>
      </c>
      <c r="B4724" t="s">
        <v>37</v>
      </c>
      <c r="C4724" t="s">
        <v>180</v>
      </c>
      <c r="D4724" t="s">
        <v>393</v>
      </c>
      <c r="E4724" t="s">
        <v>258</v>
      </c>
      <c r="F4724" t="s">
        <v>49</v>
      </c>
      <c r="G4724">
        <v>140.06</v>
      </c>
      <c r="H4724">
        <v>4</v>
      </c>
      <c r="I4724">
        <v>0</v>
      </c>
      <c r="J4724" t="s">
        <v>19</v>
      </c>
      <c r="K4724" t="s">
        <v>20</v>
      </c>
      <c r="L4724" t="s">
        <v>21</v>
      </c>
      <c r="M4724" t="s">
        <v>36</v>
      </c>
      <c r="N4724" t="s">
        <v>41</v>
      </c>
    </row>
    <row r="4725" spans="1:14" x14ac:dyDescent="0.3">
      <c r="A4725">
        <v>4724</v>
      </c>
      <c r="B4725" t="s">
        <v>14</v>
      </c>
      <c r="C4725" t="s">
        <v>239</v>
      </c>
      <c r="D4725" t="s">
        <v>194</v>
      </c>
      <c r="E4725" t="s">
        <v>220</v>
      </c>
      <c r="F4725" t="s">
        <v>27</v>
      </c>
      <c r="G4725">
        <v>154.69999999999999</v>
      </c>
      <c r="H4725">
        <v>2</v>
      </c>
      <c r="I4725">
        <v>2</v>
      </c>
      <c r="J4725" t="s">
        <v>28</v>
      </c>
      <c r="K4725" t="s">
        <v>66</v>
      </c>
      <c r="L4725" t="s">
        <v>21</v>
      </c>
      <c r="M4725" t="s">
        <v>36</v>
      </c>
      <c r="N4725" t="s">
        <v>41</v>
      </c>
    </row>
    <row r="4726" spans="1:14" x14ac:dyDescent="0.3">
      <c r="A4726">
        <v>4725</v>
      </c>
      <c r="B4726" t="s">
        <v>14</v>
      </c>
      <c r="C4726" t="s">
        <v>426</v>
      </c>
      <c r="D4726" t="s">
        <v>336</v>
      </c>
      <c r="E4726" t="s">
        <v>196</v>
      </c>
      <c r="F4726" t="s">
        <v>18</v>
      </c>
      <c r="G4726">
        <v>265.89999999999998</v>
      </c>
      <c r="H4726">
        <v>2</v>
      </c>
      <c r="I4726">
        <v>0</v>
      </c>
      <c r="J4726" t="s">
        <v>28</v>
      </c>
      <c r="K4726" t="s">
        <v>29</v>
      </c>
      <c r="L4726" t="s">
        <v>21</v>
      </c>
      <c r="M4726" t="s">
        <v>22</v>
      </c>
      <c r="N4726" t="s">
        <v>45</v>
      </c>
    </row>
    <row r="4727" spans="1:14" x14ac:dyDescent="0.3">
      <c r="A4727">
        <v>4726</v>
      </c>
      <c r="B4727" t="s">
        <v>37</v>
      </c>
      <c r="C4727" t="s">
        <v>349</v>
      </c>
      <c r="D4727" t="s">
        <v>290</v>
      </c>
      <c r="E4727" t="s">
        <v>328</v>
      </c>
      <c r="F4727" t="s">
        <v>27</v>
      </c>
      <c r="G4727">
        <v>149.28</v>
      </c>
      <c r="H4727">
        <v>2</v>
      </c>
      <c r="I4727">
        <v>2</v>
      </c>
      <c r="J4727" t="s">
        <v>94</v>
      </c>
      <c r="K4727" t="s">
        <v>29</v>
      </c>
      <c r="L4727" t="s">
        <v>21</v>
      </c>
      <c r="M4727" t="s">
        <v>36</v>
      </c>
      <c r="N4727" t="s">
        <v>41</v>
      </c>
    </row>
    <row r="4728" spans="1:14" x14ac:dyDescent="0.3">
      <c r="A4728">
        <v>4727</v>
      </c>
      <c r="B4728" t="s">
        <v>31</v>
      </c>
      <c r="C4728" t="s">
        <v>453</v>
      </c>
      <c r="D4728" t="s">
        <v>120</v>
      </c>
      <c r="E4728" t="s">
        <v>272</v>
      </c>
      <c r="F4728" t="s">
        <v>27</v>
      </c>
      <c r="G4728">
        <v>163.02000000000001</v>
      </c>
      <c r="H4728">
        <v>3</v>
      </c>
      <c r="I4728">
        <v>3</v>
      </c>
      <c r="J4728" t="s">
        <v>19</v>
      </c>
      <c r="K4728" t="s">
        <v>99</v>
      </c>
      <c r="L4728" t="s">
        <v>21</v>
      </c>
      <c r="M4728" t="s">
        <v>36</v>
      </c>
      <c r="N4728" t="s">
        <v>95</v>
      </c>
    </row>
    <row r="4729" spans="1:14" x14ac:dyDescent="0.3">
      <c r="A4729">
        <v>4728</v>
      </c>
      <c r="B4729" t="s">
        <v>50</v>
      </c>
      <c r="C4729" t="s">
        <v>135</v>
      </c>
      <c r="D4729" t="s">
        <v>445</v>
      </c>
      <c r="E4729" t="s">
        <v>337</v>
      </c>
      <c r="F4729" t="s">
        <v>49</v>
      </c>
      <c r="G4729">
        <v>163.34</v>
      </c>
      <c r="H4729">
        <v>2</v>
      </c>
      <c r="I4729">
        <v>0</v>
      </c>
      <c r="J4729" t="s">
        <v>28</v>
      </c>
      <c r="K4729" t="s">
        <v>44</v>
      </c>
      <c r="L4729" t="s">
        <v>60</v>
      </c>
      <c r="M4729" t="s">
        <v>22</v>
      </c>
      <c r="N4729" t="s">
        <v>30</v>
      </c>
    </row>
    <row r="4730" spans="1:14" x14ac:dyDescent="0.3">
      <c r="A4730">
        <v>4729</v>
      </c>
      <c r="B4730" t="s">
        <v>14</v>
      </c>
      <c r="C4730" t="s">
        <v>196</v>
      </c>
      <c r="D4730" t="s">
        <v>143</v>
      </c>
      <c r="E4730" t="s">
        <v>276</v>
      </c>
      <c r="F4730" t="s">
        <v>18</v>
      </c>
      <c r="G4730">
        <v>256.51</v>
      </c>
      <c r="H4730">
        <v>2</v>
      </c>
      <c r="I4730">
        <v>0</v>
      </c>
      <c r="J4730" t="s">
        <v>28</v>
      </c>
      <c r="K4730" t="s">
        <v>20</v>
      </c>
      <c r="L4730" t="s">
        <v>60</v>
      </c>
      <c r="M4730" t="s">
        <v>36</v>
      </c>
      <c r="N4730" t="s">
        <v>41</v>
      </c>
    </row>
    <row r="4731" spans="1:14" x14ac:dyDescent="0.3">
      <c r="A4731">
        <v>4730</v>
      </c>
      <c r="B4731" t="s">
        <v>31</v>
      </c>
      <c r="C4731" t="s">
        <v>350</v>
      </c>
      <c r="D4731" t="s">
        <v>292</v>
      </c>
      <c r="E4731" t="s">
        <v>142</v>
      </c>
      <c r="F4731" t="s">
        <v>54</v>
      </c>
      <c r="G4731">
        <v>393.97</v>
      </c>
      <c r="H4731">
        <v>2</v>
      </c>
      <c r="I4731">
        <v>0</v>
      </c>
      <c r="J4731" t="s">
        <v>28</v>
      </c>
      <c r="K4731" t="s">
        <v>99</v>
      </c>
      <c r="L4731" t="s">
        <v>56</v>
      </c>
      <c r="M4731" t="s">
        <v>22</v>
      </c>
      <c r="N4731" t="s">
        <v>45</v>
      </c>
    </row>
    <row r="4732" spans="1:14" x14ac:dyDescent="0.3">
      <c r="A4732">
        <v>4731</v>
      </c>
      <c r="B4732" t="s">
        <v>14</v>
      </c>
      <c r="C4732" t="s">
        <v>174</v>
      </c>
      <c r="D4732" t="s">
        <v>183</v>
      </c>
      <c r="E4732" t="s">
        <v>120</v>
      </c>
      <c r="F4732" t="s">
        <v>49</v>
      </c>
      <c r="G4732">
        <v>128.33000000000001</v>
      </c>
      <c r="H4732">
        <v>2</v>
      </c>
      <c r="I4732">
        <v>2</v>
      </c>
      <c r="J4732" t="s">
        <v>94</v>
      </c>
      <c r="K4732" t="s">
        <v>99</v>
      </c>
      <c r="L4732" t="s">
        <v>21</v>
      </c>
      <c r="M4732" t="s">
        <v>36</v>
      </c>
      <c r="N4732" t="s">
        <v>23</v>
      </c>
    </row>
    <row r="4733" spans="1:14" x14ac:dyDescent="0.3">
      <c r="A4733">
        <v>4732</v>
      </c>
      <c r="B4733" t="s">
        <v>31</v>
      </c>
      <c r="C4733" t="s">
        <v>347</v>
      </c>
      <c r="D4733" t="s">
        <v>118</v>
      </c>
      <c r="E4733" t="s">
        <v>82</v>
      </c>
      <c r="F4733" t="s">
        <v>54</v>
      </c>
      <c r="G4733">
        <v>247.16</v>
      </c>
      <c r="H4733">
        <v>1</v>
      </c>
      <c r="I4733">
        <v>2</v>
      </c>
      <c r="J4733" t="s">
        <v>28</v>
      </c>
      <c r="K4733" t="s">
        <v>66</v>
      </c>
      <c r="L4733" t="s">
        <v>21</v>
      </c>
      <c r="M4733" t="s">
        <v>36</v>
      </c>
      <c r="N4733" t="s">
        <v>23</v>
      </c>
    </row>
    <row r="4734" spans="1:14" x14ac:dyDescent="0.3">
      <c r="A4734">
        <v>4733</v>
      </c>
      <c r="B4734" t="s">
        <v>37</v>
      </c>
      <c r="C4734" t="s">
        <v>275</v>
      </c>
      <c r="D4734" t="s">
        <v>395</v>
      </c>
      <c r="E4734" t="s">
        <v>32</v>
      </c>
      <c r="F4734" t="s">
        <v>27</v>
      </c>
      <c r="G4734">
        <v>164.97</v>
      </c>
      <c r="H4734">
        <v>2</v>
      </c>
      <c r="I4734">
        <v>1</v>
      </c>
      <c r="J4734" t="s">
        <v>35</v>
      </c>
      <c r="K4734" t="s">
        <v>44</v>
      </c>
      <c r="L4734" t="s">
        <v>21</v>
      </c>
      <c r="M4734" t="s">
        <v>36</v>
      </c>
      <c r="N4734" t="s">
        <v>41</v>
      </c>
    </row>
    <row r="4735" spans="1:14" x14ac:dyDescent="0.3">
      <c r="A4735">
        <v>4734</v>
      </c>
      <c r="B4735" t="s">
        <v>50</v>
      </c>
      <c r="C4735" t="s">
        <v>442</v>
      </c>
      <c r="D4735" t="s">
        <v>25</v>
      </c>
      <c r="E4735" t="s">
        <v>353</v>
      </c>
      <c r="F4735" t="s">
        <v>54</v>
      </c>
      <c r="G4735">
        <v>575.5</v>
      </c>
      <c r="H4735">
        <v>2</v>
      </c>
      <c r="I4735">
        <v>1</v>
      </c>
      <c r="J4735" t="s">
        <v>28</v>
      </c>
      <c r="K4735" t="s">
        <v>66</v>
      </c>
      <c r="L4735" t="s">
        <v>60</v>
      </c>
      <c r="M4735" t="s">
        <v>22</v>
      </c>
      <c r="N4735" t="s">
        <v>41</v>
      </c>
    </row>
    <row r="4736" spans="1:14" x14ac:dyDescent="0.3">
      <c r="A4736">
        <v>4735</v>
      </c>
      <c r="B4736" t="s">
        <v>50</v>
      </c>
      <c r="C4736" t="s">
        <v>40</v>
      </c>
      <c r="D4736" t="s">
        <v>209</v>
      </c>
      <c r="E4736" t="s">
        <v>204</v>
      </c>
      <c r="F4736" t="s">
        <v>27</v>
      </c>
      <c r="G4736">
        <v>146.74</v>
      </c>
      <c r="H4736">
        <v>4</v>
      </c>
      <c r="I4736">
        <v>0</v>
      </c>
      <c r="J4736" t="s">
        <v>35</v>
      </c>
      <c r="K4736" t="s">
        <v>29</v>
      </c>
      <c r="L4736" t="s">
        <v>60</v>
      </c>
      <c r="M4736" t="s">
        <v>36</v>
      </c>
      <c r="N4736" t="s">
        <v>23</v>
      </c>
    </row>
    <row r="4737" spans="1:14" x14ac:dyDescent="0.3">
      <c r="A4737">
        <v>4736</v>
      </c>
      <c r="B4737" t="s">
        <v>50</v>
      </c>
      <c r="C4737" t="s">
        <v>240</v>
      </c>
      <c r="D4737" t="s">
        <v>192</v>
      </c>
      <c r="E4737" t="s">
        <v>443</v>
      </c>
      <c r="F4737" t="s">
        <v>18</v>
      </c>
      <c r="G4737">
        <v>224.68</v>
      </c>
      <c r="H4737">
        <v>2</v>
      </c>
      <c r="I4737">
        <v>1</v>
      </c>
      <c r="J4737" t="s">
        <v>35</v>
      </c>
      <c r="K4737" t="s">
        <v>29</v>
      </c>
      <c r="L4737" t="s">
        <v>60</v>
      </c>
      <c r="M4737" t="s">
        <v>22</v>
      </c>
      <c r="N4737" t="s">
        <v>45</v>
      </c>
    </row>
    <row r="4738" spans="1:14" x14ac:dyDescent="0.3">
      <c r="A4738">
        <v>4737</v>
      </c>
      <c r="B4738" t="s">
        <v>50</v>
      </c>
      <c r="C4738" t="s">
        <v>154</v>
      </c>
      <c r="D4738" t="s">
        <v>312</v>
      </c>
      <c r="E4738" t="s">
        <v>51</v>
      </c>
      <c r="F4738" t="s">
        <v>49</v>
      </c>
      <c r="G4738">
        <v>126.5</v>
      </c>
      <c r="H4738">
        <v>4</v>
      </c>
      <c r="I4738">
        <v>0</v>
      </c>
      <c r="J4738" t="s">
        <v>94</v>
      </c>
      <c r="K4738" t="s">
        <v>29</v>
      </c>
      <c r="L4738" t="s">
        <v>21</v>
      </c>
      <c r="M4738" t="s">
        <v>36</v>
      </c>
      <c r="N4738" t="s">
        <v>41</v>
      </c>
    </row>
    <row r="4739" spans="1:14" x14ac:dyDescent="0.3">
      <c r="A4739">
        <v>4738</v>
      </c>
      <c r="B4739" t="s">
        <v>14</v>
      </c>
      <c r="C4739" t="s">
        <v>228</v>
      </c>
      <c r="D4739" t="s">
        <v>324</v>
      </c>
      <c r="E4739" t="s">
        <v>305</v>
      </c>
      <c r="F4739" t="s">
        <v>27</v>
      </c>
      <c r="G4739">
        <v>165.55</v>
      </c>
      <c r="H4739">
        <v>1</v>
      </c>
      <c r="I4739">
        <v>0</v>
      </c>
      <c r="J4739" t="s">
        <v>19</v>
      </c>
      <c r="K4739" t="s">
        <v>66</v>
      </c>
      <c r="L4739" t="s">
        <v>21</v>
      </c>
      <c r="M4739" t="s">
        <v>36</v>
      </c>
      <c r="N4739" t="s">
        <v>41</v>
      </c>
    </row>
    <row r="4740" spans="1:14" x14ac:dyDescent="0.3">
      <c r="A4740">
        <v>4739</v>
      </c>
      <c r="B4740" t="s">
        <v>37</v>
      </c>
      <c r="C4740" t="s">
        <v>450</v>
      </c>
      <c r="D4740" t="s">
        <v>180</v>
      </c>
      <c r="E4740" t="s">
        <v>182</v>
      </c>
      <c r="F4740" t="s">
        <v>54</v>
      </c>
      <c r="G4740">
        <v>386.3</v>
      </c>
      <c r="H4740">
        <v>2</v>
      </c>
      <c r="I4740">
        <v>0</v>
      </c>
      <c r="J4740" t="s">
        <v>55</v>
      </c>
      <c r="K4740" t="s">
        <v>99</v>
      </c>
      <c r="L4740" t="s">
        <v>56</v>
      </c>
      <c r="M4740" t="s">
        <v>36</v>
      </c>
      <c r="N4740" t="s">
        <v>23</v>
      </c>
    </row>
    <row r="4741" spans="1:14" x14ac:dyDescent="0.3">
      <c r="A4741">
        <v>4740</v>
      </c>
      <c r="B4741" t="s">
        <v>37</v>
      </c>
      <c r="C4741" t="s">
        <v>226</v>
      </c>
      <c r="D4741" t="s">
        <v>397</v>
      </c>
      <c r="E4741" t="s">
        <v>91</v>
      </c>
      <c r="F4741" t="s">
        <v>54</v>
      </c>
      <c r="G4741">
        <v>544.32000000000005</v>
      </c>
      <c r="H4741">
        <v>2</v>
      </c>
      <c r="I4741">
        <v>2</v>
      </c>
      <c r="J4741" t="s">
        <v>19</v>
      </c>
      <c r="K4741" t="s">
        <v>66</v>
      </c>
      <c r="L4741" t="s">
        <v>21</v>
      </c>
      <c r="M4741" t="s">
        <v>22</v>
      </c>
      <c r="N4741" t="s">
        <v>45</v>
      </c>
    </row>
    <row r="4742" spans="1:14" x14ac:dyDescent="0.3">
      <c r="A4742">
        <v>4741</v>
      </c>
      <c r="B4742" t="s">
        <v>37</v>
      </c>
      <c r="C4742" t="s">
        <v>25</v>
      </c>
      <c r="D4742" t="s">
        <v>63</v>
      </c>
      <c r="E4742" t="s">
        <v>240</v>
      </c>
      <c r="F4742" t="s">
        <v>27</v>
      </c>
      <c r="G4742">
        <v>179.59</v>
      </c>
      <c r="H4742">
        <v>2</v>
      </c>
      <c r="I4742">
        <v>0</v>
      </c>
      <c r="J4742" t="s">
        <v>35</v>
      </c>
      <c r="K4742" t="s">
        <v>44</v>
      </c>
      <c r="L4742" t="s">
        <v>56</v>
      </c>
      <c r="M4742" t="s">
        <v>36</v>
      </c>
      <c r="N4742" t="s">
        <v>41</v>
      </c>
    </row>
    <row r="4743" spans="1:14" x14ac:dyDescent="0.3">
      <c r="A4743">
        <v>4742</v>
      </c>
      <c r="B4743" t="s">
        <v>50</v>
      </c>
      <c r="C4743" t="s">
        <v>249</v>
      </c>
      <c r="D4743" t="s">
        <v>97</v>
      </c>
      <c r="E4743" t="s">
        <v>432</v>
      </c>
      <c r="F4743" t="s">
        <v>18</v>
      </c>
      <c r="G4743">
        <v>207.22</v>
      </c>
      <c r="H4743">
        <v>2</v>
      </c>
      <c r="I4743">
        <v>0</v>
      </c>
      <c r="J4743" t="s">
        <v>28</v>
      </c>
      <c r="K4743" t="s">
        <v>20</v>
      </c>
      <c r="L4743" t="s">
        <v>21</v>
      </c>
      <c r="M4743" t="s">
        <v>36</v>
      </c>
      <c r="N4743" t="s">
        <v>41</v>
      </c>
    </row>
    <row r="4744" spans="1:14" x14ac:dyDescent="0.3">
      <c r="A4744">
        <v>4743</v>
      </c>
      <c r="B4744" t="s">
        <v>14</v>
      </c>
      <c r="C4744" t="s">
        <v>195</v>
      </c>
      <c r="D4744" t="s">
        <v>191</v>
      </c>
      <c r="E4744" t="s">
        <v>61</v>
      </c>
      <c r="F4744" t="s">
        <v>49</v>
      </c>
      <c r="G4744">
        <v>63.97</v>
      </c>
      <c r="H4744">
        <v>3</v>
      </c>
      <c r="I4744">
        <v>0</v>
      </c>
      <c r="J4744" t="s">
        <v>28</v>
      </c>
      <c r="K4744" t="s">
        <v>99</v>
      </c>
      <c r="L4744" t="s">
        <v>56</v>
      </c>
      <c r="M4744" t="s">
        <v>22</v>
      </c>
      <c r="N4744" t="s">
        <v>41</v>
      </c>
    </row>
    <row r="4745" spans="1:14" x14ac:dyDescent="0.3">
      <c r="A4745">
        <v>4744</v>
      </c>
      <c r="B4745" t="s">
        <v>50</v>
      </c>
      <c r="C4745" t="s">
        <v>240</v>
      </c>
      <c r="D4745" t="s">
        <v>192</v>
      </c>
      <c r="E4745" t="s">
        <v>156</v>
      </c>
      <c r="F4745" t="s">
        <v>27</v>
      </c>
      <c r="G4745">
        <v>239.53</v>
      </c>
      <c r="H4745">
        <v>1</v>
      </c>
      <c r="I4745">
        <v>0</v>
      </c>
      <c r="J4745" t="s">
        <v>28</v>
      </c>
      <c r="K4745" t="s">
        <v>20</v>
      </c>
      <c r="L4745" t="s">
        <v>21</v>
      </c>
      <c r="M4745" t="s">
        <v>36</v>
      </c>
      <c r="N4745" t="s">
        <v>41</v>
      </c>
    </row>
    <row r="4746" spans="1:14" x14ac:dyDescent="0.3">
      <c r="A4746">
        <v>4745</v>
      </c>
      <c r="B4746" t="s">
        <v>37</v>
      </c>
      <c r="C4746" t="s">
        <v>131</v>
      </c>
      <c r="D4746" t="s">
        <v>262</v>
      </c>
      <c r="E4746" t="s">
        <v>267</v>
      </c>
      <c r="F4746" t="s">
        <v>27</v>
      </c>
      <c r="G4746">
        <v>176.05</v>
      </c>
      <c r="H4746">
        <v>4</v>
      </c>
      <c r="I4746">
        <v>1</v>
      </c>
      <c r="J4746" t="s">
        <v>55</v>
      </c>
      <c r="K4746" t="s">
        <v>44</v>
      </c>
      <c r="L4746" t="s">
        <v>21</v>
      </c>
      <c r="M4746" t="s">
        <v>22</v>
      </c>
      <c r="N4746" t="s">
        <v>41</v>
      </c>
    </row>
    <row r="4747" spans="1:14" x14ac:dyDescent="0.3">
      <c r="A4747">
        <v>4746</v>
      </c>
      <c r="B4747" t="s">
        <v>14</v>
      </c>
      <c r="C4747" t="s">
        <v>227</v>
      </c>
      <c r="D4747" t="s">
        <v>178</v>
      </c>
      <c r="E4747" t="s">
        <v>213</v>
      </c>
      <c r="F4747" t="s">
        <v>27</v>
      </c>
      <c r="G4747">
        <v>162.06</v>
      </c>
      <c r="H4747">
        <v>2</v>
      </c>
      <c r="I4747">
        <v>0</v>
      </c>
      <c r="J4747" t="s">
        <v>19</v>
      </c>
      <c r="K4747" t="s">
        <v>99</v>
      </c>
      <c r="L4747" t="s">
        <v>70</v>
      </c>
      <c r="M4747" t="s">
        <v>36</v>
      </c>
      <c r="N4747" t="s">
        <v>30</v>
      </c>
    </row>
    <row r="4748" spans="1:14" x14ac:dyDescent="0.3">
      <c r="A4748">
        <v>4747</v>
      </c>
      <c r="B4748" t="s">
        <v>37</v>
      </c>
      <c r="C4748" t="s">
        <v>461</v>
      </c>
      <c r="D4748" t="s">
        <v>219</v>
      </c>
      <c r="E4748" t="s">
        <v>308</v>
      </c>
      <c r="F4748" t="s">
        <v>18</v>
      </c>
      <c r="G4748">
        <v>190.94</v>
      </c>
      <c r="H4748">
        <v>2</v>
      </c>
      <c r="I4748">
        <v>0</v>
      </c>
      <c r="J4748" t="s">
        <v>94</v>
      </c>
      <c r="K4748" t="s">
        <v>20</v>
      </c>
      <c r="L4748" t="s">
        <v>60</v>
      </c>
      <c r="M4748" t="s">
        <v>36</v>
      </c>
      <c r="N4748" t="s">
        <v>41</v>
      </c>
    </row>
    <row r="4749" spans="1:14" x14ac:dyDescent="0.3">
      <c r="A4749">
        <v>4748</v>
      </c>
      <c r="B4749" t="s">
        <v>31</v>
      </c>
      <c r="C4749" t="s">
        <v>441</v>
      </c>
      <c r="D4749" t="s">
        <v>124</v>
      </c>
      <c r="E4749" t="s">
        <v>387</v>
      </c>
      <c r="F4749" t="s">
        <v>54</v>
      </c>
      <c r="G4749">
        <v>353.55</v>
      </c>
      <c r="H4749">
        <v>2</v>
      </c>
      <c r="I4749">
        <v>0</v>
      </c>
      <c r="J4749" t="s">
        <v>19</v>
      </c>
      <c r="K4749" t="s">
        <v>44</v>
      </c>
      <c r="L4749" t="s">
        <v>21</v>
      </c>
      <c r="M4749" t="s">
        <v>22</v>
      </c>
      <c r="N4749" t="s">
        <v>41</v>
      </c>
    </row>
    <row r="4750" spans="1:14" x14ac:dyDescent="0.3">
      <c r="A4750">
        <v>4749</v>
      </c>
      <c r="B4750" t="s">
        <v>37</v>
      </c>
      <c r="C4750" t="s">
        <v>245</v>
      </c>
      <c r="D4750" t="s">
        <v>88</v>
      </c>
      <c r="E4750" t="s">
        <v>191</v>
      </c>
      <c r="F4750" t="s">
        <v>49</v>
      </c>
      <c r="G4750">
        <v>101.82</v>
      </c>
      <c r="H4750">
        <v>1</v>
      </c>
      <c r="I4750">
        <v>0</v>
      </c>
      <c r="J4750" t="s">
        <v>35</v>
      </c>
      <c r="K4750" t="s">
        <v>99</v>
      </c>
      <c r="L4750" t="s">
        <v>21</v>
      </c>
      <c r="M4750" t="s">
        <v>22</v>
      </c>
      <c r="N4750" t="s">
        <v>41</v>
      </c>
    </row>
    <row r="4751" spans="1:14" x14ac:dyDescent="0.3">
      <c r="A4751">
        <v>4750</v>
      </c>
      <c r="B4751" t="s">
        <v>31</v>
      </c>
      <c r="C4751" t="s">
        <v>349</v>
      </c>
      <c r="D4751" t="s">
        <v>429</v>
      </c>
      <c r="E4751" t="s">
        <v>244</v>
      </c>
      <c r="F4751" t="s">
        <v>27</v>
      </c>
      <c r="G4751">
        <v>159.52000000000001</v>
      </c>
      <c r="H4751">
        <v>2</v>
      </c>
      <c r="I4751">
        <v>2</v>
      </c>
      <c r="J4751" t="s">
        <v>35</v>
      </c>
      <c r="K4751" t="s">
        <v>29</v>
      </c>
      <c r="L4751" t="s">
        <v>60</v>
      </c>
      <c r="M4751" t="s">
        <v>22</v>
      </c>
      <c r="N4751" t="s">
        <v>23</v>
      </c>
    </row>
    <row r="4752" spans="1:14" x14ac:dyDescent="0.3">
      <c r="A4752">
        <v>4751</v>
      </c>
      <c r="B4752" t="s">
        <v>37</v>
      </c>
      <c r="C4752" t="s">
        <v>100</v>
      </c>
      <c r="D4752" t="s">
        <v>71</v>
      </c>
      <c r="E4752" t="s">
        <v>364</v>
      </c>
      <c r="F4752" t="s">
        <v>27</v>
      </c>
      <c r="G4752">
        <v>206.85</v>
      </c>
      <c r="H4752">
        <v>2</v>
      </c>
      <c r="I4752">
        <v>0</v>
      </c>
      <c r="J4752" t="s">
        <v>55</v>
      </c>
      <c r="K4752" t="s">
        <v>66</v>
      </c>
      <c r="L4752" t="s">
        <v>21</v>
      </c>
      <c r="M4752" t="s">
        <v>36</v>
      </c>
      <c r="N4752" t="s">
        <v>41</v>
      </c>
    </row>
    <row r="4753" spans="1:14" x14ac:dyDescent="0.3">
      <c r="A4753">
        <v>4752</v>
      </c>
      <c r="B4753" t="s">
        <v>37</v>
      </c>
      <c r="C4753" t="s">
        <v>71</v>
      </c>
      <c r="D4753" t="s">
        <v>325</v>
      </c>
      <c r="E4753" t="s">
        <v>226</v>
      </c>
      <c r="F4753" t="s">
        <v>27</v>
      </c>
      <c r="G4753">
        <v>121.85</v>
      </c>
      <c r="H4753">
        <v>1</v>
      </c>
      <c r="I4753">
        <v>1</v>
      </c>
      <c r="J4753" t="s">
        <v>19</v>
      </c>
      <c r="K4753" t="s">
        <v>66</v>
      </c>
      <c r="L4753" t="s">
        <v>21</v>
      </c>
      <c r="M4753" t="s">
        <v>36</v>
      </c>
      <c r="N4753" t="s">
        <v>41</v>
      </c>
    </row>
    <row r="4754" spans="1:14" x14ac:dyDescent="0.3">
      <c r="A4754">
        <v>4753</v>
      </c>
      <c r="B4754" t="s">
        <v>50</v>
      </c>
      <c r="C4754" t="s">
        <v>353</v>
      </c>
      <c r="D4754" t="s">
        <v>153</v>
      </c>
      <c r="E4754" t="s">
        <v>285</v>
      </c>
      <c r="F4754" t="s">
        <v>18</v>
      </c>
      <c r="G4754">
        <v>301.14</v>
      </c>
      <c r="H4754">
        <v>1</v>
      </c>
      <c r="I4754">
        <v>2</v>
      </c>
      <c r="J4754" t="s">
        <v>19</v>
      </c>
      <c r="K4754" t="s">
        <v>66</v>
      </c>
      <c r="L4754" t="s">
        <v>70</v>
      </c>
      <c r="M4754" t="s">
        <v>22</v>
      </c>
      <c r="N4754" t="s">
        <v>23</v>
      </c>
    </row>
    <row r="4755" spans="1:14" x14ac:dyDescent="0.3">
      <c r="A4755">
        <v>4754</v>
      </c>
      <c r="B4755" t="s">
        <v>14</v>
      </c>
      <c r="C4755" t="s">
        <v>408</v>
      </c>
      <c r="D4755" t="s">
        <v>453</v>
      </c>
      <c r="E4755" t="s">
        <v>378</v>
      </c>
      <c r="F4755" t="s">
        <v>18</v>
      </c>
      <c r="G4755">
        <v>194.24</v>
      </c>
      <c r="H4755">
        <v>1</v>
      </c>
      <c r="I4755">
        <v>1</v>
      </c>
      <c r="J4755" t="s">
        <v>94</v>
      </c>
      <c r="K4755" t="s">
        <v>99</v>
      </c>
      <c r="L4755" t="s">
        <v>21</v>
      </c>
      <c r="M4755" t="s">
        <v>36</v>
      </c>
      <c r="N4755" t="s">
        <v>41</v>
      </c>
    </row>
    <row r="4756" spans="1:14" x14ac:dyDescent="0.3">
      <c r="A4756">
        <v>4755</v>
      </c>
      <c r="B4756" t="s">
        <v>50</v>
      </c>
      <c r="C4756" t="s">
        <v>217</v>
      </c>
      <c r="D4756" t="s">
        <v>378</v>
      </c>
      <c r="E4756" t="s">
        <v>230</v>
      </c>
      <c r="F4756" t="s">
        <v>27</v>
      </c>
      <c r="G4756">
        <v>160.35</v>
      </c>
      <c r="H4756">
        <v>2</v>
      </c>
      <c r="I4756">
        <v>2</v>
      </c>
      <c r="J4756" t="s">
        <v>28</v>
      </c>
      <c r="K4756" t="s">
        <v>29</v>
      </c>
      <c r="L4756" t="s">
        <v>21</v>
      </c>
      <c r="M4756" t="s">
        <v>36</v>
      </c>
      <c r="N4756" t="s">
        <v>41</v>
      </c>
    </row>
    <row r="4757" spans="1:14" x14ac:dyDescent="0.3">
      <c r="A4757">
        <v>4756</v>
      </c>
      <c r="B4757" t="s">
        <v>50</v>
      </c>
      <c r="C4757" t="s">
        <v>377</v>
      </c>
      <c r="D4757" t="s">
        <v>239</v>
      </c>
      <c r="E4757" t="s">
        <v>175</v>
      </c>
      <c r="F4757" t="s">
        <v>27</v>
      </c>
      <c r="G4757">
        <v>221.08</v>
      </c>
      <c r="H4757">
        <v>2</v>
      </c>
      <c r="I4757">
        <v>1</v>
      </c>
      <c r="J4757" t="s">
        <v>35</v>
      </c>
      <c r="K4757" t="s">
        <v>99</v>
      </c>
      <c r="L4757" t="s">
        <v>60</v>
      </c>
      <c r="M4757" t="s">
        <v>36</v>
      </c>
      <c r="N4757" t="s">
        <v>41</v>
      </c>
    </row>
    <row r="4758" spans="1:14" x14ac:dyDescent="0.3">
      <c r="A4758">
        <v>4757</v>
      </c>
      <c r="B4758" t="s">
        <v>37</v>
      </c>
      <c r="C4758" t="s">
        <v>101</v>
      </c>
      <c r="D4758" t="s">
        <v>272</v>
      </c>
      <c r="E4758" t="s">
        <v>73</v>
      </c>
      <c r="F4758" t="s">
        <v>49</v>
      </c>
      <c r="G4758">
        <v>89.97</v>
      </c>
      <c r="H4758">
        <v>2</v>
      </c>
      <c r="I4758">
        <v>0</v>
      </c>
      <c r="J4758" t="s">
        <v>28</v>
      </c>
      <c r="K4758" t="s">
        <v>29</v>
      </c>
      <c r="L4758" t="s">
        <v>60</v>
      </c>
      <c r="M4758" t="s">
        <v>36</v>
      </c>
      <c r="N4758" t="s">
        <v>45</v>
      </c>
    </row>
    <row r="4759" spans="1:14" x14ac:dyDescent="0.3">
      <c r="A4759">
        <v>4758</v>
      </c>
      <c r="B4759" t="s">
        <v>14</v>
      </c>
      <c r="C4759" t="s">
        <v>342</v>
      </c>
      <c r="D4759" t="s">
        <v>33</v>
      </c>
      <c r="E4759" t="s">
        <v>310</v>
      </c>
      <c r="F4759" t="s">
        <v>18</v>
      </c>
      <c r="G4759">
        <v>169.13</v>
      </c>
      <c r="H4759">
        <v>1</v>
      </c>
      <c r="I4759">
        <v>0</v>
      </c>
      <c r="J4759" t="s">
        <v>28</v>
      </c>
      <c r="K4759" t="s">
        <v>66</v>
      </c>
      <c r="L4759" t="s">
        <v>70</v>
      </c>
      <c r="M4759" t="s">
        <v>36</v>
      </c>
      <c r="N4759" t="s">
        <v>41</v>
      </c>
    </row>
    <row r="4760" spans="1:14" x14ac:dyDescent="0.3">
      <c r="A4760">
        <v>4759</v>
      </c>
      <c r="B4760" t="s">
        <v>14</v>
      </c>
      <c r="C4760" t="s">
        <v>400</v>
      </c>
      <c r="D4760" t="s">
        <v>369</v>
      </c>
      <c r="E4760" t="s">
        <v>434</v>
      </c>
      <c r="F4760" t="s">
        <v>27</v>
      </c>
      <c r="G4760">
        <v>124.67</v>
      </c>
      <c r="H4760">
        <v>2</v>
      </c>
      <c r="I4760">
        <v>1</v>
      </c>
      <c r="J4760" t="s">
        <v>28</v>
      </c>
      <c r="K4760" t="s">
        <v>20</v>
      </c>
      <c r="L4760" t="s">
        <v>21</v>
      </c>
      <c r="M4760" t="s">
        <v>36</v>
      </c>
      <c r="N4760" t="s">
        <v>41</v>
      </c>
    </row>
    <row r="4761" spans="1:14" x14ac:dyDescent="0.3">
      <c r="A4761">
        <v>4760</v>
      </c>
      <c r="B4761" t="s">
        <v>31</v>
      </c>
      <c r="C4761" t="s">
        <v>192</v>
      </c>
      <c r="D4761" t="s">
        <v>92</v>
      </c>
      <c r="E4761" t="s">
        <v>222</v>
      </c>
      <c r="F4761" t="s">
        <v>27</v>
      </c>
      <c r="G4761">
        <v>158.66999999999999</v>
      </c>
      <c r="H4761">
        <v>1</v>
      </c>
      <c r="I4761">
        <v>0</v>
      </c>
      <c r="J4761" t="s">
        <v>35</v>
      </c>
      <c r="K4761" t="s">
        <v>29</v>
      </c>
      <c r="L4761" t="s">
        <v>60</v>
      </c>
      <c r="M4761" t="s">
        <v>22</v>
      </c>
      <c r="N4761" t="s">
        <v>23</v>
      </c>
    </row>
    <row r="4762" spans="1:14" x14ac:dyDescent="0.3">
      <c r="A4762">
        <v>4761</v>
      </c>
      <c r="B4762" t="s">
        <v>31</v>
      </c>
      <c r="C4762" t="s">
        <v>87</v>
      </c>
      <c r="D4762" t="s">
        <v>222</v>
      </c>
      <c r="E4762" t="s">
        <v>169</v>
      </c>
      <c r="F4762" t="s">
        <v>49</v>
      </c>
      <c r="G4762">
        <v>87.06</v>
      </c>
      <c r="H4762">
        <v>2</v>
      </c>
      <c r="I4762">
        <v>0</v>
      </c>
      <c r="J4762" t="s">
        <v>28</v>
      </c>
      <c r="K4762" t="s">
        <v>20</v>
      </c>
      <c r="L4762" t="s">
        <v>60</v>
      </c>
      <c r="M4762" t="s">
        <v>36</v>
      </c>
      <c r="N4762" t="s">
        <v>41</v>
      </c>
    </row>
    <row r="4763" spans="1:14" x14ac:dyDescent="0.3">
      <c r="A4763">
        <v>4762</v>
      </c>
      <c r="B4763" t="s">
        <v>31</v>
      </c>
      <c r="C4763" t="s">
        <v>254</v>
      </c>
      <c r="D4763" t="s">
        <v>250</v>
      </c>
      <c r="E4763" t="s">
        <v>466</v>
      </c>
      <c r="F4763" t="s">
        <v>54</v>
      </c>
      <c r="G4763">
        <v>228.51</v>
      </c>
      <c r="H4763">
        <v>1</v>
      </c>
      <c r="I4763">
        <v>3</v>
      </c>
      <c r="J4763" t="s">
        <v>28</v>
      </c>
      <c r="K4763" t="s">
        <v>44</v>
      </c>
      <c r="L4763" t="s">
        <v>21</v>
      </c>
      <c r="M4763" t="s">
        <v>22</v>
      </c>
      <c r="N4763" t="s">
        <v>45</v>
      </c>
    </row>
    <row r="4764" spans="1:14" x14ac:dyDescent="0.3">
      <c r="A4764">
        <v>4763</v>
      </c>
      <c r="B4764" t="s">
        <v>50</v>
      </c>
      <c r="C4764" t="s">
        <v>386</v>
      </c>
      <c r="D4764" t="s">
        <v>358</v>
      </c>
      <c r="E4764" t="s">
        <v>250</v>
      </c>
      <c r="F4764" t="s">
        <v>49</v>
      </c>
      <c r="G4764">
        <v>155.18</v>
      </c>
      <c r="H4764">
        <v>2</v>
      </c>
      <c r="I4764">
        <v>0</v>
      </c>
      <c r="J4764" t="s">
        <v>28</v>
      </c>
      <c r="K4764" t="s">
        <v>99</v>
      </c>
      <c r="L4764" t="s">
        <v>21</v>
      </c>
      <c r="M4764" t="s">
        <v>36</v>
      </c>
      <c r="N4764" t="s">
        <v>41</v>
      </c>
    </row>
    <row r="4765" spans="1:14" x14ac:dyDescent="0.3">
      <c r="A4765">
        <v>4764</v>
      </c>
      <c r="B4765" t="s">
        <v>37</v>
      </c>
      <c r="C4765" t="s">
        <v>102</v>
      </c>
      <c r="D4765" t="s">
        <v>456</v>
      </c>
      <c r="E4765" t="s">
        <v>196</v>
      </c>
      <c r="F4765" t="s">
        <v>49</v>
      </c>
      <c r="G4765">
        <v>83.25</v>
      </c>
      <c r="H4765">
        <v>1</v>
      </c>
      <c r="I4765">
        <v>0</v>
      </c>
      <c r="J4765" t="s">
        <v>35</v>
      </c>
      <c r="K4765" t="s">
        <v>66</v>
      </c>
      <c r="L4765" t="s">
        <v>56</v>
      </c>
      <c r="M4765" t="s">
        <v>36</v>
      </c>
      <c r="N4765" t="s">
        <v>95</v>
      </c>
    </row>
    <row r="4766" spans="1:14" x14ac:dyDescent="0.3">
      <c r="A4766">
        <v>4765</v>
      </c>
      <c r="B4766" t="s">
        <v>31</v>
      </c>
      <c r="C4766" t="s">
        <v>397</v>
      </c>
      <c r="D4766" t="s">
        <v>76</v>
      </c>
      <c r="E4766" t="s">
        <v>24</v>
      </c>
      <c r="F4766" t="s">
        <v>54</v>
      </c>
      <c r="G4766">
        <v>375.86</v>
      </c>
      <c r="H4766">
        <v>1</v>
      </c>
      <c r="I4766">
        <v>0</v>
      </c>
      <c r="J4766" t="s">
        <v>55</v>
      </c>
      <c r="K4766" t="s">
        <v>20</v>
      </c>
      <c r="L4766" t="s">
        <v>56</v>
      </c>
      <c r="M4766" t="s">
        <v>36</v>
      </c>
      <c r="N4766" t="s">
        <v>23</v>
      </c>
    </row>
    <row r="4767" spans="1:14" x14ac:dyDescent="0.3">
      <c r="A4767">
        <v>4766</v>
      </c>
      <c r="B4767" t="s">
        <v>50</v>
      </c>
      <c r="C4767" t="s">
        <v>24</v>
      </c>
      <c r="D4767" t="s">
        <v>442</v>
      </c>
      <c r="E4767" t="s">
        <v>42</v>
      </c>
      <c r="F4767" t="s">
        <v>49</v>
      </c>
      <c r="G4767">
        <v>115.07</v>
      </c>
      <c r="H4767">
        <v>1</v>
      </c>
      <c r="I4767">
        <v>3</v>
      </c>
      <c r="J4767" t="s">
        <v>35</v>
      </c>
      <c r="K4767" t="s">
        <v>20</v>
      </c>
      <c r="L4767" t="s">
        <v>60</v>
      </c>
      <c r="M4767" t="s">
        <v>36</v>
      </c>
      <c r="N4767" t="s">
        <v>41</v>
      </c>
    </row>
    <row r="4768" spans="1:14" x14ac:dyDescent="0.3">
      <c r="A4768">
        <v>4767</v>
      </c>
      <c r="B4768" t="s">
        <v>31</v>
      </c>
      <c r="C4768" t="s">
        <v>204</v>
      </c>
      <c r="D4768" t="s">
        <v>332</v>
      </c>
      <c r="E4768" t="s">
        <v>207</v>
      </c>
      <c r="F4768" t="s">
        <v>54</v>
      </c>
      <c r="G4768">
        <v>260.27999999999997</v>
      </c>
      <c r="H4768">
        <v>1</v>
      </c>
      <c r="I4768">
        <v>0</v>
      </c>
      <c r="J4768" t="s">
        <v>19</v>
      </c>
      <c r="K4768" t="s">
        <v>20</v>
      </c>
      <c r="L4768" t="s">
        <v>60</v>
      </c>
      <c r="M4768" t="s">
        <v>36</v>
      </c>
      <c r="N4768" t="s">
        <v>95</v>
      </c>
    </row>
    <row r="4769" spans="1:14" x14ac:dyDescent="0.3">
      <c r="A4769">
        <v>4768</v>
      </c>
      <c r="B4769" t="s">
        <v>37</v>
      </c>
      <c r="C4769" t="s">
        <v>181</v>
      </c>
      <c r="D4769" t="s">
        <v>318</v>
      </c>
      <c r="E4769" t="s">
        <v>220</v>
      </c>
      <c r="F4769" t="s">
        <v>49</v>
      </c>
      <c r="G4769">
        <v>117.52</v>
      </c>
      <c r="H4769">
        <v>1</v>
      </c>
      <c r="I4769">
        <v>0</v>
      </c>
      <c r="J4769" t="s">
        <v>55</v>
      </c>
      <c r="K4769" t="s">
        <v>29</v>
      </c>
      <c r="L4769" t="s">
        <v>21</v>
      </c>
      <c r="M4769" t="s">
        <v>36</v>
      </c>
      <c r="N4769" t="s">
        <v>45</v>
      </c>
    </row>
    <row r="4770" spans="1:14" x14ac:dyDescent="0.3">
      <c r="A4770">
        <v>4769</v>
      </c>
      <c r="B4770" t="s">
        <v>50</v>
      </c>
      <c r="C4770" t="s">
        <v>329</v>
      </c>
      <c r="D4770" t="s">
        <v>203</v>
      </c>
      <c r="E4770" t="s">
        <v>25</v>
      </c>
      <c r="F4770" t="s">
        <v>49</v>
      </c>
      <c r="G4770">
        <v>94.75</v>
      </c>
      <c r="H4770">
        <v>1</v>
      </c>
      <c r="I4770">
        <v>0</v>
      </c>
      <c r="J4770" t="s">
        <v>28</v>
      </c>
      <c r="K4770" t="s">
        <v>20</v>
      </c>
      <c r="L4770" t="s">
        <v>56</v>
      </c>
      <c r="M4770" t="s">
        <v>36</v>
      </c>
      <c r="N4770" t="s">
        <v>41</v>
      </c>
    </row>
    <row r="4771" spans="1:14" x14ac:dyDescent="0.3">
      <c r="A4771">
        <v>4770</v>
      </c>
      <c r="B4771" t="s">
        <v>31</v>
      </c>
      <c r="C4771" t="s">
        <v>300</v>
      </c>
      <c r="D4771" t="s">
        <v>412</v>
      </c>
      <c r="E4771" t="s">
        <v>335</v>
      </c>
      <c r="F4771" t="s">
        <v>49</v>
      </c>
      <c r="G4771">
        <v>62.49</v>
      </c>
      <c r="H4771">
        <v>4</v>
      </c>
      <c r="I4771">
        <v>0</v>
      </c>
      <c r="J4771" t="s">
        <v>35</v>
      </c>
      <c r="K4771" t="s">
        <v>29</v>
      </c>
      <c r="L4771" t="s">
        <v>21</v>
      </c>
      <c r="M4771" t="s">
        <v>22</v>
      </c>
      <c r="N4771" t="s">
        <v>23</v>
      </c>
    </row>
    <row r="4772" spans="1:14" x14ac:dyDescent="0.3">
      <c r="A4772">
        <v>4771</v>
      </c>
      <c r="B4772" t="s">
        <v>37</v>
      </c>
      <c r="C4772" t="s">
        <v>158</v>
      </c>
      <c r="D4772" t="s">
        <v>102</v>
      </c>
      <c r="E4772" t="s">
        <v>150</v>
      </c>
      <c r="F4772" t="s">
        <v>18</v>
      </c>
      <c r="G4772">
        <v>284.99</v>
      </c>
      <c r="H4772">
        <v>1</v>
      </c>
      <c r="I4772">
        <v>0</v>
      </c>
      <c r="J4772" t="s">
        <v>55</v>
      </c>
      <c r="K4772" t="s">
        <v>66</v>
      </c>
      <c r="L4772" t="s">
        <v>21</v>
      </c>
      <c r="M4772" t="s">
        <v>36</v>
      </c>
      <c r="N4772" t="s">
        <v>23</v>
      </c>
    </row>
    <row r="4773" spans="1:14" x14ac:dyDescent="0.3">
      <c r="A4773">
        <v>4772</v>
      </c>
      <c r="B4773" t="s">
        <v>50</v>
      </c>
      <c r="C4773" t="s">
        <v>15</v>
      </c>
      <c r="D4773" t="s">
        <v>226</v>
      </c>
      <c r="E4773" t="s">
        <v>414</v>
      </c>
      <c r="F4773" t="s">
        <v>54</v>
      </c>
      <c r="G4773">
        <v>582.57000000000005</v>
      </c>
      <c r="H4773">
        <v>1</v>
      </c>
      <c r="I4773">
        <v>2</v>
      </c>
      <c r="J4773" t="s">
        <v>28</v>
      </c>
      <c r="K4773" t="s">
        <v>99</v>
      </c>
      <c r="L4773" t="s">
        <v>21</v>
      </c>
      <c r="M4773" t="s">
        <v>36</v>
      </c>
      <c r="N4773" t="s">
        <v>41</v>
      </c>
    </row>
    <row r="4774" spans="1:14" x14ac:dyDescent="0.3">
      <c r="A4774">
        <v>4773</v>
      </c>
      <c r="B4774" t="s">
        <v>31</v>
      </c>
      <c r="C4774" t="s">
        <v>393</v>
      </c>
      <c r="D4774" t="s">
        <v>381</v>
      </c>
      <c r="E4774" t="s">
        <v>450</v>
      </c>
      <c r="F4774" t="s">
        <v>54</v>
      </c>
      <c r="G4774">
        <v>253.23</v>
      </c>
      <c r="H4774">
        <v>2</v>
      </c>
      <c r="I4774">
        <v>0</v>
      </c>
      <c r="J4774" t="s">
        <v>28</v>
      </c>
      <c r="K4774" t="s">
        <v>29</v>
      </c>
      <c r="L4774" t="s">
        <v>21</v>
      </c>
      <c r="M4774" t="s">
        <v>36</v>
      </c>
      <c r="N4774" t="s">
        <v>45</v>
      </c>
    </row>
    <row r="4775" spans="1:14" x14ac:dyDescent="0.3">
      <c r="A4775">
        <v>4774</v>
      </c>
      <c r="B4775" t="s">
        <v>31</v>
      </c>
      <c r="C4775" t="s">
        <v>245</v>
      </c>
      <c r="D4775" t="s">
        <v>451</v>
      </c>
      <c r="E4775" t="s">
        <v>204</v>
      </c>
      <c r="F4775" t="s">
        <v>49</v>
      </c>
      <c r="G4775">
        <v>55.74</v>
      </c>
      <c r="H4775">
        <v>2</v>
      </c>
      <c r="I4775">
        <v>0</v>
      </c>
      <c r="J4775" t="s">
        <v>94</v>
      </c>
      <c r="K4775" t="s">
        <v>44</v>
      </c>
      <c r="L4775" t="s">
        <v>70</v>
      </c>
      <c r="M4775" t="s">
        <v>36</v>
      </c>
      <c r="N4775" t="s">
        <v>23</v>
      </c>
    </row>
    <row r="4776" spans="1:14" x14ac:dyDescent="0.3">
      <c r="A4776">
        <v>4775</v>
      </c>
      <c r="B4776" t="s">
        <v>37</v>
      </c>
      <c r="C4776" t="s">
        <v>77</v>
      </c>
      <c r="D4776" t="s">
        <v>321</v>
      </c>
      <c r="E4776" t="s">
        <v>82</v>
      </c>
      <c r="F4776" t="s">
        <v>49</v>
      </c>
      <c r="G4776">
        <v>82.48</v>
      </c>
      <c r="H4776">
        <v>1</v>
      </c>
      <c r="I4776">
        <v>0</v>
      </c>
      <c r="J4776" t="s">
        <v>55</v>
      </c>
      <c r="K4776" t="s">
        <v>99</v>
      </c>
      <c r="L4776" t="s">
        <v>21</v>
      </c>
      <c r="M4776" t="s">
        <v>36</v>
      </c>
      <c r="N4776" t="s">
        <v>41</v>
      </c>
    </row>
    <row r="4777" spans="1:14" x14ac:dyDescent="0.3">
      <c r="A4777">
        <v>4776</v>
      </c>
      <c r="B4777" t="s">
        <v>50</v>
      </c>
      <c r="C4777" t="s">
        <v>321</v>
      </c>
      <c r="D4777" t="s">
        <v>293</v>
      </c>
      <c r="E4777" t="s">
        <v>309</v>
      </c>
      <c r="F4777" t="s">
        <v>49</v>
      </c>
      <c r="G4777">
        <v>151.59</v>
      </c>
      <c r="H4777">
        <v>1</v>
      </c>
      <c r="I4777">
        <v>0</v>
      </c>
      <c r="J4777" t="s">
        <v>35</v>
      </c>
      <c r="K4777" t="s">
        <v>29</v>
      </c>
      <c r="L4777" t="s">
        <v>21</v>
      </c>
      <c r="M4777" t="s">
        <v>22</v>
      </c>
      <c r="N4777" t="s">
        <v>41</v>
      </c>
    </row>
    <row r="4778" spans="1:14" x14ac:dyDescent="0.3">
      <c r="A4778">
        <v>4777</v>
      </c>
      <c r="B4778" t="s">
        <v>14</v>
      </c>
      <c r="C4778" t="s">
        <v>149</v>
      </c>
      <c r="D4778" t="s">
        <v>171</v>
      </c>
      <c r="E4778" t="s">
        <v>125</v>
      </c>
      <c r="F4778" t="s">
        <v>27</v>
      </c>
      <c r="G4778">
        <v>102.93</v>
      </c>
      <c r="H4778">
        <v>4</v>
      </c>
      <c r="I4778">
        <v>0</v>
      </c>
      <c r="J4778" t="s">
        <v>94</v>
      </c>
      <c r="K4778" t="s">
        <v>29</v>
      </c>
      <c r="L4778" t="s">
        <v>21</v>
      </c>
      <c r="M4778" t="s">
        <v>36</v>
      </c>
      <c r="N4778" t="s">
        <v>30</v>
      </c>
    </row>
    <row r="4779" spans="1:14" x14ac:dyDescent="0.3">
      <c r="A4779">
        <v>4778</v>
      </c>
      <c r="B4779" t="s">
        <v>50</v>
      </c>
      <c r="C4779" t="s">
        <v>118</v>
      </c>
      <c r="D4779" t="s">
        <v>124</v>
      </c>
      <c r="E4779" t="s">
        <v>82</v>
      </c>
      <c r="F4779" t="s">
        <v>49</v>
      </c>
      <c r="G4779">
        <v>112.77</v>
      </c>
      <c r="H4779">
        <v>1</v>
      </c>
      <c r="I4779">
        <v>0</v>
      </c>
      <c r="J4779" t="s">
        <v>35</v>
      </c>
      <c r="K4779" t="s">
        <v>20</v>
      </c>
      <c r="L4779" t="s">
        <v>21</v>
      </c>
      <c r="M4779" t="s">
        <v>36</v>
      </c>
      <c r="N4779" t="s">
        <v>23</v>
      </c>
    </row>
    <row r="4780" spans="1:14" x14ac:dyDescent="0.3">
      <c r="A4780">
        <v>4779</v>
      </c>
      <c r="B4780" t="s">
        <v>37</v>
      </c>
      <c r="C4780" t="s">
        <v>208</v>
      </c>
      <c r="D4780" t="s">
        <v>376</v>
      </c>
      <c r="E4780" t="s">
        <v>320</v>
      </c>
      <c r="F4780" t="s">
        <v>27</v>
      </c>
      <c r="G4780">
        <v>211.1</v>
      </c>
      <c r="H4780">
        <v>4</v>
      </c>
      <c r="I4780">
        <v>1</v>
      </c>
      <c r="J4780" t="s">
        <v>28</v>
      </c>
      <c r="K4780" t="s">
        <v>29</v>
      </c>
      <c r="L4780" t="s">
        <v>21</v>
      </c>
      <c r="M4780" t="s">
        <v>36</v>
      </c>
      <c r="N4780" t="s">
        <v>41</v>
      </c>
    </row>
    <row r="4781" spans="1:14" x14ac:dyDescent="0.3">
      <c r="A4781">
        <v>4780</v>
      </c>
      <c r="B4781" t="s">
        <v>14</v>
      </c>
      <c r="C4781" t="s">
        <v>84</v>
      </c>
      <c r="D4781" t="s">
        <v>168</v>
      </c>
      <c r="E4781" t="s">
        <v>470</v>
      </c>
      <c r="F4781" t="s">
        <v>54</v>
      </c>
      <c r="G4781">
        <v>293.33999999999997</v>
      </c>
      <c r="H4781">
        <v>2</v>
      </c>
      <c r="I4781">
        <v>0</v>
      </c>
      <c r="J4781" t="s">
        <v>28</v>
      </c>
      <c r="K4781" t="s">
        <v>29</v>
      </c>
      <c r="L4781" t="s">
        <v>56</v>
      </c>
      <c r="M4781" t="s">
        <v>36</v>
      </c>
      <c r="N4781" t="s">
        <v>41</v>
      </c>
    </row>
    <row r="4782" spans="1:14" x14ac:dyDescent="0.3">
      <c r="A4782">
        <v>4781</v>
      </c>
      <c r="B4782" t="s">
        <v>37</v>
      </c>
      <c r="C4782" t="s">
        <v>374</v>
      </c>
      <c r="D4782" t="s">
        <v>223</v>
      </c>
      <c r="E4782" t="s">
        <v>347</v>
      </c>
      <c r="F4782" t="s">
        <v>27</v>
      </c>
      <c r="G4782">
        <v>127.43</v>
      </c>
      <c r="H4782">
        <v>2</v>
      </c>
      <c r="I4782">
        <v>2</v>
      </c>
      <c r="J4782" t="s">
        <v>28</v>
      </c>
      <c r="K4782" t="s">
        <v>66</v>
      </c>
      <c r="L4782" t="s">
        <v>60</v>
      </c>
      <c r="M4782" t="s">
        <v>36</v>
      </c>
      <c r="N4782" t="s">
        <v>41</v>
      </c>
    </row>
    <row r="4783" spans="1:14" x14ac:dyDescent="0.3">
      <c r="A4783">
        <v>4782</v>
      </c>
      <c r="B4783" t="s">
        <v>50</v>
      </c>
      <c r="C4783" t="s">
        <v>312</v>
      </c>
      <c r="D4783" t="s">
        <v>426</v>
      </c>
      <c r="E4783" t="s">
        <v>42</v>
      </c>
      <c r="F4783" t="s">
        <v>18</v>
      </c>
      <c r="G4783">
        <v>217.65</v>
      </c>
      <c r="H4783">
        <v>2</v>
      </c>
      <c r="I4783">
        <v>1</v>
      </c>
      <c r="J4783" t="s">
        <v>28</v>
      </c>
      <c r="K4783" t="s">
        <v>20</v>
      </c>
      <c r="L4783" t="s">
        <v>21</v>
      </c>
      <c r="M4783" t="s">
        <v>22</v>
      </c>
      <c r="N4783" t="s">
        <v>41</v>
      </c>
    </row>
    <row r="4784" spans="1:14" x14ac:dyDescent="0.3">
      <c r="A4784">
        <v>4783</v>
      </c>
      <c r="B4784" t="s">
        <v>14</v>
      </c>
      <c r="C4784" t="s">
        <v>40</v>
      </c>
      <c r="D4784" t="s">
        <v>210</v>
      </c>
      <c r="E4784" t="s">
        <v>322</v>
      </c>
      <c r="F4784" t="s">
        <v>49</v>
      </c>
      <c r="G4784">
        <v>93.88</v>
      </c>
      <c r="H4784">
        <v>2</v>
      </c>
      <c r="I4784">
        <v>1</v>
      </c>
      <c r="J4784" t="s">
        <v>94</v>
      </c>
      <c r="K4784" t="s">
        <v>44</v>
      </c>
      <c r="L4784" t="s">
        <v>60</v>
      </c>
      <c r="M4784" t="s">
        <v>36</v>
      </c>
      <c r="N4784" t="s">
        <v>41</v>
      </c>
    </row>
    <row r="4785" spans="1:14" x14ac:dyDescent="0.3">
      <c r="A4785">
        <v>4784</v>
      </c>
      <c r="B4785" t="s">
        <v>37</v>
      </c>
      <c r="C4785" t="s">
        <v>47</v>
      </c>
      <c r="D4785" t="s">
        <v>97</v>
      </c>
      <c r="E4785" t="s">
        <v>360</v>
      </c>
      <c r="F4785" t="s">
        <v>54</v>
      </c>
      <c r="G4785">
        <v>452.23</v>
      </c>
      <c r="H4785">
        <v>4</v>
      </c>
      <c r="I4785">
        <v>0</v>
      </c>
      <c r="J4785" t="s">
        <v>94</v>
      </c>
      <c r="K4785" t="s">
        <v>44</v>
      </c>
      <c r="L4785" t="s">
        <v>60</v>
      </c>
      <c r="M4785" t="s">
        <v>36</v>
      </c>
      <c r="N4785" t="s">
        <v>41</v>
      </c>
    </row>
    <row r="4786" spans="1:14" x14ac:dyDescent="0.3">
      <c r="A4786">
        <v>4785</v>
      </c>
      <c r="B4786" t="s">
        <v>50</v>
      </c>
      <c r="C4786" t="s">
        <v>232</v>
      </c>
      <c r="D4786" t="s">
        <v>223</v>
      </c>
      <c r="E4786" t="s">
        <v>443</v>
      </c>
      <c r="F4786" t="s">
        <v>49</v>
      </c>
      <c r="G4786">
        <v>96.44</v>
      </c>
      <c r="H4786">
        <v>1</v>
      </c>
      <c r="I4786">
        <v>0</v>
      </c>
      <c r="J4786" t="s">
        <v>55</v>
      </c>
      <c r="K4786" t="s">
        <v>29</v>
      </c>
      <c r="L4786" t="s">
        <v>56</v>
      </c>
      <c r="M4786" t="s">
        <v>22</v>
      </c>
      <c r="N4786" t="s">
        <v>41</v>
      </c>
    </row>
    <row r="4787" spans="1:14" x14ac:dyDescent="0.3">
      <c r="A4787">
        <v>4786</v>
      </c>
      <c r="B4787" t="s">
        <v>37</v>
      </c>
      <c r="C4787" t="s">
        <v>122</v>
      </c>
      <c r="D4787" t="s">
        <v>124</v>
      </c>
      <c r="E4787" t="s">
        <v>227</v>
      </c>
      <c r="F4787" t="s">
        <v>49</v>
      </c>
      <c r="G4787">
        <v>111.98</v>
      </c>
      <c r="H4787">
        <v>2</v>
      </c>
      <c r="I4787">
        <v>3</v>
      </c>
      <c r="J4787" t="s">
        <v>55</v>
      </c>
      <c r="K4787" t="s">
        <v>66</v>
      </c>
      <c r="L4787" t="s">
        <v>56</v>
      </c>
      <c r="M4787" t="s">
        <v>36</v>
      </c>
      <c r="N4787" t="s">
        <v>41</v>
      </c>
    </row>
    <row r="4788" spans="1:14" x14ac:dyDescent="0.3">
      <c r="A4788">
        <v>4787</v>
      </c>
      <c r="B4788" t="s">
        <v>50</v>
      </c>
      <c r="C4788" t="s">
        <v>17</v>
      </c>
      <c r="D4788" t="s">
        <v>142</v>
      </c>
      <c r="E4788" t="s">
        <v>412</v>
      </c>
      <c r="F4788" t="s">
        <v>54</v>
      </c>
      <c r="G4788">
        <v>611.4</v>
      </c>
      <c r="H4788">
        <v>1</v>
      </c>
      <c r="I4788">
        <v>1</v>
      </c>
      <c r="J4788" t="s">
        <v>35</v>
      </c>
      <c r="K4788" t="s">
        <v>99</v>
      </c>
      <c r="L4788" t="s">
        <v>21</v>
      </c>
      <c r="M4788" t="s">
        <v>36</v>
      </c>
      <c r="N4788" t="s">
        <v>41</v>
      </c>
    </row>
    <row r="4789" spans="1:14" x14ac:dyDescent="0.3">
      <c r="A4789">
        <v>4788</v>
      </c>
      <c r="B4789" t="s">
        <v>37</v>
      </c>
      <c r="C4789" t="s">
        <v>157</v>
      </c>
      <c r="D4789" t="s">
        <v>428</v>
      </c>
      <c r="E4789" t="s">
        <v>155</v>
      </c>
      <c r="F4789" t="s">
        <v>54</v>
      </c>
      <c r="G4789">
        <v>501.06</v>
      </c>
      <c r="H4789">
        <v>1</v>
      </c>
      <c r="I4789">
        <v>0</v>
      </c>
      <c r="J4789" t="s">
        <v>35</v>
      </c>
      <c r="K4789" t="s">
        <v>29</v>
      </c>
      <c r="L4789" t="s">
        <v>21</v>
      </c>
      <c r="M4789" t="s">
        <v>22</v>
      </c>
      <c r="N4789" t="s">
        <v>95</v>
      </c>
    </row>
    <row r="4790" spans="1:14" x14ac:dyDescent="0.3">
      <c r="A4790">
        <v>4789</v>
      </c>
      <c r="B4790" t="s">
        <v>31</v>
      </c>
      <c r="C4790" t="s">
        <v>304</v>
      </c>
      <c r="D4790" t="s">
        <v>77</v>
      </c>
      <c r="E4790" t="s">
        <v>51</v>
      </c>
      <c r="F4790" t="s">
        <v>49</v>
      </c>
      <c r="G4790">
        <v>101.33</v>
      </c>
      <c r="H4790">
        <v>2</v>
      </c>
      <c r="I4790">
        <v>0</v>
      </c>
      <c r="J4790" t="s">
        <v>28</v>
      </c>
      <c r="K4790" t="s">
        <v>44</v>
      </c>
      <c r="L4790" t="s">
        <v>21</v>
      </c>
      <c r="M4790" t="s">
        <v>36</v>
      </c>
      <c r="N4790" t="s">
        <v>23</v>
      </c>
    </row>
    <row r="4791" spans="1:14" x14ac:dyDescent="0.3">
      <c r="A4791">
        <v>4790</v>
      </c>
      <c r="B4791" t="s">
        <v>14</v>
      </c>
      <c r="C4791" t="s">
        <v>192</v>
      </c>
      <c r="D4791" t="s">
        <v>92</v>
      </c>
      <c r="E4791" t="s">
        <v>155</v>
      </c>
      <c r="F4791" t="s">
        <v>54</v>
      </c>
      <c r="G4791">
        <v>306.97000000000003</v>
      </c>
      <c r="H4791">
        <v>1</v>
      </c>
      <c r="I4791">
        <v>2</v>
      </c>
      <c r="J4791" t="s">
        <v>28</v>
      </c>
      <c r="K4791" t="s">
        <v>99</v>
      </c>
      <c r="L4791" t="s">
        <v>21</v>
      </c>
      <c r="M4791" t="s">
        <v>36</v>
      </c>
      <c r="N4791" t="s">
        <v>41</v>
      </c>
    </row>
    <row r="4792" spans="1:14" x14ac:dyDescent="0.3">
      <c r="A4792">
        <v>4791</v>
      </c>
      <c r="B4792" t="s">
        <v>50</v>
      </c>
      <c r="C4792" t="s">
        <v>151</v>
      </c>
      <c r="D4792" t="s">
        <v>398</v>
      </c>
      <c r="E4792" t="s">
        <v>279</v>
      </c>
      <c r="F4792" t="s">
        <v>49</v>
      </c>
      <c r="G4792">
        <v>142.4</v>
      </c>
      <c r="H4792">
        <v>3</v>
      </c>
      <c r="I4792">
        <v>2</v>
      </c>
      <c r="J4792" t="s">
        <v>35</v>
      </c>
      <c r="K4792" t="s">
        <v>20</v>
      </c>
      <c r="L4792" t="s">
        <v>21</v>
      </c>
      <c r="M4792" t="s">
        <v>22</v>
      </c>
      <c r="N4792" t="s">
        <v>23</v>
      </c>
    </row>
    <row r="4793" spans="1:14" x14ac:dyDescent="0.3">
      <c r="A4793">
        <v>4792</v>
      </c>
      <c r="B4793" t="s">
        <v>14</v>
      </c>
      <c r="C4793" t="s">
        <v>175</v>
      </c>
      <c r="D4793" t="s">
        <v>377</v>
      </c>
      <c r="E4793" t="s">
        <v>352</v>
      </c>
      <c r="F4793" t="s">
        <v>27</v>
      </c>
      <c r="G4793">
        <v>152</v>
      </c>
      <c r="H4793">
        <v>2</v>
      </c>
      <c r="I4793">
        <v>0</v>
      </c>
      <c r="J4793" t="s">
        <v>35</v>
      </c>
      <c r="K4793" t="s">
        <v>44</v>
      </c>
      <c r="L4793" t="s">
        <v>21</v>
      </c>
      <c r="M4793" t="s">
        <v>22</v>
      </c>
      <c r="N4793" t="s">
        <v>41</v>
      </c>
    </row>
    <row r="4794" spans="1:14" x14ac:dyDescent="0.3">
      <c r="A4794">
        <v>4793</v>
      </c>
      <c r="B4794" t="s">
        <v>50</v>
      </c>
      <c r="C4794" t="s">
        <v>108</v>
      </c>
      <c r="D4794" t="s">
        <v>220</v>
      </c>
      <c r="E4794" t="s">
        <v>133</v>
      </c>
      <c r="F4794" t="s">
        <v>49</v>
      </c>
      <c r="G4794">
        <v>132.15</v>
      </c>
      <c r="H4794">
        <v>1</v>
      </c>
      <c r="I4794">
        <v>0</v>
      </c>
      <c r="J4794" t="s">
        <v>94</v>
      </c>
      <c r="K4794" t="s">
        <v>29</v>
      </c>
      <c r="L4794" t="s">
        <v>56</v>
      </c>
      <c r="M4794" t="s">
        <v>36</v>
      </c>
      <c r="N4794" t="s">
        <v>41</v>
      </c>
    </row>
    <row r="4795" spans="1:14" x14ac:dyDescent="0.3">
      <c r="A4795">
        <v>4794</v>
      </c>
      <c r="B4795" t="s">
        <v>50</v>
      </c>
      <c r="C4795" t="s">
        <v>273</v>
      </c>
      <c r="D4795" t="s">
        <v>196</v>
      </c>
      <c r="E4795" t="s">
        <v>82</v>
      </c>
      <c r="F4795" t="s">
        <v>49</v>
      </c>
      <c r="G4795">
        <v>92.16</v>
      </c>
      <c r="H4795">
        <v>2</v>
      </c>
      <c r="I4795">
        <v>0</v>
      </c>
      <c r="J4795" t="s">
        <v>35</v>
      </c>
      <c r="K4795" t="s">
        <v>20</v>
      </c>
      <c r="L4795" t="s">
        <v>21</v>
      </c>
      <c r="M4795" t="s">
        <v>36</v>
      </c>
      <c r="N4795" t="s">
        <v>41</v>
      </c>
    </row>
    <row r="4796" spans="1:14" x14ac:dyDescent="0.3">
      <c r="A4796">
        <v>4795</v>
      </c>
      <c r="B4796" t="s">
        <v>14</v>
      </c>
      <c r="C4796" t="s">
        <v>96</v>
      </c>
      <c r="D4796" t="s">
        <v>252</v>
      </c>
      <c r="E4796" t="s">
        <v>98</v>
      </c>
      <c r="F4796" t="s">
        <v>18</v>
      </c>
      <c r="G4796">
        <v>220.34</v>
      </c>
      <c r="H4796">
        <v>1</v>
      </c>
      <c r="I4796">
        <v>0</v>
      </c>
      <c r="J4796" t="s">
        <v>28</v>
      </c>
      <c r="K4796" t="s">
        <v>99</v>
      </c>
      <c r="L4796" t="s">
        <v>21</v>
      </c>
      <c r="M4796" t="s">
        <v>36</v>
      </c>
      <c r="N4796" t="s">
        <v>41</v>
      </c>
    </row>
    <row r="4797" spans="1:14" x14ac:dyDescent="0.3">
      <c r="A4797">
        <v>4796</v>
      </c>
      <c r="B4797" t="s">
        <v>14</v>
      </c>
      <c r="C4797" t="s">
        <v>81</v>
      </c>
      <c r="D4797" t="s">
        <v>52</v>
      </c>
      <c r="E4797" t="s">
        <v>43</v>
      </c>
      <c r="F4797" t="s">
        <v>54</v>
      </c>
      <c r="G4797">
        <v>364.86</v>
      </c>
      <c r="H4797">
        <v>4</v>
      </c>
      <c r="I4797">
        <v>0</v>
      </c>
      <c r="J4797" t="s">
        <v>55</v>
      </c>
      <c r="K4797" t="s">
        <v>29</v>
      </c>
      <c r="L4797" t="s">
        <v>21</v>
      </c>
      <c r="M4797" t="s">
        <v>22</v>
      </c>
      <c r="N4797" t="s">
        <v>41</v>
      </c>
    </row>
    <row r="4798" spans="1:14" x14ac:dyDescent="0.3">
      <c r="A4798">
        <v>4797</v>
      </c>
      <c r="B4798" t="s">
        <v>50</v>
      </c>
      <c r="C4798" t="s">
        <v>323</v>
      </c>
      <c r="D4798" t="s">
        <v>246</v>
      </c>
      <c r="E4798" t="s">
        <v>292</v>
      </c>
      <c r="F4798" t="s">
        <v>27</v>
      </c>
      <c r="G4798">
        <v>152.13</v>
      </c>
      <c r="H4798">
        <v>1</v>
      </c>
      <c r="I4798">
        <v>0</v>
      </c>
      <c r="J4798" t="s">
        <v>28</v>
      </c>
      <c r="K4798" t="s">
        <v>99</v>
      </c>
      <c r="L4798" t="s">
        <v>21</v>
      </c>
      <c r="M4798" t="s">
        <v>36</v>
      </c>
      <c r="N4798" t="s">
        <v>45</v>
      </c>
    </row>
    <row r="4799" spans="1:14" x14ac:dyDescent="0.3">
      <c r="A4799">
        <v>4798</v>
      </c>
      <c r="B4799" t="s">
        <v>37</v>
      </c>
      <c r="C4799" t="s">
        <v>262</v>
      </c>
      <c r="D4799" t="s">
        <v>341</v>
      </c>
      <c r="E4799" t="s">
        <v>246</v>
      </c>
      <c r="F4799" t="s">
        <v>54</v>
      </c>
      <c r="G4799">
        <v>471.71</v>
      </c>
      <c r="H4799">
        <v>3</v>
      </c>
      <c r="I4799">
        <v>2</v>
      </c>
      <c r="J4799" t="s">
        <v>35</v>
      </c>
      <c r="K4799" t="s">
        <v>20</v>
      </c>
      <c r="L4799" t="s">
        <v>56</v>
      </c>
      <c r="M4799" t="s">
        <v>36</v>
      </c>
      <c r="N4799" t="s">
        <v>95</v>
      </c>
    </row>
    <row r="4800" spans="1:14" x14ac:dyDescent="0.3">
      <c r="A4800">
        <v>4799</v>
      </c>
      <c r="B4800" t="s">
        <v>50</v>
      </c>
      <c r="C4800" t="s">
        <v>261</v>
      </c>
      <c r="D4800" t="s">
        <v>243</v>
      </c>
      <c r="E4800" t="s">
        <v>74</v>
      </c>
      <c r="F4800" t="s">
        <v>49</v>
      </c>
      <c r="G4800">
        <v>164.53</v>
      </c>
      <c r="H4800">
        <v>2</v>
      </c>
      <c r="I4800">
        <v>0</v>
      </c>
      <c r="J4800" t="s">
        <v>28</v>
      </c>
      <c r="K4800" t="s">
        <v>29</v>
      </c>
      <c r="L4800" t="s">
        <v>70</v>
      </c>
      <c r="M4800" t="s">
        <v>36</v>
      </c>
      <c r="N4800" t="s">
        <v>45</v>
      </c>
    </row>
    <row r="4801" spans="1:14" x14ac:dyDescent="0.3">
      <c r="A4801">
        <v>4800</v>
      </c>
      <c r="B4801" t="s">
        <v>37</v>
      </c>
      <c r="C4801" t="s">
        <v>307</v>
      </c>
      <c r="D4801" t="s">
        <v>252</v>
      </c>
      <c r="E4801" t="s">
        <v>69</v>
      </c>
      <c r="F4801" t="s">
        <v>54</v>
      </c>
      <c r="G4801">
        <v>464.94</v>
      </c>
      <c r="H4801">
        <v>1</v>
      </c>
      <c r="I4801">
        <v>1</v>
      </c>
      <c r="J4801" t="s">
        <v>19</v>
      </c>
      <c r="K4801" t="s">
        <v>44</v>
      </c>
      <c r="L4801" t="s">
        <v>70</v>
      </c>
      <c r="M4801" t="s">
        <v>22</v>
      </c>
      <c r="N4801" t="s">
        <v>41</v>
      </c>
    </row>
    <row r="4802" spans="1:14" x14ac:dyDescent="0.3">
      <c r="A4802">
        <v>4801</v>
      </c>
      <c r="B4802" t="s">
        <v>31</v>
      </c>
      <c r="C4802" t="s">
        <v>34</v>
      </c>
      <c r="D4802" t="s">
        <v>335</v>
      </c>
      <c r="E4802" t="s">
        <v>212</v>
      </c>
      <c r="F4802" t="s">
        <v>54</v>
      </c>
      <c r="G4802">
        <v>406.98</v>
      </c>
      <c r="H4802">
        <v>1</v>
      </c>
      <c r="I4802">
        <v>0</v>
      </c>
      <c r="J4802" t="s">
        <v>28</v>
      </c>
      <c r="K4802" t="s">
        <v>29</v>
      </c>
      <c r="L4802" t="s">
        <v>21</v>
      </c>
      <c r="M4802" t="s">
        <v>36</v>
      </c>
      <c r="N4802" t="s">
        <v>23</v>
      </c>
    </row>
    <row r="4803" spans="1:14" x14ac:dyDescent="0.3">
      <c r="A4803">
        <v>4802</v>
      </c>
      <c r="B4803" t="s">
        <v>31</v>
      </c>
      <c r="C4803" t="s">
        <v>311</v>
      </c>
      <c r="D4803" t="s">
        <v>412</v>
      </c>
      <c r="E4803" t="s">
        <v>118</v>
      </c>
      <c r="F4803" t="s">
        <v>49</v>
      </c>
      <c r="G4803">
        <v>83.79</v>
      </c>
      <c r="H4803">
        <v>2</v>
      </c>
      <c r="I4803">
        <v>1</v>
      </c>
      <c r="J4803" t="s">
        <v>28</v>
      </c>
      <c r="K4803" t="s">
        <v>29</v>
      </c>
      <c r="L4803" t="s">
        <v>56</v>
      </c>
      <c r="M4803" t="s">
        <v>22</v>
      </c>
      <c r="N4803" t="s">
        <v>41</v>
      </c>
    </row>
    <row r="4804" spans="1:14" x14ac:dyDescent="0.3">
      <c r="A4804">
        <v>4803</v>
      </c>
      <c r="B4804" t="s">
        <v>31</v>
      </c>
      <c r="C4804" t="s">
        <v>79</v>
      </c>
      <c r="D4804" t="s">
        <v>117</v>
      </c>
      <c r="E4804" t="s">
        <v>137</v>
      </c>
      <c r="F4804" t="s">
        <v>18</v>
      </c>
      <c r="G4804">
        <v>182.34</v>
      </c>
      <c r="H4804">
        <v>2</v>
      </c>
      <c r="I4804">
        <v>0</v>
      </c>
      <c r="J4804" t="s">
        <v>28</v>
      </c>
      <c r="K4804" t="s">
        <v>66</v>
      </c>
      <c r="L4804" t="s">
        <v>56</v>
      </c>
      <c r="M4804" t="s">
        <v>36</v>
      </c>
      <c r="N4804" t="s">
        <v>41</v>
      </c>
    </row>
    <row r="4805" spans="1:14" x14ac:dyDescent="0.3">
      <c r="A4805">
        <v>4804</v>
      </c>
      <c r="B4805" t="s">
        <v>37</v>
      </c>
      <c r="C4805" t="s">
        <v>39</v>
      </c>
      <c r="D4805" t="s">
        <v>295</v>
      </c>
      <c r="E4805" t="s">
        <v>363</v>
      </c>
      <c r="F4805" t="s">
        <v>49</v>
      </c>
      <c r="G4805">
        <v>90.56</v>
      </c>
      <c r="H4805">
        <v>2</v>
      </c>
      <c r="I4805">
        <v>2</v>
      </c>
      <c r="J4805" t="s">
        <v>28</v>
      </c>
      <c r="K4805" t="s">
        <v>44</v>
      </c>
      <c r="L4805" t="s">
        <v>60</v>
      </c>
      <c r="M4805" t="s">
        <v>36</v>
      </c>
      <c r="N4805" t="s">
        <v>30</v>
      </c>
    </row>
    <row r="4806" spans="1:14" x14ac:dyDescent="0.3">
      <c r="A4806">
        <v>4805</v>
      </c>
      <c r="B4806" t="s">
        <v>37</v>
      </c>
      <c r="C4806" t="s">
        <v>311</v>
      </c>
      <c r="D4806" t="s">
        <v>257</v>
      </c>
      <c r="E4806" t="s">
        <v>232</v>
      </c>
      <c r="F4806" t="s">
        <v>49</v>
      </c>
      <c r="G4806">
        <v>138.52000000000001</v>
      </c>
      <c r="H4806">
        <v>3</v>
      </c>
      <c r="I4806">
        <v>0</v>
      </c>
      <c r="J4806" t="s">
        <v>28</v>
      </c>
      <c r="K4806" t="s">
        <v>44</v>
      </c>
      <c r="L4806" t="s">
        <v>56</v>
      </c>
      <c r="M4806" t="s">
        <v>22</v>
      </c>
      <c r="N4806" t="s">
        <v>45</v>
      </c>
    </row>
    <row r="4807" spans="1:14" x14ac:dyDescent="0.3">
      <c r="A4807">
        <v>4806</v>
      </c>
      <c r="B4807" t="s">
        <v>50</v>
      </c>
      <c r="C4807" t="s">
        <v>348</v>
      </c>
      <c r="D4807" t="s">
        <v>247</v>
      </c>
      <c r="E4807" t="s">
        <v>253</v>
      </c>
      <c r="F4807" t="s">
        <v>49</v>
      </c>
      <c r="G4807">
        <v>161.57</v>
      </c>
      <c r="H4807">
        <v>3</v>
      </c>
      <c r="I4807">
        <v>3</v>
      </c>
      <c r="J4807" t="s">
        <v>35</v>
      </c>
      <c r="K4807" t="s">
        <v>29</v>
      </c>
      <c r="L4807" t="s">
        <v>21</v>
      </c>
      <c r="M4807" t="s">
        <v>36</v>
      </c>
      <c r="N4807" t="s">
        <v>45</v>
      </c>
    </row>
    <row r="4808" spans="1:14" x14ac:dyDescent="0.3">
      <c r="A4808">
        <v>4807</v>
      </c>
      <c r="B4808" t="s">
        <v>37</v>
      </c>
      <c r="C4808" t="s">
        <v>376</v>
      </c>
      <c r="D4808" t="s">
        <v>186</v>
      </c>
      <c r="E4808" t="s">
        <v>299</v>
      </c>
      <c r="F4808" t="s">
        <v>49</v>
      </c>
      <c r="G4808">
        <v>120.35</v>
      </c>
      <c r="H4808">
        <v>2</v>
      </c>
      <c r="I4808">
        <v>1</v>
      </c>
      <c r="J4808" t="s">
        <v>28</v>
      </c>
      <c r="K4808" t="s">
        <v>20</v>
      </c>
      <c r="L4808" t="s">
        <v>21</v>
      </c>
      <c r="M4808" t="s">
        <v>36</v>
      </c>
      <c r="N4808" t="s">
        <v>45</v>
      </c>
    </row>
    <row r="4809" spans="1:14" x14ac:dyDescent="0.3">
      <c r="A4809">
        <v>4808</v>
      </c>
      <c r="B4809" t="s">
        <v>50</v>
      </c>
      <c r="C4809" t="s">
        <v>16</v>
      </c>
      <c r="D4809" t="s">
        <v>148</v>
      </c>
      <c r="E4809" t="s">
        <v>422</v>
      </c>
      <c r="F4809" t="s">
        <v>49</v>
      </c>
      <c r="G4809">
        <v>155.65</v>
      </c>
      <c r="H4809">
        <v>3</v>
      </c>
      <c r="I4809">
        <v>0</v>
      </c>
      <c r="J4809" t="s">
        <v>94</v>
      </c>
      <c r="K4809" t="s">
        <v>44</v>
      </c>
      <c r="L4809" t="s">
        <v>21</v>
      </c>
      <c r="M4809" t="s">
        <v>36</v>
      </c>
      <c r="N4809" t="s">
        <v>41</v>
      </c>
    </row>
    <row r="4810" spans="1:14" x14ac:dyDescent="0.3">
      <c r="A4810">
        <v>4809</v>
      </c>
      <c r="B4810" t="s">
        <v>37</v>
      </c>
      <c r="C4810" t="s">
        <v>275</v>
      </c>
      <c r="D4810" t="s">
        <v>208</v>
      </c>
      <c r="E4810" t="s">
        <v>398</v>
      </c>
      <c r="F4810" t="s">
        <v>49</v>
      </c>
      <c r="G4810">
        <v>144.06</v>
      </c>
      <c r="H4810">
        <v>2</v>
      </c>
      <c r="I4810">
        <v>0</v>
      </c>
      <c r="J4810" t="s">
        <v>35</v>
      </c>
      <c r="K4810" t="s">
        <v>20</v>
      </c>
      <c r="L4810" t="s">
        <v>21</v>
      </c>
      <c r="M4810" t="s">
        <v>22</v>
      </c>
      <c r="N4810" t="s">
        <v>41</v>
      </c>
    </row>
    <row r="4811" spans="1:14" x14ac:dyDescent="0.3">
      <c r="A4811">
        <v>4810</v>
      </c>
      <c r="B4811" t="s">
        <v>14</v>
      </c>
      <c r="C4811" t="s">
        <v>258</v>
      </c>
      <c r="D4811" t="s">
        <v>180</v>
      </c>
      <c r="E4811" t="s">
        <v>392</v>
      </c>
      <c r="F4811" t="s">
        <v>54</v>
      </c>
      <c r="G4811">
        <v>474.44</v>
      </c>
      <c r="H4811">
        <v>2</v>
      </c>
      <c r="I4811">
        <v>1</v>
      </c>
      <c r="J4811" t="s">
        <v>55</v>
      </c>
      <c r="K4811" t="s">
        <v>66</v>
      </c>
      <c r="L4811" t="s">
        <v>60</v>
      </c>
      <c r="M4811" t="s">
        <v>36</v>
      </c>
      <c r="N4811" t="s">
        <v>95</v>
      </c>
    </row>
    <row r="4812" spans="1:14" x14ac:dyDescent="0.3">
      <c r="A4812">
        <v>4811</v>
      </c>
      <c r="B4812" t="s">
        <v>37</v>
      </c>
      <c r="C4812" t="s">
        <v>217</v>
      </c>
      <c r="D4812" t="s">
        <v>265</v>
      </c>
      <c r="E4812" t="s">
        <v>350</v>
      </c>
      <c r="F4812" t="s">
        <v>27</v>
      </c>
      <c r="G4812">
        <v>169.13</v>
      </c>
      <c r="H4812">
        <v>2</v>
      </c>
      <c r="I4812">
        <v>0</v>
      </c>
      <c r="J4812" t="s">
        <v>35</v>
      </c>
      <c r="K4812" t="s">
        <v>99</v>
      </c>
      <c r="L4812" t="s">
        <v>21</v>
      </c>
      <c r="M4812" t="s">
        <v>36</v>
      </c>
      <c r="N4812" t="s">
        <v>41</v>
      </c>
    </row>
    <row r="4813" spans="1:14" x14ac:dyDescent="0.3">
      <c r="A4813">
        <v>4812</v>
      </c>
      <c r="B4813" t="s">
        <v>50</v>
      </c>
      <c r="C4813" t="s">
        <v>296</v>
      </c>
      <c r="D4813" t="s">
        <v>305</v>
      </c>
      <c r="E4813" t="s">
        <v>186</v>
      </c>
      <c r="F4813" t="s">
        <v>49</v>
      </c>
      <c r="G4813">
        <v>133.15</v>
      </c>
      <c r="H4813">
        <v>2</v>
      </c>
      <c r="I4813">
        <v>0</v>
      </c>
      <c r="J4813" t="s">
        <v>28</v>
      </c>
      <c r="K4813" t="s">
        <v>44</v>
      </c>
      <c r="L4813" t="s">
        <v>60</v>
      </c>
      <c r="M4813" t="s">
        <v>36</v>
      </c>
      <c r="N4813" t="s">
        <v>41</v>
      </c>
    </row>
    <row r="4814" spans="1:14" x14ac:dyDescent="0.3">
      <c r="A4814">
        <v>4813</v>
      </c>
      <c r="B4814" t="s">
        <v>50</v>
      </c>
      <c r="C4814" t="s">
        <v>295</v>
      </c>
      <c r="D4814" t="s">
        <v>460</v>
      </c>
      <c r="E4814" t="s">
        <v>194</v>
      </c>
      <c r="F4814" t="s">
        <v>49</v>
      </c>
      <c r="G4814">
        <v>90.31</v>
      </c>
      <c r="H4814">
        <v>1</v>
      </c>
      <c r="I4814">
        <v>2</v>
      </c>
      <c r="J4814" t="s">
        <v>28</v>
      </c>
      <c r="K4814" t="s">
        <v>29</v>
      </c>
      <c r="L4814" t="s">
        <v>21</v>
      </c>
      <c r="M4814" t="s">
        <v>36</v>
      </c>
      <c r="N4814" t="s">
        <v>41</v>
      </c>
    </row>
    <row r="4815" spans="1:14" x14ac:dyDescent="0.3">
      <c r="A4815">
        <v>4814</v>
      </c>
      <c r="B4815" t="s">
        <v>31</v>
      </c>
      <c r="C4815" t="s">
        <v>237</v>
      </c>
      <c r="D4815" t="s">
        <v>53</v>
      </c>
      <c r="E4815" t="s">
        <v>400</v>
      </c>
      <c r="F4815" t="s">
        <v>27</v>
      </c>
      <c r="G4815">
        <v>108.13</v>
      </c>
      <c r="H4815">
        <v>1</v>
      </c>
      <c r="I4815">
        <v>0</v>
      </c>
      <c r="J4815" t="s">
        <v>28</v>
      </c>
      <c r="K4815" t="s">
        <v>29</v>
      </c>
      <c r="L4815" t="s">
        <v>21</v>
      </c>
      <c r="M4815" t="s">
        <v>36</v>
      </c>
      <c r="N4815" t="s">
        <v>41</v>
      </c>
    </row>
    <row r="4816" spans="1:14" x14ac:dyDescent="0.3">
      <c r="A4816">
        <v>4815</v>
      </c>
      <c r="B4816" t="s">
        <v>50</v>
      </c>
      <c r="C4816" t="s">
        <v>199</v>
      </c>
      <c r="D4816" t="s">
        <v>335</v>
      </c>
      <c r="E4816" t="s">
        <v>443</v>
      </c>
      <c r="F4816" t="s">
        <v>54</v>
      </c>
      <c r="G4816">
        <v>445.87</v>
      </c>
      <c r="H4816">
        <v>2</v>
      </c>
      <c r="I4816">
        <v>0</v>
      </c>
      <c r="J4816" t="s">
        <v>28</v>
      </c>
      <c r="K4816" t="s">
        <v>29</v>
      </c>
      <c r="L4816" t="s">
        <v>56</v>
      </c>
      <c r="M4816" t="s">
        <v>36</v>
      </c>
      <c r="N4816" t="s">
        <v>41</v>
      </c>
    </row>
    <row r="4817" spans="1:14" x14ac:dyDescent="0.3">
      <c r="A4817">
        <v>4816</v>
      </c>
      <c r="B4817" t="s">
        <v>37</v>
      </c>
      <c r="C4817" t="s">
        <v>175</v>
      </c>
      <c r="D4817" t="s">
        <v>176</v>
      </c>
      <c r="E4817" t="s">
        <v>132</v>
      </c>
      <c r="F4817" t="s">
        <v>49</v>
      </c>
      <c r="G4817">
        <v>104.69</v>
      </c>
      <c r="H4817">
        <v>1</v>
      </c>
      <c r="I4817">
        <v>2</v>
      </c>
      <c r="J4817" t="s">
        <v>35</v>
      </c>
      <c r="K4817" t="s">
        <v>44</v>
      </c>
      <c r="L4817" t="s">
        <v>21</v>
      </c>
      <c r="M4817" t="s">
        <v>36</v>
      </c>
      <c r="N4817" t="s">
        <v>41</v>
      </c>
    </row>
    <row r="4818" spans="1:14" x14ac:dyDescent="0.3">
      <c r="A4818">
        <v>4817</v>
      </c>
      <c r="B4818" t="s">
        <v>14</v>
      </c>
      <c r="C4818" t="s">
        <v>348</v>
      </c>
      <c r="D4818" t="s">
        <v>234</v>
      </c>
      <c r="E4818" t="s">
        <v>308</v>
      </c>
      <c r="F4818" t="s">
        <v>54</v>
      </c>
      <c r="G4818">
        <v>295.3</v>
      </c>
      <c r="H4818">
        <v>2</v>
      </c>
      <c r="I4818">
        <v>3</v>
      </c>
      <c r="J4818" t="s">
        <v>55</v>
      </c>
      <c r="K4818" t="s">
        <v>29</v>
      </c>
      <c r="L4818" t="s">
        <v>56</v>
      </c>
      <c r="M4818" t="s">
        <v>36</v>
      </c>
      <c r="N4818" t="s">
        <v>41</v>
      </c>
    </row>
    <row r="4819" spans="1:14" x14ac:dyDescent="0.3">
      <c r="A4819">
        <v>4818</v>
      </c>
      <c r="B4819" t="s">
        <v>14</v>
      </c>
      <c r="C4819" t="s">
        <v>415</v>
      </c>
      <c r="D4819" t="s">
        <v>307</v>
      </c>
      <c r="E4819" t="s">
        <v>370</v>
      </c>
      <c r="F4819" t="s">
        <v>27</v>
      </c>
      <c r="G4819">
        <v>127.8</v>
      </c>
      <c r="H4819">
        <v>1</v>
      </c>
      <c r="I4819">
        <v>2</v>
      </c>
      <c r="J4819" t="s">
        <v>35</v>
      </c>
      <c r="K4819" t="s">
        <v>29</v>
      </c>
      <c r="L4819" t="s">
        <v>56</v>
      </c>
      <c r="M4819" t="s">
        <v>36</v>
      </c>
      <c r="N4819" t="s">
        <v>23</v>
      </c>
    </row>
    <row r="4820" spans="1:14" x14ac:dyDescent="0.3">
      <c r="A4820">
        <v>4819</v>
      </c>
      <c r="B4820" t="s">
        <v>37</v>
      </c>
      <c r="C4820" t="s">
        <v>281</v>
      </c>
      <c r="D4820" t="s">
        <v>376</v>
      </c>
      <c r="E4820" t="s">
        <v>240</v>
      </c>
      <c r="F4820" t="s">
        <v>27</v>
      </c>
      <c r="G4820">
        <v>200.11</v>
      </c>
      <c r="H4820">
        <v>4</v>
      </c>
      <c r="I4820">
        <v>0</v>
      </c>
      <c r="J4820" t="s">
        <v>94</v>
      </c>
      <c r="K4820" t="s">
        <v>20</v>
      </c>
      <c r="L4820" t="s">
        <v>60</v>
      </c>
      <c r="M4820" t="s">
        <v>22</v>
      </c>
      <c r="N4820" t="s">
        <v>41</v>
      </c>
    </row>
    <row r="4821" spans="1:14" x14ac:dyDescent="0.3">
      <c r="A4821">
        <v>4820</v>
      </c>
      <c r="B4821" t="s">
        <v>37</v>
      </c>
      <c r="C4821" t="s">
        <v>435</v>
      </c>
      <c r="D4821" t="s">
        <v>214</v>
      </c>
      <c r="E4821" t="s">
        <v>24</v>
      </c>
      <c r="F4821" t="s">
        <v>27</v>
      </c>
      <c r="G4821">
        <v>151.78</v>
      </c>
      <c r="H4821">
        <v>3</v>
      </c>
      <c r="I4821">
        <v>3</v>
      </c>
      <c r="J4821" t="s">
        <v>35</v>
      </c>
      <c r="K4821" t="s">
        <v>99</v>
      </c>
      <c r="L4821" t="s">
        <v>60</v>
      </c>
      <c r="M4821" t="s">
        <v>22</v>
      </c>
      <c r="N4821" t="s">
        <v>41</v>
      </c>
    </row>
    <row r="4822" spans="1:14" x14ac:dyDescent="0.3">
      <c r="A4822">
        <v>4821</v>
      </c>
      <c r="B4822" t="s">
        <v>37</v>
      </c>
      <c r="C4822" t="s">
        <v>38</v>
      </c>
      <c r="D4822" t="s">
        <v>367</v>
      </c>
      <c r="E4822" t="s">
        <v>368</v>
      </c>
      <c r="F4822" t="s">
        <v>54</v>
      </c>
      <c r="G4822">
        <v>488.3</v>
      </c>
      <c r="H4822">
        <v>1</v>
      </c>
      <c r="I4822">
        <v>0</v>
      </c>
      <c r="J4822" t="s">
        <v>94</v>
      </c>
      <c r="K4822" t="s">
        <v>29</v>
      </c>
      <c r="L4822" t="s">
        <v>56</v>
      </c>
      <c r="M4822" t="s">
        <v>36</v>
      </c>
      <c r="N4822" t="s">
        <v>41</v>
      </c>
    </row>
    <row r="4823" spans="1:14" x14ac:dyDescent="0.3">
      <c r="A4823">
        <v>4822</v>
      </c>
      <c r="B4823" t="s">
        <v>50</v>
      </c>
      <c r="C4823" t="s">
        <v>279</v>
      </c>
      <c r="D4823" t="s">
        <v>340</v>
      </c>
      <c r="E4823" t="s">
        <v>269</v>
      </c>
      <c r="F4823" t="s">
        <v>49</v>
      </c>
      <c r="G4823">
        <v>96.1</v>
      </c>
      <c r="H4823">
        <v>3</v>
      </c>
      <c r="I4823">
        <v>0</v>
      </c>
      <c r="J4823" t="s">
        <v>35</v>
      </c>
      <c r="K4823" t="s">
        <v>66</v>
      </c>
      <c r="L4823" t="s">
        <v>56</v>
      </c>
      <c r="M4823" t="s">
        <v>36</v>
      </c>
      <c r="N4823" t="s">
        <v>41</v>
      </c>
    </row>
    <row r="4824" spans="1:14" x14ac:dyDescent="0.3">
      <c r="A4824">
        <v>4823</v>
      </c>
      <c r="B4824" t="s">
        <v>14</v>
      </c>
      <c r="C4824" t="s">
        <v>87</v>
      </c>
      <c r="D4824" t="s">
        <v>276</v>
      </c>
      <c r="E4824" t="s">
        <v>223</v>
      </c>
      <c r="F4824" t="s">
        <v>27</v>
      </c>
      <c r="G4824">
        <v>131.04</v>
      </c>
      <c r="H4824">
        <v>2</v>
      </c>
      <c r="I4824">
        <v>0</v>
      </c>
      <c r="J4824" t="s">
        <v>35</v>
      </c>
      <c r="K4824" t="s">
        <v>99</v>
      </c>
      <c r="L4824" t="s">
        <v>70</v>
      </c>
      <c r="M4824" t="s">
        <v>36</v>
      </c>
      <c r="N4824" t="s">
        <v>41</v>
      </c>
    </row>
    <row r="4825" spans="1:14" x14ac:dyDescent="0.3">
      <c r="A4825">
        <v>4824</v>
      </c>
      <c r="B4825" t="s">
        <v>14</v>
      </c>
      <c r="C4825" t="s">
        <v>280</v>
      </c>
      <c r="D4825" t="s">
        <v>100</v>
      </c>
      <c r="E4825" t="s">
        <v>289</v>
      </c>
      <c r="F4825" t="s">
        <v>18</v>
      </c>
      <c r="G4825">
        <v>239.18</v>
      </c>
      <c r="H4825">
        <v>1</v>
      </c>
      <c r="I4825">
        <v>3</v>
      </c>
      <c r="J4825" t="s">
        <v>94</v>
      </c>
      <c r="K4825" t="s">
        <v>66</v>
      </c>
      <c r="L4825" t="s">
        <v>21</v>
      </c>
      <c r="M4825" t="s">
        <v>36</v>
      </c>
      <c r="N4825" t="s">
        <v>41</v>
      </c>
    </row>
    <row r="4826" spans="1:14" x14ac:dyDescent="0.3">
      <c r="A4826">
        <v>4825</v>
      </c>
      <c r="B4826" t="s">
        <v>37</v>
      </c>
      <c r="C4826" t="s">
        <v>24</v>
      </c>
      <c r="D4826" t="s">
        <v>16</v>
      </c>
      <c r="E4826" t="s">
        <v>321</v>
      </c>
      <c r="F4826" t="s">
        <v>27</v>
      </c>
      <c r="G4826">
        <v>167.89</v>
      </c>
      <c r="H4826">
        <v>1</v>
      </c>
      <c r="I4826">
        <v>1</v>
      </c>
      <c r="J4826" t="s">
        <v>94</v>
      </c>
      <c r="K4826" t="s">
        <v>66</v>
      </c>
      <c r="L4826" t="s">
        <v>21</v>
      </c>
      <c r="M4826" t="s">
        <v>36</v>
      </c>
      <c r="N4826" t="s">
        <v>41</v>
      </c>
    </row>
    <row r="4827" spans="1:14" x14ac:dyDescent="0.3">
      <c r="A4827">
        <v>4826</v>
      </c>
      <c r="B4827" t="s">
        <v>50</v>
      </c>
      <c r="C4827" t="s">
        <v>409</v>
      </c>
      <c r="D4827" t="s">
        <v>423</v>
      </c>
      <c r="E4827" t="s">
        <v>306</v>
      </c>
      <c r="F4827" t="s">
        <v>54</v>
      </c>
      <c r="G4827">
        <v>557.80999999999995</v>
      </c>
      <c r="H4827">
        <v>2</v>
      </c>
      <c r="I4827">
        <v>0</v>
      </c>
      <c r="J4827" t="s">
        <v>35</v>
      </c>
      <c r="K4827" t="s">
        <v>29</v>
      </c>
      <c r="L4827" t="s">
        <v>56</v>
      </c>
      <c r="M4827" t="s">
        <v>36</v>
      </c>
      <c r="N4827" t="s">
        <v>41</v>
      </c>
    </row>
    <row r="4828" spans="1:14" x14ac:dyDescent="0.3">
      <c r="A4828">
        <v>4827</v>
      </c>
      <c r="B4828" t="s">
        <v>50</v>
      </c>
      <c r="C4828" t="s">
        <v>32</v>
      </c>
      <c r="D4828" t="s">
        <v>42</v>
      </c>
      <c r="E4828" t="s">
        <v>156</v>
      </c>
      <c r="F4828" t="s">
        <v>27</v>
      </c>
      <c r="G4828">
        <v>218.62</v>
      </c>
      <c r="H4828">
        <v>1</v>
      </c>
      <c r="I4828">
        <v>0</v>
      </c>
      <c r="J4828" t="s">
        <v>55</v>
      </c>
      <c r="K4828" t="s">
        <v>44</v>
      </c>
      <c r="L4828" t="s">
        <v>21</v>
      </c>
      <c r="M4828" t="s">
        <v>36</v>
      </c>
      <c r="N4828" t="s">
        <v>45</v>
      </c>
    </row>
    <row r="4829" spans="1:14" x14ac:dyDescent="0.3">
      <c r="A4829">
        <v>4828</v>
      </c>
      <c r="B4829" t="s">
        <v>14</v>
      </c>
      <c r="C4829" t="s">
        <v>154</v>
      </c>
      <c r="D4829" t="s">
        <v>311</v>
      </c>
      <c r="E4829" t="s">
        <v>161</v>
      </c>
      <c r="F4829" t="s">
        <v>49</v>
      </c>
      <c r="G4829">
        <v>101.96</v>
      </c>
      <c r="H4829">
        <v>2</v>
      </c>
      <c r="I4829">
        <v>0</v>
      </c>
      <c r="J4829" t="s">
        <v>28</v>
      </c>
      <c r="K4829" t="s">
        <v>44</v>
      </c>
      <c r="L4829" t="s">
        <v>21</v>
      </c>
      <c r="M4829" t="s">
        <v>36</v>
      </c>
      <c r="N4829" t="s">
        <v>41</v>
      </c>
    </row>
    <row r="4830" spans="1:14" x14ac:dyDescent="0.3">
      <c r="A4830">
        <v>4829</v>
      </c>
      <c r="B4830" t="s">
        <v>14</v>
      </c>
      <c r="C4830" t="s">
        <v>172</v>
      </c>
      <c r="D4830" t="s">
        <v>439</v>
      </c>
      <c r="E4830" t="s">
        <v>450</v>
      </c>
      <c r="F4830" t="s">
        <v>49</v>
      </c>
      <c r="G4830">
        <v>74.44</v>
      </c>
      <c r="H4830">
        <v>3</v>
      </c>
      <c r="I4830">
        <v>1</v>
      </c>
      <c r="J4830" t="s">
        <v>28</v>
      </c>
      <c r="K4830" t="s">
        <v>29</v>
      </c>
      <c r="L4830" t="s">
        <v>21</v>
      </c>
      <c r="M4830" t="s">
        <v>22</v>
      </c>
      <c r="N4830" t="s">
        <v>41</v>
      </c>
    </row>
    <row r="4831" spans="1:14" x14ac:dyDescent="0.3">
      <c r="A4831">
        <v>4830</v>
      </c>
      <c r="B4831" t="s">
        <v>37</v>
      </c>
      <c r="C4831" t="s">
        <v>385</v>
      </c>
      <c r="D4831" t="s">
        <v>202</v>
      </c>
      <c r="E4831" t="s">
        <v>178</v>
      </c>
      <c r="F4831" t="s">
        <v>18</v>
      </c>
      <c r="G4831">
        <v>259.89999999999998</v>
      </c>
      <c r="H4831">
        <v>1</v>
      </c>
      <c r="I4831">
        <v>1</v>
      </c>
      <c r="J4831" t="s">
        <v>35</v>
      </c>
      <c r="K4831" t="s">
        <v>20</v>
      </c>
      <c r="L4831" t="s">
        <v>21</v>
      </c>
      <c r="M4831" t="s">
        <v>36</v>
      </c>
      <c r="N4831" t="s">
        <v>41</v>
      </c>
    </row>
    <row r="4832" spans="1:14" x14ac:dyDescent="0.3">
      <c r="A4832">
        <v>4831</v>
      </c>
      <c r="B4832" t="s">
        <v>31</v>
      </c>
      <c r="C4832" t="s">
        <v>53</v>
      </c>
      <c r="D4832" t="s">
        <v>294</v>
      </c>
      <c r="E4832" t="s">
        <v>188</v>
      </c>
      <c r="F4832" t="s">
        <v>27</v>
      </c>
      <c r="G4832">
        <v>103.69</v>
      </c>
      <c r="H4832">
        <v>1</v>
      </c>
      <c r="I4832">
        <v>0</v>
      </c>
      <c r="J4832" t="s">
        <v>19</v>
      </c>
      <c r="K4832" t="s">
        <v>20</v>
      </c>
      <c r="L4832" t="s">
        <v>56</v>
      </c>
      <c r="M4832" t="s">
        <v>22</v>
      </c>
      <c r="N4832" t="s">
        <v>23</v>
      </c>
    </row>
    <row r="4833" spans="1:14" x14ac:dyDescent="0.3">
      <c r="A4833">
        <v>4832</v>
      </c>
      <c r="B4833" t="s">
        <v>37</v>
      </c>
      <c r="C4833" t="s">
        <v>174</v>
      </c>
      <c r="D4833" t="s">
        <v>183</v>
      </c>
      <c r="E4833" t="s">
        <v>291</v>
      </c>
      <c r="F4833" t="s">
        <v>54</v>
      </c>
      <c r="G4833">
        <v>341.93</v>
      </c>
      <c r="H4833">
        <v>2</v>
      </c>
      <c r="I4833">
        <v>2</v>
      </c>
      <c r="J4833" t="s">
        <v>28</v>
      </c>
      <c r="K4833" t="s">
        <v>29</v>
      </c>
      <c r="L4833" t="s">
        <v>21</v>
      </c>
      <c r="M4833" t="s">
        <v>36</v>
      </c>
      <c r="N4833" t="s">
        <v>45</v>
      </c>
    </row>
    <row r="4834" spans="1:14" x14ac:dyDescent="0.3">
      <c r="A4834">
        <v>4833</v>
      </c>
      <c r="B4834" t="s">
        <v>37</v>
      </c>
      <c r="C4834" t="s">
        <v>53</v>
      </c>
      <c r="D4834" t="s">
        <v>385</v>
      </c>
      <c r="E4834" t="s">
        <v>461</v>
      </c>
      <c r="F4834" t="s">
        <v>49</v>
      </c>
      <c r="G4834">
        <v>142.59</v>
      </c>
      <c r="H4834">
        <v>2</v>
      </c>
      <c r="I4834">
        <v>0</v>
      </c>
      <c r="J4834" t="s">
        <v>35</v>
      </c>
      <c r="K4834" t="s">
        <v>20</v>
      </c>
      <c r="L4834" t="s">
        <v>56</v>
      </c>
      <c r="M4834" t="s">
        <v>22</v>
      </c>
      <c r="N4834" t="s">
        <v>41</v>
      </c>
    </row>
    <row r="4835" spans="1:14" x14ac:dyDescent="0.3">
      <c r="A4835">
        <v>4834</v>
      </c>
      <c r="B4835" t="s">
        <v>14</v>
      </c>
      <c r="C4835" t="s">
        <v>368</v>
      </c>
      <c r="D4835" t="s">
        <v>264</v>
      </c>
      <c r="E4835" t="s">
        <v>334</v>
      </c>
      <c r="F4835" t="s">
        <v>49</v>
      </c>
      <c r="G4835">
        <v>109.91</v>
      </c>
      <c r="H4835">
        <v>2</v>
      </c>
      <c r="I4835">
        <v>1</v>
      </c>
      <c r="J4835" t="s">
        <v>94</v>
      </c>
      <c r="K4835" t="s">
        <v>29</v>
      </c>
      <c r="L4835" t="s">
        <v>21</v>
      </c>
      <c r="M4835" t="s">
        <v>36</v>
      </c>
      <c r="N4835" t="s">
        <v>30</v>
      </c>
    </row>
    <row r="4836" spans="1:14" x14ac:dyDescent="0.3">
      <c r="A4836">
        <v>4835</v>
      </c>
      <c r="B4836" t="s">
        <v>31</v>
      </c>
      <c r="C4836" t="s">
        <v>301</v>
      </c>
      <c r="D4836" t="s">
        <v>51</v>
      </c>
      <c r="E4836" t="s">
        <v>97</v>
      </c>
      <c r="F4836" t="s">
        <v>49</v>
      </c>
      <c r="G4836">
        <v>57.14</v>
      </c>
      <c r="H4836">
        <v>2</v>
      </c>
      <c r="I4836">
        <v>0</v>
      </c>
      <c r="J4836" t="s">
        <v>28</v>
      </c>
      <c r="K4836" t="s">
        <v>99</v>
      </c>
      <c r="L4836" t="s">
        <v>21</v>
      </c>
      <c r="M4836" t="s">
        <v>36</v>
      </c>
      <c r="N4836" t="s">
        <v>41</v>
      </c>
    </row>
    <row r="4837" spans="1:14" x14ac:dyDescent="0.3">
      <c r="A4837">
        <v>4836</v>
      </c>
      <c r="B4837" t="s">
        <v>14</v>
      </c>
      <c r="C4837" t="s">
        <v>240</v>
      </c>
      <c r="D4837" t="s">
        <v>192</v>
      </c>
      <c r="E4837" t="s">
        <v>311</v>
      </c>
      <c r="F4837" t="s">
        <v>49</v>
      </c>
      <c r="G4837">
        <v>75.34</v>
      </c>
      <c r="H4837">
        <v>4</v>
      </c>
      <c r="I4837">
        <v>0</v>
      </c>
      <c r="J4837" t="s">
        <v>94</v>
      </c>
      <c r="K4837" t="s">
        <v>99</v>
      </c>
      <c r="L4837" t="s">
        <v>60</v>
      </c>
      <c r="M4837" t="s">
        <v>22</v>
      </c>
      <c r="N4837" t="s">
        <v>41</v>
      </c>
    </row>
    <row r="4838" spans="1:14" x14ac:dyDescent="0.3">
      <c r="A4838">
        <v>4837</v>
      </c>
      <c r="B4838" t="s">
        <v>37</v>
      </c>
      <c r="C4838" t="s">
        <v>240</v>
      </c>
      <c r="D4838" t="s">
        <v>284</v>
      </c>
      <c r="E4838" t="s">
        <v>189</v>
      </c>
      <c r="F4838" t="s">
        <v>18</v>
      </c>
      <c r="G4838">
        <v>315.02</v>
      </c>
      <c r="H4838">
        <v>2</v>
      </c>
      <c r="I4838">
        <v>0</v>
      </c>
      <c r="J4838" t="s">
        <v>19</v>
      </c>
      <c r="K4838" t="s">
        <v>29</v>
      </c>
      <c r="L4838" t="s">
        <v>56</v>
      </c>
      <c r="M4838" t="s">
        <v>36</v>
      </c>
      <c r="N4838" t="s">
        <v>41</v>
      </c>
    </row>
    <row r="4839" spans="1:14" x14ac:dyDescent="0.3">
      <c r="A4839">
        <v>4838</v>
      </c>
      <c r="B4839" t="s">
        <v>31</v>
      </c>
      <c r="C4839" t="s">
        <v>217</v>
      </c>
      <c r="D4839" t="s">
        <v>429</v>
      </c>
      <c r="E4839" t="s">
        <v>267</v>
      </c>
      <c r="F4839" t="s">
        <v>49</v>
      </c>
      <c r="G4839">
        <v>62.77</v>
      </c>
      <c r="H4839">
        <v>1</v>
      </c>
      <c r="I4839">
        <v>0</v>
      </c>
      <c r="J4839" t="s">
        <v>28</v>
      </c>
      <c r="K4839" t="s">
        <v>20</v>
      </c>
      <c r="L4839" t="s">
        <v>21</v>
      </c>
      <c r="M4839" t="s">
        <v>36</v>
      </c>
      <c r="N4839" t="s">
        <v>41</v>
      </c>
    </row>
    <row r="4840" spans="1:14" x14ac:dyDescent="0.3">
      <c r="A4840">
        <v>4839</v>
      </c>
      <c r="B4840" t="s">
        <v>14</v>
      </c>
      <c r="C4840" t="s">
        <v>360</v>
      </c>
      <c r="D4840" t="s">
        <v>178</v>
      </c>
      <c r="E4840" t="s">
        <v>489</v>
      </c>
      <c r="F4840" t="s">
        <v>49</v>
      </c>
      <c r="G4840">
        <v>107.8</v>
      </c>
      <c r="H4840">
        <v>1</v>
      </c>
      <c r="I4840">
        <v>0</v>
      </c>
      <c r="J4840" t="s">
        <v>28</v>
      </c>
      <c r="K4840" t="s">
        <v>66</v>
      </c>
      <c r="L4840" t="s">
        <v>21</v>
      </c>
      <c r="M4840" t="s">
        <v>22</v>
      </c>
      <c r="N4840" t="s">
        <v>41</v>
      </c>
    </row>
    <row r="4841" spans="1:14" x14ac:dyDescent="0.3">
      <c r="A4841">
        <v>4840</v>
      </c>
      <c r="B4841" t="s">
        <v>50</v>
      </c>
      <c r="C4841" t="s">
        <v>350</v>
      </c>
      <c r="D4841" t="s">
        <v>197</v>
      </c>
      <c r="E4841" t="s">
        <v>422</v>
      </c>
      <c r="F4841" t="s">
        <v>49</v>
      </c>
      <c r="G4841">
        <v>91.85</v>
      </c>
      <c r="H4841">
        <v>2</v>
      </c>
      <c r="I4841">
        <v>1</v>
      </c>
      <c r="J4841" t="s">
        <v>55</v>
      </c>
      <c r="K4841" t="s">
        <v>44</v>
      </c>
      <c r="L4841" t="s">
        <v>56</v>
      </c>
      <c r="M4841" t="s">
        <v>36</v>
      </c>
      <c r="N4841" t="s">
        <v>41</v>
      </c>
    </row>
    <row r="4842" spans="1:14" x14ac:dyDescent="0.3">
      <c r="A4842">
        <v>4841</v>
      </c>
      <c r="B4842" t="s">
        <v>50</v>
      </c>
      <c r="C4842" t="s">
        <v>362</v>
      </c>
      <c r="D4842" t="s">
        <v>443</v>
      </c>
      <c r="E4842" t="s">
        <v>369</v>
      </c>
      <c r="F4842" t="s">
        <v>54</v>
      </c>
      <c r="G4842">
        <v>456.4</v>
      </c>
      <c r="H4842">
        <v>1</v>
      </c>
      <c r="I4842">
        <v>0</v>
      </c>
      <c r="J4842" t="s">
        <v>35</v>
      </c>
      <c r="K4842" t="s">
        <v>99</v>
      </c>
      <c r="L4842" t="s">
        <v>56</v>
      </c>
      <c r="M4842" t="s">
        <v>36</v>
      </c>
      <c r="N4842" t="s">
        <v>41</v>
      </c>
    </row>
    <row r="4843" spans="1:14" x14ac:dyDescent="0.3">
      <c r="A4843">
        <v>4842</v>
      </c>
      <c r="B4843" t="s">
        <v>31</v>
      </c>
      <c r="C4843" t="s">
        <v>390</v>
      </c>
      <c r="D4843" t="s">
        <v>120</v>
      </c>
      <c r="E4843" t="s">
        <v>190</v>
      </c>
      <c r="F4843" t="s">
        <v>27</v>
      </c>
      <c r="G4843">
        <v>159.16</v>
      </c>
      <c r="H4843">
        <v>2</v>
      </c>
      <c r="I4843">
        <v>0</v>
      </c>
      <c r="J4843" t="s">
        <v>19</v>
      </c>
      <c r="K4843" t="s">
        <v>66</v>
      </c>
      <c r="L4843" t="s">
        <v>70</v>
      </c>
      <c r="M4843" t="s">
        <v>36</v>
      </c>
      <c r="N4843" t="s">
        <v>23</v>
      </c>
    </row>
    <row r="4844" spans="1:14" x14ac:dyDescent="0.3">
      <c r="A4844">
        <v>4843</v>
      </c>
      <c r="B4844" t="s">
        <v>37</v>
      </c>
      <c r="C4844" t="s">
        <v>301</v>
      </c>
      <c r="D4844" t="s">
        <v>105</v>
      </c>
      <c r="E4844" t="s">
        <v>47</v>
      </c>
      <c r="F4844" t="s">
        <v>49</v>
      </c>
      <c r="G4844">
        <v>130.13999999999999</v>
      </c>
      <c r="H4844">
        <v>2</v>
      </c>
      <c r="I4844">
        <v>2</v>
      </c>
      <c r="J4844" t="s">
        <v>55</v>
      </c>
      <c r="K4844" t="s">
        <v>20</v>
      </c>
      <c r="L4844" t="s">
        <v>21</v>
      </c>
      <c r="M4844" t="s">
        <v>36</v>
      </c>
      <c r="N4844" t="s">
        <v>45</v>
      </c>
    </row>
    <row r="4845" spans="1:14" x14ac:dyDescent="0.3">
      <c r="A4845">
        <v>4844</v>
      </c>
      <c r="B4845" t="s">
        <v>14</v>
      </c>
      <c r="C4845" t="s">
        <v>348</v>
      </c>
      <c r="D4845" t="s">
        <v>128</v>
      </c>
      <c r="E4845" t="s">
        <v>490</v>
      </c>
      <c r="F4845" t="s">
        <v>27</v>
      </c>
      <c r="G4845">
        <v>104.49</v>
      </c>
      <c r="H4845">
        <v>2</v>
      </c>
      <c r="I4845">
        <v>1</v>
      </c>
      <c r="J4845" t="s">
        <v>19</v>
      </c>
      <c r="K4845" t="s">
        <v>20</v>
      </c>
      <c r="L4845" t="s">
        <v>21</v>
      </c>
      <c r="M4845" t="s">
        <v>36</v>
      </c>
      <c r="N4845" t="s">
        <v>23</v>
      </c>
    </row>
    <row r="4846" spans="1:14" x14ac:dyDescent="0.3">
      <c r="A4846">
        <v>4845</v>
      </c>
      <c r="B4846" t="s">
        <v>50</v>
      </c>
      <c r="C4846" t="s">
        <v>345</v>
      </c>
      <c r="D4846" t="s">
        <v>322</v>
      </c>
      <c r="E4846" t="s">
        <v>203</v>
      </c>
      <c r="F4846" t="s">
        <v>27</v>
      </c>
      <c r="G4846">
        <v>132.94999999999999</v>
      </c>
      <c r="H4846">
        <v>1</v>
      </c>
      <c r="I4846">
        <v>1</v>
      </c>
      <c r="J4846" t="s">
        <v>28</v>
      </c>
      <c r="K4846" t="s">
        <v>99</v>
      </c>
      <c r="L4846" t="s">
        <v>56</v>
      </c>
      <c r="M4846" t="s">
        <v>36</v>
      </c>
      <c r="N4846" t="s">
        <v>23</v>
      </c>
    </row>
    <row r="4847" spans="1:14" x14ac:dyDescent="0.3">
      <c r="A4847">
        <v>4846</v>
      </c>
      <c r="B4847" t="s">
        <v>37</v>
      </c>
      <c r="C4847" t="s">
        <v>51</v>
      </c>
      <c r="D4847" t="s">
        <v>52</v>
      </c>
      <c r="E4847" t="s">
        <v>169</v>
      </c>
      <c r="F4847" t="s">
        <v>27</v>
      </c>
      <c r="G4847">
        <v>160.52000000000001</v>
      </c>
      <c r="H4847">
        <v>4</v>
      </c>
      <c r="I4847">
        <v>0</v>
      </c>
      <c r="J4847" t="s">
        <v>19</v>
      </c>
      <c r="K4847" t="s">
        <v>20</v>
      </c>
      <c r="L4847" t="s">
        <v>21</v>
      </c>
      <c r="M4847" t="s">
        <v>36</v>
      </c>
      <c r="N4847" t="s">
        <v>41</v>
      </c>
    </row>
    <row r="4848" spans="1:14" x14ac:dyDescent="0.3">
      <c r="A4848">
        <v>4847</v>
      </c>
      <c r="B4848" t="s">
        <v>31</v>
      </c>
      <c r="C4848" t="s">
        <v>324</v>
      </c>
      <c r="D4848" t="s">
        <v>329</v>
      </c>
      <c r="E4848" t="s">
        <v>133</v>
      </c>
      <c r="F4848" t="s">
        <v>18</v>
      </c>
      <c r="G4848">
        <v>203.71</v>
      </c>
      <c r="H4848">
        <v>1</v>
      </c>
      <c r="I4848">
        <v>2</v>
      </c>
      <c r="J4848" t="s">
        <v>35</v>
      </c>
      <c r="K4848" t="s">
        <v>20</v>
      </c>
      <c r="L4848" t="s">
        <v>21</v>
      </c>
      <c r="M4848" t="s">
        <v>36</v>
      </c>
      <c r="N4848" t="s">
        <v>23</v>
      </c>
    </row>
    <row r="4849" spans="1:14" x14ac:dyDescent="0.3">
      <c r="A4849">
        <v>4848</v>
      </c>
      <c r="B4849" t="s">
        <v>14</v>
      </c>
      <c r="C4849" t="s">
        <v>96</v>
      </c>
      <c r="D4849" t="s">
        <v>447</v>
      </c>
      <c r="E4849" t="s">
        <v>403</v>
      </c>
      <c r="F4849" t="s">
        <v>27</v>
      </c>
      <c r="G4849">
        <v>122.64</v>
      </c>
      <c r="H4849">
        <v>1</v>
      </c>
      <c r="I4849">
        <v>0</v>
      </c>
      <c r="J4849" t="s">
        <v>28</v>
      </c>
      <c r="K4849" t="s">
        <v>66</v>
      </c>
      <c r="L4849" t="s">
        <v>21</v>
      </c>
      <c r="M4849" t="s">
        <v>36</v>
      </c>
      <c r="N4849" t="s">
        <v>41</v>
      </c>
    </row>
    <row r="4850" spans="1:14" x14ac:dyDescent="0.3">
      <c r="A4850">
        <v>4849</v>
      </c>
      <c r="B4850" t="s">
        <v>37</v>
      </c>
      <c r="C4850" t="s">
        <v>258</v>
      </c>
      <c r="D4850" t="s">
        <v>317</v>
      </c>
      <c r="E4850" t="s">
        <v>113</v>
      </c>
      <c r="F4850" t="s">
        <v>49</v>
      </c>
      <c r="G4850">
        <v>122.02</v>
      </c>
      <c r="H4850">
        <v>3</v>
      </c>
      <c r="I4850">
        <v>3</v>
      </c>
      <c r="J4850" t="s">
        <v>28</v>
      </c>
      <c r="K4850" t="s">
        <v>99</v>
      </c>
      <c r="L4850" t="s">
        <v>60</v>
      </c>
      <c r="M4850" t="s">
        <v>22</v>
      </c>
      <c r="N4850" t="s">
        <v>45</v>
      </c>
    </row>
    <row r="4851" spans="1:14" x14ac:dyDescent="0.3">
      <c r="A4851">
        <v>4850</v>
      </c>
      <c r="B4851" t="s">
        <v>50</v>
      </c>
      <c r="C4851" t="s">
        <v>48</v>
      </c>
      <c r="D4851" t="s">
        <v>59</v>
      </c>
      <c r="E4851" t="s">
        <v>234</v>
      </c>
      <c r="F4851" t="s">
        <v>18</v>
      </c>
      <c r="G4851">
        <v>343.67</v>
      </c>
      <c r="H4851">
        <v>1</v>
      </c>
      <c r="I4851">
        <v>0</v>
      </c>
      <c r="J4851" t="s">
        <v>28</v>
      </c>
      <c r="K4851" t="s">
        <v>29</v>
      </c>
      <c r="L4851" t="s">
        <v>60</v>
      </c>
      <c r="M4851" t="s">
        <v>36</v>
      </c>
      <c r="N4851" t="s">
        <v>45</v>
      </c>
    </row>
    <row r="4852" spans="1:14" x14ac:dyDescent="0.3">
      <c r="A4852">
        <v>4851</v>
      </c>
      <c r="B4852" t="s">
        <v>31</v>
      </c>
      <c r="C4852" t="s">
        <v>270</v>
      </c>
      <c r="D4852" t="s">
        <v>252</v>
      </c>
      <c r="E4852" t="s">
        <v>446</v>
      </c>
      <c r="F4852" t="s">
        <v>49</v>
      </c>
      <c r="G4852">
        <v>69.23</v>
      </c>
      <c r="H4852">
        <v>3</v>
      </c>
      <c r="I4852">
        <v>0</v>
      </c>
      <c r="J4852" t="s">
        <v>55</v>
      </c>
      <c r="K4852" t="s">
        <v>44</v>
      </c>
      <c r="L4852" t="s">
        <v>21</v>
      </c>
      <c r="M4852" t="s">
        <v>36</v>
      </c>
      <c r="N4852" t="s">
        <v>41</v>
      </c>
    </row>
    <row r="4853" spans="1:14" x14ac:dyDescent="0.3">
      <c r="A4853">
        <v>4852</v>
      </c>
      <c r="B4853" t="s">
        <v>50</v>
      </c>
      <c r="C4853" t="s">
        <v>257</v>
      </c>
      <c r="D4853" t="s">
        <v>150</v>
      </c>
      <c r="E4853" t="s">
        <v>52</v>
      </c>
      <c r="F4853" t="s">
        <v>18</v>
      </c>
      <c r="G4853">
        <v>252.41</v>
      </c>
      <c r="H4853">
        <v>2</v>
      </c>
      <c r="I4853">
        <v>0</v>
      </c>
      <c r="J4853" t="s">
        <v>28</v>
      </c>
      <c r="K4853" t="s">
        <v>66</v>
      </c>
      <c r="L4853" t="s">
        <v>56</v>
      </c>
      <c r="M4853" t="s">
        <v>36</v>
      </c>
      <c r="N4853" t="s">
        <v>95</v>
      </c>
    </row>
    <row r="4854" spans="1:14" x14ac:dyDescent="0.3">
      <c r="A4854">
        <v>4853</v>
      </c>
      <c r="B4854" t="s">
        <v>37</v>
      </c>
      <c r="C4854" t="s">
        <v>258</v>
      </c>
      <c r="D4854" t="s">
        <v>107</v>
      </c>
      <c r="E4854" t="s">
        <v>410</v>
      </c>
      <c r="F4854" t="s">
        <v>27</v>
      </c>
      <c r="G4854">
        <v>208.87</v>
      </c>
      <c r="H4854">
        <v>3</v>
      </c>
      <c r="I4854">
        <v>0</v>
      </c>
      <c r="J4854" t="s">
        <v>19</v>
      </c>
      <c r="K4854" t="s">
        <v>99</v>
      </c>
      <c r="L4854" t="s">
        <v>21</v>
      </c>
      <c r="M4854" t="s">
        <v>36</v>
      </c>
      <c r="N4854" t="s">
        <v>41</v>
      </c>
    </row>
    <row r="4855" spans="1:14" x14ac:dyDescent="0.3">
      <c r="A4855">
        <v>4854</v>
      </c>
      <c r="B4855" t="s">
        <v>37</v>
      </c>
      <c r="C4855" t="s">
        <v>78</v>
      </c>
      <c r="D4855" t="s">
        <v>293</v>
      </c>
      <c r="E4855" t="s">
        <v>52</v>
      </c>
      <c r="F4855" t="s">
        <v>27</v>
      </c>
      <c r="G4855">
        <v>159.72999999999999</v>
      </c>
      <c r="H4855">
        <v>1</v>
      </c>
      <c r="I4855">
        <v>2</v>
      </c>
      <c r="J4855" t="s">
        <v>35</v>
      </c>
      <c r="K4855" t="s">
        <v>99</v>
      </c>
      <c r="L4855" t="s">
        <v>56</v>
      </c>
      <c r="M4855" t="s">
        <v>22</v>
      </c>
      <c r="N4855" t="s">
        <v>41</v>
      </c>
    </row>
    <row r="4856" spans="1:14" x14ac:dyDescent="0.3">
      <c r="A4856">
        <v>4855</v>
      </c>
      <c r="B4856" t="s">
        <v>31</v>
      </c>
      <c r="C4856" t="s">
        <v>26</v>
      </c>
      <c r="D4856" t="s">
        <v>17</v>
      </c>
      <c r="E4856" t="s">
        <v>155</v>
      </c>
      <c r="F4856" t="s">
        <v>54</v>
      </c>
      <c r="G4856">
        <v>427.83</v>
      </c>
      <c r="H4856">
        <v>2</v>
      </c>
      <c r="I4856">
        <v>2</v>
      </c>
      <c r="J4856" t="s">
        <v>19</v>
      </c>
      <c r="K4856" t="s">
        <v>20</v>
      </c>
      <c r="L4856" t="s">
        <v>70</v>
      </c>
      <c r="M4856" t="s">
        <v>22</v>
      </c>
      <c r="N4856" t="s">
        <v>23</v>
      </c>
    </row>
    <row r="4857" spans="1:14" x14ac:dyDescent="0.3">
      <c r="A4857">
        <v>4856</v>
      </c>
      <c r="B4857" t="s">
        <v>50</v>
      </c>
      <c r="C4857" t="s">
        <v>410</v>
      </c>
      <c r="D4857" t="s">
        <v>72</v>
      </c>
      <c r="E4857" t="s">
        <v>405</v>
      </c>
      <c r="F4857" t="s">
        <v>49</v>
      </c>
      <c r="G4857">
        <v>166.51</v>
      </c>
      <c r="H4857">
        <v>2</v>
      </c>
      <c r="I4857">
        <v>2</v>
      </c>
      <c r="J4857" t="s">
        <v>35</v>
      </c>
      <c r="K4857" t="s">
        <v>29</v>
      </c>
      <c r="L4857" t="s">
        <v>21</v>
      </c>
      <c r="M4857" t="s">
        <v>36</v>
      </c>
      <c r="N4857" t="s">
        <v>41</v>
      </c>
    </row>
    <row r="4858" spans="1:14" x14ac:dyDescent="0.3">
      <c r="A4858">
        <v>4857</v>
      </c>
      <c r="B4858" t="s">
        <v>50</v>
      </c>
      <c r="C4858" t="s">
        <v>457</v>
      </c>
      <c r="D4858" t="s">
        <v>418</v>
      </c>
      <c r="E4858" t="s">
        <v>264</v>
      </c>
      <c r="F4858" t="s">
        <v>27</v>
      </c>
      <c r="G4858">
        <v>172.67</v>
      </c>
      <c r="H4858">
        <v>2</v>
      </c>
      <c r="I4858">
        <v>0</v>
      </c>
      <c r="J4858" t="s">
        <v>28</v>
      </c>
      <c r="K4858" t="s">
        <v>99</v>
      </c>
      <c r="L4858" t="s">
        <v>56</v>
      </c>
      <c r="M4858" t="s">
        <v>36</v>
      </c>
      <c r="N4858" t="s">
        <v>41</v>
      </c>
    </row>
    <row r="4859" spans="1:14" x14ac:dyDescent="0.3">
      <c r="A4859">
        <v>4858</v>
      </c>
      <c r="B4859" t="s">
        <v>50</v>
      </c>
      <c r="C4859" t="s">
        <v>303</v>
      </c>
      <c r="D4859" t="s">
        <v>340</v>
      </c>
      <c r="E4859" t="s">
        <v>77</v>
      </c>
      <c r="F4859" t="s">
        <v>54</v>
      </c>
      <c r="G4859">
        <v>603.78</v>
      </c>
      <c r="H4859">
        <v>2</v>
      </c>
      <c r="I4859">
        <v>1</v>
      </c>
      <c r="J4859" t="s">
        <v>28</v>
      </c>
      <c r="K4859" t="s">
        <v>99</v>
      </c>
      <c r="L4859" t="s">
        <v>56</v>
      </c>
      <c r="M4859" t="s">
        <v>36</v>
      </c>
      <c r="N4859" t="s">
        <v>41</v>
      </c>
    </row>
    <row r="4860" spans="1:14" x14ac:dyDescent="0.3">
      <c r="A4860">
        <v>4859</v>
      </c>
      <c r="B4860" t="s">
        <v>14</v>
      </c>
      <c r="C4860" t="s">
        <v>286</v>
      </c>
      <c r="D4860" t="s">
        <v>257</v>
      </c>
      <c r="E4860" t="s">
        <v>33</v>
      </c>
      <c r="F4860" t="s">
        <v>49</v>
      </c>
      <c r="G4860">
        <v>106.49</v>
      </c>
      <c r="H4860">
        <v>1</v>
      </c>
      <c r="I4860">
        <v>1</v>
      </c>
      <c r="J4860" t="s">
        <v>28</v>
      </c>
      <c r="K4860" t="s">
        <v>44</v>
      </c>
      <c r="L4860" t="s">
        <v>21</v>
      </c>
      <c r="M4860" t="s">
        <v>36</v>
      </c>
      <c r="N4860" t="s">
        <v>95</v>
      </c>
    </row>
    <row r="4861" spans="1:14" x14ac:dyDescent="0.3">
      <c r="A4861">
        <v>4860</v>
      </c>
      <c r="B4861" t="s">
        <v>14</v>
      </c>
      <c r="C4861" t="s">
        <v>146</v>
      </c>
      <c r="D4861" t="s">
        <v>192</v>
      </c>
      <c r="E4861" t="s">
        <v>77</v>
      </c>
      <c r="F4861" t="s">
        <v>49</v>
      </c>
      <c r="G4861">
        <v>103.34</v>
      </c>
      <c r="H4861">
        <v>3</v>
      </c>
      <c r="I4861">
        <v>0</v>
      </c>
      <c r="J4861" t="s">
        <v>28</v>
      </c>
      <c r="K4861" t="s">
        <v>66</v>
      </c>
      <c r="L4861" t="s">
        <v>21</v>
      </c>
      <c r="M4861" t="s">
        <v>36</v>
      </c>
      <c r="N4861" t="s">
        <v>41</v>
      </c>
    </row>
    <row r="4862" spans="1:14" x14ac:dyDescent="0.3">
      <c r="A4862">
        <v>4861</v>
      </c>
      <c r="B4862" t="s">
        <v>50</v>
      </c>
      <c r="C4862" t="s">
        <v>204</v>
      </c>
      <c r="D4862" t="s">
        <v>100</v>
      </c>
      <c r="E4862" t="s">
        <v>397</v>
      </c>
      <c r="F4862" t="s">
        <v>49</v>
      </c>
      <c r="G4862">
        <v>114.08</v>
      </c>
      <c r="H4862">
        <v>2</v>
      </c>
      <c r="I4862">
        <v>2</v>
      </c>
      <c r="J4862" t="s">
        <v>94</v>
      </c>
      <c r="K4862" t="s">
        <v>20</v>
      </c>
      <c r="L4862" t="s">
        <v>21</v>
      </c>
      <c r="M4862" t="s">
        <v>36</v>
      </c>
      <c r="N4862" t="s">
        <v>23</v>
      </c>
    </row>
    <row r="4863" spans="1:14" x14ac:dyDescent="0.3">
      <c r="A4863">
        <v>4862</v>
      </c>
      <c r="B4863" t="s">
        <v>31</v>
      </c>
      <c r="C4863" t="s">
        <v>80</v>
      </c>
      <c r="D4863" t="s">
        <v>159</v>
      </c>
      <c r="E4863" t="s">
        <v>423</v>
      </c>
      <c r="F4863" t="s">
        <v>18</v>
      </c>
      <c r="G4863">
        <v>157.34</v>
      </c>
      <c r="H4863">
        <v>2</v>
      </c>
      <c r="I4863">
        <v>2</v>
      </c>
      <c r="J4863" t="s">
        <v>19</v>
      </c>
      <c r="K4863" t="s">
        <v>20</v>
      </c>
      <c r="L4863" t="s">
        <v>21</v>
      </c>
      <c r="M4863" t="s">
        <v>36</v>
      </c>
      <c r="N4863" t="s">
        <v>41</v>
      </c>
    </row>
    <row r="4864" spans="1:14" x14ac:dyDescent="0.3">
      <c r="A4864">
        <v>4863</v>
      </c>
      <c r="B4864" t="s">
        <v>31</v>
      </c>
      <c r="C4864" t="s">
        <v>169</v>
      </c>
      <c r="D4864" t="s">
        <v>379</v>
      </c>
      <c r="E4864" t="s">
        <v>327</v>
      </c>
      <c r="F4864" t="s">
        <v>27</v>
      </c>
      <c r="G4864">
        <v>132.91999999999999</v>
      </c>
      <c r="H4864">
        <v>3</v>
      </c>
      <c r="I4864">
        <v>0</v>
      </c>
      <c r="J4864" t="s">
        <v>55</v>
      </c>
      <c r="K4864" t="s">
        <v>20</v>
      </c>
      <c r="L4864" t="s">
        <v>60</v>
      </c>
      <c r="M4864" t="s">
        <v>36</v>
      </c>
      <c r="N4864" t="s">
        <v>41</v>
      </c>
    </row>
    <row r="4865" spans="1:14" x14ac:dyDescent="0.3">
      <c r="A4865">
        <v>4864</v>
      </c>
      <c r="B4865" t="s">
        <v>37</v>
      </c>
      <c r="C4865" t="s">
        <v>285</v>
      </c>
      <c r="D4865" t="s">
        <v>127</v>
      </c>
      <c r="E4865" t="s">
        <v>300</v>
      </c>
      <c r="F4865" t="s">
        <v>27</v>
      </c>
      <c r="G4865">
        <v>149.01</v>
      </c>
      <c r="H4865">
        <v>2</v>
      </c>
      <c r="I4865">
        <v>3</v>
      </c>
      <c r="J4865" t="s">
        <v>28</v>
      </c>
      <c r="K4865" t="s">
        <v>99</v>
      </c>
      <c r="L4865" t="s">
        <v>21</v>
      </c>
      <c r="M4865" t="s">
        <v>22</v>
      </c>
      <c r="N4865" t="s">
        <v>41</v>
      </c>
    </row>
    <row r="4866" spans="1:14" x14ac:dyDescent="0.3">
      <c r="A4866">
        <v>4865</v>
      </c>
      <c r="B4866" t="s">
        <v>14</v>
      </c>
      <c r="C4866" t="s">
        <v>392</v>
      </c>
      <c r="D4866" t="s">
        <v>114</v>
      </c>
      <c r="E4866" t="s">
        <v>108</v>
      </c>
      <c r="F4866" t="s">
        <v>54</v>
      </c>
      <c r="G4866">
        <v>377.18</v>
      </c>
      <c r="H4866">
        <v>2</v>
      </c>
      <c r="I4866">
        <v>0</v>
      </c>
      <c r="J4866" t="s">
        <v>35</v>
      </c>
      <c r="K4866" t="s">
        <v>99</v>
      </c>
      <c r="L4866" t="s">
        <v>21</v>
      </c>
      <c r="M4866" t="s">
        <v>36</v>
      </c>
      <c r="N4866" t="s">
        <v>41</v>
      </c>
    </row>
    <row r="4867" spans="1:14" x14ac:dyDescent="0.3">
      <c r="A4867">
        <v>4866</v>
      </c>
      <c r="B4867" t="s">
        <v>14</v>
      </c>
      <c r="C4867" t="s">
        <v>170</v>
      </c>
      <c r="D4867" t="s">
        <v>230</v>
      </c>
      <c r="E4867" t="s">
        <v>320</v>
      </c>
      <c r="F4867" t="s">
        <v>27</v>
      </c>
      <c r="G4867">
        <v>174.81</v>
      </c>
      <c r="H4867">
        <v>2</v>
      </c>
      <c r="I4867">
        <v>0</v>
      </c>
      <c r="J4867" t="s">
        <v>94</v>
      </c>
      <c r="K4867" t="s">
        <v>44</v>
      </c>
      <c r="L4867" t="s">
        <v>56</v>
      </c>
      <c r="M4867" t="s">
        <v>22</v>
      </c>
      <c r="N4867" t="s">
        <v>30</v>
      </c>
    </row>
    <row r="4868" spans="1:14" x14ac:dyDescent="0.3">
      <c r="A4868">
        <v>4867</v>
      </c>
      <c r="B4868" t="s">
        <v>31</v>
      </c>
      <c r="C4868" t="s">
        <v>231</v>
      </c>
      <c r="D4868" t="s">
        <v>274</v>
      </c>
      <c r="E4868" t="s">
        <v>87</v>
      </c>
      <c r="F4868" t="s">
        <v>49</v>
      </c>
      <c r="G4868">
        <v>84.75</v>
      </c>
      <c r="H4868">
        <v>2</v>
      </c>
      <c r="I4868">
        <v>0</v>
      </c>
      <c r="J4868" t="s">
        <v>35</v>
      </c>
      <c r="K4868" t="s">
        <v>99</v>
      </c>
      <c r="L4868" t="s">
        <v>21</v>
      </c>
      <c r="M4868" t="s">
        <v>22</v>
      </c>
      <c r="N4868" t="s">
        <v>41</v>
      </c>
    </row>
    <row r="4869" spans="1:14" x14ac:dyDescent="0.3">
      <c r="A4869">
        <v>4868</v>
      </c>
      <c r="B4869" t="s">
        <v>50</v>
      </c>
      <c r="C4869" t="s">
        <v>273</v>
      </c>
      <c r="D4869" t="s">
        <v>311</v>
      </c>
      <c r="E4869" t="s">
        <v>269</v>
      </c>
      <c r="F4869" t="s">
        <v>49</v>
      </c>
      <c r="G4869">
        <v>153.96</v>
      </c>
      <c r="H4869">
        <v>2</v>
      </c>
      <c r="I4869">
        <v>1</v>
      </c>
      <c r="J4869" t="s">
        <v>35</v>
      </c>
      <c r="K4869" t="s">
        <v>44</v>
      </c>
      <c r="L4869" t="s">
        <v>56</v>
      </c>
      <c r="M4869" t="s">
        <v>36</v>
      </c>
      <c r="N4869" t="s">
        <v>23</v>
      </c>
    </row>
    <row r="4870" spans="1:14" x14ac:dyDescent="0.3">
      <c r="A4870">
        <v>4869</v>
      </c>
      <c r="B4870" t="s">
        <v>14</v>
      </c>
      <c r="C4870" t="s">
        <v>305</v>
      </c>
      <c r="D4870" t="s">
        <v>152</v>
      </c>
      <c r="E4870" t="s">
        <v>157</v>
      </c>
      <c r="F4870" t="s">
        <v>49</v>
      </c>
      <c r="G4870">
        <v>106.1</v>
      </c>
      <c r="H4870">
        <v>2</v>
      </c>
      <c r="I4870">
        <v>1</v>
      </c>
      <c r="J4870" t="s">
        <v>35</v>
      </c>
      <c r="K4870" t="s">
        <v>44</v>
      </c>
      <c r="L4870" t="s">
        <v>21</v>
      </c>
      <c r="M4870" t="s">
        <v>36</v>
      </c>
      <c r="N4870" t="s">
        <v>41</v>
      </c>
    </row>
    <row r="4871" spans="1:14" x14ac:dyDescent="0.3">
      <c r="A4871">
        <v>4870</v>
      </c>
      <c r="B4871" t="s">
        <v>50</v>
      </c>
      <c r="C4871" t="s">
        <v>128</v>
      </c>
      <c r="D4871" t="s">
        <v>307</v>
      </c>
      <c r="E4871" t="s">
        <v>486</v>
      </c>
      <c r="F4871" t="s">
        <v>27</v>
      </c>
      <c r="G4871">
        <v>131.28</v>
      </c>
      <c r="H4871">
        <v>1</v>
      </c>
      <c r="I4871">
        <v>0</v>
      </c>
      <c r="J4871" t="s">
        <v>35</v>
      </c>
      <c r="K4871" t="s">
        <v>29</v>
      </c>
      <c r="L4871" t="s">
        <v>60</v>
      </c>
      <c r="M4871" t="s">
        <v>36</v>
      </c>
      <c r="N4871" t="s">
        <v>45</v>
      </c>
    </row>
    <row r="4872" spans="1:14" x14ac:dyDescent="0.3">
      <c r="A4872">
        <v>4871</v>
      </c>
      <c r="B4872" t="s">
        <v>37</v>
      </c>
      <c r="C4872" t="s">
        <v>158</v>
      </c>
      <c r="D4872" t="s">
        <v>281</v>
      </c>
      <c r="E4872" t="s">
        <v>77</v>
      </c>
      <c r="F4872" t="s">
        <v>49</v>
      </c>
      <c r="G4872">
        <v>73.2</v>
      </c>
      <c r="H4872">
        <v>1</v>
      </c>
      <c r="I4872">
        <v>1</v>
      </c>
      <c r="J4872" t="s">
        <v>35</v>
      </c>
      <c r="K4872" t="s">
        <v>29</v>
      </c>
      <c r="L4872" t="s">
        <v>21</v>
      </c>
      <c r="M4872" t="s">
        <v>36</v>
      </c>
      <c r="N4872" t="s">
        <v>95</v>
      </c>
    </row>
    <row r="4873" spans="1:14" x14ac:dyDescent="0.3">
      <c r="A4873">
        <v>4872</v>
      </c>
      <c r="B4873" t="s">
        <v>37</v>
      </c>
      <c r="C4873" t="s">
        <v>154</v>
      </c>
      <c r="D4873" t="s">
        <v>426</v>
      </c>
      <c r="E4873" t="s">
        <v>136</v>
      </c>
      <c r="F4873" t="s">
        <v>49</v>
      </c>
      <c r="G4873">
        <v>79.33</v>
      </c>
      <c r="H4873">
        <v>1</v>
      </c>
      <c r="I4873">
        <v>0</v>
      </c>
      <c r="J4873" t="s">
        <v>94</v>
      </c>
      <c r="K4873" t="s">
        <v>44</v>
      </c>
      <c r="L4873" t="s">
        <v>21</v>
      </c>
      <c r="M4873" t="s">
        <v>36</v>
      </c>
      <c r="N4873" t="s">
        <v>23</v>
      </c>
    </row>
    <row r="4874" spans="1:14" x14ac:dyDescent="0.3">
      <c r="A4874">
        <v>4873</v>
      </c>
      <c r="B4874" t="s">
        <v>37</v>
      </c>
      <c r="C4874" t="s">
        <v>65</v>
      </c>
      <c r="D4874" t="s">
        <v>24</v>
      </c>
      <c r="E4874" t="s">
        <v>154</v>
      </c>
      <c r="F4874" t="s">
        <v>27</v>
      </c>
      <c r="G4874">
        <v>146.93</v>
      </c>
      <c r="H4874">
        <v>2</v>
      </c>
      <c r="I4874">
        <v>0</v>
      </c>
      <c r="J4874" t="s">
        <v>35</v>
      </c>
      <c r="K4874" t="s">
        <v>29</v>
      </c>
      <c r="L4874" t="s">
        <v>21</v>
      </c>
      <c r="M4874" t="s">
        <v>36</v>
      </c>
      <c r="N4874" t="s">
        <v>95</v>
      </c>
    </row>
    <row r="4875" spans="1:14" x14ac:dyDescent="0.3">
      <c r="A4875">
        <v>4874</v>
      </c>
      <c r="B4875" t="s">
        <v>31</v>
      </c>
      <c r="C4875" t="s">
        <v>414</v>
      </c>
      <c r="D4875" t="s">
        <v>147</v>
      </c>
      <c r="E4875" t="s">
        <v>278</v>
      </c>
      <c r="F4875" t="s">
        <v>27</v>
      </c>
      <c r="G4875">
        <v>154.41999999999999</v>
      </c>
      <c r="H4875">
        <v>2</v>
      </c>
      <c r="I4875">
        <v>0</v>
      </c>
      <c r="J4875" t="s">
        <v>55</v>
      </c>
      <c r="K4875" t="s">
        <v>20</v>
      </c>
      <c r="L4875" t="s">
        <v>60</v>
      </c>
      <c r="M4875" t="s">
        <v>36</v>
      </c>
      <c r="N4875" t="s">
        <v>41</v>
      </c>
    </row>
    <row r="4876" spans="1:14" x14ac:dyDescent="0.3">
      <c r="A4876">
        <v>4875</v>
      </c>
      <c r="B4876" t="s">
        <v>50</v>
      </c>
      <c r="C4876" t="s">
        <v>436</v>
      </c>
      <c r="D4876" t="s">
        <v>323</v>
      </c>
      <c r="E4876" t="s">
        <v>121</v>
      </c>
      <c r="F4876" t="s">
        <v>18</v>
      </c>
      <c r="G4876">
        <v>291.33999999999997</v>
      </c>
      <c r="H4876">
        <v>3</v>
      </c>
      <c r="I4876">
        <v>1</v>
      </c>
      <c r="J4876" t="s">
        <v>35</v>
      </c>
      <c r="K4876" t="s">
        <v>99</v>
      </c>
      <c r="L4876" t="s">
        <v>21</v>
      </c>
      <c r="M4876" t="s">
        <v>36</v>
      </c>
      <c r="N4876" t="s">
        <v>45</v>
      </c>
    </row>
    <row r="4877" spans="1:14" x14ac:dyDescent="0.3">
      <c r="A4877">
        <v>4876</v>
      </c>
      <c r="B4877" t="s">
        <v>14</v>
      </c>
      <c r="C4877" t="s">
        <v>142</v>
      </c>
      <c r="D4877" t="s">
        <v>144</v>
      </c>
      <c r="E4877" t="s">
        <v>93</v>
      </c>
      <c r="F4877" t="s">
        <v>49</v>
      </c>
      <c r="G4877">
        <v>88.43</v>
      </c>
      <c r="H4877">
        <v>1</v>
      </c>
      <c r="I4877">
        <v>0</v>
      </c>
      <c r="J4877" t="s">
        <v>94</v>
      </c>
      <c r="K4877" t="s">
        <v>29</v>
      </c>
      <c r="L4877" t="s">
        <v>70</v>
      </c>
      <c r="M4877" t="s">
        <v>22</v>
      </c>
      <c r="N4877" t="s">
        <v>41</v>
      </c>
    </row>
    <row r="4878" spans="1:14" x14ac:dyDescent="0.3">
      <c r="A4878">
        <v>4877</v>
      </c>
      <c r="B4878" t="s">
        <v>14</v>
      </c>
      <c r="C4878" t="s">
        <v>160</v>
      </c>
      <c r="D4878" t="s">
        <v>342</v>
      </c>
      <c r="E4878" t="s">
        <v>167</v>
      </c>
      <c r="F4878" t="s">
        <v>27</v>
      </c>
      <c r="G4878">
        <v>111.86</v>
      </c>
      <c r="H4878">
        <v>2</v>
      </c>
      <c r="I4878">
        <v>0</v>
      </c>
      <c r="J4878" t="s">
        <v>28</v>
      </c>
      <c r="K4878" t="s">
        <v>44</v>
      </c>
      <c r="L4878" t="s">
        <v>56</v>
      </c>
      <c r="M4878" t="s">
        <v>36</v>
      </c>
      <c r="N4878" t="s">
        <v>95</v>
      </c>
    </row>
    <row r="4879" spans="1:14" x14ac:dyDescent="0.3">
      <c r="A4879">
        <v>4878</v>
      </c>
      <c r="B4879" t="s">
        <v>14</v>
      </c>
      <c r="C4879" t="s">
        <v>192</v>
      </c>
      <c r="D4879" t="s">
        <v>141</v>
      </c>
      <c r="E4879" t="s">
        <v>388</v>
      </c>
      <c r="F4879" t="s">
        <v>27</v>
      </c>
      <c r="G4879">
        <v>177.3</v>
      </c>
      <c r="H4879">
        <v>1</v>
      </c>
      <c r="I4879">
        <v>0</v>
      </c>
      <c r="J4879" t="s">
        <v>19</v>
      </c>
      <c r="K4879" t="s">
        <v>44</v>
      </c>
      <c r="L4879" t="s">
        <v>70</v>
      </c>
      <c r="M4879" t="s">
        <v>22</v>
      </c>
      <c r="N4879" t="s">
        <v>30</v>
      </c>
    </row>
    <row r="4880" spans="1:14" x14ac:dyDescent="0.3">
      <c r="A4880">
        <v>4879</v>
      </c>
      <c r="B4880" t="s">
        <v>14</v>
      </c>
      <c r="C4880" t="s">
        <v>270</v>
      </c>
      <c r="D4880" t="s">
        <v>68</v>
      </c>
      <c r="E4880" t="s">
        <v>307</v>
      </c>
      <c r="F4880" t="s">
        <v>49</v>
      </c>
      <c r="G4880">
        <v>67.260000000000005</v>
      </c>
      <c r="H4880">
        <v>2</v>
      </c>
      <c r="I4880">
        <v>0</v>
      </c>
      <c r="J4880" t="s">
        <v>35</v>
      </c>
      <c r="K4880" t="s">
        <v>99</v>
      </c>
      <c r="L4880" t="s">
        <v>21</v>
      </c>
      <c r="M4880" t="s">
        <v>36</v>
      </c>
      <c r="N4880" t="s">
        <v>41</v>
      </c>
    </row>
    <row r="4881" spans="1:14" x14ac:dyDescent="0.3">
      <c r="A4881">
        <v>4880</v>
      </c>
      <c r="B4881" t="s">
        <v>31</v>
      </c>
      <c r="C4881" t="s">
        <v>257</v>
      </c>
      <c r="D4881" t="s">
        <v>336</v>
      </c>
      <c r="E4881" t="s">
        <v>160</v>
      </c>
      <c r="F4881" t="s">
        <v>49</v>
      </c>
      <c r="G4881">
        <v>101.3</v>
      </c>
      <c r="H4881">
        <v>4</v>
      </c>
      <c r="I4881">
        <v>2</v>
      </c>
      <c r="J4881" t="s">
        <v>35</v>
      </c>
      <c r="K4881" t="s">
        <v>66</v>
      </c>
      <c r="L4881" t="s">
        <v>21</v>
      </c>
      <c r="M4881" t="s">
        <v>36</v>
      </c>
      <c r="N4881" t="s">
        <v>41</v>
      </c>
    </row>
    <row r="4882" spans="1:14" x14ac:dyDescent="0.3">
      <c r="A4882">
        <v>4881</v>
      </c>
      <c r="B4882" t="s">
        <v>50</v>
      </c>
      <c r="C4882" t="s">
        <v>363</v>
      </c>
      <c r="D4882" t="s">
        <v>180</v>
      </c>
      <c r="E4882" t="s">
        <v>106</v>
      </c>
      <c r="F4882" t="s">
        <v>27</v>
      </c>
      <c r="G4882">
        <v>165.44</v>
      </c>
      <c r="H4882">
        <v>1</v>
      </c>
      <c r="I4882">
        <v>0</v>
      </c>
      <c r="J4882" t="s">
        <v>28</v>
      </c>
      <c r="K4882" t="s">
        <v>44</v>
      </c>
      <c r="L4882" t="s">
        <v>21</v>
      </c>
      <c r="M4882" t="s">
        <v>22</v>
      </c>
      <c r="N4882" t="s">
        <v>41</v>
      </c>
    </row>
    <row r="4883" spans="1:14" x14ac:dyDescent="0.3">
      <c r="A4883">
        <v>4882</v>
      </c>
      <c r="B4883" t="s">
        <v>14</v>
      </c>
      <c r="C4883" t="s">
        <v>192</v>
      </c>
      <c r="D4883" t="s">
        <v>398</v>
      </c>
      <c r="E4883" t="s">
        <v>137</v>
      </c>
      <c r="F4883" t="s">
        <v>49</v>
      </c>
      <c r="G4883">
        <v>105.79</v>
      </c>
      <c r="H4883">
        <v>3</v>
      </c>
      <c r="I4883">
        <v>0</v>
      </c>
      <c r="J4883" t="s">
        <v>55</v>
      </c>
      <c r="K4883" t="s">
        <v>29</v>
      </c>
      <c r="L4883" t="s">
        <v>56</v>
      </c>
      <c r="M4883" t="s">
        <v>36</v>
      </c>
      <c r="N4883" t="s">
        <v>41</v>
      </c>
    </row>
    <row r="4884" spans="1:14" x14ac:dyDescent="0.3">
      <c r="A4884">
        <v>4883</v>
      </c>
      <c r="B4884" t="s">
        <v>14</v>
      </c>
      <c r="C4884" t="s">
        <v>415</v>
      </c>
      <c r="D4884" t="s">
        <v>307</v>
      </c>
      <c r="E4884" t="s">
        <v>343</v>
      </c>
      <c r="F4884" t="s">
        <v>49</v>
      </c>
      <c r="G4884">
        <v>79.5</v>
      </c>
      <c r="H4884">
        <v>4</v>
      </c>
      <c r="I4884">
        <v>0</v>
      </c>
      <c r="J4884" t="s">
        <v>28</v>
      </c>
      <c r="K4884" t="s">
        <v>66</v>
      </c>
      <c r="L4884" t="s">
        <v>21</v>
      </c>
      <c r="M4884" t="s">
        <v>36</v>
      </c>
      <c r="N4884" t="s">
        <v>30</v>
      </c>
    </row>
    <row r="4885" spans="1:14" x14ac:dyDescent="0.3">
      <c r="A4885">
        <v>4884</v>
      </c>
      <c r="B4885" t="s">
        <v>14</v>
      </c>
      <c r="C4885" t="s">
        <v>161</v>
      </c>
      <c r="D4885" t="s">
        <v>351</v>
      </c>
      <c r="E4885" t="s">
        <v>202</v>
      </c>
      <c r="F4885" t="s">
        <v>49</v>
      </c>
      <c r="G4885">
        <v>63.74</v>
      </c>
      <c r="H4885">
        <v>1</v>
      </c>
      <c r="I4885">
        <v>0</v>
      </c>
      <c r="J4885" t="s">
        <v>94</v>
      </c>
      <c r="K4885" t="s">
        <v>44</v>
      </c>
      <c r="L4885" t="s">
        <v>60</v>
      </c>
      <c r="M4885" t="s">
        <v>36</v>
      </c>
      <c r="N4885" t="s">
        <v>41</v>
      </c>
    </row>
    <row r="4886" spans="1:14" x14ac:dyDescent="0.3">
      <c r="A4886">
        <v>4885</v>
      </c>
      <c r="B4886" t="s">
        <v>31</v>
      </c>
      <c r="C4886" t="s">
        <v>110</v>
      </c>
      <c r="D4886" t="s">
        <v>252</v>
      </c>
      <c r="E4886" t="s">
        <v>316</v>
      </c>
      <c r="F4886" t="s">
        <v>49</v>
      </c>
      <c r="G4886">
        <v>77.63</v>
      </c>
      <c r="H4886">
        <v>1</v>
      </c>
      <c r="I4886">
        <v>0</v>
      </c>
      <c r="J4886" t="s">
        <v>55</v>
      </c>
      <c r="K4886" t="s">
        <v>99</v>
      </c>
      <c r="L4886" t="s">
        <v>21</v>
      </c>
      <c r="M4886" t="s">
        <v>36</v>
      </c>
      <c r="N4886" t="s">
        <v>23</v>
      </c>
    </row>
    <row r="4887" spans="1:14" x14ac:dyDescent="0.3">
      <c r="A4887">
        <v>4886</v>
      </c>
      <c r="B4887" t="s">
        <v>50</v>
      </c>
      <c r="C4887" t="s">
        <v>361</v>
      </c>
      <c r="D4887" t="s">
        <v>38</v>
      </c>
      <c r="E4887" t="s">
        <v>90</v>
      </c>
      <c r="F4887" t="s">
        <v>54</v>
      </c>
      <c r="G4887">
        <v>553.16</v>
      </c>
      <c r="H4887">
        <v>1</v>
      </c>
      <c r="I4887">
        <v>0</v>
      </c>
      <c r="J4887" t="s">
        <v>55</v>
      </c>
      <c r="K4887" t="s">
        <v>29</v>
      </c>
      <c r="L4887" t="s">
        <v>60</v>
      </c>
      <c r="M4887" t="s">
        <v>36</v>
      </c>
      <c r="N4887" t="s">
        <v>41</v>
      </c>
    </row>
    <row r="4888" spans="1:14" x14ac:dyDescent="0.3">
      <c r="A4888">
        <v>4887</v>
      </c>
      <c r="B4888" t="s">
        <v>50</v>
      </c>
      <c r="C4888" t="s">
        <v>395</v>
      </c>
      <c r="D4888" t="s">
        <v>231</v>
      </c>
      <c r="E4888" t="s">
        <v>340</v>
      </c>
      <c r="F4888" t="s">
        <v>49</v>
      </c>
      <c r="G4888">
        <v>114.59</v>
      </c>
      <c r="H4888">
        <v>2</v>
      </c>
      <c r="I4888">
        <v>0</v>
      </c>
      <c r="J4888" t="s">
        <v>19</v>
      </c>
      <c r="K4888" t="s">
        <v>20</v>
      </c>
      <c r="L4888" t="s">
        <v>21</v>
      </c>
      <c r="M4888" t="s">
        <v>36</v>
      </c>
      <c r="N4888" t="s">
        <v>41</v>
      </c>
    </row>
    <row r="4889" spans="1:14" x14ac:dyDescent="0.3">
      <c r="A4889">
        <v>4888</v>
      </c>
      <c r="B4889" t="s">
        <v>37</v>
      </c>
      <c r="C4889" t="s">
        <v>78</v>
      </c>
      <c r="D4889" t="s">
        <v>300</v>
      </c>
      <c r="E4889" t="s">
        <v>189</v>
      </c>
      <c r="F4889" t="s">
        <v>27</v>
      </c>
      <c r="G4889">
        <v>134.80000000000001</v>
      </c>
      <c r="H4889">
        <v>2</v>
      </c>
      <c r="I4889">
        <v>1</v>
      </c>
      <c r="J4889" t="s">
        <v>94</v>
      </c>
      <c r="K4889" t="s">
        <v>44</v>
      </c>
      <c r="L4889" t="s">
        <v>56</v>
      </c>
      <c r="M4889" t="s">
        <v>36</v>
      </c>
      <c r="N4889" t="s">
        <v>41</v>
      </c>
    </row>
    <row r="4890" spans="1:14" x14ac:dyDescent="0.3">
      <c r="A4890">
        <v>4889</v>
      </c>
      <c r="B4890" t="s">
        <v>37</v>
      </c>
      <c r="C4890" t="s">
        <v>403</v>
      </c>
      <c r="D4890" t="s">
        <v>270</v>
      </c>
      <c r="E4890" t="s">
        <v>462</v>
      </c>
      <c r="F4890" t="s">
        <v>18</v>
      </c>
      <c r="G4890">
        <v>241.36</v>
      </c>
      <c r="H4890">
        <v>1</v>
      </c>
      <c r="I4890">
        <v>0</v>
      </c>
      <c r="J4890" t="s">
        <v>19</v>
      </c>
      <c r="K4890" t="s">
        <v>44</v>
      </c>
      <c r="L4890" t="s">
        <v>21</v>
      </c>
      <c r="M4890" t="s">
        <v>36</v>
      </c>
      <c r="N4890" t="s">
        <v>41</v>
      </c>
    </row>
    <row r="4891" spans="1:14" x14ac:dyDescent="0.3">
      <c r="A4891">
        <v>4890</v>
      </c>
      <c r="B4891" t="s">
        <v>37</v>
      </c>
      <c r="C4891" t="s">
        <v>270</v>
      </c>
      <c r="D4891" t="s">
        <v>48</v>
      </c>
      <c r="E4891" t="s">
        <v>366</v>
      </c>
      <c r="F4891" t="s">
        <v>49</v>
      </c>
      <c r="G4891">
        <v>108.49</v>
      </c>
      <c r="H4891">
        <v>1</v>
      </c>
      <c r="I4891">
        <v>1</v>
      </c>
      <c r="J4891" t="s">
        <v>28</v>
      </c>
      <c r="K4891" t="s">
        <v>66</v>
      </c>
      <c r="L4891" t="s">
        <v>56</v>
      </c>
      <c r="M4891" t="s">
        <v>36</v>
      </c>
      <c r="N4891" t="s">
        <v>41</v>
      </c>
    </row>
    <row r="4892" spans="1:14" x14ac:dyDescent="0.3">
      <c r="A4892">
        <v>4891</v>
      </c>
      <c r="B4892" t="s">
        <v>37</v>
      </c>
      <c r="C4892" t="s">
        <v>76</v>
      </c>
      <c r="D4892" t="s">
        <v>411</v>
      </c>
      <c r="E4892" t="s">
        <v>64</v>
      </c>
      <c r="F4892" t="s">
        <v>18</v>
      </c>
      <c r="G4892">
        <v>215.11</v>
      </c>
      <c r="H4892">
        <v>1</v>
      </c>
      <c r="I4892">
        <v>2</v>
      </c>
      <c r="J4892" t="s">
        <v>55</v>
      </c>
      <c r="K4892" t="s">
        <v>99</v>
      </c>
      <c r="L4892" t="s">
        <v>56</v>
      </c>
      <c r="M4892" t="s">
        <v>36</v>
      </c>
      <c r="N4892" t="s">
        <v>41</v>
      </c>
    </row>
    <row r="4893" spans="1:14" x14ac:dyDescent="0.3">
      <c r="A4893">
        <v>4892</v>
      </c>
      <c r="B4893" t="s">
        <v>31</v>
      </c>
      <c r="C4893" t="s">
        <v>254</v>
      </c>
      <c r="D4893" t="s">
        <v>97</v>
      </c>
      <c r="E4893" t="s">
        <v>213</v>
      </c>
      <c r="F4893" t="s">
        <v>54</v>
      </c>
      <c r="G4893">
        <v>428.3</v>
      </c>
      <c r="H4893">
        <v>3</v>
      </c>
      <c r="I4893">
        <v>0</v>
      </c>
      <c r="J4893" t="s">
        <v>35</v>
      </c>
      <c r="K4893" t="s">
        <v>99</v>
      </c>
      <c r="L4893" t="s">
        <v>60</v>
      </c>
      <c r="M4893" t="s">
        <v>22</v>
      </c>
      <c r="N4893" t="s">
        <v>41</v>
      </c>
    </row>
    <row r="4894" spans="1:14" x14ac:dyDescent="0.3">
      <c r="A4894">
        <v>4893</v>
      </c>
      <c r="B4894" t="s">
        <v>14</v>
      </c>
      <c r="C4894" t="s">
        <v>254</v>
      </c>
      <c r="D4894" t="s">
        <v>233</v>
      </c>
      <c r="E4894" t="s">
        <v>403</v>
      </c>
      <c r="F4894" t="s">
        <v>18</v>
      </c>
      <c r="G4894">
        <v>252.62</v>
      </c>
      <c r="H4894">
        <v>2</v>
      </c>
      <c r="I4894">
        <v>0</v>
      </c>
      <c r="J4894" t="s">
        <v>28</v>
      </c>
      <c r="K4894" t="s">
        <v>29</v>
      </c>
      <c r="L4894" t="s">
        <v>21</v>
      </c>
      <c r="M4894" t="s">
        <v>22</v>
      </c>
      <c r="N4894" t="s">
        <v>45</v>
      </c>
    </row>
    <row r="4895" spans="1:14" x14ac:dyDescent="0.3">
      <c r="A4895">
        <v>4894</v>
      </c>
      <c r="B4895" t="s">
        <v>31</v>
      </c>
      <c r="C4895" t="s">
        <v>387</v>
      </c>
      <c r="D4895" t="s">
        <v>202</v>
      </c>
      <c r="E4895" t="s">
        <v>461</v>
      </c>
      <c r="F4895" t="s">
        <v>49</v>
      </c>
      <c r="G4895">
        <v>103.92</v>
      </c>
      <c r="H4895">
        <v>3</v>
      </c>
      <c r="I4895">
        <v>3</v>
      </c>
      <c r="J4895" t="s">
        <v>19</v>
      </c>
      <c r="K4895" t="s">
        <v>66</v>
      </c>
      <c r="L4895" t="s">
        <v>56</v>
      </c>
      <c r="M4895" t="s">
        <v>22</v>
      </c>
      <c r="N4895" t="s">
        <v>23</v>
      </c>
    </row>
    <row r="4896" spans="1:14" x14ac:dyDescent="0.3">
      <c r="A4896">
        <v>4895</v>
      </c>
      <c r="B4896" t="s">
        <v>14</v>
      </c>
      <c r="C4896" t="s">
        <v>24</v>
      </c>
      <c r="D4896" t="s">
        <v>282</v>
      </c>
      <c r="E4896" t="s">
        <v>240</v>
      </c>
      <c r="F4896" t="s">
        <v>54</v>
      </c>
      <c r="G4896">
        <v>278.39</v>
      </c>
      <c r="H4896">
        <v>1</v>
      </c>
      <c r="I4896">
        <v>1</v>
      </c>
      <c r="J4896" t="s">
        <v>19</v>
      </c>
      <c r="K4896" t="s">
        <v>20</v>
      </c>
      <c r="L4896" t="s">
        <v>60</v>
      </c>
      <c r="M4896" t="s">
        <v>22</v>
      </c>
      <c r="N4896" t="s">
        <v>45</v>
      </c>
    </row>
    <row r="4897" spans="1:14" x14ac:dyDescent="0.3">
      <c r="A4897">
        <v>4896</v>
      </c>
      <c r="B4897" t="s">
        <v>50</v>
      </c>
      <c r="C4897" t="s">
        <v>280</v>
      </c>
      <c r="D4897" t="s">
        <v>332</v>
      </c>
      <c r="E4897" t="s">
        <v>76</v>
      </c>
      <c r="F4897" t="s">
        <v>18</v>
      </c>
      <c r="G4897">
        <v>309.60000000000002</v>
      </c>
      <c r="H4897">
        <v>4</v>
      </c>
      <c r="I4897">
        <v>1</v>
      </c>
      <c r="J4897" t="s">
        <v>28</v>
      </c>
      <c r="K4897" t="s">
        <v>66</v>
      </c>
      <c r="L4897" t="s">
        <v>21</v>
      </c>
      <c r="M4897" t="s">
        <v>36</v>
      </c>
      <c r="N4897" t="s">
        <v>45</v>
      </c>
    </row>
    <row r="4898" spans="1:14" x14ac:dyDescent="0.3">
      <c r="A4898">
        <v>4897</v>
      </c>
      <c r="B4898" t="s">
        <v>37</v>
      </c>
      <c r="C4898" t="s">
        <v>46</v>
      </c>
      <c r="D4898" t="s">
        <v>233</v>
      </c>
      <c r="E4898" t="s">
        <v>431</v>
      </c>
      <c r="F4898" t="s">
        <v>18</v>
      </c>
      <c r="G4898">
        <v>230.18</v>
      </c>
      <c r="H4898">
        <v>2</v>
      </c>
      <c r="I4898">
        <v>1</v>
      </c>
      <c r="J4898" t="s">
        <v>19</v>
      </c>
      <c r="K4898" t="s">
        <v>29</v>
      </c>
      <c r="L4898" t="s">
        <v>21</v>
      </c>
      <c r="M4898" t="s">
        <v>36</v>
      </c>
      <c r="N4898" t="s">
        <v>41</v>
      </c>
    </row>
    <row r="4899" spans="1:14" x14ac:dyDescent="0.3">
      <c r="A4899">
        <v>4898</v>
      </c>
      <c r="B4899" t="s">
        <v>50</v>
      </c>
      <c r="C4899" t="s">
        <v>279</v>
      </c>
      <c r="D4899" t="s">
        <v>286</v>
      </c>
      <c r="E4899" t="s">
        <v>52</v>
      </c>
      <c r="F4899" t="s">
        <v>18</v>
      </c>
      <c r="G4899">
        <v>219.57</v>
      </c>
      <c r="H4899">
        <v>2</v>
      </c>
      <c r="I4899">
        <v>0</v>
      </c>
      <c r="J4899" t="s">
        <v>35</v>
      </c>
      <c r="K4899" t="s">
        <v>29</v>
      </c>
      <c r="L4899" t="s">
        <v>21</v>
      </c>
      <c r="M4899" t="s">
        <v>22</v>
      </c>
      <c r="N4899" t="s">
        <v>23</v>
      </c>
    </row>
    <row r="4900" spans="1:14" x14ac:dyDescent="0.3">
      <c r="A4900">
        <v>4899</v>
      </c>
      <c r="B4900" t="s">
        <v>14</v>
      </c>
      <c r="C4900" t="s">
        <v>457</v>
      </c>
      <c r="D4900" t="s">
        <v>445</v>
      </c>
      <c r="E4900" t="s">
        <v>177</v>
      </c>
      <c r="F4900" t="s">
        <v>27</v>
      </c>
      <c r="G4900">
        <v>108.08</v>
      </c>
      <c r="H4900">
        <v>4</v>
      </c>
      <c r="I4900">
        <v>0</v>
      </c>
      <c r="J4900" t="s">
        <v>35</v>
      </c>
      <c r="K4900" t="s">
        <v>99</v>
      </c>
      <c r="L4900" t="s">
        <v>60</v>
      </c>
      <c r="M4900" t="s">
        <v>22</v>
      </c>
      <c r="N4900" t="s">
        <v>30</v>
      </c>
    </row>
    <row r="4901" spans="1:14" x14ac:dyDescent="0.3">
      <c r="A4901">
        <v>4900</v>
      </c>
      <c r="B4901" t="s">
        <v>37</v>
      </c>
      <c r="C4901" t="s">
        <v>140</v>
      </c>
      <c r="D4901" t="s">
        <v>282</v>
      </c>
      <c r="E4901" t="s">
        <v>300</v>
      </c>
      <c r="F4901" t="s">
        <v>27</v>
      </c>
      <c r="G4901">
        <v>174.34</v>
      </c>
      <c r="H4901">
        <v>2</v>
      </c>
      <c r="I4901">
        <v>2</v>
      </c>
      <c r="J4901" t="s">
        <v>28</v>
      </c>
      <c r="K4901" t="s">
        <v>66</v>
      </c>
      <c r="L4901" t="s">
        <v>56</v>
      </c>
      <c r="M4901" t="s">
        <v>36</v>
      </c>
      <c r="N4901" t="s">
        <v>45</v>
      </c>
    </row>
    <row r="4902" spans="1:14" x14ac:dyDescent="0.3">
      <c r="A4902">
        <v>4901</v>
      </c>
      <c r="B4902" t="s">
        <v>31</v>
      </c>
      <c r="C4902" t="s">
        <v>184</v>
      </c>
      <c r="D4902" t="s">
        <v>411</v>
      </c>
      <c r="E4902" t="s">
        <v>91</v>
      </c>
      <c r="F4902" t="s">
        <v>54</v>
      </c>
      <c r="G4902">
        <v>414.79</v>
      </c>
      <c r="H4902">
        <v>1</v>
      </c>
      <c r="I4902">
        <v>0</v>
      </c>
      <c r="J4902" t="s">
        <v>35</v>
      </c>
      <c r="K4902" t="s">
        <v>99</v>
      </c>
      <c r="L4902" t="s">
        <v>60</v>
      </c>
      <c r="M4902" t="s">
        <v>36</v>
      </c>
      <c r="N4902" t="s">
        <v>41</v>
      </c>
    </row>
    <row r="4903" spans="1:14" x14ac:dyDescent="0.3">
      <c r="A4903">
        <v>4902</v>
      </c>
      <c r="B4903" t="s">
        <v>37</v>
      </c>
      <c r="C4903" t="s">
        <v>196</v>
      </c>
      <c r="D4903" t="s">
        <v>412</v>
      </c>
      <c r="E4903" t="s">
        <v>269</v>
      </c>
      <c r="F4903" t="s">
        <v>49</v>
      </c>
      <c r="G4903">
        <v>113.42</v>
      </c>
      <c r="H4903">
        <v>1</v>
      </c>
      <c r="I4903">
        <v>1</v>
      </c>
      <c r="J4903" t="s">
        <v>94</v>
      </c>
      <c r="K4903" t="s">
        <v>29</v>
      </c>
      <c r="L4903" t="s">
        <v>60</v>
      </c>
      <c r="M4903" t="s">
        <v>36</v>
      </c>
      <c r="N4903" t="s">
        <v>45</v>
      </c>
    </row>
    <row r="4904" spans="1:14" x14ac:dyDescent="0.3">
      <c r="A4904">
        <v>4903</v>
      </c>
      <c r="B4904" t="s">
        <v>50</v>
      </c>
      <c r="C4904" t="s">
        <v>192</v>
      </c>
      <c r="D4904" t="s">
        <v>398</v>
      </c>
      <c r="E4904" t="s">
        <v>273</v>
      </c>
      <c r="F4904" t="s">
        <v>49</v>
      </c>
      <c r="G4904">
        <v>137.19999999999999</v>
      </c>
      <c r="H4904">
        <v>1</v>
      </c>
      <c r="I4904">
        <v>0</v>
      </c>
      <c r="J4904" t="s">
        <v>28</v>
      </c>
      <c r="K4904" t="s">
        <v>20</v>
      </c>
      <c r="L4904" t="s">
        <v>21</v>
      </c>
      <c r="M4904" t="s">
        <v>36</v>
      </c>
      <c r="N4904" t="s">
        <v>41</v>
      </c>
    </row>
    <row r="4905" spans="1:14" x14ac:dyDescent="0.3">
      <c r="A4905">
        <v>4904</v>
      </c>
      <c r="B4905" t="s">
        <v>50</v>
      </c>
      <c r="C4905" t="s">
        <v>93</v>
      </c>
      <c r="D4905" t="s">
        <v>242</v>
      </c>
      <c r="E4905" t="s">
        <v>189</v>
      </c>
      <c r="F4905" t="s">
        <v>54</v>
      </c>
      <c r="G4905">
        <v>588.36</v>
      </c>
      <c r="H4905">
        <v>3</v>
      </c>
      <c r="I4905">
        <v>0</v>
      </c>
      <c r="J4905" t="s">
        <v>35</v>
      </c>
      <c r="K4905" t="s">
        <v>20</v>
      </c>
      <c r="L4905" t="s">
        <v>21</v>
      </c>
      <c r="M4905" t="s">
        <v>36</v>
      </c>
      <c r="N4905" t="s">
        <v>41</v>
      </c>
    </row>
    <row r="4906" spans="1:14" x14ac:dyDescent="0.3">
      <c r="A4906">
        <v>4905</v>
      </c>
      <c r="B4906" t="s">
        <v>14</v>
      </c>
      <c r="C4906" t="s">
        <v>114</v>
      </c>
      <c r="D4906" t="s">
        <v>239</v>
      </c>
      <c r="E4906" t="s">
        <v>291</v>
      </c>
      <c r="F4906" t="s">
        <v>49</v>
      </c>
      <c r="G4906">
        <v>96.81</v>
      </c>
      <c r="H4906">
        <v>1</v>
      </c>
      <c r="I4906">
        <v>2</v>
      </c>
      <c r="J4906" t="s">
        <v>28</v>
      </c>
      <c r="K4906" t="s">
        <v>99</v>
      </c>
      <c r="L4906" t="s">
        <v>21</v>
      </c>
      <c r="M4906" t="s">
        <v>36</v>
      </c>
      <c r="N4906" t="s">
        <v>45</v>
      </c>
    </row>
    <row r="4907" spans="1:14" x14ac:dyDescent="0.3">
      <c r="A4907">
        <v>4906</v>
      </c>
      <c r="B4907" t="s">
        <v>50</v>
      </c>
      <c r="C4907" t="s">
        <v>426</v>
      </c>
      <c r="D4907" t="s">
        <v>373</v>
      </c>
      <c r="E4907" t="s">
        <v>362</v>
      </c>
      <c r="F4907" t="s">
        <v>49</v>
      </c>
      <c r="G4907">
        <v>161.25</v>
      </c>
      <c r="H4907">
        <v>3</v>
      </c>
      <c r="I4907">
        <v>1</v>
      </c>
      <c r="J4907" t="s">
        <v>28</v>
      </c>
      <c r="K4907" t="s">
        <v>44</v>
      </c>
      <c r="L4907" t="s">
        <v>56</v>
      </c>
      <c r="M4907" t="s">
        <v>36</v>
      </c>
      <c r="N4907" t="s">
        <v>45</v>
      </c>
    </row>
    <row r="4908" spans="1:14" x14ac:dyDescent="0.3">
      <c r="A4908">
        <v>4907</v>
      </c>
      <c r="B4908" t="s">
        <v>50</v>
      </c>
      <c r="C4908" t="s">
        <v>165</v>
      </c>
      <c r="D4908" t="s">
        <v>82</v>
      </c>
      <c r="E4908" t="s">
        <v>247</v>
      </c>
      <c r="F4908" t="s">
        <v>49</v>
      </c>
      <c r="G4908">
        <v>98.18</v>
      </c>
      <c r="H4908">
        <v>2</v>
      </c>
      <c r="I4908">
        <v>0</v>
      </c>
      <c r="J4908" t="s">
        <v>55</v>
      </c>
      <c r="K4908" t="s">
        <v>44</v>
      </c>
      <c r="L4908" t="s">
        <v>21</v>
      </c>
      <c r="M4908" t="s">
        <v>22</v>
      </c>
      <c r="N4908" t="s">
        <v>41</v>
      </c>
    </row>
    <row r="4909" spans="1:14" x14ac:dyDescent="0.3">
      <c r="A4909">
        <v>4908</v>
      </c>
      <c r="B4909" t="s">
        <v>14</v>
      </c>
      <c r="C4909" t="s">
        <v>267</v>
      </c>
      <c r="D4909" t="s">
        <v>101</v>
      </c>
      <c r="E4909" t="s">
        <v>75</v>
      </c>
      <c r="F4909" t="s">
        <v>18</v>
      </c>
      <c r="G4909">
        <v>168.53</v>
      </c>
      <c r="H4909">
        <v>3</v>
      </c>
      <c r="I4909">
        <v>0</v>
      </c>
      <c r="J4909" t="s">
        <v>28</v>
      </c>
      <c r="K4909" t="s">
        <v>99</v>
      </c>
      <c r="L4909" t="s">
        <v>56</v>
      </c>
      <c r="M4909" t="s">
        <v>36</v>
      </c>
      <c r="N4909" t="s">
        <v>41</v>
      </c>
    </row>
    <row r="4910" spans="1:14" x14ac:dyDescent="0.3">
      <c r="A4910">
        <v>4909</v>
      </c>
      <c r="B4910" t="s">
        <v>31</v>
      </c>
      <c r="C4910" t="s">
        <v>380</v>
      </c>
      <c r="D4910" t="s">
        <v>386</v>
      </c>
      <c r="E4910" t="s">
        <v>385</v>
      </c>
      <c r="F4910" t="s">
        <v>54</v>
      </c>
      <c r="G4910">
        <v>294.82</v>
      </c>
      <c r="H4910">
        <v>3</v>
      </c>
      <c r="I4910">
        <v>2</v>
      </c>
      <c r="J4910" t="s">
        <v>55</v>
      </c>
      <c r="K4910" t="s">
        <v>20</v>
      </c>
      <c r="L4910" t="s">
        <v>21</v>
      </c>
      <c r="M4910" t="s">
        <v>22</v>
      </c>
      <c r="N4910" t="s">
        <v>41</v>
      </c>
    </row>
    <row r="4911" spans="1:14" x14ac:dyDescent="0.3">
      <c r="A4911">
        <v>4910</v>
      </c>
      <c r="B4911" t="s">
        <v>31</v>
      </c>
      <c r="C4911" t="s">
        <v>72</v>
      </c>
      <c r="D4911" t="s">
        <v>261</v>
      </c>
      <c r="E4911" t="s">
        <v>152</v>
      </c>
      <c r="F4911" t="s">
        <v>27</v>
      </c>
      <c r="G4911">
        <v>125.15</v>
      </c>
      <c r="H4911">
        <v>2</v>
      </c>
      <c r="I4911">
        <v>3</v>
      </c>
      <c r="J4911" t="s">
        <v>35</v>
      </c>
      <c r="K4911" t="s">
        <v>99</v>
      </c>
      <c r="L4911" t="s">
        <v>21</v>
      </c>
      <c r="M4911" t="s">
        <v>36</v>
      </c>
      <c r="N4911" t="s">
        <v>23</v>
      </c>
    </row>
    <row r="4912" spans="1:14" x14ac:dyDescent="0.3">
      <c r="A4912">
        <v>4911</v>
      </c>
      <c r="B4912" t="s">
        <v>37</v>
      </c>
      <c r="C4912" t="s">
        <v>240</v>
      </c>
      <c r="D4912" t="s">
        <v>373</v>
      </c>
      <c r="E4912" t="s">
        <v>257</v>
      </c>
      <c r="F4912" t="s">
        <v>27</v>
      </c>
      <c r="G4912">
        <v>151.38999999999999</v>
      </c>
      <c r="H4912">
        <v>3</v>
      </c>
      <c r="I4912">
        <v>0</v>
      </c>
      <c r="J4912" t="s">
        <v>28</v>
      </c>
      <c r="K4912" t="s">
        <v>99</v>
      </c>
      <c r="L4912" t="s">
        <v>21</v>
      </c>
      <c r="M4912" t="s">
        <v>22</v>
      </c>
      <c r="N4912" t="s">
        <v>95</v>
      </c>
    </row>
    <row r="4913" spans="1:14" x14ac:dyDescent="0.3">
      <c r="A4913">
        <v>4912</v>
      </c>
      <c r="B4913" t="s">
        <v>50</v>
      </c>
      <c r="C4913" t="s">
        <v>410</v>
      </c>
      <c r="D4913" t="s">
        <v>101</v>
      </c>
      <c r="E4913" t="s">
        <v>203</v>
      </c>
      <c r="F4913" t="s">
        <v>27</v>
      </c>
      <c r="G4913">
        <v>245.77</v>
      </c>
      <c r="H4913">
        <v>2</v>
      </c>
      <c r="I4913">
        <v>3</v>
      </c>
      <c r="J4913" t="s">
        <v>35</v>
      </c>
      <c r="K4913" t="s">
        <v>66</v>
      </c>
      <c r="L4913" t="s">
        <v>21</v>
      </c>
      <c r="M4913" t="s">
        <v>36</v>
      </c>
      <c r="N4913" t="s">
        <v>41</v>
      </c>
    </row>
    <row r="4914" spans="1:14" x14ac:dyDescent="0.3">
      <c r="A4914">
        <v>4913</v>
      </c>
      <c r="B4914" t="s">
        <v>50</v>
      </c>
      <c r="C4914" t="s">
        <v>352</v>
      </c>
      <c r="D4914" t="s">
        <v>341</v>
      </c>
      <c r="E4914" t="s">
        <v>72</v>
      </c>
      <c r="F4914" t="s">
        <v>18</v>
      </c>
      <c r="G4914">
        <v>259.25</v>
      </c>
      <c r="H4914">
        <v>1</v>
      </c>
      <c r="I4914">
        <v>0</v>
      </c>
      <c r="J4914" t="s">
        <v>94</v>
      </c>
      <c r="K4914" t="s">
        <v>29</v>
      </c>
      <c r="L4914" t="s">
        <v>21</v>
      </c>
      <c r="M4914" t="s">
        <v>22</v>
      </c>
      <c r="N4914" t="s">
        <v>41</v>
      </c>
    </row>
    <row r="4915" spans="1:14" x14ac:dyDescent="0.3">
      <c r="A4915">
        <v>4914</v>
      </c>
      <c r="B4915" t="s">
        <v>31</v>
      </c>
      <c r="C4915" t="s">
        <v>450</v>
      </c>
      <c r="D4915" t="s">
        <v>287</v>
      </c>
      <c r="E4915" t="s">
        <v>318</v>
      </c>
      <c r="F4915" t="s">
        <v>54</v>
      </c>
      <c r="G4915">
        <v>428.87</v>
      </c>
      <c r="H4915">
        <v>2</v>
      </c>
      <c r="I4915">
        <v>1</v>
      </c>
      <c r="J4915" t="s">
        <v>19</v>
      </c>
      <c r="K4915" t="s">
        <v>66</v>
      </c>
      <c r="L4915" t="s">
        <v>21</v>
      </c>
      <c r="M4915" t="s">
        <v>36</v>
      </c>
      <c r="N4915" t="s">
        <v>95</v>
      </c>
    </row>
    <row r="4916" spans="1:14" x14ac:dyDescent="0.3">
      <c r="A4916">
        <v>4915</v>
      </c>
      <c r="B4916" t="s">
        <v>14</v>
      </c>
      <c r="C4916" t="s">
        <v>68</v>
      </c>
      <c r="D4916" t="s">
        <v>447</v>
      </c>
      <c r="E4916" t="s">
        <v>478</v>
      </c>
      <c r="F4916" t="s">
        <v>49</v>
      </c>
      <c r="G4916">
        <v>65.959999999999994</v>
      </c>
      <c r="H4916">
        <v>4</v>
      </c>
      <c r="I4916">
        <v>2</v>
      </c>
      <c r="J4916" t="s">
        <v>35</v>
      </c>
      <c r="K4916" t="s">
        <v>20</v>
      </c>
      <c r="L4916" t="s">
        <v>21</v>
      </c>
      <c r="M4916" t="s">
        <v>36</v>
      </c>
      <c r="N4916" t="s">
        <v>41</v>
      </c>
    </row>
    <row r="4917" spans="1:14" x14ac:dyDescent="0.3">
      <c r="A4917">
        <v>4916</v>
      </c>
      <c r="B4917" t="s">
        <v>50</v>
      </c>
      <c r="C4917" t="s">
        <v>115</v>
      </c>
      <c r="D4917" t="s">
        <v>402</v>
      </c>
      <c r="E4917" t="s">
        <v>261</v>
      </c>
      <c r="F4917" t="s">
        <v>18</v>
      </c>
      <c r="G4917">
        <v>216.03</v>
      </c>
      <c r="H4917">
        <v>1</v>
      </c>
      <c r="I4917">
        <v>0</v>
      </c>
      <c r="J4917" t="s">
        <v>94</v>
      </c>
      <c r="K4917" t="s">
        <v>20</v>
      </c>
      <c r="L4917" t="s">
        <v>56</v>
      </c>
      <c r="M4917" t="s">
        <v>36</v>
      </c>
      <c r="N4917" t="s">
        <v>41</v>
      </c>
    </row>
    <row r="4918" spans="1:14" x14ac:dyDescent="0.3">
      <c r="A4918">
        <v>4917</v>
      </c>
      <c r="B4918" t="s">
        <v>31</v>
      </c>
      <c r="C4918" t="s">
        <v>377</v>
      </c>
      <c r="D4918" t="s">
        <v>180</v>
      </c>
      <c r="E4918" t="s">
        <v>72</v>
      </c>
      <c r="F4918" t="s">
        <v>18</v>
      </c>
      <c r="G4918">
        <v>141.29</v>
      </c>
      <c r="H4918">
        <v>2</v>
      </c>
      <c r="I4918">
        <v>0</v>
      </c>
      <c r="J4918" t="s">
        <v>19</v>
      </c>
      <c r="K4918" t="s">
        <v>99</v>
      </c>
      <c r="L4918" t="s">
        <v>60</v>
      </c>
      <c r="M4918" t="s">
        <v>36</v>
      </c>
      <c r="N4918" t="s">
        <v>45</v>
      </c>
    </row>
    <row r="4919" spans="1:14" x14ac:dyDescent="0.3">
      <c r="A4919">
        <v>4918</v>
      </c>
      <c r="B4919" t="s">
        <v>37</v>
      </c>
      <c r="C4919" t="s">
        <v>402</v>
      </c>
      <c r="D4919" t="s">
        <v>177</v>
      </c>
      <c r="E4919" t="s">
        <v>413</v>
      </c>
      <c r="F4919" t="s">
        <v>49</v>
      </c>
      <c r="G4919">
        <v>136.59</v>
      </c>
      <c r="H4919">
        <v>2</v>
      </c>
      <c r="I4919">
        <v>3</v>
      </c>
      <c r="J4919" t="s">
        <v>28</v>
      </c>
      <c r="K4919" t="s">
        <v>66</v>
      </c>
      <c r="L4919" t="s">
        <v>56</v>
      </c>
      <c r="M4919" t="s">
        <v>22</v>
      </c>
      <c r="N4919" t="s">
        <v>45</v>
      </c>
    </row>
    <row r="4920" spans="1:14" x14ac:dyDescent="0.3">
      <c r="A4920">
        <v>4919</v>
      </c>
      <c r="B4920" t="s">
        <v>50</v>
      </c>
      <c r="C4920" t="s">
        <v>254</v>
      </c>
      <c r="D4920" t="s">
        <v>233</v>
      </c>
      <c r="E4920" t="s">
        <v>235</v>
      </c>
      <c r="F4920" t="s">
        <v>49</v>
      </c>
      <c r="G4920">
        <v>116.02</v>
      </c>
      <c r="H4920">
        <v>1</v>
      </c>
      <c r="I4920">
        <v>1</v>
      </c>
      <c r="J4920" t="s">
        <v>19</v>
      </c>
      <c r="K4920" t="s">
        <v>66</v>
      </c>
      <c r="L4920" t="s">
        <v>56</v>
      </c>
      <c r="M4920" t="s">
        <v>36</v>
      </c>
      <c r="N4920" t="s">
        <v>41</v>
      </c>
    </row>
    <row r="4921" spans="1:14" x14ac:dyDescent="0.3">
      <c r="A4921">
        <v>4920</v>
      </c>
      <c r="B4921" t="s">
        <v>50</v>
      </c>
      <c r="C4921" t="s">
        <v>155</v>
      </c>
      <c r="D4921" t="s">
        <v>143</v>
      </c>
      <c r="E4921" t="s">
        <v>277</v>
      </c>
      <c r="F4921" t="s">
        <v>18</v>
      </c>
      <c r="G4921">
        <v>280.73</v>
      </c>
      <c r="H4921">
        <v>1</v>
      </c>
      <c r="I4921">
        <v>0</v>
      </c>
      <c r="J4921" t="s">
        <v>28</v>
      </c>
      <c r="K4921" t="s">
        <v>20</v>
      </c>
      <c r="L4921" t="s">
        <v>21</v>
      </c>
      <c r="M4921" t="s">
        <v>22</v>
      </c>
      <c r="N4921" t="s">
        <v>41</v>
      </c>
    </row>
    <row r="4922" spans="1:14" x14ac:dyDescent="0.3">
      <c r="A4922">
        <v>4921</v>
      </c>
      <c r="B4922" t="s">
        <v>50</v>
      </c>
      <c r="C4922" t="s">
        <v>233</v>
      </c>
      <c r="D4922" t="s">
        <v>250</v>
      </c>
      <c r="E4922" t="s">
        <v>330</v>
      </c>
      <c r="F4922" t="s">
        <v>27</v>
      </c>
      <c r="G4922">
        <v>212.07</v>
      </c>
      <c r="H4922">
        <v>1</v>
      </c>
      <c r="I4922">
        <v>0</v>
      </c>
      <c r="J4922" t="s">
        <v>35</v>
      </c>
      <c r="K4922" t="s">
        <v>29</v>
      </c>
      <c r="L4922" t="s">
        <v>21</v>
      </c>
      <c r="M4922" t="s">
        <v>22</v>
      </c>
      <c r="N4922" t="s">
        <v>41</v>
      </c>
    </row>
    <row r="4923" spans="1:14" x14ac:dyDescent="0.3">
      <c r="A4923">
        <v>4922</v>
      </c>
      <c r="B4923" t="s">
        <v>31</v>
      </c>
      <c r="C4923" t="s">
        <v>284</v>
      </c>
      <c r="D4923" t="s">
        <v>398</v>
      </c>
      <c r="E4923" t="s">
        <v>312</v>
      </c>
      <c r="F4923" t="s">
        <v>27</v>
      </c>
      <c r="G4923">
        <v>92.04</v>
      </c>
      <c r="H4923">
        <v>1</v>
      </c>
      <c r="I4923">
        <v>0</v>
      </c>
      <c r="J4923" t="s">
        <v>19</v>
      </c>
      <c r="K4923" t="s">
        <v>99</v>
      </c>
      <c r="L4923" t="s">
        <v>60</v>
      </c>
      <c r="M4923" t="s">
        <v>22</v>
      </c>
      <c r="N4923" t="s">
        <v>23</v>
      </c>
    </row>
    <row r="4924" spans="1:14" x14ac:dyDescent="0.3">
      <c r="A4924">
        <v>4923</v>
      </c>
      <c r="B4924" t="s">
        <v>50</v>
      </c>
      <c r="C4924" t="s">
        <v>81</v>
      </c>
      <c r="D4924" t="s">
        <v>374</v>
      </c>
      <c r="E4924" t="s">
        <v>250</v>
      </c>
      <c r="F4924" t="s">
        <v>18</v>
      </c>
      <c r="G4924">
        <v>257.42</v>
      </c>
      <c r="H4924">
        <v>3</v>
      </c>
      <c r="I4924">
        <v>0</v>
      </c>
      <c r="J4924" t="s">
        <v>55</v>
      </c>
      <c r="K4924" t="s">
        <v>99</v>
      </c>
      <c r="L4924" t="s">
        <v>21</v>
      </c>
      <c r="M4924" t="s">
        <v>22</v>
      </c>
      <c r="N4924" t="s">
        <v>23</v>
      </c>
    </row>
    <row r="4925" spans="1:14" x14ac:dyDescent="0.3">
      <c r="A4925">
        <v>4924</v>
      </c>
      <c r="B4925" t="s">
        <v>37</v>
      </c>
      <c r="C4925" t="s">
        <v>389</v>
      </c>
      <c r="D4925" t="s">
        <v>210</v>
      </c>
      <c r="E4925" t="s">
        <v>261</v>
      </c>
      <c r="F4925" t="s">
        <v>49</v>
      </c>
      <c r="G4925">
        <v>145.82</v>
      </c>
      <c r="H4925">
        <v>2</v>
      </c>
      <c r="I4925">
        <v>3</v>
      </c>
      <c r="J4925" t="s">
        <v>19</v>
      </c>
      <c r="K4925" t="s">
        <v>66</v>
      </c>
      <c r="L4925" t="s">
        <v>56</v>
      </c>
      <c r="M4925" t="s">
        <v>36</v>
      </c>
      <c r="N4925" t="s">
        <v>95</v>
      </c>
    </row>
    <row r="4926" spans="1:14" x14ac:dyDescent="0.3">
      <c r="A4926">
        <v>4925</v>
      </c>
      <c r="B4926" t="s">
        <v>50</v>
      </c>
      <c r="C4926" t="s">
        <v>234</v>
      </c>
      <c r="D4926" t="s">
        <v>178</v>
      </c>
      <c r="E4926" t="s">
        <v>372</v>
      </c>
      <c r="F4926" t="s">
        <v>49</v>
      </c>
      <c r="G4926">
        <v>166.14</v>
      </c>
      <c r="H4926">
        <v>4</v>
      </c>
      <c r="I4926">
        <v>1</v>
      </c>
      <c r="J4926" t="s">
        <v>55</v>
      </c>
      <c r="K4926" t="s">
        <v>44</v>
      </c>
      <c r="L4926" t="s">
        <v>21</v>
      </c>
      <c r="M4926" t="s">
        <v>22</v>
      </c>
      <c r="N4926" t="s">
        <v>41</v>
      </c>
    </row>
    <row r="4927" spans="1:14" x14ac:dyDescent="0.3">
      <c r="A4927">
        <v>4926</v>
      </c>
      <c r="B4927" t="s">
        <v>37</v>
      </c>
      <c r="C4927" t="s">
        <v>450</v>
      </c>
      <c r="D4927" t="s">
        <v>239</v>
      </c>
      <c r="E4927" t="s">
        <v>89</v>
      </c>
      <c r="F4927" t="s">
        <v>49</v>
      </c>
      <c r="G4927">
        <v>69.72</v>
      </c>
      <c r="H4927">
        <v>1</v>
      </c>
      <c r="I4927">
        <v>0</v>
      </c>
      <c r="J4927" t="s">
        <v>28</v>
      </c>
      <c r="K4927" t="s">
        <v>99</v>
      </c>
      <c r="L4927" t="s">
        <v>56</v>
      </c>
      <c r="M4927" t="s">
        <v>36</v>
      </c>
      <c r="N4927" t="s">
        <v>23</v>
      </c>
    </row>
    <row r="4928" spans="1:14" x14ac:dyDescent="0.3">
      <c r="A4928">
        <v>4927</v>
      </c>
      <c r="B4928" t="s">
        <v>50</v>
      </c>
      <c r="C4928" t="s">
        <v>67</v>
      </c>
      <c r="D4928" t="s">
        <v>461</v>
      </c>
      <c r="E4928" t="s">
        <v>316</v>
      </c>
      <c r="F4928" t="s">
        <v>49</v>
      </c>
      <c r="G4928">
        <v>128.76</v>
      </c>
      <c r="H4928">
        <v>2</v>
      </c>
      <c r="I4928">
        <v>0</v>
      </c>
      <c r="J4928" t="s">
        <v>55</v>
      </c>
      <c r="K4928" t="s">
        <v>29</v>
      </c>
      <c r="L4928" t="s">
        <v>21</v>
      </c>
      <c r="M4928" t="s">
        <v>36</v>
      </c>
      <c r="N4928" t="s">
        <v>45</v>
      </c>
    </row>
    <row r="4929" spans="1:14" x14ac:dyDescent="0.3">
      <c r="A4929">
        <v>4928</v>
      </c>
      <c r="B4929" t="s">
        <v>37</v>
      </c>
      <c r="C4929" t="s">
        <v>402</v>
      </c>
      <c r="D4929" t="s">
        <v>177</v>
      </c>
      <c r="E4929" t="s">
        <v>352</v>
      </c>
      <c r="F4929" t="s">
        <v>18</v>
      </c>
      <c r="G4929">
        <v>246.59</v>
      </c>
      <c r="H4929">
        <v>1</v>
      </c>
      <c r="I4929">
        <v>0</v>
      </c>
      <c r="J4929" t="s">
        <v>94</v>
      </c>
      <c r="K4929" t="s">
        <v>44</v>
      </c>
      <c r="L4929" t="s">
        <v>21</v>
      </c>
      <c r="M4929" t="s">
        <v>36</v>
      </c>
      <c r="N4929" t="s">
        <v>41</v>
      </c>
    </row>
    <row r="4930" spans="1:14" x14ac:dyDescent="0.3">
      <c r="A4930">
        <v>4929</v>
      </c>
      <c r="B4930" t="s">
        <v>14</v>
      </c>
      <c r="C4930" t="s">
        <v>256</v>
      </c>
      <c r="D4930" t="s">
        <v>422</v>
      </c>
      <c r="E4930" t="s">
        <v>283</v>
      </c>
      <c r="F4930" t="s">
        <v>49</v>
      </c>
      <c r="G4930">
        <v>86.26</v>
      </c>
      <c r="H4930">
        <v>2</v>
      </c>
      <c r="I4930">
        <v>0</v>
      </c>
      <c r="J4930" t="s">
        <v>28</v>
      </c>
      <c r="K4930" t="s">
        <v>29</v>
      </c>
      <c r="L4930" t="s">
        <v>56</v>
      </c>
      <c r="M4930" t="s">
        <v>36</v>
      </c>
      <c r="N4930" t="s">
        <v>41</v>
      </c>
    </row>
    <row r="4931" spans="1:14" x14ac:dyDescent="0.3">
      <c r="A4931">
        <v>4930</v>
      </c>
      <c r="B4931" t="s">
        <v>50</v>
      </c>
      <c r="C4931" t="s">
        <v>162</v>
      </c>
      <c r="D4931" t="s">
        <v>414</v>
      </c>
      <c r="E4931" t="s">
        <v>42</v>
      </c>
      <c r="F4931" t="s">
        <v>27</v>
      </c>
      <c r="G4931">
        <v>195.44</v>
      </c>
      <c r="H4931">
        <v>2</v>
      </c>
      <c r="I4931">
        <v>0</v>
      </c>
      <c r="J4931" t="s">
        <v>94</v>
      </c>
      <c r="K4931" t="s">
        <v>44</v>
      </c>
      <c r="L4931" t="s">
        <v>21</v>
      </c>
      <c r="M4931" t="s">
        <v>36</v>
      </c>
      <c r="N4931" t="s">
        <v>23</v>
      </c>
    </row>
    <row r="4932" spans="1:14" x14ac:dyDescent="0.3">
      <c r="A4932">
        <v>4931</v>
      </c>
      <c r="B4932" t="s">
        <v>50</v>
      </c>
      <c r="C4932" t="s">
        <v>142</v>
      </c>
      <c r="D4932" t="s">
        <v>302</v>
      </c>
      <c r="E4932" t="s">
        <v>222</v>
      </c>
      <c r="F4932" t="s">
        <v>27</v>
      </c>
      <c r="G4932">
        <v>224.55</v>
      </c>
      <c r="H4932">
        <v>2</v>
      </c>
      <c r="I4932">
        <v>0</v>
      </c>
      <c r="J4932" t="s">
        <v>94</v>
      </c>
      <c r="K4932" t="s">
        <v>44</v>
      </c>
      <c r="L4932" t="s">
        <v>60</v>
      </c>
      <c r="M4932" t="s">
        <v>36</v>
      </c>
      <c r="N4932" t="s">
        <v>41</v>
      </c>
    </row>
    <row r="4933" spans="1:14" x14ac:dyDescent="0.3">
      <c r="A4933">
        <v>4932</v>
      </c>
      <c r="B4933" t="s">
        <v>31</v>
      </c>
      <c r="C4933" t="s">
        <v>219</v>
      </c>
      <c r="D4933" t="s">
        <v>237</v>
      </c>
      <c r="E4933" t="s">
        <v>432</v>
      </c>
      <c r="F4933" t="s">
        <v>27</v>
      </c>
      <c r="G4933">
        <v>134.75</v>
      </c>
      <c r="H4933">
        <v>3</v>
      </c>
      <c r="I4933">
        <v>1</v>
      </c>
      <c r="J4933" t="s">
        <v>35</v>
      </c>
      <c r="K4933" t="s">
        <v>44</v>
      </c>
      <c r="L4933" t="s">
        <v>21</v>
      </c>
      <c r="M4933" t="s">
        <v>22</v>
      </c>
      <c r="N4933" t="s">
        <v>95</v>
      </c>
    </row>
    <row r="4934" spans="1:14" x14ac:dyDescent="0.3">
      <c r="A4934">
        <v>4933</v>
      </c>
      <c r="B4934" t="s">
        <v>50</v>
      </c>
      <c r="C4934" t="s">
        <v>289</v>
      </c>
      <c r="D4934" t="s">
        <v>350</v>
      </c>
      <c r="E4934" t="s">
        <v>153</v>
      </c>
      <c r="F4934" t="s">
        <v>54</v>
      </c>
      <c r="G4934">
        <v>361.98</v>
      </c>
      <c r="H4934">
        <v>1</v>
      </c>
      <c r="I4934">
        <v>0</v>
      </c>
      <c r="J4934" t="s">
        <v>35</v>
      </c>
      <c r="K4934" t="s">
        <v>66</v>
      </c>
      <c r="L4934" t="s">
        <v>21</v>
      </c>
      <c r="M4934" t="s">
        <v>36</v>
      </c>
      <c r="N4934" t="s">
        <v>45</v>
      </c>
    </row>
    <row r="4935" spans="1:14" x14ac:dyDescent="0.3">
      <c r="A4935">
        <v>4934</v>
      </c>
      <c r="B4935" t="s">
        <v>14</v>
      </c>
      <c r="C4935" t="s">
        <v>93</v>
      </c>
      <c r="D4935" t="s">
        <v>300</v>
      </c>
      <c r="E4935" t="s">
        <v>443</v>
      </c>
      <c r="F4935" t="s">
        <v>49</v>
      </c>
      <c r="G4935">
        <v>86.35</v>
      </c>
      <c r="H4935">
        <v>1</v>
      </c>
      <c r="I4935">
        <v>3</v>
      </c>
      <c r="J4935" t="s">
        <v>28</v>
      </c>
      <c r="K4935" t="s">
        <v>44</v>
      </c>
      <c r="L4935" t="s">
        <v>21</v>
      </c>
      <c r="M4935" t="s">
        <v>36</v>
      </c>
      <c r="N4935" t="s">
        <v>45</v>
      </c>
    </row>
    <row r="4936" spans="1:14" x14ac:dyDescent="0.3">
      <c r="A4936">
        <v>4935</v>
      </c>
      <c r="B4936" t="s">
        <v>31</v>
      </c>
      <c r="C4936" t="s">
        <v>92</v>
      </c>
      <c r="D4936" t="s">
        <v>126</v>
      </c>
      <c r="E4936" t="s">
        <v>286</v>
      </c>
      <c r="F4936" t="s">
        <v>54</v>
      </c>
      <c r="G4936">
        <v>417.51</v>
      </c>
      <c r="H4936">
        <v>1</v>
      </c>
      <c r="I4936">
        <v>1</v>
      </c>
      <c r="J4936" t="s">
        <v>94</v>
      </c>
      <c r="K4936" t="s">
        <v>44</v>
      </c>
      <c r="L4936" t="s">
        <v>21</v>
      </c>
      <c r="M4936" t="s">
        <v>36</v>
      </c>
      <c r="N4936" t="s">
        <v>41</v>
      </c>
    </row>
    <row r="4937" spans="1:14" x14ac:dyDescent="0.3">
      <c r="A4937">
        <v>4936</v>
      </c>
      <c r="B4937" t="s">
        <v>31</v>
      </c>
      <c r="C4937" t="s">
        <v>297</v>
      </c>
      <c r="D4937" t="s">
        <v>152</v>
      </c>
      <c r="E4937" t="s">
        <v>157</v>
      </c>
      <c r="F4937" t="s">
        <v>54</v>
      </c>
      <c r="G4937">
        <v>370.52</v>
      </c>
      <c r="H4937">
        <v>3</v>
      </c>
      <c r="I4937">
        <v>1</v>
      </c>
      <c r="J4937" t="s">
        <v>55</v>
      </c>
      <c r="K4937" t="s">
        <v>99</v>
      </c>
      <c r="L4937" t="s">
        <v>21</v>
      </c>
      <c r="M4937" t="s">
        <v>36</v>
      </c>
      <c r="N4937" t="s">
        <v>41</v>
      </c>
    </row>
    <row r="4938" spans="1:14" x14ac:dyDescent="0.3">
      <c r="A4938">
        <v>4937</v>
      </c>
      <c r="B4938" t="s">
        <v>31</v>
      </c>
      <c r="C4938" t="s">
        <v>121</v>
      </c>
      <c r="D4938" t="s">
        <v>75</v>
      </c>
      <c r="E4938" t="s">
        <v>214</v>
      </c>
      <c r="F4938" t="s">
        <v>18</v>
      </c>
      <c r="G4938">
        <v>247.68</v>
      </c>
      <c r="H4938">
        <v>1</v>
      </c>
      <c r="I4938">
        <v>0</v>
      </c>
      <c r="J4938" t="s">
        <v>94</v>
      </c>
      <c r="K4938" t="s">
        <v>99</v>
      </c>
      <c r="L4938" t="s">
        <v>21</v>
      </c>
      <c r="M4938" t="s">
        <v>22</v>
      </c>
      <c r="N4938" t="s">
        <v>41</v>
      </c>
    </row>
    <row r="4939" spans="1:14" x14ac:dyDescent="0.3">
      <c r="A4939">
        <v>4938</v>
      </c>
      <c r="B4939" t="s">
        <v>37</v>
      </c>
      <c r="C4939" t="s">
        <v>174</v>
      </c>
      <c r="D4939" t="s">
        <v>40</v>
      </c>
      <c r="E4939" t="s">
        <v>228</v>
      </c>
      <c r="F4939" t="s">
        <v>27</v>
      </c>
      <c r="G4939">
        <v>213.79</v>
      </c>
      <c r="H4939">
        <v>2</v>
      </c>
      <c r="I4939">
        <v>1</v>
      </c>
      <c r="J4939" t="s">
        <v>55</v>
      </c>
      <c r="K4939" t="s">
        <v>44</v>
      </c>
      <c r="L4939" t="s">
        <v>60</v>
      </c>
      <c r="M4939" t="s">
        <v>22</v>
      </c>
      <c r="N4939" t="s">
        <v>41</v>
      </c>
    </row>
    <row r="4940" spans="1:14" x14ac:dyDescent="0.3">
      <c r="A4940">
        <v>4939</v>
      </c>
      <c r="B4940" t="s">
        <v>37</v>
      </c>
      <c r="C4940" t="s">
        <v>188</v>
      </c>
      <c r="D4940" t="s">
        <v>385</v>
      </c>
      <c r="E4940" t="s">
        <v>249</v>
      </c>
      <c r="F4940" t="s">
        <v>27</v>
      </c>
      <c r="G4940">
        <v>149.72</v>
      </c>
      <c r="H4940">
        <v>2</v>
      </c>
      <c r="I4940">
        <v>0</v>
      </c>
      <c r="J4940" t="s">
        <v>19</v>
      </c>
      <c r="K4940" t="s">
        <v>99</v>
      </c>
      <c r="L4940" t="s">
        <v>21</v>
      </c>
      <c r="M4940" t="s">
        <v>22</v>
      </c>
      <c r="N4940" t="s">
        <v>45</v>
      </c>
    </row>
    <row r="4941" spans="1:14" x14ac:dyDescent="0.3">
      <c r="A4941">
        <v>4940</v>
      </c>
      <c r="B4941" t="s">
        <v>50</v>
      </c>
      <c r="C4941" t="s">
        <v>174</v>
      </c>
      <c r="D4941" t="s">
        <v>89</v>
      </c>
      <c r="E4941" t="s">
        <v>243</v>
      </c>
      <c r="F4941" t="s">
        <v>54</v>
      </c>
      <c r="G4941">
        <v>615.54</v>
      </c>
      <c r="H4941">
        <v>3</v>
      </c>
      <c r="I4941">
        <v>0</v>
      </c>
      <c r="J4941" t="s">
        <v>35</v>
      </c>
      <c r="K4941" t="s">
        <v>29</v>
      </c>
      <c r="L4941" t="s">
        <v>21</v>
      </c>
      <c r="M4941" t="s">
        <v>36</v>
      </c>
      <c r="N4941" t="s">
        <v>41</v>
      </c>
    </row>
    <row r="4942" spans="1:14" x14ac:dyDescent="0.3">
      <c r="A4942">
        <v>4941</v>
      </c>
      <c r="B4942" t="s">
        <v>14</v>
      </c>
      <c r="C4942" t="s">
        <v>189</v>
      </c>
      <c r="D4942" t="s">
        <v>301</v>
      </c>
      <c r="E4942" t="s">
        <v>53</v>
      </c>
      <c r="F4942" t="s">
        <v>27</v>
      </c>
      <c r="G4942">
        <v>189.86</v>
      </c>
      <c r="H4942">
        <v>1</v>
      </c>
      <c r="I4942">
        <v>2</v>
      </c>
      <c r="J4942" t="s">
        <v>55</v>
      </c>
      <c r="K4942" t="s">
        <v>20</v>
      </c>
      <c r="L4942" t="s">
        <v>60</v>
      </c>
      <c r="M4942" t="s">
        <v>36</v>
      </c>
      <c r="N4942" t="s">
        <v>23</v>
      </c>
    </row>
    <row r="4943" spans="1:14" x14ac:dyDescent="0.3">
      <c r="A4943">
        <v>4942</v>
      </c>
      <c r="B4943" t="s">
        <v>14</v>
      </c>
      <c r="C4943" t="s">
        <v>245</v>
      </c>
      <c r="D4943" t="s">
        <v>183</v>
      </c>
      <c r="E4943" t="s">
        <v>325</v>
      </c>
      <c r="F4943" t="s">
        <v>49</v>
      </c>
      <c r="G4943">
        <v>64.650000000000006</v>
      </c>
      <c r="H4943">
        <v>2</v>
      </c>
      <c r="I4943">
        <v>1</v>
      </c>
      <c r="J4943" t="s">
        <v>28</v>
      </c>
      <c r="K4943" t="s">
        <v>20</v>
      </c>
      <c r="L4943" t="s">
        <v>21</v>
      </c>
      <c r="M4943" t="s">
        <v>36</v>
      </c>
      <c r="N4943" t="s">
        <v>41</v>
      </c>
    </row>
    <row r="4944" spans="1:14" x14ac:dyDescent="0.3">
      <c r="A4944">
        <v>4943</v>
      </c>
      <c r="B4944" t="s">
        <v>31</v>
      </c>
      <c r="C4944" t="s">
        <v>110</v>
      </c>
      <c r="D4944" t="s">
        <v>447</v>
      </c>
      <c r="E4944" t="s">
        <v>83</v>
      </c>
      <c r="F4944" t="s">
        <v>18</v>
      </c>
      <c r="G4944">
        <v>240.19</v>
      </c>
      <c r="H4944">
        <v>4</v>
      </c>
      <c r="I4944">
        <v>0</v>
      </c>
      <c r="J4944" t="s">
        <v>28</v>
      </c>
      <c r="K4944" t="s">
        <v>66</v>
      </c>
      <c r="L4944" t="s">
        <v>21</v>
      </c>
      <c r="M4944" t="s">
        <v>36</v>
      </c>
      <c r="N4944" t="s">
        <v>23</v>
      </c>
    </row>
    <row r="4945" spans="1:14" x14ac:dyDescent="0.3">
      <c r="A4945">
        <v>4944</v>
      </c>
      <c r="B4945" t="s">
        <v>50</v>
      </c>
      <c r="C4945" t="s">
        <v>274</v>
      </c>
      <c r="D4945" t="s">
        <v>139</v>
      </c>
      <c r="E4945" t="s">
        <v>281</v>
      </c>
      <c r="F4945" t="s">
        <v>27</v>
      </c>
      <c r="G4945">
        <v>138.87</v>
      </c>
      <c r="H4945">
        <v>1</v>
      </c>
      <c r="I4945">
        <v>2</v>
      </c>
      <c r="J4945" t="s">
        <v>35</v>
      </c>
      <c r="K4945" t="s">
        <v>29</v>
      </c>
      <c r="L4945" t="s">
        <v>56</v>
      </c>
      <c r="M4945" t="s">
        <v>36</v>
      </c>
      <c r="N4945" t="s">
        <v>30</v>
      </c>
    </row>
    <row r="4946" spans="1:14" x14ac:dyDescent="0.3">
      <c r="A4946">
        <v>4945</v>
      </c>
      <c r="B4946" t="s">
        <v>50</v>
      </c>
      <c r="C4946" t="s">
        <v>256</v>
      </c>
      <c r="D4946" t="s">
        <v>15</v>
      </c>
      <c r="E4946" t="s">
        <v>65</v>
      </c>
      <c r="F4946" t="s">
        <v>49</v>
      </c>
      <c r="G4946">
        <v>161.21</v>
      </c>
      <c r="H4946">
        <v>2</v>
      </c>
      <c r="I4946">
        <v>1</v>
      </c>
      <c r="J4946" t="s">
        <v>28</v>
      </c>
      <c r="K4946" t="s">
        <v>99</v>
      </c>
      <c r="L4946" t="s">
        <v>21</v>
      </c>
      <c r="M4946" t="s">
        <v>36</v>
      </c>
      <c r="N4946" t="s">
        <v>23</v>
      </c>
    </row>
    <row r="4947" spans="1:14" x14ac:dyDescent="0.3">
      <c r="A4947">
        <v>4946</v>
      </c>
      <c r="B4947" t="s">
        <v>50</v>
      </c>
      <c r="C4947" t="s">
        <v>175</v>
      </c>
      <c r="D4947" t="s">
        <v>176</v>
      </c>
      <c r="E4947" t="s">
        <v>210</v>
      </c>
      <c r="F4947" t="s">
        <v>27</v>
      </c>
      <c r="G4947">
        <v>226.36</v>
      </c>
      <c r="H4947">
        <v>1</v>
      </c>
      <c r="I4947">
        <v>0</v>
      </c>
      <c r="J4947" t="s">
        <v>55</v>
      </c>
      <c r="K4947" t="s">
        <v>44</v>
      </c>
      <c r="L4947" t="s">
        <v>21</v>
      </c>
      <c r="M4947" t="s">
        <v>36</v>
      </c>
      <c r="N4947" t="s">
        <v>23</v>
      </c>
    </row>
    <row r="4948" spans="1:14" x14ac:dyDescent="0.3">
      <c r="A4948">
        <v>4947</v>
      </c>
      <c r="B4948" t="s">
        <v>37</v>
      </c>
      <c r="C4948" t="s">
        <v>435</v>
      </c>
      <c r="D4948" t="s">
        <v>215</v>
      </c>
      <c r="E4948" t="s">
        <v>171</v>
      </c>
      <c r="F4948" t="s">
        <v>49</v>
      </c>
      <c r="G4948">
        <v>137.57</v>
      </c>
      <c r="H4948">
        <v>1</v>
      </c>
      <c r="I4948">
        <v>0</v>
      </c>
      <c r="J4948" t="s">
        <v>19</v>
      </c>
      <c r="K4948" t="s">
        <v>44</v>
      </c>
      <c r="L4948" t="s">
        <v>60</v>
      </c>
      <c r="M4948" t="s">
        <v>36</v>
      </c>
      <c r="N4948" t="s">
        <v>95</v>
      </c>
    </row>
    <row r="4949" spans="1:14" x14ac:dyDescent="0.3">
      <c r="A4949">
        <v>4948</v>
      </c>
      <c r="B4949" t="s">
        <v>37</v>
      </c>
      <c r="C4949" t="s">
        <v>346</v>
      </c>
      <c r="D4949" t="s">
        <v>160</v>
      </c>
      <c r="E4949" t="s">
        <v>423</v>
      </c>
      <c r="F4949" t="s">
        <v>27</v>
      </c>
      <c r="G4949">
        <v>155.94</v>
      </c>
      <c r="H4949">
        <v>1</v>
      </c>
      <c r="I4949">
        <v>1</v>
      </c>
      <c r="J4949" t="s">
        <v>19</v>
      </c>
      <c r="K4949" t="s">
        <v>66</v>
      </c>
      <c r="L4949" t="s">
        <v>21</v>
      </c>
      <c r="M4949" t="s">
        <v>36</v>
      </c>
      <c r="N4949" t="s">
        <v>41</v>
      </c>
    </row>
    <row r="4950" spans="1:14" x14ac:dyDescent="0.3">
      <c r="A4950">
        <v>4949</v>
      </c>
      <c r="B4950" t="s">
        <v>50</v>
      </c>
      <c r="C4950" t="s">
        <v>443</v>
      </c>
      <c r="D4950" t="s">
        <v>277</v>
      </c>
      <c r="E4950" t="s">
        <v>407</v>
      </c>
      <c r="F4950" t="s">
        <v>27</v>
      </c>
      <c r="G4950">
        <v>186.32</v>
      </c>
      <c r="H4950">
        <v>3</v>
      </c>
      <c r="I4950">
        <v>2</v>
      </c>
      <c r="J4950" t="s">
        <v>55</v>
      </c>
      <c r="K4950" t="s">
        <v>44</v>
      </c>
      <c r="L4950" t="s">
        <v>21</v>
      </c>
      <c r="M4950" t="s">
        <v>36</v>
      </c>
      <c r="N4950" t="s">
        <v>23</v>
      </c>
    </row>
    <row r="4951" spans="1:14" x14ac:dyDescent="0.3">
      <c r="A4951">
        <v>4950</v>
      </c>
      <c r="B4951" t="s">
        <v>14</v>
      </c>
      <c r="C4951" t="s">
        <v>203</v>
      </c>
      <c r="D4951" t="s">
        <v>332</v>
      </c>
      <c r="E4951" t="s">
        <v>292</v>
      </c>
      <c r="F4951" t="s">
        <v>49</v>
      </c>
      <c r="G4951">
        <v>123.16</v>
      </c>
      <c r="H4951">
        <v>1</v>
      </c>
      <c r="I4951">
        <v>1</v>
      </c>
      <c r="J4951" t="s">
        <v>55</v>
      </c>
      <c r="K4951" t="s">
        <v>99</v>
      </c>
      <c r="L4951" t="s">
        <v>21</v>
      </c>
      <c r="M4951" t="s">
        <v>36</v>
      </c>
      <c r="N4951" t="s">
        <v>23</v>
      </c>
    </row>
    <row r="4952" spans="1:14" x14ac:dyDescent="0.3">
      <c r="A4952">
        <v>4951</v>
      </c>
      <c r="B4952" t="s">
        <v>31</v>
      </c>
      <c r="C4952" t="s">
        <v>327</v>
      </c>
      <c r="D4952" t="s">
        <v>123</v>
      </c>
      <c r="E4952" t="s">
        <v>227</v>
      </c>
      <c r="F4952" t="s">
        <v>49</v>
      </c>
      <c r="G4952">
        <v>99.03</v>
      </c>
      <c r="H4952">
        <v>1</v>
      </c>
      <c r="I4952">
        <v>1</v>
      </c>
      <c r="J4952" t="s">
        <v>28</v>
      </c>
      <c r="K4952" t="s">
        <v>29</v>
      </c>
      <c r="L4952" t="s">
        <v>21</v>
      </c>
      <c r="M4952" t="s">
        <v>22</v>
      </c>
      <c r="N4952" t="s">
        <v>41</v>
      </c>
    </row>
    <row r="4953" spans="1:14" x14ac:dyDescent="0.3">
      <c r="A4953">
        <v>4952</v>
      </c>
      <c r="B4953" t="s">
        <v>31</v>
      </c>
      <c r="C4953" t="s">
        <v>172</v>
      </c>
      <c r="D4953" t="s">
        <v>263</v>
      </c>
      <c r="E4953" t="s">
        <v>132</v>
      </c>
      <c r="F4953" t="s">
        <v>54</v>
      </c>
      <c r="G4953">
        <v>297.98</v>
      </c>
      <c r="H4953">
        <v>1</v>
      </c>
      <c r="I4953">
        <v>2</v>
      </c>
      <c r="J4953" t="s">
        <v>35</v>
      </c>
      <c r="K4953" t="s">
        <v>44</v>
      </c>
      <c r="L4953" t="s">
        <v>56</v>
      </c>
      <c r="M4953" t="s">
        <v>36</v>
      </c>
      <c r="N4953" t="s">
        <v>23</v>
      </c>
    </row>
    <row r="4954" spans="1:14" x14ac:dyDescent="0.3">
      <c r="A4954">
        <v>4953</v>
      </c>
      <c r="B4954" t="s">
        <v>37</v>
      </c>
      <c r="C4954" t="s">
        <v>172</v>
      </c>
      <c r="D4954" t="s">
        <v>135</v>
      </c>
      <c r="E4954" t="s">
        <v>317</v>
      </c>
      <c r="F4954" t="s">
        <v>54</v>
      </c>
      <c r="G4954">
        <v>453.32</v>
      </c>
      <c r="H4954">
        <v>4</v>
      </c>
      <c r="I4954">
        <v>2</v>
      </c>
      <c r="J4954" t="s">
        <v>35</v>
      </c>
      <c r="K4954" t="s">
        <v>66</v>
      </c>
      <c r="L4954" t="s">
        <v>21</v>
      </c>
      <c r="M4954" t="s">
        <v>36</v>
      </c>
      <c r="N4954" t="s">
        <v>41</v>
      </c>
    </row>
    <row r="4955" spans="1:14" x14ac:dyDescent="0.3">
      <c r="A4955">
        <v>4954</v>
      </c>
      <c r="B4955" t="s">
        <v>50</v>
      </c>
      <c r="C4955" t="s">
        <v>140</v>
      </c>
      <c r="D4955" t="s">
        <v>157</v>
      </c>
      <c r="E4955" t="s">
        <v>158</v>
      </c>
      <c r="F4955" t="s">
        <v>49</v>
      </c>
      <c r="G4955">
        <v>102.7</v>
      </c>
      <c r="H4955">
        <v>2</v>
      </c>
      <c r="I4955">
        <v>0</v>
      </c>
      <c r="J4955" t="s">
        <v>19</v>
      </c>
      <c r="K4955" t="s">
        <v>29</v>
      </c>
      <c r="L4955" t="s">
        <v>21</v>
      </c>
      <c r="M4955" t="s">
        <v>22</v>
      </c>
      <c r="N4955" t="s">
        <v>41</v>
      </c>
    </row>
    <row r="4956" spans="1:14" x14ac:dyDescent="0.3">
      <c r="A4956">
        <v>4955</v>
      </c>
      <c r="B4956" t="s">
        <v>31</v>
      </c>
      <c r="C4956" t="s">
        <v>153</v>
      </c>
      <c r="D4956" t="s">
        <v>148</v>
      </c>
      <c r="E4956" t="s">
        <v>151</v>
      </c>
      <c r="F4956" t="s">
        <v>18</v>
      </c>
      <c r="G4956">
        <v>144.16</v>
      </c>
      <c r="H4956">
        <v>3</v>
      </c>
      <c r="I4956">
        <v>1</v>
      </c>
      <c r="J4956" t="s">
        <v>28</v>
      </c>
      <c r="K4956" t="s">
        <v>29</v>
      </c>
      <c r="L4956" t="s">
        <v>21</v>
      </c>
      <c r="M4956" t="s">
        <v>36</v>
      </c>
      <c r="N4956" t="s">
        <v>41</v>
      </c>
    </row>
    <row r="4957" spans="1:14" x14ac:dyDescent="0.3">
      <c r="A4957">
        <v>4956</v>
      </c>
      <c r="B4957" t="s">
        <v>31</v>
      </c>
      <c r="C4957" t="s">
        <v>116</v>
      </c>
      <c r="D4957" t="s">
        <v>338</v>
      </c>
      <c r="E4957" t="s">
        <v>301</v>
      </c>
      <c r="F4957" t="s">
        <v>27</v>
      </c>
      <c r="G4957">
        <v>161.43</v>
      </c>
      <c r="H4957">
        <v>3</v>
      </c>
      <c r="I4957">
        <v>0</v>
      </c>
      <c r="J4957" t="s">
        <v>28</v>
      </c>
      <c r="K4957" t="s">
        <v>44</v>
      </c>
      <c r="L4957" t="s">
        <v>21</v>
      </c>
      <c r="M4957" t="s">
        <v>36</v>
      </c>
      <c r="N4957" t="s">
        <v>45</v>
      </c>
    </row>
    <row r="4958" spans="1:14" x14ac:dyDescent="0.3">
      <c r="A4958">
        <v>4957</v>
      </c>
      <c r="B4958" t="s">
        <v>37</v>
      </c>
      <c r="C4958" t="s">
        <v>426</v>
      </c>
      <c r="D4958" t="s">
        <v>284</v>
      </c>
      <c r="E4958" t="s">
        <v>52</v>
      </c>
      <c r="F4958" t="s">
        <v>18</v>
      </c>
      <c r="G4958">
        <v>200.12</v>
      </c>
      <c r="H4958">
        <v>2</v>
      </c>
      <c r="I4958">
        <v>0</v>
      </c>
      <c r="J4958" t="s">
        <v>55</v>
      </c>
      <c r="K4958" t="s">
        <v>66</v>
      </c>
      <c r="L4958" t="s">
        <v>60</v>
      </c>
      <c r="M4958" t="s">
        <v>36</v>
      </c>
      <c r="N4958" t="s">
        <v>41</v>
      </c>
    </row>
    <row r="4959" spans="1:14" x14ac:dyDescent="0.3">
      <c r="A4959">
        <v>4958</v>
      </c>
      <c r="B4959" t="s">
        <v>50</v>
      </c>
      <c r="C4959" t="s">
        <v>182</v>
      </c>
      <c r="D4959" t="s">
        <v>259</v>
      </c>
      <c r="E4959" t="s">
        <v>245</v>
      </c>
      <c r="F4959" t="s">
        <v>49</v>
      </c>
      <c r="G4959">
        <v>147.63</v>
      </c>
      <c r="H4959">
        <v>2</v>
      </c>
      <c r="I4959">
        <v>0</v>
      </c>
      <c r="J4959" t="s">
        <v>55</v>
      </c>
      <c r="K4959" t="s">
        <v>99</v>
      </c>
      <c r="L4959" t="s">
        <v>56</v>
      </c>
      <c r="M4959" t="s">
        <v>36</v>
      </c>
      <c r="N4959" t="s">
        <v>23</v>
      </c>
    </row>
    <row r="4960" spans="1:14" x14ac:dyDescent="0.3">
      <c r="A4960">
        <v>4959</v>
      </c>
      <c r="B4960" t="s">
        <v>37</v>
      </c>
      <c r="C4960" t="s">
        <v>25</v>
      </c>
      <c r="D4960" t="s">
        <v>15</v>
      </c>
      <c r="E4960" t="s">
        <v>65</v>
      </c>
      <c r="F4960" t="s">
        <v>18</v>
      </c>
      <c r="G4960">
        <v>195.24</v>
      </c>
      <c r="H4960">
        <v>1</v>
      </c>
      <c r="I4960">
        <v>0</v>
      </c>
      <c r="J4960" t="s">
        <v>28</v>
      </c>
      <c r="K4960" t="s">
        <v>44</v>
      </c>
      <c r="L4960" t="s">
        <v>56</v>
      </c>
      <c r="M4960" t="s">
        <v>36</v>
      </c>
      <c r="N4960" t="s">
        <v>23</v>
      </c>
    </row>
    <row r="4961" spans="1:14" x14ac:dyDescent="0.3">
      <c r="A4961">
        <v>4960</v>
      </c>
      <c r="B4961" t="s">
        <v>37</v>
      </c>
      <c r="C4961" t="s">
        <v>160</v>
      </c>
      <c r="D4961" t="s">
        <v>136</v>
      </c>
      <c r="E4961" t="s">
        <v>443</v>
      </c>
      <c r="F4961" t="s">
        <v>27</v>
      </c>
      <c r="G4961">
        <v>171.24</v>
      </c>
      <c r="H4961">
        <v>3</v>
      </c>
      <c r="I4961">
        <v>0</v>
      </c>
      <c r="J4961" t="s">
        <v>19</v>
      </c>
      <c r="K4961" t="s">
        <v>20</v>
      </c>
      <c r="L4961" t="s">
        <v>60</v>
      </c>
      <c r="M4961" t="s">
        <v>36</v>
      </c>
      <c r="N4961" t="s">
        <v>95</v>
      </c>
    </row>
    <row r="4962" spans="1:14" x14ac:dyDescent="0.3">
      <c r="A4962">
        <v>4961</v>
      </c>
      <c r="B4962" t="s">
        <v>37</v>
      </c>
      <c r="C4962" t="s">
        <v>192</v>
      </c>
      <c r="D4962" t="s">
        <v>91</v>
      </c>
      <c r="E4962" t="s">
        <v>32</v>
      </c>
      <c r="F4962" t="s">
        <v>27</v>
      </c>
      <c r="G4962">
        <v>140.79</v>
      </c>
      <c r="H4962">
        <v>2</v>
      </c>
      <c r="I4962">
        <v>2</v>
      </c>
      <c r="J4962" t="s">
        <v>19</v>
      </c>
      <c r="K4962" t="s">
        <v>44</v>
      </c>
      <c r="L4962" t="s">
        <v>21</v>
      </c>
      <c r="M4962" t="s">
        <v>36</v>
      </c>
      <c r="N4962" t="s">
        <v>41</v>
      </c>
    </row>
    <row r="4963" spans="1:14" x14ac:dyDescent="0.3">
      <c r="A4963">
        <v>4962</v>
      </c>
      <c r="B4963" t="s">
        <v>14</v>
      </c>
      <c r="C4963" t="s">
        <v>24</v>
      </c>
      <c r="D4963" t="s">
        <v>25</v>
      </c>
      <c r="E4963" t="s">
        <v>398</v>
      </c>
      <c r="F4963" t="s">
        <v>27</v>
      </c>
      <c r="G4963">
        <v>184.35</v>
      </c>
      <c r="H4963">
        <v>2</v>
      </c>
      <c r="I4963">
        <v>0</v>
      </c>
      <c r="J4963" t="s">
        <v>35</v>
      </c>
      <c r="K4963" t="s">
        <v>99</v>
      </c>
      <c r="L4963" t="s">
        <v>21</v>
      </c>
      <c r="M4963" t="s">
        <v>22</v>
      </c>
      <c r="N4963" t="s">
        <v>95</v>
      </c>
    </row>
    <row r="4964" spans="1:14" x14ac:dyDescent="0.3">
      <c r="A4964">
        <v>4963</v>
      </c>
      <c r="B4964" t="s">
        <v>31</v>
      </c>
      <c r="C4964" t="s">
        <v>169</v>
      </c>
      <c r="D4964" t="s">
        <v>124</v>
      </c>
      <c r="E4964" t="s">
        <v>234</v>
      </c>
      <c r="F4964" t="s">
        <v>54</v>
      </c>
      <c r="G4964">
        <v>307.75</v>
      </c>
      <c r="H4964">
        <v>1</v>
      </c>
      <c r="I4964">
        <v>0</v>
      </c>
      <c r="J4964" t="s">
        <v>35</v>
      </c>
      <c r="K4964" t="s">
        <v>66</v>
      </c>
      <c r="L4964" t="s">
        <v>21</v>
      </c>
      <c r="M4964" t="s">
        <v>36</v>
      </c>
      <c r="N4964" t="s">
        <v>95</v>
      </c>
    </row>
    <row r="4965" spans="1:14" x14ac:dyDescent="0.3">
      <c r="A4965">
        <v>4964</v>
      </c>
      <c r="B4965" t="s">
        <v>50</v>
      </c>
      <c r="C4965" t="s">
        <v>336</v>
      </c>
      <c r="D4965" t="s">
        <v>192</v>
      </c>
      <c r="E4965" t="s">
        <v>160</v>
      </c>
      <c r="F4965" t="s">
        <v>18</v>
      </c>
      <c r="G4965">
        <v>244.78</v>
      </c>
      <c r="H4965">
        <v>4</v>
      </c>
      <c r="I4965">
        <v>1</v>
      </c>
      <c r="J4965" t="s">
        <v>28</v>
      </c>
      <c r="K4965" t="s">
        <v>20</v>
      </c>
      <c r="L4965" t="s">
        <v>21</v>
      </c>
      <c r="M4965" t="s">
        <v>22</v>
      </c>
      <c r="N4965" t="s">
        <v>30</v>
      </c>
    </row>
    <row r="4966" spans="1:14" x14ac:dyDescent="0.3">
      <c r="A4966">
        <v>4965</v>
      </c>
      <c r="B4966" t="s">
        <v>14</v>
      </c>
      <c r="C4966" t="s">
        <v>117</v>
      </c>
      <c r="D4966" t="s">
        <v>138</v>
      </c>
      <c r="E4966" t="s">
        <v>103</v>
      </c>
      <c r="F4966" t="s">
        <v>49</v>
      </c>
      <c r="G4966">
        <v>117.99</v>
      </c>
      <c r="H4966">
        <v>1</v>
      </c>
      <c r="I4966">
        <v>2</v>
      </c>
      <c r="J4966" t="s">
        <v>55</v>
      </c>
      <c r="K4966" t="s">
        <v>29</v>
      </c>
      <c r="L4966" t="s">
        <v>56</v>
      </c>
      <c r="M4966" t="s">
        <v>36</v>
      </c>
      <c r="N4966" t="s">
        <v>41</v>
      </c>
    </row>
    <row r="4967" spans="1:14" x14ac:dyDescent="0.3">
      <c r="A4967">
        <v>4966</v>
      </c>
      <c r="B4967" t="s">
        <v>37</v>
      </c>
      <c r="C4967" t="s">
        <v>153</v>
      </c>
      <c r="D4967" t="s">
        <v>64</v>
      </c>
      <c r="E4967" t="s">
        <v>283</v>
      </c>
      <c r="F4967" t="s">
        <v>54</v>
      </c>
      <c r="G4967">
        <v>531.99</v>
      </c>
      <c r="H4967">
        <v>1</v>
      </c>
      <c r="I4967">
        <v>0</v>
      </c>
      <c r="J4967" t="s">
        <v>35</v>
      </c>
      <c r="K4967" t="s">
        <v>44</v>
      </c>
      <c r="L4967" t="s">
        <v>60</v>
      </c>
      <c r="M4967" t="s">
        <v>36</v>
      </c>
      <c r="N4967" t="s">
        <v>41</v>
      </c>
    </row>
    <row r="4968" spans="1:14" x14ac:dyDescent="0.3">
      <c r="A4968">
        <v>4967</v>
      </c>
      <c r="B4968" t="s">
        <v>50</v>
      </c>
      <c r="C4968" t="s">
        <v>399</v>
      </c>
      <c r="D4968" t="s">
        <v>172</v>
      </c>
      <c r="E4968" t="s">
        <v>322</v>
      </c>
      <c r="F4968" t="s">
        <v>49</v>
      </c>
      <c r="G4968">
        <v>168.82</v>
      </c>
      <c r="H4968">
        <v>1</v>
      </c>
      <c r="I4968">
        <v>0</v>
      </c>
      <c r="J4968" t="s">
        <v>35</v>
      </c>
      <c r="K4968" t="s">
        <v>66</v>
      </c>
      <c r="L4968" t="s">
        <v>70</v>
      </c>
      <c r="M4968" t="s">
        <v>36</v>
      </c>
      <c r="N4968" t="s">
        <v>23</v>
      </c>
    </row>
    <row r="4969" spans="1:14" x14ac:dyDescent="0.3">
      <c r="A4969">
        <v>4968</v>
      </c>
      <c r="B4969" t="s">
        <v>14</v>
      </c>
      <c r="C4969" t="s">
        <v>400</v>
      </c>
      <c r="D4969" t="s">
        <v>268</v>
      </c>
      <c r="E4969" t="s">
        <v>314</v>
      </c>
      <c r="F4969" t="s">
        <v>27</v>
      </c>
      <c r="G4969">
        <v>171.4</v>
      </c>
      <c r="H4969">
        <v>3</v>
      </c>
      <c r="I4969">
        <v>1</v>
      </c>
      <c r="J4969" t="s">
        <v>28</v>
      </c>
      <c r="K4969" t="s">
        <v>29</v>
      </c>
      <c r="L4969" t="s">
        <v>56</v>
      </c>
      <c r="M4969" t="s">
        <v>36</v>
      </c>
      <c r="N4969" t="s">
        <v>45</v>
      </c>
    </row>
    <row r="4970" spans="1:14" x14ac:dyDescent="0.3">
      <c r="A4970">
        <v>4969</v>
      </c>
      <c r="B4970" t="s">
        <v>14</v>
      </c>
      <c r="C4970" t="s">
        <v>182</v>
      </c>
      <c r="D4970" t="s">
        <v>259</v>
      </c>
      <c r="E4970" t="s">
        <v>352</v>
      </c>
      <c r="F4970" t="s">
        <v>18</v>
      </c>
      <c r="G4970">
        <v>191.03</v>
      </c>
      <c r="H4970">
        <v>2</v>
      </c>
      <c r="I4970">
        <v>0</v>
      </c>
      <c r="J4970" t="s">
        <v>94</v>
      </c>
      <c r="K4970" t="s">
        <v>66</v>
      </c>
      <c r="L4970" t="s">
        <v>60</v>
      </c>
      <c r="M4970" t="s">
        <v>36</v>
      </c>
      <c r="N4970" t="s">
        <v>30</v>
      </c>
    </row>
    <row r="4971" spans="1:14" x14ac:dyDescent="0.3">
      <c r="A4971">
        <v>4970</v>
      </c>
      <c r="B4971" t="s">
        <v>14</v>
      </c>
      <c r="C4971" t="s">
        <v>161</v>
      </c>
      <c r="D4971" t="s">
        <v>118</v>
      </c>
      <c r="E4971" t="s">
        <v>165</v>
      </c>
      <c r="F4971" t="s">
        <v>49</v>
      </c>
      <c r="G4971">
        <v>85.7</v>
      </c>
      <c r="H4971">
        <v>2</v>
      </c>
      <c r="I4971">
        <v>1</v>
      </c>
      <c r="J4971" t="s">
        <v>28</v>
      </c>
      <c r="K4971" t="s">
        <v>44</v>
      </c>
      <c r="L4971" t="s">
        <v>21</v>
      </c>
      <c r="M4971" t="s">
        <v>36</v>
      </c>
      <c r="N4971" t="s">
        <v>41</v>
      </c>
    </row>
    <row r="4972" spans="1:14" x14ac:dyDescent="0.3">
      <c r="A4972">
        <v>4971</v>
      </c>
      <c r="B4972" t="s">
        <v>14</v>
      </c>
      <c r="C4972" t="s">
        <v>104</v>
      </c>
      <c r="D4972" t="s">
        <v>117</v>
      </c>
      <c r="E4972" t="s">
        <v>124</v>
      </c>
      <c r="F4972" t="s">
        <v>18</v>
      </c>
      <c r="G4972">
        <v>231.68</v>
      </c>
      <c r="H4972">
        <v>1</v>
      </c>
      <c r="I4972">
        <v>1</v>
      </c>
      <c r="J4972" t="s">
        <v>19</v>
      </c>
      <c r="K4972" t="s">
        <v>44</v>
      </c>
      <c r="L4972" t="s">
        <v>21</v>
      </c>
      <c r="M4972" t="s">
        <v>22</v>
      </c>
      <c r="N4972" t="s">
        <v>41</v>
      </c>
    </row>
    <row r="4973" spans="1:14" x14ac:dyDescent="0.3">
      <c r="A4973">
        <v>4972</v>
      </c>
      <c r="B4973" t="s">
        <v>37</v>
      </c>
      <c r="C4973" t="s">
        <v>456</v>
      </c>
      <c r="D4973" t="s">
        <v>65</v>
      </c>
      <c r="E4973" t="s">
        <v>154</v>
      </c>
      <c r="F4973" t="s">
        <v>49</v>
      </c>
      <c r="G4973">
        <v>91.42</v>
      </c>
      <c r="H4973">
        <v>1</v>
      </c>
      <c r="I4973">
        <v>0</v>
      </c>
      <c r="J4973" t="s">
        <v>19</v>
      </c>
      <c r="K4973" t="s">
        <v>99</v>
      </c>
      <c r="L4973" t="s">
        <v>21</v>
      </c>
      <c r="M4973" t="s">
        <v>36</v>
      </c>
      <c r="N4973" t="s">
        <v>45</v>
      </c>
    </row>
    <row r="4974" spans="1:14" x14ac:dyDescent="0.3">
      <c r="A4974">
        <v>4973</v>
      </c>
      <c r="B4974" t="s">
        <v>31</v>
      </c>
      <c r="C4974" t="s">
        <v>142</v>
      </c>
      <c r="D4974" t="s">
        <v>126</v>
      </c>
      <c r="E4974" t="s">
        <v>340</v>
      </c>
      <c r="F4974" t="s">
        <v>54</v>
      </c>
      <c r="G4974">
        <v>321.27</v>
      </c>
      <c r="H4974">
        <v>4</v>
      </c>
      <c r="I4974">
        <v>1</v>
      </c>
      <c r="J4974" t="s">
        <v>28</v>
      </c>
      <c r="K4974" t="s">
        <v>66</v>
      </c>
      <c r="L4974" t="s">
        <v>21</v>
      </c>
      <c r="M4974" t="s">
        <v>36</v>
      </c>
      <c r="N4974" t="s">
        <v>23</v>
      </c>
    </row>
    <row r="4975" spans="1:14" x14ac:dyDescent="0.3">
      <c r="A4975">
        <v>4974</v>
      </c>
      <c r="B4975" t="s">
        <v>37</v>
      </c>
      <c r="C4975" t="s">
        <v>428</v>
      </c>
      <c r="D4975" t="s">
        <v>256</v>
      </c>
      <c r="E4975" t="s">
        <v>279</v>
      </c>
      <c r="F4975" t="s">
        <v>27</v>
      </c>
      <c r="G4975">
        <v>169.7</v>
      </c>
      <c r="H4975">
        <v>3</v>
      </c>
      <c r="I4975">
        <v>1</v>
      </c>
      <c r="J4975" t="s">
        <v>94</v>
      </c>
      <c r="K4975" t="s">
        <v>29</v>
      </c>
      <c r="L4975" t="s">
        <v>56</v>
      </c>
      <c r="M4975" t="s">
        <v>36</v>
      </c>
      <c r="N4975" t="s">
        <v>23</v>
      </c>
    </row>
    <row r="4976" spans="1:14" x14ac:dyDescent="0.3">
      <c r="A4976">
        <v>4975</v>
      </c>
      <c r="B4976" t="s">
        <v>31</v>
      </c>
      <c r="C4976" t="s">
        <v>383</v>
      </c>
      <c r="D4976" t="s">
        <v>382</v>
      </c>
      <c r="E4976" t="s">
        <v>364</v>
      </c>
      <c r="F4976" t="s">
        <v>54</v>
      </c>
      <c r="G4976">
        <v>326.97000000000003</v>
      </c>
      <c r="H4976">
        <v>2</v>
      </c>
      <c r="I4976">
        <v>1</v>
      </c>
      <c r="J4976" t="s">
        <v>55</v>
      </c>
      <c r="K4976" t="s">
        <v>29</v>
      </c>
      <c r="L4976" t="s">
        <v>21</v>
      </c>
      <c r="M4976" t="s">
        <v>36</v>
      </c>
      <c r="N4976" t="s">
        <v>23</v>
      </c>
    </row>
    <row r="4977" spans="1:14" x14ac:dyDescent="0.3">
      <c r="A4977">
        <v>4976</v>
      </c>
      <c r="B4977" t="s">
        <v>50</v>
      </c>
      <c r="C4977" t="s">
        <v>239</v>
      </c>
      <c r="D4977" t="s">
        <v>317</v>
      </c>
      <c r="E4977" t="s">
        <v>396</v>
      </c>
      <c r="F4977" t="s">
        <v>49</v>
      </c>
      <c r="G4977">
        <v>81.52</v>
      </c>
      <c r="H4977">
        <v>2</v>
      </c>
      <c r="I4977">
        <v>2</v>
      </c>
      <c r="J4977" t="s">
        <v>19</v>
      </c>
      <c r="K4977" t="s">
        <v>66</v>
      </c>
      <c r="L4977" t="s">
        <v>21</v>
      </c>
      <c r="M4977" t="s">
        <v>36</v>
      </c>
      <c r="N4977" t="s">
        <v>41</v>
      </c>
    </row>
    <row r="4978" spans="1:14" x14ac:dyDescent="0.3">
      <c r="A4978">
        <v>4977</v>
      </c>
      <c r="B4978" t="s">
        <v>31</v>
      </c>
      <c r="C4978" t="s">
        <v>263</v>
      </c>
      <c r="D4978" t="s">
        <v>418</v>
      </c>
      <c r="E4978" t="s">
        <v>361</v>
      </c>
      <c r="F4978" t="s">
        <v>18</v>
      </c>
      <c r="G4978">
        <v>163.9</v>
      </c>
      <c r="H4978">
        <v>2</v>
      </c>
      <c r="I4978">
        <v>3</v>
      </c>
      <c r="J4978" t="s">
        <v>28</v>
      </c>
      <c r="K4978" t="s">
        <v>99</v>
      </c>
      <c r="L4978" t="s">
        <v>21</v>
      </c>
      <c r="M4978" t="s">
        <v>36</v>
      </c>
      <c r="N4978" t="s">
        <v>23</v>
      </c>
    </row>
    <row r="4979" spans="1:14" x14ac:dyDescent="0.3">
      <c r="A4979">
        <v>4978</v>
      </c>
      <c r="B4979" t="s">
        <v>50</v>
      </c>
      <c r="C4979" t="s">
        <v>92</v>
      </c>
      <c r="D4979" t="s">
        <v>126</v>
      </c>
      <c r="E4979" t="s">
        <v>42</v>
      </c>
      <c r="F4979" t="s">
        <v>49</v>
      </c>
      <c r="G4979">
        <v>124.42</v>
      </c>
      <c r="H4979">
        <v>1</v>
      </c>
      <c r="I4979">
        <v>2</v>
      </c>
      <c r="J4979" t="s">
        <v>35</v>
      </c>
      <c r="K4979" t="s">
        <v>99</v>
      </c>
      <c r="L4979" t="s">
        <v>21</v>
      </c>
      <c r="M4979" t="s">
        <v>36</v>
      </c>
      <c r="N4979" t="s">
        <v>45</v>
      </c>
    </row>
    <row r="4980" spans="1:14" x14ac:dyDescent="0.3">
      <c r="A4980">
        <v>4979</v>
      </c>
      <c r="B4980" t="s">
        <v>14</v>
      </c>
      <c r="C4980" t="s">
        <v>214</v>
      </c>
      <c r="D4980" t="s">
        <v>76</v>
      </c>
      <c r="E4980" t="s">
        <v>388</v>
      </c>
      <c r="F4980" t="s">
        <v>27</v>
      </c>
      <c r="G4980">
        <v>154.88999999999999</v>
      </c>
      <c r="H4980">
        <v>1</v>
      </c>
      <c r="I4980">
        <v>0</v>
      </c>
      <c r="J4980" t="s">
        <v>19</v>
      </c>
      <c r="K4980" t="s">
        <v>44</v>
      </c>
      <c r="L4980" t="s">
        <v>56</v>
      </c>
      <c r="M4980" t="s">
        <v>36</v>
      </c>
      <c r="N4980" t="s">
        <v>41</v>
      </c>
    </row>
    <row r="4981" spans="1:14" x14ac:dyDescent="0.3">
      <c r="A4981">
        <v>4980</v>
      </c>
      <c r="B4981" t="s">
        <v>50</v>
      </c>
      <c r="C4981" t="s">
        <v>321</v>
      </c>
      <c r="D4981" t="s">
        <v>276</v>
      </c>
      <c r="E4981" t="s">
        <v>358</v>
      </c>
      <c r="F4981" t="s">
        <v>54</v>
      </c>
      <c r="G4981">
        <v>576.79</v>
      </c>
      <c r="H4981">
        <v>2</v>
      </c>
      <c r="I4981">
        <v>0</v>
      </c>
      <c r="J4981" t="s">
        <v>28</v>
      </c>
      <c r="K4981" t="s">
        <v>20</v>
      </c>
      <c r="L4981" t="s">
        <v>60</v>
      </c>
      <c r="M4981" t="s">
        <v>36</v>
      </c>
      <c r="N4981" t="s">
        <v>41</v>
      </c>
    </row>
    <row r="4982" spans="1:14" x14ac:dyDescent="0.3">
      <c r="A4982">
        <v>4981</v>
      </c>
      <c r="B4982" t="s">
        <v>14</v>
      </c>
      <c r="C4982" t="s">
        <v>385</v>
      </c>
      <c r="D4982" t="s">
        <v>423</v>
      </c>
      <c r="E4982" t="s">
        <v>400</v>
      </c>
      <c r="F4982" t="s">
        <v>49</v>
      </c>
      <c r="G4982">
        <v>87.37</v>
      </c>
      <c r="H4982">
        <v>1</v>
      </c>
      <c r="I4982">
        <v>1</v>
      </c>
      <c r="J4982" t="s">
        <v>19</v>
      </c>
      <c r="K4982" t="s">
        <v>99</v>
      </c>
      <c r="L4982" t="s">
        <v>56</v>
      </c>
      <c r="M4982" t="s">
        <v>36</v>
      </c>
      <c r="N4982" t="s">
        <v>41</v>
      </c>
    </row>
    <row r="4983" spans="1:14" x14ac:dyDescent="0.3">
      <c r="A4983">
        <v>4982</v>
      </c>
      <c r="B4983" t="s">
        <v>14</v>
      </c>
      <c r="C4983" t="s">
        <v>106</v>
      </c>
      <c r="D4983" t="s">
        <v>38</v>
      </c>
      <c r="E4983" t="s">
        <v>243</v>
      </c>
      <c r="F4983" t="s">
        <v>54</v>
      </c>
      <c r="G4983">
        <v>440.36</v>
      </c>
      <c r="H4983">
        <v>2</v>
      </c>
      <c r="I4983">
        <v>0</v>
      </c>
      <c r="J4983" t="s">
        <v>94</v>
      </c>
      <c r="K4983" t="s">
        <v>29</v>
      </c>
      <c r="L4983" t="s">
        <v>56</v>
      </c>
      <c r="M4983" t="s">
        <v>36</v>
      </c>
      <c r="N4983" t="s">
        <v>41</v>
      </c>
    </row>
    <row r="4984" spans="1:14" x14ac:dyDescent="0.3">
      <c r="A4984">
        <v>4983</v>
      </c>
      <c r="B4984" t="s">
        <v>31</v>
      </c>
      <c r="C4984" t="s">
        <v>363</v>
      </c>
      <c r="D4984" t="s">
        <v>287</v>
      </c>
      <c r="E4984" t="s">
        <v>450</v>
      </c>
      <c r="F4984" t="s">
        <v>27</v>
      </c>
      <c r="G4984">
        <v>158.74</v>
      </c>
      <c r="H4984">
        <v>2</v>
      </c>
      <c r="I4984">
        <v>1</v>
      </c>
      <c r="J4984" t="s">
        <v>28</v>
      </c>
      <c r="K4984" t="s">
        <v>29</v>
      </c>
      <c r="L4984" t="s">
        <v>56</v>
      </c>
      <c r="M4984" t="s">
        <v>22</v>
      </c>
      <c r="N4984" t="s">
        <v>41</v>
      </c>
    </row>
    <row r="4985" spans="1:14" x14ac:dyDescent="0.3">
      <c r="A4985">
        <v>4984</v>
      </c>
      <c r="B4985" t="s">
        <v>50</v>
      </c>
      <c r="C4985" t="s">
        <v>43</v>
      </c>
      <c r="D4985" t="s">
        <v>124</v>
      </c>
      <c r="E4985" t="s">
        <v>58</v>
      </c>
      <c r="F4985" t="s">
        <v>27</v>
      </c>
      <c r="G4985">
        <v>143.22999999999999</v>
      </c>
      <c r="H4985">
        <v>2</v>
      </c>
      <c r="I4985">
        <v>0</v>
      </c>
      <c r="J4985" t="s">
        <v>94</v>
      </c>
      <c r="K4985" t="s">
        <v>99</v>
      </c>
      <c r="L4985" t="s">
        <v>60</v>
      </c>
      <c r="M4985" t="s">
        <v>36</v>
      </c>
      <c r="N4985" t="s">
        <v>30</v>
      </c>
    </row>
    <row r="4986" spans="1:14" x14ac:dyDescent="0.3">
      <c r="A4986">
        <v>4985</v>
      </c>
      <c r="B4986" t="s">
        <v>50</v>
      </c>
      <c r="C4986" t="s">
        <v>290</v>
      </c>
      <c r="D4986" t="s">
        <v>119</v>
      </c>
      <c r="E4986" t="s">
        <v>324</v>
      </c>
      <c r="F4986" t="s">
        <v>49</v>
      </c>
      <c r="G4986">
        <v>90.61</v>
      </c>
      <c r="H4986">
        <v>1</v>
      </c>
      <c r="I4986">
        <v>1</v>
      </c>
      <c r="J4986" t="s">
        <v>28</v>
      </c>
      <c r="K4986" t="s">
        <v>29</v>
      </c>
      <c r="L4986" t="s">
        <v>21</v>
      </c>
      <c r="M4986" t="s">
        <v>22</v>
      </c>
      <c r="N4986" t="s">
        <v>41</v>
      </c>
    </row>
    <row r="4987" spans="1:14" x14ac:dyDescent="0.3">
      <c r="A4987">
        <v>4986</v>
      </c>
      <c r="B4987" t="s">
        <v>14</v>
      </c>
      <c r="C4987" t="s">
        <v>67</v>
      </c>
      <c r="D4987" t="s">
        <v>249</v>
      </c>
      <c r="E4987" t="s">
        <v>478</v>
      </c>
      <c r="F4987" t="s">
        <v>49</v>
      </c>
      <c r="G4987">
        <v>121.93</v>
      </c>
      <c r="H4987">
        <v>2</v>
      </c>
      <c r="I4987">
        <v>0</v>
      </c>
      <c r="J4987" t="s">
        <v>35</v>
      </c>
      <c r="K4987" t="s">
        <v>66</v>
      </c>
      <c r="L4987" t="s">
        <v>21</v>
      </c>
      <c r="M4987" t="s">
        <v>36</v>
      </c>
      <c r="N4987" t="s">
        <v>95</v>
      </c>
    </row>
    <row r="4988" spans="1:14" x14ac:dyDescent="0.3">
      <c r="A4988">
        <v>4987</v>
      </c>
      <c r="B4988" t="s">
        <v>14</v>
      </c>
      <c r="C4988" t="s">
        <v>311</v>
      </c>
      <c r="D4988" t="s">
        <v>312</v>
      </c>
      <c r="E4988" t="s">
        <v>222</v>
      </c>
      <c r="F4988" t="s">
        <v>49</v>
      </c>
      <c r="G4988">
        <v>104.5</v>
      </c>
      <c r="H4988">
        <v>1</v>
      </c>
      <c r="I4988">
        <v>2</v>
      </c>
      <c r="J4988" t="s">
        <v>55</v>
      </c>
      <c r="K4988" t="s">
        <v>44</v>
      </c>
      <c r="L4988" t="s">
        <v>21</v>
      </c>
      <c r="M4988" t="s">
        <v>22</v>
      </c>
      <c r="N4988" t="s">
        <v>30</v>
      </c>
    </row>
    <row r="4989" spans="1:14" x14ac:dyDescent="0.3">
      <c r="A4989">
        <v>4988</v>
      </c>
      <c r="B4989" t="s">
        <v>37</v>
      </c>
      <c r="C4989" t="s">
        <v>249</v>
      </c>
      <c r="D4989" t="s">
        <v>306</v>
      </c>
      <c r="E4989" t="s">
        <v>213</v>
      </c>
      <c r="F4989" t="s">
        <v>27</v>
      </c>
      <c r="G4989">
        <v>129.80000000000001</v>
      </c>
      <c r="H4989">
        <v>3</v>
      </c>
      <c r="I4989">
        <v>0</v>
      </c>
      <c r="J4989" t="s">
        <v>55</v>
      </c>
      <c r="K4989" t="s">
        <v>20</v>
      </c>
      <c r="L4989" t="s">
        <v>21</v>
      </c>
      <c r="M4989" t="s">
        <v>36</v>
      </c>
      <c r="N4989" t="s">
        <v>23</v>
      </c>
    </row>
    <row r="4990" spans="1:14" x14ac:dyDescent="0.3">
      <c r="A4990">
        <v>4989</v>
      </c>
      <c r="B4990" t="s">
        <v>14</v>
      </c>
      <c r="C4990" t="s">
        <v>86</v>
      </c>
      <c r="D4990" t="s">
        <v>158</v>
      </c>
      <c r="E4990" t="s">
        <v>42</v>
      </c>
      <c r="F4990" t="s">
        <v>49</v>
      </c>
      <c r="G4990">
        <v>90.99</v>
      </c>
      <c r="H4990">
        <v>2</v>
      </c>
      <c r="I4990">
        <v>0</v>
      </c>
      <c r="J4990" t="s">
        <v>55</v>
      </c>
      <c r="K4990" t="s">
        <v>66</v>
      </c>
      <c r="L4990" t="s">
        <v>21</v>
      </c>
      <c r="M4990" t="s">
        <v>36</v>
      </c>
      <c r="N4990" t="s">
        <v>23</v>
      </c>
    </row>
    <row r="4991" spans="1:14" x14ac:dyDescent="0.3">
      <c r="A4991">
        <v>4990</v>
      </c>
      <c r="B4991" t="s">
        <v>14</v>
      </c>
      <c r="C4991" t="s">
        <v>300</v>
      </c>
      <c r="D4991" t="s">
        <v>311</v>
      </c>
      <c r="E4991" t="s">
        <v>163</v>
      </c>
      <c r="F4991" t="s">
        <v>18</v>
      </c>
      <c r="G4991">
        <v>239.74</v>
      </c>
      <c r="H4991">
        <v>1</v>
      </c>
      <c r="I4991">
        <v>1</v>
      </c>
      <c r="J4991" t="s">
        <v>28</v>
      </c>
      <c r="K4991" t="s">
        <v>29</v>
      </c>
      <c r="L4991" t="s">
        <v>56</v>
      </c>
      <c r="M4991" t="s">
        <v>36</v>
      </c>
      <c r="N4991" t="s">
        <v>23</v>
      </c>
    </row>
    <row r="4992" spans="1:14" x14ac:dyDescent="0.3">
      <c r="A4992">
        <v>4991</v>
      </c>
      <c r="B4992" t="s">
        <v>14</v>
      </c>
      <c r="C4992" t="s">
        <v>203</v>
      </c>
      <c r="D4992" t="s">
        <v>100</v>
      </c>
      <c r="E4992" t="s">
        <v>350</v>
      </c>
      <c r="F4992" t="s">
        <v>54</v>
      </c>
      <c r="G4992">
        <v>331.9</v>
      </c>
      <c r="H4992">
        <v>2</v>
      </c>
      <c r="I4992">
        <v>0</v>
      </c>
      <c r="J4992" t="s">
        <v>94</v>
      </c>
      <c r="K4992" t="s">
        <v>99</v>
      </c>
      <c r="L4992" t="s">
        <v>56</v>
      </c>
      <c r="M4992" t="s">
        <v>22</v>
      </c>
      <c r="N4992" t="s">
        <v>41</v>
      </c>
    </row>
    <row r="4993" spans="1:14" x14ac:dyDescent="0.3">
      <c r="A4993">
        <v>4992</v>
      </c>
      <c r="B4993" t="s">
        <v>50</v>
      </c>
      <c r="C4993" t="s">
        <v>263</v>
      </c>
      <c r="D4993" t="s">
        <v>438</v>
      </c>
      <c r="E4993" t="s">
        <v>396</v>
      </c>
      <c r="F4993" t="s">
        <v>27</v>
      </c>
      <c r="G4993">
        <v>186.83</v>
      </c>
      <c r="H4993">
        <v>1</v>
      </c>
      <c r="I4993">
        <v>2</v>
      </c>
      <c r="J4993" t="s">
        <v>35</v>
      </c>
      <c r="K4993" t="s">
        <v>44</v>
      </c>
      <c r="L4993" t="s">
        <v>56</v>
      </c>
      <c r="M4993" t="s">
        <v>36</v>
      </c>
      <c r="N4993" t="s">
        <v>41</v>
      </c>
    </row>
    <row r="4994" spans="1:14" x14ac:dyDescent="0.3">
      <c r="A4994">
        <v>4993</v>
      </c>
      <c r="B4994" t="s">
        <v>37</v>
      </c>
      <c r="C4994" t="s">
        <v>132</v>
      </c>
      <c r="D4994" t="s">
        <v>174</v>
      </c>
      <c r="E4994" t="s">
        <v>325</v>
      </c>
      <c r="F4994" t="s">
        <v>18</v>
      </c>
      <c r="G4994">
        <v>280.16000000000003</v>
      </c>
      <c r="H4994">
        <v>1</v>
      </c>
      <c r="I4994">
        <v>0</v>
      </c>
      <c r="J4994" t="s">
        <v>28</v>
      </c>
      <c r="K4994" t="s">
        <v>99</v>
      </c>
      <c r="L4994" t="s">
        <v>21</v>
      </c>
      <c r="M4994" t="s">
        <v>22</v>
      </c>
      <c r="N4994" t="s">
        <v>95</v>
      </c>
    </row>
    <row r="4995" spans="1:14" x14ac:dyDescent="0.3">
      <c r="A4995">
        <v>4994</v>
      </c>
      <c r="B4995" t="s">
        <v>31</v>
      </c>
      <c r="C4995" t="s">
        <v>269</v>
      </c>
      <c r="D4995" t="s">
        <v>299</v>
      </c>
      <c r="E4995" t="s">
        <v>346</v>
      </c>
      <c r="F4995" t="s">
        <v>18</v>
      </c>
      <c r="G4995">
        <v>234.05</v>
      </c>
      <c r="H4995">
        <v>3</v>
      </c>
      <c r="I4995">
        <v>1</v>
      </c>
      <c r="J4995" t="s">
        <v>55</v>
      </c>
      <c r="K4995" t="s">
        <v>44</v>
      </c>
      <c r="L4995" t="s">
        <v>70</v>
      </c>
      <c r="M4995" t="s">
        <v>36</v>
      </c>
      <c r="N4995" t="s">
        <v>23</v>
      </c>
    </row>
    <row r="4996" spans="1:14" x14ac:dyDescent="0.3">
      <c r="A4996">
        <v>4995</v>
      </c>
      <c r="B4996" t="s">
        <v>31</v>
      </c>
      <c r="C4996" t="s">
        <v>118</v>
      </c>
      <c r="D4996" t="s">
        <v>124</v>
      </c>
      <c r="E4996" t="s">
        <v>188</v>
      </c>
      <c r="F4996" t="s">
        <v>18</v>
      </c>
      <c r="G4996">
        <v>247.1</v>
      </c>
      <c r="H4996">
        <v>2</v>
      </c>
      <c r="I4996">
        <v>2</v>
      </c>
      <c r="J4996" t="s">
        <v>94</v>
      </c>
      <c r="K4996" t="s">
        <v>20</v>
      </c>
      <c r="L4996" t="s">
        <v>21</v>
      </c>
      <c r="M4996" t="s">
        <v>36</v>
      </c>
      <c r="N4996" t="s">
        <v>95</v>
      </c>
    </row>
    <row r="4997" spans="1:14" x14ac:dyDescent="0.3">
      <c r="A4997">
        <v>4996</v>
      </c>
      <c r="B4997" t="s">
        <v>14</v>
      </c>
      <c r="C4997" t="s">
        <v>126</v>
      </c>
      <c r="D4997" t="s">
        <v>145</v>
      </c>
      <c r="E4997" t="s">
        <v>26</v>
      </c>
      <c r="F4997" t="s">
        <v>49</v>
      </c>
      <c r="G4997">
        <v>104.16</v>
      </c>
      <c r="H4997">
        <v>2</v>
      </c>
      <c r="I4997">
        <v>0</v>
      </c>
      <c r="J4997" t="s">
        <v>94</v>
      </c>
      <c r="K4997" t="s">
        <v>44</v>
      </c>
      <c r="L4997" t="s">
        <v>21</v>
      </c>
      <c r="M4997" t="s">
        <v>36</v>
      </c>
      <c r="N4997" t="s">
        <v>41</v>
      </c>
    </row>
    <row r="4998" spans="1:14" x14ac:dyDescent="0.3">
      <c r="A4998">
        <v>4997</v>
      </c>
      <c r="B4998" t="s">
        <v>31</v>
      </c>
      <c r="C4998" t="s">
        <v>103</v>
      </c>
      <c r="D4998" t="s">
        <v>342</v>
      </c>
      <c r="E4998" t="s">
        <v>81</v>
      </c>
      <c r="F4998" t="s">
        <v>18</v>
      </c>
      <c r="G4998">
        <v>172.97</v>
      </c>
      <c r="H4998">
        <v>2</v>
      </c>
      <c r="I4998">
        <v>0</v>
      </c>
      <c r="J4998" t="s">
        <v>28</v>
      </c>
      <c r="K4998" t="s">
        <v>44</v>
      </c>
      <c r="L4998" t="s">
        <v>21</v>
      </c>
      <c r="M4998" t="s">
        <v>36</v>
      </c>
      <c r="N4998" t="s">
        <v>41</v>
      </c>
    </row>
    <row r="4999" spans="1:14" x14ac:dyDescent="0.3">
      <c r="A4999">
        <v>4998</v>
      </c>
      <c r="B4999" t="s">
        <v>31</v>
      </c>
      <c r="C4999" t="s">
        <v>284</v>
      </c>
      <c r="D4999" t="s">
        <v>150</v>
      </c>
      <c r="E4999" t="s">
        <v>33</v>
      </c>
      <c r="F4999" t="s">
        <v>27</v>
      </c>
      <c r="G4999">
        <v>158.93</v>
      </c>
      <c r="H4999">
        <v>2</v>
      </c>
      <c r="I4999">
        <v>0</v>
      </c>
      <c r="J4999" t="s">
        <v>28</v>
      </c>
      <c r="K4999" t="s">
        <v>66</v>
      </c>
      <c r="L4999" t="s">
        <v>21</v>
      </c>
      <c r="M4999" t="s">
        <v>22</v>
      </c>
      <c r="N4999" t="s">
        <v>41</v>
      </c>
    </row>
    <row r="5000" spans="1:14" x14ac:dyDescent="0.3">
      <c r="A5000">
        <v>4999</v>
      </c>
      <c r="B5000" t="s">
        <v>31</v>
      </c>
      <c r="C5000" t="s">
        <v>141</v>
      </c>
      <c r="D5000" t="s">
        <v>298</v>
      </c>
      <c r="E5000" t="s">
        <v>143</v>
      </c>
      <c r="F5000" t="s">
        <v>49</v>
      </c>
      <c r="G5000">
        <v>54.52</v>
      </c>
      <c r="H5000">
        <v>2</v>
      </c>
      <c r="I5000">
        <v>3</v>
      </c>
      <c r="J5000" t="s">
        <v>19</v>
      </c>
      <c r="K5000" t="s">
        <v>99</v>
      </c>
      <c r="L5000" t="s">
        <v>21</v>
      </c>
      <c r="M5000" t="s">
        <v>36</v>
      </c>
      <c r="N5000" t="s">
        <v>41</v>
      </c>
    </row>
    <row r="5001" spans="1:14" x14ac:dyDescent="0.3">
      <c r="A5001">
        <v>5000</v>
      </c>
      <c r="B5001" t="s">
        <v>14</v>
      </c>
      <c r="C5001" t="s">
        <v>383</v>
      </c>
      <c r="D5001" t="s">
        <v>288</v>
      </c>
      <c r="E5001" t="s">
        <v>451</v>
      </c>
      <c r="F5001" t="s">
        <v>49</v>
      </c>
      <c r="G5001">
        <v>107.38</v>
      </c>
      <c r="H5001">
        <v>2</v>
      </c>
      <c r="I5001">
        <v>0</v>
      </c>
      <c r="J5001" t="s">
        <v>28</v>
      </c>
      <c r="K5001" t="s">
        <v>66</v>
      </c>
      <c r="L5001" t="s">
        <v>21</v>
      </c>
      <c r="M5001" t="s">
        <v>22</v>
      </c>
      <c r="N5001" t="s">
        <v>41</v>
      </c>
    </row>
    <row r="5002" spans="1:14" x14ac:dyDescent="0.3">
      <c r="A5002">
        <v>5001</v>
      </c>
      <c r="B5002" t="s">
        <v>50</v>
      </c>
      <c r="C5002" t="s">
        <v>109</v>
      </c>
      <c r="D5002" t="s">
        <v>310</v>
      </c>
      <c r="E5002" t="s">
        <v>254</v>
      </c>
      <c r="F5002" t="s">
        <v>18</v>
      </c>
      <c r="G5002">
        <v>301.51</v>
      </c>
      <c r="H5002">
        <v>2</v>
      </c>
      <c r="I5002">
        <v>0</v>
      </c>
      <c r="J5002" t="s">
        <v>94</v>
      </c>
      <c r="K5002" t="s">
        <v>20</v>
      </c>
      <c r="L5002" t="s">
        <v>56</v>
      </c>
      <c r="M5002" t="s">
        <v>22</v>
      </c>
      <c r="N5002" t="s">
        <v>41</v>
      </c>
    </row>
    <row r="5003" spans="1:14" x14ac:dyDescent="0.3">
      <c r="A5003">
        <v>5002</v>
      </c>
      <c r="B5003" t="s">
        <v>50</v>
      </c>
      <c r="C5003" t="s">
        <v>363</v>
      </c>
      <c r="D5003" t="s">
        <v>356</v>
      </c>
      <c r="E5003" t="s">
        <v>183</v>
      </c>
      <c r="F5003" t="s">
        <v>54</v>
      </c>
      <c r="G5003">
        <v>500.16</v>
      </c>
      <c r="H5003">
        <v>3</v>
      </c>
      <c r="I5003">
        <v>0</v>
      </c>
      <c r="J5003" t="s">
        <v>28</v>
      </c>
      <c r="K5003" t="s">
        <v>29</v>
      </c>
      <c r="L5003" t="s">
        <v>21</v>
      </c>
      <c r="M5003" t="s">
        <v>36</v>
      </c>
      <c r="N5003" t="s">
        <v>41</v>
      </c>
    </row>
    <row r="5004" spans="1:14" x14ac:dyDescent="0.3">
      <c r="A5004">
        <v>5003</v>
      </c>
      <c r="B5004" t="s">
        <v>31</v>
      </c>
      <c r="C5004" t="s">
        <v>263</v>
      </c>
      <c r="D5004" t="s">
        <v>439</v>
      </c>
      <c r="E5004" t="s">
        <v>451</v>
      </c>
      <c r="F5004" t="s">
        <v>18</v>
      </c>
      <c r="G5004">
        <v>179.77</v>
      </c>
      <c r="H5004">
        <v>2</v>
      </c>
      <c r="I5004">
        <v>2</v>
      </c>
      <c r="J5004" t="s">
        <v>35</v>
      </c>
      <c r="K5004" t="s">
        <v>66</v>
      </c>
      <c r="L5004" t="s">
        <v>21</v>
      </c>
      <c r="M5004" t="s">
        <v>22</v>
      </c>
      <c r="N5004" t="s">
        <v>41</v>
      </c>
    </row>
    <row r="5005" spans="1:14" x14ac:dyDescent="0.3">
      <c r="A5005">
        <v>5004</v>
      </c>
      <c r="B5005" t="s">
        <v>37</v>
      </c>
      <c r="C5005" t="s">
        <v>298</v>
      </c>
      <c r="D5005" t="s">
        <v>158</v>
      </c>
      <c r="E5005" t="s">
        <v>192</v>
      </c>
      <c r="F5005" t="s">
        <v>18</v>
      </c>
      <c r="G5005">
        <v>298.12</v>
      </c>
      <c r="H5005">
        <v>2</v>
      </c>
      <c r="I5005">
        <v>0</v>
      </c>
      <c r="J5005" t="s">
        <v>28</v>
      </c>
      <c r="K5005" t="s">
        <v>66</v>
      </c>
      <c r="L5005" t="s">
        <v>56</v>
      </c>
      <c r="M5005" t="s">
        <v>36</v>
      </c>
      <c r="N5005" t="s">
        <v>41</v>
      </c>
    </row>
    <row r="5006" spans="1:14" x14ac:dyDescent="0.3">
      <c r="A5006">
        <v>5005</v>
      </c>
      <c r="B5006" t="s">
        <v>37</v>
      </c>
      <c r="C5006" t="s">
        <v>242</v>
      </c>
      <c r="D5006" t="s">
        <v>196</v>
      </c>
      <c r="E5006" t="s">
        <v>79</v>
      </c>
      <c r="F5006" t="s">
        <v>18</v>
      </c>
      <c r="G5006">
        <v>219.65</v>
      </c>
      <c r="H5006">
        <v>2</v>
      </c>
      <c r="I5006">
        <v>1</v>
      </c>
      <c r="J5006" t="s">
        <v>19</v>
      </c>
      <c r="K5006" t="s">
        <v>99</v>
      </c>
      <c r="L5006" t="s">
        <v>21</v>
      </c>
      <c r="M5006" t="s">
        <v>22</v>
      </c>
      <c r="N5006" t="s">
        <v>41</v>
      </c>
    </row>
    <row r="5007" spans="1:14" x14ac:dyDescent="0.3">
      <c r="A5007">
        <v>5006</v>
      </c>
      <c r="B5007" t="s">
        <v>37</v>
      </c>
      <c r="C5007" t="s">
        <v>17</v>
      </c>
      <c r="D5007" t="s">
        <v>142</v>
      </c>
      <c r="E5007" t="s">
        <v>300</v>
      </c>
      <c r="F5007" t="s">
        <v>27</v>
      </c>
      <c r="G5007">
        <v>216.39</v>
      </c>
      <c r="H5007">
        <v>1</v>
      </c>
      <c r="I5007">
        <v>1</v>
      </c>
      <c r="J5007" t="s">
        <v>19</v>
      </c>
      <c r="K5007" t="s">
        <v>29</v>
      </c>
      <c r="L5007" t="s">
        <v>21</v>
      </c>
      <c r="M5007" t="s">
        <v>36</v>
      </c>
      <c r="N5007" t="s">
        <v>41</v>
      </c>
    </row>
    <row r="5008" spans="1:14" x14ac:dyDescent="0.3">
      <c r="A5008">
        <v>5007</v>
      </c>
      <c r="B5008" t="s">
        <v>14</v>
      </c>
      <c r="C5008" t="s">
        <v>383</v>
      </c>
      <c r="D5008" t="s">
        <v>382</v>
      </c>
      <c r="E5008" t="s">
        <v>203</v>
      </c>
      <c r="F5008" t="s">
        <v>27</v>
      </c>
      <c r="G5008">
        <v>149.24</v>
      </c>
      <c r="H5008">
        <v>2</v>
      </c>
      <c r="I5008">
        <v>3</v>
      </c>
      <c r="J5008" t="s">
        <v>28</v>
      </c>
      <c r="K5008" t="s">
        <v>44</v>
      </c>
      <c r="L5008" t="s">
        <v>56</v>
      </c>
      <c r="M5008" t="s">
        <v>36</v>
      </c>
      <c r="N5008" t="s">
        <v>41</v>
      </c>
    </row>
    <row r="5009" spans="1:14" x14ac:dyDescent="0.3">
      <c r="A5009">
        <v>5008</v>
      </c>
      <c r="B5009" t="s">
        <v>37</v>
      </c>
      <c r="C5009" t="s">
        <v>250</v>
      </c>
      <c r="D5009" t="s">
        <v>268</v>
      </c>
      <c r="E5009" t="s">
        <v>83</v>
      </c>
      <c r="F5009" t="s">
        <v>18</v>
      </c>
      <c r="G5009">
        <v>247.87</v>
      </c>
      <c r="H5009">
        <v>4</v>
      </c>
      <c r="I5009">
        <v>1</v>
      </c>
      <c r="J5009" t="s">
        <v>94</v>
      </c>
      <c r="K5009" t="s">
        <v>29</v>
      </c>
      <c r="L5009" t="s">
        <v>21</v>
      </c>
      <c r="M5009" t="s">
        <v>36</v>
      </c>
      <c r="N5009" t="s">
        <v>23</v>
      </c>
    </row>
    <row r="5010" spans="1:14" x14ac:dyDescent="0.3">
      <c r="A5010">
        <v>5009</v>
      </c>
      <c r="B5010" t="s">
        <v>37</v>
      </c>
      <c r="C5010" t="s">
        <v>373</v>
      </c>
      <c r="D5010" t="s">
        <v>26</v>
      </c>
      <c r="E5010" t="s">
        <v>42</v>
      </c>
      <c r="F5010" t="s">
        <v>18</v>
      </c>
      <c r="G5010">
        <v>261.33999999999997</v>
      </c>
      <c r="H5010">
        <v>2</v>
      </c>
      <c r="I5010">
        <v>0</v>
      </c>
      <c r="J5010" t="s">
        <v>19</v>
      </c>
      <c r="K5010" t="s">
        <v>29</v>
      </c>
      <c r="L5010" t="s">
        <v>21</v>
      </c>
      <c r="M5010" t="s">
        <v>36</v>
      </c>
      <c r="N5010" t="s">
        <v>95</v>
      </c>
    </row>
    <row r="5011" spans="1:14" x14ac:dyDescent="0.3">
      <c r="A5011">
        <v>5010</v>
      </c>
      <c r="B5011" t="s">
        <v>37</v>
      </c>
      <c r="C5011" t="s">
        <v>232</v>
      </c>
      <c r="D5011" t="s">
        <v>338</v>
      </c>
      <c r="E5011" t="s">
        <v>80</v>
      </c>
      <c r="F5011" t="s">
        <v>49</v>
      </c>
      <c r="G5011">
        <v>122.29</v>
      </c>
      <c r="H5011">
        <v>2</v>
      </c>
      <c r="I5011">
        <v>0</v>
      </c>
      <c r="J5011" t="s">
        <v>55</v>
      </c>
      <c r="K5011" t="s">
        <v>99</v>
      </c>
      <c r="L5011" t="s">
        <v>21</v>
      </c>
      <c r="M5011" t="s">
        <v>22</v>
      </c>
      <c r="N5011" t="s">
        <v>41</v>
      </c>
    </row>
    <row r="5012" spans="1:14" x14ac:dyDescent="0.3">
      <c r="A5012">
        <v>5011</v>
      </c>
      <c r="B5012" t="s">
        <v>50</v>
      </c>
      <c r="C5012" t="s">
        <v>256</v>
      </c>
      <c r="D5012" t="s">
        <v>15</v>
      </c>
      <c r="E5012" t="s">
        <v>141</v>
      </c>
      <c r="F5012" t="s">
        <v>27</v>
      </c>
      <c r="G5012">
        <v>189.74</v>
      </c>
      <c r="H5012">
        <v>3</v>
      </c>
      <c r="I5012">
        <v>2</v>
      </c>
      <c r="J5012" t="s">
        <v>28</v>
      </c>
      <c r="K5012" t="s">
        <v>66</v>
      </c>
      <c r="L5012" t="s">
        <v>21</v>
      </c>
      <c r="M5012" t="s">
        <v>36</v>
      </c>
      <c r="N5012" t="s">
        <v>41</v>
      </c>
    </row>
    <row r="5013" spans="1:14" x14ac:dyDescent="0.3">
      <c r="A5013">
        <v>5012</v>
      </c>
      <c r="B5013" t="s">
        <v>50</v>
      </c>
      <c r="C5013" t="s">
        <v>139</v>
      </c>
      <c r="D5013" t="s">
        <v>171</v>
      </c>
      <c r="E5013" t="s">
        <v>293</v>
      </c>
      <c r="F5013" t="s">
        <v>27</v>
      </c>
      <c r="G5013">
        <v>170.35</v>
      </c>
      <c r="H5013">
        <v>2</v>
      </c>
      <c r="I5013">
        <v>0</v>
      </c>
      <c r="J5013" t="s">
        <v>19</v>
      </c>
      <c r="K5013" t="s">
        <v>29</v>
      </c>
      <c r="L5013" t="s">
        <v>70</v>
      </c>
      <c r="M5013" t="s">
        <v>36</v>
      </c>
      <c r="N5013" t="s">
        <v>41</v>
      </c>
    </row>
    <row r="5014" spans="1:14" x14ac:dyDescent="0.3">
      <c r="A5014">
        <v>5013</v>
      </c>
      <c r="B5014" t="s">
        <v>37</v>
      </c>
      <c r="C5014" t="s">
        <v>185</v>
      </c>
      <c r="D5014" t="s">
        <v>305</v>
      </c>
      <c r="E5014" t="s">
        <v>91</v>
      </c>
      <c r="F5014" t="s">
        <v>49</v>
      </c>
      <c r="G5014">
        <v>144.61000000000001</v>
      </c>
      <c r="H5014">
        <v>1</v>
      </c>
      <c r="I5014">
        <v>3</v>
      </c>
      <c r="J5014" t="s">
        <v>94</v>
      </c>
      <c r="K5014" t="s">
        <v>20</v>
      </c>
      <c r="L5014" t="s">
        <v>21</v>
      </c>
      <c r="M5014" t="s">
        <v>22</v>
      </c>
      <c r="N5014" t="s">
        <v>23</v>
      </c>
    </row>
    <row r="5015" spans="1:14" x14ac:dyDescent="0.3">
      <c r="A5015">
        <v>5014</v>
      </c>
      <c r="B5015" t="s">
        <v>37</v>
      </c>
      <c r="C5015" t="s">
        <v>61</v>
      </c>
      <c r="D5015" t="s">
        <v>214</v>
      </c>
      <c r="E5015" t="s">
        <v>26</v>
      </c>
      <c r="F5015" t="s">
        <v>54</v>
      </c>
      <c r="G5015">
        <v>365</v>
      </c>
      <c r="H5015">
        <v>4</v>
      </c>
      <c r="I5015">
        <v>2</v>
      </c>
      <c r="J5015" t="s">
        <v>35</v>
      </c>
      <c r="K5015" t="s">
        <v>66</v>
      </c>
      <c r="L5015" t="s">
        <v>21</v>
      </c>
      <c r="M5015" t="s">
        <v>36</v>
      </c>
      <c r="N5015" t="s">
        <v>41</v>
      </c>
    </row>
    <row r="5016" spans="1:14" x14ac:dyDescent="0.3">
      <c r="A5016">
        <v>5015</v>
      </c>
      <c r="B5016" t="s">
        <v>50</v>
      </c>
      <c r="C5016" t="s">
        <v>353</v>
      </c>
      <c r="D5016" t="s">
        <v>171</v>
      </c>
      <c r="E5016" t="s">
        <v>154</v>
      </c>
      <c r="F5016" t="s">
        <v>49</v>
      </c>
      <c r="G5016">
        <v>92.49</v>
      </c>
      <c r="H5016">
        <v>3</v>
      </c>
      <c r="I5016">
        <v>0</v>
      </c>
      <c r="J5016" t="s">
        <v>55</v>
      </c>
      <c r="K5016" t="s">
        <v>20</v>
      </c>
      <c r="L5016" t="s">
        <v>21</v>
      </c>
      <c r="M5016" t="s">
        <v>22</v>
      </c>
      <c r="N5016" t="s">
        <v>95</v>
      </c>
    </row>
    <row r="5017" spans="1:14" x14ac:dyDescent="0.3">
      <c r="A5017">
        <v>5016</v>
      </c>
      <c r="B5017" t="s">
        <v>50</v>
      </c>
      <c r="C5017" t="s">
        <v>151</v>
      </c>
      <c r="D5017" t="s">
        <v>298</v>
      </c>
      <c r="E5017" t="s">
        <v>300</v>
      </c>
      <c r="F5017" t="s">
        <v>18</v>
      </c>
      <c r="G5017">
        <v>350.64</v>
      </c>
      <c r="H5017">
        <v>1</v>
      </c>
      <c r="I5017">
        <v>2</v>
      </c>
      <c r="J5017" t="s">
        <v>28</v>
      </c>
      <c r="K5017" t="s">
        <v>20</v>
      </c>
      <c r="L5017" t="s">
        <v>60</v>
      </c>
      <c r="M5017" t="s">
        <v>22</v>
      </c>
      <c r="N5017" t="s">
        <v>41</v>
      </c>
    </row>
    <row r="5018" spans="1:14" x14ac:dyDescent="0.3">
      <c r="A5018">
        <v>5017</v>
      </c>
      <c r="B5018" t="s">
        <v>14</v>
      </c>
      <c r="C5018" t="s">
        <v>144</v>
      </c>
      <c r="D5018" t="s">
        <v>102</v>
      </c>
      <c r="E5018" t="s">
        <v>192</v>
      </c>
      <c r="F5018" t="s">
        <v>27</v>
      </c>
      <c r="G5018">
        <v>133.19999999999999</v>
      </c>
      <c r="H5018">
        <v>1</v>
      </c>
      <c r="I5018">
        <v>2</v>
      </c>
      <c r="J5018" t="s">
        <v>55</v>
      </c>
      <c r="K5018" t="s">
        <v>99</v>
      </c>
      <c r="L5018" t="s">
        <v>21</v>
      </c>
      <c r="M5018" t="s">
        <v>36</v>
      </c>
      <c r="N5018" t="s">
        <v>41</v>
      </c>
    </row>
    <row r="5019" spans="1:14" x14ac:dyDescent="0.3">
      <c r="A5019">
        <v>5018</v>
      </c>
      <c r="B5019" t="s">
        <v>31</v>
      </c>
      <c r="C5019" t="s">
        <v>258</v>
      </c>
      <c r="D5019" t="s">
        <v>239</v>
      </c>
      <c r="E5019" t="s">
        <v>396</v>
      </c>
      <c r="F5019" t="s">
        <v>27</v>
      </c>
      <c r="G5019">
        <v>129.21</v>
      </c>
      <c r="H5019">
        <v>2</v>
      </c>
      <c r="I5019">
        <v>0</v>
      </c>
      <c r="J5019" t="s">
        <v>28</v>
      </c>
      <c r="K5019" t="s">
        <v>20</v>
      </c>
      <c r="L5019" t="s">
        <v>70</v>
      </c>
      <c r="M5019" t="s">
        <v>36</v>
      </c>
      <c r="N5019" t="s">
        <v>41</v>
      </c>
    </row>
    <row r="5020" spans="1:14" x14ac:dyDescent="0.3">
      <c r="A5020">
        <v>5019</v>
      </c>
      <c r="B5020" t="s">
        <v>50</v>
      </c>
      <c r="C5020" t="s">
        <v>309</v>
      </c>
      <c r="D5020" t="s">
        <v>202</v>
      </c>
      <c r="E5020" t="s">
        <v>316</v>
      </c>
      <c r="F5020" t="s">
        <v>54</v>
      </c>
      <c r="G5020">
        <v>449.48</v>
      </c>
      <c r="H5020">
        <v>1</v>
      </c>
      <c r="I5020">
        <v>2</v>
      </c>
      <c r="J5020" t="s">
        <v>28</v>
      </c>
      <c r="K5020" t="s">
        <v>20</v>
      </c>
      <c r="L5020" t="s">
        <v>21</v>
      </c>
      <c r="M5020" t="s">
        <v>36</v>
      </c>
      <c r="N5020" t="s">
        <v>41</v>
      </c>
    </row>
    <row r="5021" spans="1:14" x14ac:dyDescent="0.3">
      <c r="A5021">
        <v>5020</v>
      </c>
      <c r="B5021" t="s">
        <v>37</v>
      </c>
      <c r="C5021" t="s">
        <v>307</v>
      </c>
      <c r="D5021" t="s">
        <v>360</v>
      </c>
      <c r="E5021" t="s">
        <v>255</v>
      </c>
      <c r="F5021" t="s">
        <v>27</v>
      </c>
      <c r="G5021">
        <v>206.57</v>
      </c>
      <c r="H5021">
        <v>1</v>
      </c>
      <c r="I5021">
        <v>2</v>
      </c>
      <c r="J5021" t="s">
        <v>94</v>
      </c>
      <c r="K5021" t="s">
        <v>66</v>
      </c>
      <c r="L5021" t="s">
        <v>21</v>
      </c>
      <c r="M5021" t="s">
        <v>36</v>
      </c>
      <c r="N5021" t="s">
        <v>23</v>
      </c>
    </row>
    <row r="5022" spans="1:14" x14ac:dyDescent="0.3">
      <c r="A5022">
        <v>5021</v>
      </c>
      <c r="B5022" t="s">
        <v>50</v>
      </c>
      <c r="C5022" t="s">
        <v>209</v>
      </c>
      <c r="D5022" t="s">
        <v>181</v>
      </c>
      <c r="E5022" t="s">
        <v>451</v>
      </c>
      <c r="F5022" t="s">
        <v>49</v>
      </c>
      <c r="G5022">
        <v>96.45</v>
      </c>
      <c r="H5022">
        <v>2</v>
      </c>
      <c r="I5022">
        <v>1</v>
      </c>
      <c r="J5022" t="s">
        <v>19</v>
      </c>
      <c r="K5022" t="s">
        <v>44</v>
      </c>
      <c r="L5022" t="s">
        <v>60</v>
      </c>
      <c r="M5022" t="s">
        <v>22</v>
      </c>
      <c r="N5022" t="s">
        <v>41</v>
      </c>
    </row>
    <row r="5023" spans="1:14" x14ac:dyDescent="0.3">
      <c r="A5023">
        <v>5022</v>
      </c>
      <c r="B5023" t="s">
        <v>14</v>
      </c>
      <c r="C5023" t="s">
        <v>232</v>
      </c>
      <c r="D5023" t="s">
        <v>338</v>
      </c>
      <c r="E5023" t="s">
        <v>105</v>
      </c>
      <c r="F5023" t="s">
        <v>49</v>
      </c>
      <c r="G5023">
        <v>93.82</v>
      </c>
      <c r="H5023">
        <v>4</v>
      </c>
      <c r="I5023">
        <v>1</v>
      </c>
      <c r="J5023" t="s">
        <v>19</v>
      </c>
      <c r="K5023" t="s">
        <v>44</v>
      </c>
      <c r="L5023" t="s">
        <v>56</v>
      </c>
      <c r="M5023" t="s">
        <v>36</v>
      </c>
      <c r="N5023" t="s">
        <v>41</v>
      </c>
    </row>
    <row r="5024" spans="1:14" x14ac:dyDescent="0.3">
      <c r="A5024">
        <v>5023</v>
      </c>
      <c r="B5024" t="s">
        <v>37</v>
      </c>
      <c r="C5024" t="s">
        <v>279</v>
      </c>
      <c r="D5024" t="s">
        <v>303</v>
      </c>
      <c r="E5024" t="s">
        <v>87</v>
      </c>
      <c r="F5024" t="s">
        <v>49</v>
      </c>
      <c r="G5024">
        <v>143.41</v>
      </c>
      <c r="H5024">
        <v>2</v>
      </c>
      <c r="I5024">
        <v>0</v>
      </c>
      <c r="J5024" t="s">
        <v>35</v>
      </c>
      <c r="K5024" t="s">
        <v>29</v>
      </c>
      <c r="L5024" t="s">
        <v>21</v>
      </c>
      <c r="M5024" t="s">
        <v>22</v>
      </c>
      <c r="N5024" t="s">
        <v>30</v>
      </c>
    </row>
    <row r="5025" spans="1:14" x14ac:dyDescent="0.3">
      <c r="A5025">
        <v>5024</v>
      </c>
      <c r="B5025" t="s">
        <v>37</v>
      </c>
      <c r="C5025" t="s">
        <v>307</v>
      </c>
      <c r="D5025" t="s">
        <v>178</v>
      </c>
      <c r="E5025" t="s">
        <v>112</v>
      </c>
      <c r="F5025" t="s">
        <v>18</v>
      </c>
      <c r="G5025">
        <v>274.97000000000003</v>
      </c>
      <c r="H5025">
        <v>3</v>
      </c>
      <c r="I5025">
        <v>0</v>
      </c>
      <c r="J5025" t="s">
        <v>94</v>
      </c>
      <c r="K5025" t="s">
        <v>66</v>
      </c>
      <c r="L5025" t="s">
        <v>21</v>
      </c>
      <c r="M5025" t="s">
        <v>36</v>
      </c>
      <c r="N5025" t="s">
        <v>45</v>
      </c>
    </row>
    <row r="5026" spans="1:14" x14ac:dyDescent="0.3">
      <c r="A5026">
        <v>5025</v>
      </c>
      <c r="B5026" t="s">
        <v>50</v>
      </c>
      <c r="C5026" t="s">
        <v>302</v>
      </c>
      <c r="D5026" t="s">
        <v>144</v>
      </c>
      <c r="E5026" t="s">
        <v>141</v>
      </c>
      <c r="F5026" t="s">
        <v>49</v>
      </c>
      <c r="G5026">
        <v>126.92</v>
      </c>
      <c r="H5026">
        <v>1</v>
      </c>
      <c r="I5026">
        <v>1</v>
      </c>
      <c r="J5026" t="s">
        <v>28</v>
      </c>
      <c r="K5026" t="s">
        <v>20</v>
      </c>
      <c r="L5026" t="s">
        <v>56</v>
      </c>
      <c r="M5026" t="s">
        <v>36</v>
      </c>
      <c r="N5026" t="s">
        <v>41</v>
      </c>
    </row>
    <row r="5027" spans="1:14" x14ac:dyDescent="0.3">
      <c r="A5027">
        <v>5026</v>
      </c>
      <c r="B5027" t="s">
        <v>14</v>
      </c>
      <c r="C5027" t="s">
        <v>103</v>
      </c>
      <c r="D5027" t="s">
        <v>304</v>
      </c>
      <c r="E5027" t="s">
        <v>347</v>
      </c>
      <c r="F5027" t="s">
        <v>18</v>
      </c>
      <c r="G5027">
        <v>261.04000000000002</v>
      </c>
      <c r="H5027">
        <v>2</v>
      </c>
      <c r="I5027">
        <v>1</v>
      </c>
      <c r="J5027" t="s">
        <v>28</v>
      </c>
      <c r="K5027" t="s">
        <v>44</v>
      </c>
      <c r="L5027" t="s">
        <v>60</v>
      </c>
      <c r="M5027" t="s">
        <v>36</v>
      </c>
      <c r="N5027" t="s">
        <v>41</v>
      </c>
    </row>
    <row r="5028" spans="1:14" x14ac:dyDescent="0.3">
      <c r="A5028">
        <v>5027</v>
      </c>
      <c r="B5028" t="s">
        <v>37</v>
      </c>
      <c r="C5028" t="s">
        <v>395</v>
      </c>
      <c r="D5028" t="s">
        <v>283</v>
      </c>
      <c r="E5028" t="s">
        <v>293</v>
      </c>
      <c r="F5028" t="s">
        <v>18</v>
      </c>
      <c r="G5028">
        <v>202.09</v>
      </c>
      <c r="H5028">
        <v>1</v>
      </c>
      <c r="I5028">
        <v>1</v>
      </c>
      <c r="J5028" t="s">
        <v>55</v>
      </c>
      <c r="K5028" t="s">
        <v>20</v>
      </c>
      <c r="L5028" t="s">
        <v>21</v>
      </c>
      <c r="M5028" t="s">
        <v>22</v>
      </c>
      <c r="N5028" t="s">
        <v>41</v>
      </c>
    </row>
    <row r="5029" spans="1:14" x14ac:dyDescent="0.3">
      <c r="A5029">
        <v>5028</v>
      </c>
      <c r="B5029" t="s">
        <v>14</v>
      </c>
      <c r="C5029" t="s">
        <v>46</v>
      </c>
      <c r="D5029" t="s">
        <v>233</v>
      </c>
      <c r="E5029" t="s">
        <v>255</v>
      </c>
      <c r="F5029" t="s">
        <v>49</v>
      </c>
      <c r="G5029">
        <v>122.28</v>
      </c>
      <c r="H5029">
        <v>1</v>
      </c>
      <c r="I5029">
        <v>1</v>
      </c>
      <c r="J5029" t="s">
        <v>28</v>
      </c>
      <c r="K5029" t="s">
        <v>29</v>
      </c>
      <c r="L5029" t="s">
        <v>56</v>
      </c>
      <c r="M5029" t="s">
        <v>36</v>
      </c>
      <c r="N5029" t="s">
        <v>41</v>
      </c>
    </row>
    <row r="5030" spans="1:14" x14ac:dyDescent="0.3">
      <c r="A5030">
        <v>5029</v>
      </c>
      <c r="B5030" t="s">
        <v>31</v>
      </c>
      <c r="C5030" t="s">
        <v>433</v>
      </c>
      <c r="D5030" t="s">
        <v>82</v>
      </c>
      <c r="E5030" t="s">
        <v>313</v>
      </c>
      <c r="F5030" t="s">
        <v>54</v>
      </c>
      <c r="G5030">
        <v>300.52</v>
      </c>
      <c r="H5030">
        <v>2</v>
      </c>
      <c r="I5030">
        <v>0</v>
      </c>
      <c r="J5030" t="s">
        <v>55</v>
      </c>
      <c r="K5030" t="s">
        <v>44</v>
      </c>
      <c r="L5030" t="s">
        <v>60</v>
      </c>
      <c r="M5030" t="s">
        <v>36</v>
      </c>
      <c r="N5030" t="s">
        <v>41</v>
      </c>
    </row>
    <row r="5031" spans="1:14" x14ac:dyDescent="0.3">
      <c r="A5031">
        <v>5030</v>
      </c>
      <c r="B5031" t="s">
        <v>14</v>
      </c>
      <c r="C5031" t="s">
        <v>222</v>
      </c>
      <c r="D5031" t="s">
        <v>42</v>
      </c>
      <c r="E5031" t="s">
        <v>301</v>
      </c>
      <c r="F5031" t="s">
        <v>49</v>
      </c>
      <c r="G5031">
        <v>84.87</v>
      </c>
      <c r="H5031">
        <v>2</v>
      </c>
      <c r="I5031">
        <v>2</v>
      </c>
      <c r="J5031" t="s">
        <v>28</v>
      </c>
      <c r="K5031" t="s">
        <v>99</v>
      </c>
      <c r="L5031" t="s">
        <v>21</v>
      </c>
      <c r="M5031" t="s">
        <v>22</v>
      </c>
      <c r="N5031" t="s">
        <v>45</v>
      </c>
    </row>
    <row r="5032" spans="1:14" x14ac:dyDescent="0.3">
      <c r="A5032">
        <v>5031</v>
      </c>
      <c r="B5032" t="s">
        <v>31</v>
      </c>
      <c r="C5032" t="s">
        <v>167</v>
      </c>
      <c r="D5032" t="s">
        <v>387</v>
      </c>
      <c r="E5032" t="s">
        <v>187</v>
      </c>
      <c r="F5032" t="s">
        <v>49</v>
      </c>
      <c r="G5032">
        <v>54.46</v>
      </c>
      <c r="H5032">
        <v>1</v>
      </c>
      <c r="I5032">
        <v>1</v>
      </c>
      <c r="J5032" t="s">
        <v>35</v>
      </c>
      <c r="K5032" t="s">
        <v>99</v>
      </c>
      <c r="L5032" t="s">
        <v>60</v>
      </c>
      <c r="M5032" t="s">
        <v>22</v>
      </c>
      <c r="N5032" t="s">
        <v>23</v>
      </c>
    </row>
    <row r="5033" spans="1:14" x14ac:dyDescent="0.3">
      <c r="A5033">
        <v>5032</v>
      </c>
      <c r="B5033" t="s">
        <v>37</v>
      </c>
      <c r="C5033" t="s">
        <v>202</v>
      </c>
      <c r="D5033" t="s">
        <v>347</v>
      </c>
      <c r="E5033" t="s">
        <v>206</v>
      </c>
      <c r="F5033" t="s">
        <v>54</v>
      </c>
      <c r="G5033">
        <v>504.97</v>
      </c>
      <c r="H5033">
        <v>2</v>
      </c>
      <c r="I5033">
        <v>0</v>
      </c>
      <c r="J5033" t="s">
        <v>94</v>
      </c>
      <c r="K5033" t="s">
        <v>66</v>
      </c>
      <c r="L5033" t="s">
        <v>21</v>
      </c>
      <c r="M5033" t="s">
        <v>36</v>
      </c>
      <c r="N5033" t="s">
        <v>41</v>
      </c>
    </row>
    <row r="5034" spans="1:14" x14ac:dyDescent="0.3">
      <c r="A5034">
        <v>5033</v>
      </c>
      <c r="B5034" t="s">
        <v>37</v>
      </c>
      <c r="C5034" t="s">
        <v>185</v>
      </c>
      <c r="D5034" t="s">
        <v>411</v>
      </c>
      <c r="E5034" t="s">
        <v>428</v>
      </c>
      <c r="F5034" t="s">
        <v>18</v>
      </c>
      <c r="G5034">
        <v>239.01</v>
      </c>
      <c r="H5034">
        <v>2</v>
      </c>
      <c r="I5034">
        <v>0</v>
      </c>
      <c r="J5034" t="s">
        <v>35</v>
      </c>
      <c r="K5034" t="s">
        <v>44</v>
      </c>
      <c r="L5034" t="s">
        <v>21</v>
      </c>
      <c r="M5034" t="s">
        <v>36</v>
      </c>
      <c r="N5034" t="s">
        <v>41</v>
      </c>
    </row>
    <row r="5035" spans="1:14" x14ac:dyDescent="0.3">
      <c r="A5035">
        <v>5034</v>
      </c>
      <c r="B5035" t="s">
        <v>14</v>
      </c>
      <c r="C5035" t="s">
        <v>80</v>
      </c>
      <c r="D5035" t="s">
        <v>34</v>
      </c>
      <c r="E5035" t="s">
        <v>178</v>
      </c>
      <c r="F5035" t="s">
        <v>18</v>
      </c>
      <c r="G5035">
        <v>195.58</v>
      </c>
      <c r="H5035">
        <v>3</v>
      </c>
      <c r="I5035">
        <v>0</v>
      </c>
      <c r="J5035" t="s">
        <v>28</v>
      </c>
      <c r="K5035" t="s">
        <v>20</v>
      </c>
      <c r="L5035" t="s">
        <v>56</v>
      </c>
      <c r="M5035" t="s">
        <v>36</v>
      </c>
      <c r="N5035" t="s">
        <v>41</v>
      </c>
    </row>
    <row r="5036" spans="1:14" x14ac:dyDescent="0.3">
      <c r="A5036">
        <v>5035</v>
      </c>
      <c r="B5036" t="s">
        <v>50</v>
      </c>
      <c r="C5036" t="s">
        <v>176</v>
      </c>
      <c r="D5036" t="s">
        <v>239</v>
      </c>
      <c r="E5036" t="s">
        <v>181</v>
      </c>
      <c r="F5036" t="s">
        <v>54</v>
      </c>
      <c r="G5036">
        <v>386.18</v>
      </c>
      <c r="H5036">
        <v>1</v>
      </c>
      <c r="I5036">
        <v>1</v>
      </c>
      <c r="J5036" t="s">
        <v>28</v>
      </c>
      <c r="K5036" t="s">
        <v>29</v>
      </c>
      <c r="L5036" t="s">
        <v>21</v>
      </c>
      <c r="M5036" t="s">
        <v>22</v>
      </c>
      <c r="N5036" t="s">
        <v>41</v>
      </c>
    </row>
    <row r="5037" spans="1:14" x14ac:dyDescent="0.3">
      <c r="A5037">
        <v>5036</v>
      </c>
      <c r="B5037" t="s">
        <v>37</v>
      </c>
      <c r="C5037" t="s">
        <v>75</v>
      </c>
      <c r="D5037" t="s">
        <v>71</v>
      </c>
      <c r="E5037" t="s">
        <v>152</v>
      </c>
      <c r="F5037" t="s">
        <v>27</v>
      </c>
      <c r="G5037">
        <v>197.76</v>
      </c>
      <c r="H5037">
        <v>2</v>
      </c>
      <c r="I5037">
        <v>1</v>
      </c>
      <c r="J5037" t="s">
        <v>55</v>
      </c>
      <c r="K5037" t="s">
        <v>66</v>
      </c>
      <c r="L5037" t="s">
        <v>70</v>
      </c>
      <c r="M5037" t="s">
        <v>36</v>
      </c>
      <c r="N5037" t="s">
        <v>95</v>
      </c>
    </row>
    <row r="5038" spans="1:14" x14ac:dyDescent="0.3">
      <c r="A5038">
        <v>5037</v>
      </c>
      <c r="B5038" t="s">
        <v>31</v>
      </c>
      <c r="C5038" t="s">
        <v>64</v>
      </c>
      <c r="D5038" t="s">
        <v>289</v>
      </c>
      <c r="E5038" t="s">
        <v>274</v>
      </c>
      <c r="F5038" t="s">
        <v>54</v>
      </c>
      <c r="G5038">
        <v>274.91000000000003</v>
      </c>
      <c r="H5038">
        <v>1</v>
      </c>
      <c r="I5038">
        <v>1</v>
      </c>
      <c r="J5038" t="s">
        <v>28</v>
      </c>
      <c r="K5038" t="s">
        <v>29</v>
      </c>
      <c r="L5038" t="s">
        <v>56</v>
      </c>
      <c r="M5038" t="s">
        <v>22</v>
      </c>
      <c r="N5038" t="s">
        <v>41</v>
      </c>
    </row>
    <row r="5039" spans="1:14" x14ac:dyDescent="0.3">
      <c r="A5039">
        <v>5038</v>
      </c>
      <c r="B5039" t="s">
        <v>14</v>
      </c>
      <c r="C5039" t="s">
        <v>189</v>
      </c>
      <c r="D5039" t="s">
        <v>81</v>
      </c>
      <c r="E5039" t="s">
        <v>351</v>
      </c>
      <c r="F5039" t="s">
        <v>54</v>
      </c>
      <c r="G5039">
        <v>353.57</v>
      </c>
      <c r="H5039">
        <v>2</v>
      </c>
      <c r="I5039">
        <v>0</v>
      </c>
      <c r="J5039" t="s">
        <v>28</v>
      </c>
      <c r="K5039" t="s">
        <v>44</v>
      </c>
      <c r="L5039" t="s">
        <v>21</v>
      </c>
      <c r="M5039" t="s">
        <v>22</v>
      </c>
      <c r="N5039" t="s">
        <v>23</v>
      </c>
    </row>
    <row r="5040" spans="1:14" x14ac:dyDescent="0.3">
      <c r="A5040">
        <v>5039</v>
      </c>
      <c r="B5040" t="s">
        <v>14</v>
      </c>
      <c r="C5040" t="s">
        <v>336</v>
      </c>
      <c r="D5040" t="s">
        <v>285</v>
      </c>
      <c r="E5040" t="s">
        <v>51</v>
      </c>
      <c r="F5040" t="s">
        <v>27</v>
      </c>
      <c r="G5040">
        <v>154.47999999999999</v>
      </c>
      <c r="H5040">
        <v>3</v>
      </c>
      <c r="I5040">
        <v>0</v>
      </c>
      <c r="J5040" t="s">
        <v>28</v>
      </c>
      <c r="K5040" t="s">
        <v>44</v>
      </c>
      <c r="L5040" t="s">
        <v>21</v>
      </c>
      <c r="M5040" t="s">
        <v>36</v>
      </c>
      <c r="N5040" t="s">
        <v>45</v>
      </c>
    </row>
    <row r="5041" spans="1:14" x14ac:dyDescent="0.3">
      <c r="A5041">
        <v>5040</v>
      </c>
      <c r="B5041" t="s">
        <v>31</v>
      </c>
      <c r="C5041" t="s">
        <v>153</v>
      </c>
      <c r="D5041" t="s">
        <v>422</v>
      </c>
      <c r="E5041" t="s">
        <v>283</v>
      </c>
      <c r="F5041" t="s">
        <v>27</v>
      </c>
      <c r="G5041">
        <v>144.62</v>
      </c>
      <c r="H5041">
        <v>2</v>
      </c>
      <c r="I5041">
        <v>0</v>
      </c>
      <c r="J5041" t="s">
        <v>35</v>
      </c>
      <c r="K5041" t="s">
        <v>20</v>
      </c>
      <c r="L5041" t="s">
        <v>21</v>
      </c>
      <c r="M5041" t="s">
        <v>36</v>
      </c>
      <c r="N5041" t="s">
        <v>41</v>
      </c>
    </row>
    <row r="5042" spans="1:14" x14ac:dyDescent="0.3">
      <c r="A5042">
        <v>5041</v>
      </c>
      <c r="B5042" t="s">
        <v>14</v>
      </c>
      <c r="C5042" t="s">
        <v>258</v>
      </c>
      <c r="D5042" t="s">
        <v>377</v>
      </c>
      <c r="E5042" t="s">
        <v>390</v>
      </c>
      <c r="F5042" t="s">
        <v>18</v>
      </c>
      <c r="G5042">
        <v>163.95</v>
      </c>
      <c r="H5042">
        <v>2</v>
      </c>
      <c r="I5042">
        <v>1</v>
      </c>
      <c r="J5042" t="s">
        <v>28</v>
      </c>
      <c r="K5042" t="s">
        <v>20</v>
      </c>
      <c r="L5042" t="s">
        <v>56</v>
      </c>
      <c r="M5042" t="s">
        <v>36</v>
      </c>
      <c r="N5042" t="s">
        <v>41</v>
      </c>
    </row>
    <row r="5043" spans="1:14" x14ac:dyDescent="0.3">
      <c r="A5043">
        <v>5042</v>
      </c>
      <c r="B5043" t="s">
        <v>14</v>
      </c>
      <c r="C5043" t="s">
        <v>213</v>
      </c>
      <c r="D5043" t="s">
        <v>415</v>
      </c>
      <c r="E5043" t="s">
        <v>365</v>
      </c>
      <c r="F5043" t="s">
        <v>27</v>
      </c>
      <c r="G5043">
        <v>133.78</v>
      </c>
      <c r="H5043">
        <v>1</v>
      </c>
      <c r="I5043">
        <v>1</v>
      </c>
      <c r="J5043" t="s">
        <v>55</v>
      </c>
      <c r="K5043" t="s">
        <v>20</v>
      </c>
      <c r="L5043" t="s">
        <v>60</v>
      </c>
      <c r="M5043" t="s">
        <v>36</v>
      </c>
      <c r="N5043" t="s">
        <v>41</v>
      </c>
    </row>
    <row r="5044" spans="1:14" x14ac:dyDescent="0.3">
      <c r="A5044">
        <v>5043</v>
      </c>
      <c r="B5044" t="s">
        <v>14</v>
      </c>
      <c r="C5044" t="s">
        <v>82</v>
      </c>
      <c r="D5044" t="s">
        <v>421</v>
      </c>
      <c r="E5044" t="s">
        <v>433</v>
      </c>
      <c r="F5044" t="s">
        <v>49</v>
      </c>
      <c r="G5044">
        <v>118.69</v>
      </c>
      <c r="H5044">
        <v>1</v>
      </c>
      <c r="I5044">
        <v>0</v>
      </c>
      <c r="J5044" t="s">
        <v>55</v>
      </c>
      <c r="K5044" t="s">
        <v>20</v>
      </c>
      <c r="L5044" t="s">
        <v>21</v>
      </c>
      <c r="M5044" t="s">
        <v>36</v>
      </c>
      <c r="N5044" t="s">
        <v>41</v>
      </c>
    </row>
    <row r="5045" spans="1:14" x14ac:dyDescent="0.3">
      <c r="A5045">
        <v>5044</v>
      </c>
      <c r="B5045" t="s">
        <v>14</v>
      </c>
      <c r="C5045" t="s">
        <v>385</v>
      </c>
      <c r="D5045" t="s">
        <v>387</v>
      </c>
      <c r="E5045" t="s">
        <v>96</v>
      </c>
      <c r="F5045" t="s">
        <v>27</v>
      </c>
      <c r="G5045">
        <v>125.33</v>
      </c>
      <c r="H5045">
        <v>1</v>
      </c>
      <c r="I5045">
        <v>2</v>
      </c>
      <c r="J5045" t="s">
        <v>28</v>
      </c>
      <c r="K5045" t="s">
        <v>99</v>
      </c>
      <c r="L5045" t="s">
        <v>70</v>
      </c>
      <c r="M5045" t="s">
        <v>36</v>
      </c>
      <c r="N5045" t="s">
        <v>41</v>
      </c>
    </row>
    <row r="5046" spans="1:14" x14ac:dyDescent="0.3">
      <c r="A5046">
        <v>5045</v>
      </c>
      <c r="B5046" t="s">
        <v>50</v>
      </c>
      <c r="C5046" t="s">
        <v>127</v>
      </c>
      <c r="D5046" t="s">
        <v>398</v>
      </c>
      <c r="E5046" t="s">
        <v>285</v>
      </c>
      <c r="F5046" t="s">
        <v>27</v>
      </c>
      <c r="G5046">
        <v>156.83000000000001</v>
      </c>
      <c r="H5046">
        <v>3</v>
      </c>
      <c r="I5046">
        <v>0</v>
      </c>
      <c r="J5046" t="s">
        <v>28</v>
      </c>
      <c r="K5046" t="s">
        <v>99</v>
      </c>
      <c r="L5046" t="s">
        <v>60</v>
      </c>
      <c r="M5046" t="s">
        <v>36</v>
      </c>
      <c r="N5046" t="s">
        <v>41</v>
      </c>
    </row>
    <row r="5047" spans="1:14" x14ac:dyDescent="0.3">
      <c r="A5047">
        <v>5046</v>
      </c>
      <c r="B5047" t="s">
        <v>37</v>
      </c>
      <c r="C5047" t="s">
        <v>261</v>
      </c>
      <c r="D5047" t="s">
        <v>108</v>
      </c>
      <c r="E5047" t="s">
        <v>229</v>
      </c>
      <c r="F5047" t="s">
        <v>49</v>
      </c>
      <c r="G5047">
        <v>139.28</v>
      </c>
      <c r="H5047">
        <v>1</v>
      </c>
      <c r="I5047">
        <v>0</v>
      </c>
      <c r="J5047" t="s">
        <v>35</v>
      </c>
      <c r="K5047" t="s">
        <v>44</v>
      </c>
      <c r="L5047" t="s">
        <v>56</v>
      </c>
      <c r="M5047" t="s">
        <v>22</v>
      </c>
      <c r="N5047" t="s">
        <v>41</v>
      </c>
    </row>
    <row r="5048" spans="1:14" x14ac:dyDescent="0.3">
      <c r="A5048">
        <v>5047</v>
      </c>
      <c r="B5048" t="s">
        <v>50</v>
      </c>
      <c r="C5048" t="s">
        <v>234</v>
      </c>
      <c r="D5048" t="s">
        <v>360</v>
      </c>
      <c r="E5048" t="s">
        <v>415</v>
      </c>
      <c r="F5048" t="s">
        <v>18</v>
      </c>
      <c r="G5048">
        <v>247.17</v>
      </c>
      <c r="H5048">
        <v>4</v>
      </c>
      <c r="I5048">
        <v>0</v>
      </c>
      <c r="J5048" t="s">
        <v>94</v>
      </c>
      <c r="K5048" t="s">
        <v>99</v>
      </c>
      <c r="L5048" t="s">
        <v>56</v>
      </c>
      <c r="M5048" t="s">
        <v>36</v>
      </c>
      <c r="N5048" t="s">
        <v>41</v>
      </c>
    </row>
    <row r="5049" spans="1:14" x14ac:dyDescent="0.3">
      <c r="A5049">
        <v>5048</v>
      </c>
      <c r="B5049" t="s">
        <v>31</v>
      </c>
      <c r="C5049" t="s">
        <v>256</v>
      </c>
      <c r="D5049" t="s">
        <v>15</v>
      </c>
      <c r="E5049" t="s">
        <v>154</v>
      </c>
      <c r="F5049" t="s">
        <v>49</v>
      </c>
      <c r="G5049">
        <v>87.82</v>
      </c>
      <c r="H5049">
        <v>2</v>
      </c>
      <c r="I5049">
        <v>1</v>
      </c>
      <c r="J5049" t="s">
        <v>35</v>
      </c>
      <c r="K5049" t="s">
        <v>44</v>
      </c>
      <c r="L5049" t="s">
        <v>21</v>
      </c>
      <c r="M5049" t="s">
        <v>36</v>
      </c>
      <c r="N5049" t="s">
        <v>41</v>
      </c>
    </row>
    <row r="5050" spans="1:14" x14ac:dyDescent="0.3">
      <c r="A5050">
        <v>5049</v>
      </c>
      <c r="B5050" t="s">
        <v>14</v>
      </c>
      <c r="C5050" t="s">
        <v>201</v>
      </c>
      <c r="D5050" t="s">
        <v>351</v>
      </c>
      <c r="E5050" t="s">
        <v>46</v>
      </c>
      <c r="F5050" t="s">
        <v>18</v>
      </c>
      <c r="G5050">
        <v>156.35</v>
      </c>
      <c r="H5050">
        <v>1</v>
      </c>
      <c r="I5050">
        <v>0</v>
      </c>
      <c r="J5050" t="s">
        <v>28</v>
      </c>
      <c r="K5050" t="s">
        <v>44</v>
      </c>
      <c r="L5050" t="s">
        <v>56</v>
      </c>
      <c r="M5050" t="s">
        <v>36</v>
      </c>
      <c r="N5050" t="s">
        <v>23</v>
      </c>
    </row>
    <row r="5051" spans="1:14" x14ac:dyDescent="0.3">
      <c r="A5051">
        <v>5050</v>
      </c>
      <c r="B5051" t="s">
        <v>31</v>
      </c>
      <c r="C5051" t="s">
        <v>177</v>
      </c>
      <c r="D5051" t="s">
        <v>318</v>
      </c>
      <c r="E5051" t="s">
        <v>319</v>
      </c>
      <c r="F5051" t="s">
        <v>27</v>
      </c>
      <c r="G5051">
        <v>128.63999999999999</v>
      </c>
      <c r="H5051">
        <v>1</v>
      </c>
      <c r="I5051">
        <v>2</v>
      </c>
      <c r="J5051" t="s">
        <v>28</v>
      </c>
      <c r="K5051" t="s">
        <v>20</v>
      </c>
      <c r="L5051" t="s">
        <v>21</v>
      </c>
      <c r="M5051" t="s">
        <v>22</v>
      </c>
      <c r="N5051" t="s">
        <v>23</v>
      </c>
    </row>
    <row r="5052" spans="1:14" x14ac:dyDescent="0.3">
      <c r="A5052">
        <v>5051</v>
      </c>
      <c r="B5052" t="s">
        <v>31</v>
      </c>
      <c r="C5052" t="s">
        <v>216</v>
      </c>
      <c r="D5052" t="s">
        <v>429</v>
      </c>
      <c r="E5052" t="s">
        <v>397</v>
      </c>
      <c r="F5052" t="s">
        <v>49</v>
      </c>
      <c r="G5052">
        <v>68.599999999999994</v>
      </c>
      <c r="H5052">
        <v>3</v>
      </c>
      <c r="I5052">
        <v>1</v>
      </c>
      <c r="J5052" t="s">
        <v>28</v>
      </c>
      <c r="K5052" t="s">
        <v>20</v>
      </c>
      <c r="L5052" t="s">
        <v>21</v>
      </c>
      <c r="M5052" t="s">
        <v>36</v>
      </c>
      <c r="N5052" t="s">
        <v>41</v>
      </c>
    </row>
    <row r="5053" spans="1:14" x14ac:dyDescent="0.3">
      <c r="A5053">
        <v>5052</v>
      </c>
      <c r="B5053" t="s">
        <v>14</v>
      </c>
      <c r="C5053" t="s">
        <v>336</v>
      </c>
      <c r="D5053" t="s">
        <v>150</v>
      </c>
      <c r="E5053" t="s">
        <v>242</v>
      </c>
      <c r="F5053" t="s">
        <v>18</v>
      </c>
      <c r="G5053">
        <v>276.25</v>
      </c>
      <c r="H5053">
        <v>3</v>
      </c>
      <c r="I5053">
        <v>0</v>
      </c>
      <c r="J5053" t="s">
        <v>94</v>
      </c>
      <c r="K5053" t="s">
        <v>29</v>
      </c>
      <c r="L5053" t="s">
        <v>56</v>
      </c>
      <c r="M5053" t="s">
        <v>36</v>
      </c>
      <c r="N5053" t="s">
        <v>41</v>
      </c>
    </row>
    <row r="5054" spans="1:14" x14ac:dyDescent="0.3">
      <c r="A5054">
        <v>5053</v>
      </c>
      <c r="B5054" t="s">
        <v>14</v>
      </c>
      <c r="C5054" t="s">
        <v>151</v>
      </c>
      <c r="D5054" t="s">
        <v>298</v>
      </c>
      <c r="E5054" t="s">
        <v>32</v>
      </c>
      <c r="F5054" t="s">
        <v>18</v>
      </c>
      <c r="G5054">
        <v>266.07</v>
      </c>
      <c r="H5054">
        <v>1</v>
      </c>
      <c r="I5054">
        <v>0</v>
      </c>
      <c r="J5054" t="s">
        <v>28</v>
      </c>
      <c r="K5054" t="s">
        <v>29</v>
      </c>
      <c r="L5054" t="s">
        <v>21</v>
      </c>
      <c r="M5054" t="s">
        <v>36</v>
      </c>
      <c r="N5054" t="s">
        <v>23</v>
      </c>
    </row>
    <row r="5055" spans="1:14" x14ac:dyDescent="0.3">
      <c r="A5055">
        <v>5054</v>
      </c>
      <c r="B5055" t="s">
        <v>37</v>
      </c>
      <c r="C5055" t="s">
        <v>425</v>
      </c>
      <c r="D5055" t="s">
        <v>32</v>
      </c>
      <c r="E5055" t="s">
        <v>362</v>
      </c>
      <c r="F5055" t="s">
        <v>54</v>
      </c>
      <c r="G5055">
        <v>440.66</v>
      </c>
      <c r="H5055">
        <v>1</v>
      </c>
      <c r="I5055">
        <v>2</v>
      </c>
      <c r="J5055" t="s">
        <v>28</v>
      </c>
      <c r="K5055" t="s">
        <v>20</v>
      </c>
      <c r="L5055" t="s">
        <v>21</v>
      </c>
      <c r="M5055" t="s">
        <v>36</v>
      </c>
      <c r="N5055" t="s">
        <v>41</v>
      </c>
    </row>
    <row r="5056" spans="1:14" x14ac:dyDescent="0.3">
      <c r="A5056">
        <v>5055</v>
      </c>
      <c r="B5056" t="s">
        <v>37</v>
      </c>
      <c r="C5056" t="s">
        <v>315</v>
      </c>
      <c r="D5056" t="s">
        <v>142</v>
      </c>
      <c r="E5056" t="s">
        <v>426</v>
      </c>
      <c r="F5056" t="s">
        <v>27</v>
      </c>
      <c r="G5056">
        <v>187.05</v>
      </c>
      <c r="H5056">
        <v>1</v>
      </c>
      <c r="I5056">
        <v>1</v>
      </c>
      <c r="J5056" t="s">
        <v>28</v>
      </c>
      <c r="K5056" t="s">
        <v>99</v>
      </c>
      <c r="L5056" t="s">
        <v>21</v>
      </c>
      <c r="M5056" t="s">
        <v>22</v>
      </c>
      <c r="N5056" t="s">
        <v>41</v>
      </c>
    </row>
    <row r="5057" spans="1:14" x14ac:dyDescent="0.3">
      <c r="A5057">
        <v>5056</v>
      </c>
      <c r="B5057" t="s">
        <v>50</v>
      </c>
      <c r="C5057" t="s">
        <v>176</v>
      </c>
      <c r="D5057" t="s">
        <v>180</v>
      </c>
      <c r="E5057" t="s">
        <v>113</v>
      </c>
      <c r="F5057" t="s">
        <v>18</v>
      </c>
      <c r="G5057">
        <v>213.19</v>
      </c>
      <c r="H5057">
        <v>2</v>
      </c>
      <c r="I5057">
        <v>0</v>
      </c>
      <c r="J5057" t="s">
        <v>28</v>
      </c>
      <c r="K5057" t="s">
        <v>99</v>
      </c>
      <c r="L5057" t="s">
        <v>56</v>
      </c>
      <c r="M5057" t="s">
        <v>22</v>
      </c>
      <c r="N5057" t="s">
        <v>41</v>
      </c>
    </row>
    <row r="5058" spans="1:14" x14ac:dyDescent="0.3">
      <c r="A5058">
        <v>5057</v>
      </c>
      <c r="B5058" t="s">
        <v>37</v>
      </c>
      <c r="C5058" t="s">
        <v>345</v>
      </c>
      <c r="D5058" t="s">
        <v>108</v>
      </c>
      <c r="E5058" t="s">
        <v>436</v>
      </c>
      <c r="F5058" t="s">
        <v>49</v>
      </c>
      <c r="G5058">
        <v>112.66</v>
      </c>
      <c r="H5058">
        <v>4</v>
      </c>
      <c r="I5058">
        <v>3</v>
      </c>
      <c r="J5058" t="s">
        <v>28</v>
      </c>
      <c r="K5058" t="s">
        <v>66</v>
      </c>
      <c r="L5058" t="s">
        <v>21</v>
      </c>
      <c r="M5058" t="s">
        <v>36</v>
      </c>
      <c r="N5058" t="s">
        <v>41</v>
      </c>
    </row>
    <row r="5059" spans="1:14" x14ac:dyDescent="0.3">
      <c r="A5059">
        <v>5058</v>
      </c>
      <c r="B5059" t="s">
        <v>14</v>
      </c>
      <c r="C5059" t="s">
        <v>107</v>
      </c>
      <c r="D5059" t="s">
        <v>194</v>
      </c>
      <c r="E5059" t="s">
        <v>392</v>
      </c>
      <c r="F5059" t="s">
        <v>49</v>
      </c>
      <c r="G5059">
        <v>110.15</v>
      </c>
      <c r="H5059">
        <v>4</v>
      </c>
      <c r="I5059">
        <v>0</v>
      </c>
      <c r="J5059" t="s">
        <v>35</v>
      </c>
      <c r="K5059" t="s">
        <v>20</v>
      </c>
      <c r="L5059" t="s">
        <v>21</v>
      </c>
      <c r="M5059" t="s">
        <v>36</v>
      </c>
      <c r="N5059" t="s">
        <v>41</v>
      </c>
    </row>
    <row r="5060" spans="1:14" x14ac:dyDescent="0.3">
      <c r="A5060">
        <v>5059</v>
      </c>
      <c r="B5060" t="s">
        <v>14</v>
      </c>
      <c r="C5060" t="s">
        <v>282</v>
      </c>
      <c r="D5060" t="s">
        <v>147</v>
      </c>
      <c r="E5060" t="s">
        <v>192</v>
      </c>
      <c r="F5060" t="s">
        <v>18</v>
      </c>
      <c r="G5060">
        <v>231.16</v>
      </c>
      <c r="H5060">
        <v>3</v>
      </c>
      <c r="I5060">
        <v>1</v>
      </c>
      <c r="J5060" t="s">
        <v>55</v>
      </c>
      <c r="K5060" t="s">
        <v>29</v>
      </c>
      <c r="L5060" t="s">
        <v>21</v>
      </c>
      <c r="M5060" t="s">
        <v>36</v>
      </c>
      <c r="N5060" t="s">
        <v>41</v>
      </c>
    </row>
    <row r="5061" spans="1:14" x14ac:dyDescent="0.3">
      <c r="A5061">
        <v>5060</v>
      </c>
      <c r="B5061" t="s">
        <v>50</v>
      </c>
      <c r="C5061" t="s">
        <v>39</v>
      </c>
      <c r="D5061" t="s">
        <v>401</v>
      </c>
      <c r="E5061" t="s">
        <v>260</v>
      </c>
      <c r="F5061" t="s">
        <v>27</v>
      </c>
      <c r="G5061">
        <v>173.39</v>
      </c>
      <c r="H5061">
        <v>1</v>
      </c>
      <c r="I5061">
        <v>2</v>
      </c>
      <c r="J5061" t="s">
        <v>19</v>
      </c>
      <c r="K5061" t="s">
        <v>29</v>
      </c>
      <c r="L5061" t="s">
        <v>60</v>
      </c>
      <c r="M5061" t="s">
        <v>36</v>
      </c>
      <c r="N5061" t="s">
        <v>23</v>
      </c>
    </row>
    <row r="5062" spans="1:14" x14ac:dyDescent="0.3">
      <c r="A5062">
        <v>5061</v>
      </c>
      <c r="B5062" t="s">
        <v>37</v>
      </c>
      <c r="C5062" t="s">
        <v>242</v>
      </c>
      <c r="D5062" t="s">
        <v>388</v>
      </c>
      <c r="E5062" t="s">
        <v>137</v>
      </c>
      <c r="F5062" t="s">
        <v>18</v>
      </c>
      <c r="G5062">
        <v>265.25</v>
      </c>
      <c r="H5062">
        <v>2</v>
      </c>
      <c r="I5062">
        <v>0</v>
      </c>
      <c r="J5062" t="s">
        <v>94</v>
      </c>
      <c r="K5062" t="s">
        <v>20</v>
      </c>
      <c r="L5062" t="s">
        <v>21</v>
      </c>
      <c r="M5062" t="s">
        <v>36</v>
      </c>
      <c r="N5062" t="s">
        <v>95</v>
      </c>
    </row>
    <row r="5063" spans="1:14" x14ac:dyDescent="0.3">
      <c r="A5063">
        <v>5062</v>
      </c>
      <c r="B5063" t="s">
        <v>31</v>
      </c>
      <c r="C5063" t="s">
        <v>161</v>
      </c>
      <c r="D5063" t="s">
        <v>362</v>
      </c>
      <c r="E5063" t="s">
        <v>400</v>
      </c>
      <c r="F5063" t="s">
        <v>54</v>
      </c>
      <c r="G5063">
        <v>256.62</v>
      </c>
      <c r="H5063">
        <v>2</v>
      </c>
      <c r="I5063">
        <v>1</v>
      </c>
      <c r="J5063" t="s">
        <v>94</v>
      </c>
      <c r="K5063" t="s">
        <v>99</v>
      </c>
      <c r="L5063" t="s">
        <v>56</v>
      </c>
      <c r="M5063" t="s">
        <v>36</v>
      </c>
      <c r="N5063" t="s">
        <v>41</v>
      </c>
    </row>
    <row r="5064" spans="1:14" x14ac:dyDescent="0.3">
      <c r="A5064">
        <v>5063</v>
      </c>
      <c r="B5064" t="s">
        <v>14</v>
      </c>
      <c r="C5064" t="s">
        <v>192</v>
      </c>
      <c r="D5064" t="s">
        <v>298</v>
      </c>
      <c r="E5064" t="s">
        <v>164</v>
      </c>
      <c r="F5064" t="s">
        <v>27</v>
      </c>
      <c r="G5064">
        <v>104.26</v>
      </c>
      <c r="H5064">
        <v>2</v>
      </c>
      <c r="I5064">
        <v>0</v>
      </c>
      <c r="J5064" t="s">
        <v>94</v>
      </c>
      <c r="K5064" t="s">
        <v>99</v>
      </c>
      <c r="L5064" t="s">
        <v>56</v>
      </c>
      <c r="M5064" t="s">
        <v>36</v>
      </c>
      <c r="N5064" t="s">
        <v>95</v>
      </c>
    </row>
    <row r="5065" spans="1:14" x14ac:dyDescent="0.3">
      <c r="A5065">
        <v>5064</v>
      </c>
      <c r="B5065" t="s">
        <v>31</v>
      </c>
      <c r="C5065" t="s">
        <v>229</v>
      </c>
      <c r="D5065" t="s">
        <v>217</v>
      </c>
      <c r="E5065" t="s">
        <v>244</v>
      </c>
      <c r="F5065" t="s">
        <v>18</v>
      </c>
      <c r="G5065">
        <v>182.81</v>
      </c>
      <c r="H5065">
        <v>2</v>
      </c>
      <c r="I5065">
        <v>0</v>
      </c>
      <c r="J5065" t="s">
        <v>55</v>
      </c>
      <c r="K5065" t="s">
        <v>99</v>
      </c>
      <c r="L5065" t="s">
        <v>21</v>
      </c>
      <c r="M5065" t="s">
        <v>36</v>
      </c>
      <c r="N5065" t="s">
        <v>23</v>
      </c>
    </row>
    <row r="5066" spans="1:14" x14ac:dyDescent="0.3">
      <c r="A5066">
        <v>5065</v>
      </c>
      <c r="B5066" t="s">
        <v>37</v>
      </c>
      <c r="C5066" t="s">
        <v>121</v>
      </c>
      <c r="D5066" t="s">
        <v>436</v>
      </c>
      <c r="E5066" t="s">
        <v>256</v>
      </c>
      <c r="F5066" t="s">
        <v>49</v>
      </c>
      <c r="G5066">
        <v>75.59</v>
      </c>
      <c r="H5066">
        <v>2</v>
      </c>
      <c r="I5066">
        <v>0</v>
      </c>
      <c r="J5066" t="s">
        <v>35</v>
      </c>
      <c r="K5066" t="s">
        <v>66</v>
      </c>
      <c r="L5066" t="s">
        <v>70</v>
      </c>
      <c r="M5066" t="s">
        <v>36</v>
      </c>
      <c r="N5066" t="s">
        <v>45</v>
      </c>
    </row>
    <row r="5067" spans="1:14" x14ac:dyDescent="0.3">
      <c r="A5067">
        <v>5066</v>
      </c>
      <c r="B5067" t="s">
        <v>14</v>
      </c>
      <c r="C5067" t="s">
        <v>402</v>
      </c>
      <c r="D5067" t="s">
        <v>177</v>
      </c>
      <c r="E5067" t="s">
        <v>131</v>
      </c>
      <c r="F5067" t="s">
        <v>49</v>
      </c>
      <c r="G5067">
        <v>63.96</v>
      </c>
      <c r="H5067">
        <v>4</v>
      </c>
      <c r="I5067">
        <v>0</v>
      </c>
      <c r="J5067" t="s">
        <v>94</v>
      </c>
      <c r="K5067" t="s">
        <v>44</v>
      </c>
      <c r="L5067" t="s">
        <v>21</v>
      </c>
      <c r="M5067" t="s">
        <v>22</v>
      </c>
      <c r="N5067" t="s">
        <v>41</v>
      </c>
    </row>
    <row r="5068" spans="1:14" x14ac:dyDescent="0.3">
      <c r="A5068">
        <v>5067</v>
      </c>
      <c r="B5068" t="s">
        <v>31</v>
      </c>
      <c r="C5068" t="s">
        <v>407</v>
      </c>
      <c r="D5068" t="s">
        <v>43</v>
      </c>
      <c r="E5068" t="s">
        <v>97</v>
      </c>
      <c r="F5068" t="s">
        <v>18</v>
      </c>
      <c r="G5068">
        <v>207.66</v>
      </c>
      <c r="H5068">
        <v>3</v>
      </c>
      <c r="I5068">
        <v>1</v>
      </c>
      <c r="J5068" t="s">
        <v>94</v>
      </c>
      <c r="K5068" t="s">
        <v>44</v>
      </c>
      <c r="L5068" t="s">
        <v>21</v>
      </c>
      <c r="M5068" t="s">
        <v>36</v>
      </c>
      <c r="N5068" t="s">
        <v>41</v>
      </c>
    </row>
    <row r="5069" spans="1:14" x14ac:dyDescent="0.3">
      <c r="A5069">
        <v>5068</v>
      </c>
      <c r="B5069" t="s">
        <v>14</v>
      </c>
      <c r="C5069" t="s">
        <v>338</v>
      </c>
      <c r="D5069" t="s">
        <v>222</v>
      </c>
      <c r="E5069" t="s">
        <v>327</v>
      </c>
      <c r="F5069" t="s">
        <v>27</v>
      </c>
      <c r="G5069">
        <v>137.74</v>
      </c>
      <c r="H5069">
        <v>2</v>
      </c>
      <c r="I5069">
        <v>1</v>
      </c>
      <c r="J5069" t="s">
        <v>55</v>
      </c>
      <c r="K5069" t="s">
        <v>66</v>
      </c>
      <c r="L5069" t="s">
        <v>60</v>
      </c>
      <c r="M5069" t="s">
        <v>36</v>
      </c>
      <c r="N5069" t="s">
        <v>41</v>
      </c>
    </row>
    <row r="5070" spans="1:14" x14ac:dyDescent="0.3">
      <c r="A5070">
        <v>5069</v>
      </c>
      <c r="B5070" t="s">
        <v>37</v>
      </c>
      <c r="C5070" t="s">
        <v>351</v>
      </c>
      <c r="D5070" t="s">
        <v>124</v>
      </c>
      <c r="E5070" t="s">
        <v>421</v>
      </c>
      <c r="F5070" t="s">
        <v>49</v>
      </c>
      <c r="G5070">
        <v>139.09</v>
      </c>
      <c r="H5070">
        <v>1</v>
      </c>
      <c r="I5070">
        <v>0</v>
      </c>
      <c r="J5070" t="s">
        <v>28</v>
      </c>
      <c r="K5070" t="s">
        <v>29</v>
      </c>
      <c r="L5070" t="s">
        <v>70</v>
      </c>
      <c r="M5070" t="s">
        <v>36</v>
      </c>
      <c r="N5070" t="s">
        <v>30</v>
      </c>
    </row>
    <row r="5071" spans="1:14" x14ac:dyDescent="0.3">
      <c r="A5071">
        <v>5070</v>
      </c>
      <c r="B5071" t="s">
        <v>37</v>
      </c>
      <c r="C5071" t="s">
        <v>258</v>
      </c>
      <c r="D5071" t="s">
        <v>38</v>
      </c>
      <c r="E5071" t="s">
        <v>261</v>
      </c>
      <c r="F5071" t="s">
        <v>27</v>
      </c>
      <c r="G5071">
        <v>118.73</v>
      </c>
      <c r="H5071">
        <v>1</v>
      </c>
      <c r="I5071">
        <v>0</v>
      </c>
      <c r="J5071" t="s">
        <v>55</v>
      </c>
      <c r="K5071" t="s">
        <v>20</v>
      </c>
      <c r="L5071" t="s">
        <v>60</v>
      </c>
      <c r="M5071" t="s">
        <v>22</v>
      </c>
      <c r="N5071" t="s">
        <v>45</v>
      </c>
    </row>
    <row r="5072" spans="1:14" x14ac:dyDescent="0.3">
      <c r="A5072">
        <v>5071</v>
      </c>
      <c r="B5072" t="s">
        <v>31</v>
      </c>
      <c r="C5072" t="s">
        <v>288</v>
      </c>
      <c r="D5072" t="s">
        <v>210</v>
      </c>
      <c r="E5072" t="s">
        <v>451</v>
      </c>
      <c r="F5072" t="s">
        <v>54</v>
      </c>
      <c r="G5072">
        <v>257.38</v>
      </c>
      <c r="H5072">
        <v>3</v>
      </c>
      <c r="I5072">
        <v>1</v>
      </c>
      <c r="J5072" t="s">
        <v>55</v>
      </c>
      <c r="K5072" t="s">
        <v>99</v>
      </c>
      <c r="L5072" t="s">
        <v>70</v>
      </c>
      <c r="M5072" t="s">
        <v>36</v>
      </c>
      <c r="N5072" t="s">
        <v>41</v>
      </c>
    </row>
    <row r="5073" spans="1:14" x14ac:dyDescent="0.3">
      <c r="A5073">
        <v>5072</v>
      </c>
      <c r="B5073" t="s">
        <v>50</v>
      </c>
      <c r="C5073" t="s">
        <v>243</v>
      </c>
      <c r="D5073" t="s">
        <v>220</v>
      </c>
      <c r="E5073" t="s">
        <v>244</v>
      </c>
      <c r="F5073" t="s">
        <v>49</v>
      </c>
      <c r="G5073">
        <v>167.58</v>
      </c>
      <c r="H5073">
        <v>3</v>
      </c>
      <c r="I5073">
        <v>1</v>
      </c>
      <c r="J5073" t="s">
        <v>28</v>
      </c>
      <c r="K5073" t="s">
        <v>29</v>
      </c>
      <c r="L5073" t="s">
        <v>60</v>
      </c>
      <c r="M5073" t="s">
        <v>22</v>
      </c>
      <c r="N5073" t="s">
        <v>41</v>
      </c>
    </row>
    <row r="5074" spans="1:14" x14ac:dyDescent="0.3">
      <c r="A5074">
        <v>5073</v>
      </c>
      <c r="B5074" t="s">
        <v>50</v>
      </c>
      <c r="C5074" t="s">
        <v>298</v>
      </c>
      <c r="D5074" t="s">
        <v>86</v>
      </c>
      <c r="E5074" t="s">
        <v>51</v>
      </c>
      <c r="F5074" t="s">
        <v>27</v>
      </c>
      <c r="G5074">
        <v>169.56</v>
      </c>
      <c r="H5074">
        <v>1</v>
      </c>
      <c r="I5074">
        <v>1</v>
      </c>
      <c r="J5074" t="s">
        <v>19</v>
      </c>
      <c r="K5074" t="s">
        <v>29</v>
      </c>
      <c r="L5074" t="s">
        <v>21</v>
      </c>
      <c r="M5074" t="s">
        <v>36</v>
      </c>
      <c r="N5074" t="s">
        <v>95</v>
      </c>
    </row>
    <row r="5075" spans="1:14" x14ac:dyDescent="0.3">
      <c r="A5075">
        <v>5074</v>
      </c>
      <c r="B5075" t="s">
        <v>50</v>
      </c>
      <c r="C5075" t="s">
        <v>211</v>
      </c>
      <c r="D5075" t="s">
        <v>409</v>
      </c>
      <c r="E5075" t="s">
        <v>59</v>
      </c>
      <c r="F5075" t="s">
        <v>18</v>
      </c>
      <c r="G5075">
        <v>297.2</v>
      </c>
      <c r="H5075">
        <v>2</v>
      </c>
      <c r="I5075">
        <v>2</v>
      </c>
      <c r="J5075" t="s">
        <v>55</v>
      </c>
      <c r="K5075" t="s">
        <v>29</v>
      </c>
      <c r="L5075" t="s">
        <v>70</v>
      </c>
      <c r="M5075" t="s">
        <v>36</v>
      </c>
      <c r="N5075" t="s">
        <v>41</v>
      </c>
    </row>
    <row r="5076" spans="1:14" x14ac:dyDescent="0.3">
      <c r="A5076">
        <v>5075</v>
      </c>
      <c r="B5076" t="s">
        <v>31</v>
      </c>
      <c r="C5076" t="s">
        <v>224</v>
      </c>
      <c r="D5076" t="s">
        <v>195</v>
      </c>
      <c r="E5076" t="s">
        <v>289</v>
      </c>
      <c r="F5076" t="s">
        <v>49</v>
      </c>
      <c r="G5076">
        <v>61.39</v>
      </c>
      <c r="H5076">
        <v>1</v>
      </c>
      <c r="I5076">
        <v>0</v>
      </c>
      <c r="J5076" t="s">
        <v>94</v>
      </c>
      <c r="K5076" t="s">
        <v>29</v>
      </c>
      <c r="L5076" t="s">
        <v>56</v>
      </c>
      <c r="M5076" t="s">
        <v>36</v>
      </c>
      <c r="N5076" t="s">
        <v>45</v>
      </c>
    </row>
    <row r="5077" spans="1:14" x14ac:dyDescent="0.3">
      <c r="A5077">
        <v>5076</v>
      </c>
      <c r="B5077" t="s">
        <v>14</v>
      </c>
      <c r="C5077" t="s">
        <v>93</v>
      </c>
      <c r="D5077" t="s">
        <v>300</v>
      </c>
      <c r="E5077" t="s">
        <v>161</v>
      </c>
      <c r="F5077" t="s">
        <v>54</v>
      </c>
      <c r="G5077">
        <v>381.37</v>
      </c>
      <c r="H5077">
        <v>2</v>
      </c>
      <c r="I5077">
        <v>2</v>
      </c>
      <c r="J5077" t="s">
        <v>28</v>
      </c>
      <c r="K5077" t="s">
        <v>44</v>
      </c>
      <c r="L5077" t="s">
        <v>21</v>
      </c>
      <c r="M5077" t="s">
        <v>36</v>
      </c>
      <c r="N5077" t="s">
        <v>41</v>
      </c>
    </row>
    <row r="5078" spans="1:14" x14ac:dyDescent="0.3">
      <c r="A5078">
        <v>5077</v>
      </c>
      <c r="B5078" t="s">
        <v>37</v>
      </c>
      <c r="C5078" t="s">
        <v>403</v>
      </c>
      <c r="D5078" t="s">
        <v>84</v>
      </c>
      <c r="E5078" t="s">
        <v>434</v>
      </c>
      <c r="F5078" t="s">
        <v>27</v>
      </c>
      <c r="G5078">
        <v>215.68</v>
      </c>
      <c r="H5078">
        <v>1</v>
      </c>
      <c r="I5078">
        <v>0</v>
      </c>
      <c r="J5078" t="s">
        <v>55</v>
      </c>
      <c r="K5078" t="s">
        <v>29</v>
      </c>
      <c r="L5078" t="s">
        <v>21</v>
      </c>
      <c r="M5078" t="s">
        <v>36</v>
      </c>
      <c r="N5078" t="s">
        <v>41</v>
      </c>
    </row>
    <row r="5079" spans="1:14" x14ac:dyDescent="0.3">
      <c r="A5079">
        <v>5078</v>
      </c>
      <c r="B5079" t="s">
        <v>31</v>
      </c>
      <c r="C5079" t="s">
        <v>182</v>
      </c>
      <c r="D5079" t="s">
        <v>318</v>
      </c>
      <c r="E5079" t="s">
        <v>88</v>
      </c>
      <c r="F5079" t="s">
        <v>27</v>
      </c>
      <c r="G5079">
        <v>124.48</v>
      </c>
      <c r="H5079">
        <v>2</v>
      </c>
      <c r="I5079">
        <v>0</v>
      </c>
      <c r="J5079" t="s">
        <v>35</v>
      </c>
      <c r="K5079" t="s">
        <v>29</v>
      </c>
      <c r="L5079" t="s">
        <v>60</v>
      </c>
      <c r="M5079" t="s">
        <v>22</v>
      </c>
      <c r="N5079" t="s">
        <v>41</v>
      </c>
    </row>
    <row r="5080" spans="1:14" x14ac:dyDescent="0.3">
      <c r="A5080">
        <v>5079</v>
      </c>
      <c r="B5080" t="s">
        <v>50</v>
      </c>
      <c r="C5080" t="s">
        <v>138</v>
      </c>
      <c r="D5080" t="s">
        <v>78</v>
      </c>
      <c r="E5080" t="s">
        <v>277</v>
      </c>
      <c r="F5080" t="s">
        <v>49</v>
      </c>
      <c r="G5080">
        <v>152.33000000000001</v>
      </c>
      <c r="H5080">
        <v>2</v>
      </c>
      <c r="I5080">
        <v>1</v>
      </c>
      <c r="J5080" t="s">
        <v>28</v>
      </c>
      <c r="K5080" t="s">
        <v>66</v>
      </c>
      <c r="L5080" t="s">
        <v>21</v>
      </c>
      <c r="M5080" t="s">
        <v>36</v>
      </c>
      <c r="N5080" t="s">
        <v>41</v>
      </c>
    </row>
    <row r="5081" spans="1:14" x14ac:dyDescent="0.3">
      <c r="A5081">
        <v>5080</v>
      </c>
      <c r="B5081" t="s">
        <v>31</v>
      </c>
      <c r="C5081" t="s">
        <v>356</v>
      </c>
      <c r="D5081" t="s">
        <v>172</v>
      </c>
      <c r="E5081" t="s">
        <v>291</v>
      </c>
      <c r="F5081" t="s">
        <v>27</v>
      </c>
      <c r="G5081">
        <v>104.66</v>
      </c>
      <c r="H5081">
        <v>1</v>
      </c>
      <c r="I5081">
        <v>1</v>
      </c>
      <c r="J5081" t="s">
        <v>28</v>
      </c>
      <c r="K5081" t="s">
        <v>29</v>
      </c>
      <c r="L5081" t="s">
        <v>21</v>
      </c>
      <c r="M5081" t="s">
        <v>22</v>
      </c>
      <c r="N5081" t="s">
        <v>41</v>
      </c>
    </row>
    <row r="5082" spans="1:14" x14ac:dyDescent="0.3">
      <c r="A5082">
        <v>5081</v>
      </c>
      <c r="B5082" t="s">
        <v>50</v>
      </c>
      <c r="C5082" t="s">
        <v>59</v>
      </c>
      <c r="D5082" t="s">
        <v>249</v>
      </c>
      <c r="E5082" t="s">
        <v>415</v>
      </c>
      <c r="F5082" t="s">
        <v>27</v>
      </c>
      <c r="G5082">
        <v>189.96</v>
      </c>
      <c r="H5082">
        <v>1</v>
      </c>
      <c r="I5082">
        <v>2</v>
      </c>
      <c r="J5082" t="s">
        <v>28</v>
      </c>
      <c r="K5082" t="s">
        <v>20</v>
      </c>
      <c r="L5082" t="s">
        <v>56</v>
      </c>
      <c r="M5082" t="s">
        <v>22</v>
      </c>
      <c r="N5082" t="s">
        <v>41</v>
      </c>
    </row>
    <row r="5083" spans="1:14" x14ac:dyDescent="0.3">
      <c r="A5083">
        <v>5082</v>
      </c>
      <c r="B5083" t="s">
        <v>31</v>
      </c>
      <c r="C5083" t="s">
        <v>47</v>
      </c>
      <c r="D5083" t="s">
        <v>369</v>
      </c>
      <c r="E5083" t="s">
        <v>69</v>
      </c>
      <c r="F5083" t="s">
        <v>49</v>
      </c>
      <c r="G5083">
        <v>103.27</v>
      </c>
      <c r="H5083">
        <v>1</v>
      </c>
      <c r="I5083">
        <v>0</v>
      </c>
      <c r="J5083" t="s">
        <v>28</v>
      </c>
      <c r="K5083" t="s">
        <v>29</v>
      </c>
      <c r="L5083" t="s">
        <v>21</v>
      </c>
      <c r="M5083" t="s">
        <v>22</v>
      </c>
      <c r="N5083" t="s">
        <v>23</v>
      </c>
    </row>
    <row r="5084" spans="1:14" x14ac:dyDescent="0.3">
      <c r="A5084">
        <v>5083</v>
      </c>
      <c r="B5084" t="s">
        <v>14</v>
      </c>
      <c r="C5084" t="s">
        <v>184</v>
      </c>
      <c r="D5084" t="s">
        <v>215</v>
      </c>
      <c r="E5084" t="s">
        <v>127</v>
      </c>
      <c r="F5084" t="s">
        <v>27</v>
      </c>
      <c r="G5084">
        <v>172</v>
      </c>
      <c r="H5084">
        <v>1</v>
      </c>
      <c r="I5084">
        <v>0</v>
      </c>
      <c r="J5084" t="s">
        <v>28</v>
      </c>
      <c r="K5084" t="s">
        <v>20</v>
      </c>
      <c r="L5084" t="s">
        <v>21</v>
      </c>
      <c r="M5084" t="s">
        <v>36</v>
      </c>
      <c r="N5084" t="s">
        <v>41</v>
      </c>
    </row>
    <row r="5085" spans="1:14" x14ac:dyDescent="0.3">
      <c r="A5085">
        <v>5084</v>
      </c>
      <c r="B5085" t="s">
        <v>37</v>
      </c>
      <c r="C5085" t="s">
        <v>57</v>
      </c>
      <c r="D5085" t="s">
        <v>167</v>
      </c>
      <c r="E5085" t="s">
        <v>249</v>
      </c>
      <c r="F5085" t="s">
        <v>27</v>
      </c>
      <c r="G5085">
        <v>208.53</v>
      </c>
      <c r="H5085">
        <v>4</v>
      </c>
      <c r="I5085">
        <v>2</v>
      </c>
      <c r="J5085" t="s">
        <v>28</v>
      </c>
      <c r="K5085" t="s">
        <v>44</v>
      </c>
      <c r="L5085" t="s">
        <v>21</v>
      </c>
      <c r="M5085" t="s">
        <v>36</v>
      </c>
      <c r="N5085" t="s">
        <v>23</v>
      </c>
    </row>
    <row r="5086" spans="1:14" x14ac:dyDescent="0.3">
      <c r="A5086">
        <v>5085</v>
      </c>
      <c r="B5086" t="s">
        <v>37</v>
      </c>
      <c r="C5086" t="s">
        <v>224</v>
      </c>
      <c r="D5086" t="s">
        <v>266</v>
      </c>
      <c r="E5086" t="s">
        <v>62</v>
      </c>
      <c r="F5086" t="s">
        <v>27</v>
      </c>
      <c r="G5086">
        <v>158.63</v>
      </c>
      <c r="H5086">
        <v>1</v>
      </c>
      <c r="I5086">
        <v>1</v>
      </c>
      <c r="J5086" t="s">
        <v>28</v>
      </c>
      <c r="K5086" t="s">
        <v>99</v>
      </c>
      <c r="L5086" t="s">
        <v>21</v>
      </c>
      <c r="M5086" t="s">
        <v>22</v>
      </c>
      <c r="N5086" t="s">
        <v>45</v>
      </c>
    </row>
    <row r="5087" spans="1:14" x14ac:dyDescent="0.3">
      <c r="A5087">
        <v>5086</v>
      </c>
      <c r="B5087" t="s">
        <v>14</v>
      </c>
      <c r="C5087" t="s">
        <v>327</v>
      </c>
      <c r="D5087" t="s">
        <v>82</v>
      </c>
      <c r="E5087" t="s">
        <v>268</v>
      </c>
      <c r="F5087" t="s">
        <v>49</v>
      </c>
      <c r="G5087">
        <v>86.18</v>
      </c>
      <c r="H5087">
        <v>2</v>
      </c>
      <c r="I5087">
        <v>0</v>
      </c>
      <c r="J5087" t="s">
        <v>19</v>
      </c>
      <c r="K5087" t="s">
        <v>99</v>
      </c>
      <c r="L5087" t="s">
        <v>21</v>
      </c>
      <c r="M5087" t="s">
        <v>22</v>
      </c>
      <c r="N5087" t="s">
        <v>23</v>
      </c>
    </row>
    <row r="5088" spans="1:14" x14ac:dyDescent="0.3">
      <c r="A5088">
        <v>5087</v>
      </c>
      <c r="B5088" t="s">
        <v>50</v>
      </c>
      <c r="C5088" t="s">
        <v>291</v>
      </c>
      <c r="D5088" t="s">
        <v>345</v>
      </c>
      <c r="E5088" t="s">
        <v>72</v>
      </c>
      <c r="F5088" t="s">
        <v>49</v>
      </c>
      <c r="G5088">
        <v>115.24</v>
      </c>
      <c r="H5088">
        <v>2</v>
      </c>
      <c r="I5088">
        <v>2</v>
      </c>
      <c r="J5088" t="s">
        <v>35</v>
      </c>
      <c r="K5088" t="s">
        <v>29</v>
      </c>
      <c r="L5088" t="s">
        <v>21</v>
      </c>
      <c r="M5088" t="s">
        <v>36</v>
      </c>
      <c r="N5088" t="s">
        <v>23</v>
      </c>
    </row>
    <row r="5089" spans="1:14" x14ac:dyDescent="0.3">
      <c r="A5089">
        <v>5088</v>
      </c>
      <c r="B5089" t="s">
        <v>37</v>
      </c>
      <c r="C5089" t="s">
        <v>194</v>
      </c>
      <c r="D5089" t="s">
        <v>401</v>
      </c>
      <c r="E5089" t="s">
        <v>119</v>
      </c>
      <c r="F5089" t="s">
        <v>49</v>
      </c>
      <c r="G5089">
        <v>69.8</v>
      </c>
      <c r="H5089">
        <v>2</v>
      </c>
      <c r="I5089">
        <v>2</v>
      </c>
      <c r="J5089" t="s">
        <v>55</v>
      </c>
      <c r="K5089" t="s">
        <v>44</v>
      </c>
      <c r="L5089" t="s">
        <v>21</v>
      </c>
      <c r="M5089" t="s">
        <v>22</v>
      </c>
      <c r="N5089" t="s">
        <v>41</v>
      </c>
    </row>
    <row r="5090" spans="1:14" x14ac:dyDescent="0.3">
      <c r="A5090">
        <v>5089</v>
      </c>
      <c r="B5090" t="s">
        <v>50</v>
      </c>
      <c r="C5090" t="s">
        <v>228</v>
      </c>
      <c r="D5090" t="s">
        <v>329</v>
      </c>
      <c r="E5090" t="s">
        <v>244</v>
      </c>
      <c r="F5090" t="s">
        <v>27</v>
      </c>
      <c r="G5090">
        <v>166.28</v>
      </c>
      <c r="H5090">
        <v>4</v>
      </c>
      <c r="I5090">
        <v>0</v>
      </c>
      <c r="J5090" t="s">
        <v>35</v>
      </c>
      <c r="K5090" t="s">
        <v>99</v>
      </c>
      <c r="L5090" t="s">
        <v>21</v>
      </c>
      <c r="M5090" t="s">
        <v>36</v>
      </c>
      <c r="N5090" t="s">
        <v>23</v>
      </c>
    </row>
    <row r="5091" spans="1:14" x14ac:dyDescent="0.3">
      <c r="A5091">
        <v>5090</v>
      </c>
      <c r="B5091" t="s">
        <v>50</v>
      </c>
      <c r="C5091" t="s">
        <v>336</v>
      </c>
      <c r="D5091" t="s">
        <v>151</v>
      </c>
      <c r="E5091" t="s">
        <v>425</v>
      </c>
      <c r="F5091" t="s">
        <v>54</v>
      </c>
      <c r="G5091">
        <v>327.45999999999998</v>
      </c>
      <c r="H5091">
        <v>1</v>
      </c>
      <c r="I5091">
        <v>0</v>
      </c>
      <c r="J5091" t="s">
        <v>94</v>
      </c>
      <c r="K5091" t="s">
        <v>66</v>
      </c>
      <c r="L5091" t="s">
        <v>60</v>
      </c>
      <c r="M5091" t="s">
        <v>36</v>
      </c>
      <c r="N5091" t="s">
        <v>95</v>
      </c>
    </row>
    <row r="5092" spans="1:14" x14ac:dyDescent="0.3">
      <c r="A5092">
        <v>5091</v>
      </c>
      <c r="B5092" t="s">
        <v>31</v>
      </c>
      <c r="C5092" t="s">
        <v>102</v>
      </c>
      <c r="D5092" t="s">
        <v>395</v>
      </c>
      <c r="E5092" t="s">
        <v>151</v>
      </c>
      <c r="F5092" t="s">
        <v>54</v>
      </c>
      <c r="G5092">
        <v>226.31</v>
      </c>
      <c r="H5092">
        <v>3</v>
      </c>
      <c r="I5092">
        <v>1</v>
      </c>
      <c r="J5092" t="s">
        <v>28</v>
      </c>
      <c r="K5092" t="s">
        <v>99</v>
      </c>
      <c r="L5092" t="s">
        <v>21</v>
      </c>
      <c r="M5092" t="s">
        <v>36</v>
      </c>
      <c r="N5092" t="s">
        <v>23</v>
      </c>
    </row>
    <row r="5093" spans="1:14" x14ac:dyDescent="0.3">
      <c r="A5093">
        <v>5092</v>
      </c>
      <c r="B5093" t="s">
        <v>37</v>
      </c>
      <c r="C5093" t="s">
        <v>282</v>
      </c>
      <c r="D5093" t="s">
        <v>153</v>
      </c>
      <c r="E5093" t="s">
        <v>344</v>
      </c>
      <c r="F5093" t="s">
        <v>49</v>
      </c>
      <c r="G5093">
        <v>142.77000000000001</v>
      </c>
      <c r="H5093">
        <v>1</v>
      </c>
      <c r="I5093">
        <v>1</v>
      </c>
      <c r="J5093" t="s">
        <v>35</v>
      </c>
      <c r="K5093" t="s">
        <v>66</v>
      </c>
      <c r="L5093" t="s">
        <v>21</v>
      </c>
      <c r="M5093" t="s">
        <v>36</v>
      </c>
      <c r="N5093" t="s">
        <v>45</v>
      </c>
    </row>
    <row r="5094" spans="1:14" x14ac:dyDescent="0.3">
      <c r="A5094">
        <v>5093</v>
      </c>
      <c r="B5094" t="s">
        <v>14</v>
      </c>
      <c r="C5094" t="s">
        <v>77</v>
      </c>
      <c r="D5094" t="s">
        <v>276</v>
      </c>
      <c r="E5094" t="s">
        <v>161</v>
      </c>
      <c r="F5094" t="s">
        <v>49</v>
      </c>
      <c r="G5094">
        <v>85.13</v>
      </c>
      <c r="H5094">
        <v>2</v>
      </c>
      <c r="I5094">
        <v>0</v>
      </c>
      <c r="J5094" t="s">
        <v>28</v>
      </c>
      <c r="K5094" t="s">
        <v>29</v>
      </c>
      <c r="L5094" t="s">
        <v>60</v>
      </c>
      <c r="M5094" t="s">
        <v>36</v>
      </c>
      <c r="N5094" t="s">
        <v>45</v>
      </c>
    </row>
    <row r="5095" spans="1:14" x14ac:dyDescent="0.3">
      <c r="A5095">
        <v>5094</v>
      </c>
      <c r="B5095" t="s">
        <v>50</v>
      </c>
      <c r="C5095" t="s">
        <v>198</v>
      </c>
      <c r="D5095" t="s">
        <v>215</v>
      </c>
      <c r="E5095" t="s">
        <v>15</v>
      </c>
      <c r="F5095" t="s">
        <v>18</v>
      </c>
      <c r="G5095">
        <v>295.25</v>
      </c>
      <c r="H5095">
        <v>3</v>
      </c>
      <c r="I5095">
        <v>0</v>
      </c>
      <c r="J5095" t="s">
        <v>28</v>
      </c>
      <c r="K5095" t="s">
        <v>99</v>
      </c>
      <c r="L5095" t="s">
        <v>21</v>
      </c>
      <c r="M5095" t="s">
        <v>36</v>
      </c>
      <c r="N5095" t="s">
        <v>41</v>
      </c>
    </row>
    <row r="5096" spans="1:14" x14ac:dyDescent="0.3">
      <c r="A5096">
        <v>5095</v>
      </c>
      <c r="B5096" t="s">
        <v>14</v>
      </c>
      <c r="C5096" t="s">
        <v>319</v>
      </c>
      <c r="D5096" t="s">
        <v>352</v>
      </c>
      <c r="E5096" t="s">
        <v>329</v>
      </c>
      <c r="F5096" t="s">
        <v>54</v>
      </c>
      <c r="G5096">
        <v>432.87</v>
      </c>
      <c r="H5096">
        <v>2</v>
      </c>
      <c r="I5096">
        <v>0</v>
      </c>
      <c r="J5096" t="s">
        <v>55</v>
      </c>
      <c r="K5096" t="s">
        <v>44</v>
      </c>
      <c r="L5096" t="s">
        <v>56</v>
      </c>
      <c r="M5096" t="s">
        <v>22</v>
      </c>
      <c r="N5096" t="s">
        <v>41</v>
      </c>
    </row>
    <row r="5097" spans="1:14" x14ac:dyDescent="0.3">
      <c r="A5097">
        <v>5096</v>
      </c>
      <c r="B5097" t="s">
        <v>31</v>
      </c>
      <c r="C5097" t="s">
        <v>391</v>
      </c>
      <c r="D5097" t="s">
        <v>383</v>
      </c>
      <c r="E5097" t="s">
        <v>436</v>
      </c>
      <c r="F5097" t="s">
        <v>18</v>
      </c>
      <c r="G5097">
        <v>171.5</v>
      </c>
      <c r="H5097">
        <v>1</v>
      </c>
      <c r="I5097">
        <v>0</v>
      </c>
      <c r="J5097" t="s">
        <v>55</v>
      </c>
      <c r="K5097" t="s">
        <v>99</v>
      </c>
      <c r="L5097" t="s">
        <v>56</v>
      </c>
      <c r="M5097" t="s">
        <v>36</v>
      </c>
      <c r="N5097" t="s">
        <v>45</v>
      </c>
    </row>
    <row r="5098" spans="1:14" x14ac:dyDescent="0.3">
      <c r="A5098">
        <v>5097</v>
      </c>
      <c r="B5098" t="s">
        <v>14</v>
      </c>
      <c r="C5098" t="s">
        <v>242</v>
      </c>
      <c r="D5098" t="s">
        <v>279</v>
      </c>
      <c r="E5098" t="s">
        <v>301</v>
      </c>
      <c r="F5098" t="s">
        <v>49</v>
      </c>
      <c r="G5098">
        <v>63.45</v>
      </c>
      <c r="H5098">
        <v>1</v>
      </c>
      <c r="I5098">
        <v>0</v>
      </c>
      <c r="J5098" t="s">
        <v>35</v>
      </c>
      <c r="K5098" t="s">
        <v>99</v>
      </c>
      <c r="L5098" t="s">
        <v>21</v>
      </c>
      <c r="M5098" t="s">
        <v>22</v>
      </c>
      <c r="N5098" t="s">
        <v>23</v>
      </c>
    </row>
    <row r="5099" spans="1:14" x14ac:dyDescent="0.3">
      <c r="A5099">
        <v>5098</v>
      </c>
      <c r="B5099" t="s">
        <v>31</v>
      </c>
      <c r="C5099" t="s">
        <v>351</v>
      </c>
      <c r="D5099" t="s">
        <v>407</v>
      </c>
      <c r="E5099" t="s">
        <v>347</v>
      </c>
      <c r="F5099" t="s">
        <v>18</v>
      </c>
      <c r="G5099">
        <v>189</v>
      </c>
      <c r="H5099">
        <v>2</v>
      </c>
      <c r="I5099">
        <v>0</v>
      </c>
      <c r="J5099" t="s">
        <v>35</v>
      </c>
      <c r="K5099" t="s">
        <v>20</v>
      </c>
      <c r="L5099" t="s">
        <v>56</v>
      </c>
      <c r="M5099" t="s">
        <v>36</v>
      </c>
      <c r="N5099" t="s">
        <v>41</v>
      </c>
    </row>
    <row r="5100" spans="1:14" x14ac:dyDescent="0.3">
      <c r="A5100">
        <v>5099</v>
      </c>
      <c r="B5100" t="s">
        <v>31</v>
      </c>
      <c r="C5100" t="s">
        <v>220</v>
      </c>
      <c r="D5100" t="s">
        <v>262</v>
      </c>
      <c r="E5100" t="s">
        <v>354</v>
      </c>
      <c r="F5100" t="s">
        <v>27</v>
      </c>
      <c r="G5100">
        <v>130.85</v>
      </c>
      <c r="H5100">
        <v>2</v>
      </c>
      <c r="I5100">
        <v>2</v>
      </c>
      <c r="J5100" t="s">
        <v>35</v>
      </c>
      <c r="K5100" t="s">
        <v>29</v>
      </c>
      <c r="L5100" t="s">
        <v>21</v>
      </c>
      <c r="M5100" t="s">
        <v>36</v>
      </c>
      <c r="N5100" t="s">
        <v>23</v>
      </c>
    </row>
    <row r="5101" spans="1:14" x14ac:dyDescent="0.3">
      <c r="A5101">
        <v>5100</v>
      </c>
      <c r="B5101" t="s">
        <v>31</v>
      </c>
      <c r="C5101" t="s">
        <v>116</v>
      </c>
      <c r="D5101" t="s">
        <v>160</v>
      </c>
      <c r="E5101" t="s">
        <v>447</v>
      </c>
      <c r="F5101" t="s">
        <v>27</v>
      </c>
      <c r="G5101">
        <v>100.98</v>
      </c>
      <c r="H5101">
        <v>2</v>
      </c>
      <c r="I5101">
        <v>0</v>
      </c>
      <c r="J5101" t="s">
        <v>35</v>
      </c>
      <c r="K5101" t="s">
        <v>44</v>
      </c>
      <c r="L5101" t="s">
        <v>60</v>
      </c>
      <c r="M5101" t="s">
        <v>36</v>
      </c>
      <c r="N5101" t="s">
        <v>23</v>
      </c>
    </row>
    <row r="5102" spans="1:14" x14ac:dyDescent="0.3">
      <c r="A5102">
        <v>5101</v>
      </c>
      <c r="B5102" t="s">
        <v>31</v>
      </c>
      <c r="C5102" t="s">
        <v>265</v>
      </c>
      <c r="D5102" t="s">
        <v>191</v>
      </c>
      <c r="E5102" t="s">
        <v>230</v>
      </c>
      <c r="F5102" t="s">
        <v>54</v>
      </c>
      <c r="G5102">
        <v>391.18</v>
      </c>
      <c r="H5102">
        <v>2</v>
      </c>
      <c r="I5102">
        <v>2</v>
      </c>
      <c r="J5102" t="s">
        <v>19</v>
      </c>
      <c r="K5102" t="s">
        <v>99</v>
      </c>
      <c r="L5102" t="s">
        <v>56</v>
      </c>
      <c r="M5102" t="s">
        <v>36</v>
      </c>
      <c r="N5102" t="s">
        <v>41</v>
      </c>
    </row>
    <row r="5103" spans="1:14" x14ac:dyDescent="0.3">
      <c r="A5103">
        <v>5102</v>
      </c>
      <c r="B5103" t="s">
        <v>14</v>
      </c>
      <c r="C5103" t="s">
        <v>100</v>
      </c>
      <c r="D5103" t="s">
        <v>101</v>
      </c>
      <c r="E5103" t="s">
        <v>76</v>
      </c>
      <c r="F5103" t="s">
        <v>27</v>
      </c>
      <c r="G5103">
        <v>135</v>
      </c>
      <c r="H5103">
        <v>3</v>
      </c>
      <c r="I5103">
        <v>0</v>
      </c>
      <c r="J5103" t="s">
        <v>28</v>
      </c>
      <c r="K5103" t="s">
        <v>99</v>
      </c>
      <c r="L5103" t="s">
        <v>21</v>
      </c>
      <c r="M5103" t="s">
        <v>36</v>
      </c>
      <c r="N5103" t="s">
        <v>41</v>
      </c>
    </row>
    <row r="5104" spans="1:14" x14ac:dyDescent="0.3">
      <c r="A5104">
        <v>5103</v>
      </c>
      <c r="B5104" t="s">
        <v>31</v>
      </c>
      <c r="C5104" t="s">
        <v>346</v>
      </c>
      <c r="D5104" t="s">
        <v>103</v>
      </c>
      <c r="E5104" t="s">
        <v>167</v>
      </c>
      <c r="F5104" t="s">
        <v>49</v>
      </c>
      <c r="G5104">
        <v>85.15</v>
      </c>
      <c r="H5104">
        <v>2</v>
      </c>
      <c r="I5104">
        <v>0</v>
      </c>
      <c r="J5104" t="s">
        <v>28</v>
      </c>
      <c r="K5104" t="s">
        <v>20</v>
      </c>
      <c r="L5104" t="s">
        <v>21</v>
      </c>
      <c r="M5104" t="s">
        <v>36</v>
      </c>
      <c r="N5104" t="s">
        <v>41</v>
      </c>
    </row>
    <row r="5105" spans="1:14" x14ac:dyDescent="0.3">
      <c r="A5105">
        <v>5104</v>
      </c>
      <c r="B5105" t="s">
        <v>31</v>
      </c>
      <c r="C5105" t="s">
        <v>59</v>
      </c>
      <c r="D5105" t="s">
        <v>447</v>
      </c>
      <c r="E5105" t="s">
        <v>314</v>
      </c>
      <c r="F5105" t="s">
        <v>54</v>
      </c>
      <c r="G5105">
        <v>319.58</v>
      </c>
      <c r="H5105">
        <v>1</v>
      </c>
      <c r="I5105">
        <v>2</v>
      </c>
      <c r="J5105" t="s">
        <v>28</v>
      </c>
      <c r="K5105" t="s">
        <v>20</v>
      </c>
      <c r="L5105" t="s">
        <v>70</v>
      </c>
      <c r="M5105" t="s">
        <v>22</v>
      </c>
      <c r="N5105" t="s">
        <v>41</v>
      </c>
    </row>
    <row r="5106" spans="1:14" x14ac:dyDescent="0.3">
      <c r="A5106">
        <v>5105</v>
      </c>
      <c r="B5106" t="s">
        <v>31</v>
      </c>
      <c r="C5106" t="s">
        <v>40</v>
      </c>
      <c r="D5106" t="s">
        <v>210</v>
      </c>
      <c r="E5106" t="s">
        <v>191</v>
      </c>
      <c r="F5106" t="s">
        <v>49</v>
      </c>
      <c r="G5106">
        <v>108.02</v>
      </c>
      <c r="H5106">
        <v>2</v>
      </c>
      <c r="I5106">
        <v>0</v>
      </c>
      <c r="J5106" t="s">
        <v>94</v>
      </c>
      <c r="K5106" t="s">
        <v>66</v>
      </c>
      <c r="L5106" t="s">
        <v>56</v>
      </c>
      <c r="M5106" t="s">
        <v>22</v>
      </c>
      <c r="N5106" t="s">
        <v>30</v>
      </c>
    </row>
    <row r="5107" spans="1:14" x14ac:dyDescent="0.3">
      <c r="A5107">
        <v>5106</v>
      </c>
      <c r="B5107" t="s">
        <v>31</v>
      </c>
      <c r="C5107" t="s">
        <v>302</v>
      </c>
      <c r="D5107" t="s">
        <v>102</v>
      </c>
      <c r="E5107" t="s">
        <v>87</v>
      </c>
      <c r="F5107" t="s">
        <v>18</v>
      </c>
      <c r="G5107">
        <v>230.95</v>
      </c>
      <c r="H5107">
        <v>2</v>
      </c>
      <c r="I5107">
        <v>0</v>
      </c>
      <c r="J5107" t="s">
        <v>35</v>
      </c>
      <c r="K5107" t="s">
        <v>99</v>
      </c>
      <c r="L5107" t="s">
        <v>21</v>
      </c>
      <c r="M5107" t="s">
        <v>22</v>
      </c>
      <c r="N5107" t="s">
        <v>41</v>
      </c>
    </row>
    <row r="5108" spans="1:14" x14ac:dyDescent="0.3">
      <c r="A5108">
        <v>5107</v>
      </c>
      <c r="B5108" t="s">
        <v>37</v>
      </c>
      <c r="C5108" t="s">
        <v>426</v>
      </c>
      <c r="D5108" t="s">
        <v>257</v>
      </c>
      <c r="E5108" t="s">
        <v>269</v>
      </c>
      <c r="F5108" t="s">
        <v>18</v>
      </c>
      <c r="G5108">
        <v>215.69</v>
      </c>
      <c r="H5108">
        <v>1</v>
      </c>
      <c r="I5108">
        <v>0</v>
      </c>
      <c r="J5108" t="s">
        <v>28</v>
      </c>
      <c r="K5108" t="s">
        <v>99</v>
      </c>
      <c r="L5108" t="s">
        <v>21</v>
      </c>
      <c r="M5108" t="s">
        <v>36</v>
      </c>
      <c r="N5108" t="s">
        <v>95</v>
      </c>
    </row>
    <row r="5109" spans="1:14" x14ac:dyDescent="0.3">
      <c r="A5109">
        <v>5108</v>
      </c>
      <c r="B5109" t="s">
        <v>31</v>
      </c>
      <c r="C5109" t="s">
        <v>68</v>
      </c>
      <c r="D5109" t="s">
        <v>400</v>
      </c>
      <c r="E5109" t="s">
        <v>83</v>
      </c>
      <c r="F5109" t="s">
        <v>49</v>
      </c>
      <c r="G5109">
        <v>73.94</v>
      </c>
      <c r="H5109">
        <v>1</v>
      </c>
      <c r="I5109">
        <v>0</v>
      </c>
      <c r="J5109" t="s">
        <v>28</v>
      </c>
      <c r="K5109" t="s">
        <v>29</v>
      </c>
      <c r="L5109" t="s">
        <v>60</v>
      </c>
      <c r="M5109" t="s">
        <v>36</v>
      </c>
      <c r="N5109" t="s">
        <v>41</v>
      </c>
    </row>
    <row r="5110" spans="1:14" x14ac:dyDescent="0.3">
      <c r="A5110">
        <v>5109</v>
      </c>
      <c r="B5110" t="s">
        <v>37</v>
      </c>
      <c r="C5110" t="s">
        <v>312</v>
      </c>
      <c r="D5110" t="s">
        <v>340</v>
      </c>
      <c r="E5110" t="s">
        <v>161</v>
      </c>
      <c r="F5110" t="s">
        <v>49</v>
      </c>
      <c r="G5110">
        <v>148.91</v>
      </c>
      <c r="H5110">
        <v>1</v>
      </c>
      <c r="I5110">
        <v>0</v>
      </c>
      <c r="J5110" t="s">
        <v>35</v>
      </c>
      <c r="K5110" t="s">
        <v>20</v>
      </c>
      <c r="L5110" t="s">
        <v>21</v>
      </c>
      <c r="M5110" t="s">
        <v>36</v>
      </c>
      <c r="N5110" t="s">
        <v>41</v>
      </c>
    </row>
    <row r="5111" spans="1:14" x14ac:dyDescent="0.3">
      <c r="A5111">
        <v>5110</v>
      </c>
      <c r="B5111" t="s">
        <v>37</v>
      </c>
      <c r="C5111" t="s">
        <v>214</v>
      </c>
      <c r="D5111" t="s">
        <v>297</v>
      </c>
      <c r="E5111" t="s">
        <v>281</v>
      </c>
      <c r="F5111" t="s">
        <v>54</v>
      </c>
      <c r="G5111">
        <v>533.12</v>
      </c>
      <c r="H5111">
        <v>1</v>
      </c>
      <c r="I5111">
        <v>0</v>
      </c>
      <c r="J5111" t="s">
        <v>35</v>
      </c>
      <c r="K5111" t="s">
        <v>29</v>
      </c>
      <c r="L5111" t="s">
        <v>56</v>
      </c>
      <c r="M5111" t="s">
        <v>36</v>
      </c>
      <c r="N5111" t="s">
        <v>23</v>
      </c>
    </row>
    <row r="5112" spans="1:14" x14ac:dyDescent="0.3">
      <c r="A5112">
        <v>5111</v>
      </c>
      <c r="B5112" t="s">
        <v>37</v>
      </c>
      <c r="C5112" t="s">
        <v>398</v>
      </c>
      <c r="D5112" t="s">
        <v>92</v>
      </c>
      <c r="E5112" t="s">
        <v>301</v>
      </c>
      <c r="F5112" t="s">
        <v>27</v>
      </c>
      <c r="G5112">
        <v>120.3</v>
      </c>
      <c r="H5112">
        <v>2</v>
      </c>
      <c r="I5112">
        <v>1</v>
      </c>
      <c r="J5112" t="s">
        <v>35</v>
      </c>
      <c r="K5112" t="s">
        <v>99</v>
      </c>
      <c r="L5112" t="s">
        <v>21</v>
      </c>
      <c r="M5112" t="s">
        <v>36</v>
      </c>
      <c r="N5112" t="s">
        <v>45</v>
      </c>
    </row>
    <row r="5113" spans="1:14" x14ac:dyDescent="0.3">
      <c r="A5113">
        <v>5112</v>
      </c>
      <c r="B5113" t="s">
        <v>37</v>
      </c>
      <c r="C5113" t="s">
        <v>181</v>
      </c>
      <c r="D5113" t="s">
        <v>182</v>
      </c>
      <c r="E5113" t="s">
        <v>132</v>
      </c>
      <c r="F5113" t="s">
        <v>49</v>
      </c>
      <c r="G5113">
        <v>137.1</v>
      </c>
      <c r="H5113">
        <v>2</v>
      </c>
      <c r="I5113">
        <v>2</v>
      </c>
      <c r="J5113" t="s">
        <v>28</v>
      </c>
      <c r="K5113" t="s">
        <v>20</v>
      </c>
      <c r="L5113" t="s">
        <v>21</v>
      </c>
      <c r="M5113" t="s">
        <v>36</v>
      </c>
      <c r="N5113" t="s">
        <v>41</v>
      </c>
    </row>
    <row r="5114" spans="1:14" x14ac:dyDescent="0.3">
      <c r="A5114">
        <v>5113</v>
      </c>
      <c r="B5114" t="s">
        <v>31</v>
      </c>
      <c r="C5114" t="s">
        <v>129</v>
      </c>
      <c r="D5114" t="s">
        <v>313</v>
      </c>
      <c r="E5114" t="s">
        <v>479</v>
      </c>
      <c r="F5114" t="s">
        <v>49</v>
      </c>
      <c r="G5114">
        <v>58.44</v>
      </c>
      <c r="H5114">
        <v>2</v>
      </c>
      <c r="I5114">
        <v>0</v>
      </c>
      <c r="J5114" t="s">
        <v>28</v>
      </c>
      <c r="K5114" t="s">
        <v>20</v>
      </c>
      <c r="L5114" t="s">
        <v>21</v>
      </c>
      <c r="M5114" t="s">
        <v>22</v>
      </c>
      <c r="N5114" t="s">
        <v>41</v>
      </c>
    </row>
    <row r="5115" spans="1:14" x14ac:dyDescent="0.3">
      <c r="A5115">
        <v>5114</v>
      </c>
      <c r="B5115" t="s">
        <v>31</v>
      </c>
      <c r="C5115" t="s">
        <v>335</v>
      </c>
      <c r="D5115" t="s">
        <v>223</v>
      </c>
      <c r="E5115" t="s">
        <v>161</v>
      </c>
      <c r="F5115" t="s">
        <v>18</v>
      </c>
      <c r="G5115">
        <v>228.65</v>
      </c>
      <c r="H5115">
        <v>1</v>
      </c>
      <c r="I5115">
        <v>3</v>
      </c>
      <c r="J5115" t="s">
        <v>19</v>
      </c>
      <c r="K5115" t="s">
        <v>66</v>
      </c>
      <c r="L5115" t="s">
        <v>21</v>
      </c>
      <c r="M5115" t="s">
        <v>22</v>
      </c>
      <c r="N5115" t="s">
        <v>23</v>
      </c>
    </row>
    <row r="5116" spans="1:14" x14ac:dyDescent="0.3">
      <c r="A5116">
        <v>5115</v>
      </c>
      <c r="B5116" t="s">
        <v>50</v>
      </c>
      <c r="C5116" t="s">
        <v>113</v>
      </c>
      <c r="D5116" t="s">
        <v>258</v>
      </c>
      <c r="E5116" t="s">
        <v>220</v>
      </c>
      <c r="F5116" t="s">
        <v>27</v>
      </c>
      <c r="G5116">
        <v>166.86</v>
      </c>
      <c r="H5116">
        <v>1</v>
      </c>
      <c r="I5116">
        <v>0</v>
      </c>
      <c r="J5116" t="s">
        <v>19</v>
      </c>
      <c r="K5116" t="s">
        <v>20</v>
      </c>
      <c r="L5116" t="s">
        <v>60</v>
      </c>
      <c r="M5116" t="s">
        <v>36</v>
      </c>
      <c r="N5116" t="s">
        <v>41</v>
      </c>
    </row>
    <row r="5117" spans="1:14" x14ac:dyDescent="0.3">
      <c r="A5117">
        <v>5116</v>
      </c>
      <c r="B5117" t="s">
        <v>50</v>
      </c>
      <c r="C5117" t="s">
        <v>243</v>
      </c>
      <c r="D5117" t="s">
        <v>115</v>
      </c>
      <c r="E5117" t="s">
        <v>224</v>
      </c>
      <c r="F5117" t="s">
        <v>49</v>
      </c>
      <c r="G5117">
        <v>92.29</v>
      </c>
      <c r="H5117">
        <v>1</v>
      </c>
      <c r="I5117">
        <v>2</v>
      </c>
      <c r="J5117" t="s">
        <v>55</v>
      </c>
      <c r="K5117" t="s">
        <v>99</v>
      </c>
      <c r="L5117" t="s">
        <v>60</v>
      </c>
      <c r="M5117" t="s">
        <v>36</v>
      </c>
      <c r="N5117" t="s">
        <v>41</v>
      </c>
    </row>
    <row r="5118" spans="1:14" x14ac:dyDescent="0.3">
      <c r="A5118">
        <v>5117</v>
      </c>
      <c r="B5118" t="s">
        <v>14</v>
      </c>
      <c r="C5118" t="s">
        <v>258</v>
      </c>
      <c r="D5118" t="s">
        <v>239</v>
      </c>
      <c r="E5118" t="s">
        <v>394</v>
      </c>
      <c r="F5118" t="s">
        <v>18</v>
      </c>
      <c r="G5118">
        <v>151.74</v>
      </c>
      <c r="H5118">
        <v>1</v>
      </c>
      <c r="I5118">
        <v>2</v>
      </c>
      <c r="J5118" t="s">
        <v>55</v>
      </c>
      <c r="K5118" t="s">
        <v>66</v>
      </c>
      <c r="L5118" t="s">
        <v>56</v>
      </c>
      <c r="M5118" t="s">
        <v>36</v>
      </c>
      <c r="N5118" t="s">
        <v>41</v>
      </c>
    </row>
    <row r="5119" spans="1:14" x14ac:dyDescent="0.3">
      <c r="A5119">
        <v>5118</v>
      </c>
      <c r="B5119" t="s">
        <v>31</v>
      </c>
      <c r="C5119" t="s">
        <v>62</v>
      </c>
      <c r="D5119" t="s">
        <v>428</v>
      </c>
      <c r="E5119" t="s">
        <v>144</v>
      </c>
      <c r="F5119" t="s">
        <v>54</v>
      </c>
      <c r="G5119">
        <v>398.91</v>
      </c>
      <c r="H5119">
        <v>4</v>
      </c>
      <c r="I5119">
        <v>0</v>
      </c>
      <c r="J5119" t="s">
        <v>19</v>
      </c>
      <c r="K5119" t="s">
        <v>20</v>
      </c>
      <c r="L5119" t="s">
        <v>21</v>
      </c>
      <c r="M5119" t="s">
        <v>22</v>
      </c>
      <c r="N5119" t="s">
        <v>41</v>
      </c>
    </row>
    <row r="5120" spans="1:14" x14ac:dyDescent="0.3">
      <c r="A5120">
        <v>5119</v>
      </c>
      <c r="B5120" t="s">
        <v>37</v>
      </c>
      <c r="C5120" t="s">
        <v>146</v>
      </c>
      <c r="D5120" t="s">
        <v>150</v>
      </c>
      <c r="E5120" t="s">
        <v>159</v>
      </c>
      <c r="F5120" t="s">
        <v>18</v>
      </c>
      <c r="G5120">
        <v>228.12</v>
      </c>
      <c r="H5120">
        <v>3</v>
      </c>
      <c r="I5120">
        <v>0</v>
      </c>
      <c r="J5120" t="s">
        <v>28</v>
      </c>
      <c r="K5120" t="s">
        <v>44</v>
      </c>
      <c r="L5120" t="s">
        <v>56</v>
      </c>
      <c r="M5120" t="s">
        <v>36</v>
      </c>
      <c r="N5120" t="s">
        <v>41</v>
      </c>
    </row>
    <row r="5121" spans="1:14" x14ac:dyDescent="0.3">
      <c r="A5121">
        <v>5120</v>
      </c>
      <c r="B5121" t="s">
        <v>50</v>
      </c>
      <c r="C5121" t="s">
        <v>109</v>
      </c>
      <c r="D5121" t="s">
        <v>187</v>
      </c>
      <c r="E5121" t="s">
        <v>59</v>
      </c>
      <c r="F5121" t="s">
        <v>49</v>
      </c>
      <c r="G5121">
        <v>133.76</v>
      </c>
      <c r="H5121">
        <v>3</v>
      </c>
      <c r="I5121">
        <v>0</v>
      </c>
      <c r="J5121" t="s">
        <v>28</v>
      </c>
      <c r="K5121" t="s">
        <v>66</v>
      </c>
      <c r="L5121" t="s">
        <v>21</v>
      </c>
      <c r="M5121" t="s">
        <v>22</v>
      </c>
      <c r="N5121" t="s">
        <v>41</v>
      </c>
    </row>
    <row r="5122" spans="1:14" x14ac:dyDescent="0.3">
      <c r="A5122">
        <v>5121</v>
      </c>
      <c r="B5122" t="s">
        <v>37</v>
      </c>
      <c r="C5122" t="s">
        <v>93</v>
      </c>
      <c r="D5122" t="s">
        <v>155</v>
      </c>
      <c r="E5122" t="s">
        <v>347</v>
      </c>
      <c r="F5122" t="s">
        <v>27</v>
      </c>
      <c r="G5122">
        <v>210.59</v>
      </c>
      <c r="H5122">
        <v>2</v>
      </c>
      <c r="I5122">
        <v>0</v>
      </c>
      <c r="J5122" t="s">
        <v>19</v>
      </c>
      <c r="K5122" t="s">
        <v>44</v>
      </c>
      <c r="L5122" t="s">
        <v>56</v>
      </c>
      <c r="M5122" t="s">
        <v>36</v>
      </c>
      <c r="N5122" t="s">
        <v>23</v>
      </c>
    </row>
    <row r="5123" spans="1:14" x14ac:dyDescent="0.3">
      <c r="A5123">
        <v>5122</v>
      </c>
      <c r="B5123" t="s">
        <v>37</v>
      </c>
      <c r="C5123" t="s">
        <v>324</v>
      </c>
      <c r="D5123" t="s">
        <v>204</v>
      </c>
      <c r="E5123" t="s">
        <v>296</v>
      </c>
      <c r="F5123" t="s">
        <v>27</v>
      </c>
      <c r="G5123">
        <v>146.16</v>
      </c>
      <c r="H5123">
        <v>3</v>
      </c>
      <c r="I5123">
        <v>0</v>
      </c>
      <c r="J5123" t="s">
        <v>35</v>
      </c>
      <c r="K5123" t="s">
        <v>44</v>
      </c>
      <c r="L5123" t="s">
        <v>21</v>
      </c>
      <c r="M5123" t="s">
        <v>22</v>
      </c>
      <c r="N5123" t="s">
        <v>23</v>
      </c>
    </row>
    <row r="5124" spans="1:14" x14ac:dyDescent="0.3">
      <c r="A5124">
        <v>5123</v>
      </c>
      <c r="B5124" t="s">
        <v>37</v>
      </c>
      <c r="C5124" t="s">
        <v>282</v>
      </c>
      <c r="D5124" t="s">
        <v>25</v>
      </c>
      <c r="E5124" t="s">
        <v>424</v>
      </c>
      <c r="F5124" t="s">
        <v>54</v>
      </c>
      <c r="G5124">
        <v>517.21</v>
      </c>
      <c r="H5124">
        <v>2</v>
      </c>
      <c r="I5124">
        <v>0</v>
      </c>
      <c r="J5124" t="s">
        <v>28</v>
      </c>
      <c r="K5124" t="s">
        <v>66</v>
      </c>
      <c r="L5124" t="s">
        <v>60</v>
      </c>
      <c r="M5124" t="s">
        <v>36</v>
      </c>
      <c r="N5124" t="s">
        <v>23</v>
      </c>
    </row>
    <row r="5125" spans="1:14" x14ac:dyDescent="0.3">
      <c r="A5125">
        <v>5124</v>
      </c>
      <c r="B5125" t="s">
        <v>37</v>
      </c>
      <c r="C5125" t="s">
        <v>129</v>
      </c>
      <c r="D5125" t="s">
        <v>168</v>
      </c>
      <c r="E5125" t="s">
        <v>415</v>
      </c>
      <c r="F5125" t="s">
        <v>54</v>
      </c>
      <c r="G5125">
        <v>317.88</v>
      </c>
      <c r="H5125">
        <v>2</v>
      </c>
      <c r="I5125">
        <v>2</v>
      </c>
      <c r="J5125" t="s">
        <v>19</v>
      </c>
      <c r="K5125" t="s">
        <v>66</v>
      </c>
      <c r="L5125" t="s">
        <v>21</v>
      </c>
      <c r="M5125" t="s">
        <v>36</v>
      </c>
      <c r="N5125" t="s">
        <v>41</v>
      </c>
    </row>
    <row r="5126" spans="1:14" x14ac:dyDescent="0.3">
      <c r="A5126">
        <v>5125</v>
      </c>
      <c r="B5126" t="s">
        <v>31</v>
      </c>
      <c r="C5126" t="s">
        <v>303</v>
      </c>
      <c r="D5126" t="s">
        <v>146</v>
      </c>
      <c r="E5126" t="s">
        <v>122</v>
      </c>
      <c r="F5126" t="s">
        <v>49</v>
      </c>
      <c r="G5126">
        <v>103.19</v>
      </c>
      <c r="H5126">
        <v>4</v>
      </c>
      <c r="I5126">
        <v>0</v>
      </c>
      <c r="J5126" t="s">
        <v>19</v>
      </c>
      <c r="K5126" t="s">
        <v>66</v>
      </c>
      <c r="L5126" t="s">
        <v>21</v>
      </c>
      <c r="M5126" t="s">
        <v>36</v>
      </c>
      <c r="N5126" t="s">
        <v>95</v>
      </c>
    </row>
    <row r="5127" spans="1:14" x14ac:dyDescent="0.3">
      <c r="A5127">
        <v>5126</v>
      </c>
      <c r="B5127" t="s">
        <v>14</v>
      </c>
      <c r="C5127" t="s">
        <v>282</v>
      </c>
      <c r="D5127" t="s">
        <v>153</v>
      </c>
      <c r="E5127" t="s">
        <v>376</v>
      </c>
      <c r="F5127" t="s">
        <v>27</v>
      </c>
      <c r="G5127">
        <v>152.63999999999999</v>
      </c>
      <c r="H5127">
        <v>2</v>
      </c>
      <c r="I5127">
        <v>0</v>
      </c>
      <c r="J5127" t="s">
        <v>35</v>
      </c>
      <c r="K5127" t="s">
        <v>20</v>
      </c>
      <c r="L5127" t="s">
        <v>56</v>
      </c>
      <c r="M5127" t="s">
        <v>22</v>
      </c>
      <c r="N5127" t="s">
        <v>95</v>
      </c>
    </row>
    <row r="5128" spans="1:14" x14ac:dyDescent="0.3">
      <c r="A5128">
        <v>5127</v>
      </c>
      <c r="B5128" t="s">
        <v>37</v>
      </c>
      <c r="C5128" t="s">
        <v>17</v>
      </c>
      <c r="D5128" t="s">
        <v>298</v>
      </c>
      <c r="E5128" t="s">
        <v>425</v>
      </c>
      <c r="F5128" t="s">
        <v>49</v>
      </c>
      <c r="G5128">
        <v>131.87</v>
      </c>
      <c r="H5128">
        <v>4</v>
      </c>
      <c r="I5128">
        <v>1</v>
      </c>
      <c r="J5128" t="s">
        <v>94</v>
      </c>
      <c r="K5128" t="s">
        <v>29</v>
      </c>
      <c r="L5128" t="s">
        <v>21</v>
      </c>
      <c r="M5128" t="s">
        <v>22</v>
      </c>
      <c r="N5128" t="s">
        <v>41</v>
      </c>
    </row>
    <row r="5129" spans="1:14" x14ac:dyDescent="0.3">
      <c r="A5129">
        <v>5128</v>
      </c>
      <c r="B5129" t="s">
        <v>37</v>
      </c>
      <c r="C5129" t="s">
        <v>106</v>
      </c>
      <c r="D5129" t="s">
        <v>180</v>
      </c>
      <c r="E5129" t="s">
        <v>182</v>
      </c>
      <c r="F5129" t="s">
        <v>18</v>
      </c>
      <c r="G5129">
        <v>192.49</v>
      </c>
      <c r="H5129">
        <v>4</v>
      </c>
      <c r="I5129">
        <v>0</v>
      </c>
      <c r="J5129" t="s">
        <v>28</v>
      </c>
      <c r="K5129" t="s">
        <v>44</v>
      </c>
      <c r="L5129" t="s">
        <v>21</v>
      </c>
      <c r="M5129" t="s">
        <v>36</v>
      </c>
      <c r="N5129" t="s">
        <v>41</v>
      </c>
    </row>
    <row r="5130" spans="1:14" x14ac:dyDescent="0.3">
      <c r="A5130">
        <v>5129</v>
      </c>
      <c r="B5130" t="s">
        <v>31</v>
      </c>
      <c r="C5130" t="s">
        <v>301</v>
      </c>
      <c r="D5130" t="s">
        <v>416</v>
      </c>
      <c r="E5130" t="s">
        <v>47</v>
      </c>
      <c r="F5130" t="s">
        <v>27</v>
      </c>
      <c r="G5130">
        <v>90.94</v>
      </c>
      <c r="H5130">
        <v>1</v>
      </c>
      <c r="I5130">
        <v>1</v>
      </c>
      <c r="J5130" t="s">
        <v>28</v>
      </c>
      <c r="K5130" t="s">
        <v>66</v>
      </c>
      <c r="L5130" t="s">
        <v>60</v>
      </c>
      <c r="M5130" t="s">
        <v>36</v>
      </c>
      <c r="N5130" t="s">
        <v>41</v>
      </c>
    </row>
    <row r="5131" spans="1:14" x14ac:dyDescent="0.3">
      <c r="A5131">
        <v>5130</v>
      </c>
      <c r="B5131" t="s">
        <v>50</v>
      </c>
      <c r="C5131" t="s">
        <v>309</v>
      </c>
      <c r="D5131" t="s">
        <v>123</v>
      </c>
      <c r="E5131" t="s">
        <v>237</v>
      </c>
      <c r="F5131" t="s">
        <v>18</v>
      </c>
      <c r="G5131">
        <v>348.35</v>
      </c>
      <c r="H5131">
        <v>2</v>
      </c>
      <c r="I5131">
        <v>0</v>
      </c>
      <c r="J5131" t="s">
        <v>94</v>
      </c>
      <c r="K5131" t="s">
        <v>20</v>
      </c>
      <c r="L5131" t="s">
        <v>60</v>
      </c>
      <c r="M5131" t="s">
        <v>22</v>
      </c>
      <c r="N5131" t="s">
        <v>41</v>
      </c>
    </row>
    <row r="5132" spans="1:14" x14ac:dyDescent="0.3">
      <c r="A5132">
        <v>5131</v>
      </c>
      <c r="B5132" t="s">
        <v>50</v>
      </c>
      <c r="C5132" t="s">
        <v>260</v>
      </c>
      <c r="D5132" t="s">
        <v>175</v>
      </c>
      <c r="E5132" t="s">
        <v>191</v>
      </c>
      <c r="F5132" t="s">
        <v>18</v>
      </c>
      <c r="G5132">
        <v>352.72</v>
      </c>
      <c r="H5132">
        <v>2</v>
      </c>
      <c r="I5132">
        <v>0</v>
      </c>
      <c r="J5132" t="s">
        <v>55</v>
      </c>
      <c r="K5132" t="s">
        <v>29</v>
      </c>
      <c r="L5132" t="s">
        <v>21</v>
      </c>
      <c r="M5132" t="s">
        <v>22</v>
      </c>
      <c r="N5132" t="s">
        <v>41</v>
      </c>
    </row>
    <row r="5133" spans="1:14" x14ac:dyDescent="0.3">
      <c r="A5133">
        <v>5132</v>
      </c>
      <c r="B5133" t="s">
        <v>14</v>
      </c>
      <c r="C5133" t="s">
        <v>32</v>
      </c>
      <c r="D5133" t="s">
        <v>222</v>
      </c>
      <c r="E5133" t="s">
        <v>416</v>
      </c>
      <c r="F5133" t="s">
        <v>27</v>
      </c>
      <c r="G5133">
        <v>172.99</v>
      </c>
      <c r="H5133">
        <v>3</v>
      </c>
      <c r="I5133">
        <v>0</v>
      </c>
      <c r="J5133" t="s">
        <v>19</v>
      </c>
      <c r="K5133" t="s">
        <v>66</v>
      </c>
      <c r="L5133" t="s">
        <v>21</v>
      </c>
      <c r="M5133" t="s">
        <v>36</v>
      </c>
      <c r="N5133" t="s">
        <v>45</v>
      </c>
    </row>
    <row r="5134" spans="1:14" x14ac:dyDescent="0.3">
      <c r="A5134">
        <v>5133</v>
      </c>
      <c r="B5134" t="s">
        <v>50</v>
      </c>
      <c r="C5134" t="s">
        <v>32</v>
      </c>
      <c r="D5134" t="s">
        <v>276</v>
      </c>
      <c r="E5134" t="s">
        <v>52</v>
      </c>
      <c r="F5134" t="s">
        <v>27</v>
      </c>
      <c r="G5134">
        <v>156.32</v>
      </c>
      <c r="H5134">
        <v>4</v>
      </c>
      <c r="I5134">
        <v>0</v>
      </c>
      <c r="J5134" t="s">
        <v>35</v>
      </c>
      <c r="K5134" t="s">
        <v>20</v>
      </c>
      <c r="L5134" t="s">
        <v>56</v>
      </c>
      <c r="M5134" t="s">
        <v>36</v>
      </c>
      <c r="N5134" t="s">
        <v>41</v>
      </c>
    </row>
    <row r="5135" spans="1:14" x14ac:dyDescent="0.3">
      <c r="A5135">
        <v>5134</v>
      </c>
      <c r="B5135" t="s">
        <v>37</v>
      </c>
      <c r="C5135" t="s">
        <v>86</v>
      </c>
      <c r="D5135" t="s">
        <v>275</v>
      </c>
      <c r="E5135" t="s">
        <v>91</v>
      </c>
      <c r="F5135" t="s">
        <v>27</v>
      </c>
      <c r="G5135">
        <v>187.21</v>
      </c>
      <c r="H5135">
        <v>1</v>
      </c>
      <c r="I5135">
        <v>2</v>
      </c>
      <c r="J5135" t="s">
        <v>55</v>
      </c>
      <c r="K5135" t="s">
        <v>29</v>
      </c>
      <c r="L5135" t="s">
        <v>21</v>
      </c>
      <c r="M5135" t="s">
        <v>36</v>
      </c>
      <c r="N5135" t="s">
        <v>41</v>
      </c>
    </row>
    <row r="5136" spans="1:14" x14ac:dyDescent="0.3">
      <c r="A5136">
        <v>5135</v>
      </c>
      <c r="B5136" t="s">
        <v>50</v>
      </c>
      <c r="C5136" t="s">
        <v>344</v>
      </c>
      <c r="D5136" t="s">
        <v>62</v>
      </c>
      <c r="E5136" t="s">
        <v>26</v>
      </c>
      <c r="F5136" t="s">
        <v>18</v>
      </c>
      <c r="G5136">
        <v>268.83</v>
      </c>
      <c r="H5136">
        <v>1</v>
      </c>
      <c r="I5136">
        <v>1</v>
      </c>
      <c r="J5136" t="s">
        <v>19</v>
      </c>
      <c r="K5136" t="s">
        <v>66</v>
      </c>
      <c r="L5136" t="s">
        <v>70</v>
      </c>
      <c r="M5136" t="s">
        <v>36</v>
      </c>
      <c r="N5136" t="s">
        <v>41</v>
      </c>
    </row>
    <row r="5137" spans="1:14" x14ac:dyDescent="0.3">
      <c r="A5137">
        <v>5136</v>
      </c>
      <c r="B5137" t="s">
        <v>50</v>
      </c>
      <c r="C5137" t="s">
        <v>177</v>
      </c>
      <c r="D5137" t="s">
        <v>209</v>
      </c>
      <c r="E5137" t="s">
        <v>390</v>
      </c>
      <c r="F5137" t="s">
        <v>54</v>
      </c>
      <c r="G5137">
        <v>425.43</v>
      </c>
      <c r="H5137">
        <v>4</v>
      </c>
      <c r="I5137">
        <v>1</v>
      </c>
      <c r="J5137" t="s">
        <v>28</v>
      </c>
      <c r="K5137" t="s">
        <v>44</v>
      </c>
      <c r="L5137" t="s">
        <v>21</v>
      </c>
      <c r="M5137" t="s">
        <v>22</v>
      </c>
      <c r="N5137" t="s">
        <v>41</v>
      </c>
    </row>
    <row r="5138" spans="1:14" x14ac:dyDescent="0.3">
      <c r="A5138">
        <v>5137</v>
      </c>
      <c r="B5138" t="s">
        <v>14</v>
      </c>
      <c r="C5138" t="s">
        <v>356</v>
      </c>
      <c r="D5138" t="s">
        <v>357</v>
      </c>
      <c r="E5138" t="s">
        <v>225</v>
      </c>
      <c r="F5138" t="s">
        <v>27</v>
      </c>
      <c r="G5138">
        <v>132.94999999999999</v>
      </c>
      <c r="H5138">
        <v>2</v>
      </c>
      <c r="I5138">
        <v>1</v>
      </c>
      <c r="J5138" t="s">
        <v>28</v>
      </c>
      <c r="K5138" t="s">
        <v>99</v>
      </c>
      <c r="L5138" t="s">
        <v>21</v>
      </c>
      <c r="M5138" t="s">
        <v>36</v>
      </c>
      <c r="N5138" t="s">
        <v>41</v>
      </c>
    </row>
    <row r="5139" spans="1:14" x14ac:dyDescent="0.3">
      <c r="A5139">
        <v>5138</v>
      </c>
      <c r="B5139" t="s">
        <v>37</v>
      </c>
      <c r="C5139" t="s">
        <v>92</v>
      </c>
      <c r="D5139" t="s">
        <v>126</v>
      </c>
      <c r="E5139" t="s">
        <v>321</v>
      </c>
      <c r="F5139" t="s">
        <v>49</v>
      </c>
      <c r="G5139">
        <v>72.34</v>
      </c>
      <c r="H5139">
        <v>2</v>
      </c>
      <c r="I5139">
        <v>1</v>
      </c>
      <c r="J5139" t="s">
        <v>28</v>
      </c>
      <c r="K5139" t="s">
        <v>66</v>
      </c>
      <c r="L5139" t="s">
        <v>21</v>
      </c>
      <c r="M5139" t="s">
        <v>36</v>
      </c>
      <c r="N5139" t="s">
        <v>41</v>
      </c>
    </row>
    <row r="5140" spans="1:14" x14ac:dyDescent="0.3">
      <c r="A5140">
        <v>5139</v>
      </c>
      <c r="B5140" t="s">
        <v>14</v>
      </c>
      <c r="C5140" t="s">
        <v>81</v>
      </c>
      <c r="D5140" t="s">
        <v>374</v>
      </c>
      <c r="E5140" t="s">
        <v>310</v>
      </c>
      <c r="F5140" t="s">
        <v>27</v>
      </c>
      <c r="G5140">
        <v>121.41</v>
      </c>
      <c r="H5140">
        <v>3</v>
      </c>
      <c r="I5140">
        <v>0</v>
      </c>
      <c r="J5140" t="s">
        <v>28</v>
      </c>
      <c r="K5140" t="s">
        <v>44</v>
      </c>
      <c r="L5140" t="s">
        <v>21</v>
      </c>
      <c r="M5140" t="s">
        <v>22</v>
      </c>
      <c r="N5140" t="s">
        <v>23</v>
      </c>
    </row>
    <row r="5141" spans="1:14" x14ac:dyDescent="0.3">
      <c r="A5141">
        <v>5140</v>
      </c>
      <c r="B5141" t="s">
        <v>37</v>
      </c>
      <c r="C5141" t="s">
        <v>78</v>
      </c>
      <c r="D5141" t="s">
        <v>321</v>
      </c>
      <c r="E5141" t="s">
        <v>79</v>
      </c>
      <c r="F5141" t="s">
        <v>27</v>
      </c>
      <c r="G5141">
        <v>127.55</v>
      </c>
      <c r="H5141">
        <v>1</v>
      </c>
      <c r="I5141">
        <v>1</v>
      </c>
      <c r="J5141" t="s">
        <v>35</v>
      </c>
      <c r="K5141" t="s">
        <v>20</v>
      </c>
      <c r="L5141" t="s">
        <v>60</v>
      </c>
      <c r="M5141" t="s">
        <v>22</v>
      </c>
      <c r="N5141" t="s">
        <v>41</v>
      </c>
    </row>
    <row r="5142" spans="1:14" x14ac:dyDescent="0.3">
      <c r="A5142">
        <v>5141</v>
      </c>
      <c r="B5142" t="s">
        <v>14</v>
      </c>
      <c r="C5142" t="s">
        <v>26</v>
      </c>
      <c r="D5142" t="s">
        <v>142</v>
      </c>
      <c r="E5142" t="s">
        <v>285</v>
      </c>
      <c r="F5142" t="s">
        <v>49</v>
      </c>
      <c r="G5142">
        <v>65.91</v>
      </c>
      <c r="H5142">
        <v>4</v>
      </c>
      <c r="I5142">
        <v>0</v>
      </c>
      <c r="J5142" t="s">
        <v>35</v>
      </c>
      <c r="K5142" t="s">
        <v>66</v>
      </c>
      <c r="L5142" t="s">
        <v>56</v>
      </c>
      <c r="M5142" t="s">
        <v>22</v>
      </c>
      <c r="N5142" t="s">
        <v>41</v>
      </c>
    </row>
    <row r="5143" spans="1:14" x14ac:dyDescent="0.3">
      <c r="A5143">
        <v>5142</v>
      </c>
      <c r="B5143" t="s">
        <v>14</v>
      </c>
      <c r="C5143" t="s">
        <v>33</v>
      </c>
      <c r="D5143" t="s">
        <v>155</v>
      </c>
      <c r="E5143" t="s">
        <v>212</v>
      </c>
      <c r="F5143" t="s">
        <v>49</v>
      </c>
      <c r="G5143">
        <v>93.78</v>
      </c>
      <c r="H5143">
        <v>2</v>
      </c>
      <c r="I5143">
        <v>0</v>
      </c>
      <c r="J5143" t="s">
        <v>35</v>
      </c>
      <c r="K5143" t="s">
        <v>20</v>
      </c>
      <c r="L5143" t="s">
        <v>60</v>
      </c>
      <c r="M5143" t="s">
        <v>36</v>
      </c>
      <c r="N5143" t="s">
        <v>23</v>
      </c>
    </row>
    <row r="5144" spans="1:14" x14ac:dyDescent="0.3">
      <c r="A5144">
        <v>5143</v>
      </c>
      <c r="B5144" t="s">
        <v>31</v>
      </c>
      <c r="C5144" t="s">
        <v>341</v>
      </c>
      <c r="D5144" t="s">
        <v>40</v>
      </c>
      <c r="E5144" t="s">
        <v>453</v>
      </c>
      <c r="F5144" t="s">
        <v>49</v>
      </c>
      <c r="G5144">
        <v>79.319999999999993</v>
      </c>
      <c r="H5144">
        <v>2</v>
      </c>
      <c r="I5144">
        <v>0</v>
      </c>
      <c r="J5144" t="s">
        <v>94</v>
      </c>
      <c r="K5144" t="s">
        <v>44</v>
      </c>
      <c r="L5144" t="s">
        <v>56</v>
      </c>
      <c r="M5144" t="s">
        <v>36</v>
      </c>
      <c r="N5144" t="s">
        <v>23</v>
      </c>
    </row>
    <row r="5145" spans="1:14" x14ac:dyDescent="0.3">
      <c r="A5145">
        <v>5144</v>
      </c>
      <c r="B5145" t="s">
        <v>31</v>
      </c>
      <c r="C5145" t="s">
        <v>161</v>
      </c>
      <c r="D5145" t="s">
        <v>362</v>
      </c>
      <c r="E5145" t="s">
        <v>249</v>
      </c>
      <c r="F5145" t="s">
        <v>49</v>
      </c>
      <c r="G5145">
        <v>84.18</v>
      </c>
      <c r="H5145">
        <v>1</v>
      </c>
      <c r="I5145">
        <v>2</v>
      </c>
      <c r="J5145" t="s">
        <v>55</v>
      </c>
      <c r="K5145" t="s">
        <v>29</v>
      </c>
      <c r="L5145" t="s">
        <v>21</v>
      </c>
      <c r="M5145" t="s">
        <v>22</v>
      </c>
      <c r="N5145" t="s">
        <v>41</v>
      </c>
    </row>
    <row r="5146" spans="1:14" x14ac:dyDescent="0.3">
      <c r="A5146">
        <v>5145</v>
      </c>
      <c r="B5146" t="s">
        <v>50</v>
      </c>
      <c r="C5146" t="s">
        <v>252</v>
      </c>
      <c r="D5146" t="s">
        <v>47</v>
      </c>
      <c r="E5146" t="s">
        <v>485</v>
      </c>
      <c r="F5146" t="s">
        <v>18</v>
      </c>
      <c r="G5146">
        <v>220.12</v>
      </c>
      <c r="H5146">
        <v>2</v>
      </c>
      <c r="I5146">
        <v>0</v>
      </c>
      <c r="J5146" t="s">
        <v>94</v>
      </c>
      <c r="K5146" t="s">
        <v>20</v>
      </c>
      <c r="L5146" t="s">
        <v>56</v>
      </c>
      <c r="M5146" t="s">
        <v>22</v>
      </c>
      <c r="N5146" t="s">
        <v>23</v>
      </c>
    </row>
    <row r="5147" spans="1:14" x14ac:dyDescent="0.3">
      <c r="A5147">
        <v>5146</v>
      </c>
      <c r="B5147" t="s">
        <v>37</v>
      </c>
      <c r="C5147" t="s">
        <v>205</v>
      </c>
      <c r="D5147" t="s">
        <v>437</v>
      </c>
      <c r="E5147" t="s">
        <v>233</v>
      </c>
      <c r="F5147" t="s">
        <v>54</v>
      </c>
      <c r="G5147">
        <v>537.61</v>
      </c>
      <c r="H5147">
        <v>2</v>
      </c>
      <c r="I5147">
        <v>0</v>
      </c>
      <c r="J5147" t="s">
        <v>28</v>
      </c>
      <c r="K5147" t="s">
        <v>29</v>
      </c>
      <c r="L5147" t="s">
        <v>21</v>
      </c>
      <c r="M5147" t="s">
        <v>36</v>
      </c>
      <c r="N5147" t="s">
        <v>45</v>
      </c>
    </row>
    <row r="5148" spans="1:14" x14ac:dyDescent="0.3">
      <c r="A5148">
        <v>5147</v>
      </c>
      <c r="B5148" t="s">
        <v>37</v>
      </c>
      <c r="C5148" t="s">
        <v>386</v>
      </c>
      <c r="D5148" t="s">
        <v>111</v>
      </c>
      <c r="E5148" t="s">
        <v>306</v>
      </c>
      <c r="F5148" t="s">
        <v>18</v>
      </c>
      <c r="G5148">
        <v>241.71</v>
      </c>
      <c r="H5148">
        <v>1</v>
      </c>
      <c r="I5148">
        <v>0</v>
      </c>
      <c r="J5148" t="s">
        <v>35</v>
      </c>
      <c r="K5148" t="s">
        <v>44</v>
      </c>
      <c r="L5148" t="s">
        <v>56</v>
      </c>
      <c r="M5148" t="s">
        <v>36</v>
      </c>
      <c r="N5148" t="s">
        <v>41</v>
      </c>
    </row>
    <row r="5149" spans="1:14" x14ac:dyDescent="0.3">
      <c r="A5149">
        <v>5148</v>
      </c>
      <c r="B5149" t="s">
        <v>14</v>
      </c>
      <c r="C5149" t="s">
        <v>48</v>
      </c>
      <c r="D5149" t="s">
        <v>67</v>
      </c>
      <c r="E5149" t="s">
        <v>403</v>
      </c>
      <c r="F5149" t="s">
        <v>27</v>
      </c>
      <c r="G5149">
        <v>146.30000000000001</v>
      </c>
      <c r="H5149">
        <v>1</v>
      </c>
      <c r="I5149">
        <v>0</v>
      </c>
      <c r="J5149" t="s">
        <v>35</v>
      </c>
      <c r="K5149" t="s">
        <v>29</v>
      </c>
      <c r="L5149" t="s">
        <v>21</v>
      </c>
      <c r="M5149" t="s">
        <v>36</v>
      </c>
      <c r="N5149" t="s">
        <v>95</v>
      </c>
    </row>
    <row r="5150" spans="1:14" x14ac:dyDescent="0.3">
      <c r="A5150">
        <v>5149</v>
      </c>
      <c r="B5150" t="s">
        <v>50</v>
      </c>
      <c r="C5150" t="s">
        <v>144</v>
      </c>
      <c r="D5150" t="s">
        <v>424</v>
      </c>
      <c r="E5150" t="s">
        <v>299</v>
      </c>
      <c r="F5150" t="s">
        <v>27</v>
      </c>
      <c r="G5150">
        <v>226.96</v>
      </c>
      <c r="H5150">
        <v>2</v>
      </c>
      <c r="I5150">
        <v>0</v>
      </c>
      <c r="J5150" t="s">
        <v>35</v>
      </c>
      <c r="K5150" t="s">
        <v>44</v>
      </c>
      <c r="L5150" t="s">
        <v>21</v>
      </c>
      <c r="M5150" t="s">
        <v>36</v>
      </c>
      <c r="N5150" t="s">
        <v>23</v>
      </c>
    </row>
    <row r="5151" spans="1:14" x14ac:dyDescent="0.3">
      <c r="A5151">
        <v>5150</v>
      </c>
      <c r="B5151" t="s">
        <v>31</v>
      </c>
      <c r="C5151" t="s">
        <v>160</v>
      </c>
      <c r="D5151" t="s">
        <v>156</v>
      </c>
      <c r="E5151" t="s">
        <v>374</v>
      </c>
      <c r="F5151" t="s">
        <v>18</v>
      </c>
      <c r="G5151">
        <v>222.36</v>
      </c>
      <c r="H5151">
        <v>2</v>
      </c>
      <c r="I5151">
        <v>0</v>
      </c>
      <c r="J5151" t="s">
        <v>19</v>
      </c>
      <c r="K5151" t="s">
        <v>44</v>
      </c>
      <c r="L5151" t="s">
        <v>21</v>
      </c>
      <c r="M5151" t="s">
        <v>36</v>
      </c>
      <c r="N5151" t="s">
        <v>23</v>
      </c>
    </row>
    <row r="5152" spans="1:14" x14ac:dyDescent="0.3">
      <c r="A5152">
        <v>5151</v>
      </c>
      <c r="B5152" t="s">
        <v>50</v>
      </c>
      <c r="C5152" t="s">
        <v>222</v>
      </c>
      <c r="D5152" t="s">
        <v>273</v>
      </c>
      <c r="E5152" t="s">
        <v>374</v>
      </c>
      <c r="F5152" t="s">
        <v>54</v>
      </c>
      <c r="G5152">
        <v>451.06</v>
      </c>
      <c r="H5152">
        <v>4</v>
      </c>
      <c r="I5152">
        <v>2</v>
      </c>
      <c r="J5152" t="s">
        <v>28</v>
      </c>
      <c r="K5152" t="s">
        <v>20</v>
      </c>
      <c r="L5152" t="s">
        <v>21</v>
      </c>
      <c r="M5152" t="s">
        <v>22</v>
      </c>
      <c r="N5152" t="s">
        <v>45</v>
      </c>
    </row>
    <row r="5153" spans="1:14" x14ac:dyDescent="0.3">
      <c r="A5153">
        <v>5152</v>
      </c>
      <c r="B5153" t="s">
        <v>14</v>
      </c>
      <c r="C5153" t="s">
        <v>247</v>
      </c>
      <c r="D5153" t="s">
        <v>46</v>
      </c>
      <c r="E5153" t="s">
        <v>471</v>
      </c>
      <c r="F5153" t="s">
        <v>49</v>
      </c>
      <c r="G5153">
        <v>70.59</v>
      </c>
      <c r="H5153">
        <v>4</v>
      </c>
      <c r="I5153">
        <v>3</v>
      </c>
      <c r="J5153" t="s">
        <v>55</v>
      </c>
      <c r="K5153" t="s">
        <v>44</v>
      </c>
      <c r="L5153" t="s">
        <v>21</v>
      </c>
      <c r="M5153" t="s">
        <v>36</v>
      </c>
      <c r="N5153" t="s">
        <v>41</v>
      </c>
    </row>
    <row r="5154" spans="1:14" x14ac:dyDescent="0.3">
      <c r="A5154">
        <v>5153</v>
      </c>
      <c r="B5154" t="s">
        <v>50</v>
      </c>
      <c r="C5154" t="s">
        <v>232</v>
      </c>
      <c r="D5154" t="s">
        <v>116</v>
      </c>
      <c r="E5154" t="s">
        <v>123</v>
      </c>
      <c r="F5154" t="s">
        <v>54</v>
      </c>
      <c r="G5154">
        <v>343.95</v>
      </c>
      <c r="H5154">
        <v>1</v>
      </c>
      <c r="I5154">
        <v>1</v>
      </c>
      <c r="J5154" t="s">
        <v>19</v>
      </c>
      <c r="K5154" t="s">
        <v>44</v>
      </c>
      <c r="L5154" t="s">
        <v>21</v>
      </c>
      <c r="M5154" t="s">
        <v>36</v>
      </c>
      <c r="N5154" t="s">
        <v>41</v>
      </c>
    </row>
    <row r="5155" spans="1:14" x14ac:dyDescent="0.3">
      <c r="A5155">
        <v>5154</v>
      </c>
      <c r="B5155" t="s">
        <v>14</v>
      </c>
      <c r="C5155" t="s">
        <v>109</v>
      </c>
      <c r="D5155" t="s">
        <v>268</v>
      </c>
      <c r="E5155" t="s">
        <v>59</v>
      </c>
      <c r="F5155" t="s">
        <v>27</v>
      </c>
      <c r="G5155">
        <v>146.79</v>
      </c>
      <c r="H5155">
        <v>2</v>
      </c>
      <c r="I5155">
        <v>2</v>
      </c>
      <c r="J5155" t="s">
        <v>28</v>
      </c>
      <c r="K5155" t="s">
        <v>66</v>
      </c>
      <c r="L5155" t="s">
        <v>21</v>
      </c>
      <c r="M5155" t="s">
        <v>22</v>
      </c>
      <c r="N5155" t="s">
        <v>41</v>
      </c>
    </row>
    <row r="5156" spans="1:14" x14ac:dyDescent="0.3">
      <c r="A5156">
        <v>5155</v>
      </c>
      <c r="B5156" t="s">
        <v>50</v>
      </c>
      <c r="C5156" t="s">
        <v>135</v>
      </c>
      <c r="D5156" t="s">
        <v>371</v>
      </c>
      <c r="E5156" t="s">
        <v>193</v>
      </c>
      <c r="F5156" t="s">
        <v>49</v>
      </c>
      <c r="G5156">
        <v>94.73</v>
      </c>
      <c r="H5156">
        <v>1</v>
      </c>
      <c r="I5156">
        <v>0</v>
      </c>
      <c r="J5156" t="s">
        <v>94</v>
      </c>
      <c r="K5156" t="s">
        <v>66</v>
      </c>
      <c r="L5156" t="s">
        <v>70</v>
      </c>
      <c r="M5156" t="s">
        <v>36</v>
      </c>
      <c r="N5156" t="s">
        <v>41</v>
      </c>
    </row>
    <row r="5157" spans="1:14" x14ac:dyDescent="0.3">
      <c r="A5157">
        <v>5156</v>
      </c>
      <c r="B5157" t="s">
        <v>50</v>
      </c>
      <c r="C5157" t="s">
        <v>205</v>
      </c>
      <c r="D5157" t="s">
        <v>211</v>
      </c>
      <c r="E5157" t="s">
        <v>129</v>
      </c>
      <c r="F5157" t="s">
        <v>49</v>
      </c>
      <c r="G5157">
        <v>93.51</v>
      </c>
      <c r="H5157">
        <v>3</v>
      </c>
      <c r="I5157">
        <v>0</v>
      </c>
      <c r="J5157" t="s">
        <v>28</v>
      </c>
      <c r="K5157" t="s">
        <v>66</v>
      </c>
      <c r="L5157" t="s">
        <v>21</v>
      </c>
      <c r="M5157" t="s">
        <v>22</v>
      </c>
      <c r="N5157" t="s">
        <v>95</v>
      </c>
    </row>
    <row r="5158" spans="1:14" x14ac:dyDescent="0.3">
      <c r="A5158">
        <v>5157</v>
      </c>
      <c r="B5158" t="s">
        <v>14</v>
      </c>
      <c r="C5158" t="s">
        <v>433</v>
      </c>
      <c r="D5158" t="s">
        <v>309</v>
      </c>
      <c r="E5158" t="s">
        <v>167</v>
      </c>
      <c r="F5158" t="s">
        <v>27</v>
      </c>
      <c r="G5158">
        <v>154.88</v>
      </c>
      <c r="H5158">
        <v>4</v>
      </c>
      <c r="I5158">
        <v>1</v>
      </c>
      <c r="J5158" t="s">
        <v>94</v>
      </c>
      <c r="K5158" t="s">
        <v>29</v>
      </c>
      <c r="L5158" t="s">
        <v>56</v>
      </c>
      <c r="M5158" t="s">
        <v>36</v>
      </c>
      <c r="N5158" t="s">
        <v>45</v>
      </c>
    </row>
    <row r="5159" spans="1:14" x14ac:dyDescent="0.3">
      <c r="A5159">
        <v>5158</v>
      </c>
      <c r="B5159" t="s">
        <v>31</v>
      </c>
      <c r="C5159" t="s">
        <v>59</v>
      </c>
      <c r="D5159" t="s">
        <v>47</v>
      </c>
      <c r="E5159" t="s">
        <v>333</v>
      </c>
      <c r="F5159" t="s">
        <v>49</v>
      </c>
      <c r="G5159">
        <v>74.099999999999994</v>
      </c>
      <c r="H5159">
        <v>2</v>
      </c>
      <c r="I5159">
        <v>0</v>
      </c>
      <c r="J5159" t="s">
        <v>19</v>
      </c>
      <c r="K5159" t="s">
        <v>29</v>
      </c>
      <c r="L5159" t="s">
        <v>21</v>
      </c>
      <c r="M5159" t="s">
        <v>36</v>
      </c>
      <c r="N5159" t="s">
        <v>30</v>
      </c>
    </row>
    <row r="5160" spans="1:14" x14ac:dyDescent="0.3">
      <c r="A5160">
        <v>5159</v>
      </c>
      <c r="B5160" t="s">
        <v>37</v>
      </c>
      <c r="C5160" t="s">
        <v>435</v>
      </c>
      <c r="D5160" t="s">
        <v>214</v>
      </c>
      <c r="E5160" t="s">
        <v>353</v>
      </c>
      <c r="F5160" t="s">
        <v>27</v>
      </c>
      <c r="G5160">
        <v>215.35</v>
      </c>
      <c r="H5160">
        <v>2</v>
      </c>
      <c r="I5160">
        <v>0</v>
      </c>
      <c r="J5160" t="s">
        <v>28</v>
      </c>
      <c r="K5160" t="s">
        <v>29</v>
      </c>
      <c r="L5160" t="s">
        <v>21</v>
      </c>
      <c r="M5160" t="s">
        <v>36</v>
      </c>
      <c r="N5160" t="s">
        <v>41</v>
      </c>
    </row>
    <row r="5161" spans="1:14" x14ac:dyDescent="0.3">
      <c r="A5161">
        <v>5160</v>
      </c>
      <c r="B5161" t="s">
        <v>31</v>
      </c>
      <c r="C5161" t="s">
        <v>410</v>
      </c>
      <c r="D5161" t="s">
        <v>378</v>
      </c>
      <c r="E5161" t="s">
        <v>184</v>
      </c>
      <c r="F5161" t="s">
        <v>54</v>
      </c>
      <c r="G5161">
        <v>249.1</v>
      </c>
      <c r="H5161">
        <v>2</v>
      </c>
      <c r="I5161">
        <v>0</v>
      </c>
      <c r="J5161" t="s">
        <v>28</v>
      </c>
      <c r="K5161" t="s">
        <v>99</v>
      </c>
      <c r="L5161" t="s">
        <v>21</v>
      </c>
      <c r="M5161" t="s">
        <v>36</v>
      </c>
      <c r="N5161" t="s">
        <v>41</v>
      </c>
    </row>
    <row r="5162" spans="1:14" x14ac:dyDescent="0.3">
      <c r="A5162">
        <v>5161</v>
      </c>
      <c r="B5162" t="s">
        <v>31</v>
      </c>
      <c r="C5162" t="s">
        <v>162</v>
      </c>
      <c r="D5162" t="s">
        <v>157</v>
      </c>
      <c r="E5162" t="s">
        <v>26</v>
      </c>
      <c r="F5162" t="s">
        <v>27</v>
      </c>
      <c r="G5162">
        <v>126.27</v>
      </c>
      <c r="H5162">
        <v>2</v>
      </c>
      <c r="I5162">
        <v>1</v>
      </c>
      <c r="J5162" t="s">
        <v>19</v>
      </c>
      <c r="K5162" t="s">
        <v>44</v>
      </c>
      <c r="L5162" t="s">
        <v>56</v>
      </c>
      <c r="M5162" t="s">
        <v>36</v>
      </c>
      <c r="N5162" t="s">
        <v>23</v>
      </c>
    </row>
    <row r="5163" spans="1:14" x14ac:dyDescent="0.3">
      <c r="A5163">
        <v>5162</v>
      </c>
      <c r="B5163" t="s">
        <v>50</v>
      </c>
      <c r="C5163" t="s">
        <v>378</v>
      </c>
      <c r="D5163" t="s">
        <v>266</v>
      </c>
      <c r="E5163" t="s">
        <v>405</v>
      </c>
      <c r="F5163" t="s">
        <v>27</v>
      </c>
      <c r="G5163">
        <v>147.28</v>
      </c>
      <c r="H5163">
        <v>2</v>
      </c>
      <c r="I5163">
        <v>0</v>
      </c>
      <c r="J5163" t="s">
        <v>55</v>
      </c>
      <c r="K5163" t="s">
        <v>44</v>
      </c>
      <c r="L5163" t="s">
        <v>56</v>
      </c>
      <c r="M5163" t="s">
        <v>36</v>
      </c>
      <c r="N5163" t="s">
        <v>41</v>
      </c>
    </row>
    <row r="5164" spans="1:14" x14ac:dyDescent="0.3">
      <c r="A5164">
        <v>5163</v>
      </c>
      <c r="B5164" t="s">
        <v>31</v>
      </c>
      <c r="C5164" t="s">
        <v>363</v>
      </c>
      <c r="D5164" t="s">
        <v>107</v>
      </c>
      <c r="E5164" t="s">
        <v>363</v>
      </c>
      <c r="F5164" t="s">
        <v>18</v>
      </c>
      <c r="G5164">
        <v>242.99</v>
      </c>
      <c r="H5164">
        <v>1</v>
      </c>
      <c r="I5164">
        <v>0</v>
      </c>
      <c r="J5164" t="s">
        <v>55</v>
      </c>
      <c r="K5164" t="s">
        <v>29</v>
      </c>
      <c r="L5164" t="s">
        <v>21</v>
      </c>
      <c r="M5164" t="s">
        <v>22</v>
      </c>
      <c r="N5164" t="s">
        <v>30</v>
      </c>
    </row>
    <row r="5165" spans="1:14" x14ac:dyDescent="0.3">
      <c r="A5165">
        <v>5164</v>
      </c>
      <c r="B5165" t="s">
        <v>31</v>
      </c>
      <c r="C5165" t="s">
        <v>274</v>
      </c>
      <c r="D5165" t="s">
        <v>62</v>
      </c>
      <c r="E5165" t="s">
        <v>388</v>
      </c>
      <c r="F5165" t="s">
        <v>49</v>
      </c>
      <c r="G5165">
        <v>61.21</v>
      </c>
      <c r="H5165">
        <v>1</v>
      </c>
      <c r="I5165">
        <v>0</v>
      </c>
      <c r="J5165" t="s">
        <v>28</v>
      </c>
      <c r="K5165" t="s">
        <v>20</v>
      </c>
      <c r="L5165" t="s">
        <v>21</v>
      </c>
      <c r="M5165" t="s">
        <v>36</v>
      </c>
      <c r="N5165" t="s">
        <v>41</v>
      </c>
    </row>
    <row r="5166" spans="1:14" x14ac:dyDescent="0.3">
      <c r="A5166">
        <v>5165</v>
      </c>
      <c r="B5166" t="s">
        <v>31</v>
      </c>
      <c r="C5166" t="s">
        <v>221</v>
      </c>
      <c r="D5166" t="s">
        <v>115</v>
      </c>
      <c r="E5166" t="s">
        <v>280</v>
      </c>
      <c r="F5166" t="s">
        <v>49</v>
      </c>
      <c r="G5166">
        <v>100.11</v>
      </c>
      <c r="H5166">
        <v>4</v>
      </c>
      <c r="I5166">
        <v>1</v>
      </c>
      <c r="J5166" t="s">
        <v>28</v>
      </c>
      <c r="K5166" t="s">
        <v>66</v>
      </c>
      <c r="L5166" t="s">
        <v>60</v>
      </c>
      <c r="M5166" t="s">
        <v>36</v>
      </c>
      <c r="N5166" t="s">
        <v>41</v>
      </c>
    </row>
    <row r="5167" spans="1:14" x14ac:dyDescent="0.3">
      <c r="A5167">
        <v>5166</v>
      </c>
      <c r="B5167" t="s">
        <v>50</v>
      </c>
      <c r="C5167" t="s">
        <v>201</v>
      </c>
      <c r="D5167" t="s">
        <v>443</v>
      </c>
      <c r="E5167" t="s">
        <v>380</v>
      </c>
      <c r="F5167" t="s">
        <v>54</v>
      </c>
      <c r="G5167">
        <v>525.41</v>
      </c>
      <c r="H5167">
        <v>1</v>
      </c>
      <c r="I5167">
        <v>0</v>
      </c>
      <c r="J5167" t="s">
        <v>19</v>
      </c>
      <c r="K5167" t="s">
        <v>44</v>
      </c>
      <c r="L5167" t="s">
        <v>56</v>
      </c>
      <c r="M5167" t="s">
        <v>22</v>
      </c>
      <c r="N5167" t="s">
        <v>41</v>
      </c>
    </row>
    <row r="5168" spans="1:14" x14ac:dyDescent="0.3">
      <c r="A5168">
        <v>5167</v>
      </c>
      <c r="B5168" t="s">
        <v>31</v>
      </c>
      <c r="C5168" t="s">
        <v>134</v>
      </c>
      <c r="D5168" t="s">
        <v>457</v>
      </c>
      <c r="E5168" t="s">
        <v>89</v>
      </c>
      <c r="F5168" t="s">
        <v>54</v>
      </c>
      <c r="G5168">
        <v>412.93</v>
      </c>
      <c r="H5168">
        <v>2</v>
      </c>
      <c r="I5168">
        <v>1</v>
      </c>
      <c r="J5168" t="s">
        <v>55</v>
      </c>
      <c r="K5168" t="s">
        <v>99</v>
      </c>
      <c r="L5168" t="s">
        <v>21</v>
      </c>
      <c r="M5168" t="s">
        <v>36</v>
      </c>
      <c r="N5168" t="s">
        <v>23</v>
      </c>
    </row>
    <row r="5169" spans="1:14" x14ac:dyDescent="0.3">
      <c r="A5169">
        <v>5168</v>
      </c>
      <c r="B5169" t="s">
        <v>37</v>
      </c>
      <c r="C5169" t="s">
        <v>282</v>
      </c>
      <c r="D5169" t="s">
        <v>226</v>
      </c>
      <c r="E5169" t="s">
        <v>26</v>
      </c>
      <c r="F5169" t="s">
        <v>54</v>
      </c>
      <c r="G5169">
        <v>456.9</v>
      </c>
      <c r="H5169">
        <v>4</v>
      </c>
      <c r="I5169">
        <v>0</v>
      </c>
      <c r="J5169" t="s">
        <v>28</v>
      </c>
      <c r="K5169" t="s">
        <v>99</v>
      </c>
      <c r="L5169" t="s">
        <v>60</v>
      </c>
      <c r="M5169" t="s">
        <v>36</v>
      </c>
      <c r="N5169" t="s">
        <v>23</v>
      </c>
    </row>
    <row r="5170" spans="1:14" x14ac:dyDescent="0.3">
      <c r="A5170">
        <v>5169</v>
      </c>
      <c r="B5170" t="s">
        <v>37</v>
      </c>
      <c r="C5170" t="s">
        <v>311</v>
      </c>
      <c r="D5170" t="s">
        <v>412</v>
      </c>
      <c r="E5170" t="s">
        <v>87</v>
      </c>
      <c r="F5170" t="s">
        <v>18</v>
      </c>
      <c r="G5170">
        <v>197.37</v>
      </c>
      <c r="H5170">
        <v>2</v>
      </c>
      <c r="I5170">
        <v>0</v>
      </c>
      <c r="J5170" t="s">
        <v>28</v>
      </c>
      <c r="K5170" t="s">
        <v>66</v>
      </c>
      <c r="L5170" t="s">
        <v>21</v>
      </c>
      <c r="M5170" t="s">
        <v>36</v>
      </c>
      <c r="N5170" t="s">
        <v>41</v>
      </c>
    </row>
    <row r="5171" spans="1:14" x14ac:dyDescent="0.3">
      <c r="A5171">
        <v>5170</v>
      </c>
      <c r="B5171" t="s">
        <v>50</v>
      </c>
      <c r="C5171" t="s">
        <v>48</v>
      </c>
      <c r="D5171" t="s">
        <v>233</v>
      </c>
      <c r="E5171" t="s">
        <v>348</v>
      </c>
      <c r="F5171" t="s">
        <v>49</v>
      </c>
      <c r="G5171">
        <v>160.16</v>
      </c>
      <c r="H5171">
        <v>2</v>
      </c>
      <c r="I5171">
        <v>0</v>
      </c>
      <c r="J5171" t="s">
        <v>19</v>
      </c>
      <c r="K5171" t="s">
        <v>29</v>
      </c>
      <c r="L5171" t="s">
        <v>56</v>
      </c>
      <c r="M5171" t="s">
        <v>22</v>
      </c>
      <c r="N5171" t="s">
        <v>45</v>
      </c>
    </row>
    <row r="5172" spans="1:14" x14ac:dyDescent="0.3">
      <c r="A5172">
        <v>5171</v>
      </c>
      <c r="B5172" t="s">
        <v>50</v>
      </c>
      <c r="C5172" t="s">
        <v>126</v>
      </c>
      <c r="D5172" t="s">
        <v>424</v>
      </c>
      <c r="E5172" t="s">
        <v>146</v>
      </c>
      <c r="F5172" t="s">
        <v>49</v>
      </c>
      <c r="G5172">
        <v>154.13999999999999</v>
      </c>
      <c r="H5172">
        <v>2</v>
      </c>
      <c r="I5172">
        <v>0</v>
      </c>
      <c r="J5172" t="s">
        <v>35</v>
      </c>
      <c r="K5172" t="s">
        <v>44</v>
      </c>
      <c r="L5172" t="s">
        <v>21</v>
      </c>
      <c r="M5172" t="s">
        <v>36</v>
      </c>
      <c r="N5172" t="s">
        <v>95</v>
      </c>
    </row>
    <row r="5173" spans="1:14" x14ac:dyDescent="0.3">
      <c r="A5173">
        <v>5172</v>
      </c>
      <c r="B5173" t="s">
        <v>37</v>
      </c>
      <c r="C5173" t="s">
        <v>276</v>
      </c>
      <c r="D5173" t="s">
        <v>93</v>
      </c>
      <c r="E5173" t="s">
        <v>160</v>
      </c>
      <c r="F5173" t="s">
        <v>49</v>
      </c>
      <c r="G5173">
        <v>145.57</v>
      </c>
      <c r="H5173">
        <v>2</v>
      </c>
      <c r="I5173">
        <v>0</v>
      </c>
      <c r="J5173" t="s">
        <v>28</v>
      </c>
      <c r="K5173" t="s">
        <v>66</v>
      </c>
      <c r="L5173" t="s">
        <v>21</v>
      </c>
      <c r="M5173" t="s">
        <v>36</v>
      </c>
      <c r="N5173" t="s">
        <v>41</v>
      </c>
    </row>
    <row r="5174" spans="1:14" x14ac:dyDescent="0.3">
      <c r="A5174">
        <v>5173</v>
      </c>
      <c r="B5174" t="s">
        <v>50</v>
      </c>
      <c r="C5174" t="s">
        <v>297</v>
      </c>
      <c r="D5174" t="s">
        <v>350</v>
      </c>
      <c r="E5174" t="s">
        <v>92</v>
      </c>
      <c r="F5174" t="s">
        <v>49</v>
      </c>
      <c r="G5174">
        <v>139.06</v>
      </c>
      <c r="H5174">
        <v>2</v>
      </c>
      <c r="I5174">
        <v>0</v>
      </c>
      <c r="J5174" t="s">
        <v>28</v>
      </c>
      <c r="K5174" t="s">
        <v>66</v>
      </c>
      <c r="L5174" t="s">
        <v>56</v>
      </c>
      <c r="M5174" t="s">
        <v>22</v>
      </c>
      <c r="N5174" t="s">
        <v>45</v>
      </c>
    </row>
    <row r="5175" spans="1:14" x14ac:dyDescent="0.3">
      <c r="A5175">
        <v>5174</v>
      </c>
      <c r="B5175" t="s">
        <v>50</v>
      </c>
      <c r="C5175" t="s">
        <v>283</v>
      </c>
      <c r="D5175" t="s">
        <v>353</v>
      </c>
      <c r="E5175" t="s">
        <v>142</v>
      </c>
      <c r="F5175" t="s">
        <v>49</v>
      </c>
      <c r="G5175">
        <v>119.98</v>
      </c>
      <c r="H5175">
        <v>1</v>
      </c>
      <c r="I5175">
        <v>2</v>
      </c>
      <c r="J5175" t="s">
        <v>35</v>
      </c>
      <c r="K5175" t="s">
        <v>44</v>
      </c>
      <c r="L5175" t="s">
        <v>21</v>
      </c>
      <c r="M5175" t="s">
        <v>36</v>
      </c>
      <c r="N5175" t="s">
        <v>95</v>
      </c>
    </row>
    <row r="5176" spans="1:14" x14ac:dyDescent="0.3">
      <c r="A5176">
        <v>5175</v>
      </c>
      <c r="B5176" t="s">
        <v>31</v>
      </c>
      <c r="C5176" t="s">
        <v>313</v>
      </c>
      <c r="D5176" t="s">
        <v>67</v>
      </c>
      <c r="E5176" t="s">
        <v>366</v>
      </c>
      <c r="F5176" t="s">
        <v>27</v>
      </c>
      <c r="G5176">
        <v>153.35</v>
      </c>
      <c r="H5176">
        <v>1</v>
      </c>
      <c r="I5176">
        <v>0</v>
      </c>
      <c r="J5176" t="s">
        <v>19</v>
      </c>
      <c r="K5176" t="s">
        <v>20</v>
      </c>
      <c r="L5176" t="s">
        <v>21</v>
      </c>
      <c r="M5176" t="s">
        <v>22</v>
      </c>
      <c r="N5176" t="s">
        <v>41</v>
      </c>
    </row>
    <row r="5177" spans="1:14" x14ac:dyDescent="0.3">
      <c r="A5177">
        <v>5176</v>
      </c>
      <c r="B5177" t="s">
        <v>14</v>
      </c>
      <c r="C5177" t="s">
        <v>282</v>
      </c>
      <c r="D5177" t="s">
        <v>25</v>
      </c>
      <c r="E5177" t="s">
        <v>139</v>
      </c>
      <c r="F5177" t="s">
        <v>49</v>
      </c>
      <c r="G5177">
        <v>72.209999999999994</v>
      </c>
      <c r="H5177">
        <v>1</v>
      </c>
      <c r="I5177">
        <v>0</v>
      </c>
      <c r="J5177" t="s">
        <v>28</v>
      </c>
      <c r="K5177" t="s">
        <v>66</v>
      </c>
      <c r="L5177" t="s">
        <v>56</v>
      </c>
      <c r="M5177" t="s">
        <v>22</v>
      </c>
      <c r="N5177" t="s">
        <v>41</v>
      </c>
    </row>
    <row r="5178" spans="1:14" x14ac:dyDescent="0.3">
      <c r="A5178">
        <v>5177</v>
      </c>
      <c r="B5178" t="s">
        <v>37</v>
      </c>
      <c r="C5178" t="s">
        <v>360</v>
      </c>
      <c r="D5178" t="s">
        <v>110</v>
      </c>
      <c r="E5178" t="s">
        <v>485</v>
      </c>
      <c r="F5178" t="s">
        <v>27</v>
      </c>
      <c r="G5178">
        <v>115.58</v>
      </c>
      <c r="H5178">
        <v>1</v>
      </c>
      <c r="I5178">
        <v>0</v>
      </c>
      <c r="J5178" t="s">
        <v>28</v>
      </c>
      <c r="K5178" t="s">
        <v>29</v>
      </c>
      <c r="L5178" t="s">
        <v>21</v>
      </c>
      <c r="M5178" t="s">
        <v>36</v>
      </c>
      <c r="N5178" t="s">
        <v>23</v>
      </c>
    </row>
    <row r="5179" spans="1:14" x14ac:dyDescent="0.3">
      <c r="A5179">
        <v>5178</v>
      </c>
      <c r="B5179" t="s">
        <v>50</v>
      </c>
      <c r="C5179" t="s">
        <v>364</v>
      </c>
      <c r="D5179" t="s">
        <v>297</v>
      </c>
      <c r="E5179" t="s">
        <v>278</v>
      </c>
      <c r="F5179" t="s">
        <v>27</v>
      </c>
      <c r="G5179">
        <v>217.07</v>
      </c>
      <c r="H5179">
        <v>2</v>
      </c>
      <c r="I5179">
        <v>1</v>
      </c>
      <c r="J5179" t="s">
        <v>28</v>
      </c>
      <c r="K5179" t="s">
        <v>20</v>
      </c>
      <c r="L5179" t="s">
        <v>21</v>
      </c>
      <c r="M5179" t="s">
        <v>36</v>
      </c>
      <c r="N5179" t="s">
        <v>41</v>
      </c>
    </row>
    <row r="5180" spans="1:14" x14ac:dyDescent="0.3">
      <c r="A5180">
        <v>5179</v>
      </c>
      <c r="B5180" t="s">
        <v>31</v>
      </c>
      <c r="C5180" t="s">
        <v>295</v>
      </c>
      <c r="D5180" t="s">
        <v>263</v>
      </c>
      <c r="E5180" t="s">
        <v>394</v>
      </c>
      <c r="F5180" t="s">
        <v>49</v>
      </c>
      <c r="G5180">
        <v>69.099999999999994</v>
      </c>
      <c r="H5180">
        <v>2</v>
      </c>
      <c r="I5180">
        <v>0</v>
      </c>
      <c r="J5180" t="s">
        <v>35</v>
      </c>
      <c r="K5180" t="s">
        <v>44</v>
      </c>
      <c r="L5180" t="s">
        <v>21</v>
      </c>
      <c r="M5180" t="s">
        <v>36</v>
      </c>
      <c r="N5180" t="s">
        <v>41</v>
      </c>
    </row>
    <row r="5181" spans="1:14" x14ac:dyDescent="0.3">
      <c r="A5181">
        <v>5180</v>
      </c>
      <c r="B5181" t="s">
        <v>37</v>
      </c>
      <c r="C5181" t="s">
        <v>277</v>
      </c>
      <c r="D5181" t="s">
        <v>166</v>
      </c>
      <c r="E5181" t="s">
        <v>118</v>
      </c>
      <c r="F5181" t="s">
        <v>27</v>
      </c>
      <c r="G5181">
        <v>185.27</v>
      </c>
      <c r="H5181">
        <v>2</v>
      </c>
      <c r="I5181">
        <v>0</v>
      </c>
      <c r="J5181" t="s">
        <v>94</v>
      </c>
      <c r="K5181" t="s">
        <v>66</v>
      </c>
      <c r="L5181" t="s">
        <v>56</v>
      </c>
      <c r="M5181" t="s">
        <v>36</v>
      </c>
      <c r="N5181" t="s">
        <v>95</v>
      </c>
    </row>
    <row r="5182" spans="1:14" x14ac:dyDescent="0.3">
      <c r="A5182">
        <v>5181</v>
      </c>
      <c r="B5182" t="s">
        <v>37</v>
      </c>
      <c r="C5182" t="s">
        <v>294</v>
      </c>
      <c r="D5182" t="s">
        <v>58</v>
      </c>
      <c r="E5182" t="s">
        <v>59</v>
      </c>
      <c r="F5182" t="s">
        <v>54</v>
      </c>
      <c r="G5182">
        <v>363.84</v>
      </c>
      <c r="H5182">
        <v>4</v>
      </c>
      <c r="I5182">
        <v>0</v>
      </c>
      <c r="J5182" t="s">
        <v>55</v>
      </c>
      <c r="K5182" t="s">
        <v>66</v>
      </c>
      <c r="L5182" t="s">
        <v>21</v>
      </c>
      <c r="M5182" t="s">
        <v>36</v>
      </c>
      <c r="N5182" t="s">
        <v>41</v>
      </c>
    </row>
    <row r="5183" spans="1:14" x14ac:dyDescent="0.3">
      <c r="A5183">
        <v>5182</v>
      </c>
      <c r="B5183" t="s">
        <v>50</v>
      </c>
      <c r="C5183" t="s">
        <v>349</v>
      </c>
      <c r="D5183" t="s">
        <v>290</v>
      </c>
      <c r="E5183" t="s">
        <v>75</v>
      </c>
      <c r="F5183" t="s">
        <v>18</v>
      </c>
      <c r="G5183">
        <v>360.92</v>
      </c>
      <c r="H5183">
        <v>1</v>
      </c>
      <c r="I5183">
        <v>0</v>
      </c>
      <c r="J5183" t="s">
        <v>35</v>
      </c>
      <c r="K5183" t="s">
        <v>20</v>
      </c>
      <c r="L5183" t="s">
        <v>56</v>
      </c>
      <c r="M5183" t="s">
        <v>22</v>
      </c>
      <c r="N5183" t="s">
        <v>41</v>
      </c>
    </row>
    <row r="5184" spans="1:14" x14ac:dyDescent="0.3">
      <c r="A5184">
        <v>5183</v>
      </c>
      <c r="B5184" t="s">
        <v>37</v>
      </c>
      <c r="C5184" t="s">
        <v>379</v>
      </c>
      <c r="D5184" t="s">
        <v>118</v>
      </c>
      <c r="E5184" t="s">
        <v>409</v>
      </c>
      <c r="F5184" t="s">
        <v>27</v>
      </c>
      <c r="G5184">
        <v>138.47</v>
      </c>
      <c r="H5184">
        <v>3</v>
      </c>
      <c r="I5184">
        <v>0</v>
      </c>
      <c r="J5184" t="s">
        <v>28</v>
      </c>
      <c r="K5184" t="s">
        <v>99</v>
      </c>
      <c r="L5184" t="s">
        <v>60</v>
      </c>
      <c r="M5184" t="s">
        <v>36</v>
      </c>
      <c r="N5184" t="s">
        <v>30</v>
      </c>
    </row>
    <row r="5185" spans="1:14" x14ac:dyDescent="0.3">
      <c r="A5185">
        <v>5184</v>
      </c>
      <c r="B5185" t="s">
        <v>31</v>
      </c>
      <c r="C5185" t="s">
        <v>352</v>
      </c>
      <c r="D5185" t="s">
        <v>90</v>
      </c>
      <c r="E5185" t="s">
        <v>100</v>
      </c>
      <c r="F5185" t="s">
        <v>49</v>
      </c>
      <c r="G5185">
        <v>115.19</v>
      </c>
      <c r="H5185">
        <v>1</v>
      </c>
      <c r="I5185">
        <v>2</v>
      </c>
      <c r="J5185" t="s">
        <v>55</v>
      </c>
      <c r="K5185" t="s">
        <v>99</v>
      </c>
      <c r="L5185" t="s">
        <v>21</v>
      </c>
      <c r="M5185" t="s">
        <v>36</v>
      </c>
      <c r="N5185" t="s">
        <v>95</v>
      </c>
    </row>
    <row r="5186" spans="1:14" x14ac:dyDescent="0.3">
      <c r="A5186">
        <v>5185</v>
      </c>
      <c r="B5186" t="s">
        <v>14</v>
      </c>
      <c r="C5186" t="s">
        <v>170</v>
      </c>
      <c r="D5186" t="s">
        <v>230</v>
      </c>
      <c r="E5186" t="s">
        <v>353</v>
      </c>
      <c r="F5186" t="s">
        <v>49</v>
      </c>
      <c r="G5186">
        <v>116.62</v>
      </c>
      <c r="H5186">
        <v>3</v>
      </c>
      <c r="I5186">
        <v>2</v>
      </c>
      <c r="J5186" t="s">
        <v>19</v>
      </c>
      <c r="K5186" t="s">
        <v>29</v>
      </c>
      <c r="L5186" t="s">
        <v>56</v>
      </c>
      <c r="M5186" t="s">
        <v>36</v>
      </c>
      <c r="N5186" t="s">
        <v>95</v>
      </c>
    </row>
    <row r="5187" spans="1:14" x14ac:dyDescent="0.3">
      <c r="A5187">
        <v>5186</v>
      </c>
      <c r="B5187" t="s">
        <v>31</v>
      </c>
      <c r="C5187" t="s">
        <v>258</v>
      </c>
      <c r="D5187" t="s">
        <v>361</v>
      </c>
      <c r="E5187" t="s">
        <v>325</v>
      </c>
      <c r="F5187" t="s">
        <v>27</v>
      </c>
      <c r="G5187">
        <v>95.78</v>
      </c>
      <c r="H5187">
        <v>2</v>
      </c>
      <c r="I5187">
        <v>0</v>
      </c>
      <c r="J5187" t="s">
        <v>19</v>
      </c>
      <c r="K5187" t="s">
        <v>44</v>
      </c>
      <c r="L5187" t="s">
        <v>21</v>
      </c>
      <c r="M5187" t="s">
        <v>36</v>
      </c>
      <c r="N5187" t="s">
        <v>41</v>
      </c>
    </row>
    <row r="5188" spans="1:14" x14ac:dyDescent="0.3">
      <c r="A5188">
        <v>5187</v>
      </c>
      <c r="B5188" t="s">
        <v>31</v>
      </c>
      <c r="C5188" t="s">
        <v>392</v>
      </c>
      <c r="D5188" t="s">
        <v>175</v>
      </c>
      <c r="E5188" t="s">
        <v>246</v>
      </c>
      <c r="F5188" t="s">
        <v>49</v>
      </c>
      <c r="G5188">
        <v>86.26</v>
      </c>
      <c r="H5188">
        <v>2</v>
      </c>
      <c r="I5188">
        <v>2</v>
      </c>
      <c r="J5188" t="s">
        <v>55</v>
      </c>
      <c r="K5188" t="s">
        <v>99</v>
      </c>
      <c r="L5188" t="s">
        <v>60</v>
      </c>
      <c r="M5188" t="s">
        <v>36</v>
      </c>
      <c r="N5188" t="s">
        <v>41</v>
      </c>
    </row>
    <row r="5189" spans="1:14" x14ac:dyDescent="0.3">
      <c r="A5189">
        <v>5188</v>
      </c>
      <c r="B5189" t="s">
        <v>31</v>
      </c>
      <c r="C5189" t="s">
        <v>386</v>
      </c>
      <c r="D5189" t="s">
        <v>379</v>
      </c>
      <c r="E5189" t="s">
        <v>252</v>
      </c>
      <c r="F5189" t="s">
        <v>18</v>
      </c>
      <c r="G5189">
        <v>156.66999999999999</v>
      </c>
      <c r="H5189">
        <v>1</v>
      </c>
      <c r="I5189">
        <v>0</v>
      </c>
      <c r="J5189" t="s">
        <v>28</v>
      </c>
      <c r="K5189" t="s">
        <v>20</v>
      </c>
      <c r="L5189" t="s">
        <v>21</v>
      </c>
      <c r="M5189" t="s">
        <v>36</v>
      </c>
      <c r="N5189" t="s">
        <v>95</v>
      </c>
    </row>
    <row r="5190" spans="1:14" x14ac:dyDescent="0.3">
      <c r="A5190">
        <v>5189</v>
      </c>
      <c r="B5190" t="s">
        <v>37</v>
      </c>
      <c r="C5190" t="s">
        <v>385</v>
      </c>
      <c r="D5190" t="s">
        <v>423</v>
      </c>
      <c r="E5190" t="s">
        <v>326</v>
      </c>
      <c r="F5190" t="s">
        <v>49</v>
      </c>
      <c r="G5190">
        <v>111.98</v>
      </c>
      <c r="H5190">
        <v>4</v>
      </c>
      <c r="I5190">
        <v>3</v>
      </c>
      <c r="J5190" t="s">
        <v>94</v>
      </c>
      <c r="K5190" t="s">
        <v>99</v>
      </c>
      <c r="L5190" t="s">
        <v>21</v>
      </c>
      <c r="M5190" t="s">
        <v>22</v>
      </c>
      <c r="N5190" t="s">
        <v>41</v>
      </c>
    </row>
    <row r="5191" spans="1:14" x14ac:dyDescent="0.3">
      <c r="A5191">
        <v>5190</v>
      </c>
      <c r="B5191" t="s">
        <v>14</v>
      </c>
      <c r="C5191" t="s">
        <v>332</v>
      </c>
      <c r="D5191" t="s">
        <v>101</v>
      </c>
      <c r="E5191" t="s">
        <v>281</v>
      </c>
      <c r="F5191" t="s">
        <v>18</v>
      </c>
      <c r="G5191">
        <v>240.39</v>
      </c>
      <c r="H5191">
        <v>2</v>
      </c>
      <c r="I5191">
        <v>0</v>
      </c>
      <c r="J5191" t="s">
        <v>28</v>
      </c>
      <c r="K5191" t="s">
        <v>99</v>
      </c>
      <c r="L5191" t="s">
        <v>21</v>
      </c>
      <c r="M5191" t="s">
        <v>36</v>
      </c>
      <c r="N5191" t="s">
        <v>41</v>
      </c>
    </row>
    <row r="5192" spans="1:14" x14ac:dyDescent="0.3">
      <c r="A5192">
        <v>5191</v>
      </c>
      <c r="B5192" t="s">
        <v>31</v>
      </c>
      <c r="C5192" t="s">
        <v>200</v>
      </c>
      <c r="D5192" t="s">
        <v>304</v>
      </c>
      <c r="E5192" t="s">
        <v>118</v>
      </c>
      <c r="F5192" t="s">
        <v>18</v>
      </c>
      <c r="G5192">
        <v>239.22</v>
      </c>
      <c r="H5192">
        <v>4</v>
      </c>
      <c r="I5192">
        <v>2</v>
      </c>
      <c r="J5192" t="s">
        <v>28</v>
      </c>
      <c r="K5192" t="s">
        <v>20</v>
      </c>
      <c r="L5192" t="s">
        <v>56</v>
      </c>
      <c r="M5192" t="s">
        <v>36</v>
      </c>
      <c r="N5192" t="s">
        <v>41</v>
      </c>
    </row>
    <row r="5193" spans="1:14" x14ac:dyDescent="0.3">
      <c r="A5193">
        <v>5192</v>
      </c>
      <c r="B5193" t="s">
        <v>50</v>
      </c>
      <c r="C5193" t="s">
        <v>277</v>
      </c>
      <c r="D5193" t="s">
        <v>416</v>
      </c>
      <c r="E5193" t="s">
        <v>188</v>
      </c>
      <c r="F5193" t="s">
        <v>18</v>
      </c>
      <c r="G5193">
        <v>306.11</v>
      </c>
      <c r="H5193">
        <v>1</v>
      </c>
      <c r="I5193">
        <v>0</v>
      </c>
      <c r="J5193" t="s">
        <v>35</v>
      </c>
      <c r="K5193" t="s">
        <v>20</v>
      </c>
      <c r="L5193" t="s">
        <v>21</v>
      </c>
      <c r="M5193" t="s">
        <v>22</v>
      </c>
      <c r="N5193" t="s">
        <v>41</v>
      </c>
    </row>
    <row r="5194" spans="1:14" x14ac:dyDescent="0.3">
      <c r="A5194">
        <v>5193</v>
      </c>
      <c r="B5194" t="s">
        <v>14</v>
      </c>
      <c r="C5194" t="s">
        <v>39</v>
      </c>
      <c r="D5194" t="s">
        <v>401</v>
      </c>
      <c r="E5194" t="s">
        <v>107</v>
      </c>
      <c r="F5194" t="s">
        <v>49</v>
      </c>
      <c r="G5194">
        <v>123.22</v>
      </c>
      <c r="H5194">
        <v>3</v>
      </c>
      <c r="I5194">
        <v>0</v>
      </c>
      <c r="J5194" t="s">
        <v>19</v>
      </c>
      <c r="K5194" t="s">
        <v>66</v>
      </c>
      <c r="L5194" t="s">
        <v>56</v>
      </c>
      <c r="M5194" t="s">
        <v>22</v>
      </c>
      <c r="N5194" t="s">
        <v>41</v>
      </c>
    </row>
    <row r="5195" spans="1:14" x14ac:dyDescent="0.3">
      <c r="A5195">
        <v>5194</v>
      </c>
      <c r="B5195" t="s">
        <v>31</v>
      </c>
      <c r="C5195" t="s">
        <v>48</v>
      </c>
      <c r="D5195" t="s">
        <v>249</v>
      </c>
      <c r="E5195" t="s">
        <v>459</v>
      </c>
      <c r="F5195" t="s">
        <v>54</v>
      </c>
      <c r="G5195">
        <v>241.37</v>
      </c>
      <c r="H5195">
        <v>3</v>
      </c>
      <c r="I5195">
        <v>0</v>
      </c>
      <c r="J5195" t="s">
        <v>55</v>
      </c>
      <c r="K5195" t="s">
        <v>29</v>
      </c>
      <c r="L5195" t="s">
        <v>56</v>
      </c>
      <c r="M5195" t="s">
        <v>36</v>
      </c>
      <c r="N5195" t="s">
        <v>41</v>
      </c>
    </row>
    <row r="5196" spans="1:14" x14ac:dyDescent="0.3">
      <c r="A5196">
        <v>5195</v>
      </c>
      <c r="B5196" t="s">
        <v>37</v>
      </c>
      <c r="C5196" t="s">
        <v>341</v>
      </c>
      <c r="D5196" t="s">
        <v>88</v>
      </c>
      <c r="E5196" t="s">
        <v>325</v>
      </c>
      <c r="F5196" t="s">
        <v>49</v>
      </c>
      <c r="G5196">
        <v>136.09</v>
      </c>
      <c r="H5196">
        <v>2</v>
      </c>
      <c r="I5196">
        <v>2</v>
      </c>
      <c r="J5196" t="s">
        <v>28</v>
      </c>
      <c r="K5196" t="s">
        <v>99</v>
      </c>
      <c r="L5196" t="s">
        <v>60</v>
      </c>
      <c r="M5196" t="s">
        <v>36</v>
      </c>
      <c r="N5196" t="s">
        <v>41</v>
      </c>
    </row>
    <row r="5197" spans="1:14" x14ac:dyDescent="0.3">
      <c r="A5197">
        <v>5196</v>
      </c>
      <c r="B5197" t="s">
        <v>50</v>
      </c>
      <c r="C5197" t="s">
        <v>400</v>
      </c>
      <c r="D5197" t="s">
        <v>219</v>
      </c>
      <c r="E5197" t="s">
        <v>252</v>
      </c>
      <c r="F5197" t="s">
        <v>49</v>
      </c>
      <c r="G5197">
        <v>159.1</v>
      </c>
      <c r="H5197">
        <v>2</v>
      </c>
      <c r="I5197">
        <v>3</v>
      </c>
      <c r="J5197" t="s">
        <v>35</v>
      </c>
      <c r="K5197" t="s">
        <v>29</v>
      </c>
      <c r="L5197" t="s">
        <v>21</v>
      </c>
      <c r="M5197" t="s">
        <v>36</v>
      </c>
      <c r="N5197" t="s">
        <v>41</v>
      </c>
    </row>
    <row r="5198" spans="1:14" x14ac:dyDescent="0.3">
      <c r="A5198">
        <v>5197</v>
      </c>
      <c r="B5198" t="s">
        <v>50</v>
      </c>
      <c r="C5198" t="s">
        <v>357</v>
      </c>
      <c r="D5198" t="s">
        <v>381</v>
      </c>
      <c r="E5198" t="s">
        <v>40</v>
      </c>
      <c r="F5198" t="s">
        <v>49</v>
      </c>
      <c r="G5198">
        <v>165.58</v>
      </c>
      <c r="H5198">
        <v>2</v>
      </c>
      <c r="I5198">
        <v>2</v>
      </c>
      <c r="J5198" t="s">
        <v>35</v>
      </c>
      <c r="K5198" t="s">
        <v>99</v>
      </c>
      <c r="L5198" t="s">
        <v>21</v>
      </c>
      <c r="M5198" t="s">
        <v>36</v>
      </c>
      <c r="N5198" t="s">
        <v>41</v>
      </c>
    </row>
    <row r="5199" spans="1:14" x14ac:dyDescent="0.3">
      <c r="A5199">
        <v>5198</v>
      </c>
      <c r="B5199" t="s">
        <v>37</v>
      </c>
      <c r="C5199" t="s">
        <v>301</v>
      </c>
      <c r="D5199" t="s">
        <v>137</v>
      </c>
      <c r="E5199" t="s">
        <v>169</v>
      </c>
      <c r="F5199" t="s">
        <v>49</v>
      </c>
      <c r="G5199">
        <v>124.4</v>
      </c>
      <c r="H5199">
        <v>2</v>
      </c>
      <c r="I5199">
        <v>0</v>
      </c>
      <c r="J5199" t="s">
        <v>35</v>
      </c>
      <c r="K5199" t="s">
        <v>66</v>
      </c>
      <c r="L5199" t="s">
        <v>21</v>
      </c>
      <c r="M5199" t="s">
        <v>36</v>
      </c>
      <c r="N5199" t="s">
        <v>95</v>
      </c>
    </row>
    <row r="5200" spans="1:14" x14ac:dyDescent="0.3">
      <c r="A5200">
        <v>5199</v>
      </c>
      <c r="B5200" t="s">
        <v>50</v>
      </c>
      <c r="C5200" t="s">
        <v>108</v>
      </c>
      <c r="D5200" t="s">
        <v>131</v>
      </c>
      <c r="E5200" t="s">
        <v>170</v>
      </c>
      <c r="F5200" t="s">
        <v>27</v>
      </c>
      <c r="G5200">
        <v>240.69</v>
      </c>
      <c r="H5200">
        <v>2</v>
      </c>
      <c r="I5200">
        <v>0</v>
      </c>
      <c r="J5200" t="s">
        <v>19</v>
      </c>
      <c r="K5200" t="s">
        <v>66</v>
      </c>
      <c r="L5200" t="s">
        <v>56</v>
      </c>
      <c r="M5200" t="s">
        <v>22</v>
      </c>
      <c r="N5200" t="s">
        <v>41</v>
      </c>
    </row>
    <row r="5201" spans="1:14" x14ac:dyDescent="0.3">
      <c r="A5201">
        <v>5200</v>
      </c>
      <c r="B5201" t="s">
        <v>50</v>
      </c>
      <c r="C5201" t="s">
        <v>294</v>
      </c>
      <c r="D5201" t="s">
        <v>327</v>
      </c>
      <c r="E5201" t="s">
        <v>233</v>
      </c>
      <c r="F5201" t="s">
        <v>49</v>
      </c>
      <c r="G5201">
        <v>87.87</v>
      </c>
      <c r="H5201">
        <v>2</v>
      </c>
      <c r="I5201">
        <v>0</v>
      </c>
      <c r="J5201" t="s">
        <v>28</v>
      </c>
      <c r="K5201" t="s">
        <v>66</v>
      </c>
      <c r="L5201" t="s">
        <v>60</v>
      </c>
      <c r="M5201" t="s">
        <v>22</v>
      </c>
      <c r="N5201" t="s">
        <v>23</v>
      </c>
    </row>
    <row r="5202" spans="1:14" x14ac:dyDescent="0.3">
      <c r="A5202">
        <v>5201</v>
      </c>
      <c r="B5202" t="s">
        <v>14</v>
      </c>
      <c r="C5202" t="s">
        <v>301</v>
      </c>
      <c r="D5202" t="s">
        <v>80</v>
      </c>
      <c r="E5202" t="s">
        <v>169</v>
      </c>
      <c r="F5202" t="s">
        <v>54</v>
      </c>
      <c r="G5202">
        <v>366.66</v>
      </c>
      <c r="H5202">
        <v>3</v>
      </c>
      <c r="I5202">
        <v>0</v>
      </c>
      <c r="J5202" t="s">
        <v>28</v>
      </c>
      <c r="K5202" t="s">
        <v>66</v>
      </c>
      <c r="L5202" t="s">
        <v>21</v>
      </c>
      <c r="M5202" t="s">
        <v>36</v>
      </c>
      <c r="N5202" t="s">
        <v>41</v>
      </c>
    </row>
    <row r="5203" spans="1:14" x14ac:dyDescent="0.3">
      <c r="A5203">
        <v>5202</v>
      </c>
      <c r="B5203" t="s">
        <v>31</v>
      </c>
      <c r="C5203" t="s">
        <v>334</v>
      </c>
      <c r="D5203" t="s">
        <v>245</v>
      </c>
      <c r="E5203" t="s">
        <v>267</v>
      </c>
      <c r="F5203" t="s">
        <v>27</v>
      </c>
      <c r="G5203">
        <v>165.49</v>
      </c>
      <c r="H5203">
        <v>1</v>
      </c>
      <c r="I5203">
        <v>1</v>
      </c>
      <c r="J5203" t="s">
        <v>28</v>
      </c>
      <c r="K5203" t="s">
        <v>29</v>
      </c>
      <c r="L5203" t="s">
        <v>70</v>
      </c>
      <c r="M5203" t="s">
        <v>36</v>
      </c>
      <c r="N5203" t="s">
        <v>41</v>
      </c>
    </row>
    <row r="5204" spans="1:14" x14ac:dyDescent="0.3">
      <c r="A5204">
        <v>5203</v>
      </c>
      <c r="B5204" t="s">
        <v>50</v>
      </c>
      <c r="C5204" t="s">
        <v>299</v>
      </c>
      <c r="D5204" t="s">
        <v>154</v>
      </c>
      <c r="E5204" t="s">
        <v>138</v>
      </c>
      <c r="F5204" t="s">
        <v>18</v>
      </c>
      <c r="G5204">
        <v>220.72</v>
      </c>
      <c r="H5204">
        <v>1</v>
      </c>
      <c r="I5204">
        <v>0</v>
      </c>
      <c r="J5204" t="s">
        <v>35</v>
      </c>
      <c r="K5204" t="s">
        <v>44</v>
      </c>
      <c r="L5204" t="s">
        <v>21</v>
      </c>
      <c r="M5204" t="s">
        <v>36</v>
      </c>
      <c r="N5204" t="s">
        <v>41</v>
      </c>
    </row>
    <row r="5205" spans="1:14" x14ac:dyDescent="0.3">
      <c r="A5205">
        <v>5204</v>
      </c>
      <c r="B5205" t="s">
        <v>31</v>
      </c>
      <c r="C5205" t="s">
        <v>258</v>
      </c>
      <c r="D5205" t="s">
        <v>377</v>
      </c>
      <c r="E5205" t="s">
        <v>429</v>
      </c>
      <c r="F5205" t="s">
        <v>49</v>
      </c>
      <c r="G5205">
        <v>101.56</v>
      </c>
      <c r="H5205">
        <v>3</v>
      </c>
      <c r="I5205">
        <v>0</v>
      </c>
      <c r="J5205" t="s">
        <v>35</v>
      </c>
      <c r="K5205" t="s">
        <v>99</v>
      </c>
      <c r="L5205" t="s">
        <v>56</v>
      </c>
      <c r="M5205" t="s">
        <v>36</v>
      </c>
      <c r="N5205" t="s">
        <v>41</v>
      </c>
    </row>
    <row r="5206" spans="1:14" x14ac:dyDescent="0.3">
      <c r="A5206">
        <v>5205</v>
      </c>
      <c r="B5206" t="s">
        <v>31</v>
      </c>
      <c r="C5206" t="s">
        <v>376</v>
      </c>
      <c r="D5206" t="s">
        <v>353</v>
      </c>
      <c r="E5206" t="s">
        <v>143</v>
      </c>
      <c r="F5206" t="s">
        <v>49</v>
      </c>
      <c r="G5206">
        <v>116.46</v>
      </c>
      <c r="H5206">
        <v>1</v>
      </c>
      <c r="I5206">
        <v>0</v>
      </c>
      <c r="J5206" t="s">
        <v>35</v>
      </c>
      <c r="K5206" t="s">
        <v>29</v>
      </c>
      <c r="L5206" t="s">
        <v>21</v>
      </c>
      <c r="M5206" t="s">
        <v>36</v>
      </c>
      <c r="N5206" t="s">
        <v>95</v>
      </c>
    </row>
    <row r="5207" spans="1:14" x14ac:dyDescent="0.3">
      <c r="A5207">
        <v>5206</v>
      </c>
      <c r="B5207" t="s">
        <v>50</v>
      </c>
      <c r="C5207" t="s">
        <v>340</v>
      </c>
      <c r="D5207" t="s">
        <v>141</v>
      </c>
      <c r="E5207" t="s">
        <v>155</v>
      </c>
      <c r="F5207" t="s">
        <v>18</v>
      </c>
      <c r="G5207">
        <v>347.76</v>
      </c>
      <c r="H5207">
        <v>2</v>
      </c>
      <c r="I5207">
        <v>0</v>
      </c>
      <c r="J5207" t="s">
        <v>28</v>
      </c>
      <c r="K5207" t="s">
        <v>99</v>
      </c>
      <c r="L5207" t="s">
        <v>56</v>
      </c>
      <c r="M5207" t="s">
        <v>22</v>
      </c>
      <c r="N5207" t="s">
        <v>41</v>
      </c>
    </row>
    <row r="5208" spans="1:14" x14ac:dyDescent="0.3">
      <c r="A5208">
        <v>5207</v>
      </c>
      <c r="B5208" t="s">
        <v>50</v>
      </c>
      <c r="C5208" t="s">
        <v>279</v>
      </c>
      <c r="D5208" t="s">
        <v>426</v>
      </c>
      <c r="E5208" t="s">
        <v>116</v>
      </c>
      <c r="F5208" t="s">
        <v>27</v>
      </c>
      <c r="G5208">
        <v>198.27</v>
      </c>
      <c r="H5208">
        <v>2</v>
      </c>
      <c r="I5208">
        <v>2</v>
      </c>
      <c r="J5208" t="s">
        <v>28</v>
      </c>
      <c r="K5208" t="s">
        <v>66</v>
      </c>
      <c r="L5208" t="s">
        <v>21</v>
      </c>
      <c r="M5208" t="s">
        <v>36</v>
      </c>
      <c r="N5208" t="s">
        <v>23</v>
      </c>
    </row>
    <row r="5209" spans="1:14" x14ac:dyDescent="0.3">
      <c r="A5209">
        <v>5208</v>
      </c>
      <c r="B5209" t="s">
        <v>14</v>
      </c>
      <c r="C5209" t="s">
        <v>361</v>
      </c>
      <c r="D5209" t="s">
        <v>38</v>
      </c>
      <c r="E5209" t="s">
        <v>291</v>
      </c>
      <c r="F5209" t="s">
        <v>18</v>
      </c>
      <c r="G5209">
        <v>236.57</v>
      </c>
      <c r="H5209">
        <v>2</v>
      </c>
      <c r="I5209">
        <v>0</v>
      </c>
      <c r="J5209" t="s">
        <v>35</v>
      </c>
      <c r="K5209" t="s">
        <v>29</v>
      </c>
      <c r="L5209" t="s">
        <v>21</v>
      </c>
      <c r="M5209" t="s">
        <v>36</v>
      </c>
      <c r="N5209" t="s">
        <v>41</v>
      </c>
    </row>
    <row r="5210" spans="1:14" x14ac:dyDescent="0.3">
      <c r="A5210">
        <v>5209</v>
      </c>
      <c r="B5210" t="s">
        <v>37</v>
      </c>
      <c r="C5210" t="s">
        <v>416</v>
      </c>
      <c r="D5210" t="s">
        <v>80</v>
      </c>
      <c r="E5210" t="s">
        <v>347</v>
      </c>
      <c r="F5210" t="s">
        <v>54</v>
      </c>
      <c r="G5210">
        <v>296.93</v>
      </c>
      <c r="H5210">
        <v>2</v>
      </c>
      <c r="I5210">
        <v>0</v>
      </c>
      <c r="J5210" t="s">
        <v>19</v>
      </c>
      <c r="K5210" t="s">
        <v>20</v>
      </c>
      <c r="L5210" t="s">
        <v>21</v>
      </c>
      <c r="M5210" t="s">
        <v>36</v>
      </c>
      <c r="N5210" t="s">
        <v>41</v>
      </c>
    </row>
    <row r="5211" spans="1:14" x14ac:dyDescent="0.3">
      <c r="A5211">
        <v>5210</v>
      </c>
      <c r="B5211" t="s">
        <v>37</v>
      </c>
      <c r="C5211" t="s">
        <v>91</v>
      </c>
      <c r="D5211" t="s">
        <v>125</v>
      </c>
      <c r="E5211" t="s">
        <v>33</v>
      </c>
      <c r="F5211" t="s">
        <v>18</v>
      </c>
      <c r="G5211">
        <v>194.43</v>
      </c>
      <c r="H5211">
        <v>1</v>
      </c>
      <c r="I5211">
        <v>1</v>
      </c>
      <c r="J5211" t="s">
        <v>28</v>
      </c>
      <c r="K5211" t="s">
        <v>44</v>
      </c>
      <c r="L5211" t="s">
        <v>21</v>
      </c>
      <c r="M5211" t="s">
        <v>36</v>
      </c>
      <c r="N5211" t="s">
        <v>41</v>
      </c>
    </row>
    <row r="5212" spans="1:14" x14ac:dyDescent="0.3">
      <c r="A5212">
        <v>5211</v>
      </c>
      <c r="B5212" t="s">
        <v>37</v>
      </c>
      <c r="C5212" t="s">
        <v>357</v>
      </c>
      <c r="D5212" t="s">
        <v>295</v>
      </c>
      <c r="E5212" t="s">
        <v>318</v>
      </c>
      <c r="F5212" t="s">
        <v>27</v>
      </c>
      <c r="G5212">
        <v>189.94</v>
      </c>
      <c r="H5212">
        <v>3</v>
      </c>
      <c r="I5212">
        <v>1</v>
      </c>
      <c r="J5212" t="s">
        <v>94</v>
      </c>
      <c r="K5212" t="s">
        <v>99</v>
      </c>
      <c r="L5212" t="s">
        <v>21</v>
      </c>
      <c r="M5212" t="s">
        <v>22</v>
      </c>
      <c r="N5212" t="s">
        <v>23</v>
      </c>
    </row>
    <row r="5213" spans="1:14" x14ac:dyDescent="0.3">
      <c r="A5213">
        <v>5212</v>
      </c>
      <c r="B5213" t="s">
        <v>14</v>
      </c>
      <c r="C5213" t="s">
        <v>322</v>
      </c>
      <c r="D5213" t="s">
        <v>262</v>
      </c>
      <c r="E5213" t="s">
        <v>405</v>
      </c>
      <c r="F5213" t="s">
        <v>49</v>
      </c>
      <c r="G5213">
        <v>70.180000000000007</v>
      </c>
      <c r="H5213">
        <v>1</v>
      </c>
      <c r="I5213">
        <v>0</v>
      </c>
      <c r="J5213" t="s">
        <v>35</v>
      </c>
      <c r="K5213" t="s">
        <v>20</v>
      </c>
      <c r="L5213" t="s">
        <v>21</v>
      </c>
      <c r="M5213" t="s">
        <v>36</v>
      </c>
      <c r="N5213" t="s">
        <v>41</v>
      </c>
    </row>
    <row r="5214" spans="1:14" x14ac:dyDescent="0.3">
      <c r="A5214">
        <v>5213</v>
      </c>
      <c r="B5214" t="s">
        <v>14</v>
      </c>
      <c r="C5214" t="s">
        <v>185</v>
      </c>
      <c r="D5214" t="s">
        <v>305</v>
      </c>
      <c r="E5214" t="s">
        <v>231</v>
      </c>
      <c r="F5214" t="s">
        <v>49</v>
      </c>
      <c r="G5214">
        <v>123.96</v>
      </c>
      <c r="H5214">
        <v>2</v>
      </c>
      <c r="I5214">
        <v>2</v>
      </c>
      <c r="J5214" t="s">
        <v>28</v>
      </c>
      <c r="K5214" t="s">
        <v>66</v>
      </c>
      <c r="L5214" t="s">
        <v>21</v>
      </c>
      <c r="M5214" t="s">
        <v>36</v>
      </c>
      <c r="N5214" t="s">
        <v>41</v>
      </c>
    </row>
    <row r="5215" spans="1:14" x14ac:dyDescent="0.3">
      <c r="A5215">
        <v>5214</v>
      </c>
      <c r="B5215" t="s">
        <v>37</v>
      </c>
      <c r="C5215" t="s">
        <v>133</v>
      </c>
      <c r="D5215" t="s">
        <v>292</v>
      </c>
      <c r="E5215" t="s">
        <v>424</v>
      </c>
      <c r="F5215" t="s">
        <v>18</v>
      </c>
      <c r="G5215">
        <v>212.97</v>
      </c>
      <c r="H5215">
        <v>1</v>
      </c>
      <c r="I5215">
        <v>1</v>
      </c>
      <c r="J5215" t="s">
        <v>19</v>
      </c>
      <c r="K5215" t="s">
        <v>29</v>
      </c>
      <c r="L5215" t="s">
        <v>21</v>
      </c>
      <c r="M5215" t="s">
        <v>36</v>
      </c>
      <c r="N5215" t="s">
        <v>41</v>
      </c>
    </row>
    <row r="5216" spans="1:14" x14ac:dyDescent="0.3">
      <c r="A5216">
        <v>5215</v>
      </c>
      <c r="B5216" t="s">
        <v>31</v>
      </c>
      <c r="C5216" t="s">
        <v>71</v>
      </c>
      <c r="D5216" t="s">
        <v>224</v>
      </c>
      <c r="E5216" t="s">
        <v>324</v>
      </c>
      <c r="F5216" t="s">
        <v>27</v>
      </c>
      <c r="G5216">
        <v>128.88999999999999</v>
      </c>
      <c r="H5216">
        <v>2</v>
      </c>
      <c r="I5216">
        <v>0</v>
      </c>
      <c r="J5216" t="s">
        <v>19</v>
      </c>
      <c r="K5216" t="s">
        <v>99</v>
      </c>
      <c r="L5216" t="s">
        <v>60</v>
      </c>
      <c r="M5216" t="s">
        <v>36</v>
      </c>
      <c r="N5216" t="s">
        <v>41</v>
      </c>
    </row>
    <row r="5217" spans="1:14" x14ac:dyDescent="0.3">
      <c r="A5217">
        <v>5216</v>
      </c>
      <c r="B5217" t="s">
        <v>14</v>
      </c>
      <c r="C5217" t="s">
        <v>306</v>
      </c>
      <c r="D5217" t="s">
        <v>109</v>
      </c>
      <c r="E5217" t="s">
        <v>434</v>
      </c>
      <c r="F5217" t="s">
        <v>18</v>
      </c>
      <c r="G5217">
        <v>213.16</v>
      </c>
      <c r="H5217">
        <v>1</v>
      </c>
      <c r="I5217">
        <v>2</v>
      </c>
      <c r="J5217" t="s">
        <v>28</v>
      </c>
      <c r="K5217" t="s">
        <v>20</v>
      </c>
      <c r="L5217" t="s">
        <v>21</v>
      </c>
      <c r="M5217" t="s">
        <v>36</v>
      </c>
      <c r="N5217" t="s">
        <v>45</v>
      </c>
    </row>
    <row r="5218" spans="1:14" x14ac:dyDescent="0.3">
      <c r="A5218">
        <v>5217</v>
      </c>
      <c r="B5218" t="s">
        <v>37</v>
      </c>
      <c r="C5218" t="s">
        <v>150</v>
      </c>
      <c r="D5218" t="s">
        <v>192</v>
      </c>
      <c r="E5218" t="s">
        <v>143</v>
      </c>
      <c r="F5218" t="s">
        <v>54</v>
      </c>
      <c r="G5218">
        <v>486.63</v>
      </c>
      <c r="H5218">
        <v>3</v>
      </c>
      <c r="I5218">
        <v>0</v>
      </c>
      <c r="J5218" t="s">
        <v>19</v>
      </c>
      <c r="K5218" t="s">
        <v>66</v>
      </c>
      <c r="L5218" t="s">
        <v>70</v>
      </c>
      <c r="M5218" t="s">
        <v>36</v>
      </c>
      <c r="N5218" t="s">
        <v>41</v>
      </c>
    </row>
    <row r="5219" spans="1:14" x14ac:dyDescent="0.3">
      <c r="A5219">
        <v>5218</v>
      </c>
      <c r="B5219" t="s">
        <v>14</v>
      </c>
      <c r="C5219" t="s">
        <v>360</v>
      </c>
      <c r="D5219" t="s">
        <v>252</v>
      </c>
      <c r="E5219" t="s">
        <v>479</v>
      </c>
      <c r="F5219" t="s">
        <v>49</v>
      </c>
      <c r="G5219">
        <v>81.2</v>
      </c>
      <c r="H5219">
        <v>2</v>
      </c>
      <c r="I5219">
        <v>0</v>
      </c>
      <c r="J5219" t="s">
        <v>35</v>
      </c>
      <c r="K5219" t="s">
        <v>99</v>
      </c>
      <c r="L5219" t="s">
        <v>21</v>
      </c>
      <c r="M5219" t="s">
        <v>22</v>
      </c>
      <c r="N5219" t="s">
        <v>23</v>
      </c>
    </row>
    <row r="5220" spans="1:14" x14ac:dyDescent="0.3">
      <c r="A5220">
        <v>5219</v>
      </c>
      <c r="B5220" t="s">
        <v>14</v>
      </c>
      <c r="C5220" t="s">
        <v>84</v>
      </c>
      <c r="D5220" t="s">
        <v>360</v>
      </c>
      <c r="E5220" t="s">
        <v>308</v>
      </c>
      <c r="F5220" t="s">
        <v>54</v>
      </c>
      <c r="G5220">
        <v>294.79000000000002</v>
      </c>
      <c r="H5220">
        <v>4</v>
      </c>
      <c r="I5220">
        <v>0</v>
      </c>
      <c r="J5220" t="s">
        <v>28</v>
      </c>
      <c r="K5220" t="s">
        <v>44</v>
      </c>
      <c r="L5220" t="s">
        <v>60</v>
      </c>
      <c r="M5220" t="s">
        <v>36</v>
      </c>
      <c r="N5220" t="s">
        <v>23</v>
      </c>
    </row>
    <row r="5221" spans="1:14" x14ac:dyDescent="0.3">
      <c r="A5221">
        <v>5220</v>
      </c>
      <c r="B5221" t="s">
        <v>31</v>
      </c>
      <c r="C5221" t="s">
        <v>362</v>
      </c>
      <c r="D5221" t="s">
        <v>301</v>
      </c>
      <c r="E5221" t="s">
        <v>252</v>
      </c>
      <c r="F5221" t="s">
        <v>18</v>
      </c>
      <c r="G5221">
        <v>136.85</v>
      </c>
      <c r="H5221">
        <v>2</v>
      </c>
      <c r="I5221">
        <v>1</v>
      </c>
      <c r="J5221" t="s">
        <v>35</v>
      </c>
      <c r="K5221" t="s">
        <v>99</v>
      </c>
      <c r="L5221" t="s">
        <v>21</v>
      </c>
      <c r="M5221" t="s">
        <v>22</v>
      </c>
      <c r="N5221" t="s">
        <v>41</v>
      </c>
    </row>
    <row r="5222" spans="1:14" x14ac:dyDescent="0.3">
      <c r="A5222">
        <v>5221</v>
      </c>
      <c r="B5222" t="s">
        <v>50</v>
      </c>
      <c r="C5222" t="s">
        <v>93</v>
      </c>
      <c r="D5222" t="s">
        <v>279</v>
      </c>
      <c r="E5222" t="s">
        <v>362</v>
      </c>
      <c r="F5222" t="s">
        <v>27</v>
      </c>
      <c r="G5222">
        <v>135.54</v>
      </c>
      <c r="H5222">
        <v>3</v>
      </c>
      <c r="I5222">
        <v>2</v>
      </c>
      <c r="J5222" t="s">
        <v>28</v>
      </c>
      <c r="K5222" t="s">
        <v>29</v>
      </c>
      <c r="L5222" t="s">
        <v>56</v>
      </c>
      <c r="M5222" t="s">
        <v>22</v>
      </c>
      <c r="N5222" t="s">
        <v>41</v>
      </c>
    </row>
    <row r="5223" spans="1:14" x14ac:dyDescent="0.3">
      <c r="A5223">
        <v>5222</v>
      </c>
      <c r="B5223" t="s">
        <v>14</v>
      </c>
      <c r="C5223" t="s">
        <v>352</v>
      </c>
      <c r="D5223" t="s">
        <v>115</v>
      </c>
      <c r="E5223" t="s">
        <v>265</v>
      </c>
      <c r="F5223" t="s">
        <v>49</v>
      </c>
      <c r="G5223">
        <v>74.78</v>
      </c>
      <c r="H5223">
        <v>2</v>
      </c>
      <c r="I5223">
        <v>0</v>
      </c>
      <c r="J5223" t="s">
        <v>94</v>
      </c>
      <c r="K5223" t="s">
        <v>99</v>
      </c>
      <c r="L5223" t="s">
        <v>21</v>
      </c>
      <c r="M5223" t="s">
        <v>36</v>
      </c>
      <c r="N5223" t="s">
        <v>95</v>
      </c>
    </row>
    <row r="5224" spans="1:14" x14ac:dyDescent="0.3">
      <c r="A5224">
        <v>5223</v>
      </c>
      <c r="B5224" t="s">
        <v>50</v>
      </c>
      <c r="C5224" t="s">
        <v>286</v>
      </c>
      <c r="D5224" t="s">
        <v>285</v>
      </c>
      <c r="E5224" t="s">
        <v>87</v>
      </c>
      <c r="F5224" t="s">
        <v>49</v>
      </c>
      <c r="G5224">
        <v>90.51</v>
      </c>
      <c r="H5224">
        <v>2</v>
      </c>
      <c r="I5224">
        <v>0</v>
      </c>
      <c r="J5224" t="s">
        <v>28</v>
      </c>
      <c r="K5224" t="s">
        <v>99</v>
      </c>
      <c r="L5224" t="s">
        <v>21</v>
      </c>
      <c r="M5224" t="s">
        <v>36</v>
      </c>
      <c r="N5224" t="s">
        <v>30</v>
      </c>
    </row>
    <row r="5225" spans="1:14" x14ac:dyDescent="0.3">
      <c r="A5225">
        <v>5224</v>
      </c>
      <c r="B5225" t="s">
        <v>14</v>
      </c>
      <c r="C5225" t="s">
        <v>326</v>
      </c>
      <c r="D5225" t="s">
        <v>188</v>
      </c>
      <c r="E5225" t="s">
        <v>403</v>
      </c>
      <c r="F5225" t="s">
        <v>49</v>
      </c>
      <c r="G5225">
        <v>127.19</v>
      </c>
      <c r="H5225">
        <v>4</v>
      </c>
      <c r="I5225">
        <v>1</v>
      </c>
      <c r="J5225" t="s">
        <v>28</v>
      </c>
      <c r="K5225" t="s">
        <v>44</v>
      </c>
      <c r="L5225" t="s">
        <v>56</v>
      </c>
      <c r="M5225" t="s">
        <v>22</v>
      </c>
      <c r="N5225" t="s">
        <v>41</v>
      </c>
    </row>
    <row r="5226" spans="1:14" x14ac:dyDescent="0.3">
      <c r="A5226">
        <v>5225</v>
      </c>
      <c r="B5226" t="s">
        <v>50</v>
      </c>
      <c r="C5226" t="s">
        <v>322</v>
      </c>
      <c r="D5226" t="s">
        <v>341</v>
      </c>
      <c r="E5226" t="s">
        <v>261</v>
      </c>
      <c r="F5226" t="s">
        <v>18</v>
      </c>
      <c r="G5226">
        <v>329.43</v>
      </c>
      <c r="H5226">
        <v>2</v>
      </c>
      <c r="I5226">
        <v>0</v>
      </c>
      <c r="J5226" t="s">
        <v>28</v>
      </c>
      <c r="K5226" t="s">
        <v>66</v>
      </c>
      <c r="L5226" t="s">
        <v>70</v>
      </c>
      <c r="M5226" t="s">
        <v>36</v>
      </c>
      <c r="N5226" t="s">
        <v>41</v>
      </c>
    </row>
    <row r="5227" spans="1:14" x14ac:dyDescent="0.3">
      <c r="A5227">
        <v>5226</v>
      </c>
      <c r="B5227" t="s">
        <v>37</v>
      </c>
      <c r="C5227" t="s">
        <v>86</v>
      </c>
      <c r="D5227" t="s">
        <v>424</v>
      </c>
      <c r="E5227" t="s">
        <v>104</v>
      </c>
      <c r="F5227" t="s">
        <v>27</v>
      </c>
      <c r="G5227">
        <v>200.59</v>
      </c>
      <c r="H5227">
        <v>2</v>
      </c>
      <c r="I5227">
        <v>1</v>
      </c>
      <c r="J5227" t="s">
        <v>28</v>
      </c>
      <c r="K5227" t="s">
        <v>44</v>
      </c>
      <c r="L5227" t="s">
        <v>21</v>
      </c>
      <c r="M5227" t="s">
        <v>36</v>
      </c>
      <c r="N5227" t="s">
        <v>45</v>
      </c>
    </row>
    <row r="5228" spans="1:14" x14ac:dyDescent="0.3">
      <c r="A5228">
        <v>5227</v>
      </c>
      <c r="B5228" t="s">
        <v>14</v>
      </c>
      <c r="C5228" t="s">
        <v>61</v>
      </c>
      <c r="D5228" t="s">
        <v>435</v>
      </c>
      <c r="E5228" t="s">
        <v>145</v>
      </c>
      <c r="F5228" t="s">
        <v>27</v>
      </c>
      <c r="G5228">
        <v>158.87</v>
      </c>
      <c r="H5228">
        <v>1</v>
      </c>
      <c r="I5228">
        <v>0</v>
      </c>
      <c r="J5228" t="s">
        <v>28</v>
      </c>
      <c r="K5228" t="s">
        <v>44</v>
      </c>
      <c r="L5228" t="s">
        <v>21</v>
      </c>
      <c r="M5228" t="s">
        <v>36</v>
      </c>
      <c r="N5228" t="s">
        <v>41</v>
      </c>
    </row>
    <row r="5229" spans="1:14" x14ac:dyDescent="0.3">
      <c r="A5229">
        <v>5228</v>
      </c>
      <c r="B5229" t="s">
        <v>37</v>
      </c>
      <c r="C5229" t="s">
        <v>401</v>
      </c>
      <c r="D5229" t="s">
        <v>135</v>
      </c>
      <c r="E5229" t="s">
        <v>40</v>
      </c>
      <c r="F5229" t="s">
        <v>49</v>
      </c>
      <c r="G5229">
        <v>134.38999999999999</v>
      </c>
      <c r="H5229">
        <v>1</v>
      </c>
      <c r="I5229">
        <v>0</v>
      </c>
      <c r="J5229" t="s">
        <v>19</v>
      </c>
      <c r="K5229" t="s">
        <v>66</v>
      </c>
      <c r="L5229" t="s">
        <v>21</v>
      </c>
      <c r="M5229" t="s">
        <v>36</v>
      </c>
      <c r="N5229" t="s">
        <v>23</v>
      </c>
    </row>
    <row r="5230" spans="1:14" x14ac:dyDescent="0.3">
      <c r="A5230">
        <v>5229</v>
      </c>
      <c r="B5230" t="s">
        <v>50</v>
      </c>
      <c r="C5230" t="s">
        <v>443</v>
      </c>
      <c r="D5230" t="s">
        <v>164</v>
      </c>
      <c r="E5230" t="s">
        <v>188</v>
      </c>
      <c r="F5230" t="s">
        <v>18</v>
      </c>
      <c r="G5230">
        <v>297.26</v>
      </c>
      <c r="H5230">
        <v>1</v>
      </c>
      <c r="I5230">
        <v>0</v>
      </c>
      <c r="J5230" t="s">
        <v>55</v>
      </c>
      <c r="K5230" t="s">
        <v>99</v>
      </c>
      <c r="L5230" t="s">
        <v>56</v>
      </c>
      <c r="M5230" t="s">
        <v>36</v>
      </c>
      <c r="N5230" t="s">
        <v>23</v>
      </c>
    </row>
    <row r="5231" spans="1:14" x14ac:dyDescent="0.3">
      <c r="A5231">
        <v>5230</v>
      </c>
      <c r="B5231" t="s">
        <v>50</v>
      </c>
      <c r="C5231" t="s">
        <v>146</v>
      </c>
      <c r="D5231" t="s">
        <v>127</v>
      </c>
      <c r="E5231" t="s">
        <v>311</v>
      </c>
      <c r="F5231" t="s">
        <v>27</v>
      </c>
      <c r="G5231">
        <v>201.72</v>
      </c>
      <c r="H5231">
        <v>3</v>
      </c>
      <c r="I5231">
        <v>0</v>
      </c>
      <c r="J5231" t="s">
        <v>28</v>
      </c>
      <c r="K5231" t="s">
        <v>29</v>
      </c>
      <c r="L5231" t="s">
        <v>21</v>
      </c>
      <c r="M5231" t="s">
        <v>36</v>
      </c>
      <c r="N5231" t="s">
        <v>41</v>
      </c>
    </row>
    <row r="5232" spans="1:14" x14ac:dyDescent="0.3">
      <c r="A5232">
        <v>5231</v>
      </c>
      <c r="B5232" t="s">
        <v>14</v>
      </c>
      <c r="C5232" t="s">
        <v>81</v>
      </c>
      <c r="D5232" t="s">
        <v>335</v>
      </c>
      <c r="E5232" t="s">
        <v>122</v>
      </c>
      <c r="F5232" t="s">
        <v>18</v>
      </c>
      <c r="G5232">
        <v>161.75</v>
      </c>
      <c r="H5232">
        <v>2</v>
      </c>
      <c r="I5232">
        <v>0</v>
      </c>
      <c r="J5232" t="s">
        <v>28</v>
      </c>
      <c r="K5232" t="s">
        <v>20</v>
      </c>
      <c r="L5232" t="s">
        <v>56</v>
      </c>
      <c r="M5232" t="s">
        <v>36</v>
      </c>
      <c r="N5232" t="s">
        <v>45</v>
      </c>
    </row>
    <row r="5233" spans="1:14" x14ac:dyDescent="0.3">
      <c r="A5233">
        <v>5232</v>
      </c>
      <c r="B5233" t="s">
        <v>14</v>
      </c>
      <c r="C5233" t="s">
        <v>243</v>
      </c>
      <c r="D5233" t="s">
        <v>220</v>
      </c>
      <c r="E5233" t="s">
        <v>345</v>
      </c>
      <c r="F5233" t="s">
        <v>18</v>
      </c>
      <c r="G5233">
        <v>170.44</v>
      </c>
      <c r="H5233">
        <v>2</v>
      </c>
      <c r="I5233">
        <v>0</v>
      </c>
      <c r="J5233" t="s">
        <v>28</v>
      </c>
      <c r="K5233" t="s">
        <v>44</v>
      </c>
      <c r="L5233" t="s">
        <v>60</v>
      </c>
      <c r="M5233" t="s">
        <v>36</v>
      </c>
      <c r="N5233" t="s">
        <v>41</v>
      </c>
    </row>
    <row r="5234" spans="1:14" x14ac:dyDescent="0.3">
      <c r="A5234">
        <v>5233</v>
      </c>
      <c r="B5234" t="s">
        <v>50</v>
      </c>
      <c r="C5234" t="s">
        <v>250</v>
      </c>
      <c r="D5234" t="s">
        <v>306</v>
      </c>
      <c r="E5234" t="s">
        <v>330</v>
      </c>
      <c r="F5234" t="s">
        <v>27</v>
      </c>
      <c r="G5234">
        <v>135.62</v>
      </c>
      <c r="H5234">
        <v>2</v>
      </c>
      <c r="I5234">
        <v>0</v>
      </c>
      <c r="J5234" t="s">
        <v>28</v>
      </c>
      <c r="K5234" t="s">
        <v>20</v>
      </c>
      <c r="L5234" t="s">
        <v>56</v>
      </c>
      <c r="M5234" t="s">
        <v>22</v>
      </c>
      <c r="N5234" t="s">
        <v>30</v>
      </c>
    </row>
    <row r="5235" spans="1:14" x14ac:dyDescent="0.3">
      <c r="A5235">
        <v>5234</v>
      </c>
      <c r="B5235" t="s">
        <v>50</v>
      </c>
      <c r="C5235" t="s">
        <v>168</v>
      </c>
      <c r="D5235" t="s">
        <v>252</v>
      </c>
      <c r="E5235" t="s">
        <v>420</v>
      </c>
      <c r="F5235" t="s">
        <v>49</v>
      </c>
      <c r="G5235">
        <v>161.47</v>
      </c>
      <c r="H5235">
        <v>2</v>
      </c>
      <c r="I5235">
        <v>2</v>
      </c>
      <c r="J5235" t="s">
        <v>28</v>
      </c>
      <c r="K5235" t="s">
        <v>29</v>
      </c>
      <c r="L5235" t="s">
        <v>21</v>
      </c>
      <c r="M5235" t="s">
        <v>36</v>
      </c>
      <c r="N5235" t="s">
        <v>45</v>
      </c>
    </row>
    <row r="5236" spans="1:14" x14ac:dyDescent="0.3">
      <c r="A5236">
        <v>5235</v>
      </c>
      <c r="B5236" t="s">
        <v>50</v>
      </c>
      <c r="C5236" t="s">
        <v>425</v>
      </c>
      <c r="D5236" t="s">
        <v>33</v>
      </c>
      <c r="E5236" t="s">
        <v>223</v>
      </c>
      <c r="F5236" t="s">
        <v>18</v>
      </c>
      <c r="G5236">
        <v>316.85000000000002</v>
      </c>
      <c r="H5236">
        <v>2</v>
      </c>
      <c r="I5236">
        <v>0</v>
      </c>
      <c r="J5236" t="s">
        <v>28</v>
      </c>
      <c r="K5236" t="s">
        <v>44</v>
      </c>
      <c r="L5236" t="s">
        <v>60</v>
      </c>
      <c r="M5236" t="s">
        <v>22</v>
      </c>
      <c r="N5236" t="s">
        <v>23</v>
      </c>
    </row>
    <row r="5237" spans="1:14" x14ac:dyDescent="0.3">
      <c r="A5237">
        <v>5236</v>
      </c>
      <c r="B5237" t="s">
        <v>37</v>
      </c>
      <c r="C5237" t="s">
        <v>415</v>
      </c>
      <c r="D5237" t="s">
        <v>307</v>
      </c>
      <c r="E5237" t="s">
        <v>69</v>
      </c>
      <c r="F5237" t="s">
        <v>49</v>
      </c>
      <c r="G5237">
        <v>121.97</v>
      </c>
      <c r="H5237">
        <v>1</v>
      </c>
      <c r="I5237">
        <v>0</v>
      </c>
      <c r="J5237" t="s">
        <v>55</v>
      </c>
      <c r="K5237" t="s">
        <v>20</v>
      </c>
      <c r="L5237" t="s">
        <v>60</v>
      </c>
      <c r="M5237" t="s">
        <v>36</v>
      </c>
      <c r="N5237" t="s">
        <v>45</v>
      </c>
    </row>
    <row r="5238" spans="1:14" x14ac:dyDescent="0.3">
      <c r="A5238">
        <v>5237</v>
      </c>
      <c r="B5238" t="s">
        <v>50</v>
      </c>
      <c r="C5238" t="s">
        <v>350</v>
      </c>
      <c r="D5238" t="s">
        <v>305</v>
      </c>
      <c r="E5238" t="s">
        <v>214</v>
      </c>
      <c r="F5238" t="s">
        <v>54</v>
      </c>
      <c r="G5238">
        <v>541.28</v>
      </c>
      <c r="H5238">
        <v>4</v>
      </c>
      <c r="I5238">
        <v>2</v>
      </c>
      <c r="J5238" t="s">
        <v>28</v>
      </c>
      <c r="K5238" t="s">
        <v>99</v>
      </c>
      <c r="L5238" t="s">
        <v>21</v>
      </c>
      <c r="M5238" t="s">
        <v>36</v>
      </c>
      <c r="N5238" t="s">
        <v>95</v>
      </c>
    </row>
    <row r="5239" spans="1:14" x14ac:dyDescent="0.3">
      <c r="A5239">
        <v>5238</v>
      </c>
      <c r="B5239" t="s">
        <v>50</v>
      </c>
      <c r="C5239" t="s">
        <v>457</v>
      </c>
      <c r="D5239" t="s">
        <v>371</v>
      </c>
      <c r="E5239" t="s">
        <v>453</v>
      </c>
      <c r="F5239" t="s">
        <v>49</v>
      </c>
      <c r="G5239">
        <v>96.11</v>
      </c>
      <c r="H5239">
        <v>1</v>
      </c>
      <c r="I5239">
        <v>2</v>
      </c>
      <c r="J5239" t="s">
        <v>19</v>
      </c>
      <c r="K5239" t="s">
        <v>99</v>
      </c>
      <c r="L5239" t="s">
        <v>56</v>
      </c>
      <c r="M5239" t="s">
        <v>22</v>
      </c>
      <c r="N5239" t="s">
        <v>23</v>
      </c>
    </row>
    <row r="5240" spans="1:14" x14ac:dyDescent="0.3">
      <c r="A5240">
        <v>5239</v>
      </c>
      <c r="B5240" t="s">
        <v>37</v>
      </c>
      <c r="C5240" t="s">
        <v>237</v>
      </c>
      <c r="D5240" t="s">
        <v>385</v>
      </c>
      <c r="E5240" t="s">
        <v>249</v>
      </c>
      <c r="F5240" t="s">
        <v>49</v>
      </c>
      <c r="G5240">
        <v>78.040000000000006</v>
      </c>
      <c r="H5240">
        <v>1</v>
      </c>
      <c r="I5240">
        <v>0</v>
      </c>
      <c r="J5240" t="s">
        <v>19</v>
      </c>
      <c r="K5240" t="s">
        <v>20</v>
      </c>
      <c r="L5240" t="s">
        <v>56</v>
      </c>
      <c r="M5240" t="s">
        <v>36</v>
      </c>
      <c r="N5240" t="s">
        <v>41</v>
      </c>
    </row>
    <row r="5241" spans="1:14" x14ac:dyDescent="0.3">
      <c r="A5241">
        <v>5240</v>
      </c>
      <c r="B5241" t="s">
        <v>31</v>
      </c>
      <c r="C5241" t="s">
        <v>205</v>
      </c>
      <c r="D5241" t="s">
        <v>268</v>
      </c>
      <c r="E5241" t="s">
        <v>314</v>
      </c>
      <c r="F5241" t="s">
        <v>27</v>
      </c>
      <c r="G5241">
        <v>93.06</v>
      </c>
      <c r="H5241">
        <v>1</v>
      </c>
      <c r="I5241">
        <v>0</v>
      </c>
      <c r="J5241" t="s">
        <v>55</v>
      </c>
      <c r="K5241" t="s">
        <v>66</v>
      </c>
      <c r="L5241" t="s">
        <v>56</v>
      </c>
      <c r="M5241" t="s">
        <v>36</v>
      </c>
      <c r="N5241" t="s">
        <v>41</v>
      </c>
    </row>
    <row r="5242" spans="1:14" x14ac:dyDescent="0.3">
      <c r="A5242">
        <v>5241</v>
      </c>
      <c r="B5242" t="s">
        <v>37</v>
      </c>
      <c r="C5242" t="s">
        <v>65</v>
      </c>
      <c r="D5242" t="s">
        <v>62</v>
      </c>
      <c r="E5242" t="s">
        <v>142</v>
      </c>
      <c r="F5242" t="s">
        <v>27</v>
      </c>
      <c r="G5242">
        <v>118.13</v>
      </c>
      <c r="H5242">
        <v>2</v>
      </c>
      <c r="I5242">
        <v>0</v>
      </c>
      <c r="J5242" t="s">
        <v>35</v>
      </c>
      <c r="K5242" t="s">
        <v>44</v>
      </c>
      <c r="L5242" t="s">
        <v>21</v>
      </c>
      <c r="M5242" t="s">
        <v>36</v>
      </c>
      <c r="N5242" t="s">
        <v>45</v>
      </c>
    </row>
    <row r="5243" spans="1:14" x14ac:dyDescent="0.3">
      <c r="A5243">
        <v>5242</v>
      </c>
      <c r="B5243" t="s">
        <v>50</v>
      </c>
      <c r="C5243" t="s">
        <v>52</v>
      </c>
      <c r="D5243" t="s">
        <v>232</v>
      </c>
      <c r="E5243" t="s">
        <v>189</v>
      </c>
      <c r="F5243" t="s">
        <v>27</v>
      </c>
      <c r="G5243">
        <v>242.11</v>
      </c>
      <c r="H5243">
        <v>1</v>
      </c>
      <c r="I5243">
        <v>2</v>
      </c>
      <c r="J5243" t="s">
        <v>28</v>
      </c>
      <c r="K5243" t="s">
        <v>44</v>
      </c>
      <c r="L5243" t="s">
        <v>21</v>
      </c>
      <c r="M5243" t="s">
        <v>36</v>
      </c>
      <c r="N5243" t="s">
        <v>41</v>
      </c>
    </row>
    <row r="5244" spans="1:14" x14ac:dyDescent="0.3">
      <c r="A5244">
        <v>5243</v>
      </c>
      <c r="B5244" t="s">
        <v>37</v>
      </c>
      <c r="C5244" t="s">
        <v>351</v>
      </c>
      <c r="D5244" t="s">
        <v>407</v>
      </c>
      <c r="E5244" t="s">
        <v>369</v>
      </c>
      <c r="F5244" t="s">
        <v>27</v>
      </c>
      <c r="G5244">
        <v>212.63</v>
      </c>
      <c r="H5244">
        <v>1</v>
      </c>
      <c r="I5244">
        <v>2</v>
      </c>
      <c r="J5244" t="s">
        <v>35</v>
      </c>
      <c r="K5244" t="s">
        <v>99</v>
      </c>
      <c r="L5244" t="s">
        <v>70</v>
      </c>
      <c r="M5244" t="s">
        <v>36</v>
      </c>
      <c r="N5244" t="s">
        <v>95</v>
      </c>
    </row>
    <row r="5245" spans="1:14" x14ac:dyDescent="0.3">
      <c r="A5245">
        <v>5244</v>
      </c>
      <c r="B5245" t="s">
        <v>14</v>
      </c>
      <c r="C5245" t="s">
        <v>207</v>
      </c>
      <c r="D5245" t="s">
        <v>133</v>
      </c>
      <c r="E5245" t="s">
        <v>274</v>
      </c>
      <c r="F5245" t="s">
        <v>54</v>
      </c>
      <c r="G5245">
        <v>325.31</v>
      </c>
      <c r="H5245">
        <v>1</v>
      </c>
      <c r="I5245">
        <v>0</v>
      </c>
      <c r="J5245" t="s">
        <v>55</v>
      </c>
      <c r="K5245" t="s">
        <v>66</v>
      </c>
      <c r="L5245" t="s">
        <v>56</v>
      </c>
      <c r="M5245" t="s">
        <v>22</v>
      </c>
      <c r="N5245" t="s">
        <v>23</v>
      </c>
    </row>
    <row r="5246" spans="1:14" x14ac:dyDescent="0.3">
      <c r="A5246">
        <v>5245</v>
      </c>
      <c r="B5246" t="s">
        <v>37</v>
      </c>
      <c r="C5246" t="s">
        <v>148</v>
      </c>
      <c r="D5246" t="s">
        <v>354</v>
      </c>
      <c r="E5246" t="s">
        <v>62</v>
      </c>
      <c r="F5246" t="s">
        <v>18</v>
      </c>
      <c r="G5246">
        <v>198.82</v>
      </c>
      <c r="H5246">
        <v>4</v>
      </c>
      <c r="I5246">
        <v>0</v>
      </c>
      <c r="J5246" t="s">
        <v>35</v>
      </c>
      <c r="K5246" t="s">
        <v>29</v>
      </c>
      <c r="L5246" t="s">
        <v>21</v>
      </c>
      <c r="M5246" t="s">
        <v>36</v>
      </c>
      <c r="N5246" t="s">
        <v>41</v>
      </c>
    </row>
    <row r="5247" spans="1:14" x14ac:dyDescent="0.3">
      <c r="A5247">
        <v>5246</v>
      </c>
      <c r="B5247" t="s">
        <v>50</v>
      </c>
      <c r="C5247" t="s">
        <v>397</v>
      </c>
      <c r="D5247" t="s">
        <v>207</v>
      </c>
      <c r="E5247" t="s">
        <v>125</v>
      </c>
      <c r="F5247" t="s">
        <v>27</v>
      </c>
      <c r="G5247">
        <v>149.97</v>
      </c>
      <c r="H5247">
        <v>2</v>
      </c>
      <c r="I5247">
        <v>0</v>
      </c>
      <c r="J5247" t="s">
        <v>94</v>
      </c>
      <c r="K5247" t="s">
        <v>20</v>
      </c>
      <c r="L5247" t="s">
        <v>21</v>
      </c>
      <c r="M5247" t="s">
        <v>36</v>
      </c>
      <c r="N5247" t="s">
        <v>41</v>
      </c>
    </row>
    <row r="5248" spans="1:14" x14ac:dyDescent="0.3">
      <c r="A5248">
        <v>5247</v>
      </c>
      <c r="B5248" t="s">
        <v>50</v>
      </c>
      <c r="C5248" t="s">
        <v>178</v>
      </c>
      <c r="D5248" t="s">
        <v>313</v>
      </c>
      <c r="E5248" t="s">
        <v>462</v>
      </c>
      <c r="F5248" t="s">
        <v>54</v>
      </c>
      <c r="G5248">
        <v>613.36</v>
      </c>
      <c r="H5248">
        <v>3</v>
      </c>
      <c r="I5248">
        <v>2</v>
      </c>
      <c r="J5248" t="s">
        <v>94</v>
      </c>
      <c r="K5248" t="s">
        <v>20</v>
      </c>
      <c r="L5248" t="s">
        <v>56</v>
      </c>
      <c r="M5248" t="s">
        <v>36</v>
      </c>
      <c r="N5248" t="s">
        <v>23</v>
      </c>
    </row>
    <row r="5249" spans="1:14" x14ac:dyDescent="0.3">
      <c r="A5249">
        <v>5248</v>
      </c>
      <c r="B5249" t="s">
        <v>31</v>
      </c>
      <c r="C5249" t="s">
        <v>299</v>
      </c>
      <c r="D5249" t="s">
        <v>93</v>
      </c>
      <c r="E5249" t="s">
        <v>346</v>
      </c>
      <c r="F5249" t="s">
        <v>49</v>
      </c>
      <c r="G5249">
        <v>59.62</v>
      </c>
      <c r="H5249">
        <v>1</v>
      </c>
      <c r="I5249">
        <v>2</v>
      </c>
      <c r="J5249" t="s">
        <v>94</v>
      </c>
      <c r="K5249" t="s">
        <v>44</v>
      </c>
      <c r="L5249" t="s">
        <v>21</v>
      </c>
      <c r="M5249" t="s">
        <v>36</v>
      </c>
      <c r="N5249" t="s">
        <v>41</v>
      </c>
    </row>
    <row r="5250" spans="1:14" x14ac:dyDescent="0.3">
      <c r="A5250">
        <v>5249</v>
      </c>
      <c r="B5250" t="s">
        <v>14</v>
      </c>
      <c r="C5250" t="s">
        <v>16</v>
      </c>
      <c r="D5250" t="s">
        <v>435</v>
      </c>
      <c r="E5250" t="s">
        <v>140</v>
      </c>
      <c r="F5250" t="s">
        <v>49</v>
      </c>
      <c r="G5250">
        <v>84.85</v>
      </c>
      <c r="H5250">
        <v>2</v>
      </c>
      <c r="I5250">
        <v>0</v>
      </c>
      <c r="J5250" t="s">
        <v>28</v>
      </c>
      <c r="K5250" t="s">
        <v>20</v>
      </c>
      <c r="L5250" t="s">
        <v>70</v>
      </c>
      <c r="M5250" t="s">
        <v>36</v>
      </c>
      <c r="N5250" t="s">
        <v>23</v>
      </c>
    </row>
    <row r="5251" spans="1:14" x14ac:dyDescent="0.3">
      <c r="A5251">
        <v>5250</v>
      </c>
      <c r="B5251" t="s">
        <v>14</v>
      </c>
      <c r="C5251" t="s">
        <v>279</v>
      </c>
      <c r="D5251" t="s">
        <v>303</v>
      </c>
      <c r="E5251" t="s">
        <v>32</v>
      </c>
      <c r="F5251" t="s">
        <v>18</v>
      </c>
      <c r="G5251">
        <v>163.22999999999999</v>
      </c>
      <c r="H5251">
        <v>1</v>
      </c>
      <c r="I5251">
        <v>0</v>
      </c>
      <c r="J5251" t="s">
        <v>94</v>
      </c>
      <c r="K5251" t="s">
        <v>20</v>
      </c>
      <c r="L5251" t="s">
        <v>60</v>
      </c>
      <c r="M5251" t="s">
        <v>36</v>
      </c>
      <c r="N5251" t="s">
        <v>41</v>
      </c>
    </row>
    <row r="5252" spans="1:14" x14ac:dyDescent="0.3">
      <c r="A5252">
        <v>5251</v>
      </c>
      <c r="B5252" t="s">
        <v>37</v>
      </c>
      <c r="C5252" t="s">
        <v>352</v>
      </c>
      <c r="D5252" t="s">
        <v>221</v>
      </c>
      <c r="E5252" t="s">
        <v>265</v>
      </c>
      <c r="F5252" t="s">
        <v>27</v>
      </c>
      <c r="G5252">
        <v>195.94</v>
      </c>
      <c r="H5252">
        <v>2</v>
      </c>
      <c r="I5252">
        <v>0</v>
      </c>
      <c r="J5252" t="s">
        <v>28</v>
      </c>
      <c r="K5252" t="s">
        <v>66</v>
      </c>
      <c r="L5252" t="s">
        <v>21</v>
      </c>
      <c r="M5252" t="s">
        <v>36</v>
      </c>
      <c r="N5252" t="s">
        <v>41</v>
      </c>
    </row>
    <row r="5253" spans="1:14" x14ac:dyDescent="0.3">
      <c r="A5253">
        <v>5252</v>
      </c>
      <c r="B5253" t="s">
        <v>31</v>
      </c>
      <c r="C5253" t="s">
        <v>298</v>
      </c>
      <c r="D5253" t="s">
        <v>320</v>
      </c>
      <c r="E5253" t="s">
        <v>284</v>
      </c>
      <c r="F5253" t="s">
        <v>54</v>
      </c>
      <c r="G5253">
        <v>402.34</v>
      </c>
      <c r="H5253">
        <v>2</v>
      </c>
      <c r="I5253">
        <v>0</v>
      </c>
      <c r="J5253" t="s">
        <v>28</v>
      </c>
      <c r="K5253" t="s">
        <v>66</v>
      </c>
      <c r="L5253" t="s">
        <v>21</v>
      </c>
      <c r="M5253" t="s">
        <v>36</v>
      </c>
      <c r="N5253" t="s">
        <v>41</v>
      </c>
    </row>
    <row r="5254" spans="1:14" x14ac:dyDescent="0.3">
      <c r="A5254">
        <v>5253</v>
      </c>
      <c r="B5254" t="s">
        <v>50</v>
      </c>
      <c r="C5254" t="s">
        <v>415</v>
      </c>
      <c r="D5254" t="s">
        <v>227</v>
      </c>
      <c r="E5254" t="s">
        <v>449</v>
      </c>
      <c r="F5254" t="s">
        <v>27</v>
      </c>
      <c r="G5254">
        <v>232.71</v>
      </c>
      <c r="H5254">
        <v>2</v>
      </c>
      <c r="I5254">
        <v>0</v>
      </c>
      <c r="J5254" t="s">
        <v>28</v>
      </c>
      <c r="K5254" t="s">
        <v>99</v>
      </c>
      <c r="L5254" t="s">
        <v>60</v>
      </c>
      <c r="M5254" t="s">
        <v>36</v>
      </c>
      <c r="N5254" t="s">
        <v>41</v>
      </c>
    </row>
    <row r="5255" spans="1:14" x14ac:dyDescent="0.3">
      <c r="A5255">
        <v>5254</v>
      </c>
      <c r="B5255" t="s">
        <v>50</v>
      </c>
      <c r="C5255" t="s">
        <v>151</v>
      </c>
      <c r="D5255" t="s">
        <v>91</v>
      </c>
      <c r="E5255" t="s">
        <v>346</v>
      </c>
      <c r="F5255" t="s">
        <v>27</v>
      </c>
      <c r="G5255">
        <v>164.77</v>
      </c>
      <c r="H5255">
        <v>1</v>
      </c>
      <c r="I5255">
        <v>1</v>
      </c>
      <c r="J5255" t="s">
        <v>55</v>
      </c>
      <c r="K5255" t="s">
        <v>29</v>
      </c>
      <c r="L5255" t="s">
        <v>70</v>
      </c>
      <c r="M5255" t="s">
        <v>36</v>
      </c>
      <c r="N5255" t="s">
        <v>41</v>
      </c>
    </row>
    <row r="5256" spans="1:14" x14ac:dyDescent="0.3">
      <c r="A5256">
        <v>5255</v>
      </c>
      <c r="B5256" t="s">
        <v>14</v>
      </c>
      <c r="C5256" t="s">
        <v>303</v>
      </c>
      <c r="D5256" t="s">
        <v>426</v>
      </c>
      <c r="E5256" t="s">
        <v>77</v>
      </c>
      <c r="F5256" t="s">
        <v>54</v>
      </c>
      <c r="G5256">
        <v>438.85</v>
      </c>
      <c r="H5256">
        <v>4</v>
      </c>
      <c r="I5256">
        <v>0</v>
      </c>
      <c r="J5256" t="s">
        <v>28</v>
      </c>
      <c r="K5256" t="s">
        <v>44</v>
      </c>
      <c r="L5256" t="s">
        <v>60</v>
      </c>
      <c r="M5256" t="s">
        <v>36</v>
      </c>
      <c r="N5256" t="s">
        <v>23</v>
      </c>
    </row>
    <row r="5257" spans="1:14" x14ac:dyDescent="0.3">
      <c r="A5257">
        <v>5256</v>
      </c>
      <c r="B5257" t="s">
        <v>50</v>
      </c>
      <c r="C5257" t="s">
        <v>118</v>
      </c>
      <c r="D5257" t="s">
        <v>124</v>
      </c>
      <c r="E5257" t="s">
        <v>205</v>
      </c>
      <c r="F5257" t="s">
        <v>49</v>
      </c>
      <c r="G5257">
        <v>148.22</v>
      </c>
      <c r="H5257">
        <v>4</v>
      </c>
      <c r="I5257">
        <v>0</v>
      </c>
      <c r="J5257" t="s">
        <v>28</v>
      </c>
      <c r="K5257" t="s">
        <v>66</v>
      </c>
      <c r="L5257" t="s">
        <v>70</v>
      </c>
      <c r="M5257" t="s">
        <v>22</v>
      </c>
      <c r="N5257" t="s">
        <v>45</v>
      </c>
    </row>
    <row r="5258" spans="1:14" x14ac:dyDescent="0.3">
      <c r="A5258">
        <v>5257</v>
      </c>
      <c r="B5258" t="s">
        <v>37</v>
      </c>
      <c r="C5258" t="s">
        <v>453</v>
      </c>
      <c r="D5258" t="s">
        <v>120</v>
      </c>
      <c r="E5258" t="s">
        <v>292</v>
      </c>
      <c r="F5258" t="s">
        <v>27</v>
      </c>
      <c r="G5258">
        <v>215.93</v>
      </c>
      <c r="H5258">
        <v>3</v>
      </c>
      <c r="I5258">
        <v>0</v>
      </c>
      <c r="J5258" t="s">
        <v>28</v>
      </c>
      <c r="K5258" t="s">
        <v>29</v>
      </c>
      <c r="L5258" t="s">
        <v>70</v>
      </c>
      <c r="M5258" t="s">
        <v>36</v>
      </c>
      <c r="N5258" t="s">
        <v>41</v>
      </c>
    </row>
    <row r="5259" spans="1:14" x14ac:dyDescent="0.3">
      <c r="A5259">
        <v>5258</v>
      </c>
      <c r="B5259" t="s">
        <v>14</v>
      </c>
      <c r="C5259" t="s">
        <v>214</v>
      </c>
      <c r="D5259" t="s">
        <v>133</v>
      </c>
      <c r="E5259" t="s">
        <v>231</v>
      </c>
      <c r="F5259" t="s">
        <v>27</v>
      </c>
      <c r="G5259">
        <v>124.62</v>
      </c>
      <c r="H5259">
        <v>1</v>
      </c>
      <c r="I5259">
        <v>2</v>
      </c>
      <c r="J5259" t="s">
        <v>35</v>
      </c>
      <c r="K5259" t="s">
        <v>66</v>
      </c>
      <c r="L5259" t="s">
        <v>56</v>
      </c>
      <c r="M5259" t="s">
        <v>36</v>
      </c>
      <c r="N5259" t="s">
        <v>23</v>
      </c>
    </row>
    <row r="5260" spans="1:14" x14ac:dyDescent="0.3">
      <c r="A5260">
        <v>5259</v>
      </c>
      <c r="B5260" t="s">
        <v>14</v>
      </c>
      <c r="C5260" t="s">
        <v>275</v>
      </c>
      <c r="D5260" t="s">
        <v>395</v>
      </c>
      <c r="E5260" t="s">
        <v>241</v>
      </c>
      <c r="F5260" t="s">
        <v>18</v>
      </c>
      <c r="G5260">
        <v>150.80000000000001</v>
      </c>
      <c r="H5260">
        <v>4</v>
      </c>
      <c r="I5260">
        <v>2</v>
      </c>
      <c r="J5260" t="s">
        <v>19</v>
      </c>
      <c r="K5260" t="s">
        <v>20</v>
      </c>
      <c r="L5260" t="s">
        <v>56</v>
      </c>
      <c r="M5260" t="s">
        <v>36</v>
      </c>
      <c r="N5260" t="s">
        <v>41</v>
      </c>
    </row>
    <row r="5261" spans="1:14" x14ac:dyDescent="0.3">
      <c r="A5261">
        <v>5260</v>
      </c>
      <c r="B5261" t="s">
        <v>50</v>
      </c>
      <c r="C5261" t="s">
        <v>146</v>
      </c>
      <c r="D5261" t="s">
        <v>192</v>
      </c>
      <c r="E5261" t="s">
        <v>279</v>
      </c>
      <c r="F5261" t="s">
        <v>49</v>
      </c>
      <c r="G5261">
        <v>111.16</v>
      </c>
      <c r="H5261">
        <v>2</v>
      </c>
      <c r="I5261">
        <v>0</v>
      </c>
      <c r="J5261" t="s">
        <v>19</v>
      </c>
      <c r="K5261" t="s">
        <v>29</v>
      </c>
      <c r="L5261" t="s">
        <v>60</v>
      </c>
      <c r="M5261" t="s">
        <v>36</v>
      </c>
      <c r="N5261" t="s">
        <v>41</v>
      </c>
    </row>
    <row r="5262" spans="1:14" x14ac:dyDescent="0.3">
      <c r="A5262">
        <v>5261</v>
      </c>
      <c r="B5262" t="s">
        <v>14</v>
      </c>
      <c r="C5262" t="s">
        <v>278</v>
      </c>
      <c r="D5262" t="s">
        <v>158</v>
      </c>
      <c r="E5262" t="s">
        <v>151</v>
      </c>
      <c r="F5262" t="s">
        <v>27</v>
      </c>
      <c r="G5262">
        <v>136.04</v>
      </c>
      <c r="H5262">
        <v>3</v>
      </c>
      <c r="I5262">
        <v>0</v>
      </c>
      <c r="J5262" t="s">
        <v>28</v>
      </c>
      <c r="K5262" t="s">
        <v>44</v>
      </c>
      <c r="L5262" t="s">
        <v>21</v>
      </c>
      <c r="M5262" t="s">
        <v>22</v>
      </c>
      <c r="N5262" t="s">
        <v>45</v>
      </c>
    </row>
    <row r="5263" spans="1:14" x14ac:dyDescent="0.3">
      <c r="A5263">
        <v>5262</v>
      </c>
      <c r="B5263" t="s">
        <v>31</v>
      </c>
      <c r="C5263" t="s">
        <v>318</v>
      </c>
      <c r="D5263" t="s">
        <v>259</v>
      </c>
      <c r="E5263" t="s">
        <v>453</v>
      </c>
      <c r="F5263" t="s">
        <v>27</v>
      </c>
      <c r="G5263">
        <v>130.22999999999999</v>
      </c>
      <c r="H5263">
        <v>2</v>
      </c>
      <c r="I5263">
        <v>0</v>
      </c>
      <c r="J5263" t="s">
        <v>94</v>
      </c>
      <c r="K5263" t="s">
        <v>29</v>
      </c>
      <c r="L5263" t="s">
        <v>21</v>
      </c>
      <c r="M5263" t="s">
        <v>36</v>
      </c>
      <c r="N5263" t="s">
        <v>23</v>
      </c>
    </row>
    <row r="5264" spans="1:14" x14ac:dyDescent="0.3">
      <c r="A5264">
        <v>5263</v>
      </c>
      <c r="B5264" t="s">
        <v>31</v>
      </c>
      <c r="C5264" t="s">
        <v>140</v>
      </c>
      <c r="D5264" t="s">
        <v>442</v>
      </c>
      <c r="E5264" t="s">
        <v>126</v>
      </c>
      <c r="F5264" t="s">
        <v>18</v>
      </c>
      <c r="G5264">
        <v>211.9</v>
      </c>
      <c r="H5264">
        <v>2</v>
      </c>
      <c r="I5264">
        <v>0</v>
      </c>
      <c r="J5264" t="s">
        <v>28</v>
      </c>
      <c r="K5264" t="s">
        <v>66</v>
      </c>
      <c r="L5264" t="s">
        <v>56</v>
      </c>
      <c r="M5264" t="s">
        <v>36</v>
      </c>
      <c r="N5264" t="s">
        <v>41</v>
      </c>
    </row>
    <row r="5265" spans="1:14" x14ac:dyDescent="0.3">
      <c r="A5265">
        <v>5264</v>
      </c>
      <c r="B5265" t="s">
        <v>37</v>
      </c>
      <c r="C5265" t="s">
        <v>392</v>
      </c>
      <c r="D5265" t="s">
        <v>382</v>
      </c>
      <c r="E5265" t="s">
        <v>305</v>
      </c>
      <c r="F5265" t="s">
        <v>27</v>
      </c>
      <c r="G5265">
        <v>201.89</v>
      </c>
      <c r="H5265">
        <v>1</v>
      </c>
      <c r="I5265">
        <v>2</v>
      </c>
      <c r="J5265" t="s">
        <v>19</v>
      </c>
      <c r="K5265" t="s">
        <v>29</v>
      </c>
      <c r="L5265" t="s">
        <v>21</v>
      </c>
      <c r="M5265" t="s">
        <v>36</v>
      </c>
      <c r="N5265" t="s">
        <v>23</v>
      </c>
    </row>
    <row r="5266" spans="1:14" x14ac:dyDescent="0.3">
      <c r="A5266">
        <v>5265</v>
      </c>
      <c r="B5266" t="s">
        <v>50</v>
      </c>
      <c r="C5266" t="s">
        <v>191</v>
      </c>
      <c r="D5266" t="s">
        <v>345</v>
      </c>
      <c r="E5266" t="s">
        <v>349</v>
      </c>
      <c r="F5266" t="s">
        <v>27</v>
      </c>
      <c r="G5266">
        <v>162.85</v>
      </c>
      <c r="H5266">
        <v>2</v>
      </c>
      <c r="I5266">
        <v>0</v>
      </c>
      <c r="J5266" t="s">
        <v>35</v>
      </c>
      <c r="K5266" t="s">
        <v>99</v>
      </c>
      <c r="L5266" t="s">
        <v>56</v>
      </c>
      <c r="M5266" t="s">
        <v>36</v>
      </c>
      <c r="N5266" t="s">
        <v>41</v>
      </c>
    </row>
    <row r="5267" spans="1:14" x14ac:dyDescent="0.3">
      <c r="A5267">
        <v>5266</v>
      </c>
      <c r="B5267" t="s">
        <v>37</v>
      </c>
      <c r="C5267" t="s">
        <v>277</v>
      </c>
      <c r="D5267" t="s">
        <v>166</v>
      </c>
      <c r="E5267" t="s">
        <v>409</v>
      </c>
      <c r="F5267" t="s">
        <v>49</v>
      </c>
      <c r="G5267">
        <v>113.17</v>
      </c>
      <c r="H5267">
        <v>1</v>
      </c>
      <c r="I5267">
        <v>3</v>
      </c>
      <c r="J5267" t="s">
        <v>35</v>
      </c>
      <c r="K5267" t="s">
        <v>66</v>
      </c>
      <c r="L5267" t="s">
        <v>56</v>
      </c>
      <c r="M5267" t="s">
        <v>36</v>
      </c>
      <c r="N5267" t="s">
        <v>41</v>
      </c>
    </row>
    <row r="5268" spans="1:14" x14ac:dyDescent="0.3">
      <c r="A5268">
        <v>5267</v>
      </c>
      <c r="B5268" t="s">
        <v>14</v>
      </c>
      <c r="C5268" t="s">
        <v>106</v>
      </c>
      <c r="D5268" t="s">
        <v>361</v>
      </c>
      <c r="E5268" t="s">
        <v>319</v>
      </c>
      <c r="F5268" t="s">
        <v>54</v>
      </c>
      <c r="G5268">
        <v>347.43</v>
      </c>
      <c r="H5268">
        <v>3</v>
      </c>
      <c r="I5268">
        <v>0</v>
      </c>
      <c r="J5268" t="s">
        <v>28</v>
      </c>
      <c r="K5268" t="s">
        <v>44</v>
      </c>
      <c r="L5268" t="s">
        <v>21</v>
      </c>
      <c r="M5268" t="s">
        <v>36</v>
      </c>
      <c r="N5268" t="s">
        <v>23</v>
      </c>
    </row>
    <row r="5269" spans="1:14" x14ac:dyDescent="0.3">
      <c r="A5269">
        <v>5268</v>
      </c>
      <c r="B5269" t="s">
        <v>14</v>
      </c>
      <c r="C5269" t="s">
        <v>354</v>
      </c>
      <c r="D5269" t="s">
        <v>435</v>
      </c>
      <c r="E5269" t="s">
        <v>153</v>
      </c>
      <c r="F5269" t="s">
        <v>54</v>
      </c>
      <c r="G5269">
        <v>317.72000000000003</v>
      </c>
      <c r="H5269">
        <v>2</v>
      </c>
      <c r="I5269">
        <v>0</v>
      </c>
      <c r="J5269" t="s">
        <v>35</v>
      </c>
      <c r="K5269" t="s">
        <v>20</v>
      </c>
      <c r="L5269" t="s">
        <v>56</v>
      </c>
      <c r="M5269" t="s">
        <v>36</v>
      </c>
      <c r="N5269" t="s">
        <v>41</v>
      </c>
    </row>
    <row r="5270" spans="1:14" x14ac:dyDescent="0.3">
      <c r="A5270">
        <v>5269</v>
      </c>
      <c r="B5270" t="s">
        <v>31</v>
      </c>
      <c r="C5270" t="s">
        <v>357</v>
      </c>
      <c r="D5270" t="s">
        <v>295</v>
      </c>
      <c r="E5270" t="s">
        <v>40</v>
      </c>
      <c r="F5270" t="s">
        <v>49</v>
      </c>
      <c r="G5270">
        <v>55.37</v>
      </c>
      <c r="H5270">
        <v>1</v>
      </c>
      <c r="I5270">
        <v>0</v>
      </c>
      <c r="J5270" t="s">
        <v>35</v>
      </c>
      <c r="K5270" t="s">
        <v>20</v>
      </c>
      <c r="L5270" t="s">
        <v>21</v>
      </c>
      <c r="M5270" t="s">
        <v>22</v>
      </c>
      <c r="N5270" t="s">
        <v>41</v>
      </c>
    </row>
    <row r="5271" spans="1:14" x14ac:dyDescent="0.3">
      <c r="A5271">
        <v>5270</v>
      </c>
      <c r="B5271" t="s">
        <v>37</v>
      </c>
      <c r="C5271" t="s">
        <v>412</v>
      </c>
      <c r="D5271" t="s">
        <v>336</v>
      </c>
      <c r="E5271" t="s">
        <v>273</v>
      </c>
      <c r="F5271" t="s">
        <v>27</v>
      </c>
      <c r="G5271">
        <v>188.98</v>
      </c>
      <c r="H5271">
        <v>2</v>
      </c>
      <c r="I5271">
        <v>0</v>
      </c>
      <c r="J5271" t="s">
        <v>55</v>
      </c>
      <c r="K5271" t="s">
        <v>66</v>
      </c>
      <c r="L5271" t="s">
        <v>70</v>
      </c>
      <c r="M5271" t="s">
        <v>22</v>
      </c>
      <c r="N5271" t="s">
        <v>41</v>
      </c>
    </row>
    <row r="5272" spans="1:14" x14ac:dyDescent="0.3">
      <c r="A5272">
        <v>5271</v>
      </c>
      <c r="B5272" t="s">
        <v>14</v>
      </c>
      <c r="C5272" t="s">
        <v>83</v>
      </c>
      <c r="D5272" t="s">
        <v>415</v>
      </c>
      <c r="E5272" t="s">
        <v>482</v>
      </c>
      <c r="F5272" t="s">
        <v>18</v>
      </c>
      <c r="G5272">
        <v>237.09</v>
      </c>
      <c r="H5272">
        <v>1</v>
      </c>
      <c r="I5272">
        <v>0</v>
      </c>
      <c r="J5272" t="s">
        <v>19</v>
      </c>
      <c r="K5272" t="s">
        <v>29</v>
      </c>
      <c r="L5272" t="s">
        <v>21</v>
      </c>
      <c r="M5272" t="s">
        <v>36</v>
      </c>
      <c r="N5272" t="s">
        <v>41</v>
      </c>
    </row>
    <row r="5273" spans="1:14" x14ac:dyDescent="0.3">
      <c r="A5273">
        <v>5272</v>
      </c>
      <c r="B5273" t="s">
        <v>31</v>
      </c>
      <c r="C5273" t="s">
        <v>204</v>
      </c>
      <c r="D5273" t="s">
        <v>332</v>
      </c>
      <c r="E5273" t="s">
        <v>153</v>
      </c>
      <c r="F5273" t="s">
        <v>18</v>
      </c>
      <c r="G5273">
        <v>220.09</v>
      </c>
      <c r="H5273">
        <v>2</v>
      </c>
      <c r="I5273">
        <v>0</v>
      </c>
      <c r="J5273" t="s">
        <v>35</v>
      </c>
      <c r="K5273" t="s">
        <v>99</v>
      </c>
      <c r="L5273" t="s">
        <v>56</v>
      </c>
      <c r="M5273" t="s">
        <v>36</v>
      </c>
      <c r="N5273" t="s">
        <v>45</v>
      </c>
    </row>
    <row r="5274" spans="1:14" x14ac:dyDescent="0.3">
      <c r="A5274">
        <v>5273</v>
      </c>
      <c r="B5274" t="s">
        <v>14</v>
      </c>
      <c r="C5274" t="s">
        <v>175</v>
      </c>
      <c r="D5274" t="s">
        <v>258</v>
      </c>
      <c r="E5274" t="s">
        <v>245</v>
      </c>
      <c r="F5274" t="s">
        <v>49</v>
      </c>
      <c r="G5274">
        <v>101.77</v>
      </c>
      <c r="H5274">
        <v>2</v>
      </c>
      <c r="I5274">
        <v>0</v>
      </c>
      <c r="J5274" t="s">
        <v>35</v>
      </c>
      <c r="K5274" t="s">
        <v>99</v>
      </c>
      <c r="L5274" t="s">
        <v>21</v>
      </c>
      <c r="M5274" t="s">
        <v>36</v>
      </c>
      <c r="N5274" t="s">
        <v>23</v>
      </c>
    </row>
    <row r="5275" spans="1:14" x14ac:dyDescent="0.3">
      <c r="A5275">
        <v>5274</v>
      </c>
      <c r="B5275" t="s">
        <v>31</v>
      </c>
      <c r="C5275" t="s">
        <v>348</v>
      </c>
      <c r="D5275" t="s">
        <v>227</v>
      </c>
      <c r="E5275" t="s">
        <v>473</v>
      </c>
      <c r="F5275" t="s">
        <v>49</v>
      </c>
      <c r="G5275">
        <v>76.03</v>
      </c>
      <c r="H5275">
        <v>3</v>
      </c>
      <c r="I5275">
        <v>0</v>
      </c>
      <c r="J5275" t="s">
        <v>28</v>
      </c>
      <c r="K5275" t="s">
        <v>44</v>
      </c>
      <c r="L5275" t="s">
        <v>21</v>
      </c>
      <c r="M5275" t="s">
        <v>36</v>
      </c>
      <c r="N5275" t="s">
        <v>30</v>
      </c>
    </row>
    <row r="5276" spans="1:14" x14ac:dyDescent="0.3">
      <c r="A5276">
        <v>5275</v>
      </c>
      <c r="B5276" t="s">
        <v>50</v>
      </c>
      <c r="C5276" t="s">
        <v>15</v>
      </c>
      <c r="D5276" t="s">
        <v>422</v>
      </c>
      <c r="E5276" t="s">
        <v>303</v>
      </c>
      <c r="F5276" t="s">
        <v>49</v>
      </c>
      <c r="G5276">
        <v>165.37</v>
      </c>
      <c r="H5276">
        <v>2</v>
      </c>
      <c r="I5276">
        <v>0</v>
      </c>
      <c r="J5276" t="s">
        <v>35</v>
      </c>
      <c r="K5276" t="s">
        <v>20</v>
      </c>
      <c r="L5276" t="s">
        <v>60</v>
      </c>
      <c r="M5276" t="s">
        <v>22</v>
      </c>
      <c r="N5276" t="s">
        <v>23</v>
      </c>
    </row>
    <row r="5277" spans="1:14" x14ac:dyDescent="0.3">
      <c r="A5277">
        <v>5276</v>
      </c>
      <c r="B5277" t="s">
        <v>31</v>
      </c>
      <c r="C5277" t="s">
        <v>186</v>
      </c>
      <c r="D5277" t="s">
        <v>274</v>
      </c>
      <c r="E5277" t="s">
        <v>373</v>
      </c>
      <c r="F5277" t="s">
        <v>49</v>
      </c>
      <c r="G5277">
        <v>67.38</v>
      </c>
      <c r="H5277">
        <v>1</v>
      </c>
      <c r="I5277">
        <v>1</v>
      </c>
      <c r="J5277" t="s">
        <v>19</v>
      </c>
      <c r="K5277" t="s">
        <v>29</v>
      </c>
      <c r="L5277" t="s">
        <v>56</v>
      </c>
      <c r="M5277" t="s">
        <v>36</v>
      </c>
      <c r="N5277" t="s">
        <v>95</v>
      </c>
    </row>
    <row r="5278" spans="1:14" x14ac:dyDescent="0.3">
      <c r="A5278">
        <v>5277</v>
      </c>
      <c r="B5278" t="s">
        <v>50</v>
      </c>
      <c r="C5278" t="s">
        <v>287</v>
      </c>
      <c r="D5278" t="s">
        <v>399</v>
      </c>
      <c r="E5278" t="s">
        <v>337</v>
      </c>
      <c r="F5278" t="s">
        <v>49</v>
      </c>
      <c r="G5278">
        <v>101.64</v>
      </c>
      <c r="H5278">
        <v>1</v>
      </c>
      <c r="I5278">
        <v>0</v>
      </c>
      <c r="J5278" t="s">
        <v>35</v>
      </c>
      <c r="K5278" t="s">
        <v>44</v>
      </c>
      <c r="L5278" t="s">
        <v>56</v>
      </c>
      <c r="M5278" t="s">
        <v>36</v>
      </c>
      <c r="N5278" t="s">
        <v>41</v>
      </c>
    </row>
    <row r="5279" spans="1:14" x14ac:dyDescent="0.3">
      <c r="A5279">
        <v>5278</v>
      </c>
      <c r="B5279" t="s">
        <v>14</v>
      </c>
      <c r="C5279" t="s">
        <v>52</v>
      </c>
      <c r="D5279" t="s">
        <v>223</v>
      </c>
      <c r="E5279" t="s">
        <v>423</v>
      </c>
      <c r="F5279" t="s">
        <v>27</v>
      </c>
      <c r="G5279">
        <v>168.4</v>
      </c>
      <c r="H5279">
        <v>3</v>
      </c>
      <c r="I5279">
        <v>0</v>
      </c>
      <c r="J5279" t="s">
        <v>28</v>
      </c>
      <c r="K5279" t="s">
        <v>29</v>
      </c>
      <c r="L5279" t="s">
        <v>21</v>
      </c>
      <c r="M5279" t="s">
        <v>36</v>
      </c>
      <c r="N5279" t="s">
        <v>41</v>
      </c>
    </row>
    <row r="5280" spans="1:14" x14ac:dyDescent="0.3">
      <c r="A5280">
        <v>5279</v>
      </c>
      <c r="B5280" t="s">
        <v>31</v>
      </c>
      <c r="C5280" t="s">
        <v>59</v>
      </c>
      <c r="D5280" t="s">
        <v>249</v>
      </c>
      <c r="E5280" t="s">
        <v>112</v>
      </c>
      <c r="F5280" t="s">
        <v>49</v>
      </c>
      <c r="G5280">
        <v>64.09</v>
      </c>
      <c r="H5280">
        <v>3</v>
      </c>
      <c r="I5280">
        <v>0</v>
      </c>
      <c r="J5280" t="s">
        <v>28</v>
      </c>
      <c r="K5280" t="s">
        <v>20</v>
      </c>
      <c r="L5280" t="s">
        <v>21</v>
      </c>
      <c r="M5280" t="s">
        <v>36</v>
      </c>
      <c r="N5280" t="s">
        <v>41</v>
      </c>
    </row>
    <row r="5281" spans="1:14" x14ac:dyDescent="0.3">
      <c r="A5281">
        <v>5280</v>
      </c>
      <c r="B5281" t="s">
        <v>50</v>
      </c>
      <c r="C5281" t="s">
        <v>300</v>
      </c>
      <c r="D5281" t="s">
        <v>143</v>
      </c>
      <c r="E5281" t="s">
        <v>116</v>
      </c>
      <c r="F5281" t="s">
        <v>27</v>
      </c>
      <c r="G5281">
        <v>150.25</v>
      </c>
      <c r="H5281">
        <v>1</v>
      </c>
      <c r="I5281">
        <v>0</v>
      </c>
      <c r="J5281" t="s">
        <v>55</v>
      </c>
      <c r="K5281" t="s">
        <v>66</v>
      </c>
      <c r="L5281" t="s">
        <v>21</v>
      </c>
      <c r="M5281" t="s">
        <v>22</v>
      </c>
      <c r="N5281" t="s">
        <v>41</v>
      </c>
    </row>
    <row r="5282" spans="1:14" x14ac:dyDescent="0.3">
      <c r="A5282">
        <v>5281</v>
      </c>
      <c r="B5282" t="s">
        <v>14</v>
      </c>
      <c r="C5282" t="s">
        <v>138</v>
      </c>
      <c r="D5282" t="s">
        <v>276</v>
      </c>
      <c r="E5282" t="s">
        <v>164</v>
      </c>
      <c r="F5282" t="s">
        <v>49</v>
      </c>
      <c r="G5282">
        <v>83.74</v>
      </c>
      <c r="H5282">
        <v>4</v>
      </c>
      <c r="I5282">
        <v>3</v>
      </c>
      <c r="J5282" t="s">
        <v>35</v>
      </c>
      <c r="K5282" t="s">
        <v>66</v>
      </c>
      <c r="L5282" t="s">
        <v>21</v>
      </c>
      <c r="M5282" t="s">
        <v>36</v>
      </c>
      <c r="N5282" t="s">
        <v>45</v>
      </c>
    </row>
    <row r="5283" spans="1:14" x14ac:dyDescent="0.3">
      <c r="A5283">
        <v>5282</v>
      </c>
      <c r="B5283" t="s">
        <v>50</v>
      </c>
      <c r="C5283" t="s">
        <v>435</v>
      </c>
      <c r="D5283" t="s">
        <v>230</v>
      </c>
      <c r="E5283" t="s">
        <v>231</v>
      </c>
      <c r="F5283" t="s">
        <v>49</v>
      </c>
      <c r="G5283">
        <v>103.91</v>
      </c>
      <c r="H5283">
        <v>1</v>
      </c>
      <c r="I5283">
        <v>2</v>
      </c>
      <c r="J5283" t="s">
        <v>55</v>
      </c>
      <c r="K5283" t="s">
        <v>44</v>
      </c>
      <c r="L5283" t="s">
        <v>21</v>
      </c>
      <c r="M5283" t="s">
        <v>36</v>
      </c>
      <c r="N5283" t="s">
        <v>41</v>
      </c>
    </row>
    <row r="5284" spans="1:14" x14ac:dyDescent="0.3">
      <c r="A5284">
        <v>5283</v>
      </c>
      <c r="B5284" t="s">
        <v>50</v>
      </c>
      <c r="C5284" t="s">
        <v>47</v>
      </c>
      <c r="D5284" t="s">
        <v>205</v>
      </c>
      <c r="E5284" t="s">
        <v>255</v>
      </c>
      <c r="F5284" t="s">
        <v>27</v>
      </c>
      <c r="G5284">
        <v>134.63999999999999</v>
      </c>
      <c r="H5284">
        <v>2</v>
      </c>
      <c r="I5284">
        <v>0</v>
      </c>
      <c r="J5284" t="s">
        <v>28</v>
      </c>
      <c r="K5284" t="s">
        <v>66</v>
      </c>
      <c r="L5284" t="s">
        <v>21</v>
      </c>
      <c r="M5284" t="s">
        <v>36</v>
      </c>
      <c r="N5284" t="s">
        <v>41</v>
      </c>
    </row>
    <row r="5285" spans="1:14" x14ac:dyDescent="0.3">
      <c r="A5285">
        <v>5284</v>
      </c>
      <c r="B5285" t="s">
        <v>14</v>
      </c>
      <c r="C5285" t="s">
        <v>390</v>
      </c>
      <c r="D5285" t="s">
        <v>131</v>
      </c>
      <c r="E5285" t="s">
        <v>267</v>
      </c>
      <c r="F5285" t="s">
        <v>49</v>
      </c>
      <c r="G5285">
        <v>129.4</v>
      </c>
      <c r="H5285">
        <v>1</v>
      </c>
      <c r="I5285">
        <v>0</v>
      </c>
      <c r="J5285" t="s">
        <v>94</v>
      </c>
      <c r="K5285" t="s">
        <v>20</v>
      </c>
      <c r="L5285" t="s">
        <v>21</v>
      </c>
      <c r="M5285" t="s">
        <v>22</v>
      </c>
      <c r="N5285" t="s">
        <v>41</v>
      </c>
    </row>
    <row r="5286" spans="1:14" x14ac:dyDescent="0.3">
      <c r="A5286">
        <v>5285</v>
      </c>
      <c r="B5286" t="s">
        <v>14</v>
      </c>
      <c r="C5286" t="s">
        <v>425</v>
      </c>
      <c r="D5286" t="s">
        <v>222</v>
      </c>
      <c r="E5286" t="s">
        <v>82</v>
      </c>
      <c r="F5286" t="s">
        <v>18</v>
      </c>
      <c r="G5286">
        <v>229.45</v>
      </c>
      <c r="H5286">
        <v>1</v>
      </c>
      <c r="I5286">
        <v>2</v>
      </c>
      <c r="J5286" t="s">
        <v>35</v>
      </c>
      <c r="K5286" t="s">
        <v>29</v>
      </c>
      <c r="L5286" t="s">
        <v>21</v>
      </c>
      <c r="M5286" t="s">
        <v>36</v>
      </c>
      <c r="N5286" t="s">
        <v>95</v>
      </c>
    </row>
    <row r="5287" spans="1:14" x14ac:dyDescent="0.3">
      <c r="A5287">
        <v>5286</v>
      </c>
      <c r="B5287" t="s">
        <v>37</v>
      </c>
      <c r="C5287" t="s">
        <v>320</v>
      </c>
      <c r="D5287" t="s">
        <v>424</v>
      </c>
      <c r="E5287" t="s">
        <v>189</v>
      </c>
      <c r="F5287" t="s">
        <v>18</v>
      </c>
      <c r="G5287">
        <v>198.55</v>
      </c>
      <c r="H5287">
        <v>2</v>
      </c>
      <c r="I5287">
        <v>1</v>
      </c>
      <c r="J5287" t="s">
        <v>28</v>
      </c>
      <c r="K5287" t="s">
        <v>29</v>
      </c>
      <c r="L5287" t="s">
        <v>21</v>
      </c>
      <c r="M5287" t="s">
        <v>36</v>
      </c>
      <c r="N5287" t="s">
        <v>23</v>
      </c>
    </row>
    <row r="5288" spans="1:14" x14ac:dyDescent="0.3">
      <c r="A5288">
        <v>5287</v>
      </c>
      <c r="B5288" t="s">
        <v>14</v>
      </c>
      <c r="C5288" t="s">
        <v>340</v>
      </c>
      <c r="D5288" t="s">
        <v>285</v>
      </c>
      <c r="E5288" t="s">
        <v>441</v>
      </c>
      <c r="F5288" t="s">
        <v>49</v>
      </c>
      <c r="G5288">
        <v>127.63</v>
      </c>
      <c r="H5288">
        <v>2</v>
      </c>
      <c r="I5288">
        <v>0</v>
      </c>
      <c r="J5288" t="s">
        <v>28</v>
      </c>
      <c r="K5288" t="s">
        <v>20</v>
      </c>
      <c r="L5288" t="s">
        <v>56</v>
      </c>
      <c r="M5288" t="s">
        <v>22</v>
      </c>
      <c r="N5288" t="s">
        <v>23</v>
      </c>
    </row>
    <row r="5289" spans="1:14" x14ac:dyDescent="0.3">
      <c r="A5289">
        <v>5288</v>
      </c>
      <c r="B5289" t="s">
        <v>14</v>
      </c>
      <c r="C5289" t="s">
        <v>270</v>
      </c>
      <c r="D5289" t="s">
        <v>48</v>
      </c>
      <c r="E5289" t="s">
        <v>427</v>
      </c>
      <c r="F5289" t="s">
        <v>49</v>
      </c>
      <c r="G5289">
        <v>62.39</v>
      </c>
      <c r="H5289">
        <v>3</v>
      </c>
      <c r="I5289">
        <v>1</v>
      </c>
      <c r="J5289" t="s">
        <v>55</v>
      </c>
      <c r="K5289" t="s">
        <v>29</v>
      </c>
      <c r="L5289" t="s">
        <v>21</v>
      </c>
      <c r="M5289" t="s">
        <v>36</v>
      </c>
      <c r="N5289" t="s">
        <v>30</v>
      </c>
    </row>
    <row r="5290" spans="1:14" x14ac:dyDescent="0.3">
      <c r="A5290">
        <v>5289</v>
      </c>
      <c r="B5290" t="s">
        <v>50</v>
      </c>
      <c r="C5290" t="s">
        <v>47</v>
      </c>
      <c r="D5290" t="s">
        <v>447</v>
      </c>
      <c r="E5290" t="s">
        <v>440</v>
      </c>
      <c r="F5290" t="s">
        <v>27</v>
      </c>
      <c r="G5290">
        <v>132.38</v>
      </c>
      <c r="H5290">
        <v>1</v>
      </c>
      <c r="I5290">
        <v>1</v>
      </c>
      <c r="J5290" t="s">
        <v>28</v>
      </c>
      <c r="K5290" t="s">
        <v>44</v>
      </c>
      <c r="L5290" t="s">
        <v>21</v>
      </c>
      <c r="M5290" t="s">
        <v>36</v>
      </c>
      <c r="N5290" t="s">
        <v>41</v>
      </c>
    </row>
    <row r="5291" spans="1:14" x14ac:dyDescent="0.3">
      <c r="A5291">
        <v>5290</v>
      </c>
      <c r="B5291" t="s">
        <v>14</v>
      </c>
      <c r="C5291" t="s">
        <v>159</v>
      </c>
      <c r="D5291" t="s">
        <v>346</v>
      </c>
      <c r="E5291" t="s">
        <v>57</v>
      </c>
      <c r="F5291" t="s">
        <v>18</v>
      </c>
      <c r="G5291">
        <v>195.16</v>
      </c>
      <c r="H5291">
        <v>2</v>
      </c>
      <c r="I5291">
        <v>0</v>
      </c>
      <c r="J5291" t="s">
        <v>19</v>
      </c>
      <c r="K5291" t="s">
        <v>20</v>
      </c>
      <c r="L5291" t="s">
        <v>60</v>
      </c>
      <c r="M5291" t="s">
        <v>36</v>
      </c>
      <c r="N5291" t="s">
        <v>23</v>
      </c>
    </row>
    <row r="5292" spans="1:14" x14ac:dyDescent="0.3">
      <c r="A5292">
        <v>5291</v>
      </c>
      <c r="B5292" t="s">
        <v>31</v>
      </c>
      <c r="C5292" t="s">
        <v>194</v>
      </c>
      <c r="D5292" t="s">
        <v>357</v>
      </c>
      <c r="E5292" t="s">
        <v>132</v>
      </c>
      <c r="F5292" t="s">
        <v>27</v>
      </c>
      <c r="G5292">
        <v>91.1</v>
      </c>
      <c r="H5292">
        <v>2</v>
      </c>
      <c r="I5292">
        <v>1</v>
      </c>
      <c r="J5292" t="s">
        <v>55</v>
      </c>
      <c r="K5292" t="s">
        <v>20</v>
      </c>
      <c r="L5292" t="s">
        <v>21</v>
      </c>
      <c r="M5292" t="s">
        <v>36</v>
      </c>
      <c r="N5292" t="s">
        <v>41</v>
      </c>
    </row>
    <row r="5293" spans="1:14" x14ac:dyDescent="0.3">
      <c r="A5293">
        <v>5292</v>
      </c>
      <c r="B5293" t="s">
        <v>31</v>
      </c>
      <c r="C5293" t="s">
        <v>240</v>
      </c>
      <c r="D5293" t="s">
        <v>373</v>
      </c>
      <c r="E5293" t="s">
        <v>303</v>
      </c>
      <c r="F5293" t="s">
        <v>54</v>
      </c>
      <c r="G5293">
        <v>230.18</v>
      </c>
      <c r="H5293">
        <v>1</v>
      </c>
      <c r="I5293">
        <v>0</v>
      </c>
      <c r="J5293" t="s">
        <v>35</v>
      </c>
      <c r="K5293" t="s">
        <v>66</v>
      </c>
      <c r="L5293" t="s">
        <v>56</v>
      </c>
      <c r="M5293" t="s">
        <v>36</v>
      </c>
      <c r="N5293" t="s">
        <v>41</v>
      </c>
    </row>
    <row r="5294" spans="1:14" x14ac:dyDescent="0.3">
      <c r="A5294">
        <v>5293</v>
      </c>
      <c r="B5294" t="s">
        <v>50</v>
      </c>
      <c r="C5294" t="s">
        <v>216</v>
      </c>
      <c r="D5294" t="s">
        <v>410</v>
      </c>
      <c r="E5294" t="s">
        <v>203</v>
      </c>
      <c r="F5294" t="s">
        <v>27</v>
      </c>
      <c r="G5294">
        <v>130.28</v>
      </c>
      <c r="H5294">
        <v>3</v>
      </c>
      <c r="I5294">
        <v>0</v>
      </c>
      <c r="J5294" t="s">
        <v>28</v>
      </c>
      <c r="K5294" t="s">
        <v>99</v>
      </c>
      <c r="L5294" t="s">
        <v>70</v>
      </c>
      <c r="M5294" t="s">
        <v>22</v>
      </c>
      <c r="N5294" t="s">
        <v>41</v>
      </c>
    </row>
    <row r="5295" spans="1:14" x14ac:dyDescent="0.3">
      <c r="A5295">
        <v>5294</v>
      </c>
      <c r="B5295" t="s">
        <v>50</v>
      </c>
      <c r="C5295" t="s">
        <v>356</v>
      </c>
      <c r="D5295" t="s">
        <v>399</v>
      </c>
      <c r="E5295" t="s">
        <v>345</v>
      </c>
      <c r="F5295" t="s">
        <v>27</v>
      </c>
      <c r="G5295">
        <v>139.71</v>
      </c>
      <c r="H5295">
        <v>1</v>
      </c>
      <c r="I5295">
        <v>2</v>
      </c>
      <c r="J5295" t="s">
        <v>28</v>
      </c>
      <c r="K5295" t="s">
        <v>20</v>
      </c>
      <c r="L5295" t="s">
        <v>21</v>
      </c>
      <c r="M5295" t="s">
        <v>22</v>
      </c>
      <c r="N5295" t="s">
        <v>41</v>
      </c>
    </row>
    <row r="5296" spans="1:14" x14ac:dyDescent="0.3">
      <c r="A5296">
        <v>5295</v>
      </c>
      <c r="B5296" t="s">
        <v>50</v>
      </c>
      <c r="C5296" t="s">
        <v>412</v>
      </c>
      <c r="D5296" t="s">
        <v>286</v>
      </c>
      <c r="E5296" t="s">
        <v>116</v>
      </c>
      <c r="F5296" t="s">
        <v>49</v>
      </c>
      <c r="G5296">
        <v>89.81</v>
      </c>
      <c r="H5296">
        <v>1</v>
      </c>
      <c r="I5296">
        <v>0</v>
      </c>
      <c r="J5296" t="s">
        <v>55</v>
      </c>
      <c r="K5296" t="s">
        <v>20</v>
      </c>
      <c r="L5296" t="s">
        <v>21</v>
      </c>
      <c r="M5296" t="s">
        <v>36</v>
      </c>
      <c r="N5296" t="s">
        <v>45</v>
      </c>
    </row>
    <row r="5297" spans="1:14" x14ac:dyDescent="0.3">
      <c r="A5297">
        <v>5296</v>
      </c>
      <c r="B5297" t="s">
        <v>14</v>
      </c>
      <c r="C5297" t="s">
        <v>131</v>
      </c>
      <c r="D5297" t="s">
        <v>221</v>
      </c>
      <c r="E5297" t="s">
        <v>246</v>
      </c>
      <c r="F5297" t="s">
        <v>27</v>
      </c>
      <c r="G5297">
        <v>160.72</v>
      </c>
      <c r="H5297">
        <v>2</v>
      </c>
      <c r="I5297">
        <v>0</v>
      </c>
      <c r="J5297" t="s">
        <v>55</v>
      </c>
      <c r="K5297" t="s">
        <v>99</v>
      </c>
      <c r="L5297" t="s">
        <v>56</v>
      </c>
      <c r="M5297" t="s">
        <v>36</v>
      </c>
      <c r="N5297" t="s">
        <v>23</v>
      </c>
    </row>
    <row r="5298" spans="1:14" x14ac:dyDescent="0.3">
      <c r="A5298">
        <v>5297</v>
      </c>
      <c r="B5298" t="s">
        <v>50</v>
      </c>
      <c r="C5298" t="s">
        <v>176</v>
      </c>
      <c r="D5298" t="s">
        <v>258</v>
      </c>
      <c r="E5298" t="s">
        <v>402</v>
      </c>
      <c r="F5298" t="s">
        <v>18</v>
      </c>
      <c r="G5298">
        <v>217.57</v>
      </c>
      <c r="H5298">
        <v>2</v>
      </c>
      <c r="I5298">
        <v>0</v>
      </c>
      <c r="J5298" t="s">
        <v>35</v>
      </c>
      <c r="K5298" t="s">
        <v>99</v>
      </c>
      <c r="L5298" t="s">
        <v>60</v>
      </c>
      <c r="M5298" t="s">
        <v>22</v>
      </c>
      <c r="N5298" t="s">
        <v>41</v>
      </c>
    </row>
    <row r="5299" spans="1:14" x14ac:dyDescent="0.3">
      <c r="A5299">
        <v>5298</v>
      </c>
      <c r="B5299" t="s">
        <v>37</v>
      </c>
      <c r="C5299" t="s">
        <v>216</v>
      </c>
      <c r="D5299" t="s">
        <v>349</v>
      </c>
      <c r="E5299" t="s">
        <v>133</v>
      </c>
      <c r="F5299" t="s">
        <v>27</v>
      </c>
      <c r="G5299">
        <v>197.7</v>
      </c>
      <c r="H5299">
        <v>1</v>
      </c>
      <c r="I5299">
        <v>0</v>
      </c>
      <c r="J5299" t="s">
        <v>35</v>
      </c>
      <c r="K5299" t="s">
        <v>20</v>
      </c>
      <c r="L5299" t="s">
        <v>70</v>
      </c>
      <c r="M5299" t="s">
        <v>22</v>
      </c>
      <c r="N5299" t="s">
        <v>41</v>
      </c>
    </row>
    <row r="5300" spans="1:14" x14ac:dyDescent="0.3">
      <c r="A5300">
        <v>5299</v>
      </c>
      <c r="B5300" t="s">
        <v>14</v>
      </c>
      <c r="C5300" t="s">
        <v>106</v>
      </c>
      <c r="D5300" t="s">
        <v>317</v>
      </c>
      <c r="E5300" t="s">
        <v>451</v>
      </c>
      <c r="F5300" t="s">
        <v>27</v>
      </c>
      <c r="G5300">
        <v>123.34</v>
      </c>
      <c r="H5300">
        <v>1</v>
      </c>
      <c r="I5300">
        <v>2</v>
      </c>
      <c r="J5300" t="s">
        <v>28</v>
      </c>
      <c r="K5300" t="s">
        <v>66</v>
      </c>
      <c r="L5300" t="s">
        <v>56</v>
      </c>
      <c r="M5300" t="s">
        <v>36</v>
      </c>
      <c r="N5300" t="s">
        <v>41</v>
      </c>
    </row>
    <row r="5301" spans="1:14" x14ac:dyDescent="0.3">
      <c r="A5301">
        <v>5300</v>
      </c>
      <c r="B5301" t="s">
        <v>31</v>
      </c>
      <c r="C5301" t="s">
        <v>202</v>
      </c>
      <c r="D5301" t="s">
        <v>358</v>
      </c>
      <c r="E5301" t="s">
        <v>219</v>
      </c>
      <c r="F5301" t="s">
        <v>49</v>
      </c>
      <c r="G5301">
        <v>111.44</v>
      </c>
      <c r="H5301">
        <v>1</v>
      </c>
      <c r="I5301">
        <v>1</v>
      </c>
      <c r="J5301" t="s">
        <v>94</v>
      </c>
      <c r="K5301" t="s">
        <v>99</v>
      </c>
      <c r="L5301" t="s">
        <v>21</v>
      </c>
      <c r="M5301" t="s">
        <v>36</v>
      </c>
      <c r="N5301" t="s">
        <v>41</v>
      </c>
    </row>
    <row r="5302" spans="1:14" x14ac:dyDescent="0.3">
      <c r="A5302">
        <v>5301</v>
      </c>
      <c r="B5302" t="s">
        <v>37</v>
      </c>
      <c r="C5302" t="s">
        <v>16</v>
      </c>
      <c r="D5302" t="s">
        <v>64</v>
      </c>
      <c r="E5302" t="s">
        <v>151</v>
      </c>
      <c r="F5302" t="s">
        <v>18</v>
      </c>
      <c r="G5302">
        <v>259.76</v>
      </c>
      <c r="H5302">
        <v>2</v>
      </c>
      <c r="I5302">
        <v>0</v>
      </c>
      <c r="J5302" t="s">
        <v>28</v>
      </c>
      <c r="K5302" t="s">
        <v>20</v>
      </c>
      <c r="L5302" t="s">
        <v>56</v>
      </c>
      <c r="M5302" t="s">
        <v>36</v>
      </c>
      <c r="N5302" t="s">
        <v>41</v>
      </c>
    </row>
    <row r="5303" spans="1:14" x14ac:dyDescent="0.3">
      <c r="A5303">
        <v>5302</v>
      </c>
      <c r="B5303" t="s">
        <v>14</v>
      </c>
      <c r="C5303" t="s">
        <v>214</v>
      </c>
      <c r="D5303" t="s">
        <v>133</v>
      </c>
      <c r="E5303" t="s">
        <v>422</v>
      </c>
      <c r="F5303" t="s">
        <v>27</v>
      </c>
      <c r="G5303">
        <v>122.01</v>
      </c>
      <c r="H5303">
        <v>1</v>
      </c>
      <c r="I5303">
        <v>2</v>
      </c>
      <c r="J5303" t="s">
        <v>19</v>
      </c>
      <c r="K5303" t="s">
        <v>44</v>
      </c>
      <c r="L5303" t="s">
        <v>21</v>
      </c>
      <c r="M5303" t="s">
        <v>36</v>
      </c>
      <c r="N5303" t="s">
        <v>30</v>
      </c>
    </row>
    <row r="5304" spans="1:14" x14ac:dyDescent="0.3">
      <c r="A5304">
        <v>5303</v>
      </c>
      <c r="B5304" t="s">
        <v>31</v>
      </c>
      <c r="C5304" t="s">
        <v>80</v>
      </c>
      <c r="D5304" t="s">
        <v>199</v>
      </c>
      <c r="E5304" t="s">
        <v>161</v>
      </c>
      <c r="F5304" t="s">
        <v>49</v>
      </c>
      <c r="G5304">
        <v>72.13</v>
      </c>
      <c r="H5304">
        <v>2</v>
      </c>
      <c r="I5304">
        <v>2</v>
      </c>
      <c r="J5304" t="s">
        <v>28</v>
      </c>
      <c r="K5304" t="s">
        <v>20</v>
      </c>
      <c r="L5304" t="s">
        <v>21</v>
      </c>
      <c r="M5304" t="s">
        <v>36</v>
      </c>
      <c r="N5304" t="s">
        <v>41</v>
      </c>
    </row>
    <row r="5305" spans="1:14" x14ac:dyDescent="0.3">
      <c r="A5305">
        <v>5304</v>
      </c>
      <c r="B5305" t="s">
        <v>50</v>
      </c>
      <c r="C5305" t="s">
        <v>261</v>
      </c>
      <c r="D5305" t="s">
        <v>243</v>
      </c>
      <c r="E5305" t="s">
        <v>405</v>
      </c>
      <c r="F5305" t="s">
        <v>54</v>
      </c>
      <c r="G5305">
        <v>539.83000000000004</v>
      </c>
      <c r="H5305">
        <v>1</v>
      </c>
      <c r="I5305">
        <v>2</v>
      </c>
      <c r="J5305" t="s">
        <v>28</v>
      </c>
      <c r="K5305" t="s">
        <v>29</v>
      </c>
      <c r="L5305" t="s">
        <v>21</v>
      </c>
      <c r="M5305" t="s">
        <v>22</v>
      </c>
      <c r="N5305" t="s">
        <v>41</v>
      </c>
    </row>
    <row r="5306" spans="1:14" x14ac:dyDescent="0.3">
      <c r="A5306">
        <v>5305</v>
      </c>
      <c r="B5306" t="s">
        <v>14</v>
      </c>
      <c r="C5306" t="s">
        <v>106</v>
      </c>
      <c r="D5306" t="s">
        <v>193</v>
      </c>
      <c r="E5306" t="s">
        <v>290</v>
      </c>
      <c r="F5306" t="s">
        <v>27</v>
      </c>
      <c r="G5306">
        <v>113.39</v>
      </c>
      <c r="H5306">
        <v>4</v>
      </c>
      <c r="I5306">
        <v>0</v>
      </c>
      <c r="J5306" t="s">
        <v>35</v>
      </c>
      <c r="K5306" t="s">
        <v>20</v>
      </c>
      <c r="L5306" t="s">
        <v>21</v>
      </c>
      <c r="M5306" t="s">
        <v>22</v>
      </c>
      <c r="N5306" t="s">
        <v>41</v>
      </c>
    </row>
    <row r="5307" spans="1:14" x14ac:dyDescent="0.3">
      <c r="A5307">
        <v>5306</v>
      </c>
      <c r="B5307" t="s">
        <v>14</v>
      </c>
      <c r="C5307" t="s">
        <v>26</v>
      </c>
      <c r="D5307" t="s">
        <v>278</v>
      </c>
      <c r="E5307" t="s">
        <v>105</v>
      </c>
      <c r="F5307" t="s">
        <v>27</v>
      </c>
      <c r="G5307">
        <v>164.33</v>
      </c>
      <c r="H5307">
        <v>1</v>
      </c>
      <c r="I5307">
        <v>0</v>
      </c>
      <c r="J5307" t="s">
        <v>55</v>
      </c>
      <c r="K5307" t="s">
        <v>20</v>
      </c>
      <c r="L5307" t="s">
        <v>60</v>
      </c>
      <c r="M5307" t="s">
        <v>36</v>
      </c>
      <c r="N5307" t="s">
        <v>41</v>
      </c>
    </row>
    <row r="5308" spans="1:14" x14ac:dyDescent="0.3">
      <c r="A5308">
        <v>5307</v>
      </c>
      <c r="B5308" t="s">
        <v>14</v>
      </c>
      <c r="C5308" t="s">
        <v>33</v>
      </c>
      <c r="D5308" t="s">
        <v>78</v>
      </c>
      <c r="E5308" t="s">
        <v>351</v>
      </c>
      <c r="F5308" t="s">
        <v>18</v>
      </c>
      <c r="G5308">
        <v>239.99</v>
      </c>
      <c r="H5308">
        <v>1</v>
      </c>
      <c r="I5308">
        <v>2</v>
      </c>
      <c r="J5308" t="s">
        <v>28</v>
      </c>
      <c r="K5308" t="s">
        <v>99</v>
      </c>
      <c r="L5308" t="s">
        <v>21</v>
      </c>
      <c r="M5308" t="s">
        <v>22</v>
      </c>
      <c r="N5308" t="s">
        <v>41</v>
      </c>
    </row>
    <row r="5309" spans="1:14" x14ac:dyDescent="0.3">
      <c r="A5309">
        <v>5308</v>
      </c>
      <c r="B5309" t="s">
        <v>14</v>
      </c>
      <c r="C5309" t="s">
        <v>316</v>
      </c>
      <c r="D5309" t="s">
        <v>84</v>
      </c>
      <c r="E5309" t="s">
        <v>471</v>
      </c>
      <c r="F5309" t="s">
        <v>49</v>
      </c>
      <c r="G5309">
        <v>104.1</v>
      </c>
      <c r="H5309">
        <v>2</v>
      </c>
      <c r="I5309">
        <v>0</v>
      </c>
      <c r="J5309" t="s">
        <v>35</v>
      </c>
      <c r="K5309" t="s">
        <v>99</v>
      </c>
      <c r="L5309" t="s">
        <v>21</v>
      </c>
      <c r="M5309" t="s">
        <v>36</v>
      </c>
      <c r="N5309" t="s">
        <v>45</v>
      </c>
    </row>
    <row r="5310" spans="1:14" x14ac:dyDescent="0.3">
      <c r="A5310">
        <v>5309</v>
      </c>
      <c r="B5310" t="s">
        <v>37</v>
      </c>
      <c r="C5310" t="s">
        <v>191</v>
      </c>
      <c r="D5310" t="s">
        <v>119</v>
      </c>
      <c r="E5310" t="s">
        <v>272</v>
      </c>
      <c r="F5310" t="s">
        <v>18</v>
      </c>
      <c r="G5310">
        <v>253.56</v>
      </c>
      <c r="H5310">
        <v>1</v>
      </c>
      <c r="I5310">
        <v>0</v>
      </c>
      <c r="J5310" t="s">
        <v>19</v>
      </c>
      <c r="K5310" t="s">
        <v>66</v>
      </c>
      <c r="L5310" t="s">
        <v>60</v>
      </c>
      <c r="M5310" t="s">
        <v>36</v>
      </c>
      <c r="N5310" t="s">
        <v>41</v>
      </c>
    </row>
    <row r="5311" spans="1:14" x14ac:dyDescent="0.3">
      <c r="A5311">
        <v>5310</v>
      </c>
      <c r="B5311" t="s">
        <v>37</v>
      </c>
      <c r="C5311" t="s">
        <v>77</v>
      </c>
      <c r="D5311" t="s">
        <v>293</v>
      </c>
      <c r="E5311" t="s">
        <v>122</v>
      </c>
      <c r="F5311" t="s">
        <v>27</v>
      </c>
      <c r="G5311">
        <v>125.11</v>
      </c>
      <c r="H5311">
        <v>2</v>
      </c>
      <c r="I5311">
        <v>0</v>
      </c>
      <c r="J5311" t="s">
        <v>55</v>
      </c>
      <c r="K5311" t="s">
        <v>44</v>
      </c>
      <c r="L5311" t="s">
        <v>21</v>
      </c>
      <c r="M5311" t="s">
        <v>36</v>
      </c>
      <c r="N5311" t="s">
        <v>23</v>
      </c>
    </row>
    <row r="5312" spans="1:14" x14ac:dyDescent="0.3">
      <c r="A5312">
        <v>5311</v>
      </c>
      <c r="B5312" t="s">
        <v>37</v>
      </c>
      <c r="C5312" t="s">
        <v>288</v>
      </c>
      <c r="D5312" t="s">
        <v>396</v>
      </c>
      <c r="E5312" t="s">
        <v>378</v>
      </c>
      <c r="F5312" t="s">
        <v>54</v>
      </c>
      <c r="G5312">
        <v>354.02</v>
      </c>
      <c r="H5312">
        <v>2</v>
      </c>
      <c r="I5312">
        <v>0</v>
      </c>
      <c r="J5312" t="s">
        <v>28</v>
      </c>
      <c r="K5312" t="s">
        <v>44</v>
      </c>
      <c r="L5312" t="s">
        <v>56</v>
      </c>
      <c r="M5312" t="s">
        <v>36</v>
      </c>
      <c r="N5312" t="s">
        <v>23</v>
      </c>
    </row>
    <row r="5313" spans="1:14" x14ac:dyDescent="0.3">
      <c r="A5313">
        <v>5312</v>
      </c>
      <c r="B5313" t="s">
        <v>37</v>
      </c>
      <c r="C5313" t="s">
        <v>274</v>
      </c>
      <c r="D5313" t="s">
        <v>353</v>
      </c>
      <c r="E5313" t="s">
        <v>86</v>
      </c>
      <c r="F5313" t="s">
        <v>27</v>
      </c>
      <c r="G5313">
        <v>119.9</v>
      </c>
      <c r="H5313">
        <v>2</v>
      </c>
      <c r="I5313">
        <v>0</v>
      </c>
      <c r="J5313" t="s">
        <v>94</v>
      </c>
      <c r="K5313" t="s">
        <v>66</v>
      </c>
      <c r="L5313" t="s">
        <v>60</v>
      </c>
      <c r="M5313" t="s">
        <v>36</v>
      </c>
      <c r="N5313" t="s">
        <v>23</v>
      </c>
    </row>
    <row r="5314" spans="1:14" x14ac:dyDescent="0.3">
      <c r="A5314">
        <v>5313</v>
      </c>
      <c r="B5314" t="s">
        <v>50</v>
      </c>
      <c r="C5314" t="s">
        <v>415</v>
      </c>
      <c r="D5314" t="s">
        <v>227</v>
      </c>
      <c r="E5314" t="s">
        <v>406</v>
      </c>
      <c r="F5314" t="s">
        <v>49</v>
      </c>
      <c r="G5314">
        <v>156.53</v>
      </c>
      <c r="H5314">
        <v>1</v>
      </c>
      <c r="I5314">
        <v>1</v>
      </c>
      <c r="J5314" t="s">
        <v>35</v>
      </c>
      <c r="K5314" t="s">
        <v>29</v>
      </c>
      <c r="L5314" t="s">
        <v>21</v>
      </c>
      <c r="M5314" t="s">
        <v>36</v>
      </c>
      <c r="N5314" t="s">
        <v>41</v>
      </c>
    </row>
    <row r="5315" spans="1:14" x14ac:dyDescent="0.3">
      <c r="A5315">
        <v>5314</v>
      </c>
      <c r="B5315" t="s">
        <v>31</v>
      </c>
      <c r="C5315" t="s">
        <v>234</v>
      </c>
      <c r="D5315" t="s">
        <v>247</v>
      </c>
      <c r="E5315" t="s">
        <v>420</v>
      </c>
      <c r="F5315" t="s">
        <v>27</v>
      </c>
      <c r="G5315">
        <v>131.56</v>
      </c>
      <c r="H5315">
        <v>4</v>
      </c>
      <c r="I5315">
        <v>1</v>
      </c>
      <c r="J5315" t="s">
        <v>28</v>
      </c>
      <c r="K5315" t="s">
        <v>29</v>
      </c>
      <c r="L5315" t="s">
        <v>21</v>
      </c>
      <c r="M5315" t="s">
        <v>22</v>
      </c>
      <c r="N5315" t="s">
        <v>41</v>
      </c>
    </row>
    <row r="5316" spans="1:14" x14ac:dyDescent="0.3">
      <c r="A5316">
        <v>5315</v>
      </c>
      <c r="B5316" t="s">
        <v>31</v>
      </c>
      <c r="C5316" t="s">
        <v>228</v>
      </c>
      <c r="D5316" t="s">
        <v>204</v>
      </c>
      <c r="E5316" t="s">
        <v>215</v>
      </c>
      <c r="F5316" t="s">
        <v>49</v>
      </c>
      <c r="G5316">
        <v>61.25</v>
      </c>
      <c r="H5316">
        <v>4</v>
      </c>
      <c r="I5316">
        <v>0</v>
      </c>
      <c r="J5316" t="s">
        <v>55</v>
      </c>
      <c r="K5316" t="s">
        <v>20</v>
      </c>
      <c r="L5316" t="s">
        <v>21</v>
      </c>
      <c r="M5316" t="s">
        <v>36</v>
      </c>
      <c r="N5316" t="s">
        <v>45</v>
      </c>
    </row>
    <row r="5317" spans="1:14" x14ac:dyDescent="0.3">
      <c r="A5317">
        <v>5316</v>
      </c>
      <c r="B5317" t="s">
        <v>50</v>
      </c>
      <c r="C5317" t="s">
        <v>395</v>
      </c>
      <c r="D5317" t="s">
        <v>376</v>
      </c>
      <c r="E5317" t="s">
        <v>32</v>
      </c>
      <c r="F5317" t="s">
        <v>18</v>
      </c>
      <c r="G5317">
        <v>196.17</v>
      </c>
      <c r="H5317">
        <v>2</v>
      </c>
      <c r="I5317">
        <v>0</v>
      </c>
      <c r="J5317" t="s">
        <v>94</v>
      </c>
      <c r="K5317" t="s">
        <v>99</v>
      </c>
      <c r="L5317" t="s">
        <v>21</v>
      </c>
      <c r="M5317" t="s">
        <v>36</v>
      </c>
      <c r="N5317" t="s">
        <v>41</v>
      </c>
    </row>
    <row r="5318" spans="1:14" x14ac:dyDescent="0.3">
      <c r="A5318">
        <v>5317</v>
      </c>
      <c r="B5318" t="s">
        <v>14</v>
      </c>
      <c r="C5318" t="s">
        <v>150</v>
      </c>
      <c r="D5318" t="s">
        <v>86</v>
      </c>
      <c r="E5318" t="s">
        <v>93</v>
      </c>
      <c r="F5318" t="s">
        <v>54</v>
      </c>
      <c r="G5318">
        <v>372.1</v>
      </c>
      <c r="H5318">
        <v>2</v>
      </c>
      <c r="I5318">
        <v>0</v>
      </c>
      <c r="J5318" t="s">
        <v>28</v>
      </c>
      <c r="K5318" t="s">
        <v>44</v>
      </c>
      <c r="L5318" t="s">
        <v>21</v>
      </c>
      <c r="M5318" t="s">
        <v>36</v>
      </c>
      <c r="N5318" t="s">
        <v>45</v>
      </c>
    </row>
    <row r="5319" spans="1:14" x14ac:dyDescent="0.3">
      <c r="A5319">
        <v>5318</v>
      </c>
      <c r="B5319" t="s">
        <v>14</v>
      </c>
      <c r="C5319" t="s">
        <v>297</v>
      </c>
      <c r="D5319" t="s">
        <v>244</v>
      </c>
      <c r="E5319" t="s">
        <v>153</v>
      </c>
      <c r="F5319" t="s">
        <v>27</v>
      </c>
      <c r="G5319">
        <v>190</v>
      </c>
      <c r="H5319">
        <v>3</v>
      </c>
      <c r="I5319">
        <v>0</v>
      </c>
      <c r="J5319" t="s">
        <v>28</v>
      </c>
      <c r="K5319" t="s">
        <v>20</v>
      </c>
      <c r="L5319" t="s">
        <v>21</v>
      </c>
      <c r="M5319" t="s">
        <v>36</v>
      </c>
      <c r="N5319" t="s">
        <v>41</v>
      </c>
    </row>
    <row r="5320" spans="1:14" x14ac:dyDescent="0.3">
      <c r="A5320">
        <v>5319</v>
      </c>
      <c r="B5320" t="s">
        <v>31</v>
      </c>
      <c r="C5320" t="s">
        <v>39</v>
      </c>
      <c r="D5320" t="s">
        <v>135</v>
      </c>
      <c r="E5320" t="s">
        <v>383</v>
      </c>
      <c r="F5320" t="s">
        <v>27</v>
      </c>
      <c r="G5320">
        <v>91.45</v>
      </c>
      <c r="H5320">
        <v>2</v>
      </c>
      <c r="I5320">
        <v>2</v>
      </c>
      <c r="J5320" t="s">
        <v>35</v>
      </c>
      <c r="K5320" t="s">
        <v>20</v>
      </c>
      <c r="L5320" t="s">
        <v>60</v>
      </c>
      <c r="M5320" t="s">
        <v>36</v>
      </c>
      <c r="N5320" t="s">
        <v>41</v>
      </c>
    </row>
    <row r="5321" spans="1:14" x14ac:dyDescent="0.3">
      <c r="A5321">
        <v>5320</v>
      </c>
      <c r="B5321" t="s">
        <v>14</v>
      </c>
      <c r="C5321" t="s">
        <v>194</v>
      </c>
      <c r="D5321" t="s">
        <v>401</v>
      </c>
      <c r="E5321" t="s">
        <v>106</v>
      </c>
      <c r="F5321" t="s">
        <v>49</v>
      </c>
      <c r="G5321">
        <v>95.87</v>
      </c>
      <c r="H5321">
        <v>2</v>
      </c>
      <c r="I5321">
        <v>0</v>
      </c>
      <c r="J5321" t="s">
        <v>35</v>
      </c>
      <c r="K5321" t="s">
        <v>29</v>
      </c>
      <c r="L5321" t="s">
        <v>21</v>
      </c>
      <c r="M5321" t="s">
        <v>36</v>
      </c>
      <c r="N5321" t="s">
        <v>30</v>
      </c>
    </row>
    <row r="5322" spans="1:14" x14ac:dyDescent="0.3">
      <c r="A5322">
        <v>5321</v>
      </c>
      <c r="B5322" t="s">
        <v>50</v>
      </c>
      <c r="C5322" t="s">
        <v>84</v>
      </c>
      <c r="D5322" t="s">
        <v>48</v>
      </c>
      <c r="E5322" t="s">
        <v>448</v>
      </c>
      <c r="F5322" t="s">
        <v>18</v>
      </c>
      <c r="G5322">
        <v>355.88</v>
      </c>
      <c r="H5322">
        <v>1</v>
      </c>
      <c r="I5322">
        <v>1</v>
      </c>
      <c r="J5322" t="s">
        <v>55</v>
      </c>
      <c r="K5322" t="s">
        <v>44</v>
      </c>
      <c r="L5322" t="s">
        <v>21</v>
      </c>
      <c r="M5322" t="s">
        <v>36</v>
      </c>
      <c r="N5322" t="s">
        <v>41</v>
      </c>
    </row>
    <row r="5323" spans="1:14" x14ac:dyDescent="0.3">
      <c r="A5323">
        <v>5322</v>
      </c>
      <c r="B5323" t="s">
        <v>50</v>
      </c>
      <c r="C5323" t="s">
        <v>373</v>
      </c>
      <c r="D5323" t="s">
        <v>241</v>
      </c>
      <c r="E5323" t="s">
        <v>338</v>
      </c>
      <c r="F5323" t="s">
        <v>18</v>
      </c>
      <c r="G5323">
        <v>294.64</v>
      </c>
      <c r="H5323">
        <v>2</v>
      </c>
      <c r="I5323">
        <v>0</v>
      </c>
      <c r="J5323" t="s">
        <v>28</v>
      </c>
      <c r="K5323" t="s">
        <v>20</v>
      </c>
      <c r="L5323" t="s">
        <v>21</v>
      </c>
      <c r="M5323" t="s">
        <v>22</v>
      </c>
      <c r="N5323" t="s">
        <v>45</v>
      </c>
    </row>
    <row r="5324" spans="1:14" x14ac:dyDescent="0.3">
      <c r="A5324">
        <v>5323</v>
      </c>
      <c r="B5324" t="s">
        <v>50</v>
      </c>
      <c r="C5324" t="s">
        <v>102</v>
      </c>
      <c r="D5324" t="s">
        <v>283</v>
      </c>
      <c r="E5324" t="s">
        <v>223</v>
      </c>
      <c r="F5324" t="s">
        <v>49</v>
      </c>
      <c r="G5324">
        <v>149.13999999999999</v>
      </c>
      <c r="H5324">
        <v>3</v>
      </c>
      <c r="I5324">
        <v>0</v>
      </c>
      <c r="J5324" t="s">
        <v>19</v>
      </c>
      <c r="K5324" t="s">
        <v>44</v>
      </c>
      <c r="L5324" t="s">
        <v>21</v>
      </c>
      <c r="M5324" t="s">
        <v>36</v>
      </c>
      <c r="N5324" t="s">
        <v>95</v>
      </c>
    </row>
    <row r="5325" spans="1:14" x14ac:dyDescent="0.3">
      <c r="A5325">
        <v>5324</v>
      </c>
      <c r="B5325" t="s">
        <v>31</v>
      </c>
      <c r="C5325" t="s">
        <v>390</v>
      </c>
      <c r="D5325" t="s">
        <v>120</v>
      </c>
      <c r="E5325" t="s">
        <v>225</v>
      </c>
      <c r="F5325" t="s">
        <v>49</v>
      </c>
      <c r="G5325">
        <v>116.77</v>
      </c>
      <c r="H5325">
        <v>2</v>
      </c>
      <c r="I5325">
        <v>2</v>
      </c>
      <c r="J5325" t="s">
        <v>55</v>
      </c>
      <c r="K5325" t="s">
        <v>44</v>
      </c>
      <c r="L5325" t="s">
        <v>56</v>
      </c>
      <c r="M5325" t="s">
        <v>36</v>
      </c>
      <c r="N5325" t="s">
        <v>95</v>
      </c>
    </row>
    <row r="5326" spans="1:14" x14ac:dyDescent="0.3">
      <c r="A5326">
        <v>5325</v>
      </c>
      <c r="B5326" t="s">
        <v>14</v>
      </c>
      <c r="C5326" t="s">
        <v>232</v>
      </c>
      <c r="D5326" t="s">
        <v>160</v>
      </c>
      <c r="E5326" t="s">
        <v>161</v>
      </c>
      <c r="F5326" t="s">
        <v>49</v>
      </c>
      <c r="G5326">
        <v>99.92</v>
      </c>
      <c r="H5326">
        <v>2</v>
      </c>
      <c r="I5326">
        <v>0</v>
      </c>
      <c r="J5326" t="s">
        <v>28</v>
      </c>
      <c r="K5326" t="s">
        <v>66</v>
      </c>
      <c r="L5326" t="s">
        <v>21</v>
      </c>
      <c r="M5326" t="s">
        <v>36</v>
      </c>
      <c r="N5326" t="s">
        <v>41</v>
      </c>
    </row>
    <row r="5327" spans="1:14" x14ac:dyDescent="0.3">
      <c r="A5327">
        <v>5326</v>
      </c>
      <c r="B5327" t="s">
        <v>14</v>
      </c>
      <c r="C5327" t="s">
        <v>211</v>
      </c>
      <c r="D5327" t="s">
        <v>310</v>
      </c>
      <c r="E5327" t="s">
        <v>247</v>
      </c>
      <c r="F5327" t="s">
        <v>27</v>
      </c>
      <c r="G5327">
        <v>134.24</v>
      </c>
      <c r="H5327">
        <v>3</v>
      </c>
      <c r="I5327">
        <v>2</v>
      </c>
      <c r="J5327" t="s">
        <v>35</v>
      </c>
      <c r="K5327" t="s">
        <v>99</v>
      </c>
      <c r="L5327" t="s">
        <v>21</v>
      </c>
      <c r="M5327" t="s">
        <v>36</v>
      </c>
      <c r="N5327" t="s">
        <v>45</v>
      </c>
    </row>
    <row r="5328" spans="1:14" x14ac:dyDescent="0.3">
      <c r="A5328">
        <v>5327</v>
      </c>
      <c r="B5328" t="s">
        <v>31</v>
      </c>
      <c r="C5328" t="s">
        <v>276</v>
      </c>
      <c r="D5328" t="s">
        <v>42</v>
      </c>
      <c r="E5328" t="s">
        <v>380</v>
      </c>
      <c r="F5328" t="s">
        <v>27</v>
      </c>
      <c r="G5328">
        <v>130.94999999999999</v>
      </c>
      <c r="H5328">
        <v>1</v>
      </c>
      <c r="I5328">
        <v>0</v>
      </c>
      <c r="J5328" t="s">
        <v>28</v>
      </c>
      <c r="K5328" t="s">
        <v>44</v>
      </c>
      <c r="L5328" t="s">
        <v>70</v>
      </c>
      <c r="M5328" t="s">
        <v>22</v>
      </c>
      <c r="N5328" t="s">
        <v>41</v>
      </c>
    </row>
    <row r="5329" spans="1:14" x14ac:dyDescent="0.3">
      <c r="A5329">
        <v>5328</v>
      </c>
      <c r="B5329" t="s">
        <v>31</v>
      </c>
      <c r="C5329" t="s">
        <v>442</v>
      </c>
      <c r="D5329" t="s">
        <v>63</v>
      </c>
      <c r="E5329" t="s">
        <v>456</v>
      </c>
      <c r="F5329" t="s">
        <v>54</v>
      </c>
      <c r="G5329">
        <v>276.47000000000003</v>
      </c>
      <c r="H5329">
        <v>1</v>
      </c>
      <c r="I5329">
        <v>0</v>
      </c>
      <c r="J5329" t="s">
        <v>35</v>
      </c>
      <c r="K5329" t="s">
        <v>66</v>
      </c>
      <c r="L5329" t="s">
        <v>21</v>
      </c>
      <c r="M5329" t="s">
        <v>22</v>
      </c>
      <c r="N5329" t="s">
        <v>41</v>
      </c>
    </row>
    <row r="5330" spans="1:14" x14ac:dyDescent="0.3">
      <c r="A5330">
        <v>5329</v>
      </c>
      <c r="B5330" t="s">
        <v>37</v>
      </c>
      <c r="C5330" t="s">
        <v>340</v>
      </c>
      <c r="D5330" t="s">
        <v>240</v>
      </c>
      <c r="E5330" t="s">
        <v>78</v>
      </c>
      <c r="F5330" t="s">
        <v>27</v>
      </c>
      <c r="G5330">
        <v>132.94999999999999</v>
      </c>
      <c r="H5330">
        <v>4</v>
      </c>
      <c r="I5330">
        <v>0</v>
      </c>
      <c r="J5330" t="s">
        <v>94</v>
      </c>
      <c r="K5330" t="s">
        <v>44</v>
      </c>
      <c r="L5330" t="s">
        <v>21</v>
      </c>
      <c r="M5330" t="s">
        <v>36</v>
      </c>
      <c r="N5330" t="s">
        <v>41</v>
      </c>
    </row>
    <row r="5331" spans="1:14" x14ac:dyDescent="0.3">
      <c r="A5331">
        <v>5330</v>
      </c>
      <c r="B5331" t="s">
        <v>50</v>
      </c>
      <c r="C5331" t="s">
        <v>217</v>
      </c>
      <c r="D5331" t="s">
        <v>265</v>
      </c>
      <c r="E5331" t="s">
        <v>292</v>
      </c>
      <c r="F5331" t="s">
        <v>18</v>
      </c>
      <c r="G5331">
        <v>341.45</v>
      </c>
      <c r="H5331">
        <v>1</v>
      </c>
      <c r="I5331">
        <v>2</v>
      </c>
      <c r="J5331" t="s">
        <v>94</v>
      </c>
      <c r="K5331" t="s">
        <v>44</v>
      </c>
      <c r="L5331" t="s">
        <v>21</v>
      </c>
      <c r="M5331" t="s">
        <v>36</v>
      </c>
      <c r="N5331" t="s">
        <v>41</v>
      </c>
    </row>
    <row r="5332" spans="1:14" x14ac:dyDescent="0.3">
      <c r="A5332">
        <v>5331</v>
      </c>
      <c r="B5332" t="s">
        <v>14</v>
      </c>
      <c r="C5332" t="s">
        <v>377</v>
      </c>
      <c r="D5332" t="s">
        <v>193</v>
      </c>
      <c r="E5332" t="s">
        <v>262</v>
      </c>
      <c r="F5332" t="s">
        <v>49</v>
      </c>
      <c r="G5332">
        <v>92.93</v>
      </c>
      <c r="H5332">
        <v>2</v>
      </c>
      <c r="I5332">
        <v>0</v>
      </c>
      <c r="J5332" t="s">
        <v>35</v>
      </c>
      <c r="K5332" t="s">
        <v>20</v>
      </c>
      <c r="L5332" t="s">
        <v>70</v>
      </c>
      <c r="M5332" t="s">
        <v>36</v>
      </c>
      <c r="N5332" t="s">
        <v>45</v>
      </c>
    </row>
    <row r="5333" spans="1:14" x14ac:dyDescent="0.3">
      <c r="A5333">
        <v>5332</v>
      </c>
      <c r="B5333" t="s">
        <v>50</v>
      </c>
      <c r="C5333" t="s">
        <v>456</v>
      </c>
      <c r="D5333" t="s">
        <v>344</v>
      </c>
      <c r="E5333" t="s">
        <v>240</v>
      </c>
      <c r="F5333" t="s">
        <v>49</v>
      </c>
      <c r="G5333">
        <v>78.72</v>
      </c>
      <c r="H5333">
        <v>2</v>
      </c>
      <c r="I5333">
        <v>1</v>
      </c>
      <c r="J5333" t="s">
        <v>94</v>
      </c>
      <c r="K5333" t="s">
        <v>44</v>
      </c>
      <c r="L5333" t="s">
        <v>21</v>
      </c>
      <c r="M5333" t="s">
        <v>36</v>
      </c>
      <c r="N5333" t="s">
        <v>41</v>
      </c>
    </row>
    <row r="5334" spans="1:14" x14ac:dyDescent="0.3">
      <c r="A5334">
        <v>5333</v>
      </c>
      <c r="B5334" t="s">
        <v>31</v>
      </c>
      <c r="C5334" t="s">
        <v>52</v>
      </c>
      <c r="D5334" t="s">
        <v>103</v>
      </c>
      <c r="E5334" t="s">
        <v>166</v>
      </c>
      <c r="F5334" t="s">
        <v>27</v>
      </c>
      <c r="G5334">
        <v>167.98</v>
      </c>
      <c r="H5334">
        <v>2</v>
      </c>
      <c r="I5334">
        <v>2</v>
      </c>
      <c r="J5334" t="s">
        <v>28</v>
      </c>
      <c r="K5334" t="s">
        <v>20</v>
      </c>
      <c r="L5334" t="s">
        <v>56</v>
      </c>
      <c r="M5334" t="s">
        <v>36</v>
      </c>
      <c r="N5334" t="s">
        <v>41</v>
      </c>
    </row>
    <row r="5335" spans="1:14" x14ac:dyDescent="0.3">
      <c r="A5335">
        <v>5334</v>
      </c>
      <c r="B5335" t="s">
        <v>14</v>
      </c>
      <c r="C5335" t="s">
        <v>377</v>
      </c>
      <c r="D5335" t="s">
        <v>107</v>
      </c>
      <c r="E5335" t="s">
        <v>88</v>
      </c>
      <c r="F5335" t="s">
        <v>54</v>
      </c>
      <c r="G5335">
        <v>359.19</v>
      </c>
      <c r="H5335">
        <v>2</v>
      </c>
      <c r="I5335">
        <v>0</v>
      </c>
      <c r="J5335" t="s">
        <v>28</v>
      </c>
      <c r="K5335" t="s">
        <v>99</v>
      </c>
      <c r="L5335" t="s">
        <v>56</v>
      </c>
      <c r="M5335" t="s">
        <v>36</v>
      </c>
      <c r="N5335" t="s">
        <v>41</v>
      </c>
    </row>
    <row r="5336" spans="1:14" x14ac:dyDescent="0.3">
      <c r="A5336">
        <v>5335</v>
      </c>
      <c r="B5336" t="s">
        <v>37</v>
      </c>
      <c r="C5336" t="s">
        <v>178</v>
      </c>
      <c r="D5336" t="s">
        <v>313</v>
      </c>
      <c r="E5336" t="s">
        <v>348</v>
      </c>
      <c r="F5336" t="s">
        <v>27</v>
      </c>
      <c r="G5336">
        <v>119.48</v>
      </c>
      <c r="H5336">
        <v>2</v>
      </c>
      <c r="I5336">
        <v>0</v>
      </c>
      <c r="J5336" t="s">
        <v>94</v>
      </c>
      <c r="K5336" t="s">
        <v>20</v>
      </c>
      <c r="L5336" t="s">
        <v>21</v>
      </c>
      <c r="M5336" t="s">
        <v>36</v>
      </c>
      <c r="N5336" t="s">
        <v>41</v>
      </c>
    </row>
    <row r="5337" spans="1:14" x14ac:dyDescent="0.3">
      <c r="A5337">
        <v>5336</v>
      </c>
      <c r="B5337" t="s">
        <v>31</v>
      </c>
      <c r="C5337" t="s">
        <v>318</v>
      </c>
      <c r="D5337" t="s">
        <v>368</v>
      </c>
      <c r="E5337" t="s">
        <v>334</v>
      </c>
      <c r="F5337" t="s">
        <v>54</v>
      </c>
      <c r="G5337">
        <v>390.06</v>
      </c>
      <c r="H5337">
        <v>4</v>
      </c>
      <c r="I5337">
        <v>0</v>
      </c>
      <c r="J5337" t="s">
        <v>28</v>
      </c>
      <c r="K5337" t="s">
        <v>20</v>
      </c>
      <c r="L5337" t="s">
        <v>21</v>
      </c>
      <c r="M5337" t="s">
        <v>36</v>
      </c>
      <c r="N5337" t="s">
        <v>30</v>
      </c>
    </row>
    <row r="5338" spans="1:14" x14ac:dyDescent="0.3">
      <c r="A5338">
        <v>5337</v>
      </c>
      <c r="B5338" t="s">
        <v>50</v>
      </c>
      <c r="C5338" t="s">
        <v>313</v>
      </c>
      <c r="D5338" t="s">
        <v>447</v>
      </c>
      <c r="E5338" t="s">
        <v>234</v>
      </c>
      <c r="F5338" t="s">
        <v>49</v>
      </c>
      <c r="G5338">
        <v>164.78</v>
      </c>
      <c r="H5338">
        <v>1</v>
      </c>
      <c r="I5338">
        <v>1</v>
      </c>
      <c r="J5338" t="s">
        <v>35</v>
      </c>
      <c r="K5338" t="s">
        <v>44</v>
      </c>
      <c r="L5338" t="s">
        <v>60</v>
      </c>
      <c r="M5338" t="s">
        <v>36</v>
      </c>
      <c r="N5338" t="s">
        <v>23</v>
      </c>
    </row>
    <row r="5339" spans="1:14" x14ac:dyDescent="0.3">
      <c r="A5339">
        <v>5338</v>
      </c>
      <c r="B5339" t="s">
        <v>14</v>
      </c>
      <c r="C5339" t="s">
        <v>215</v>
      </c>
      <c r="D5339" t="s">
        <v>297</v>
      </c>
      <c r="E5339" t="s">
        <v>230</v>
      </c>
      <c r="F5339" t="s">
        <v>49</v>
      </c>
      <c r="G5339">
        <v>88.62</v>
      </c>
      <c r="H5339">
        <v>2</v>
      </c>
      <c r="I5339">
        <v>0</v>
      </c>
      <c r="J5339" t="s">
        <v>94</v>
      </c>
      <c r="K5339" t="s">
        <v>66</v>
      </c>
      <c r="L5339" t="s">
        <v>21</v>
      </c>
      <c r="M5339" t="s">
        <v>36</v>
      </c>
      <c r="N5339" t="s">
        <v>23</v>
      </c>
    </row>
    <row r="5340" spans="1:14" x14ac:dyDescent="0.3">
      <c r="A5340">
        <v>5339</v>
      </c>
      <c r="B5340" t="s">
        <v>31</v>
      </c>
      <c r="C5340" t="s">
        <v>277</v>
      </c>
      <c r="D5340" t="s">
        <v>51</v>
      </c>
      <c r="E5340" t="s">
        <v>187</v>
      </c>
      <c r="F5340" t="s">
        <v>18</v>
      </c>
      <c r="G5340">
        <v>210.38</v>
      </c>
      <c r="H5340">
        <v>3</v>
      </c>
      <c r="I5340">
        <v>0</v>
      </c>
      <c r="J5340" t="s">
        <v>28</v>
      </c>
      <c r="K5340" t="s">
        <v>20</v>
      </c>
      <c r="L5340" t="s">
        <v>70</v>
      </c>
      <c r="M5340" t="s">
        <v>36</v>
      </c>
      <c r="N5340" t="s">
        <v>45</v>
      </c>
    </row>
    <row r="5341" spans="1:14" x14ac:dyDescent="0.3">
      <c r="A5341">
        <v>5340</v>
      </c>
      <c r="B5341" t="s">
        <v>31</v>
      </c>
      <c r="C5341" t="s">
        <v>378</v>
      </c>
      <c r="D5341" t="s">
        <v>225</v>
      </c>
      <c r="E5341" t="s">
        <v>152</v>
      </c>
      <c r="F5341" t="s">
        <v>54</v>
      </c>
      <c r="G5341">
        <v>405.55</v>
      </c>
      <c r="H5341">
        <v>1</v>
      </c>
      <c r="I5341">
        <v>0</v>
      </c>
      <c r="J5341" t="s">
        <v>19</v>
      </c>
      <c r="K5341" t="s">
        <v>20</v>
      </c>
      <c r="L5341" t="s">
        <v>56</v>
      </c>
      <c r="M5341" t="s">
        <v>36</v>
      </c>
      <c r="N5341" t="s">
        <v>45</v>
      </c>
    </row>
    <row r="5342" spans="1:14" x14ac:dyDescent="0.3">
      <c r="A5342">
        <v>5341</v>
      </c>
      <c r="B5342" t="s">
        <v>31</v>
      </c>
      <c r="C5342" t="s">
        <v>43</v>
      </c>
      <c r="D5342" t="s">
        <v>124</v>
      </c>
      <c r="E5342" t="s">
        <v>385</v>
      </c>
      <c r="F5342" t="s">
        <v>27</v>
      </c>
      <c r="G5342">
        <v>155.80000000000001</v>
      </c>
      <c r="H5342">
        <v>1</v>
      </c>
      <c r="I5342">
        <v>0</v>
      </c>
      <c r="J5342" t="s">
        <v>19</v>
      </c>
      <c r="K5342" t="s">
        <v>29</v>
      </c>
      <c r="L5342" t="s">
        <v>21</v>
      </c>
      <c r="M5342" t="s">
        <v>36</v>
      </c>
      <c r="N5342" t="s">
        <v>41</v>
      </c>
    </row>
    <row r="5343" spans="1:14" x14ac:dyDescent="0.3">
      <c r="A5343">
        <v>5342</v>
      </c>
      <c r="B5343" t="s">
        <v>31</v>
      </c>
      <c r="C5343" t="s">
        <v>149</v>
      </c>
      <c r="D5343" t="s">
        <v>274</v>
      </c>
      <c r="E5343" t="s">
        <v>426</v>
      </c>
      <c r="F5343" t="s">
        <v>27</v>
      </c>
      <c r="G5343">
        <v>96.42</v>
      </c>
      <c r="H5343">
        <v>2</v>
      </c>
      <c r="I5343">
        <v>1</v>
      </c>
      <c r="J5343" t="s">
        <v>94</v>
      </c>
      <c r="K5343" t="s">
        <v>29</v>
      </c>
      <c r="L5343" t="s">
        <v>70</v>
      </c>
      <c r="M5343" t="s">
        <v>22</v>
      </c>
      <c r="N5343" t="s">
        <v>23</v>
      </c>
    </row>
    <row r="5344" spans="1:14" x14ac:dyDescent="0.3">
      <c r="A5344">
        <v>5343</v>
      </c>
      <c r="B5344" t="s">
        <v>37</v>
      </c>
      <c r="C5344" t="s">
        <v>222</v>
      </c>
      <c r="D5344" t="s">
        <v>299</v>
      </c>
      <c r="E5344" t="s">
        <v>441</v>
      </c>
      <c r="F5344" t="s">
        <v>54</v>
      </c>
      <c r="G5344">
        <v>355.81</v>
      </c>
      <c r="H5344">
        <v>1</v>
      </c>
      <c r="I5344">
        <v>0</v>
      </c>
      <c r="J5344" t="s">
        <v>94</v>
      </c>
      <c r="K5344" t="s">
        <v>20</v>
      </c>
      <c r="L5344" t="s">
        <v>60</v>
      </c>
      <c r="M5344" t="s">
        <v>36</v>
      </c>
      <c r="N5344" t="s">
        <v>41</v>
      </c>
    </row>
    <row r="5345" spans="1:14" x14ac:dyDescent="0.3">
      <c r="A5345">
        <v>5344</v>
      </c>
      <c r="B5345" t="s">
        <v>14</v>
      </c>
      <c r="C5345" t="s">
        <v>48</v>
      </c>
      <c r="D5345" t="s">
        <v>67</v>
      </c>
      <c r="E5345" t="s">
        <v>110</v>
      </c>
      <c r="F5345" t="s">
        <v>27</v>
      </c>
      <c r="G5345">
        <v>141.21</v>
      </c>
      <c r="H5345">
        <v>2</v>
      </c>
      <c r="I5345">
        <v>0</v>
      </c>
      <c r="J5345" t="s">
        <v>55</v>
      </c>
      <c r="K5345" t="s">
        <v>44</v>
      </c>
      <c r="L5345" t="s">
        <v>60</v>
      </c>
      <c r="M5345" t="s">
        <v>36</v>
      </c>
      <c r="N5345" t="s">
        <v>41</v>
      </c>
    </row>
    <row r="5346" spans="1:14" x14ac:dyDescent="0.3">
      <c r="A5346">
        <v>5345</v>
      </c>
      <c r="B5346" t="s">
        <v>31</v>
      </c>
      <c r="C5346" t="s">
        <v>453</v>
      </c>
      <c r="D5346" t="s">
        <v>352</v>
      </c>
      <c r="E5346" t="s">
        <v>280</v>
      </c>
      <c r="F5346" t="s">
        <v>27</v>
      </c>
      <c r="G5346">
        <v>97.33</v>
      </c>
      <c r="H5346">
        <v>1</v>
      </c>
      <c r="I5346">
        <v>0</v>
      </c>
      <c r="J5346" t="s">
        <v>94</v>
      </c>
      <c r="K5346" t="s">
        <v>44</v>
      </c>
      <c r="L5346" t="s">
        <v>56</v>
      </c>
      <c r="M5346" t="s">
        <v>36</v>
      </c>
      <c r="N5346" t="s">
        <v>45</v>
      </c>
    </row>
    <row r="5347" spans="1:14" x14ac:dyDescent="0.3">
      <c r="A5347">
        <v>5346</v>
      </c>
      <c r="B5347" t="s">
        <v>14</v>
      </c>
      <c r="C5347" t="s">
        <v>105</v>
      </c>
      <c r="D5347" t="s">
        <v>81</v>
      </c>
      <c r="E5347" t="s">
        <v>161</v>
      </c>
      <c r="F5347" t="s">
        <v>54</v>
      </c>
      <c r="G5347">
        <v>304.51</v>
      </c>
      <c r="H5347">
        <v>1</v>
      </c>
      <c r="I5347">
        <v>0</v>
      </c>
      <c r="J5347" t="s">
        <v>28</v>
      </c>
      <c r="K5347" t="s">
        <v>29</v>
      </c>
      <c r="L5347" t="s">
        <v>21</v>
      </c>
      <c r="M5347" t="s">
        <v>36</v>
      </c>
      <c r="N5347" t="s">
        <v>23</v>
      </c>
    </row>
    <row r="5348" spans="1:14" x14ac:dyDescent="0.3">
      <c r="A5348">
        <v>5347</v>
      </c>
      <c r="B5348" t="s">
        <v>37</v>
      </c>
      <c r="C5348" t="s">
        <v>279</v>
      </c>
      <c r="D5348" t="s">
        <v>412</v>
      </c>
      <c r="E5348" t="s">
        <v>77</v>
      </c>
      <c r="F5348" t="s">
        <v>18</v>
      </c>
      <c r="G5348">
        <v>259.5</v>
      </c>
      <c r="H5348">
        <v>2</v>
      </c>
      <c r="I5348">
        <v>0</v>
      </c>
      <c r="J5348" t="s">
        <v>94</v>
      </c>
      <c r="K5348" t="s">
        <v>99</v>
      </c>
      <c r="L5348" t="s">
        <v>56</v>
      </c>
      <c r="M5348" t="s">
        <v>36</v>
      </c>
      <c r="N5348" t="s">
        <v>45</v>
      </c>
    </row>
    <row r="5349" spans="1:14" x14ac:dyDescent="0.3">
      <c r="A5349">
        <v>5348</v>
      </c>
      <c r="B5349" t="s">
        <v>50</v>
      </c>
      <c r="C5349" t="s">
        <v>396</v>
      </c>
      <c r="D5349" t="s">
        <v>260</v>
      </c>
      <c r="E5349" t="s">
        <v>378</v>
      </c>
      <c r="F5349" t="s">
        <v>49</v>
      </c>
      <c r="G5349">
        <v>79.05</v>
      </c>
      <c r="H5349">
        <v>1</v>
      </c>
      <c r="I5349">
        <v>1</v>
      </c>
      <c r="J5349" t="s">
        <v>19</v>
      </c>
      <c r="K5349" t="s">
        <v>29</v>
      </c>
      <c r="L5349" t="s">
        <v>21</v>
      </c>
      <c r="M5349" t="s">
        <v>36</v>
      </c>
      <c r="N5349" t="s">
        <v>41</v>
      </c>
    </row>
    <row r="5350" spans="1:14" x14ac:dyDescent="0.3">
      <c r="A5350">
        <v>5349</v>
      </c>
      <c r="B5350" t="s">
        <v>31</v>
      </c>
      <c r="C5350" t="s">
        <v>62</v>
      </c>
      <c r="D5350" t="s">
        <v>24</v>
      </c>
      <c r="E5350" t="s">
        <v>275</v>
      </c>
      <c r="F5350" t="s">
        <v>49</v>
      </c>
      <c r="G5350">
        <v>105.47</v>
      </c>
      <c r="H5350">
        <v>4</v>
      </c>
      <c r="I5350">
        <v>3</v>
      </c>
      <c r="J5350" t="s">
        <v>28</v>
      </c>
      <c r="K5350" t="s">
        <v>29</v>
      </c>
      <c r="L5350" t="s">
        <v>21</v>
      </c>
      <c r="M5350" t="s">
        <v>36</v>
      </c>
      <c r="N5350" t="s">
        <v>41</v>
      </c>
    </row>
    <row r="5351" spans="1:14" x14ac:dyDescent="0.3">
      <c r="A5351">
        <v>5350</v>
      </c>
      <c r="B5351" t="s">
        <v>50</v>
      </c>
      <c r="C5351" t="s">
        <v>456</v>
      </c>
      <c r="D5351" t="s">
        <v>353</v>
      </c>
      <c r="E5351" t="s">
        <v>278</v>
      </c>
      <c r="F5351" t="s">
        <v>49</v>
      </c>
      <c r="G5351">
        <v>108.86</v>
      </c>
      <c r="H5351">
        <v>1</v>
      </c>
      <c r="I5351">
        <v>0</v>
      </c>
      <c r="J5351" t="s">
        <v>55</v>
      </c>
      <c r="K5351" t="s">
        <v>99</v>
      </c>
      <c r="L5351" t="s">
        <v>21</v>
      </c>
      <c r="M5351" t="s">
        <v>36</v>
      </c>
      <c r="N5351" t="s">
        <v>41</v>
      </c>
    </row>
    <row r="5352" spans="1:14" x14ac:dyDescent="0.3">
      <c r="A5352">
        <v>5351</v>
      </c>
      <c r="B5352" t="s">
        <v>31</v>
      </c>
      <c r="C5352" t="s">
        <v>274</v>
      </c>
      <c r="D5352" t="s">
        <v>140</v>
      </c>
      <c r="E5352" t="s">
        <v>149</v>
      </c>
      <c r="F5352" t="s">
        <v>54</v>
      </c>
      <c r="G5352">
        <v>325.45</v>
      </c>
      <c r="H5352">
        <v>3</v>
      </c>
      <c r="I5352">
        <v>2</v>
      </c>
      <c r="J5352" t="s">
        <v>35</v>
      </c>
      <c r="K5352" t="s">
        <v>99</v>
      </c>
      <c r="L5352" t="s">
        <v>21</v>
      </c>
      <c r="M5352" t="s">
        <v>36</v>
      </c>
      <c r="N5352" t="s">
        <v>23</v>
      </c>
    </row>
    <row r="5353" spans="1:14" x14ac:dyDescent="0.3">
      <c r="A5353">
        <v>5352</v>
      </c>
      <c r="B5353" t="s">
        <v>50</v>
      </c>
      <c r="C5353" t="s">
        <v>91</v>
      </c>
      <c r="D5353" t="s">
        <v>158</v>
      </c>
      <c r="E5353" t="s">
        <v>124</v>
      </c>
      <c r="F5353" t="s">
        <v>27</v>
      </c>
      <c r="G5353">
        <v>135.15</v>
      </c>
      <c r="H5353">
        <v>2</v>
      </c>
      <c r="I5353">
        <v>1</v>
      </c>
      <c r="J5353" t="s">
        <v>28</v>
      </c>
      <c r="K5353" t="s">
        <v>66</v>
      </c>
      <c r="L5353" t="s">
        <v>21</v>
      </c>
      <c r="M5353" t="s">
        <v>22</v>
      </c>
      <c r="N5353" t="s">
        <v>41</v>
      </c>
    </row>
    <row r="5354" spans="1:14" x14ac:dyDescent="0.3">
      <c r="A5354">
        <v>5353</v>
      </c>
      <c r="B5354" t="s">
        <v>14</v>
      </c>
      <c r="C5354" t="s">
        <v>395</v>
      </c>
      <c r="D5354" t="s">
        <v>456</v>
      </c>
      <c r="E5354" t="s">
        <v>146</v>
      </c>
      <c r="F5354" t="s">
        <v>54</v>
      </c>
      <c r="G5354">
        <v>365.14</v>
      </c>
      <c r="H5354">
        <v>2</v>
      </c>
      <c r="I5354">
        <v>0</v>
      </c>
      <c r="J5354" t="s">
        <v>19</v>
      </c>
      <c r="K5354" t="s">
        <v>29</v>
      </c>
      <c r="L5354" t="s">
        <v>21</v>
      </c>
      <c r="M5354" t="s">
        <v>36</v>
      </c>
      <c r="N5354" t="s">
        <v>41</v>
      </c>
    </row>
    <row r="5355" spans="1:14" x14ac:dyDescent="0.3">
      <c r="A5355">
        <v>5354</v>
      </c>
      <c r="B5355" t="s">
        <v>31</v>
      </c>
      <c r="C5355" t="s">
        <v>154</v>
      </c>
      <c r="D5355" t="s">
        <v>143</v>
      </c>
      <c r="E5355" t="s">
        <v>338</v>
      </c>
      <c r="F5355" t="s">
        <v>54</v>
      </c>
      <c r="G5355">
        <v>389.85</v>
      </c>
      <c r="H5355">
        <v>2</v>
      </c>
      <c r="I5355">
        <v>0</v>
      </c>
      <c r="J5355" t="s">
        <v>55</v>
      </c>
      <c r="K5355" t="s">
        <v>66</v>
      </c>
      <c r="L5355" t="s">
        <v>21</v>
      </c>
      <c r="M5355" t="s">
        <v>36</v>
      </c>
      <c r="N5355" t="s">
        <v>41</v>
      </c>
    </row>
    <row r="5356" spans="1:14" x14ac:dyDescent="0.3">
      <c r="A5356">
        <v>5355</v>
      </c>
      <c r="B5356" t="s">
        <v>37</v>
      </c>
      <c r="C5356" t="s">
        <v>295</v>
      </c>
      <c r="D5356" t="s">
        <v>445</v>
      </c>
      <c r="E5356" t="s">
        <v>258</v>
      </c>
      <c r="F5356" t="s">
        <v>27</v>
      </c>
      <c r="G5356">
        <v>186.69</v>
      </c>
      <c r="H5356">
        <v>1</v>
      </c>
      <c r="I5356">
        <v>0</v>
      </c>
      <c r="J5356" t="s">
        <v>28</v>
      </c>
      <c r="K5356" t="s">
        <v>66</v>
      </c>
      <c r="L5356" t="s">
        <v>21</v>
      </c>
      <c r="M5356" t="s">
        <v>22</v>
      </c>
      <c r="N5356" t="s">
        <v>41</v>
      </c>
    </row>
    <row r="5357" spans="1:14" x14ac:dyDescent="0.3">
      <c r="A5357">
        <v>5356</v>
      </c>
      <c r="B5357" t="s">
        <v>37</v>
      </c>
      <c r="C5357" t="s">
        <v>336</v>
      </c>
      <c r="D5357" t="s">
        <v>240</v>
      </c>
      <c r="E5357" t="s">
        <v>199</v>
      </c>
      <c r="F5357" t="s">
        <v>49</v>
      </c>
      <c r="G5357">
        <v>84.97</v>
      </c>
      <c r="H5357">
        <v>3</v>
      </c>
      <c r="I5357">
        <v>0</v>
      </c>
      <c r="J5357" t="s">
        <v>94</v>
      </c>
      <c r="K5357" t="s">
        <v>29</v>
      </c>
      <c r="L5357" t="s">
        <v>21</v>
      </c>
      <c r="M5357" t="s">
        <v>22</v>
      </c>
      <c r="N5357" t="s">
        <v>23</v>
      </c>
    </row>
    <row r="5358" spans="1:14" x14ac:dyDescent="0.3">
      <c r="A5358">
        <v>5357</v>
      </c>
      <c r="B5358" t="s">
        <v>50</v>
      </c>
      <c r="C5358" t="s">
        <v>283</v>
      </c>
      <c r="D5358" t="s">
        <v>65</v>
      </c>
      <c r="E5358" t="s">
        <v>144</v>
      </c>
      <c r="F5358" t="s">
        <v>54</v>
      </c>
      <c r="G5358">
        <v>533.49</v>
      </c>
      <c r="H5358">
        <v>4</v>
      </c>
      <c r="I5358">
        <v>2</v>
      </c>
      <c r="J5358" t="s">
        <v>19</v>
      </c>
      <c r="K5358" t="s">
        <v>20</v>
      </c>
      <c r="L5358" t="s">
        <v>56</v>
      </c>
      <c r="M5358" t="s">
        <v>22</v>
      </c>
      <c r="N5358" t="s">
        <v>41</v>
      </c>
    </row>
    <row r="5359" spans="1:14" x14ac:dyDescent="0.3">
      <c r="A5359">
        <v>5358</v>
      </c>
      <c r="B5359" t="s">
        <v>31</v>
      </c>
      <c r="C5359" t="s">
        <v>278</v>
      </c>
      <c r="D5359" t="s">
        <v>144</v>
      </c>
      <c r="E5359" t="s">
        <v>93</v>
      </c>
      <c r="F5359" t="s">
        <v>18</v>
      </c>
      <c r="G5359">
        <v>156.49</v>
      </c>
      <c r="H5359">
        <v>2</v>
      </c>
      <c r="I5359">
        <v>0</v>
      </c>
      <c r="J5359" t="s">
        <v>19</v>
      </c>
      <c r="K5359" t="s">
        <v>20</v>
      </c>
      <c r="L5359" t="s">
        <v>21</v>
      </c>
      <c r="M5359" t="s">
        <v>36</v>
      </c>
      <c r="N5359" t="s">
        <v>41</v>
      </c>
    </row>
    <row r="5360" spans="1:14" x14ac:dyDescent="0.3">
      <c r="A5360">
        <v>5359</v>
      </c>
      <c r="B5360" t="s">
        <v>14</v>
      </c>
      <c r="C5360" t="s">
        <v>245</v>
      </c>
      <c r="D5360" t="s">
        <v>389</v>
      </c>
      <c r="E5360" t="s">
        <v>322</v>
      </c>
      <c r="F5360" t="s">
        <v>27</v>
      </c>
      <c r="G5360">
        <v>144.52000000000001</v>
      </c>
      <c r="H5360">
        <v>4</v>
      </c>
      <c r="I5360">
        <v>0</v>
      </c>
      <c r="J5360" t="s">
        <v>94</v>
      </c>
      <c r="K5360" t="s">
        <v>44</v>
      </c>
      <c r="L5360" t="s">
        <v>21</v>
      </c>
      <c r="M5360" t="s">
        <v>22</v>
      </c>
      <c r="N5360" t="s">
        <v>23</v>
      </c>
    </row>
    <row r="5361" spans="1:14" x14ac:dyDescent="0.3">
      <c r="A5361">
        <v>5360</v>
      </c>
      <c r="B5361" t="s">
        <v>31</v>
      </c>
      <c r="C5361" t="s">
        <v>298</v>
      </c>
      <c r="D5361" t="s">
        <v>302</v>
      </c>
      <c r="E5361" t="s">
        <v>164</v>
      </c>
      <c r="F5361" t="s">
        <v>18</v>
      </c>
      <c r="G5361">
        <v>198.82</v>
      </c>
      <c r="H5361">
        <v>2</v>
      </c>
      <c r="I5361">
        <v>1</v>
      </c>
      <c r="J5361" t="s">
        <v>28</v>
      </c>
      <c r="K5361" t="s">
        <v>99</v>
      </c>
      <c r="L5361" t="s">
        <v>21</v>
      </c>
      <c r="M5361" t="s">
        <v>22</v>
      </c>
      <c r="N5361" t="s">
        <v>41</v>
      </c>
    </row>
    <row r="5362" spans="1:14" x14ac:dyDescent="0.3">
      <c r="A5362">
        <v>5361</v>
      </c>
      <c r="B5362" t="s">
        <v>50</v>
      </c>
      <c r="C5362" t="s">
        <v>402</v>
      </c>
      <c r="D5362" t="s">
        <v>209</v>
      </c>
      <c r="E5362" t="s">
        <v>185</v>
      </c>
      <c r="F5362" t="s">
        <v>54</v>
      </c>
      <c r="G5362">
        <v>586.84</v>
      </c>
      <c r="H5362">
        <v>1</v>
      </c>
      <c r="I5362">
        <v>0</v>
      </c>
      <c r="J5362" t="s">
        <v>55</v>
      </c>
      <c r="K5362" t="s">
        <v>66</v>
      </c>
      <c r="L5362" t="s">
        <v>21</v>
      </c>
      <c r="M5362" t="s">
        <v>22</v>
      </c>
      <c r="N5362" t="s">
        <v>45</v>
      </c>
    </row>
    <row r="5363" spans="1:14" x14ac:dyDescent="0.3">
      <c r="A5363">
        <v>5362</v>
      </c>
      <c r="B5363" t="s">
        <v>14</v>
      </c>
      <c r="C5363" t="s">
        <v>237</v>
      </c>
      <c r="D5363" t="s">
        <v>327</v>
      </c>
      <c r="E5363" t="s">
        <v>238</v>
      </c>
      <c r="F5363" t="s">
        <v>54</v>
      </c>
      <c r="G5363">
        <v>426.17</v>
      </c>
      <c r="H5363">
        <v>1</v>
      </c>
      <c r="I5363">
        <v>3</v>
      </c>
      <c r="J5363" t="s">
        <v>35</v>
      </c>
      <c r="K5363" t="s">
        <v>66</v>
      </c>
      <c r="L5363" t="s">
        <v>21</v>
      </c>
      <c r="M5363" t="s">
        <v>36</v>
      </c>
      <c r="N5363" t="s">
        <v>45</v>
      </c>
    </row>
    <row r="5364" spans="1:14" x14ac:dyDescent="0.3">
      <c r="A5364">
        <v>5363</v>
      </c>
      <c r="B5364" t="s">
        <v>31</v>
      </c>
      <c r="C5364" t="s">
        <v>177</v>
      </c>
      <c r="D5364" t="s">
        <v>181</v>
      </c>
      <c r="E5364" t="s">
        <v>88</v>
      </c>
      <c r="F5364" t="s">
        <v>49</v>
      </c>
      <c r="G5364">
        <v>66.349999999999994</v>
      </c>
      <c r="H5364">
        <v>3</v>
      </c>
      <c r="I5364">
        <v>2</v>
      </c>
      <c r="J5364" t="s">
        <v>19</v>
      </c>
      <c r="K5364" t="s">
        <v>44</v>
      </c>
      <c r="L5364" t="s">
        <v>21</v>
      </c>
      <c r="M5364" t="s">
        <v>36</v>
      </c>
      <c r="N5364" t="s">
        <v>41</v>
      </c>
    </row>
    <row r="5365" spans="1:14" x14ac:dyDescent="0.3">
      <c r="A5365">
        <v>5364</v>
      </c>
      <c r="B5365" t="s">
        <v>14</v>
      </c>
      <c r="C5365" t="s">
        <v>72</v>
      </c>
      <c r="D5365" t="s">
        <v>390</v>
      </c>
      <c r="E5365" t="s">
        <v>203</v>
      </c>
      <c r="F5365" t="s">
        <v>27</v>
      </c>
      <c r="G5365">
        <v>142.44999999999999</v>
      </c>
      <c r="H5365">
        <v>1</v>
      </c>
      <c r="I5365">
        <v>2</v>
      </c>
      <c r="J5365" t="s">
        <v>28</v>
      </c>
      <c r="K5365" t="s">
        <v>44</v>
      </c>
      <c r="L5365" t="s">
        <v>60</v>
      </c>
      <c r="M5365" t="s">
        <v>36</v>
      </c>
      <c r="N5365" t="s">
        <v>41</v>
      </c>
    </row>
    <row r="5366" spans="1:14" x14ac:dyDescent="0.3">
      <c r="A5366">
        <v>5365</v>
      </c>
      <c r="B5366" t="s">
        <v>14</v>
      </c>
      <c r="C5366" t="s">
        <v>203</v>
      </c>
      <c r="D5366" t="s">
        <v>280</v>
      </c>
      <c r="E5366" t="s">
        <v>436</v>
      </c>
      <c r="F5366" t="s">
        <v>27</v>
      </c>
      <c r="G5366">
        <v>158.61000000000001</v>
      </c>
      <c r="H5366">
        <v>1</v>
      </c>
      <c r="I5366">
        <v>0</v>
      </c>
      <c r="J5366" t="s">
        <v>35</v>
      </c>
      <c r="K5366" t="s">
        <v>99</v>
      </c>
      <c r="L5366" t="s">
        <v>21</v>
      </c>
      <c r="M5366" t="s">
        <v>22</v>
      </c>
      <c r="N5366" t="s">
        <v>23</v>
      </c>
    </row>
    <row r="5367" spans="1:14" x14ac:dyDescent="0.3">
      <c r="A5367">
        <v>5366</v>
      </c>
      <c r="B5367" t="s">
        <v>31</v>
      </c>
      <c r="C5367" t="s">
        <v>349</v>
      </c>
      <c r="D5367" t="s">
        <v>190</v>
      </c>
      <c r="E5367" t="s">
        <v>397</v>
      </c>
      <c r="F5367" t="s">
        <v>49</v>
      </c>
      <c r="G5367">
        <v>112.58</v>
      </c>
      <c r="H5367">
        <v>4</v>
      </c>
      <c r="I5367">
        <v>0</v>
      </c>
      <c r="J5367" t="s">
        <v>19</v>
      </c>
      <c r="K5367" t="s">
        <v>20</v>
      </c>
      <c r="L5367" t="s">
        <v>70</v>
      </c>
      <c r="M5367" t="s">
        <v>36</v>
      </c>
      <c r="N5367" t="s">
        <v>45</v>
      </c>
    </row>
    <row r="5368" spans="1:14" x14ac:dyDescent="0.3">
      <c r="A5368">
        <v>5367</v>
      </c>
      <c r="B5368" t="s">
        <v>50</v>
      </c>
      <c r="C5368" t="s">
        <v>146</v>
      </c>
      <c r="D5368" t="s">
        <v>192</v>
      </c>
      <c r="E5368" t="s">
        <v>407</v>
      </c>
      <c r="F5368" t="s">
        <v>49</v>
      </c>
      <c r="G5368">
        <v>137.02000000000001</v>
      </c>
      <c r="H5368">
        <v>1</v>
      </c>
      <c r="I5368">
        <v>0</v>
      </c>
      <c r="J5368" t="s">
        <v>19</v>
      </c>
      <c r="K5368" t="s">
        <v>29</v>
      </c>
      <c r="L5368" t="s">
        <v>21</v>
      </c>
      <c r="M5368" t="s">
        <v>22</v>
      </c>
      <c r="N5368" t="s">
        <v>23</v>
      </c>
    </row>
    <row r="5369" spans="1:14" x14ac:dyDescent="0.3">
      <c r="A5369">
        <v>5368</v>
      </c>
      <c r="B5369" t="s">
        <v>14</v>
      </c>
      <c r="C5369" t="s">
        <v>100</v>
      </c>
      <c r="D5369" t="s">
        <v>71</v>
      </c>
      <c r="E5369" t="s">
        <v>121</v>
      </c>
      <c r="F5369" t="s">
        <v>49</v>
      </c>
      <c r="G5369">
        <v>98.3</v>
      </c>
      <c r="H5369">
        <v>2</v>
      </c>
      <c r="I5369">
        <v>0</v>
      </c>
      <c r="J5369" t="s">
        <v>28</v>
      </c>
      <c r="K5369" t="s">
        <v>29</v>
      </c>
      <c r="L5369" t="s">
        <v>56</v>
      </c>
      <c r="M5369" t="s">
        <v>36</v>
      </c>
      <c r="N5369" t="s">
        <v>41</v>
      </c>
    </row>
    <row r="5370" spans="1:14" x14ac:dyDescent="0.3">
      <c r="A5370">
        <v>5369</v>
      </c>
      <c r="B5370" t="s">
        <v>14</v>
      </c>
      <c r="C5370" t="s">
        <v>80</v>
      </c>
      <c r="D5370" t="s">
        <v>335</v>
      </c>
      <c r="E5370" t="s">
        <v>84</v>
      </c>
      <c r="F5370" t="s">
        <v>27</v>
      </c>
      <c r="G5370">
        <v>112.62</v>
      </c>
      <c r="H5370">
        <v>3</v>
      </c>
      <c r="I5370">
        <v>0</v>
      </c>
      <c r="J5370" t="s">
        <v>55</v>
      </c>
      <c r="K5370" t="s">
        <v>44</v>
      </c>
      <c r="L5370" t="s">
        <v>56</v>
      </c>
      <c r="M5370" t="s">
        <v>36</v>
      </c>
      <c r="N5370" t="s">
        <v>41</v>
      </c>
    </row>
    <row r="5371" spans="1:14" x14ac:dyDescent="0.3">
      <c r="A5371">
        <v>5370</v>
      </c>
      <c r="B5371" t="s">
        <v>31</v>
      </c>
      <c r="C5371" t="s">
        <v>141</v>
      </c>
      <c r="D5371" t="s">
        <v>315</v>
      </c>
      <c r="E5371" t="s">
        <v>425</v>
      </c>
      <c r="F5371" t="s">
        <v>27</v>
      </c>
      <c r="G5371">
        <v>143.21</v>
      </c>
      <c r="H5371">
        <v>2</v>
      </c>
      <c r="I5371">
        <v>0</v>
      </c>
      <c r="J5371" t="s">
        <v>28</v>
      </c>
      <c r="K5371" t="s">
        <v>66</v>
      </c>
      <c r="L5371" t="s">
        <v>21</v>
      </c>
      <c r="M5371" t="s">
        <v>36</v>
      </c>
      <c r="N5371" t="s">
        <v>23</v>
      </c>
    </row>
    <row r="5372" spans="1:14" x14ac:dyDescent="0.3">
      <c r="A5372">
        <v>5371</v>
      </c>
      <c r="B5372" t="s">
        <v>37</v>
      </c>
      <c r="C5372" t="s">
        <v>38</v>
      </c>
      <c r="D5372" t="s">
        <v>357</v>
      </c>
      <c r="E5372" t="s">
        <v>221</v>
      </c>
      <c r="F5372" t="s">
        <v>27</v>
      </c>
      <c r="G5372">
        <v>197.12</v>
      </c>
      <c r="H5372">
        <v>4</v>
      </c>
      <c r="I5372">
        <v>0</v>
      </c>
      <c r="J5372" t="s">
        <v>35</v>
      </c>
      <c r="K5372" t="s">
        <v>66</v>
      </c>
      <c r="L5372" t="s">
        <v>56</v>
      </c>
      <c r="M5372" t="s">
        <v>36</v>
      </c>
      <c r="N5372" t="s">
        <v>23</v>
      </c>
    </row>
    <row r="5373" spans="1:14" x14ac:dyDescent="0.3">
      <c r="A5373">
        <v>5372</v>
      </c>
      <c r="B5373" t="s">
        <v>14</v>
      </c>
      <c r="C5373" t="s">
        <v>144</v>
      </c>
      <c r="D5373" t="s">
        <v>424</v>
      </c>
      <c r="E5373" t="s">
        <v>373</v>
      </c>
      <c r="F5373" t="s">
        <v>49</v>
      </c>
      <c r="G5373">
        <v>105.8</v>
      </c>
      <c r="H5373">
        <v>4</v>
      </c>
      <c r="I5373">
        <v>1</v>
      </c>
      <c r="J5373" t="s">
        <v>55</v>
      </c>
      <c r="K5373" t="s">
        <v>99</v>
      </c>
      <c r="L5373" t="s">
        <v>56</v>
      </c>
      <c r="M5373" t="s">
        <v>36</v>
      </c>
      <c r="N5373" t="s">
        <v>41</v>
      </c>
    </row>
    <row r="5374" spans="1:14" x14ac:dyDescent="0.3">
      <c r="A5374">
        <v>5373</v>
      </c>
      <c r="B5374" t="s">
        <v>31</v>
      </c>
      <c r="C5374" t="s">
        <v>278</v>
      </c>
      <c r="D5374" t="s">
        <v>208</v>
      </c>
      <c r="E5374" t="s">
        <v>299</v>
      </c>
      <c r="F5374" t="s">
        <v>18</v>
      </c>
      <c r="G5374">
        <v>137.85</v>
      </c>
      <c r="H5374">
        <v>1</v>
      </c>
      <c r="I5374">
        <v>0</v>
      </c>
      <c r="J5374" t="s">
        <v>94</v>
      </c>
      <c r="K5374" t="s">
        <v>44</v>
      </c>
      <c r="L5374" t="s">
        <v>21</v>
      </c>
      <c r="M5374" t="s">
        <v>36</v>
      </c>
      <c r="N5374" t="s">
        <v>95</v>
      </c>
    </row>
    <row r="5375" spans="1:14" x14ac:dyDescent="0.3">
      <c r="A5375">
        <v>5374</v>
      </c>
      <c r="B5375" t="s">
        <v>50</v>
      </c>
      <c r="C5375" t="s">
        <v>72</v>
      </c>
      <c r="D5375" t="s">
        <v>291</v>
      </c>
      <c r="E5375" t="s">
        <v>378</v>
      </c>
      <c r="F5375" t="s">
        <v>27</v>
      </c>
      <c r="G5375">
        <v>140.52000000000001</v>
      </c>
      <c r="H5375">
        <v>1</v>
      </c>
      <c r="I5375">
        <v>2</v>
      </c>
      <c r="J5375" t="s">
        <v>19</v>
      </c>
      <c r="K5375" t="s">
        <v>29</v>
      </c>
      <c r="L5375" t="s">
        <v>70</v>
      </c>
      <c r="M5375" t="s">
        <v>36</v>
      </c>
      <c r="N5375" t="s">
        <v>41</v>
      </c>
    </row>
    <row r="5376" spans="1:14" x14ac:dyDescent="0.3">
      <c r="A5376">
        <v>5375</v>
      </c>
      <c r="B5376" t="s">
        <v>31</v>
      </c>
      <c r="C5376" t="s">
        <v>147</v>
      </c>
      <c r="D5376" t="s">
        <v>354</v>
      </c>
      <c r="E5376" t="s">
        <v>395</v>
      </c>
      <c r="F5376" t="s">
        <v>49</v>
      </c>
      <c r="G5376">
        <v>116.49</v>
      </c>
      <c r="H5376">
        <v>2</v>
      </c>
      <c r="I5376">
        <v>0</v>
      </c>
      <c r="J5376" t="s">
        <v>35</v>
      </c>
      <c r="K5376" t="s">
        <v>44</v>
      </c>
      <c r="L5376" t="s">
        <v>56</v>
      </c>
      <c r="M5376" t="s">
        <v>36</v>
      </c>
      <c r="N5376" t="s">
        <v>45</v>
      </c>
    </row>
    <row r="5377" spans="1:14" x14ac:dyDescent="0.3">
      <c r="A5377">
        <v>5376</v>
      </c>
      <c r="B5377" t="s">
        <v>37</v>
      </c>
      <c r="C5377" t="s">
        <v>158</v>
      </c>
      <c r="D5377" t="s">
        <v>281</v>
      </c>
      <c r="E5377" t="s">
        <v>142</v>
      </c>
      <c r="F5377" t="s">
        <v>49</v>
      </c>
      <c r="G5377">
        <v>101.22</v>
      </c>
      <c r="H5377">
        <v>2</v>
      </c>
      <c r="I5377">
        <v>1</v>
      </c>
      <c r="J5377" t="s">
        <v>55</v>
      </c>
      <c r="K5377" t="s">
        <v>66</v>
      </c>
      <c r="L5377" t="s">
        <v>21</v>
      </c>
      <c r="M5377" t="s">
        <v>36</v>
      </c>
      <c r="N5377" t="s">
        <v>41</v>
      </c>
    </row>
    <row r="5378" spans="1:14" x14ac:dyDescent="0.3">
      <c r="A5378">
        <v>5377</v>
      </c>
      <c r="B5378" t="s">
        <v>50</v>
      </c>
      <c r="C5378" t="s">
        <v>262</v>
      </c>
      <c r="D5378" t="s">
        <v>40</v>
      </c>
      <c r="E5378" t="s">
        <v>216</v>
      </c>
      <c r="F5378" t="s">
        <v>27</v>
      </c>
      <c r="G5378">
        <v>157.62</v>
      </c>
      <c r="H5378">
        <v>2</v>
      </c>
      <c r="I5378">
        <v>0</v>
      </c>
      <c r="J5378" t="s">
        <v>28</v>
      </c>
      <c r="K5378" t="s">
        <v>44</v>
      </c>
      <c r="L5378" t="s">
        <v>60</v>
      </c>
      <c r="M5378" t="s">
        <v>36</v>
      </c>
      <c r="N5378" t="s">
        <v>41</v>
      </c>
    </row>
    <row r="5379" spans="1:14" x14ac:dyDescent="0.3">
      <c r="A5379">
        <v>5378</v>
      </c>
      <c r="B5379" t="s">
        <v>50</v>
      </c>
      <c r="C5379" t="s">
        <v>285</v>
      </c>
      <c r="D5379" t="s">
        <v>151</v>
      </c>
      <c r="E5379" t="s">
        <v>34</v>
      </c>
      <c r="F5379" t="s">
        <v>49</v>
      </c>
      <c r="G5379">
        <v>85.29</v>
      </c>
      <c r="H5379">
        <v>1</v>
      </c>
      <c r="I5379">
        <v>0</v>
      </c>
      <c r="J5379" t="s">
        <v>35</v>
      </c>
      <c r="K5379" t="s">
        <v>29</v>
      </c>
      <c r="L5379" t="s">
        <v>21</v>
      </c>
      <c r="M5379" t="s">
        <v>36</v>
      </c>
      <c r="N5379" t="s">
        <v>30</v>
      </c>
    </row>
    <row r="5380" spans="1:14" x14ac:dyDescent="0.3">
      <c r="A5380">
        <v>5379</v>
      </c>
      <c r="B5380" t="s">
        <v>31</v>
      </c>
      <c r="C5380" t="s">
        <v>378</v>
      </c>
      <c r="D5380" t="s">
        <v>291</v>
      </c>
      <c r="E5380" t="s">
        <v>184</v>
      </c>
      <c r="F5380" t="s">
        <v>27</v>
      </c>
      <c r="G5380">
        <v>117.62</v>
      </c>
      <c r="H5380">
        <v>2</v>
      </c>
      <c r="I5380">
        <v>1</v>
      </c>
      <c r="J5380" t="s">
        <v>28</v>
      </c>
      <c r="K5380" t="s">
        <v>44</v>
      </c>
      <c r="L5380" t="s">
        <v>60</v>
      </c>
      <c r="M5380" t="s">
        <v>36</v>
      </c>
      <c r="N5380" t="s">
        <v>41</v>
      </c>
    </row>
    <row r="5381" spans="1:14" x14ac:dyDescent="0.3">
      <c r="A5381">
        <v>5380</v>
      </c>
      <c r="B5381" t="s">
        <v>37</v>
      </c>
      <c r="C5381" t="s">
        <v>451</v>
      </c>
      <c r="D5381" t="s">
        <v>389</v>
      </c>
      <c r="E5381" t="s">
        <v>413</v>
      </c>
      <c r="F5381" t="s">
        <v>18</v>
      </c>
      <c r="G5381">
        <v>245.92</v>
      </c>
      <c r="H5381">
        <v>2</v>
      </c>
      <c r="I5381">
        <v>3</v>
      </c>
      <c r="J5381" t="s">
        <v>28</v>
      </c>
      <c r="K5381" t="s">
        <v>66</v>
      </c>
      <c r="L5381" t="s">
        <v>21</v>
      </c>
      <c r="M5381" t="s">
        <v>36</v>
      </c>
      <c r="N5381" t="s">
        <v>23</v>
      </c>
    </row>
    <row r="5382" spans="1:14" x14ac:dyDescent="0.3">
      <c r="A5382">
        <v>5381</v>
      </c>
      <c r="B5382" t="s">
        <v>50</v>
      </c>
      <c r="C5382" t="s">
        <v>234</v>
      </c>
      <c r="D5382" t="s">
        <v>96</v>
      </c>
      <c r="E5382" t="s">
        <v>235</v>
      </c>
      <c r="F5382" t="s">
        <v>18</v>
      </c>
      <c r="G5382">
        <v>212.3</v>
      </c>
      <c r="H5382">
        <v>2</v>
      </c>
      <c r="I5382">
        <v>1</v>
      </c>
      <c r="J5382" t="s">
        <v>28</v>
      </c>
      <c r="K5382" t="s">
        <v>20</v>
      </c>
      <c r="L5382" t="s">
        <v>56</v>
      </c>
      <c r="M5382" t="s">
        <v>36</v>
      </c>
      <c r="N5382" t="s">
        <v>41</v>
      </c>
    </row>
    <row r="5383" spans="1:14" x14ac:dyDescent="0.3">
      <c r="A5383">
        <v>5382</v>
      </c>
      <c r="B5383" t="s">
        <v>14</v>
      </c>
      <c r="C5383" t="s">
        <v>394</v>
      </c>
      <c r="D5383" t="s">
        <v>239</v>
      </c>
      <c r="E5383" t="s">
        <v>402</v>
      </c>
      <c r="F5383" t="s">
        <v>49</v>
      </c>
      <c r="G5383">
        <v>60.19</v>
      </c>
      <c r="H5383">
        <v>2</v>
      </c>
      <c r="I5383">
        <v>2</v>
      </c>
      <c r="J5383" t="s">
        <v>28</v>
      </c>
      <c r="K5383" t="s">
        <v>29</v>
      </c>
      <c r="L5383" t="s">
        <v>21</v>
      </c>
      <c r="M5383" t="s">
        <v>36</v>
      </c>
      <c r="N5383" t="s">
        <v>23</v>
      </c>
    </row>
    <row r="5384" spans="1:14" x14ac:dyDescent="0.3">
      <c r="A5384">
        <v>5383</v>
      </c>
      <c r="B5384" t="s">
        <v>50</v>
      </c>
      <c r="C5384" t="s">
        <v>184</v>
      </c>
      <c r="D5384" t="s">
        <v>364</v>
      </c>
      <c r="E5384" t="s">
        <v>148</v>
      </c>
      <c r="F5384" t="s">
        <v>49</v>
      </c>
      <c r="G5384">
        <v>88.33</v>
      </c>
      <c r="H5384">
        <v>2</v>
      </c>
      <c r="I5384">
        <v>0</v>
      </c>
      <c r="J5384" t="s">
        <v>35</v>
      </c>
      <c r="K5384" t="s">
        <v>20</v>
      </c>
      <c r="L5384" t="s">
        <v>56</v>
      </c>
      <c r="M5384" t="s">
        <v>36</v>
      </c>
      <c r="N5384" t="s">
        <v>41</v>
      </c>
    </row>
    <row r="5385" spans="1:14" x14ac:dyDescent="0.3">
      <c r="A5385">
        <v>5384</v>
      </c>
      <c r="B5385" t="s">
        <v>50</v>
      </c>
      <c r="C5385" t="s">
        <v>257</v>
      </c>
      <c r="D5385" t="s">
        <v>336</v>
      </c>
      <c r="E5385" t="s">
        <v>273</v>
      </c>
      <c r="F5385" t="s">
        <v>49</v>
      </c>
      <c r="G5385">
        <v>160.13</v>
      </c>
      <c r="H5385">
        <v>2</v>
      </c>
      <c r="I5385">
        <v>0</v>
      </c>
      <c r="J5385" t="s">
        <v>55</v>
      </c>
      <c r="K5385" t="s">
        <v>99</v>
      </c>
      <c r="L5385" t="s">
        <v>21</v>
      </c>
      <c r="M5385" t="s">
        <v>36</v>
      </c>
      <c r="N5385" t="s">
        <v>41</v>
      </c>
    </row>
    <row r="5386" spans="1:14" x14ac:dyDescent="0.3">
      <c r="A5386">
        <v>5385</v>
      </c>
      <c r="B5386" t="s">
        <v>14</v>
      </c>
      <c r="C5386" t="s">
        <v>451</v>
      </c>
      <c r="D5386" t="s">
        <v>402</v>
      </c>
      <c r="E5386" t="s">
        <v>191</v>
      </c>
      <c r="F5386" t="s">
        <v>54</v>
      </c>
      <c r="G5386">
        <v>404.07</v>
      </c>
      <c r="H5386">
        <v>1</v>
      </c>
      <c r="I5386">
        <v>0</v>
      </c>
      <c r="J5386" t="s">
        <v>35</v>
      </c>
      <c r="K5386" t="s">
        <v>20</v>
      </c>
      <c r="L5386" t="s">
        <v>56</v>
      </c>
      <c r="M5386" t="s">
        <v>22</v>
      </c>
      <c r="N5386" t="s">
        <v>41</v>
      </c>
    </row>
    <row r="5387" spans="1:14" x14ac:dyDescent="0.3">
      <c r="A5387">
        <v>5386</v>
      </c>
      <c r="B5387" t="s">
        <v>31</v>
      </c>
      <c r="C5387" t="s">
        <v>323</v>
      </c>
      <c r="D5387" t="s">
        <v>100</v>
      </c>
      <c r="E5387" t="s">
        <v>139</v>
      </c>
      <c r="F5387" t="s">
        <v>54</v>
      </c>
      <c r="G5387">
        <v>323.58</v>
      </c>
      <c r="H5387">
        <v>1</v>
      </c>
      <c r="I5387">
        <v>1</v>
      </c>
      <c r="J5387" t="s">
        <v>28</v>
      </c>
      <c r="K5387" t="s">
        <v>99</v>
      </c>
      <c r="L5387" t="s">
        <v>56</v>
      </c>
      <c r="M5387" t="s">
        <v>22</v>
      </c>
      <c r="N5387" t="s">
        <v>23</v>
      </c>
    </row>
    <row r="5388" spans="1:14" x14ac:dyDescent="0.3">
      <c r="A5388">
        <v>5387</v>
      </c>
      <c r="B5388" t="s">
        <v>31</v>
      </c>
      <c r="C5388" t="s">
        <v>151</v>
      </c>
      <c r="D5388" t="s">
        <v>398</v>
      </c>
      <c r="E5388" t="s">
        <v>143</v>
      </c>
      <c r="F5388" t="s">
        <v>49</v>
      </c>
      <c r="G5388">
        <v>84.38</v>
      </c>
      <c r="H5388">
        <v>4</v>
      </c>
      <c r="I5388">
        <v>0</v>
      </c>
      <c r="J5388" t="s">
        <v>28</v>
      </c>
      <c r="K5388" t="s">
        <v>29</v>
      </c>
      <c r="L5388" t="s">
        <v>56</v>
      </c>
      <c r="M5388" t="s">
        <v>22</v>
      </c>
      <c r="N5388" t="s">
        <v>41</v>
      </c>
    </row>
    <row r="5389" spans="1:14" x14ac:dyDescent="0.3">
      <c r="A5389">
        <v>5388</v>
      </c>
      <c r="B5389" t="s">
        <v>14</v>
      </c>
      <c r="C5389" t="s">
        <v>311</v>
      </c>
      <c r="D5389" t="s">
        <v>286</v>
      </c>
      <c r="E5389" t="s">
        <v>335</v>
      </c>
      <c r="F5389" t="s">
        <v>27</v>
      </c>
      <c r="G5389">
        <v>164.72</v>
      </c>
      <c r="H5389">
        <v>3</v>
      </c>
      <c r="I5389">
        <v>0</v>
      </c>
      <c r="J5389" t="s">
        <v>28</v>
      </c>
      <c r="K5389" t="s">
        <v>29</v>
      </c>
      <c r="L5389" t="s">
        <v>56</v>
      </c>
      <c r="M5389" t="s">
        <v>36</v>
      </c>
      <c r="N5389" t="s">
        <v>23</v>
      </c>
    </row>
    <row r="5390" spans="1:14" x14ac:dyDescent="0.3">
      <c r="A5390">
        <v>5389</v>
      </c>
      <c r="B5390" t="s">
        <v>14</v>
      </c>
      <c r="C5390" t="s">
        <v>234</v>
      </c>
      <c r="D5390" t="s">
        <v>307</v>
      </c>
      <c r="E5390" t="s">
        <v>427</v>
      </c>
      <c r="F5390" t="s">
        <v>49</v>
      </c>
      <c r="G5390">
        <v>73.72</v>
      </c>
      <c r="H5390">
        <v>1</v>
      </c>
      <c r="I5390">
        <v>1</v>
      </c>
      <c r="J5390" t="s">
        <v>35</v>
      </c>
      <c r="K5390" t="s">
        <v>44</v>
      </c>
      <c r="L5390" t="s">
        <v>70</v>
      </c>
      <c r="M5390" t="s">
        <v>36</v>
      </c>
      <c r="N5390" t="s">
        <v>45</v>
      </c>
    </row>
    <row r="5391" spans="1:14" x14ac:dyDescent="0.3">
      <c r="A5391">
        <v>5390</v>
      </c>
      <c r="B5391" t="s">
        <v>37</v>
      </c>
      <c r="C5391" t="s">
        <v>285</v>
      </c>
      <c r="D5391" t="s">
        <v>150</v>
      </c>
      <c r="E5391" t="s">
        <v>416</v>
      </c>
      <c r="F5391" t="s">
        <v>27</v>
      </c>
      <c r="G5391">
        <v>177.25</v>
      </c>
      <c r="H5391">
        <v>1</v>
      </c>
      <c r="I5391">
        <v>0</v>
      </c>
      <c r="J5391" t="s">
        <v>94</v>
      </c>
      <c r="K5391" t="s">
        <v>99</v>
      </c>
      <c r="L5391" t="s">
        <v>56</v>
      </c>
      <c r="M5391" t="s">
        <v>36</v>
      </c>
      <c r="N5391" t="s">
        <v>41</v>
      </c>
    </row>
    <row r="5392" spans="1:14" x14ac:dyDescent="0.3">
      <c r="A5392">
        <v>5391</v>
      </c>
      <c r="B5392" t="s">
        <v>14</v>
      </c>
      <c r="C5392" t="s">
        <v>380</v>
      </c>
      <c r="D5392" t="s">
        <v>111</v>
      </c>
      <c r="E5392" t="s">
        <v>385</v>
      </c>
      <c r="F5392" t="s">
        <v>27</v>
      </c>
      <c r="G5392">
        <v>124.01</v>
      </c>
      <c r="H5392">
        <v>1</v>
      </c>
      <c r="I5392">
        <v>0</v>
      </c>
      <c r="J5392" t="s">
        <v>28</v>
      </c>
      <c r="K5392" t="s">
        <v>20</v>
      </c>
      <c r="L5392" t="s">
        <v>21</v>
      </c>
      <c r="M5392" t="s">
        <v>36</v>
      </c>
      <c r="N5392" t="s">
        <v>41</v>
      </c>
    </row>
    <row r="5393" spans="1:14" x14ac:dyDescent="0.3">
      <c r="A5393">
        <v>5392</v>
      </c>
      <c r="B5393" t="s">
        <v>50</v>
      </c>
      <c r="C5393" t="s">
        <v>293</v>
      </c>
      <c r="D5393" t="s">
        <v>279</v>
      </c>
      <c r="E5393" t="s">
        <v>159</v>
      </c>
      <c r="F5393" t="s">
        <v>54</v>
      </c>
      <c r="G5393">
        <v>617.79999999999995</v>
      </c>
      <c r="H5393">
        <v>1</v>
      </c>
      <c r="I5393">
        <v>0</v>
      </c>
      <c r="J5393" t="s">
        <v>28</v>
      </c>
      <c r="K5393" t="s">
        <v>99</v>
      </c>
      <c r="L5393" t="s">
        <v>56</v>
      </c>
      <c r="M5393" t="s">
        <v>22</v>
      </c>
      <c r="N5393" t="s">
        <v>95</v>
      </c>
    </row>
    <row r="5394" spans="1:14" x14ac:dyDescent="0.3">
      <c r="A5394">
        <v>5393</v>
      </c>
      <c r="B5394" t="s">
        <v>31</v>
      </c>
      <c r="C5394" t="s">
        <v>110</v>
      </c>
      <c r="D5394" t="s">
        <v>48</v>
      </c>
      <c r="E5394" t="s">
        <v>348</v>
      </c>
      <c r="F5394" t="s">
        <v>49</v>
      </c>
      <c r="G5394">
        <v>110.25</v>
      </c>
      <c r="H5394">
        <v>3</v>
      </c>
      <c r="I5394">
        <v>2</v>
      </c>
      <c r="J5394" t="s">
        <v>19</v>
      </c>
      <c r="K5394" t="s">
        <v>99</v>
      </c>
      <c r="L5394" t="s">
        <v>56</v>
      </c>
      <c r="M5394" t="s">
        <v>36</v>
      </c>
      <c r="N5394" t="s">
        <v>41</v>
      </c>
    </row>
    <row r="5395" spans="1:14" x14ac:dyDescent="0.3">
      <c r="A5395">
        <v>5394</v>
      </c>
      <c r="B5395" t="s">
        <v>37</v>
      </c>
      <c r="C5395" t="s">
        <v>348</v>
      </c>
      <c r="D5395" t="s">
        <v>168</v>
      </c>
      <c r="E5395" t="s">
        <v>366</v>
      </c>
      <c r="F5395" t="s">
        <v>18</v>
      </c>
      <c r="G5395">
        <v>240.15</v>
      </c>
      <c r="H5395">
        <v>1</v>
      </c>
      <c r="I5395">
        <v>0</v>
      </c>
      <c r="J5395" t="s">
        <v>19</v>
      </c>
      <c r="K5395" t="s">
        <v>99</v>
      </c>
      <c r="L5395" t="s">
        <v>56</v>
      </c>
      <c r="M5395" t="s">
        <v>22</v>
      </c>
      <c r="N5395" t="s">
        <v>41</v>
      </c>
    </row>
    <row r="5396" spans="1:14" x14ac:dyDescent="0.3">
      <c r="A5396">
        <v>5395</v>
      </c>
      <c r="B5396" t="s">
        <v>37</v>
      </c>
      <c r="C5396" t="s">
        <v>108</v>
      </c>
      <c r="D5396" t="s">
        <v>322</v>
      </c>
      <c r="E5396" t="s">
        <v>229</v>
      </c>
      <c r="F5396" t="s">
        <v>18</v>
      </c>
      <c r="G5396">
        <v>251.21</v>
      </c>
      <c r="H5396">
        <v>1</v>
      </c>
      <c r="I5396">
        <v>1</v>
      </c>
      <c r="J5396" t="s">
        <v>19</v>
      </c>
      <c r="K5396" t="s">
        <v>99</v>
      </c>
      <c r="L5396" t="s">
        <v>21</v>
      </c>
      <c r="M5396" t="s">
        <v>36</v>
      </c>
      <c r="N5396" t="s">
        <v>23</v>
      </c>
    </row>
    <row r="5397" spans="1:14" x14ac:dyDescent="0.3">
      <c r="A5397">
        <v>5396</v>
      </c>
      <c r="B5397" t="s">
        <v>50</v>
      </c>
      <c r="C5397" t="s">
        <v>180</v>
      </c>
      <c r="D5397" t="s">
        <v>134</v>
      </c>
      <c r="E5397" t="s">
        <v>402</v>
      </c>
      <c r="F5397" t="s">
        <v>49</v>
      </c>
      <c r="G5397">
        <v>127.85</v>
      </c>
      <c r="H5397">
        <v>4</v>
      </c>
      <c r="I5397">
        <v>0</v>
      </c>
      <c r="J5397" t="s">
        <v>94</v>
      </c>
      <c r="K5397" t="s">
        <v>20</v>
      </c>
      <c r="L5397" t="s">
        <v>60</v>
      </c>
      <c r="M5397" t="s">
        <v>36</v>
      </c>
      <c r="N5397" t="s">
        <v>41</v>
      </c>
    </row>
    <row r="5398" spans="1:14" x14ac:dyDescent="0.3">
      <c r="A5398">
        <v>5397</v>
      </c>
      <c r="B5398" t="s">
        <v>50</v>
      </c>
      <c r="C5398" t="s">
        <v>196</v>
      </c>
      <c r="D5398" t="s">
        <v>303</v>
      </c>
      <c r="E5398" t="s">
        <v>156</v>
      </c>
      <c r="F5398" t="s">
        <v>18</v>
      </c>
      <c r="G5398">
        <v>283.07</v>
      </c>
      <c r="H5398">
        <v>2</v>
      </c>
      <c r="I5398">
        <v>0</v>
      </c>
      <c r="J5398" t="s">
        <v>28</v>
      </c>
      <c r="K5398" t="s">
        <v>44</v>
      </c>
      <c r="L5398" t="s">
        <v>56</v>
      </c>
      <c r="M5398" t="s">
        <v>36</v>
      </c>
      <c r="N5398" t="s">
        <v>23</v>
      </c>
    </row>
    <row r="5399" spans="1:14" x14ac:dyDescent="0.3">
      <c r="A5399">
        <v>5398</v>
      </c>
      <c r="B5399" t="s">
        <v>14</v>
      </c>
      <c r="C5399" t="s">
        <v>450</v>
      </c>
      <c r="D5399" t="s">
        <v>317</v>
      </c>
      <c r="E5399" t="s">
        <v>324</v>
      </c>
      <c r="F5399" t="s">
        <v>18</v>
      </c>
      <c r="G5399">
        <v>152.36000000000001</v>
      </c>
      <c r="H5399">
        <v>2</v>
      </c>
      <c r="I5399">
        <v>2</v>
      </c>
      <c r="J5399" t="s">
        <v>28</v>
      </c>
      <c r="K5399" t="s">
        <v>29</v>
      </c>
      <c r="L5399" t="s">
        <v>21</v>
      </c>
      <c r="M5399" t="s">
        <v>36</v>
      </c>
      <c r="N5399" t="s">
        <v>41</v>
      </c>
    </row>
    <row r="5400" spans="1:14" x14ac:dyDescent="0.3">
      <c r="A5400">
        <v>5399</v>
      </c>
      <c r="B5400" t="s">
        <v>37</v>
      </c>
      <c r="C5400" t="s">
        <v>194</v>
      </c>
      <c r="D5400" t="s">
        <v>357</v>
      </c>
      <c r="E5400" t="s">
        <v>290</v>
      </c>
      <c r="F5400" t="s">
        <v>54</v>
      </c>
      <c r="G5400">
        <v>387.35</v>
      </c>
      <c r="H5400">
        <v>1</v>
      </c>
      <c r="I5400">
        <v>0</v>
      </c>
      <c r="J5400" t="s">
        <v>55</v>
      </c>
      <c r="K5400" t="s">
        <v>29</v>
      </c>
      <c r="L5400" t="s">
        <v>21</v>
      </c>
      <c r="M5400" t="s">
        <v>22</v>
      </c>
      <c r="N5400" t="s">
        <v>41</v>
      </c>
    </row>
    <row r="5401" spans="1:14" x14ac:dyDescent="0.3">
      <c r="A5401">
        <v>5400</v>
      </c>
      <c r="B5401" t="s">
        <v>31</v>
      </c>
      <c r="C5401" t="s">
        <v>178</v>
      </c>
      <c r="D5401" t="s">
        <v>110</v>
      </c>
      <c r="E5401" t="s">
        <v>365</v>
      </c>
      <c r="F5401" t="s">
        <v>27</v>
      </c>
      <c r="G5401">
        <v>99.06</v>
      </c>
      <c r="H5401">
        <v>1</v>
      </c>
      <c r="I5401">
        <v>0</v>
      </c>
      <c r="J5401" t="s">
        <v>19</v>
      </c>
      <c r="K5401" t="s">
        <v>99</v>
      </c>
      <c r="L5401" t="s">
        <v>60</v>
      </c>
      <c r="M5401" t="s">
        <v>36</v>
      </c>
      <c r="N5401" t="s">
        <v>23</v>
      </c>
    </row>
    <row r="5402" spans="1:14" x14ac:dyDescent="0.3">
      <c r="A5402">
        <v>5401</v>
      </c>
      <c r="B5402" t="s">
        <v>50</v>
      </c>
      <c r="C5402" t="s">
        <v>303</v>
      </c>
      <c r="D5402" t="s">
        <v>312</v>
      </c>
      <c r="E5402" t="s">
        <v>232</v>
      </c>
      <c r="F5402" t="s">
        <v>27</v>
      </c>
      <c r="G5402">
        <v>196.6</v>
      </c>
      <c r="H5402">
        <v>1</v>
      </c>
      <c r="I5402">
        <v>1</v>
      </c>
      <c r="J5402" t="s">
        <v>94</v>
      </c>
      <c r="K5402" t="s">
        <v>20</v>
      </c>
      <c r="L5402" t="s">
        <v>21</v>
      </c>
      <c r="M5402" t="s">
        <v>36</v>
      </c>
      <c r="N5402" t="s">
        <v>95</v>
      </c>
    </row>
    <row r="5403" spans="1:14" x14ac:dyDescent="0.3">
      <c r="A5403">
        <v>5402</v>
      </c>
      <c r="B5403" t="s">
        <v>50</v>
      </c>
      <c r="C5403" t="s">
        <v>315</v>
      </c>
      <c r="D5403" t="s">
        <v>142</v>
      </c>
      <c r="E5403" t="s">
        <v>192</v>
      </c>
      <c r="F5403" t="s">
        <v>18</v>
      </c>
      <c r="G5403">
        <v>346.1</v>
      </c>
      <c r="H5403">
        <v>2</v>
      </c>
      <c r="I5403">
        <v>1</v>
      </c>
      <c r="J5403" t="s">
        <v>55</v>
      </c>
      <c r="K5403" t="s">
        <v>29</v>
      </c>
      <c r="L5403" t="s">
        <v>21</v>
      </c>
      <c r="M5403" t="s">
        <v>22</v>
      </c>
      <c r="N5403" t="s">
        <v>41</v>
      </c>
    </row>
    <row r="5404" spans="1:14" x14ac:dyDescent="0.3">
      <c r="A5404">
        <v>5403</v>
      </c>
      <c r="B5404" t="s">
        <v>14</v>
      </c>
      <c r="C5404" t="s">
        <v>247</v>
      </c>
      <c r="D5404" t="s">
        <v>178</v>
      </c>
      <c r="E5404" t="s">
        <v>452</v>
      </c>
      <c r="F5404" t="s">
        <v>27</v>
      </c>
      <c r="G5404">
        <v>118.81</v>
      </c>
      <c r="H5404">
        <v>2</v>
      </c>
      <c r="I5404">
        <v>1</v>
      </c>
      <c r="J5404" t="s">
        <v>94</v>
      </c>
      <c r="K5404" t="s">
        <v>66</v>
      </c>
      <c r="L5404" t="s">
        <v>60</v>
      </c>
      <c r="M5404" t="s">
        <v>36</v>
      </c>
      <c r="N5404" t="s">
        <v>41</v>
      </c>
    </row>
    <row r="5405" spans="1:14" x14ac:dyDescent="0.3">
      <c r="A5405">
        <v>5404</v>
      </c>
      <c r="B5405" t="s">
        <v>37</v>
      </c>
      <c r="C5405" t="s">
        <v>176</v>
      </c>
      <c r="D5405" t="s">
        <v>258</v>
      </c>
      <c r="E5405" t="s">
        <v>108</v>
      </c>
      <c r="F5405" t="s">
        <v>18</v>
      </c>
      <c r="G5405">
        <v>213.51</v>
      </c>
      <c r="H5405">
        <v>2</v>
      </c>
      <c r="I5405">
        <v>1</v>
      </c>
      <c r="J5405" t="s">
        <v>28</v>
      </c>
      <c r="K5405" t="s">
        <v>20</v>
      </c>
      <c r="L5405" t="s">
        <v>60</v>
      </c>
      <c r="M5405" t="s">
        <v>36</v>
      </c>
      <c r="N5405" t="s">
        <v>23</v>
      </c>
    </row>
    <row r="5406" spans="1:14" x14ac:dyDescent="0.3">
      <c r="A5406">
        <v>5405</v>
      </c>
      <c r="B5406" t="s">
        <v>14</v>
      </c>
      <c r="C5406" t="s">
        <v>402</v>
      </c>
      <c r="D5406" t="s">
        <v>318</v>
      </c>
      <c r="E5406" t="s">
        <v>244</v>
      </c>
      <c r="F5406" t="s">
        <v>49</v>
      </c>
      <c r="G5406">
        <v>120.81</v>
      </c>
      <c r="H5406">
        <v>4</v>
      </c>
      <c r="I5406">
        <v>1</v>
      </c>
      <c r="J5406" t="s">
        <v>28</v>
      </c>
      <c r="K5406" t="s">
        <v>29</v>
      </c>
      <c r="L5406" t="s">
        <v>21</v>
      </c>
      <c r="M5406" t="s">
        <v>22</v>
      </c>
      <c r="N5406" t="s">
        <v>23</v>
      </c>
    </row>
    <row r="5407" spans="1:14" x14ac:dyDescent="0.3">
      <c r="A5407">
        <v>5406</v>
      </c>
      <c r="B5407" t="s">
        <v>31</v>
      </c>
      <c r="C5407" t="s">
        <v>410</v>
      </c>
      <c r="D5407" t="s">
        <v>349</v>
      </c>
      <c r="E5407" t="s">
        <v>76</v>
      </c>
      <c r="F5407" t="s">
        <v>18</v>
      </c>
      <c r="G5407">
        <v>161.12</v>
      </c>
      <c r="H5407">
        <v>1</v>
      </c>
      <c r="I5407">
        <v>2</v>
      </c>
      <c r="J5407" t="s">
        <v>19</v>
      </c>
      <c r="K5407" t="s">
        <v>99</v>
      </c>
      <c r="L5407" t="s">
        <v>21</v>
      </c>
      <c r="M5407" t="s">
        <v>36</v>
      </c>
      <c r="N5407" t="s">
        <v>41</v>
      </c>
    </row>
    <row r="5408" spans="1:14" x14ac:dyDescent="0.3">
      <c r="A5408">
        <v>5407</v>
      </c>
      <c r="B5408" t="s">
        <v>37</v>
      </c>
      <c r="C5408" t="s">
        <v>100</v>
      </c>
      <c r="D5408" t="s">
        <v>332</v>
      </c>
      <c r="E5408" t="s">
        <v>229</v>
      </c>
      <c r="F5408" t="s">
        <v>27</v>
      </c>
      <c r="G5408">
        <v>144.34</v>
      </c>
      <c r="H5408">
        <v>2</v>
      </c>
      <c r="I5408">
        <v>1</v>
      </c>
      <c r="J5408" t="s">
        <v>55</v>
      </c>
      <c r="K5408" t="s">
        <v>99</v>
      </c>
      <c r="L5408" t="s">
        <v>21</v>
      </c>
      <c r="M5408" t="s">
        <v>36</v>
      </c>
      <c r="N5408" t="s">
        <v>41</v>
      </c>
    </row>
    <row r="5409" spans="1:14" x14ac:dyDescent="0.3">
      <c r="A5409">
        <v>5408</v>
      </c>
      <c r="B5409" t="s">
        <v>31</v>
      </c>
      <c r="C5409" t="s">
        <v>127</v>
      </c>
      <c r="D5409" t="s">
        <v>192</v>
      </c>
      <c r="E5409" t="s">
        <v>273</v>
      </c>
      <c r="F5409" t="s">
        <v>49</v>
      </c>
      <c r="G5409">
        <v>77.459999999999994</v>
      </c>
      <c r="H5409">
        <v>1</v>
      </c>
      <c r="I5409">
        <v>0</v>
      </c>
      <c r="J5409" t="s">
        <v>35</v>
      </c>
      <c r="K5409" t="s">
        <v>99</v>
      </c>
      <c r="L5409" t="s">
        <v>70</v>
      </c>
      <c r="M5409" t="s">
        <v>36</v>
      </c>
      <c r="N5409" t="s">
        <v>41</v>
      </c>
    </row>
    <row r="5410" spans="1:14" x14ac:dyDescent="0.3">
      <c r="A5410">
        <v>5409</v>
      </c>
      <c r="B5410" t="s">
        <v>50</v>
      </c>
      <c r="C5410" t="s">
        <v>327</v>
      </c>
      <c r="D5410" t="s">
        <v>433</v>
      </c>
      <c r="E5410" t="s">
        <v>254</v>
      </c>
      <c r="F5410" t="s">
        <v>18</v>
      </c>
      <c r="G5410">
        <v>262.69</v>
      </c>
      <c r="H5410">
        <v>3</v>
      </c>
      <c r="I5410">
        <v>0</v>
      </c>
      <c r="J5410" t="s">
        <v>19</v>
      </c>
      <c r="K5410" t="s">
        <v>29</v>
      </c>
      <c r="L5410" t="s">
        <v>21</v>
      </c>
      <c r="M5410" t="s">
        <v>36</v>
      </c>
      <c r="N5410" t="s">
        <v>45</v>
      </c>
    </row>
    <row r="5411" spans="1:14" x14ac:dyDescent="0.3">
      <c r="A5411">
        <v>5410</v>
      </c>
      <c r="B5411" t="s">
        <v>50</v>
      </c>
      <c r="C5411" t="s">
        <v>34</v>
      </c>
      <c r="D5411" t="s">
        <v>232</v>
      </c>
      <c r="E5411" t="s">
        <v>43</v>
      </c>
      <c r="F5411" t="s">
        <v>27</v>
      </c>
      <c r="G5411">
        <v>163.05000000000001</v>
      </c>
      <c r="H5411">
        <v>2</v>
      </c>
      <c r="I5411">
        <v>1</v>
      </c>
      <c r="J5411" t="s">
        <v>94</v>
      </c>
      <c r="K5411" t="s">
        <v>29</v>
      </c>
      <c r="L5411" t="s">
        <v>56</v>
      </c>
      <c r="M5411" t="s">
        <v>36</v>
      </c>
      <c r="N5411" t="s">
        <v>41</v>
      </c>
    </row>
    <row r="5412" spans="1:14" x14ac:dyDescent="0.3">
      <c r="A5412">
        <v>5411</v>
      </c>
      <c r="B5412" t="s">
        <v>37</v>
      </c>
      <c r="C5412" t="s">
        <v>387</v>
      </c>
      <c r="D5412" t="s">
        <v>82</v>
      </c>
      <c r="E5412" t="s">
        <v>211</v>
      </c>
      <c r="F5412" t="s">
        <v>18</v>
      </c>
      <c r="G5412">
        <v>297.39</v>
      </c>
      <c r="H5412">
        <v>1</v>
      </c>
      <c r="I5412">
        <v>0</v>
      </c>
      <c r="J5412" t="s">
        <v>35</v>
      </c>
      <c r="K5412" t="s">
        <v>29</v>
      </c>
      <c r="L5412" t="s">
        <v>21</v>
      </c>
      <c r="M5412" t="s">
        <v>36</v>
      </c>
      <c r="N5412" t="s">
        <v>41</v>
      </c>
    </row>
    <row r="5413" spans="1:14" x14ac:dyDescent="0.3">
      <c r="A5413">
        <v>5412</v>
      </c>
      <c r="B5413" t="s">
        <v>31</v>
      </c>
      <c r="C5413" t="s">
        <v>200</v>
      </c>
      <c r="D5413" t="s">
        <v>223</v>
      </c>
      <c r="E5413" t="s">
        <v>53</v>
      </c>
      <c r="F5413" t="s">
        <v>27</v>
      </c>
      <c r="G5413">
        <v>143.9</v>
      </c>
      <c r="H5413">
        <v>4</v>
      </c>
      <c r="I5413">
        <v>2</v>
      </c>
      <c r="J5413" t="s">
        <v>35</v>
      </c>
      <c r="K5413" t="s">
        <v>44</v>
      </c>
      <c r="L5413" t="s">
        <v>60</v>
      </c>
      <c r="M5413" t="s">
        <v>36</v>
      </c>
      <c r="N5413" t="s">
        <v>95</v>
      </c>
    </row>
    <row r="5414" spans="1:14" x14ac:dyDescent="0.3">
      <c r="A5414">
        <v>5413</v>
      </c>
      <c r="B5414" t="s">
        <v>37</v>
      </c>
      <c r="C5414" t="s">
        <v>385</v>
      </c>
      <c r="D5414" t="s">
        <v>202</v>
      </c>
      <c r="E5414" t="s">
        <v>188</v>
      </c>
      <c r="F5414" t="s">
        <v>27</v>
      </c>
      <c r="G5414">
        <v>217.26</v>
      </c>
      <c r="H5414">
        <v>2</v>
      </c>
      <c r="I5414">
        <v>1</v>
      </c>
      <c r="J5414" t="s">
        <v>35</v>
      </c>
      <c r="K5414" t="s">
        <v>99</v>
      </c>
      <c r="L5414" t="s">
        <v>60</v>
      </c>
      <c r="M5414" t="s">
        <v>36</v>
      </c>
      <c r="N5414" t="s">
        <v>45</v>
      </c>
    </row>
    <row r="5415" spans="1:14" x14ac:dyDescent="0.3">
      <c r="A5415">
        <v>5414</v>
      </c>
      <c r="B5415" t="s">
        <v>50</v>
      </c>
      <c r="C5415" t="s">
        <v>133</v>
      </c>
      <c r="D5415" t="s">
        <v>244</v>
      </c>
      <c r="E5415" t="s">
        <v>442</v>
      </c>
      <c r="F5415" t="s">
        <v>49</v>
      </c>
      <c r="G5415">
        <v>81.39</v>
      </c>
      <c r="H5415">
        <v>1</v>
      </c>
      <c r="I5415">
        <v>0</v>
      </c>
      <c r="J5415" t="s">
        <v>35</v>
      </c>
      <c r="K5415" t="s">
        <v>29</v>
      </c>
      <c r="L5415" t="s">
        <v>60</v>
      </c>
      <c r="M5415" t="s">
        <v>22</v>
      </c>
      <c r="N5415" t="s">
        <v>41</v>
      </c>
    </row>
    <row r="5416" spans="1:14" x14ac:dyDescent="0.3">
      <c r="A5416">
        <v>5415</v>
      </c>
      <c r="B5416" t="s">
        <v>37</v>
      </c>
      <c r="C5416" t="s">
        <v>17</v>
      </c>
      <c r="D5416" t="s">
        <v>92</v>
      </c>
      <c r="E5416" t="s">
        <v>346</v>
      </c>
      <c r="F5416" t="s">
        <v>27</v>
      </c>
      <c r="G5416">
        <v>198.08</v>
      </c>
      <c r="H5416">
        <v>1</v>
      </c>
      <c r="I5416">
        <v>2</v>
      </c>
      <c r="J5416" t="s">
        <v>94</v>
      </c>
      <c r="K5416" t="s">
        <v>44</v>
      </c>
      <c r="L5416" t="s">
        <v>70</v>
      </c>
      <c r="M5416" t="s">
        <v>36</v>
      </c>
      <c r="N5416" t="s">
        <v>41</v>
      </c>
    </row>
    <row r="5417" spans="1:14" x14ac:dyDescent="0.3">
      <c r="A5417">
        <v>5416</v>
      </c>
      <c r="B5417" t="s">
        <v>14</v>
      </c>
      <c r="C5417" t="s">
        <v>426</v>
      </c>
      <c r="D5417" t="s">
        <v>240</v>
      </c>
      <c r="E5417" t="s">
        <v>321</v>
      </c>
      <c r="F5417" t="s">
        <v>49</v>
      </c>
      <c r="G5417">
        <v>127.98</v>
      </c>
      <c r="H5417">
        <v>3</v>
      </c>
      <c r="I5417">
        <v>0</v>
      </c>
      <c r="J5417" t="s">
        <v>35</v>
      </c>
      <c r="K5417" t="s">
        <v>29</v>
      </c>
      <c r="L5417" t="s">
        <v>56</v>
      </c>
      <c r="M5417" t="s">
        <v>36</v>
      </c>
      <c r="N5417" t="s">
        <v>41</v>
      </c>
    </row>
    <row r="5418" spans="1:14" x14ac:dyDescent="0.3">
      <c r="A5418">
        <v>5417</v>
      </c>
      <c r="B5418" t="s">
        <v>37</v>
      </c>
      <c r="C5418" t="s">
        <v>116</v>
      </c>
      <c r="D5418" t="s">
        <v>136</v>
      </c>
      <c r="E5418" t="s">
        <v>362</v>
      </c>
      <c r="F5418" t="s">
        <v>49</v>
      </c>
      <c r="G5418">
        <v>136.94999999999999</v>
      </c>
      <c r="H5418">
        <v>3</v>
      </c>
      <c r="I5418">
        <v>0</v>
      </c>
      <c r="J5418" t="s">
        <v>28</v>
      </c>
      <c r="K5418" t="s">
        <v>29</v>
      </c>
      <c r="L5418" t="s">
        <v>56</v>
      </c>
      <c r="M5418" t="s">
        <v>36</v>
      </c>
      <c r="N5418" t="s">
        <v>41</v>
      </c>
    </row>
    <row r="5419" spans="1:14" x14ac:dyDescent="0.3">
      <c r="A5419">
        <v>5418</v>
      </c>
      <c r="B5419" t="s">
        <v>14</v>
      </c>
      <c r="C5419" t="s">
        <v>383</v>
      </c>
      <c r="D5419" t="s">
        <v>396</v>
      </c>
      <c r="E5419" t="s">
        <v>334</v>
      </c>
      <c r="F5419" t="s">
        <v>18</v>
      </c>
      <c r="G5419">
        <v>160.84</v>
      </c>
      <c r="H5419">
        <v>2</v>
      </c>
      <c r="I5419">
        <v>2</v>
      </c>
      <c r="J5419" t="s">
        <v>55</v>
      </c>
      <c r="K5419" t="s">
        <v>20</v>
      </c>
      <c r="L5419" t="s">
        <v>56</v>
      </c>
      <c r="M5419" t="s">
        <v>36</v>
      </c>
      <c r="N5419" t="s">
        <v>30</v>
      </c>
    </row>
    <row r="5420" spans="1:14" x14ac:dyDescent="0.3">
      <c r="A5420">
        <v>5419</v>
      </c>
      <c r="B5420" t="s">
        <v>37</v>
      </c>
      <c r="C5420" t="s">
        <v>292</v>
      </c>
      <c r="D5420" t="s">
        <v>73</v>
      </c>
      <c r="E5420" t="s">
        <v>133</v>
      </c>
      <c r="F5420" t="s">
        <v>54</v>
      </c>
      <c r="G5420">
        <v>434.52</v>
      </c>
      <c r="H5420">
        <v>1</v>
      </c>
      <c r="I5420">
        <v>0</v>
      </c>
      <c r="J5420" t="s">
        <v>35</v>
      </c>
      <c r="K5420" t="s">
        <v>20</v>
      </c>
      <c r="L5420" t="s">
        <v>21</v>
      </c>
      <c r="M5420" t="s">
        <v>36</v>
      </c>
      <c r="N5420" t="s">
        <v>41</v>
      </c>
    </row>
    <row r="5421" spans="1:14" x14ac:dyDescent="0.3">
      <c r="A5421">
        <v>5420</v>
      </c>
      <c r="B5421" t="s">
        <v>37</v>
      </c>
      <c r="C5421" t="s">
        <v>416</v>
      </c>
      <c r="D5421" t="s">
        <v>200</v>
      </c>
      <c r="E5421" t="s">
        <v>250</v>
      </c>
      <c r="F5421" t="s">
        <v>54</v>
      </c>
      <c r="G5421">
        <v>332.92</v>
      </c>
      <c r="H5421">
        <v>1</v>
      </c>
      <c r="I5421">
        <v>0</v>
      </c>
      <c r="J5421" t="s">
        <v>28</v>
      </c>
      <c r="K5421" t="s">
        <v>29</v>
      </c>
      <c r="L5421" t="s">
        <v>21</v>
      </c>
      <c r="M5421" t="s">
        <v>36</v>
      </c>
      <c r="N5421" t="s">
        <v>95</v>
      </c>
    </row>
    <row r="5422" spans="1:14" x14ac:dyDescent="0.3">
      <c r="A5422">
        <v>5421</v>
      </c>
      <c r="B5422" t="s">
        <v>14</v>
      </c>
      <c r="C5422" t="s">
        <v>310</v>
      </c>
      <c r="D5422" t="s">
        <v>165</v>
      </c>
      <c r="E5422" t="s">
        <v>112</v>
      </c>
      <c r="F5422" t="s">
        <v>27</v>
      </c>
      <c r="G5422">
        <v>166.73</v>
      </c>
      <c r="H5422">
        <v>2</v>
      </c>
      <c r="I5422">
        <v>1</v>
      </c>
      <c r="J5422" t="s">
        <v>19</v>
      </c>
      <c r="K5422" t="s">
        <v>99</v>
      </c>
      <c r="L5422" t="s">
        <v>56</v>
      </c>
      <c r="M5422" t="s">
        <v>22</v>
      </c>
      <c r="N5422" t="s">
        <v>41</v>
      </c>
    </row>
    <row r="5423" spans="1:14" x14ac:dyDescent="0.3">
      <c r="A5423">
        <v>5422</v>
      </c>
      <c r="B5423" t="s">
        <v>37</v>
      </c>
      <c r="C5423" t="s">
        <v>355</v>
      </c>
      <c r="D5423" t="s">
        <v>386</v>
      </c>
      <c r="E5423" t="s">
        <v>46</v>
      </c>
      <c r="F5423" t="s">
        <v>49</v>
      </c>
      <c r="G5423">
        <v>85.4</v>
      </c>
      <c r="H5423">
        <v>2</v>
      </c>
      <c r="I5423">
        <v>0</v>
      </c>
      <c r="J5423" t="s">
        <v>28</v>
      </c>
      <c r="K5423" t="s">
        <v>66</v>
      </c>
      <c r="L5423" t="s">
        <v>21</v>
      </c>
      <c r="M5423" t="s">
        <v>36</v>
      </c>
      <c r="N5423" t="s">
        <v>41</v>
      </c>
    </row>
    <row r="5424" spans="1:14" x14ac:dyDescent="0.3">
      <c r="A5424">
        <v>5423</v>
      </c>
      <c r="B5424" t="s">
        <v>50</v>
      </c>
      <c r="C5424" t="s">
        <v>335</v>
      </c>
      <c r="D5424" t="s">
        <v>304</v>
      </c>
      <c r="E5424" t="s">
        <v>461</v>
      </c>
      <c r="F5424" t="s">
        <v>49</v>
      </c>
      <c r="G5424">
        <v>114.49</v>
      </c>
      <c r="H5424">
        <v>3</v>
      </c>
      <c r="I5424">
        <v>0</v>
      </c>
      <c r="J5424" t="s">
        <v>55</v>
      </c>
      <c r="K5424" t="s">
        <v>99</v>
      </c>
      <c r="L5424" t="s">
        <v>21</v>
      </c>
      <c r="M5424" t="s">
        <v>36</v>
      </c>
      <c r="N5424" t="s">
        <v>23</v>
      </c>
    </row>
    <row r="5425" spans="1:14" x14ac:dyDescent="0.3">
      <c r="A5425">
        <v>5424</v>
      </c>
      <c r="B5425" t="s">
        <v>14</v>
      </c>
      <c r="C5425" t="s">
        <v>405</v>
      </c>
      <c r="D5425" t="s">
        <v>292</v>
      </c>
      <c r="E5425" t="s">
        <v>215</v>
      </c>
      <c r="F5425" t="s">
        <v>27</v>
      </c>
      <c r="G5425">
        <v>152.72999999999999</v>
      </c>
      <c r="H5425">
        <v>2</v>
      </c>
      <c r="I5425">
        <v>0</v>
      </c>
      <c r="J5425" t="s">
        <v>35</v>
      </c>
      <c r="K5425" t="s">
        <v>66</v>
      </c>
      <c r="L5425" t="s">
        <v>56</v>
      </c>
      <c r="M5425" t="s">
        <v>22</v>
      </c>
      <c r="N5425" t="s">
        <v>30</v>
      </c>
    </row>
    <row r="5426" spans="1:14" x14ac:dyDescent="0.3">
      <c r="A5426">
        <v>5425</v>
      </c>
      <c r="B5426" t="s">
        <v>50</v>
      </c>
      <c r="C5426" t="s">
        <v>43</v>
      </c>
      <c r="D5426" t="s">
        <v>189</v>
      </c>
      <c r="E5426" t="s">
        <v>310</v>
      </c>
      <c r="F5426" t="s">
        <v>18</v>
      </c>
      <c r="G5426">
        <v>363.45</v>
      </c>
      <c r="H5426">
        <v>1</v>
      </c>
      <c r="I5426">
        <v>0</v>
      </c>
      <c r="J5426" t="s">
        <v>35</v>
      </c>
      <c r="K5426" t="s">
        <v>44</v>
      </c>
      <c r="L5426" t="s">
        <v>21</v>
      </c>
      <c r="M5426" t="s">
        <v>36</v>
      </c>
      <c r="N5426" t="s">
        <v>95</v>
      </c>
    </row>
    <row r="5427" spans="1:14" x14ac:dyDescent="0.3">
      <c r="A5427">
        <v>5426</v>
      </c>
      <c r="B5427" t="s">
        <v>31</v>
      </c>
      <c r="C5427" t="s">
        <v>169</v>
      </c>
      <c r="D5427" t="s">
        <v>43</v>
      </c>
      <c r="E5427" t="s">
        <v>309</v>
      </c>
      <c r="F5427" t="s">
        <v>49</v>
      </c>
      <c r="G5427">
        <v>81.96</v>
      </c>
      <c r="H5427">
        <v>1</v>
      </c>
      <c r="I5427">
        <v>1</v>
      </c>
      <c r="J5427" t="s">
        <v>19</v>
      </c>
      <c r="K5427" t="s">
        <v>66</v>
      </c>
      <c r="L5427" t="s">
        <v>56</v>
      </c>
      <c r="M5427" t="s">
        <v>22</v>
      </c>
      <c r="N5427" t="s">
        <v>95</v>
      </c>
    </row>
    <row r="5428" spans="1:14" x14ac:dyDescent="0.3">
      <c r="A5428">
        <v>5427</v>
      </c>
      <c r="B5428" t="s">
        <v>37</v>
      </c>
      <c r="C5428" t="s">
        <v>38</v>
      </c>
      <c r="D5428" t="s">
        <v>287</v>
      </c>
      <c r="E5428" t="s">
        <v>210</v>
      </c>
      <c r="F5428" t="s">
        <v>27</v>
      </c>
      <c r="G5428">
        <v>211.96</v>
      </c>
      <c r="H5428">
        <v>4</v>
      </c>
      <c r="I5428">
        <v>3</v>
      </c>
      <c r="J5428" t="s">
        <v>28</v>
      </c>
      <c r="K5428" t="s">
        <v>99</v>
      </c>
      <c r="L5428" t="s">
        <v>70</v>
      </c>
      <c r="M5428" t="s">
        <v>36</v>
      </c>
      <c r="N5428" t="s">
        <v>45</v>
      </c>
    </row>
    <row r="5429" spans="1:14" x14ac:dyDescent="0.3">
      <c r="A5429">
        <v>5428</v>
      </c>
      <c r="B5429" t="s">
        <v>37</v>
      </c>
      <c r="C5429" t="s">
        <v>153</v>
      </c>
      <c r="D5429" t="s">
        <v>16</v>
      </c>
      <c r="E5429" t="s">
        <v>62</v>
      </c>
      <c r="F5429" t="s">
        <v>27</v>
      </c>
      <c r="G5429">
        <v>212.26</v>
      </c>
      <c r="H5429">
        <v>4</v>
      </c>
      <c r="I5429">
        <v>2</v>
      </c>
      <c r="J5429" t="s">
        <v>28</v>
      </c>
      <c r="K5429" t="s">
        <v>29</v>
      </c>
      <c r="L5429" t="s">
        <v>21</v>
      </c>
      <c r="M5429" t="s">
        <v>36</v>
      </c>
      <c r="N5429" t="s">
        <v>23</v>
      </c>
    </row>
    <row r="5430" spans="1:14" x14ac:dyDescent="0.3">
      <c r="A5430">
        <v>5429</v>
      </c>
      <c r="B5430" t="s">
        <v>50</v>
      </c>
      <c r="C5430" t="s">
        <v>80</v>
      </c>
      <c r="D5430" t="s">
        <v>81</v>
      </c>
      <c r="E5430" t="s">
        <v>109</v>
      </c>
      <c r="F5430" t="s">
        <v>27</v>
      </c>
      <c r="G5430">
        <v>236.97</v>
      </c>
      <c r="H5430">
        <v>2</v>
      </c>
      <c r="I5430">
        <v>2</v>
      </c>
      <c r="J5430" t="s">
        <v>28</v>
      </c>
      <c r="K5430" t="s">
        <v>20</v>
      </c>
      <c r="L5430" t="s">
        <v>56</v>
      </c>
      <c r="M5430" t="s">
        <v>36</v>
      </c>
      <c r="N5430" t="s">
        <v>23</v>
      </c>
    </row>
    <row r="5431" spans="1:14" x14ac:dyDescent="0.3">
      <c r="A5431">
        <v>5430</v>
      </c>
      <c r="B5431" t="s">
        <v>14</v>
      </c>
      <c r="C5431" t="s">
        <v>48</v>
      </c>
      <c r="D5431" t="s">
        <v>233</v>
      </c>
      <c r="E5431" t="s">
        <v>69</v>
      </c>
      <c r="F5431" t="s">
        <v>54</v>
      </c>
      <c r="G5431">
        <v>396.3</v>
      </c>
      <c r="H5431">
        <v>2</v>
      </c>
      <c r="I5431">
        <v>0</v>
      </c>
      <c r="J5431" t="s">
        <v>35</v>
      </c>
      <c r="K5431" t="s">
        <v>66</v>
      </c>
      <c r="L5431" t="s">
        <v>21</v>
      </c>
      <c r="M5431" t="s">
        <v>22</v>
      </c>
      <c r="N5431" t="s">
        <v>41</v>
      </c>
    </row>
    <row r="5432" spans="1:14" x14ac:dyDescent="0.3">
      <c r="A5432">
        <v>5431</v>
      </c>
      <c r="B5432" t="s">
        <v>14</v>
      </c>
      <c r="C5432" t="s">
        <v>38</v>
      </c>
      <c r="D5432" t="s">
        <v>39</v>
      </c>
      <c r="E5432" t="s">
        <v>175</v>
      </c>
      <c r="F5432" t="s">
        <v>27</v>
      </c>
      <c r="G5432">
        <v>169.48</v>
      </c>
      <c r="H5432">
        <v>2</v>
      </c>
      <c r="I5432">
        <v>0</v>
      </c>
      <c r="J5432" t="s">
        <v>19</v>
      </c>
      <c r="K5432" t="s">
        <v>29</v>
      </c>
      <c r="L5432" t="s">
        <v>56</v>
      </c>
      <c r="M5432" t="s">
        <v>22</v>
      </c>
      <c r="N5432" t="s">
        <v>23</v>
      </c>
    </row>
    <row r="5433" spans="1:14" x14ac:dyDescent="0.3">
      <c r="A5433">
        <v>5432</v>
      </c>
      <c r="B5433" t="s">
        <v>31</v>
      </c>
      <c r="C5433" t="s">
        <v>139</v>
      </c>
      <c r="D5433" t="s">
        <v>162</v>
      </c>
      <c r="E5433" t="s">
        <v>336</v>
      </c>
      <c r="F5433" t="s">
        <v>49</v>
      </c>
      <c r="G5433">
        <v>56.64</v>
      </c>
      <c r="H5433">
        <v>3</v>
      </c>
      <c r="I5433">
        <v>2</v>
      </c>
      <c r="J5433" t="s">
        <v>35</v>
      </c>
      <c r="K5433" t="s">
        <v>20</v>
      </c>
      <c r="L5433" t="s">
        <v>56</v>
      </c>
      <c r="M5433" t="s">
        <v>36</v>
      </c>
      <c r="N5433" t="s">
        <v>45</v>
      </c>
    </row>
    <row r="5434" spans="1:14" x14ac:dyDescent="0.3">
      <c r="A5434">
        <v>5433</v>
      </c>
      <c r="B5434" t="s">
        <v>31</v>
      </c>
      <c r="C5434" t="s">
        <v>261</v>
      </c>
      <c r="D5434" t="s">
        <v>220</v>
      </c>
      <c r="E5434" t="s">
        <v>153</v>
      </c>
      <c r="F5434" t="s">
        <v>49</v>
      </c>
      <c r="G5434">
        <v>84.07</v>
      </c>
      <c r="H5434">
        <v>4</v>
      </c>
      <c r="I5434">
        <v>0</v>
      </c>
      <c r="J5434" t="s">
        <v>28</v>
      </c>
      <c r="K5434" t="s">
        <v>20</v>
      </c>
      <c r="L5434" t="s">
        <v>56</v>
      </c>
      <c r="M5434" t="s">
        <v>36</v>
      </c>
      <c r="N5434" t="s">
        <v>23</v>
      </c>
    </row>
    <row r="5435" spans="1:14" x14ac:dyDescent="0.3">
      <c r="A5435">
        <v>5434</v>
      </c>
      <c r="B5435" t="s">
        <v>37</v>
      </c>
      <c r="C5435" t="s">
        <v>265</v>
      </c>
      <c r="D5435" t="s">
        <v>291</v>
      </c>
      <c r="E5435" t="s">
        <v>228</v>
      </c>
      <c r="F5435" t="s">
        <v>49</v>
      </c>
      <c r="G5435">
        <v>122.95</v>
      </c>
      <c r="H5435">
        <v>1</v>
      </c>
      <c r="I5435">
        <v>0</v>
      </c>
      <c r="J5435" t="s">
        <v>28</v>
      </c>
      <c r="K5435" t="s">
        <v>20</v>
      </c>
      <c r="L5435" t="s">
        <v>60</v>
      </c>
      <c r="M5435" t="s">
        <v>22</v>
      </c>
      <c r="N5435" t="s">
        <v>30</v>
      </c>
    </row>
    <row r="5436" spans="1:14" x14ac:dyDescent="0.3">
      <c r="A5436">
        <v>5435</v>
      </c>
      <c r="B5436" t="s">
        <v>37</v>
      </c>
      <c r="C5436" t="s">
        <v>394</v>
      </c>
      <c r="D5436" t="s">
        <v>361</v>
      </c>
      <c r="E5436" t="s">
        <v>210</v>
      </c>
      <c r="F5436" t="s">
        <v>49</v>
      </c>
      <c r="G5436">
        <v>146.22</v>
      </c>
      <c r="H5436">
        <v>3</v>
      </c>
      <c r="I5436">
        <v>0</v>
      </c>
      <c r="J5436" t="s">
        <v>55</v>
      </c>
      <c r="K5436" t="s">
        <v>66</v>
      </c>
      <c r="L5436" t="s">
        <v>21</v>
      </c>
      <c r="M5436" t="s">
        <v>36</v>
      </c>
      <c r="N5436" t="s">
        <v>41</v>
      </c>
    </row>
    <row r="5437" spans="1:14" x14ac:dyDescent="0.3">
      <c r="A5437">
        <v>5436</v>
      </c>
      <c r="B5437" t="s">
        <v>37</v>
      </c>
      <c r="C5437" t="s">
        <v>395</v>
      </c>
      <c r="D5437" t="s">
        <v>186</v>
      </c>
      <c r="E5437" t="s">
        <v>192</v>
      </c>
      <c r="F5437" t="s">
        <v>18</v>
      </c>
      <c r="G5437">
        <v>302.98</v>
      </c>
      <c r="H5437">
        <v>4</v>
      </c>
      <c r="I5437">
        <v>0</v>
      </c>
      <c r="J5437" t="s">
        <v>28</v>
      </c>
      <c r="K5437" t="s">
        <v>99</v>
      </c>
      <c r="L5437" t="s">
        <v>60</v>
      </c>
      <c r="M5437" t="s">
        <v>36</v>
      </c>
      <c r="N5437" t="s">
        <v>95</v>
      </c>
    </row>
    <row r="5438" spans="1:14" x14ac:dyDescent="0.3">
      <c r="A5438">
        <v>5437</v>
      </c>
      <c r="B5438" t="s">
        <v>50</v>
      </c>
      <c r="C5438" t="s">
        <v>78</v>
      </c>
      <c r="D5438" t="s">
        <v>269</v>
      </c>
      <c r="E5438" t="s">
        <v>51</v>
      </c>
      <c r="F5438" t="s">
        <v>54</v>
      </c>
      <c r="G5438">
        <v>351.69</v>
      </c>
      <c r="H5438">
        <v>2</v>
      </c>
      <c r="I5438">
        <v>0</v>
      </c>
      <c r="J5438" t="s">
        <v>35</v>
      </c>
      <c r="K5438" t="s">
        <v>20</v>
      </c>
      <c r="L5438" t="s">
        <v>21</v>
      </c>
      <c r="M5438" t="s">
        <v>36</v>
      </c>
      <c r="N5438" t="s">
        <v>95</v>
      </c>
    </row>
    <row r="5439" spans="1:14" x14ac:dyDescent="0.3">
      <c r="A5439">
        <v>5438</v>
      </c>
      <c r="B5439" t="s">
        <v>50</v>
      </c>
      <c r="C5439" t="s">
        <v>121</v>
      </c>
      <c r="D5439" t="s">
        <v>203</v>
      </c>
      <c r="E5439" t="s">
        <v>170</v>
      </c>
      <c r="F5439" t="s">
        <v>49</v>
      </c>
      <c r="G5439">
        <v>101.16</v>
      </c>
      <c r="H5439">
        <v>2</v>
      </c>
      <c r="I5439">
        <v>0</v>
      </c>
      <c r="J5439" t="s">
        <v>28</v>
      </c>
      <c r="K5439" t="s">
        <v>99</v>
      </c>
      <c r="L5439" t="s">
        <v>70</v>
      </c>
      <c r="M5439" t="s">
        <v>36</v>
      </c>
      <c r="N5439" t="s">
        <v>41</v>
      </c>
    </row>
    <row r="5440" spans="1:14" x14ac:dyDescent="0.3">
      <c r="A5440">
        <v>5439</v>
      </c>
      <c r="B5440" t="s">
        <v>31</v>
      </c>
      <c r="C5440" t="s">
        <v>168</v>
      </c>
      <c r="D5440" t="s">
        <v>110</v>
      </c>
      <c r="E5440" t="s">
        <v>83</v>
      </c>
      <c r="F5440" t="s">
        <v>49</v>
      </c>
      <c r="G5440">
        <v>110.48</v>
      </c>
      <c r="H5440">
        <v>3</v>
      </c>
      <c r="I5440">
        <v>0</v>
      </c>
      <c r="J5440" t="s">
        <v>28</v>
      </c>
      <c r="K5440" t="s">
        <v>66</v>
      </c>
      <c r="L5440" t="s">
        <v>21</v>
      </c>
      <c r="M5440" t="s">
        <v>36</v>
      </c>
      <c r="N5440" t="s">
        <v>30</v>
      </c>
    </row>
    <row r="5441" spans="1:14" x14ac:dyDescent="0.3">
      <c r="A5441">
        <v>5440</v>
      </c>
      <c r="B5441" t="s">
        <v>37</v>
      </c>
      <c r="C5441" t="s">
        <v>180</v>
      </c>
      <c r="D5441" t="s">
        <v>134</v>
      </c>
      <c r="E5441" t="s">
        <v>174</v>
      </c>
      <c r="F5441" t="s">
        <v>18</v>
      </c>
      <c r="G5441">
        <v>241.14</v>
      </c>
      <c r="H5441">
        <v>1</v>
      </c>
      <c r="I5441">
        <v>1</v>
      </c>
      <c r="J5441" t="s">
        <v>28</v>
      </c>
      <c r="K5441" t="s">
        <v>66</v>
      </c>
      <c r="L5441" t="s">
        <v>21</v>
      </c>
      <c r="M5441" t="s">
        <v>36</v>
      </c>
      <c r="N5441" t="s">
        <v>95</v>
      </c>
    </row>
    <row r="5442" spans="1:14" x14ac:dyDescent="0.3">
      <c r="A5442">
        <v>5441</v>
      </c>
      <c r="B5442" t="s">
        <v>37</v>
      </c>
      <c r="C5442" t="s">
        <v>358</v>
      </c>
      <c r="D5442" t="s">
        <v>379</v>
      </c>
      <c r="E5442" t="s">
        <v>123</v>
      </c>
      <c r="F5442" t="s">
        <v>27</v>
      </c>
      <c r="G5442">
        <v>202.01</v>
      </c>
      <c r="H5442">
        <v>1</v>
      </c>
      <c r="I5442">
        <v>1</v>
      </c>
      <c r="J5442" t="s">
        <v>19</v>
      </c>
      <c r="K5442" t="s">
        <v>20</v>
      </c>
      <c r="L5442" t="s">
        <v>21</v>
      </c>
      <c r="M5442" t="s">
        <v>36</v>
      </c>
      <c r="N5442" t="s">
        <v>45</v>
      </c>
    </row>
    <row r="5443" spans="1:14" x14ac:dyDescent="0.3">
      <c r="A5443">
        <v>5442</v>
      </c>
      <c r="B5443" t="s">
        <v>31</v>
      </c>
      <c r="C5443" t="s">
        <v>450</v>
      </c>
      <c r="D5443" t="s">
        <v>287</v>
      </c>
      <c r="E5443" t="s">
        <v>261</v>
      </c>
      <c r="F5443" t="s">
        <v>54</v>
      </c>
      <c r="G5443">
        <v>366.82</v>
      </c>
      <c r="H5443">
        <v>2</v>
      </c>
      <c r="I5443">
        <v>0</v>
      </c>
      <c r="J5443" t="s">
        <v>28</v>
      </c>
      <c r="K5443" t="s">
        <v>66</v>
      </c>
      <c r="L5443" t="s">
        <v>21</v>
      </c>
      <c r="M5443" t="s">
        <v>36</v>
      </c>
      <c r="N5443" t="s">
        <v>23</v>
      </c>
    </row>
    <row r="5444" spans="1:14" x14ac:dyDescent="0.3">
      <c r="A5444">
        <v>5443</v>
      </c>
      <c r="B5444" t="s">
        <v>37</v>
      </c>
      <c r="C5444" t="s">
        <v>245</v>
      </c>
      <c r="D5444" t="s">
        <v>88</v>
      </c>
      <c r="E5444" t="s">
        <v>191</v>
      </c>
      <c r="F5444" t="s">
        <v>18</v>
      </c>
      <c r="G5444">
        <v>270.95999999999998</v>
      </c>
      <c r="H5444">
        <v>1</v>
      </c>
      <c r="I5444">
        <v>0</v>
      </c>
      <c r="J5444" t="s">
        <v>55</v>
      </c>
      <c r="K5444" t="s">
        <v>29</v>
      </c>
      <c r="L5444" t="s">
        <v>21</v>
      </c>
      <c r="M5444" t="s">
        <v>36</v>
      </c>
      <c r="N5444" t="s">
        <v>45</v>
      </c>
    </row>
    <row r="5445" spans="1:14" x14ac:dyDescent="0.3">
      <c r="A5445">
        <v>5444</v>
      </c>
      <c r="B5445" t="s">
        <v>14</v>
      </c>
      <c r="C5445" t="s">
        <v>281</v>
      </c>
      <c r="D5445" t="s">
        <v>231</v>
      </c>
      <c r="E5445" t="s">
        <v>150</v>
      </c>
      <c r="F5445" t="s">
        <v>27</v>
      </c>
      <c r="G5445">
        <v>172.77</v>
      </c>
      <c r="H5445">
        <v>1</v>
      </c>
      <c r="I5445">
        <v>0</v>
      </c>
      <c r="J5445" t="s">
        <v>28</v>
      </c>
      <c r="K5445" t="s">
        <v>66</v>
      </c>
      <c r="L5445" t="s">
        <v>60</v>
      </c>
      <c r="M5445" t="s">
        <v>36</v>
      </c>
      <c r="N5445" t="s">
        <v>41</v>
      </c>
    </row>
    <row r="5446" spans="1:14" x14ac:dyDescent="0.3">
      <c r="A5446">
        <v>5445</v>
      </c>
      <c r="B5446" t="s">
        <v>31</v>
      </c>
      <c r="C5446" t="s">
        <v>393</v>
      </c>
      <c r="D5446" t="s">
        <v>295</v>
      </c>
      <c r="E5446" t="s">
        <v>361</v>
      </c>
      <c r="F5446" t="s">
        <v>27</v>
      </c>
      <c r="G5446">
        <v>102.3</v>
      </c>
      <c r="H5446">
        <v>2</v>
      </c>
      <c r="I5446">
        <v>0</v>
      </c>
      <c r="J5446" t="s">
        <v>94</v>
      </c>
      <c r="K5446" t="s">
        <v>20</v>
      </c>
      <c r="L5446" t="s">
        <v>21</v>
      </c>
      <c r="M5446" t="s">
        <v>36</v>
      </c>
      <c r="N5446" t="s">
        <v>45</v>
      </c>
    </row>
    <row r="5447" spans="1:14" x14ac:dyDescent="0.3">
      <c r="A5447">
        <v>5446</v>
      </c>
      <c r="B5447" t="s">
        <v>50</v>
      </c>
      <c r="C5447" t="s">
        <v>279</v>
      </c>
      <c r="D5447" t="s">
        <v>312</v>
      </c>
      <c r="E5447" t="s">
        <v>276</v>
      </c>
      <c r="F5447" t="s">
        <v>49</v>
      </c>
      <c r="G5447">
        <v>156.34</v>
      </c>
      <c r="H5447">
        <v>3</v>
      </c>
      <c r="I5447">
        <v>0</v>
      </c>
      <c r="J5447" t="s">
        <v>35</v>
      </c>
      <c r="K5447" t="s">
        <v>99</v>
      </c>
      <c r="L5447" t="s">
        <v>21</v>
      </c>
      <c r="M5447" t="s">
        <v>36</v>
      </c>
      <c r="N5447" t="s">
        <v>41</v>
      </c>
    </row>
    <row r="5448" spans="1:14" x14ac:dyDescent="0.3">
      <c r="A5448">
        <v>5447</v>
      </c>
      <c r="B5448" t="s">
        <v>50</v>
      </c>
      <c r="C5448" t="s">
        <v>249</v>
      </c>
      <c r="D5448" t="s">
        <v>97</v>
      </c>
      <c r="E5448" t="s">
        <v>449</v>
      </c>
      <c r="F5448" t="s">
        <v>27</v>
      </c>
      <c r="G5448">
        <v>134.44999999999999</v>
      </c>
      <c r="H5448">
        <v>2</v>
      </c>
      <c r="I5448">
        <v>0</v>
      </c>
      <c r="J5448" t="s">
        <v>55</v>
      </c>
      <c r="K5448" t="s">
        <v>44</v>
      </c>
      <c r="L5448" t="s">
        <v>70</v>
      </c>
      <c r="M5448" t="s">
        <v>36</v>
      </c>
      <c r="N5448" t="s">
        <v>23</v>
      </c>
    </row>
    <row r="5449" spans="1:14" x14ac:dyDescent="0.3">
      <c r="A5449">
        <v>5448</v>
      </c>
      <c r="B5449" t="s">
        <v>14</v>
      </c>
      <c r="C5449" t="s">
        <v>268</v>
      </c>
      <c r="D5449" t="s">
        <v>310</v>
      </c>
      <c r="E5449" t="s">
        <v>168</v>
      </c>
      <c r="F5449" t="s">
        <v>49</v>
      </c>
      <c r="G5449">
        <v>109.99</v>
      </c>
      <c r="H5449">
        <v>2</v>
      </c>
      <c r="I5449">
        <v>0</v>
      </c>
      <c r="J5449" t="s">
        <v>55</v>
      </c>
      <c r="K5449" t="s">
        <v>44</v>
      </c>
      <c r="L5449" t="s">
        <v>56</v>
      </c>
      <c r="M5449" t="s">
        <v>36</v>
      </c>
      <c r="N5449" t="s">
        <v>45</v>
      </c>
    </row>
    <row r="5450" spans="1:14" x14ac:dyDescent="0.3">
      <c r="A5450">
        <v>5449</v>
      </c>
      <c r="B5450" t="s">
        <v>50</v>
      </c>
      <c r="C5450" t="s">
        <v>303</v>
      </c>
      <c r="D5450" t="s">
        <v>312</v>
      </c>
      <c r="E5450" t="s">
        <v>304</v>
      </c>
      <c r="F5450" t="s">
        <v>18</v>
      </c>
      <c r="G5450">
        <v>255.19</v>
      </c>
      <c r="H5450">
        <v>2</v>
      </c>
      <c r="I5450">
        <v>1</v>
      </c>
      <c r="J5450" t="s">
        <v>35</v>
      </c>
      <c r="K5450" t="s">
        <v>20</v>
      </c>
      <c r="L5450" t="s">
        <v>56</v>
      </c>
      <c r="M5450" t="s">
        <v>36</v>
      </c>
      <c r="N5450" t="s">
        <v>45</v>
      </c>
    </row>
    <row r="5451" spans="1:14" x14ac:dyDescent="0.3">
      <c r="A5451">
        <v>5450</v>
      </c>
      <c r="B5451" t="s">
        <v>14</v>
      </c>
      <c r="C5451" t="s">
        <v>163</v>
      </c>
      <c r="D5451" t="s">
        <v>43</v>
      </c>
      <c r="E5451" t="s">
        <v>309</v>
      </c>
      <c r="F5451" t="s">
        <v>49</v>
      </c>
      <c r="G5451">
        <v>84.93</v>
      </c>
      <c r="H5451">
        <v>1</v>
      </c>
      <c r="I5451">
        <v>0</v>
      </c>
      <c r="J5451" t="s">
        <v>55</v>
      </c>
      <c r="K5451" t="s">
        <v>29</v>
      </c>
      <c r="L5451" t="s">
        <v>70</v>
      </c>
      <c r="M5451" t="s">
        <v>22</v>
      </c>
      <c r="N5451" t="s">
        <v>41</v>
      </c>
    </row>
    <row r="5452" spans="1:14" x14ac:dyDescent="0.3">
      <c r="A5452">
        <v>5451</v>
      </c>
      <c r="B5452" t="s">
        <v>50</v>
      </c>
      <c r="C5452" t="s">
        <v>115</v>
      </c>
      <c r="D5452" t="s">
        <v>40</v>
      </c>
      <c r="E5452" t="s">
        <v>322</v>
      </c>
      <c r="F5452" t="s">
        <v>49</v>
      </c>
      <c r="G5452">
        <v>160.28</v>
      </c>
      <c r="H5452">
        <v>4</v>
      </c>
      <c r="I5452">
        <v>1</v>
      </c>
      <c r="J5452" t="s">
        <v>35</v>
      </c>
      <c r="K5452" t="s">
        <v>20</v>
      </c>
      <c r="L5452" t="s">
        <v>21</v>
      </c>
      <c r="M5452" t="s">
        <v>36</v>
      </c>
      <c r="N5452" t="s">
        <v>41</v>
      </c>
    </row>
    <row r="5453" spans="1:14" x14ac:dyDescent="0.3">
      <c r="A5453">
        <v>5452</v>
      </c>
      <c r="B5453" t="s">
        <v>50</v>
      </c>
      <c r="C5453" t="s">
        <v>222</v>
      </c>
      <c r="D5453" t="s">
        <v>276</v>
      </c>
      <c r="E5453" t="s">
        <v>335</v>
      </c>
      <c r="F5453" t="s">
        <v>18</v>
      </c>
      <c r="G5453">
        <v>195.52</v>
      </c>
      <c r="H5453">
        <v>1</v>
      </c>
      <c r="I5453">
        <v>1</v>
      </c>
      <c r="J5453" t="s">
        <v>35</v>
      </c>
      <c r="K5453" t="s">
        <v>66</v>
      </c>
      <c r="L5453" t="s">
        <v>70</v>
      </c>
      <c r="M5453" t="s">
        <v>36</v>
      </c>
      <c r="N5453" t="s">
        <v>41</v>
      </c>
    </row>
    <row r="5454" spans="1:14" x14ac:dyDescent="0.3">
      <c r="A5454">
        <v>5453</v>
      </c>
      <c r="B5454" t="s">
        <v>31</v>
      </c>
      <c r="C5454" t="s">
        <v>298</v>
      </c>
      <c r="D5454" t="s">
        <v>91</v>
      </c>
      <c r="E5454" t="s">
        <v>127</v>
      </c>
      <c r="F5454" t="s">
        <v>18</v>
      </c>
      <c r="G5454">
        <v>241.06</v>
      </c>
      <c r="H5454">
        <v>2</v>
      </c>
      <c r="I5454">
        <v>1</v>
      </c>
      <c r="J5454" t="s">
        <v>55</v>
      </c>
      <c r="K5454" t="s">
        <v>29</v>
      </c>
      <c r="L5454" t="s">
        <v>21</v>
      </c>
      <c r="M5454" t="s">
        <v>36</v>
      </c>
      <c r="N5454" t="s">
        <v>45</v>
      </c>
    </row>
    <row r="5455" spans="1:14" x14ac:dyDescent="0.3">
      <c r="A5455">
        <v>5454</v>
      </c>
      <c r="B5455" t="s">
        <v>31</v>
      </c>
      <c r="C5455" t="s">
        <v>381</v>
      </c>
      <c r="D5455" t="s">
        <v>491</v>
      </c>
      <c r="E5455" t="s">
        <v>107</v>
      </c>
      <c r="F5455" t="s">
        <v>49</v>
      </c>
      <c r="G5455">
        <v>59.82</v>
      </c>
      <c r="H5455">
        <v>3</v>
      </c>
      <c r="I5455">
        <v>1</v>
      </c>
      <c r="J5455" t="s">
        <v>55</v>
      </c>
      <c r="K5455" t="s">
        <v>20</v>
      </c>
      <c r="L5455" t="s">
        <v>56</v>
      </c>
      <c r="M5455" t="s">
        <v>22</v>
      </c>
      <c r="N5455" t="s">
        <v>41</v>
      </c>
    </row>
    <row r="5456" spans="1:14" x14ac:dyDescent="0.3">
      <c r="A5456">
        <v>5455</v>
      </c>
      <c r="B5456" t="s">
        <v>31</v>
      </c>
      <c r="C5456" t="s">
        <v>109</v>
      </c>
      <c r="D5456" t="s">
        <v>211</v>
      </c>
      <c r="E5456" t="s">
        <v>360</v>
      </c>
      <c r="F5456" t="s">
        <v>27</v>
      </c>
      <c r="G5456">
        <v>127.69</v>
      </c>
      <c r="H5456">
        <v>4</v>
      </c>
      <c r="I5456">
        <v>0</v>
      </c>
      <c r="J5456" t="s">
        <v>19</v>
      </c>
      <c r="K5456" t="s">
        <v>99</v>
      </c>
      <c r="L5456" t="s">
        <v>56</v>
      </c>
      <c r="M5456" t="s">
        <v>22</v>
      </c>
      <c r="N5456" t="s">
        <v>45</v>
      </c>
    </row>
    <row r="5457" spans="1:14" x14ac:dyDescent="0.3">
      <c r="A5457">
        <v>5456</v>
      </c>
      <c r="B5457" t="s">
        <v>50</v>
      </c>
      <c r="C5457" t="s">
        <v>166</v>
      </c>
      <c r="D5457" t="s">
        <v>335</v>
      </c>
      <c r="E5457" t="s">
        <v>47</v>
      </c>
      <c r="F5457" t="s">
        <v>49</v>
      </c>
      <c r="G5457">
        <v>83.55</v>
      </c>
      <c r="H5457">
        <v>2</v>
      </c>
      <c r="I5457">
        <v>0</v>
      </c>
      <c r="J5457" t="s">
        <v>19</v>
      </c>
      <c r="K5457" t="s">
        <v>20</v>
      </c>
      <c r="L5457" t="s">
        <v>21</v>
      </c>
      <c r="M5457" t="s">
        <v>22</v>
      </c>
      <c r="N5457" t="s">
        <v>23</v>
      </c>
    </row>
    <row r="5458" spans="1:14" x14ac:dyDescent="0.3">
      <c r="A5458">
        <v>5457</v>
      </c>
      <c r="B5458" t="s">
        <v>31</v>
      </c>
      <c r="C5458" t="s">
        <v>315</v>
      </c>
      <c r="D5458" t="s">
        <v>320</v>
      </c>
      <c r="E5458" t="s">
        <v>273</v>
      </c>
      <c r="F5458" t="s">
        <v>18</v>
      </c>
      <c r="G5458">
        <v>213.55</v>
      </c>
      <c r="H5458">
        <v>2</v>
      </c>
      <c r="I5458">
        <v>3</v>
      </c>
      <c r="J5458" t="s">
        <v>28</v>
      </c>
      <c r="K5458" t="s">
        <v>44</v>
      </c>
      <c r="L5458" t="s">
        <v>60</v>
      </c>
      <c r="M5458" t="s">
        <v>36</v>
      </c>
      <c r="N5458" t="s">
        <v>41</v>
      </c>
    </row>
    <row r="5459" spans="1:14" x14ac:dyDescent="0.3">
      <c r="A5459">
        <v>5458</v>
      </c>
      <c r="B5459" t="s">
        <v>14</v>
      </c>
      <c r="C5459" t="s">
        <v>39</v>
      </c>
      <c r="D5459" t="s">
        <v>393</v>
      </c>
      <c r="E5459" t="s">
        <v>209</v>
      </c>
      <c r="F5459" t="s">
        <v>18</v>
      </c>
      <c r="G5459">
        <v>184.61</v>
      </c>
      <c r="H5459">
        <v>2</v>
      </c>
      <c r="I5459">
        <v>0</v>
      </c>
      <c r="J5459" t="s">
        <v>28</v>
      </c>
      <c r="K5459" t="s">
        <v>20</v>
      </c>
      <c r="L5459" t="s">
        <v>21</v>
      </c>
      <c r="M5459" t="s">
        <v>36</v>
      </c>
      <c r="N5459" t="s">
        <v>41</v>
      </c>
    </row>
    <row r="5460" spans="1:14" x14ac:dyDescent="0.3">
      <c r="A5460">
        <v>5459</v>
      </c>
      <c r="B5460" t="s">
        <v>31</v>
      </c>
      <c r="C5460" t="s">
        <v>122</v>
      </c>
      <c r="D5460" t="s">
        <v>164</v>
      </c>
      <c r="E5460" t="s">
        <v>369</v>
      </c>
      <c r="F5460" t="s">
        <v>49</v>
      </c>
      <c r="G5460">
        <v>67.95</v>
      </c>
      <c r="H5460">
        <v>1</v>
      </c>
      <c r="I5460">
        <v>0</v>
      </c>
      <c r="J5460" t="s">
        <v>28</v>
      </c>
      <c r="K5460" t="s">
        <v>20</v>
      </c>
      <c r="L5460" t="s">
        <v>56</v>
      </c>
      <c r="M5460" t="s">
        <v>22</v>
      </c>
      <c r="N5460" t="s">
        <v>41</v>
      </c>
    </row>
    <row r="5461" spans="1:14" x14ac:dyDescent="0.3">
      <c r="A5461">
        <v>5460</v>
      </c>
      <c r="B5461" t="s">
        <v>14</v>
      </c>
      <c r="C5461" t="s">
        <v>300</v>
      </c>
      <c r="D5461" t="s">
        <v>340</v>
      </c>
      <c r="E5461" t="s">
        <v>321</v>
      </c>
      <c r="F5461" t="s">
        <v>49</v>
      </c>
      <c r="G5461">
        <v>60.23</v>
      </c>
      <c r="H5461">
        <v>3</v>
      </c>
      <c r="I5461">
        <v>0</v>
      </c>
      <c r="J5461" t="s">
        <v>55</v>
      </c>
      <c r="K5461" t="s">
        <v>44</v>
      </c>
      <c r="L5461" t="s">
        <v>60</v>
      </c>
      <c r="M5461" t="s">
        <v>36</v>
      </c>
      <c r="N5461" t="s">
        <v>45</v>
      </c>
    </row>
    <row r="5462" spans="1:14" x14ac:dyDescent="0.3">
      <c r="A5462">
        <v>5461</v>
      </c>
      <c r="B5462" t="s">
        <v>50</v>
      </c>
      <c r="C5462" t="s">
        <v>423</v>
      </c>
      <c r="D5462" t="s">
        <v>123</v>
      </c>
      <c r="E5462" t="s">
        <v>219</v>
      </c>
      <c r="F5462" t="s">
        <v>27</v>
      </c>
      <c r="G5462">
        <v>193.39</v>
      </c>
      <c r="H5462">
        <v>4</v>
      </c>
      <c r="I5462">
        <v>0</v>
      </c>
      <c r="J5462" t="s">
        <v>28</v>
      </c>
      <c r="K5462" t="s">
        <v>99</v>
      </c>
      <c r="L5462" t="s">
        <v>21</v>
      </c>
      <c r="M5462" t="s">
        <v>36</v>
      </c>
      <c r="N5462" t="s">
        <v>41</v>
      </c>
    </row>
    <row r="5463" spans="1:14" x14ac:dyDescent="0.3">
      <c r="A5463">
        <v>5462</v>
      </c>
      <c r="B5463" t="s">
        <v>37</v>
      </c>
      <c r="C5463" t="s">
        <v>345</v>
      </c>
      <c r="D5463" t="s">
        <v>408</v>
      </c>
      <c r="E5463" t="s">
        <v>429</v>
      </c>
      <c r="F5463" t="s">
        <v>27</v>
      </c>
      <c r="G5463">
        <v>215.83</v>
      </c>
      <c r="H5463">
        <v>1</v>
      </c>
      <c r="I5463">
        <v>2</v>
      </c>
      <c r="J5463" t="s">
        <v>19</v>
      </c>
      <c r="K5463" t="s">
        <v>20</v>
      </c>
      <c r="L5463" t="s">
        <v>21</v>
      </c>
      <c r="M5463" t="s">
        <v>22</v>
      </c>
      <c r="N5463" t="s">
        <v>45</v>
      </c>
    </row>
    <row r="5464" spans="1:14" x14ac:dyDescent="0.3">
      <c r="A5464">
        <v>5463</v>
      </c>
      <c r="B5464" t="s">
        <v>37</v>
      </c>
      <c r="C5464" t="s">
        <v>367</v>
      </c>
      <c r="D5464" t="s">
        <v>357</v>
      </c>
      <c r="E5464" t="s">
        <v>181</v>
      </c>
      <c r="F5464" t="s">
        <v>49</v>
      </c>
      <c r="G5464">
        <v>79.98</v>
      </c>
      <c r="H5464">
        <v>2</v>
      </c>
      <c r="I5464">
        <v>1</v>
      </c>
      <c r="J5464" t="s">
        <v>55</v>
      </c>
      <c r="K5464" t="s">
        <v>44</v>
      </c>
      <c r="L5464" t="s">
        <v>60</v>
      </c>
      <c r="M5464" t="s">
        <v>22</v>
      </c>
      <c r="N5464" t="s">
        <v>41</v>
      </c>
    </row>
    <row r="5465" spans="1:14" x14ac:dyDescent="0.3">
      <c r="A5465">
        <v>5464</v>
      </c>
      <c r="B5465" t="s">
        <v>37</v>
      </c>
      <c r="C5465" t="s">
        <v>110</v>
      </c>
      <c r="D5465" t="s">
        <v>96</v>
      </c>
      <c r="E5465" t="s">
        <v>235</v>
      </c>
      <c r="F5465" t="s">
        <v>49</v>
      </c>
      <c r="G5465">
        <v>90.01</v>
      </c>
      <c r="H5465">
        <v>1</v>
      </c>
      <c r="I5465">
        <v>0</v>
      </c>
      <c r="J5465" t="s">
        <v>35</v>
      </c>
      <c r="K5465" t="s">
        <v>29</v>
      </c>
      <c r="L5465" t="s">
        <v>21</v>
      </c>
      <c r="M5465" t="s">
        <v>22</v>
      </c>
      <c r="N5465" t="s">
        <v>41</v>
      </c>
    </row>
    <row r="5466" spans="1:14" x14ac:dyDescent="0.3">
      <c r="A5466">
        <v>5465</v>
      </c>
      <c r="B5466" t="s">
        <v>37</v>
      </c>
      <c r="C5466" t="s">
        <v>124</v>
      </c>
      <c r="D5466" t="s">
        <v>301</v>
      </c>
      <c r="E5466" t="s">
        <v>161</v>
      </c>
      <c r="F5466" t="s">
        <v>27</v>
      </c>
      <c r="G5466">
        <v>131.99</v>
      </c>
      <c r="H5466">
        <v>2</v>
      </c>
      <c r="I5466">
        <v>0</v>
      </c>
      <c r="J5466" t="s">
        <v>35</v>
      </c>
      <c r="K5466" t="s">
        <v>66</v>
      </c>
      <c r="L5466" t="s">
        <v>56</v>
      </c>
      <c r="M5466" t="s">
        <v>36</v>
      </c>
      <c r="N5466" t="s">
        <v>41</v>
      </c>
    </row>
    <row r="5467" spans="1:14" x14ac:dyDescent="0.3">
      <c r="A5467">
        <v>5466</v>
      </c>
      <c r="B5467" t="s">
        <v>50</v>
      </c>
      <c r="C5467" t="s">
        <v>355</v>
      </c>
      <c r="D5467" t="s">
        <v>347</v>
      </c>
      <c r="E5467" t="s">
        <v>316</v>
      </c>
      <c r="F5467" t="s">
        <v>27</v>
      </c>
      <c r="G5467">
        <v>162.71</v>
      </c>
      <c r="H5467">
        <v>1</v>
      </c>
      <c r="I5467">
        <v>0</v>
      </c>
      <c r="J5467" t="s">
        <v>35</v>
      </c>
      <c r="K5467" t="s">
        <v>66</v>
      </c>
      <c r="L5467" t="s">
        <v>56</v>
      </c>
      <c r="M5467" t="s">
        <v>36</v>
      </c>
      <c r="N5467" t="s">
        <v>23</v>
      </c>
    </row>
    <row r="5468" spans="1:14" x14ac:dyDescent="0.3">
      <c r="A5468">
        <v>5467</v>
      </c>
      <c r="B5468" t="s">
        <v>14</v>
      </c>
      <c r="C5468" t="s">
        <v>330</v>
      </c>
      <c r="D5468" t="s">
        <v>403</v>
      </c>
      <c r="E5468" t="s">
        <v>485</v>
      </c>
      <c r="F5468" t="s">
        <v>27</v>
      </c>
      <c r="G5468">
        <v>143.29</v>
      </c>
      <c r="H5468">
        <v>2</v>
      </c>
      <c r="I5468">
        <v>0</v>
      </c>
      <c r="J5468" t="s">
        <v>35</v>
      </c>
      <c r="K5468" t="s">
        <v>29</v>
      </c>
      <c r="L5468" t="s">
        <v>21</v>
      </c>
      <c r="M5468" t="s">
        <v>22</v>
      </c>
      <c r="N5468" t="s">
        <v>41</v>
      </c>
    </row>
    <row r="5469" spans="1:14" x14ac:dyDescent="0.3">
      <c r="A5469">
        <v>5468</v>
      </c>
      <c r="B5469" t="s">
        <v>31</v>
      </c>
      <c r="C5469" t="s">
        <v>283</v>
      </c>
      <c r="D5469" t="s">
        <v>231</v>
      </c>
      <c r="E5469" t="s">
        <v>320</v>
      </c>
      <c r="F5469" t="s">
        <v>49</v>
      </c>
      <c r="G5469">
        <v>55.32</v>
      </c>
      <c r="H5469">
        <v>1</v>
      </c>
      <c r="I5469">
        <v>0</v>
      </c>
      <c r="J5469" t="s">
        <v>28</v>
      </c>
      <c r="K5469" t="s">
        <v>99</v>
      </c>
      <c r="L5469" t="s">
        <v>56</v>
      </c>
      <c r="M5469" t="s">
        <v>22</v>
      </c>
      <c r="N5469" t="s">
        <v>41</v>
      </c>
    </row>
    <row r="5470" spans="1:14" x14ac:dyDescent="0.3">
      <c r="A5470">
        <v>5469</v>
      </c>
      <c r="B5470" t="s">
        <v>37</v>
      </c>
      <c r="C5470" t="s">
        <v>182</v>
      </c>
      <c r="D5470" t="s">
        <v>264</v>
      </c>
      <c r="E5470" t="s">
        <v>152</v>
      </c>
      <c r="F5470" t="s">
        <v>49</v>
      </c>
      <c r="G5470">
        <v>139.26</v>
      </c>
      <c r="H5470">
        <v>3</v>
      </c>
      <c r="I5470">
        <v>3</v>
      </c>
      <c r="J5470" t="s">
        <v>55</v>
      </c>
      <c r="K5470" t="s">
        <v>20</v>
      </c>
      <c r="L5470" t="s">
        <v>21</v>
      </c>
      <c r="M5470" t="s">
        <v>36</v>
      </c>
      <c r="N5470" t="s">
        <v>41</v>
      </c>
    </row>
    <row r="5471" spans="1:14" x14ac:dyDescent="0.3">
      <c r="A5471">
        <v>5470</v>
      </c>
      <c r="B5471" t="s">
        <v>50</v>
      </c>
      <c r="C5471" t="s">
        <v>172</v>
      </c>
      <c r="D5471" t="s">
        <v>135</v>
      </c>
      <c r="E5471" t="s">
        <v>176</v>
      </c>
      <c r="F5471" t="s">
        <v>18</v>
      </c>
      <c r="G5471">
        <v>345.82</v>
      </c>
      <c r="H5471">
        <v>3</v>
      </c>
      <c r="I5471">
        <v>1</v>
      </c>
      <c r="J5471" t="s">
        <v>94</v>
      </c>
      <c r="K5471" t="s">
        <v>29</v>
      </c>
      <c r="L5471" t="s">
        <v>21</v>
      </c>
      <c r="M5471" t="s">
        <v>22</v>
      </c>
      <c r="N5471" t="s">
        <v>41</v>
      </c>
    </row>
    <row r="5472" spans="1:14" x14ac:dyDescent="0.3">
      <c r="A5472">
        <v>5471</v>
      </c>
      <c r="B5472" t="s">
        <v>37</v>
      </c>
      <c r="C5472" t="s">
        <v>17</v>
      </c>
      <c r="D5472" t="s">
        <v>92</v>
      </c>
      <c r="E5472" t="s">
        <v>311</v>
      </c>
      <c r="F5472" t="s">
        <v>27</v>
      </c>
      <c r="G5472">
        <v>152</v>
      </c>
      <c r="H5472">
        <v>1</v>
      </c>
      <c r="I5472">
        <v>0</v>
      </c>
      <c r="J5472" t="s">
        <v>94</v>
      </c>
      <c r="K5472" t="s">
        <v>99</v>
      </c>
      <c r="L5472" t="s">
        <v>21</v>
      </c>
      <c r="M5472" t="s">
        <v>22</v>
      </c>
      <c r="N5472" t="s">
        <v>41</v>
      </c>
    </row>
    <row r="5473" spans="1:14" x14ac:dyDescent="0.3">
      <c r="A5473">
        <v>5472</v>
      </c>
      <c r="B5473" t="s">
        <v>31</v>
      </c>
      <c r="C5473" t="s">
        <v>321</v>
      </c>
      <c r="D5473" t="s">
        <v>242</v>
      </c>
      <c r="E5473" t="s">
        <v>79</v>
      </c>
      <c r="F5473" t="s">
        <v>54</v>
      </c>
      <c r="G5473">
        <v>419.38</v>
      </c>
      <c r="H5473">
        <v>2</v>
      </c>
      <c r="I5473">
        <v>1</v>
      </c>
      <c r="J5473" t="s">
        <v>28</v>
      </c>
      <c r="K5473" t="s">
        <v>44</v>
      </c>
      <c r="L5473" t="s">
        <v>56</v>
      </c>
      <c r="M5473" t="s">
        <v>36</v>
      </c>
      <c r="N5473" t="s">
        <v>30</v>
      </c>
    </row>
    <row r="5474" spans="1:14" x14ac:dyDescent="0.3">
      <c r="A5474">
        <v>5473</v>
      </c>
      <c r="B5474" t="s">
        <v>37</v>
      </c>
      <c r="C5474" t="s">
        <v>32</v>
      </c>
      <c r="D5474" t="s">
        <v>78</v>
      </c>
      <c r="E5474" t="s">
        <v>437</v>
      </c>
      <c r="F5474" t="s">
        <v>54</v>
      </c>
      <c r="G5474">
        <v>305.44</v>
      </c>
      <c r="H5474">
        <v>1</v>
      </c>
      <c r="I5474">
        <v>0</v>
      </c>
      <c r="J5474" t="s">
        <v>55</v>
      </c>
      <c r="K5474" t="s">
        <v>66</v>
      </c>
      <c r="L5474" t="s">
        <v>21</v>
      </c>
      <c r="M5474" t="s">
        <v>36</v>
      </c>
      <c r="N5474" t="s">
        <v>41</v>
      </c>
    </row>
    <row r="5475" spans="1:14" x14ac:dyDescent="0.3">
      <c r="A5475">
        <v>5474</v>
      </c>
      <c r="B5475" t="s">
        <v>14</v>
      </c>
      <c r="C5475" t="s">
        <v>88</v>
      </c>
      <c r="D5475" t="s">
        <v>391</v>
      </c>
      <c r="E5475" t="s">
        <v>378</v>
      </c>
      <c r="F5475" t="s">
        <v>49</v>
      </c>
      <c r="G5475">
        <v>72.14</v>
      </c>
      <c r="H5475">
        <v>1</v>
      </c>
      <c r="I5475">
        <v>0</v>
      </c>
      <c r="J5475" t="s">
        <v>19</v>
      </c>
      <c r="K5475" t="s">
        <v>66</v>
      </c>
      <c r="L5475" t="s">
        <v>56</v>
      </c>
      <c r="M5475" t="s">
        <v>36</v>
      </c>
      <c r="N5475" t="s">
        <v>41</v>
      </c>
    </row>
    <row r="5476" spans="1:14" x14ac:dyDescent="0.3">
      <c r="A5476">
        <v>5475</v>
      </c>
      <c r="B5476" t="s">
        <v>31</v>
      </c>
      <c r="C5476" t="s">
        <v>237</v>
      </c>
      <c r="D5476" t="s">
        <v>212</v>
      </c>
      <c r="E5476" t="s">
        <v>68</v>
      </c>
      <c r="F5476" t="s">
        <v>27</v>
      </c>
      <c r="G5476">
        <v>142.68</v>
      </c>
      <c r="H5476">
        <v>3</v>
      </c>
      <c r="I5476">
        <v>1</v>
      </c>
      <c r="J5476" t="s">
        <v>28</v>
      </c>
      <c r="K5476" t="s">
        <v>29</v>
      </c>
      <c r="L5476" t="s">
        <v>56</v>
      </c>
      <c r="M5476" t="s">
        <v>36</v>
      </c>
      <c r="N5476" t="s">
        <v>41</v>
      </c>
    </row>
    <row r="5477" spans="1:14" x14ac:dyDescent="0.3">
      <c r="A5477">
        <v>5476</v>
      </c>
      <c r="B5477" t="s">
        <v>14</v>
      </c>
      <c r="C5477" t="s">
        <v>139</v>
      </c>
      <c r="D5477" t="s">
        <v>414</v>
      </c>
      <c r="E5477" t="s">
        <v>145</v>
      </c>
      <c r="F5477" t="s">
        <v>49</v>
      </c>
      <c r="G5477">
        <v>72.349999999999994</v>
      </c>
      <c r="H5477">
        <v>1</v>
      </c>
      <c r="I5477">
        <v>1</v>
      </c>
      <c r="J5477" t="s">
        <v>94</v>
      </c>
      <c r="K5477" t="s">
        <v>99</v>
      </c>
      <c r="L5477" t="s">
        <v>21</v>
      </c>
      <c r="M5477" t="s">
        <v>36</v>
      </c>
      <c r="N5477" t="s">
        <v>23</v>
      </c>
    </row>
    <row r="5478" spans="1:14" x14ac:dyDescent="0.3">
      <c r="A5478">
        <v>5477</v>
      </c>
      <c r="B5478" t="s">
        <v>14</v>
      </c>
      <c r="C5478" t="s">
        <v>307</v>
      </c>
      <c r="D5478" t="s">
        <v>247</v>
      </c>
      <c r="E5478" t="s">
        <v>333</v>
      </c>
      <c r="F5478" t="s">
        <v>49</v>
      </c>
      <c r="G5478">
        <v>89.82</v>
      </c>
      <c r="H5478">
        <v>2</v>
      </c>
      <c r="I5478">
        <v>0</v>
      </c>
      <c r="J5478" t="s">
        <v>35</v>
      </c>
      <c r="K5478" t="s">
        <v>29</v>
      </c>
      <c r="L5478" t="s">
        <v>56</v>
      </c>
      <c r="M5478" t="s">
        <v>36</v>
      </c>
      <c r="N5478" t="s">
        <v>41</v>
      </c>
    </row>
    <row r="5479" spans="1:14" x14ac:dyDescent="0.3">
      <c r="A5479">
        <v>5478</v>
      </c>
      <c r="B5479" t="s">
        <v>31</v>
      </c>
      <c r="C5479" t="s">
        <v>237</v>
      </c>
      <c r="D5479" t="s">
        <v>58</v>
      </c>
      <c r="E5479" t="s">
        <v>112</v>
      </c>
      <c r="F5479" t="s">
        <v>27</v>
      </c>
      <c r="G5479">
        <v>118.49</v>
      </c>
      <c r="H5479">
        <v>1</v>
      </c>
      <c r="I5479">
        <v>0</v>
      </c>
      <c r="J5479" t="s">
        <v>28</v>
      </c>
      <c r="K5479" t="s">
        <v>20</v>
      </c>
      <c r="L5479" t="s">
        <v>60</v>
      </c>
      <c r="M5479" t="s">
        <v>36</v>
      </c>
      <c r="N5479" t="s">
        <v>41</v>
      </c>
    </row>
    <row r="5480" spans="1:14" x14ac:dyDescent="0.3">
      <c r="A5480">
        <v>5479</v>
      </c>
      <c r="B5480" t="s">
        <v>31</v>
      </c>
      <c r="C5480" t="s">
        <v>128</v>
      </c>
      <c r="D5480" t="s">
        <v>168</v>
      </c>
      <c r="E5480" t="s">
        <v>406</v>
      </c>
      <c r="F5480" t="s">
        <v>27</v>
      </c>
      <c r="G5480">
        <v>94.07</v>
      </c>
      <c r="H5480">
        <v>4</v>
      </c>
      <c r="I5480">
        <v>2</v>
      </c>
      <c r="J5480" t="s">
        <v>55</v>
      </c>
      <c r="K5480" t="s">
        <v>66</v>
      </c>
      <c r="L5480" t="s">
        <v>21</v>
      </c>
      <c r="M5480" t="s">
        <v>36</v>
      </c>
      <c r="N5480" t="s">
        <v>41</v>
      </c>
    </row>
    <row r="5481" spans="1:14" x14ac:dyDescent="0.3">
      <c r="A5481">
        <v>5480</v>
      </c>
      <c r="B5481" t="s">
        <v>37</v>
      </c>
      <c r="C5481" t="s">
        <v>361</v>
      </c>
      <c r="D5481" t="s">
        <v>239</v>
      </c>
      <c r="E5481" t="s">
        <v>210</v>
      </c>
      <c r="F5481" t="s">
        <v>18</v>
      </c>
      <c r="G5481">
        <v>173.59</v>
      </c>
      <c r="H5481">
        <v>3</v>
      </c>
      <c r="I5481">
        <v>0</v>
      </c>
      <c r="J5481" t="s">
        <v>28</v>
      </c>
      <c r="K5481" t="s">
        <v>20</v>
      </c>
      <c r="L5481" t="s">
        <v>21</v>
      </c>
      <c r="M5481" t="s">
        <v>36</v>
      </c>
      <c r="N5481" t="s">
        <v>45</v>
      </c>
    </row>
    <row r="5482" spans="1:14" x14ac:dyDescent="0.3">
      <c r="A5482">
        <v>5481</v>
      </c>
      <c r="B5482" t="s">
        <v>31</v>
      </c>
      <c r="C5482" t="s">
        <v>280</v>
      </c>
      <c r="D5482" t="s">
        <v>71</v>
      </c>
      <c r="E5482" t="s">
        <v>148</v>
      </c>
      <c r="F5482" t="s">
        <v>18</v>
      </c>
      <c r="G5482">
        <v>207.41</v>
      </c>
      <c r="H5482">
        <v>3</v>
      </c>
      <c r="I5482">
        <v>0</v>
      </c>
      <c r="J5482" t="s">
        <v>94</v>
      </c>
      <c r="K5482" t="s">
        <v>29</v>
      </c>
      <c r="L5482" t="s">
        <v>21</v>
      </c>
      <c r="M5482" t="s">
        <v>22</v>
      </c>
      <c r="N5482" t="s">
        <v>41</v>
      </c>
    </row>
    <row r="5483" spans="1:14" x14ac:dyDescent="0.3">
      <c r="A5483">
        <v>5482</v>
      </c>
      <c r="B5483" t="s">
        <v>50</v>
      </c>
      <c r="C5483" t="s">
        <v>110</v>
      </c>
      <c r="D5483" t="s">
        <v>68</v>
      </c>
      <c r="E5483" t="s">
        <v>227</v>
      </c>
      <c r="F5483" t="s">
        <v>49</v>
      </c>
      <c r="G5483">
        <v>92.59</v>
      </c>
      <c r="H5483">
        <v>1</v>
      </c>
      <c r="I5483">
        <v>0</v>
      </c>
      <c r="J5483" t="s">
        <v>35</v>
      </c>
      <c r="K5483" t="s">
        <v>66</v>
      </c>
      <c r="L5483" t="s">
        <v>21</v>
      </c>
      <c r="M5483" t="s">
        <v>36</v>
      </c>
      <c r="N5483" t="s">
        <v>41</v>
      </c>
    </row>
    <row r="5484" spans="1:14" x14ac:dyDescent="0.3">
      <c r="A5484">
        <v>5483</v>
      </c>
      <c r="B5484" t="s">
        <v>50</v>
      </c>
      <c r="C5484" t="s">
        <v>284</v>
      </c>
      <c r="D5484" t="s">
        <v>17</v>
      </c>
      <c r="E5484" t="s">
        <v>300</v>
      </c>
      <c r="F5484" t="s">
        <v>49</v>
      </c>
      <c r="G5484">
        <v>140.19</v>
      </c>
      <c r="H5484">
        <v>1</v>
      </c>
      <c r="I5484">
        <v>1</v>
      </c>
      <c r="J5484" t="s">
        <v>19</v>
      </c>
      <c r="K5484" t="s">
        <v>66</v>
      </c>
      <c r="L5484" t="s">
        <v>21</v>
      </c>
      <c r="M5484" t="s">
        <v>36</v>
      </c>
      <c r="N5484" t="s">
        <v>41</v>
      </c>
    </row>
    <row r="5485" spans="1:14" x14ac:dyDescent="0.3">
      <c r="A5485">
        <v>5484</v>
      </c>
      <c r="B5485" t="s">
        <v>50</v>
      </c>
      <c r="C5485" t="s">
        <v>75</v>
      </c>
      <c r="D5485" t="s">
        <v>229</v>
      </c>
      <c r="E5485" t="s">
        <v>376</v>
      </c>
      <c r="F5485" t="s">
        <v>27</v>
      </c>
      <c r="G5485">
        <v>164.49</v>
      </c>
      <c r="H5485">
        <v>2</v>
      </c>
      <c r="I5485">
        <v>2</v>
      </c>
      <c r="J5485" t="s">
        <v>35</v>
      </c>
      <c r="K5485" t="s">
        <v>44</v>
      </c>
      <c r="L5485" t="s">
        <v>21</v>
      </c>
      <c r="M5485" t="s">
        <v>36</v>
      </c>
      <c r="N5485" t="s">
        <v>41</v>
      </c>
    </row>
    <row r="5486" spans="1:14" x14ac:dyDescent="0.3">
      <c r="A5486">
        <v>5485</v>
      </c>
      <c r="B5486" t="s">
        <v>31</v>
      </c>
      <c r="C5486" t="s">
        <v>361</v>
      </c>
      <c r="D5486" t="s">
        <v>180</v>
      </c>
      <c r="E5486" t="s">
        <v>451</v>
      </c>
      <c r="F5486" t="s">
        <v>27</v>
      </c>
      <c r="G5486">
        <v>144.43</v>
      </c>
      <c r="H5486">
        <v>2</v>
      </c>
      <c r="I5486">
        <v>0</v>
      </c>
      <c r="J5486" t="s">
        <v>35</v>
      </c>
      <c r="K5486" t="s">
        <v>20</v>
      </c>
      <c r="L5486" t="s">
        <v>21</v>
      </c>
      <c r="M5486" t="s">
        <v>22</v>
      </c>
      <c r="N5486" t="s">
        <v>41</v>
      </c>
    </row>
    <row r="5487" spans="1:14" x14ac:dyDescent="0.3">
      <c r="A5487">
        <v>5486</v>
      </c>
      <c r="B5487" t="s">
        <v>50</v>
      </c>
      <c r="C5487" t="s">
        <v>278</v>
      </c>
      <c r="D5487" t="s">
        <v>102</v>
      </c>
      <c r="E5487" t="s">
        <v>240</v>
      </c>
      <c r="F5487" t="s">
        <v>27</v>
      </c>
      <c r="G5487">
        <v>175.62</v>
      </c>
      <c r="H5487">
        <v>4</v>
      </c>
      <c r="I5487">
        <v>0</v>
      </c>
      <c r="J5487" t="s">
        <v>94</v>
      </c>
      <c r="K5487" t="s">
        <v>44</v>
      </c>
      <c r="L5487" t="s">
        <v>56</v>
      </c>
      <c r="M5487" t="s">
        <v>36</v>
      </c>
      <c r="N5487" t="s">
        <v>41</v>
      </c>
    </row>
    <row r="5488" spans="1:14" x14ac:dyDescent="0.3">
      <c r="A5488">
        <v>5487</v>
      </c>
      <c r="B5488" t="s">
        <v>37</v>
      </c>
      <c r="C5488" t="s">
        <v>285</v>
      </c>
      <c r="D5488" t="s">
        <v>127</v>
      </c>
      <c r="E5488" t="s">
        <v>293</v>
      </c>
      <c r="F5488" t="s">
        <v>49</v>
      </c>
      <c r="G5488">
        <v>88.91</v>
      </c>
      <c r="H5488">
        <v>2</v>
      </c>
      <c r="I5488">
        <v>0</v>
      </c>
      <c r="J5488" t="s">
        <v>94</v>
      </c>
      <c r="K5488" t="s">
        <v>66</v>
      </c>
      <c r="L5488" t="s">
        <v>60</v>
      </c>
      <c r="M5488" t="s">
        <v>36</v>
      </c>
      <c r="N5488" t="s">
        <v>41</v>
      </c>
    </row>
    <row r="5489" spans="1:14" x14ac:dyDescent="0.3">
      <c r="A5489">
        <v>5488</v>
      </c>
      <c r="B5489" t="s">
        <v>37</v>
      </c>
      <c r="C5489" t="s">
        <v>291</v>
      </c>
      <c r="D5489" t="s">
        <v>408</v>
      </c>
      <c r="E5489" t="s">
        <v>410</v>
      </c>
      <c r="F5489" t="s">
        <v>49</v>
      </c>
      <c r="G5489">
        <v>142.99</v>
      </c>
      <c r="H5489">
        <v>1</v>
      </c>
      <c r="I5489">
        <v>0</v>
      </c>
      <c r="J5489" t="s">
        <v>35</v>
      </c>
      <c r="K5489" t="s">
        <v>29</v>
      </c>
      <c r="L5489" t="s">
        <v>21</v>
      </c>
      <c r="M5489" t="s">
        <v>36</v>
      </c>
      <c r="N5489" t="s">
        <v>23</v>
      </c>
    </row>
    <row r="5490" spans="1:14" x14ac:dyDescent="0.3">
      <c r="A5490">
        <v>5489</v>
      </c>
      <c r="B5490" t="s">
        <v>14</v>
      </c>
      <c r="C5490" t="s">
        <v>153</v>
      </c>
      <c r="D5490" t="s">
        <v>226</v>
      </c>
      <c r="E5490" t="s">
        <v>412</v>
      </c>
      <c r="F5490" t="s">
        <v>27</v>
      </c>
      <c r="G5490">
        <v>179.54</v>
      </c>
      <c r="H5490">
        <v>4</v>
      </c>
      <c r="I5490">
        <v>0</v>
      </c>
      <c r="J5490" t="s">
        <v>28</v>
      </c>
      <c r="K5490" t="s">
        <v>44</v>
      </c>
      <c r="L5490" t="s">
        <v>56</v>
      </c>
      <c r="M5490" t="s">
        <v>36</v>
      </c>
      <c r="N5490" t="s">
        <v>41</v>
      </c>
    </row>
    <row r="5491" spans="1:14" x14ac:dyDescent="0.3">
      <c r="A5491">
        <v>5490</v>
      </c>
      <c r="B5491" t="s">
        <v>50</v>
      </c>
      <c r="C5491" t="s">
        <v>181</v>
      </c>
      <c r="D5491" t="s">
        <v>318</v>
      </c>
      <c r="E5491" t="s">
        <v>291</v>
      </c>
      <c r="F5491" t="s">
        <v>49</v>
      </c>
      <c r="G5491">
        <v>79.650000000000006</v>
      </c>
      <c r="H5491">
        <v>1</v>
      </c>
      <c r="I5491">
        <v>2</v>
      </c>
      <c r="J5491" t="s">
        <v>28</v>
      </c>
      <c r="K5491" t="s">
        <v>44</v>
      </c>
      <c r="L5491" t="s">
        <v>21</v>
      </c>
      <c r="M5491" t="s">
        <v>22</v>
      </c>
      <c r="N5491" t="s">
        <v>41</v>
      </c>
    </row>
    <row r="5492" spans="1:14" x14ac:dyDescent="0.3">
      <c r="A5492">
        <v>5491</v>
      </c>
      <c r="B5492" t="s">
        <v>14</v>
      </c>
      <c r="C5492" t="s">
        <v>77</v>
      </c>
      <c r="D5492" t="s">
        <v>33</v>
      </c>
      <c r="E5492" t="s">
        <v>159</v>
      </c>
      <c r="F5492" t="s">
        <v>27</v>
      </c>
      <c r="G5492">
        <v>112.75</v>
      </c>
      <c r="H5492">
        <v>4</v>
      </c>
      <c r="I5492">
        <v>0</v>
      </c>
      <c r="J5492" t="s">
        <v>28</v>
      </c>
      <c r="K5492" t="s">
        <v>29</v>
      </c>
      <c r="L5492" t="s">
        <v>21</v>
      </c>
      <c r="M5492" t="s">
        <v>36</v>
      </c>
      <c r="N5492" t="s">
        <v>95</v>
      </c>
    </row>
    <row r="5493" spans="1:14" x14ac:dyDescent="0.3">
      <c r="A5493">
        <v>5492</v>
      </c>
      <c r="B5493" t="s">
        <v>37</v>
      </c>
      <c r="C5493" t="s">
        <v>336</v>
      </c>
      <c r="D5493" t="s">
        <v>285</v>
      </c>
      <c r="E5493" t="s">
        <v>143</v>
      </c>
      <c r="F5493" t="s">
        <v>49</v>
      </c>
      <c r="G5493">
        <v>75.11</v>
      </c>
      <c r="H5493">
        <v>2</v>
      </c>
      <c r="I5493">
        <v>1</v>
      </c>
      <c r="J5493" t="s">
        <v>35</v>
      </c>
      <c r="K5493" t="s">
        <v>20</v>
      </c>
      <c r="L5493" t="s">
        <v>56</v>
      </c>
      <c r="M5493" t="s">
        <v>22</v>
      </c>
      <c r="N5493" t="s">
        <v>23</v>
      </c>
    </row>
    <row r="5494" spans="1:14" x14ac:dyDescent="0.3">
      <c r="A5494">
        <v>5493</v>
      </c>
      <c r="B5494" t="s">
        <v>31</v>
      </c>
      <c r="C5494" t="s">
        <v>140</v>
      </c>
      <c r="D5494" t="s">
        <v>24</v>
      </c>
      <c r="E5494" t="s">
        <v>151</v>
      </c>
      <c r="F5494" t="s">
        <v>54</v>
      </c>
      <c r="G5494">
        <v>355.3</v>
      </c>
      <c r="H5494">
        <v>3</v>
      </c>
      <c r="I5494">
        <v>1</v>
      </c>
      <c r="J5494" t="s">
        <v>94</v>
      </c>
      <c r="K5494" t="s">
        <v>44</v>
      </c>
      <c r="L5494" t="s">
        <v>56</v>
      </c>
      <c r="M5494" t="s">
        <v>36</v>
      </c>
      <c r="N5494" t="s">
        <v>41</v>
      </c>
    </row>
    <row r="5495" spans="1:14" x14ac:dyDescent="0.3">
      <c r="A5495">
        <v>5494</v>
      </c>
      <c r="B5495" t="s">
        <v>14</v>
      </c>
      <c r="C5495" t="s">
        <v>158</v>
      </c>
      <c r="D5495" t="s">
        <v>456</v>
      </c>
      <c r="E5495" t="s">
        <v>79</v>
      </c>
      <c r="F5495" t="s">
        <v>18</v>
      </c>
      <c r="G5495">
        <v>241.69</v>
      </c>
      <c r="H5495">
        <v>2</v>
      </c>
      <c r="I5495">
        <v>0</v>
      </c>
      <c r="J5495" t="s">
        <v>28</v>
      </c>
      <c r="K5495" t="s">
        <v>29</v>
      </c>
      <c r="L5495" t="s">
        <v>21</v>
      </c>
      <c r="M5495" t="s">
        <v>36</v>
      </c>
      <c r="N5495" t="s">
        <v>41</v>
      </c>
    </row>
    <row r="5496" spans="1:14" x14ac:dyDescent="0.3">
      <c r="A5496">
        <v>5495</v>
      </c>
      <c r="B5496" t="s">
        <v>50</v>
      </c>
      <c r="C5496" t="s">
        <v>334</v>
      </c>
      <c r="D5496" t="s">
        <v>341</v>
      </c>
      <c r="E5496" t="s">
        <v>75</v>
      </c>
      <c r="F5496" t="s">
        <v>49</v>
      </c>
      <c r="G5496">
        <v>105.17</v>
      </c>
      <c r="H5496">
        <v>3</v>
      </c>
      <c r="I5496">
        <v>0</v>
      </c>
      <c r="J5496" t="s">
        <v>94</v>
      </c>
      <c r="K5496" t="s">
        <v>99</v>
      </c>
      <c r="L5496" t="s">
        <v>21</v>
      </c>
      <c r="M5496" t="s">
        <v>36</v>
      </c>
      <c r="N5496" t="s">
        <v>41</v>
      </c>
    </row>
    <row r="5497" spans="1:14" x14ac:dyDescent="0.3">
      <c r="A5497">
        <v>5496</v>
      </c>
      <c r="B5497" t="s">
        <v>14</v>
      </c>
      <c r="C5497" t="s">
        <v>297</v>
      </c>
      <c r="D5497" t="s">
        <v>350</v>
      </c>
      <c r="E5497" t="s">
        <v>24</v>
      </c>
      <c r="F5497" t="s">
        <v>54</v>
      </c>
      <c r="G5497">
        <v>417.14</v>
      </c>
      <c r="H5497">
        <v>3</v>
      </c>
      <c r="I5497">
        <v>0</v>
      </c>
      <c r="J5497" t="s">
        <v>55</v>
      </c>
      <c r="K5497" t="s">
        <v>99</v>
      </c>
      <c r="L5497" t="s">
        <v>21</v>
      </c>
      <c r="M5497" t="s">
        <v>36</v>
      </c>
      <c r="N5497" t="s">
        <v>41</v>
      </c>
    </row>
    <row r="5498" spans="1:14" x14ac:dyDescent="0.3">
      <c r="A5498">
        <v>5497</v>
      </c>
      <c r="B5498" t="s">
        <v>50</v>
      </c>
      <c r="C5498" t="s">
        <v>121</v>
      </c>
      <c r="D5498" t="s">
        <v>323</v>
      </c>
      <c r="E5498" t="s">
        <v>275</v>
      </c>
      <c r="F5498" t="s">
        <v>49</v>
      </c>
      <c r="G5498">
        <v>109.56</v>
      </c>
      <c r="H5498">
        <v>1</v>
      </c>
      <c r="I5498">
        <v>1</v>
      </c>
      <c r="J5498" t="s">
        <v>35</v>
      </c>
      <c r="K5498" t="s">
        <v>99</v>
      </c>
      <c r="L5498" t="s">
        <v>21</v>
      </c>
      <c r="M5498" t="s">
        <v>36</v>
      </c>
      <c r="N5498" t="s">
        <v>23</v>
      </c>
    </row>
    <row r="5499" spans="1:14" x14ac:dyDescent="0.3">
      <c r="A5499">
        <v>5498</v>
      </c>
      <c r="B5499" t="s">
        <v>14</v>
      </c>
      <c r="C5499" t="s">
        <v>422</v>
      </c>
      <c r="D5499" t="s">
        <v>16</v>
      </c>
      <c r="E5499" t="s">
        <v>171</v>
      </c>
      <c r="F5499" t="s">
        <v>27</v>
      </c>
      <c r="G5499">
        <v>127.33</v>
      </c>
      <c r="H5499">
        <v>3</v>
      </c>
      <c r="I5499">
        <v>0</v>
      </c>
      <c r="J5499" t="s">
        <v>35</v>
      </c>
      <c r="K5499" t="s">
        <v>20</v>
      </c>
      <c r="L5499" t="s">
        <v>56</v>
      </c>
      <c r="M5499" t="s">
        <v>36</v>
      </c>
      <c r="N5499" t="s">
        <v>41</v>
      </c>
    </row>
    <row r="5500" spans="1:14" x14ac:dyDescent="0.3">
      <c r="A5500">
        <v>5499</v>
      </c>
      <c r="B5500" t="s">
        <v>50</v>
      </c>
      <c r="C5500" t="s">
        <v>196</v>
      </c>
      <c r="D5500" t="s">
        <v>279</v>
      </c>
      <c r="E5500" t="s">
        <v>304</v>
      </c>
      <c r="F5500" t="s">
        <v>49</v>
      </c>
      <c r="G5500">
        <v>93.55</v>
      </c>
      <c r="H5500">
        <v>3</v>
      </c>
      <c r="I5500">
        <v>1</v>
      </c>
      <c r="J5500" t="s">
        <v>94</v>
      </c>
      <c r="K5500" t="s">
        <v>44</v>
      </c>
      <c r="L5500" t="s">
        <v>21</v>
      </c>
      <c r="M5500" t="s">
        <v>36</v>
      </c>
      <c r="N5500" t="s">
        <v>41</v>
      </c>
    </row>
    <row r="5501" spans="1:14" x14ac:dyDescent="0.3">
      <c r="A5501">
        <v>5500</v>
      </c>
      <c r="B5501" t="s">
        <v>14</v>
      </c>
      <c r="C5501" t="s">
        <v>360</v>
      </c>
      <c r="D5501" t="s">
        <v>270</v>
      </c>
      <c r="E5501" t="s">
        <v>206</v>
      </c>
      <c r="F5501" t="s">
        <v>54</v>
      </c>
      <c r="G5501">
        <v>371.33</v>
      </c>
      <c r="H5501">
        <v>2</v>
      </c>
      <c r="I5501">
        <v>0</v>
      </c>
      <c r="J5501" t="s">
        <v>19</v>
      </c>
      <c r="K5501" t="s">
        <v>29</v>
      </c>
      <c r="L5501" t="s">
        <v>56</v>
      </c>
      <c r="M5501" t="s">
        <v>36</v>
      </c>
      <c r="N5501" t="s">
        <v>41</v>
      </c>
    </row>
    <row r="5502" spans="1:14" x14ac:dyDescent="0.3">
      <c r="A5502">
        <v>5501</v>
      </c>
      <c r="B5502" t="s">
        <v>37</v>
      </c>
      <c r="C5502" t="s">
        <v>310</v>
      </c>
      <c r="D5502" t="s">
        <v>58</v>
      </c>
      <c r="E5502" t="s">
        <v>96</v>
      </c>
      <c r="F5502" t="s">
        <v>18</v>
      </c>
      <c r="G5502">
        <v>321.44</v>
      </c>
      <c r="H5502">
        <v>1</v>
      </c>
      <c r="I5502">
        <v>2</v>
      </c>
      <c r="J5502" t="s">
        <v>35</v>
      </c>
      <c r="K5502" t="s">
        <v>99</v>
      </c>
      <c r="L5502" t="s">
        <v>60</v>
      </c>
      <c r="M5502" t="s">
        <v>36</v>
      </c>
      <c r="N5502" t="s">
        <v>41</v>
      </c>
    </row>
    <row r="5503" spans="1:14" x14ac:dyDescent="0.3">
      <c r="A5503">
        <v>5502</v>
      </c>
      <c r="B5503" t="s">
        <v>14</v>
      </c>
      <c r="C5503" t="s">
        <v>389</v>
      </c>
      <c r="D5503" t="s">
        <v>209</v>
      </c>
      <c r="E5503" t="s">
        <v>191</v>
      </c>
      <c r="F5503" t="s">
        <v>27</v>
      </c>
      <c r="G5503">
        <v>108.82</v>
      </c>
      <c r="H5503">
        <v>2</v>
      </c>
      <c r="I5503">
        <v>0</v>
      </c>
      <c r="J5503" t="s">
        <v>28</v>
      </c>
      <c r="K5503" t="s">
        <v>44</v>
      </c>
      <c r="L5503" t="s">
        <v>56</v>
      </c>
      <c r="M5503" t="s">
        <v>36</v>
      </c>
      <c r="N5503" t="s">
        <v>45</v>
      </c>
    </row>
    <row r="5504" spans="1:14" x14ac:dyDescent="0.3">
      <c r="A5504">
        <v>5503</v>
      </c>
      <c r="B5504" t="s">
        <v>31</v>
      </c>
      <c r="C5504" t="s">
        <v>416</v>
      </c>
      <c r="D5504" t="s">
        <v>80</v>
      </c>
      <c r="E5504" t="s">
        <v>351</v>
      </c>
      <c r="F5504" t="s">
        <v>49</v>
      </c>
      <c r="G5504">
        <v>66.97</v>
      </c>
      <c r="H5504">
        <v>2</v>
      </c>
      <c r="I5504">
        <v>2</v>
      </c>
      <c r="J5504" t="s">
        <v>35</v>
      </c>
      <c r="K5504" t="s">
        <v>99</v>
      </c>
      <c r="L5504" t="s">
        <v>21</v>
      </c>
      <c r="M5504" t="s">
        <v>36</v>
      </c>
      <c r="N5504" t="s">
        <v>41</v>
      </c>
    </row>
    <row r="5505" spans="1:14" x14ac:dyDescent="0.3">
      <c r="A5505">
        <v>5504</v>
      </c>
      <c r="B5505" t="s">
        <v>31</v>
      </c>
      <c r="C5505" t="s">
        <v>272</v>
      </c>
      <c r="D5505" t="s">
        <v>190</v>
      </c>
      <c r="E5505" t="s">
        <v>101</v>
      </c>
      <c r="F5505" t="s">
        <v>18</v>
      </c>
      <c r="G5505">
        <v>198.85</v>
      </c>
      <c r="H5505">
        <v>1</v>
      </c>
      <c r="I5505">
        <v>0</v>
      </c>
      <c r="J5505" t="s">
        <v>55</v>
      </c>
      <c r="K5505" t="s">
        <v>44</v>
      </c>
      <c r="L5505" t="s">
        <v>60</v>
      </c>
      <c r="M5505" t="s">
        <v>36</v>
      </c>
      <c r="N5505" t="s">
        <v>45</v>
      </c>
    </row>
    <row r="5506" spans="1:14" x14ac:dyDescent="0.3">
      <c r="A5506">
        <v>5505</v>
      </c>
      <c r="B5506" t="s">
        <v>37</v>
      </c>
      <c r="C5506" t="s">
        <v>392</v>
      </c>
      <c r="D5506" t="s">
        <v>175</v>
      </c>
      <c r="E5506" t="s">
        <v>72</v>
      </c>
      <c r="F5506" t="s">
        <v>18</v>
      </c>
      <c r="G5506">
        <v>195.72</v>
      </c>
      <c r="H5506">
        <v>1</v>
      </c>
      <c r="I5506">
        <v>3</v>
      </c>
      <c r="J5506" t="s">
        <v>28</v>
      </c>
      <c r="K5506" t="s">
        <v>99</v>
      </c>
      <c r="L5506" t="s">
        <v>60</v>
      </c>
      <c r="M5506" t="s">
        <v>36</v>
      </c>
      <c r="N5506" t="s">
        <v>41</v>
      </c>
    </row>
    <row r="5507" spans="1:14" x14ac:dyDescent="0.3">
      <c r="A5507">
        <v>5506</v>
      </c>
      <c r="B5507" t="s">
        <v>37</v>
      </c>
      <c r="C5507" t="s">
        <v>195</v>
      </c>
      <c r="D5507" t="s">
        <v>190</v>
      </c>
      <c r="E5507" t="s">
        <v>75</v>
      </c>
      <c r="F5507" t="s">
        <v>54</v>
      </c>
      <c r="G5507">
        <v>529.66999999999996</v>
      </c>
      <c r="H5507">
        <v>3</v>
      </c>
      <c r="I5507">
        <v>0</v>
      </c>
      <c r="J5507" t="s">
        <v>35</v>
      </c>
      <c r="K5507" t="s">
        <v>44</v>
      </c>
      <c r="L5507" t="s">
        <v>56</v>
      </c>
      <c r="M5507" t="s">
        <v>36</v>
      </c>
      <c r="N5507" t="s">
        <v>41</v>
      </c>
    </row>
    <row r="5508" spans="1:14" x14ac:dyDescent="0.3">
      <c r="A5508">
        <v>5507</v>
      </c>
      <c r="B5508" t="s">
        <v>37</v>
      </c>
      <c r="C5508" t="s">
        <v>287</v>
      </c>
      <c r="D5508" t="s">
        <v>39</v>
      </c>
      <c r="E5508" t="s">
        <v>363</v>
      </c>
      <c r="F5508" t="s">
        <v>27</v>
      </c>
      <c r="G5508">
        <v>205.63</v>
      </c>
      <c r="H5508">
        <v>2</v>
      </c>
      <c r="I5508">
        <v>0</v>
      </c>
      <c r="J5508" t="s">
        <v>28</v>
      </c>
      <c r="K5508" t="s">
        <v>29</v>
      </c>
      <c r="L5508" t="s">
        <v>60</v>
      </c>
      <c r="M5508" t="s">
        <v>36</v>
      </c>
      <c r="N5508" t="s">
        <v>95</v>
      </c>
    </row>
    <row r="5509" spans="1:14" x14ac:dyDescent="0.3">
      <c r="A5509">
        <v>5508</v>
      </c>
      <c r="B5509" t="s">
        <v>37</v>
      </c>
      <c r="C5509" t="s">
        <v>247</v>
      </c>
      <c r="D5509" t="s">
        <v>270</v>
      </c>
      <c r="E5509" t="s">
        <v>206</v>
      </c>
      <c r="F5509" t="s">
        <v>27</v>
      </c>
      <c r="G5509">
        <v>141.26</v>
      </c>
      <c r="H5509">
        <v>2</v>
      </c>
      <c r="I5509">
        <v>2</v>
      </c>
      <c r="J5509" t="s">
        <v>35</v>
      </c>
      <c r="K5509" t="s">
        <v>66</v>
      </c>
      <c r="L5509" t="s">
        <v>21</v>
      </c>
      <c r="M5509" t="s">
        <v>36</v>
      </c>
      <c r="N5509" t="s">
        <v>41</v>
      </c>
    </row>
    <row r="5510" spans="1:14" x14ac:dyDescent="0.3">
      <c r="A5510">
        <v>5509</v>
      </c>
      <c r="B5510" t="s">
        <v>50</v>
      </c>
      <c r="C5510" t="s">
        <v>296</v>
      </c>
      <c r="D5510" t="s">
        <v>133</v>
      </c>
      <c r="E5510" t="s">
        <v>126</v>
      </c>
      <c r="F5510" t="s">
        <v>18</v>
      </c>
      <c r="G5510">
        <v>311.24</v>
      </c>
      <c r="H5510">
        <v>2</v>
      </c>
      <c r="I5510">
        <v>1</v>
      </c>
      <c r="J5510" t="s">
        <v>55</v>
      </c>
      <c r="K5510" t="s">
        <v>20</v>
      </c>
      <c r="L5510" t="s">
        <v>21</v>
      </c>
      <c r="M5510" t="s">
        <v>36</v>
      </c>
      <c r="N5510" t="s">
        <v>23</v>
      </c>
    </row>
    <row r="5511" spans="1:14" x14ac:dyDescent="0.3">
      <c r="A5511">
        <v>5510</v>
      </c>
      <c r="B5511" t="s">
        <v>14</v>
      </c>
      <c r="C5511" t="s">
        <v>157</v>
      </c>
      <c r="D5511" t="s">
        <v>428</v>
      </c>
      <c r="E5511" t="s">
        <v>284</v>
      </c>
      <c r="F5511" t="s">
        <v>49</v>
      </c>
      <c r="G5511">
        <v>63.58</v>
      </c>
      <c r="H5511">
        <v>4</v>
      </c>
      <c r="I5511">
        <v>0</v>
      </c>
      <c r="J5511" t="s">
        <v>19</v>
      </c>
      <c r="K5511" t="s">
        <v>20</v>
      </c>
      <c r="L5511" t="s">
        <v>21</v>
      </c>
      <c r="M5511" t="s">
        <v>36</v>
      </c>
      <c r="N5511" t="s">
        <v>41</v>
      </c>
    </row>
    <row r="5512" spans="1:14" x14ac:dyDescent="0.3">
      <c r="A5512">
        <v>5511</v>
      </c>
      <c r="B5512" t="s">
        <v>50</v>
      </c>
      <c r="C5512" t="s">
        <v>270</v>
      </c>
      <c r="D5512" t="s">
        <v>313</v>
      </c>
      <c r="E5512" t="s">
        <v>459</v>
      </c>
      <c r="F5512" t="s">
        <v>18</v>
      </c>
      <c r="G5512">
        <v>208.59</v>
      </c>
      <c r="H5512">
        <v>4</v>
      </c>
      <c r="I5512">
        <v>0</v>
      </c>
      <c r="J5512" t="s">
        <v>35</v>
      </c>
      <c r="K5512" t="s">
        <v>44</v>
      </c>
      <c r="L5512" t="s">
        <v>56</v>
      </c>
      <c r="M5512" t="s">
        <v>22</v>
      </c>
      <c r="N5512" t="s">
        <v>41</v>
      </c>
    </row>
    <row r="5513" spans="1:14" x14ac:dyDescent="0.3">
      <c r="A5513">
        <v>5512</v>
      </c>
      <c r="B5513" t="s">
        <v>14</v>
      </c>
      <c r="C5513" t="s">
        <v>26</v>
      </c>
      <c r="D5513" t="s">
        <v>320</v>
      </c>
      <c r="E5513" t="s">
        <v>242</v>
      </c>
      <c r="F5513" t="s">
        <v>49</v>
      </c>
      <c r="G5513">
        <v>65.52</v>
      </c>
      <c r="H5513">
        <v>4</v>
      </c>
      <c r="I5513">
        <v>0</v>
      </c>
      <c r="J5513" t="s">
        <v>28</v>
      </c>
      <c r="K5513" t="s">
        <v>66</v>
      </c>
      <c r="L5513" t="s">
        <v>56</v>
      </c>
      <c r="M5513" t="s">
        <v>36</v>
      </c>
      <c r="N5513" t="s">
        <v>23</v>
      </c>
    </row>
    <row r="5514" spans="1:14" x14ac:dyDescent="0.3">
      <c r="A5514">
        <v>5513</v>
      </c>
      <c r="B5514" t="s">
        <v>37</v>
      </c>
      <c r="C5514" t="s">
        <v>77</v>
      </c>
      <c r="D5514" t="s">
        <v>222</v>
      </c>
      <c r="E5514" t="s">
        <v>346</v>
      </c>
      <c r="F5514" t="s">
        <v>18</v>
      </c>
      <c r="G5514">
        <v>205.93</v>
      </c>
      <c r="H5514">
        <v>3</v>
      </c>
      <c r="I5514">
        <v>0</v>
      </c>
      <c r="J5514" t="s">
        <v>28</v>
      </c>
      <c r="K5514" t="s">
        <v>66</v>
      </c>
      <c r="L5514" t="s">
        <v>21</v>
      </c>
      <c r="M5514" t="s">
        <v>22</v>
      </c>
      <c r="N5514" t="s">
        <v>45</v>
      </c>
    </row>
    <row r="5515" spans="1:14" x14ac:dyDescent="0.3">
      <c r="A5515">
        <v>5514</v>
      </c>
      <c r="B5515" t="s">
        <v>31</v>
      </c>
      <c r="C5515" t="s">
        <v>254</v>
      </c>
      <c r="D5515" t="s">
        <v>59</v>
      </c>
      <c r="E5515" t="s">
        <v>271</v>
      </c>
      <c r="F5515" t="s">
        <v>27</v>
      </c>
      <c r="G5515">
        <v>154.47999999999999</v>
      </c>
      <c r="H5515">
        <v>2</v>
      </c>
      <c r="I5515">
        <v>1</v>
      </c>
      <c r="J5515" t="s">
        <v>19</v>
      </c>
      <c r="K5515" t="s">
        <v>44</v>
      </c>
      <c r="L5515" t="s">
        <v>21</v>
      </c>
      <c r="M5515" t="s">
        <v>36</v>
      </c>
      <c r="N5515" t="s">
        <v>45</v>
      </c>
    </row>
    <row r="5516" spans="1:14" x14ac:dyDescent="0.3">
      <c r="A5516">
        <v>5515</v>
      </c>
      <c r="B5516" t="s">
        <v>14</v>
      </c>
      <c r="C5516" t="s">
        <v>450</v>
      </c>
      <c r="D5516" t="s">
        <v>287</v>
      </c>
      <c r="E5516" t="s">
        <v>319</v>
      </c>
      <c r="F5516" t="s">
        <v>54</v>
      </c>
      <c r="G5516">
        <v>379.1</v>
      </c>
      <c r="H5516">
        <v>3</v>
      </c>
      <c r="I5516">
        <v>1</v>
      </c>
      <c r="J5516" t="s">
        <v>28</v>
      </c>
      <c r="K5516" t="s">
        <v>66</v>
      </c>
      <c r="L5516" t="s">
        <v>21</v>
      </c>
      <c r="M5516" t="s">
        <v>22</v>
      </c>
      <c r="N5516" t="s">
        <v>41</v>
      </c>
    </row>
    <row r="5517" spans="1:14" x14ac:dyDescent="0.3">
      <c r="A5517">
        <v>5516</v>
      </c>
      <c r="B5517" t="s">
        <v>50</v>
      </c>
      <c r="C5517" t="s">
        <v>113</v>
      </c>
      <c r="D5517" t="s">
        <v>176</v>
      </c>
      <c r="E5517" t="s">
        <v>265</v>
      </c>
      <c r="F5517" t="s">
        <v>54</v>
      </c>
      <c r="G5517">
        <v>375.4</v>
      </c>
      <c r="H5517">
        <v>3</v>
      </c>
      <c r="I5517">
        <v>0</v>
      </c>
      <c r="J5517" t="s">
        <v>28</v>
      </c>
      <c r="K5517" t="s">
        <v>20</v>
      </c>
      <c r="L5517" t="s">
        <v>21</v>
      </c>
      <c r="M5517" t="s">
        <v>22</v>
      </c>
      <c r="N5517" t="s">
        <v>41</v>
      </c>
    </row>
    <row r="5518" spans="1:14" x14ac:dyDescent="0.3">
      <c r="A5518">
        <v>5517</v>
      </c>
      <c r="B5518" t="s">
        <v>31</v>
      </c>
      <c r="C5518" t="s">
        <v>220</v>
      </c>
      <c r="D5518" t="s">
        <v>90</v>
      </c>
      <c r="E5518" t="s">
        <v>131</v>
      </c>
      <c r="F5518" t="s">
        <v>54</v>
      </c>
      <c r="G5518">
        <v>409.25</v>
      </c>
      <c r="H5518">
        <v>3</v>
      </c>
      <c r="I5518">
        <v>0</v>
      </c>
      <c r="J5518" t="s">
        <v>35</v>
      </c>
      <c r="K5518" t="s">
        <v>44</v>
      </c>
      <c r="L5518" t="s">
        <v>56</v>
      </c>
      <c r="M5518" t="s">
        <v>36</v>
      </c>
      <c r="N5518" t="s">
        <v>45</v>
      </c>
    </row>
    <row r="5519" spans="1:14" x14ac:dyDescent="0.3">
      <c r="A5519">
        <v>5518</v>
      </c>
      <c r="B5519" t="s">
        <v>14</v>
      </c>
      <c r="C5519" t="s">
        <v>270</v>
      </c>
      <c r="D5519" t="s">
        <v>254</v>
      </c>
      <c r="E5519" t="s">
        <v>84</v>
      </c>
      <c r="F5519" t="s">
        <v>49</v>
      </c>
      <c r="G5519">
        <v>118.71</v>
      </c>
      <c r="H5519">
        <v>2</v>
      </c>
      <c r="I5519">
        <v>0</v>
      </c>
      <c r="J5519" t="s">
        <v>55</v>
      </c>
      <c r="K5519" t="s">
        <v>44</v>
      </c>
      <c r="L5519" t="s">
        <v>21</v>
      </c>
      <c r="M5519" t="s">
        <v>22</v>
      </c>
      <c r="N5519" t="s">
        <v>41</v>
      </c>
    </row>
    <row r="5520" spans="1:14" x14ac:dyDescent="0.3">
      <c r="A5520">
        <v>5519</v>
      </c>
      <c r="B5520" t="s">
        <v>14</v>
      </c>
      <c r="C5520" t="s">
        <v>247</v>
      </c>
      <c r="D5520" t="s">
        <v>48</v>
      </c>
      <c r="E5520" t="s">
        <v>417</v>
      </c>
      <c r="F5520" t="s">
        <v>54</v>
      </c>
      <c r="G5520">
        <v>290.93</v>
      </c>
      <c r="H5520">
        <v>1</v>
      </c>
      <c r="I5520">
        <v>0</v>
      </c>
      <c r="J5520" t="s">
        <v>19</v>
      </c>
      <c r="K5520" t="s">
        <v>66</v>
      </c>
      <c r="L5520" t="s">
        <v>21</v>
      </c>
      <c r="M5520" t="s">
        <v>36</v>
      </c>
      <c r="N5520" t="s">
        <v>23</v>
      </c>
    </row>
    <row r="5521" spans="1:14" x14ac:dyDescent="0.3">
      <c r="A5521">
        <v>5520</v>
      </c>
      <c r="B5521" t="s">
        <v>50</v>
      </c>
      <c r="C5521" t="s">
        <v>393</v>
      </c>
      <c r="D5521" t="s">
        <v>401</v>
      </c>
      <c r="E5521" t="s">
        <v>396</v>
      </c>
      <c r="F5521" t="s">
        <v>27</v>
      </c>
      <c r="G5521">
        <v>138.71</v>
      </c>
      <c r="H5521">
        <v>2</v>
      </c>
      <c r="I5521">
        <v>2</v>
      </c>
      <c r="J5521" t="s">
        <v>19</v>
      </c>
      <c r="K5521" t="s">
        <v>99</v>
      </c>
      <c r="L5521" t="s">
        <v>60</v>
      </c>
      <c r="M5521" t="s">
        <v>36</v>
      </c>
      <c r="N5521" t="s">
        <v>23</v>
      </c>
    </row>
    <row r="5522" spans="1:14" x14ac:dyDescent="0.3">
      <c r="A5522">
        <v>5521</v>
      </c>
      <c r="B5522" t="s">
        <v>31</v>
      </c>
      <c r="C5522" t="s">
        <v>415</v>
      </c>
      <c r="D5522" t="s">
        <v>360</v>
      </c>
      <c r="E5522" t="s">
        <v>474</v>
      </c>
      <c r="F5522" t="s">
        <v>27</v>
      </c>
      <c r="G5522">
        <v>161.91</v>
      </c>
      <c r="H5522">
        <v>1</v>
      </c>
      <c r="I5522">
        <v>1</v>
      </c>
      <c r="J5522" t="s">
        <v>35</v>
      </c>
      <c r="K5522" t="s">
        <v>99</v>
      </c>
      <c r="L5522" t="s">
        <v>21</v>
      </c>
      <c r="M5522" t="s">
        <v>36</v>
      </c>
      <c r="N5522" t="s">
        <v>41</v>
      </c>
    </row>
    <row r="5523" spans="1:14" x14ac:dyDescent="0.3">
      <c r="A5523">
        <v>5522</v>
      </c>
      <c r="B5523" t="s">
        <v>14</v>
      </c>
      <c r="C5523" t="s">
        <v>356</v>
      </c>
      <c r="D5523" t="s">
        <v>399</v>
      </c>
      <c r="E5523" t="s">
        <v>183</v>
      </c>
      <c r="F5523" t="s">
        <v>18</v>
      </c>
      <c r="G5523">
        <v>203.15</v>
      </c>
      <c r="H5523">
        <v>4</v>
      </c>
      <c r="I5523">
        <v>0</v>
      </c>
      <c r="J5523" t="s">
        <v>28</v>
      </c>
      <c r="K5523" t="s">
        <v>66</v>
      </c>
      <c r="L5523" t="s">
        <v>70</v>
      </c>
      <c r="M5523" t="s">
        <v>36</v>
      </c>
      <c r="N5523" t="s">
        <v>41</v>
      </c>
    </row>
    <row r="5524" spans="1:14" x14ac:dyDescent="0.3">
      <c r="A5524">
        <v>5523</v>
      </c>
      <c r="B5524" t="s">
        <v>37</v>
      </c>
      <c r="C5524" t="s">
        <v>185</v>
      </c>
      <c r="D5524" t="s">
        <v>405</v>
      </c>
      <c r="E5524" t="s">
        <v>442</v>
      </c>
      <c r="F5524" t="s">
        <v>49</v>
      </c>
      <c r="G5524">
        <v>125.08</v>
      </c>
      <c r="H5524">
        <v>1</v>
      </c>
      <c r="I5524">
        <v>2</v>
      </c>
      <c r="J5524" t="s">
        <v>28</v>
      </c>
      <c r="K5524" t="s">
        <v>20</v>
      </c>
      <c r="L5524" t="s">
        <v>21</v>
      </c>
      <c r="M5524" t="s">
        <v>36</v>
      </c>
      <c r="N5524" t="s">
        <v>23</v>
      </c>
    </row>
    <row r="5525" spans="1:14" x14ac:dyDescent="0.3">
      <c r="A5525">
        <v>5524</v>
      </c>
      <c r="B5525" t="s">
        <v>50</v>
      </c>
      <c r="C5525" t="s">
        <v>312</v>
      </c>
      <c r="D5525" t="s">
        <v>285</v>
      </c>
      <c r="E5525" t="s">
        <v>155</v>
      </c>
      <c r="F5525" t="s">
        <v>18</v>
      </c>
      <c r="G5525">
        <v>252.99</v>
      </c>
      <c r="H5525">
        <v>2</v>
      </c>
      <c r="I5525">
        <v>0</v>
      </c>
      <c r="J5525" t="s">
        <v>19</v>
      </c>
      <c r="K5525" t="s">
        <v>20</v>
      </c>
      <c r="L5525" t="s">
        <v>21</v>
      </c>
      <c r="M5525" t="s">
        <v>36</v>
      </c>
      <c r="N5525" t="s">
        <v>41</v>
      </c>
    </row>
    <row r="5526" spans="1:14" x14ac:dyDescent="0.3">
      <c r="A5526">
        <v>5525</v>
      </c>
      <c r="B5526" t="s">
        <v>37</v>
      </c>
      <c r="C5526" t="s">
        <v>399</v>
      </c>
      <c r="D5526" t="s">
        <v>381</v>
      </c>
      <c r="E5526" t="s">
        <v>183</v>
      </c>
      <c r="F5526" t="s">
        <v>18</v>
      </c>
      <c r="G5526">
        <v>215.27</v>
      </c>
      <c r="H5526">
        <v>3</v>
      </c>
      <c r="I5526">
        <v>0</v>
      </c>
      <c r="J5526" t="s">
        <v>28</v>
      </c>
      <c r="K5526" t="s">
        <v>20</v>
      </c>
      <c r="L5526" t="s">
        <v>21</v>
      </c>
      <c r="M5526" t="s">
        <v>36</v>
      </c>
      <c r="N5526" t="s">
        <v>45</v>
      </c>
    </row>
    <row r="5527" spans="1:14" x14ac:dyDescent="0.3">
      <c r="A5527">
        <v>5526</v>
      </c>
      <c r="B5527" t="s">
        <v>31</v>
      </c>
      <c r="C5527" t="s">
        <v>315</v>
      </c>
      <c r="D5527" t="s">
        <v>92</v>
      </c>
      <c r="E5527" t="s">
        <v>127</v>
      </c>
      <c r="F5527" t="s">
        <v>27</v>
      </c>
      <c r="G5527">
        <v>115.49</v>
      </c>
      <c r="H5527">
        <v>1</v>
      </c>
      <c r="I5527">
        <v>1</v>
      </c>
      <c r="J5527" t="s">
        <v>28</v>
      </c>
      <c r="K5527" t="s">
        <v>66</v>
      </c>
      <c r="L5527" t="s">
        <v>21</v>
      </c>
      <c r="M5527" t="s">
        <v>36</v>
      </c>
      <c r="N5527" t="s">
        <v>41</v>
      </c>
    </row>
    <row r="5528" spans="1:14" x14ac:dyDescent="0.3">
      <c r="A5528">
        <v>5527</v>
      </c>
      <c r="B5528" t="s">
        <v>31</v>
      </c>
      <c r="C5528" t="s">
        <v>231</v>
      </c>
      <c r="D5528" t="s">
        <v>274</v>
      </c>
      <c r="E5528" t="s">
        <v>91</v>
      </c>
      <c r="F5528" t="s">
        <v>54</v>
      </c>
      <c r="G5528">
        <v>283.02999999999997</v>
      </c>
      <c r="H5528">
        <v>1</v>
      </c>
      <c r="I5528">
        <v>0</v>
      </c>
      <c r="J5528" t="s">
        <v>55</v>
      </c>
      <c r="K5528" t="s">
        <v>20</v>
      </c>
      <c r="L5528" t="s">
        <v>21</v>
      </c>
      <c r="M5528" t="s">
        <v>22</v>
      </c>
      <c r="N5528" t="s">
        <v>45</v>
      </c>
    </row>
    <row r="5529" spans="1:14" x14ac:dyDescent="0.3">
      <c r="A5529">
        <v>5528</v>
      </c>
      <c r="B5529" t="s">
        <v>14</v>
      </c>
      <c r="C5529" t="s">
        <v>395</v>
      </c>
      <c r="D5529" t="s">
        <v>344</v>
      </c>
      <c r="E5529" t="s">
        <v>426</v>
      </c>
      <c r="F5529" t="s">
        <v>49</v>
      </c>
      <c r="G5529">
        <v>87.9</v>
      </c>
      <c r="H5529">
        <v>2</v>
      </c>
      <c r="I5529">
        <v>0</v>
      </c>
      <c r="J5529" t="s">
        <v>94</v>
      </c>
      <c r="K5529" t="s">
        <v>66</v>
      </c>
      <c r="L5529" t="s">
        <v>60</v>
      </c>
      <c r="M5529" t="s">
        <v>36</v>
      </c>
      <c r="N5529" t="s">
        <v>45</v>
      </c>
    </row>
    <row r="5530" spans="1:14" x14ac:dyDescent="0.3">
      <c r="A5530">
        <v>5529</v>
      </c>
      <c r="B5530" t="s">
        <v>14</v>
      </c>
      <c r="C5530" t="s">
        <v>267</v>
      </c>
      <c r="D5530" t="s">
        <v>332</v>
      </c>
      <c r="E5530" t="s">
        <v>405</v>
      </c>
      <c r="F5530" t="s">
        <v>49</v>
      </c>
      <c r="G5530">
        <v>112.05</v>
      </c>
      <c r="H5530">
        <v>3</v>
      </c>
      <c r="I5530">
        <v>2</v>
      </c>
      <c r="J5530" t="s">
        <v>94</v>
      </c>
      <c r="K5530" t="s">
        <v>20</v>
      </c>
      <c r="L5530" t="s">
        <v>21</v>
      </c>
      <c r="M5530" t="s">
        <v>36</v>
      </c>
      <c r="N5530" t="s">
        <v>41</v>
      </c>
    </row>
    <row r="5531" spans="1:14" x14ac:dyDescent="0.3">
      <c r="A5531">
        <v>5530</v>
      </c>
      <c r="B5531" t="s">
        <v>50</v>
      </c>
      <c r="C5531" t="s">
        <v>203</v>
      </c>
      <c r="D5531" t="s">
        <v>246</v>
      </c>
      <c r="E5531" t="s">
        <v>283</v>
      </c>
      <c r="F5531" t="s">
        <v>18</v>
      </c>
      <c r="G5531">
        <v>326.02999999999997</v>
      </c>
      <c r="H5531">
        <v>3</v>
      </c>
      <c r="I5531">
        <v>0</v>
      </c>
      <c r="J5531" t="s">
        <v>19</v>
      </c>
      <c r="K5531" t="s">
        <v>44</v>
      </c>
      <c r="L5531" t="s">
        <v>21</v>
      </c>
      <c r="M5531" t="s">
        <v>36</v>
      </c>
      <c r="N5531" t="s">
        <v>41</v>
      </c>
    </row>
    <row r="5532" spans="1:14" x14ac:dyDescent="0.3">
      <c r="A5532">
        <v>5531</v>
      </c>
      <c r="B5532" t="s">
        <v>31</v>
      </c>
      <c r="C5532" t="s">
        <v>213</v>
      </c>
      <c r="D5532" t="s">
        <v>316</v>
      </c>
      <c r="E5532" t="s">
        <v>419</v>
      </c>
      <c r="F5532" t="s">
        <v>54</v>
      </c>
      <c r="G5532">
        <v>270.33</v>
      </c>
      <c r="H5532">
        <v>1</v>
      </c>
      <c r="I5532">
        <v>0</v>
      </c>
      <c r="J5532" t="s">
        <v>28</v>
      </c>
      <c r="K5532" t="s">
        <v>99</v>
      </c>
      <c r="L5532" t="s">
        <v>56</v>
      </c>
      <c r="M5532" t="s">
        <v>36</v>
      </c>
      <c r="N5532" t="s">
        <v>41</v>
      </c>
    </row>
    <row r="5533" spans="1:14" x14ac:dyDescent="0.3">
      <c r="A5533">
        <v>5532</v>
      </c>
      <c r="B5533" t="s">
        <v>37</v>
      </c>
      <c r="C5533" t="s">
        <v>290</v>
      </c>
      <c r="D5533" t="s">
        <v>190</v>
      </c>
      <c r="E5533" t="s">
        <v>378</v>
      </c>
      <c r="F5533" t="s">
        <v>49</v>
      </c>
      <c r="G5533">
        <v>100.31</v>
      </c>
      <c r="H5533">
        <v>1</v>
      </c>
      <c r="I5533">
        <v>0</v>
      </c>
      <c r="J5533" t="s">
        <v>55</v>
      </c>
      <c r="K5533" t="s">
        <v>44</v>
      </c>
      <c r="L5533" t="s">
        <v>21</v>
      </c>
      <c r="M5533" t="s">
        <v>36</v>
      </c>
      <c r="N5533" t="s">
        <v>41</v>
      </c>
    </row>
    <row r="5534" spans="1:14" x14ac:dyDescent="0.3">
      <c r="A5534">
        <v>5533</v>
      </c>
      <c r="B5534" t="s">
        <v>37</v>
      </c>
      <c r="C5534" t="s">
        <v>33</v>
      </c>
      <c r="D5534" t="s">
        <v>269</v>
      </c>
      <c r="E5534" t="s">
        <v>57</v>
      </c>
      <c r="F5534" t="s">
        <v>54</v>
      </c>
      <c r="G5534">
        <v>468.61</v>
      </c>
      <c r="H5534">
        <v>4</v>
      </c>
      <c r="I5534">
        <v>3</v>
      </c>
      <c r="J5534" t="s">
        <v>35</v>
      </c>
      <c r="K5534" t="s">
        <v>99</v>
      </c>
      <c r="L5534" t="s">
        <v>21</v>
      </c>
      <c r="M5534" t="s">
        <v>36</v>
      </c>
      <c r="N5534" t="s">
        <v>23</v>
      </c>
    </row>
    <row r="5535" spans="1:14" x14ac:dyDescent="0.3">
      <c r="A5535">
        <v>5534</v>
      </c>
      <c r="B5535" t="s">
        <v>50</v>
      </c>
      <c r="C5535" t="s">
        <v>304</v>
      </c>
      <c r="D5535" t="s">
        <v>425</v>
      </c>
      <c r="E5535" t="s">
        <v>187</v>
      </c>
      <c r="F5535" t="s">
        <v>49</v>
      </c>
      <c r="G5535">
        <v>106.82</v>
      </c>
      <c r="H5535">
        <v>2</v>
      </c>
      <c r="I5535">
        <v>0</v>
      </c>
      <c r="J5535" t="s">
        <v>28</v>
      </c>
      <c r="K5535" t="s">
        <v>66</v>
      </c>
      <c r="L5535" t="s">
        <v>60</v>
      </c>
      <c r="M5535" t="s">
        <v>36</v>
      </c>
      <c r="N5535" t="s">
        <v>23</v>
      </c>
    </row>
    <row r="5536" spans="1:14" x14ac:dyDescent="0.3">
      <c r="A5536">
        <v>5535</v>
      </c>
      <c r="B5536" t="s">
        <v>31</v>
      </c>
      <c r="C5536" t="s">
        <v>172</v>
      </c>
      <c r="D5536" t="s">
        <v>173</v>
      </c>
      <c r="E5536" t="s">
        <v>337</v>
      </c>
      <c r="F5536" t="s">
        <v>49</v>
      </c>
      <c r="G5536">
        <v>58.17</v>
      </c>
      <c r="H5536">
        <v>1</v>
      </c>
      <c r="I5536">
        <v>0</v>
      </c>
      <c r="J5536" t="s">
        <v>28</v>
      </c>
      <c r="K5536" t="s">
        <v>44</v>
      </c>
      <c r="L5536" t="s">
        <v>60</v>
      </c>
      <c r="M5536" t="s">
        <v>36</v>
      </c>
      <c r="N5536" t="s">
        <v>41</v>
      </c>
    </row>
    <row r="5537" spans="1:14" x14ac:dyDescent="0.3">
      <c r="A5537">
        <v>5536</v>
      </c>
      <c r="B5537" t="s">
        <v>37</v>
      </c>
      <c r="C5537" t="s">
        <v>40</v>
      </c>
      <c r="D5537" t="s">
        <v>288</v>
      </c>
      <c r="E5537" t="s">
        <v>221</v>
      </c>
      <c r="F5537" t="s">
        <v>54</v>
      </c>
      <c r="G5537">
        <v>312.33999999999997</v>
      </c>
      <c r="H5537">
        <v>4</v>
      </c>
      <c r="I5537">
        <v>0</v>
      </c>
      <c r="J5537" t="s">
        <v>28</v>
      </c>
      <c r="K5537" t="s">
        <v>20</v>
      </c>
      <c r="L5537" t="s">
        <v>60</v>
      </c>
      <c r="M5537" t="s">
        <v>36</v>
      </c>
      <c r="N5537" t="s">
        <v>95</v>
      </c>
    </row>
    <row r="5538" spans="1:14" x14ac:dyDescent="0.3">
      <c r="A5538">
        <v>5537</v>
      </c>
      <c r="B5538" t="s">
        <v>14</v>
      </c>
      <c r="C5538" t="s">
        <v>79</v>
      </c>
      <c r="D5538" t="s">
        <v>32</v>
      </c>
      <c r="E5538" t="s">
        <v>369</v>
      </c>
      <c r="F5538" t="s">
        <v>27</v>
      </c>
      <c r="G5538">
        <v>150.34</v>
      </c>
      <c r="H5538">
        <v>1</v>
      </c>
      <c r="I5538">
        <v>0</v>
      </c>
      <c r="J5538" t="s">
        <v>28</v>
      </c>
      <c r="K5538" t="s">
        <v>20</v>
      </c>
      <c r="L5538" t="s">
        <v>70</v>
      </c>
      <c r="M5538" t="s">
        <v>36</v>
      </c>
      <c r="N5538" t="s">
        <v>23</v>
      </c>
    </row>
    <row r="5539" spans="1:14" x14ac:dyDescent="0.3">
      <c r="A5539">
        <v>5538</v>
      </c>
      <c r="B5539" t="s">
        <v>31</v>
      </c>
      <c r="C5539" t="s">
        <v>184</v>
      </c>
      <c r="D5539" t="s">
        <v>297</v>
      </c>
      <c r="E5539" t="s">
        <v>344</v>
      </c>
      <c r="F5539" t="s">
        <v>27</v>
      </c>
      <c r="G5539">
        <v>167.43</v>
      </c>
      <c r="H5539">
        <v>1</v>
      </c>
      <c r="I5539">
        <v>0</v>
      </c>
      <c r="J5539" t="s">
        <v>28</v>
      </c>
      <c r="K5539" t="s">
        <v>66</v>
      </c>
      <c r="L5539" t="s">
        <v>21</v>
      </c>
      <c r="M5539" t="s">
        <v>22</v>
      </c>
      <c r="N5539" t="s">
        <v>41</v>
      </c>
    </row>
    <row r="5540" spans="1:14" x14ac:dyDescent="0.3">
      <c r="A5540">
        <v>5539</v>
      </c>
      <c r="B5540" t="s">
        <v>37</v>
      </c>
      <c r="C5540" t="s">
        <v>217</v>
      </c>
      <c r="D5540" t="s">
        <v>190</v>
      </c>
      <c r="E5540" t="s">
        <v>16</v>
      </c>
      <c r="F5540" t="s">
        <v>18</v>
      </c>
      <c r="G5540">
        <v>234.3</v>
      </c>
      <c r="H5540">
        <v>2</v>
      </c>
      <c r="I5540">
        <v>2</v>
      </c>
      <c r="J5540" t="s">
        <v>35</v>
      </c>
      <c r="K5540" t="s">
        <v>99</v>
      </c>
      <c r="L5540" t="s">
        <v>21</v>
      </c>
      <c r="M5540" t="s">
        <v>22</v>
      </c>
      <c r="N5540" t="s">
        <v>23</v>
      </c>
    </row>
    <row r="5541" spans="1:14" x14ac:dyDescent="0.3">
      <c r="A5541">
        <v>5540</v>
      </c>
      <c r="B5541" t="s">
        <v>50</v>
      </c>
      <c r="C5541" t="s">
        <v>292</v>
      </c>
      <c r="D5541" t="s">
        <v>329</v>
      </c>
      <c r="E5541" t="s">
        <v>125</v>
      </c>
      <c r="F5541" t="s">
        <v>54</v>
      </c>
      <c r="G5541">
        <v>469.59</v>
      </c>
      <c r="H5541">
        <v>2</v>
      </c>
      <c r="I5541">
        <v>0</v>
      </c>
      <c r="J5541" t="s">
        <v>55</v>
      </c>
      <c r="K5541" t="s">
        <v>20</v>
      </c>
      <c r="L5541" t="s">
        <v>56</v>
      </c>
      <c r="M5541" t="s">
        <v>36</v>
      </c>
      <c r="N5541" t="s">
        <v>23</v>
      </c>
    </row>
    <row r="5542" spans="1:14" x14ac:dyDescent="0.3">
      <c r="A5542">
        <v>5541</v>
      </c>
      <c r="B5542" t="s">
        <v>14</v>
      </c>
      <c r="C5542" t="s">
        <v>352</v>
      </c>
      <c r="D5542" t="s">
        <v>220</v>
      </c>
      <c r="E5542" t="s">
        <v>267</v>
      </c>
      <c r="F5542" t="s">
        <v>54</v>
      </c>
      <c r="G5542">
        <v>452.22</v>
      </c>
      <c r="H5542">
        <v>3</v>
      </c>
      <c r="I5542">
        <v>0</v>
      </c>
      <c r="J5542" t="s">
        <v>19</v>
      </c>
      <c r="K5542" t="s">
        <v>44</v>
      </c>
      <c r="L5542" t="s">
        <v>21</v>
      </c>
      <c r="M5542" t="s">
        <v>22</v>
      </c>
      <c r="N5542" t="s">
        <v>41</v>
      </c>
    </row>
    <row r="5543" spans="1:14" x14ac:dyDescent="0.3">
      <c r="A5543">
        <v>5542</v>
      </c>
      <c r="B5543" t="s">
        <v>31</v>
      </c>
      <c r="C5543" t="s">
        <v>415</v>
      </c>
      <c r="D5543" t="s">
        <v>348</v>
      </c>
      <c r="E5543" t="s">
        <v>253</v>
      </c>
      <c r="F5543" t="s">
        <v>49</v>
      </c>
      <c r="G5543">
        <v>74.36</v>
      </c>
      <c r="H5543">
        <v>2</v>
      </c>
      <c r="I5543">
        <v>0</v>
      </c>
      <c r="J5543" t="s">
        <v>28</v>
      </c>
      <c r="K5543" t="s">
        <v>20</v>
      </c>
      <c r="L5543" t="s">
        <v>21</v>
      </c>
      <c r="M5543" t="s">
        <v>36</v>
      </c>
      <c r="N5543" t="s">
        <v>41</v>
      </c>
    </row>
    <row r="5544" spans="1:14" x14ac:dyDescent="0.3">
      <c r="A5544">
        <v>5543</v>
      </c>
      <c r="B5544" t="s">
        <v>31</v>
      </c>
      <c r="C5544" t="s">
        <v>219</v>
      </c>
      <c r="D5544" t="s">
        <v>57</v>
      </c>
      <c r="E5544" t="s">
        <v>234</v>
      </c>
      <c r="F5544" t="s">
        <v>49</v>
      </c>
      <c r="G5544">
        <v>116.79</v>
      </c>
      <c r="H5544">
        <v>1</v>
      </c>
      <c r="I5544">
        <v>0</v>
      </c>
      <c r="J5544" t="s">
        <v>19</v>
      </c>
      <c r="K5544" t="s">
        <v>29</v>
      </c>
      <c r="L5544" t="s">
        <v>56</v>
      </c>
      <c r="M5544" t="s">
        <v>36</v>
      </c>
      <c r="N5544" t="s">
        <v>30</v>
      </c>
    </row>
    <row r="5545" spans="1:14" x14ac:dyDescent="0.3">
      <c r="A5545">
        <v>5544</v>
      </c>
      <c r="B5545" t="s">
        <v>14</v>
      </c>
      <c r="C5545" t="s">
        <v>407</v>
      </c>
      <c r="D5545" t="s">
        <v>362</v>
      </c>
      <c r="E5545" t="s">
        <v>53</v>
      </c>
      <c r="F5545" t="s">
        <v>27</v>
      </c>
      <c r="G5545">
        <v>109.45</v>
      </c>
      <c r="H5545">
        <v>2</v>
      </c>
      <c r="I5545">
        <v>3</v>
      </c>
      <c r="J5545" t="s">
        <v>28</v>
      </c>
      <c r="K5545" t="s">
        <v>44</v>
      </c>
      <c r="L5545" t="s">
        <v>60</v>
      </c>
      <c r="M5545" t="s">
        <v>36</v>
      </c>
      <c r="N5545" t="s">
        <v>95</v>
      </c>
    </row>
    <row r="5546" spans="1:14" x14ac:dyDescent="0.3">
      <c r="A5546">
        <v>5545</v>
      </c>
      <c r="B5546" t="s">
        <v>31</v>
      </c>
      <c r="C5546" t="s">
        <v>320</v>
      </c>
      <c r="D5546" t="s">
        <v>126</v>
      </c>
      <c r="E5546" t="s">
        <v>338</v>
      </c>
      <c r="F5546" t="s">
        <v>18</v>
      </c>
      <c r="G5546">
        <v>193.79</v>
      </c>
      <c r="H5546">
        <v>1</v>
      </c>
      <c r="I5546">
        <v>0</v>
      </c>
      <c r="J5546" t="s">
        <v>94</v>
      </c>
      <c r="K5546" t="s">
        <v>44</v>
      </c>
      <c r="L5546" t="s">
        <v>56</v>
      </c>
      <c r="M5546" t="s">
        <v>36</v>
      </c>
      <c r="N5546" t="s">
        <v>41</v>
      </c>
    </row>
    <row r="5547" spans="1:14" x14ac:dyDescent="0.3">
      <c r="A5547">
        <v>5546</v>
      </c>
      <c r="B5547" t="s">
        <v>50</v>
      </c>
      <c r="C5547" t="s">
        <v>151</v>
      </c>
      <c r="D5547" t="s">
        <v>91</v>
      </c>
      <c r="E5547" t="s">
        <v>300</v>
      </c>
      <c r="F5547" t="s">
        <v>27</v>
      </c>
      <c r="G5547">
        <v>212.38</v>
      </c>
      <c r="H5547">
        <v>2</v>
      </c>
      <c r="I5547">
        <v>1</v>
      </c>
      <c r="J5547" t="s">
        <v>35</v>
      </c>
      <c r="K5547" t="s">
        <v>66</v>
      </c>
      <c r="L5547" t="s">
        <v>56</v>
      </c>
      <c r="M5547" t="s">
        <v>36</v>
      </c>
      <c r="N5547" t="s">
        <v>95</v>
      </c>
    </row>
    <row r="5548" spans="1:14" x14ac:dyDescent="0.3">
      <c r="A5548">
        <v>5547</v>
      </c>
      <c r="B5548" t="s">
        <v>37</v>
      </c>
      <c r="C5548" t="s">
        <v>180</v>
      </c>
      <c r="D5548" t="s">
        <v>457</v>
      </c>
      <c r="E5548" t="s">
        <v>451</v>
      </c>
      <c r="F5548" t="s">
        <v>49</v>
      </c>
      <c r="G5548">
        <v>97.8</v>
      </c>
      <c r="H5548">
        <v>1</v>
      </c>
      <c r="I5548">
        <v>3</v>
      </c>
      <c r="J5548" t="s">
        <v>35</v>
      </c>
      <c r="K5548" t="s">
        <v>66</v>
      </c>
      <c r="L5548" t="s">
        <v>21</v>
      </c>
      <c r="M5548" t="s">
        <v>36</v>
      </c>
      <c r="N5548" t="s">
        <v>41</v>
      </c>
    </row>
    <row r="5549" spans="1:14" x14ac:dyDescent="0.3">
      <c r="A5549">
        <v>5548</v>
      </c>
      <c r="B5549" t="s">
        <v>50</v>
      </c>
      <c r="C5549" t="s">
        <v>182</v>
      </c>
      <c r="D5549" t="s">
        <v>392</v>
      </c>
      <c r="E5549" t="s">
        <v>429</v>
      </c>
      <c r="F5549" t="s">
        <v>27</v>
      </c>
      <c r="G5549">
        <v>235.17</v>
      </c>
      <c r="H5549">
        <v>2</v>
      </c>
      <c r="I5549">
        <v>0</v>
      </c>
      <c r="J5549" t="s">
        <v>35</v>
      </c>
      <c r="K5549" t="s">
        <v>20</v>
      </c>
      <c r="L5549" t="s">
        <v>21</v>
      </c>
      <c r="M5549" t="s">
        <v>36</v>
      </c>
      <c r="N5549" t="s">
        <v>41</v>
      </c>
    </row>
    <row r="5550" spans="1:14" x14ac:dyDescent="0.3">
      <c r="A5550">
        <v>5549</v>
      </c>
      <c r="B5550" t="s">
        <v>31</v>
      </c>
      <c r="C5550" t="s">
        <v>451</v>
      </c>
      <c r="D5550" t="s">
        <v>288</v>
      </c>
      <c r="E5550" t="s">
        <v>291</v>
      </c>
      <c r="F5550" t="s">
        <v>49</v>
      </c>
      <c r="G5550">
        <v>69.36</v>
      </c>
      <c r="H5550">
        <v>2</v>
      </c>
      <c r="I5550">
        <v>1</v>
      </c>
      <c r="J5550" t="s">
        <v>19</v>
      </c>
      <c r="K5550" t="s">
        <v>20</v>
      </c>
      <c r="L5550" t="s">
        <v>21</v>
      </c>
      <c r="M5550" t="s">
        <v>36</v>
      </c>
      <c r="N5550" t="s">
        <v>95</v>
      </c>
    </row>
    <row r="5551" spans="1:14" x14ac:dyDescent="0.3">
      <c r="A5551">
        <v>5550</v>
      </c>
      <c r="B5551" t="s">
        <v>37</v>
      </c>
      <c r="C5551" t="s">
        <v>284</v>
      </c>
      <c r="D5551" t="s">
        <v>192</v>
      </c>
      <c r="E5551" t="s">
        <v>138</v>
      </c>
      <c r="F5551" t="s">
        <v>49</v>
      </c>
      <c r="G5551">
        <v>139.49</v>
      </c>
      <c r="H5551">
        <v>1</v>
      </c>
      <c r="I5551">
        <v>0</v>
      </c>
      <c r="J5551" t="s">
        <v>35</v>
      </c>
      <c r="K5551" t="s">
        <v>29</v>
      </c>
      <c r="L5551" t="s">
        <v>21</v>
      </c>
      <c r="M5551" t="s">
        <v>36</v>
      </c>
      <c r="N5551" t="s">
        <v>41</v>
      </c>
    </row>
    <row r="5552" spans="1:14" x14ac:dyDescent="0.3">
      <c r="A5552">
        <v>5551</v>
      </c>
      <c r="B5552" t="s">
        <v>37</v>
      </c>
      <c r="C5552" t="s">
        <v>229</v>
      </c>
      <c r="D5552" t="s">
        <v>332</v>
      </c>
      <c r="E5552" t="s">
        <v>289</v>
      </c>
      <c r="F5552" t="s">
        <v>27</v>
      </c>
      <c r="G5552">
        <v>192.65</v>
      </c>
      <c r="H5552">
        <v>4</v>
      </c>
      <c r="I5552">
        <v>0</v>
      </c>
      <c r="J5552" t="s">
        <v>94</v>
      </c>
      <c r="K5552" t="s">
        <v>44</v>
      </c>
      <c r="L5552" t="s">
        <v>21</v>
      </c>
      <c r="M5552" t="s">
        <v>22</v>
      </c>
      <c r="N5552" t="s">
        <v>41</v>
      </c>
    </row>
    <row r="5553" spans="1:14" x14ac:dyDescent="0.3">
      <c r="A5553">
        <v>5552</v>
      </c>
      <c r="B5553" t="s">
        <v>14</v>
      </c>
      <c r="C5553" t="s">
        <v>369</v>
      </c>
      <c r="D5553" t="s">
        <v>437</v>
      </c>
      <c r="E5553" t="s">
        <v>472</v>
      </c>
      <c r="F5553" t="s">
        <v>49</v>
      </c>
      <c r="G5553">
        <v>113.81</v>
      </c>
      <c r="H5553">
        <v>1</v>
      </c>
      <c r="I5553">
        <v>0</v>
      </c>
      <c r="J5553" t="s">
        <v>28</v>
      </c>
      <c r="K5553" t="s">
        <v>66</v>
      </c>
      <c r="L5553" t="s">
        <v>21</v>
      </c>
      <c r="M5553" t="s">
        <v>22</v>
      </c>
      <c r="N5553" t="s">
        <v>41</v>
      </c>
    </row>
    <row r="5554" spans="1:14" x14ac:dyDescent="0.3">
      <c r="A5554">
        <v>5553</v>
      </c>
      <c r="B5554" t="s">
        <v>50</v>
      </c>
      <c r="C5554" t="s">
        <v>147</v>
      </c>
      <c r="D5554" t="s">
        <v>63</v>
      </c>
      <c r="E5554" t="s">
        <v>312</v>
      </c>
      <c r="F5554" t="s">
        <v>27</v>
      </c>
      <c r="G5554">
        <v>145.30000000000001</v>
      </c>
      <c r="H5554">
        <v>1</v>
      </c>
      <c r="I5554">
        <v>0</v>
      </c>
      <c r="J5554" t="s">
        <v>55</v>
      </c>
      <c r="K5554" t="s">
        <v>66</v>
      </c>
      <c r="L5554" t="s">
        <v>70</v>
      </c>
      <c r="M5554" t="s">
        <v>36</v>
      </c>
      <c r="N5554" t="s">
        <v>23</v>
      </c>
    </row>
    <row r="5555" spans="1:14" x14ac:dyDescent="0.3">
      <c r="A5555">
        <v>5554</v>
      </c>
      <c r="B5555" t="s">
        <v>31</v>
      </c>
      <c r="C5555" t="s">
        <v>358</v>
      </c>
      <c r="D5555" t="s">
        <v>161</v>
      </c>
      <c r="E5555" t="s">
        <v>348</v>
      </c>
      <c r="F5555" t="s">
        <v>54</v>
      </c>
      <c r="G5555">
        <v>303.67</v>
      </c>
      <c r="H5555">
        <v>2</v>
      </c>
      <c r="I5555">
        <v>0</v>
      </c>
      <c r="J5555" t="s">
        <v>19</v>
      </c>
      <c r="K5555" t="s">
        <v>29</v>
      </c>
      <c r="L5555" t="s">
        <v>21</v>
      </c>
      <c r="M5555" t="s">
        <v>36</v>
      </c>
      <c r="N5555" t="s">
        <v>41</v>
      </c>
    </row>
    <row r="5556" spans="1:14" x14ac:dyDescent="0.3">
      <c r="A5556">
        <v>5555</v>
      </c>
      <c r="B5556" t="s">
        <v>14</v>
      </c>
      <c r="C5556" t="s">
        <v>163</v>
      </c>
      <c r="D5556" t="s">
        <v>189</v>
      </c>
      <c r="E5556" t="s">
        <v>400</v>
      </c>
      <c r="F5556" t="s">
        <v>49</v>
      </c>
      <c r="G5556">
        <v>82.89</v>
      </c>
      <c r="H5556">
        <v>2</v>
      </c>
      <c r="I5556">
        <v>0</v>
      </c>
      <c r="J5556" t="s">
        <v>94</v>
      </c>
      <c r="K5556" t="s">
        <v>29</v>
      </c>
      <c r="L5556" t="s">
        <v>60</v>
      </c>
      <c r="M5556" t="s">
        <v>36</v>
      </c>
      <c r="N5556" t="s">
        <v>41</v>
      </c>
    </row>
    <row r="5557" spans="1:14" x14ac:dyDescent="0.3">
      <c r="A5557">
        <v>5556</v>
      </c>
      <c r="B5557" t="s">
        <v>50</v>
      </c>
      <c r="C5557" t="s">
        <v>40</v>
      </c>
      <c r="D5557" t="s">
        <v>383</v>
      </c>
      <c r="E5557" t="s">
        <v>334</v>
      </c>
      <c r="F5557" t="s">
        <v>27</v>
      </c>
      <c r="G5557">
        <v>177.39</v>
      </c>
      <c r="H5557">
        <v>2</v>
      </c>
      <c r="I5557">
        <v>2</v>
      </c>
      <c r="J5557" t="s">
        <v>35</v>
      </c>
      <c r="K5557" t="s">
        <v>20</v>
      </c>
      <c r="L5557" t="s">
        <v>21</v>
      </c>
      <c r="M5557" t="s">
        <v>36</v>
      </c>
      <c r="N5557" t="s">
        <v>23</v>
      </c>
    </row>
    <row r="5558" spans="1:14" x14ac:dyDescent="0.3">
      <c r="A5558">
        <v>5557</v>
      </c>
      <c r="B5558" t="s">
        <v>31</v>
      </c>
      <c r="C5558" t="s">
        <v>350</v>
      </c>
      <c r="D5558" t="s">
        <v>73</v>
      </c>
      <c r="E5558" t="s">
        <v>65</v>
      </c>
      <c r="F5558" t="s">
        <v>27</v>
      </c>
      <c r="G5558">
        <v>130.44999999999999</v>
      </c>
      <c r="H5558">
        <v>4</v>
      </c>
      <c r="I5558">
        <v>2</v>
      </c>
      <c r="J5558" t="s">
        <v>94</v>
      </c>
      <c r="K5558" t="s">
        <v>99</v>
      </c>
      <c r="L5558" t="s">
        <v>21</v>
      </c>
      <c r="M5558" t="s">
        <v>36</v>
      </c>
      <c r="N5558" t="s">
        <v>23</v>
      </c>
    </row>
    <row r="5559" spans="1:14" x14ac:dyDescent="0.3">
      <c r="A5559">
        <v>5558</v>
      </c>
      <c r="B5559" t="s">
        <v>37</v>
      </c>
      <c r="C5559" t="s">
        <v>155</v>
      </c>
      <c r="D5559" t="s">
        <v>300</v>
      </c>
      <c r="E5559" t="s">
        <v>32</v>
      </c>
      <c r="F5559" t="s">
        <v>49</v>
      </c>
      <c r="G5559">
        <v>137.04</v>
      </c>
      <c r="H5559">
        <v>1</v>
      </c>
      <c r="I5559">
        <v>0</v>
      </c>
      <c r="J5559" t="s">
        <v>35</v>
      </c>
      <c r="K5559" t="s">
        <v>66</v>
      </c>
      <c r="L5559" t="s">
        <v>21</v>
      </c>
      <c r="M5559" t="s">
        <v>36</v>
      </c>
      <c r="N5559" t="s">
        <v>41</v>
      </c>
    </row>
    <row r="5560" spans="1:14" x14ac:dyDescent="0.3">
      <c r="A5560">
        <v>5559</v>
      </c>
      <c r="B5560" t="s">
        <v>14</v>
      </c>
      <c r="C5560" t="s">
        <v>409</v>
      </c>
      <c r="D5560" t="s">
        <v>387</v>
      </c>
      <c r="E5560" t="s">
        <v>219</v>
      </c>
      <c r="F5560" t="s">
        <v>27</v>
      </c>
      <c r="G5560">
        <v>130.54</v>
      </c>
      <c r="H5560">
        <v>2</v>
      </c>
      <c r="I5560">
        <v>2</v>
      </c>
      <c r="J5560" t="s">
        <v>94</v>
      </c>
      <c r="K5560" t="s">
        <v>44</v>
      </c>
      <c r="L5560" t="s">
        <v>56</v>
      </c>
      <c r="M5560" t="s">
        <v>36</v>
      </c>
      <c r="N5560" t="s">
        <v>41</v>
      </c>
    </row>
    <row r="5561" spans="1:14" x14ac:dyDescent="0.3">
      <c r="A5561">
        <v>5560</v>
      </c>
      <c r="B5561" t="s">
        <v>14</v>
      </c>
      <c r="C5561" t="s">
        <v>97</v>
      </c>
      <c r="D5561" t="s">
        <v>400</v>
      </c>
      <c r="E5561" t="s">
        <v>248</v>
      </c>
      <c r="F5561" t="s">
        <v>54</v>
      </c>
      <c r="G5561">
        <v>283.45999999999998</v>
      </c>
      <c r="H5561">
        <v>3</v>
      </c>
      <c r="I5561">
        <v>0</v>
      </c>
      <c r="J5561" t="s">
        <v>55</v>
      </c>
      <c r="K5561" t="s">
        <v>99</v>
      </c>
      <c r="L5561" t="s">
        <v>56</v>
      </c>
      <c r="M5561" t="s">
        <v>36</v>
      </c>
      <c r="N5561" t="s">
        <v>41</v>
      </c>
    </row>
    <row r="5562" spans="1:14" x14ac:dyDescent="0.3">
      <c r="A5562">
        <v>5561</v>
      </c>
      <c r="B5562" t="s">
        <v>31</v>
      </c>
      <c r="C5562" t="s">
        <v>91</v>
      </c>
      <c r="D5562" t="s">
        <v>142</v>
      </c>
      <c r="E5562" t="s">
        <v>146</v>
      </c>
      <c r="F5562" t="s">
        <v>18</v>
      </c>
      <c r="G5562">
        <v>236.57</v>
      </c>
      <c r="H5562">
        <v>2</v>
      </c>
      <c r="I5562">
        <v>0</v>
      </c>
      <c r="J5562" t="s">
        <v>55</v>
      </c>
      <c r="K5562" t="s">
        <v>99</v>
      </c>
      <c r="L5562" t="s">
        <v>60</v>
      </c>
      <c r="M5562" t="s">
        <v>22</v>
      </c>
      <c r="N5562" t="s">
        <v>41</v>
      </c>
    </row>
    <row r="5563" spans="1:14" x14ac:dyDescent="0.3">
      <c r="A5563">
        <v>5562</v>
      </c>
      <c r="B5563" t="s">
        <v>37</v>
      </c>
      <c r="C5563" t="s">
        <v>254</v>
      </c>
      <c r="D5563" t="s">
        <v>233</v>
      </c>
      <c r="E5563" t="s">
        <v>431</v>
      </c>
      <c r="F5563" t="s">
        <v>54</v>
      </c>
      <c r="G5563">
        <v>354.73</v>
      </c>
      <c r="H5563">
        <v>2</v>
      </c>
      <c r="I5563">
        <v>1</v>
      </c>
      <c r="J5563" t="s">
        <v>35</v>
      </c>
      <c r="K5563" t="s">
        <v>29</v>
      </c>
      <c r="L5563" t="s">
        <v>21</v>
      </c>
      <c r="M5563" t="s">
        <v>36</v>
      </c>
      <c r="N5563" t="s">
        <v>41</v>
      </c>
    </row>
    <row r="5564" spans="1:14" x14ac:dyDescent="0.3">
      <c r="A5564">
        <v>5563</v>
      </c>
      <c r="B5564" t="s">
        <v>14</v>
      </c>
      <c r="C5564" t="s">
        <v>361</v>
      </c>
      <c r="D5564" t="s">
        <v>239</v>
      </c>
      <c r="E5564" t="s">
        <v>177</v>
      </c>
      <c r="F5564" t="s">
        <v>49</v>
      </c>
      <c r="G5564">
        <v>89.48</v>
      </c>
      <c r="H5564">
        <v>2</v>
      </c>
      <c r="I5564">
        <v>0</v>
      </c>
      <c r="J5564" t="s">
        <v>28</v>
      </c>
      <c r="K5564" t="s">
        <v>29</v>
      </c>
      <c r="L5564" t="s">
        <v>21</v>
      </c>
      <c r="M5564" t="s">
        <v>36</v>
      </c>
      <c r="N5564" t="s">
        <v>45</v>
      </c>
    </row>
    <row r="5565" spans="1:14" x14ac:dyDescent="0.3">
      <c r="A5565">
        <v>5564</v>
      </c>
      <c r="B5565" t="s">
        <v>31</v>
      </c>
      <c r="C5565" t="s">
        <v>396</v>
      </c>
      <c r="D5565" t="s">
        <v>264</v>
      </c>
      <c r="E5565" t="s">
        <v>261</v>
      </c>
      <c r="F5565" t="s">
        <v>49</v>
      </c>
      <c r="G5565">
        <v>60.37</v>
      </c>
      <c r="H5565">
        <v>1</v>
      </c>
      <c r="I5565">
        <v>0</v>
      </c>
      <c r="J5565" t="s">
        <v>35</v>
      </c>
      <c r="K5565" t="s">
        <v>44</v>
      </c>
      <c r="L5565" t="s">
        <v>21</v>
      </c>
      <c r="M5565" t="s">
        <v>36</v>
      </c>
      <c r="N5565" t="s">
        <v>45</v>
      </c>
    </row>
    <row r="5566" spans="1:14" x14ac:dyDescent="0.3">
      <c r="A5566">
        <v>5565</v>
      </c>
      <c r="B5566" t="s">
        <v>31</v>
      </c>
      <c r="C5566" t="s">
        <v>402</v>
      </c>
      <c r="D5566" t="s">
        <v>89</v>
      </c>
      <c r="E5566" t="s">
        <v>322</v>
      </c>
      <c r="F5566" t="s">
        <v>49</v>
      </c>
      <c r="G5566">
        <v>109.68</v>
      </c>
      <c r="H5566">
        <v>2</v>
      </c>
      <c r="I5566">
        <v>0</v>
      </c>
      <c r="J5566" t="s">
        <v>28</v>
      </c>
      <c r="K5566" t="s">
        <v>99</v>
      </c>
      <c r="L5566" t="s">
        <v>21</v>
      </c>
      <c r="M5566" t="s">
        <v>36</v>
      </c>
      <c r="N5566" t="s">
        <v>41</v>
      </c>
    </row>
    <row r="5567" spans="1:14" x14ac:dyDescent="0.3">
      <c r="A5567">
        <v>5566</v>
      </c>
      <c r="B5567" t="s">
        <v>14</v>
      </c>
      <c r="C5567" t="s">
        <v>433</v>
      </c>
      <c r="D5567" t="s">
        <v>202</v>
      </c>
      <c r="E5567" t="s">
        <v>434</v>
      </c>
      <c r="F5567" t="s">
        <v>49</v>
      </c>
      <c r="G5567">
        <v>61.97</v>
      </c>
      <c r="H5567">
        <v>1</v>
      </c>
      <c r="I5567">
        <v>0</v>
      </c>
      <c r="J5567" t="s">
        <v>35</v>
      </c>
      <c r="K5567" t="s">
        <v>99</v>
      </c>
      <c r="L5567" t="s">
        <v>21</v>
      </c>
      <c r="M5567" t="s">
        <v>22</v>
      </c>
      <c r="N5567" t="s">
        <v>41</v>
      </c>
    </row>
    <row r="5568" spans="1:14" x14ac:dyDescent="0.3">
      <c r="A5568">
        <v>5567</v>
      </c>
      <c r="B5568" t="s">
        <v>50</v>
      </c>
      <c r="C5568" t="s">
        <v>156</v>
      </c>
      <c r="D5568" t="s">
        <v>87</v>
      </c>
      <c r="E5568" t="s">
        <v>124</v>
      </c>
      <c r="F5568" t="s">
        <v>49</v>
      </c>
      <c r="G5568">
        <v>98.01</v>
      </c>
      <c r="H5568">
        <v>2</v>
      </c>
      <c r="I5568">
        <v>0</v>
      </c>
      <c r="J5568" t="s">
        <v>35</v>
      </c>
      <c r="K5568" t="s">
        <v>66</v>
      </c>
      <c r="L5568" t="s">
        <v>70</v>
      </c>
      <c r="M5568" t="s">
        <v>36</v>
      </c>
      <c r="N5568" t="s">
        <v>23</v>
      </c>
    </row>
    <row r="5569" spans="1:14" x14ac:dyDescent="0.3">
      <c r="A5569">
        <v>5568</v>
      </c>
      <c r="B5569" t="s">
        <v>14</v>
      </c>
      <c r="C5569" t="s">
        <v>315</v>
      </c>
      <c r="D5569" t="s">
        <v>320</v>
      </c>
      <c r="E5569" t="s">
        <v>388</v>
      </c>
      <c r="F5569" t="s">
        <v>27</v>
      </c>
      <c r="G5569">
        <v>154.86000000000001</v>
      </c>
      <c r="H5569">
        <v>2</v>
      </c>
      <c r="I5569">
        <v>0</v>
      </c>
      <c r="J5569" t="s">
        <v>35</v>
      </c>
      <c r="K5569" t="s">
        <v>20</v>
      </c>
      <c r="L5569" t="s">
        <v>60</v>
      </c>
      <c r="M5569" t="s">
        <v>36</v>
      </c>
      <c r="N5569" t="s">
        <v>41</v>
      </c>
    </row>
    <row r="5570" spans="1:14" x14ac:dyDescent="0.3">
      <c r="A5570">
        <v>5569</v>
      </c>
      <c r="B5570" t="s">
        <v>50</v>
      </c>
      <c r="C5570" t="s">
        <v>259</v>
      </c>
      <c r="D5570" t="s">
        <v>175</v>
      </c>
      <c r="E5570" t="s">
        <v>177</v>
      </c>
      <c r="F5570" t="s">
        <v>27</v>
      </c>
      <c r="G5570">
        <v>242.92</v>
      </c>
      <c r="H5570">
        <v>2</v>
      </c>
      <c r="I5570">
        <v>2</v>
      </c>
      <c r="J5570" t="s">
        <v>19</v>
      </c>
      <c r="K5570" t="s">
        <v>29</v>
      </c>
      <c r="L5570" t="s">
        <v>21</v>
      </c>
      <c r="M5570" t="s">
        <v>36</v>
      </c>
      <c r="N5570" t="s">
        <v>41</v>
      </c>
    </row>
    <row r="5571" spans="1:14" x14ac:dyDescent="0.3">
      <c r="A5571">
        <v>5570</v>
      </c>
      <c r="B5571" t="s">
        <v>50</v>
      </c>
      <c r="C5571" t="s">
        <v>165</v>
      </c>
      <c r="D5571" t="s">
        <v>202</v>
      </c>
      <c r="E5571" t="s">
        <v>235</v>
      </c>
      <c r="F5571" t="s">
        <v>27</v>
      </c>
      <c r="G5571">
        <v>141.62</v>
      </c>
      <c r="H5571">
        <v>2</v>
      </c>
      <c r="I5571">
        <v>3</v>
      </c>
      <c r="J5571" t="s">
        <v>28</v>
      </c>
      <c r="K5571" t="s">
        <v>20</v>
      </c>
      <c r="L5571" t="s">
        <v>56</v>
      </c>
      <c r="M5571" t="s">
        <v>36</v>
      </c>
      <c r="N5571" t="s">
        <v>23</v>
      </c>
    </row>
    <row r="5572" spans="1:14" x14ac:dyDescent="0.3">
      <c r="A5572">
        <v>5571</v>
      </c>
      <c r="B5572" t="s">
        <v>50</v>
      </c>
      <c r="C5572" t="s">
        <v>221</v>
      </c>
      <c r="D5572" t="s">
        <v>341</v>
      </c>
      <c r="E5572" t="s">
        <v>405</v>
      </c>
      <c r="F5572" t="s">
        <v>49</v>
      </c>
      <c r="G5572">
        <v>131.75</v>
      </c>
      <c r="H5572">
        <v>2</v>
      </c>
      <c r="I5572">
        <v>1</v>
      </c>
      <c r="J5572" t="s">
        <v>55</v>
      </c>
      <c r="K5572" t="s">
        <v>99</v>
      </c>
      <c r="L5572" t="s">
        <v>56</v>
      </c>
      <c r="M5572" t="s">
        <v>22</v>
      </c>
      <c r="N5572" t="s">
        <v>23</v>
      </c>
    </row>
    <row r="5573" spans="1:14" x14ac:dyDescent="0.3">
      <c r="A5573">
        <v>5572</v>
      </c>
      <c r="B5573" t="s">
        <v>31</v>
      </c>
      <c r="C5573" t="s">
        <v>353</v>
      </c>
      <c r="D5573" t="s">
        <v>157</v>
      </c>
      <c r="E5573" t="s">
        <v>275</v>
      </c>
      <c r="F5573" t="s">
        <v>49</v>
      </c>
      <c r="G5573">
        <v>74.42</v>
      </c>
      <c r="H5573">
        <v>2</v>
      </c>
      <c r="I5573">
        <v>0</v>
      </c>
      <c r="J5573" t="s">
        <v>94</v>
      </c>
      <c r="K5573" t="s">
        <v>29</v>
      </c>
      <c r="L5573" t="s">
        <v>21</v>
      </c>
      <c r="M5573" t="s">
        <v>36</v>
      </c>
      <c r="N5573" t="s">
        <v>41</v>
      </c>
    </row>
    <row r="5574" spans="1:14" x14ac:dyDescent="0.3">
      <c r="A5574">
        <v>5573</v>
      </c>
      <c r="B5574" t="s">
        <v>31</v>
      </c>
      <c r="C5574" t="s">
        <v>202</v>
      </c>
      <c r="D5574" t="s">
        <v>82</v>
      </c>
      <c r="E5574" t="s">
        <v>316</v>
      </c>
      <c r="F5574" t="s">
        <v>54</v>
      </c>
      <c r="G5574">
        <v>391.28</v>
      </c>
      <c r="H5574">
        <v>1</v>
      </c>
      <c r="I5574">
        <v>0</v>
      </c>
      <c r="J5574" t="s">
        <v>28</v>
      </c>
      <c r="K5574" t="s">
        <v>66</v>
      </c>
      <c r="L5574" t="s">
        <v>21</v>
      </c>
      <c r="M5574" t="s">
        <v>36</v>
      </c>
      <c r="N5574" t="s">
        <v>23</v>
      </c>
    </row>
    <row r="5575" spans="1:14" x14ac:dyDescent="0.3">
      <c r="A5575">
        <v>5574</v>
      </c>
      <c r="B5575" t="s">
        <v>14</v>
      </c>
      <c r="C5575" t="s">
        <v>180</v>
      </c>
      <c r="D5575" t="s">
        <v>134</v>
      </c>
      <c r="E5575" t="s">
        <v>176</v>
      </c>
      <c r="F5575" t="s">
        <v>54</v>
      </c>
      <c r="G5575">
        <v>287.18</v>
      </c>
      <c r="H5575">
        <v>1</v>
      </c>
      <c r="I5575">
        <v>0</v>
      </c>
      <c r="J5575" t="s">
        <v>19</v>
      </c>
      <c r="K5575" t="s">
        <v>99</v>
      </c>
      <c r="L5575" t="s">
        <v>21</v>
      </c>
      <c r="M5575" t="s">
        <v>22</v>
      </c>
      <c r="N5575" t="s">
        <v>23</v>
      </c>
    </row>
    <row r="5576" spans="1:14" x14ac:dyDescent="0.3">
      <c r="A5576">
        <v>5575</v>
      </c>
      <c r="B5576" t="s">
        <v>31</v>
      </c>
      <c r="C5576" t="s">
        <v>186</v>
      </c>
      <c r="D5576" t="s">
        <v>231</v>
      </c>
      <c r="E5576" t="s">
        <v>144</v>
      </c>
      <c r="F5576" t="s">
        <v>49</v>
      </c>
      <c r="G5576">
        <v>71.17</v>
      </c>
      <c r="H5576">
        <v>1</v>
      </c>
      <c r="I5576">
        <v>0</v>
      </c>
      <c r="J5576" t="s">
        <v>35</v>
      </c>
      <c r="K5576" t="s">
        <v>20</v>
      </c>
      <c r="L5576" t="s">
        <v>21</v>
      </c>
      <c r="M5576" t="s">
        <v>36</v>
      </c>
      <c r="N5576" t="s">
        <v>41</v>
      </c>
    </row>
    <row r="5577" spans="1:14" x14ac:dyDescent="0.3">
      <c r="A5577">
        <v>5576</v>
      </c>
      <c r="B5577" t="s">
        <v>14</v>
      </c>
      <c r="C5577" t="s">
        <v>193</v>
      </c>
      <c r="D5577" t="s">
        <v>367</v>
      </c>
      <c r="E5577" t="s">
        <v>40</v>
      </c>
      <c r="F5577" t="s">
        <v>27</v>
      </c>
      <c r="G5577">
        <v>169.11</v>
      </c>
      <c r="H5577">
        <v>3</v>
      </c>
      <c r="I5577">
        <v>2</v>
      </c>
      <c r="J5577" t="s">
        <v>35</v>
      </c>
      <c r="K5577" t="s">
        <v>99</v>
      </c>
      <c r="L5577" t="s">
        <v>56</v>
      </c>
      <c r="M5577" t="s">
        <v>22</v>
      </c>
      <c r="N5577" t="s">
        <v>23</v>
      </c>
    </row>
    <row r="5578" spans="1:14" x14ac:dyDescent="0.3">
      <c r="A5578">
        <v>5577</v>
      </c>
      <c r="B5578" t="s">
        <v>14</v>
      </c>
      <c r="C5578" t="s">
        <v>59</v>
      </c>
      <c r="D5578" t="s">
        <v>250</v>
      </c>
      <c r="E5578" t="s">
        <v>469</v>
      </c>
      <c r="F5578" t="s">
        <v>18</v>
      </c>
      <c r="G5578">
        <v>178.86</v>
      </c>
      <c r="H5578">
        <v>3</v>
      </c>
      <c r="I5578">
        <v>0</v>
      </c>
      <c r="J5578" t="s">
        <v>28</v>
      </c>
      <c r="K5578" t="s">
        <v>44</v>
      </c>
      <c r="L5578" t="s">
        <v>56</v>
      </c>
      <c r="M5578" t="s">
        <v>36</v>
      </c>
      <c r="N5578" t="s">
        <v>23</v>
      </c>
    </row>
    <row r="5579" spans="1:14" x14ac:dyDescent="0.3">
      <c r="A5579">
        <v>5578</v>
      </c>
      <c r="B5579" t="s">
        <v>37</v>
      </c>
      <c r="C5579" t="s">
        <v>182</v>
      </c>
      <c r="D5579" t="s">
        <v>175</v>
      </c>
      <c r="E5579" t="s">
        <v>383</v>
      </c>
      <c r="F5579" t="s">
        <v>18</v>
      </c>
      <c r="G5579">
        <v>222.47</v>
      </c>
      <c r="H5579">
        <v>4</v>
      </c>
      <c r="I5579">
        <v>2</v>
      </c>
      <c r="J5579" t="s">
        <v>28</v>
      </c>
      <c r="K5579" t="s">
        <v>66</v>
      </c>
      <c r="L5579" t="s">
        <v>21</v>
      </c>
      <c r="M5579" t="s">
        <v>36</v>
      </c>
      <c r="N5579" t="s">
        <v>41</v>
      </c>
    </row>
    <row r="5580" spans="1:14" x14ac:dyDescent="0.3">
      <c r="A5580">
        <v>5579</v>
      </c>
      <c r="B5580" t="s">
        <v>14</v>
      </c>
      <c r="C5580" t="s">
        <v>408</v>
      </c>
      <c r="D5580" t="s">
        <v>453</v>
      </c>
      <c r="E5580" t="s">
        <v>71</v>
      </c>
      <c r="F5580" t="s">
        <v>18</v>
      </c>
      <c r="G5580">
        <v>210.82</v>
      </c>
      <c r="H5580">
        <v>2</v>
      </c>
      <c r="I5580">
        <v>2</v>
      </c>
      <c r="J5580" t="s">
        <v>94</v>
      </c>
      <c r="K5580" t="s">
        <v>29</v>
      </c>
      <c r="L5580" t="s">
        <v>60</v>
      </c>
      <c r="M5580" t="s">
        <v>36</v>
      </c>
      <c r="N5580" t="s">
        <v>23</v>
      </c>
    </row>
    <row r="5581" spans="1:14" x14ac:dyDescent="0.3">
      <c r="A5581">
        <v>5580</v>
      </c>
      <c r="B5581" t="s">
        <v>31</v>
      </c>
      <c r="C5581" t="s">
        <v>377</v>
      </c>
      <c r="D5581" t="s">
        <v>38</v>
      </c>
      <c r="E5581" t="s">
        <v>259</v>
      </c>
      <c r="F5581" t="s">
        <v>18</v>
      </c>
      <c r="G5581">
        <v>222.92</v>
      </c>
      <c r="H5581">
        <v>3</v>
      </c>
      <c r="I5581">
        <v>0</v>
      </c>
      <c r="J5581" t="s">
        <v>35</v>
      </c>
      <c r="K5581" t="s">
        <v>20</v>
      </c>
      <c r="L5581" t="s">
        <v>21</v>
      </c>
      <c r="M5581" t="s">
        <v>22</v>
      </c>
      <c r="N5581" t="s">
        <v>41</v>
      </c>
    </row>
    <row r="5582" spans="1:14" x14ac:dyDescent="0.3">
      <c r="A5582">
        <v>5581</v>
      </c>
      <c r="B5582" t="s">
        <v>14</v>
      </c>
      <c r="C5582" t="s">
        <v>453</v>
      </c>
      <c r="D5582" t="s">
        <v>322</v>
      </c>
      <c r="E5582" t="s">
        <v>185</v>
      </c>
      <c r="F5582" t="s">
        <v>27</v>
      </c>
      <c r="G5582">
        <v>146.93</v>
      </c>
      <c r="H5582">
        <v>1</v>
      </c>
      <c r="I5582">
        <v>1</v>
      </c>
      <c r="J5582" t="s">
        <v>19</v>
      </c>
      <c r="K5582" t="s">
        <v>20</v>
      </c>
      <c r="L5582" t="s">
        <v>60</v>
      </c>
      <c r="M5582" t="s">
        <v>36</v>
      </c>
      <c r="N5582" t="s">
        <v>23</v>
      </c>
    </row>
    <row r="5583" spans="1:14" x14ac:dyDescent="0.3">
      <c r="A5583">
        <v>5582</v>
      </c>
      <c r="B5583" t="s">
        <v>14</v>
      </c>
      <c r="C5583" t="s">
        <v>177</v>
      </c>
      <c r="D5583" t="s">
        <v>264</v>
      </c>
      <c r="E5583" t="s">
        <v>195</v>
      </c>
      <c r="F5583" t="s">
        <v>27</v>
      </c>
      <c r="G5583">
        <v>140.86000000000001</v>
      </c>
      <c r="H5583">
        <v>1</v>
      </c>
      <c r="I5583">
        <v>0</v>
      </c>
      <c r="J5583" t="s">
        <v>35</v>
      </c>
      <c r="K5583" t="s">
        <v>99</v>
      </c>
      <c r="L5583" t="s">
        <v>70</v>
      </c>
      <c r="M5583" t="s">
        <v>36</v>
      </c>
      <c r="N5583" t="s">
        <v>41</v>
      </c>
    </row>
    <row r="5584" spans="1:14" x14ac:dyDescent="0.3">
      <c r="A5584">
        <v>5583</v>
      </c>
      <c r="B5584" t="s">
        <v>14</v>
      </c>
      <c r="C5584" t="s">
        <v>72</v>
      </c>
      <c r="D5584" t="s">
        <v>291</v>
      </c>
      <c r="E5584" t="s">
        <v>152</v>
      </c>
      <c r="F5584" t="s">
        <v>18</v>
      </c>
      <c r="G5584">
        <v>270.81</v>
      </c>
      <c r="H5584">
        <v>1</v>
      </c>
      <c r="I5584">
        <v>1</v>
      </c>
      <c r="J5584" t="s">
        <v>28</v>
      </c>
      <c r="K5584" t="s">
        <v>99</v>
      </c>
      <c r="L5584" t="s">
        <v>56</v>
      </c>
      <c r="M5584" t="s">
        <v>36</v>
      </c>
      <c r="N5584" t="s">
        <v>41</v>
      </c>
    </row>
    <row r="5585" spans="1:14" x14ac:dyDescent="0.3">
      <c r="A5585">
        <v>5584</v>
      </c>
      <c r="B5585" t="s">
        <v>31</v>
      </c>
      <c r="C5585" t="s">
        <v>330</v>
      </c>
      <c r="D5585" t="s">
        <v>415</v>
      </c>
      <c r="E5585" t="s">
        <v>271</v>
      </c>
      <c r="F5585" t="s">
        <v>49</v>
      </c>
      <c r="G5585">
        <v>78.77</v>
      </c>
      <c r="H5585">
        <v>4</v>
      </c>
      <c r="I5585">
        <v>2</v>
      </c>
      <c r="J5585" t="s">
        <v>19</v>
      </c>
      <c r="K5585" t="s">
        <v>44</v>
      </c>
      <c r="L5585" t="s">
        <v>56</v>
      </c>
      <c r="M5585" t="s">
        <v>36</v>
      </c>
      <c r="N5585" t="s">
        <v>41</v>
      </c>
    </row>
    <row r="5586" spans="1:14" x14ac:dyDescent="0.3">
      <c r="A5586">
        <v>5585</v>
      </c>
      <c r="B5586" t="s">
        <v>50</v>
      </c>
      <c r="C5586" t="s">
        <v>150</v>
      </c>
      <c r="D5586" t="s">
        <v>151</v>
      </c>
      <c r="E5586" t="s">
        <v>116</v>
      </c>
      <c r="F5586" t="s">
        <v>27</v>
      </c>
      <c r="G5586">
        <v>209.92</v>
      </c>
      <c r="H5586">
        <v>1</v>
      </c>
      <c r="I5586">
        <v>2</v>
      </c>
      <c r="J5586" t="s">
        <v>35</v>
      </c>
      <c r="K5586" t="s">
        <v>66</v>
      </c>
      <c r="L5586" t="s">
        <v>21</v>
      </c>
      <c r="M5586" t="s">
        <v>36</v>
      </c>
      <c r="N5586" t="s">
        <v>41</v>
      </c>
    </row>
    <row r="5587" spans="1:14" x14ac:dyDescent="0.3">
      <c r="A5587">
        <v>5586</v>
      </c>
      <c r="B5587" t="s">
        <v>14</v>
      </c>
      <c r="C5587" t="s">
        <v>303</v>
      </c>
      <c r="D5587" t="s">
        <v>146</v>
      </c>
      <c r="E5587" t="s">
        <v>273</v>
      </c>
      <c r="F5587" t="s">
        <v>49</v>
      </c>
      <c r="G5587">
        <v>85.73</v>
      </c>
      <c r="H5587">
        <v>2</v>
      </c>
      <c r="I5587">
        <v>1</v>
      </c>
      <c r="J5587" t="s">
        <v>28</v>
      </c>
      <c r="K5587" t="s">
        <v>99</v>
      </c>
      <c r="L5587" t="s">
        <v>56</v>
      </c>
      <c r="M5587" t="s">
        <v>36</v>
      </c>
      <c r="N5587" t="s">
        <v>41</v>
      </c>
    </row>
    <row r="5588" spans="1:14" x14ac:dyDescent="0.3">
      <c r="A5588">
        <v>5587</v>
      </c>
      <c r="B5588" t="s">
        <v>31</v>
      </c>
      <c r="C5588" t="s">
        <v>299</v>
      </c>
      <c r="D5588" t="s">
        <v>154</v>
      </c>
      <c r="E5588" t="s">
        <v>105</v>
      </c>
      <c r="F5588" t="s">
        <v>54</v>
      </c>
      <c r="G5588">
        <v>424.8</v>
      </c>
      <c r="H5588">
        <v>4</v>
      </c>
      <c r="I5588">
        <v>0</v>
      </c>
      <c r="J5588" t="s">
        <v>35</v>
      </c>
      <c r="K5588" t="s">
        <v>29</v>
      </c>
      <c r="L5588" t="s">
        <v>21</v>
      </c>
      <c r="M5588" t="s">
        <v>36</v>
      </c>
      <c r="N5588" t="s">
        <v>41</v>
      </c>
    </row>
    <row r="5589" spans="1:14" x14ac:dyDescent="0.3">
      <c r="A5589">
        <v>5588</v>
      </c>
      <c r="B5589" t="s">
        <v>37</v>
      </c>
      <c r="C5589" t="s">
        <v>108</v>
      </c>
      <c r="D5589" t="s">
        <v>221</v>
      </c>
      <c r="E5589" t="s">
        <v>191</v>
      </c>
      <c r="F5589" t="s">
        <v>27</v>
      </c>
      <c r="G5589">
        <v>184.5</v>
      </c>
      <c r="H5589">
        <v>1</v>
      </c>
      <c r="I5589">
        <v>2</v>
      </c>
      <c r="J5589" t="s">
        <v>35</v>
      </c>
      <c r="K5589" t="s">
        <v>29</v>
      </c>
      <c r="L5589" t="s">
        <v>60</v>
      </c>
      <c r="M5589" t="s">
        <v>36</v>
      </c>
      <c r="N5589" t="s">
        <v>45</v>
      </c>
    </row>
    <row r="5590" spans="1:14" x14ac:dyDescent="0.3">
      <c r="A5590">
        <v>5589</v>
      </c>
      <c r="B5590" t="s">
        <v>31</v>
      </c>
      <c r="C5590" t="s">
        <v>311</v>
      </c>
      <c r="D5590" t="s">
        <v>426</v>
      </c>
      <c r="E5590" t="s">
        <v>425</v>
      </c>
      <c r="F5590" t="s">
        <v>27</v>
      </c>
      <c r="G5590">
        <v>123.59</v>
      </c>
      <c r="H5590">
        <v>1</v>
      </c>
      <c r="I5590">
        <v>0</v>
      </c>
      <c r="J5590" t="s">
        <v>19</v>
      </c>
      <c r="K5590" t="s">
        <v>99</v>
      </c>
      <c r="L5590" t="s">
        <v>21</v>
      </c>
      <c r="M5590" t="s">
        <v>36</v>
      </c>
      <c r="N5590" t="s">
        <v>41</v>
      </c>
    </row>
    <row r="5591" spans="1:14" x14ac:dyDescent="0.3">
      <c r="A5591">
        <v>5590</v>
      </c>
      <c r="B5591" t="s">
        <v>14</v>
      </c>
      <c r="C5591" t="s">
        <v>399</v>
      </c>
      <c r="D5591" t="s">
        <v>135</v>
      </c>
      <c r="E5591" t="s">
        <v>356</v>
      </c>
      <c r="F5591" t="s">
        <v>27</v>
      </c>
      <c r="G5591">
        <v>120.32</v>
      </c>
      <c r="H5591">
        <v>2</v>
      </c>
      <c r="I5591">
        <v>2</v>
      </c>
      <c r="J5591" t="s">
        <v>35</v>
      </c>
      <c r="K5591" t="s">
        <v>44</v>
      </c>
      <c r="L5591" t="s">
        <v>56</v>
      </c>
      <c r="M5591" t="s">
        <v>36</v>
      </c>
      <c r="N5591" t="s">
        <v>23</v>
      </c>
    </row>
    <row r="5592" spans="1:14" x14ac:dyDescent="0.3">
      <c r="A5592">
        <v>5591</v>
      </c>
      <c r="B5592" t="s">
        <v>50</v>
      </c>
      <c r="C5592" t="s">
        <v>270</v>
      </c>
      <c r="D5592" t="s">
        <v>313</v>
      </c>
      <c r="E5592" t="s">
        <v>238</v>
      </c>
      <c r="F5592" t="s">
        <v>49</v>
      </c>
      <c r="G5592">
        <v>103.23</v>
      </c>
      <c r="H5592">
        <v>2</v>
      </c>
      <c r="I5592">
        <v>0</v>
      </c>
      <c r="J5592" t="s">
        <v>35</v>
      </c>
      <c r="K5592" t="s">
        <v>66</v>
      </c>
      <c r="L5592" t="s">
        <v>21</v>
      </c>
      <c r="M5592" t="s">
        <v>36</v>
      </c>
      <c r="N5592" t="s">
        <v>41</v>
      </c>
    </row>
    <row r="5593" spans="1:14" x14ac:dyDescent="0.3">
      <c r="A5593">
        <v>5592</v>
      </c>
      <c r="B5593" t="s">
        <v>37</v>
      </c>
      <c r="C5593" t="s">
        <v>374</v>
      </c>
      <c r="D5593" t="s">
        <v>200</v>
      </c>
      <c r="E5593" t="s">
        <v>358</v>
      </c>
      <c r="F5593" t="s">
        <v>49</v>
      </c>
      <c r="G5593">
        <v>69.95</v>
      </c>
      <c r="H5593">
        <v>1</v>
      </c>
      <c r="I5593">
        <v>1</v>
      </c>
      <c r="J5593" t="s">
        <v>28</v>
      </c>
      <c r="K5593" t="s">
        <v>44</v>
      </c>
      <c r="L5593" t="s">
        <v>56</v>
      </c>
      <c r="M5593" t="s">
        <v>36</v>
      </c>
      <c r="N5593" t="s">
        <v>23</v>
      </c>
    </row>
    <row r="5594" spans="1:14" x14ac:dyDescent="0.3">
      <c r="A5594">
        <v>5593</v>
      </c>
      <c r="B5594" t="s">
        <v>31</v>
      </c>
      <c r="C5594" t="s">
        <v>141</v>
      </c>
      <c r="D5594" t="s">
        <v>398</v>
      </c>
      <c r="E5594" t="s">
        <v>42</v>
      </c>
      <c r="F5594" t="s">
        <v>27</v>
      </c>
      <c r="G5594">
        <v>157.16999999999999</v>
      </c>
      <c r="H5594">
        <v>2</v>
      </c>
      <c r="I5594">
        <v>1</v>
      </c>
      <c r="J5594" t="s">
        <v>28</v>
      </c>
      <c r="K5594" t="s">
        <v>20</v>
      </c>
      <c r="L5594" t="s">
        <v>56</v>
      </c>
      <c r="M5594" t="s">
        <v>36</v>
      </c>
      <c r="N5594" t="s">
        <v>23</v>
      </c>
    </row>
    <row r="5595" spans="1:14" x14ac:dyDescent="0.3">
      <c r="A5595">
        <v>5594</v>
      </c>
      <c r="B5595" t="s">
        <v>37</v>
      </c>
      <c r="C5595" t="s">
        <v>211</v>
      </c>
      <c r="D5595" t="s">
        <v>187</v>
      </c>
      <c r="E5595" t="s">
        <v>168</v>
      </c>
      <c r="F5595" t="s">
        <v>49</v>
      </c>
      <c r="G5595">
        <v>127.79</v>
      </c>
      <c r="H5595">
        <v>2</v>
      </c>
      <c r="I5595">
        <v>0</v>
      </c>
      <c r="J5595" t="s">
        <v>35</v>
      </c>
      <c r="K5595" t="s">
        <v>44</v>
      </c>
      <c r="L5595" t="s">
        <v>21</v>
      </c>
      <c r="M5595" t="s">
        <v>36</v>
      </c>
      <c r="N5595" t="s">
        <v>45</v>
      </c>
    </row>
    <row r="5596" spans="1:14" x14ac:dyDescent="0.3">
      <c r="A5596">
        <v>5595</v>
      </c>
      <c r="B5596" t="s">
        <v>14</v>
      </c>
      <c r="C5596" t="s">
        <v>385</v>
      </c>
      <c r="D5596" t="s">
        <v>309</v>
      </c>
      <c r="E5596" t="s">
        <v>233</v>
      </c>
      <c r="F5596" t="s">
        <v>49</v>
      </c>
      <c r="G5596">
        <v>61.09</v>
      </c>
      <c r="H5596">
        <v>3</v>
      </c>
      <c r="I5596">
        <v>1</v>
      </c>
      <c r="J5596" t="s">
        <v>28</v>
      </c>
      <c r="K5596" t="s">
        <v>99</v>
      </c>
      <c r="L5596" t="s">
        <v>56</v>
      </c>
      <c r="M5596" t="s">
        <v>36</v>
      </c>
      <c r="N5596" t="s">
        <v>95</v>
      </c>
    </row>
    <row r="5597" spans="1:14" x14ac:dyDescent="0.3">
      <c r="A5597">
        <v>5596</v>
      </c>
      <c r="B5597" t="s">
        <v>14</v>
      </c>
      <c r="C5597" t="s">
        <v>315</v>
      </c>
      <c r="D5597" t="s">
        <v>86</v>
      </c>
      <c r="E5597" t="s">
        <v>426</v>
      </c>
      <c r="F5597" t="s">
        <v>27</v>
      </c>
      <c r="G5597">
        <v>105.73</v>
      </c>
      <c r="H5597">
        <v>1</v>
      </c>
      <c r="I5597">
        <v>0</v>
      </c>
      <c r="J5597" t="s">
        <v>28</v>
      </c>
      <c r="K5597" t="s">
        <v>66</v>
      </c>
      <c r="L5597" t="s">
        <v>60</v>
      </c>
      <c r="M5597" t="s">
        <v>22</v>
      </c>
      <c r="N5597" t="s">
        <v>41</v>
      </c>
    </row>
    <row r="5598" spans="1:14" x14ac:dyDescent="0.3">
      <c r="A5598">
        <v>5597</v>
      </c>
      <c r="B5598" t="s">
        <v>14</v>
      </c>
      <c r="C5598" t="s">
        <v>231</v>
      </c>
      <c r="D5598" t="s">
        <v>353</v>
      </c>
      <c r="E5598" t="s">
        <v>196</v>
      </c>
      <c r="F5598" t="s">
        <v>49</v>
      </c>
      <c r="G5598">
        <v>74.459999999999994</v>
      </c>
      <c r="H5598">
        <v>1</v>
      </c>
      <c r="I5598">
        <v>0</v>
      </c>
      <c r="J5598" t="s">
        <v>28</v>
      </c>
      <c r="K5598" t="s">
        <v>29</v>
      </c>
      <c r="L5598" t="s">
        <v>56</v>
      </c>
      <c r="M5598" t="s">
        <v>36</v>
      </c>
      <c r="N5598" t="s">
        <v>41</v>
      </c>
    </row>
    <row r="5599" spans="1:14" x14ac:dyDescent="0.3">
      <c r="A5599">
        <v>5598</v>
      </c>
      <c r="B5599" t="s">
        <v>14</v>
      </c>
      <c r="C5599" t="s">
        <v>364</v>
      </c>
      <c r="D5599" t="s">
        <v>411</v>
      </c>
      <c r="E5599" t="s">
        <v>281</v>
      </c>
      <c r="F5599" t="s">
        <v>54</v>
      </c>
      <c r="G5599">
        <v>466.18</v>
      </c>
      <c r="H5599">
        <v>1</v>
      </c>
      <c r="I5599">
        <v>1</v>
      </c>
      <c r="J5599" t="s">
        <v>35</v>
      </c>
      <c r="K5599" t="s">
        <v>44</v>
      </c>
      <c r="L5599" t="s">
        <v>56</v>
      </c>
      <c r="M5599" t="s">
        <v>36</v>
      </c>
      <c r="N5599" t="s">
        <v>41</v>
      </c>
    </row>
    <row r="5600" spans="1:14" x14ac:dyDescent="0.3">
      <c r="A5600">
        <v>5599</v>
      </c>
      <c r="B5600" t="s">
        <v>31</v>
      </c>
      <c r="C5600" t="s">
        <v>330</v>
      </c>
      <c r="D5600" t="s">
        <v>234</v>
      </c>
      <c r="E5600" t="s">
        <v>471</v>
      </c>
      <c r="F5600" t="s">
        <v>27</v>
      </c>
      <c r="G5600">
        <v>138.26</v>
      </c>
      <c r="H5600">
        <v>3</v>
      </c>
      <c r="I5600">
        <v>0</v>
      </c>
      <c r="J5600" t="s">
        <v>94</v>
      </c>
      <c r="K5600" t="s">
        <v>44</v>
      </c>
      <c r="L5600" t="s">
        <v>70</v>
      </c>
      <c r="M5600" t="s">
        <v>36</v>
      </c>
      <c r="N5600" t="s">
        <v>23</v>
      </c>
    </row>
    <row r="5601" spans="1:14" x14ac:dyDescent="0.3">
      <c r="A5601">
        <v>5600</v>
      </c>
      <c r="B5601" t="s">
        <v>37</v>
      </c>
      <c r="C5601" t="s">
        <v>178</v>
      </c>
      <c r="D5601" t="s">
        <v>59</v>
      </c>
      <c r="E5601" t="s">
        <v>466</v>
      </c>
      <c r="F5601" t="s">
        <v>27</v>
      </c>
      <c r="G5601">
        <v>119.22</v>
      </c>
      <c r="H5601">
        <v>1</v>
      </c>
      <c r="I5601">
        <v>3</v>
      </c>
      <c r="J5601" t="s">
        <v>28</v>
      </c>
      <c r="K5601" t="s">
        <v>66</v>
      </c>
      <c r="L5601" t="s">
        <v>56</v>
      </c>
      <c r="M5601" t="s">
        <v>36</v>
      </c>
      <c r="N5601" t="s">
        <v>41</v>
      </c>
    </row>
    <row r="5602" spans="1:14" x14ac:dyDescent="0.3">
      <c r="A5602">
        <v>5601</v>
      </c>
      <c r="B5602" t="s">
        <v>37</v>
      </c>
      <c r="C5602" t="s">
        <v>396</v>
      </c>
      <c r="D5602" t="s">
        <v>264</v>
      </c>
      <c r="E5602" t="s">
        <v>197</v>
      </c>
      <c r="F5602" t="s">
        <v>27</v>
      </c>
      <c r="G5602">
        <v>208.05</v>
      </c>
      <c r="H5602">
        <v>1</v>
      </c>
      <c r="I5602">
        <v>0</v>
      </c>
      <c r="J5602" t="s">
        <v>55</v>
      </c>
      <c r="K5602" t="s">
        <v>20</v>
      </c>
      <c r="L5602" t="s">
        <v>56</v>
      </c>
      <c r="M5602" t="s">
        <v>36</v>
      </c>
      <c r="N5602" t="s">
        <v>41</v>
      </c>
    </row>
    <row r="5603" spans="1:14" x14ac:dyDescent="0.3">
      <c r="A5603">
        <v>5602</v>
      </c>
      <c r="B5603" t="s">
        <v>37</v>
      </c>
      <c r="C5603" t="s">
        <v>254</v>
      </c>
      <c r="D5603" t="s">
        <v>46</v>
      </c>
      <c r="E5603" t="s">
        <v>128</v>
      </c>
      <c r="F5603" t="s">
        <v>49</v>
      </c>
      <c r="G5603">
        <v>126.78</v>
      </c>
      <c r="H5603">
        <v>3</v>
      </c>
      <c r="I5603">
        <v>0</v>
      </c>
      <c r="J5603" t="s">
        <v>55</v>
      </c>
      <c r="K5603" t="s">
        <v>99</v>
      </c>
      <c r="L5603" t="s">
        <v>56</v>
      </c>
      <c r="M5603" t="s">
        <v>36</v>
      </c>
      <c r="N5603" t="s">
        <v>23</v>
      </c>
    </row>
    <row r="5604" spans="1:14" x14ac:dyDescent="0.3">
      <c r="A5604">
        <v>5603</v>
      </c>
      <c r="B5604" t="s">
        <v>31</v>
      </c>
      <c r="C5604" t="s">
        <v>204</v>
      </c>
      <c r="D5604" t="s">
        <v>325</v>
      </c>
      <c r="E5604" t="s">
        <v>149</v>
      </c>
      <c r="F5604" t="s">
        <v>49</v>
      </c>
      <c r="G5604">
        <v>55.39</v>
      </c>
      <c r="H5604">
        <v>1</v>
      </c>
      <c r="I5604">
        <v>1</v>
      </c>
      <c r="J5604" t="s">
        <v>28</v>
      </c>
      <c r="K5604" t="s">
        <v>99</v>
      </c>
      <c r="L5604" t="s">
        <v>21</v>
      </c>
      <c r="M5604" t="s">
        <v>36</v>
      </c>
      <c r="N5604" t="s">
        <v>23</v>
      </c>
    </row>
    <row r="5605" spans="1:14" x14ac:dyDescent="0.3">
      <c r="A5605">
        <v>5604</v>
      </c>
      <c r="B5605" t="s">
        <v>37</v>
      </c>
      <c r="C5605" t="s">
        <v>304</v>
      </c>
      <c r="D5605" t="s">
        <v>338</v>
      </c>
      <c r="E5605" t="s">
        <v>355</v>
      </c>
      <c r="F5605" t="s">
        <v>54</v>
      </c>
      <c r="G5605">
        <v>505.55</v>
      </c>
      <c r="H5605">
        <v>2</v>
      </c>
      <c r="I5605">
        <v>0</v>
      </c>
      <c r="J5605" t="s">
        <v>28</v>
      </c>
      <c r="K5605" t="s">
        <v>20</v>
      </c>
      <c r="L5605" t="s">
        <v>21</v>
      </c>
      <c r="M5605" t="s">
        <v>22</v>
      </c>
      <c r="N5605" t="s">
        <v>41</v>
      </c>
    </row>
    <row r="5606" spans="1:14" x14ac:dyDescent="0.3">
      <c r="A5606">
        <v>5605</v>
      </c>
      <c r="B5606" t="s">
        <v>50</v>
      </c>
      <c r="C5606" t="s">
        <v>83</v>
      </c>
      <c r="D5606" t="s">
        <v>403</v>
      </c>
      <c r="E5606" t="s">
        <v>434</v>
      </c>
      <c r="F5606" t="s">
        <v>18</v>
      </c>
      <c r="G5606">
        <v>244.34</v>
      </c>
      <c r="H5606">
        <v>2</v>
      </c>
      <c r="I5606">
        <v>0</v>
      </c>
      <c r="J5606" t="s">
        <v>55</v>
      </c>
      <c r="K5606" t="s">
        <v>66</v>
      </c>
      <c r="L5606" t="s">
        <v>21</v>
      </c>
      <c r="M5606" t="s">
        <v>22</v>
      </c>
      <c r="N5606" t="s">
        <v>23</v>
      </c>
    </row>
    <row r="5607" spans="1:14" x14ac:dyDescent="0.3">
      <c r="A5607">
        <v>5606</v>
      </c>
      <c r="B5607" t="s">
        <v>14</v>
      </c>
      <c r="C5607" t="s">
        <v>53</v>
      </c>
      <c r="D5607" t="s">
        <v>58</v>
      </c>
      <c r="E5607" t="s">
        <v>110</v>
      </c>
      <c r="F5607" t="s">
        <v>27</v>
      </c>
      <c r="G5607">
        <v>144.09</v>
      </c>
      <c r="H5607">
        <v>2</v>
      </c>
      <c r="I5607">
        <v>1</v>
      </c>
      <c r="J5607" t="s">
        <v>19</v>
      </c>
      <c r="K5607" t="s">
        <v>99</v>
      </c>
      <c r="L5607" t="s">
        <v>56</v>
      </c>
      <c r="M5607" t="s">
        <v>36</v>
      </c>
      <c r="N5607" t="s">
        <v>41</v>
      </c>
    </row>
    <row r="5608" spans="1:14" x14ac:dyDescent="0.3">
      <c r="A5608">
        <v>5607</v>
      </c>
      <c r="B5608" t="s">
        <v>50</v>
      </c>
      <c r="C5608" t="s">
        <v>428</v>
      </c>
      <c r="D5608" t="s">
        <v>153</v>
      </c>
      <c r="E5608" t="s">
        <v>158</v>
      </c>
      <c r="F5608" t="s">
        <v>54</v>
      </c>
      <c r="G5608">
        <v>400.14</v>
      </c>
      <c r="H5608">
        <v>1</v>
      </c>
      <c r="I5608">
        <v>0</v>
      </c>
      <c r="J5608" t="s">
        <v>35</v>
      </c>
      <c r="K5608" t="s">
        <v>99</v>
      </c>
      <c r="L5608" t="s">
        <v>56</v>
      </c>
      <c r="M5608" t="s">
        <v>36</v>
      </c>
      <c r="N5608" t="s">
        <v>41</v>
      </c>
    </row>
    <row r="5609" spans="1:14" x14ac:dyDescent="0.3">
      <c r="A5609">
        <v>5608</v>
      </c>
      <c r="B5609" t="s">
        <v>14</v>
      </c>
      <c r="C5609" t="s">
        <v>150</v>
      </c>
      <c r="D5609" t="s">
        <v>298</v>
      </c>
      <c r="E5609" t="s">
        <v>163</v>
      </c>
      <c r="F5609" t="s">
        <v>49</v>
      </c>
      <c r="G5609">
        <v>78.260000000000005</v>
      </c>
      <c r="H5609">
        <v>3</v>
      </c>
      <c r="I5609">
        <v>1</v>
      </c>
      <c r="J5609" t="s">
        <v>28</v>
      </c>
      <c r="K5609" t="s">
        <v>20</v>
      </c>
      <c r="L5609" t="s">
        <v>56</v>
      </c>
      <c r="M5609" t="s">
        <v>36</v>
      </c>
      <c r="N5609" t="s">
        <v>41</v>
      </c>
    </row>
    <row r="5610" spans="1:14" x14ac:dyDescent="0.3">
      <c r="A5610">
        <v>5609</v>
      </c>
      <c r="B5610" t="s">
        <v>50</v>
      </c>
      <c r="C5610" t="s">
        <v>243</v>
      </c>
      <c r="D5610" t="s">
        <v>221</v>
      </c>
      <c r="E5610" t="s">
        <v>72</v>
      </c>
      <c r="F5610" t="s">
        <v>27</v>
      </c>
      <c r="G5610">
        <v>227.71</v>
      </c>
      <c r="H5610">
        <v>2</v>
      </c>
      <c r="I5610">
        <v>0</v>
      </c>
      <c r="J5610" t="s">
        <v>94</v>
      </c>
      <c r="K5610" t="s">
        <v>29</v>
      </c>
      <c r="L5610" t="s">
        <v>60</v>
      </c>
      <c r="M5610" t="s">
        <v>36</v>
      </c>
      <c r="N5610" t="s">
        <v>45</v>
      </c>
    </row>
    <row r="5611" spans="1:14" x14ac:dyDescent="0.3">
      <c r="A5611">
        <v>5610</v>
      </c>
      <c r="B5611" t="s">
        <v>37</v>
      </c>
      <c r="C5611" t="s">
        <v>246</v>
      </c>
      <c r="D5611" t="s">
        <v>325</v>
      </c>
      <c r="E5611" t="s">
        <v>375</v>
      </c>
      <c r="F5611" t="s">
        <v>27</v>
      </c>
      <c r="G5611">
        <v>183.99</v>
      </c>
      <c r="H5611">
        <v>2</v>
      </c>
      <c r="I5611">
        <v>0</v>
      </c>
      <c r="J5611" t="s">
        <v>55</v>
      </c>
      <c r="K5611" t="s">
        <v>99</v>
      </c>
      <c r="L5611" t="s">
        <v>21</v>
      </c>
      <c r="M5611" t="s">
        <v>22</v>
      </c>
      <c r="N5611" t="s">
        <v>23</v>
      </c>
    </row>
    <row r="5612" spans="1:14" x14ac:dyDescent="0.3">
      <c r="A5612">
        <v>5611</v>
      </c>
      <c r="B5612" t="s">
        <v>50</v>
      </c>
      <c r="C5612" t="s">
        <v>270</v>
      </c>
      <c r="D5612" t="s">
        <v>233</v>
      </c>
      <c r="E5612" t="s">
        <v>403</v>
      </c>
      <c r="F5612" t="s">
        <v>27</v>
      </c>
      <c r="G5612">
        <v>211.67</v>
      </c>
      <c r="H5612">
        <v>1</v>
      </c>
      <c r="I5612">
        <v>0</v>
      </c>
      <c r="J5612" t="s">
        <v>55</v>
      </c>
      <c r="K5612" t="s">
        <v>44</v>
      </c>
      <c r="L5612" t="s">
        <v>56</v>
      </c>
      <c r="M5612" t="s">
        <v>22</v>
      </c>
      <c r="N5612" t="s">
        <v>41</v>
      </c>
    </row>
    <row r="5613" spans="1:14" x14ac:dyDescent="0.3">
      <c r="A5613">
        <v>5612</v>
      </c>
      <c r="B5613" t="s">
        <v>31</v>
      </c>
      <c r="C5613" t="s">
        <v>111</v>
      </c>
      <c r="D5613" t="s">
        <v>379</v>
      </c>
      <c r="E5613" t="s">
        <v>385</v>
      </c>
      <c r="F5613" t="s">
        <v>49</v>
      </c>
      <c r="G5613">
        <v>86.14</v>
      </c>
      <c r="H5613">
        <v>1</v>
      </c>
      <c r="I5613">
        <v>0</v>
      </c>
      <c r="J5613" t="s">
        <v>28</v>
      </c>
      <c r="K5613" t="s">
        <v>66</v>
      </c>
      <c r="L5613" t="s">
        <v>70</v>
      </c>
      <c r="M5613" t="s">
        <v>36</v>
      </c>
      <c r="N5613" t="s">
        <v>41</v>
      </c>
    </row>
    <row r="5614" spans="1:14" x14ac:dyDescent="0.3">
      <c r="A5614">
        <v>5613</v>
      </c>
      <c r="B5614" t="s">
        <v>14</v>
      </c>
      <c r="C5614" t="s">
        <v>428</v>
      </c>
      <c r="D5614" t="s">
        <v>422</v>
      </c>
      <c r="E5614" t="s">
        <v>231</v>
      </c>
      <c r="F5614" t="s">
        <v>49</v>
      </c>
      <c r="G5614">
        <v>110.26</v>
      </c>
      <c r="H5614">
        <v>1</v>
      </c>
      <c r="I5614">
        <v>0</v>
      </c>
      <c r="J5614" t="s">
        <v>28</v>
      </c>
      <c r="K5614" t="s">
        <v>44</v>
      </c>
      <c r="L5614" t="s">
        <v>21</v>
      </c>
      <c r="M5614" t="s">
        <v>22</v>
      </c>
      <c r="N5614" t="s">
        <v>41</v>
      </c>
    </row>
    <row r="5615" spans="1:14" x14ac:dyDescent="0.3">
      <c r="A5615">
        <v>5614</v>
      </c>
      <c r="B5615" t="s">
        <v>50</v>
      </c>
      <c r="C5615" t="s">
        <v>107</v>
      </c>
      <c r="D5615" t="s">
        <v>38</v>
      </c>
      <c r="E5615" t="s">
        <v>264</v>
      </c>
      <c r="F5615" t="s">
        <v>54</v>
      </c>
      <c r="G5615">
        <v>596.75</v>
      </c>
      <c r="H5615">
        <v>1</v>
      </c>
      <c r="I5615">
        <v>2</v>
      </c>
      <c r="J5615" t="s">
        <v>28</v>
      </c>
      <c r="K5615" t="s">
        <v>99</v>
      </c>
      <c r="L5615" t="s">
        <v>21</v>
      </c>
      <c r="M5615" t="s">
        <v>22</v>
      </c>
      <c r="N5615" t="s">
        <v>45</v>
      </c>
    </row>
    <row r="5616" spans="1:14" x14ac:dyDescent="0.3">
      <c r="A5616">
        <v>5615</v>
      </c>
      <c r="B5616" t="s">
        <v>50</v>
      </c>
      <c r="C5616" t="s">
        <v>242</v>
      </c>
      <c r="D5616" t="s">
        <v>196</v>
      </c>
      <c r="E5616" t="s">
        <v>374</v>
      </c>
      <c r="F5616" t="s">
        <v>27</v>
      </c>
      <c r="G5616">
        <v>131.79</v>
      </c>
      <c r="H5616">
        <v>1</v>
      </c>
      <c r="I5616">
        <v>0</v>
      </c>
      <c r="J5616" t="s">
        <v>35</v>
      </c>
      <c r="K5616" t="s">
        <v>29</v>
      </c>
      <c r="L5616" t="s">
        <v>21</v>
      </c>
      <c r="M5616" t="s">
        <v>36</v>
      </c>
      <c r="N5616" t="s">
        <v>41</v>
      </c>
    </row>
    <row r="5617" spans="1:14" x14ac:dyDescent="0.3">
      <c r="A5617">
        <v>5616</v>
      </c>
      <c r="B5617" t="s">
        <v>31</v>
      </c>
      <c r="C5617" t="s">
        <v>284</v>
      </c>
      <c r="D5617" t="s">
        <v>315</v>
      </c>
      <c r="E5617" t="s">
        <v>242</v>
      </c>
      <c r="F5617" t="s">
        <v>49</v>
      </c>
      <c r="G5617">
        <v>87.9</v>
      </c>
      <c r="H5617">
        <v>2</v>
      </c>
      <c r="I5617">
        <v>0</v>
      </c>
      <c r="J5617" t="s">
        <v>35</v>
      </c>
      <c r="K5617" t="s">
        <v>44</v>
      </c>
      <c r="L5617" t="s">
        <v>21</v>
      </c>
      <c r="M5617" t="s">
        <v>36</v>
      </c>
      <c r="N5617" t="s">
        <v>41</v>
      </c>
    </row>
    <row r="5618" spans="1:14" x14ac:dyDescent="0.3">
      <c r="A5618">
        <v>5617</v>
      </c>
      <c r="B5618" t="s">
        <v>50</v>
      </c>
      <c r="C5618" t="s">
        <v>205</v>
      </c>
      <c r="D5618" t="s">
        <v>268</v>
      </c>
      <c r="E5618" t="s">
        <v>96</v>
      </c>
      <c r="F5618" t="s">
        <v>18</v>
      </c>
      <c r="G5618">
        <v>262.2</v>
      </c>
      <c r="H5618">
        <v>1</v>
      </c>
      <c r="I5618">
        <v>1</v>
      </c>
      <c r="J5618" t="s">
        <v>35</v>
      </c>
      <c r="K5618" t="s">
        <v>66</v>
      </c>
      <c r="L5618" t="s">
        <v>60</v>
      </c>
      <c r="M5618" t="s">
        <v>22</v>
      </c>
      <c r="N5618" t="s">
        <v>41</v>
      </c>
    </row>
    <row r="5619" spans="1:14" x14ac:dyDescent="0.3">
      <c r="A5619">
        <v>5618</v>
      </c>
      <c r="B5619" t="s">
        <v>37</v>
      </c>
      <c r="C5619" t="s">
        <v>135</v>
      </c>
      <c r="D5619" t="s">
        <v>460</v>
      </c>
      <c r="E5619" t="s">
        <v>183</v>
      </c>
      <c r="F5619" t="s">
        <v>49</v>
      </c>
      <c r="G5619">
        <v>78.06</v>
      </c>
      <c r="H5619">
        <v>1</v>
      </c>
      <c r="I5619">
        <v>3</v>
      </c>
      <c r="J5619" t="s">
        <v>35</v>
      </c>
      <c r="K5619" t="s">
        <v>99</v>
      </c>
      <c r="L5619" t="s">
        <v>60</v>
      </c>
      <c r="M5619" t="s">
        <v>36</v>
      </c>
      <c r="N5619" t="s">
        <v>41</v>
      </c>
    </row>
    <row r="5620" spans="1:14" x14ac:dyDescent="0.3">
      <c r="A5620">
        <v>5619</v>
      </c>
      <c r="B5620" t="s">
        <v>37</v>
      </c>
      <c r="C5620" t="s">
        <v>304</v>
      </c>
      <c r="D5620" t="s">
        <v>117</v>
      </c>
      <c r="E5620" t="s">
        <v>52</v>
      </c>
      <c r="F5620" t="s">
        <v>49</v>
      </c>
      <c r="G5620">
        <v>75.650000000000006</v>
      </c>
      <c r="H5620">
        <v>2</v>
      </c>
      <c r="I5620">
        <v>2</v>
      </c>
      <c r="J5620" t="s">
        <v>55</v>
      </c>
      <c r="K5620" t="s">
        <v>44</v>
      </c>
      <c r="L5620" t="s">
        <v>21</v>
      </c>
      <c r="M5620" t="s">
        <v>36</v>
      </c>
      <c r="N5620" t="s">
        <v>95</v>
      </c>
    </row>
    <row r="5621" spans="1:14" x14ac:dyDescent="0.3">
      <c r="A5621">
        <v>5620</v>
      </c>
      <c r="B5621" t="s">
        <v>14</v>
      </c>
      <c r="C5621" t="s">
        <v>137</v>
      </c>
      <c r="D5621" t="s">
        <v>81</v>
      </c>
      <c r="E5621" t="s">
        <v>164</v>
      </c>
      <c r="F5621" t="s">
        <v>27</v>
      </c>
      <c r="G5621">
        <v>101.19</v>
      </c>
      <c r="H5621">
        <v>1</v>
      </c>
      <c r="I5621">
        <v>0</v>
      </c>
      <c r="J5621" t="s">
        <v>55</v>
      </c>
      <c r="K5621" t="s">
        <v>66</v>
      </c>
      <c r="L5621" t="s">
        <v>60</v>
      </c>
      <c r="M5621" t="s">
        <v>22</v>
      </c>
      <c r="N5621" t="s">
        <v>41</v>
      </c>
    </row>
    <row r="5622" spans="1:14" x14ac:dyDescent="0.3">
      <c r="A5622">
        <v>5621</v>
      </c>
      <c r="B5622" t="s">
        <v>14</v>
      </c>
      <c r="C5622" t="s">
        <v>178</v>
      </c>
      <c r="D5622" t="s">
        <v>48</v>
      </c>
      <c r="E5622" t="s">
        <v>238</v>
      </c>
      <c r="F5622" t="s">
        <v>18</v>
      </c>
      <c r="G5622">
        <v>161.78</v>
      </c>
      <c r="H5622">
        <v>2</v>
      </c>
      <c r="I5622">
        <v>0</v>
      </c>
      <c r="J5622" t="s">
        <v>55</v>
      </c>
      <c r="K5622" t="s">
        <v>66</v>
      </c>
      <c r="L5622" t="s">
        <v>70</v>
      </c>
      <c r="M5622" t="s">
        <v>22</v>
      </c>
      <c r="N5622" t="s">
        <v>23</v>
      </c>
    </row>
    <row r="5623" spans="1:14" x14ac:dyDescent="0.3">
      <c r="A5623">
        <v>5622</v>
      </c>
      <c r="B5623" t="s">
        <v>50</v>
      </c>
      <c r="C5623" t="s">
        <v>385</v>
      </c>
      <c r="D5623" t="s">
        <v>309</v>
      </c>
      <c r="E5623" t="s">
        <v>112</v>
      </c>
      <c r="F5623" t="s">
        <v>49</v>
      </c>
      <c r="G5623">
        <v>168.55</v>
      </c>
      <c r="H5623">
        <v>2</v>
      </c>
      <c r="I5623">
        <v>0</v>
      </c>
      <c r="J5623" t="s">
        <v>28</v>
      </c>
      <c r="K5623" t="s">
        <v>66</v>
      </c>
      <c r="L5623" t="s">
        <v>21</v>
      </c>
      <c r="M5623" t="s">
        <v>22</v>
      </c>
      <c r="N5623" t="s">
        <v>41</v>
      </c>
    </row>
    <row r="5624" spans="1:14" x14ac:dyDescent="0.3">
      <c r="A5624">
        <v>5623</v>
      </c>
      <c r="B5624" t="s">
        <v>50</v>
      </c>
      <c r="C5624" t="s">
        <v>309</v>
      </c>
      <c r="D5624" t="s">
        <v>386</v>
      </c>
      <c r="E5624" t="s">
        <v>57</v>
      </c>
      <c r="F5624" t="s">
        <v>27</v>
      </c>
      <c r="G5624">
        <v>223.61</v>
      </c>
      <c r="H5624">
        <v>2</v>
      </c>
      <c r="I5624">
        <v>2</v>
      </c>
      <c r="J5624" t="s">
        <v>35</v>
      </c>
      <c r="K5624" t="s">
        <v>20</v>
      </c>
      <c r="L5624" t="s">
        <v>56</v>
      </c>
      <c r="M5624" t="s">
        <v>36</v>
      </c>
      <c r="N5624" t="s">
        <v>41</v>
      </c>
    </row>
    <row r="5625" spans="1:14" x14ac:dyDescent="0.3">
      <c r="A5625">
        <v>5624</v>
      </c>
      <c r="B5625" t="s">
        <v>14</v>
      </c>
      <c r="C5625" t="s">
        <v>231</v>
      </c>
      <c r="D5625" t="s">
        <v>139</v>
      </c>
      <c r="E5625" t="s">
        <v>78</v>
      </c>
      <c r="F5625" t="s">
        <v>49</v>
      </c>
      <c r="G5625">
        <v>112.44</v>
      </c>
      <c r="H5625">
        <v>2</v>
      </c>
      <c r="I5625">
        <v>0</v>
      </c>
      <c r="J5625" t="s">
        <v>28</v>
      </c>
      <c r="K5625" t="s">
        <v>29</v>
      </c>
      <c r="L5625" t="s">
        <v>21</v>
      </c>
      <c r="M5625" t="s">
        <v>36</v>
      </c>
      <c r="N5625" t="s">
        <v>23</v>
      </c>
    </row>
    <row r="5626" spans="1:14" x14ac:dyDescent="0.3">
      <c r="A5626">
        <v>5625</v>
      </c>
      <c r="B5626" t="s">
        <v>31</v>
      </c>
      <c r="C5626" t="s">
        <v>91</v>
      </c>
      <c r="D5626" t="s">
        <v>158</v>
      </c>
      <c r="E5626" t="s">
        <v>285</v>
      </c>
      <c r="F5626" t="s">
        <v>27</v>
      </c>
      <c r="G5626">
        <v>164.59</v>
      </c>
      <c r="H5626">
        <v>2</v>
      </c>
      <c r="I5626">
        <v>2</v>
      </c>
      <c r="J5626" t="s">
        <v>28</v>
      </c>
      <c r="K5626" t="s">
        <v>99</v>
      </c>
      <c r="L5626" t="s">
        <v>60</v>
      </c>
      <c r="M5626" t="s">
        <v>36</v>
      </c>
      <c r="N5626" t="s">
        <v>41</v>
      </c>
    </row>
    <row r="5627" spans="1:14" x14ac:dyDescent="0.3">
      <c r="A5627">
        <v>5626</v>
      </c>
      <c r="B5627" t="s">
        <v>37</v>
      </c>
      <c r="C5627" t="s">
        <v>352</v>
      </c>
      <c r="D5627" t="s">
        <v>334</v>
      </c>
      <c r="E5627" t="s">
        <v>290</v>
      </c>
      <c r="F5627" t="s">
        <v>54</v>
      </c>
      <c r="G5627">
        <v>356.02</v>
      </c>
      <c r="H5627">
        <v>1</v>
      </c>
      <c r="I5627">
        <v>0</v>
      </c>
      <c r="J5627" t="s">
        <v>28</v>
      </c>
      <c r="K5627" t="s">
        <v>20</v>
      </c>
      <c r="L5627" t="s">
        <v>70</v>
      </c>
      <c r="M5627" t="s">
        <v>36</v>
      </c>
      <c r="N5627" t="s">
        <v>95</v>
      </c>
    </row>
    <row r="5628" spans="1:14" x14ac:dyDescent="0.3">
      <c r="A5628">
        <v>5627</v>
      </c>
      <c r="B5628" t="s">
        <v>50</v>
      </c>
      <c r="C5628" t="s">
        <v>450</v>
      </c>
      <c r="D5628" t="s">
        <v>363</v>
      </c>
      <c r="E5628" t="s">
        <v>349</v>
      </c>
      <c r="F5628" t="s">
        <v>18</v>
      </c>
      <c r="G5628">
        <v>290.04000000000002</v>
      </c>
      <c r="H5628">
        <v>4</v>
      </c>
      <c r="I5628">
        <v>0</v>
      </c>
      <c r="J5628" t="s">
        <v>28</v>
      </c>
      <c r="K5628" t="s">
        <v>29</v>
      </c>
      <c r="L5628" t="s">
        <v>21</v>
      </c>
      <c r="M5628" t="s">
        <v>22</v>
      </c>
      <c r="N5628" t="s">
        <v>41</v>
      </c>
    </row>
    <row r="5629" spans="1:14" x14ac:dyDescent="0.3">
      <c r="A5629">
        <v>5628</v>
      </c>
      <c r="B5629" t="s">
        <v>14</v>
      </c>
      <c r="C5629" t="s">
        <v>59</v>
      </c>
      <c r="D5629" t="s">
        <v>249</v>
      </c>
      <c r="E5629" t="s">
        <v>235</v>
      </c>
      <c r="F5629" t="s">
        <v>54</v>
      </c>
      <c r="G5629">
        <v>335.8</v>
      </c>
      <c r="H5629">
        <v>1</v>
      </c>
      <c r="I5629">
        <v>3</v>
      </c>
      <c r="J5629" t="s">
        <v>35</v>
      </c>
      <c r="K5629" t="s">
        <v>29</v>
      </c>
      <c r="L5629" t="s">
        <v>21</v>
      </c>
      <c r="M5629" t="s">
        <v>36</v>
      </c>
      <c r="N5629" t="s">
        <v>23</v>
      </c>
    </row>
    <row r="5630" spans="1:14" x14ac:dyDescent="0.3">
      <c r="A5630">
        <v>5629</v>
      </c>
      <c r="B5630" t="s">
        <v>14</v>
      </c>
      <c r="C5630" t="s">
        <v>298</v>
      </c>
      <c r="D5630" t="s">
        <v>158</v>
      </c>
      <c r="E5630" t="s">
        <v>416</v>
      </c>
      <c r="F5630" t="s">
        <v>27</v>
      </c>
      <c r="G5630">
        <v>117.77</v>
      </c>
      <c r="H5630">
        <v>1</v>
      </c>
      <c r="I5630">
        <v>0</v>
      </c>
      <c r="J5630" t="s">
        <v>55</v>
      </c>
      <c r="K5630" t="s">
        <v>99</v>
      </c>
      <c r="L5630" t="s">
        <v>21</v>
      </c>
      <c r="M5630" t="s">
        <v>36</v>
      </c>
      <c r="N5630" t="s">
        <v>45</v>
      </c>
    </row>
    <row r="5631" spans="1:14" x14ac:dyDescent="0.3">
      <c r="A5631">
        <v>5630</v>
      </c>
      <c r="B5631" t="s">
        <v>37</v>
      </c>
      <c r="C5631" t="s">
        <v>259</v>
      </c>
      <c r="D5631" t="s">
        <v>394</v>
      </c>
      <c r="E5631" t="s">
        <v>177</v>
      </c>
      <c r="F5631" t="s">
        <v>54</v>
      </c>
      <c r="G5631">
        <v>381.95</v>
      </c>
      <c r="H5631">
        <v>1</v>
      </c>
      <c r="I5631">
        <v>1</v>
      </c>
      <c r="J5631" t="s">
        <v>28</v>
      </c>
      <c r="K5631" t="s">
        <v>29</v>
      </c>
      <c r="L5631" t="s">
        <v>70</v>
      </c>
      <c r="M5631" t="s">
        <v>36</v>
      </c>
      <c r="N5631" t="s">
        <v>45</v>
      </c>
    </row>
    <row r="5632" spans="1:14" x14ac:dyDescent="0.3">
      <c r="A5632">
        <v>5631</v>
      </c>
      <c r="B5632" t="s">
        <v>37</v>
      </c>
      <c r="C5632" t="s">
        <v>205</v>
      </c>
      <c r="D5632" t="s">
        <v>109</v>
      </c>
      <c r="E5632" t="s">
        <v>233</v>
      </c>
      <c r="F5632" t="s">
        <v>27</v>
      </c>
      <c r="G5632">
        <v>167.25</v>
      </c>
      <c r="H5632">
        <v>1</v>
      </c>
      <c r="I5632">
        <v>0</v>
      </c>
      <c r="J5632" t="s">
        <v>55</v>
      </c>
      <c r="K5632" t="s">
        <v>20</v>
      </c>
      <c r="L5632" t="s">
        <v>21</v>
      </c>
      <c r="M5632" t="s">
        <v>22</v>
      </c>
      <c r="N5632" t="s">
        <v>41</v>
      </c>
    </row>
    <row r="5633" spans="1:14" x14ac:dyDescent="0.3">
      <c r="A5633">
        <v>5632</v>
      </c>
      <c r="B5633" t="s">
        <v>14</v>
      </c>
      <c r="C5633" t="s">
        <v>182</v>
      </c>
      <c r="D5633" t="s">
        <v>259</v>
      </c>
      <c r="E5633" t="s">
        <v>89</v>
      </c>
      <c r="F5633" t="s">
        <v>49</v>
      </c>
      <c r="G5633">
        <v>62.2</v>
      </c>
      <c r="H5633">
        <v>2</v>
      </c>
      <c r="I5633">
        <v>0</v>
      </c>
      <c r="J5633" t="s">
        <v>28</v>
      </c>
      <c r="K5633" t="s">
        <v>99</v>
      </c>
      <c r="L5633" t="s">
        <v>21</v>
      </c>
      <c r="M5633" t="s">
        <v>36</v>
      </c>
      <c r="N5633" t="s">
        <v>41</v>
      </c>
    </row>
    <row r="5634" spans="1:14" x14ac:dyDescent="0.3">
      <c r="A5634">
        <v>5633</v>
      </c>
      <c r="B5634" t="s">
        <v>50</v>
      </c>
      <c r="C5634" t="s">
        <v>348</v>
      </c>
      <c r="D5634" t="s">
        <v>129</v>
      </c>
      <c r="E5634" t="s">
        <v>372</v>
      </c>
      <c r="F5634" t="s">
        <v>49</v>
      </c>
      <c r="G5634">
        <v>143.96</v>
      </c>
      <c r="H5634">
        <v>1</v>
      </c>
      <c r="I5634">
        <v>0</v>
      </c>
      <c r="J5634" t="s">
        <v>28</v>
      </c>
      <c r="K5634" t="s">
        <v>66</v>
      </c>
      <c r="L5634" t="s">
        <v>56</v>
      </c>
      <c r="M5634" t="s">
        <v>36</v>
      </c>
      <c r="N5634" t="s">
        <v>41</v>
      </c>
    </row>
    <row r="5635" spans="1:14" x14ac:dyDescent="0.3">
      <c r="A5635">
        <v>5634</v>
      </c>
      <c r="B5635" t="s">
        <v>14</v>
      </c>
      <c r="C5635" t="s">
        <v>342</v>
      </c>
      <c r="D5635" t="s">
        <v>32</v>
      </c>
      <c r="E5635" t="s">
        <v>163</v>
      </c>
      <c r="F5635" t="s">
        <v>49</v>
      </c>
      <c r="G5635">
        <v>100.43</v>
      </c>
      <c r="H5635">
        <v>1</v>
      </c>
      <c r="I5635">
        <v>0</v>
      </c>
      <c r="J5635" t="s">
        <v>35</v>
      </c>
      <c r="K5635" t="s">
        <v>44</v>
      </c>
      <c r="L5635" t="s">
        <v>56</v>
      </c>
      <c r="M5635" t="s">
        <v>22</v>
      </c>
      <c r="N5635" t="s">
        <v>41</v>
      </c>
    </row>
    <row r="5636" spans="1:14" x14ac:dyDescent="0.3">
      <c r="A5636">
        <v>5635</v>
      </c>
      <c r="B5636" t="s">
        <v>37</v>
      </c>
      <c r="C5636" t="s">
        <v>342</v>
      </c>
      <c r="D5636" t="s">
        <v>33</v>
      </c>
      <c r="E5636" t="s">
        <v>277</v>
      </c>
      <c r="F5636" t="s">
        <v>54</v>
      </c>
      <c r="G5636">
        <v>528.73</v>
      </c>
      <c r="H5636">
        <v>2</v>
      </c>
      <c r="I5636">
        <v>0</v>
      </c>
      <c r="J5636" t="s">
        <v>55</v>
      </c>
      <c r="K5636" t="s">
        <v>99</v>
      </c>
      <c r="L5636" t="s">
        <v>21</v>
      </c>
      <c r="M5636" t="s">
        <v>36</v>
      </c>
      <c r="N5636" t="s">
        <v>41</v>
      </c>
    </row>
    <row r="5637" spans="1:14" x14ac:dyDescent="0.3">
      <c r="A5637">
        <v>5636</v>
      </c>
      <c r="B5637" t="s">
        <v>50</v>
      </c>
      <c r="C5637" t="s">
        <v>74</v>
      </c>
      <c r="D5637" t="s">
        <v>329</v>
      </c>
      <c r="E5637" t="s">
        <v>344</v>
      </c>
      <c r="F5637" t="s">
        <v>27</v>
      </c>
      <c r="G5637">
        <v>133.97999999999999</v>
      </c>
      <c r="H5637">
        <v>1</v>
      </c>
      <c r="I5637">
        <v>0</v>
      </c>
      <c r="J5637" t="s">
        <v>28</v>
      </c>
      <c r="K5637" t="s">
        <v>66</v>
      </c>
      <c r="L5637" t="s">
        <v>21</v>
      </c>
      <c r="M5637" t="s">
        <v>22</v>
      </c>
      <c r="N5637" t="s">
        <v>95</v>
      </c>
    </row>
    <row r="5638" spans="1:14" x14ac:dyDescent="0.3">
      <c r="A5638">
        <v>5637</v>
      </c>
      <c r="B5638" t="s">
        <v>37</v>
      </c>
      <c r="C5638" t="s">
        <v>397</v>
      </c>
      <c r="D5638" t="s">
        <v>207</v>
      </c>
      <c r="E5638" t="s">
        <v>139</v>
      </c>
      <c r="F5638" t="s">
        <v>49</v>
      </c>
      <c r="G5638">
        <v>74.92</v>
      </c>
      <c r="H5638">
        <v>2</v>
      </c>
      <c r="I5638">
        <v>0</v>
      </c>
      <c r="J5638" t="s">
        <v>28</v>
      </c>
      <c r="K5638" t="s">
        <v>66</v>
      </c>
      <c r="L5638" t="s">
        <v>56</v>
      </c>
      <c r="M5638" t="s">
        <v>36</v>
      </c>
      <c r="N5638" t="s">
        <v>23</v>
      </c>
    </row>
    <row r="5639" spans="1:14" x14ac:dyDescent="0.3">
      <c r="A5639">
        <v>5638</v>
      </c>
      <c r="B5639" t="s">
        <v>50</v>
      </c>
      <c r="C5639" t="s">
        <v>306</v>
      </c>
      <c r="D5639" t="s">
        <v>188</v>
      </c>
      <c r="E5639" t="s">
        <v>129</v>
      </c>
      <c r="F5639" t="s">
        <v>49</v>
      </c>
      <c r="G5639">
        <v>126.45</v>
      </c>
      <c r="H5639">
        <v>2</v>
      </c>
      <c r="I5639">
        <v>0</v>
      </c>
      <c r="J5639" t="s">
        <v>55</v>
      </c>
      <c r="K5639" t="s">
        <v>29</v>
      </c>
      <c r="L5639" t="s">
        <v>56</v>
      </c>
      <c r="M5639" t="s">
        <v>36</v>
      </c>
      <c r="N5639" t="s">
        <v>41</v>
      </c>
    </row>
    <row r="5640" spans="1:14" x14ac:dyDescent="0.3">
      <c r="A5640">
        <v>5639</v>
      </c>
      <c r="B5640" t="s">
        <v>50</v>
      </c>
      <c r="C5640" t="s">
        <v>254</v>
      </c>
      <c r="D5640" t="s">
        <v>461</v>
      </c>
      <c r="E5640" t="s">
        <v>69</v>
      </c>
      <c r="F5640" t="s">
        <v>49</v>
      </c>
      <c r="G5640">
        <v>134.01</v>
      </c>
      <c r="H5640">
        <v>3</v>
      </c>
      <c r="I5640">
        <v>0</v>
      </c>
      <c r="J5640" t="s">
        <v>35</v>
      </c>
      <c r="K5640" t="s">
        <v>66</v>
      </c>
      <c r="L5640" t="s">
        <v>21</v>
      </c>
      <c r="M5640" t="s">
        <v>36</v>
      </c>
      <c r="N5640" t="s">
        <v>41</v>
      </c>
    </row>
    <row r="5641" spans="1:14" x14ac:dyDescent="0.3">
      <c r="A5641">
        <v>5640</v>
      </c>
      <c r="B5641" t="s">
        <v>37</v>
      </c>
      <c r="C5641" t="s">
        <v>76</v>
      </c>
      <c r="D5641" t="s">
        <v>364</v>
      </c>
      <c r="E5641" t="s">
        <v>192</v>
      </c>
      <c r="F5641" t="s">
        <v>49</v>
      </c>
      <c r="G5641">
        <v>103.29</v>
      </c>
      <c r="H5641">
        <v>4</v>
      </c>
      <c r="I5641">
        <v>3</v>
      </c>
      <c r="J5641" t="s">
        <v>35</v>
      </c>
      <c r="K5641" t="s">
        <v>99</v>
      </c>
      <c r="L5641" t="s">
        <v>21</v>
      </c>
      <c r="M5641" t="s">
        <v>36</v>
      </c>
      <c r="N5641" t="s">
        <v>95</v>
      </c>
    </row>
    <row r="5642" spans="1:14" x14ac:dyDescent="0.3">
      <c r="A5642">
        <v>5641</v>
      </c>
      <c r="B5642" t="s">
        <v>37</v>
      </c>
      <c r="C5642" t="s">
        <v>341</v>
      </c>
      <c r="D5642" t="s">
        <v>177</v>
      </c>
      <c r="E5642" t="s">
        <v>436</v>
      </c>
      <c r="F5642" t="s">
        <v>27</v>
      </c>
      <c r="G5642">
        <v>158.47</v>
      </c>
      <c r="H5642">
        <v>2</v>
      </c>
      <c r="I5642">
        <v>0</v>
      </c>
      <c r="J5642" t="s">
        <v>28</v>
      </c>
      <c r="K5642" t="s">
        <v>20</v>
      </c>
      <c r="L5642" t="s">
        <v>56</v>
      </c>
      <c r="M5642" t="s">
        <v>22</v>
      </c>
      <c r="N5642" t="s">
        <v>41</v>
      </c>
    </row>
    <row r="5643" spans="1:14" x14ac:dyDescent="0.3">
      <c r="A5643">
        <v>5642</v>
      </c>
      <c r="B5643" t="s">
        <v>31</v>
      </c>
      <c r="C5643" t="s">
        <v>107</v>
      </c>
      <c r="D5643" t="s">
        <v>38</v>
      </c>
      <c r="E5643" t="s">
        <v>259</v>
      </c>
      <c r="F5643" t="s">
        <v>18</v>
      </c>
      <c r="G5643">
        <v>141.63</v>
      </c>
      <c r="H5643">
        <v>2</v>
      </c>
      <c r="I5643">
        <v>1</v>
      </c>
      <c r="J5643" t="s">
        <v>35</v>
      </c>
      <c r="K5643" t="s">
        <v>66</v>
      </c>
      <c r="L5643" t="s">
        <v>21</v>
      </c>
      <c r="M5643" t="s">
        <v>36</v>
      </c>
      <c r="N5643" t="s">
        <v>41</v>
      </c>
    </row>
    <row r="5644" spans="1:14" x14ac:dyDescent="0.3">
      <c r="A5644">
        <v>5643</v>
      </c>
      <c r="B5644" t="s">
        <v>37</v>
      </c>
      <c r="C5644" t="s">
        <v>221</v>
      </c>
      <c r="D5644" t="s">
        <v>245</v>
      </c>
      <c r="E5644" t="s">
        <v>323</v>
      </c>
      <c r="F5644" t="s">
        <v>18</v>
      </c>
      <c r="G5644">
        <v>191.49</v>
      </c>
      <c r="H5644">
        <v>3</v>
      </c>
      <c r="I5644">
        <v>0</v>
      </c>
      <c r="J5644" t="s">
        <v>28</v>
      </c>
      <c r="K5644" t="s">
        <v>99</v>
      </c>
      <c r="L5644" t="s">
        <v>56</v>
      </c>
      <c r="M5644" t="s">
        <v>22</v>
      </c>
      <c r="N5644" t="s">
        <v>41</v>
      </c>
    </row>
    <row r="5645" spans="1:14" x14ac:dyDescent="0.3">
      <c r="A5645">
        <v>5644</v>
      </c>
      <c r="B5645" t="s">
        <v>37</v>
      </c>
      <c r="C5645" t="s">
        <v>176</v>
      </c>
      <c r="D5645" t="s">
        <v>258</v>
      </c>
      <c r="E5645" t="s">
        <v>221</v>
      </c>
      <c r="F5645" t="s">
        <v>54</v>
      </c>
      <c r="G5645">
        <v>499.56</v>
      </c>
      <c r="H5645">
        <v>1</v>
      </c>
      <c r="I5645">
        <v>1</v>
      </c>
      <c r="J5645" t="s">
        <v>55</v>
      </c>
      <c r="K5645" t="s">
        <v>44</v>
      </c>
      <c r="L5645" t="s">
        <v>60</v>
      </c>
      <c r="M5645" t="s">
        <v>36</v>
      </c>
      <c r="N5645" t="s">
        <v>41</v>
      </c>
    </row>
    <row r="5646" spans="1:14" x14ac:dyDescent="0.3">
      <c r="A5646">
        <v>5645</v>
      </c>
      <c r="B5646" t="s">
        <v>37</v>
      </c>
      <c r="C5646" t="s">
        <v>143</v>
      </c>
      <c r="D5646" t="s">
        <v>286</v>
      </c>
      <c r="E5646" t="s">
        <v>321</v>
      </c>
      <c r="F5646" t="s">
        <v>49</v>
      </c>
      <c r="G5646">
        <v>97.72</v>
      </c>
      <c r="H5646">
        <v>3</v>
      </c>
      <c r="I5646">
        <v>0</v>
      </c>
      <c r="J5646" t="s">
        <v>28</v>
      </c>
      <c r="K5646" t="s">
        <v>29</v>
      </c>
      <c r="L5646" t="s">
        <v>21</v>
      </c>
      <c r="M5646" t="s">
        <v>36</v>
      </c>
      <c r="N5646" t="s">
        <v>23</v>
      </c>
    </row>
    <row r="5647" spans="1:14" x14ac:dyDescent="0.3">
      <c r="A5647">
        <v>5646</v>
      </c>
      <c r="B5647" t="s">
        <v>14</v>
      </c>
      <c r="C5647" t="s">
        <v>304</v>
      </c>
      <c r="D5647" t="s">
        <v>79</v>
      </c>
      <c r="E5647" t="s">
        <v>416</v>
      </c>
      <c r="F5647" t="s">
        <v>18</v>
      </c>
      <c r="G5647">
        <v>210.88</v>
      </c>
      <c r="H5647">
        <v>4</v>
      </c>
      <c r="I5647">
        <v>0</v>
      </c>
      <c r="J5647" t="s">
        <v>28</v>
      </c>
      <c r="K5647" t="s">
        <v>20</v>
      </c>
      <c r="L5647" t="s">
        <v>60</v>
      </c>
      <c r="M5647" t="s">
        <v>36</v>
      </c>
      <c r="N5647" t="s">
        <v>41</v>
      </c>
    </row>
    <row r="5648" spans="1:14" x14ac:dyDescent="0.3">
      <c r="A5648">
        <v>5647</v>
      </c>
      <c r="B5648" t="s">
        <v>37</v>
      </c>
      <c r="C5648" t="s">
        <v>443</v>
      </c>
      <c r="D5648" t="s">
        <v>105</v>
      </c>
      <c r="E5648" t="s">
        <v>421</v>
      </c>
      <c r="F5648" t="s">
        <v>27</v>
      </c>
      <c r="G5648">
        <v>146.94</v>
      </c>
      <c r="H5648">
        <v>1</v>
      </c>
      <c r="I5648">
        <v>0</v>
      </c>
      <c r="J5648" t="s">
        <v>94</v>
      </c>
      <c r="K5648" t="s">
        <v>44</v>
      </c>
      <c r="L5648" t="s">
        <v>21</v>
      </c>
      <c r="M5648" t="s">
        <v>36</v>
      </c>
      <c r="N5648" t="s">
        <v>23</v>
      </c>
    </row>
    <row r="5649" spans="1:14" x14ac:dyDescent="0.3">
      <c r="A5649">
        <v>5648</v>
      </c>
      <c r="B5649" t="s">
        <v>37</v>
      </c>
      <c r="C5649" t="s">
        <v>392</v>
      </c>
      <c r="D5649" t="s">
        <v>382</v>
      </c>
      <c r="E5649" t="s">
        <v>291</v>
      </c>
      <c r="F5649" t="s">
        <v>27</v>
      </c>
      <c r="G5649">
        <v>163.9</v>
      </c>
      <c r="H5649">
        <v>1</v>
      </c>
      <c r="I5649">
        <v>1</v>
      </c>
      <c r="J5649" t="s">
        <v>35</v>
      </c>
      <c r="K5649" t="s">
        <v>66</v>
      </c>
      <c r="L5649" t="s">
        <v>21</v>
      </c>
      <c r="M5649" t="s">
        <v>22</v>
      </c>
      <c r="N5649" t="s">
        <v>95</v>
      </c>
    </row>
    <row r="5650" spans="1:14" x14ac:dyDescent="0.3">
      <c r="A5650">
        <v>5649</v>
      </c>
      <c r="B5650" t="s">
        <v>37</v>
      </c>
      <c r="C5650" t="s">
        <v>203</v>
      </c>
      <c r="D5650" t="s">
        <v>267</v>
      </c>
      <c r="E5650" t="s">
        <v>228</v>
      </c>
      <c r="F5650" t="s">
        <v>49</v>
      </c>
      <c r="G5650">
        <v>102.63</v>
      </c>
      <c r="H5650">
        <v>2</v>
      </c>
      <c r="I5650">
        <v>0</v>
      </c>
      <c r="J5650" t="s">
        <v>35</v>
      </c>
      <c r="K5650" t="s">
        <v>44</v>
      </c>
      <c r="L5650" t="s">
        <v>21</v>
      </c>
      <c r="M5650" t="s">
        <v>36</v>
      </c>
      <c r="N5650" t="s">
        <v>41</v>
      </c>
    </row>
    <row r="5651" spans="1:14" x14ac:dyDescent="0.3">
      <c r="A5651">
        <v>5650</v>
      </c>
      <c r="B5651" t="s">
        <v>37</v>
      </c>
      <c r="C5651" t="s">
        <v>137</v>
      </c>
      <c r="D5651" t="s">
        <v>232</v>
      </c>
      <c r="E5651" t="s">
        <v>211</v>
      </c>
      <c r="F5651" t="s">
        <v>18</v>
      </c>
      <c r="G5651">
        <v>199.45</v>
      </c>
      <c r="H5651">
        <v>1</v>
      </c>
      <c r="I5651">
        <v>0</v>
      </c>
      <c r="J5651" t="s">
        <v>19</v>
      </c>
      <c r="K5651" t="s">
        <v>99</v>
      </c>
      <c r="L5651" t="s">
        <v>70</v>
      </c>
      <c r="M5651" t="s">
        <v>36</v>
      </c>
      <c r="N5651" t="s">
        <v>41</v>
      </c>
    </row>
    <row r="5652" spans="1:14" x14ac:dyDescent="0.3">
      <c r="A5652">
        <v>5651</v>
      </c>
      <c r="B5652" t="s">
        <v>37</v>
      </c>
      <c r="C5652" t="s">
        <v>309</v>
      </c>
      <c r="D5652" t="s">
        <v>386</v>
      </c>
      <c r="E5652" t="s">
        <v>205</v>
      </c>
      <c r="F5652" t="s">
        <v>54</v>
      </c>
      <c r="G5652">
        <v>399.94</v>
      </c>
      <c r="H5652">
        <v>4</v>
      </c>
      <c r="I5652">
        <v>0</v>
      </c>
      <c r="J5652" t="s">
        <v>94</v>
      </c>
      <c r="K5652" t="s">
        <v>29</v>
      </c>
      <c r="L5652" t="s">
        <v>21</v>
      </c>
      <c r="M5652" t="s">
        <v>36</v>
      </c>
      <c r="N5652" t="s">
        <v>95</v>
      </c>
    </row>
    <row r="5653" spans="1:14" x14ac:dyDescent="0.3">
      <c r="A5653">
        <v>5652</v>
      </c>
      <c r="B5653" t="s">
        <v>37</v>
      </c>
      <c r="C5653" t="s">
        <v>143</v>
      </c>
      <c r="D5653" t="s">
        <v>286</v>
      </c>
      <c r="E5653" t="s">
        <v>199</v>
      </c>
      <c r="F5653" t="s">
        <v>27</v>
      </c>
      <c r="G5653">
        <v>178.61</v>
      </c>
      <c r="H5653">
        <v>1</v>
      </c>
      <c r="I5653">
        <v>0</v>
      </c>
      <c r="J5653" t="s">
        <v>28</v>
      </c>
      <c r="K5653" t="s">
        <v>99</v>
      </c>
      <c r="L5653" t="s">
        <v>21</v>
      </c>
      <c r="M5653" t="s">
        <v>22</v>
      </c>
      <c r="N5653" t="s">
        <v>41</v>
      </c>
    </row>
    <row r="5654" spans="1:14" x14ac:dyDescent="0.3">
      <c r="A5654">
        <v>5653</v>
      </c>
      <c r="B5654" t="s">
        <v>14</v>
      </c>
      <c r="C5654" t="s">
        <v>247</v>
      </c>
      <c r="D5654" t="s">
        <v>110</v>
      </c>
      <c r="E5654" t="s">
        <v>333</v>
      </c>
      <c r="F5654" t="s">
        <v>54</v>
      </c>
      <c r="G5654">
        <v>307.20999999999998</v>
      </c>
      <c r="H5654">
        <v>1</v>
      </c>
      <c r="I5654">
        <v>0</v>
      </c>
      <c r="J5654" t="s">
        <v>28</v>
      </c>
      <c r="K5654" t="s">
        <v>99</v>
      </c>
      <c r="L5654" t="s">
        <v>21</v>
      </c>
      <c r="M5654" t="s">
        <v>22</v>
      </c>
      <c r="N5654" t="s">
        <v>23</v>
      </c>
    </row>
    <row r="5655" spans="1:14" x14ac:dyDescent="0.3">
      <c r="A5655">
        <v>5654</v>
      </c>
      <c r="B5655" t="s">
        <v>50</v>
      </c>
      <c r="C5655" t="s">
        <v>375</v>
      </c>
      <c r="D5655" t="s">
        <v>267</v>
      </c>
      <c r="E5655" t="s">
        <v>149</v>
      </c>
      <c r="F5655" t="s">
        <v>49</v>
      </c>
      <c r="G5655">
        <v>107.83</v>
      </c>
      <c r="H5655">
        <v>4</v>
      </c>
      <c r="I5655">
        <v>1</v>
      </c>
      <c r="J5655" t="s">
        <v>35</v>
      </c>
      <c r="K5655" t="s">
        <v>20</v>
      </c>
      <c r="L5655" t="s">
        <v>60</v>
      </c>
      <c r="M5655" t="s">
        <v>36</v>
      </c>
      <c r="N5655" t="s">
        <v>30</v>
      </c>
    </row>
    <row r="5656" spans="1:14" x14ac:dyDescent="0.3">
      <c r="A5656">
        <v>5655</v>
      </c>
      <c r="B5656" t="s">
        <v>31</v>
      </c>
      <c r="C5656" t="s">
        <v>182</v>
      </c>
      <c r="D5656" t="s">
        <v>392</v>
      </c>
      <c r="E5656" t="s">
        <v>132</v>
      </c>
      <c r="F5656" t="s">
        <v>27</v>
      </c>
      <c r="G5656">
        <v>167.99</v>
      </c>
      <c r="H5656">
        <v>1</v>
      </c>
      <c r="I5656">
        <v>0</v>
      </c>
      <c r="J5656" t="s">
        <v>28</v>
      </c>
      <c r="K5656" t="s">
        <v>44</v>
      </c>
      <c r="L5656" t="s">
        <v>21</v>
      </c>
      <c r="M5656" t="s">
        <v>36</v>
      </c>
      <c r="N5656" t="s">
        <v>41</v>
      </c>
    </row>
    <row r="5657" spans="1:14" x14ac:dyDescent="0.3">
      <c r="A5657">
        <v>5656</v>
      </c>
      <c r="B5657" t="s">
        <v>50</v>
      </c>
      <c r="C5657" t="s">
        <v>301</v>
      </c>
      <c r="D5657" t="s">
        <v>166</v>
      </c>
      <c r="E5657" t="s">
        <v>165</v>
      </c>
      <c r="F5657" t="s">
        <v>27</v>
      </c>
      <c r="G5657">
        <v>132.69999999999999</v>
      </c>
      <c r="H5657">
        <v>1</v>
      </c>
      <c r="I5657">
        <v>0</v>
      </c>
      <c r="J5657" t="s">
        <v>35</v>
      </c>
      <c r="K5657" t="s">
        <v>44</v>
      </c>
      <c r="L5657" t="s">
        <v>60</v>
      </c>
      <c r="M5657" t="s">
        <v>36</v>
      </c>
      <c r="N5657" t="s">
        <v>23</v>
      </c>
    </row>
    <row r="5658" spans="1:14" x14ac:dyDescent="0.3">
      <c r="A5658">
        <v>5657</v>
      </c>
      <c r="B5658" t="s">
        <v>14</v>
      </c>
      <c r="C5658" t="s">
        <v>128</v>
      </c>
      <c r="D5658" t="s">
        <v>178</v>
      </c>
      <c r="E5658" t="s">
        <v>480</v>
      </c>
      <c r="F5658" t="s">
        <v>54</v>
      </c>
      <c r="G5658">
        <v>349.17</v>
      </c>
      <c r="H5658">
        <v>1</v>
      </c>
      <c r="I5658">
        <v>2</v>
      </c>
      <c r="J5658" t="s">
        <v>55</v>
      </c>
      <c r="K5658" t="s">
        <v>29</v>
      </c>
      <c r="L5658" t="s">
        <v>21</v>
      </c>
      <c r="M5658" t="s">
        <v>36</v>
      </c>
      <c r="N5658" t="s">
        <v>23</v>
      </c>
    </row>
    <row r="5659" spans="1:14" x14ac:dyDescent="0.3">
      <c r="A5659">
        <v>5658</v>
      </c>
      <c r="B5659" t="s">
        <v>50</v>
      </c>
      <c r="C5659" t="s">
        <v>286</v>
      </c>
      <c r="D5659" t="s">
        <v>257</v>
      </c>
      <c r="E5659" t="s">
        <v>52</v>
      </c>
      <c r="F5659" t="s">
        <v>49</v>
      </c>
      <c r="G5659">
        <v>111.21</v>
      </c>
      <c r="H5659">
        <v>1</v>
      </c>
      <c r="I5659">
        <v>3</v>
      </c>
      <c r="J5659" t="s">
        <v>28</v>
      </c>
      <c r="K5659" t="s">
        <v>29</v>
      </c>
      <c r="L5659" t="s">
        <v>56</v>
      </c>
      <c r="M5659" t="s">
        <v>36</v>
      </c>
      <c r="N5659" t="s">
        <v>23</v>
      </c>
    </row>
    <row r="5660" spans="1:14" x14ac:dyDescent="0.3">
      <c r="A5660">
        <v>5659</v>
      </c>
      <c r="B5660" t="s">
        <v>31</v>
      </c>
      <c r="C5660" t="s">
        <v>293</v>
      </c>
      <c r="D5660" t="s">
        <v>93</v>
      </c>
      <c r="E5660" t="s">
        <v>304</v>
      </c>
      <c r="F5660" t="s">
        <v>49</v>
      </c>
      <c r="G5660">
        <v>111.16</v>
      </c>
      <c r="H5660">
        <v>4</v>
      </c>
      <c r="I5660">
        <v>0</v>
      </c>
      <c r="J5660" t="s">
        <v>19</v>
      </c>
      <c r="K5660" t="s">
        <v>44</v>
      </c>
      <c r="L5660" t="s">
        <v>21</v>
      </c>
      <c r="M5660" t="s">
        <v>36</v>
      </c>
      <c r="N5660" t="s">
        <v>95</v>
      </c>
    </row>
    <row r="5661" spans="1:14" x14ac:dyDescent="0.3">
      <c r="A5661">
        <v>5660</v>
      </c>
      <c r="B5661" t="s">
        <v>31</v>
      </c>
      <c r="C5661" t="s">
        <v>402</v>
      </c>
      <c r="D5661" t="s">
        <v>183</v>
      </c>
      <c r="E5661" t="s">
        <v>390</v>
      </c>
      <c r="F5661" t="s">
        <v>18</v>
      </c>
      <c r="G5661">
        <v>150.6</v>
      </c>
      <c r="H5661">
        <v>4</v>
      </c>
      <c r="I5661">
        <v>1</v>
      </c>
      <c r="J5661" t="s">
        <v>35</v>
      </c>
      <c r="K5661" t="s">
        <v>99</v>
      </c>
      <c r="L5661" t="s">
        <v>56</v>
      </c>
      <c r="M5661" t="s">
        <v>36</v>
      </c>
      <c r="N5661" t="s">
        <v>41</v>
      </c>
    </row>
    <row r="5662" spans="1:14" x14ac:dyDescent="0.3">
      <c r="A5662">
        <v>5661</v>
      </c>
      <c r="B5662" t="s">
        <v>37</v>
      </c>
      <c r="C5662" t="s">
        <v>107</v>
      </c>
      <c r="D5662" t="s">
        <v>287</v>
      </c>
      <c r="E5662" t="s">
        <v>394</v>
      </c>
      <c r="F5662" t="s">
        <v>54</v>
      </c>
      <c r="G5662">
        <v>546.4</v>
      </c>
      <c r="H5662">
        <v>4</v>
      </c>
      <c r="I5662">
        <v>1</v>
      </c>
      <c r="J5662" t="s">
        <v>28</v>
      </c>
      <c r="K5662" t="s">
        <v>29</v>
      </c>
      <c r="L5662" t="s">
        <v>56</v>
      </c>
      <c r="M5662" t="s">
        <v>36</v>
      </c>
      <c r="N5662" t="s">
        <v>41</v>
      </c>
    </row>
    <row r="5663" spans="1:14" x14ac:dyDescent="0.3">
      <c r="A5663">
        <v>5662</v>
      </c>
      <c r="B5663" t="s">
        <v>37</v>
      </c>
      <c r="C5663" t="s">
        <v>231</v>
      </c>
      <c r="D5663" t="s">
        <v>139</v>
      </c>
      <c r="E5663" t="s">
        <v>92</v>
      </c>
      <c r="F5663" t="s">
        <v>18</v>
      </c>
      <c r="G5663">
        <v>175.96</v>
      </c>
      <c r="H5663">
        <v>1</v>
      </c>
      <c r="I5663">
        <v>1</v>
      </c>
      <c r="J5663" t="s">
        <v>35</v>
      </c>
      <c r="K5663" t="s">
        <v>66</v>
      </c>
      <c r="L5663" t="s">
        <v>56</v>
      </c>
      <c r="M5663" t="s">
        <v>36</v>
      </c>
      <c r="N5663" t="s">
        <v>41</v>
      </c>
    </row>
    <row r="5664" spans="1:14" x14ac:dyDescent="0.3">
      <c r="A5664">
        <v>5663</v>
      </c>
      <c r="B5664" t="s">
        <v>14</v>
      </c>
      <c r="C5664" t="s">
        <v>155</v>
      </c>
      <c r="D5664" t="s">
        <v>311</v>
      </c>
      <c r="E5664" t="s">
        <v>321</v>
      </c>
      <c r="F5664" t="s">
        <v>27</v>
      </c>
      <c r="G5664">
        <v>120.88</v>
      </c>
      <c r="H5664">
        <v>2</v>
      </c>
      <c r="I5664">
        <v>2</v>
      </c>
      <c r="J5664" t="s">
        <v>28</v>
      </c>
      <c r="K5664" t="s">
        <v>66</v>
      </c>
      <c r="L5664" t="s">
        <v>60</v>
      </c>
      <c r="M5664" t="s">
        <v>36</v>
      </c>
      <c r="N5664" t="s">
        <v>41</v>
      </c>
    </row>
    <row r="5665" spans="1:14" x14ac:dyDescent="0.3">
      <c r="A5665">
        <v>5664</v>
      </c>
      <c r="B5665" t="s">
        <v>14</v>
      </c>
      <c r="C5665" t="s">
        <v>40</v>
      </c>
      <c r="D5665" t="s">
        <v>183</v>
      </c>
      <c r="E5665" t="s">
        <v>220</v>
      </c>
      <c r="F5665" t="s">
        <v>27</v>
      </c>
      <c r="G5665">
        <v>171.82</v>
      </c>
      <c r="H5665">
        <v>2</v>
      </c>
      <c r="I5665">
        <v>0</v>
      </c>
      <c r="J5665" t="s">
        <v>55</v>
      </c>
      <c r="K5665" t="s">
        <v>29</v>
      </c>
      <c r="L5665" t="s">
        <v>21</v>
      </c>
      <c r="M5665" t="s">
        <v>22</v>
      </c>
      <c r="N5665" t="s">
        <v>41</v>
      </c>
    </row>
    <row r="5666" spans="1:14" x14ac:dyDescent="0.3">
      <c r="A5666">
        <v>5665</v>
      </c>
      <c r="B5666" t="s">
        <v>14</v>
      </c>
      <c r="C5666" t="s">
        <v>181</v>
      </c>
      <c r="D5666" t="s">
        <v>368</v>
      </c>
      <c r="E5666" t="s">
        <v>410</v>
      </c>
      <c r="F5666" t="s">
        <v>27</v>
      </c>
      <c r="G5666">
        <v>122.48</v>
      </c>
      <c r="H5666">
        <v>4</v>
      </c>
      <c r="I5666">
        <v>1</v>
      </c>
      <c r="J5666" t="s">
        <v>35</v>
      </c>
      <c r="K5666" t="s">
        <v>44</v>
      </c>
      <c r="L5666" t="s">
        <v>21</v>
      </c>
      <c r="M5666" t="s">
        <v>36</v>
      </c>
      <c r="N5666" t="s">
        <v>41</v>
      </c>
    </row>
    <row r="5667" spans="1:14" x14ac:dyDescent="0.3">
      <c r="A5667">
        <v>5666</v>
      </c>
      <c r="B5667" t="s">
        <v>37</v>
      </c>
      <c r="C5667" t="s">
        <v>188</v>
      </c>
      <c r="D5667" t="s">
        <v>165</v>
      </c>
      <c r="E5667" t="s">
        <v>400</v>
      </c>
      <c r="F5667" t="s">
        <v>27</v>
      </c>
      <c r="G5667">
        <v>142.61000000000001</v>
      </c>
      <c r="H5667">
        <v>2</v>
      </c>
      <c r="I5667">
        <v>1</v>
      </c>
      <c r="J5667" t="s">
        <v>55</v>
      </c>
      <c r="K5667" t="s">
        <v>99</v>
      </c>
      <c r="L5667" t="s">
        <v>56</v>
      </c>
      <c r="M5667" t="s">
        <v>36</v>
      </c>
      <c r="N5667" t="s">
        <v>95</v>
      </c>
    </row>
    <row r="5668" spans="1:14" x14ac:dyDescent="0.3">
      <c r="A5668">
        <v>5667</v>
      </c>
      <c r="B5668" t="s">
        <v>31</v>
      </c>
      <c r="C5668" t="s">
        <v>352</v>
      </c>
      <c r="D5668" t="s">
        <v>262</v>
      </c>
      <c r="E5668" t="s">
        <v>204</v>
      </c>
      <c r="F5668" t="s">
        <v>18</v>
      </c>
      <c r="G5668">
        <v>246.14</v>
      </c>
      <c r="H5668">
        <v>1</v>
      </c>
      <c r="I5668">
        <v>1</v>
      </c>
      <c r="J5668" t="s">
        <v>35</v>
      </c>
      <c r="K5668" t="s">
        <v>66</v>
      </c>
      <c r="L5668" t="s">
        <v>56</v>
      </c>
      <c r="M5668" t="s">
        <v>36</v>
      </c>
      <c r="N5668" t="s">
        <v>23</v>
      </c>
    </row>
    <row r="5669" spans="1:14" x14ac:dyDescent="0.3">
      <c r="A5669">
        <v>5668</v>
      </c>
      <c r="B5669" t="s">
        <v>31</v>
      </c>
      <c r="C5669" t="s">
        <v>215</v>
      </c>
      <c r="D5669" t="s">
        <v>207</v>
      </c>
      <c r="E5669" t="s">
        <v>65</v>
      </c>
      <c r="F5669" t="s">
        <v>18</v>
      </c>
      <c r="G5669">
        <v>224.19</v>
      </c>
      <c r="H5669">
        <v>2</v>
      </c>
      <c r="I5669">
        <v>0</v>
      </c>
      <c r="J5669" t="s">
        <v>28</v>
      </c>
      <c r="K5669" t="s">
        <v>20</v>
      </c>
      <c r="L5669" t="s">
        <v>60</v>
      </c>
      <c r="M5669" t="s">
        <v>36</v>
      </c>
      <c r="N5669" t="s">
        <v>95</v>
      </c>
    </row>
    <row r="5670" spans="1:14" x14ac:dyDescent="0.3">
      <c r="A5670">
        <v>5669</v>
      </c>
      <c r="B5670" t="s">
        <v>31</v>
      </c>
      <c r="C5670" t="s">
        <v>88</v>
      </c>
      <c r="D5670" t="s">
        <v>183</v>
      </c>
      <c r="E5670" t="s">
        <v>408</v>
      </c>
      <c r="F5670" t="s">
        <v>54</v>
      </c>
      <c r="G5670">
        <v>387.6</v>
      </c>
      <c r="H5670">
        <v>2</v>
      </c>
      <c r="I5670">
        <v>0</v>
      </c>
      <c r="J5670" t="s">
        <v>28</v>
      </c>
      <c r="K5670" t="s">
        <v>99</v>
      </c>
      <c r="L5670" t="s">
        <v>56</v>
      </c>
      <c r="M5670" t="s">
        <v>36</v>
      </c>
      <c r="N5670" t="s">
        <v>41</v>
      </c>
    </row>
    <row r="5671" spans="1:14" x14ac:dyDescent="0.3">
      <c r="A5671">
        <v>5670</v>
      </c>
      <c r="B5671" t="s">
        <v>37</v>
      </c>
      <c r="C5671" t="s">
        <v>38</v>
      </c>
      <c r="D5671" t="s">
        <v>39</v>
      </c>
      <c r="E5671" t="s">
        <v>322</v>
      </c>
      <c r="F5671" t="s">
        <v>27</v>
      </c>
      <c r="G5671">
        <v>135.72999999999999</v>
      </c>
      <c r="H5671">
        <v>2</v>
      </c>
      <c r="I5671">
        <v>0</v>
      </c>
      <c r="J5671" t="s">
        <v>55</v>
      </c>
      <c r="K5671" t="s">
        <v>29</v>
      </c>
      <c r="L5671" t="s">
        <v>56</v>
      </c>
      <c r="M5671" t="s">
        <v>36</v>
      </c>
      <c r="N5671" t="s">
        <v>45</v>
      </c>
    </row>
    <row r="5672" spans="1:14" x14ac:dyDescent="0.3">
      <c r="A5672">
        <v>5671</v>
      </c>
      <c r="B5672" t="s">
        <v>50</v>
      </c>
      <c r="C5672" t="s">
        <v>441</v>
      </c>
      <c r="D5672" t="s">
        <v>137</v>
      </c>
      <c r="E5672" t="s">
        <v>237</v>
      </c>
      <c r="F5672" t="s">
        <v>49</v>
      </c>
      <c r="G5672">
        <v>109.91</v>
      </c>
      <c r="H5672">
        <v>1</v>
      </c>
      <c r="I5672">
        <v>1</v>
      </c>
      <c r="J5672" t="s">
        <v>19</v>
      </c>
      <c r="K5672" t="s">
        <v>29</v>
      </c>
      <c r="L5672" t="s">
        <v>21</v>
      </c>
      <c r="M5672" t="s">
        <v>22</v>
      </c>
      <c r="N5672" t="s">
        <v>41</v>
      </c>
    </row>
    <row r="5673" spans="1:14" x14ac:dyDescent="0.3">
      <c r="A5673">
        <v>5672</v>
      </c>
      <c r="B5673" t="s">
        <v>37</v>
      </c>
      <c r="C5673" t="s">
        <v>321</v>
      </c>
      <c r="D5673" t="s">
        <v>293</v>
      </c>
      <c r="E5673" t="s">
        <v>163</v>
      </c>
      <c r="F5673" t="s">
        <v>54</v>
      </c>
      <c r="G5673">
        <v>350.76</v>
      </c>
      <c r="H5673">
        <v>1</v>
      </c>
      <c r="I5673">
        <v>2</v>
      </c>
      <c r="J5673" t="s">
        <v>55</v>
      </c>
      <c r="K5673" t="s">
        <v>20</v>
      </c>
      <c r="L5673" t="s">
        <v>56</v>
      </c>
      <c r="M5673" t="s">
        <v>36</v>
      </c>
      <c r="N5673" t="s">
        <v>41</v>
      </c>
    </row>
    <row r="5674" spans="1:14" x14ac:dyDescent="0.3">
      <c r="A5674">
        <v>5673</v>
      </c>
      <c r="B5674" t="s">
        <v>50</v>
      </c>
      <c r="C5674" t="s">
        <v>25</v>
      </c>
      <c r="D5674" t="s">
        <v>15</v>
      </c>
      <c r="E5674" t="s">
        <v>283</v>
      </c>
      <c r="F5674" t="s">
        <v>49</v>
      </c>
      <c r="G5674">
        <v>158.04</v>
      </c>
      <c r="H5674">
        <v>2</v>
      </c>
      <c r="I5674">
        <v>0</v>
      </c>
      <c r="J5674" t="s">
        <v>35</v>
      </c>
      <c r="K5674" t="s">
        <v>20</v>
      </c>
      <c r="L5674" t="s">
        <v>56</v>
      </c>
      <c r="M5674" t="s">
        <v>22</v>
      </c>
      <c r="N5674" t="s">
        <v>45</v>
      </c>
    </row>
    <row r="5675" spans="1:14" x14ac:dyDescent="0.3">
      <c r="A5675">
        <v>5674</v>
      </c>
      <c r="B5675" t="s">
        <v>31</v>
      </c>
      <c r="C5675" t="s">
        <v>320</v>
      </c>
      <c r="D5675" t="s">
        <v>424</v>
      </c>
      <c r="E5675" t="s">
        <v>398</v>
      </c>
      <c r="F5675" t="s">
        <v>54</v>
      </c>
      <c r="G5675">
        <v>232.82</v>
      </c>
      <c r="H5675">
        <v>1</v>
      </c>
      <c r="I5675">
        <v>2</v>
      </c>
      <c r="J5675" t="s">
        <v>28</v>
      </c>
      <c r="K5675" t="s">
        <v>44</v>
      </c>
      <c r="L5675" t="s">
        <v>21</v>
      </c>
      <c r="M5675" t="s">
        <v>36</v>
      </c>
      <c r="N5675" t="s">
        <v>41</v>
      </c>
    </row>
    <row r="5676" spans="1:14" x14ac:dyDescent="0.3">
      <c r="A5676">
        <v>5675</v>
      </c>
      <c r="B5676" t="s">
        <v>14</v>
      </c>
      <c r="C5676" t="s">
        <v>129</v>
      </c>
      <c r="D5676" t="s">
        <v>110</v>
      </c>
      <c r="E5676" t="s">
        <v>440</v>
      </c>
      <c r="F5676" t="s">
        <v>54</v>
      </c>
      <c r="G5676">
        <v>436.34</v>
      </c>
      <c r="H5676">
        <v>2</v>
      </c>
      <c r="I5676">
        <v>2</v>
      </c>
      <c r="J5676" t="s">
        <v>55</v>
      </c>
      <c r="K5676" t="s">
        <v>29</v>
      </c>
      <c r="L5676" t="s">
        <v>60</v>
      </c>
      <c r="M5676" t="s">
        <v>36</v>
      </c>
      <c r="N5676" t="s">
        <v>95</v>
      </c>
    </row>
    <row r="5677" spans="1:14" x14ac:dyDescent="0.3">
      <c r="A5677">
        <v>5676</v>
      </c>
      <c r="B5677" t="s">
        <v>37</v>
      </c>
      <c r="C5677" t="s">
        <v>447</v>
      </c>
      <c r="D5677" t="s">
        <v>97</v>
      </c>
      <c r="E5677" t="s">
        <v>234</v>
      </c>
      <c r="F5677" t="s">
        <v>18</v>
      </c>
      <c r="G5677">
        <v>261.33</v>
      </c>
      <c r="H5677">
        <v>2</v>
      </c>
      <c r="I5677">
        <v>1</v>
      </c>
      <c r="J5677" t="s">
        <v>19</v>
      </c>
      <c r="K5677" t="s">
        <v>44</v>
      </c>
      <c r="L5677" t="s">
        <v>21</v>
      </c>
      <c r="M5677" t="s">
        <v>22</v>
      </c>
      <c r="N5677" t="s">
        <v>95</v>
      </c>
    </row>
    <row r="5678" spans="1:14" x14ac:dyDescent="0.3">
      <c r="A5678">
        <v>5677</v>
      </c>
      <c r="B5678" t="s">
        <v>14</v>
      </c>
      <c r="C5678" t="s">
        <v>303</v>
      </c>
      <c r="D5678" t="s">
        <v>426</v>
      </c>
      <c r="E5678" t="s">
        <v>416</v>
      </c>
      <c r="F5678" t="s">
        <v>49</v>
      </c>
      <c r="G5678">
        <v>74.84</v>
      </c>
      <c r="H5678">
        <v>2</v>
      </c>
      <c r="I5678">
        <v>0</v>
      </c>
      <c r="J5678" t="s">
        <v>35</v>
      </c>
      <c r="K5678" t="s">
        <v>44</v>
      </c>
      <c r="L5678" t="s">
        <v>21</v>
      </c>
      <c r="M5678" t="s">
        <v>36</v>
      </c>
      <c r="N5678" t="s">
        <v>41</v>
      </c>
    </row>
    <row r="5679" spans="1:14" x14ac:dyDescent="0.3">
      <c r="A5679">
        <v>5678</v>
      </c>
      <c r="B5679" t="s">
        <v>14</v>
      </c>
      <c r="C5679" t="s">
        <v>65</v>
      </c>
      <c r="D5679" t="s">
        <v>171</v>
      </c>
      <c r="E5679" t="s">
        <v>241</v>
      </c>
      <c r="F5679" t="s">
        <v>54</v>
      </c>
      <c r="G5679">
        <v>448.94</v>
      </c>
      <c r="H5679">
        <v>1</v>
      </c>
      <c r="I5679">
        <v>1</v>
      </c>
      <c r="J5679" t="s">
        <v>19</v>
      </c>
      <c r="K5679" t="s">
        <v>29</v>
      </c>
      <c r="L5679" t="s">
        <v>21</v>
      </c>
      <c r="M5679" t="s">
        <v>36</v>
      </c>
      <c r="N5679" t="s">
        <v>23</v>
      </c>
    </row>
    <row r="5680" spans="1:14" x14ac:dyDescent="0.3">
      <c r="A5680">
        <v>5679</v>
      </c>
      <c r="B5680" t="s">
        <v>37</v>
      </c>
      <c r="C5680" t="s">
        <v>356</v>
      </c>
      <c r="D5680" t="s">
        <v>134</v>
      </c>
      <c r="E5680" t="s">
        <v>260</v>
      </c>
      <c r="F5680" t="s">
        <v>27</v>
      </c>
      <c r="G5680">
        <v>129.33000000000001</v>
      </c>
      <c r="H5680">
        <v>1</v>
      </c>
      <c r="I5680">
        <v>1</v>
      </c>
      <c r="J5680" t="s">
        <v>94</v>
      </c>
      <c r="K5680" t="s">
        <v>20</v>
      </c>
      <c r="L5680" t="s">
        <v>56</v>
      </c>
      <c r="M5680" t="s">
        <v>36</v>
      </c>
      <c r="N5680" t="s">
        <v>41</v>
      </c>
    </row>
    <row r="5681" spans="1:14" x14ac:dyDescent="0.3">
      <c r="A5681">
        <v>5680</v>
      </c>
      <c r="B5681" t="s">
        <v>50</v>
      </c>
      <c r="C5681" t="s">
        <v>124</v>
      </c>
      <c r="D5681" t="s">
        <v>164</v>
      </c>
      <c r="E5681" t="s">
        <v>386</v>
      </c>
      <c r="F5681" t="s">
        <v>49</v>
      </c>
      <c r="G5681">
        <v>81.05</v>
      </c>
      <c r="H5681">
        <v>1</v>
      </c>
      <c r="I5681">
        <v>0</v>
      </c>
      <c r="J5681" t="s">
        <v>94</v>
      </c>
      <c r="K5681" t="s">
        <v>66</v>
      </c>
      <c r="L5681" t="s">
        <v>56</v>
      </c>
      <c r="M5681" t="s">
        <v>36</v>
      </c>
      <c r="N5681" t="s">
        <v>23</v>
      </c>
    </row>
    <row r="5682" spans="1:14" x14ac:dyDescent="0.3">
      <c r="A5682">
        <v>5681</v>
      </c>
      <c r="B5682" t="s">
        <v>14</v>
      </c>
      <c r="C5682" t="s">
        <v>277</v>
      </c>
      <c r="D5682" t="s">
        <v>199</v>
      </c>
      <c r="E5682" t="s">
        <v>423</v>
      </c>
      <c r="F5682" t="s">
        <v>27</v>
      </c>
      <c r="G5682">
        <v>139.19999999999999</v>
      </c>
      <c r="H5682">
        <v>2</v>
      </c>
      <c r="I5682">
        <v>1</v>
      </c>
      <c r="J5682" t="s">
        <v>19</v>
      </c>
      <c r="K5682" t="s">
        <v>20</v>
      </c>
      <c r="L5682" t="s">
        <v>21</v>
      </c>
      <c r="M5682" t="s">
        <v>36</v>
      </c>
      <c r="N5682" t="s">
        <v>41</v>
      </c>
    </row>
    <row r="5683" spans="1:14" x14ac:dyDescent="0.3">
      <c r="A5683">
        <v>5682</v>
      </c>
      <c r="B5683" t="s">
        <v>37</v>
      </c>
      <c r="C5683" t="s">
        <v>39</v>
      </c>
      <c r="D5683" t="s">
        <v>367</v>
      </c>
      <c r="E5683" t="s">
        <v>260</v>
      </c>
      <c r="F5683" t="s">
        <v>27</v>
      </c>
      <c r="G5683">
        <v>152.32</v>
      </c>
      <c r="H5683">
        <v>2</v>
      </c>
      <c r="I5683">
        <v>0</v>
      </c>
      <c r="J5683" t="s">
        <v>28</v>
      </c>
      <c r="K5683" t="s">
        <v>44</v>
      </c>
      <c r="L5683" t="s">
        <v>21</v>
      </c>
      <c r="M5683" t="s">
        <v>22</v>
      </c>
      <c r="N5683" t="s">
        <v>23</v>
      </c>
    </row>
    <row r="5684" spans="1:14" x14ac:dyDescent="0.3">
      <c r="A5684">
        <v>5683</v>
      </c>
      <c r="B5684" t="s">
        <v>31</v>
      </c>
      <c r="C5684" t="s">
        <v>192</v>
      </c>
      <c r="D5684" t="s">
        <v>298</v>
      </c>
      <c r="E5684" t="s">
        <v>426</v>
      </c>
      <c r="F5684" t="s">
        <v>49</v>
      </c>
      <c r="G5684">
        <v>55.97</v>
      </c>
      <c r="H5684">
        <v>2</v>
      </c>
      <c r="I5684">
        <v>0</v>
      </c>
      <c r="J5684" t="s">
        <v>35</v>
      </c>
      <c r="K5684" t="s">
        <v>20</v>
      </c>
      <c r="L5684" t="s">
        <v>21</v>
      </c>
      <c r="M5684" t="s">
        <v>36</v>
      </c>
      <c r="N5684" t="s">
        <v>45</v>
      </c>
    </row>
    <row r="5685" spans="1:14" x14ac:dyDescent="0.3">
      <c r="A5685">
        <v>5684</v>
      </c>
      <c r="B5685" t="s">
        <v>37</v>
      </c>
      <c r="C5685" t="s">
        <v>208</v>
      </c>
      <c r="D5685" t="s">
        <v>274</v>
      </c>
      <c r="E5685" t="s">
        <v>278</v>
      </c>
      <c r="F5685" t="s">
        <v>27</v>
      </c>
      <c r="G5685">
        <v>138.96</v>
      </c>
      <c r="H5685">
        <v>2</v>
      </c>
      <c r="I5685">
        <v>0</v>
      </c>
      <c r="J5685" t="s">
        <v>35</v>
      </c>
      <c r="K5685" t="s">
        <v>44</v>
      </c>
      <c r="L5685" t="s">
        <v>70</v>
      </c>
      <c r="M5685" t="s">
        <v>22</v>
      </c>
      <c r="N5685" t="s">
        <v>41</v>
      </c>
    </row>
    <row r="5686" spans="1:14" x14ac:dyDescent="0.3">
      <c r="A5686">
        <v>5685</v>
      </c>
      <c r="B5686" t="s">
        <v>37</v>
      </c>
      <c r="C5686" t="s">
        <v>307</v>
      </c>
      <c r="D5686" t="s">
        <v>48</v>
      </c>
      <c r="E5686" t="s">
        <v>384</v>
      </c>
      <c r="F5686" t="s">
        <v>27</v>
      </c>
      <c r="G5686">
        <v>186.53</v>
      </c>
      <c r="H5686">
        <v>2</v>
      </c>
      <c r="I5686">
        <v>1</v>
      </c>
      <c r="J5686" t="s">
        <v>28</v>
      </c>
      <c r="K5686" t="s">
        <v>99</v>
      </c>
      <c r="L5686" t="s">
        <v>21</v>
      </c>
      <c r="M5686" t="s">
        <v>36</v>
      </c>
      <c r="N5686" t="s">
        <v>41</v>
      </c>
    </row>
    <row r="5687" spans="1:14" x14ac:dyDescent="0.3">
      <c r="A5687">
        <v>5686</v>
      </c>
      <c r="B5687" t="s">
        <v>31</v>
      </c>
      <c r="C5687" t="s">
        <v>361</v>
      </c>
      <c r="D5687" t="s">
        <v>363</v>
      </c>
      <c r="E5687" t="s">
        <v>383</v>
      </c>
      <c r="F5687" t="s">
        <v>49</v>
      </c>
      <c r="G5687">
        <v>65.040000000000006</v>
      </c>
      <c r="H5687">
        <v>2</v>
      </c>
      <c r="I5687">
        <v>0</v>
      </c>
      <c r="J5687" t="s">
        <v>35</v>
      </c>
      <c r="K5687" t="s">
        <v>99</v>
      </c>
      <c r="L5687" t="s">
        <v>56</v>
      </c>
      <c r="M5687" t="s">
        <v>36</v>
      </c>
      <c r="N5687" t="s">
        <v>30</v>
      </c>
    </row>
    <row r="5688" spans="1:14" x14ac:dyDescent="0.3">
      <c r="A5688">
        <v>5687</v>
      </c>
      <c r="B5688" t="s">
        <v>37</v>
      </c>
      <c r="C5688" t="s">
        <v>264</v>
      </c>
      <c r="D5688" t="s">
        <v>260</v>
      </c>
      <c r="E5688" t="s">
        <v>408</v>
      </c>
      <c r="F5688" t="s">
        <v>49</v>
      </c>
      <c r="G5688">
        <v>110.08</v>
      </c>
      <c r="H5688">
        <v>3</v>
      </c>
      <c r="I5688">
        <v>0</v>
      </c>
      <c r="J5688" t="s">
        <v>55</v>
      </c>
      <c r="K5688" t="s">
        <v>66</v>
      </c>
      <c r="L5688" t="s">
        <v>21</v>
      </c>
      <c r="M5688" t="s">
        <v>36</v>
      </c>
      <c r="N5688" t="s">
        <v>41</v>
      </c>
    </row>
    <row r="5689" spans="1:14" x14ac:dyDescent="0.3">
      <c r="A5689">
        <v>5688</v>
      </c>
      <c r="B5689" t="s">
        <v>37</v>
      </c>
      <c r="C5689" t="s">
        <v>178</v>
      </c>
      <c r="D5689" t="s">
        <v>46</v>
      </c>
      <c r="E5689" t="s">
        <v>83</v>
      </c>
      <c r="F5689" t="s">
        <v>27</v>
      </c>
      <c r="G5689">
        <v>186.77</v>
      </c>
      <c r="H5689">
        <v>3</v>
      </c>
      <c r="I5689">
        <v>1</v>
      </c>
      <c r="J5689" t="s">
        <v>28</v>
      </c>
      <c r="K5689" t="s">
        <v>99</v>
      </c>
      <c r="L5689" t="s">
        <v>21</v>
      </c>
      <c r="M5689" t="s">
        <v>36</v>
      </c>
      <c r="N5689" t="s">
        <v>23</v>
      </c>
    </row>
    <row r="5690" spans="1:14" x14ac:dyDescent="0.3">
      <c r="A5690">
        <v>5689</v>
      </c>
      <c r="B5690" t="s">
        <v>50</v>
      </c>
      <c r="C5690" t="s">
        <v>57</v>
      </c>
      <c r="D5690" t="s">
        <v>385</v>
      </c>
      <c r="E5690" t="s">
        <v>187</v>
      </c>
      <c r="F5690" t="s">
        <v>18</v>
      </c>
      <c r="G5690">
        <v>332.5</v>
      </c>
      <c r="H5690">
        <v>1</v>
      </c>
      <c r="I5690">
        <v>0</v>
      </c>
      <c r="J5690" t="s">
        <v>35</v>
      </c>
      <c r="K5690" t="s">
        <v>20</v>
      </c>
      <c r="L5690" t="s">
        <v>21</v>
      </c>
      <c r="M5690" t="s">
        <v>36</v>
      </c>
      <c r="N5690" t="s">
        <v>23</v>
      </c>
    </row>
    <row r="5691" spans="1:14" x14ac:dyDescent="0.3">
      <c r="A5691">
        <v>5690</v>
      </c>
      <c r="B5691" t="s">
        <v>14</v>
      </c>
      <c r="C5691" t="s">
        <v>97</v>
      </c>
      <c r="D5691" t="s">
        <v>326</v>
      </c>
      <c r="E5691" t="s">
        <v>459</v>
      </c>
      <c r="F5691" t="s">
        <v>49</v>
      </c>
      <c r="G5691">
        <v>124.63</v>
      </c>
      <c r="H5691">
        <v>3</v>
      </c>
      <c r="I5691">
        <v>1</v>
      </c>
      <c r="J5691" t="s">
        <v>94</v>
      </c>
      <c r="K5691" t="s">
        <v>66</v>
      </c>
      <c r="L5691" t="s">
        <v>70</v>
      </c>
      <c r="M5691" t="s">
        <v>36</v>
      </c>
      <c r="N5691" t="s">
        <v>45</v>
      </c>
    </row>
    <row r="5692" spans="1:14" x14ac:dyDescent="0.3">
      <c r="A5692">
        <v>5691</v>
      </c>
      <c r="B5692" t="s">
        <v>14</v>
      </c>
      <c r="C5692" t="s">
        <v>194</v>
      </c>
      <c r="D5692" t="s">
        <v>367</v>
      </c>
      <c r="E5692" t="s">
        <v>402</v>
      </c>
      <c r="F5692" t="s">
        <v>49</v>
      </c>
      <c r="G5692">
        <v>88.67</v>
      </c>
      <c r="H5692">
        <v>2</v>
      </c>
      <c r="I5692">
        <v>0</v>
      </c>
      <c r="J5692" t="s">
        <v>35</v>
      </c>
      <c r="K5692" t="s">
        <v>66</v>
      </c>
      <c r="L5692" t="s">
        <v>56</v>
      </c>
      <c r="M5692" t="s">
        <v>36</v>
      </c>
      <c r="N5692" t="s">
        <v>45</v>
      </c>
    </row>
    <row r="5693" spans="1:14" x14ac:dyDescent="0.3">
      <c r="A5693">
        <v>5692</v>
      </c>
      <c r="B5693" t="s">
        <v>31</v>
      </c>
      <c r="C5693" t="s">
        <v>42</v>
      </c>
      <c r="D5693" t="s">
        <v>196</v>
      </c>
      <c r="E5693" t="s">
        <v>301</v>
      </c>
      <c r="F5693" t="s">
        <v>49</v>
      </c>
      <c r="G5693">
        <v>62.56</v>
      </c>
      <c r="H5693">
        <v>1</v>
      </c>
      <c r="I5693">
        <v>0</v>
      </c>
      <c r="J5693" t="s">
        <v>94</v>
      </c>
      <c r="K5693" t="s">
        <v>99</v>
      </c>
      <c r="L5693" t="s">
        <v>70</v>
      </c>
      <c r="M5693" t="s">
        <v>36</v>
      </c>
      <c r="N5693" t="s">
        <v>41</v>
      </c>
    </row>
    <row r="5694" spans="1:14" x14ac:dyDescent="0.3">
      <c r="A5694">
        <v>5693</v>
      </c>
      <c r="B5694" t="s">
        <v>37</v>
      </c>
      <c r="C5694" t="s">
        <v>157</v>
      </c>
      <c r="D5694" t="s">
        <v>442</v>
      </c>
      <c r="E5694" t="s">
        <v>91</v>
      </c>
      <c r="F5694" t="s">
        <v>27</v>
      </c>
      <c r="G5694">
        <v>197.19</v>
      </c>
      <c r="H5694">
        <v>2</v>
      </c>
      <c r="I5694">
        <v>0</v>
      </c>
      <c r="J5694" t="s">
        <v>55</v>
      </c>
      <c r="K5694" t="s">
        <v>99</v>
      </c>
      <c r="L5694" t="s">
        <v>60</v>
      </c>
      <c r="M5694" t="s">
        <v>36</v>
      </c>
      <c r="N5694" t="s">
        <v>41</v>
      </c>
    </row>
    <row r="5695" spans="1:14" x14ac:dyDescent="0.3">
      <c r="A5695">
        <v>5694</v>
      </c>
      <c r="B5695" t="s">
        <v>14</v>
      </c>
      <c r="C5695" t="s">
        <v>281</v>
      </c>
      <c r="D5695" t="s">
        <v>274</v>
      </c>
      <c r="E5695" t="s">
        <v>286</v>
      </c>
      <c r="F5695" t="s">
        <v>49</v>
      </c>
      <c r="G5695">
        <v>129.21</v>
      </c>
      <c r="H5695">
        <v>4</v>
      </c>
      <c r="I5695">
        <v>0</v>
      </c>
      <c r="J5695" t="s">
        <v>94</v>
      </c>
      <c r="K5695" t="s">
        <v>44</v>
      </c>
      <c r="L5695" t="s">
        <v>21</v>
      </c>
      <c r="M5695" t="s">
        <v>22</v>
      </c>
      <c r="N5695" t="s">
        <v>23</v>
      </c>
    </row>
    <row r="5696" spans="1:14" x14ac:dyDescent="0.3">
      <c r="A5696">
        <v>5695</v>
      </c>
      <c r="B5696" t="s">
        <v>14</v>
      </c>
      <c r="C5696" t="s">
        <v>39</v>
      </c>
      <c r="D5696" t="s">
        <v>135</v>
      </c>
      <c r="E5696" t="s">
        <v>450</v>
      </c>
      <c r="F5696" t="s">
        <v>49</v>
      </c>
      <c r="G5696">
        <v>129.77000000000001</v>
      </c>
      <c r="H5696">
        <v>2</v>
      </c>
      <c r="I5696">
        <v>0</v>
      </c>
      <c r="J5696" t="s">
        <v>55</v>
      </c>
      <c r="K5696" t="s">
        <v>20</v>
      </c>
      <c r="L5696" t="s">
        <v>21</v>
      </c>
      <c r="M5696" t="s">
        <v>22</v>
      </c>
      <c r="N5696" t="s">
        <v>30</v>
      </c>
    </row>
    <row r="5697" spans="1:14" x14ac:dyDescent="0.3">
      <c r="A5697">
        <v>5696</v>
      </c>
      <c r="B5697" t="s">
        <v>37</v>
      </c>
      <c r="C5697" t="s">
        <v>121</v>
      </c>
      <c r="D5697" t="s">
        <v>329</v>
      </c>
      <c r="E5697" t="s">
        <v>305</v>
      </c>
      <c r="F5697" t="s">
        <v>54</v>
      </c>
      <c r="G5697">
        <v>526.05999999999995</v>
      </c>
      <c r="H5697">
        <v>1</v>
      </c>
      <c r="I5697">
        <v>0</v>
      </c>
      <c r="J5697" t="s">
        <v>94</v>
      </c>
      <c r="K5697" t="s">
        <v>44</v>
      </c>
      <c r="L5697" t="s">
        <v>21</v>
      </c>
      <c r="M5697" t="s">
        <v>36</v>
      </c>
      <c r="N5697" t="s">
        <v>41</v>
      </c>
    </row>
    <row r="5698" spans="1:14" x14ac:dyDescent="0.3">
      <c r="A5698">
        <v>5697</v>
      </c>
      <c r="B5698" t="s">
        <v>31</v>
      </c>
      <c r="C5698" t="s">
        <v>210</v>
      </c>
      <c r="D5698" t="s">
        <v>260</v>
      </c>
      <c r="E5698" t="s">
        <v>272</v>
      </c>
      <c r="F5698" t="s">
        <v>27</v>
      </c>
      <c r="G5698">
        <v>148.36000000000001</v>
      </c>
      <c r="H5698">
        <v>4</v>
      </c>
      <c r="I5698">
        <v>0</v>
      </c>
      <c r="J5698" t="s">
        <v>19</v>
      </c>
      <c r="K5698" t="s">
        <v>29</v>
      </c>
      <c r="L5698" t="s">
        <v>60</v>
      </c>
      <c r="M5698" t="s">
        <v>22</v>
      </c>
      <c r="N5698" t="s">
        <v>41</v>
      </c>
    </row>
    <row r="5699" spans="1:14" x14ac:dyDescent="0.3">
      <c r="A5699">
        <v>5698</v>
      </c>
      <c r="B5699" t="s">
        <v>14</v>
      </c>
      <c r="C5699" t="s">
        <v>332</v>
      </c>
      <c r="D5699" t="s">
        <v>101</v>
      </c>
      <c r="E5699" t="s">
        <v>323</v>
      </c>
      <c r="F5699" t="s">
        <v>27</v>
      </c>
      <c r="G5699">
        <v>171.02</v>
      </c>
      <c r="H5699">
        <v>1</v>
      </c>
      <c r="I5699">
        <v>1</v>
      </c>
      <c r="J5699" t="s">
        <v>55</v>
      </c>
      <c r="K5699" t="s">
        <v>29</v>
      </c>
      <c r="L5699" t="s">
        <v>56</v>
      </c>
      <c r="M5699" t="s">
        <v>36</v>
      </c>
      <c r="N5699" t="s">
        <v>45</v>
      </c>
    </row>
    <row r="5700" spans="1:14" x14ac:dyDescent="0.3">
      <c r="A5700">
        <v>5699</v>
      </c>
      <c r="B5700" t="s">
        <v>50</v>
      </c>
      <c r="C5700" t="s">
        <v>84</v>
      </c>
      <c r="D5700" t="s">
        <v>96</v>
      </c>
      <c r="E5700" t="s">
        <v>403</v>
      </c>
      <c r="F5700" t="s">
        <v>49</v>
      </c>
      <c r="G5700">
        <v>153.63999999999999</v>
      </c>
      <c r="H5700">
        <v>2</v>
      </c>
      <c r="I5700">
        <v>0</v>
      </c>
      <c r="J5700" t="s">
        <v>55</v>
      </c>
      <c r="K5700" t="s">
        <v>66</v>
      </c>
      <c r="L5700" t="s">
        <v>21</v>
      </c>
      <c r="M5700" t="s">
        <v>36</v>
      </c>
      <c r="N5700" t="s">
        <v>41</v>
      </c>
    </row>
    <row r="5701" spans="1:14" x14ac:dyDescent="0.3">
      <c r="A5701">
        <v>5700</v>
      </c>
      <c r="B5701" t="s">
        <v>50</v>
      </c>
      <c r="C5701" t="s">
        <v>110</v>
      </c>
      <c r="D5701" t="s">
        <v>59</v>
      </c>
      <c r="E5701" t="s">
        <v>236</v>
      </c>
      <c r="F5701" t="s">
        <v>18</v>
      </c>
      <c r="G5701">
        <v>239.48</v>
      </c>
      <c r="H5701">
        <v>2</v>
      </c>
      <c r="I5701">
        <v>1</v>
      </c>
      <c r="J5701" t="s">
        <v>35</v>
      </c>
      <c r="K5701" t="s">
        <v>66</v>
      </c>
      <c r="L5701" t="s">
        <v>21</v>
      </c>
      <c r="M5701" t="s">
        <v>36</v>
      </c>
      <c r="N5701" t="s">
        <v>41</v>
      </c>
    </row>
    <row r="5702" spans="1:14" x14ac:dyDescent="0.3">
      <c r="A5702">
        <v>5701</v>
      </c>
      <c r="B5702" t="s">
        <v>50</v>
      </c>
      <c r="C5702" t="s">
        <v>108</v>
      </c>
      <c r="D5702" t="s">
        <v>352</v>
      </c>
      <c r="E5702" t="s">
        <v>349</v>
      </c>
      <c r="F5702" t="s">
        <v>49</v>
      </c>
      <c r="G5702">
        <v>110.45</v>
      </c>
      <c r="H5702">
        <v>2</v>
      </c>
      <c r="I5702">
        <v>0</v>
      </c>
      <c r="J5702" t="s">
        <v>35</v>
      </c>
      <c r="K5702" t="s">
        <v>99</v>
      </c>
      <c r="L5702" t="s">
        <v>21</v>
      </c>
      <c r="M5702" t="s">
        <v>36</v>
      </c>
      <c r="N5702" t="s">
        <v>41</v>
      </c>
    </row>
    <row r="5703" spans="1:14" x14ac:dyDescent="0.3">
      <c r="A5703">
        <v>5702</v>
      </c>
      <c r="B5703" t="s">
        <v>31</v>
      </c>
      <c r="C5703" t="s">
        <v>105</v>
      </c>
      <c r="D5703" t="s">
        <v>374</v>
      </c>
      <c r="E5703" t="s">
        <v>409</v>
      </c>
      <c r="F5703" t="s">
        <v>54</v>
      </c>
      <c r="G5703">
        <v>395.86</v>
      </c>
      <c r="H5703">
        <v>3</v>
      </c>
      <c r="I5703">
        <v>0</v>
      </c>
      <c r="J5703" t="s">
        <v>94</v>
      </c>
      <c r="K5703" t="s">
        <v>29</v>
      </c>
      <c r="L5703" t="s">
        <v>21</v>
      </c>
      <c r="M5703" t="s">
        <v>36</v>
      </c>
      <c r="N5703" t="s">
        <v>45</v>
      </c>
    </row>
    <row r="5704" spans="1:14" x14ac:dyDescent="0.3">
      <c r="A5704">
        <v>5703</v>
      </c>
      <c r="B5704" t="s">
        <v>14</v>
      </c>
      <c r="C5704" t="s">
        <v>133</v>
      </c>
      <c r="D5704" t="s">
        <v>350</v>
      </c>
      <c r="E5704" t="s">
        <v>296</v>
      </c>
      <c r="F5704" t="s">
        <v>49</v>
      </c>
      <c r="G5704">
        <v>122</v>
      </c>
      <c r="H5704">
        <v>2</v>
      </c>
      <c r="I5704">
        <v>2</v>
      </c>
      <c r="J5704" t="s">
        <v>94</v>
      </c>
      <c r="K5704" t="s">
        <v>44</v>
      </c>
      <c r="L5704" t="s">
        <v>21</v>
      </c>
      <c r="M5704" t="s">
        <v>36</v>
      </c>
      <c r="N5704" t="s">
        <v>41</v>
      </c>
    </row>
    <row r="5705" spans="1:14" x14ac:dyDescent="0.3">
      <c r="A5705">
        <v>5704</v>
      </c>
      <c r="B5705" t="s">
        <v>14</v>
      </c>
      <c r="C5705" t="s">
        <v>51</v>
      </c>
      <c r="D5705" t="s">
        <v>200</v>
      </c>
      <c r="E5705" t="s">
        <v>237</v>
      </c>
      <c r="F5705" t="s">
        <v>54</v>
      </c>
      <c r="G5705">
        <v>409.6</v>
      </c>
      <c r="H5705">
        <v>1</v>
      </c>
      <c r="I5705">
        <v>2</v>
      </c>
      <c r="J5705" t="s">
        <v>35</v>
      </c>
      <c r="K5705" t="s">
        <v>66</v>
      </c>
      <c r="L5705" t="s">
        <v>56</v>
      </c>
      <c r="M5705" t="s">
        <v>36</v>
      </c>
      <c r="N5705" t="s">
        <v>95</v>
      </c>
    </row>
    <row r="5706" spans="1:14" x14ac:dyDescent="0.3">
      <c r="A5706">
        <v>5705</v>
      </c>
      <c r="B5706" t="s">
        <v>31</v>
      </c>
      <c r="C5706" t="s">
        <v>326</v>
      </c>
      <c r="D5706" t="s">
        <v>310</v>
      </c>
      <c r="E5706" t="s">
        <v>247</v>
      </c>
      <c r="F5706" t="s">
        <v>27</v>
      </c>
      <c r="G5706">
        <v>105.58</v>
      </c>
      <c r="H5706">
        <v>4</v>
      </c>
      <c r="I5706">
        <v>0</v>
      </c>
      <c r="J5706" t="s">
        <v>28</v>
      </c>
      <c r="K5706" t="s">
        <v>20</v>
      </c>
      <c r="L5706" t="s">
        <v>21</v>
      </c>
      <c r="M5706" t="s">
        <v>36</v>
      </c>
      <c r="N5706" t="s">
        <v>41</v>
      </c>
    </row>
    <row r="5707" spans="1:14" x14ac:dyDescent="0.3">
      <c r="A5707">
        <v>5706</v>
      </c>
      <c r="B5707" t="s">
        <v>31</v>
      </c>
      <c r="C5707" t="s">
        <v>298</v>
      </c>
      <c r="D5707" t="s">
        <v>92</v>
      </c>
      <c r="E5707" t="s">
        <v>222</v>
      </c>
      <c r="F5707" t="s">
        <v>54</v>
      </c>
      <c r="G5707">
        <v>417.87</v>
      </c>
      <c r="H5707">
        <v>4</v>
      </c>
      <c r="I5707">
        <v>0</v>
      </c>
      <c r="J5707" t="s">
        <v>28</v>
      </c>
      <c r="K5707" t="s">
        <v>44</v>
      </c>
      <c r="L5707" t="s">
        <v>56</v>
      </c>
      <c r="M5707" t="s">
        <v>36</v>
      </c>
      <c r="N5707" t="s">
        <v>41</v>
      </c>
    </row>
    <row r="5708" spans="1:14" x14ac:dyDescent="0.3">
      <c r="A5708">
        <v>5707</v>
      </c>
      <c r="B5708" t="s">
        <v>31</v>
      </c>
      <c r="C5708" t="s">
        <v>33</v>
      </c>
      <c r="D5708" t="s">
        <v>299</v>
      </c>
      <c r="E5708" t="s">
        <v>111</v>
      </c>
      <c r="F5708" t="s">
        <v>49</v>
      </c>
      <c r="G5708">
        <v>72.459999999999994</v>
      </c>
      <c r="H5708">
        <v>3</v>
      </c>
      <c r="I5708">
        <v>0</v>
      </c>
      <c r="J5708" t="s">
        <v>94</v>
      </c>
      <c r="K5708" t="s">
        <v>20</v>
      </c>
      <c r="L5708" t="s">
        <v>70</v>
      </c>
      <c r="M5708" t="s">
        <v>36</v>
      </c>
      <c r="N5708" t="s">
        <v>23</v>
      </c>
    </row>
    <row r="5709" spans="1:14" x14ac:dyDescent="0.3">
      <c r="A5709">
        <v>5708</v>
      </c>
      <c r="B5709" t="s">
        <v>14</v>
      </c>
      <c r="C5709" t="s">
        <v>91</v>
      </c>
      <c r="D5709" t="s">
        <v>125</v>
      </c>
      <c r="E5709" t="s">
        <v>32</v>
      </c>
      <c r="F5709" t="s">
        <v>54</v>
      </c>
      <c r="G5709">
        <v>422.5</v>
      </c>
      <c r="H5709">
        <v>3</v>
      </c>
      <c r="I5709">
        <v>0</v>
      </c>
      <c r="J5709" t="s">
        <v>28</v>
      </c>
      <c r="K5709" t="s">
        <v>99</v>
      </c>
      <c r="L5709" t="s">
        <v>21</v>
      </c>
      <c r="M5709" t="s">
        <v>36</v>
      </c>
      <c r="N5709" t="s">
        <v>41</v>
      </c>
    </row>
    <row r="5710" spans="1:14" x14ac:dyDescent="0.3">
      <c r="A5710">
        <v>5709</v>
      </c>
      <c r="B5710" t="s">
        <v>37</v>
      </c>
      <c r="C5710" t="s">
        <v>243</v>
      </c>
      <c r="D5710" t="s">
        <v>322</v>
      </c>
      <c r="E5710" t="s">
        <v>152</v>
      </c>
      <c r="F5710" t="s">
        <v>27</v>
      </c>
      <c r="G5710">
        <v>157.68</v>
      </c>
      <c r="H5710">
        <v>2</v>
      </c>
      <c r="I5710">
        <v>0</v>
      </c>
      <c r="J5710" t="s">
        <v>35</v>
      </c>
      <c r="K5710" t="s">
        <v>20</v>
      </c>
      <c r="L5710" t="s">
        <v>21</v>
      </c>
      <c r="M5710" t="s">
        <v>36</v>
      </c>
      <c r="N5710" t="s">
        <v>41</v>
      </c>
    </row>
    <row r="5711" spans="1:14" x14ac:dyDescent="0.3">
      <c r="A5711">
        <v>5710</v>
      </c>
      <c r="B5711" t="s">
        <v>31</v>
      </c>
      <c r="C5711" t="s">
        <v>91</v>
      </c>
      <c r="D5711" t="s">
        <v>92</v>
      </c>
      <c r="E5711" t="s">
        <v>138</v>
      </c>
      <c r="F5711" t="s">
        <v>49</v>
      </c>
      <c r="G5711">
        <v>113.04</v>
      </c>
      <c r="H5711">
        <v>3</v>
      </c>
      <c r="I5711">
        <v>1</v>
      </c>
      <c r="J5711" t="s">
        <v>94</v>
      </c>
      <c r="K5711" t="s">
        <v>66</v>
      </c>
      <c r="L5711" t="s">
        <v>21</v>
      </c>
      <c r="M5711" t="s">
        <v>22</v>
      </c>
      <c r="N5711" t="s">
        <v>41</v>
      </c>
    </row>
    <row r="5712" spans="1:14" x14ac:dyDescent="0.3">
      <c r="A5712">
        <v>5711</v>
      </c>
      <c r="B5712" t="s">
        <v>37</v>
      </c>
      <c r="C5712" t="s">
        <v>239</v>
      </c>
      <c r="D5712" t="s">
        <v>38</v>
      </c>
      <c r="E5712" t="s">
        <v>451</v>
      </c>
      <c r="F5712" t="s">
        <v>49</v>
      </c>
      <c r="G5712">
        <v>98.61</v>
      </c>
      <c r="H5712">
        <v>2</v>
      </c>
      <c r="I5712">
        <v>0</v>
      </c>
      <c r="J5712" t="s">
        <v>28</v>
      </c>
      <c r="K5712" t="s">
        <v>20</v>
      </c>
      <c r="L5712" t="s">
        <v>21</v>
      </c>
      <c r="M5712" t="s">
        <v>36</v>
      </c>
      <c r="N5712" t="s">
        <v>23</v>
      </c>
    </row>
    <row r="5713" spans="1:14" x14ac:dyDescent="0.3">
      <c r="A5713">
        <v>5712</v>
      </c>
      <c r="B5713" t="s">
        <v>14</v>
      </c>
      <c r="C5713" t="s">
        <v>424</v>
      </c>
      <c r="D5713" t="s">
        <v>344</v>
      </c>
      <c r="E5713" t="s">
        <v>388</v>
      </c>
      <c r="F5713" t="s">
        <v>54</v>
      </c>
      <c r="G5713">
        <v>412.19</v>
      </c>
      <c r="H5713">
        <v>2</v>
      </c>
      <c r="I5713">
        <v>0</v>
      </c>
      <c r="J5713" t="s">
        <v>35</v>
      </c>
      <c r="K5713" t="s">
        <v>29</v>
      </c>
      <c r="L5713" t="s">
        <v>21</v>
      </c>
      <c r="M5713" t="s">
        <v>22</v>
      </c>
      <c r="N5713" t="s">
        <v>41</v>
      </c>
    </row>
    <row r="5714" spans="1:14" x14ac:dyDescent="0.3">
      <c r="A5714">
        <v>5713</v>
      </c>
      <c r="B5714" t="s">
        <v>14</v>
      </c>
      <c r="C5714" t="s">
        <v>16</v>
      </c>
      <c r="D5714" t="s">
        <v>184</v>
      </c>
      <c r="E5714" t="s">
        <v>171</v>
      </c>
      <c r="F5714" t="s">
        <v>27</v>
      </c>
      <c r="G5714">
        <v>143.41999999999999</v>
      </c>
      <c r="H5714">
        <v>2</v>
      </c>
      <c r="I5714">
        <v>0</v>
      </c>
      <c r="J5714" t="s">
        <v>35</v>
      </c>
      <c r="K5714" t="s">
        <v>99</v>
      </c>
      <c r="L5714" t="s">
        <v>21</v>
      </c>
      <c r="M5714" t="s">
        <v>36</v>
      </c>
      <c r="N5714" t="s">
        <v>41</v>
      </c>
    </row>
    <row r="5715" spans="1:14" x14ac:dyDescent="0.3">
      <c r="A5715">
        <v>5714</v>
      </c>
      <c r="B5715" t="s">
        <v>50</v>
      </c>
      <c r="C5715" t="s">
        <v>86</v>
      </c>
      <c r="D5715" t="s">
        <v>320</v>
      </c>
      <c r="E5715" t="s">
        <v>127</v>
      </c>
      <c r="F5715" t="s">
        <v>27</v>
      </c>
      <c r="G5715">
        <v>150.91</v>
      </c>
      <c r="H5715">
        <v>3</v>
      </c>
      <c r="I5715">
        <v>0</v>
      </c>
      <c r="J5715" t="s">
        <v>55</v>
      </c>
      <c r="K5715" t="s">
        <v>29</v>
      </c>
      <c r="L5715" t="s">
        <v>21</v>
      </c>
      <c r="M5715" t="s">
        <v>22</v>
      </c>
      <c r="N5715" t="s">
        <v>23</v>
      </c>
    </row>
    <row r="5716" spans="1:14" x14ac:dyDescent="0.3">
      <c r="A5716">
        <v>5715</v>
      </c>
      <c r="B5716" t="s">
        <v>50</v>
      </c>
      <c r="C5716" t="s">
        <v>367</v>
      </c>
      <c r="D5716" t="s">
        <v>445</v>
      </c>
      <c r="E5716" t="s">
        <v>337</v>
      </c>
      <c r="F5716" t="s">
        <v>27</v>
      </c>
      <c r="G5716">
        <v>245.83</v>
      </c>
      <c r="H5716">
        <v>4</v>
      </c>
      <c r="I5716">
        <v>0</v>
      </c>
      <c r="J5716" t="s">
        <v>35</v>
      </c>
      <c r="K5716" t="s">
        <v>44</v>
      </c>
      <c r="L5716" t="s">
        <v>21</v>
      </c>
      <c r="M5716" t="s">
        <v>36</v>
      </c>
      <c r="N5716" t="s">
        <v>23</v>
      </c>
    </row>
    <row r="5717" spans="1:14" x14ac:dyDescent="0.3">
      <c r="A5717">
        <v>5716</v>
      </c>
      <c r="B5717" t="s">
        <v>31</v>
      </c>
      <c r="C5717" t="s">
        <v>294</v>
      </c>
      <c r="D5717" t="s">
        <v>202</v>
      </c>
      <c r="E5717" t="s">
        <v>219</v>
      </c>
      <c r="F5717" t="s">
        <v>18</v>
      </c>
      <c r="G5717">
        <v>217.63</v>
      </c>
      <c r="H5717">
        <v>2</v>
      </c>
      <c r="I5717">
        <v>0</v>
      </c>
      <c r="J5717" t="s">
        <v>28</v>
      </c>
      <c r="K5717" t="s">
        <v>66</v>
      </c>
      <c r="L5717" t="s">
        <v>21</v>
      </c>
      <c r="M5717" t="s">
        <v>22</v>
      </c>
      <c r="N5717" t="s">
        <v>41</v>
      </c>
    </row>
    <row r="5718" spans="1:14" x14ac:dyDescent="0.3">
      <c r="A5718">
        <v>5717</v>
      </c>
      <c r="B5718" t="s">
        <v>37</v>
      </c>
      <c r="C5718" t="s">
        <v>287</v>
      </c>
      <c r="D5718" t="s">
        <v>39</v>
      </c>
      <c r="E5718" t="s">
        <v>264</v>
      </c>
      <c r="F5718" t="s">
        <v>18</v>
      </c>
      <c r="G5718">
        <v>185.24</v>
      </c>
      <c r="H5718">
        <v>4</v>
      </c>
      <c r="I5718">
        <v>0</v>
      </c>
      <c r="J5718" t="s">
        <v>19</v>
      </c>
      <c r="K5718" t="s">
        <v>44</v>
      </c>
      <c r="L5718" t="s">
        <v>21</v>
      </c>
      <c r="M5718" t="s">
        <v>36</v>
      </c>
      <c r="N5718" t="s">
        <v>41</v>
      </c>
    </row>
    <row r="5719" spans="1:14" x14ac:dyDescent="0.3">
      <c r="A5719">
        <v>5718</v>
      </c>
      <c r="B5719" t="s">
        <v>31</v>
      </c>
      <c r="C5719" t="s">
        <v>137</v>
      </c>
      <c r="D5719" t="s">
        <v>80</v>
      </c>
      <c r="E5719" t="s">
        <v>202</v>
      </c>
      <c r="F5719" t="s">
        <v>49</v>
      </c>
      <c r="G5719">
        <v>92.55</v>
      </c>
      <c r="H5719">
        <v>2</v>
      </c>
      <c r="I5719">
        <v>2</v>
      </c>
      <c r="J5719" t="s">
        <v>19</v>
      </c>
      <c r="K5719" t="s">
        <v>66</v>
      </c>
      <c r="L5719" t="s">
        <v>21</v>
      </c>
      <c r="M5719" t="s">
        <v>36</v>
      </c>
      <c r="N5719" t="s">
        <v>23</v>
      </c>
    </row>
    <row r="5720" spans="1:14" x14ac:dyDescent="0.3">
      <c r="A5720">
        <v>5719</v>
      </c>
      <c r="B5720" t="s">
        <v>31</v>
      </c>
      <c r="C5720" t="s">
        <v>311</v>
      </c>
      <c r="D5720" t="s">
        <v>426</v>
      </c>
      <c r="E5720" t="s">
        <v>301</v>
      </c>
      <c r="F5720" t="s">
        <v>27</v>
      </c>
      <c r="G5720">
        <v>158.78</v>
      </c>
      <c r="H5720">
        <v>4</v>
      </c>
      <c r="I5720">
        <v>1</v>
      </c>
      <c r="J5720" t="s">
        <v>28</v>
      </c>
      <c r="K5720" t="s">
        <v>44</v>
      </c>
      <c r="L5720" t="s">
        <v>70</v>
      </c>
      <c r="M5720" t="s">
        <v>36</v>
      </c>
      <c r="N5720" t="s">
        <v>41</v>
      </c>
    </row>
    <row r="5721" spans="1:14" x14ac:dyDescent="0.3">
      <c r="A5721">
        <v>5720</v>
      </c>
      <c r="B5721" t="s">
        <v>37</v>
      </c>
      <c r="C5721" t="s">
        <v>320</v>
      </c>
      <c r="D5721" t="s">
        <v>281</v>
      </c>
      <c r="E5721" t="s">
        <v>300</v>
      </c>
      <c r="F5721" t="s">
        <v>27</v>
      </c>
      <c r="G5721">
        <v>216.24</v>
      </c>
      <c r="H5721">
        <v>1</v>
      </c>
      <c r="I5721">
        <v>1</v>
      </c>
      <c r="J5721" t="s">
        <v>55</v>
      </c>
      <c r="K5721" t="s">
        <v>44</v>
      </c>
      <c r="L5721" t="s">
        <v>21</v>
      </c>
      <c r="M5721" t="s">
        <v>36</v>
      </c>
      <c r="N5721" t="s">
        <v>41</v>
      </c>
    </row>
    <row r="5722" spans="1:14" x14ac:dyDescent="0.3">
      <c r="A5722">
        <v>5721</v>
      </c>
      <c r="B5722" t="s">
        <v>37</v>
      </c>
      <c r="C5722" t="s">
        <v>416</v>
      </c>
      <c r="D5722" t="s">
        <v>80</v>
      </c>
      <c r="E5722" t="s">
        <v>122</v>
      </c>
      <c r="F5722" t="s">
        <v>27</v>
      </c>
      <c r="G5722">
        <v>119.68</v>
      </c>
      <c r="H5722">
        <v>2</v>
      </c>
      <c r="I5722">
        <v>0</v>
      </c>
      <c r="J5722" t="s">
        <v>28</v>
      </c>
      <c r="K5722" t="s">
        <v>99</v>
      </c>
      <c r="L5722" t="s">
        <v>56</v>
      </c>
      <c r="M5722" t="s">
        <v>36</v>
      </c>
      <c r="N5722" t="s">
        <v>23</v>
      </c>
    </row>
    <row r="5723" spans="1:14" x14ac:dyDescent="0.3">
      <c r="A5723">
        <v>5722</v>
      </c>
      <c r="B5723" t="s">
        <v>50</v>
      </c>
      <c r="C5723" t="s">
        <v>322</v>
      </c>
      <c r="D5723" t="s">
        <v>220</v>
      </c>
      <c r="E5723" t="s">
        <v>378</v>
      </c>
      <c r="F5723" t="s">
        <v>54</v>
      </c>
      <c r="G5723">
        <v>606.25</v>
      </c>
      <c r="H5723">
        <v>1</v>
      </c>
      <c r="I5723">
        <v>0</v>
      </c>
      <c r="J5723" t="s">
        <v>35</v>
      </c>
      <c r="K5723" t="s">
        <v>20</v>
      </c>
      <c r="L5723" t="s">
        <v>21</v>
      </c>
      <c r="M5723" t="s">
        <v>22</v>
      </c>
      <c r="N5723" t="s">
        <v>23</v>
      </c>
    </row>
    <row r="5724" spans="1:14" x14ac:dyDescent="0.3">
      <c r="A5724">
        <v>5723</v>
      </c>
      <c r="B5724" t="s">
        <v>14</v>
      </c>
      <c r="C5724" t="s">
        <v>46</v>
      </c>
      <c r="D5724" t="s">
        <v>233</v>
      </c>
      <c r="E5724" t="s">
        <v>270</v>
      </c>
      <c r="F5724" t="s">
        <v>54</v>
      </c>
      <c r="G5724">
        <v>431.93</v>
      </c>
      <c r="H5724">
        <v>2</v>
      </c>
      <c r="I5724">
        <v>1</v>
      </c>
      <c r="J5724" t="s">
        <v>28</v>
      </c>
      <c r="K5724" t="s">
        <v>44</v>
      </c>
      <c r="L5724" t="s">
        <v>21</v>
      </c>
      <c r="M5724" t="s">
        <v>22</v>
      </c>
      <c r="N5724" t="s">
        <v>45</v>
      </c>
    </row>
    <row r="5725" spans="1:14" x14ac:dyDescent="0.3">
      <c r="A5725">
        <v>5724</v>
      </c>
      <c r="B5725" t="s">
        <v>14</v>
      </c>
      <c r="C5725" t="s">
        <v>405</v>
      </c>
      <c r="D5725" t="s">
        <v>73</v>
      </c>
      <c r="E5725" t="s">
        <v>424</v>
      </c>
      <c r="F5725" t="s">
        <v>18</v>
      </c>
      <c r="G5725">
        <v>221.18</v>
      </c>
      <c r="H5725">
        <v>2</v>
      </c>
      <c r="I5725">
        <v>0</v>
      </c>
      <c r="J5725" t="s">
        <v>35</v>
      </c>
      <c r="K5725" t="s">
        <v>66</v>
      </c>
      <c r="L5725" t="s">
        <v>56</v>
      </c>
      <c r="M5725" t="s">
        <v>36</v>
      </c>
      <c r="N5725" t="s">
        <v>41</v>
      </c>
    </row>
    <row r="5726" spans="1:14" x14ac:dyDescent="0.3">
      <c r="A5726">
        <v>5725</v>
      </c>
      <c r="B5726" t="s">
        <v>37</v>
      </c>
      <c r="C5726" t="s">
        <v>309</v>
      </c>
      <c r="D5726" t="s">
        <v>123</v>
      </c>
      <c r="E5726" t="s">
        <v>400</v>
      </c>
      <c r="F5726" t="s">
        <v>27</v>
      </c>
      <c r="G5726">
        <v>189.52</v>
      </c>
      <c r="H5726">
        <v>1</v>
      </c>
      <c r="I5726">
        <v>0</v>
      </c>
      <c r="J5726" t="s">
        <v>94</v>
      </c>
      <c r="K5726" t="s">
        <v>44</v>
      </c>
      <c r="L5726" t="s">
        <v>21</v>
      </c>
      <c r="M5726" t="s">
        <v>36</v>
      </c>
      <c r="N5726" t="s">
        <v>45</v>
      </c>
    </row>
    <row r="5727" spans="1:14" x14ac:dyDescent="0.3">
      <c r="A5727">
        <v>5726</v>
      </c>
      <c r="B5727" t="s">
        <v>31</v>
      </c>
      <c r="C5727" t="s">
        <v>59</v>
      </c>
      <c r="D5727" t="s">
        <v>205</v>
      </c>
      <c r="E5727" t="s">
        <v>465</v>
      </c>
      <c r="F5727" t="s">
        <v>18</v>
      </c>
      <c r="G5727">
        <v>192.84</v>
      </c>
      <c r="H5727">
        <v>2</v>
      </c>
      <c r="I5727">
        <v>2</v>
      </c>
      <c r="J5727" t="s">
        <v>28</v>
      </c>
      <c r="K5727" t="s">
        <v>99</v>
      </c>
      <c r="L5727" t="s">
        <v>56</v>
      </c>
      <c r="M5727" t="s">
        <v>36</v>
      </c>
      <c r="N5727" t="s">
        <v>23</v>
      </c>
    </row>
    <row r="5728" spans="1:14" x14ac:dyDescent="0.3">
      <c r="A5728">
        <v>5727</v>
      </c>
      <c r="B5728" t="s">
        <v>14</v>
      </c>
      <c r="C5728" t="s">
        <v>259</v>
      </c>
      <c r="D5728" t="s">
        <v>175</v>
      </c>
      <c r="E5728" t="s">
        <v>182</v>
      </c>
      <c r="F5728" t="s">
        <v>49</v>
      </c>
      <c r="G5728">
        <v>91.29</v>
      </c>
      <c r="H5728">
        <v>3</v>
      </c>
      <c r="I5728">
        <v>0</v>
      </c>
      <c r="J5728" t="s">
        <v>35</v>
      </c>
      <c r="K5728" t="s">
        <v>66</v>
      </c>
      <c r="L5728" t="s">
        <v>21</v>
      </c>
      <c r="M5728" t="s">
        <v>22</v>
      </c>
      <c r="N5728" t="s">
        <v>41</v>
      </c>
    </row>
    <row r="5729" spans="1:14" x14ac:dyDescent="0.3">
      <c r="A5729">
        <v>5728</v>
      </c>
      <c r="B5729" t="s">
        <v>50</v>
      </c>
      <c r="C5729" t="s">
        <v>108</v>
      </c>
      <c r="D5729" t="s">
        <v>131</v>
      </c>
      <c r="E5729" t="s">
        <v>74</v>
      </c>
      <c r="F5729" t="s">
        <v>54</v>
      </c>
      <c r="G5729">
        <v>517.45000000000005</v>
      </c>
      <c r="H5729">
        <v>1</v>
      </c>
      <c r="I5729">
        <v>0</v>
      </c>
      <c r="J5729" t="s">
        <v>28</v>
      </c>
      <c r="K5729" t="s">
        <v>44</v>
      </c>
      <c r="L5729" t="s">
        <v>56</v>
      </c>
      <c r="M5729" t="s">
        <v>22</v>
      </c>
      <c r="N5729" t="s">
        <v>23</v>
      </c>
    </row>
    <row r="5730" spans="1:14" x14ac:dyDescent="0.3">
      <c r="A5730">
        <v>5729</v>
      </c>
      <c r="B5730" t="s">
        <v>14</v>
      </c>
      <c r="C5730" t="s">
        <v>241</v>
      </c>
      <c r="D5730" t="s">
        <v>141</v>
      </c>
      <c r="E5730" t="s">
        <v>388</v>
      </c>
      <c r="F5730" t="s">
        <v>49</v>
      </c>
      <c r="G5730">
        <v>108.83</v>
      </c>
      <c r="H5730">
        <v>1</v>
      </c>
      <c r="I5730">
        <v>1</v>
      </c>
      <c r="J5730" t="s">
        <v>55</v>
      </c>
      <c r="K5730" t="s">
        <v>20</v>
      </c>
      <c r="L5730" t="s">
        <v>21</v>
      </c>
      <c r="M5730" t="s">
        <v>36</v>
      </c>
      <c r="N5730" t="s">
        <v>41</v>
      </c>
    </row>
    <row r="5731" spans="1:14" x14ac:dyDescent="0.3">
      <c r="A5731">
        <v>5730</v>
      </c>
      <c r="B5731" t="s">
        <v>14</v>
      </c>
      <c r="C5731" t="s">
        <v>295</v>
      </c>
      <c r="D5731" t="s">
        <v>381</v>
      </c>
      <c r="E5731" t="s">
        <v>176</v>
      </c>
      <c r="F5731" t="s">
        <v>27</v>
      </c>
      <c r="G5731">
        <v>168.63</v>
      </c>
      <c r="H5731">
        <v>4</v>
      </c>
      <c r="I5731">
        <v>1</v>
      </c>
      <c r="J5731" t="s">
        <v>94</v>
      </c>
      <c r="K5731" t="s">
        <v>44</v>
      </c>
      <c r="L5731" t="s">
        <v>21</v>
      </c>
      <c r="M5731" t="s">
        <v>36</v>
      </c>
      <c r="N5731" t="s">
        <v>41</v>
      </c>
    </row>
    <row r="5732" spans="1:14" x14ac:dyDescent="0.3">
      <c r="A5732">
        <v>5731</v>
      </c>
      <c r="B5732" t="s">
        <v>50</v>
      </c>
      <c r="C5732" t="s">
        <v>283</v>
      </c>
      <c r="D5732" t="s">
        <v>456</v>
      </c>
      <c r="E5732" t="s">
        <v>284</v>
      </c>
      <c r="F5732" t="s">
        <v>27</v>
      </c>
      <c r="G5732">
        <v>141.13999999999999</v>
      </c>
      <c r="H5732">
        <v>2</v>
      </c>
      <c r="I5732">
        <v>0</v>
      </c>
      <c r="J5732" t="s">
        <v>35</v>
      </c>
      <c r="K5732" t="s">
        <v>66</v>
      </c>
      <c r="L5732" t="s">
        <v>60</v>
      </c>
      <c r="M5732" t="s">
        <v>36</v>
      </c>
      <c r="N5732" t="s">
        <v>41</v>
      </c>
    </row>
    <row r="5733" spans="1:14" x14ac:dyDescent="0.3">
      <c r="A5733">
        <v>5732</v>
      </c>
      <c r="B5733" t="s">
        <v>14</v>
      </c>
      <c r="C5733" t="s">
        <v>316</v>
      </c>
      <c r="D5733" t="s">
        <v>348</v>
      </c>
      <c r="E5733" t="s">
        <v>372</v>
      </c>
      <c r="F5733" t="s">
        <v>49</v>
      </c>
      <c r="G5733">
        <v>65.62</v>
      </c>
      <c r="H5733">
        <v>4</v>
      </c>
      <c r="I5733">
        <v>0</v>
      </c>
      <c r="J5733" t="s">
        <v>55</v>
      </c>
      <c r="K5733" t="s">
        <v>44</v>
      </c>
      <c r="L5733" t="s">
        <v>56</v>
      </c>
      <c r="M5733" t="s">
        <v>22</v>
      </c>
      <c r="N5733" t="s">
        <v>45</v>
      </c>
    </row>
    <row r="5734" spans="1:14" x14ac:dyDescent="0.3">
      <c r="A5734">
        <v>5733</v>
      </c>
      <c r="B5734" t="s">
        <v>14</v>
      </c>
      <c r="C5734" t="s">
        <v>382</v>
      </c>
      <c r="D5734" t="s">
        <v>450</v>
      </c>
      <c r="E5734" t="s">
        <v>89</v>
      </c>
      <c r="F5734" t="s">
        <v>49</v>
      </c>
      <c r="G5734">
        <v>106.42</v>
      </c>
      <c r="H5734">
        <v>1</v>
      </c>
      <c r="I5734">
        <v>0</v>
      </c>
      <c r="J5734" t="s">
        <v>19</v>
      </c>
      <c r="K5734" t="s">
        <v>99</v>
      </c>
      <c r="L5734" t="s">
        <v>56</v>
      </c>
      <c r="M5734" t="s">
        <v>36</v>
      </c>
      <c r="N5734" t="s">
        <v>45</v>
      </c>
    </row>
    <row r="5735" spans="1:14" x14ac:dyDescent="0.3">
      <c r="A5735">
        <v>5734</v>
      </c>
      <c r="B5735" t="s">
        <v>50</v>
      </c>
      <c r="C5735" t="s">
        <v>242</v>
      </c>
      <c r="D5735" t="s">
        <v>279</v>
      </c>
      <c r="E5735" t="s">
        <v>93</v>
      </c>
      <c r="F5735" t="s">
        <v>49</v>
      </c>
      <c r="G5735">
        <v>106.54</v>
      </c>
      <c r="H5735">
        <v>2</v>
      </c>
      <c r="I5735">
        <v>2</v>
      </c>
      <c r="J5735" t="s">
        <v>35</v>
      </c>
      <c r="K5735" t="s">
        <v>20</v>
      </c>
      <c r="L5735" t="s">
        <v>56</v>
      </c>
      <c r="M5735" t="s">
        <v>36</v>
      </c>
      <c r="N5735" t="s">
        <v>30</v>
      </c>
    </row>
    <row r="5736" spans="1:14" x14ac:dyDescent="0.3">
      <c r="A5736">
        <v>5735</v>
      </c>
      <c r="B5736" t="s">
        <v>37</v>
      </c>
      <c r="C5736" t="s">
        <v>116</v>
      </c>
      <c r="D5736" t="s">
        <v>160</v>
      </c>
      <c r="E5736" t="s">
        <v>355</v>
      </c>
      <c r="F5736" t="s">
        <v>49</v>
      </c>
      <c r="G5736">
        <v>107.55</v>
      </c>
      <c r="H5736">
        <v>4</v>
      </c>
      <c r="I5736">
        <v>0</v>
      </c>
      <c r="J5736" t="s">
        <v>28</v>
      </c>
      <c r="K5736" t="s">
        <v>29</v>
      </c>
      <c r="L5736" t="s">
        <v>21</v>
      </c>
      <c r="M5736" t="s">
        <v>22</v>
      </c>
      <c r="N5736" t="s">
        <v>23</v>
      </c>
    </row>
    <row r="5737" spans="1:14" x14ac:dyDescent="0.3">
      <c r="A5737">
        <v>5736</v>
      </c>
      <c r="B5737" t="s">
        <v>31</v>
      </c>
      <c r="C5737" t="s">
        <v>228</v>
      </c>
      <c r="D5737" t="s">
        <v>324</v>
      </c>
      <c r="E5737" t="s">
        <v>207</v>
      </c>
      <c r="F5737" t="s">
        <v>49</v>
      </c>
      <c r="G5737">
        <v>92.85</v>
      </c>
      <c r="H5737">
        <v>4</v>
      </c>
      <c r="I5737">
        <v>0</v>
      </c>
      <c r="J5737" t="s">
        <v>28</v>
      </c>
      <c r="K5737" t="s">
        <v>29</v>
      </c>
      <c r="L5737" t="s">
        <v>21</v>
      </c>
      <c r="M5737" t="s">
        <v>36</v>
      </c>
      <c r="N5737" t="s">
        <v>41</v>
      </c>
    </row>
    <row r="5738" spans="1:14" x14ac:dyDescent="0.3">
      <c r="A5738">
        <v>5737</v>
      </c>
      <c r="B5738" t="s">
        <v>50</v>
      </c>
      <c r="C5738" t="s">
        <v>320</v>
      </c>
      <c r="D5738" t="s">
        <v>144</v>
      </c>
      <c r="E5738" t="s">
        <v>51</v>
      </c>
      <c r="F5738" t="s">
        <v>27</v>
      </c>
      <c r="G5738">
        <v>153.84</v>
      </c>
      <c r="H5738">
        <v>2</v>
      </c>
      <c r="I5738">
        <v>0</v>
      </c>
      <c r="J5738" t="s">
        <v>28</v>
      </c>
      <c r="K5738" t="s">
        <v>29</v>
      </c>
      <c r="L5738" t="s">
        <v>60</v>
      </c>
      <c r="M5738" t="s">
        <v>22</v>
      </c>
      <c r="N5738" t="s">
        <v>41</v>
      </c>
    </row>
    <row r="5739" spans="1:14" x14ac:dyDescent="0.3">
      <c r="A5739">
        <v>5738</v>
      </c>
      <c r="B5739" t="s">
        <v>31</v>
      </c>
      <c r="C5739" t="s">
        <v>234</v>
      </c>
      <c r="D5739" t="s">
        <v>270</v>
      </c>
      <c r="E5739" t="s">
        <v>420</v>
      </c>
      <c r="F5739" t="s">
        <v>27</v>
      </c>
      <c r="G5739">
        <v>167.96</v>
      </c>
      <c r="H5739">
        <v>1</v>
      </c>
      <c r="I5739">
        <v>0</v>
      </c>
      <c r="J5739" t="s">
        <v>35</v>
      </c>
      <c r="K5739" t="s">
        <v>44</v>
      </c>
      <c r="L5739" t="s">
        <v>56</v>
      </c>
      <c r="M5739" t="s">
        <v>22</v>
      </c>
      <c r="N5739" t="s">
        <v>41</v>
      </c>
    </row>
    <row r="5740" spans="1:14" x14ac:dyDescent="0.3">
      <c r="A5740">
        <v>5739</v>
      </c>
      <c r="B5740" t="s">
        <v>14</v>
      </c>
      <c r="C5740" t="s">
        <v>224</v>
      </c>
      <c r="D5740" t="s">
        <v>272</v>
      </c>
      <c r="E5740" t="s">
        <v>153</v>
      </c>
      <c r="F5740" t="s">
        <v>49</v>
      </c>
      <c r="G5740">
        <v>71.45</v>
      </c>
      <c r="H5740">
        <v>2</v>
      </c>
      <c r="I5740">
        <v>0</v>
      </c>
      <c r="J5740" t="s">
        <v>55</v>
      </c>
      <c r="K5740" t="s">
        <v>44</v>
      </c>
      <c r="L5740" t="s">
        <v>56</v>
      </c>
      <c r="M5740" t="s">
        <v>22</v>
      </c>
      <c r="N5740" t="s">
        <v>23</v>
      </c>
    </row>
    <row r="5741" spans="1:14" x14ac:dyDescent="0.3">
      <c r="A5741">
        <v>5740</v>
      </c>
      <c r="B5741" t="s">
        <v>14</v>
      </c>
      <c r="C5741" t="s">
        <v>285</v>
      </c>
      <c r="D5741" t="s">
        <v>241</v>
      </c>
      <c r="E5741" t="s">
        <v>196</v>
      </c>
      <c r="F5741" t="s">
        <v>54</v>
      </c>
      <c r="G5741">
        <v>309.10000000000002</v>
      </c>
      <c r="H5741">
        <v>3</v>
      </c>
      <c r="I5741">
        <v>1</v>
      </c>
      <c r="J5741" t="s">
        <v>28</v>
      </c>
      <c r="K5741" t="s">
        <v>29</v>
      </c>
      <c r="L5741" t="s">
        <v>21</v>
      </c>
      <c r="M5741" t="s">
        <v>36</v>
      </c>
      <c r="N5741" t="s">
        <v>30</v>
      </c>
    </row>
    <row r="5742" spans="1:14" x14ac:dyDescent="0.3">
      <c r="A5742">
        <v>5741</v>
      </c>
      <c r="B5742" t="s">
        <v>37</v>
      </c>
      <c r="C5742" t="s">
        <v>82</v>
      </c>
      <c r="D5742" t="s">
        <v>380</v>
      </c>
      <c r="E5742" t="s">
        <v>247</v>
      </c>
      <c r="F5742" t="s">
        <v>54</v>
      </c>
      <c r="G5742">
        <v>499.49</v>
      </c>
      <c r="H5742">
        <v>2</v>
      </c>
      <c r="I5742">
        <v>0</v>
      </c>
      <c r="J5742" t="s">
        <v>35</v>
      </c>
      <c r="K5742" t="s">
        <v>66</v>
      </c>
      <c r="L5742" t="s">
        <v>56</v>
      </c>
      <c r="M5742" t="s">
        <v>36</v>
      </c>
      <c r="N5742" t="s">
        <v>41</v>
      </c>
    </row>
    <row r="5743" spans="1:14" x14ac:dyDescent="0.3">
      <c r="A5743">
        <v>5742</v>
      </c>
      <c r="B5743" t="s">
        <v>14</v>
      </c>
      <c r="C5743" t="s">
        <v>239</v>
      </c>
      <c r="D5743" t="s">
        <v>317</v>
      </c>
      <c r="E5743" t="s">
        <v>176</v>
      </c>
      <c r="F5743" t="s">
        <v>18</v>
      </c>
      <c r="G5743">
        <v>208.23</v>
      </c>
      <c r="H5743">
        <v>1</v>
      </c>
      <c r="I5743">
        <v>0</v>
      </c>
      <c r="J5743" t="s">
        <v>19</v>
      </c>
      <c r="K5743" t="s">
        <v>66</v>
      </c>
      <c r="L5743" t="s">
        <v>21</v>
      </c>
      <c r="M5743" t="s">
        <v>36</v>
      </c>
      <c r="N5743" t="s">
        <v>41</v>
      </c>
    </row>
    <row r="5744" spans="1:14" x14ac:dyDescent="0.3">
      <c r="A5744">
        <v>5743</v>
      </c>
      <c r="B5744" t="s">
        <v>14</v>
      </c>
      <c r="C5744" t="s">
        <v>247</v>
      </c>
      <c r="D5744" t="s">
        <v>67</v>
      </c>
      <c r="E5744" t="s">
        <v>446</v>
      </c>
      <c r="F5744" t="s">
        <v>18</v>
      </c>
      <c r="G5744">
        <v>234.35</v>
      </c>
      <c r="H5744">
        <v>1</v>
      </c>
      <c r="I5744">
        <v>1</v>
      </c>
      <c r="J5744" t="s">
        <v>28</v>
      </c>
      <c r="K5744" t="s">
        <v>44</v>
      </c>
      <c r="L5744" t="s">
        <v>56</v>
      </c>
      <c r="M5744" t="s">
        <v>36</v>
      </c>
      <c r="N5744" t="s">
        <v>41</v>
      </c>
    </row>
    <row r="5745" spans="1:14" x14ac:dyDescent="0.3">
      <c r="A5745">
        <v>5744</v>
      </c>
      <c r="B5745" t="s">
        <v>37</v>
      </c>
      <c r="C5745" t="s">
        <v>43</v>
      </c>
      <c r="D5745" t="s">
        <v>416</v>
      </c>
      <c r="E5745" t="s">
        <v>307</v>
      </c>
      <c r="F5745" t="s">
        <v>49</v>
      </c>
      <c r="G5745">
        <v>142.02000000000001</v>
      </c>
      <c r="H5745">
        <v>1</v>
      </c>
      <c r="I5745">
        <v>2</v>
      </c>
      <c r="J5745" t="s">
        <v>28</v>
      </c>
      <c r="K5745" t="s">
        <v>99</v>
      </c>
      <c r="L5745" t="s">
        <v>21</v>
      </c>
      <c r="M5745" t="s">
        <v>36</v>
      </c>
      <c r="N5745" t="s">
        <v>41</v>
      </c>
    </row>
    <row r="5746" spans="1:14" x14ac:dyDescent="0.3">
      <c r="A5746">
        <v>5745</v>
      </c>
      <c r="B5746" t="s">
        <v>50</v>
      </c>
      <c r="C5746" t="s">
        <v>240</v>
      </c>
      <c r="D5746" t="s">
        <v>151</v>
      </c>
      <c r="E5746" t="s">
        <v>169</v>
      </c>
      <c r="F5746" t="s">
        <v>49</v>
      </c>
      <c r="G5746">
        <v>136.13</v>
      </c>
      <c r="H5746">
        <v>2</v>
      </c>
      <c r="I5746">
        <v>0</v>
      </c>
      <c r="J5746" t="s">
        <v>55</v>
      </c>
      <c r="K5746" t="s">
        <v>20</v>
      </c>
      <c r="L5746" t="s">
        <v>21</v>
      </c>
      <c r="M5746" t="s">
        <v>36</v>
      </c>
      <c r="N5746" t="s">
        <v>23</v>
      </c>
    </row>
    <row r="5747" spans="1:14" x14ac:dyDescent="0.3">
      <c r="A5747">
        <v>5746</v>
      </c>
      <c r="B5747" t="s">
        <v>31</v>
      </c>
      <c r="C5747" t="s">
        <v>377</v>
      </c>
      <c r="D5747" t="s">
        <v>193</v>
      </c>
      <c r="E5747" t="s">
        <v>262</v>
      </c>
      <c r="F5747" t="s">
        <v>27</v>
      </c>
      <c r="G5747">
        <v>158.08000000000001</v>
      </c>
      <c r="H5747">
        <v>1</v>
      </c>
      <c r="I5747">
        <v>0</v>
      </c>
      <c r="J5747" t="s">
        <v>35</v>
      </c>
      <c r="K5747" t="s">
        <v>29</v>
      </c>
      <c r="L5747" t="s">
        <v>21</v>
      </c>
      <c r="M5747" t="s">
        <v>36</v>
      </c>
      <c r="N5747" t="s">
        <v>41</v>
      </c>
    </row>
    <row r="5748" spans="1:14" x14ac:dyDescent="0.3">
      <c r="A5748">
        <v>5747</v>
      </c>
      <c r="B5748" t="s">
        <v>14</v>
      </c>
      <c r="C5748" t="s">
        <v>132</v>
      </c>
      <c r="D5748" t="s">
        <v>402</v>
      </c>
      <c r="E5748" t="s">
        <v>121</v>
      </c>
      <c r="F5748" t="s">
        <v>18</v>
      </c>
      <c r="G5748">
        <v>230.18</v>
      </c>
      <c r="H5748">
        <v>4</v>
      </c>
      <c r="I5748">
        <v>1</v>
      </c>
      <c r="J5748" t="s">
        <v>19</v>
      </c>
      <c r="K5748" t="s">
        <v>66</v>
      </c>
      <c r="L5748" t="s">
        <v>21</v>
      </c>
      <c r="M5748" t="s">
        <v>36</v>
      </c>
      <c r="N5748" t="s">
        <v>41</v>
      </c>
    </row>
    <row r="5749" spans="1:14" x14ac:dyDescent="0.3">
      <c r="A5749">
        <v>5748</v>
      </c>
      <c r="B5749" t="s">
        <v>14</v>
      </c>
      <c r="C5749" t="s">
        <v>172</v>
      </c>
      <c r="D5749" t="s">
        <v>173</v>
      </c>
      <c r="E5749" t="s">
        <v>88</v>
      </c>
      <c r="F5749" t="s">
        <v>27</v>
      </c>
      <c r="G5749">
        <v>103.9</v>
      </c>
      <c r="H5749">
        <v>1</v>
      </c>
      <c r="I5749">
        <v>1</v>
      </c>
      <c r="J5749" t="s">
        <v>28</v>
      </c>
      <c r="K5749" t="s">
        <v>29</v>
      </c>
      <c r="L5749" t="s">
        <v>21</v>
      </c>
      <c r="M5749" t="s">
        <v>36</v>
      </c>
      <c r="N5749" t="s">
        <v>41</v>
      </c>
    </row>
    <row r="5750" spans="1:14" x14ac:dyDescent="0.3">
      <c r="A5750">
        <v>5749</v>
      </c>
      <c r="B5750" t="s">
        <v>37</v>
      </c>
      <c r="C5750" t="s">
        <v>123</v>
      </c>
      <c r="D5750" t="s">
        <v>161</v>
      </c>
      <c r="E5750" t="s">
        <v>360</v>
      </c>
      <c r="F5750" t="s">
        <v>27</v>
      </c>
      <c r="G5750">
        <v>150.69</v>
      </c>
      <c r="H5750">
        <v>2</v>
      </c>
      <c r="I5750">
        <v>0</v>
      </c>
      <c r="J5750" t="s">
        <v>28</v>
      </c>
      <c r="K5750" t="s">
        <v>29</v>
      </c>
      <c r="L5750" t="s">
        <v>21</v>
      </c>
      <c r="M5750" t="s">
        <v>36</v>
      </c>
      <c r="N5750" t="s">
        <v>41</v>
      </c>
    </row>
    <row r="5751" spans="1:14" x14ac:dyDescent="0.3">
      <c r="A5751">
        <v>5750</v>
      </c>
      <c r="B5751" t="s">
        <v>37</v>
      </c>
      <c r="C5751" t="s">
        <v>262</v>
      </c>
      <c r="D5751" t="s">
        <v>132</v>
      </c>
      <c r="E5751" t="s">
        <v>429</v>
      </c>
      <c r="F5751" t="s">
        <v>49</v>
      </c>
      <c r="G5751">
        <v>88.65</v>
      </c>
      <c r="H5751">
        <v>1</v>
      </c>
      <c r="I5751">
        <v>0</v>
      </c>
      <c r="J5751" t="s">
        <v>35</v>
      </c>
      <c r="K5751" t="s">
        <v>99</v>
      </c>
      <c r="L5751" t="s">
        <v>21</v>
      </c>
      <c r="M5751" t="s">
        <v>36</v>
      </c>
      <c r="N5751" t="s">
        <v>41</v>
      </c>
    </row>
    <row r="5752" spans="1:14" x14ac:dyDescent="0.3">
      <c r="A5752">
        <v>5751</v>
      </c>
      <c r="B5752" t="s">
        <v>50</v>
      </c>
      <c r="C5752" t="s">
        <v>450</v>
      </c>
      <c r="D5752" t="s">
        <v>287</v>
      </c>
      <c r="E5752" t="s">
        <v>119</v>
      </c>
      <c r="F5752" t="s">
        <v>49</v>
      </c>
      <c r="G5752">
        <v>102.7</v>
      </c>
      <c r="H5752">
        <v>1</v>
      </c>
      <c r="I5752">
        <v>3</v>
      </c>
      <c r="J5752" t="s">
        <v>28</v>
      </c>
      <c r="K5752" t="s">
        <v>44</v>
      </c>
      <c r="L5752" t="s">
        <v>21</v>
      </c>
      <c r="M5752" t="s">
        <v>36</v>
      </c>
      <c r="N5752" t="s">
        <v>23</v>
      </c>
    </row>
    <row r="5753" spans="1:14" x14ac:dyDescent="0.3">
      <c r="A5753">
        <v>5752</v>
      </c>
      <c r="B5753" t="s">
        <v>37</v>
      </c>
      <c r="C5753" t="s">
        <v>325</v>
      </c>
      <c r="D5753" t="s">
        <v>217</v>
      </c>
      <c r="E5753" t="s">
        <v>185</v>
      </c>
      <c r="F5753" t="s">
        <v>54</v>
      </c>
      <c r="G5753">
        <v>335.37</v>
      </c>
      <c r="H5753">
        <v>3</v>
      </c>
      <c r="I5753">
        <v>3</v>
      </c>
      <c r="J5753" t="s">
        <v>35</v>
      </c>
      <c r="K5753" t="s">
        <v>20</v>
      </c>
      <c r="L5753" t="s">
        <v>56</v>
      </c>
      <c r="M5753" t="s">
        <v>36</v>
      </c>
      <c r="N5753" t="s">
        <v>41</v>
      </c>
    </row>
    <row r="5754" spans="1:14" x14ac:dyDescent="0.3">
      <c r="A5754">
        <v>5753</v>
      </c>
      <c r="B5754" t="s">
        <v>50</v>
      </c>
      <c r="C5754" t="s">
        <v>402</v>
      </c>
      <c r="D5754" t="s">
        <v>383</v>
      </c>
      <c r="E5754" t="s">
        <v>266</v>
      </c>
      <c r="F5754" t="s">
        <v>27</v>
      </c>
      <c r="G5754">
        <v>185.01</v>
      </c>
      <c r="H5754">
        <v>1</v>
      </c>
      <c r="I5754">
        <v>0</v>
      </c>
      <c r="J5754" t="s">
        <v>55</v>
      </c>
      <c r="K5754" t="s">
        <v>20</v>
      </c>
      <c r="L5754" t="s">
        <v>60</v>
      </c>
      <c r="M5754" t="s">
        <v>22</v>
      </c>
      <c r="N5754" t="s">
        <v>41</v>
      </c>
    </row>
    <row r="5755" spans="1:14" x14ac:dyDescent="0.3">
      <c r="A5755">
        <v>5754</v>
      </c>
      <c r="B5755" t="s">
        <v>50</v>
      </c>
      <c r="C5755" t="s">
        <v>72</v>
      </c>
      <c r="D5755" t="s">
        <v>390</v>
      </c>
      <c r="E5755" t="s">
        <v>195</v>
      </c>
      <c r="F5755" t="s">
        <v>54</v>
      </c>
      <c r="G5755">
        <v>433.89</v>
      </c>
      <c r="H5755">
        <v>2</v>
      </c>
      <c r="I5755">
        <v>0</v>
      </c>
      <c r="J5755" t="s">
        <v>55</v>
      </c>
      <c r="K5755" t="s">
        <v>29</v>
      </c>
      <c r="L5755" t="s">
        <v>56</v>
      </c>
      <c r="M5755" t="s">
        <v>22</v>
      </c>
      <c r="N5755" t="s">
        <v>41</v>
      </c>
    </row>
    <row r="5756" spans="1:14" x14ac:dyDescent="0.3">
      <c r="A5756">
        <v>5755</v>
      </c>
      <c r="B5756" t="s">
        <v>37</v>
      </c>
      <c r="C5756" t="s">
        <v>422</v>
      </c>
      <c r="D5756" t="s">
        <v>184</v>
      </c>
      <c r="E5756" t="s">
        <v>146</v>
      </c>
      <c r="F5756" t="s">
        <v>27</v>
      </c>
      <c r="G5756">
        <v>182.78</v>
      </c>
      <c r="H5756">
        <v>3</v>
      </c>
      <c r="I5756">
        <v>1</v>
      </c>
      <c r="J5756" t="s">
        <v>28</v>
      </c>
      <c r="K5756" t="s">
        <v>20</v>
      </c>
      <c r="L5756" t="s">
        <v>21</v>
      </c>
      <c r="M5756" t="s">
        <v>36</v>
      </c>
      <c r="N5756" t="s">
        <v>41</v>
      </c>
    </row>
    <row r="5757" spans="1:14" x14ac:dyDescent="0.3">
      <c r="A5757">
        <v>5756</v>
      </c>
      <c r="B5757" t="s">
        <v>14</v>
      </c>
      <c r="C5757" t="s">
        <v>115</v>
      </c>
      <c r="D5757" t="s">
        <v>88</v>
      </c>
      <c r="E5757" t="s">
        <v>217</v>
      </c>
      <c r="F5757" t="s">
        <v>54</v>
      </c>
      <c r="G5757">
        <v>302.83</v>
      </c>
      <c r="H5757">
        <v>2</v>
      </c>
      <c r="I5757">
        <v>0</v>
      </c>
      <c r="J5757" t="s">
        <v>35</v>
      </c>
      <c r="K5757" t="s">
        <v>29</v>
      </c>
      <c r="L5757" t="s">
        <v>56</v>
      </c>
      <c r="M5757" t="s">
        <v>36</v>
      </c>
      <c r="N5757" t="s">
        <v>95</v>
      </c>
    </row>
    <row r="5758" spans="1:14" x14ac:dyDescent="0.3">
      <c r="A5758">
        <v>5757</v>
      </c>
      <c r="B5758" t="s">
        <v>14</v>
      </c>
      <c r="C5758" t="s">
        <v>290</v>
      </c>
      <c r="D5758" t="s">
        <v>291</v>
      </c>
      <c r="E5758" t="s">
        <v>224</v>
      </c>
      <c r="F5758" t="s">
        <v>27</v>
      </c>
      <c r="G5758">
        <v>142.52000000000001</v>
      </c>
      <c r="H5758">
        <v>2</v>
      </c>
      <c r="I5758">
        <v>0</v>
      </c>
      <c r="J5758" t="s">
        <v>19</v>
      </c>
      <c r="K5758" t="s">
        <v>66</v>
      </c>
      <c r="L5758" t="s">
        <v>21</v>
      </c>
      <c r="M5758" t="s">
        <v>36</v>
      </c>
      <c r="N5758" t="s">
        <v>41</v>
      </c>
    </row>
    <row r="5759" spans="1:14" x14ac:dyDescent="0.3">
      <c r="A5759">
        <v>5758</v>
      </c>
      <c r="B5759" t="s">
        <v>14</v>
      </c>
      <c r="C5759" t="s">
        <v>161</v>
      </c>
      <c r="D5759" t="s">
        <v>351</v>
      </c>
      <c r="E5759" t="s">
        <v>167</v>
      </c>
      <c r="F5759" t="s">
        <v>27</v>
      </c>
      <c r="G5759">
        <v>142.11000000000001</v>
      </c>
      <c r="H5759">
        <v>3</v>
      </c>
      <c r="I5759">
        <v>3</v>
      </c>
      <c r="J5759" t="s">
        <v>28</v>
      </c>
      <c r="K5759" t="s">
        <v>20</v>
      </c>
      <c r="L5759" t="s">
        <v>56</v>
      </c>
      <c r="M5759" t="s">
        <v>22</v>
      </c>
      <c r="N5759" t="s">
        <v>41</v>
      </c>
    </row>
    <row r="5760" spans="1:14" x14ac:dyDescent="0.3">
      <c r="A5760">
        <v>5759</v>
      </c>
      <c r="B5760" t="s">
        <v>37</v>
      </c>
      <c r="C5760" t="s">
        <v>134</v>
      </c>
      <c r="D5760" t="s">
        <v>135</v>
      </c>
      <c r="E5760" t="s">
        <v>402</v>
      </c>
      <c r="F5760" t="s">
        <v>27</v>
      </c>
      <c r="G5760">
        <v>158.61000000000001</v>
      </c>
      <c r="H5760">
        <v>3</v>
      </c>
      <c r="I5760">
        <v>2</v>
      </c>
      <c r="J5760" t="s">
        <v>55</v>
      </c>
      <c r="K5760" t="s">
        <v>29</v>
      </c>
      <c r="L5760" t="s">
        <v>21</v>
      </c>
      <c r="M5760" t="s">
        <v>22</v>
      </c>
      <c r="N5760" t="s">
        <v>45</v>
      </c>
    </row>
    <row r="5761" spans="1:14" x14ac:dyDescent="0.3">
      <c r="A5761">
        <v>5760</v>
      </c>
      <c r="B5761" t="s">
        <v>50</v>
      </c>
      <c r="C5761" t="s">
        <v>358</v>
      </c>
      <c r="D5761" t="s">
        <v>347</v>
      </c>
      <c r="E5761" t="s">
        <v>205</v>
      </c>
      <c r="F5761" t="s">
        <v>18</v>
      </c>
      <c r="G5761">
        <v>200.7</v>
      </c>
      <c r="H5761">
        <v>2</v>
      </c>
      <c r="I5761">
        <v>2</v>
      </c>
      <c r="J5761" t="s">
        <v>94</v>
      </c>
      <c r="K5761" t="s">
        <v>99</v>
      </c>
      <c r="L5761" t="s">
        <v>60</v>
      </c>
      <c r="M5761" t="s">
        <v>22</v>
      </c>
      <c r="N5761" t="s">
        <v>45</v>
      </c>
    </row>
    <row r="5762" spans="1:14" x14ac:dyDescent="0.3">
      <c r="A5762">
        <v>5761</v>
      </c>
      <c r="B5762" t="s">
        <v>31</v>
      </c>
      <c r="C5762" t="s">
        <v>141</v>
      </c>
      <c r="D5762" t="s">
        <v>91</v>
      </c>
      <c r="E5762" t="s">
        <v>277</v>
      </c>
      <c r="F5762" t="s">
        <v>18</v>
      </c>
      <c r="G5762">
        <v>202.97</v>
      </c>
      <c r="H5762">
        <v>1</v>
      </c>
      <c r="I5762">
        <v>0</v>
      </c>
      <c r="J5762" t="s">
        <v>94</v>
      </c>
      <c r="K5762" t="s">
        <v>99</v>
      </c>
      <c r="L5762" t="s">
        <v>56</v>
      </c>
      <c r="M5762" t="s">
        <v>36</v>
      </c>
      <c r="N5762" t="s">
        <v>41</v>
      </c>
    </row>
    <row r="5763" spans="1:14" x14ac:dyDescent="0.3">
      <c r="A5763">
        <v>5762</v>
      </c>
      <c r="B5763" t="s">
        <v>31</v>
      </c>
      <c r="C5763" t="s">
        <v>68</v>
      </c>
      <c r="D5763" t="s">
        <v>250</v>
      </c>
      <c r="E5763" t="s">
        <v>308</v>
      </c>
      <c r="F5763" t="s">
        <v>27</v>
      </c>
      <c r="G5763">
        <v>106.92</v>
      </c>
      <c r="H5763">
        <v>1</v>
      </c>
      <c r="I5763">
        <v>0</v>
      </c>
      <c r="J5763" t="s">
        <v>28</v>
      </c>
      <c r="K5763" t="s">
        <v>44</v>
      </c>
      <c r="L5763" t="s">
        <v>56</v>
      </c>
      <c r="M5763" t="s">
        <v>36</v>
      </c>
      <c r="N5763" t="s">
        <v>23</v>
      </c>
    </row>
    <row r="5764" spans="1:14" x14ac:dyDescent="0.3">
      <c r="A5764">
        <v>5763</v>
      </c>
      <c r="B5764" t="s">
        <v>14</v>
      </c>
      <c r="C5764" t="s">
        <v>410</v>
      </c>
      <c r="D5764" t="s">
        <v>224</v>
      </c>
      <c r="E5764" t="s">
        <v>244</v>
      </c>
      <c r="F5764" t="s">
        <v>49</v>
      </c>
      <c r="G5764">
        <v>102.47</v>
      </c>
      <c r="H5764">
        <v>3</v>
      </c>
      <c r="I5764">
        <v>0</v>
      </c>
      <c r="J5764" t="s">
        <v>55</v>
      </c>
      <c r="K5764" t="s">
        <v>44</v>
      </c>
      <c r="L5764" t="s">
        <v>56</v>
      </c>
      <c r="M5764" t="s">
        <v>36</v>
      </c>
      <c r="N5764" t="s">
        <v>45</v>
      </c>
    </row>
    <row r="5765" spans="1:14" x14ac:dyDescent="0.3">
      <c r="A5765">
        <v>5764</v>
      </c>
      <c r="B5765" t="s">
        <v>37</v>
      </c>
      <c r="C5765" t="s">
        <v>143</v>
      </c>
      <c r="D5765" t="s">
        <v>388</v>
      </c>
      <c r="E5765" t="s">
        <v>416</v>
      </c>
      <c r="F5765" t="s">
        <v>54</v>
      </c>
      <c r="G5765">
        <v>485.88</v>
      </c>
      <c r="H5765">
        <v>1</v>
      </c>
      <c r="I5765">
        <v>0</v>
      </c>
      <c r="J5765" t="s">
        <v>55</v>
      </c>
      <c r="K5765" t="s">
        <v>66</v>
      </c>
      <c r="L5765" t="s">
        <v>21</v>
      </c>
      <c r="M5765" t="s">
        <v>22</v>
      </c>
      <c r="N5765" t="s">
        <v>41</v>
      </c>
    </row>
    <row r="5766" spans="1:14" x14ac:dyDescent="0.3">
      <c r="A5766">
        <v>5765</v>
      </c>
      <c r="B5766" t="s">
        <v>37</v>
      </c>
      <c r="C5766" t="s">
        <v>435</v>
      </c>
      <c r="D5766" t="s">
        <v>198</v>
      </c>
      <c r="E5766" t="s">
        <v>315</v>
      </c>
      <c r="F5766" t="s">
        <v>18</v>
      </c>
      <c r="G5766">
        <v>182.56</v>
      </c>
      <c r="H5766">
        <v>3</v>
      </c>
      <c r="I5766">
        <v>0</v>
      </c>
      <c r="J5766" t="s">
        <v>28</v>
      </c>
      <c r="K5766" t="s">
        <v>66</v>
      </c>
      <c r="L5766" t="s">
        <v>21</v>
      </c>
      <c r="M5766" t="s">
        <v>36</v>
      </c>
      <c r="N5766" t="s">
        <v>23</v>
      </c>
    </row>
    <row r="5767" spans="1:14" x14ac:dyDescent="0.3">
      <c r="A5767">
        <v>5766</v>
      </c>
      <c r="B5767" t="s">
        <v>31</v>
      </c>
      <c r="C5767" t="s">
        <v>73</v>
      </c>
      <c r="D5767" t="s">
        <v>329</v>
      </c>
      <c r="E5767" t="s">
        <v>226</v>
      </c>
      <c r="F5767" t="s">
        <v>49</v>
      </c>
      <c r="G5767">
        <v>77.3</v>
      </c>
      <c r="H5767">
        <v>3</v>
      </c>
      <c r="I5767">
        <v>0</v>
      </c>
      <c r="J5767" t="s">
        <v>28</v>
      </c>
      <c r="K5767" t="s">
        <v>44</v>
      </c>
      <c r="L5767" t="s">
        <v>21</v>
      </c>
      <c r="M5767" t="s">
        <v>36</v>
      </c>
      <c r="N5767" t="s">
        <v>41</v>
      </c>
    </row>
    <row r="5768" spans="1:14" x14ac:dyDescent="0.3">
      <c r="A5768">
        <v>5767</v>
      </c>
      <c r="B5768" t="s">
        <v>31</v>
      </c>
      <c r="C5768" t="s">
        <v>410</v>
      </c>
      <c r="D5768" t="s">
        <v>72</v>
      </c>
      <c r="E5768" t="s">
        <v>25</v>
      </c>
      <c r="F5768" t="s">
        <v>27</v>
      </c>
      <c r="G5768">
        <v>138.05000000000001</v>
      </c>
      <c r="H5768">
        <v>2</v>
      </c>
      <c r="I5768">
        <v>0</v>
      </c>
      <c r="J5768" t="s">
        <v>28</v>
      </c>
      <c r="K5768" t="s">
        <v>66</v>
      </c>
      <c r="L5768" t="s">
        <v>21</v>
      </c>
      <c r="M5768" t="s">
        <v>22</v>
      </c>
      <c r="N5768" t="s">
        <v>23</v>
      </c>
    </row>
    <row r="5769" spans="1:14" x14ac:dyDescent="0.3">
      <c r="A5769">
        <v>5768</v>
      </c>
      <c r="B5769" t="s">
        <v>31</v>
      </c>
      <c r="C5769" t="s">
        <v>127</v>
      </c>
      <c r="D5769" t="s">
        <v>26</v>
      </c>
      <c r="E5769" t="s">
        <v>196</v>
      </c>
      <c r="F5769" t="s">
        <v>27</v>
      </c>
      <c r="G5769">
        <v>141.5</v>
      </c>
      <c r="H5769">
        <v>1</v>
      </c>
      <c r="I5769">
        <v>0</v>
      </c>
      <c r="J5769" t="s">
        <v>28</v>
      </c>
      <c r="K5769" t="s">
        <v>44</v>
      </c>
      <c r="L5769" t="s">
        <v>60</v>
      </c>
      <c r="M5769" t="s">
        <v>36</v>
      </c>
      <c r="N5769" t="s">
        <v>41</v>
      </c>
    </row>
    <row r="5770" spans="1:14" x14ac:dyDescent="0.3">
      <c r="A5770">
        <v>5769</v>
      </c>
      <c r="B5770" t="s">
        <v>37</v>
      </c>
      <c r="C5770" t="s">
        <v>88</v>
      </c>
      <c r="D5770" t="s">
        <v>391</v>
      </c>
      <c r="E5770" t="s">
        <v>90</v>
      </c>
      <c r="F5770" t="s">
        <v>49</v>
      </c>
      <c r="G5770">
        <v>146.4</v>
      </c>
      <c r="H5770">
        <v>2</v>
      </c>
      <c r="I5770">
        <v>0</v>
      </c>
      <c r="J5770" t="s">
        <v>35</v>
      </c>
      <c r="K5770" t="s">
        <v>29</v>
      </c>
      <c r="L5770" t="s">
        <v>60</v>
      </c>
      <c r="M5770" t="s">
        <v>36</v>
      </c>
      <c r="N5770" t="s">
        <v>41</v>
      </c>
    </row>
    <row r="5771" spans="1:14" x14ac:dyDescent="0.3">
      <c r="A5771">
        <v>5770</v>
      </c>
      <c r="B5771" t="s">
        <v>14</v>
      </c>
      <c r="C5771" t="s">
        <v>363</v>
      </c>
      <c r="D5771" t="s">
        <v>194</v>
      </c>
      <c r="E5771" t="s">
        <v>382</v>
      </c>
      <c r="F5771" t="s">
        <v>49</v>
      </c>
      <c r="G5771">
        <v>67.52</v>
      </c>
      <c r="H5771">
        <v>3</v>
      </c>
      <c r="I5771">
        <v>0</v>
      </c>
      <c r="J5771" t="s">
        <v>28</v>
      </c>
      <c r="K5771" t="s">
        <v>29</v>
      </c>
      <c r="L5771" t="s">
        <v>60</v>
      </c>
      <c r="M5771" t="s">
        <v>36</v>
      </c>
      <c r="N5771" t="s">
        <v>23</v>
      </c>
    </row>
    <row r="5772" spans="1:14" x14ac:dyDescent="0.3">
      <c r="A5772">
        <v>5771</v>
      </c>
      <c r="B5772" t="s">
        <v>50</v>
      </c>
      <c r="C5772" t="s">
        <v>168</v>
      </c>
      <c r="D5772" t="s">
        <v>270</v>
      </c>
      <c r="E5772" t="s">
        <v>440</v>
      </c>
      <c r="F5772" t="s">
        <v>49</v>
      </c>
      <c r="G5772">
        <v>82.94</v>
      </c>
      <c r="H5772">
        <v>2</v>
      </c>
      <c r="I5772">
        <v>2</v>
      </c>
      <c r="J5772" t="s">
        <v>28</v>
      </c>
      <c r="K5772" t="s">
        <v>99</v>
      </c>
      <c r="L5772" t="s">
        <v>70</v>
      </c>
      <c r="M5772" t="s">
        <v>36</v>
      </c>
      <c r="N5772" t="s">
        <v>41</v>
      </c>
    </row>
    <row r="5773" spans="1:14" x14ac:dyDescent="0.3">
      <c r="A5773">
        <v>5772</v>
      </c>
      <c r="B5773" t="s">
        <v>31</v>
      </c>
      <c r="C5773" t="s">
        <v>302</v>
      </c>
      <c r="D5773" t="s">
        <v>424</v>
      </c>
      <c r="E5773" t="s">
        <v>388</v>
      </c>
      <c r="F5773" t="s">
        <v>54</v>
      </c>
      <c r="G5773">
        <v>252.44</v>
      </c>
      <c r="H5773">
        <v>1</v>
      </c>
      <c r="I5773">
        <v>1</v>
      </c>
      <c r="J5773" t="s">
        <v>28</v>
      </c>
      <c r="K5773" t="s">
        <v>66</v>
      </c>
      <c r="L5773" t="s">
        <v>60</v>
      </c>
      <c r="M5773" t="s">
        <v>36</v>
      </c>
      <c r="N5773" t="s">
        <v>23</v>
      </c>
    </row>
    <row r="5774" spans="1:14" x14ac:dyDescent="0.3">
      <c r="A5774">
        <v>5773</v>
      </c>
      <c r="B5774" t="s">
        <v>50</v>
      </c>
      <c r="C5774" t="s">
        <v>110</v>
      </c>
      <c r="D5774" t="s">
        <v>59</v>
      </c>
      <c r="E5774" t="s">
        <v>431</v>
      </c>
      <c r="F5774" t="s">
        <v>49</v>
      </c>
      <c r="G5774">
        <v>122.77</v>
      </c>
      <c r="H5774">
        <v>4</v>
      </c>
      <c r="I5774">
        <v>0</v>
      </c>
      <c r="J5774" t="s">
        <v>28</v>
      </c>
      <c r="K5774" t="s">
        <v>20</v>
      </c>
      <c r="L5774" t="s">
        <v>21</v>
      </c>
      <c r="M5774" t="s">
        <v>36</v>
      </c>
      <c r="N5774" t="s">
        <v>45</v>
      </c>
    </row>
    <row r="5775" spans="1:14" x14ac:dyDescent="0.3">
      <c r="A5775">
        <v>5774</v>
      </c>
      <c r="B5775" t="s">
        <v>31</v>
      </c>
      <c r="C5775" t="s">
        <v>226</v>
      </c>
      <c r="D5775" t="s">
        <v>148</v>
      </c>
      <c r="E5775" t="s">
        <v>283</v>
      </c>
      <c r="F5775" t="s">
        <v>27</v>
      </c>
      <c r="G5775">
        <v>117.3</v>
      </c>
      <c r="H5775">
        <v>1</v>
      </c>
      <c r="I5775">
        <v>0</v>
      </c>
      <c r="J5775" t="s">
        <v>35</v>
      </c>
      <c r="K5775" t="s">
        <v>44</v>
      </c>
      <c r="L5775" t="s">
        <v>60</v>
      </c>
      <c r="M5775" t="s">
        <v>36</v>
      </c>
      <c r="N5775" t="s">
        <v>41</v>
      </c>
    </row>
    <row r="5776" spans="1:14" x14ac:dyDescent="0.3">
      <c r="A5776">
        <v>5775</v>
      </c>
      <c r="B5776" t="s">
        <v>50</v>
      </c>
      <c r="C5776" t="s">
        <v>127</v>
      </c>
      <c r="D5776" t="s">
        <v>91</v>
      </c>
      <c r="E5776" t="s">
        <v>346</v>
      </c>
      <c r="F5776" t="s">
        <v>27</v>
      </c>
      <c r="G5776">
        <v>241.97</v>
      </c>
      <c r="H5776">
        <v>1</v>
      </c>
      <c r="I5776">
        <v>2</v>
      </c>
      <c r="J5776" t="s">
        <v>28</v>
      </c>
      <c r="K5776" t="s">
        <v>20</v>
      </c>
      <c r="L5776" t="s">
        <v>60</v>
      </c>
      <c r="M5776" t="s">
        <v>36</v>
      </c>
      <c r="N5776" t="s">
        <v>41</v>
      </c>
    </row>
    <row r="5777" spans="1:14" x14ac:dyDescent="0.3">
      <c r="A5777">
        <v>5776</v>
      </c>
      <c r="B5777" t="s">
        <v>50</v>
      </c>
      <c r="C5777" t="s">
        <v>32</v>
      </c>
      <c r="D5777" t="s">
        <v>276</v>
      </c>
      <c r="E5777" t="s">
        <v>82</v>
      </c>
      <c r="F5777" t="s">
        <v>18</v>
      </c>
      <c r="G5777">
        <v>248.76</v>
      </c>
      <c r="H5777">
        <v>2</v>
      </c>
      <c r="I5777">
        <v>0</v>
      </c>
      <c r="J5777" t="s">
        <v>35</v>
      </c>
      <c r="K5777" t="s">
        <v>44</v>
      </c>
      <c r="L5777" t="s">
        <v>21</v>
      </c>
      <c r="M5777" t="s">
        <v>36</v>
      </c>
      <c r="N5777" t="s">
        <v>41</v>
      </c>
    </row>
    <row r="5778" spans="1:14" x14ac:dyDescent="0.3">
      <c r="A5778">
        <v>5777</v>
      </c>
      <c r="B5778" t="s">
        <v>14</v>
      </c>
      <c r="C5778" t="s">
        <v>456</v>
      </c>
      <c r="D5778" t="s">
        <v>139</v>
      </c>
      <c r="E5778" t="s">
        <v>240</v>
      </c>
      <c r="F5778" t="s">
        <v>18</v>
      </c>
      <c r="G5778">
        <v>196.13</v>
      </c>
      <c r="H5778">
        <v>2</v>
      </c>
      <c r="I5778">
        <v>0</v>
      </c>
      <c r="J5778" t="s">
        <v>35</v>
      </c>
      <c r="K5778" t="s">
        <v>44</v>
      </c>
      <c r="L5778" t="s">
        <v>21</v>
      </c>
      <c r="M5778" t="s">
        <v>36</v>
      </c>
      <c r="N5778" t="s">
        <v>30</v>
      </c>
    </row>
    <row r="5779" spans="1:14" x14ac:dyDescent="0.3">
      <c r="A5779">
        <v>5778</v>
      </c>
      <c r="B5779" t="s">
        <v>31</v>
      </c>
      <c r="C5779" t="s">
        <v>111</v>
      </c>
      <c r="D5779" t="s">
        <v>169</v>
      </c>
      <c r="E5779" t="s">
        <v>67</v>
      </c>
      <c r="F5779" t="s">
        <v>27</v>
      </c>
      <c r="G5779">
        <v>128.65</v>
      </c>
      <c r="H5779">
        <v>4</v>
      </c>
      <c r="I5779">
        <v>1</v>
      </c>
      <c r="J5779" t="s">
        <v>19</v>
      </c>
      <c r="K5779" t="s">
        <v>20</v>
      </c>
      <c r="L5779" t="s">
        <v>60</v>
      </c>
      <c r="M5779" t="s">
        <v>36</v>
      </c>
      <c r="N5779" t="s">
        <v>41</v>
      </c>
    </row>
    <row r="5780" spans="1:14" x14ac:dyDescent="0.3">
      <c r="A5780">
        <v>5779</v>
      </c>
      <c r="B5780" t="s">
        <v>14</v>
      </c>
      <c r="C5780" t="s">
        <v>295</v>
      </c>
      <c r="D5780" t="s">
        <v>371</v>
      </c>
      <c r="E5780" t="s">
        <v>291</v>
      </c>
      <c r="F5780" t="s">
        <v>27</v>
      </c>
      <c r="G5780">
        <v>186.5</v>
      </c>
      <c r="H5780">
        <v>4</v>
      </c>
      <c r="I5780">
        <v>3</v>
      </c>
      <c r="J5780" t="s">
        <v>35</v>
      </c>
      <c r="K5780" t="s">
        <v>20</v>
      </c>
      <c r="L5780" t="s">
        <v>21</v>
      </c>
      <c r="M5780" t="s">
        <v>36</v>
      </c>
      <c r="N5780" t="s">
        <v>23</v>
      </c>
    </row>
    <row r="5781" spans="1:14" x14ac:dyDescent="0.3">
      <c r="A5781">
        <v>5780</v>
      </c>
      <c r="B5781" t="s">
        <v>14</v>
      </c>
      <c r="C5781" t="s">
        <v>144</v>
      </c>
      <c r="D5781" t="s">
        <v>208</v>
      </c>
      <c r="E5781" t="s">
        <v>240</v>
      </c>
      <c r="F5781" t="s">
        <v>54</v>
      </c>
      <c r="G5781">
        <v>478.74</v>
      </c>
      <c r="H5781">
        <v>1</v>
      </c>
      <c r="I5781">
        <v>0</v>
      </c>
      <c r="J5781" t="s">
        <v>35</v>
      </c>
      <c r="K5781" t="s">
        <v>99</v>
      </c>
      <c r="L5781" t="s">
        <v>21</v>
      </c>
      <c r="M5781" t="s">
        <v>36</v>
      </c>
      <c r="N5781" t="s">
        <v>23</v>
      </c>
    </row>
    <row r="5782" spans="1:14" x14ac:dyDescent="0.3">
      <c r="A5782">
        <v>5781</v>
      </c>
      <c r="B5782" t="s">
        <v>50</v>
      </c>
      <c r="C5782" t="s">
        <v>260</v>
      </c>
      <c r="D5782" t="s">
        <v>259</v>
      </c>
      <c r="E5782" t="s">
        <v>131</v>
      </c>
      <c r="F5782" t="s">
        <v>18</v>
      </c>
      <c r="G5782">
        <v>274.14</v>
      </c>
      <c r="H5782">
        <v>2</v>
      </c>
      <c r="I5782">
        <v>0</v>
      </c>
      <c r="J5782" t="s">
        <v>55</v>
      </c>
      <c r="K5782" t="s">
        <v>44</v>
      </c>
      <c r="L5782" t="s">
        <v>56</v>
      </c>
      <c r="M5782" t="s">
        <v>36</v>
      </c>
      <c r="N5782" t="s">
        <v>45</v>
      </c>
    </row>
    <row r="5783" spans="1:14" x14ac:dyDescent="0.3">
      <c r="A5783">
        <v>5782</v>
      </c>
      <c r="B5783" t="s">
        <v>14</v>
      </c>
      <c r="C5783" t="s">
        <v>345</v>
      </c>
      <c r="D5783" t="s">
        <v>261</v>
      </c>
      <c r="E5783" t="s">
        <v>204</v>
      </c>
      <c r="F5783" t="s">
        <v>49</v>
      </c>
      <c r="G5783">
        <v>104.6</v>
      </c>
      <c r="H5783">
        <v>1</v>
      </c>
      <c r="I5783">
        <v>1</v>
      </c>
      <c r="J5783" t="s">
        <v>35</v>
      </c>
      <c r="K5783" t="s">
        <v>44</v>
      </c>
      <c r="L5783" t="s">
        <v>21</v>
      </c>
      <c r="M5783" t="s">
        <v>22</v>
      </c>
      <c r="N5783" t="s">
        <v>41</v>
      </c>
    </row>
    <row r="5784" spans="1:14" x14ac:dyDescent="0.3">
      <c r="A5784">
        <v>5783</v>
      </c>
      <c r="B5784" t="s">
        <v>37</v>
      </c>
      <c r="C5784" t="s">
        <v>172</v>
      </c>
      <c r="D5784" t="s">
        <v>295</v>
      </c>
      <c r="E5784" t="s">
        <v>389</v>
      </c>
      <c r="F5784" t="s">
        <v>49</v>
      </c>
      <c r="G5784">
        <v>130.19</v>
      </c>
      <c r="H5784">
        <v>1</v>
      </c>
      <c r="I5784">
        <v>2</v>
      </c>
      <c r="J5784" t="s">
        <v>35</v>
      </c>
      <c r="K5784" t="s">
        <v>66</v>
      </c>
      <c r="L5784" t="s">
        <v>21</v>
      </c>
      <c r="M5784" t="s">
        <v>36</v>
      </c>
      <c r="N5784" t="s">
        <v>23</v>
      </c>
    </row>
    <row r="5785" spans="1:14" x14ac:dyDescent="0.3">
      <c r="A5785">
        <v>5784</v>
      </c>
      <c r="B5785" t="s">
        <v>14</v>
      </c>
      <c r="C5785" t="s">
        <v>202</v>
      </c>
      <c r="D5785" t="s">
        <v>380</v>
      </c>
      <c r="E5785" t="s">
        <v>316</v>
      </c>
      <c r="F5785" t="s">
        <v>49</v>
      </c>
      <c r="G5785">
        <v>116.96</v>
      </c>
      <c r="H5785">
        <v>1</v>
      </c>
      <c r="I5785">
        <v>0</v>
      </c>
      <c r="J5785" t="s">
        <v>35</v>
      </c>
      <c r="K5785" t="s">
        <v>29</v>
      </c>
      <c r="L5785" t="s">
        <v>56</v>
      </c>
      <c r="M5785" t="s">
        <v>36</v>
      </c>
      <c r="N5785" t="s">
        <v>41</v>
      </c>
    </row>
    <row r="5786" spans="1:14" x14ac:dyDescent="0.3">
      <c r="A5786">
        <v>5785</v>
      </c>
      <c r="B5786" t="s">
        <v>37</v>
      </c>
      <c r="C5786" t="s">
        <v>226</v>
      </c>
      <c r="D5786" t="s">
        <v>435</v>
      </c>
      <c r="E5786" t="s">
        <v>145</v>
      </c>
      <c r="F5786" t="s">
        <v>49</v>
      </c>
      <c r="G5786">
        <v>106.46</v>
      </c>
      <c r="H5786">
        <v>2</v>
      </c>
      <c r="I5786">
        <v>1</v>
      </c>
      <c r="J5786" t="s">
        <v>28</v>
      </c>
      <c r="K5786" t="s">
        <v>99</v>
      </c>
      <c r="L5786" t="s">
        <v>60</v>
      </c>
      <c r="M5786" t="s">
        <v>36</v>
      </c>
      <c r="N5786" t="s">
        <v>41</v>
      </c>
    </row>
    <row r="5787" spans="1:14" x14ac:dyDescent="0.3">
      <c r="A5787">
        <v>5786</v>
      </c>
      <c r="B5787" t="s">
        <v>37</v>
      </c>
      <c r="C5787" t="s">
        <v>286</v>
      </c>
      <c r="D5787" t="s">
        <v>257</v>
      </c>
      <c r="E5787" t="s">
        <v>273</v>
      </c>
      <c r="F5787" t="s">
        <v>54</v>
      </c>
      <c r="G5787">
        <v>405.83</v>
      </c>
      <c r="H5787">
        <v>2</v>
      </c>
      <c r="I5787">
        <v>1</v>
      </c>
      <c r="J5787" t="s">
        <v>94</v>
      </c>
      <c r="K5787" t="s">
        <v>20</v>
      </c>
      <c r="L5787" t="s">
        <v>56</v>
      </c>
      <c r="M5787" t="s">
        <v>36</v>
      </c>
      <c r="N5787" t="s">
        <v>30</v>
      </c>
    </row>
    <row r="5788" spans="1:14" x14ac:dyDescent="0.3">
      <c r="A5788">
        <v>5787</v>
      </c>
      <c r="B5788" t="s">
        <v>50</v>
      </c>
      <c r="C5788" t="s">
        <v>213</v>
      </c>
      <c r="D5788" t="s">
        <v>84</v>
      </c>
      <c r="E5788" t="s">
        <v>452</v>
      </c>
      <c r="F5788" t="s">
        <v>27</v>
      </c>
      <c r="G5788">
        <v>236.07</v>
      </c>
      <c r="H5788">
        <v>2</v>
      </c>
      <c r="I5788">
        <v>1</v>
      </c>
      <c r="J5788" t="s">
        <v>19</v>
      </c>
      <c r="K5788" t="s">
        <v>66</v>
      </c>
      <c r="L5788" t="s">
        <v>21</v>
      </c>
      <c r="M5788" t="s">
        <v>36</v>
      </c>
      <c r="N5788" t="s">
        <v>41</v>
      </c>
    </row>
    <row r="5789" spans="1:14" x14ac:dyDescent="0.3">
      <c r="A5789">
        <v>5788</v>
      </c>
      <c r="B5789" t="s">
        <v>37</v>
      </c>
      <c r="C5789" t="s">
        <v>211</v>
      </c>
      <c r="D5789" t="s">
        <v>294</v>
      </c>
      <c r="E5789" t="s">
        <v>360</v>
      </c>
      <c r="F5789" t="s">
        <v>54</v>
      </c>
      <c r="G5789">
        <v>490.52</v>
      </c>
      <c r="H5789">
        <v>1</v>
      </c>
      <c r="I5789">
        <v>1</v>
      </c>
      <c r="J5789" t="s">
        <v>94</v>
      </c>
      <c r="K5789" t="s">
        <v>29</v>
      </c>
      <c r="L5789" t="s">
        <v>21</v>
      </c>
      <c r="M5789" t="s">
        <v>36</v>
      </c>
      <c r="N5789" t="s">
        <v>41</v>
      </c>
    </row>
    <row r="5790" spans="1:14" x14ac:dyDescent="0.3">
      <c r="A5790">
        <v>5789</v>
      </c>
      <c r="B5790" t="s">
        <v>31</v>
      </c>
      <c r="C5790" t="s">
        <v>461</v>
      </c>
      <c r="D5790" t="s">
        <v>369</v>
      </c>
      <c r="E5790" t="s">
        <v>178</v>
      </c>
      <c r="F5790" t="s">
        <v>49</v>
      </c>
      <c r="G5790">
        <v>116.8</v>
      </c>
      <c r="H5790">
        <v>1</v>
      </c>
      <c r="I5790">
        <v>0</v>
      </c>
      <c r="J5790" t="s">
        <v>28</v>
      </c>
      <c r="K5790" t="s">
        <v>20</v>
      </c>
      <c r="L5790" t="s">
        <v>21</v>
      </c>
      <c r="M5790" t="s">
        <v>36</v>
      </c>
      <c r="N5790" t="s">
        <v>41</v>
      </c>
    </row>
    <row r="5791" spans="1:14" x14ac:dyDescent="0.3">
      <c r="A5791">
        <v>5790</v>
      </c>
      <c r="B5791" t="s">
        <v>50</v>
      </c>
      <c r="C5791" t="s">
        <v>242</v>
      </c>
      <c r="D5791" t="s">
        <v>412</v>
      </c>
      <c r="E5791" t="s">
        <v>160</v>
      </c>
      <c r="F5791" t="s">
        <v>27</v>
      </c>
      <c r="G5791">
        <v>184.78</v>
      </c>
      <c r="H5791">
        <v>2</v>
      </c>
      <c r="I5791">
        <v>2</v>
      </c>
      <c r="J5791" t="s">
        <v>28</v>
      </c>
      <c r="K5791" t="s">
        <v>99</v>
      </c>
      <c r="L5791" t="s">
        <v>56</v>
      </c>
      <c r="M5791" t="s">
        <v>36</v>
      </c>
      <c r="N5791" t="s">
        <v>23</v>
      </c>
    </row>
    <row r="5792" spans="1:14" x14ac:dyDescent="0.3">
      <c r="A5792">
        <v>5791</v>
      </c>
      <c r="B5792" t="s">
        <v>37</v>
      </c>
      <c r="C5792" t="s">
        <v>24</v>
      </c>
      <c r="D5792" t="s">
        <v>153</v>
      </c>
      <c r="E5792" t="s">
        <v>126</v>
      </c>
      <c r="F5792" t="s">
        <v>27</v>
      </c>
      <c r="G5792">
        <v>213.08</v>
      </c>
      <c r="H5792">
        <v>3</v>
      </c>
      <c r="I5792">
        <v>0</v>
      </c>
      <c r="J5792" t="s">
        <v>19</v>
      </c>
      <c r="K5792" t="s">
        <v>44</v>
      </c>
      <c r="L5792" t="s">
        <v>21</v>
      </c>
      <c r="M5792" t="s">
        <v>22</v>
      </c>
      <c r="N5792" t="s">
        <v>41</v>
      </c>
    </row>
    <row r="5793" spans="1:14" x14ac:dyDescent="0.3">
      <c r="A5793">
        <v>5792</v>
      </c>
      <c r="B5793" t="s">
        <v>50</v>
      </c>
      <c r="C5793" t="s">
        <v>258</v>
      </c>
      <c r="D5793" t="s">
        <v>38</v>
      </c>
      <c r="E5793" t="s">
        <v>115</v>
      </c>
      <c r="F5793" t="s">
        <v>27</v>
      </c>
      <c r="G5793">
        <v>133.96</v>
      </c>
      <c r="H5793">
        <v>2</v>
      </c>
      <c r="I5793">
        <v>2</v>
      </c>
      <c r="J5793" t="s">
        <v>28</v>
      </c>
      <c r="K5793" t="s">
        <v>29</v>
      </c>
      <c r="L5793" t="s">
        <v>56</v>
      </c>
      <c r="M5793" t="s">
        <v>36</v>
      </c>
      <c r="N5793" t="s">
        <v>45</v>
      </c>
    </row>
    <row r="5794" spans="1:14" x14ac:dyDescent="0.3">
      <c r="A5794">
        <v>5793</v>
      </c>
      <c r="B5794" t="s">
        <v>14</v>
      </c>
      <c r="C5794" t="s">
        <v>282</v>
      </c>
      <c r="D5794" t="s">
        <v>25</v>
      </c>
      <c r="E5794" t="s">
        <v>192</v>
      </c>
      <c r="F5794" t="s">
        <v>49</v>
      </c>
      <c r="G5794">
        <v>63.23</v>
      </c>
      <c r="H5794">
        <v>2</v>
      </c>
      <c r="I5794">
        <v>2</v>
      </c>
      <c r="J5794" t="s">
        <v>35</v>
      </c>
      <c r="K5794" t="s">
        <v>29</v>
      </c>
      <c r="L5794" t="s">
        <v>56</v>
      </c>
      <c r="M5794" t="s">
        <v>36</v>
      </c>
      <c r="N5794" t="s">
        <v>23</v>
      </c>
    </row>
    <row r="5795" spans="1:14" x14ac:dyDescent="0.3">
      <c r="A5795">
        <v>5794</v>
      </c>
      <c r="B5795" t="s">
        <v>50</v>
      </c>
      <c r="C5795" t="s">
        <v>159</v>
      </c>
      <c r="D5795" t="s">
        <v>103</v>
      </c>
      <c r="E5795" t="s">
        <v>111</v>
      </c>
      <c r="F5795" t="s">
        <v>49</v>
      </c>
      <c r="G5795">
        <v>88.6</v>
      </c>
      <c r="H5795">
        <v>2</v>
      </c>
      <c r="I5795">
        <v>0</v>
      </c>
      <c r="J5795" t="s">
        <v>19</v>
      </c>
      <c r="K5795" t="s">
        <v>99</v>
      </c>
      <c r="L5795" t="s">
        <v>21</v>
      </c>
      <c r="M5795" t="s">
        <v>36</v>
      </c>
      <c r="N5795" t="s">
        <v>41</v>
      </c>
    </row>
    <row r="5796" spans="1:14" x14ac:dyDescent="0.3">
      <c r="A5796">
        <v>5795</v>
      </c>
      <c r="B5796" t="s">
        <v>50</v>
      </c>
      <c r="C5796" t="s">
        <v>106</v>
      </c>
      <c r="D5796" t="s">
        <v>377</v>
      </c>
      <c r="E5796" t="s">
        <v>131</v>
      </c>
      <c r="F5796" t="s">
        <v>49</v>
      </c>
      <c r="G5796">
        <v>105.86</v>
      </c>
      <c r="H5796">
        <v>2</v>
      </c>
      <c r="I5796">
        <v>0</v>
      </c>
      <c r="J5796" t="s">
        <v>28</v>
      </c>
      <c r="K5796" t="s">
        <v>44</v>
      </c>
      <c r="L5796" t="s">
        <v>56</v>
      </c>
      <c r="M5796" t="s">
        <v>36</v>
      </c>
      <c r="N5796" t="s">
        <v>23</v>
      </c>
    </row>
    <row r="5797" spans="1:14" x14ac:dyDescent="0.3">
      <c r="A5797">
        <v>5796</v>
      </c>
      <c r="B5797" t="s">
        <v>14</v>
      </c>
      <c r="C5797" t="s">
        <v>273</v>
      </c>
      <c r="D5797" t="s">
        <v>412</v>
      </c>
      <c r="E5797" t="s">
        <v>52</v>
      </c>
      <c r="F5797" t="s">
        <v>54</v>
      </c>
      <c r="G5797">
        <v>435.32</v>
      </c>
      <c r="H5797">
        <v>1</v>
      </c>
      <c r="I5797">
        <v>0</v>
      </c>
      <c r="J5797" t="s">
        <v>19</v>
      </c>
      <c r="K5797" t="s">
        <v>44</v>
      </c>
      <c r="L5797" t="s">
        <v>56</v>
      </c>
      <c r="M5797" t="s">
        <v>36</v>
      </c>
      <c r="N5797" t="s">
        <v>23</v>
      </c>
    </row>
    <row r="5798" spans="1:14" x14ac:dyDescent="0.3">
      <c r="A5798">
        <v>5797</v>
      </c>
      <c r="B5798" t="s">
        <v>14</v>
      </c>
      <c r="C5798" t="s">
        <v>325</v>
      </c>
      <c r="D5798" t="s">
        <v>429</v>
      </c>
      <c r="E5798" t="s">
        <v>214</v>
      </c>
      <c r="F5798" t="s">
        <v>27</v>
      </c>
      <c r="G5798">
        <v>130.07</v>
      </c>
      <c r="H5798">
        <v>2</v>
      </c>
      <c r="I5798">
        <v>0</v>
      </c>
      <c r="J5798" t="s">
        <v>28</v>
      </c>
      <c r="K5798" t="s">
        <v>66</v>
      </c>
      <c r="L5798" t="s">
        <v>21</v>
      </c>
      <c r="M5798" t="s">
        <v>36</v>
      </c>
      <c r="N5798" t="s">
        <v>41</v>
      </c>
    </row>
    <row r="5799" spans="1:14" x14ac:dyDescent="0.3">
      <c r="A5799">
        <v>5798</v>
      </c>
      <c r="B5799" t="s">
        <v>14</v>
      </c>
      <c r="C5799" t="s">
        <v>337</v>
      </c>
      <c r="D5799" t="s">
        <v>361</v>
      </c>
      <c r="E5799" t="s">
        <v>262</v>
      </c>
      <c r="F5799" t="s">
        <v>49</v>
      </c>
      <c r="G5799">
        <v>103.3</v>
      </c>
      <c r="H5799">
        <v>1</v>
      </c>
      <c r="I5799">
        <v>1</v>
      </c>
      <c r="J5799" t="s">
        <v>19</v>
      </c>
      <c r="K5799" t="s">
        <v>66</v>
      </c>
      <c r="L5799" t="s">
        <v>21</v>
      </c>
      <c r="M5799" t="s">
        <v>36</v>
      </c>
      <c r="N5799" t="s">
        <v>41</v>
      </c>
    </row>
    <row r="5800" spans="1:14" x14ac:dyDescent="0.3">
      <c r="A5800">
        <v>5799</v>
      </c>
      <c r="B5800" t="s">
        <v>50</v>
      </c>
      <c r="C5800" t="s">
        <v>422</v>
      </c>
      <c r="D5800" t="s">
        <v>61</v>
      </c>
      <c r="E5800" t="s">
        <v>336</v>
      </c>
      <c r="F5800" t="s">
        <v>49</v>
      </c>
      <c r="G5800">
        <v>99.24</v>
      </c>
      <c r="H5800">
        <v>1</v>
      </c>
      <c r="I5800">
        <v>3</v>
      </c>
      <c r="J5800" t="s">
        <v>35</v>
      </c>
      <c r="K5800" t="s">
        <v>66</v>
      </c>
      <c r="L5800" t="s">
        <v>21</v>
      </c>
      <c r="M5800" t="s">
        <v>36</v>
      </c>
      <c r="N5800" t="s">
        <v>95</v>
      </c>
    </row>
    <row r="5801" spans="1:14" x14ac:dyDescent="0.3">
      <c r="A5801">
        <v>5800</v>
      </c>
      <c r="B5801" t="s">
        <v>31</v>
      </c>
      <c r="C5801" t="s">
        <v>128</v>
      </c>
      <c r="D5801" t="s">
        <v>110</v>
      </c>
      <c r="E5801" t="s">
        <v>419</v>
      </c>
      <c r="F5801" t="s">
        <v>27</v>
      </c>
      <c r="G5801">
        <v>165.51</v>
      </c>
      <c r="H5801">
        <v>4</v>
      </c>
      <c r="I5801">
        <v>2</v>
      </c>
      <c r="J5801" t="s">
        <v>35</v>
      </c>
      <c r="K5801" t="s">
        <v>29</v>
      </c>
      <c r="L5801" t="s">
        <v>21</v>
      </c>
      <c r="M5801" t="s">
        <v>36</v>
      </c>
      <c r="N5801" t="s">
        <v>41</v>
      </c>
    </row>
    <row r="5802" spans="1:14" x14ac:dyDescent="0.3">
      <c r="A5802">
        <v>5801</v>
      </c>
      <c r="B5802" t="s">
        <v>14</v>
      </c>
      <c r="C5802" t="s">
        <v>352</v>
      </c>
      <c r="D5802" t="s">
        <v>90</v>
      </c>
      <c r="E5802" t="s">
        <v>71</v>
      </c>
      <c r="F5802" t="s">
        <v>54</v>
      </c>
      <c r="G5802">
        <v>285.45999999999998</v>
      </c>
      <c r="H5802">
        <v>4</v>
      </c>
      <c r="I5802">
        <v>0</v>
      </c>
      <c r="J5802" t="s">
        <v>19</v>
      </c>
      <c r="K5802" t="s">
        <v>99</v>
      </c>
      <c r="L5802" t="s">
        <v>21</v>
      </c>
      <c r="M5802" t="s">
        <v>36</v>
      </c>
      <c r="N5802" t="s">
        <v>41</v>
      </c>
    </row>
    <row r="5803" spans="1:14" x14ac:dyDescent="0.3">
      <c r="A5803">
        <v>5802</v>
      </c>
      <c r="B5803" t="s">
        <v>31</v>
      </c>
      <c r="C5803" t="s">
        <v>289</v>
      </c>
      <c r="D5803" t="s">
        <v>364</v>
      </c>
      <c r="E5803" t="s">
        <v>186</v>
      </c>
      <c r="F5803" t="s">
        <v>27</v>
      </c>
      <c r="G5803">
        <v>96.81</v>
      </c>
      <c r="H5803">
        <v>4</v>
      </c>
      <c r="I5803">
        <v>0</v>
      </c>
      <c r="J5803" t="s">
        <v>35</v>
      </c>
      <c r="K5803" t="s">
        <v>20</v>
      </c>
      <c r="L5803" t="s">
        <v>21</v>
      </c>
      <c r="M5803" t="s">
        <v>36</v>
      </c>
      <c r="N5803" t="s">
        <v>95</v>
      </c>
    </row>
    <row r="5804" spans="1:14" x14ac:dyDescent="0.3">
      <c r="A5804">
        <v>5803</v>
      </c>
      <c r="B5804" t="s">
        <v>37</v>
      </c>
      <c r="C5804" t="s">
        <v>338</v>
      </c>
      <c r="D5804" t="s">
        <v>138</v>
      </c>
      <c r="E5804" t="s">
        <v>116</v>
      </c>
      <c r="F5804" t="s">
        <v>27</v>
      </c>
      <c r="G5804">
        <v>176.83</v>
      </c>
      <c r="H5804">
        <v>2</v>
      </c>
      <c r="I5804">
        <v>2</v>
      </c>
      <c r="J5804" t="s">
        <v>28</v>
      </c>
      <c r="K5804" t="s">
        <v>44</v>
      </c>
      <c r="L5804" t="s">
        <v>21</v>
      </c>
      <c r="M5804" t="s">
        <v>36</v>
      </c>
      <c r="N5804" t="s">
        <v>41</v>
      </c>
    </row>
    <row r="5805" spans="1:14" x14ac:dyDescent="0.3">
      <c r="A5805">
        <v>5804</v>
      </c>
      <c r="B5805" t="s">
        <v>50</v>
      </c>
      <c r="C5805" t="s">
        <v>16</v>
      </c>
      <c r="D5805" t="s">
        <v>148</v>
      </c>
      <c r="E5805" t="s">
        <v>25</v>
      </c>
      <c r="F5805" t="s">
        <v>18</v>
      </c>
      <c r="G5805">
        <v>320.56</v>
      </c>
      <c r="H5805">
        <v>1</v>
      </c>
      <c r="I5805">
        <v>0</v>
      </c>
      <c r="J5805" t="s">
        <v>35</v>
      </c>
      <c r="K5805" t="s">
        <v>20</v>
      </c>
      <c r="L5805" t="s">
        <v>56</v>
      </c>
      <c r="M5805" t="s">
        <v>36</v>
      </c>
      <c r="N5805" t="s">
        <v>41</v>
      </c>
    </row>
    <row r="5806" spans="1:14" x14ac:dyDescent="0.3">
      <c r="A5806">
        <v>5805</v>
      </c>
      <c r="B5806" t="s">
        <v>14</v>
      </c>
      <c r="C5806" t="s">
        <v>53</v>
      </c>
      <c r="D5806" t="s">
        <v>167</v>
      </c>
      <c r="E5806" t="s">
        <v>403</v>
      </c>
      <c r="F5806" t="s">
        <v>27</v>
      </c>
      <c r="G5806">
        <v>158.97999999999999</v>
      </c>
      <c r="H5806">
        <v>4</v>
      </c>
      <c r="I5806">
        <v>1</v>
      </c>
      <c r="J5806" t="s">
        <v>28</v>
      </c>
      <c r="K5806" t="s">
        <v>44</v>
      </c>
      <c r="L5806" t="s">
        <v>21</v>
      </c>
      <c r="M5806" t="s">
        <v>36</v>
      </c>
      <c r="N5806" t="s">
        <v>45</v>
      </c>
    </row>
    <row r="5807" spans="1:14" x14ac:dyDescent="0.3">
      <c r="A5807">
        <v>5806</v>
      </c>
      <c r="B5807" t="s">
        <v>31</v>
      </c>
      <c r="C5807" t="s">
        <v>134</v>
      </c>
      <c r="D5807" t="s">
        <v>367</v>
      </c>
      <c r="E5807" t="s">
        <v>239</v>
      </c>
      <c r="F5807" t="s">
        <v>27</v>
      </c>
      <c r="G5807">
        <v>143.16</v>
      </c>
      <c r="H5807">
        <v>1</v>
      </c>
      <c r="I5807">
        <v>1</v>
      </c>
      <c r="J5807" t="s">
        <v>55</v>
      </c>
      <c r="K5807" t="s">
        <v>29</v>
      </c>
      <c r="L5807" t="s">
        <v>60</v>
      </c>
      <c r="M5807" t="s">
        <v>36</v>
      </c>
      <c r="N5807" t="s">
        <v>41</v>
      </c>
    </row>
    <row r="5808" spans="1:14" x14ac:dyDescent="0.3">
      <c r="A5808">
        <v>5807</v>
      </c>
      <c r="B5808" t="s">
        <v>14</v>
      </c>
      <c r="C5808" t="s">
        <v>160</v>
      </c>
      <c r="D5808" t="s">
        <v>338</v>
      </c>
      <c r="E5808" t="s">
        <v>200</v>
      </c>
      <c r="F5808" t="s">
        <v>27</v>
      </c>
      <c r="G5808">
        <v>181.5</v>
      </c>
      <c r="H5808">
        <v>2</v>
      </c>
      <c r="I5808">
        <v>2</v>
      </c>
      <c r="J5808" t="s">
        <v>28</v>
      </c>
      <c r="K5808" t="s">
        <v>99</v>
      </c>
      <c r="L5808" t="s">
        <v>60</v>
      </c>
      <c r="M5808" t="s">
        <v>22</v>
      </c>
      <c r="N5808" t="s">
        <v>41</v>
      </c>
    </row>
    <row r="5809" spans="1:14" x14ac:dyDescent="0.3">
      <c r="A5809">
        <v>5808</v>
      </c>
      <c r="B5809" t="s">
        <v>50</v>
      </c>
      <c r="C5809" t="s">
        <v>135</v>
      </c>
      <c r="D5809" t="s">
        <v>371</v>
      </c>
      <c r="E5809" t="s">
        <v>194</v>
      </c>
      <c r="F5809" t="s">
        <v>27</v>
      </c>
      <c r="G5809">
        <v>172.32</v>
      </c>
      <c r="H5809">
        <v>3</v>
      </c>
      <c r="I5809">
        <v>0</v>
      </c>
      <c r="J5809" t="s">
        <v>55</v>
      </c>
      <c r="K5809" t="s">
        <v>29</v>
      </c>
      <c r="L5809" t="s">
        <v>21</v>
      </c>
      <c r="M5809" t="s">
        <v>36</v>
      </c>
      <c r="N5809" t="s">
        <v>41</v>
      </c>
    </row>
    <row r="5810" spans="1:14" x14ac:dyDescent="0.3">
      <c r="A5810">
        <v>5809</v>
      </c>
      <c r="B5810" t="s">
        <v>50</v>
      </c>
      <c r="C5810" t="s">
        <v>257</v>
      </c>
      <c r="D5810" t="s">
        <v>285</v>
      </c>
      <c r="E5810" t="s">
        <v>136</v>
      </c>
      <c r="F5810" t="s">
        <v>49</v>
      </c>
      <c r="G5810">
        <v>103.25</v>
      </c>
      <c r="H5810">
        <v>1</v>
      </c>
      <c r="I5810">
        <v>0</v>
      </c>
      <c r="J5810" t="s">
        <v>28</v>
      </c>
      <c r="K5810" t="s">
        <v>29</v>
      </c>
      <c r="L5810" t="s">
        <v>56</v>
      </c>
      <c r="M5810" t="s">
        <v>36</v>
      </c>
      <c r="N5810" t="s">
        <v>41</v>
      </c>
    </row>
    <row r="5811" spans="1:14" x14ac:dyDescent="0.3">
      <c r="A5811">
        <v>5810</v>
      </c>
      <c r="B5811" t="s">
        <v>37</v>
      </c>
      <c r="C5811" t="s">
        <v>457</v>
      </c>
      <c r="D5811" t="s">
        <v>381</v>
      </c>
      <c r="E5811" t="s">
        <v>367</v>
      </c>
      <c r="F5811" t="s">
        <v>49</v>
      </c>
      <c r="G5811">
        <v>84.02</v>
      </c>
      <c r="H5811">
        <v>2</v>
      </c>
      <c r="I5811">
        <v>0</v>
      </c>
      <c r="J5811" t="s">
        <v>19</v>
      </c>
      <c r="K5811" t="s">
        <v>44</v>
      </c>
      <c r="L5811" t="s">
        <v>56</v>
      </c>
      <c r="M5811" t="s">
        <v>36</v>
      </c>
      <c r="N5811" t="s">
        <v>41</v>
      </c>
    </row>
    <row r="5812" spans="1:14" x14ac:dyDescent="0.3">
      <c r="A5812">
        <v>5811</v>
      </c>
      <c r="B5812" t="s">
        <v>50</v>
      </c>
      <c r="C5812" t="s">
        <v>367</v>
      </c>
      <c r="D5812" t="s">
        <v>401</v>
      </c>
      <c r="E5812" t="s">
        <v>262</v>
      </c>
      <c r="F5812" t="s">
        <v>49</v>
      </c>
      <c r="G5812">
        <v>152.1</v>
      </c>
      <c r="H5812">
        <v>1</v>
      </c>
      <c r="I5812">
        <v>0</v>
      </c>
      <c r="J5812" t="s">
        <v>35</v>
      </c>
      <c r="K5812" t="s">
        <v>29</v>
      </c>
      <c r="L5812" t="s">
        <v>60</v>
      </c>
      <c r="M5812" t="s">
        <v>36</v>
      </c>
      <c r="N5812" t="s">
        <v>41</v>
      </c>
    </row>
    <row r="5813" spans="1:14" x14ac:dyDescent="0.3">
      <c r="A5813">
        <v>5812</v>
      </c>
      <c r="B5813" t="s">
        <v>14</v>
      </c>
      <c r="C5813" t="s">
        <v>281</v>
      </c>
      <c r="D5813" t="s">
        <v>456</v>
      </c>
      <c r="E5813" t="s">
        <v>158</v>
      </c>
      <c r="F5813" t="s">
        <v>18</v>
      </c>
      <c r="G5813">
        <v>279.79000000000002</v>
      </c>
      <c r="H5813">
        <v>2</v>
      </c>
      <c r="I5813">
        <v>2</v>
      </c>
      <c r="J5813" t="s">
        <v>19</v>
      </c>
      <c r="K5813" t="s">
        <v>20</v>
      </c>
      <c r="L5813" t="s">
        <v>21</v>
      </c>
      <c r="M5813" t="s">
        <v>22</v>
      </c>
      <c r="N5813" t="s">
        <v>41</v>
      </c>
    </row>
    <row r="5814" spans="1:14" x14ac:dyDescent="0.3">
      <c r="A5814">
        <v>5813</v>
      </c>
      <c r="B5814" t="s">
        <v>14</v>
      </c>
      <c r="C5814" t="s">
        <v>285</v>
      </c>
      <c r="D5814" t="s">
        <v>373</v>
      </c>
      <c r="E5814" t="s">
        <v>34</v>
      </c>
      <c r="F5814" t="s">
        <v>18</v>
      </c>
      <c r="G5814">
        <v>154.27000000000001</v>
      </c>
      <c r="H5814">
        <v>3</v>
      </c>
      <c r="I5814">
        <v>0</v>
      </c>
      <c r="J5814" t="s">
        <v>19</v>
      </c>
      <c r="K5814" t="s">
        <v>66</v>
      </c>
      <c r="L5814" t="s">
        <v>21</v>
      </c>
      <c r="M5814" t="s">
        <v>36</v>
      </c>
      <c r="N5814" t="s">
        <v>41</v>
      </c>
    </row>
    <row r="5815" spans="1:14" x14ac:dyDescent="0.3">
      <c r="A5815">
        <v>5814</v>
      </c>
      <c r="B5815" t="s">
        <v>37</v>
      </c>
      <c r="C5815" t="s">
        <v>181</v>
      </c>
      <c r="D5815" t="s">
        <v>182</v>
      </c>
      <c r="E5815" t="s">
        <v>402</v>
      </c>
      <c r="F5815" t="s">
        <v>49</v>
      </c>
      <c r="G5815">
        <v>101.98</v>
      </c>
      <c r="H5815">
        <v>3</v>
      </c>
      <c r="I5815">
        <v>0</v>
      </c>
      <c r="J5815" t="s">
        <v>28</v>
      </c>
      <c r="K5815" t="s">
        <v>29</v>
      </c>
      <c r="L5815" t="s">
        <v>70</v>
      </c>
      <c r="M5815" t="s">
        <v>36</v>
      </c>
      <c r="N5815" t="s">
        <v>95</v>
      </c>
    </row>
    <row r="5816" spans="1:14" x14ac:dyDescent="0.3">
      <c r="A5816">
        <v>5815</v>
      </c>
      <c r="B5816" t="s">
        <v>14</v>
      </c>
      <c r="C5816" t="s">
        <v>154</v>
      </c>
      <c r="D5816" t="s">
        <v>311</v>
      </c>
      <c r="E5816" t="s">
        <v>232</v>
      </c>
      <c r="F5816" t="s">
        <v>27</v>
      </c>
      <c r="G5816">
        <v>120.35</v>
      </c>
      <c r="H5816">
        <v>4</v>
      </c>
      <c r="I5816">
        <v>0</v>
      </c>
      <c r="J5816" t="s">
        <v>19</v>
      </c>
      <c r="K5816" t="s">
        <v>66</v>
      </c>
      <c r="L5816" t="s">
        <v>21</v>
      </c>
      <c r="M5816" t="s">
        <v>36</v>
      </c>
      <c r="N5816" t="s">
        <v>23</v>
      </c>
    </row>
    <row r="5817" spans="1:14" x14ac:dyDescent="0.3">
      <c r="A5817">
        <v>5816</v>
      </c>
      <c r="B5817" t="s">
        <v>50</v>
      </c>
      <c r="C5817" t="s">
        <v>162</v>
      </c>
      <c r="D5817" t="s">
        <v>24</v>
      </c>
      <c r="E5817" t="s">
        <v>298</v>
      </c>
      <c r="F5817" t="s">
        <v>49</v>
      </c>
      <c r="G5817">
        <v>83.38</v>
      </c>
      <c r="H5817">
        <v>3</v>
      </c>
      <c r="I5817">
        <v>0</v>
      </c>
      <c r="J5817" t="s">
        <v>19</v>
      </c>
      <c r="K5817" t="s">
        <v>99</v>
      </c>
      <c r="L5817" t="s">
        <v>21</v>
      </c>
      <c r="M5817" t="s">
        <v>22</v>
      </c>
      <c r="N5817" t="s">
        <v>41</v>
      </c>
    </row>
    <row r="5818" spans="1:14" x14ac:dyDescent="0.3">
      <c r="A5818">
        <v>5817</v>
      </c>
      <c r="B5818" t="s">
        <v>14</v>
      </c>
      <c r="C5818" t="s">
        <v>421</v>
      </c>
      <c r="D5818" t="s">
        <v>111</v>
      </c>
      <c r="E5818" t="s">
        <v>271</v>
      </c>
      <c r="F5818" t="s">
        <v>27</v>
      </c>
      <c r="G5818">
        <v>153.49</v>
      </c>
      <c r="H5818">
        <v>2</v>
      </c>
      <c r="I5818">
        <v>2</v>
      </c>
      <c r="J5818" t="s">
        <v>55</v>
      </c>
      <c r="K5818" t="s">
        <v>29</v>
      </c>
      <c r="L5818" t="s">
        <v>21</v>
      </c>
      <c r="M5818" t="s">
        <v>36</v>
      </c>
      <c r="N5818" t="s">
        <v>23</v>
      </c>
    </row>
    <row r="5819" spans="1:14" x14ac:dyDescent="0.3">
      <c r="A5819">
        <v>5818</v>
      </c>
      <c r="B5819" t="s">
        <v>14</v>
      </c>
      <c r="C5819" t="s">
        <v>17</v>
      </c>
      <c r="D5819" t="s">
        <v>302</v>
      </c>
      <c r="E5819" t="s">
        <v>338</v>
      </c>
      <c r="F5819" t="s">
        <v>27</v>
      </c>
      <c r="G5819">
        <v>122.92</v>
      </c>
      <c r="H5819">
        <v>4</v>
      </c>
      <c r="I5819">
        <v>0</v>
      </c>
      <c r="J5819" t="s">
        <v>35</v>
      </c>
      <c r="K5819" t="s">
        <v>44</v>
      </c>
      <c r="L5819" t="s">
        <v>56</v>
      </c>
      <c r="M5819" t="s">
        <v>22</v>
      </c>
      <c r="N5819" t="s">
        <v>23</v>
      </c>
    </row>
    <row r="5820" spans="1:14" x14ac:dyDescent="0.3">
      <c r="A5820">
        <v>5819</v>
      </c>
      <c r="B5820" t="s">
        <v>50</v>
      </c>
      <c r="C5820" t="s">
        <v>137</v>
      </c>
      <c r="D5820" t="s">
        <v>105</v>
      </c>
      <c r="E5820" t="s">
        <v>211</v>
      </c>
      <c r="F5820" t="s">
        <v>54</v>
      </c>
      <c r="G5820">
        <v>507.72</v>
      </c>
      <c r="H5820">
        <v>3</v>
      </c>
      <c r="I5820">
        <v>0</v>
      </c>
      <c r="J5820" t="s">
        <v>28</v>
      </c>
      <c r="K5820" t="s">
        <v>66</v>
      </c>
      <c r="L5820" t="s">
        <v>56</v>
      </c>
      <c r="M5820" t="s">
        <v>36</v>
      </c>
      <c r="N5820" t="s">
        <v>41</v>
      </c>
    </row>
    <row r="5821" spans="1:14" x14ac:dyDescent="0.3">
      <c r="A5821">
        <v>5820</v>
      </c>
      <c r="B5821" t="s">
        <v>31</v>
      </c>
      <c r="C5821" t="s">
        <v>233</v>
      </c>
      <c r="D5821" t="s">
        <v>205</v>
      </c>
      <c r="E5821" t="s">
        <v>458</v>
      </c>
      <c r="F5821" t="s">
        <v>18</v>
      </c>
      <c r="G5821">
        <v>198.41</v>
      </c>
      <c r="H5821">
        <v>2</v>
      </c>
      <c r="I5821">
        <v>0</v>
      </c>
      <c r="J5821" t="s">
        <v>94</v>
      </c>
      <c r="K5821" t="s">
        <v>66</v>
      </c>
      <c r="L5821" t="s">
        <v>21</v>
      </c>
      <c r="M5821" t="s">
        <v>22</v>
      </c>
      <c r="N5821" t="s">
        <v>95</v>
      </c>
    </row>
    <row r="5822" spans="1:14" x14ac:dyDescent="0.3">
      <c r="A5822">
        <v>5821</v>
      </c>
      <c r="B5822" t="s">
        <v>37</v>
      </c>
      <c r="C5822" t="s">
        <v>118</v>
      </c>
      <c r="D5822" t="s">
        <v>443</v>
      </c>
      <c r="E5822" t="s">
        <v>316</v>
      </c>
      <c r="F5822" t="s">
        <v>18</v>
      </c>
      <c r="G5822">
        <v>305.44</v>
      </c>
      <c r="H5822">
        <v>1</v>
      </c>
      <c r="I5822">
        <v>2</v>
      </c>
      <c r="J5822" t="s">
        <v>28</v>
      </c>
      <c r="K5822" t="s">
        <v>20</v>
      </c>
      <c r="L5822" t="s">
        <v>21</v>
      </c>
      <c r="M5822" t="s">
        <v>36</v>
      </c>
      <c r="N5822" t="s">
        <v>41</v>
      </c>
    </row>
    <row r="5823" spans="1:14" x14ac:dyDescent="0.3">
      <c r="A5823">
        <v>5822</v>
      </c>
      <c r="B5823" t="s">
        <v>14</v>
      </c>
      <c r="C5823" t="s">
        <v>369</v>
      </c>
      <c r="D5823" t="s">
        <v>109</v>
      </c>
      <c r="E5823" t="s">
        <v>372</v>
      </c>
      <c r="F5823" t="s">
        <v>27</v>
      </c>
      <c r="G5823">
        <v>125.52</v>
      </c>
      <c r="H5823">
        <v>1</v>
      </c>
      <c r="I5823">
        <v>1</v>
      </c>
      <c r="J5823" t="s">
        <v>19</v>
      </c>
      <c r="K5823" t="s">
        <v>66</v>
      </c>
      <c r="L5823" t="s">
        <v>21</v>
      </c>
      <c r="M5823" t="s">
        <v>36</v>
      </c>
      <c r="N5823" t="s">
        <v>41</v>
      </c>
    </row>
    <row r="5824" spans="1:14" x14ac:dyDescent="0.3">
      <c r="A5824">
        <v>5823</v>
      </c>
      <c r="B5824" t="s">
        <v>50</v>
      </c>
      <c r="C5824" t="s">
        <v>422</v>
      </c>
      <c r="D5824" t="s">
        <v>354</v>
      </c>
      <c r="E5824" t="s">
        <v>344</v>
      </c>
      <c r="F5824" t="s">
        <v>54</v>
      </c>
      <c r="G5824">
        <v>534.64</v>
      </c>
      <c r="H5824">
        <v>4</v>
      </c>
      <c r="I5824">
        <v>0</v>
      </c>
      <c r="J5824" t="s">
        <v>35</v>
      </c>
      <c r="K5824" t="s">
        <v>20</v>
      </c>
      <c r="L5824" t="s">
        <v>21</v>
      </c>
      <c r="M5824" t="s">
        <v>36</v>
      </c>
      <c r="N5824" t="s">
        <v>45</v>
      </c>
    </row>
    <row r="5825" spans="1:14" x14ac:dyDescent="0.3">
      <c r="A5825">
        <v>5824</v>
      </c>
      <c r="B5825" t="s">
        <v>31</v>
      </c>
      <c r="C5825" t="s">
        <v>97</v>
      </c>
      <c r="D5825" t="s">
        <v>461</v>
      </c>
      <c r="E5825" t="s">
        <v>69</v>
      </c>
      <c r="F5825" t="s">
        <v>54</v>
      </c>
      <c r="G5825">
        <v>240.82</v>
      </c>
      <c r="H5825">
        <v>1</v>
      </c>
      <c r="I5825">
        <v>0</v>
      </c>
      <c r="J5825" t="s">
        <v>19</v>
      </c>
      <c r="K5825" t="s">
        <v>99</v>
      </c>
      <c r="L5825" t="s">
        <v>21</v>
      </c>
      <c r="M5825" t="s">
        <v>36</v>
      </c>
      <c r="N5825" t="s">
        <v>41</v>
      </c>
    </row>
    <row r="5826" spans="1:14" x14ac:dyDescent="0.3">
      <c r="A5826">
        <v>5825</v>
      </c>
      <c r="B5826" t="s">
        <v>14</v>
      </c>
      <c r="C5826" t="s">
        <v>288</v>
      </c>
      <c r="D5826" t="s">
        <v>181</v>
      </c>
      <c r="E5826" t="s">
        <v>410</v>
      </c>
      <c r="F5826" t="s">
        <v>27</v>
      </c>
      <c r="G5826">
        <v>115.34</v>
      </c>
      <c r="H5826">
        <v>1</v>
      </c>
      <c r="I5826">
        <v>0</v>
      </c>
      <c r="J5826" t="s">
        <v>55</v>
      </c>
      <c r="K5826" t="s">
        <v>66</v>
      </c>
      <c r="L5826" t="s">
        <v>56</v>
      </c>
      <c r="M5826" t="s">
        <v>36</v>
      </c>
      <c r="N5826" t="s">
        <v>41</v>
      </c>
    </row>
    <row r="5827" spans="1:14" x14ac:dyDescent="0.3">
      <c r="A5827">
        <v>5826</v>
      </c>
      <c r="B5827" t="s">
        <v>37</v>
      </c>
      <c r="C5827" t="s">
        <v>42</v>
      </c>
      <c r="D5827" t="s">
        <v>300</v>
      </c>
      <c r="E5827" t="s">
        <v>43</v>
      </c>
      <c r="F5827" t="s">
        <v>18</v>
      </c>
      <c r="G5827">
        <v>260.22000000000003</v>
      </c>
      <c r="H5827">
        <v>1</v>
      </c>
      <c r="I5827">
        <v>0</v>
      </c>
      <c r="J5827" t="s">
        <v>19</v>
      </c>
      <c r="K5827" t="s">
        <v>29</v>
      </c>
      <c r="L5827" t="s">
        <v>21</v>
      </c>
      <c r="M5827" t="s">
        <v>22</v>
      </c>
      <c r="N5827" t="s">
        <v>41</v>
      </c>
    </row>
    <row r="5828" spans="1:14" x14ac:dyDescent="0.3">
      <c r="A5828">
        <v>5827</v>
      </c>
      <c r="B5828" t="s">
        <v>50</v>
      </c>
      <c r="C5828" t="s">
        <v>175</v>
      </c>
      <c r="D5828" t="s">
        <v>107</v>
      </c>
      <c r="E5828" t="s">
        <v>183</v>
      </c>
      <c r="F5828" t="s">
        <v>49</v>
      </c>
      <c r="G5828">
        <v>127.54</v>
      </c>
      <c r="H5828">
        <v>2</v>
      </c>
      <c r="I5828">
        <v>3</v>
      </c>
      <c r="J5828" t="s">
        <v>28</v>
      </c>
      <c r="K5828" t="s">
        <v>44</v>
      </c>
      <c r="L5828" t="s">
        <v>56</v>
      </c>
      <c r="M5828" t="s">
        <v>36</v>
      </c>
      <c r="N5828" t="s">
        <v>45</v>
      </c>
    </row>
    <row r="5829" spans="1:14" x14ac:dyDescent="0.3">
      <c r="A5829">
        <v>5828</v>
      </c>
      <c r="B5829" t="s">
        <v>37</v>
      </c>
      <c r="C5829" t="s">
        <v>246</v>
      </c>
      <c r="D5829" t="s">
        <v>71</v>
      </c>
      <c r="E5829" t="s">
        <v>323</v>
      </c>
      <c r="F5829" t="s">
        <v>18</v>
      </c>
      <c r="G5829">
        <v>301.72000000000003</v>
      </c>
      <c r="H5829">
        <v>2</v>
      </c>
      <c r="I5829">
        <v>0</v>
      </c>
      <c r="J5829" t="s">
        <v>35</v>
      </c>
      <c r="K5829" t="s">
        <v>29</v>
      </c>
      <c r="L5829" t="s">
        <v>60</v>
      </c>
      <c r="M5829" t="s">
        <v>36</v>
      </c>
      <c r="N5829" t="s">
        <v>41</v>
      </c>
    </row>
    <row r="5830" spans="1:14" x14ac:dyDescent="0.3">
      <c r="A5830">
        <v>5829</v>
      </c>
      <c r="B5830" t="s">
        <v>14</v>
      </c>
      <c r="C5830" t="s">
        <v>360</v>
      </c>
      <c r="D5830" t="s">
        <v>96</v>
      </c>
      <c r="E5830" t="s">
        <v>415</v>
      </c>
      <c r="F5830" t="s">
        <v>49</v>
      </c>
      <c r="G5830">
        <v>122.36</v>
      </c>
      <c r="H5830">
        <v>2</v>
      </c>
      <c r="I5830">
        <v>0</v>
      </c>
      <c r="J5830" t="s">
        <v>28</v>
      </c>
      <c r="K5830" t="s">
        <v>99</v>
      </c>
      <c r="L5830" t="s">
        <v>21</v>
      </c>
      <c r="M5830" t="s">
        <v>36</v>
      </c>
      <c r="N5830" t="s">
        <v>41</v>
      </c>
    </row>
    <row r="5831" spans="1:14" x14ac:dyDescent="0.3">
      <c r="A5831">
        <v>5830</v>
      </c>
      <c r="B5831" t="s">
        <v>14</v>
      </c>
      <c r="C5831" t="s">
        <v>129</v>
      </c>
      <c r="D5831" t="s">
        <v>270</v>
      </c>
      <c r="E5831" t="s">
        <v>468</v>
      </c>
      <c r="F5831" t="s">
        <v>49</v>
      </c>
      <c r="G5831">
        <v>76.06</v>
      </c>
      <c r="H5831">
        <v>3</v>
      </c>
      <c r="I5831">
        <v>0</v>
      </c>
      <c r="J5831" t="s">
        <v>35</v>
      </c>
      <c r="K5831" t="s">
        <v>29</v>
      </c>
      <c r="L5831" t="s">
        <v>21</v>
      </c>
      <c r="M5831" t="s">
        <v>36</v>
      </c>
      <c r="N5831" t="s">
        <v>41</v>
      </c>
    </row>
    <row r="5832" spans="1:14" x14ac:dyDescent="0.3">
      <c r="A5832">
        <v>5831</v>
      </c>
      <c r="B5832" t="s">
        <v>50</v>
      </c>
      <c r="C5832" t="s">
        <v>91</v>
      </c>
      <c r="D5832" t="s">
        <v>320</v>
      </c>
      <c r="E5832" t="s">
        <v>312</v>
      </c>
      <c r="F5832" t="s">
        <v>54</v>
      </c>
      <c r="G5832">
        <v>351.09</v>
      </c>
      <c r="H5832">
        <v>2</v>
      </c>
      <c r="I5832">
        <v>2</v>
      </c>
      <c r="J5832" t="s">
        <v>55</v>
      </c>
      <c r="K5832" t="s">
        <v>44</v>
      </c>
      <c r="L5832" t="s">
        <v>60</v>
      </c>
      <c r="M5832" t="s">
        <v>36</v>
      </c>
      <c r="N5832" t="s">
        <v>45</v>
      </c>
    </row>
    <row r="5833" spans="1:14" x14ac:dyDescent="0.3">
      <c r="A5833">
        <v>5832</v>
      </c>
      <c r="B5833" t="s">
        <v>14</v>
      </c>
      <c r="C5833" t="s">
        <v>270</v>
      </c>
      <c r="D5833" t="s">
        <v>67</v>
      </c>
      <c r="E5833" t="s">
        <v>366</v>
      </c>
      <c r="F5833" t="s">
        <v>49</v>
      </c>
      <c r="G5833">
        <v>118.94</v>
      </c>
      <c r="H5833">
        <v>1</v>
      </c>
      <c r="I5833">
        <v>1</v>
      </c>
      <c r="J5833" t="s">
        <v>55</v>
      </c>
      <c r="K5833" t="s">
        <v>99</v>
      </c>
      <c r="L5833" t="s">
        <v>60</v>
      </c>
      <c r="M5833" t="s">
        <v>22</v>
      </c>
      <c r="N5833" t="s">
        <v>30</v>
      </c>
    </row>
    <row r="5834" spans="1:14" x14ac:dyDescent="0.3">
      <c r="A5834">
        <v>5833</v>
      </c>
      <c r="B5834" t="s">
        <v>50</v>
      </c>
      <c r="C5834" t="s">
        <v>389</v>
      </c>
      <c r="D5834" t="s">
        <v>89</v>
      </c>
      <c r="E5834" t="s">
        <v>101</v>
      </c>
      <c r="F5834" t="s">
        <v>27</v>
      </c>
      <c r="G5834">
        <v>173.76</v>
      </c>
      <c r="H5834">
        <v>2</v>
      </c>
      <c r="I5834">
        <v>0</v>
      </c>
      <c r="J5834" t="s">
        <v>28</v>
      </c>
      <c r="K5834" t="s">
        <v>20</v>
      </c>
      <c r="L5834" t="s">
        <v>60</v>
      </c>
      <c r="M5834" t="s">
        <v>36</v>
      </c>
      <c r="N5834" t="s">
        <v>23</v>
      </c>
    </row>
    <row r="5835" spans="1:14" x14ac:dyDescent="0.3">
      <c r="A5835">
        <v>5834</v>
      </c>
      <c r="B5835" t="s">
        <v>37</v>
      </c>
      <c r="C5835" t="s">
        <v>106</v>
      </c>
      <c r="D5835" t="s">
        <v>287</v>
      </c>
      <c r="E5835" t="s">
        <v>402</v>
      </c>
      <c r="F5835" t="s">
        <v>54</v>
      </c>
      <c r="G5835">
        <v>367.65</v>
      </c>
      <c r="H5835">
        <v>2</v>
      </c>
      <c r="I5835">
        <v>0</v>
      </c>
      <c r="J5835" t="s">
        <v>94</v>
      </c>
      <c r="K5835" t="s">
        <v>29</v>
      </c>
      <c r="L5835" t="s">
        <v>21</v>
      </c>
      <c r="M5835" t="s">
        <v>22</v>
      </c>
      <c r="N5835" t="s">
        <v>41</v>
      </c>
    </row>
    <row r="5836" spans="1:14" x14ac:dyDescent="0.3">
      <c r="A5836">
        <v>5835</v>
      </c>
      <c r="B5836" t="s">
        <v>31</v>
      </c>
      <c r="C5836" t="s">
        <v>53</v>
      </c>
      <c r="D5836" t="s">
        <v>433</v>
      </c>
      <c r="E5836" t="s">
        <v>69</v>
      </c>
      <c r="F5836" t="s">
        <v>54</v>
      </c>
      <c r="G5836">
        <v>288</v>
      </c>
      <c r="H5836">
        <v>4</v>
      </c>
      <c r="I5836">
        <v>0</v>
      </c>
      <c r="J5836" t="s">
        <v>35</v>
      </c>
      <c r="K5836" t="s">
        <v>66</v>
      </c>
      <c r="L5836" t="s">
        <v>21</v>
      </c>
      <c r="M5836" t="s">
        <v>36</v>
      </c>
      <c r="N5836" t="s">
        <v>41</v>
      </c>
    </row>
    <row r="5837" spans="1:14" x14ac:dyDescent="0.3">
      <c r="A5837">
        <v>5836</v>
      </c>
      <c r="B5837" t="s">
        <v>50</v>
      </c>
      <c r="C5837" t="s">
        <v>227</v>
      </c>
      <c r="D5837" t="s">
        <v>360</v>
      </c>
      <c r="E5837" t="s">
        <v>420</v>
      </c>
      <c r="F5837" t="s">
        <v>49</v>
      </c>
      <c r="G5837">
        <v>94.5</v>
      </c>
      <c r="H5837">
        <v>3</v>
      </c>
      <c r="I5837">
        <v>0</v>
      </c>
      <c r="J5837" t="s">
        <v>94</v>
      </c>
      <c r="K5837" t="s">
        <v>44</v>
      </c>
      <c r="L5837" t="s">
        <v>60</v>
      </c>
      <c r="M5837" t="s">
        <v>36</v>
      </c>
      <c r="N5837" t="s">
        <v>45</v>
      </c>
    </row>
    <row r="5838" spans="1:14" x14ac:dyDescent="0.3">
      <c r="A5838">
        <v>5837</v>
      </c>
      <c r="B5838" t="s">
        <v>14</v>
      </c>
      <c r="C5838" t="s">
        <v>213</v>
      </c>
      <c r="D5838" t="s">
        <v>403</v>
      </c>
      <c r="E5838" t="s">
        <v>458</v>
      </c>
      <c r="F5838" t="s">
        <v>49</v>
      </c>
      <c r="G5838">
        <v>117.08</v>
      </c>
      <c r="H5838">
        <v>2</v>
      </c>
      <c r="I5838">
        <v>3</v>
      </c>
      <c r="J5838" t="s">
        <v>35</v>
      </c>
      <c r="K5838" t="s">
        <v>20</v>
      </c>
      <c r="L5838" t="s">
        <v>60</v>
      </c>
      <c r="M5838" t="s">
        <v>22</v>
      </c>
      <c r="N5838" t="s">
        <v>41</v>
      </c>
    </row>
    <row r="5839" spans="1:14" x14ac:dyDescent="0.3">
      <c r="A5839">
        <v>5838</v>
      </c>
      <c r="B5839" t="s">
        <v>31</v>
      </c>
      <c r="C5839" t="s">
        <v>328</v>
      </c>
      <c r="D5839" t="s">
        <v>280</v>
      </c>
      <c r="E5839" t="s">
        <v>133</v>
      </c>
      <c r="F5839" t="s">
        <v>49</v>
      </c>
      <c r="G5839">
        <v>116.18</v>
      </c>
      <c r="H5839">
        <v>4</v>
      </c>
      <c r="I5839">
        <v>0</v>
      </c>
      <c r="J5839" t="s">
        <v>35</v>
      </c>
      <c r="K5839" t="s">
        <v>20</v>
      </c>
      <c r="L5839" t="s">
        <v>21</v>
      </c>
      <c r="M5839" t="s">
        <v>36</v>
      </c>
      <c r="N5839" t="s">
        <v>41</v>
      </c>
    </row>
    <row r="5840" spans="1:14" x14ac:dyDescent="0.3">
      <c r="A5840">
        <v>5839</v>
      </c>
      <c r="B5840" t="s">
        <v>37</v>
      </c>
      <c r="C5840" t="s">
        <v>304</v>
      </c>
      <c r="D5840" t="s">
        <v>156</v>
      </c>
      <c r="E5840" t="s">
        <v>423</v>
      </c>
      <c r="F5840" t="s">
        <v>49</v>
      </c>
      <c r="G5840">
        <v>135.77000000000001</v>
      </c>
      <c r="H5840">
        <v>4</v>
      </c>
      <c r="I5840">
        <v>1</v>
      </c>
      <c r="J5840" t="s">
        <v>55</v>
      </c>
      <c r="K5840" t="s">
        <v>20</v>
      </c>
      <c r="L5840" t="s">
        <v>21</v>
      </c>
      <c r="M5840" t="s">
        <v>36</v>
      </c>
      <c r="N5840" t="s">
        <v>95</v>
      </c>
    </row>
    <row r="5841" spans="1:14" x14ac:dyDescent="0.3">
      <c r="A5841">
        <v>5840</v>
      </c>
      <c r="B5841" t="s">
        <v>14</v>
      </c>
      <c r="C5841" t="s">
        <v>118</v>
      </c>
      <c r="D5841" t="s">
        <v>43</v>
      </c>
      <c r="E5841" t="s">
        <v>327</v>
      </c>
      <c r="F5841" t="s">
        <v>27</v>
      </c>
      <c r="G5841">
        <v>105.33</v>
      </c>
      <c r="H5841">
        <v>3</v>
      </c>
      <c r="I5841">
        <v>0</v>
      </c>
      <c r="J5841" t="s">
        <v>28</v>
      </c>
      <c r="K5841" t="s">
        <v>66</v>
      </c>
      <c r="L5841" t="s">
        <v>60</v>
      </c>
      <c r="M5841" t="s">
        <v>22</v>
      </c>
      <c r="N5841" t="s">
        <v>41</v>
      </c>
    </row>
    <row r="5842" spans="1:14" x14ac:dyDescent="0.3">
      <c r="A5842">
        <v>5841</v>
      </c>
      <c r="B5842" t="s">
        <v>50</v>
      </c>
      <c r="C5842" t="s">
        <v>303</v>
      </c>
      <c r="D5842" t="s">
        <v>284</v>
      </c>
      <c r="E5842" t="s">
        <v>116</v>
      </c>
      <c r="F5842" t="s">
        <v>49</v>
      </c>
      <c r="G5842">
        <v>122.94</v>
      </c>
      <c r="H5842">
        <v>4</v>
      </c>
      <c r="I5842">
        <v>2</v>
      </c>
      <c r="J5842" t="s">
        <v>94</v>
      </c>
      <c r="K5842" t="s">
        <v>44</v>
      </c>
      <c r="L5842" t="s">
        <v>21</v>
      </c>
      <c r="M5842" t="s">
        <v>22</v>
      </c>
      <c r="N5842" t="s">
        <v>41</v>
      </c>
    </row>
    <row r="5843" spans="1:14" x14ac:dyDescent="0.3">
      <c r="A5843">
        <v>5842</v>
      </c>
      <c r="B5843" t="s">
        <v>31</v>
      </c>
      <c r="C5843" t="s">
        <v>405</v>
      </c>
      <c r="D5843" t="s">
        <v>324</v>
      </c>
      <c r="E5843" t="s">
        <v>15</v>
      </c>
      <c r="F5843" t="s">
        <v>27</v>
      </c>
      <c r="G5843">
        <v>135.6</v>
      </c>
      <c r="H5843">
        <v>2</v>
      </c>
      <c r="I5843">
        <v>3</v>
      </c>
      <c r="J5843" t="s">
        <v>19</v>
      </c>
      <c r="K5843" t="s">
        <v>66</v>
      </c>
      <c r="L5843" t="s">
        <v>21</v>
      </c>
      <c r="M5843" t="s">
        <v>36</v>
      </c>
      <c r="N5843" t="s">
        <v>23</v>
      </c>
    </row>
    <row r="5844" spans="1:14" x14ac:dyDescent="0.3">
      <c r="A5844">
        <v>5843</v>
      </c>
      <c r="B5844" t="s">
        <v>50</v>
      </c>
      <c r="C5844" t="s">
        <v>78</v>
      </c>
      <c r="D5844" t="s">
        <v>276</v>
      </c>
      <c r="E5844" t="s">
        <v>32</v>
      </c>
      <c r="F5844" t="s">
        <v>18</v>
      </c>
      <c r="G5844">
        <v>270.95</v>
      </c>
      <c r="H5844">
        <v>1</v>
      </c>
      <c r="I5844">
        <v>2</v>
      </c>
      <c r="J5844" t="s">
        <v>28</v>
      </c>
      <c r="K5844" t="s">
        <v>20</v>
      </c>
      <c r="L5844" t="s">
        <v>21</v>
      </c>
      <c r="M5844" t="s">
        <v>36</v>
      </c>
      <c r="N5844" t="s">
        <v>41</v>
      </c>
    </row>
    <row r="5845" spans="1:14" x14ac:dyDescent="0.3">
      <c r="A5845">
        <v>5844</v>
      </c>
      <c r="B5845" t="s">
        <v>14</v>
      </c>
      <c r="C5845" t="s">
        <v>383</v>
      </c>
      <c r="D5845" t="s">
        <v>396</v>
      </c>
      <c r="E5845" t="s">
        <v>453</v>
      </c>
      <c r="F5845" t="s">
        <v>27</v>
      </c>
      <c r="G5845">
        <v>169.52</v>
      </c>
      <c r="H5845">
        <v>2</v>
      </c>
      <c r="I5845">
        <v>0</v>
      </c>
      <c r="J5845" t="s">
        <v>94</v>
      </c>
      <c r="K5845" t="s">
        <v>99</v>
      </c>
      <c r="L5845" t="s">
        <v>56</v>
      </c>
      <c r="M5845" t="s">
        <v>36</v>
      </c>
      <c r="N5845" t="s">
        <v>41</v>
      </c>
    </row>
    <row r="5846" spans="1:14" x14ac:dyDescent="0.3">
      <c r="A5846">
        <v>5845</v>
      </c>
      <c r="B5846" t="s">
        <v>14</v>
      </c>
      <c r="C5846" t="s">
        <v>34</v>
      </c>
      <c r="D5846" t="s">
        <v>52</v>
      </c>
      <c r="E5846" t="s">
        <v>164</v>
      </c>
      <c r="F5846" t="s">
        <v>27</v>
      </c>
      <c r="G5846">
        <v>181.96</v>
      </c>
      <c r="H5846">
        <v>4</v>
      </c>
      <c r="I5846">
        <v>2</v>
      </c>
      <c r="J5846" t="s">
        <v>55</v>
      </c>
      <c r="K5846" t="s">
        <v>44</v>
      </c>
      <c r="L5846" t="s">
        <v>21</v>
      </c>
      <c r="M5846" t="s">
        <v>36</v>
      </c>
      <c r="N5846" t="s">
        <v>30</v>
      </c>
    </row>
    <row r="5847" spans="1:14" x14ac:dyDescent="0.3">
      <c r="A5847">
        <v>5846</v>
      </c>
      <c r="B5847" t="s">
        <v>31</v>
      </c>
      <c r="C5847" t="s">
        <v>193</v>
      </c>
      <c r="D5847" t="s">
        <v>393</v>
      </c>
      <c r="E5847" t="s">
        <v>209</v>
      </c>
      <c r="F5847" t="s">
        <v>27</v>
      </c>
      <c r="G5847">
        <v>111.91</v>
      </c>
      <c r="H5847">
        <v>3</v>
      </c>
      <c r="I5847">
        <v>0</v>
      </c>
      <c r="J5847" t="s">
        <v>28</v>
      </c>
      <c r="K5847" t="s">
        <v>66</v>
      </c>
      <c r="L5847" t="s">
        <v>21</v>
      </c>
      <c r="M5847" t="s">
        <v>36</v>
      </c>
      <c r="N5847" t="s">
        <v>95</v>
      </c>
    </row>
    <row r="5848" spans="1:14" x14ac:dyDescent="0.3">
      <c r="A5848">
        <v>5847</v>
      </c>
      <c r="B5848" t="s">
        <v>37</v>
      </c>
      <c r="C5848" t="s">
        <v>269</v>
      </c>
      <c r="D5848" t="s">
        <v>42</v>
      </c>
      <c r="E5848" t="s">
        <v>122</v>
      </c>
      <c r="F5848" t="s">
        <v>54</v>
      </c>
      <c r="G5848">
        <v>523.75</v>
      </c>
      <c r="H5848">
        <v>1</v>
      </c>
      <c r="I5848">
        <v>0</v>
      </c>
      <c r="J5848" t="s">
        <v>28</v>
      </c>
      <c r="K5848" t="s">
        <v>44</v>
      </c>
      <c r="L5848" t="s">
        <v>60</v>
      </c>
      <c r="M5848" t="s">
        <v>36</v>
      </c>
      <c r="N5848" t="s">
        <v>41</v>
      </c>
    </row>
    <row r="5849" spans="1:14" x14ac:dyDescent="0.3">
      <c r="A5849">
        <v>5848</v>
      </c>
      <c r="B5849" t="s">
        <v>50</v>
      </c>
      <c r="C5849" t="s">
        <v>275</v>
      </c>
      <c r="D5849" t="s">
        <v>65</v>
      </c>
      <c r="E5849" t="s">
        <v>273</v>
      </c>
      <c r="F5849" t="s">
        <v>18</v>
      </c>
      <c r="G5849">
        <v>293.33</v>
      </c>
      <c r="H5849">
        <v>3</v>
      </c>
      <c r="I5849">
        <v>2</v>
      </c>
      <c r="J5849" t="s">
        <v>19</v>
      </c>
      <c r="K5849" t="s">
        <v>29</v>
      </c>
      <c r="L5849" t="s">
        <v>60</v>
      </c>
      <c r="M5849" t="s">
        <v>36</v>
      </c>
      <c r="N5849" t="s">
        <v>41</v>
      </c>
    </row>
    <row r="5850" spans="1:14" x14ac:dyDescent="0.3">
      <c r="A5850">
        <v>5849</v>
      </c>
      <c r="B5850" t="s">
        <v>50</v>
      </c>
      <c r="C5850" t="s">
        <v>300</v>
      </c>
      <c r="D5850" t="s">
        <v>279</v>
      </c>
      <c r="E5850" t="s">
        <v>33</v>
      </c>
      <c r="F5850" t="s">
        <v>54</v>
      </c>
      <c r="G5850">
        <v>434.19</v>
      </c>
      <c r="H5850">
        <v>1</v>
      </c>
      <c r="I5850">
        <v>1</v>
      </c>
      <c r="J5850" t="s">
        <v>35</v>
      </c>
      <c r="K5850" t="s">
        <v>29</v>
      </c>
      <c r="L5850" t="s">
        <v>21</v>
      </c>
      <c r="M5850" t="s">
        <v>36</v>
      </c>
      <c r="N5850" t="s">
        <v>41</v>
      </c>
    </row>
    <row r="5851" spans="1:14" x14ac:dyDescent="0.3">
      <c r="A5851">
        <v>5850</v>
      </c>
      <c r="B5851" t="s">
        <v>37</v>
      </c>
      <c r="C5851" t="s">
        <v>428</v>
      </c>
      <c r="D5851" t="s">
        <v>226</v>
      </c>
      <c r="E5851" t="s">
        <v>140</v>
      </c>
      <c r="F5851" t="s">
        <v>49</v>
      </c>
      <c r="G5851">
        <v>85.73</v>
      </c>
      <c r="H5851">
        <v>3</v>
      </c>
      <c r="I5851">
        <v>0</v>
      </c>
      <c r="J5851" t="s">
        <v>19</v>
      </c>
      <c r="K5851" t="s">
        <v>29</v>
      </c>
      <c r="L5851" t="s">
        <v>56</v>
      </c>
      <c r="M5851" t="s">
        <v>36</v>
      </c>
      <c r="N5851" t="s">
        <v>30</v>
      </c>
    </row>
    <row r="5852" spans="1:14" x14ac:dyDescent="0.3">
      <c r="A5852">
        <v>5851</v>
      </c>
      <c r="B5852" t="s">
        <v>14</v>
      </c>
      <c r="C5852" t="s">
        <v>107</v>
      </c>
      <c r="D5852" t="s">
        <v>193</v>
      </c>
      <c r="E5852" t="s">
        <v>40</v>
      </c>
      <c r="F5852" t="s">
        <v>54</v>
      </c>
      <c r="G5852">
        <v>460.42</v>
      </c>
      <c r="H5852">
        <v>1</v>
      </c>
      <c r="I5852">
        <v>3</v>
      </c>
      <c r="J5852" t="s">
        <v>28</v>
      </c>
      <c r="K5852" t="s">
        <v>20</v>
      </c>
      <c r="L5852" t="s">
        <v>21</v>
      </c>
      <c r="M5852" t="s">
        <v>36</v>
      </c>
      <c r="N5852" t="s">
        <v>30</v>
      </c>
    </row>
    <row r="5853" spans="1:14" x14ac:dyDescent="0.3">
      <c r="A5853">
        <v>5852</v>
      </c>
      <c r="B5853" t="s">
        <v>50</v>
      </c>
      <c r="C5853" t="s">
        <v>33</v>
      </c>
      <c r="D5853" t="s">
        <v>276</v>
      </c>
      <c r="E5853" t="s">
        <v>123</v>
      </c>
      <c r="F5853" t="s">
        <v>27</v>
      </c>
      <c r="G5853">
        <v>197.63</v>
      </c>
      <c r="H5853">
        <v>1</v>
      </c>
      <c r="I5853">
        <v>0</v>
      </c>
      <c r="J5853" t="s">
        <v>35</v>
      </c>
      <c r="K5853" t="s">
        <v>66</v>
      </c>
      <c r="L5853" t="s">
        <v>56</v>
      </c>
      <c r="M5853" t="s">
        <v>22</v>
      </c>
      <c r="N5853" t="s">
        <v>45</v>
      </c>
    </row>
    <row r="5854" spans="1:14" x14ac:dyDescent="0.3">
      <c r="A5854">
        <v>5853</v>
      </c>
      <c r="B5854" t="s">
        <v>37</v>
      </c>
      <c r="C5854" t="s">
        <v>132</v>
      </c>
      <c r="D5854" t="s">
        <v>451</v>
      </c>
      <c r="E5854" t="s">
        <v>73</v>
      </c>
      <c r="F5854" t="s">
        <v>27</v>
      </c>
      <c r="G5854">
        <v>133.06</v>
      </c>
      <c r="H5854">
        <v>3</v>
      </c>
      <c r="I5854">
        <v>0</v>
      </c>
      <c r="J5854" t="s">
        <v>35</v>
      </c>
      <c r="K5854" t="s">
        <v>99</v>
      </c>
      <c r="L5854" t="s">
        <v>21</v>
      </c>
      <c r="M5854" t="s">
        <v>36</v>
      </c>
      <c r="N5854" t="s">
        <v>23</v>
      </c>
    </row>
    <row r="5855" spans="1:14" x14ac:dyDescent="0.3">
      <c r="A5855">
        <v>5854</v>
      </c>
      <c r="B5855" t="s">
        <v>37</v>
      </c>
      <c r="C5855" t="s">
        <v>229</v>
      </c>
      <c r="D5855" t="s">
        <v>101</v>
      </c>
      <c r="E5855" t="s">
        <v>422</v>
      </c>
      <c r="F5855" t="s">
        <v>18</v>
      </c>
      <c r="G5855">
        <v>250.89</v>
      </c>
      <c r="H5855">
        <v>2</v>
      </c>
      <c r="I5855">
        <v>0</v>
      </c>
      <c r="J5855" t="s">
        <v>35</v>
      </c>
      <c r="K5855" t="s">
        <v>29</v>
      </c>
      <c r="L5855" t="s">
        <v>60</v>
      </c>
      <c r="M5855" t="s">
        <v>36</v>
      </c>
      <c r="N5855" t="s">
        <v>23</v>
      </c>
    </row>
    <row r="5856" spans="1:14" x14ac:dyDescent="0.3">
      <c r="A5856">
        <v>5855</v>
      </c>
      <c r="B5856" t="s">
        <v>50</v>
      </c>
      <c r="C5856" t="s">
        <v>270</v>
      </c>
      <c r="D5856" t="s">
        <v>96</v>
      </c>
      <c r="E5856" t="s">
        <v>415</v>
      </c>
      <c r="F5856" t="s">
        <v>54</v>
      </c>
      <c r="G5856">
        <v>487.53</v>
      </c>
      <c r="H5856">
        <v>2</v>
      </c>
      <c r="I5856">
        <v>0</v>
      </c>
      <c r="J5856" t="s">
        <v>35</v>
      </c>
      <c r="K5856" t="s">
        <v>99</v>
      </c>
      <c r="L5856" t="s">
        <v>21</v>
      </c>
      <c r="M5856" t="s">
        <v>36</v>
      </c>
      <c r="N5856" t="s">
        <v>95</v>
      </c>
    </row>
    <row r="5857" spans="1:14" x14ac:dyDescent="0.3">
      <c r="A5857">
        <v>5856</v>
      </c>
      <c r="B5857" t="s">
        <v>31</v>
      </c>
      <c r="C5857" t="s">
        <v>171</v>
      </c>
      <c r="D5857" t="s">
        <v>442</v>
      </c>
      <c r="E5857" t="s">
        <v>283</v>
      </c>
      <c r="F5857" t="s">
        <v>49</v>
      </c>
      <c r="G5857">
        <v>64.790000000000006</v>
      </c>
      <c r="H5857">
        <v>3</v>
      </c>
      <c r="I5857">
        <v>0</v>
      </c>
      <c r="J5857" t="s">
        <v>55</v>
      </c>
      <c r="K5857" t="s">
        <v>44</v>
      </c>
      <c r="L5857" t="s">
        <v>21</v>
      </c>
      <c r="M5857" t="s">
        <v>36</v>
      </c>
      <c r="N5857" t="s">
        <v>41</v>
      </c>
    </row>
    <row r="5858" spans="1:14" x14ac:dyDescent="0.3">
      <c r="A5858">
        <v>5857</v>
      </c>
      <c r="B5858" t="s">
        <v>37</v>
      </c>
      <c r="C5858" t="s">
        <v>337</v>
      </c>
      <c r="D5858" t="s">
        <v>106</v>
      </c>
      <c r="E5858" t="s">
        <v>391</v>
      </c>
      <c r="F5858" t="s">
        <v>49</v>
      </c>
      <c r="G5858">
        <v>123.62</v>
      </c>
      <c r="H5858">
        <v>3</v>
      </c>
      <c r="I5858">
        <v>0</v>
      </c>
      <c r="J5858" t="s">
        <v>28</v>
      </c>
      <c r="K5858" t="s">
        <v>29</v>
      </c>
      <c r="L5858" t="s">
        <v>21</v>
      </c>
      <c r="M5858" t="s">
        <v>36</v>
      </c>
      <c r="N5858" t="s">
        <v>45</v>
      </c>
    </row>
    <row r="5859" spans="1:14" x14ac:dyDescent="0.3">
      <c r="A5859">
        <v>5858</v>
      </c>
      <c r="B5859" t="s">
        <v>14</v>
      </c>
      <c r="C5859" t="s">
        <v>210</v>
      </c>
      <c r="D5859" t="s">
        <v>392</v>
      </c>
      <c r="E5859" t="s">
        <v>245</v>
      </c>
      <c r="F5859" t="s">
        <v>27</v>
      </c>
      <c r="G5859">
        <v>163.38</v>
      </c>
      <c r="H5859">
        <v>1</v>
      </c>
      <c r="I5859">
        <v>2</v>
      </c>
      <c r="J5859" t="s">
        <v>94</v>
      </c>
      <c r="K5859" t="s">
        <v>44</v>
      </c>
      <c r="L5859" t="s">
        <v>60</v>
      </c>
      <c r="M5859" t="s">
        <v>22</v>
      </c>
      <c r="N5859" t="s">
        <v>45</v>
      </c>
    </row>
    <row r="5860" spans="1:14" x14ac:dyDescent="0.3">
      <c r="A5860">
        <v>5859</v>
      </c>
      <c r="B5860" t="s">
        <v>31</v>
      </c>
      <c r="C5860" t="s">
        <v>203</v>
      </c>
      <c r="D5860" t="s">
        <v>100</v>
      </c>
      <c r="E5860" t="s">
        <v>102</v>
      </c>
      <c r="F5860" t="s">
        <v>49</v>
      </c>
      <c r="G5860">
        <v>116.81</v>
      </c>
      <c r="H5860">
        <v>2</v>
      </c>
      <c r="I5860">
        <v>0</v>
      </c>
      <c r="J5860" t="s">
        <v>94</v>
      </c>
      <c r="K5860" t="s">
        <v>44</v>
      </c>
      <c r="L5860" t="s">
        <v>21</v>
      </c>
      <c r="M5860" t="s">
        <v>36</v>
      </c>
      <c r="N5860" t="s">
        <v>41</v>
      </c>
    </row>
    <row r="5861" spans="1:14" x14ac:dyDescent="0.3">
      <c r="A5861">
        <v>5860</v>
      </c>
      <c r="B5861" t="s">
        <v>50</v>
      </c>
      <c r="C5861" t="s">
        <v>276</v>
      </c>
      <c r="D5861" t="s">
        <v>154</v>
      </c>
      <c r="E5861" t="s">
        <v>124</v>
      </c>
      <c r="F5861" t="s">
        <v>27</v>
      </c>
      <c r="G5861">
        <v>217.93</v>
      </c>
      <c r="H5861">
        <v>1</v>
      </c>
      <c r="I5861">
        <v>0</v>
      </c>
      <c r="J5861" t="s">
        <v>19</v>
      </c>
      <c r="K5861" t="s">
        <v>20</v>
      </c>
      <c r="L5861" t="s">
        <v>60</v>
      </c>
      <c r="M5861" t="s">
        <v>36</v>
      </c>
      <c r="N5861" t="s">
        <v>41</v>
      </c>
    </row>
    <row r="5862" spans="1:14" x14ac:dyDescent="0.3">
      <c r="A5862">
        <v>5861</v>
      </c>
      <c r="B5862" t="s">
        <v>14</v>
      </c>
      <c r="C5862" t="s">
        <v>336</v>
      </c>
      <c r="D5862" t="s">
        <v>241</v>
      </c>
      <c r="E5862" t="s">
        <v>286</v>
      </c>
      <c r="F5862" t="s">
        <v>49</v>
      </c>
      <c r="G5862">
        <v>93.98</v>
      </c>
      <c r="H5862">
        <v>2</v>
      </c>
      <c r="I5862">
        <v>0</v>
      </c>
      <c r="J5862" t="s">
        <v>28</v>
      </c>
      <c r="K5862" t="s">
        <v>44</v>
      </c>
      <c r="L5862" t="s">
        <v>60</v>
      </c>
      <c r="M5862" t="s">
        <v>36</v>
      </c>
      <c r="N5862" t="s">
        <v>41</v>
      </c>
    </row>
    <row r="5863" spans="1:14" x14ac:dyDescent="0.3">
      <c r="A5863">
        <v>5862</v>
      </c>
      <c r="B5863" t="s">
        <v>31</v>
      </c>
      <c r="C5863" t="s">
        <v>91</v>
      </c>
      <c r="D5863" t="s">
        <v>278</v>
      </c>
      <c r="E5863" t="s">
        <v>285</v>
      </c>
      <c r="F5863" t="s">
        <v>27</v>
      </c>
      <c r="G5863">
        <v>168.08</v>
      </c>
      <c r="H5863">
        <v>2</v>
      </c>
      <c r="I5863">
        <v>0</v>
      </c>
      <c r="J5863" t="s">
        <v>28</v>
      </c>
      <c r="K5863" t="s">
        <v>29</v>
      </c>
      <c r="L5863" t="s">
        <v>60</v>
      </c>
      <c r="M5863" t="s">
        <v>36</v>
      </c>
      <c r="N5863" t="s">
        <v>23</v>
      </c>
    </row>
    <row r="5864" spans="1:14" x14ac:dyDescent="0.3">
      <c r="A5864">
        <v>5863</v>
      </c>
      <c r="B5864" t="s">
        <v>14</v>
      </c>
      <c r="C5864" t="s">
        <v>428</v>
      </c>
      <c r="D5864" t="s">
        <v>422</v>
      </c>
      <c r="E5864" t="s">
        <v>281</v>
      </c>
      <c r="F5864" t="s">
        <v>49</v>
      </c>
      <c r="G5864">
        <v>93.94</v>
      </c>
      <c r="H5864">
        <v>2</v>
      </c>
      <c r="I5864">
        <v>0</v>
      </c>
      <c r="J5864" t="s">
        <v>28</v>
      </c>
      <c r="K5864" t="s">
        <v>99</v>
      </c>
      <c r="L5864" t="s">
        <v>56</v>
      </c>
      <c r="M5864" t="s">
        <v>36</v>
      </c>
      <c r="N5864" t="s">
        <v>41</v>
      </c>
    </row>
    <row r="5865" spans="1:14" x14ac:dyDescent="0.3">
      <c r="A5865">
        <v>5864</v>
      </c>
      <c r="B5865" t="s">
        <v>50</v>
      </c>
      <c r="C5865" t="s">
        <v>15</v>
      </c>
      <c r="D5865" t="s">
        <v>16</v>
      </c>
      <c r="E5865" t="s">
        <v>274</v>
      </c>
      <c r="F5865" t="s">
        <v>27</v>
      </c>
      <c r="G5865">
        <v>216.61</v>
      </c>
      <c r="H5865">
        <v>1</v>
      </c>
      <c r="I5865">
        <v>2</v>
      </c>
      <c r="J5865" t="s">
        <v>28</v>
      </c>
      <c r="K5865" t="s">
        <v>66</v>
      </c>
      <c r="L5865" t="s">
        <v>60</v>
      </c>
      <c r="M5865" t="s">
        <v>36</v>
      </c>
      <c r="N5865" t="s">
        <v>41</v>
      </c>
    </row>
    <row r="5866" spans="1:14" x14ac:dyDescent="0.3">
      <c r="A5866">
        <v>5865</v>
      </c>
      <c r="B5866" t="s">
        <v>14</v>
      </c>
      <c r="C5866" t="s">
        <v>401</v>
      </c>
      <c r="D5866" t="s">
        <v>357</v>
      </c>
      <c r="E5866" t="s">
        <v>258</v>
      </c>
      <c r="F5866" t="s">
        <v>18</v>
      </c>
      <c r="G5866">
        <v>194.01</v>
      </c>
      <c r="H5866">
        <v>2</v>
      </c>
      <c r="I5866">
        <v>3</v>
      </c>
      <c r="J5866" t="s">
        <v>28</v>
      </c>
      <c r="K5866" t="s">
        <v>20</v>
      </c>
      <c r="L5866" t="s">
        <v>21</v>
      </c>
      <c r="M5866" t="s">
        <v>36</v>
      </c>
      <c r="N5866" t="s">
        <v>23</v>
      </c>
    </row>
    <row r="5867" spans="1:14" x14ac:dyDescent="0.3">
      <c r="A5867">
        <v>5866</v>
      </c>
      <c r="B5867" t="s">
        <v>37</v>
      </c>
      <c r="C5867" t="s">
        <v>392</v>
      </c>
      <c r="D5867" t="s">
        <v>106</v>
      </c>
      <c r="E5867" t="s">
        <v>220</v>
      </c>
      <c r="F5867" t="s">
        <v>18</v>
      </c>
      <c r="G5867">
        <v>299.52999999999997</v>
      </c>
      <c r="H5867">
        <v>2</v>
      </c>
      <c r="I5867">
        <v>1</v>
      </c>
      <c r="J5867" t="s">
        <v>55</v>
      </c>
      <c r="K5867" t="s">
        <v>99</v>
      </c>
      <c r="L5867" t="s">
        <v>56</v>
      </c>
      <c r="M5867" t="s">
        <v>36</v>
      </c>
      <c r="N5867" t="s">
        <v>23</v>
      </c>
    </row>
    <row r="5868" spans="1:14" x14ac:dyDescent="0.3">
      <c r="A5868">
        <v>5867</v>
      </c>
      <c r="B5868" t="s">
        <v>50</v>
      </c>
      <c r="C5868" t="s">
        <v>277</v>
      </c>
      <c r="D5868" t="s">
        <v>51</v>
      </c>
      <c r="E5868" t="s">
        <v>250</v>
      </c>
      <c r="F5868" t="s">
        <v>54</v>
      </c>
      <c r="G5868">
        <v>344.55</v>
      </c>
      <c r="H5868">
        <v>4</v>
      </c>
      <c r="I5868">
        <v>0</v>
      </c>
      <c r="J5868" t="s">
        <v>28</v>
      </c>
      <c r="K5868" t="s">
        <v>44</v>
      </c>
      <c r="L5868" t="s">
        <v>21</v>
      </c>
      <c r="M5868" t="s">
        <v>22</v>
      </c>
      <c r="N5868" t="s">
        <v>41</v>
      </c>
    </row>
    <row r="5869" spans="1:14" x14ac:dyDescent="0.3">
      <c r="A5869">
        <v>5868</v>
      </c>
      <c r="B5869" t="s">
        <v>50</v>
      </c>
      <c r="C5869" t="s">
        <v>393</v>
      </c>
      <c r="D5869" t="s">
        <v>172</v>
      </c>
      <c r="E5869" t="s">
        <v>265</v>
      </c>
      <c r="F5869" t="s">
        <v>27</v>
      </c>
      <c r="G5869">
        <v>186.36</v>
      </c>
      <c r="H5869">
        <v>2</v>
      </c>
      <c r="I5869">
        <v>0</v>
      </c>
      <c r="J5869" t="s">
        <v>28</v>
      </c>
      <c r="K5869" t="s">
        <v>66</v>
      </c>
      <c r="L5869" t="s">
        <v>21</v>
      </c>
      <c r="M5869" t="s">
        <v>36</v>
      </c>
      <c r="N5869" t="s">
        <v>41</v>
      </c>
    </row>
    <row r="5870" spans="1:14" x14ac:dyDescent="0.3">
      <c r="A5870">
        <v>5869</v>
      </c>
      <c r="B5870" t="s">
        <v>50</v>
      </c>
      <c r="C5870" t="s">
        <v>297</v>
      </c>
      <c r="D5870" t="s">
        <v>244</v>
      </c>
      <c r="E5870" t="s">
        <v>275</v>
      </c>
      <c r="F5870" t="s">
        <v>54</v>
      </c>
      <c r="G5870">
        <v>362.88</v>
      </c>
      <c r="H5870">
        <v>2</v>
      </c>
      <c r="I5870">
        <v>0</v>
      </c>
      <c r="J5870" t="s">
        <v>35</v>
      </c>
      <c r="K5870" t="s">
        <v>99</v>
      </c>
      <c r="L5870" t="s">
        <v>70</v>
      </c>
      <c r="M5870" t="s">
        <v>22</v>
      </c>
      <c r="N5870" t="s">
        <v>23</v>
      </c>
    </row>
    <row r="5871" spans="1:14" x14ac:dyDescent="0.3">
      <c r="A5871">
        <v>5870</v>
      </c>
      <c r="B5871" t="s">
        <v>50</v>
      </c>
      <c r="C5871" t="s">
        <v>280</v>
      </c>
      <c r="D5871" t="s">
        <v>349</v>
      </c>
      <c r="E5871" t="s">
        <v>148</v>
      </c>
      <c r="F5871" t="s">
        <v>49</v>
      </c>
      <c r="G5871">
        <v>152.86000000000001</v>
      </c>
      <c r="H5871">
        <v>2</v>
      </c>
      <c r="I5871">
        <v>2</v>
      </c>
      <c r="J5871" t="s">
        <v>35</v>
      </c>
      <c r="K5871" t="s">
        <v>20</v>
      </c>
      <c r="L5871" t="s">
        <v>21</v>
      </c>
      <c r="M5871" t="s">
        <v>22</v>
      </c>
      <c r="N5871" t="s">
        <v>41</v>
      </c>
    </row>
    <row r="5872" spans="1:14" x14ac:dyDescent="0.3">
      <c r="A5872">
        <v>5871</v>
      </c>
      <c r="B5872" t="s">
        <v>37</v>
      </c>
      <c r="C5872" t="s">
        <v>442</v>
      </c>
      <c r="D5872" t="s">
        <v>61</v>
      </c>
      <c r="E5872" t="s">
        <v>456</v>
      </c>
      <c r="F5872" t="s">
        <v>54</v>
      </c>
      <c r="G5872">
        <v>542.48</v>
      </c>
      <c r="H5872">
        <v>3</v>
      </c>
      <c r="I5872">
        <v>0</v>
      </c>
      <c r="J5872" t="s">
        <v>28</v>
      </c>
      <c r="K5872" t="s">
        <v>20</v>
      </c>
      <c r="L5872" t="s">
        <v>21</v>
      </c>
      <c r="M5872" t="s">
        <v>22</v>
      </c>
      <c r="N5872" t="s">
        <v>23</v>
      </c>
    </row>
    <row r="5873" spans="1:14" x14ac:dyDescent="0.3">
      <c r="A5873">
        <v>5872</v>
      </c>
      <c r="B5873" t="s">
        <v>50</v>
      </c>
      <c r="C5873" t="s">
        <v>117</v>
      </c>
      <c r="D5873" t="s">
        <v>77</v>
      </c>
      <c r="E5873" t="s">
        <v>82</v>
      </c>
      <c r="F5873" t="s">
        <v>18</v>
      </c>
      <c r="G5873">
        <v>334.59</v>
      </c>
      <c r="H5873">
        <v>1</v>
      </c>
      <c r="I5873">
        <v>0</v>
      </c>
      <c r="J5873" t="s">
        <v>55</v>
      </c>
      <c r="K5873" t="s">
        <v>29</v>
      </c>
      <c r="L5873" t="s">
        <v>21</v>
      </c>
      <c r="M5873" t="s">
        <v>22</v>
      </c>
      <c r="N5873" t="s">
        <v>41</v>
      </c>
    </row>
    <row r="5874" spans="1:14" x14ac:dyDescent="0.3">
      <c r="A5874">
        <v>5873</v>
      </c>
      <c r="B5874" t="s">
        <v>50</v>
      </c>
      <c r="C5874" t="s">
        <v>174</v>
      </c>
      <c r="D5874" t="s">
        <v>209</v>
      </c>
      <c r="E5874" t="s">
        <v>352</v>
      </c>
      <c r="F5874" t="s">
        <v>27</v>
      </c>
      <c r="G5874">
        <v>149.63999999999999</v>
      </c>
      <c r="H5874">
        <v>4</v>
      </c>
      <c r="I5874">
        <v>0</v>
      </c>
      <c r="J5874" t="s">
        <v>35</v>
      </c>
      <c r="K5874" t="s">
        <v>99</v>
      </c>
      <c r="L5874" t="s">
        <v>21</v>
      </c>
      <c r="M5874" t="s">
        <v>22</v>
      </c>
      <c r="N5874" t="s">
        <v>41</v>
      </c>
    </row>
    <row r="5875" spans="1:14" x14ac:dyDescent="0.3">
      <c r="A5875">
        <v>5874</v>
      </c>
      <c r="B5875" t="s">
        <v>37</v>
      </c>
      <c r="C5875" t="s">
        <v>335</v>
      </c>
      <c r="D5875" t="s">
        <v>156</v>
      </c>
      <c r="E5875" t="s">
        <v>110</v>
      </c>
      <c r="F5875" t="s">
        <v>49</v>
      </c>
      <c r="G5875">
        <v>87.08</v>
      </c>
      <c r="H5875">
        <v>1</v>
      </c>
      <c r="I5875">
        <v>2</v>
      </c>
      <c r="J5875" t="s">
        <v>28</v>
      </c>
      <c r="K5875" t="s">
        <v>20</v>
      </c>
      <c r="L5875" t="s">
        <v>21</v>
      </c>
      <c r="M5875" t="s">
        <v>36</v>
      </c>
      <c r="N5875" t="s">
        <v>95</v>
      </c>
    </row>
    <row r="5876" spans="1:14" x14ac:dyDescent="0.3">
      <c r="A5876">
        <v>5875</v>
      </c>
      <c r="B5876" t="s">
        <v>50</v>
      </c>
      <c r="C5876" t="s">
        <v>150</v>
      </c>
      <c r="D5876" t="s">
        <v>141</v>
      </c>
      <c r="E5876" t="s">
        <v>200</v>
      </c>
      <c r="F5876" t="s">
        <v>18</v>
      </c>
      <c r="G5876">
        <v>302.52</v>
      </c>
      <c r="H5876">
        <v>2</v>
      </c>
      <c r="I5876">
        <v>1</v>
      </c>
      <c r="J5876" t="s">
        <v>35</v>
      </c>
      <c r="K5876" t="s">
        <v>99</v>
      </c>
      <c r="L5876" t="s">
        <v>60</v>
      </c>
      <c r="M5876" t="s">
        <v>36</v>
      </c>
      <c r="N5876" t="s">
        <v>41</v>
      </c>
    </row>
    <row r="5877" spans="1:14" x14ac:dyDescent="0.3">
      <c r="A5877">
        <v>5876</v>
      </c>
      <c r="B5877" t="s">
        <v>14</v>
      </c>
      <c r="C5877" t="s">
        <v>111</v>
      </c>
      <c r="D5877" t="s">
        <v>379</v>
      </c>
      <c r="E5877" t="s">
        <v>187</v>
      </c>
      <c r="F5877" t="s">
        <v>49</v>
      </c>
      <c r="G5877">
        <v>62.6</v>
      </c>
      <c r="H5877">
        <v>4</v>
      </c>
      <c r="I5877">
        <v>0</v>
      </c>
      <c r="J5877" t="s">
        <v>28</v>
      </c>
      <c r="K5877" t="s">
        <v>99</v>
      </c>
      <c r="L5877" t="s">
        <v>60</v>
      </c>
      <c r="M5877" t="s">
        <v>36</v>
      </c>
      <c r="N5877" t="s">
        <v>23</v>
      </c>
    </row>
    <row r="5878" spans="1:14" x14ac:dyDescent="0.3">
      <c r="A5878">
        <v>5877</v>
      </c>
      <c r="B5878" t="s">
        <v>50</v>
      </c>
      <c r="C5878" t="s">
        <v>338</v>
      </c>
      <c r="D5878" t="s">
        <v>32</v>
      </c>
      <c r="E5878" t="s">
        <v>199</v>
      </c>
      <c r="F5878" t="s">
        <v>18</v>
      </c>
      <c r="G5878">
        <v>326.72000000000003</v>
      </c>
      <c r="H5878">
        <v>1</v>
      </c>
      <c r="I5878">
        <v>1</v>
      </c>
      <c r="J5878" t="s">
        <v>94</v>
      </c>
      <c r="K5878" t="s">
        <v>44</v>
      </c>
      <c r="L5878" t="s">
        <v>21</v>
      </c>
      <c r="M5878" t="s">
        <v>22</v>
      </c>
      <c r="N5878" t="s">
        <v>23</v>
      </c>
    </row>
    <row r="5879" spans="1:14" x14ac:dyDescent="0.3">
      <c r="A5879">
        <v>5878</v>
      </c>
      <c r="B5879" t="s">
        <v>50</v>
      </c>
      <c r="C5879" t="s">
        <v>338</v>
      </c>
      <c r="D5879" t="s">
        <v>136</v>
      </c>
      <c r="E5879" t="s">
        <v>169</v>
      </c>
      <c r="F5879" t="s">
        <v>49</v>
      </c>
      <c r="G5879">
        <v>129.26</v>
      </c>
      <c r="H5879">
        <v>4</v>
      </c>
      <c r="I5879">
        <v>2</v>
      </c>
      <c r="J5879" t="s">
        <v>28</v>
      </c>
      <c r="K5879" t="s">
        <v>44</v>
      </c>
      <c r="L5879" t="s">
        <v>56</v>
      </c>
      <c r="M5879" t="s">
        <v>36</v>
      </c>
      <c r="N5879" t="s">
        <v>95</v>
      </c>
    </row>
    <row r="5880" spans="1:14" x14ac:dyDescent="0.3">
      <c r="A5880">
        <v>5879</v>
      </c>
      <c r="B5880" t="s">
        <v>14</v>
      </c>
      <c r="C5880" t="s">
        <v>399</v>
      </c>
      <c r="D5880" t="s">
        <v>295</v>
      </c>
      <c r="E5880" t="s">
        <v>210</v>
      </c>
      <c r="F5880" t="s">
        <v>27</v>
      </c>
      <c r="G5880">
        <v>128.02000000000001</v>
      </c>
      <c r="H5880">
        <v>4</v>
      </c>
      <c r="I5880">
        <v>0</v>
      </c>
      <c r="J5880" t="s">
        <v>55</v>
      </c>
      <c r="K5880" t="s">
        <v>29</v>
      </c>
      <c r="L5880" t="s">
        <v>21</v>
      </c>
      <c r="M5880" t="s">
        <v>36</v>
      </c>
      <c r="N5880" t="s">
        <v>45</v>
      </c>
    </row>
    <row r="5881" spans="1:14" x14ac:dyDescent="0.3">
      <c r="A5881">
        <v>5880</v>
      </c>
      <c r="B5881" t="s">
        <v>31</v>
      </c>
      <c r="C5881" t="s">
        <v>323</v>
      </c>
      <c r="D5881" t="s">
        <v>332</v>
      </c>
      <c r="E5881" t="s">
        <v>305</v>
      </c>
      <c r="F5881" t="s">
        <v>49</v>
      </c>
      <c r="G5881">
        <v>108.59</v>
      </c>
      <c r="H5881">
        <v>2</v>
      </c>
      <c r="I5881">
        <v>0</v>
      </c>
      <c r="J5881" t="s">
        <v>19</v>
      </c>
      <c r="K5881" t="s">
        <v>44</v>
      </c>
      <c r="L5881" t="s">
        <v>21</v>
      </c>
      <c r="M5881" t="s">
        <v>22</v>
      </c>
      <c r="N5881" t="s">
        <v>41</v>
      </c>
    </row>
    <row r="5882" spans="1:14" x14ac:dyDescent="0.3">
      <c r="A5882">
        <v>5881</v>
      </c>
      <c r="B5882" t="s">
        <v>31</v>
      </c>
      <c r="C5882" t="s">
        <v>166</v>
      </c>
      <c r="D5882" t="s">
        <v>34</v>
      </c>
      <c r="E5882" t="s">
        <v>437</v>
      </c>
      <c r="F5882" t="s">
        <v>49</v>
      </c>
      <c r="G5882">
        <v>95.87</v>
      </c>
      <c r="H5882">
        <v>3</v>
      </c>
      <c r="I5882">
        <v>0</v>
      </c>
      <c r="J5882" t="s">
        <v>35</v>
      </c>
      <c r="K5882" t="s">
        <v>20</v>
      </c>
      <c r="L5882" t="s">
        <v>60</v>
      </c>
      <c r="M5882" t="s">
        <v>36</v>
      </c>
      <c r="N5882" t="s">
        <v>41</v>
      </c>
    </row>
    <row r="5883" spans="1:14" x14ac:dyDescent="0.3">
      <c r="A5883">
        <v>5882</v>
      </c>
      <c r="B5883" t="s">
        <v>31</v>
      </c>
      <c r="C5883" t="s">
        <v>118</v>
      </c>
      <c r="D5883" t="s">
        <v>124</v>
      </c>
      <c r="E5883" t="s">
        <v>47</v>
      </c>
      <c r="F5883" t="s">
        <v>54</v>
      </c>
      <c r="G5883">
        <v>310.73</v>
      </c>
      <c r="H5883">
        <v>4</v>
      </c>
      <c r="I5883">
        <v>0</v>
      </c>
      <c r="J5883" t="s">
        <v>55</v>
      </c>
      <c r="K5883" t="s">
        <v>99</v>
      </c>
      <c r="L5883" t="s">
        <v>60</v>
      </c>
      <c r="M5883" t="s">
        <v>36</v>
      </c>
      <c r="N5883" t="s">
        <v>23</v>
      </c>
    </row>
    <row r="5884" spans="1:14" x14ac:dyDescent="0.3">
      <c r="A5884">
        <v>5883</v>
      </c>
      <c r="B5884" t="s">
        <v>31</v>
      </c>
      <c r="C5884" t="s">
        <v>192</v>
      </c>
      <c r="D5884" t="s">
        <v>26</v>
      </c>
      <c r="E5884" t="s">
        <v>78</v>
      </c>
      <c r="F5884" t="s">
        <v>54</v>
      </c>
      <c r="G5884">
        <v>225.45</v>
      </c>
      <c r="H5884">
        <v>4</v>
      </c>
      <c r="I5884">
        <v>1</v>
      </c>
      <c r="J5884" t="s">
        <v>19</v>
      </c>
      <c r="K5884" t="s">
        <v>29</v>
      </c>
      <c r="L5884" t="s">
        <v>21</v>
      </c>
      <c r="M5884" t="s">
        <v>36</v>
      </c>
      <c r="N5884" t="s">
        <v>30</v>
      </c>
    </row>
    <row r="5885" spans="1:14" x14ac:dyDescent="0.3">
      <c r="A5885">
        <v>5884</v>
      </c>
      <c r="B5885" t="s">
        <v>50</v>
      </c>
      <c r="C5885" t="s">
        <v>256</v>
      </c>
      <c r="D5885" t="s">
        <v>63</v>
      </c>
      <c r="E5885" t="s">
        <v>42</v>
      </c>
      <c r="F5885" t="s">
        <v>49</v>
      </c>
      <c r="G5885">
        <v>149.38999999999999</v>
      </c>
      <c r="H5885">
        <v>2</v>
      </c>
      <c r="I5885">
        <v>0</v>
      </c>
      <c r="J5885" t="s">
        <v>35</v>
      </c>
      <c r="K5885" t="s">
        <v>29</v>
      </c>
      <c r="L5885" t="s">
        <v>21</v>
      </c>
      <c r="M5885" t="s">
        <v>36</v>
      </c>
      <c r="N5885" t="s">
        <v>41</v>
      </c>
    </row>
    <row r="5886" spans="1:14" x14ac:dyDescent="0.3">
      <c r="A5886">
        <v>5885</v>
      </c>
      <c r="B5886" t="s">
        <v>37</v>
      </c>
      <c r="C5886" t="s">
        <v>279</v>
      </c>
      <c r="D5886" t="s">
        <v>312</v>
      </c>
      <c r="E5886" t="s">
        <v>300</v>
      </c>
      <c r="F5886" t="s">
        <v>49</v>
      </c>
      <c r="G5886">
        <v>121.94</v>
      </c>
      <c r="H5886">
        <v>2</v>
      </c>
      <c r="I5886">
        <v>2</v>
      </c>
      <c r="J5886" t="s">
        <v>28</v>
      </c>
      <c r="K5886" t="s">
        <v>20</v>
      </c>
      <c r="L5886" t="s">
        <v>21</v>
      </c>
      <c r="M5886" t="s">
        <v>36</v>
      </c>
      <c r="N5886" t="s">
        <v>23</v>
      </c>
    </row>
    <row r="5887" spans="1:14" x14ac:dyDescent="0.3">
      <c r="A5887">
        <v>5886</v>
      </c>
      <c r="B5887" t="s">
        <v>14</v>
      </c>
      <c r="C5887" t="s">
        <v>52</v>
      </c>
      <c r="D5887" t="s">
        <v>159</v>
      </c>
      <c r="E5887" t="s">
        <v>122</v>
      </c>
      <c r="F5887" t="s">
        <v>49</v>
      </c>
      <c r="G5887">
        <v>66.66</v>
      </c>
      <c r="H5887">
        <v>4</v>
      </c>
      <c r="I5887">
        <v>1</v>
      </c>
      <c r="J5887" t="s">
        <v>55</v>
      </c>
      <c r="K5887" t="s">
        <v>99</v>
      </c>
      <c r="L5887" t="s">
        <v>56</v>
      </c>
      <c r="M5887" t="s">
        <v>36</v>
      </c>
      <c r="N5887" t="s">
        <v>41</v>
      </c>
    </row>
    <row r="5888" spans="1:14" x14ac:dyDescent="0.3">
      <c r="A5888">
        <v>5887</v>
      </c>
      <c r="B5888" t="s">
        <v>37</v>
      </c>
      <c r="C5888" t="s">
        <v>413</v>
      </c>
      <c r="D5888" t="s">
        <v>324</v>
      </c>
      <c r="E5888" t="s">
        <v>422</v>
      </c>
      <c r="F5888" t="s">
        <v>54</v>
      </c>
      <c r="G5888">
        <v>321.77999999999997</v>
      </c>
      <c r="H5888">
        <v>2</v>
      </c>
      <c r="I5888">
        <v>0</v>
      </c>
      <c r="J5888" t="s">
        <v>35</v>
      </c>
      <c r="K5888" t="s">
        <v>66</v>
      </c>
      <c r="L5888" t="s">
        <v>70</v>
      </c>
      <c r="M5888" t="s">
        <v>36</v>
      </c>
      <c r="N5888" t="s">
        <v>41</v>
      </c>
    </row>
    <row r="5889" spans="1:14" x14ac:dyDescent="0.3">
      <c r="A5889">
        <v>5888</v>
      </c>
      <c r="B5889" t="s">
        <v>50</v>
      </c>
      <c r="C5889" t="s">
        <v>208</v>
      </c>
      <c r="D5889" t="s">
        <v>186</v>
      </c>
      <c r="E5889" t="s">
        <v>336</v>
      </c>
      <c r="F5889" t="s">
        <v>27</v>
      </c>
      <c r="G5889">
        <v>179.17</v>
      </c>
      <c r="H5889">
        <v>2</v>
      </c>
      <c r="I5889">
        <v>1</v>
      </c>
      <c r="J5889" t="s">
        <v>94</v>
      </c>
      <c r="K5889" t="s">
        <v>99</v>
      </c>
      <c r="L5889" t="s">
        <v>56</v>
      </c>
      <c r="M5889" t="s">
        <v>36</v>
      </c>
      <c r="N5889" t="s">
        <v>41</v>
      </c>
    </row>
    <row r="5890" spans="1:14" x14ac:dyDescent="0.3">
      <c r="A5890">
        <v>5889</v>
      </c>
      <c r="B5890" t="s">
        <v>37</v>
      </c>
      <c r="C5890" t="s">
        <v>62</v>
      </c>
      <c r="D5890" t="s">
        <v>171</v>
      </c>
      <c r="E5890" t="s">
        <v>373</v>
      </c>
      <c r="F5890" t="s">
        <v>49</v>
      </c>
      <c r="G5890">
        <v>70.55</v>
      </c>
      <c r="H5890">
        <v>2</v>
      </c>
      <c r="I5890">
        <v>2</v>
      </c>
      <c r="J5890" t="s">
        <v>28</v>
      </c>
      <c r="K5890" t="s">
        <v>99</v>
      </c>
      <c r="L5890" t="s">
        <v>56</v>
      </c>
      <c r="M5890" t="s">
        <v>36</v>
      </c>
      <c r="N5890" t="s">
        <v>41</v>
      </c>
    </row>
    <row r="5891" spans="1:14" x14ac:dyDescent="0.3">
      <c r="A5891">
        <v>5890</v>
      </c>
      <c r="B5891" t="s">
        <v>14</v>
      </c>
      <c r="C5891" t="s">
        <v>273</v>
      </c>
      <c r="D5891" t="s">
        <v>155</v>
      </c>
      <c r="E5891" t="s">
        <v>103</v>
      </c>
      <c r="F5891" t="s">
        <v>18</v>
      </c>
      <c r="G5891">
        <v>191.14</v>
      </c>
      <c r="H5891">
        <v>1</v>
      </c>
      <c r="I5891">
        <v>0</v>
      </c>
      <c r="J5891" t="s">
        <v>28</v>
      </c>
      <c r="K5891" t="s">
        <v>66</v>
      </c>
      <c r="L5891" t="s">
        <v>21</v>
      </c>
      <c r="M5891" t="s">
        <v>22</v>
      </c>
      <c r="N5891" t="s">
        <v>41</v>
      </c>
    </row>
    <row r="5892" spans="1:14" x14ac:dyDescent="0.3">
      <c r="A5892">
        <v>5891</v>
      </c>
      <c r="B5892" t="s">
        <v>37</v>
      </c>
      <c r="C5892" t="s">
        <v>323</v>
      </c>
      <c r="D5892" t="s">
        <v>280</v>
      </c>
      <c r="E5892" t="s">
        <v>140</v>
      </c>
      <c r="F5892" t="s">
        <v>27</v>
      </c>
      <c r="G5892">
        <v>161.38999999999999</v>
      </c>
      <c r="H5892">
        <v>4</v>
      </c>
      <c r="I5892">
        <v>0</v>
      </c>
      <c r="J5892" t="s">
        <v>28</v>
      </c>
      <c r="K5892" t="s">
        <v>29</v>
      </c>
      <c r="L5892" t="s">
        <v>21</v>
      </c>
      <c r="M5892" t="s">
        <v>36</v>
      </c>
      <c r="N5892" t="s">
        <v>41</v>
      </c>
    </row>
    <row r="5893" spans="1:14" x14ac:dyDescent="0.3">
      <c r="A5893">
        <v>5892</v>
      </c>
      <c r="B5893" t="s">
        <v>50</v>
      </c>
      <c r="C5893" t="s">
        <v>428</v>
      </c>
      <c r="D5893" t="s">
        <v>226</v>
      </c>
      <c r="E5893" t="s">
        <v>145</v>
      </c>
      <c r="F5893" t="s">
        <v>49</v>
      </c>
      <c r="G5893">
        <v>102.21</v>
      </c>
      <c r="H5893">
        <v>2</v>
      </c>
      <c r="I5893">
        <v>0</v>
      </c>
      <c r="J5893" t="s">
        <v>35</v>
      </c>
      <c r="K5893" t="s">
        <v>29</v>
      </c>
      <c r="L5893" t="s">
        <v>21</v>
      </c>
      <c r="M5893" t="s">
        <v>36</v>
      </c>
      <c r="N5893" t="s">
        <v>45</v>
      </c>
    </row>
    <row r="5894" spans="1:14" x14ac:dyDescent="0.3">
      <c r="A5894">
        <v>5893</v>
      </c>
      <c r="B5894" t="s">
        <v>14</v>
      </c>
      <c r="C5894" t="s">
        <v>109</v>
      </c>
      <c r="D5894" t="s">
        <v>187</v>
      </c>
      <c r="E5894" t="s">
        <v>129</v>
      </c>
      <c r="F5894" t="s">
        <v>49</v>
      </c>
      <c r="G5894">
        <v>111.2</v>
      </c>
      <c r="H5894">
        <v>1</v>
      </c>
      <c r="I5894">
        <v>0</v>
      </c>
      <c r="J5894" t="s">
        <v>55</v>
      </c>
      <c r="K5894" t="s">
        <v>20</v>
      </c>
      <c r="L5894" t="s">
        <v>56</v>
      </c>
      <c r="M5894" t="s">
        <v>36</v>
      </c>
      <c r="N5894" t="s">
        <v>23</v>
      </c>
    </row>
    <row r="5895" spans="1:14" x14ac:dyDescent="0.3">
      <c r="A5895">
        <v>5894</v>
      </c>
      <c r="B5895" t="s">
        <v>31</v>
      </c>
      <c r="C5895" t="s">
        <v>208</v>
      </c>
      <c r="D5895" t="s">
        <v>395</v>
      </c>
      <c r="E5895" t="s">
        <v>33</v>
      </c>
      <c r="F5895" t="s">
        <v>18</v>
      </c>
      <c r="G5895">
        <v>241.95</v>
      </c>
      <c r="H5895">
        <v>2</v>
      </c>
      <c r="I5895">
        <v>2</v>
      </c>
      <c r="J5895" t="s">
        <v>28</v>
      </c>
      <c r="K5895" t="s">
        <v>20</v>
      </c>
      <c r="L5895" t="s">
        <v>21</v>
      </c>
      <c r="M5895" t="s">
        <v>22</v>
      </c>
      <c r="N5895" t="s">
        <v>45</v>
      </c>
    </row>
    <row r="5896" spans="1:14" x14ac:dyDescent="0.3">
      <c r="A5896">
        <v>5895</v>
      </c>
      <c r="B5896" t="s">
        <v>37</v>
      </c>
      <c r="C5896" t="s">
        <v>134</v>
      </c>
      <c r="D5896" t="s">
        <v>135</v>
      </c>
      <c r="E5896" t="s">
        <v>239</v>
      </c>
      <c r="F5896" t="s">
        <v>49</v>
      </c>
      <c r="G5896">
        <v>136.16</v>
      </c>
      <c r="H5896">
        <v>1</v>
      </c>
      <c r="I5896">
        <v>0</v>
      </c>
      <c r="J5896" t="s">
        <v>35</v>
      </c>
      <c r="K5896" t="s">
        <v>44</v>
      </c>
      <c r="L5896" t="s">
        <v>21</v>
      </c>
      <c r="M5896" t="s">
        <v>36</v>
      </c>
      <c r="N5896" t="s">
        <v>23</v>
      </c>
    </row>
    <row r="5897" spans="1:14" x14ac:dyDescent="0.3">
      <c r="A5897">
        <v>5896</v>
      </c>
      <c r="B5897" t="s">
        <v>14</v>
      </c>
      <c r="C5897" t="s">
        <v>398</v>
      </c>
      <c r="D5897" t="s">
        <v>298</v>
      </c>
      <c r="E5897" t="s">
        <v>312</v>
      </c>
      <c r="F5897" t="s">
        <v>18</v>
      </c>
      <c r="G5897">
        <v>152.05000000000001</v>
      </c>
      <c r="H5897">
        <v>1</v>
      </c>
      <c r="I5897">
        <v>0</v>
      </c>
      <c r="J5897" t="s">
        <v>94</v>
      </c>
      <c r="K5897" t="s">
        <v>44</v>
      </c>
      <c r="L5897" t="s">
        <v>70</v>
      </c>
      <c r="M5897" t="s">
        <v>36</v>
      </c>
      <c r="N5897" t="s">
        <v>41</v>
      </c>
    </row>
    <row r="5898" spans="1:14" x14ac:dyDescent="0.3">
      <c r="A5898">
        <v>5897</v>
      </c>
      <c r="B5898" t="s">
        <v>37</v>
      </c>
      <c r="C5898" t="s">
        <v>358</v>
      </c>
      <c r="D5898" t="s">
        <v>379</v>
      </c>
      <c r="E5898" t="s">
        <v>67</v>
      </c>
      <c r="F5898" t="s">
        <v>49</v>
      </c>
      <c r="G5898">
        <v>112.68</v>
      </c>
      <c r="H5898">
        <v>3</v>
      </c>
      <c r="I5898">
        <v>0</v>
      </c>
      <c r="J5898" t="s">
        <v>28</v>
      </c>
      <c r="K5898" t="s">
        <v>66</v>
      </c>
      <c r="L5898" t="s">
        <v>60</v>
      </c>
      <c r="M5898" t="s">
        <v>36</v>
      </c>
      <c r="N5898" t="s">
        <v>95</v>
      </c>
    </row>
    <row r="5899" spans="1:14" x14ac:dyDescent="0.3">
      <c r="A5899">
        <v>5898</v>
      </c>
      <c r="B5899" t="s">
        <v>31</v>
      </c>
      <c r="C5899" t="s">
        <v>211</v>
      </c>
      <c r="D5899" t="s">
        <v>188</v>
      </c>
      <c r="E5899" t="s">
        <v>234</v>
      </c>
      <c r="F5899" t="s">
        <v>49</v>
      </c>
      <c r="G5899">
        <v>104.51</v>
      </c>
      <c r="H5899">
        <v>2</v>
      </c>
      <c r="I5899">
        <v>0</v>
      </c>
      <c r="J5899" t="s">
        <v>28</v>
      </c>
      <c r="K5899" t="s">
        <v>20</v>
      </c>
      <c r="L5899" t="s">
        <v>60</v>
      </c>
      <c r="M5899" t="s">
        <v>36</v>
      </c>
      <c r="N5899" t="s">
        <v>41</v>
      </c>
    </row>
    <row r="5900" spans="1:14" x14ac:dyDescent="0.3">
      <c r="A5900">
        <v>5899</v>
      </c>
      <c r="B5900" t="s">
        <v>14</v>
      </c>
      <c r="C5900" t="s">
        <v>341</v>
      </c>
      <c r="D5900" t="s">
        <v>174</v>
      </c>
      <c r="E5900" t="s">
        <v>225</v>
      </c>
      <c r="F5900" t="s">
        <v>54</v>
      </c>
      <c r="G5900">
        <v>337.86</v>
      </c>
      <c r="H5900">
        <v>3</v>
      </c>
      <c r="I5900">
        <v>3</v>
      </c>
      <c r="J5900" t="s">
        <v>94</v>
      </c>
      <c r="K5900" t="s">
        <v>44</v>
      </c>
      <c r="L5900" t="s">
        <v>60</v>
      </c>
      <c r="M5900" t="s">
        <v>36</v>
      </c>
      <c r="N5900" t="s">
        <v>23</v>
      </c>
    </row>
    <row r="5901" spans="1:14" x14ac:dyDescent="0.3">
      <c r="A5901">
        <v>5900</v>
      </c>
      <c r="B5901" t="s">
        <v>50</v>
      </c>
      <c r="C5901" t="s">
        <v>71</v>
      </c>
      <c r="D5901" t="s">
        <v>101</v>
      </c>
      <c r="E5901" t="s">
        <v>184</v>
      </c>
      <c r="F5901" t="s">
        <v>49</v>
      </c>
      <c r="G5901">
        <v>122.75</v>
      </c>
      <c r="H5901">
        <v>2</v>
      </c>
      <c r="I5901">
        <v>0</v>
      </c>
      <c r="J5901" t="s">
        <v>19</v>
      </c>
      <c r="K5901" t="s">
        <v>99</v>
      </c>
      <c r="L5901" t="s">
        <v>21</v>
      </c>
      <c r="M5901" t="s">
        <v>36</v>
      </c>
      <c r="N5901" t="s">
        <v>41</v>
      </c>
    </row>
    <row r="5902" spans="1:14" x14ac:dyDescent="0.3">
      <c r="A5902">
        <v>5901</v>
      </c>
      <c r="B5902" t="s">
        <v>37</v>
      </c>
      <c r="C5902" t="s">
        <v>241</v>
      </c>
      <c r="D5902" t="s">
        <v>125</v>
      </c>
      <c r="E5902" t="s">
        <v>416</v>
      </c>
      <c r="F5902" t="s">
        <v>49</v>
      </c>
      <c r="G5902">
        <v>77.36</v>
      </c>
      <c r="H5902">
        <v>1</v>
      </c>
      <c r="I5902">
        <v>0</v>
      </c>
      <c r="J5902" t="s">
        <v>19</v>
      </c>
      <c r="K5902" t="s">
        <v>99</v>
      </c>
      <c r="L5902" t="s">
        <v>21</v>
      </c>
      <c r="M5902" t="s">
        <v>36</v>
      </c>
      <c r="N5902" t="s">
        <v>95</v>
      </c>
    </row>
    <row r="5903" spans="1:14" x14ac:dyDescent="0.3">
      <c r="A5903">
        <v>5902</v>
      </c>
      <c r="B5903" t="s">
        <v>31</v>
      </c>
      <c r="C5903" t="s">
        <v>147</v>
      </c>
      <c r="D5903" t="s">
        <v>63</v>
      </c>
      <c r="E5903" t="s">
        <v>300</v>
      </c>
      <c r="F5903" t="s">
        <v>27</v>
      </c>
      <c r="G5903">
        <v>165.1</v>
      </c>
      <c r="H5903">
        <v>2</v>
      </c>
      <c r="I5903">
        <v>0</v>
      </c>
      <c r="J5903" t="s">
        <v>94</v>
      </c>
      <c r="K5903" t="s">
        <v>29</v>
      </c>
      <c r="L5903" t="s">
        <v>21</v>
      </c>
      <c r="M5903" t="s">
        <v>22</v>
      </c>
      <c r="N5903" t="s">
        <v>41</v>
      </c>
    </row>
    <row r="5904" spans="1:14" x14ac:dyDescent="0.3">
      <c r="A5904">
        <v>5903</v>
      </c>
      <c r="B5904" t="s">
        <v>14</v>
      </c>
      <c r="C5904" t="s">
        <v>110</v>
      </c>
      <c r="D5904" t="s">
        <v>254</v>
      </c>
      <c r="E5904" t="s">
        <v>69</v>
      </c>
      <c r="F5904" t="s">
        <v>27</v>
      </c>
      <c r="G5904">
        <v>121.07</v>
      </c>
      <c r="H5904">
        <v>1</v>
      </c>
      <c r="I5904">
        <v>0</v>
      </c>
      <c r="J5904" t="s">
        <v>35</v>
      </c>
      <c r="K5904" t="s">
        <v>29</v>
      </c>
      <c r="L5904" t="s">
        <v>56</v>
      </c>
      <c r="M5904" t="s">
        <v>36</v>
      </c>
      <c r="N5904" t="s">
        <v>23</v>
      </c>
    </row>
    <row r="5905" spans="1:14" x14ac:dyDescent="0.3">
      <c r="A5905">
        <v>5904</v>
      </c>
      <c r="B5905" t="s">
        <v>31</v>
      </c>
      <c r="C5905" t="s">
        <v>40</v>
      </c>
      <c r="D5905" t="s">
        <v>209</v>
      </c>
      <c r="E5905" t="s">
        <v>131</v>
      </c>
      <c r="F5905" t="s">
        <v>27</v>
      </c>
      <c r="G5905">
        <v>97.03</v>
      </c>
      <c r="H5905">
        <v>2</v>
      </c>
      <c r="I5905">
        <v>0</v>
      </c>
      <c r="J5905" t="s">
        <v>94</v>
      </c>
      <c r="K5905" t="s">
        <v>66</v>
      </c>
      <c r="L5905" t="s">
        <v>21</v>
      </c>
      <c r="M5905" t="s">
        <v>36</v>
      </c>
      <c r="N5905" t="s">
        <v>23</v>
      </c>
    </row>
    <row r="5906" spans="1:14" x14ac:dyDescent="0.3">
      <c r="A5906">
        <v>5905</v>
      </c>
      <c r="B5906" t="s">
        <v>50</v>
      </c>
      <c r="C5906" t="s">
        <v>226</v>
      </c>
      <c r="D5906" t="s">
        <v>61</v>
      </c>
      <c r="E5906" t="s">
        <v>149</v>
      </c>
      <c r="F5906" t="s">
        <v>27</v>
      </c>
      <c r="G5906">
        <v>136.24</v>
      </c>
      <c r="H5906">
        <v>3</v>
      </c>
      <c r="I5906">
        <v>1</v>
      </c>
      <c r="J5906" t="s">
        <v>55</v>
      </c>
      <c r="K5906" t="s">
        <v>66</v>
      </c>
      <c r="L5906" t="s">
        <v>56</v>
      </c>
      <c r="M5906" t="s">
        <v>22</v>
      </c>
      <c r="N5906" t="s">
        <v>41</v>
      </c>
    </row>
    <row r="5907" spans="1:14" x14ac:dyDescent="0.3">
      <c r="A5907">
        <v>5906</v>
      </c>
      <c r="B5907" t="s">
        <v>14</v>
      </c>
      <c r="C5907" t="s">
        <v>180</v>
      </c>
      <c r="D5907" t="s">
        <v>194</v>
      </c>
      <c r="E5907" t="s">
        <v>175</v>
      </c>
      <c r="F5907" t="s">
        <v>49</v>
      </c>
      <c r="G5907">
        <v>97.39</v>
      </c>
      <c r="H5907">
        <v>1</v>
      </c>
      <c r="I5907">
        <v>1</v>
      </c>
      <c r="J5907" t="s">
        <v>35</v>
      </c>
      <c r="K5907" t="s">
        <v>20</v>
      </c>
      <c r="L5907" t="s">
        <v>70</v>
      </c>
      <c r="M5907" t="s">
        <v>36</v>
      </c>
      <c r="N5907" t="s">
        <v>41</v>
      </c>
    </row>
    <row r="5908" spans="1:14" x14ac:dyDescent="0.3">
      <c r="A5908">
        <v>5907</v>
      </c>
      <c r="B5908" t="s">
        <v>31</v>
      </c>
      <c r="C5908" t="s">
        <v>264</v>
      </c>
      <c r="D5908" t="s">
        <v>337</v>
      </c>
      <c r="E5908" t="s">
        <v>88</v>
      </c>
      <c r="F5908" t="s">
        <v>27</v>
      </c>
      <c r="G5908">
        <v>123.89</v>
      </c>
      <c r="H5908">
        <v>1</v>
      </c>
      <c r="I5908">
        <v>0</v>
      </c>
      <c r="J5908" t="s">
        <v>28</v>
      </c>
      <c r="K5908" t="s">
        <v>99</v>
      </c>
      <c r="L5908" t="s">
        <v>60</v>
      </c>
      <c r="M5908" t="s">
        <v>22</v>
      </c>
      <c r="N5908" t="s">
        <v>41</v>
      </c>
    </row>
    <row r="5909" spans="1:14" x14ac:dyDescent="0.3">
      <c r="A5909">
        <v>5908</v>
      </c>
      <c r="B5909" t="s">
        <v>31</v>
      </c>
      <c r="C5909" t="s">
        <v>93</v>
      </c>
      <c r="D5909" t="s">
        <v>155</v>
      </c>
      <c r="E5909" t="s">
        <v>82</v>
      </c>
      <c r="F5909" t="s">
        <v>54</v>
      </c>
      <c r="G5909">
        <v>264.98</v>
      </c>
      <c r="H5909">
        <v>2</v>
      </c>
      <c r="I5909">
        <v>0</v>
      </c>
      <c r="J5909" t="s">
        <v>35</v>
      </c>
      <c r="K5909" t="s">
        <v>29</v>
      </c>
      <c r="L5909" t="s">
        <v>21</v>
      </c>
      <c r="M5909" t="s">
        <v>36</v>
      </c>
      <c r="N5909" t="s">
        <v>41</v>
      </c>
    </row>
    <row r="5910" spans="1:14" x14ac:dyDescent="0.3">
      <c r="A5910">
        <v>5909</v>
      </c>
      <c r="B5910" t="s">
        <v>50</v>
      </c>
      <c r="C5910" t="s">
        <v>369</v>
      </c>
      <c r="D5910" t="s">
        <v>187</v>
      </c>
      <c r="E5910" t="s">
        <v>234</v>
      </c>
      <c r="F5910" t="s">
        <v>54</v>
      </c>
      <c r="G5910">
        <v>600.78</v>
      </c>
      <c r="H5910">
        <v>2</v>
      </c>
      <c r="I5910">
        <v>0</v>
      </c>
      <c r="J5910" t="s">
        <v>28</v>
      </c>
      <c r="K5910" t="s">
        <v>66</v>
      </c>
      <c r="L5910" t="s">
        <v>21</v>
      </c>
      <c r="M5910" t="s">
        <v>36</v>
      </c>
      <c r="N5910" t="s">
        <v>41</v>
      </c>
    </row>
    <row r="5911" spans="1:14" x14ac:dyDescent="0.3">
      <c r="A5911">
        <v>5910</v>
      </c>
      <c r="B5911" t="s">
        <v>50</v>
      </c>
      <c r="C5911" t="s">
        <v>131</v>
      </c>
      <c r="D5911" t="s">
        <v>341</v>
      </c>
      <c r="E5911" t="s">
        <v>72</v>
      </c>
      <c r="F5911" t="s">
        <v>54</v>
      </c>
      <c r="G5911">
        <v>519.57000000000005</v>
      </c>
      <c r="H5911">
        <v>1</v>
      </c>
      <c r="I5911">
        <v>0</v>
      </c>
      <c r="J5911" t="s">
        <v>55</v>
      </c>
      <c r="K5911" t="s">
        <v>44</v>
      </c>
      <c r="L5911" t="s">
        <v>60</v>
      </c>
      <c r="M5911" t="s">
        <v>36</v>
      </c>
      <c r="N5911" t="s">
        <v>41</v>
      </c>
    </row>
    <row r="5912" spans="1:14" x14ac:dyDescent="0.3">
      <c r="A5912">
        <v>5911</v>
      </c>
      <c r="B5912" t="s">
        <v>14</v>
      </c>
      <c r="C5912" t="s">
        <v>275</v>
      </c>
      <c r="D5912" t="s">
        <v>231</v>
      </c>
      <c r="E5912" t="s">
        <v>293</v>
      </c>
      <c r="F5912" t="s">
        <v>18</v>
      </c>
      <c r="G5912">
        <v>246.14</v>
      </c>
      <c r="H5912">
        <v>1</v>
      </c>
      <c r="I5912">
        <v>0</v>
      </c>
      <c r="J5912" t="s">
        <v>35</v>
      </c>
      <c r="K5912" t="s">
        <v>20</v>
      </c>
      <c r="L5912" t="s">
        <v>56</v>
      </c>
      <c r="M5912" t="s">
        <v>36</v>
      </c>
      <c r="N5912" t="s">
        <v>41</v>
      </c>
    </row>
    <row r="5913" spans="1:14" x14ac:dyDescent="0.3">
      <c r="A5913">
        <v>5912</v>
      </c>
      <c r="B5913" t="s">
        <v>50</v>
      </c>
      <c r="C5913" t="s">
        <v>456</v>
      </c>
      <c r="D5913" t="s">
        <v>139</v>
      </c>
      <c r="E5913" t="s">
        <v>376</v>
      </c>
      <c r="F5913" t="s">
        <v>27</v>
      </c>
      <c r="G5913">
        <v>179.86</v>
      </c>
      <c r="H5913">
        <v>1</v>
      </c>
      <c r="I5913">
        <v>2</v>
      </c>
      <c r="J5913" t="s">
        <v>35</v>
      </c>
      <c r="K5913" t="s">
        <v>20</v>
      </c>
      <c r="L5913" t="s">
        <v>21</v>
      </c>
      <c r="M5913" t="s">
        <v>22</v>
      </c>
      <c r="N5913" t="s">
        <v>45</v>
      </c>
    </row>
    <row r="5914" spans="1:14" x14ac:dyDescent="0.3">
      <c r="A5914">
        <v>5913</v>
      </c>
      <c r="B5914" t="s">
        <v>14</v>
      </c>
      <c r="C5914" t="s">
        <v>181</v>
      </c>
      <c r="D5914" t="s">
        <v>264</v>
      </c>
      <c r="E5914" t="s">
        <v>174</v>
      </c>
      <c r="F5914" t="s">
        <v>18</v>
      </c>
      <c r="G5914">
        <v>171.37</v>
      </c>
      <c r="H5914">
        <v>3</v>
      </c>
      <c r="I5914">
        <v>0</v>
      </c>
      <c r="J5914" t="s">
        <v>28</v>
      </c>
      <c r="K5914" t="s">
        <v>20</v>
      </c>
      <c r="L5914" t="s">
        <v>60</v>
      </c>
      <c r="M5914" t="s">
        <v>36</v>
      </c>
      <c r="N5914" t="s">
        <v>23</v>
      </c>
    </row>
    <row r="5915" spans="1:14" x14ac:dyDescent="0.3">
      <c r="A5915">
        <v>5914</v>
      </c>
      <c r="B5915" t="s">
        <v>14</v>
      </c>
      <c r="C5915" t="s">
        <v>214</v>
      </c>
      <c r="D5915" t="s">
        <v>76</v>
      </c>
      <c r="E5915" t="s">
        <v>284</v>
      </c>
      <c r="F5915" t="s">
        <v>18</v>
      </c>
      <c r="G5915">
        <v>256.08999999999997</v>
      </c>
      <c r="H5915">
        <v>3</v>
      </c>
      <c r="I5915">
        <v>1</v>
      </c>
      <c r="J5915" t="s">
        <v>35</v>
      </c>
      <c r="K5915" t="s">
        <v>44</v>
      </c>
      <c r="L5915" t="s">
        <v>21</v>
      </c>
      <c r="M5915" t="s">
        <v>36</v>
      </c>
      <c r="N5915" t="s">
        <v>45</v>
      </c>
    </row>
    <row r="5916" spans="1:14" x14ac:dyDescent="0.3">
      <c r="A5916">
        <v>5915</v>
      </c>
      <c r="B5916" t="s">
        <v>31</v>
      </c>
      <c r="C5916" t="s">
        <v>399</v>
      </c>
      <c r="D5916" t="s">
        <v>135</v>
      </c>
      <c r="E5916" t="s">
        <v>322</v>
      </c>
      <c r="F5916" t="s">
        <v>54</v>
      </c>
      <c r="G5916">
        <v>258.56</v>
      </c>
      <c r="H5916">
        <v>2</v>
      </c>
      <c r="I5916">
        <v>0</v>
      </c>
      <c r="J5916" t="s">
        <v>28</v>
      </c>
      <c r="K5916" t="s">
        <v>66</v>
      </c>
      <c r="L5916" t="s">
        <v>60</v>
      </c>
      <c r="M5916" t="s">
        <v>22</v>
      </c>
      <c r="N5916" t="s">
        <v>45</v>
      </c>
    </row>
    <row r="5917" spans="1:14" x14ac:dyDescent="0.3">
      <c r="A5917">
        <v>5916</v>
      </c>
      <c r="B5917" t="s">
        <v>50</v>
      </c>
      <c r="C5917" t="s">
        <v>347</v>
      </c>
      <c r="D5917" t="s">
        <v>351</v>
      </c>
      <c r="E5917" t="s">
        <v>82</v>
      </c>
      <c r="F5917" t="s">
        <v>49</v>
      </c>
      <c r="G5917">
        <v>159.57</v>
      </c>
      <c r="H5917">
        <v>2</v>
      </c>
      <c r="I5917">
        <v>0</v>
      </c>
      <c r="J5917" t="s">
        <v>28</v>
      </c>
      <c r="K5917" t="s">
        <v>44</v>
      </c>
      <c r="L5917" t="s">
        <v>21</v>
      </c>
      <c r="M5917" t="s">
        <v>36</v>
      </c>
      <c r="N5917" t="s">
        <v>45</v>
      </c>
    </row>
    <row r="5918" spans="1:14" x14ac:dyDescent="0.3">
      <c r="A5918">
        <v>5917</v>
      </c>
      <c r="B5918" t="s">
        <v>50</v>
      </c>
      <c r="C5918" t="s">
        <v>103</v>
      </c>
      <c r="D5918" t="s">
        <v>104</v>
      </c>
      <c r="E5918" t="s">
        <v>358</v>
      </c>
      <c r="F5918" t="s">
        <v>49</v>
      </c>
      <c r="G5918">
        <v>107.78</v>
      </c>
      <c r="H5918">
        <v>1</v>
      </c>
      <c r="I5918">
        <v>1</v>
      </c>
      <c r="J5918" t="s">
        <v>19</v>
      </c>
      <c r="K5918" t="s">
        <v>44</v>
      </c>
      <c r="L5918" t="s">
        <v>21</v>
      </c>
      <c r="M5918" t="s">
        <v>36</v>
      </c>
      <c r="N5918" t="s">
        <v>41</v>
      </c>
    </row>
    <row r="5919" spans="1:14" x14ac:dyDescent="0.3">
      <c r="A5919">
        <v>5918</v>
      </c>
      <c r="B5919" t="s">
        <v>37</v>
      </c>
      <c r="C5919" t="s">
        <v>180</v>
      </c>
      <c r="D5919" t="s">
        <v>356</v>
      </c>
      <c r="E5919" t="s">
        <v>337</v>
      </c>
      <c r="F5919" t="s">
        <v>27</v>
      </c>
      <c r="G5919">
        <v>125.15</v>
      </c>
      <c r="H5919">
        <v>2</v>
      </c>
      <c r="I5919">
        <v>1</v>
      </c>
      <c r="J5919" t="s">
        <v>35</v>
      </c>
      <c r="K5919" t="s">
        <v>20</v>
      </c>
      <c r="L5919" t="s">
        <v>56</v>
      </c>
      <c r="M5919" t="s">
        <v>36</v>
      </c>
      <c r="N5919" t="s">
        <v>41</v>
      </c>
    </row>
    <row r="5920" spans="1:14" x14ac:dyDescent="0.3">
      <c r="A5920">
        <v>5919</v>
      </c>
      <c r="B5920" t="s">
        <v>50</v>
      </c>
      <c r="C5920" t="s">
        <v>216</v>
      </c>
      <c r="D5920" t="s">
        <v>101</v>
      </c>
      <c r="E5920" t="s">
        <v>350</v>
      </c>
      <c r="F5920" t="s">
        <v>49</v>
      </c>
      <c r="G5920">
        <v>91.15</v>
      </c>
      <c r="H5920">
        <v>4</v>
      </c>
      <c r="I5920">
        <v>1</v>
      </c>
      <c r="J5920" t="s">
        <v>19</v>
      </c>
      <c r="K5920" t="s">
        <v>99</v>
      </c>
      <c r="L5920" t="s">
        <v>21</v>
      </c>
      <c r="M5920" t="s">
        <v>36</v>
      </c>
      <c r="N5920" t="s">
        <v>41</v>
      </c>
    </row>
    <row r="5921" spans="1:14" x14ac:dyDescent="0.3">
      <c r="A5921">
        <v>5920</v>
      </c>
      <c r="B5921" t="s">
        <v>50</v>
      </c>
      <c r="C5921" t="s">
        <v>136</v>
      </c>
      <c r="D5921" t="s">
        <v>87</v>
      </c>
      <c r="E5921" t="s">
        <v>51</v>
      </c>
      <c r="F5921" t="s">
        <v>49</v>
      </c>
      <c r="G5921">
        <v>85.99</v>
      </c>
      <c r="H5921">
        <v>1</v>
      </c>
      <c r="I5921">
        <v>0</v>
      </c>
      <c r="J5921" t="s">
        <v>28</v>
      </c>
      <c r="K5921" t="s">
        <v>44</v>
      </c>
      <c r="L5921" t="s">
        <v>21</v>
      </c>
      <c r="M5921" t="s">
        <v>36</v>
      </c>
      <c r="N5921" t="s">
        <v>41</v>
      </c>
    </row>
    <row r="5922" spans="1:14" x14ac:dyDescent="0.3">
      <c r="A5922">
        <v>5921</v>
      </c>
      <c r="B5922" t="s">
        <v>37</v>
      </c>
      <c r="C5922" t="s">
        <v>284</v>
      </c>
      <c r="D5922" t="s">
        <v>141</v>
      </c>
      <c r="E5922" t="s">
        <v>146</v>
      </c>
      <c r="F5922" t="s">
        <v>18</v>
      </c>
      <c r="G5922">
        <v>320.66000000000003</v>
      </c>
      <c r="H5922">
        <v>2</v>
      </c>
      <c r="I5922">
        <v>0</v>
      </c>
      <c r="J5922" t="s">
        <v>28</v>
      </c>
      <c r="K5922" t="s">
        <v>29</v>
      </c>
      <c r="L5922" t="s">
        <v>21</v>
      </c>
      <c r="M5922" t="s">
        <v>36</v>
      </c>
      <c r="N5922" t="s">
        <v>41</v>
      </c>
    </row>
    <row r="5923" spans="1:14" x14ac:dyDescent="0.3">
      <c r="A5923">
        <v>5922</v>
      </c>
      <c r="B5923" t="s">
        <v>14</v>
      </c>
      <c r="C5923" t="s">
        <v>390</v>
      </c>
      <c r="D5923" t="s">
        <v>120</v>
      </c>
      <c r="E5923" t="s">
        <v>225</v>
      </c>
      <c r="F5923" t="s">
        <v>54</v>
      </c>
      <c r="G5923">
        <v>283.83999999999997</v>
      </c>
      <c r="H5923">
        <v>2</v>
      </c>
      <c r="I5923">
        <v>0</v>
      </c>
      <c r="J5923" t="s">
        <v>19</v>
      </c>
      <c r="K5923" t="s">
        <v>44</v>
      </c>
      <c r="L5923" t="s">
        <v>21</v>
      </c>
      <c r="M5923" t="s">
        <v>36</v>
      </c>
      <c r="N5923" t="s">
        <v>95</v>
      </c>
    </row>
    <row r="5924" spans="1:14" x14ac:dyDescent="0.3">
      <c r="A5924">
        <v>5923</v>
      </c>
      <c r="B5924" t="s">
        <v>14</v>
      </c>
      <c r="C5924" t="s">
        <v>290</v>
      </c>
      <c r="D5924" t="s">
        <v>291</v>
      </c>
      <c r="E5924" t="s">
        <v>324</v>
      </c>
      <c r="F5924" t="s">
        <v>27</v>
      </c>
      <c r="G5924">
        <v>124.61</v>
      </c>
      <c r="H5924">
        <v>4</v>
      </c>
      <c r="I5924">
        <v>1</v>
      </c>
      <c r="J5924" t="s">
        <v>55</v>
      </c>
      <c r="K5924" t="s">
        <v>66</v>
      </c>
      <c r="L5924" t="s">
        <v>56</v>
      </c>
      <c r="M5924" t="s">
        <v>36</v>
      </c>
      <c r="N5924" t="s">
        <v>41</v>
      </c>
    </row>
    <row r="5925" spans="1:14" x14ac:dyDescent="0.3">
      <c r="A5925">
        <v>5924</v>
      </c>
      <c r="B5925" t="s">
        <v>37</v>
      </c>
      <c r="C5925" t="s">
        <v>199</v>
      </c>
      <c r="D5925" t="s">
        <v>159</v>
      </c>
      <c r="E5925" t="s">
        <v>380</v>
      </c>
      <c r="F5925" t="s">
        <v>49</v>
      </c>
      <c r="G5925">
        <v>147.35</v>
      </c>
      <c r="H5925">
        <v>4</v>
      </c>
      <c r="I5925">
        <v>2</v>
      </c>
      <c r="J5925" t="s">
        <v>35</v>
      </c>
      <c r="K5925" t="s">
        <v>44</v>
      </c>
      <c r="L5925" t="s">
        <v>60</v>
      </c>
      <c r="M5925" t="s">
        <v>36</v>
      </c>
      <c r="N5925" t="s">
        <v>23</v>
      </c>
    </row>
    <row r="5926" spans="1:14" x14ac:dyDescent="0.3">
      <c r="A5926">
        <v>5925</v>
      </c>
      <c r="B5926" t="s">
        <v>50</v>
      </c>
      <c r="C5926" t="s">
        <v>159</v>
      </c>
      <c r="D5926" t="s">
        <v>103</v>
      </c>
      <c r="E5926" t="s">
        <v>123</v>
      </c>
      <c r="F5926" t="s">
        <v>49</v>
      </c>
      <c r="G5926">
        <v>120.37</v>
      </c>
      <c r="H5926">
        <v>1</v>
      </c>
      <c r="I5926">
        <v>0</v>
      </c>
      <c r="J5926" t="s">
        <v>28</v>
      </c>
      <c r="K5926" t="s">
        <v>44</v>
      </c>
      <c r="L5926" t="s">
        <v>21</v>
      </c>
      <c r="M5926" t="s">
        <v>22</v>
      </c>
      <c r="N5926" t="s">
        <v>30</v>
      </c>
    </row>
    <row r="5927" spans="1:14" x14ac:dyDescent="0.3">
      <c r="A5927">
        <v>5926</v>
      </c>
      <c r="B5927" t="s">
        <v>50</v>
      </c>
      <c r="C5927" t="s">
        <v>396</v>
      </c>
      <c r="D5927" t="s">
        <v>368</v>
      </c>
      <c r="E5927" t="s">
        <v>405</v>
      </c>
      <c r="F5927" t="s">
        <v>27</v>
      </c>
      <c r="G5927">
        <v>242.27</v>
      </c>
      <c r="H5927">
        <v>3</v>
      </c>
      <c r="I5927">
        <v>0</v>
      </c>
      <c r="J5927" t="s">
        <v>35</v>
      </c>
      <c r="K5927" t="s">
        <v>66</v>
      </c>
      <c r="L5927" t="s">
        <v>21</v>
      </c>
      <c r="M5927" t="s">
        <v>36</v>
      </c>
      <c r="N5927" t="s">
        <v>30</v>
      </c>
    </row>
    <row r="5928" spans="1:14" x14ac:dyDescent="0.3">
      <c r="A5928">
        <v>5927</v>
      </c>
      <c r="B5928" t="s">
        <v>14</v>
      </c>
      <c r="C5928" t="s">
        <v>191</v>
      </c>
      <c r="D5928" t="s">
        <v>108</v>
      </c>
      <c r="E5928" t="s">
        <v>101</v>
      </c>
      <c r="F5928" t="s">
        <v>49</v>
      </c>
      <c r="G5928">
        <v>102.74</v>
      </c>
      <c r="H5928">
        <v>2</v>
      </c>
      <c r="I5928">
        <v>1</v>
      </c>
      <c r="J5928" t="s">
        <v>35</v>
      </c>
      <c r="K5928" t="s">
        <v>20</v>
      </c>
      <c r="L5928" t="s">
        <v>70</v>
      </c>
      <c r="M5928" t="s">
        <v>36</v>
      </c>
      <c r="N5928" t="s">
        <v>23</v>
      </c>
    </row>
    <row r="5929" spans="1:14" x14ac:dyDescent="0.3">
      <c r="A5929">
        <v>5928</v>
      </c>
      <c r="B5929" t="s">
        <v>14</v>
      </c>
      <c r="C5929" t="s">
        <v>408</v>
      </c>
      <c r="D5929" t="s">
        <v>261</v>
      </c>
      <c r="E5929" t="s">
        <v>291</v>
      </c>
      <c r="F5929" t="s">
        <v>54</v>
      </c>
      <c r="G5929">
        <v>448.65</v>
      </c>
      <c r="H5929">
        <v>2</v>
      </c>
      <c r="I5929">
        <v>0</v>
      </c>
      <c r="J5929" t="s">
        <v>94</v>
      </c>
      <c r="K5929" t="s">
        <v>44</v>
      </c>
      <c r="L5929" t="s">
        <v>56</v>
      </c>
      <c r="M5929" t="s">
        <v>36</v>
      </c>
      <c r="N5929" t="s">
        <v>41</v>
      </c>
    </row>
    <row r="5930" spans="1:14" x14ac:dyDescent="0.3">
      <c r="A5930">
        <v>5929</v>
      </c>
      <c r="B5930" t="s">
        <v>37</v>
      </c>
      <c r="C5930" t="s">
        <v>221</v>
      </c>
      <c r="D5930" t="s">
        <v>245</v>
      </c>
      <c r="E5930" t="s">
        <v>214</v>
      </c>
      <c r="F5930" t="s">
        <v>27</v>
      </c>
      <c r="G5930">
        <v>195.82</v>
      </c>
      <c r="H5930">
        <v>2</v>
      </c>
      <c r="I5930">
        <v>0</v>
      </c>
      <c r="J5930" t="s">
        <v>55</v>
      </c>
      <c r="K5930" t="s">
        <v>29</v>
      </c>
      <c r="L5930" t="s">
        <v>21</v>
      </c>
      <c r="M5930" t="s">
        <v>36</v>
      </c>
      <c r="N5930" t="s">
        <v>41</v>
      </c>
    </row>
    <row r="5931" spans="1:14" x14ac:dyDescent="0.3">
      <c r="A5931">
        <v>5930</v>
      </c>
      <c r="B5931" t="s">
        <v>50</v>
      </c>
      <c r="C5931" t="s">
        <v>415</v>
      </c>
      <c r="D5931" t="s">
        <v>227</v>
      </c>
      <c r="E5931" t="s">
        <v>431</v>
      </c>
      <c r="F5931" t="s">
        <v>49</v>
      </c>
      <c r="G5931">
        <v>157.66999999999999</v>
      </c>
      <c r="H5931">
        <v>3</v>
      </c>
      <c r="I5931">
        <v>0</v>
      </c>
      <c r="J5931" t="s">
        <v>28</v>
      </c>
      <c r="K5931" t="s">
        <v>44</v>
      </c>
      <c r="L5931" t="s">
        <v>21</v>
      </c>
      <c r="M5931" t="s">
        <v>22</v>
      </c>
      <c r="N5931" t="s">
        <v>41</v>
      </c>
    </row>
    <row r="5932" spans="1:14" x14ac:dyDescent="0.3">
      <c r="A5932">
        <v>5931</v>
      </c>
      <c r="B5932" t="s">
        <v>31</v>
      </c>
      <c r="C5932" t="s">
        <v>134</v>
      </c>
      <c r="D5932" t="s">
        <v>172</v>
      </c>
      <c r="E5932" t="s">
        <v>265</v>
      </c>
      <c r="F5932" t="s">
        <v>49</v>
      </c>
      <c r="G5932">
        <v>101.14</v>
      </c>
      <c r="H5932">
        <v>1</v>
      </c>
      <c r="I5932">
        <v>3</v>
      </c>
      <c r="J5932" t="s">
        <v>19</v>
      </c>
      <c r="K5932" t="s">
        <v>66</v>
      </c>
      <c r="L5932" t="s">
        <v>21</v>
      </c>
      <c r="M5932" t="s">
        <v>22</v>
      </c>
      <c r="N5932" t="s">
        <v>41</v>
      </c>
    </row>
    <row r="5933" spans="1:14" x14ac:dyDescent="0.3">
      <c r="A5933">
        <v>5932</v>
      </c>
      <c r="B5933" t="s">
        <v>37</v>
      </c>
      <c r="C5933" t="s">
        <v>324</v>
      </c>
      <c r="D5933" t="s">
        <v>75</v>
      </c>
      <c r="E5933" t="s">
        <v>170</v>
      </c>
      <c r="F5933" t="s">
        <v>27</v>
      </c>
      <c r="G5933">
        <v>136.19999999999999</v>
      </c>
      <c r="H5933">
        <v>3</v>
      </c>
      <c r="I5933">
        <v>1</v>
      </c>
      <c r="J5933" t="s">
        <v>94</v>
      </c>
      <c r="K5933" t="s">
        <v>66</v>
      </c>
      <c r="L5933" t="s">
        <v>21</v>
      </c>
      <c r="M5933" t="s">
        <v>36</v>
      </c>
      <c r="N5933" t="s">
        <v>45</v>
      </c>
    </row>
    <row r="5934" spans="1:14" x14ac:dyDescent="0.3">
      <c r="A5934">
        <v>5933</v>
      </c>
      <c r="B5934" t="s">
        <v>37</v>
      </c>
      <c r="C5934" t="s">
        <v>234</v>
      </c>
      <c r="D5934" t="s">
        <v>270</v>
      </c>
      <c r="E5934" t="s">
        <v>492</v>
      </c>
      <c r="F5934" t="s">
        <v>54</v>
      </c>
      <c r="G5934">
        <v>407.74</v>
      </c>
      <c r="H5934">
        <v>2</v>
      </c>
      <c r="I5934">
        <v>2</v>
      </c>
      <c r="J5934" t="s">
        <v>55</v>
      </c>
      <c r="K5934" t="s">
        <v>44</v>
      </c>
      <c r="L5934" t="s">
        <v>21</v>
      </c>
      <c r="M5934" t="s">
        <v>22</v>
      </c>
      <c r="N5934" t="s">
        <v>41</v>
      </c>
    </row>
    <row r="5935" spans="1:14" x14ac:dyDescent="0.3">
      <c r="A5935">
        <v>5934</v>
      </c>
      <c r="B5935" t="s">
        <v>14</v>
      </c>
      <c r="C5935" t="s">
        <v>171</v>
      </c>
      <c r="D5935" t="s">
        <v>25</v>
      </c>
      <c r="E5935" t="s">
        <v>127</v>
      </c>
      <c r="F5935" t="s">
        <v>18</v>
      </c>
      <c r="G5935">
        <v>229.15</v>
      </c>
      <c r="H5935">
        <v>2</v>
      </c>
      <c r="I5935">
        <v>1</v>
      </c>
      <c r="J5935" t="s">
        <v>55</v>
      </c>
      <c r="K5935" t="s">
        <v>99</v>
      </c>
      <c r="L5935" t="s">
        <v>21</v>
      </c>
      <c r="M5935" t="s">
        <v>36</v>
      </c>
      <c r="N5935" t="s">
        <v>41</v>
      </c>
    </row>
    <row r="5936" spans="1:14" x14ac:dyDescent="0.3">
      <c r="A5936">
        <v>5935</v>
      </c>
      <c r="B5936" t="s">
        <v>37</v>
      </c>
      <c r="C5936" t="s">
        <v>213</v>
      </c>
      <c r="D5936" t="s">
        <v>234</v>
      </c>
      <c r="E5936" t="s">
        <v>331</v>
      </c>
      <c r="F5936" t="s">
        <v>54</v>
      </c>
      <c r="G5936">
        <v>407.85</v>
      </c>
      <c r="H5936">
        <v>2</v>
      </c>
      <c r="I5936">
        <v>0</v>
      </c>
      <c r="J5936" t="s">
        <v>35</v>
      </c>
      <c r="K5936" t="s">
        <v>66</v>
      </c>
      <c r="L5936" t="s">
        <v>21</v>
      </c>
      <c r="M5936" t="s">
        <v>22</v>
      </c>
      <c r="N5936" t="s">
        <v>41</v>
      </c>
    </row>
    <row r="5937" spans="1:14" x14ac:dyDescent="0.3">
      <c r="A5937">
        <v>5936</v>
      </c>
      <c r="B5937" t="s">
        <v>37</v>
      </c>
      <c r="C5937" t="s">
        <v>396</v>
      </c>
      <c r="D5937" t="s">
        <v>382</v>
      </c>
      <c r="E5937" t="s">
        <v>181</v>
      </c>
      <c r="F5937" t="s">
        <v>54</v>
      </c>
      <c r="G5937">
        <v>319.94</v>
      </c>
      <c r="H5937">
        <v>2</v>
      </c>
      <c r="I5937">
        <v>0</v>
      </c>
      <c r="J5937" t="s">
        <v>28</v>
      </c>
      <c r="K5937" t="s">
        <v>44</v>
      </c>
      <c r="L5937" t="s">
        <v>21</v>
      </c>
      <c r="M5937" t="s">
        <v>36</v>
      </c>
      <c r="N5937" t="s">
        <v>95</v>
      </c>
    </row>
    <row r="5938" spans="1:14" x14ac:dyDescent="0.3">
      <c r="A5938">
        <v>5937</v>
      </c>
      <c r="B5938" t="s">
        <v>31</v>
      </c>
      <c r="C5938" t="s">
        <v>450</v>
      </c>
      <c r="D5938" t="s">
        <v>377</v>
      </c>
      <c r="E5938" t="s">
        <v>341</v>
      </c>
      <c r="F5938" t="s">
        <v>49</v>
      </c>
      <c r="G5938">
        <v>115.6</v>
      </c>
      <c r="H5938">
        <v>3</v>
      </c>
      <c r="I5938">
        <v>1</v>
      </c>
      <c r="J5938" t="s">
        <v>28</v>
      </c>
      <c r="K5938" t="s">
        <v>20</v>
      </c>
      <c r="L5938" t="s">
        <v>21</v>
      </c>
      <c r="M5938" t="s">
        <v>36</v>
      </c>
      <c r="N5938" t="s">
        <v>23</v>
      </c>
    </row>
    <row r="5939" spans="1:14" x14ac:dyDescent="0.3">
      <c r="A5939">
        <v>5938</v>
      </c>
      <c r="B5939" t="s">
        <v>31</v>
      </c>
      <c r="C5939" t="s">
        <v>148</v>
      </c>
      <c r="D5939" t="s">
        <v>214</v>
      </c>
      <c r="E5939" t="s">
        <v>26</v>
      </c>
      <c r="F5939" t="s">
        <v>27</v>
      </c>
      <c r="G5939">
        <v>116</v>
      </c>
      <c r="H5939">
        <v>1</v>
      </c>
      <c r="I5939">
        <v>0</v>
      </c>
      <c r="J5939" t="s">
        <v>94</v>
      </c>
      <c r="K5939" t="s">
        <v>66</v>
      </c>
      <c r="L5939" t="s">
        <v>21</v>
      </c>
      <c r="M5939" t="s">
        <v>22</v>
      </c>
      <c r="N5939" t="s">
        <v>41</v>
      </c>
    </row>
    <row r="5940" spans="1:14" x14ac:dyDescent="0.3">
      <c r="A5940">
        <v>5939</v>
      </c>
      <c r="B5940" t="s">
        <v>37</v>
      </c>
      <c r="C5940" t="s">
        <v>395</v>
      </c>
      <c r="D5940" t="s">
        <v>456</v>
      </c>
      <c r="E5940" t="s">
        <v>412</v>
      </c>
      <c r="F5940" t="s">
        <v>49</v>
      </c>
      <c r="G5940">
        <v>99.62</v>
      </c>
      <c r="H5940">
        <v>1</v>
      </c>
      <c r="I5940">
        <v>1</v>
      </c>
      <c r="J5940" t="s">
        <v>55</v>
      </c>
      <c r="K5940" t="s">
        <v>44</v>
      </c>
      <c r="L5940" t="s">
        <v>21</v>
      </c>
      <c r="M5940" t="s">
        <v>36</v>
      </c>
      <c r="N5940" t="s">
        <v>23</v>
      </c>
    </row>
    <row r="5941" spans="1:14" x14ac:dyDescent="0.3">
      <c r="A5941">
        <v>5940</v>
      </c>
      <c r="B5941" t="s">
        <v>31</v>
      </c>
      <c r="C5941" t="s">
        <v>309</v>
      </c>
      <c r="D5941" t="s">
        <v>82</v>
      </c>
      <c r="E5941" t="s">
        <v>67</v>
      </c>
      <c r="F5941" t="s">
        <v>18</v>
      </c>
      <c r="G5941">
        <v>245.73</v>
      </c>
      <c r="H5941">
        <v>2</v>
      </c>
      <c r="I5941">
        <v>0</v>
      </c>
      <c r="J5941" t="s">
        <v>28</v>
      </c>
      <c r="K5941" t="s">
        <v>66</v>
      </c>
      <c r="L5941" t="s">
        <v>60</v>
      </c>
      <c r="M5941" t="s">
        <v>22</v>
      </c>
      <c r="N5941" t="s">
        <v>23</v>
      </c>
    </row>
    <row r="5942" spans="1:14" x14ac:dyDescent="0.3">
      <c r="A5942">
        <v>5941</v>
      </c>
      <c r="B5942" t="s">
        <v>31</v>
      </c>
      <c r="C5942" t="s">
        <v>408</v>
      </c>
      <c r="D5942" t="s">
        <v>243</v>
      </c>
      <c r="E5942" t="s">
        <v>328</v>
      </c>
      <c r="F5942" t="s">
        <v>27</v>
      </c>
      <c r="G5942">
        <v>161.9</v>
      </c>
      <c r="H5942">
        <v>2</v>
      </c>
      <c r="I5942">
        <v>0</v>
      </c>
      <c r="J5942" t="s">
        <v>28</v>
      </c>
      <c r="K5942" t="s">
        <v>44</v>
      </c>
      <c r="L5942" t="s">
        <v>60</v>
      </c>
      <c r="M5942" t="s">
        <v>36</v>
      </c>
      <c r="N5942" t="s">
        <v>95</v>
      </c>
    </row>
    <row r="5943" spans="1:14" x14ac:dyDescent="0.3">
      <c r="A5943">
        <v>5942</v>
      </c>
      <c r="B5943" t="s">
        <v>31</v>
      </c>
      <c r="C5943" t="s">
        <v>188</v>
      </c>
      <c r="D5943" t="s">
        <v>167</v>
      </c>
      <c r="E5943" t="s">
        <v>250</v>
      </c>
      <c r="F5943" t="s">
        <v>18</v>
      </c>
      <c r="G5943">
        <v>212.84</v>
      </c>
      <c r="H5943">
        <v>4</v>
      </c>
      <c r="I5943">
        <v>1</v>
      </c>
      <c r="J5943" t="s">
        <v>28</v>
      </c>
      <c r="K5943" t="s">
        <v>99</v>
      </c>
      <c r="L5943" t="s">
        <v>56</v>
      </c>
      <c r="M5943" t="s">
        <v>36</v>
      </c>
      <c r="N5943" t="s">
        <v>41</v>
      </c>
    </row>
    <row r="5944" spans="1:14" x14ac:dyDescent="0.3">
      <c r="A5944">
        <v>5943</v>
      </c>
      <c r="B5944" t="s">
        <v>37</v>
      </c>
      <c r="C5944" t="s">
        <v>424</v>
      </c>
      <c r="D5944" t="s">
        <v>395</v>
      </c>
      <c r="E5944" t="s">
        <v>150</v>
      </c>
      <c r="F5944" t="s">
        <v>27</v>
      </c>
      <c r="G5944">
        <v>139.66</v>
      </c>
      <c r="H5944">
        <v>2</v>
      </c>
      <c r="I5944">
        <v>0</v>
      </c>
      <c r="J5944" t="s">
        <v>55</v>
      </c>
      <c r="K5944" t="s">
        <v>44</v>
      </c>
      <c r="L5944" t="s">
        <v>21</v>
      </c>
      <c r="M5944" t="s">
        <v>36</v>
      </c>
      <c r="N5944" t="s">
        <v>41</v>
      </c>
    </row>
    <row r="5945" spans="1:14" x14ac:dyDescent="0.3">
      <c r="A5945">
        <v>5944</v>
      </c>
      <c r="B5945" t="s">
        <v>37</v>
      </c>
      <c r="C5945" t="s">
        <v>321</v>
      </c>
      <c r="D5945" t="s">
        <v>42</v>
      </c>
      <c r="E5945" t="s">
        <v>441</v>
      </c>
      <c r="F5945" t="s">
        <v>49</v>
      </c>
      <c r="G5945">
        <v>109.7</v>
      </c>
      <c r="H5945">
        <v>2</v>
      </c>
      <c r="I5945">
        <v>1</v>
      </c>
      <c r="J5945" t="s">
        <v>94</v>
      </c>
      <c r="K5945" t="s">
        <v>29</v>
      </c>
      <c r="L5945" t="s">
        <v>21</v>
      </c>
      <c r="M5945" t="s">
        <v>22</v>
      </c>
      <c r="N5945" t="s">
        <v>41</v>
      </c>
    </row>
    <row r="5946" spans="1:14" x14ac:dyDescent="0.3">
      <c r="A5946">
        <v>5945</v>
      </c>
      <c r="B5946" t="s">
        <v>31</v>
      </c>
      <c r="C5946" t="s">
        <v>197</v>
      </c>
      <c r="D5946" t="s">
        <v>413</v>
      </c>
      <c r="E5946" t="s">
        <v>61</v>
      </c>
      <c r="F5946" t="s">
        <v>18</v>
      </c>
      <c r="G5946">
        <v>174.74</v>
      </c>
      <c r="H5946">
        <v>2</v>
      </c>
      <c r="I5946">
        <v>0</v>
      </c>
      <c r="J5946" t="s">
        <v>35</v>
      </c>
      <c r="K5946" t="s">
        <v>99</v>
      </c>
      <c r="L5946" t="s">
        <v>21</v>
      </c>
      <c r="M5946" t="s">
        <v>36</v>
      </c>
      <c r="N5946" t="s">
        <v>41</v>
      </c>
    </row>
    <row r="5947" spans="1:14" x14ac:dyDescent="0.3">
      <c r="A5947">
        <v>5946</v>
      </c>
      <c r="B5947" t="s">
        <v>14</v>
      </c>
      <c r="C5947" t="s">
        <v>15</v>
      </c>
      <c r="D5947" t="s">
        <v>170</v>
      </c>
      <c r="E5947" t="s">
        <v>283</v>
      </c>
      <c r="F5947" t="s">
        <v>54</v>
      </c>
      <c r="G5947">
        <v>413.61</v>
      </c>
      <c r="H5947">
        <v>1</v>
      </c>
      <c r="I5947">
        <v>0</v>
      </c>
      <c r="J5947" t="s">
        <v>35</v>
      </c>
      <c r="K5947" t="s">
        <v>20</v>
      </c>
      <c r="L5947" t="s">
        <v>56</v>
      </c>
      <c r="M5947" t="s">
        <v>22</v>
      </c>
      <c r="N5947" t="s">
        <v>41</v>
      </c>
    </row>
    <row r="5948" spans="1:14" x14ac:dyDescent="0.3">
      <c r="A5948">
        <v>5947</v>
      </c>
      <c r="B5948" t="s">
        <v>31</v>
      </c>
      <c r="C5948" t="s">
        <v>264</v>
      </c>
      <c r="D5948" t="s">
        <v>394</v>
      </c>
      <c r="E5948" t="s">
        <v>131</v>
      </c>
      <c r="F5948" t="s">
        <v>27</v>
      </c>
      <c r="G5948">
        <v>94.7</v>
      </c>
      <c r="H5948">
        <v>2</v>
      </c>
      <c r="I5948">
        <v>0</v>
      </c>
      <c r="J5948" t="s">
        <v>94</v>
      </c>
      <c r="K5948" t="s">
        <v>44</v>
      </c>
      <c r="L5948" t="s">
        <v>21</v>
      </c>
      <c r="M5948" t="s">
        <v>36</v>
      </c>
      <c r="N5948" t="s">
        <v>41</v>
      </c>
    </row>
    <row r="5949" spans="1:14" x14ac:dyDescent="0.3">
      <c r="A5949">
        <v>5948</v>
      </c>
      <c r="B5949" t="s">
        <v>50</v>
      </c>
      <c r="C5949" t="s">
        <v>185</v>
      </c>
      <c r="D5949" t="s">
        <v>305</v>
      </c>
      <c r="E5949" t="s">
        <v>281</v>
      </c>
      <c r="F5949" t="s">
        <v>54</v>
      </c>
      <c r="G5949">
        <v>599.92999999999995</v>
      </c>
      <c r="H5949">
        <v>2</v>
      </c>
      <c r="I5949">
        <v>0</v>
      </c>
      <c r="J5949" t="s">
        <v>28</v>
      </c>
      <c r="K5949" t="s">
        <v>44</v>
      </c>
      <c r="L5949" t="s">
        <v>21</v>
      </c>
      <c r="M5949" t="s">
        <v>36</v>
      </c>
      <c r="N5949" t="s">
        <v>41</v>
      </c>
    </row>
    <row r="5950" spans="1:14" x14ac:dyDescent="0.3">
      <c r="A5950">
        <v>5949</v>
      </c>
      <c r="B5950" t="s">
        <v>37</v>
      </c>
      <c r="C5950" t="s">
        <v>320</v>
      </c>
      <c r="D5950" t="s">
        <v>281</v>
      </c>
      <c r="E5950" t="s">
        <v>138</v>
      </c>
      <c r="F5950" t="s">
        <v>49</v>
      </c>
      <c r="G5950">
        <v>120.8</v>
      </c>
      <c r="H5950">
        <v>2</v>
      </c>
      <c r="I5950">
        <v>1</v>
      </c>
      <c r="J5950" t="s">
        <v>35</v>
      </c>
      <c r="K5950" t="s">
        <v>99</v>
      </c>
      <c r="L5950" t="s">
        <v>70</v>
      </c>
      <c r="M5950" t="s">
        <v>36</v>
      </c>
      <c r="N5950" t="s">
        <v>45</v>
      </c>
    </row>
    <row r="5951" spans="1:14" x14ac:dyDescent="0.3">
      <c r="A5951">
        <v>5950</v>
      </c>
      <c r="B5951" t="s">
        <v>37</v>
      </c>
      <c r="C5951" t="s">
        <v>167</v>
      </c>
      <c r="D5951" t="s">
        <v>355</v>
      </c>
      <c r="E5951" t="s">
        <v>187</v>
      </c>
      <c r="F5951" t="s">
        <v>18</v>
      </c>
      <c r="G5951">
        <v>272.33</v>
      </c>
      <c r="H5951">
        <v>2</v>
      </c>
      <c r="I5951">
        <v>0</v>
      </c>
      <c r="J5951" t="s">
        <v>55</v>
      </c>
      <c r="K5951" t="s">
        <v>66</v>
      </c>
      <c r="L5951" t="s">
        <v>56</v>
      </c>
      <c r="M5951" t="s">
        <v>36</v>
      </c>
      <c r="N5951" t="s">
        <v>45</v>
      </c>
    </row>
    <row r="5952" spans="1:14" x14ac:dyDescent="0.3">
      <c r="A5952">
        <v>5951</v>
      </c>
      <c r="B5952" t="s">
        <v>50</v>
      </c>
      <c r="C5952" t="s">
        <v>107</v>
      </c>
      <c r="D5952" t="s">
        <v>38</v>
      </c>
      <c r="E5952" t="s">
        <v>318</v>
      </c>
      <c r="F5952" t="s">
        <v>18</v>
      </c>
      <c r="G5952">
        <v>267.52</v>
      </c>
      <c r="H5952">
        <v>4</v>
      </c>
      <c r="I5952">
        <v>3</v>
      </c>
      <c r="J5952" t="s">
        <v>35</v>
      </c>
      <c r="K5952" t="s">
        <v>66</v>
      </c>
      <c r="L5952" t="s">
        <v>21</v>
      </c>
      <c r="M5952" t="s">
        <v>36</v>
      </c>
      <c r="N5952" t="s">
        <v>41</v>
      </c>
    </row>
    <row r="5953" spans="1:14" x14ac:dyDescent="0.3">
      <c r="A5953">
        <v>5952</v>
      </c>
      <c r="B5953" t="s">
        <v>37</v>
      </c>
      <c r="C5953" t="s">
        <v>409</v>
      </c>
      <c r="D5953" t="s">
        <v>433</v>
      </c>
      <c r="E5953" t="s">
        <v>168</v>
      </c>
      <c r="F5953" t="s">
        <v>49</v>
      </c>
      <c r="G5953">
        <v>119.55</v>
      </c>
      <c r="H5953">
        <v>1</v>
      </c>
      <c r="I5953">
        <v>3</v>
      </c>
      <c r="J5953" t="s">
        <v>28</v>
      </c>
      <c r="K5953" t="s">
        <v>99</v>
      </c>
      <c r="L5953" t="s">
        <v>56</v>
      </c>
      <c r="M5953" t="s">
        <v>36</v>
      </c>
      <c r="N5953" t="s">
        <v>23</v>
      </c>
    </row>
    <row r="5954" spans="1:14" x14ac:dyDescent="0.3">
      <c r="A5954">
        <v>5953</v>
      </c>
      <c r="B5954" t="s">
        <v>14</v>
      </c>
      <c r="C5954" t="s">
        <v>89</v>
      </c>
      <c r="D5954" t="s">
        <v>318</v>
      </c>
      <c r="E5954" t="s">
        <v>121</v>
      </c>
      <c r="F5954" t="s">
        <v>27</v>
      </c>
      <c r="G5954">
        <v>141.47</v>
      </c>
      <c r="H5954">
        <v>1</v>
      </c>
      <c r="I5954">
        <v>1</v>
      </c>
      <c r="J5954" t="s">
        <v>35</v>
      </c>
      <c r="K5954" t="s">
        <v>29</v>
      </c>
      <c r="L5954" t="s">
        <v>21</v>
      </c>
      <c r="M5954" t="s">
        <v>36</v>
      </c>
      <c r="N5954" t="s">
        <v>45</v>
      </c>
    </row>
    <row r="5955" spans="1:14" x14ac:dyDescent="0.3">
      <c r="A5955">
        <v>5954</v>
      </c>
      <c r="B5955" t="s">
        <v>14</v>
      </c>
      <c r="C5955" t="s">
        <v>276</v>
      </c>
      <c r="D5955" t="s">
        <v>242</v>
      </c>
      <c r="E5955" t="s">
        <v>136</v>
      </c>
      <c r="F5955" t="s">
        <v>49</v>
      </c>
      <c r="G5955">
        <v>60.14</v>
      </c>
      <c r="H5955">
        <v>2</v>
      </c>
      <c r="I5955">
        <v>2</v>
      </c>
      <c r="J5955" t="s">
        <v>28</v>
      </c>
      <c r="K5955" t="s">
        <v>29</v>
      </c>
      <c r="L5955" t="s">
        <v>21</v>
      </c>
      <c r="M5955" t="s">
        <v>36</v>
      </c>
      <c r="N5955" t="s">
        <v>23</v>
      </c>
    </row>
    <row r="5956" spans="1:14" x14ac:dyDescent="0.3">
      <c r="A5956">
        <v>5955</v>
      </c>
      <c r="B5956" t="s">
        <v>37</v>
      </c>
      <c r="C5956" t="s">
        <v>105</v>
      </c>
      <c r="D5956" t="s">
        <v>200</v>
      </c>
      <c r="E5956" t="s">
        <v>187</v>
      </c>
      <c r="F5956" t="s">
        <v>49</v>
      </c>
      <c r="G5956">
        <v>136.15</v>
      </c>
      <c r="H5956">
        <v>2</v>
      </c>
      <c r="I5956">
        <v>3</v>
      </c>
      <c r="J5956" t="s">
        <v>55</v>
      </c>
      <c r="K5956" t="s">
        <v>20</v>
      </c>
      <c r="L5956" t="s">
        <v>21</v>
      </c>
      <c r="M5956" t="s">
        <v>36</v>
      </c>
      <c r="N5956" t="s">
        <v>41</v>
      </c>
    </row>
    <row r="5957" spans="1:14" x14ac:dyDescent="0.3">
      <c r="A5957">
        <v>5956</v>
      </c>
      <c r="B5957" t="s">
        <v>14</v>
      </c>
      <c r="C5957" t="s">
        <v>442</v>
      </c>
      <c r="D5957" t="s">
        <v>422</v>
      </c>
      <c r="E5957" t="s">
        <v>299</v>
      </c>
      <c r="F5957" t="s">
        <v>54</v>
      </c>
      <c r="G5957">
        <v>275.69</v>
      </c>
      <c r="H5957">
        <v>3</v>
      </c>
      <c r="I5957">
        <v>0</v>
      </c>
      <c r="J5957" t="s">
        <v>28</v>
      </c>
      <c r="K5957" t="s">
        <v>29</v>
      </c>
      <c r="L5957" t="s">
        <v>21</v>
      </c>
      <c r="M5957" t="s">
        <v>36</v>
      </c>
      <c r="N5957" t="s">
        <v>41</v>
      </c>
    </row>
    <row r="5958" spans="1:14" x14ac:dyDescent="0.3">
      <c r="A5958">
        <v>5957</v>
      </c>
      <c r="B5958" t="s">
        <v>14</v>
      </c>
      <c r="C5958" t="s">
        <v>191</v>
      </c>
      <c r="D5958" t="s">
        <v>408</v>
      </c>
      <c r="E5958" t="s">
        <v>224</v>
      </c>
      <c r="F5958" t="s">
        <v>27</v>
      </c>
      <c r="G5958">
        <v>144.47</v>
      </c>
      <c r="H5958">
        <v>1</v>
      </c>
      <c r="I5958">
        <v>1</v>
      </c>
      <c r="J5958" t="s">
        <v>28</v>
      </c>
      <c r="K5958" t="s">
        <v>99</v>
      </c>
      <c r="L5958" t="s">
        <v>60</v>
      </c>
      <c r="M5958" t="s">
        <v>36</v>
      </c>
      <c r="N5958" t="s">
        <v>23</v>
      </c>
    </row>
    <row r="5959" spans="1:14" x14ac:dyDescent="0.3">
      <c r="A5959">
        <v>5958</v>
      </c>
      <c r="B5959" t="s">
        <v>37</v>
      </c>
      <c r="C5959" t="s">
        <v>172</v>
      </c>
      <c r="D5959" t="s">
        <v>135</v>
      </c>
      <c r="E5959" t="s">
        <v>258</v>
      </c>
      <c r="F5959" t="s">
        <v>49</v>
      </c>
      <c r="G5959">
        <v>71.33</v>
      </c>
      <c r="H5959">
        <v>2</v>
      </c>
      <c r="I5959">
        <v>0</v>
      </c>
      <c r="J5959" t="s">
        <v>55</v>
      </c>
      <c r="K5959" t="s">
        <v>99</v>
      </c>
      <c r="L5959" t="s">
        <v>56</v>
      </c>
      <c r="M5959" t="s">
        <v>22</v>
      </c>
      <c r="N5959" t="s">
        <v>41</v>
      </c>
    </row>
    <row r="5960" spans="1:14" x14ac:dyDescent="0.3">
      <c r="A5960">
        <v>5959</v>
      </c>
      <c r="B5960" t="s">
        <v>50</v>
      </c>
      <c r="C5960" t="s">
        <v>105</v>
      </c>
      <c r="D5960" t="s">
        <v>200</v>
      </c>
      <c r="E5960" t="s">
        <v>277</v>
      </c>
      <c r="F5960" t="s">
        <v>18</v>
      </c>
      <c r="G5960">
        <v>206.97</v>
      </c>
      <c r="H5960">
        <v>2</v>
      </c>
      <c r="I5960">
        <v>0</v>
      </c>
      <c r="J5960" t="s">
        <v>28</v>
      </c>
      <c r="K5960" t="s">
        <v>66</v>
      </c>
      <c r="L5960" t="s">
        <v>21</v>
      </c>
      <c r="M5960" t="s">
        <v>36</v>
      </c>
      <c r="N5960" t="s">
        <v>41</v>
      </c>
    </row>
    <row r="5961" spans="1:14" x14ac:dyDescent="0.3">
      <c r="A5961">
        <v>5960</v>
      </c>
      <c r="B5961" t="s">
        <v>14</v>
      </c>
      <c r="C5961" t="s">
        <v>309</v>
      </c>
      <c r="D5961" t="s">
        <v>123</v>
      </c>
      <c r="E5961" t="s">
        <v>461</v>
      </c>
      <c r="F5961" t="s">
        <v>54</v>
      </c>
      <c r="G5961">
        <v>430.74</v>
      </c>
      <c r="H5961">
        <v>2</v>
      </c>
      <c r="I5961">
        <v>1</v>
      </c>
      <c r="J5961" t="s">
        <v>35</v>
      </c>
      <c r="K5961" t="s">
        <v>66</v>
      </c>
      <c r="L5961" t="s">
        <v>21</v>
      </c>
      <c r="M5961" t="s">
        <v>36</v>
      </c>
      <c r="N5961" t="s">
        <v>41</v>
      </c>
    </row>
    <row r="5962" spans="1:14" x14ac:dyDescent="0.3">
      <c r="A5962">
        <v>5961</v>
      </c>
      <c r="B5962" t="s">
        <v>31</v>
      </c>
      <c r="C5962" t="s">
        <v>263</v>
      </c>
      <c r="D5962" t="s">
        <v>371</v>
      </c>
      <c r="E5962" t="s">
        <v>457</v>
      </c>
      <c r="F5962" t="s">
        <v>54</v>
      </c>
      <c r="G5962">
        <v>248.58</v>
      </c>
      <c r="H5962">
        <v>1</v>
      </c>
      <c r="I5962">
        <v>1</v>
      </c>
      <c r="J5962" t="s">
        <v>28</v>
      </c>
      <c r="K5962" t="s">
        <v>99</v>
      </c>
      <c r="L5962" t="s">
        <v>56</v>
      </c>
      <c r="M5962" t="s">
        <v>36</v>
      </c>
      <c r="N5962" t="s">
        <v>41</v>
      </c>
    </row>
    <row r="5963" spans="1:14" x14ac:dyDescent="0.3">
      <c r="A5963">
        <v>5962</v>
      </c>
      <c r="B5963" t="s">
        <v>14</v>
      </c>
      <c r="C5963" t="s">
        <v>252</v>
      </c>
      <c r="D5963" t="s">
        <v>254</v>
      </c>
      <c r="E5963" t="s">
        <v>420</v>
      </c>
      <c r="F5963" t="s">
        <v>49</v>
      </c>
      <c r="G5963">
        <v>99.49</v>
      </c>
      <c r="H5963">
        <v>3</v>
      </c>
      <c r="I5963">
        <v>1</v>
      </c>
      <c r="J5963" t="s">
        <v>94</v>
      </c>
      <c r="K5963" t="s">
        <v>29</v>
      </c>
      <c r="L5963" t="s">
        <v>56</v>
      </c>
      <c r="M5963" t="s">
        <v>36</v>
      </c>
      <c r="N5963" t="s">
        <v>23</v>
      </c>
    </row>
    <row r="5964" spans="1:14" x14ac:dyDescent="0.3">
      <c r="A5964">
        <v>5963</v>
      </c>
      <c r="B5964" t="s">
        <v>37</v>
      </c>
      <c r="C5964" t="s">
        <v>59</v>
      </c>
      <c r="D5964" t="s">
        <v>400</v>
      </c>
      <c r="E5964" t="s">
        <v>427</v>
      </c>
      <c r="F5964" t="s">
        <v>54</v>
      </c>
      <c r="G5964">
        <v>336.87</v>
      </c>
      <c r="H5964">
        <v>4</v>
      </c>
      <c r="I5964">
        <v>0</v>
      </c>
      <c r="J5964" t="s">
        <v>28</v>
      </c>
      <c r="K5964" t="s">
        <v>29</v>
      </c>
      <c r="L5964" t="s">
        <v>21</v>
      </c>
      <c r="M5964" t="s">
        <v>36</v>
      </c>
      <c r="N5964" t="s">
        <v>41</v>
      </c>
    </row>
    <row r="5965" spans="1:14" x14ac:dyDescent="0.3">
      <c r="A5965">
        <v>5964</v>
      </c>
      <c r="B5965" t="s">
        <v>50</v>
      </c>
      <c r="C5965" t="s">
        <v>150</v>
      </c>
      <c r="D5965" t="s">
        <v>315</v>
      </c>
      <c r="E5965" t="s">
        <v>321</v>
      </c>
      <c r="F5965" t="s">
        <v>27</v>
      </c>
      <c r="G5965">
        <v>163.55000000000001</v>
      </c>
      <c r="H5965">
        <v>4</v>
      </c>
      <c r="I5965">
        <v>1</v>
      </c>
      <c r="J5965" t="s">
        <v>19</v>
      </c>
      <c r="K5965" t="s">
        <v>99</v>
      </c>
      <c r="L5965" t="s">
        <v>60</v>
      </c>
      <c r="M5965" t="s">
        <v>36</v>
      </c>
      <c r="N5965" t="s">
        <v>41</v>
      </c>
    </row>
    <row r="5966" spans="1:14" x14ac:dyDescent="0.3">
      <c r="A5966">
        <v>5965</v>
      </c>
      <c r="B5966" t="s">
        <v>37</v>
      </c>
      <c r="C5966" t="s">
        <v>328</v>
      </c>
      <c r="D5966" t="s">
        <v>75</v>
      </c>
      <c r="E5966" t="s">
        <v>74</v>
      </c>
      <c r="F5966" t="s">
        <v>27</v>
      </c>
      <c r="G5966">
        <v>129.16</v>
      </c>
      <c r="H5966">
        <v>2</v>
      </c>
      <c r="I5966">
        <v>0</v>
      </c>
      <c r="J5966" t="s">
        <v>55</v>
      </c>
      <c r="K5966" t="s">
        <v>20</v>
      </c>
      <c r="L5966" t="s">
        <v>21</v>
      </c>
      <c r="M5966" t="s">
        <v>36</v>
      </c>
      <c r="N5966" t="s">
        <v>23</v>
      </c>
    </row>
    <row r="5967" spans="1:14" x14ac:dyDescent="0.3">
      <c r="A5967">
        <v>5966</v>
      </c>
      <c r="B5967" t="s">
        <v>37</v>
      </c>
      <c r="C5967" t="s">
        <v>265</v>
      </c>
      <c r="D5967" t="s">
        <v>345</v>
      </c>
      <c r="E5967" t="s">
        <v>216</v>
      </c>
      <c r="F5967" t="s">
        <v>27</v>
      </c>
      <c r="G5967">
        <v>149.35</v>
      </c>
      <c r="H5967">
        <v>2</v>
      </c>
      <c r="I5967">
        <v>1</v>
      </c>
      <c r="J5967" t="s">
        <v>28</v>
      </c>
      <c r="K5967" t="s">
        <v>66</v>
      </c>
      <c r="L5967" t="s">
        <v>70</v>
      </c>
      <c r="M5967" t="s">
        <v>36</v>
      </c>
      <c r="N5967" t="s">
        <v>41</v>
      </c>
    </row>
    <row r="5968" spans="1:14" x14ac:dyDescent="0.3">
      <c r="A5968">
        <v>5967</v>
      </c>
      <c r="B5968" t="s">
        <v>50</v>
      </c>
      <c r="C5968" t="s">
        <v>276</v>
      </c>
      <c r="D5968" t="s">
        <v>242</v>
      </c>
      <c r="E5968" t="s">
        <v>77</v>
      </c>
      <c r="F5968" t="s">
        <v>49</v>
      </c>
      <c r="G5968">
        <v>100.05</v>
      </c>
      <c r="H5968">
        <v>1</v>
      </c>
      <c r="I5968">
        <v>0</v>
      </c>
      <c r="J5968" t="s">
        <v>19</v>
      </c>
      <c r="K5968" t="s">
        <v>66</v>
      </c>
      <c r="L5968" t="s">
        <v>21</v>
      </c>
      <c r="M5968" t="s">
        <v>36</v>
      </c>
      <c r="N5968" t="s">
        <v>23</v>
      </c>
    </row>
    <row r="5969" spans="1:14" x14ac:dyDescent="0.3">
      <c r="A5969">
        <v>5968</v>
      </c>
      <c r="B5969" t="s">
        <v>14</v>
      </c>
      <c r="C5969" t="s">
        <v>461</v>
      </c>
      <c r="D5969" t="s">
        <v>109</v>
      </c>
      <c r="E5969" t="s">
        <v>46</v>
      </c>
      <c r="F5969" t="s">
        <v>27</v>
      </c>
      <c r="G5969">
        <v>105.61</v>
      </c>
      <c r="H5969">
        <v>2</v>
      </c>
      <c r="I5969">
        <v>0</v>
      </c>
      <c r="J5969" t="s">
        <v>35</v>
      </c>
      <c r="K5969" t="s">
        <v>44</v>
      </c>
      <c r="L5969" t="s">
        <v>21</v>
      </c>
      <c r="M5969" t="s">
        <v>36</v>
      </c>
      <c r="N5969" t="s">
        <v>23</v>
      </c>
    </row>
    <row r="5970" spans="1:14" x14ac:dyDescent="0.3">
      <c r="A5970">
        <v>5969</v>
      </c>
      <c r="B5970" t="s">
        <v>31</v>
      </c>
      <c r="C5970" t="s">
        <v>456</v>
      </c>
      <c r="D5970" t="s">
        <v>274</v>
      </c>
      <c r="E5970" t="s">
        <v>315</v>
      </c>
      <c r="F5970" t="s">
        <v>18</v>
      </c>
      <c r="G5970">
        <v>233.6</v>
      </c>
      <c r="H5970">
        <v>1</v>
      </c>
      <c r="I5970">
        <v>1</v>
      </c>
      <c r="J5970" t="s">
        <v>55</v>
      </c>
      <c r="K5970" t="s">
        <v>20</v>
      </c>
      <c r="L5970" t="s">
        <v>56</v>
      </c>
      <c r="M5970" t="s">
        <v>36</v>
      </c>
      <c r="N5970" t="s">
        <v>23</v>
      </c>
    </row>
    <row r="5971" spans="1:14" x14ac:dyDescent="0.3">
      <c r="A5971">
        <v>5970</v>
      </c>
      <c r="B5971" t="s">
        <v>31</v>
      </c>
      <c r="C5971" t="s">
        <v>78</v>
      </c>
      <c r="D5971" t="s">
        <v>242</v>
      </c>
      <c r="E5971" t="s">
        <v>301</v>
      </c>
      <c r="F5971" t="s">
        <v>54</v>
      </c>
      <c r="G5971">
        <v>270.11</v>
      </c>
      <c r="H5971">
        <v>3</v>
      </c>
      <c r="I5971">
        <v>2</v>
      </c>
      <c r="J5971" t="s">
        <v>35</v>
      </c>
      <c r="K5971" t="s">
        <v>44</v>
      </c>
      <c r="L5971" t="s">
        <v>56</v>
      </c>
      <c r="M5971" t="s">
        <v>22</v>
      </c>
      <c r="N5971" t="s">
        <v>41</v>
      </c>
    </row>
    <row r="5972" spans="1:14" x14ac:dyDescent="0.3">
      <c r="A5972">
        <v>5971</v>
      </c>
      <c r="B5972" t="s">
        <v>31</v>
      </c>
      <c r="C5972" t="s">
        <v>378</v>
      </c>
      <c r="D5972" t="s">
        <v>195</v>
      </c>
      <c r="E5972" t="s">
        <v>296</v>
      </c>
      <c r="F5972" t="s">
        <v>54</v>
      </c>
      <c r="G5972">
        <v>372.09</v>
      </c>
      <c r="H5972">
        <v>1</v>
      </c>
      <c r="I5972">
        <v>2</v>
      </c>
      <c r="J5972" t="s">
        <v>35</v>
      </c>
      <c r="K5972" t="s">
        <v>44</v>
      </c>
      <c r="L5972" t="s">
        <v>56</v>
      </c>
      <c r="M5972" t="s">
        <v>36</v>
      </c>
      <c r="N5972" t="s">
        <v>30</v>
      </c>
    </row>
    <row r="5973" spans="1:14" x14ac:dyDescent="0.3">
      <c r="A5973">
        <v>5972</v>
      </c>
      <c r="B5973" t="s">
        <v>37</v>
      </c>
      <c r="C5973" t="s">
        <v>154</v>
      </c>
      <c r="D5973" t="s">
        <v>412</v>
      </c>
      <c r="E5973" t="s">
        <v>201</v>
      </c>
      <c r="F5973" t="s">
        <v>49</v>
      </c>
      <c r="G5973">
        <v>140.18</v>
      </c>
      <c r="H5973">
        <v>2</v>
      </c>
      <c r="I5973">
        <v>0</v>
      </c>
      <c r="J5973" t="s">
        <v>28</v>
      </c>
      <c r="K5973" t="s">
        <v>20</v>
      </c>
      <c r="L5973" t="s">
        <v>21</v>
      </c>
      <c r="M5973" t="s">
        <v>36</v>
      </c>
      <c r="N5973" t="s">
        <v>41</v>
      </c>
    </row>
    <row r="5974" spans="1:14" x14ac:dyDescent="0.3">
      <c r="A5974">
        <v>5973</v>
      </c>
      <c r="B5974" t="s">
        <v>31</v>
      </c>
      <c r="C5974" t="s">
        <v>61</v>
      </c>
      <c r="D5974" t="s">
        <v>230</v>
      </c>
      <c r="E5974" t="s">
        <v>171</v>
      </c>
      <c r="F5974" t="s">
        <v>18</v>
      </c>
      <c r="G5974">
        <v>213.3</v>
      </c>
      <c r="H5974">
        <v>2</v>
      </c>
      <c r="I5974">
        <v>0</v>
      </c>
      <c r="J5974" t="s">
        <v>28</v>
      </c>
      <c r="K5974" t="s">
        <v>66</v>
      </c>
      <c r="L5974" t="s">
        <v>60</v>
      </c>
      <c r="M5974" t="s">
        <v>36</v>
      </c>
      <c r="N5974" t="s">
        <v>41</v>
      </c>
    </row>
    <row r="5975" spans="1:14" x14ac:dyDescent="0.3">
      <c r="A5975">
        <v>5974</v>
      </c>
      <c r="B5975" t="s">
        <v>14</v>
      </c>
      <c r="C5975" t="s">
        <v>106</v>
      </c>
      <c r="D5975" t="s">
        <v>317</v>
      </c>
      <c r="E5975" t="s">
        <v>408</v>
      </c>
      <c r="F5975" t="s">
        <v>49</v>
      </c>
      <c r="G5975">
        <v>119.98</v>
      </c>
      <c r="H5975">
        <v>4</v>
      </c>
      <c r="I5975">
        <v>0</v>
      </c>
      <c r="J5975" t="s">
        <v>55</v>
      </c>
      <c r="K5975" t="s">
        <v>20</v>
      </c>
      <c r="L5975" t="s">
        <v>21</v>
      </c>
      <c r="M5975" t="s">
        <v>36</v>
      </c>
      <c r="N5975" t="s">
        <v>23</v>
      </c>
    </row>
    <row r="5976" spans="1:14" x14ac:dyDescent="0.3">
      <c r="A5976">
        <v>5975</v>
      </c>
      <c r="B5976" t="s">
        <v>37</v>
      </c>
      <c r="C5976" t="s">
        <v>413</v>
      </c>
      <c r="D5976" t="s">
        <v>324</v>
      </c>
      <c r="E5976" t="s">
        <v>65</v>
      </c>
      <c r="F5976" t="s">
        <v>54</v>
      </c>
      <c r="G5976">
        <v>365.72</v>
      </c>
      <c r="H5976">
        <v>2</v>
      </c>
      <c r="I5976">
        <v>0</v>
      </c>
      <c r="J5976" t="s">
        <v>28</v>
      </c>
      <c r="K5976" t="s">
        <v>29</v>
      </c>
      <c r="L5976" t="s">
        <v>70</v>
      </c>
      <c r="M5976" t="s">
        <v>36</v>
      </c>
      <c r="N5976" t="s">
        <v>41</v>
      </c>
    </row>
    <row r="5977" spans="1:14" x14ac:dyDescent="0.3">
      <c r="A5977">
        <v>5976</v>
      </c>
      <c r="B5977" t="s">
        <v>31</v>
      </c>
      <c r="C5977" t="s">
        <v>242</v>
      </c>
      <c r="D5977" t="s">
        <v>143</v>
      </c>
      <c r="E5977" t="s">
        <v>160</v>
      </c>
      <c r="F5977" t="s">
        <v>49</v>
      </c>
      <c r="G5977">
        <v>102.81</v>
      </c>
      <c r="H5977">
        <v>1</v>
      </c>
      <c r="I5977">
        <v>0</v>
      </c>
      <c r="J5977" t="s">
        <v>35</v>
      </c>
      <c r="K5977" t="s">
        <v>20</v>
      </c>
      <c r="L5977" t="s">
        <v>21</v>
      </c>
      <c r="M5977" t="s">
        <v>36</v>
      </c>
      <c r="N5977" t="s">
        <v>41</v>
      </c>
    </row>
    <row r="5978" spans="1:14" x14ac:dyDescent="0.3">
      <c r="A5978">
        <v>5977</v>
      </c>
      <c r="B5978" t="s">
        <v>50</v>
      </c>
      <c r="C5978" t="s">
        <v>261</v>
      </c>
      <c r="D5978" t="s">
        <v>108</v>
      </c>
      <c r="E5978" t="s">
        <v>291</v>
      </c>
      <c r="F5978" t="s">
        <v>49</v>
      </c>
      <c r="G5978">
        <v>158.77000000000001</v>
      </c>
      <c r="H5978">
        <v>3</v>
      </c>
      <c r="I5978">
        <v>0</v>
      </c>
      <c r="J5978" t="s">
        <v>94</v>
      </c>
      <c r="K5978" t="s">
        <v>99</v>
      </c>
      <c r="L5978" t="s">
        <v>56</v>
      </c>
      <c r="M5978" t="s">
        <v>36</v>
      </c>
      <c r="N5978" t="s">
        <v>41</v>
      </c>
    </row>
    <row r="5979" spans="1:14" x14ac:dyDescent="0.3">
      <c r="A5979">
        <v>5978</v>
      </c>
      <c r="B5979" t="s">
        <v>37</v>
      </c>
      <c r="C5979" t="s">
        <v>334</v>
      </c>
      <c r="D5979" t="s">
        <v>132</v>
      </c>
      <c r="E5979" t="s">
        <v>228</v>
      </c>
      <c r="F5979" t="s">
        <v>49</v>
      </c>
      <c r="G5979">
        <v>101.52</v>
      </c>
      <c r="H5979">
        <v>2</v>
      </c>
      <c r="I5979">
        <v>1</v>
      </c>
      <c r="J5979" t="s">
        <v>35</v>
      </c>
      <c r="K5979" t="s">
        <v>29</v>
      </c>
      <c r="L5979" t="s">
        <v>56</v>
      </c>
      <c r="M5979" t="s">
        <v>36</v>
      </c>
      <c r="N5979" t="s">
        <v>23</v>
      </c>
    </row>
    <row r="5980" spans="1:14" x14ac:dyDescent="0.3">
      <c r="A5980">
        <v>5979</v>
      </c>
      <c r="B5980" t="s">
        <v>37</v>
      </c>
      <c r="C5980" t="s">
        <v>185</v>
      </c>
      <c r="D5980" t="s">
        <v>305</v>
      </c>
      <c r="E5980" t="s">
        <v>256</v>
      </c>
      <c r="F5980" t="s">
        <v>49</v>
      </c>
      <c r="G5980">
        <v>140.38999999999999</v>
      </c>
      <c r="H5980">
        <v>2</v>
      </c>
      <c r="I5980">
        <v>0</v>
      </c>
      <c r="J5980" t="s">
        <v>55</v>
      </c>
      <c r="K5980" t="s">
        <v>44</v>
      </c>
      <c r="L5980" t="s">
        <v>21</v>
      </c>
      <c r="M5980" t="s">
        <v>22</v>
      </c>
      <c r="N5980" t="s">
        <v>41</v>
      </c>
    </row>
    <row r="5981" spans="1:14" x14ac:dyDescent="0.3">
      <c r="A5981">
        <v>5980</v>
      </c>
      <c r="B5981" t="s">
        <v>14</v>
      </c>
      <c r="C5981" t="s">
        <v>241</v>
      </c>
      <c r="D5981" t="s">
        <v>398</v>
      </c>
      <c r="E5981" t="s">
        <v>241</v>
      </c>
      <c r="F5981" t="s">
        <v>49</v>
      </c>
      <c r="G5981">
        <v>88.21</v>
      </c>
      <c r="H5981">
        <v>1</v>
      </c>
      <c r="I5981">
        <v>0</v>
      </c>
      <c r="J5981" t="s">
        <v>19</v>
      </c>
      <c r="K5981" t="s">
        <v>44</v>
      </c>
      <c r="L5981" t="s">
        <v>21</v>
      </c>
      <c r="M5981" t="s">
        <v>36</v>
      </c>
      <c r="N5981" t="s">
        <v>41</v>
      </c>
    </row>
    <row r="5982" spans="1:14" x14ac:dyDescent="0.3">
      <c r="A5982">
        <v>5981</v>
      </c>
      <c r="B5982" t="s">
        <v>31</v>
      </c>
      <c r="C5982" t="s">
        <v>106</v>
      </c>
      <c r="D5982" t="s">
        <v>38</v>
      </c>
      <c r="E5982" t="s">
        <v>349</v>
      </c>
      <c r="F5982" t="s">
        <v>49</v>
      </c>
      <c r="G5982">
        <v>65.47</v>
      </c>
      <c r="H5982">
        <v>3</v>
      </c>
      <c r="I5982">
        <v>0</v>
      </c>
      <c r="J5982" t="s">
        <v>28</v>
      </c>
      <c r="K5982" t="s">
        <v>20</v>
      </c>
      <c r="L5982" t="s">
        <v>56</v>
      </c>
      <c r="M5982" t="s">
        <v>36</v>
      </c>
      <c r="N5982" t="s">
        <v>23</v>
      </c>
    </row>
    <row r="5983" spans="1:14" x14ac:dyDescent="0.3">
      <c r="A5983">
        <v>5982</v>
      </c>
      <c r="B5983" t="s">
        <v>31</v>
      </c>
      <c r="C5983" t="s">
        <v>142</v>
      </c>
      <c r="D5983" t="s">
        <v>158</v>
      </c>
      <c r="E5983" t="s">
        <v>426</v>
      </c>
      <c r="F5983" t="s">
        <v>27</v>
      </c>
      <c r="G5983">
        <v>146.1</v>
      </c>
      <c r="H5983">
        <v>2</v>
      </c>
      <c r="I5983">
        <v>0</v>
      </c>
      <c r="J5983" t="s">
        <v>28</v>
      </c>
      <c r="K5983" t="s">
        <v>66</v>
      </c>
      <c r="L5983" t="s">
        <v>21</v>
      </c>
      <c r="M5983" t="s">
        <v>36</v>
      </c>
      <c r="N5983" t="s">
        <v>45</v>
      </c>
    </row>
    <row r="5984" spans="1:14" x14ac:dyDescent="0.3">
      <c r="A5984">
        <v>5983</v>
      </c>
      <c r="B5984" t="s">
        <v>31</v>
      </c>
      <c r="C5984" t="s">
        <v>368</v>
      </c>
      <c r="D5984" t="s">
        <v>264</v>
      </c>
      <c r="E5984" t="s">
        <v>272</v>
      </c>
      <c r="F5984" t="s">
        <v>54</v>
      </c>
      <c r="G5984">
        <v>295.24</v>
      </c>
      <c r="H5984">
        <v>3</v>
      </c>
      <c r="I5984">
        <v>0</v>
      </c>
      <c r="J5984" t="s">
        <v>28</v>
      </c>
      <c r="K5984" t="s">
        <v>44</v>
      </c>
      <c r="L5984" t="s">
        <v>21</v>
      </c>
      <c r="M5984" t="s">
        <v>36</v>
      </c>
      <c r="N5984" t="s">
        <v>41</v>
      </c>
    </row>
    <row r="5985" spans="1:14" x14ac:dyDescent="0.3">
      <c r="A5985">
        <v>5984</v>
      </c>
      <c r="B5985" t="s">
        <v>37</v>
      </c>
      <c r="C5985" t="s">
        <v>303</v>
      </c>
      <c r="D5985" t="s">
        <v>340</v>
      </c>
      <c r="E5985" t="s">
        <v>300</v>
      </c>
      <c r="F5985" t="s">
        <v>54</v>
      </c>
      <c r="G5985">
        <v>546.41999999999996</v>
      </c>
      <c r="H5985">
        <v>4</v>
      </c>
      <c r="I5985">
        <v>0</v>
      </c>
      <c r="J5985" t="s">
        <v>28</v>
      </c>
      <c r="K5985" t="s">
        <v>66</v>
      </c>
      <c r="L5985" t="s">
        <v>21</v>
      </c>
      <c r="M5985" t="s">
        <v>36</v>
      </c>
      <c r="N5985" t="s">
        <v>23</v>
      </c>
    </row>
    <row r="5986" spans="1:14" x14ac:dyDescent="0.3">
      <c r="A5986">
        <v>5985</v>
      </c>
      <c r="B5986" t="s">
        <v>37</v>
      </c>
      <c r="C5986" t="s">
        <v>142</v>
      </c>
      <c r="D5986" t="s">
        <v>145</v>
      </c>
      <c r="E5986" t="s">
        <v>138</v>
      </c>
      <c r="F5986" t="s">
        <v>49</v>
      </c>
      <c r="G5986">
        <v>138.9</v>
      </c>
      <c r="H5986">
        <v>1</v>
      </c>
      <c r="I5986">
        <v>0</v>
      </c>
      <c r="J5986" t="s">
        <v>28</v>
      </c>
      <c r="K5986" t="s">
        <v>20</v>
      </c>
      <c r="L5986" t="s">
        <v>56</v>
      </c>
      <c r="M5986" t="s">
        <v>36</v>
      </c>
      <c r="N5986" t="s">
        <v>41</v>
      </c>
    </row>
    <row r="5987" spans="1:14" x14ac:dyDescent="0.3">
      <c r="A5987">
        <v>5986</v>
      </c>
      <c r="B5987" t="s">
        <v>31</v>
      </c>
      <c r="C5987" t="s">
        <v>425</v>
      </c>
      <c r="D5987" t="s">
        <v>342</v>
      </c>
      <c r="E5987" t="s">
        <v>34</v>
      </c>
      <c r="F5987" t="s">
        <v>27</v>
      </c>
      <c r="G5987">
        <v>161.27000000000001</v>
      </c>
      <c r="H5987">
        <v>3</v>
      </c>
      <c r="I5987">
        <v>2</v>
      </c>
      <c r="J5987" t="s">
        <v>35</v>
      </c>
      <c r="K5987" t="s">
        <v>66</v>
      </c>
      <c r="L5987" t="s">
        <v>21</v>
      </c>
      <c r="M5987" t="s">
        <v>22</v>
      </c>
      <c r="N5987" t="s">
        <v>23</v>
      </c>
    </row>
    <row r="5988" spans="1:14" x14ac:dyDescent="0.3">
      <c r="A5988">
        <v>5987</v>
      </c>
      <c r="B5988" t="s">
        <v>14</v>
      </c>
      <c r="C5988" t="s">
        <v>361</v>
      </c>
      <c r="D5988" t="s">
        <v>107</v>
      </c>
      <c r="E5988" t="s">
        <v>394</v>
      </c>
      <c r="F5988" t="s">
        <v>54</v>
      </c>
      <c r="G5988">
        <v>392</v>
      </c>
      <c r="H5988">
        <v>1</v>
      </c>
      <c r="I5988">
        <v>0</v>
      </c>
      <c r="J5988" t="s">
        <v>35</v>
      </c>
      <c r="K5988" t="s">
        <v>29</v>
      </c>
      <c r="L5988" t="s">
        <v>21</v>
      </c>
      <c r="M5988" t="s">
        <v>36</v>
      </c>
      <c r="N5988" t="s">
        <v>41</v>
      </c>
    </row>
    <row r="5989" spans="1:14" x14ac:dyDescent="0.3">
      <c r="A5989">
        <v>5988</v>
      </c>
      <c r="B5989" t="s">
        <v>50</v>
      </c>
      <c r="C5989" t="s">
        <v>111</v>
      </c>
      <c r="D5989" t="s">
        <v>201</v>
      </c>
      <c r="E5989" t="s">
        <v>385</v>
      </c>
      <c r="F5989" t="s">
        <v>49</v>
      </c>
      <c r="G5989">
        <v>131.47</v>
      </c>
      <c r="H5989">
        <v>1</v>
      </c>
      <c r="I5989">
        <v>0</v>
      </c>
      <c r="J5989" t="s">
        <v>28</v>
      </c>
      <c r="K5989" t="s">
        <v>66</v>
      </c>
      <c r="L5989" t="s">
        <v>21</v>
      </c>
      <c r="M5989" t="s">
        <v>36</v>
      </c>
      <c r="N5989" t="s">
        <v>41</v>
      </c>
    </row>
    <row r="5990" spans="1:14" x14ac:dyDescent="0.3">
      <c r="A5990">
        <v>5989</v>
      </c>
      <c r="B5990" t="s">
        <v>50</v>
      </c>
      <c r="C5990" t="s">
        <v>214</v>
      </c>
      <c r="D5990" t="s">
        <v>76</v>
      </c>
      <c r="E5990" t="s">
        <v>422</v>
      </c>
      <c r="F5990" t="s">
        <v>27</v>
      </c>
      <c r="G5990">
        <v>145.46</v>
      </c>
      <c r="H5990">
        <v>4</v>
      </c>
      <c r="I5990">
        <v>0</v>
      </c>
      <c r="J5990" t="s">
        <v>28</v>
      </c>
      <c r="K5990" t="s">
        <v>66</v>
      </c>
      <c r="L5990" t="s">
        <v>21</v>
      </c>
      <c r="M5990" t="s">
        <v>36</v>
      </c>
      <c r="N5990" t="s">
        <v>23</v>
      </c>
    </row>
    <row r="5991" spans="1:14" x14ac:dyDescent="0.3">
      <c r="A5991">
        <v>5990</v>
      </c>
      <c r="B5991" t="s">
        <v>14</v>
      </c>
      <c r="C5991" t="s">
        <v>107</v>
      </c>
      <c r="D5991" t="s">
        <v>367</v>
      </c>
      <c r="E5991" t="s">
        <v>195</v>
      </c>
      <c r="F5991" t="s">
        <v>18</v>
      </c>
      <c r="G5991">
        <v>262.12</v>
      </c>
      <c r="H5991">
        <v>2</v>
      </c>
      <c r="I5991">
        <v>0</v>
      </c>
      <c r="J5991" t="s">
        <v>28</v>
      </c>
      <c r="K5991" t="s">
        <v>20</v>
      </c>
      <c r="L5991" t="s">
        <v>60</v>
      </c>
      <c r="M5991" t="s">
        <v>36</v>
      </c>
      <c r="N5991" t="s">
        <v>23</v>
      </c>
    </row>
    <row r="5992" spans="1:14" x14ac:dyDescent="0.3">
      <c r="A5992">
        <v>5991</v>
      </c>
      <c r="B5992" t="s">
        <v>31</v>
      </c>
      <c r="C5992" t="s">
        <v>397</v>
      </c>
      <c r="D5992" t="s">
        <v>364</v>
      </c>
      <c r="E5992" t="s">
        <v>376</v>
      </c>
      <c r="F5992" t="s">
        <v>49</v>
      </c>
      <c r="G5992">
        <v>54.37</v>
      </c>
      <c r="H5992">
        <v>4</v>
      </c>
      <c r="I5992">
        <v>0</v>
      </c>
      <c r="J5992" t="s">
        <v>94</v>
      </c>
      <c r="K5992" t="s">
        <v>29</v>
      </c>
      <c r="L5992" t="s">
        <v>21</v>
      </c>
      <c r="M5992" t="s">
        <v>36</v>
      </c>
      <c r="N5992" t="s">
        <v>41</v>
      </c>
    </row>
    <row r="5993" spans="1:14" x14ac:dyDescent="0.3">
      <c r="A5993">
        <v>5992</v>
      </c>
      <c r="B5993" t="s">
        <v>50</v>
      </c>
      <c r="C5993" t="s">
        <v>311</v>
      </c>
      <c r="D5993" t="s">
        <v>303</v>
      </c>
      <c r="E5993" t="s">
        <v>374</v>
      </c>
      <c r="F5993" t="s">
        <v>27</v>
      </c>
      <c r="G5993">
        <v>154.1</v>
      </c>
      <c r="H5993">
        <v>2</v>
      </c>
      <c r="I5993">
        <v>3</v>
      </c>
      <c r="J5993" t="s">
        <v>19</v>
      </c>
      <c r="K5993" t="s">
        <v>20</v>
      </c>
      <c r="L5993" t="s">
        <v>21</v>
      </c>
      <c r="M5993" t="s">
        <v>36</v>
      </c>
      <c r="N5993" t="s">
        <v>41</v>
      </c>
    </row>
    <row r="5994" spans="1:14" x14ac:dyDescent="0.3">
      <c r="A5994">
        <v>5993</v>
      </c>
      <c r="B5994" t="s">
        <v>50</v>
      </c>
      <c r="C5994" t="s">
        <v>305</v>
      </c>
      <c r="D5994" t="s">
        <v>121</v>
      </c>
      <c r="E5994" t="s">
        <v>63</v>
      </c>
      <c r="F5994" t="s">
        <v>49</v>
      </c>
      <c r="G5994">
        <v>133.28</v>
      </c>
      <c r="H5994">
        <v>2</v>
      </c>
      <c r="I5994">
        <v>0</v>
      </c>
      <c r="J5994" t="s">
        <v>28</v>
      </c>
      <c r="K5994" t="s">
        <v>99</v>
      </c>
      <c r="L5994" t="s">
        <v>56</v>
      </c>
      <c r="M5994" t="s">
        <v>22</v>
      </c>
      <c r="N5994" t="s">
        <v>41</v>
      </c>
    </row>
    <row r="5995" spans="1:14" x14ac:dyDescent="0.3">
      <c r="A5995">
        <v>5994</v>
      </c>
      <c r="B5995" t="s">
        <v>37</v>
      </c>
      <c r="C5995" t="s">
        <v>275</v>
      </c>
      <c r="D5995" t="s">
        <v>208</v>
      </c>
      <c r="E5995" t="s">
        <v>269</v>
      </c>
      <c r="F5995" t="s">
        <v>27</v>
      </c>
      <c r="G5995">
        <v>129.72</v>
      </c>
      <c r="H5995">
        <v>2</v>
      </c>
      <c r="I5995">
        <v>0</v>
      </c>
      <c r="J5995" t="s">
        <v>28</v>
      </c>
      <c r="K5995" t="s">
        <v>66</v>
      </c>
      <c r="L5995" t="s">
        <v>21</v>
      </c>
      <c r="M5995" t="s">
        <v>36</v>
      </c>
      <c r="N5995" t="s">
        <v>41</v>
      </c>
    </row>
    <row r="5996" spans="1:14" x14ac:dyDescent="0.3">
      <c r="A5996">
        <v>5995</v>
      </c>
      <c r="B5996" t="s">
        <v>37</v>
      </c>
      <c r="C5996" t="s">
        <v>204</v>
      </c>
      <c r="D5996" t="s">
        <v>246</v>
      </c>
      <c r="E5996" t="s">
        <v>184</v>
      </c>
      <c r="F5996" t="s">
        <v>27</v>
      </c>
      <c r="G5996">
        <v>195.89</v>
      </c>
      <c r="H5996">
        <v>1</v>
      </c>
      <c r="I5996">
        <v>0</v>
      </c>
      <c r="J5996" t="s">
        <v>35</v>
      </c>
      <c r="K5996" t="s">
        <v>29</v>
      </c>
      <c r="L5996" t="s">
        <v>21</v>
      </c>
      <c r="M5996" t="s">
        <v>36</v>
      </c>
      <c r="N5996" t="s">
        <v>30</v>
      </c>
    </row>
    <row r="5997" spans="1:14" x14ac:dyDescent="0.3">
      <c r="A5997">
        <v>5996</v>
      </c>
      <c r="B5997" t="s">
        <v>37</v>
      </c>
      <c r="C5997" t="s">
        <v>86</v>
      </c>
      <c r="D5997" t="s">
        <v>126</v>
      </c>
      <c r="E5997" t="s">
        <v>285</v>
      </c>
      <c r="F5997" t="s">
        <v>27</v>
      </c>
      <c r="G5997">
        <v>132.21</v>
      </c>
      <c r="H5997">
        <v>1</v>
      </c>
      <c r="I5997">
        <v>1</v>
      </c>
      <c r="J5997" t="s">
        <v>19</v>
      </c>
      <c r="K5997" t="s">
        <v>20</v>
      </c>
      <c r="L5997" t="s">
        <v>60</v>
      </c>
      <c r="M5997" t="s">
        <v>36</v>
      </c>
      <c r="N5997" t="s">
        <v>23</v>
      </c>
    </row>
    <row r="5998" spans="1:14" x14ac:dyDescent="0.3">
      <c r="A5998">
        <v>5997</v>
      </c>
      <c r="B5998" t="s">
        <v>50</v>
      </c>
      <c r="C5998" t="s">
        <v>294</v>
      </c>
      <c r="D5998" t="s">
        <v>423</v>
      </c>
      <c r="E5998" t="s">
        <v>238</v>
      </c>
      <c r="F5998" t="s">
        <v>49</v>
      </c>
      <c r="G5998">
        <v>158.88999999999999</v>
      </c>
      <c r="H5998">
        <v>2</v>
      </c>
      <c r="I5998">
        <v>0</v>
      </c>
      <c r="J5998" t="s">
        <v>55</v>
      </c>
      <c r="K5998" t="s">
        <v>44</v>
      </c>
      <c r="L5998" t="s">
        <v>60</v>
      </c>
      <c r="M5998" t="s">
        <v>36</v>
      </c>
      <c r="N5998" t="s">
        <v>41</v>
      </c>
    </row>
    <row r="5999" spans="1:14" x14ac:dyDescent="0.3">
      <c r="A5999">
        <v>5998</v>
      </c>
      <c r="B5999" t="s">
        <v>50</v>
      </c>
      <c r="C5999" t="s">
        <v>172</v>
      </c>
      <c r="D5999" t="s">
        <v>135</v>
      </c>
      <c r="E5999" t="s">
        <v>174</v>
      </c>
      <c r="F5999" t="s">
        <v>54</v>
      </c>
      <c r="G5999">
        <v>601.75</v>
      </c>
      <c r="H5999">
        <v>2</v>
      </c>
      <c r="I5999">
        <v>0</v>
      </c>
      <c r="J5999" t="s">
        <v>19</v>
      </c>
      <c r="K5999" t="s">
        <v>29</v>
      </c>
      <c r="L5999" t="s">
        <v>56</v>
      </c>
      <c r="M5999" t="s">
        <v>36</v>
      </c>
      <c r="N5999" t="s">
        <v>41</v>
      </c>
    </row>
    <row r="6000" spans="1:14" x14ac:dyDescent="0.3">
      <c r="A6000">
        <v>5999</v>
      </c>
      <c r="B6000" t="s">
        <v>31</v>
      </c>
      <c r="C6000" t="s">
        <v>90</v>
      </c>
      <c r="D6000" t="s">
        <v>245</v>
      </c>
      <c r="E6000" t="s">
        <v>203</v>
      </c>
      <c r="F6000" t="s">
        <v>18</v>
      </c>
      <c r="G6000">
        <v>193.36</v>
      </c>
      <c r="H6000">
        <v>1</v>
      </c>
      <c r="I6000">
        <v>0</v>
      </c>
      <c r="J6000" t="s">
        <v>28</v>
      </c>
      <c r="K6000" t="s">
        <v>66</v>
      </c>
      <c r="L6000" t="s">
        <v>60</v>
      </c>
      <c r="M6000" t="s">
        <v>36</v>
      </c>
      <c r="N6000" t="s">
        <v>41</v>
      </c>
    </row>
    <row r="6001" spans="1:14" x14ac:dyDescent="0.3">
      <c r="A6001">
        <v>6000</v>
      </c>
      <c r="B6001" t="s">
        <v>37</v>
      </c>
      <c r="C6001" t="s">
        <v>229</v>
      </c>
      <c r="D6001" t="s">
        <v>216</v>
      </c>
      <c r="E6001" t="s">
        <v>442</v>
      </c>
      <c r="F6001" t="s">
        <v>49</v>
      </c>
      <c r="G6001">
        <v>143.38</v>
      </c>
      <c r="H6001">
        <v>2</v>
      </c>
      <c r="I6001">
        <v>2</v>
      </c>
      <c r="J6001" t="s">
        <v>55</v>
      </c>
      <c r="K6001" t="s">
        <v>20</v>
      </c>
      <c r="L6001" t="s">
        <v>60</v>
      </c>
      <c r="M6001" t="s">
        <v>22</v>
      </c>
      <c r="N6001" t="s">
        <v>45</v>
      </c>
    </row>
    <row r="6002" spans="1:14" x14ac:dyDescent="0.3">
      <c r="A6002">
        <v>6001</v>
      </c>
      <c r="B6002" t="s">
        <v>37</v>
      </c>
      <c r="C6002" t="s">
        <v>260</v>
      </c>
      <c r="D6002" t="s">
        <v>113</v>
      </c>
      <c r="E6002" t="s">
        <v>341</v>
      </c>
      <c r="F6002" t="s">
        <v>49</v>
      </c>
      <c r="G6002">
        <v>80.92</v>
      </c>
      <c r="H6002">
        <v>4</v>
      </c>
      <c r="I6002">
        <v>0</v>
      </c>
      <c r="J6002" t="s">
        <v>28</v>
      </c>
      <c r="K6002" t="s">
        <v>99</v>
      </c>
      <c r="L6002" t="s">
        <v>56</v>
      </c>
      <c r="M6002" t="s">
        <v>36</v>
      </c>
      <c r="N6002" t="s">
        <v>95</v>
      </c>
    </row>
    <row r="6003" spans="1:14" x14ac:dyDescent="0.3">
      <c r="A6003">
        <v>6002</v>
      </c>
      <c r="B6003" t="s">
        <v>50</v>
      </c>
      <c r="C6003" t="s">
        <v>26</v>
      </c>
      <c r="D6003" t="s">
        <v>92</v>
      </c>
      <c r="E6003" t="s">
        <v>223</v>
      </c>
      <c r="F6003" t="s">
        <v>49</v>
      </c>
      <c r="G6003">
        <v>151.47999999999999</v>
      </c>
      <c r="H6003">
        <v>1</v>
      </c>
      <c r="I6003">
        <v>2</v>
      </c>
      <c r="J6003" t="s">
        <v>55</v>
      </c>
      <c r="K6003" t="s">
        <v>29</v>
      </c>
      <c r="L6003" t="s">
        <v>21</v>
      </c>
      <c r="M6003" t="s">
        <v>36</v>
      </c>
      <c r="N6003" t="s">
        <v>30</v>
      </c>
    </row>
    <row r="6004" spans="1:14" x14ac:dyDescent="0.3">
      <c r="A6004">
        <v>6003</v>
      </c>
      <c r="B6004" t="s">
        <v>37</v>
      </c>
      <c r="C6004" t="s">
        <v>213</v>
      </c>
      <c r="D6004" t="s">
        <v>316</v>
      </c>
      <c r="E6004" t="s">
        <v>462</v>
      </c>
      <c r="F6004" t="s">
        <v>49</v>
      </c>
      <c r="G6004">
        <v>127.04</v>
      </c>
      <c r="H6004">
        <v>1</v>
      </c>
      <c r="I6004">
        <v>0</v>
      </c>
      <c r="J6004" t="s">
        <v>94</v>
      </c>
      <c r="K6004" t="s">
        <v>44</v>
      </c>
      <c r="L6004" t="s">
        <v>56</v>
      </c>
      <c r="M6004" t="s">
        <v>36</v>
      </c>
      <c r="N6004" t="s">
        <v>23</v>
      </c>
    </row>
    <row r="6005" spans="1:14" x14ac:dyDescent="0.3">
      <c r="A6005">
        <v>6004</v>
      </c>
      <c r="B6005" t="s">
        <v>50</v>
      </c>
      <c r="C6005" t="s">
        <v>269</v>
      </c>
      <c r="D6005" t="s">
        <v>42</v>
      </c>
      <c r="E6005" t="s">
        <v>201</v>
      </c>
      <c r="F6005" t="s">
        <v>18</v>
      </c>
      <c r="G6005">
        <v>299.49</v>
      </c>
      <c r="H6005">
        <v>1</v>
      </c>
      <c r="I6005">
        <v>0</v>
      </c>
      <c r="J6005" t="s">
        <v>55</v>
      </c>
      <c r="K6005" t="s">
        <v>99</v>
      </c>
      <c r="L6005" t="s">
        <v>21</v>
      </c>
      <c r="M6005" t="s">
        <v>36</v>
      </c>
      <c r="N6005" t="s">
        <v>41</v>
      </c>
    </row>
    <row r="6006" spans="1:14" x14ac:dyDescent="0.3">
      <c r="A6006">
        <v>6005</v>
      </c>
      <c r="B6006" t="s">
        <v>37</v>
      </c>
      <c r="C6006" t="s">
        <v>39</v>
      </c>
      <c r="D6006" t="s">
        <v>172</v>
      </c>
      <c r="E6006" t="s">
        <v>391</v>
      </c>
      <c r="F6006" t="s">
        <v>18</v>
      </c>
      <c r="G6006">
        <v>222.46</v>
      </c>
      <c r="H6006">
        <v>3</v>
      </c>
      <c r="I6006">
        <v>2</v>
      </c>
      <c r="J6006" t="s">
        <v>28</v>
      </c>
      <c r="K6006" t="s">
        <v>99</v>
      </c>
      <c r="L6006" t="s">
        <v>60</v>
      </c>
      <c r="M6006" t="s">
        <v>36</v>
      </c>
      <c r="N6006" t="s">
        <v>95</v>
      </c>
    </row>
    <row r="6007" spans="1:14" x14ac:dyDescent="0.3">
      <c r="A6007">
        <v>6006</v>
      </c>
      <c r="B6007" t="s">
        <v>37</v>
      </c>
      <c r="C6007" t="s">
        <v>118</v>
      </c>
      <c r="D6007" t="s">
        <v>189</v>
      </c>
      <c r="E6007" t="s">
        <v>57</v>
      </c>
      <c r="F6007" t="s">
        <v>49</v>
      </c>
      <c r="G6007">
        <v>140.63999999999999</v>
      </c>
      <c r="H6007">
        <v>1</v>
      </c>
      <c r="I6007">
        <v>3</v>
      </c>
      <c r="J6007" t="s">
        <v>94</v>
      </c>
      <c r="K6007" t="s">
        <v>29</v>
      </c>
      <c r="L6007" t="s">
        <v>56</v>
      </c>
      <c r="M6007" t="s">
        <v>36</v>
      </c>
      <c r="N6007" t="s">
        <v>30</v>
      </c>
    </row>
    <row r="6008" spans="1:14" x14ac:dyDescent="0.3">
      <c r="A6008">
        <v>6007</v>
      </c>
      <c r="B6008" t="s">
        <v>37</v>
      </c>
      <c r="C6008" t="s">
        <v>398</v>
      </c>
      <c r="D6008" t="s">
        <v>278</v>
      </c>
      <c r="E6008" t="s">
        <v>276</v>
      </c>
      <c r="F6008" t="s">
        <v>27</v>
      </c>
      <c r="G6008">
        <v>211.65</v>
      </c>
      <c r="H6008">
        <v>2</v>
      </c>
      <c r="I6008">
        <v>3</v>
      </c>
      <c r="J6008" t="s">
        <v>28</v>
      </c>
      <c r="K6008" t="s">
        <v>20</v>
      </c>
      <c r="L6008" t="s">
        <v>60</v>
      </c>
      <c r="M6008" t="s">
        <v>36</v>
      </c>
      <c r="N6008" t="s">
        <v>41</v>
      </c>
    </row>
    <row r="6009" spans="1:14" x14ac:dyDescent="0.3">
      <c r="A6009">
        <v>6008</v>
      </c>
      <c r="B6009" t="s">
        <v>50</v>
      </c>
      <c r="C6009" t="s">
        <v>72</v>
      </c>
      <c r="D6009" t="s">
        <v>266</v>
      </c>
      <c r="E6009" t="s">
        <v>64</v>
      </c>
      <c r="F6009" t="s">
        <v>18</v>
      </c>
      <c r="G6009">
        <v>300.05</v>
      </c>
      <c r="H6009">
        <v>1</v>
      </c>
      <c r="I6009">
        <v>0</v>
      </c>
      <c r="J6009" t="s">
        <v>55</v>
      </c>
      <c r="K6009" t="s">
        <v>99</v>
      </c>
      <c r="L6009" t="s">
        <v>21</v>
      </c>
      <c r="M6009" t="s">
        <v>36</v>
      </c>
      <c r="N6009" t="s">
        <v>41</v>
      </c>
    </row>
    <row r="6010" spans="1:14" x14ac:dyDescent="0.3">
      <c r="A6010">
        <v>6009</v>
      </c>
      <c r="B6010" t="s">
        <v>37</v>
      </c>
      <c r="C6010" t="s">
        <v>143</v>
      </c>
      <c r="D6010" t="s">
        <v>257</v>
      </c>
      <c r="E6010" t="s">
        <v>339</v>
      </c>
      <c r="F6010" t="s">
        <v>54</v>
      </c>
      <c r="G6010">
        <v>370.63</v>
      </c>
      <c r="H6010">
        <v>1</v>
      </c>
      <c r="I6010">
        <v>0</v>
      </c>
      <c r="J6010" t="s">
        <v>28</v>
      </c>
      <c r="K6010" t="s">
        <v>29</v>
      </c>
      <c r="L6010" t="s">
        <v>21</v>
      </c>
      <c r="M6010" t="s">
        <v>36</v>
      </c>
      <c r="N6010" t="s">
        <v>41</v>
      </c>
    </row>
    <row r="6011" spans="1:14" x14ac:dyDescent="0.3">
      <c r="A6011">
        <v>6010</v>
      </c>
      <c r="B6011" t="s">
        <v>14</v>
      </c>
      <c r="C6011" t="s">
        <v>260</v>
      </c>
      <c r="D6011" t="s">
        <v>450</v>
      </c>
      <c r="E6011" t="s">
        <v>210</v>
      </c>
      <c r="F6011" t="s">
        <v>18</v>
      </c>
      <c r="G6011">
        <v>219.4</v>
      </c>
      <c r="H6011">
        <v>2</v>
      </c>
      <c r="I6011">
        <v>2</v>
      </c>
      <c r="J6011" t="s">
        <v>94</v>
      </c>
      <c r="K6011" t="s">
        <v>99</v>
      </c>
      <c r="L6011" t="s">
        <v>21</v>
      </c>
      <c r="M6011" t="s">
        <v>22</v>
      </c>
      <c r="N6011" t="s">
        <v>45</v>
      </c>
    </row>
    <row r="6012" spans="1:14" x14ac:dyDescent="0.3">
      <c r="A6012">
        <v>6011</v>
      </c>
      <c r="B6012" t="s">
        <v>14</v>
      </c>
      <c r="C6012" t="s">
        <v>243</v>
      </c>
      <c r="D6012" t="s">
        <v>220</v>
      </c>
      <c r="E6012" t="s">
        <v>198</v>
      </c>
      <c r="F6012" t="s">
        <v>18</v>
      </c>
      <c r="G6012">
        <v>157.56</v>
      </c>
      <c r="H6012">
        <v>4</v>
      </c>
      <c r="I6012">
        <v>2</v>
      </c>
      <c r="J6012" t="s">
        <v>19</v>
      </c>
      <c r="K6012" t="s">
        <v>44</v>
      </c>
      <c r="L6012" t="s">
        <v>56</v>
      </c>
      <c r="M6012" t="s">
        <v>36</v>
      </c>
      <c r="N6012" t="s">
        <v>45</v>
      </c>
    </row>
    <row r="6013" spans="1:14" x14ac:dyDescent="0.3">
      <c r="A6013">
        <v>6012</v>
      </c>
      <c r="B6013" t="s">
        <v>37</v>
      </c>
      <c r="C6013" t="s">
        <v>159</v>
      </c>
      <c r="D6013" t="s">
        <v>335</v>
      </c>
      <c r="E6013" t="s">
        <v>124</v>
      </c>
      <c r="F6013" t="s">
        <v>27</v>
      </c>
      <c r="G6013">
        <v>209.8</v>
      </c>
      <c r="H6013">
        <v>2</v>
      </c>
      <c r="I6013">
        <v>1</v>
      </c>
      <c r="J6013" t="s">
        <v>28</v>
      </c>
      <c r="K6013" t="s">
        <v>66</v>
      </c>
      <c r="L6013" t="s">
        <v>60</v>
      </c>
      <c r="M6013" t="s">
        <v>36</v>
      </c>
      <c r="N6013" t="s">
        <v>41</v>
      </c>
    </row>
    <row r="6014" spans="1:14" x14ac:dyDescent="0.3">
      <c r="A6014">
        <v>6013</v>
      </c>
      <c r="B6014" t="s">
        <v>31</v>
      </c>
      <c r="C6014" t="s">
        <v>261</v>
      </c>
      <c r="D6014" t="s">
        <v>131</v>
      </c>
      <c r="E6014" t="s">
        <v>332</v>
      </c>
      <c r="F6014" t="s">
        <v>18</v>
      </c>
      <c r="G6014">
        <v>145.25</v>
      </c>
      <c r="H6014">
        <v>2</v>
      </c>
      <c r="I6014">
        <v>0</v>
      </c>
      <c r="J6014" t="s">
        <v>35</v>
      </c>
      <c r="K6014" t="s">
        <v>44</v>
      </c>
      <c r="L6014" t="s">
        <v>21</v>
      </c>
      <c r="M6014" t="s">
        <v>36</v>
      </c>
      <c r="N6014" t="s">
        <v>41</v>
      </c>
    </row>
    <row r="6015" spans="1:14" x14ac:dyDescent="0.3">
      <c r="A6015">
        <v>6014</v>
      </c>
      <c r="B6015" t="s">
        <v>37</v>
      </c>
      <c r="C6015" t="s">
        <v>425</v>
      </c>
      <c r="D6015" t="s">
        <v>32</v>
      </c>
      <c r="E6015" t="s">
        <v>43</v>
      </c>
      <c r="F6015" t="s">
        <v>27</v>
      </c>
      <c r="G6015">
        <v>207.34</v>
      </c>
      <c r="H6015">
        <v>1</v>
      </c>
      <c r="I6015">
        <v>0</v>
      </c>
      <c r="J6015" t="s">
        <v>19</v>
      </c>
      <c r="K6015" t="s">
        <v>20</v>
      </c>
      <c r="L6015" t="s">
        <v>56</v>
      </c>
      <c r="M6015" t="s">
        <v>22</v>
      </c>
      <c r="N6015" t="s">
        <v>41</v>
      </c>
    </row>
    <row r="6016" spans="1:14" x14ac:dyDescent="0.3">
      <c r="A6016">
        <v>6015</v>
      </c>
      <c r="B6016" t="s">
        <v>31</v>
      </c>
      <c r="C6016" t="s">
        <v>290</v>
      </c>
      <c r="D6016" t="s">
        <v>261</v>
      </c>
      <c r="E6016" t="s">
        <v>224</v>
      </c>
      <c r="F6016" t="s">
        <v>27</v>
      </c>
      <c r="G6016">
        <v>109.28</v>
      </c>
      <c r="H6016">
        <v>2</v>
      </c>
      <c r="I6016">
        <v>1</v>
      </c>
      <c r="J6016" t="s">
        <v>35</v>
      </c>
      <c r="K6016" t="s">
        <v>44</v>
      </c>
      <c r="L6016" t="s">
        <v>56</v>
      </c>
      <c r="M6016" t="s">
        <v>22</v>
      </c>
      <c r="N6016" t="s">
        <v>41</v>
      </c>
    </row>
    <row r="6017" spans="1:14" x14ac:dyDescent="0.3">
      <c r="A6017">
        <v>6016</v>
      </c>
      <c r="B6017" t="s">
        <v>14</v>
      </c>
      <c r="C6017" t="s">
        <v>412</v>
      </c>
      <c r="D6017" t="s">
        <v>146</v>
      </c>
      <c r="E6017" t="s">
        <v>441</v>
      </c>
      <c r="F6017" t="s">
        <v>18</v>
      </c>
      <c r="G6017">
        <v>244.4</v>
      </c>
      <c r="H6017">
        <v>4</v>
      </c>
      <c r="I6017">
        <v>0</v>
      </c>
      <c r="J6017" t="s">
        <v>19</v>
      </c>
      <c r="K6017" t="s">
        <v>44</v>
      </c>
      <c r="L6017" t="s">
        <v>56</v>
      </c>
      <c r="M6017" t="s">
        <v>22</v>
      </c>
      <c r="N6017" t="s">
        <v>95</v>
      </c>
    </row>
    <row r="6018" spans="1:14" x14ac:dyDescent="0.3">
      <c r="A6018">
        <v>6017</v>
      </c>
      <c r="B6018" t="s">
        <v>50</v>
      </c>
      <c r="C6018" t="s">
        <v>242</v>
      </c>
      <c r="D6018" t="s">
        <v>426</v>
      </c>
      <c r="E6018" t="s">
        <v>346</v>
      </c>
      <c r="F6018" t="s">
        <v>27</v>
      </c>
      <c r="G6018">
        <v>165.43</v>
      </c>
      <c r="H6018">
        <v>1</v>
      </c>
      <c r="I6018">
        <v>0</v>
      </c>
      <c r="J6018" t="s">
        <v>28</v>
      </c>
      <c r="K6018" t="s">
        <v>66</v>
      </c>
      <c r="L6018" t="s">
        <v>21</v>
      </c>
      <c r="M6018" t="s">
        <v>36</v>
      </c>
      <c r="N6018" t="s">
        <v>41</v>
      </c>
    </row>
    <row r="6019" spans="1:14" x14ac:dyDescent="0.3">
      <c r="A6019">
        <v>6018</v>
      </c>
      <c r="B6019" t="s">
        <v>50</v>
      </c>
      <c r="C6019" t="s">
        <v>247</v>
      </c>
      <c r="D6019" t="s">
        <v>48</v>
      </c>
      <c r="E6019" t="s">
        <v>251</v>
      </c>
      <c r="F6019" t="s">
        <v>49</v>
      </c>
      <c r="G6019">
        <v>103.82</v>
      </c>
      <c r="H6019">
        <v>1</v>
      </c>
      <c r="I6019">
        <v>1</v>
      </c>
      <c r="J6019" t="s">
        <v>55</v>
      </c>
      <c r="K6019" t="s">
        <v>20</v>
      </c>
      <c r="L6019" t="s">
        <v>56</v>
      </c>
      <c r="M6019" t="s">
        <v>36</v>
      </c>
      <c r="N6019" t="s">
        <v>41</v>
      </c>
    </row>
    <row r="6020" spans="1:14" x14ac:dyDescent="0.3">
      <c r="A6020">
        <v>6019</v>
      </c>
      <c r="B6020" t="s">
        <v>50</v>
      </c>
      <c r="C6020" t="s">
        <v>68</v>
      </c>
      <c r="D6020" t="s">
        <v>249</v>
      </c>
      <c r="E6020" t="s">
        <v>427</v>
      </c>
      <c r="F6020" t="s">
        <v>49</v>
      </c>
      <c r="G6020">
        <v>167.55</v>
      </c>
      <c r="H6020">
        <v>2</v>
      </c>
      <c r="I6020">
        <v>0</v>
      </c>
      <c r="J6020" t="s">
        <v>35</v>
      </c>
      <c r="K6020" t="s">
        <v>99</v>
      </c>
      <c r="L6020" t="s">
        <v>56</v>
      </c>
      <c r="M6020" t="s">
        <v>36</v>
      </c>
      <c r="N6020" t="s">
        <v>23</v>
      </c>
    </row>
    <row r="6021" spans="1:14" x14ac:dyDescent="0.3">
      <c r="A6021">
        <v>6020</v>
      </c>
      <c r="B6021" t="s">
        <v>14</v>
      </c>
      <c r="C6021" t="s">
        <v>349</v>
      </c>
      <c r="D6021" t="s">
        <v>429</v>
      </c>
      <c r="E6021" t="s">
        <v>323</v>
      </c>
      <c r="F6021" t="s">
        <v>54</v>
      </c>
      <c r="G6021">
        <v>371.65</v>
      </c>
      <c r="H6021">
        <v>1</v>
      </c>
      <c r="I6021">
        <v>0</v>
      </c>
      <c r="J6021" t="s">
        <v>35</v>
      </c>
      <c r="K6021" t="s">
        <v>29</v>
      </c>
      <c r="L6021" t="s">
        <v>21</v>
      </c>
      <c r="M6021" t="s">
        <v>36</v>
      </c>
      <c r="N6021" t="s">
        <v>41</v>
      </c>
    </row>
    <row r="6022" spans="1:14" x14ac:dyDescent="0.3">
      <c r="A6022">
        <v>6021</v>
      </c>
      <c r="B6022" t="s">
        <v>50</v>
      </c>
      <c r="C6022" t="s">
        <v>149</v>
      </c>
      <c r="D6022" t="s">
        <v>274</v>
      </c>
      <c r="E6022" t="s">
        <v>104</v>
      </c>
      <c r="F6022" t="s">
        <v>27</v>
      </c>
      <c r="G6022">
        <v>226.32</v>
      </c>
      <c r="H6022">
        <v>4</v>
      </c>
      <c r="I6022">
        <v>1</v>
      </c>
      <c r="J6022" t="s">
        <v>19</v>
      </c>
      <c r="K6022" t="s">
        <v>99</v>
      </c>
      <c r="L6022" t="s">
        <v>21</v>
      </c>
      <c r="M6022" t="s">
        <v>36</v>
      </c>
      <c r="N6022" t="s">
        <v>23</v>
      </c>
    </row>
    <row r="6023" spans="1:14" x14ac:dyDescent="0.3">
      <c r="A6023">
        <v>6022</v>
      </c>
      <c r="B6023" t="s">
        <v>37</v>
      </c>
      <c r="C6023" t="s">
        <v>388</v>
      </c>
      <c r="D6023" t="s">
        <v>340</v>
      </c>
      <c r="E6023" t="s">
        <v>425</v>
      </c>
      <c r="F6023" t="s">
        <v>27</v>
      </c>
      <c r="G6023">
        <v>129.04</v>
      </c>
      <c r="H6023">
        <v>2</v>
      </c>
      <c r="I6023">
        <v>3</v>
      </c>
      <c r="J6023" t="s">
        <v>35</v>
      </c>
      <c r="K6023" t="s">
        <v>29</v>
      </c>
      <c r="L6023" t="s">
        <v>60</v>
      </c>
      <c r="M6023" t="s">
        <v>22</v>
      </c>
      <c r="N6023" t="s">
        <v>41</v>
      </c>
    </row>
    <row r="6024" spans="1:14" x14ac:dyDescent="0.3">
      <c r="A6024">
        <v>6023</v>
      </c>
      <c r="B6024" t="s">
        <v>31</v>
      </c>
      <c r="C6024" t="s">
        <v>133</v>
      </c>
      <c r="D6024" t="s">
        <v>197</v>
      </c>
      <c r="E6024" t="s">
        <v>414</v>
      </c>
      <c r="F6024" t="s">
        <v>54</v>
      </c>
      <c r="G6024">
        <v>241.71</v>
      </c>
      <c r="H6024">
        <v>1</v>
      </c>
      <c r="I6024">
        <v>0</v>
      </c>
      <c r="J6024" t="s">
        <v>35</v>
      </c>
      <c r="K6024" t="s">
        <v>20</v>
      </c>
      <c r="L6024" t="s">
        <v>21</v>
      </c>
      <c r="M6024" t="s">
        <v>22</v>
      </c>
      <c r="N6024" t="s">
        <v>23</v>
      </c>
    </row>
    <row r="6025" spans="1:14" x14ac:dyDescent="0.3">
      <c r="A6025">
        <v>6024</v>
      </c>
      <c r="B6025" t="s">
        <v>14</v>
      </c>
      <c r="C6025" t="s">
        <v>193</v>
      </c>
      <c r="D6025" t="s">
        <v>393</v>
      </c>
      <c r="E6025" t="s">
        <v>451</v>
      </c>
      <c r="F6025" t="s">
        <v>54</v>
      </c>
      <c r="G6025">
        <v>287.02</v>
      </c>
      <c r="H6025">
        <v>1</v>
      </c>
      <c r="I6025">
        <v>0</v>
      </c>
      <c r="J6025" t="s">
        <v>35</v>
      </c>
      <c r="K6025" t="s">
        <v>29</v>
      </c>
      <c r="L6025" t="s">
        <v>56</v>
      </c>
      <c r="M6025" t="s">
        <v>22</v>
      </c>
      <c r="N6025" t="s">
        <v>41</v>
      </c>
    </row>
    <row r="6026" spans="1:14" x14ac:dyDescent="0.3">
      <c r="A6026">
        <v>6025</v>
      </c>
      <c r="B6026" t="s">
        <v>14</v>
      </c>
      <c r="C6026" t="s">
        <v>390</v>
      </c>
      <c r="D6026" t="s">
        <v>261</v>
      </c>
      <c r="E6026" t="s">
        <v>121</v>
      </c>
      <c r="F6026" t="s">
        <v>18</v>
      </c>
      <c r="G6026">
        <v>167.26</v>
      </c>
      <c r="H6026">
        <v>2</v>
      </c>
      <c r="I6026">
        <v>0</v>
      </c>
      <c r="J6026" t="s">
        <v>28</v>
      </c>
      <c r="K6026" t="s">
        <v>99</v>
      </c>
      <c r="L6026" t="s">
        <v>56</v>
      </c>
      <c r="M6026" t="s">
        <v>22</v>
      </c>
      <c r="N6026" t="s">
        <v>95</v>
      </c>
    </row>
    <row r="6027" spans="1:14" x14ac:dyDescent="0.3">
      <c r="A6027">
        <v>6026</v>
      </c>
      <c r="B6027" t="s">
        <v>31</v>
      </c>
      <c r="C6027" t="s">
        <v>334</v>
      </c>
      <c r="D6027" t="s">
        <v>245</v>
      </c>
      <c r="E6027" t="s">
        <v>390</v>
      </c>
      <c r="F6027" t="s">
        <v>54</v>
      </c>
      <c r="G6027">
        <v>373.27</v>
      </c>
      <c r="H6027">
        <v>2</v>
      </c>
      <c r="I6027">
        <v>2</v>
      </c>
      <c r="J6027" t="s">
        <v>28</v>
      </c>
      <c r="K6027" t="s">
        <v>99</v>
      </c>
      <c r="L6027" t="s">
        <v>56</v>
      </c>
      <c r="M6027" t="s">
        <v>36</v>
      </c>
      <c r="N6027" t="s">
        <v>30</v>
      </c>
    </row>
    <row r="6028" spans="1:14" x14ac:dyDescent="0.3">
      <c r="A6028">
        <v>6027</v>
      </c>
      <c r="B6028" t="s">
        <v>50</v>
      </c>
      <c r="C6028" t="s">
        <v>367</v>
      </c>
      <c r="D6028" t="s">
        <v>173</v>
      </c>
      <c r="E6028" t="s">
        <v>114</v>
      </c>
      <c r="F6028" t="s">
        <v>54</v>
      </c>
      <c r="G6028">
        <v>462.77</v>
      </c>
      <c r="H6028">
        <v>2</v>
      </c>
      <c r="I6028">
        <v>0</v>
      </c>
      <c r="J6028" t="s">
        <v>35</v>
      </c>
      <c r="K6028" t="s">
        <v>44</v>
      </c>
      <c r="L6028" t="s">
        <v>21</v>
      </c>
      <c r="M6028" t="s">
        <v>22</v>
      </c>
      <c r="N6028" t="s">
        <v>41</v>
      </c>
    </row>
    <row r="6029" spans="1:14" x14ac:dyDescent="0.3">
      <c r="A6029">
        <v>6028</v>
      </c>
      <c r="B6029" t="s">
        <v>37</v>
      </c>
      <c r="C6029" t="s">
        <v>327</v>
      </c>
      <c r="D6029" t="s">
        <v>82</v>
      </c>
      <c r="E6029" t="s">
        <v>59</v>
      </c>
      <c r="F6029" t="s">
        <v>27</v>
      </c>
      <c r="G6029">
        <v>211.56</v>
      </c>
      <c r="H6029">
        <v>1</v>
      </c>
      <c r="I6029">
        <v>1</v>
      </c>
      <c r="J6029" t="s">
        <v>35</v>
      </c>
      <c r="K6029" t="s">
        <v>29</v>
      </c>
      <c r="L6029" t="s">
        <v>21</v>
      </c>
      <c r="M6029" t="s">
        <v>36</v>
      </c>
      <c r="N6029" t="s">
        <v>41</v>
      </c>
    </row>
    <row r="6030" spans="1:14" x14ac:dyDescent="0.3">
      <c r="A6030">
        <v>6029</v>
      </c>
      <c r="B6030" t="s">
        <v>37</v>
      </c>
      <c r="C6030" t="s">
        <v>92</v>
      </c>
      <c r="D6030" t="s">
        <v>320</v>
      </c>
      <c r="E6030" t="s">
        <v>257</v>
      </c>
      <c r="F6030" t="s">
        <v>18</v>
      </c>
      <c r="G6030">
        <v>242.47</v>
      </c>
      <c r="H6030">
        <v>2</v>
      </c>
      <c r="I6030">
        <v>0</v>
      </c>
      <c r="J6030" t="s">
        <v>28</v>
      </c>
      <c r="K6030" t="s">
        <v>66</v>
      </c>
      <c r="L6030" t="s">
        <v>56</v>
      </c>
      <c r="M6030" t="s">
        <v>36</v>
      </c>
      <c r="N6030" t="s">
        <v>23</v>
      </c>
    </row>
    <row r="6031" spans="1:14" x14ac:dyDescent="0.3">
      <c r="A6031">
        <v>6030</v>
      </c>
      <c r="B6031" t="s">
        <v>50</v>
      </c>
      <c r="C6031" t="s">
        <v>233</v>
      </c>
      <c r="D6031" t="s">
        <v>47</v>
      </c>
      <c r="E6031" t="s">
        <v>69</v>
      </c>
      <c r="F6031" t="s">
        <v>49</v>
      </c>
      <c r="G6031">
        <v>96.29</v>
      </c>
      <c r="H6031">
        <v>2</v>
      </c>
      <c r="I6031">
        <v>0</v>
      </c>
      <c r="J6031" t="s">
        <v>19</v>
      </c>
      <c r="K6031" t="s">
        <v>99</v>
      </c>
      <c r="L6031" t="s">
        <v>60</v>
      </c>
      <c r="M6031" t="s">
        <v>36</v>
      </c>
      <c r="N6031" t="s">
        <v>95</v>
      </c>
    </row>
    <row r="6032" spans="1:14" x14ac:dyDescent="0.3">
      <c r="A6032">
        <v>6031</v>
      </c>
      <c r="B6032" t="s">
        <v>14</v>
      </c>
      <c r="C6032" t="s">
        <v>104</v>
      </c>
      <c r="D6032" t="s">
        <v>138</v>
      </c>
      <c r="E6032" t="s">
        <v>137</v>
      </c>
      <c r="F6032" t="s">
        <v>54</v>
      </c>
      <c r="G6032">
        <v>445.86</v>
      </c>
      <c r="H6032">
        <v>1</v>
      </c>
      <c r="I6032">
        <v>0</v>
      </c>
      <c r="J6032" t="s">
        <v>35</v>
      </c>
      <c r="K6032" t="s">
        <v>20</v>
      </c>
      <c r="L6032" t="s">
        <v>56</v>
      </c>
      <c r="M6032" t="s">
        <v>36</v>
      </c>
      <c r="N6032" t="s">
        <v>41</v>
      </c>
    </row>
    <row r="6033" spans="1:14" x14ac:dyDescent="0.3">
      <c r="A6033">
        <v>6032</v>
      </c>
      <c r="B6033" t="s">
        <v>50</v>
      </c>
      <c r="C6033" t="s">
        <v>42</v>
      </c>
      <c r="D6033" t="s">
        <v>242</v>
      </c>
      <c r="E6033" t="s">
        <v>199</v>
      </c>
      <c r="F6033" t="s">
        <v>49</v>
      </c>
      <c r="G6033">
        <v>83.79</v>
      </c>
      <c r="H6033">
        <v>2</v>
      </c>
      <c r="I6033">
        <v>0</v>
      </c>
      <c r="J6033" t="s">
        <v>19</v>
      </c>
      <c r="K6033" t="s">
        <v>66</v>
      </c>
      <c r="L6033" t="s">
        <v>56</v>
      </c>
      <c r="M6033" t="s">
        <v>36</v>
      </c>
      <c r="N6033" t="s">
        <v>23</v>
      </c>
    </row>
    <row r="6034" spans="1:14" x14ac:dyDescent="0.3">
      <c r="A6034">
        <v>6033</v>
      </c>
      <c r="B6034" t="s">
        <v>37</v>
      </c>
      <c r="C6034" t="s">
        <v>339</v>
      </c>
      <c r="D6034" t="s">
        <v>169</v>
      </c>
      <c r="E6034" t="s">
        <v>188</v>
      </c>
      <c r="F6034" t="s">
        <v>49</v>
      </c>
      <c r="G6034">
        <v>91.91</v>
      </c>
      <c r="H6034">
        <v>1</v>
      </c>
      <c r="I6034">
        <v>0</v>
      </c>
      <c r="J6034" t="s">
        <v>28</v>
      </c>
      <c r="K6034" t="s">
        <v>99</v>
      </c>
      <c r="L6034" t="s">
        <v>21</v>
      </c>
      <c r="M6034" t="s">
        <v>22</v>
      </c>
      <c r="N6034" t="s">
        <v>95</v>
      </c>
    </row>
    <row r="6035" spans="1:14" x14ac:dyDescent="0.3">
      <c r="A6035">
        <v>6034</v>
      </c>
      <c r="B6035" t="s">
        <v>37</v>
      </c>
      <c r="C6035" t="s">
        <v>317</v>
      </c>
      <c r="D6035" t="s">
        <v>287</v>
      </c>
      <c r="E6035" t="s">
        <v>265</v>
      </c>
      <c r="F6035" t="s">
        <v>54</v>
      </c>
      <c r="G6035">
        <v>490.81</v>
      </c>
      <c r="H6035">
        <v>1</v>
      </c>
      <c r="I6035">
        <v>2</v>
      </c>
      <c r="J6035" t="s">
        <v>28</v>
      </c>
      <c r="K6035" t="s">
        <v>20</v>
      </c>
      <c r="L6035" t="s">
        <v>56</v>
      </c>
      <c r="M6035" t="s">
        <v>22</v>
      </c>
      <c r="N6035" t="s">
        <v>41</v>
      </c>
    </row>
    <row r="6036" spans="1:14" x14ac:dyDescent="0.3">
      <c r="A6036">
        <v>6035</v>
      </c>
      <c r="B6036" t="s">
        <v>31</v>
      </c>
      <c r="C6036" t="s">
        <v>403</v>
      </c>
      <c r="D6036" t="s">
        <v>227</v>
      </c>
      <c r="E6036" t="s">
        <v>372</v>
      </c>
      <c r="F6036" t="s">
        <v>27</v>
      </c>
      <c r="G6036">
        <v>144.66</v>
      </c>
      <c r="H6036">
        <v>3</v>
      </c>
      <c r="I6036">
        <v>1</v>
      </c>
      <c r="J6036" t="s">
        <v>35</v>
      </c>
      <c r="K6036" t="s">
        <v>99</v>
      </c>
      <c r="L6036" t="s">
        <v>60</v>
      </c>
      <c r="M6036" t="s">
        <v>36</v>
      </c>
      <c r="N6036" t="s">
        <v>23</v>
      </c>
    </row>
    <row r="6037" spans="1:14" x14ac:dyDescent="0.3">
      <c r="A6037">
        <v>6036</v>
      </c>
      <c r="B6037" t="s">
        <v>14</v>
      </c>
      <c r="C6037" t="s">
        <v>277</v>
      </c>
      <c r="D6037" t="s">
        <v>34</v>
      </c>
      <c r="E6037" t="s">
        <v>219</v>
      </c>
      <c r="F6037" t="s">
        <v>49</v>
      </c>
      <c r="G6037">
        <v>76.92</v>
      </c>
      <c r="H6037">
        <v>1</v>
      </c>
      <c r="I6037">
        <v>2</v>
      </c>
      <c r="J6037" t="s">
        <v>28</v>
      </c>
      <c r="K6037" t="s">
        <v>66</v>
      </c>
      <c r="L6037" t="s">
        <v>60</v>
      </c>
      <c r="M6037" t="s">
        <v>22</v>
      </c>
      <c r="N6037" t="s">
        <v>45</v>
      </c>
    </row>
    <row r="6038" spans="1:14" x14ac:dyDescent="0.3">
      <c r="A6038">
        <v>6037</v>
      </c>
      <c r="B6038" t="s">
        <v>37</v>
      </c>
      <c r="C6038" t="s">
        <v>233</v>
      </c>
      <c r="D6038" t="s">
        <v>47</v>
      </c>
      <c r="E6038" t="s">
        <v>253</v>
      </c>
      <c r="F6038" t="s">
        <v>49</v>
      </c>
      <c r="G6038">
        <v>107.05</v>
      </c>
      <c r="H6038">
        <v>2</v>
      </c>
      <c r="I6038">
        <v>0</v>
      </c>
      <c r="J6038" t="s">
        <v>35</v>
      </c>
      <c r="K6038" t="s">
        <v>99</v>
      </c>
      <c r="L6038" t="s">
        <v>56</v>
      </c>
      <c r="M6038" t="s">
        <v>36</v>
      </c>
      <c r="N6038" t="s">
        <v>23</v>
      </c>
    </row>
    <row r="6039" spans="1:14" x14ac:dyDescent="0.3">
      <c r="A6039">
        <v>6038</v>
      </c>
      <c r="B6039" t="s">
        <v>14</v>
      </c>
      <c r="C6039" t="s">
        <v>295</v>
      </c>
      <c r="D6039" t="s">
        <v>173</v>
      </c>
      <c r="E6039" t="s">
        <v>337</v>
      </c>
      <c r="F6039" t="s">
        <v>18</v>
      </c>
      <c r="G6039">
        <v>203.83</v>
      </c>
      <c r="H6039">
        <v>3</v>
      </c>
      <c r="I6039">
        <v>0</v>
      </c>
      <c r="J6039" t="s">
        <v>55</v>
      </c>
      <c r="K6039" t="s">
        <v>66</v>
      </c>
      <c r="L6039" t="s">
        <v>21</v>
      </c>
      <c r="M6039" t="s">
        <v>22</v>
      </c>
      <c r="N6039" t="s">
        <v>41</v>
      </c>
    </row>
    <row r="6040" spans="1:14" x14ac:dyDescent="0.3">
      <c r="A6040">
        <v>6039</v>
      </c>
      <c r="B6040" t="s">
        <v>14</v>
      </c>
      <c r="C6040" t="s">
        <v>409</v>
      </c>
      <c r="D6040" t="s">
        <v>385</v>
      </c>
      <c r="E6040" t="s">
        <v>178</v>
      </c>
      <c r="F6040" t="s">
        <v>18</v>
      </c>
      <c r="G6040">
        <v>184.96</v>
      </c>
      <c r="H6040">
        <v>1</v>
      </c>
      <c r="I6040">
        <v>0</v>
      </c>
      <c r="J6040" t="s">
        <v>28</v>
      </c>
      <c r="K6040" t="s">
        <v>99</v>
      </c>
      <c r="L6040" t="s">
        <v>21</v>
      </c>
      <c r="M6040" t="s">
        <v>36</v>
      </c>
      <c r="N6040" t="s">
        <v>41</v>
      </c>
    </row>
    <row r="6041" spans="1:14" x14ac:dyDescent="0.3">
      <c r="A6041">
        <v>6040</v>
      </c>
      <c r="B6041" t="s">
        <v>31</v>
      </c>
      <c r="C6041" t="s">
        <v>237</v>
      </c>
      <c r="D6041" t="s">
        <v>212</v>
      </c>
      <c r="E6041" t="s">
        <v>59</v>
      </c>
      <c r="F6041" t="s">
        <v>27</v>
      </c>
      <c r="G6041">
        <v>115.95</v>
      </c>
      <c r="H6041">
        <v>2</v>
      </c>
      <c r="I6041">
        <v>3</v>
      </c>
      <c r="J6041" t="s">
        <v>94</v>
      </c>
      <c r="K6041" t="s">
        <v>44</v>
      </c>
      <c r="L6041" t="s">
        <v>56</v>
      </c>
      <c r="M6041" t="s">
        <v>36</v>
      </c>
      <c r="N6041" t="s">
        <v>41</v>
      </c>
    </row>
    <row r="6042" spans="1:14" x14ac:dyDescent="0.3">
      <c r="A6042">
        <v>6041</v>
      </c>
      <c r="B6042" t="s">
        <v>14</v>
      </c>
      <c r="C6042" t="s">
        <v>267</v>
      </c>
      <c r="D6042" t="s">
        <v>332</v>
      </c>
      <c r="E6042" t="s">
        <v>214</v>
      </c>
      <c r="F6042" t="s">
        <v>27</v>
      </c>
      <c r="G6042">
        <v>139.36000000000001</v>
      </c>
      <c r="H6042">
        <v>3</v>
      </c>
      <c r="I6042">
        <v>0</v>
      </c>
      <c r="J6042" t="s">
        <v>35</v>
      </c>
      <c r="K6042" t="s">
        <v>66</v>
      </c>
      <c r="L6042" t="s">
        <v>60</v>
      </c>
      <c r="M6042" t="s">
        <v>36</v>
      </c>
      <c r="N6042" t="s">
        <v>41</v>
      </c>
    </row>
    <row r="6043" spans="1:14" x14ac:dyDescent="0.3">
      <c r="A6043">
        <v>6042</v>
      </c>
      <c r="B6043" t="s">
        <v>14</v>
      </c>
      <c r="C6043" t="s">
        <v>233</v>
      </c>
      <c r="D6043" t="s">
        <v>109</v>
      </c>
      <c r="E6043" t="s">
        <v>333</v>
      </c>
      <c r="F6043" t="s">
        <v>54</v>
      </c>
      <c r="G6043">
        <v>422.36</v>
      </c>
      <c r="H6043">
        <v>3</v>
      </c>
      <c r="I6043">
        <v>0</v>
      </c>
      <c r="J6043" t="s">
        <v>35</v>
      </c>
      <c r="K6043" t="s">
        <v>29</v>
      </c>
      <c r="L6043" t="s">
        <v>56</v>
      </c>
      <c r="M6043" t="s">
        <v>36</v>
      </c>
      <c r="N6043" t="s">
        <v>41</v>
      </c>
    </row>
    <row r="6044" spans="1:14" x14ac:dyDescent="0.3">
      <c r="A6044">
        <v>6043</v>
      </c>
      <c r="B6044" t="s">
        <v>14</v>
      </c>
      <c r="C6044" t="s">
        <v>258</v>
      </c>
      <c r="D6044" t="s">
        <v>317</v>
      </c>
      <c r="E6044" t="s">
        <v>190</v>
      </c>
      <c r="F6044" t="s">
        <v>54</v>
      </c>
      <c r="G6044">
        <v>361.57</v>
      </c>
      <c r="H6044">
        <v>2</v>
      </c>
      <c r="I6044">
        <v>0</v>
      </c>
      <c r="J6044" t="s">
        <v>28</v>
      </c>
      <c r="K6044" t="s">
        <v>29</v>
      </c>
      <c r="L6044" t="s">
        <v>56</v>
      </c>
      <c r="M6044" t="s">
        <v>36</v>
      </c>
      <c r="N6044" t="s">
        <v>41</v>
      </c>
    </row>
    <row r="6045" spans="1:14" x14ac:dyDescent="0.3">
      <c r="A6045">
        <v>6044</v>
      </c>
      <c r="B6045" t="s">
        <v>37</v>
      </c>
      <c r="C6045" t="s">
        <v>151</v>
      </c>
      <c r="D6045" t="s">
        <v>86</v>
      </c>
      <c r="E6045" t="s">
        <v>242</v>
      </c>
      <c r="F6045" t="s">
        <v>54</v>
      </c>
      <c r="G6045">
        <v>411.58</v>
      </c>
      <c r="H6045">
        <v>2</v>
      </c>
      <c r="I6045">
        <v>0</v>
      </c>
      <c r="J6045" t="s">
        <v>35</v>
      </c>
      <c r="K6045" t="s">
        <v>66</v>
      </c>
      <c r="L6045" t="s">
        <v>21</v>
      </c>
      <c r="M6045" t="s">
        <v>36</v>
      </c>
      <c r="N6045" t="s">
        <v>45</v>
      </c>
    </row>
    <row r="6046" spans="1:14" x14ac:dyDescent="0.3">
      <c r="A6046">
        <v>6045</v>
      </c>
      <c r="B6046" t="s">
        <v>31</v>
      </c>
      <c r="C6046" t="s">
        <v>259</v>
      </c>
      <c r="D6046" t="s">
        <v>394</v>
      </c>
      <c r="E6046" t="s">
        <v>368</v>
      </c>
      <c r="F6046" t="s">
        <v>18</v>
      </c>
      <c r="G6046">
        <v>209.24</v>
      </c>
      <c r="H6046">
        <v>1</v>
      </c>
      <c r="I6046">
        <v>2</v>
      </c>
      <c r="J6046" t="s">
        <v>94</v>
      </c>
      <c r="K6046" t="s">
        <v>44</v>
      </c>
      <c r="L6046" t="s">
        <v>60</v>
      </c>
      <c r="M6046" t="s">
        <v>22</v>
      </c>
      <c r="N6046" t="s">
        <v>41</v>
      </c>
    </row>
    <row r="6047" spans="1:14" x14ac:dyDescent="0.3">
      <c r="A6047">
        <v>6046</v>
      </c>
      <c r="B6047" t="s">
        <v>37</v>
      </c>
      <c r="C6047" t="s">
        <v>311</v>
      </c>
      <c r="D6047" t="s">
        <v>303</v>
      </c>
      <c r="E6047" t="s">
        <v>338</v>
      </c>
      <c r="F6047" t="s">
        <v>27</v>
      </c>
      <c r="G6047">
        <v>213.01</v>
      </c>
      <c r="H6047">
        <v>2</v>
      </c>
      <c r="I6047">
        <v>0</v>
      </c>
      <c r="J6047" t="s">
        <v>35</v>
      </c>
      <c r="K6047" t="s">
        <v>29</v>
      </c>
      <c r="L6047" t="s">
        <v>56</v>
      </c>
      <c r="M6047" t="s">
        <v>36</v>
      </c>
      <c r="N6047" t="s">
        <v>41</v>
      </c>
    </row>
    <row r="6048" spans="1:14" x14ac:dyDescent="0.3">
      <c r="A6048">
        <v>6047</v>
      </c>
      <c r="B6048" t="s">
        <v>50</v>
      </c>
      <c r="C6048" t="s">
        <v>42</v>
      </c>
      <c r="D6048" t="s">
        <v>303</v>
      </c>
      <c r="E6048" t="s">
        <v>52</v>
      </c>
      <c r="F6048" t="s">
        <v>27</v>
      </c>
      <c r="G6048">
        <v>214.24</v>
      </c>
      <c r="H6048">
        <v>3</v>
      </c>
      <c r="I6048">
        <v>1</v>
      </c>
      <c r="J6048" t="s">
        <v>19</v>
      </c>
      <c r="K6048" t="s">
        <v>20</v>
      </c>
      <c r="L6048" t="s">
        <v>21</v>
      </c>
      <c r="M6048" t="s">
        <v>36</v>
      </c>
      <c r="N6048" t="s">
        <v>45</v>
      </c>
    </row>
    <row r="6049" spans="1:14" x14ac:dyDescent="0.3">
      <c r="A6049">
        <v>6048</v>
      </c>
      <c r="B6049" t="s">
        <v>37</v>
      </c>
      <c r="C6049" t="s">
        <v>393</v>
      </c>
      <c r="D6049" t="s">
        <v>263</v>
      </c>
      <c r="E6049" t="s">
        <v>383</v>
      </c>
      <c r="F6049" t="s">
        <v>27</v>
      </c>
      <c r="G6049">
        <v>137.85</v>
      </c>
      <c r="H6049">
        <v>2</v>
      </c>
      <c r="I6049">
        <v>2</v>
      </c>
      <c r="J6049" t="s">
        <v>19</v>
      </c>
      <c r="K6049" t="s">
        <v>20</v>
      </c>
      <c r="L6049" t="s">
        <v>21</v>
      </c>
      <c r="M6049" t="s">
        <v>36</v>
      </c>
      <c r="N6049" t="s">
        <v>23</v>
      </c>
    </row>
    <row r="6050" spans="1:14" x14ac:dyDescent="0.3">
      <c r="A6050">
        <v>6049</v>
      </c>
      <c r="B6050" t="s">
        <v>50</v>
      </c>
      <c r="C6050" t="s">
        <v>400</v>
      </c>
      <c r="D6050" t="s">
        <v>188</v>
      </c>
      <c r="E6050" t="s">
        <v>313</v>
      </c>
      <c r="F6050" t="s">
        <v>18</v>
      </c>
      <c r="G6050">
        <v>268.49</v>
      </c>
      <c r="H6050">
        <v>2</v>
      </c>
      <c r="I6050">
        <v>1</v>
      </c>
      <c r="J6050" t="s">
        <v>35</v>
      </c>
      <c r="K6050" t="s">
        <v>29</v>
      </c>
      <c r="L6050" t="s">
        <v>21</v>
      </c>
      <c r="M6050" t="s">
        <v>36</v>
      </c>
      <c r="N6050" t="s">
        <v>41</v>
      </c>
    </row>
    <row r="6051" spans="1:14" x14ac:dyDescent="0.3">
      <c r="A6051">
        <v>6050</v>
      </c>
      <c r="B6051" t="s">
        <v>50</v>
      </c>
      <c r="C6051" t="s">
        <v>310</v>
      </c>
      <c r="D6051" t="s">
        <v>409</v>
      </c>
      <c r="E6051" t="s">
        <v>247</v>
      </c>
      <c r="F6051" t="s">
        <v>27</v>
      </c>
      <c r="G6051">
        <v>190.37</v>
      </c>
      <c r="H6051">
        <v>1</v>
      </c>
      <c r="I6051">
        <v>0</v>
      </c>
      <c r="J6051" t="s">
        <v>28</v>
      </c>
      <c r="K6051" t="s">
        <v>29</v>
      </c>
      <c r="L6051" t="s">
        <v>21</v>
      </c>
      <c r="M6051" t="s">
        <v>36</v>
      </c>
      <c r="N6051" t="s">
        <v>41</v>
      </c>
    </row>
    <row r="6052" spans="1:14" x14ac:dyDescent="0.3">
      <c r="A6052">
        <v>6051</v>
      </c>
      <c r="B6052" t="s">
        <v>14</v>
      </c>
      <c r="C6052" t="s">
        <v>141</v>
      </c>
      <c r="D6052" t="s">
        <v>142</v>
      </c>
      <c r="E6052" t="s">
        <v>155</v>
      </c>
      <c r="F6052" t="s">
        <v>54</v>
      </c>
      <c r="G6052">
        <v>297.07</v>
      </c>
      <c r="H6052">
        <v>2</v>
      </c>
      <c r="I6052">
        <v>0</v>
      </c>
      <c r="J6052" t="s">
        <v>55</v>
      </c>
      <c r="K6052" t="s">
        <v>44</v>
      </c>
      <c r="L6052" t="s">
        <v>21</v>
      </c>
      <c r="M6052" t="s">
        <v>36</v>
      </c>
      <c r="N6052" t="s">
        <v>23</v>
      </c>
    </row>
    <row r="6053" spans="1:14" x14ac:dyDescent="0.3">
      <c r="A6053">
        <v>6052</v>
      </c>
      <c r="B6053" t="s">
        <v>50</v>
      </c>
      <c r="C6053" t="s">
        <v>356</v>
      </c>
      <c r="D6053" t="s">
        <v>401</v>
      </c>
      <c r="E6053" t="s">
        <v>88</v>
      </c>
      <c r="F6053" t="s">
        <v>54</v>
      </c>
      <c r="G6053">
        <v>586.58000000000004</v>
      </c>
      <c r="H6053">
        <v>1</v>
      </c>
      <c r="I6053">
        <v>0</v>
      </c>
      <c r="J6053" t="s">
        <v>19</v>
      </c>
      <c r="K6053" t="s">
        <v>66</v>
      </c>
      <c r="L6053" t="s">
        <v>21</v>
      </c>
      <c r="M6053" t="s">
        <v>22</v>
      </c>
      <c r="N6053" t="s">
        <v>41</v>
      </c>
    </row>
    <row r="6054" spans="1:14" x14ac:dyDescent="0.3">
      <c r="A6054">
        <v>6053</v>
      </c>
      <c r="B6054" t="s">
        <v>14</v>
      </c>
      <c r="C6054" t="s">
        <v>422</v>
      </c>
      <c r="D6054" t="s">
        <v>214</v>
      </c>
      <c r="E6054" t="s">
        <v>149</v>
      </c>
      <c r="F6054" t="s">
        <v>49</v>
      </c>
      <c r="G6054">
        <v>129.02000000000001</v>
      </c>
      <c r="H6054">
        <v>2</v>
      </c>
      <c r="I6054">
        <v>0</v>
      </c>
      <c r="J6054" t="s">
        <v>35</v>
      </c>
      <c r="K6054" t="s">
        <v>44</v>
      </c>
      <c r="L6054" t="s">
        <v>56</v>
      </c>
      <c r="M6054" t="s">
        <v>22</v>
      </c>
      <c r="N6054" t="s">
        <v>45</v>
      </c>
    </row>
    <row r="6055" spans="1:14" x14ac:dyDescent="0.3">
      <c r="A6055">
        <v>6054</v>
      </c>
      <c r="B6055" t="s">
        <v>14</v>
      </c>
      <c r="C6055" t="s">
        <v>210</v>
      </c>
      <c r="D6055" t="s">
        <v>368</v>
      </c>
      <c r="E6055" t="s">
        <v>322</v>
      </c>
      <c r="F6055" t="s">
        <v>18</v>
      </c>
      <c r="G6055">
        <v>219.35</v>
      </c>
      <c r="H6055">
        <v>4</v>
      </c>
      <c r="I6055">
        <v>1</v>
      </c>
      <c r="J6055" t="s">
        <v>19</v>
      </c>
      <c r="K6055" t="s">
        <v>66</v>
      </c>
      <c r="L6055" t="s">
        <v>21</v>
      </c>
      <c r="M6055" t="s">
        <v>22</v>
      </c>
      <c r="N6055" t="s">
        <v>23</v>
      </c>
    </row>
    <row r="6056" spans="1:14" x14ac:dyDescent="0.3">
      <c r="A6056">
        <v>6055</v>
      </c>
      <c r="B6056" t="s">
        <v>31</v>
      </c>
      <c r="C6056" t="s">
        <v>33</v>
      </c>
      <c r="D6056" t="s">
        <v>155</v>
      </c>
      <c r="E6056" t="s">
        <v>335</v>
      </c>
      <c r="F6056" t="s">
        <v>49</v>
      </c>
      <c r="G6056">
        <v>85.61</v>
      </c>
      <c r="H6056">
        <v>1</v>
      </c>
      <c r="I6056">
        <v>2</v>
      </c>
      <c r="J6056" t="s">
        <v>35</v>
      </c>
      <c r="K6056" t="s">
        <v>29</v>
      </c>
      <c r="L6056" t="s">
        <v>21</v>
      </c>
      <c r="M6056" t="s">
        <v>36</v>
      </c>
      <c r="N6056" t="s">
        <v>45</v>
      </c>
    </row>
    <row r="6057" spans="1:14" x14ac:dyDescent="0.3">
      <c r="A6057">
        <v>6056</v>
      </c>
      <c r="B6057" t="s">
        <v>14</v>
      </c>
      <c r="C6057" t="s">
        <v>270</v>
      </c>
      <c r="D6057" t="s">
        <v>48</v>
      </c>
      <c r="E6057" t="s">
        <v>462</v>
      </c>
      <c r="F6057" t="s">
        <v>18</v>
      </c>
      <c r="G6057">
        <v>269.99</v>
      </c>
      <c r="H6057">
        <v>2</v>
      </c>
      <c r="I6057">
        <v>3</v>
      </c>
      <c r="J6057" t="s">
        <v>55</v>
      </c>
      <c r="K6057" t="s">
        <v>29</v>
      </c>
      <c r="L6057" t="s">
        <v>21</v>
      </c>
      <c r="M6057" t="s">
        <v>36</v>
      </c>
      <c r="N6057" t="s">
        <v>41</v>
      </c>
    </row>
    <row r="6058" spans="1:14" x14ac:dyDescent="0.3">
      <c r="A6058">
        <v>6057</v>
      </c>
      <c r="B6058" t="s">
        <v>37</v>
      </c>
      <c r="C6058" t="s">
        <v>403</v>
      </c>
      <c r="D6058" t="s">
        <v>128</v>
      </c>
      <c r="E6058" t="s">
        <v>404</v>
      </c>
      <c r="F6058" t="s">
        <v>18</v>
      </c>
      <c r="G6058">
        <v>222.6</v>
      </c>
      <c r="H6058">
        <v>3</v>
      </c>
      <c r="I6058">
        <v>0</v>
      </c>
      <c r="J6058" t="s">
        <v>28</v>
      </c>
      <c r="K6058" t="s">
        <v>44</v>
      </c>
      <c r="L6058" t="s">
        <v>21</v>
      </c>
      <c r="M6058" t="s">
        <v>36</v>
      </c>
      <c r="N6058" t="s">
        <v>41</v>
      </c>
    </row>
    <row r="6059" spans="1:14" x14ac:dyDescent="0.3">
      <c r="A6059">
        <v>6058</v>
      </c>
      <c r="B6059" t="s">
        <v>31</v>
      </c>
      <c r="C6059" t="s">
        <v>385</v>
      </c>
      <c r="D6059" t="s">
        <v>433</v>
      </c>
      <c r="E6059" t="s">
        <v>254</v>
      </c>
      <c r="F6059" t="s">
        <v>27</v>
      </c>
      <c r="G6059">
        <v>102.31</v>
      </c>
      <c r="H6059">
        <v>4</v>
      </c>
      <c r="I6059">
        <v>0</v>
      </c>
      <c r="J6059" t="s">
        <v>28</v>
      </c>
      <c r="K6059" t="s">
        <v>66</v>
      </c>
      <c r="L6059" t="s">
        <v>56</v>
      </c>
      <c r="M6059" t="s">
        <v>36</v>
      </c>
      <c r="N6059" t="s">
        <v>41</v>
      </c>
    </row>
    <row r="6060" spans="1:14" x14ac:dyDescent="0.3">
      <c r="A6060">
        <v>6059</v>
      </c>
      <c r="B6060" t="s">
        <v>31</v>
      </c>
      <c r="C6060" t="s">
        <v>289</v>
      </c>
      <c r="D6060" t="s">
        <v>296</v>
      </c>
      <c r="E6060" t="s">
        <v>91</v>
      </c>
      <c r="F6060" t="s">
        <v>27</v>
      </c>
      <c r="G6060">
        <v>125.65</v>
      </c>
      <c r="H6060">
        <v>1</v>
      </c>
      <c r="I6060">
        <v>1</v>
      </c>
      <c r="J6060" t="s">
        <v>35</v>
      </c>
      <c r="K6060" t="s">
        <v>29</v>
      </c>
      <c r="L6060" t="s">
        <v>60</v>
      </c>
      <c r="M6060" t="s">
        <v>36</v>
      </c>
      <c r="N6060" t="s">
        <v>45</v>
      </c>
    </row>
    <row r="6061" spans="1:14" x14ac:dyDescent="0.3">
      <c r="A6061">
        <v>6060</v>
      </c>
      <c r="B6061" t="s">
        <v>37</v>
      </c>
      <c r="C6061" t="s">
        <v>306</v>
      </c>
      <c r="D6061" t="s">
        <v>219</v>
      </c>
      <c r="E6061" t="s">
        <v>128</v>
      </c>
      <c r="F6061" t="s">
        <v>27</v>
      </c>
      <c r="G6061">
        <v>181.82</v>
      </c>
      <c r="H6061">
        <v>4</v>
      </c>
      <c r="I6061">
        <v>1</v>
      </c>
      <c r="J6061" t="s">
        <v>94</v>
      </c>
      <c r="K6061" t="s">
        <v>99</v>
      </c>
      <c r="L6061" t="s">
        <v>60</v>
      </c>
      <c r="M6061" t="s">
        <v>36</v>
      </c>
      <c r="N6061" t="s">
        <v>41</v>
      </c>
    </row>
    <row r="6062" spans="1:14" x14ac:dyDescent="0.3">
      <c r="A6062">
        <v>6061</v>
      </c>
      <c r="B6062" t="s">
        <v>14</v>
      </c>
      <c r="C6062" t="s">
        <v>143</v>
      </c>
      <c r="D6062" t="s">
        <v>257</v>
      </c>
      <c r="E6062" t="s">
        <v>79</v>
      </c>
      <c r="F6062" t="s">
        <v>27</v>
      </c>
      <c r="G6062">
        <v>186.49</v>
      </c>
      <c r="H6062">
        <v>3</v>
      </c>
      <c r="I6062">
        <v>0</v>
      </c>
      <c r="J6062" t="s">
        <v>28</v>
      </c>
      <c r="K6062" t="s">
        <v>44</v>
      </c>
      <c r="L6062" t="s">
        <v>56</v>
      </c>
      <c r="M6062" t="s">
        <v>36</v>
      </c>
      <c r="N6062" t="s">
        <v>41</v>
      </c>
    </row>
    <row r="6063" spans="1:14" x14ac:dyDescent="0.3">
      <c r="A6063">
        <v>6062</v>
      </c>
      <c r="B6063" t="s">
        <v>14</v>
      </c>
      <c r="C6063" t="s">
        <v>16</v>
      </c>
      <c r="D6063" t="s">
        <v>64</v>
      </c>
      <c r="E6063" t="s">
        <v>149</v>
      </c>
      <c r="F6063" t="s">
        <v>49</v>
      </c>
      <c r="G6063">
        <v>93.16</v>
      </c>
      <c r="H6063">
        <v>1</v>
      </c>
      <c r="I6063">
        <v>0</v>
      </c>
      <c r="J6063" t="s">
        <v>55</v>
      </c>
      <c r="K6063" t="s">
        <v>29</v>
      </c>
      <c r="L6063" t="s">
        <v>21</v>
      </c>
      <c r="M6063" t="s">
        <v>36</v>
      </c>
      <c r="N6063" t="s">
        <v>23</v>
      </c>
    </row>
    <row r="6064" spans="1:14" x14ac:dyDescent="0.3">
      <c r="A6064">
        <v>6063</v>
      </c>
      <c r="B6064" t="s">
        <v>37</v>
      </c>
      <c r="C6064" t="s">
        <v>67</v>
      </c>
      <c r="D6064" t="s">
        <v>68</v>
      </c>
      <c r="E6064" t="s">
        <v>227</v>
      </c>
      <c r="F6064" t="s">
        <v>49</v>
      </c>
      <c r="G6064">
        <v>140.9</v>
      </c>
      <c r="H6064">
        <v>4</v>
      </c>
      <c r="I6064">
        <v>2</v>
      </c>
      <c r="J6064" t="s">
        <v>19</v>
      </c>
      <c r="K6064" t="s">
        <v>99</v>
      </c>
      <c r="L6064" t="s">
        <v>21</v>
      </c>
      <c r="M6064" t="s">
        <v>36</v>
      </c>
      <c r="N6064" t="s">
        <v>41</v>
      </c>
    </row>
    <row r="6065" spans="1:14" x14ac:dyDescent="0.3">
      <c r="A6065">
        <v>6064</v>
      </c>
      <c r="B6065" t="s">
        <v>31</v>
      </c>
      <c r="C6065" t="s">
        <v>433</v>
      </c>
      <c r="D6065" t="s">
        <v>309</v>
      </c>
      <c r="E6065" t="s">
        <v>168</v>
      </c>
      <c r="F6065" t="s">
        <v>54</v>
      </c>
      <c r="G6065">
        <v>240.44</v>
      </c>
      <c r="H6065">
        <v>2</v>
      </c>
      <c r="I6065">
        <v>3</v>
      </c>
      <c r="J6065" t="s">
        <v>28</v>
      </c>
      <c r="K6065" t="s">
        <v>44</v>
      </c>
      <c r="L6065" t="s">
        <v>60</v>
      </c>
      <c r="M6065" t="s">
        <v>22</v>
      </c>
      <c r="N6065" t="s">
        <v>41</v>
      </c>
    </row>
    <row r="6066" spans="1:14" x14ac:dyDescent="0.3">
      <c r="A6066">
        <v>6065</v>
      </c>
      <c r="B6066" t="s">
        <v>50</v>
      </c>
      <c r="C6066" t="s">
        <v>244</v>
      </c>
      <c r="D6066" t="s">
        <v>74</v>
      </c>
      <c r="E6066" t="s">
        <v>373</v>
      </c>
      <c r="F6066" t="s">
        <v>49</v>
      </c>
      <c r="G6066">
        <v>151.13999999999999</v>
      </c>
      <c r="H6066">
        <v>2</v>
      </c>
      <c r="I6066">
        <v>0</v>
      </c>
      <c r="J6066" t="s">
        <v>35</v>
      </c>
      <c r="K6066" t="s">
        <v>99</v>
      </c>
      <c r="L6066" t="s">
        <v>56</v>
      </c>
      <c r="M6066" t="s">
        <v>22</v>
      </c>
      <c r="N6066" t="s">
        <v>41</v>
      </c>
    </row>
    <row r="6067" spans="1:14" x14ac:dyDescent="0.3">
      <c r="A6067">
        <v>6066</v>
      </c>
      <c r="B6067" t="s">
        <v>31</v>
      </c>
      <c r="C6067" t="s">
        <v>47</v>
      </c>
      <c r="D6067" t="s">
        <v>369</v>
      </c>
      <c r="E6067" t="s">
        <v>403</v>
      </c>
      <c r="F6067" t="s">
        <v>49</v>
      </c>
      <c r="G6067">
        <v>86.02</v>
      </c>
      <c r="H6067">
        <v>1</v>
      </c>
      <c r="I6067">
        <v>3</v>
      </c>
      <c r="J6067" t="s">
        <v>28</v>
      </c>
      <c r="K6067" t="s">
        <v>99</v>
      </c>
      <c r="L6067" t="s">
        <v>21</v>
      </c>
      <c r="M6067" t="s">
        <v>36</v>
      </c>
      <c r="N6067" t="s">
        <v>41</v>
      </c>
    </row>
    <row r="6068" spans="1:14" x14ac:dyDescent="0.3">
      <c r="A6068">
        <v>6067</v>
      </c>
      <c r="B6068" t="s">
        <v>14</v>
      </c>
      <c r="C6068" t="s">
        <v>122</v>
      </c>
      <c r="D6068" t="s">
        <v>443</v>
      </c>
      <c r="E6068" t="s">
        <v>415</v>
      </c>
      <c r="F6068" t="s">
        <v>49</v>
      </c>
      <c r="G6068">
        <v>128.04</v>
      </c>
      <c r="H6068">
        <v>2</v>
      </c>
      <c r="I6068">
        <v>0</v>
      </c>
      <c r="J6068" t="s">
        <v>35</v>
      </c>
      <c r="K6068" t="s">
        <v>99</v>
      </c>
      <c r="L6068" t="s">
        <v>56</v>
      </c>
      <c r="M6068" t="s">
        <v>36</v>
      </c>
      <c r="N6068" t="s">
        <v>23</v>
      </c>
    </row>
    <row r="6069" spans="1:14" x14ac:dyDescent="0.3">
      <c r="A6069">
        <v>6068</v>
      </c>
      <c r="B6069" t="s">
        <v>14</v>
      </c>
      <c r="C6069" t="s">
        <v>389</v>
      </c>
      <c r="D6069" t="s">
        <v>402</v>
      </c>
      <c r="E6069" t="s">
        <v>261</v>
      </c>
      <c r="F6069" t="s">
        <v>27</v>
      </c>
      <c r="G6069">
        <v>141.22</v>
      </c>
      <c r="H6069">
        <v>3</v>
      </c>
      <c r="I6069">
        <v>2</v>
      </c>
      <c r="J6069" t="s">
        <v>19</v>
      </c>
      <c r="K6069" t="s">
        <v>29</v>
      </c>
      <c r="L6069" t="s">
        <v>21</v>
      </c>
      <c r="M6069" t="s">
        <v>36</v>
      </c>
      <c r="N6069" t="s">
        <v>30</v>
      </c>
    </row>
    <row r="6070" spans="1:14" x14ac:dyDescent="0.3">
      <c r="A6070">
        <v>6069</v>
      </c>
      <c r="B6070" t="s">
        <v>31</v>
      </c>
      <c r="C6070" t="s">
        <v>357</v>
      </c>
      <c r="D6070" t="s">
        <v>371</v>
      </c>
      <c r="E6070" t="s">
        <v>220</v>
      </c>
      <c r="F6070" t="s">
        <v>54</v>
      </c>
      <c r="G6070">
        <v>298.48</v>
      </c>
      <c r="H6070">
        <v>2</v>
      </c>
      <c r="I6070">
        <v>2</v>
      </c>
      <c r="J6070" t="s">
        <v>55</v>
      </c>
      <c r="K6070" t="s">
        <v>66</v>
      </c>
      <c r="L6070" t="s">
        <v>21</v>
      </c>
      <c r="M6070" t="s">
        <v>36</v>
      </c>
      <c r="N6070" t="s">
        <v>23</v>
      </c>
    </row>
    <row r="6071" spans="1:14" x14ac:dyDescent="0.3">
      <c r="A6071">
        <v>6070</v>
      </c>
      <c r="B6071" t="s">
        <v>14</v>
      </c>
      <c r="C6071" t="s">
        <v>129</v>
      </c>
      <c r="D6071" t="s">
        <v>254</v>
      </c>
      <c r="E6071" t="s">
        <v>431</v>
      </c>
      <c r="F6071" t="s">
        <v>49</v>
      </c>
      <c r="G6071">
        <v>76.790000000000006</v>
      </c>
      <c r="H6071">
        <v>1</v>
      </c>
      <c r="I6071">
        <v>2</v>
      </c>
      <c r="J6071" t="s">
        <v>55</v>
      </c>
      <c r="K6071" t="s">
        <v>29</v>
      </c>
      <c r="L6071" t="s">
        <v>21</v>
      </c>
      <c r="M6071" t="s">
        <v>22</v>
      </c>
      <c r="N6071" t="s">
        <v>41</v>
      </c>
    </row>
    <row r="6072" spans="1:14" x14ac:dyDescent="0.3">
      <c r="A6072">
        <v>6071</v>
      </c>
      <c r="B6072" t="s">
        <v>14</v>
      </c>
      <c r="C6072" t="s">
        <v>134</v>
      </c>
      <c r="D6072" t="s">
        <v>357</v>
      </c>
      <c r="E6072" t="s">
        <v>450</v>
      </c>
      <c r="F6072" t="s">
        <v>54</v>
      </c>
      <c r="G6072">
        <v>464.56</v>
      </c>
      <c r="H6072">
        <v>4</v>
      </c>
      <c r="I6072">
        <v>1</v>
      </c>
      <c r="J6072" t="s">
        <v>55</v>
      </c>
      <c r="K6072" t="s">
        <v>20</v>
      </c>
      <c r="L6072" t="s">
        <v>56</v>
      </c>
      <c r="M6072" t="s">
        <v>36</v>
      </c>
      <c r="N6072" t="s">
        <v>41</v>
      </c>
    </row>
    <row r="6073" spans="1:14" x14ac:dyDescent="0.3">
      <c r="A6073">
        <v>6072</v>
      </c>
      <c r="B6073" t="s">
        <v>31</v>
      </c>
      <c r="C6073" t="s">
        <v>163</v>
      </c>
      <c r="D6073" t="s">
        <v>43</v>
      </c>
      <c r="E6073" t="s">
        <v>188</v>
      </c>
      <c r="F6073" t="s">
        <v>27</v>
      </c>
      <c r="G6073">
        <v>94.42</v>
      </c>
      <c r="H6073">
        <v>3</v>
      </c>
      <c r="I6073">
        <v>0</v>
      </c>
      <c r="J6073" t="s">
        <v>28</v>
      </c>
      <c r="K6073" t="s">
        <v>29</v>
      </c>
      <c r="L6073" t="s">
        <v>21</v>
      </c>
      <c r="M6073" t="s">
        <v>36</v>
      </c>
      <c r="N6073" t="s">
        <v>95</v>
      </c>
    </row>
    <row r="6074" spans="1:14" x14ac:dyDescent="0.3">
      <c r="A6074">
        <v>6073</v>
      </c>
      <c r="B6074" t="s">
        <v>14</v>
      </c>
      <c r="C6074" t="s">
        <v>356</v>
      </c>
      <c r="D6074" t="s">
        <v>399</v>
      </c>
      <c r="E6074" t="s">
        <v>408</v>
      </c>
      <c r="F6074" t="s">
        <v>27</v>
      </c>
      <c r="G6074">
        <v>132.46</v>
      </c>
      <c r="H6074">
        <v>2</v>
      </c>
      <c r="I6074">
        <v>0</v>
      </c>
      <c r="J6074" t="s">
        <v>28</v>
      </c>
      <c r="K6074" t="s">
        <v>44</v>
      </c>
      <c r="L6074" t="s">
        <v>21</v>
      </c>
      <c r="M6074" t="s">
        <v>22</v>
      </c>
      <c r="N6074" t="s">
        <v>41</v>
      </c>
    </row>
    <row r="6075" spans="1:14" x14ac:dyDescent="0.3">
      <c r="A6075">
        <v>6074</v>
      </c>
      <c r="B6075" t="s">
        <v>37</v>
      </c>
      <c r="C6075" t="s">
        <v>305</v>
      </c>
      <c r="D6075" t="s">
        <v>152</v>
      </c>
      <c r="E6075" t="s">
        <v>25</v>
      </c>
      <c r="F6075" t="s">
        <v>18</v>
      </c>
      <c r="G6075">
        <v>248.88</v>
      </c>
      <c r="H6075">
        <v>4</v>
      </c>
      <c r="I6075">
        <v>0</v>
      </c>
      <c r="J6075" t="s">
        <v>28</v>
      </c>
      <c r="K6075" t="s">
        <v>20</v>
      </c>
      <c r="L6075" t="s">
        <v>21</v>
      </c>
      <c r="M6075" t="s">
        <v>36</v>
      </c>
      <c r="N6075" t="s">
        <v>41</v>
      </c>
    </row>
    <row r="6076" spans="1:14" x14ac:dyDescent="0.3">
      <c r="A6076">
        <v>6075</v>
      </c>
      <c r="B6076" t="s">
        <v>37</v>
      </c>
      <c r="C6076" t="s">
        <v>71</v>
      </c>
      <c r="D6076" t="s">
        <v>101</v>
      </c>
      <c r="E6076" t="s">
        <v>280</v>
      </c>
      <c r="F6076" t="s">
        <v>54</v>
      </c>
      <c r="G6076">
        <v>462.69</v>
      </c>
      <c r="H6076">
        <v>1</v>
      </c>
      <c r="I6076">
        <v>1</v>
      </c>
      <c r="J6076" t="s">
        <v>55</v>
      </c>
      <c r="K6076" t="s">
        <v>99</v>
      </c>
      <c r="L6076" t="s">
        <v>60</v>
      </c>
      <c r="M6076" t="s">
        <v>36</v>
      </c>
      <c r="N6076" t="s">
        <v>23</v>
      </c>
    </row>
    <row r="6077" spans="1:14" x14ac:dyDescent="0.3">
      <c r="A6077">
        <v>6076</v>
      </c>
      <c r="B6077" t="s">
        <v>31</v>
      </c>
      <c r="C6077" t="s">
        <v>254</v>
      </c>
      <c r="D6077" t="s">
        <v>97</v>
      </c>
      <c r="E6077" t="s">
        <v>248</v>
      </c>
      <c r="F6077" t="s">
        <v>49</v>
      </c>
      <c r="G6077">
        <v>82.85</v>
      </c>
      <c r="H6077">
        <v>2</v>
      </c>
      <c r="I6077">
        <v>2</v>
      </c>
      <c r="J6077" t="s">
        <v>55</v>
      </c>
      <c r="K6077" t="s">
        <v>20</v>
      </c>
      <c r="L6077" t="s">
        <v>21</v>
      </c>
      <c r="M6077" t="s">
        <v>36</v>
      </c>
      <c r="N6077" t="s">
        <v>23</v>
      </c>
    </row>
    <row r="6078" spans="1:14" x14ac:dyDescent="0.3">
      <c r="A6078">
        <v>6077</v>
      </c>
      <c r="B6078" t="s">
        <v>14</v>
      </c>
      <c r="C6078" t="s">
        <v>132</v>
      </c>
      <c r="D6078" t="s">
        <v>389</v>
      </c>
      <c r="E6078" t="s">
        <v>267</v>
      </c>
      <c r="F6078" t="s">
        <v>27</v>
      </c>
      <c r="G6078">
        <v>176.99</v>
      </c>
      <c r="H6078">
        <v>2</v>
      </c>
      <c r="I6078">
        <v>2</v>
      </c>
      <c r="J6078" t="s">
        <v>19</v>
      </c>
      <c r="K6078" t="s">
        <v>20</v>
      </c>
      <c r="L6078" t="s">
        <v>56</v>
      </c>
      <c r="M6078" t="s">
        <v>36</v>
      </c>
      <c r="N6078" t="s">
        <v>41</v>
      </c>
    </row>
    <row r="6079" spans="1:14" x14ac:dyDescent="0.3">
      <c r="A6079">
        <v>6078</v>
      </c>
      <c r="B6079" t="s">
        <v>37</v>
      </c>
      <c r="C6079" t="s">
        <v>154</v>
      </c>
      <c r="D6079" t="s">
        <v>311</v>
      </c>
      <c r="E6079" t="s">
        <v>232</v>
      </c>
      <c r="F6079" t="s">
        <v>18</v>
      </c>
      <c r="G6079">
        <v>224.84</v>
      </c>
      <c r="H6079">
        <v>1</v>
      </c>
      <c r="I6079">
        <v>0</v>
      </c>
      <c r="J6079" t="s">
        <v>55</v>
      </c>
      <c r="K6079" t="s">
        <v>99</v>
      </c>
      <c r="L6079" t="s">
        <v>60</v>
      </c>
      <c r="M6079" t="s">
        <v>36</v>
      </c>
      <c r="N6079" t="s">
        <v>41</v>
      </c>
    </row>
    <row r="6080" spans="1:14" x14ac:dyDescent="0.3">
      <c r="A6080">
        <v>6079</v>
      </c>
      <c r="B6080" t="s">
        <v>37</v>
      </c>
      <c r="C6080" t="s">
        <v>378</v>
      </c>
      <c r="D6080" t="s">
        <v>190</v>
      </c>
      <c r="E6080" t="s">
        <v>65</v>
      </c>
      <c r="F6080" t="s">
        <v>27</v>
      </c>
      <c r="G6080">
        <v>144.94999999999999</v>
      </c>
      <c r="H6080">
        <v>2</v>
      </c>
      <c r="I6080">
        <v>1</v>
      </c>
      <c r="J6080" t="s">
        <v>55</v>
      </c>
      <c r="K6080" t="s">
        <v>99</v>
      </c>
      <c r="L6080" t="s">
        <v>21</v>
      </c>
      <c r="M6080" t="s">
        <v>22</v>
      </c>
      <c r="N6080" t="s">
        <v>45</v>
      </c>
    </row>
    <row r="6081" spans="1:14" x14ac:dyDescent="0.3">
      <c r="A6081">
        <v>6080</v>
      </c>
      <c r="B6081" t="s">
        <v>50</v>
      </c>
      <c r="C6081" t="s">
        <v>151</v>
      </c>
      <c r="D6081" t="s">
        <v>315</v>
      </c>
      <c r="E6081" t="s">
        <v>146</v>
      </c>
      <c r="F6081" t="s">
        <v>27</v>
      </c>
      <c r="G6081">
        <v>245.46</v>
      </c>
      <c r="H6081">
        <v>3</v>
      </c>
      <c r="I6081">
        <v>3</v>
      </c>
      <c r="J6081" t="s">
        <v>19</v>
      </c>
      <c r="K6081" t="s">
        <v>20</v>
      </c>
      <c r="L6081" t="s">
        <v>56</v>
      </c>
      <c r="M6081" t="s">
        <v>36</v>
      </c>
      <c r="N6081" t="s">
        <v>41</v>
      </c>
    </row>
    <row r="6082" spans="1:14" x14ac:dyDescent="0.3">
      <c r="A6082">
        <v>6081</v>
      </c>
      <c r="B6082" t="s">
        <v>37</v>
      </c>
      <c r="C6082" t="s">
        <v>298</v>
      </c>
      <c r="D6082" t="s">
        <v>92</v>
      </c>
      <c r="E6082" t="s">
        <v>150</v>
      </c>
      <c r="F6082" t="s">
        <v>49</v>
      </c>
      <c r="G6082">
        <v>98.9</v>
      </c>
      <c r="H6082">
        <v>1</v>
      </c>
      <c r="I6082">
        <v>2</v>
      </c>
      <c r="J6082" t="s">
        <v>28</v>
      </c>
      <c r="K6082" t="s">
        <v>20</v>
      </c>
      <c r="L6082" t="s">
        <v>21</v>
      </c>
      <c r="M6082" t="s">
        <v>36</v>
      </c>
      <c r="N6082" t="s">
        <v>23</v>
      </c>
    </row>
    <row r="6083" spans="1:14" x14ac:dyDescent="0.3">
      <c r="A6083">
        <v>6082</v>
      </c>
      <c r="B6083" t="s">
        <v>14</v>
      </c>
      <c r="C6083" t="s">
        <v>258</v>
      </c>
      <c r="D6083" t="s">
        <v>38</v>
      </c>
      <c r="E6083" t="s">
        <v>259</v>
      </c>
      <c r="F6083" t="s">
        <v>27</v>
      </c>
      <c r="G6083">
        <v>117.71</v>
      </c>
      <c r="H6083">
        <v>3</v>
      </c>
      <c r="I6083">
        <v>0</v>
      </c>
      <c r="J6083" t="s">
        <v>28</v>
      </c>
      <c r="K6083" t="s">
        <v>99</v>
      </c>
      <c r="L6083" t="s">
        <v>60</v>
      </c>
      <c r="M6083" t="s">
        <v>22</v>
      </c>
      <c r="N6083" t="s">
        <v>23</v>
      </c>
    </row>
    <row r="6084" spans="1:14" x14ac:dyDescent="0.3">
      <c r="A6084">
        <v>6083</v>
      </c>
      <c r="B6084" t="s">
        <v>31</v>
      </c>
      <c r="C6084" t="s">
        <v>381</v>
      </c>
      <c r="D6084" t="s">
        <v>460</v>
      </c>
      <c r="E6084" t="s">
        <v>39</v>
      </c>
      <c r="F6084" t="s">
        <v>54</v>
      </c>
      <c r="G6084">
        <v>313.11</v>
      </c>
      <c r="H6084">
        <v>1</v>
      </c>
      <c r="I6084">
        <v>0</v>
      </c>
      <c r="J6084" t="s">
        <v>28</v>
      </c>
      <c r="K6084" t="s">
        <v>66</v>
      </c>
      <c r="L6084" t="s">
        <v>21</v>
      </c>
      <c r="M6084" t="s">
        <v>36</v>
      </c>
      <c r="N6084" t="s">
        <v>23</v>
      </c>
    </row>
    <row r="6085" spans="1:14" x14ac:dyDescent="0.3">
      <c r="A6085">
        <v>6084</v>
      </c>
      <c r="B6085" t="s">
        <v>37</v>
      </c>
      <c r="C6085" t="s">
        <v>296</v>
      </c>
      <c r="D6085" t="s">
        <v>244</v>
      </c>
      <c r="E6085" t="s">
        <v>17</v>
      </c>
      <c r="F6085" t="s">
        <v>27</v>
      </c>
      <c r="G6085">
        <v>135.93</v>
      </c>
      <c r="H6085">
        <v>4</v>
      </c>
      <c r="I6085">
        <v>0</v>
      </c>
      <c r="J6085" t="s">
        <v>55</v>
      </c>
      <c r="K6085" t="s">
        <v>99</v>
      </c>
      <c r="L6085" t="s">
        <v>56</v>
      </c>
      <c r="M6085" t="s">
        <v>36</v>
      </c>
      <c r="N6085" t="s">
        <v>41</v>
      </c>
    </row>
    <row r="6086" spans="1:14" x14ac:dyDescent="0.3">
      <c r="A6086">
        <v>6085</v>
      </c>
      <c r="B6086" t="s">
        <v>31</v>
      </c>
      <c r="C6086" t="s">
        <v>409</v>
      </c>
      <c r="D6086" t="s">
        <v>202</v>
      </c>
      <c r="E6086" t="s">
        <v>348</v>
      </c>
      <c r="F6086" t="s">
        <v>49</v>
      </c>
      <c r="G6086">
        <v>60.2</v>
      </c>
      <c r="H6086">
        <v>2</v>
      </c>
      <c r="I6086">
        <v>0</v>
      </c>
      <c r="J6086" t="s">
        <v>35</v>
      </c>
      <c r="K6086" t="s">
        <v>44</v>
      </c>
      <c r="L6086" t="s">
        <v>56</v>
      </c>
      <c r="M6086" t="s">
        <v>36</v>
      </c>
      <c r="N6086" t="s">
        <v>23</v>
      </c>
    </row>
    <row r="6087" spans="1:14" x14ac:dyDescent="0.3">
      <c r="A6087">
        <v>6086</v>
      </c>
      <c r="B6087" t="s">
        <v>50</v>
      </c>
      <c r="C6087" t="s">
        <v>247</v>
      </c>
      <c r="D6087" t="s">
        <v>67</v>
      </c>
      <c r="E6087" t="s">
        <v>431</v>
      </c>
      <c r="F6087" t="s">
        <v>54</v>
      </c>
      <c r="G6087">
        <v>342.73</v>
      </c>
      <c r="H6087">
        <v>2</v>
      </c>
      <c r="I6087">
        <v>1</v>
      </c>
      <c r="J6087" t="s">
        <v>28</v>
      </c>
      <c r="K6087" t="s">
        <v>66</v>
      </c>
      <c r="L6087" t="s">
        <v>21</v>
      </c>
      <c r="M6087" t="s">
        <v>36</v>
      </c>
      <c r="N6087" t="s">
        <v>41</v>
      </c>
    </row>
    <row r="6088" spans="1:14" x14ac:dyDescent="0.3">
      <c r="A6088">
        <v>6087</v>
      </c>
      <c r="B6088" t="s">
        <v>14</v>
      </c>
      <c r="C6088" t="s">
        <v>350</v>
      </c>
      <c r="D6088" t="s">
        <v>228</v>
      </c>
      <c r="E6088" t="s">
        <v>296</v>
      </c>
      <c r="F6088" t="s">
        <v>49</v>
      </c>
      <c r="G6088">
        <v>104.76</v>
      </c>
      <c r="H6088">
        <v>1</v>
      </c>
      <c r="I6088">
        <v>0</v>
      </c>
      <c r="J6088" t="s">
        <v>28</v>
      </c>
      <c r="K6088" t="s">
        <v>44</v>
      </c>
      <c r="L6088" t="s">
        <v>70</v>
      </c>
      <c r="M6088" t="s">
        <v>36</v>
      </c>
      <c r="N6088" t="s">
        <v>95</v>
      </c>
    </row>
    <row r="6089" spans="1:14" x14ac:dyDescent="0.3">
      <c r="A6089">
        <v>6088</v>
      </c>
      <c r="B6089" t="s">
        <v>37</v>
      </c>
      <c r="C6089" t="s">
        <v>116</v>
      </c>
      <c r="D6089" t="s">
        <v>79</v>
      </c>
      <c r="E6089" t="s">
        <v>294</v>
      </c>
      <c r="F6089" t="s">
        <v>27</v>
      </c>
      <c r="G6089">
        <v>145.74</v>
      </c>
      <c r="H6089">
        <v>2</v>
      </c>
      <c r="I6089">
        <v>0</v>
      </c>
      <c r="J6089" t="s">
        <v>35</v>
      </c>
      <c r="K6089" t="s">
        <v>66</v>
      </c>
      <c r="L6089" t="s">
        <v>21</v>
      </c>
      <c r="M6089" t="s">
        <v>36</v>
      </c>
      <c r="N6089" t="s">
        <v>95</v>
      </c>
    </row>
    <row r="6090" spans="1:14" x14ac:dyDescent="0.3">
      <c r="A6090">
        <v>6089</v>
      </c>
      <c r="B6090" t="s">
        <v>50</v>
      </c>
      <c r="C6090" t="s">
        <v>338</v>
      </c>
      <c r="D6090" t="s">
        <v>222</v>
      </c>
      <c r="E6090" t="s">
        <v>123</v>
      </c>
      <c r="F6090" t="s">
        <v>49</v>
      </c>
      <c r="G6090">
        <v>100.01</v>
      </c>
      <c r="H6090">
        <v>1</v>
      </c>
      <c r="I6090">
        <v>2</v>
      </c>
      <c r="J6090" t="s">
        <v>55</v>
      </c>
      <c r="K6090" t="s">
        <v>66</v>
      </c>
      <c r="L6090" t="s">
        <v>21</v>
      </c>
      <c r="M6090" t="s">
        <v>36</v>
      </c>
      <c r="N6090" t="s">
        <v>41</v>
      </c>
    </row>
    <row r="6091" spans="1:14" x14ac:dyDescent="0.3">
      <c r="A6091">
        <v>6090</v>
      </c>
      <c r="B6091" t="s">
        <v>31</v>
      </c>
      <c r="C6091" t="s">
        <v>382</v>
      </c>
      <c r="D6091" t="s">
        <v>175</v>
      </c>
      <c r="E6091" t="s">
        <v>429</v>
      </c>
      <c r="F6091" t="s">
        <v>27</v>
      </c>
      <c r="G6091">
        <v>135.59</v>
      </c>
      <c r="H6091">
        <v>2</v>
      </c>
      <c r="I6091">
        <v>0</v>
      </c>
      <c r="J6091" t="s">
        <v>35</v>
      </c>
      <c r="K6091" t="s">
        <v>20</v>
      </c>
      <c r="L6091" t="s">
        <v>60</v>
      </c>
      <c r="M6091" t="s">
        <v>36</v>
      </c>
      <c r="N6091" t="s">
        <v>30</v>
      </c>
    </row>
    <row r="6092" spans="1:14" x14ac:dyDescent="0.3">
      <c r="A6092">
        <v>6091</v>
      </c>
      <c r="B6092" t="s">
        <v>31</v>
      </c>
      <c r="C6092" t="s">
        <v>177</v>
      </c>
      <c r="D6092" t="s">
        <v>264</v>
      </c>
      <c r="E6092" t="s">
        <v>221</v>
      </c>
      <c r="F6092" t="s">
        <v>18</v>
      </c>
      <c r="G6092">
        <v>158.41</v>
      </c>
      <c r="H6092">
        <v>3</v>
      </c>
      <c r="I6092">
        <v>2</v>
      </c>
      <c r="J6092" t="s">
        <v>28</v>
      </c>
      <c r="K6092" t="s">
        <v>29</v>
      </c>
      <c r="L6092" t="s">
        <v>56</v>
      </c>
      <c r="M6092" t="s">
        <v>22</v>
      </c>
      <c r="N6092" t="s">
        <v>41</v>
      </c>
    </row>
    <row r="6093" spans="1:14" x14ac:dyDescent="0.3">
      <c r="A6093">
        <v>6092</v>
      </c>
      <c r="B6093" t="s">
        <v>14</v>
      </c>
      <c r="C6093" t="s">
        <v>389</v>
      </c>
      <c r="D6093" t="s">
        <v>89</v>
      </c>
      <c r="E6093" t="s">
        <v>292</v>
      </c>
      <c r="F6093" t="s">
        <v>18</v>
      </c>
      <c r="G6093">
        <v>161.01</v>
      </c>
      <c r="H6093">
        <v>2</v>
      </c>
      <c r="I6093">
        <v>0</v>
      </c>
      <c r="J6093" t="s">
        <v>35</v>
      </c>
      <c r="K6093" t="s">
        <v>29</v>
      </c>
      <c r="L6093" t="s">
        <v>60</v>
      </c>
      <c r="M6093" t="s">
        <v>36</v>
      </c>
      <c r="N6093" t="s">
        <v>30</v>
      </c>
    </row>
    <row r="6094" spans="1:14" x14ac:dyDescent="0.3">
      <c r="A6094">
        <v>6093</v>
      </c>
      <c r="B6094" t="s">
        <v>31</v>
      </c>
      <c r="C6094" t="s">
        <v>48</v>
      </c>
      <c r="D6094" t="s">
        <v>254</v>
      </c>
      <c r="E6094" t="s">
        <v>238</v>
      </c>
      <c r="F6094" t="s">
        <v>27</v>
      </c>
      <c r="G6094">
        <v>94.84</v>
      </c>
      <c r="H6094">
        <v>2</v>
      </c>
      <c r="I6094">
        <v>0</v>
      </c>
      <c r="J6094" t="s">
        <v>94</v>
      </c>
      <c r="K6094" t="s">
        <v>20</v>
      </c>
      <c r="L6094" t="s">
        <v>21</v>
      </c>
      <c r="M6094" t="s">
        <v>22</v>
      </c>
      <c r="N6094" t="s">
        <v>41</v>
      </c>
    </row>
    <row r="6095" spans="1:14" x14ac:dyDescent="0.3">
      <c r="A6095">
        <v>6094</v>
      </c>
      <c r="B6095" t="s">
        <v>37</v>
      </c>
      <c r="C6095" t="s">
        <v>77</v>
      </c>
      <c r="D6095" t="s">
        <v>269</v>
      </c>
      <c r="E6095" t="s">
        <v>163</v>
      </c>
      <c r="F6095" t="s">
        <v>18</v>
      </c>
      <c r="G6095">
        <v>222.3</v>
      </c>
      <c r="H6095">
        <v>2</v>
      </c>
      <c r="I6095">
        <v>1</v>
      </c>
      <c r="J6095" t="s">
        <v>28</v>
      </c>
      <c r="K6095" t="s">
        <v>44</v>
      </c>
      <c r="L6095" t="s">
        <v>21</v>
      </c>
      <c r="M6095" t="s">
        <v>36</v>
      </c>
      <c r="N6095" t="s">
        <v>23</v>
      </c>
    </row>
    <row r="6096" spans="1:14" x14ac:dyDescent="0.3">
      <c r="A6096">
        <v>6095</v>
      </c>
      <c r="B6096" t="s">
        <v>31</v>
      </c>
      <c r="C6096" t="s">
        <v>274</v>
      </c>
      <c r="D6096" t="s">
        <v>62</v>
      </c>
      <c r="E6096" t="s">
        <v>320</v>
      </c>
      <c r="F6096" t="s">
        <v>49</v>
      </c>
      <c r="G6096">
        <v>108.36</v>
      </c>
      <c r="H6096">
        <v>2</v>
      </c>
      <c r="I6096">
        <v>2</v>
      </c>
      <c r="J6096" t="s">
        <v>55</v>
      </c>
      <c r="K6096" t="s">
        <v>66</v>
      </c>
      <c r="L6096" t="s">
        <v>56</v>
      </c>
      <c r="M6096" t="s">
        <v>36</v>
      </c>
      <c r="N6096" t="s">
        <v>23</v>
      </c>
    </row>
    <row r="6097" spans="1:14" x14ac:dyDescent="0.3">
      <c r="A6097">
        <v>6096</v>
      </c>
      <c r="B6097" t="s">
        <v>37</v>
      </c>
      <c r="C6097" t="s">
        <v>345</v>
      </c>
      <c r="D6097" t="s">
        <v>408</v>
      </c>
      <c r="E6097" t="s">
        <v>378</v>
      </c>
      <c r="F6097" t="s">
        <v>27</v>
      </c>
      <c r="G6097">
        <v>202.31</v>
      </c>
      <c r="H6097">
        <v>3</v>
      </c>
      <c r="I6097">
        <v>1</v>
      </c>
      <c r="J6097" t="s">
        <v>35</v>
      </c>
      <c r="K6097" t="s">
        <v>44</v>
      </c>
      <c r="L6097" t="s">
        <v>70</v>
      </c>
      <c r="M6097" t="s">
        <v>36</v>
      </c>
      <c r="N6097" t="s">
        <v>23</v>
      </c>
    </row>
    <row r="6098" spans="1:14" x14ac:dyDescent="0.3">
      <c r="A6098">
        <v>6097</v>
      </c>
      <c r="B6098" t="s">
        <v>31</v>
      </c>
      <c r="C6098" t="s">
        <v>217</v>
      </c>
      <c r="D6098" t="s">
        <v>378</v>
      </c>
      <c r="E6098" t="s">
        <v>62</v>
      </c>
      <c r="F6098" t="s">
        <v>54</v>
      </c>
      <c r="G6098">
        <v>393.59</v>
      </c>
      <c r="H6098">
        <v>3</v>
      </c>
      <c r="I6098">
        <v>1</v>
      </c>
      <c r="J6098" t="s">
        <v>28</v>
      </c>
      <c r="K6098" t="s">
        <v>44</v>
      </c>
      <c r="L6098" t="s">
        <v>56</v>
      </c>
      <c r="M6098" t="s">
        <v>36</v>
      </c>
      <c r="N6098" t="s">
        <v>23</v>
      </c>
    </row>
    <row r="6099" spans="1:14" x14ac:dyDescent="0.3">
      <c r="A6099">
        <v>6098</v>
      </c>
      <c r="B6099" t="s">
        <v>37</v>
      </c>
      <c r="C6099" t="s">
        <v>96</v>
      </c>
      <c r="D6099" t="s">
        <v>254</v>
      </c>
      <c r="E6099" t="s">
        <v>178</v>
      </c>
      <c r="F6099" t="s">
        <v>27</v>
      </c>
      <c r="G6099">
        <v>187.33</v>
      </c>
      <c r="H6099">
        <v>1</v>
      </c>
      <c r="I6099">
        <v>0</v>
      </c>
      <c r="J6099" t="s">
        <v>94</v>
      </c>
      <c r="K6099" t="s">
        <v>29</v>
      </c>
      <c r="L6099" t="s">
        <v>21</v>
      </c>
      <c r="M6099" t="s">
        <v>22</v>
      </c>
      <c r="N6099" t="s">
        <v>23</v>
      </c>
    </row>
    <row r="6100" spans="1:14" x14ac:dyDescent="0.3">
      <c r="A6100">
        <v>6099</v>
      </c>
      <c r="B6100" t="s">
        <v>31</v>
      </c>
      <c r="C6100" t="s">
        <v>423</v>
      </c>
      <c r="D6100" t="s">
        <v>202</v>
      </c>
      <c r="E6100" t="s">
        <v>308</v>
      </c>
      <c r="F6100" t="s">
        <v>18</v>
      </c>
      <c r="G6100">
        <v>144.75</v>
      </c>
      <c r="H6100">
        <v>1</v>
      </c>
      <c r="I6100">
        <v>1</v>
      </c>
      <c r="J6100" t="s">
        <v>19</v>
      </c>
      <c r="K6100" t="s">
        <v>99</v>
      </c>
      <c r="L6100" t="s">
        <v>60</v>
      </c>
      <c r="M6100" t="s">
        <v>36</v>
      </c>
      <c r="N6100" t="s">
        <v>41</v>
      </c>
    </row>
    <row r="6101" spans="1:14" x14ac:dyDescent="0.3">
      <c r="A6101">
        <v>6100</v>
      </c>
      <c r="B6101" t="s">
        <v>31</v>
      </c>
      <c r="C6101" t="s">
        <v>143</v>
      </c>
      <c r="D6101" t="s">
        <v>340</v>
      </c>
      <c r="E6101" t="s">
        <v>407</v>
      </c>
      <c r="F6101" t="s">
        <v>49</v>
      </c>
      <c r="G6101">
        <v>91.16</v>
      </c>
      <c r="H6101">
        <v>1</v>
      </c>
      <c r="I6101">
        <v>0</v>
      </c>
      <c r="J6101" t="s">
        <v>28</v>
      </c>
      <c r="K6101" t="s">
        <v>29</v>
      </c>
      <c r="L6101" t="s">
        <v>21</v>
      </c>
      <c r="M6101" t="s">
        <v>36</v>
      </c>
      <c r="N6101" t="s">
        <v>45</v>
      </c>
    </row>
    <row r="6102" spans="1:14" x14ac:dyDescent="0.3">
      <c r="A6102">
        <v>6101</v>
      </c>
      <c r="B6102" t="s">
        <v>50</v>
      </c>
      <c r="C6102" t="s">
        <v>351</v>
      </c>
      <c r="D6102" t="s">
        <v>441</v>
      </c>
      <c r="E6102" t="s">
        <v>53</v>
      </c>
      <c r="F6102" t="s">
        <v>49</v>
      </c>
      <c r="G6102">
        <v>119</v>
      </c>
      <c r="H6102">
        <v>1</v>
      </c>
      <c r="I6102">
        <v>0</v>
      </c>
      <c r="J6102" t="s">
        <v>19</v>
      </c>
      <c r="K6102" t="s">
        <v>99</v>
      </c>
      <c r="L6102" t="s">
        <v>21</v>
      </c>
      <c r="M6102" t="s">
        <v>36</v>
      </c>
      <c r="N6102" t="s">
        <v>45</v>
      </c>
    </row>
    <row r="6103" spans="1:14" x14ac:dyDescent="0.3">
      <c r="A6103">
        <v>6102</v>
      </c>
      <c r="B6103" t="s">
        <v>50</v>
      </c>
      <c r="C6103" t="s">
        <v>292</v>
      </c>
      <c r="D6103" t="s">
        <v>73</v>
      </c>
      <c r="E6103" t="s">
        <v>17</v>
      </c>
      <c r="F6103" t="s">
        <v>49</v>
      </c>
      <c r="G6103">
        <v>86.25</v>
      </c>
      <c r="H6103">
        <v>2</v>
      </c>
      <c r="I6103">
        <v>2</v>
      </c>
      <c r="J6103" t="s">
        <v>35</v>
      </c>
      <c r="K6103" t="s">
        <v>29</v>
      </c>
      <c r="L6103" t="s">
        <v>56</v>
      </c>
      <c r="M6103" t="s">
        <v>36</v>
      </c>
      <c r="N6103" t="s">
        <v>23</v>
      </c>
    </row>
    <row r="6104" spans="1:14" x14ac:dyDescent="0.3">
      <c r="A6104">
        <v>6103</v>
      </c>
      <c r="B6104" t="s">
        <v>14</v>
      </c>
      <c r="C6104" t="s">
        <v>273</v>
      </c>
      <c r="D6104" t="s">
        <v>300</v>
      </c>
      <c r="E6104" t="s">
        <v>443</v>
      </c>
      <c r="F6104" t="s">
        <v>27</v>
      </c>
      <c r="G6104">
        <v>120.88</v>
      </c>
      <c r="H6104">
        <v>2</v>
      </c>
      <c r="I6104">
        <v>2</v>
      </c>
      <c r="J6104" t="s">
        <v>55</v>
      </c>
      <c r="K6104" t="s">
        <v>44</v>
      </c>
      <c r="L6104" t="s">
        <v>56</v>
      </c>
      <c r="M6104" t="s">
        <v>36</v>
      </c>
      <c r="N6104" t="s">
        <v>23</v>
      </c>
    </row>
    <row r="6105" spans="1:14" x14ac:dyDescent="0.3">
      <c r="A6105">
        <v>6104</v>
      </c>
      <c r="B6105" t="s">
        <v>50</v>
      </c>
      <c r="C6105" t="s">
        <v>233</v>
      </c>
      <c r="D6105" t="s">
        <v>447</v>
      </c>
      <c r="E6105" t="s">
        <v>168</v>
      </c>
      <c r="F6105" t="s">
        <v>49</v>
      </c>
      <c r="G6105">
        <v>112.07</v>
      </c>
      <c r="H6105">
        <v>3</v>
      </c>
      <c r="I6105">
        <v>2</v>
      </c>
      <c r="J6105" t="s">
        <v>28</v>
      </c>
      <c r="K6105" t="s">
        <v>66</v>
      </c>
      <c r="L6105" t="s">
        <v>21</v>
      </c>
      <c r="M6105" t="s">
        <v>36</v>
      </c>
      <c r="N6105" t="s">
        <v>95</v>
      </c>
    </row>
    <row r="6106" spans="1:14" x14ac:dyDescent="0.3">
      <c r="A6106">
        <v>6105</v>
      </c>
      <c r="B6106" t="s">
        <v>37</v>
      </c>
      <c r="C6106" t="s">
        <v>114</v>
      </c>
      <c r="D6106" t="s">
        <v>337</v>
      </c>
      <c r="E6106" t="s">
        <v>217</v>
      </c>
      <c r="F6106" t="s">
        <v>49</v>
      </c>
      <c r="G6106">
        <v>120.01</v>
      </c>
      <c r="H6106">
        <v>1</v>
      </c>
      <c r="I6106">
        <v>0</v>
      </c>
      <c r="J6106" t="s">
        <v>19</v>
      </c>
      <c r="K6106" t="s">
        <v>66</v>
      </c>
      <c r="L6106" t="s">
        <v>21</v>
      </c>
      <c r="M6106" t="s">
        <v>36</v>
      </c>
      <c r="N6106" t="s">
        <v>41</v>
      </c>
    </row>
    <row r="6107" spans="1:14" x14ac:dyDescent="0.3">
      <c r="A6107">
        <v>6106</v>
      </c>
      <c r="B6107" t="s">
        <v>31</v>
      </c>
      <c r="C6107" t="s">
        <v>196</v>
      </c>
      <c r="D6107" t="s">
        <v>311</v>
      </c>
      <c r="E6107" t="s">
        <v>34</v>
      </c>
      <c r="F6107" t="s">
        <v>27</v>
      </c>
      <c r="G6107">
        <v>151.38</v>
      </c>
      <c r="H6107">
        <v>1</v>
      </c>
      <c r="I6107">
        <v>0</v>
      </c>
      <c r="J6107" t="s">
        <v>28</v>
      </c>
      <c r="K6107" t="s">
        <v>44</v>
      </c>
      <c r="L6107" t="s">
        <v>56</v>
      </c>
      <c r="M6107" t="s">
        <v>36</v>
      </c>
      <c r="N6107" t="s">
        <v>23</v>
      </c>
    </row>
    <row r="6108" spans="1:14" x14ac:dyDescent="0.3">
      <c r="A6108">
        <v>6107</v>
      </c>
      <c r="B6108" t="s">
        <v>50</v>
      </c>
      <c r="C6108" t="s">
        <v>79</v>
      </c>
      <c r="D6108" t="s">
        <v>33</v>
      </c>
      <c r="E6108" t="s">
        <v>200</v>
      </c>
      <c r="F6108" t="s">
        <v>49</v>
      </c>
      <c r="G6108">
        <v>145.35</v>
      </c>
      <c r="H6108">
        <v>2</v>
      </c>
      <c r="I6108">
        <v>2</v>
      </c>
      <c r="J6108" t="s">
        <v>55</v>
      </c>
      <c r="K6108" t="s">
        <v>20</v>
      </c>
      <c r="L6108" t="s">
        <v>21</v>
      </c>
      <c r="M6108" t="s">
        <v>36</v>
      </c>
      <c r="N6108" t="s">
        <v>23</v>
      </c>
    </row>
    <row r="6109" spans="1:14" x14ac:dyDescent="0.3">
      <c r="A6109">
        <v>6108</v>
      </c>
      <c r="B6109" t="s">
        <v>14</v>
      </c>
      <c r="C6109" t="s">
        <v>58</v>
      </c>
      <c r="D6109" t="s">
        <v>327</v>
      </c>
      <c r="E6109" t="s">
        <v>437</v>
      </c>
      <c r="F6109" t="s">
        <v>54</v>
      </c>
      <c r="G6109">
        <v>385.96</v>
      </c>
      <c r="H6109">
        <v>1</v>
      </c>
      <c r="I6109">
        <v>0</v>
      </c>
      <c r="J6109" t="s">
        <v>28</v>
      </c>
      <c r="K6109" t="s">
        <v>99</v>
      </c>
      <c r="L6109" t="s">
        <v>56</v>
      </c>
      <c r="M6109" t="s">
        <v>36</v>
      </c>
      <c r="N6109" t="s">
        <v>45</v>
      </c>
    </row>
    <row r="6110" spans="1:14" x14ac:dyDescent="0.3">
      <c r="A6110">
        <v>6109</v>
      </c>
      <c r="B6110" t="s">
        <v>50</v>
      </c>
      <c r="C6110" t="s">
        <v>341</v>
      </c>
      <c r="D6110" t="s">
        <v>389</v>
      </c>
      <c r="E6110" t="s">
        <v>296</v>
      </c>
      <c r="F6110" t="s">
        <v>54</v>
      </c>
      <c r="G6110">
        <v>384.21</v>
      </c>
      <c r="H6110">
        <v>2</v>
      </c>
      <c r="I6110">
        <v>1</v>
      </c>
      <c r="J6110" t="s">
        <v>19</v>
      </c>
      <c r="K6110" t="s">
        <v>20</v>
      </c>
      <c r="L6110" t="s">
        <v>21</v>
      </c>
      <c r="M6110" t="s">
        <v>22</v>
      </c>
      <c r="N6110" t="s">
        <v>30</v>
      </c>
    </row>
    <row r="6111" spans="1:14" x14ac:dyDescent="0.3">
      <c r="A6111">
        <v>6110</v>
      </c>
      <c r="B6111" t="s">
        <v>14</v>
      </c>
      <c r="C6111" t="s">
        <v>188</v>
      </c>
      <c r="D6111" t="s">
        <v>212</v>
      </c>
      <c r="E6111" t="s">
        <v>316</v>
      </c>
      <c r="F6111" t="s">
        <v>27</v>
      </c>
      <c r="G6111">
        <v>189.07</v>
      </c>
      <c r="H6111">
        <v>1</v>
      </c>
      <c r="I6111">
        <v>1</v>
      </c>
      <c r="J6111" t="s">
        <v>28</v>
      </c>
      <c r="K6111" t="s">
        <v>99</v>
      </c>
      <c r="L6111" t="s">
        <v>21</v>
      </c>
      <c r="M6111" t="s">
        <v>36</v>
      </c>
      <c r="N6111" t="s">
        <v>41</v>
      </c>
    </row>
    <row r="6112" spans="1:14" x14ac:dyDescent="0.3">
      <c r="A6112">
        <v>6111</v>
      </c>
      <c r="B6112" t="s">
        <v>14</v>
      </c>
      <c r="C6112" t="s">
        <v>141</v>
      </c>
      <c r="D6112" t="s">
        <v>278</v>
      </c>
      <c r="E6112" t="s">
        <v>223</v>
      </c>
      <c r="F6112" t="s">
        <v>18</v>
      </c>
      <c r="G6112">
        <v>224.83</v>
      </c>
      <c r="H6112">
        <v>2</v>
      </c>
      <c r="I6112">
        <v>3</v>
      </c>
      <c r="J6112" t="s">
        <v>28</v>
      </c>
      <c r="K6112" t="s">
        <v>20</v>
      </c>
      <c r="L6112" t="s">
        <v>60</v>
      </c>
      <c r="M6112" t="s">
        <v>36</v>
      </c>
      <c r="N6112" t="s">
        <v>23</v>
      </c>
    </row>
    <row r="6113" spans="1:14" x14ac:dyDescent="0.3">
      <c r="A6113">
        <v>6112</v>
      </c>
      <c r="B6113" t="s">
        <v>31</v>
      </c>
      <c r="C6113" t="s">
        <v>189</v>
      </c>
      <c r="D6113" t="s">
        <v>416</v>
      </c>
      <c r="E6113" t="s">
        <v>339</v>
      </c>
      <c r="F6113" t="s">
        <v>18</v>
      </c>
      <c r="G6113">
        <v>179.18</v>
      </c>
      <c r="H6113">
        <v>3</v>
      </c>
      <c r="I6113">
        <v>0</v>
      </c>
      <c r="J6113" t="s">
        <v>28</v>
      </c>
      <c r="K6113" t="s">
        <v>99</v>
      </c>
      <c r="L6113" t="s">
        <v>21</v>
      </c>
      <c r="M6113" t="s">
        <v>22</v>
      </c>
      <c r="N6113" t="s">
        <v>41</v>
      </c>
    </row>
    <row r="6114" spans="1:14" x14ac:dyDescent="0.3">
      <c r="A6114">
        <v>6113</v>
      </c>
      <c r="B6114" t="s">
        <v>37</v>
      </c>
      <c r="C6114" t="s">
        <v>33</v>
      </c>
      <c r="D6114" t="s">
        <v>269</v>
      </c>
      <c r="E6114" t="s">
        <v>387</v>
      </c>
      <c r="F6114" t="s">
        <v>49</v>
      </c>
      <c r="G6114">
        <v>95.89</v>
      </c>
      <c r="H6114">
        <v>2</v>
      </c>
      <c r="I6114">
        <v>0</v>
      </c>
      <c r="J6114" t="s">
        <v>28</v>
      </c>
      <c r="K6114" t="s">
        <v>44</v>
      </c>
      <c r="L6114" t="s">
        <v>60</v>
      </c>
      <c r="M6114" t="s">
        <v>36</v>
      </c>
      <c r="N6114" t="s">
        <v>95</v>
      </c>
    </row>
    <row r="6115" spans="1:14" x14ac:dyDescent="0.3">
      <c r="A6115">
        <v>6114</v>
      </c>
      <c r="B6115" t="s">
        <v>14</v>
      </c>
      <c r="C6115" t="s">
        <v>39</v>
      </c>
      <c r="D6115" t="s">
        <v>172</v>
      </c>
      <c r="E6115" t="s">
        <v>394</v>
      </c>
      <c r="F6115" t="s">
        <v>27</v>
      </c>
      <c r="G6115">
        <v>146.47999999999999</v>
      </c>
      <c r="H6115">
        <v>3</v>
      </c>
      <c r="I6115">
        <v>0</v>
      </c>
      <c r="J6115" t="s">
        <v>28</v>
      </c>
      <c r="K6115" t="s">
        <v>66</v>
      </c>
      <c r="L6115" t="s">
        <v>56</v>
      </c>
      <c r="M6115" t="s">
        <v>36</v>
      </c>
      <c r="N6115" t="s">
        <v>41</v>
      </c>
    </row>
    <row r="6116" spans="1:14" x14ac:dyDescent="0.3">
      <c r="A6116">
        <v>6115</v>
      </c>
      <c r="B6116" t="s">
        <v>14</v>
      </c>
      <c r="C6116" t="s">
        <v>59</v>
      </c>
      <c r="D6116" t="s">
        <v>306</v>
      </c>
      <c r="E6116" t="s">
        <v>213</v>
      </c>
      <c r="F6116" t="s">
        <v>27</v>
      </c>
      <c r="G6116">
        <v>163.19999999999999</v>
      </c>
      <c r="H6116">
        <v>1</v>
      </c>
      <c r="I6116">
        <v>0</v>
      </c>
      <c r="J6116" t="s">
        <v>19</v>
      </c>
      <c r="K6116" t="s">
        <v>20</v>
      </c>
      <c r="L6116" t="s">
        <v>21</v>
      </c>
      <c r="M6116" t="s">
        <v>36</v>
      </c>
      <c r="N6116" t="s">
        <v>23</v>
      </c>
    </row>
    <row r="6117" spans="1:14" x14ac:dyDescent="0.3">
      <c r="A6117">
        <v>6116</v>
      </c>
      <c r="B6117" t="s">
        <v>50</v>
      </c>
      <c r="C6117" t="s">
        <v>300</v>
      </c>
      <c r="D6117" t="s">
        <v>388</v>
      </c>
      <c r="E6117" t="s">
        <v>160</v>
      </c>
      <c r="F6117" t="s">
        <v>27</v>
      </c>
      <c r="G6117">
        <v>163.69999999999999</v>
      </c>
      <c r="H6117">
        <v>4</v>
      </c>
      <c r="I6117">
        <v>0</v>
      </c>
      <c r="J6117" t="s">
        <v>94</v>
      </c>
      <c r="K6117" t="s">
        <v>20</v>
      </c>
      <c r="L6117" t="s">
        <v>56</v>
      </c>
      <c r="M6117" t="s">
        <v>36</v>
      </c>
      <c r="N6117" t="s">
        <v>23</v>
      </c>
    </row>
    <row r="6118" spans="1:14" x14ac:dyDescent="0.3">
      <c r="A6118">
        <v>6117</v>
      </c>
      <c r="B6118" t="s">
        <v>50</v>
      </c>
      <c r="C6118" t="s">
        <v>227</v>
      </c>
      <c r="D6118" t="s">
        <v>360</v>
      </c>
      <c r="E6118" t="s">
        <v>434</v>
      </c>
      <c r="F6118" t="s">
        <v>27</v>
      </c>
      <c r="G6118">
        <v>173.28</v>
      </c>
      <c r="H6118">
        <v>1</v>
      </c>
      <c r="I6118">
        <v>0</v>
      </c>
      <c r="J6118" t="s">
        <v>35</v>
      </c>
      <c r="K6118" t="s">
        <v>29</v>
      </c>
      <c r="L6118" t="s">
        <v>60</v>
      </c>
      <c r="M6118" t="s">
        <v>36</v>
      </c>
      <c r="N6118" t="s">
        <v>41</v>
      </c>
    </row>
    <row r="6119" spans="1:14" x14ac:dyDescent="0.3">
      <c r="A6119">
        <v>6118</v>
      </c>
      <c r="B6119" t="s">
        <v>50</v>
      </c>
      <c r="C6119" t="s">
        <v>154</v>
      </c>
      <c r="D6119" t="s">
        <v>311</v>
      </c>
      <c r="E6119" t="s">
        <v>355</v>
      </c>
      <c r="F6119" t="s">
        <v>49</v>
      </c>
      <c r="G6119">
        <v>112.21</v>
      </c>
      <c r="H6119">
        <v>2</v>
      </c>
      <c r="I6119">
        <v>0</v>
      </c>
      <c r="J6119" t="s">
        <v>55</v>
      </c>
      <c r="K6119" t="s">
        <v>44</v>
      </c>
      <c r="L6119" t="s">
        <v>56</v>
      </c>
      <c r="M6119" t="s">
        <v>36</v>
      </c>
      <c r="N6119" t="s">
        <v>95</v>
      </c>
    </row>
    <row r="6120" spans="1:14" x14ac:dyDescent="0.3">
      <c r="A6120">
        <v>6119</v>
      </c>
      <c r="B6120" t="s">
        <v>37</v>
      </c>
      <c r="C6120" t="s">
        <v>461</v>
      </c>
      <c r="D6120" t="s">
        <v>306</v>
      </c>
      <c r="E6120" t="s">
        <v>97</v>
      </c>
      <c r="F6120" t="s">
        <v>27</v>
      </c>
      <c r="G6120">
        <v>156.07</v>
      </c>
      <c r="H6120">
        <v>2</v>
      </c>
      <c r="I6120">
        <v>2</v>
      </c>
      <c r="J6120" t="s">
        <v>35</v>
      </c>
      <c r="K6120" t="s">
        <v>29</v>
      </c>
      <c r="L6120" t="s">
        <v>56</v>
      </c>
      <c r="M6120" t="s">
        <v>36</v>
      </c>
      <c r="N6120" t="s">
        <v>41</v>
      </c>
    </row>
    <row r="6121" spans="1:14" x14ac:dyDescent="0.3">
      <c r="A6121">
        <v>6120</v>
      </c>
      <c r="B6121" t="s">
        <v>31</v>
      </c>
      <c r="C6121" t="s">
        <v>395</v>
      </c>
      <c r="D6121" t="s">
        <v>149</v>
      </c>
      <c r="E6121" t="s">
        <v>278</v>
      </c>
      <c r="F6121" t="s">
        <v>27</v>
      </c>
      <c r="G6121">
        <v>98.58</v>
      </c>
      <c r="H6121">
        <v>4</v>
      </c>
      <c r="I6121">
        <v>1</v>
      </c>
      <c r="J6121" t="s">
        <v>94</v>
      </c>
      <c r="K6121" t="s">
        <v>99</v>
      </c>
      <c r="L6121" t="s">
        <v>21</v>
      </c>
      <c r="M6121" t="s">
        <v>22</v>
      </c>
      <c r="N6121" t="s">
        <v>41</v>
      </c>
    </row>
    <row r="6122" spans="1:14" x14ac:dyDescent="0.3">
      <c r="A6122">
        <v>6121</v>
      </c>
      <c r="B6122" t="s">
        <v>14</v>
      </c>
      <c r="C6122" t="s">
        <v>145</v>
      </c>
      <c r="D6122" t="s">
        <v>424</v>
      </c>
      <c r="E6122" t="s">
        <v>33</v>
      </c>
      <c r="F6122" t="s">
        <v>27</v>
      </c>
      <c r="G6122">
        <v>142.83000000000001</v>
      </c>
      <c r="H6122">
        <v>3</v>
      </c>
      <c r="I6122">
        <v>0</v>
      </c>
      <c r="J6122" t="s">
        <v>28</v>
      </c>
      <c r="K6122" t="s">
        <v>29</v>
      </c>
      <c r="L6122" t="s">
        <v>21</v>
      </c>
      <c r="M6122" t="s">
        <v>36</v>
      </c>
      <c r="N6122" t="s">
        <v>41</v>
      </c>
    </row>
    <row r="6123" spans="1:14" x14ac:dyDescent="0.3">
      <c r="A6123">
        <v>6122</v>
      </c>
      <c r="B6123" t="s">
        <v>31</v>
      </c>
      <c r="C6123" t="s">
        <v>84</v>
      </c>
      <c r="D6123" t="s">
        <v>168</v>
      </c>
      <c r="E6123" t="s">
        <v>234</v>
      </c>
      <c r="F6123" t="s">
        <v>27</v>
      </c>
      <c r="G6123">
        <v>90.42</v>
      </c>
      <c r="H6123">
        <v>2</v>
      </c>
      <c r="I6123">
        <v>0</v>
      </c>
      <c r="J6123" t="s">
        <v>35</v>
      </c>
      <c r="K6123" t="s">
        <v>29</v>
      </c>
      <c r="L6123" t="s">
        <v>56</v>
      </c>
      <c r="M6123" t="s">
        <v>36</v>
      </c>
      <c r="N6123" t="s">
        <v>41</v>
      </c>
    </row>
    <row r="6124" spans="1:14" x14ac:dyDescent="0.3">
      <c r="A6124">
        <v>6123</v>
      </c>
      <c r="B6124" t="s">
        <v>37</v>
      </c>
      <c r="C6124" t="s">
        <v>407</v>
      </c>
      <c r="D6124" t="s">
        <v>43</v>
      </c>
      <c r="E6124" t="s">
        <v>409</v>
      </c>
      <c r="F6124" t="s">
        <v>49</v>
      </c>
      <c r="G6124">
        <v>144.57</v>
      </c>
      <c r="H6124">
        <v>2</v>
      </c>
      <c r="I6124">
        <v>0</v>
      </c>
      <c r="J6124" t="s">
        <v>35</v>
      </c>
      <c r="K6124" t="s">
        <v>44</v>
      </c>
      <c r="L6124" t="s">
        <v>21</v>
      </c>
      <c r="M6124" t="s">
        <v>22</v>
      </c>
      <c r="N6124" t="s">
        <v>30</v>
      </c>
    </row>
    <row r="6125" spans="1:14" x14ac:dyDescent="0.3">
      <c r="A6125">
        <v>6124</v>
      </c>
      <c r="B6125" t="s">
        <v>37</v>
      </c>
      <c r="C6125" t="s">
        <v>181</v>
      </c>
      <c r="D6125" t="s">
        <v>368</v>
      </c>
      <c r="E6125" t="s">
        <v>429</v>
      </c>
      <c r="F6125" t="s">
        <v>27</v>
      </c>
      <c r="G6125">
        <v>211.15</v>
      </c>
      <c r="H6125">
        <v>4</v>
      </c>
      <c r="I6125">
        <v>2</v>
      </c>
      <c r="J6125" t="s">
        <v>55</v>
      </c>
      <c r="K6125" t="s">
        <v>20</v>
      </c>
      <c r="L6125" t="s">
        <v>56</v>
      </c>
      <c r="M6125" t="s">
        <v>36</v>
      </c>
      <c r="N6125" t="s">
        <v>41</v>
      </c>
    </row>
    <row r="6126" spans="1:14" x14ac:dyDescent="0.3">
      <c r="A6126">
        <v>6125</v>
      </c>
      <c r="B6126" t="s">
        <v>14</v>
      </c>
      <c r="C6126" t="s">
        <v>330</v>
      </c>
      <c r="D6126" t="s">
        <v>415</v>
      </c>
      <c r="E6126" t="s">
        <v>480</v>
      </c>
      <c r="F6126" t="s">
        <v>18</v>
      </c>
      <c r="G6126">
        <v>261.83999999999997</v>
      </c>
      <c r="H6126">
        <v>2</v>
      </c>
      <c r="I6126">
        <v>2</v>
      </c>
      <c r="J6126" t="s">
        <v>94</v>
      </c>
      <c r="K6126" t="s">
        <v>99</v>
      </c>
      <c r="L6126" t="s">
        <v>21</v>
      </c>
      <c r="M6126" t="s">
        <v>22</v>
      </c>
      <c r="N6126" t="s">
        <v>41</v>
      </c>
    </row>
    <row r="6127" spans="1:14" x14ac:dyDescent="0.3">
      <c r="A6127">
        <v>6126</v>
      </c>
      <c r="B6127" t="s">
        <v>31</v>
      </c>
      <c r="C6127" t="s">
        <v>125</v>
      </c>
      <c r="D6127" t="s">
        <v>424</v>
      </c>
      <c r="E6127" t="s">
        <v>279</v>
      </c>
      <c r="F6127" t="s">
        <v>49</v>
      </c>
      <c r="G6127">
        <v>113.24</v>
      </c>
      <c r="H6127">
        <v>2</v>
      </c>
      <c r="I6127">
        <v>2</v>
      </c>
      <c r="J6127" t="s">
        <v>35</v>
      </c>
      <c r="K6127" t="s">
        <v>29</v>
      </c>
      <c r="L6127" t="s">
        <v>56</v>
      </c>
      <c r="M6127" t="s">
        <v>36</v>
      </c>
      <c r="N6127" t="s">
        <v>41</v>
      </c>
    </row>
    <row r="6128" spans="1:14" x14ac:dyDescent="0.3">
      <c r="A6128">
        <v>6127</v>
      </c>
      <c r="B6128" t="s">
        <v>31</v>
      </c>
      <c r="C6128" t="s">
        <v>443</v>
      </c>
      <c r="D6128" t="s">
        <v>164</v>
      </c>
      <c r="E6128" t="s">
        <v>351</v>
      </c>
      <c r="F6128" t="s">
        <v>49</v>
      </c>
      <c r="G6128">
        <v>95.38</v>
      </c>
      <c r="H6128">
        <v>3</v>
      </c>
      <c r="I6128">
        <v>1</v>
      </c>
      <c r="J6128" t="s">
        <v>35</v>
      </c>
      <c r="K6128" t="s">
        <v>44</v>
      </c>
      <c r="L6128" t="s">
        <v>56</v>
      </c>
      <c r="M6128" t="s">
        <v>36</v>
      </c>
      <c r="N6128" t="s">
        <v>41</v>
      </c>
    </row>
    <row r="6129" spans="1:14" x14ac:dyDescent="0.3">
      <c r="A6129">
        <v>6128</v>
      </c>
      <c r="B6129" t="s">
        <v>14</v>
      </c>
      <c r="C6129" t="s">
        <v>197</v>
      </c>
      <c r="D6129" t="s">
        <v>324</v>
      </c>
      <c r="E6129" t="s">
        <v>281</v>
      </c>
      <c r="F6129" t="s">
        <v>27</v>
      </c>
      <c r="G6129">
        <v>111.3</v>
      </c>
      <c r="H6129">
        <v>2</v>
      </c>
      <c r="I6129">
        <v>0</v>
      </c>
      <c r="J6129" t="s">
        <v>28</v>
      </c>
      <c r="K6129" t="s">
        <v>99</v>
      </c>
      <c r="L6129" t="s">
        <v>21</v>
      </c>
      <c r="M6129" t="s">
        <v>36</v>
      </c>
      <c r="N6129" t="s">
        <v>41</v>
      </c>
    </row>
    <row r="6130" spans="1:14" x14ac:dyDescent="0.3">
      <c r="A6130">
        <v>6129</v>
      </c>
      <c r="B6130" t="s">
        <v>50</v>
      </c>
      <c r="C6130" t="s">
        <v>65</v>
      </c>
      <c r="D6130" t="s">
        <v>140</v>
      </c>
      <c r="E6130" t="s">
        <v>342</v>
      </c>
      <c r="F6130" t="s">
        <v>18</v>
      </c>
      <c r="G6130">
        <v>254.1</v>
      </c>
      <c r="H6130">
        <v>1</v>
      </c>
      <c r="I6130">
        <v>0</v>
      </c>
      <c r="J6130" t="s">
        <v>28</v>
      </c>
      <c r="K6130" t="s">
        <v>29</v>
      </c>
      <c r="L6130" t="s">
        <v>21</v>
      </c>
      <c r="M6130" t="s">
        <v>36</v>
      </c>
      <c r="N6130" t="s">
        <v>41</v>
      </c>
    </row>
    <row r="6131" spans="1:14" x14ac:dyDescent="0.3">
      <c r="A6131">
        <v>6130</v>
      </c>
      <c r="B6131" t="s">
        <v>31</v>
      </c>
      <c r="C6131" t="s">
        <v>330</v>
      </c>
      <c r="D6131" t="s">
        <v>83</v>
      </c>
      <c r="E6131" t="s">
        <v>271</v>
      </c>
      <c r="F6131" t="s">
        <v>27</v>
      </c>
      <c r="G6131">
        <v>152.31</v>
      </c>
      <c r="H6131">
        <v>1</v>
      </c>
      <c r="I6131">
        <v>2</v>
      </c>
      <c r="J6131" t="s">
        <v>19</v>
      </c>
      <c r="K6131" t="s">
        <v>20</v>
      </c>
      <c r="L6131" t="s">
        <v>21</v>
      </c>
      <c r="M6131" t="s">
        <v>36</v>
      </c>
      <c r="N6131" t="s">
        <v>41</v>
      </c>
    </row>
    <row r="6132" spans="1:14" x14ac:dyDescent="0.3">
      <c r="A6132">
        <v>6131</v>
      </c>
      <c r="B6132" t="s">
        <v>37</v>
      </c>
      <c r="C6132" t="s">
        <v>313</v>
      </c>
      <c r="D6132" t="s">
        <v>233</v>
      </c>
      <c r="E6132" t="s">
        <v>253</v>
      </c>
      <c r="F6132" t="s">
        <v>49</v>
      </c>
      <c r="G6132">
        <v>115.17</v>
      </c>
      <c r="H6132">
        <v>2</v>
      </c>
      <c r="I6132">
        <v>2</v>
      </c>
      <c r="J6132" t="s">
        <v>19</v>
      </c>
      <c r="K6132" t="s">
        <v>29</v>
      </c>
      <c r="L6132" t="s">
        <v>21</v>
      </c>
      <c r="M6132" t="s">
        <v>36</v>
      </c>
      <c r="N6132" t="s">
        <v>41</v>
      </c>
    </row>
    <row r="6133" spans="1:14" x14ac:dyDescent="0.3">
      <c r="A6133">
        <v>6132</v>
      </c>
      <c r="B6133" t="s">
        <v>50</v>
      </c>
      <c r="C6133" t="s">
        <v>101</v>
      </c>
      <c r="D6133" t="s">
        <v>225</v>
      </c>
      <c r="E6133" t="s">
        <v>422</v>
      </c>
      <c r="F6133" t="s">
        <v>49</v>
      </c>
      <c r="G6133">
        <v>147.51</v>
      </c>
      <c r="H6133">
        <v>3</v>
      </c>
      <c r="I6133">
        <v>0</v>
      </c>
      <c r="J6133" t="s">
        <v>28</v>
      </c>
      <c r="K6133" t="s">
        <v>44</v>
      </c>
      <c r="L6133" t="s">
        <v>21</v>
      </c>
      <c r="M6133" t="s">
        <v>36</v>
      </c>
      <c r="N6133" t="s">
        <v>41</v>
      </c>
    </row>
    <row r="6134" spans="1:14" x14ac:dyDescent="0.3">
      <c r="A6134">
        <v>6133</v>
      </c>
      <c r="B6134" t="s">
        <v>50</v>
      </c>
      <c r="C6134" t="s">
        <v>88</v>
      </c>
      <c r="D6134" t="s">
        <v>402</v>
      </c>
      <c r="E6134" t="s">
        <v>115</v>
      </c>
      <c r="F6134" t="s">
        <v>27</v>
      </c>
      <c r="G6134">
        <v>222.48</v>
      </c>
      <c r="H6134">
        <v>3</v>
      </c>
      <c r="I6134">
        <v>2</v>
      </c>
      <c r="J6134" t="s">
        <v>55</v>
      </c>
      <c r="K6134" t="s">
        <v>66</v>
      </c>
      <c r="L6134" t="s">
        <v>21</v>
      </c>
      <c r="M6134" t="s">
        <v>22</v>
      </c>
      <c r="N6134" t="s">
        <v>23</v>
      </c>
    </row>
    <row r="6135" spans="1:14" x14ac:dyDescent="0.3">
      <c r="A6135">
        <v>6134</v>
      </c>
      <c r="B6135" t="s">
        <v>31</v>
      </c>
      <c r="C6135" t="s">
        <v>339</v>
      </c>
      <c r="D6135" t="s">
        <v>347</v>
      </c>
      <c r="E6135" t="s">
        <v>254</v>
      </c>
      <c r="F6135" t="s">
        <v>27</v>
      </c>
      <c r="G6135">
        <v>143.25</v>
      </c>
      <c r="H6135">
        <v>2</v>
      </c>
      <c r="I6135">
        <v>0</v>
      </c>
      <c r="J6135" t="s">
        <v>19</v>
      </c>
      <c r="K6135" t="s">
        <v>99</v>
      </c>
      <c r="L6135" t="s">
        <v>21</v>
      </c>
      <c r="M6135" t="s">
        <v>36</v>
      </c>
      <c r="N6135" t="s">
        <v>41</v>
      </c>
    </row>
    <row r="6136" spans="1:14" x14ac:dyDescent="0.3">
      <c r="A6136">
        <v>6135</v>
      </c>
      <c r="B6136" t="s">
        <v>31</v>
      </c>
      <c r="C6136" t="s">
        <v>210</v>
      </c>
      <c r="D6136" t="s">
        <v>264</v>
      </c>
      <c r="E6136" t="s">
        <v>72</v>
      </c>
      <c r="F6136" t="s">
        <v>27</v>
      </c>
      <c r="G6136">
        <v>107.15</v>
      </c>
      <c r="H6136">
        <v>1</v>
      </c>
      <c r="I6136">
        <v>2</v>
      </c>
      <c r="J6136" t="s">
        <v>35</v>
      </c>
      <c r="K6136" t="s">
        <v>20</v>
      </c>
      <c r="L6136" t="s">
        <v>21</v>
      </c>
      <c r="M6136" t="s">
        <v>36</v>
      </c>
      <c r="N6136" t="s">
        <v>45</v>
      </c>
    </row>
    <row r="6137" spans="1:14" x14ac:dyDescent="0.3">
      <c r="A6137">
        <v>6136</v>
      </c>
      <c r="B6137" t="s">
        <v>31</v>
      </c>
      <c r="C6137" t="s">
        <v>278</v>
      </c>
      <c r="D6137" t="s">
        <v>145</v>
      </c>
      <c r="E6137" t="s">
        <v>241</v>
      </c>
      <c r="F6137" t="s">
        <v>27</v>
      </c>
      <c r="G6137">
        <v>113.24</v>
      </c>
      <c r="H6137">
        <v>1</v>
      </c>
      <c r="I6137">
        <v>0</v>
      </c>
      <c r="J6137" t="s">
        <v>35</v>
      </c>
      <c r="K6137" t="s">
        <v>99</v>
      </c>
      <c r="L6137" t="s">
        <v>21</v>
      </c>
      <c r="M6137" t="s">
        <v>36</v>
      </c>
      <c r="N6137" t="s">
        <v>41</v>
      </c>
    </row>
    <row r="6138" spans="1:14" x14ac:dyDescent="0.3">
      <c r="A6138">
        <v>6137</v>
      </c>
      <c r="B6138" t="s">
        <v>37</v>
      </c>
      <c r="C6138" t="s">
        <v>295</v>
      </c>
      <c r="D6138" t="s">
        <v>381</v>
      </c>
      <c r="E6138" t="s">
        <v>392</v>
      </c>
      <c r="F6138" t="s">
        <v>18</v>
      </c>
      <c r="G6138">
        <v>314.3</v>
      </c>
      <c r="H6138">
        <v>3</v>
      </c>
      <c r="I6138">
        <v>0</v>
      </c>
      <c r="J6138" t="s">
        <v>28</v>
      </c>
      <c r="K6138" t="s">
        <v>29</v>
      </c>
      <c r="L6138" t="s">
        <v>21</v>
      </c>
      <c r="M6138" t="s">
        <v>36</v>
      </c>
      <c r="N6138" t="s">
        <v>41</v>
      </c>
    </row>
    <row r="6139" spans="1:14" x14ac:dyDescent="0.3">
      <c r="A6139">
        <v>6138</v>
      </c>
      <c r="B6139" t="s">
        <v>31</v>
      </c>
      <c r="C6139" t="s">
        <v>100</v>
      </c>
      <c r="D6139" t="s">
        <v>101</v>
      </c>
      <c r="E6139" t="s">
        <v>344</v>
      </c>
      <c r="F6139" t="s">
        <v>49</v>
      </c>
      <c r="G6139">
        <v>54.34</v>
      </c>
      <c r="H6139">
        <v>3</v>
      </c>
      <c r="I6139">
        <v>0</v>
      </c>
      <c r="J6139" t="s">
        <v>55</v>
      </c>
      <c r="K6139" t="s">
        <v>66</v>
      </c>
      <c r="L6139" t="s">
        <v>21</v>
      </c>
      <c r="M6139" t="s">
        <v>36</v>
      </c>
      <c r="N6139" t="s">
        <v>41</v>
      </c>
    </row>
    <row r="6140" spans="1:14" x14ac:dyDescent="0.3">
      <c r="A6140">
        <v>6139</v>
      </c>
      <c r="B6140" t="s">
        <v>37</v>
      </c>
      <c r="C6140" t="s">
        <v>364</v>
      </c>
      <c r="D6140" t="s">
        <v>297</v>
      </c>
      <c r="E6140" t="s">
        <v>148</v>
      </c>
      <c r="F6140" t="s">
        <v>27</v>
      </c>
      <c r="G6140">
        <v>186.86</v>
      </c>
      <c r="H6140">
        <v>3</v>
      </c>
      <c r="I6140">
        <v>2</v>
      </c>
      <c r="J6140" t="s">
        <v>55</v>
      </c>
      <c r="K6140" t="s">
        <v>20</v>
      </c>
      <c r="L6140" t="s">
        <v>21</v>
      </c>
      <c r="M6140" t="s">
        <v>22</v>
      </c>
      <c r="N6140" t="s">
        <v>41</v>
      </c>
    </row>
    <row r="6141" spans="1:14" x14ac:dyDescent="0.3">
      <c r="A6141">
        <v>6140</v>
      </c>
      <c r="B6141" t="s">
        <v>50</v>
      </c>
      <c r="C6141" t="s">
        <v>401</v>
      </c>
      <c r="D6141" t="s">
        <v>445</v>
      </c>
      <c r="E6141" t="s">
        <v>318</v>
      </c>
      <c r="F6141" t="s">
        <v>54</v>
      </c>
      <c r="G6141">
        <v>370.56</v>
      </c>
      <c r="H6141">
        <v>1</v>
      </c>
      <c r="I6141">
        <v>0</v>
      </c>
      <c r="J6141" t="s">
        <v>35</v>
      </c>
      <c r="K6141" t="s">
        <v>29</v>
      </c>
      <c r="L6141" t="s">
        <v>21</v>
      </c>
      <c r="M6141" t="s">
        <v>36</v>
      </c>
      <c r="N6141" t="s">
        <v>23</v>
      </c>
    </row>
    <row r="6142" spans="1:14" x14ac:dyDescent="0.3">
      <c r="A6142">
        <v>6141</v>
      </c>
      <c r="B6142" t="s">
        <v>37</v>
      </c>
      <c r="C6142" t="s">
        <v>383</v>
      </c>
      <c r="D6142" t="s">
        <v>396</v>
      </c>
      <c r="E6142" t="s">
        <v>345</v>
      </c>
      <c r="F6142" t="s">
        <v>49</v>
      </c>
      <c r="G6142">
        <v>127.5</v>
      </c>
      <c r="H6142">
        <v>4</v>
      </c>
      <c r="I6142">
        <v>0</v>
      </c>
      <c r="J6142" t="s">
        <v>55</v>
      </c>
      <c r="K6142" t="s">
        <v>44</v>
      </c>
      <c r="L6142" t="s">
        <v>21</v>
      </c>
      <c r="M6142" t="s">
        <v>22</v>
      </c>
      <c r="N6142" t="s">
        <v>41</v>
      </c>
    </row>
    <row r="6143" spans="1:14" x14ac:dyDescent="0.3">
      <c r="A6143">
        <v>6142</v>
      </c>
      <c r="B6143" t="s">
        <v>50</v>
      </c>
      <c r="C6143" t="s">
        <v>352</v>
      </c>
      <c r="D6143" t="s">
        <v>90</v>
      </c>
      <c r="E6143" t="s">
        <v>375</v>
      </c>
      <c r="F6143" t="s">
        <v>27</v>
      </c>
      <c r="G6143">
        <v>154.24</v>
      </c>
      <c r="H6143">
        <v>2</v>
      </c>
      <c r="I6143">
        <v>0</v>
      </c>
      <c r="J6143" t="s">
        <v>55</v>
      </c>
      <c r="K6143" t="s">
        <v>99</v>
      </c>
      <c r="L6143" t="s">
        <v>21</v>
      </c>
      <c r="M6143" t="s">
        <v>22</v>
      </c>
      <c r="N6143" t="s">
        <v>23</v>
      </c>
    </row>
    <row r="6144" spans="1:14" x14ac:dyDescent="0.3">
      <c r="A6144">
        <v>6143</v>
      </c>
      <c r="B6144" t="s">
        <v>31</v>
      </c>
      <c r="C6144" t="s">
        <v>134</v>
      </c>
      <c r="D6144" t="s">
        <v>135</v>
      </c>
      <c r="E6144" t="s">
        <v>450</v>
      </c>
      <c r="F6144" t="s">
        <v>49</v>
      </c>
      <c r="G6144">
        <v>68.75</v>
      </c>
      <c r="H6144">
        <v>2</v>
      </c>
      <c r="I6144">
        <v>0</v>
      </c>
      <c r="J6144" t="s">
        <v>28</v>
      </c>
      <c r="K6144" t="s">
        <v>99</v>
      </c>
      <c r="L6144" t="s">
        <v>21</v>
      </c>
      <c r="M6144" t="s">
        <v>36</v>
      </c>
      <c r="N6144" t="s">
        <v>45</v>
      </c>
    </row>
    <row r="6145" spans="1:14" x14ac:dyDescent="0.3">
      <c r="A6145">
        <v>6144</v>
      </c>
      <c r="B6145" t="s">
        <v>14</v>
      </c>
      <c r="C6145" t="s">
        <v>307</v>
      </c>
      <c r="D6145" t="s">
        <v>168</v>
      </c>
      <c r="E6145" t="s">
        <v>493</v>
      </c>
      <c r="F6145" t="s">
        <v>27</v>
      </c>
      <c r="G6145">
        <v>104.13</v>
      </c>
      <c r="H6145">
        <v>3</v>
      </c>
      <c r="I6145">
        <v>0</v>
      </c>
      <c r="J6145" t="s">
        <v>35</v>
      </c>
      <c r="K6145" t="s">
        <v>99</v>
      </c>
      <c r="L6145" t="s">
        <v>56</v>
      </c>
      <c r="M6145" t="s">
        <v>36</v>
      </c>
      <c r="N6145" t="s">
        <v>41</v>
      </c>
    </row>
    <row r="6146" spans="1:14" x14ac:dyDescent="0.3">
      <c r="A6146">
        <v>6145</v>
      </c>
      <c r="B6146" t="s">
        <v>31</v>
      </c>
      <c r="C6146" t="s">
        <v>369</v>
      </c>
      <c r="D6146" t="s">
        <v>268</v>
      </c>
      <c r="E6146" t="s">
        <v>253</v>
      </c>
      <c r="F6146" t="s">
        <v>49</v>
      </c>
      <c r="G6146">
        <v>112.38</v>
      </c>
      <c r="H6146">
        <v>3</v>
      </c>
      <c r="I6146">
        <v>1</v>
      </c>
      <c r="J6146" t="s">
        <v>94</v>
      </c>
      <c r="K6146" t="s">
        <v>44</v>
      </c>
      <c r="L6146" t="s">
        <v>21</v>
      </c>
      <c r="M6146" t="s">
        <v>36</v>
      </c>
      <c r="N6146" t="s">
        <v>23</v>
      </c>
    </row>
    <row r="6147" spans="1:14" x14ac:dyDescent="0.3">
      <c r="A6147">
        <v>6146</v>
      </c>
      <c r="B6147" t="s">
        <v>14</v>
      </c>
      <c r="C6147" t="s">
        <v>135</v>
      </c>
      <c r="D6147" t="s">
        <v>439</v>
      </c>
      <c r="E6147" t="s">
        <v>356</v>
      </c>
      <c r="F6147" t="s">
        <v>27</v>
      </c>
      <c r="G6147">
        <v>125.48</v>
      </c>
      <c r="H6147">
        <v>1</v>
      </c>
      <c r="I6147">
        <v>1</v>
      </c>
      <c r="J6147" t="s">
        <v>28</v>
      </c>
      <c r="K6147" t="s">
        <v>99</v>
      </c>
      <c r="L6147" t="s">
        <v>21</v>
      </c>
      <c r="M6147" t="s">
        <v>22</v>
      </c>
      <c r="N6147" t="s">
        <v>23</v>
      </c>
    </row>
    <row r="6148" spans="1:14" x14ac:dyDescent="0.3">
      <c r="A6148">
        <v>6147</v>
      </c>
      <c r="B6148" t="s">
        <v>37</v>
      </c>
      <c r="C6148" t="s">
        <v>283</v>
      </c>
      <c r="D6148" t="s">
        <v>139</v>
      </c>
      <c r="E6148" t="s">
        <v>336</v>
      </c>
      <c r="F6148" t="s">
        <v>49</v>
      </c>
      <c r="G6148">
        <v>120.96</v>
      </c>
      <c r="H6148">
        <v>4</v>
      </c>
      <c r="I6148">
        <v>0</v>
      </c>
      <c r="J6148" t="s">
        <v>35</v>
      </c>
      <c r="K6148" t="s">
        <v>44</v>
      </c>
      <c r="L6148" t="s">
        <v>56</v>
      </c>
      <c r="M6148" t="s">
        <v>36</v>
      </c>
      <c r="N6148" t="s">
        <v>45</v>
      </c>
    </row>
    <row r="6149" spans="1:14" x14ac:dyDescent="0.3">
      <c r="A6149">
        <v>6148</v>
      </c>
      <c r="B6149" t="s">
        <v>50</v>
      </c>
      <c r="C6149" t="s">
        <v>227</v>
      </c>
      <c r="D6149" t="s">
        <v>96</v>
      </c>
      <c r="E6149" t="s">
        <v>235</v>
      </c>
      <c r="F6149" t="s">
        <v>27</v>
      </c>
      <c r="G6149">
        <v>203.47</v>
      </c>
      <c r="H6149">
        <v>4</v>
      </c>
      <c r="I6149">
        <v>0</v>
      </c>
      <c r="J6149" t="s">
        <v>19</v>
      </c>
      <c r="K6149" t="s">
        <v>66</v>
      </c>
      <c r="L6149" t="s">
        <v>70</v>
      </c>
      <c r="M6149" t="s">
        <v>36</v>
      </c>
      <c r="N6149" t="s">
        <v>23</v>
      </c>
    </row>
    <row r="6150" spans="1:14" x14ac:dyDescent="0.3">
      <c r="A6150">
        <v>6149</v>
      </c>
      <c r="B6150" t="s">
        <v>14</v>
      </c>
      <c r="C6150" t="s">
        <v>84</v>
      </c>
      <c r="D6150" t="s">
        <v>178</v>
      </c>
      <c r="E6150" t="s">
        <v>359</v>
      </c>
      <c r="F6150" t="s">
        <v>54</v>
      </c>
      <c r="G6150">
        <v>318.92</v>
      </c>
      <c r="H6150">
        <v>1</v>
      </c>
      <c r="I6150">
        <v>1</v>
      </c>
      <c r="J6150" t="s">
        <v>28</v>
      </c>
      <c r="K6150" t="s">
        <v>66</v>
      </c>
      <c r="L6150" t="s">
        <v>21</v>
      </c>
      <c r="M6150" t="s">
        <v>36</v>
      </c>
      <c r="N6150" t="s">
        <v>41</v>
      </c>
    </row>
    <row r="6151" spans="1:14" x14ac:dyDescent="0.3">
      <c r="A6151">
        <v>6150</v>
      </c>
      <c r="B6151" t="s">
        <v>31</v>
      </c>
      <c r="C6151" t="s">
        <v>96</v>
      </c>
      <c r="D6151" t="s">
        <v>48</v>
      </c>
      <c r="E6151" t="s">
        <v>213</v>
      </c>
      <c r="F6151" t="s">
        <v>54</v>
      </c>
      <c r="G6151">
        <v>276.51</v>
      </c>
      <c r="H6151">
        <v>2</v>
      </c>
      <c r="I6151">
        <v>0</v>
      </c>
      <c r="J6151" t="s">
        <v>35</v>
      </c>
      <c r="K6151" t="s">
        <v>44</v>
      </c>
      <c r="L6151" t="s">
        <v>21</v>
      </c>
      <c r="M6151" t="s">
        <v>36</v>
      </c>
      <c r="N6151" t="s">
        <v>45</v>
      </c>
    </row>
    <row r="6152" spans="1:14" x14ac:dyDescent="0.3">
      <c r="A6152">
        <v>6151</v>
      </c>
      <c r="B6152" t="s">
        <v>14</v>
      </c>
      <c r="C6152" t="s">
        <v>395</v>
      </c>
      <c r="D6152" t="s">
        <v>149</v>
      </c>
      <c r="E6152" t="s">
        <v>299</v>
      </c>
      <c r="F6152" t="s">
        <v>49</v>
      </c>
      <c r="G6152">
        <v>105.44</v>
      </c>
      <c r="H6152">
        <v>1</v>
      </c>
      <c r="I6152">
        <v>0</v>
      </c>
      <c r="J6152" t="s">
        <v>35</v>
      </c>
      <c r="K6152" t="s">
        <v>99</v>
      </c>
      <c r="L6152" t="s">
        <v>21</v>
      </c>
      <c r="M6152" t="s">
        <v>36</v>
      </c>
      <c r="N6152" t="s">
        <v>23</v>
      </c>
    </row>
    <row r="6153" spans="1:14" x14ac:dyDescent="0.3">
      <c r="A6153">
        <v>6152</v>
      </c>
      <c r="B6153" t="s">
        <v>50</v>
      </c>
      <c r="C6153" t="s">
        <v>222</v>
      </c>
      <c r="D6153" t="s">
        <v>299</v>
      </c>
      <c r="E6153" t="s">
        <v>117</v>
      </c>
      <c r="F6153" t="s">
        <v>18</v>
      </c>
      <c r="G6153">
        <v>322.42</v>
      </c>
      <c r="H6153">
        <v>1</v>
      </c>
      <c r="I6153">
        <v>2</v>
      </c>
      <c r="J6153" t="s">
        <v>19</v>
      </c>
      <c r="K6153" t="s">
        <v>20</v>
      </c>
      <c r="L6153" t="s">
        <v>56</v>
      </c>
      <c r="M6153" t="s">
        <v>36</v>
      </c>
      <c r="N6153" t="s">
        <v>45</v>
      </c>
    </row>
    <row r="6154" spans="1:14" x14ac:dyDescent="0.3">
      <c r="A6154">
        <v>6153</v>
      </c>
      <c r="B6154" t="s">
        <v>31</v>
      </c>
      <c r="C6154" t="s">
        <v>117</v>
      </c>
      <c r="D6154" t="s">
        <v>425</v>
      </c>
      <c r="E6154" t="s">
        <v>97</v>
      </c>
      <c r="F6154" t="s">
        <v>49</v>
      </c>
      <c r="G6154">
        <v>101.82</v>
      </c>
      <c r="H6154">
        <v>1</v>
      </c>
      <c r="I6154">
        <v>3</v>
      </c>
      <c r="J6154" t="s">
        <v>55</v>
      </c>
      <c r="K6154" t="s">
        <v>20</v>
      </c>
      <c r="L6154" t="s">
        <v>56</v>
      </c>
      <c r="M6154" t="s">
        <v>36</v>
      </c>
      <c r="N6154" t="s">
        <v>41</v>
      </c>
    </row>
    <row r="6155" spans="1:14" x14ac:dyDescent="0.3">
      <c r="A6155">
        <v>6154</v>
      </c>
      <c r="B6155" t="s">
        <v>50</v>
      </c>
      <c r="C6155" t="s">
        <v>193</v>
      </c>
      <c r="D6155" t="s">
        <v>393</v>
      </c>
      <c r="E6155" t="s">
        <v>131</v>
      </c>
      <c r="F6155" t="s">
        <v>27</v>
      </c>
      <c r="G6155">
        <v>164.76</v>
      </c>
      <c r="H6155">
        <v>2</v>
      </c>
      <c r="I6155">
        <v>2</v>
      </c>
      <c r="J6155" t="s">
        <v>28</v>
      </c>
      <c r="K6155" t="s">
        <v>29</v>
      </c>
      <c r="L6155" t="s">
        <v>60</v>
      </c>
      <c r="M6155" t="s">
        <v>36</v>
      </c>
      <c r="N6155" t="s">
        <v>23</v>
      </c>
    </row>
    <row r="6156" spans="1:14" x14ac:dyDescent="0.3">
      <c r="A6156">
        <v>6155</v>
      </c>
      <c r="B6156" t="s">
        <v>50</v>
      </c>
      <c r="C6156" t="s">
        <v>381</v>
      </c>
      <c r="D6156" t="s">
        <v>371</v>
      </c>
      <c r="E6156" t="s">
        <v>288</v>
      </c>
      <c r="F6156" t="s">
        <v>49</v>
      </c>
      <c r="G6156">
        <v>108.21</v>
      </c>
      <c r="H6156">
        <v>1</v>
      </c>
      <c r="I6156">
        <v>0</v>
      </c>
      <c r="J6156" t="s">
        <v>19</v>
      </c>
      <c r="K6156" t="s">
        <v>66</v>
      </c>
      <c r="L6156" t="s">
        <v>21</v>
      </c>
      <c r="M6156" t="s">
        <v>22</v>
      </c>
      <c r="N6156" t="s">
        <v>23</v>
      </c>
    </row>
    <row r="6157" spans="1:14" x14ac:dyDescent="0.3">
      <c r="A6157">
        <v>6156</v>
      </c>
      <c r="B6157" t="s">
        <v>14</v>
      </c>
      <c r="C6157" t="s">
        <v>379</v>
      </c>
      <c r="D6157" t="s">
        <v>163</v>
      </c>
      <c r="E6157" t="s">
        <v>123</v>
      </c>
      <c r="F6157" t="s">
        <v>54</v>
      </c>
      <c r="G6157">
        <v>396.69</v>
      </c>
      <c r="H6157">
        <v>2</v>
      </c>
      <c r="I6157">
        <v>1</v>
      </c>
      <c r="J6157" t="s">
        <v>28</v>
      </c>
      <c r="K6157" t="s">
        <v>99</v>
      </c>
      <c r="L6157" t="s">
        <v>21</v>
      </c>
      <c r="M6157" t="s">
        <v>36</v>
      </c>
      <c r="N6157" t="s">
        <v>41</v>
      </c>
    </row>
    <row r="6158" spans="1:14" x14ac:dyDescent="0.3">
      <c r="A6158">
        <v>6157</v>
      </c>
      <c r="B6158" t="s">
        <v>31</v>
      </c>
      <c r="C6158" t="s">
        <v>310</v>
      </c>
      <c r="D6158" t="s">
        <v>165</v>
      </c>
      <c r="E6158" t="s">
        <v>247</v>
      </c>
      <c r="F6158" t="s">
        <v>49</v>
      </c>
      <c r="G6158">
        <v>89.96</v>
      </c>
      <c r="H6158">
        <v>1</v>
      </c>
      <c r="I6158">
        <v>0</v>
      </c>
      <c r="J6158" t="s">
        <v>19</v>
      </c>
      <c r="K6158" t="s">
        <v>20</v>
      </c>
      <c r="L6158" t="s">
        <v>56</v>
      </c>
      <c r="M6158" t="s">
        <v>22</v>
      </c>
      <c r="N6158" t="s">
        <v>41</v>
      </c>
    </row>
    <row r="6159" spans="1:14" x14ac:dyDescent="0.3">
      <c r="A6159">
        <v>6158</v>
      </c>
      <c r="B6159" t="s">
        <v>37</v>
      </c>
      <c r="C6159" t="s">
        <v>381</v>
      </c>
      <c r="D6159" t="s">
        <v>460</v>
      </c>
      <c r="E6159" t="s">
        <v>367</v>
      </c>
      <c r="F6159" t="s">
        <v>49</v>
      </c>
      <c r="G6159">
        <v>107.15</v>
      </c>
      <c r="H6159">
        <v>2</v>
      </c>
      <c r="I6159">
        <v>2</v>
      </c>
      <c r="J6159" t="s">
        <v>35</v>
      </c>
      <c r="K6159" t="s">
        <v>29</v>
      </c>
      <c r="L6159" t="s">
        <v>21</v>
      </c>
      <c r="M6159" t="s">
        <v>36</v>
      </c>
      <c r="N6159" t="s">
        <v>45</v>
      </c>
    </row>
    <row r="6160" spans="1:14" x14ac:dyDescent="0.3">
      <c r="A6160">
        <v>6159</v>
      </c>
      <c r="B6160" t="s">
        <v>31</v>
      </c>
      <c r="C6160" t="s">
        <v>226</v>
      </c>
      <c r="D6160" t="s">
        <v>148</v>
      </c>
      <c r="E6160" t="s">
        <v>171</v>
      </c>
      <c r="F6160" t="s">
        <v>49</v>
      </c>
      <c r="G6160">
        <v>87.47</v>
      </c>
      <c r="H6160">
        <v>2</v>
      </c>
      <c r="I6160">
        <v>3</v>
      </c>
      <c r="J6160" t="s">
        <v>28</v>
      </c>
      <c r="K6160" t="s">
        <v>29</v>
      </c>
      <c r="L6160" t="s">
        <v>21</v>
      </c>
      <c r="M6160" t="s">
        <v>36</v>
      </c>
      <c r="N6160" t="s">
        <v>41</v>
      </c>
    </row>
    <row r="6161" spans="1:14" x14ac:dyDescent="0.3">
      <c r="A6161">
        <v>6160</v>
      </c>
      <c r="B6161" t="s">
        <v>37</v>
      </c>
      <c r="C6161" t="s">
        <v>166</v>
      </c>
      <c r="D6161" t="s">
        <v>374</v>
      </c>
      <c r="E6161" t="s">
        <v>409</v>
      </c>
      <c r="F6161" t="s">
        <v>27</v>
      </c>
      <c r="G6161">
        <v>128.11000000000001</v>
      </c>
      <c r="H6161">
        <v>2</v>
      </c>
      <c r="I6161">
        <v>1</v>
      </c>
      <c r="J6161" t="s">
        <v>28</v>
      </c>
      <c r="K6161" t="s">
        <v>29</v>
      </c>
      <c r="L6161" t="s">
        <v>21</v>
      </c>
      <c r="M6161" t="s">
        <v>36</v>
      </c>
      <c r="N6161" t="s">
        <v>23</v>
      </c>
    </row>
    <row r="6162" spans="1:14" x14ac:dyDescent="0.3">
      <c r="A6162">
        <v>6161</v>
      </c>
      <c r="B6162" t="s">
        <v>14</v>
      </c>
      <c r="C6162" t="s">
        <v>246</v>
      </c>
      <c r="D6162" t="s">
        <v>71</v>
      </c>
      <c r="E6162" t="s">
        <v>157</v>
      </c>
      <c r="F6162" t="s">
        <v>49</v>
      </c>
      <c r="G6162">
        <v>84.72</v>
      </c>
      <c r="H6162">
        <v>2</v>
      </c>
      <c r="I6162">
        <v>1</v>
      </c>
      <c r="J6162" t="s">
        <v>94</v>
      </c>
      <c r="K6162" t="s">
        <v>99</v>
      </c>
      <c r="L6162" t="s">
        <v>21</v>
      </c>
      <c r="M6162" t="s">
        <v>36</v>
      </c>
      <c r="N6162" t="s">
        <v>41</v>
      </c>
    </row>
    <row r="6163" spans="1:14" x14ac:dyDescent="0.3">
      <c r="A6163">
        <v>6162</v>
      </c>
      <c r="B6163" t="s">
        <v>50</v>
      </c>
      <c r="C6163" t="s">
        <v>110</v>
      </c>
      <c r="D6163" t="s">
        <v>233</v>
      </c>
      <c r="E6163" t="s">
        <v>480</v>
      </c>
      <c r="F6163" t="s">
        <v>49</v>
      </c>
      <c r="G6163">
        <v>86.18</v>
      </c>
      <c r="H6163">
        <v>1</v>
      </c>
      <c r="I6163">
        <v>2</v>
      </c>
      <c r="J6163" t="s">
        <v>19</v>
      </c>
      <c r="K6163" t="s">
        <v>44</v>
      </c>
      <c r="L6163" t="s">
        <v>21</v>
      </c>
      <c r="M6163" t="s">
        <v>36</v>
      </c>
      <c r="N6163" t="s">
        <v>23</v>
      </c>
    </row>
    <row r="6164" spans="1:14" x14ac:dyDescent="0.3">
      <c r="A6164">
        <v>6163</v>
      </c>
      <c r="B6164" t="s">
        <v>50</v>
      </c>
      <c r="C6164" t="s">
        <v>316</v>
      </c>
      <c r="D6164" t="s">
        <v>234</v>
      </c>
      <c r="E6164" t="s">
        <v>473</v>
      </c>
      <c r="F6164" t="s">
        <v>18</v>
      </c>
      <c r="G6164">
        <v>240.03</v>
      </c>
      <c r="H6164">
        <v>1</v>
      </c>
      <c r="I6164">
        <v>1</v>
      </c>
      <c r="J6164" t="s">
        <v>28</v>
      </c>
      <c r="K6164" t="s">
        <v>20</v>
      </c>
      <c r="L6164" t="s">
        <v>56</v>
      </c>
      <c r="M6164" t="s">
        <v>22</v>
      </c>
      <c r="N6164" t="s">
        <v>23</v>
      </c>
    </row>
    <row r="6165" spans="1:14" x14ac:dyDescent="0.3">
      <c r="A6165">
        <v>6164</v>
      </c>
      <c r="B6165" t="s">
        <v>14</v>
      </c>
      <c r="C6165" t="s">
        <v>380</v>
      </c>
      <c r="D6165" t="s">
        <v>339</v>
      </c>
      <c r="E6165" t="s">
        <v>59</v>
      </c>
      <c r="F6165" t="s">
        <v>27</v>
      </c>
      <c r="G6165">
        <v>151.13</v>
      </c>
      <c r="H6165">
        <v>1</v>
      </c>
      <c r="I6165">
        <v>2</v>
      </c>
      <c r="J6165" t="s">
        <v>19</v>
      </c>
      <c r="K6165" t="s">
        <v>44</v>
      </c>
      <c r="L6165" t="s">
        <v>70</v>
      </c>
      <c r="M6165" t="s">
        <v>22</v>
      </c>
      <c r="N6165" t="s">
        <v>41</v>
      </c>
    </row>
    <row r="6166" spans="1:14" x14ac:dyDescent="0.3">
      <c r="A6166">
        <v>6165</v>
      </c>
      <c r="B6166" t="s">
        <v>31</v>
      </c>
      <c r="C6166" t="s">
        <v>284</v>
      </c>
      <c r="D6166" t="s">
        <v>241</v>
      </c>
      <c r="E6166" t="s">
        <v>335</v>
      </c>
      <c r="F6166" t="s">
        <v>27</v>
      </c>
      <c r="G6166">
        <v>102.38</v>
      </c>
      <c r="H6166">
        <v>3</v>
      </c>
      <c r="I6166">
        <v>0</v>
      </c>
      <c r="J6166" t="s">
        <v>28</v>
      </c>
      <c r="K6166" t="s">
        <v>99</v>
      </c>
      <c r="L6166" t="s">
        <v>56</v>
      </c>
      <c r="M6166" t="s">
        <v>36</v>
      </c>
      <c r="N6166" t="s">
        <v>45</v>
      </c>
    </row>
    <row r="6167" spans="1:14" x14ac:dyDescent="0.3">
      <c r="A6167">
        <v>6166</v>
      </c>
      <c r="B6167" t="s">
        <v>50</v>
      </c>
      <c r="C6167" t="s">
        <v>59</v>
      </c>
      <c r="D6167" t="s">
        <v>97</v>
      </c>
      <c r="E6167" t="s">
        <v>417</v>
      </c>
      <c r="F6167" t="s">
        <v>49</v>
      </c>
      <c r="G6167">
        <v>163.22</v>
      </c>
      <c r="H6167">
        <v>2</v>
      </c>
      <c r="I6167">
        <v>0</v>
      </c>
      <c r="J6167" t="s">
        <v>35</v>
      </c>
      <c r="K6167" t="s">
        <v>44</v>
      </c>
      <c r="L6167" t="s">
        <v>56</v>
      </c>
      <c r="M6167" t="s">
        <v>22</v>
      </c>
      <c r="N6167" t="s">
        <v>95</v>
      </c>
    </row>
    <row r="6168" spans="1:14" x14ac:dyDescent="0.3">
      <c r="A6168">
        <v>6167</v>
      </c>
      <c r="B6168" t="s">
        <v>50</v>
      </c>
      <c r="C6168" t="s">
        <v>328</v>
      </c>
      <c r="D6168" t="s">
        <v>121</v>
      </c>
      <c r="E6168" t="s">
        <v>292</v>
      </c>
      <c r="F6168" t="s">
        <v>18</v>
      </c>
      <c r="G6168">
        <v>326.01</v>
      </c>
      <c r="H6168">
        <v>2</v>
      </c>
      <c r="I6168">
        <v>2</v>
      </c>
      <c r="J6168" t="s">
        <v>55</v>
      </c>
      <c r="K6168" t="s">
        <v>20</v>
      </c>
      <c r="L6168" t="s">
        <v>56</v>
      </c>
      <c r="M6168" t="s">
        <v>22</v>
      </c>
      <c r="N6168" t="s">
        <v>41</v>
      </c>
    </row>
    <row r="6169" spans="1:14" x14ac:dyDescent="0.3">
      <c r="A6169">
        <v>6168</v>
      </c>
      <c r="B6169" t="s">
        <v>37</v>
      </c>
      <c r="C6169" t="s">
        <v>178</v>
      </c>
      <c r="D6169" t="s">
        <v>252</v>
      </c>
      <c r="E6169" t="s">
        <v>454</v>
      </c>
      <c r="F6169" t="s">
        <v>27</v>
      </c>
      <c r="G6169">
        <v>176.19</v>
      </c>
      <c r="H6169">
        <v>1</v>
      </c>
      <c r="I6169">
        <v>0</v>
      </c>
      <c r="J6169" t="s">
        <v>19</v>
      </c>
      <c r="K6169" t="s">
        <v>29</v>
      </c>
      <c r="L6169" t="s">
        <v>21</v>
      </c>
      <c r="M6169" t="s">
        <v>36</v>
      </c>
      <c r="N6169" t="s">
        <v>41</v>
      </c>
    </row>
    <row r="6170" spans="1:14" x14ac:dyDescent="0.3">
      <c r="A6170">
        <v>6169</v>
      </c>
      <c r="B6170" t="s">
        <v>14</v>
      </c>
      <c r="C6170" t="s">
        <v>210</v>
      </c>
      <c r="D6170" t="s">
        <v>264</v>
      </c>
      <c r="E6170" t="s">
        <v>216</v>
      </c>
      <c r="F6170" t="s">
        <v>49</v>
      </c>
      <c r="G6170">
        <v>68.08</v>
      </c>
      <c r="H6170">
        <v>2</v>
      </c>
      <c r="I6170">
        <v>2</v>
      </c>
      <c r="J6170" t="s">
        <v>55</v>
      </c>
      <c r="K6170" t="s">
        <v>44</v>
      </c>
      <c r="L6170" t="s">
        <v>60</v>
      </c>
      <c r="M6170" t="s">
        <v>36</v>
      </c>
      <c r="N6170" t="s">
        <v>95</v>
      </c>
    </row>
    <row r="6171" spans="1:14" x14ac:dyDescent="0.3">
      <c r="A6171">
        <v>6170</v>
      </c>
      <c r="B6171" t="s">
        <v>31</v>
      </c>
      <c r="C6171" t="s">
        <v>158</v>
      </c>
      <c r="D6171" t="s">
        <v>424</v>
      </c>
      <c r="E6171" t="s">
        <v>273</v>
      </c>
      <c r="F6171" t="s">
        <v>27</v>
      </c>
      <c r="G6171">
        <v>101.53</v>
      </c>
      <c r="H6171">
        <v>1</v>
      </c>
      <c r="I6171">
        <v>0</v>
      </c>
      <c r="J6171" t="s">
        <v>28</v>
      </c>
      <c r="K6171" t="s">
        <v>20</v>
      </c>
      <c r="L6171" t="s">
        <v>60</v>
      </c>
      <c r="M6171" t="s">
        <v>36</v>
      </c>
      <c r="N6171" t="s">
        <v>41</v>
      </c>
    </row>
    <row r="6172" spans="1:14" x14ac:dyDescent="0.3">
      <c r="A6172">
        <v>6171</v>
      </c>
      <c r="B6172" t="s">
        <v>31</v>
      </c>
      <c r="C6172" t="s">
        <v>62</v>
      </c>
      <c r="D6172" t="s">
        <v>171</v>
      </c>
      <c r="E6172" t="s">
        <v>320</v>
      </c>
      <c r="F6172" t="s">
        <v>49</v>
      </c>
      <c r="G6172">
        <v>69.39</v>
      </c>
      <c r="H6172">
        <v>2</v>
      </c>
      <c r="I6172">
        <v>3</v>
      </c>
      <c r="J6172" t="s">
        <v>55</v>
      </c>
      <c r="K6172" t="s">
        <v>99</v>
      </c>
      <c r="L6172" t="s">
        <v>21</v>
      </c>
      <c r="M6172" t="s">
        <v>36</v>
      </c>
      <c r="N6172" t="s">
        <v>45</v>
      </c>
    </row>
    <row r="6173" spans="1:14" x14ac:dyDescent="0.3">
      <c r="A6173">
        <v>6172</v>
      </c>
      <c r="B6173" t="s">
        <v>14</v>
      </c>
      <c r="C6173" t="s">
        <v>102</v>
      </c>
      <c r="D6173" t="s">
        <v>281</v>
      </c>
      <c r="E6173" t="s">
        <v>398</v>
      </c>
      <c r="F6173" t="s">
        <v>49</v>
      </c>
      <c r="G6173">
        <v>129.02000000000001</v>
      </c>
      <c r="H6173">
        <v>2</v>
      </c>
      <c r="I6173">
        <v>0</v>
      </c>
      <c r="J6173" t="s">
        <v>55</v>
      </c>
      <c r="K6173" t="s">
        <v>44</v>
      </c>
      <c r="L6173" t="s">
        <v>60</v>
      </c>
      <c r="M6173" t="s">
        <v>36</v>
      </c>
      <c r="N6173" t="s">
        <v>41</v>
      </c>
    </row>
    <row r="6174" spans="1:14" x14ac:dyDescent="0.3">
      <c r="A6174">
        <v>6173</v>
      </c>
      <c r="B6174" t="s">
        <v>14</v>
      </c>
      <c r="C6174" t="s">
        <v>345</v>
      </c>
      <c r="D6174" t="s">
        <v>243</v>
      </c>
      <c r="E6174" t="s">
        <v>152</v>
      </c>
      <c r="F6174" t="s">
        <v>18</v>
      </c>
      <c r="G6174">
        <v>203.21</v>
      </c>
      <c r="H6174">
        <v>2</v>
      </c>
      <c r="I6174">
        <v>0</v>
      </c>
      <c r="J6174" t="s">
        <v>35</v>
      </c>
      <c r="K6174" t="s">
        <v>66</v>
      </c>
      <c r="L6174" t="s">
        <v>56</v>
      </c>
      <c r="M6174" t="s">
        <v>36</v>
      </c>
      <c r="N6174" t="s">
        <v>41</v>
      </c>
    </row>
    <row r="6175" spans="1:14" x14ac:dyDescent="0.3">
      <c r="A6175">
        <v>6174</v>
      </c>
      <c r="B6175" t="s">
        <v>50</v>
      </c>
      <c r="C6175" t="s">
        <v>298</v>
      </c>
      <c r="D6175" t="s">
        <v>142</v>
      </c>
      <c r="E6175" t="s">
        <v>232</v>
      </c>
      <c r="F6175" t="s">
        <v>49</v>
      </c>
      <c r="G6175">
        <v>133.15</v>
      </c>
      <c r="H6175">
        <v>1</v>
      </c>
      <c r="I6175">
        <v>0</v>
      </c>
      <c r="J6175" t="s">
        <v>28</v>
      </c>
      <c r="K6175" t="s">
        <v>44</v>
      </c>
      <c r="L6175" t="s">
        <v>21</v>
      </c>
      <c r="M6175" t="s">
        <v>36</v>
      </c>
      <c r="N6175" t="s">
        <v>30</v>
      </c>
    </row>
    <row r="6176" spans="1:14" x14ac:dyDescent="0.3">
      <c r="A6176">
        <v>6175</v>
      </c>
      <c r="B6176" t="s">
        <v>37</v>
      </c>
      <c r="C6176" t="s">
        <v>303</v>
      </c>
      <c r="D6176" t="s">
        <v>336</v>
      </c>
      <c r="E6176" t="s">
        <v>104</v>
      </c>
      <c r="F6176" t="s">
        <v>27</v>
      </c>
      <c r="G6176">
        <v>201.97</v>
      </c>
      <c r="H6176">
        <v>4</v>
      </c>
      <c r="I6176">
        <v>2</v>
      </c>
      <c r="J6176" t="s">
        <v>28</v>
      </c>
      <c r="K6176" t="s">
        <v>44</v>
      </c>
      <c r="L6176" t="s">
        <v>21</v>
      </c>
      <c r="M6176" t="s">
        <v>22</v>
      </c>
      <c r="N6176" t="s">
        <v>41</v>
      </c>
    </row>
    <row r="6177" spans="1:14" x14ac:dyDescent="0.3">
      <c r="A6177">
        <v>6176</v>
      </c>
      <c r="B6177" t="s">
        <v>50</v>
      </c>
      <c r="C6177" t="s">
        <v>171</v>
      </c>
      <c r="D6177" t="s">
        <v>282</v>
      </c>
      <c r="E6177" t="s">
        <v>231</v>
      </c>
      <c r="F6177" t="s">
        <v>27</v>
      </c>
      <c r="G6177">
        <v>191.91</v>
      </c>
      <c r="H6177">
        <v>4</v>
      </c>
      <c r="I6177">
        <v>1</v>
      </c>
      <c r="J6177" t="s">
        <v>28</v>
      </c>
      <c r="K6177" t="s">
        <v>66</v>
      </c>
      <c r="L6177" t="s">
        <v>21</v>
      </c>
      <c r="M6177" t="s">
        <v>36</v>
      </c>
      <c r="N6177" t="s">
        <v>23</v>
      </c>
    </row>
    <row r="6178" spans="1:14" x14ac:dyDescent="0.3">
      <c r="A6178">
        <v>6177</v>
      </c>
      <c r="B6178" t="s">
        <v>31</v>
      </c>
      <c r="C6178" t="s">
        <v>191</v>
      </c>
      <c r="D6178" t="s">
        <v>319</v>
      </c>
      <c r="E6178" t="s">
        <v>75</v>
      </c>
      <c r="F6178" t="s">
        <v>54</v>
      </c>
      <c r="G6178">
        <v>228.45</v>
      </c>
      <c r="H6178">
        <v>4</v>
      </c>
      <c r="I6178">
        <v>0</v>
      </c>
      <c r="J6178" t="s">
        <v>28</v>
      </c>
      <c r="K6178" t="s">
        <v>29</v>
      </c>
      <c r="L6178" t="s">
        <v>60</v>
      </c>
      <c r="M6178" t="s">
        <v>36</v>
      </c>
      <c r="N6178" t="s">
        <v>41</v>
      </c>
    </row>
    <row r="6179" spans="1:14" x14ac:dyDescent="0.3">
      <c r="A6179">
        <v>6178</v>
      </c>
      <c r="B6179" t="s">
        <v>37</v>
      </c>
      <c r="C6179" t="s">
        <v>276</v>
      </c>
      <c r="D6179" t="s">
        <v>42</v>
      </c>
      <c r="E6179" t="s">
        <v>52</v>
      </c>
      <c r="F6179" t="s">
        <v>54</v>
      </c>
      <c r="G6179">
        <v>318.10000000000002</v>
      </c>
      <c r="H6179">
        <v>4</v>
      </c>
      <c r="I6179">
        <v>0</v>
      </c>
      <c r="J6179" t="s">
        <v>55</v>
      </c>
      <c r="K6179" t="s">
        <v>44</v>
      </c>
      <c r="L6179" t="s">
        <v>21</v>
      </c>
      <c r="M6179" t="s">
        <v>22</v>
      </c>
      <c r="N6179" t="s">
        <v>23</v>
      </c>
    </row>
    <row r="6180" spans="1:14" x14ac:dyDescent="0.3">
      <c r="A6180">
        <v>6179</v>
      </c>
      <c r="B6180" t="s">
        <v>37</v>
      </c>
      <c r="C6180" t="s">
        <v>213</v>
      </c>
      <c r="D6180" t="s">
        <v>227</v>
      </c>
      <c r="E6180" t="s">
        <v>206</v>
      </c>
      <c r="F6180" t="s">
        <v>54</v>
      </c>
      <c r="G6180">
        <v>513.16999999999996</v>
      </c>
      <c r="H6180">
        <v>2</v>
      </c>
      <c r="I6180">
        <v>1</v>
      </c>
      <c r="J6180" t="s">
        <v>35</v>
      </c>
      <c r="K6180" t="s">
        <v>99</v>
      </c>
      <c r="L6180" t="s">
        <v>60</v>
      </c>
      <c r="M6180" t="s">
        <v>36</v>
      </c>
      <c r="N6180" t="s">
        <v>95</v>
      </c>
    </row>
    <row r="6181" spans="1:14" x14ac:dyDescent="0.3">
      <c r="A6181">
        <v>6180</v>
      </c>
      <c r="B6181" t="s">
        <v>31</v>
      </c>
      <c r="C6181" t="s">
        <v>269</v>
      </c>
      <c r="D6181" t="s">
        <v>300</v>
      </c>
      <c r="E6181" t="s">
        <v>380</v>
      </c>
      <c r="F6181" t="s">
        <v>49</v>
      </c>
      <c r="G6181">
        <v>102.65</v>
      </c>
      <c r="H6181">
        <v>1</v>
      </c>
      <c r="I6181">
        <v>0</v>
      </c>
      <c r="J6181" t="s">
        <v>19</v>
      </c>
      <c r="K6181" t="s">
        <v>99</v>
      </c>
      <c r="L6181" t="s">
        <v>21</v>
      </c>
      <c r="M6181" t="s">
        <v>36</v>
      </c>
      <c r="N6181" t="s">
        <v>23</v>
      </c>
    </row>
    <row r="6182" spans="1:14" x14ac:dyDescent="0.3">
      <c r="A6182">
        <v>6181</v>
      </c>
      <c r="B6182" t="s">
        <v>14</v>
      </c>
      <c r="C6182" t="s">
        <v>298</v>
      </c>
      <c r="D6182" t="s">
        <v>86</v>
      </c>
      <c r="E6182" t="s">
        <v>311</v>
      </c>
      <c r="F6182" t="s">
        <v>27</v>
      </c>
      <c r="G6182">
        <v>133.19</v>
      </c>
      <c r="H6182">
        <v>3</v>
      </c>
      <c r="I6182">
        <v>1</v>
      </c>
      <c r="J6182" t="s">
        <v>28</v>
      </c>
      <c r="K6182" t="s">
        <v>29</v>
      </c>
      <c r="L6182" t="s">
        <v>21</v>
      </c>
      <c r="M6182" t="s">
        <v>36</v>
      </c>
      <c r="N6182" t="s">
        <v>41</v>
      </c>
    </row>
    <row r="6183" spans="1:14" x14ac:dyDescent="0.3">
      <c r="A6183">
        <v>6182</v>
      </c>
      <c r="B6183" t="s">
        <v>14</v>
      </c>
      <c r="C6183" t="s">
        <v>250</v>
      </c>
      <c r="D6183" t="s">
        <v>326</v>
      </c>
      <c r="E6183" t="s">
        <v>308</v>
      </c>
      <c r="F6183" t="s">
        <v>54</v>
      </c>
      <c r="G6183">
        <v>425.69</v>
      </c>
      <c r="H6183">
        <v>3</v>
      </c>
      <c r="I6183">
        <v>0</v>
      </c>
      <c r="J6183" t="s">
        <v>28</v>
      </c>
      <c r="K6183" t="s">
        <v>20</v>
      </c>
      <c r="L6183" t="s">
        <v>60</v>
      </c>
      <c r="M6183" t="s">
        <v>36</v>
      </c>
      <c r="N6183" t="s">
        <v>23</v>
      </c>
    </row>
    <row r="6184" spans="1:14" x14ac:dyDescent="0.3">
      <c r="A6184">
        <v>6183</v>
      </c>
      <c r="B6184" t="s">
        <v>31</v>
      </c>
      <c r="C6184" t="s">
        <v>383</v>
      </c>
      <c r="D6184" t="s">
        <v>181</v>
      </c>
      <c r="E6184" t="s">
        <v>191</v>
      </c>
      <c r="F6184" t="s">
        <v>49</v>
      </c>
      <c r="G6184">
        <v>80.19</v>
      </c>
      <c r="H6184">
        <v>4</v>
      </c>
      <c r="I6184">
        <v>1</v>
      </c>
      <c r="J6184" t="s">
        <v>28</v>
      </c>
      <c r="K6184" t="s">
        <v>29</v>
      </c>
      <c r="L6184" t="s">
        <v>56</v>
      </c>
      <c r="M6184" t="s">
        <v>36</v>
      </c>
      <c r="N6184" t="s">
        <v>23</v>
      </c>
    </row>
    <row r="6185" spans="1:14" x14ac:dyDescent="0.3">
      <c r="A6185">
        <v>6184</v>
      </c>
      <c r="B6185" t="s">
        <v>14</v>
      </c>
      <c r="C6185" t="s">
        <v>296</v>
      </c>
      <c r="D6185" t="s">
        <v>411</v>
      </c>
      <c r="E6185" t="s">
        <v>148</v>
      </c>
      <c r="F6185" t="s">
        <v>54</v>
      </c>
      <c r="G6185">
        <v>302.07</v>
      </c>
      <c r="H6185">
        <v>3</v>
      </c>
      <c r="I6185">
        <v>1</v>
      </c>
      <c r="J6185" t="s">
        <v>55</v>
      </c>
      <c r="K6185" t="s">
        <v>44</v>
      </c>
      <c r="L6185" t="s">
        <v>60</v>
      </c>
      <c r="M6185" t="s">
        <v>36</v>
      </c>
      <c r="N6185" t="s">
        <v>41</v>
      </c>
    </row>
    <row r="6186" spans="1:14" x14ac:dyDescent="0.3">
      <c r="A6186">
        <v>6185</v>
      </c>
      <c r="B6186" t="s">
        <v>37</v>
      </c>
      <c r="C6186" t="s">
        <v>436</v>
      </c>
      <c r="D6186" t="s">
        <v>375</v>
      </c>
      <c r="E6186" t="s">
        <v>162</v>
      </c>
      <c r="F6186" t="s">
        <v>27</v>
      </c>
      <c r="G6186">
        <v>150.41999999999999</v>
      </c>
      <c r="H6186">
        <v>2</v>
      </c>
      <c r="I6186">
        <v>0</v>
      </c>
      <c r="J6186" t="s">
        <v>19</v>
      </c>
      <c r="K6186" t="s">
        <v>44</v>
      </c>
      <c r="L6186" t="s">
        <v>56</v>
      </c>
      <c r="M6186" t="s">
        <v>36</v>
      </c>
      <c r="N6186" t="s">
        <v>41</v>
      </c>
    </row>
    <row r="6187" spans="1:14" x14ac:dyDescent="0.3">
      <c r="A6187">
        <v>6186</v>
      </c>
      <c r="B6187" t="s">
        <v>37</v>
      </c>
      <c r="C6187" t="s">
        <v>93</v>
      </c>
      <c r="D6187" t="s">
        <v>279</v>
      </c>
      <c r="E6187" t="s">
        <v>338</v>
      </c>
      <c r="F6187" t="s">
        <v>49</v>
      </c>
      <c r="G6187">
        <v>147.96</v>
      </c>
      <c r="H6187">
        <v>2</v>
      </c>
      <c r="I6187">
        <v>0</v>
      </c>
      <c r="J6187" t="s">
        <v>19</v>
      </c>
      <c r="K6187" t="s">
        <v>66</v>
      </c>
      <c r="L6187" t="s">
        <v>56</v>
      </c>
      <c r="M6187" t="s">
        <v>36</v>
      </c>
      <c r="N6187" t="s">
        <v>45</v>
      </c>
    </row>
    <row r="6188" spans="1:14" x14ac:dyDescent="0.3">
      <c r="A6188">
        <v>6187</v>
      </c>
      <c r="B6188" t="s">
        <v>14</v>
      </c>
      <c r="C6188" t="s">
        <v>363</v>
      </c>
      <c r="D6188" t="s">
        <v>317</v>
      </c>
      <c r="E6188" t="s">
        <v>182</v>
      </c>
      <c r="F6188" t="s">
        <v>54</v>
      </c>
      <c r="G6188">
        <v>449.37</v>
      </c>
      <c r="H6188">
        <v>1</v>
      </c>
      <c r="I6188">
        <v>2</v>
      </c>
      <c r="J6188" t="s">
        <v>28</v>
      </c>
      <c r="K6188" t="s">
        <v>99</v>
      </c>
      <c r="L6188" t="s">
        <v>21</v>
      </c>
      <c r="M6188" t="s">
        <v>22</v>
      </c>
      <c r="N6188" t="s">
        <v>41</v>
      </c>
    </row>
    <row r="6189" spans="1:14" x14ac:dyDescent="0.3">
      <c r="A6189">
        <v>6188</v>
      </c>
      <c r="B6189" t="s">
        <v>50</v>
      </c>
      <c r="C6189" t="s">
        <v>169</v>
      </c>
      <c r="D6189" t="s">
        <v>118</v>
      </c>
      <c r="E6189" t="s">
        <v>386</v>
      </c>
      <c r="F6189" t="s">
        <v>18</v>
      </c>
      <c r="G6189">
        <v>249.67</v>
      </c>
      <c r="H6189">
        <v>2</v>
      </c>
      <c r="I6189">
        <v>0</v>
      </c>
      <c r="J6189" t="s">
        <v>28</v>
      </c>
      <c r="K6189" t="s">
        <v>99</v>
      </c>
      <c r="L6189" t="s">
        <v>56</v>
      </c>
      <c r="M6189" t="s">
        <v>36</v>
      </c>
      <c r="N6189" t="s">
        <v>41</v>
      </c>
    </row>
    <row r="6190" spans="1:14" x14ac:dyDescent="0.3">
      <c r="A6190">
        <v>6189</v>
      </c>
      <c r="B6190" t="s">
        <v>50</v>
      </c>
      <c r="C6190" t="s">
        <v>232</v>
      </c>
      <c r="D6190" t="s">
        <v>116</v>
      </c>
      <c r="E6190" t="s">
        <v>379</v>
      </c>
      <c r="F6190" t="s">
        <v>27</v>
      </c>
      <c r="G6190">
        <v>229.17</v>
      </c>
      <c r="H6190">
        <v>2</v>
      </c>
      <c r="I6190">
        <v>0</v>
      </c>
      <c r="J6190" t="s">
        <v>28</v>
      </c>
      <c r="K6190" t="s">
        <v>99</v>
      </c>
      <c r="L6190" t="s">
        <v>21</v>
      </c>
      <c r="M6190" t="s">
        <v>22</v>
      </c>
      <c r="N6190" t="s">
        <v>41</v>
      </c>
    </row>
    <row r="6191" spans="1:14" x14ac:dyDescent="0.3">
      <c r="A6191">
        <v>6190</v>
      </c>
      <c r="B6191" t="s">
        <v>14</v>
      </c>
      <c r="C6191" t="s">
        <v>344</v>
      </c>
      <c r="D6191" t="s">
        <v>274</v>
      </c>
      <c r="E6191" t="s">
        <v>32</v>
      </c>
      <c r="F6191" t="s">
        <v>18</v>
      </c>
      <c r="G6191">
        <v>263.07</v>
      </c>
      <c r="H6191">
        <v>3</v>
      </c>
      <c r="I6191">
        <v>0</v>
      </c>
      <c r="J6191" t="s">
        <v>94</v>
      </c>
      <c r="K6191" t="s">
        <v>99</v>
      </c>
      <c r="L6191" t="s">
        <v>60</v>
      </c>
      <c r="M6191" t="s">
        <v>36</v>
      </c>
      <c r="N6191" t="s">
        <v>23</v>
      </c>
    </row>
    <row r="6192" spans="1:14" x14ac:dyDescent="0.3">
      <c r="A6192">
        <v>6191</v>
      </c>
      <c r="B6192" t="s">
        <v>37</v>
      </c>
      <c r="C6192" t="s">
        <v>275</v>
      </c>
      <c r="D6192" t="s">
        <v>376</v>
      </c>
      <c r="E6192" t="s">
        <v>303</v>
      </c>
      <c r="F6192" t="s">
        <v>49</v>
      </c>
      <c r="G6192">
        <v>88.13</v>
      </c>
      <c r="H6192">
        <v>1</v>
      </c>
      <c r="I6192">
        <v>0</v>
      </c>
      <c r="J6192" t="s">
        <v>55</v>
      </c>
      <c r="K6192" t="s">
        <v>44</v>
      </c>
      <c r="L6192" t="s">
        <v>60</v>
      </c>
      <c r="M6192" t="s">
        <v>36</v>
      </c>
      <c r="N6192" t="s">
        <v>23</v>
      </c>
    </row>
    <row r="6193" spans="1:14" x14ac:dyDescent="0.3">
      <c r="A6193">
        <v>6192</v>
      </c>
      <c r="B6193" t="s">
        <v>37</v>
      </c>
      <c r="C6193" t="s">
        <v>378</v>
      </c>
      <c r="D6193" t="s">
        <v>195</v>
      </c>
      <c r="E6193" t="s">
        <v>375</v>
      </c>
      <c r="F6193" t="s">
        <v>49</v>
      </c>
      <c r="G6193">
        <v>89.12</v>
      </c>
      <c r="H6193">
        <v>1</v>
      </c>
      <c r="I6193">
        <v>2</v>
      </c>
      <c r="J6193" t="s">
        <v>55</v>
      </c>
      <c r="K6193" t="s">
        <v>99</v>
      </c>
      <c r="L6193" t="s">
        <v>21</v>
      </c>
      <c r="M6193" t="s">
        <v>36</v>
      </c>
      <c r="N6193" t="s">
        <v>41</v>
      </c>
    </row>
    <row r="6194" spans="1:14" x14ac:dyDescent="0.3">
      <c r="A6194">
        <v>6193</v>
      </c>
      <c r="B6194" t="s">
        <v>31</v>
      </c>
      <c r="C6194" t="s">
        <v>375</v>
      </c>
      <c r="D6194" t="s">
        <v>325</v>
      </c>
      <c r="E6194" t="s">
        <v>153</v>
      </c>
      <c r="F6194" t="s">
        <v>49</v>
      </c>
      <c r="G6194">
        <v>108.95</v>
      </c>
      <c r="H6194">
        <v>2</v>
      </c>
      <c r="I6194">
        <v>0</v>
      </c>
      <c r="J6194" t="s">
        <v>94</v>
      </c>
      <c r="K6194" t="s">
        <v>66</v>
      </c>
      <c r="L6194" t="s">
        <v>56</v>
      </c>
      <c r="M6194" t="s">
        <v>36</v>
      </c>
      <c r="N6194" t="s">
        <v>41</v>
      </c>
    </row>
    <row r="6195" spans="1:14" x14ac:dyDescent="0.3">
      <c r="A6195">
        <v>6194</v>
      </c>
      <c r="B6195" t="s">
        <v>50</v>
      </c>
      <c r="C6195" t="s">
        <v>127</v>
      </c>
      <c r="D6195" t="s">
        <v>91</v>
      </c>
      <c r="E6195" t="s">
        <v>232</v>
      </c>
      <c r="F6195" t="s">
        <v>18</v>
      </c>
      <c r="G6195">
        <v>223.76</v>
      </c>
      <c r="H6195">
        <v>4</v>
      </c>
      <c r="I6195">
        <v>0</v>
      </c>
      <c r="J6195" t="s">
        <v>28</v>
      </c>
      <c r="K6195" t="s">
        <v>20</v>
      </c>
      <c r="L6195" t="s">
        <v>60</v>
      </c>
      <c r="M6195" t="s">
        <v>22</v>
      </c>
      <c r="N6195" t="s">
        <v>41</v>
      </c>
    </row>
    <row r="6196" spans="1:14" x14ac:dyDescent="0.3">
      <c r="A6196">
        <v>6195</v>
      </c>
      <c r="B6196" t="s">
        <v>50</v>
      </c>
      <c r="C6196" t="s">
        <v>156</v>
      </c>
      <c r="D6196" t="s">
        <v>117</v>
      </c>
      <c r="E6196" t="s">
        <v>34</v>
      </c>
      <c r="F6196" t="s">
        <v>27</v>
      </c>
      <c r="G6196">
        <v>179.84</v>
      </c>
      <c r="H6196">
        <v>2</v>
      </c>
      <c r="I6196">
        <v>2</v>
      </c>
      <c r="J6196" t="s">
        <v>28</v>
      </c>
      <c r="K6196" t="s">
        <v>29</v>
      </c>
      <c r="L6196" t="s">
        <v>21</v>
      </c>
      <c r="M6196" t="s">
        <v>22</v>
      </c>
      <c r="N6196" t="s">
        <v>95</v>
      </c>
    </row>
    <row r="6197" spans="1:14" x14ac:dyDescent="0.3">
      <c r="A6197">
        <v>6196</v>
      </c>
      <c r="B6197" t="s">
        <v>31</v>
      </c>
      <c r="C6197" t="s">
        <v>242</v>
      </c>
      <c r="D6197" t="s">
        <v>300</v>
      </c>
      <c r="E6197" t="s">
        <v>117</v>
      </c>
      <c r="F6197" t="s">
        <v>54</v>
      </c>
      <c r="G6197">
        <v>415.94</v>
      </c>
      <c r="H6197">
        <v>2</v>
      </c>
      <c r="I6197">
        <v>3</v>
      </c>
      <c r="J6197" t="s">
        <v>55</v>
      </c>
      <c r="K6197" t="s">
        <v>99</v>
      </c>
      <c r="L6197" t="s">
        <v>21</v>
      </c>
      <c r="M6197" t="s">
        <v>36</v>
      </c>
      <c r="N6197" t="s">
        <v>41</v>
      </c>
    </row>
    <row r="6198" spans="1:14" x14ac:dyDescent="0.3">
      <c r="A6198">
        <v>6197</v>
      </c>
      <c r="B6198" t="s">
        <v>50</v>
      </c>
      <c r="C6198" t="s">
        <v>184</v>
      </c>
      <c r="D6198" t="s">
        <v>185</v>
      </c>
      <c r="E6198" t="s">
        <v>376</v>
      </c>
      <c r="F6198" t="s">
        <v>18</v>
      </c>
      <c r="G6198">
        <v>296.55</v>
      </c>
      <c r="H6198">
        <v>3</v>
      </c>
      <c r="I6198">
        <v>0</v>
      </c>
      <c r="J6198" t="s">
        <v>28</v>
      </c>
      <c r="K6198" t="s">
        <v>20</v>
      </c>
      <c r="L6198" t="s">
        <v>21</v>
      </c>
      <c r="M6198" t="s">
        <v>36</v>
      </c>
      <c r="N6198" t="s">
        <v>41</v>
      </c>
    </row>
    <row r="6199" spans="1:14" x14ac:dyDescent="0.3">
      <c r="A6199">
        <v>6198</v>
      </c>
      <c r="B6199" t="s">
        <v>50</v>
      </c>
      <c r="C6199" t="s">
        <v>275</v>
      </c>
      <c r="D6199" t="s">
        <v>208</v>
      </c>
      <c r="E6199" t="s">
        <v>142</v>
      </c>
      <c r="F6199" t="s">
        <v>18</v>
      </c>
      <c r="G6199">
        <v>314.54000000000002</v>
      </c>
      <c r="H6199">
        <v>1</v>
      </c>
      <c r="I6199">
        <v>2</v>
      </c>
      <c r="J6199" t="s">
        <v>28</v>
      </c>
      <c r="K6199" t="s">
        <v>66</v>
      </c>
      <c r="L6199" t="s">
        <v>70</v>
      </c>
      <c r="M6199" t="s">
        <v>36</v>
      </c>
      <c r="N6199" t="s">
        <v>45</v>
      </c>
    </row>
    <row r="6200" spans="1:14" x14ac:dyDescent="0.3">
      <c r="A6200">
        <v>6199</v>
      </c>
      <c r="B6200" t="s">
        <v>14</v>
      </c>
      <c r="C6200" t="s">
        <v>298</v>
      </c>
      <c r="D6200" t="s">
        <v>125</v>
      </c>
      <c r="E6200" t="s">
        <v>196</v>
      </c>
      <c r="F6200" t="s">
        <v>54</v>
      </c>
      <c r="G6200">
        <v>370.59</v>
      </c>
      <c r="H6200">
        <v>2</v>
      </c>
      <c r="I6200">
        <v>2</v>
      </c>
      <c r="J6200" t="s">
        <v>19</v>
      </c>
      <c r="K6200" t="s">
        <v>29</v>
      </c>
      <c r="L6200" t="s">
        <v>21</v>
      </c>
      <c r="M6200" t="s">
        <v>36</v>
      </c>
      <c r="N6200" t="s">
        <v>41</v>
      </c>
    </row>
    <row r="6201" spans="1:14" x14ac:dyDescent="0.3">
      <c r="A6201">
        <v>6200</v>
      </c>
      <c r="B6201" t="s">
        <v>37</v>
      </c>
      <c r="C6201" t="s">
        <v>256</v>
      </c>
      <c r="D6201" t="s">
        <v>226</v>
      </c>
      <c r="E6201" t="s">
        <v>102</v>
      </c>
      <c r="F6201" t="s">
        <v>49</v>
      </c>
      <c r="G6201">
        <v>121.73</v>
      </c>
      <c r="H6201">
        <v>2</v>
      </c>
      <c r="I6201">
        <v>0</v>
      </c>
      <c r="J6201" t="s">
        <v>28</v>
      </c>
      <c r="K6201" t="s">
        <v>20</v>
      </c>
      <c r="L6201" t="s">
        <v>60</v>
      </c>
      <c r="M6201" t="s">
        <v>36</v>
      </c>
      <c r="N6201" t="s">
        <v>45</v>
      </c>
    </row>
    <row r="6202" spans="1:14" x14ac:dyDescent="0.3">
      <c r="A6202">
        <v>6201</v>
      </c>
      <c r="B6202" t="s">
        <v>31</v>
      </c>
      <c r="C6202" t="s">
        <v>258</v>
      </c>
      <c r="D6202" t="s">
        <v>377</v>
      </c>
      <c r="E6202" t="s">
        <v>183</v>
      </c>
      <c r="F6202" t="s">
        <v>49</v>
      </c>
      <c r="G6202">
        <v>107.14</v>
      </c>
      <c r="H6202">
        <v>2</v>
      </c>
      <c r="I6202">
        <v>0</v>
      </c>
      <c r="J6202" t="s">
        <v>55</v>
      </c>
      <c r="K6202" t="s">
        <v>20</v>
      </c>
      <c r="L6202" t="s">
        <v>60</v>
      </c>
      <c r="M6202" t="s">
        <v>36</v>
      </c>
      <c r="N6202" t="s">
        <v>41</v>
      </c>
    </row>
    <row r="6203" spans="1:14" x14ac:dyDescent="0.3">
      <c r="A6203">
        <v>6202</v>
      </c>
      <c r="B6203" t="s">
        <v>14</v>
      </c>
      <c r="C6203" t="s">
        <v>426</v>
      </c>
      <c r="D6203" t="s">
        <v>150</v>
      </c>
      <c r="E6203" t="s">
        <v>300</v>
      </c>
      <c r="F6203" t="s">
        <v>18</v>
      </c>
      <c r="G6203">
        <v>229.02</v>
      </c>
      <c r="H6203">
        <v>3</v>
      </c>
      <c r="I6203">
        <v>3</v>
      </c>
      <c r="J6203" t="s">
        <v>35</v>
      </c>
      <c r="K6203" t="s">
        <v>20</v>
      </c>
      <c r="L6203" t="s">
        <v>56</v>
      </c>
      <c r="M6203" t="s">
        <v>36</v>
      </c>
      <c r="N6203" t="s">
        <v>45</v>
      </c>
    </row>
    <row r="6204" spans="1:14" x14ac:dyDescent="0.3">
      <c r="A6204">
        <v>6203</v>
      </c>
      <c r="B6204" t="s">
        <v>37</v>
      </c>
      <c r="C6204" t="s">
        <v>388</v>
      </c>
      <c r="D6204" t="s">
        <v>127</v>
      </c>
      <c r="E6204" t="s">
        <v>77</v>
      </c>
      <c r="F6204" t="s">
        <v>49</v>
      </c>
      <c r="G6204">
        <v>79.48</v>
      </c>
      <c r="H6204">
        <v>1</v>
      </c>
      <c r="I6204">
        <v>0</v>
      </c>
      <c r="J6204" t="s">
        <v>35</v>
      </c>
      <c r="K6204" t="s">
        <v>66</v>
      </c>
      <c r="L6204" t="s">
        <v>56</v>
      </c>
      <c r="M6204" t="s">
        <v>36</v>
      </c>
      <c r="N6204" t="s">
        <v>45</v>
      </c>
    </row>
    <row r="6205" spans="1:14" x14ac:dyDescent="0.3">
      <c r="A6205">
        <v>6204</v>
      </c>
      <c r="B6205" t="s">
        <v>14</v>
      </c>
      <c r="C6205" t="s">
        <v>286</v>
      </c>
      <c r="D6205" t="s">
        <v>284</v>
      </c>
      <c r="E6205" t="s">
        <v>342</v>
      </c>
      <c r="F6205" t="s">
        <v>27</v>
      </c>
      <c r="G6205">
        <v>158.82</v>
      </c>
      <c r="H6205">
        <v>2</v>
      </c>
      <c r="I6205">
        <v>0</v>
      </c>
      <c r="J6205" t="s">
        <v>28</v>
      </c>
      <c r="K6205" t="s">
        <v>44</v>
      </c>
      <c r="L6205" t="s">
        <v>21</v>
      </c>
      <c r="M6205" t="s">
        <v>22</v>
      </c>
      <c r="N6205" t="s">
        <v>41</v>
      </c>
    </row>
    <row r="6206" spans="1:14" x14ac:dyDescent="0.3">
      <c r="A6206">
        <v>6205</v>
      </c>
      <c r="B6206" t="s">
        <v>50</v>
      </c>
      <c r="C6206" t="s">
        <v>87</v>
      </c>
      <c r="D6206" t="s">
        <v>78</v>
      </c>
      <c r="E6206" t="s">
        <v>159</v>
      </c>
      <c r="F6206" t="s">
        <v>18</v>
      </c>
      <c r="G6206">
        <v>314.02999999999997</v>
      </c>
      <c r="H6206">
        <v>1</v>
      </c>
      <c r="I6206">
        <v>1</v>
      </c>
      <c r="J6206" t="s">
        <v>28</v>
      </c>
      <c r="K6206" t="s">
        <v>20</v>
      </c>
      <c r="L6206" t="s">
        <v>21</v>
      </c>
      <c r="M6206" t="s">
        <v>36</v>
      </c>
      <c r="N6206" t="s">
        <v>41</v>
      </c>
    </row>
    <row r="6207" spans="1:14" x14ac:dyDescent="0.3">
      <c r="A6207">
        <v>6206</v>
      </c>
      <c r="B6207" t="s">
        <v>50</v>
      </c>
      <c r="C6207" t="s">
        <v>145</v>
      </c>
      <c r="D6207" t="s">
        <v>283</v>
      </c>
      <c r="E6207" t="s">
        <v>284</v>
      </c>
      <c r="F6207" t="s">
        <v>27</v>
      </c>
      <c r="G6207">
        <v>237.55</v>
      </c>
      <c r="H6207">
        <v>1</v>
      </c>
      <c r="I6207">
        <v>2</v>
      </c>
      <c r="J6207" t="s">
        <v>35</v>
      </c>
      <c r="K6207" t="s">
        <v>20</v>
      </c>
      <c r="L6207" t="s">
        <v>56</v>
      </c>
      <c r="M6207" t="s">
        <v>22</v>
      </c>
      <c r="N6207" t="s">
        <v>41</v>
      </c>
    </row>
    <row r="6208" spans="1:14" x14ac:dyDescent="0.3">
      <c r="A6208">
        <v>6207</v>
      </c>
      <c r="B6208" t="s">
        <v>31</v>
      </c>
      <c r="C6208" t="s">
        <v>298</v>
      </c>
      <c r="D6208" t="s">
        <v>126</v>
      </c>
      <c r="E6208" t="s">
        <v>269</v>
      </c>
      <c r="F6208" t="s">
        <v>49</v>
      </c>
      <c r="G6208">
        <v>109.2</v>
      </c>
      <c r="H6208">
        <v>1</v>
      </c>
      <c r="I6208">
        <v>2</v>
      </c>
      <c r="J6208" t="s">
        <v>55</v>
      </c>
      <c r="K6208" t="s">
        <v>20</v>
      </c>
      <c r="L6208" t="s">
        <v>21</v>
      </c>
      <c r="M6208" t="s">
        <v>22</v>
      </c>
      <c r="N6208" t="s">
        <v>23</v>
      </c>
    </row>
    <row r="6209" spans="1:14" x14ac:dyDescent="0.3">
      <c r="A6209">
        <v>6208</v>
      </c>
      <c r="B6209" t="s">
        <v>37</v>
      </c>
      <c r="C6209" t="s">
        <v>127</v>
      </c>
      <c r="D6209" t="s">
        <v>192</v>
      </c>
      <c r="E6209" t="s">
        <v>407</v>
      </c>
      <c r="F6209" t="s">
        <v>49</v>
      </c>
      <c r="G6209">
        <v>113.68</v>
      </c>
      <c r="H6209">
        <v>1</v>
      </c>
      <c r="I6209">
        <v>2</v>
      </c>
      <c r="J6209" t="s">
        <v>28</v>
      </c>
      <c r="K6209" t="s">
        <v>99</v>
      </c>
      <c r="L6209" t="s">
        <v>56</v>
      </c>
      <c r="M6209" t="s">
        <v>22</v>
      </c>
      <c r="N6209" t="s">
        <v>30</v>
      </c>
    </row>
    <row r="6210" spans="1:14" x14ac:dyDescent="0.3">
      <c r="A6210">
        <v>6209</v>
      </c>
      <c r="B6210" t="s">
        <v>50</v>
      </c>
      <c r="C6210" t="s">
        <v>241</v>
      </c>
      <c r="D6210" t="s">
        <v>151</v>
      </c>
      <c r="E6210" t="s">
        <v>312</v>
      </c>
      <c r="F6210" t="s">
        <v>49</v>
      </c>
      <c r="G6210">
        <v>131.12</v>
      </c>
      <c r="H6210">
        <v>2</v>
      </c>
      <c r="I6210">
        <v>0</v>
      </c>
      <c r="J6210" t="s">
        <v>28</v>
      </c>
      <c r="K6210" t="s">
        <v>20</v>
      </c>
      <c r="L6210" t="s">
        <v>21</v>
      </c>
      <c r="M6210" t="s">
        <v>36</v>
      </c>
      <c r="N6210" t="s">
        <v>95</v>
      </c>
    </row>
    <row r="6211" spans="1:14" x14ac:dyDescent="0.3">
      <c r="A6211">
        <v>6210</v>
      </c>
      <c r="B6211" t="s">
        <v>37</v>
      </c>
      <c r="C6211" t="s">
        <v>330</v>
      </c>
      <c r="D6211" t="s">
        <v>128</v>
      </c>
      <c r="E6211" t="s">
        <v>372</v>
      </c>
      <c r="F6211" t="s">
        <v>27</v>
      </c>
      <c r="G6211">
        <v>142.81</v>
      </c>
      <c r="H6211">
        <v>2</v>
      </c>
      <c r="I6211">
        <v>0</v>
      </c>
      <c r="J6211" t="s">
        <v>28</v>
      </c>
      <c r="K6211" t="s">
        <v>29</v>
      </c>
      <c r="L6211" t="s">
        <v>21</v>
      </c>
      <c r="M6211" t="s">
        <v>36</v>
      </c>
      <c r="N6211" t="s">
        <v>23</v>
      </c>
    </row>
    <row r="6212" spans="1:14" x14ac:dyDescent="0.3">
      <c r="A6212">
        <v>6211</v>
      </c>
      <c r="B6212" t="s">
        <v>14</v>
      </c>
      <c r="C6212" t="s">
        <v>373</v>
      </c>
      <c r="D6212" t="s">
        <v>26</v>
      </c>
      <c r="E6212" t="s">
        <v>105</v>
      </c>
      <c r="F6212" t="s">
        <v>18</v>
      </c>
      <c r="G6212">
        <v>153.79</v>
      </c>
      <c r="H6212">
        <v>2</v>
      </c>
      <c r="I6212">
        <v>1</v>
      </c>
      <c r="J6212" t="s">
        <v>35</v>
      </c>
      <c r="K6212" t="s">
        <v>66</v>
      </c>
      <c r="L6212" t="s">
        <v>21</v>
      </c>
      <c r="M6212" t="s">
        <v>36</v>
      </c>
      <c r="N6212" t="s">
        <v>30</v>
      </c>
    </row>
    <row r="6213" spans="1:14" x14ac:dyDescent="0.3">
      <c r="A6213">
        <v>6212</v>
      </c>
      <c r="B6213" t="s">
        <v>37</v>
      </c>
      <c r="C6213" t="s">
        <v>105</v>
      </c>
      <c r="D6213" t="s">
        <v>232</v>
      </c>
      <c r="E6213" t="s">
        <v>252</v>
      </c>
      <c r="F6213" t="s">
        <v>49</v>
      </c>
      <c r="G6213">
        <v>146.80000000000001</v>
      </c>
      <c r="H6213">
        <v>1</v>
      </c>
      <c r="I6213">
        <v>0</v>
      </c>
      <c r="J6213" t="s">
        <v>94</v>
      </c>
      <c r="K6213" t="s">
        <v>29</v>
      </c>
      <c r="L6213" t="s">
        <v>21</v>
      </c>
      <c r="M6213" t="s">
        <v>36</v>
      </c>
      <c r="N6213" t="s">
        <v>41</v>
      </c>
    </row>
    <row r="6214" spans="1:14" x14ac:dyDescent="0.3">
      <c r="A6214">
        <v>6213</v>
      </c>
      <c r="B6214" t="s">
        <v>31</v>
      </c>
      <c r="C6214" t="s">
        <v>393</v>
      </c>
      <c r="D6214" t="s">
        <v>135</v>
      </c>
      <c r="E6214" t="s">
        <v>288</v>
      </c>
      <c r="F6214" t="s">
        <v>27</v>
      </c>
      <c r="G6214">
        <v>136.6</v>
      </c>
      <c r="H6214">
        <v>1</v>
      </c>
      <c r="I6214">
        <v>0</v>
      </c>
      <c r="J6214" t="s">
        <v>35</v>
      </c>
      <c r="K6214" t="s">
        <v>29</v>
      </c>
      <c r="L6214" t="s">
        <v>21</v>
      </c>
      <c r="M6214" t="s">
        <v>22</v>
      </c>
      <c r="N6214" t="s">
        <v>45</v>
      </c>
    </row>
    <row r="6215" spans="1:14" x14ac:dyDescent="0.3">
      <c r="A6215">
        <v>6214</v>
      </c>
      <c r="B6215" t="s">
        <v>50</v>
      </c>
      <c r="C6215" t="s">
        <v>190</v>
      </c>
      <c r="D6215" t="s">
        <v>266</v>
      </c>
      <c r="E6215" t="s">
        <v>405</v>
      </c>
      <c r="F6215" t="s">
        <v>54</v>
      </c>
      <c r="G6215">
        <v>331.15</v>
      </c>
      <c r="H6215">
        <v>4</v>
      </c>
      <c r="I6215">
        <v>0</v>
      </c>
      <c r="J6215" t="s">
        <v>55</v>
      </c>
      <c r="K6215" t="s">
        <v>44</v>
      </c>
      <c r="L6215" t="s">
        <v>56</v>
      </c>
      <c r="M6215" t="s">
        <v>36</v>
      </c>
      <c r="N6215" t="s">
        <v>41</v>
      </c>
    </row>
    <row r="6216" spans="1:14" x14ac:dyDescent="0.3">
      <c r="A6216">
        <v>6215</v>
      </c>
      <c r="B6216" t="s">
        <v>14</v>
      </c>
      <c r="C6216" t="s">
        <v>344</v>
      </c>
      <c r="D6216" t="s">
        <v>353</v>
      </c>
      <c r="E6216" t="s">
        <v>117</v>
      </c>
      <c r="F6216" t="s">
        <v>49</v>
      </c>
      <c r="G6216">
        <v>89.25</v>
      </c>
      <c r="H6216">
        <v>4</v>
      </c>
      <c r="I6216">
        <v>0</v>
      </c>
      <c r="J6216" t="s">
        <v>28</v>
      </c>
      <c r="K6216" t="s">
        <v>29</v>
      </c>
      <c r="L6216" t="s">
        <v>21</v>
      </c>
      <c r="M6216" t="s">
        <v>36</v>
      </c>
      <c r="N6216" t="s">
        <v>41</v>
      </c>
    </row>
    <row r="6217" spans="1:14" x14ac:dyDescent="0.3">
      <c r="A6217">
        <v>6216</v>
      </c>
      <c r="B6217" t="s">
        <v>50</v>
      </c>
      <c r="C6217" t="s">
        <v>376</v>
      </c>
      <c r="D6217" t="s">
        <v>186</v>
      </c>
      <c r="E6217" t="s">
        <v>426</v>
      </c>
      <c r="F6217" t="s">
        <v>49</v>
      </c>
      <c r="G6217">
        <v>135.30000000000001</v>
      </c>
      <c r="H6217">
        <v>1</v>
      </c>
      <c r="I6217">
        <v>0</v>
      </c>
      <c r="J6217" t="s">
        <v>28</v>
      </c>
      <c r="K6217" t="s">
        <v>29</v>
      </c>
      <c r="L6217" t="s">
        <v>21</v>
      </c>
      <c r="M6217" t="s">
        <v>22</v>
      </c>
      <c r="N6217" t="s">
        <v>41</v>
      </c>
    </row>
    <row r="6218" spans="1:14" x14ac:dyDescent="0.3">
      <c r="A6218">
        <v>6217</v>
      </c>
      <c r="B6218" t="s">
        <v>31</v>
      </c>
      <c r="C6218" t="s">
        <v>262</v>
      </c>
      <c r="D6218" t="s">
        <v>451</v>
      </c>
      <c r="E6218" t="s">
        <v>261</v>
      </c>
      <c r="F6218" t="s">
        <v>27</v>
      </c>
      <c r="G6218">
        <v>107.73</v>
      </c>
      <c r="H6218">
        <v>2</v>
      </c>
      <c r="I6218">
        <v>3</v>
      </c>
      <c r="J6218" t="s">
        <v>94</v>
      </c>
      <c r="K6218" t="s">
        <v>66</v>
      </c>
      <c r="L6218" t="s">
        <v>21</v>
      </c>
      <c r="M6218" t="s">
        <v>36</v>
      </c>
      <c r="N6218" t="s">
        <v>45</v>
      </c>
    </row>
    <row r="6219" spans="1:14" x14ac:dyDescent="0.3">
      <c r="A6219">
        <v>6218</v>
      </c>
      <c r="B6219" t="s">
        <v>50</v>
      </c>
      <c r="C6219" t="s">
        <v>165</v>
      </c>
      <c r="D6219" t="s">
        <v>409</v>
      </c>
      <c r="E6219" t="s">
        <v>294</v>
      </c>
      <c r="F6219" t="s">
        <v>27</v>
      </c>
      <c r="G6219">
        <v>193.92</v>
      </c>
      <c r="H6219">
        <v>2</v>
      </c>
      <c r="I6219">
        <v>2</v>
      </c>
      <c r="J6219" t="s">
        <v>35</v>
      </c>
      <c r="K6219" t="s">
        <v>99</v>
      </c>
      <c r="L6219" t="s">
        <v>56</v>
      </c>
      <c r="M6219" t="s">
        <v>22</v>
      </c>
      <c r="N6219" t="s">
        <v>41</v>
      </c>
    </row>
    <row r="6220" spans="1:14" x14ac:dyDescent="0.3">
      <c r="A6220">
        <v>6219</v>
      </c>
      <c r="B6220" t="s">
        <v>14</v>
      </c>
      <c r="C6220" t="s">
        <v>74</v>
      </c>
      <c r="D6220" t="s">
        <v>436</v>
      </c>
      <c r="E6220" t="s">
        <v>185</v>
      </c>
      <c r="F6220" t="s">
        <v>27</v>
      </c>
      <c r="G6220">
        <v>122.07</v>
      </c>
      <c r="H6220">
        <v>1</v>
      </c>
      <c r="I6220">
        <v>2</v>
      </c>
      <c r="J6220" t="s">
        <v>35</v>
      </c>
      <c r="K6220" t="s">
        <v>29</v>
      </c>
      <c r="L6220" t="s">
        <v>21</v>
      </c>
      <c r="M6220" t="s">
        <v>22</v>
      </c>
      <c r="N6220" t="s">
        <v>95</v>
      </c>
    </row>
    <row r="6221" spans="1:14" x14ac:dyDescent="0.3">
      <c r="A6221">
        <v>6220</v>
      </c>
      <c r="B6221" t="s">
        <v>31</v>
      </c>
      <c r="C6221" t="s">
        <v>106</v>
      </c>
      <c r="D6221" t="s">
        <v>363</v>
      </c>
      <c r="E6221" t="s">
        <v>182</v>
      </c>
      <c r="F6221" t="s">
        <v>27</v>
      </c>
      <c r="G6221">
        <v>143.38999999999999</v>
      </c>
      <c r="H6221">
        <v>1</v>
      </c>
      <c r="I6221">
        <v>0</v>
      </c>
      <c r="J6221" t="s">
        <v>94</v>
      </c>
      <c r="K6221" t="s">
        <v>20</v>
      </c>
      <c r="L6221" t="s">
        <v>21</v>
      </c>
      <c r="M6221" t="s">
        <v>22</v>
      </c>
      <c r="N6221" t="s">
        <v>23</v>
      </c>
    </row>
    <row r="6222" spans="1:14" x14ac:dyDescent="0.3">
      <c r="A6222">
        <v>6221</v>
      </c>
      <c r="B6222" t="s">
        <v>37</v>
      </c>
      <c r="C6222" t="s">
        <v>363</v>
      </c>
      <c r="D6222" t="s">
        <v>180</v>
      </c>
      <c r="E6222" t="s">
        <v>382</v>
      </c>
      <c r="F6222" t="s">
        <v>18</v>
      </c>
      <c r="G6222">
        <v>205.45</v>
      </c>
      <c r="H6222">
        <v>2</v>
      </c>
      <c r="I6222">
        <v>2</v>
      </c>
      <c r="J6222" t="s">
        <v>35</v>
      </c>
      <c r="K6222" t="s">
        <v>44</v>
      </c>
      <c r="L6222" t="s">
        <v>21</v>
      </c>
      <c r="M6222" t="s">
        <v>36</v>
      </c>
      <c r="N6222" t="s">
        <v>41</v>
      </c>
    </row>
    <row r="6223" spans="1:14" x14ac:dyDescent="0.3">
      <c r="A6223">
        <v>6222</v>
      </c>
      <c r="B6223" t="s">
        <v>37</v>
      </c>
      <c r="C6223" t="s">
        <v>313</v>
      </c>
      <c r="D6223" t="s">
        <v>67</v>
      </c>
      <c r="E6223" t="s">
        <v>234</v>
      </c>
      <c r="F6223" t="s">
        <v>49</v>
      </c>
      <c r="G6223">
        <v>109.49</v>
      </c>
      <c r="H6223">
        <v>2</v>
      </c>
      <c r="I6223">
        <v>0</v>
      </c>
      <c r="J6223" t="s">
        <v>35</v>
      </c>
      <c r="K6223" t="s">
        <v>99</v>
      </c>
      <c r="L6223" t="s">
        <v>56</v>
      </c>
      <c r="M6223" t="s">
        <v>36</v>
      </c>
      <c r="N6223" t="s">
        <v>30</v>
      </c>
    </row>
    <row r="6224" spans="1:14" x14ac:dyDescent="0.3">
      <c r="A6224">
        <v>6223</v>
      </c>
      <c r="B6224" t="s">
        <v>37</v>
      </c>
      <c r="C6224" t="s">
        <v>381</v>
      </c>
      <c r="D6224" t="s">
        <v>439</v>
      </c>
      <c r="E6224" t="s">
        <v>210</v>
      </c>
      <c r="F6224" t="s">
        <v>54</v>
      </c>
      <c r="G6224">
        <v>307.49</v>
      </c>
      <c r="H6224">
        <v>2</v>
      </c>
      <c r="I6224">
        <v>0</v>
      </c>
      <c r="J6224" t="s">
        <v>94</v>
      </c>
      <c r="K6224" t="s">
        <v>44</v>
      </c>
      <c r="L6224" t="s">
        <v>60</v>
      </c>
      <c r="M6224" t="s">
        <v>36</v>
      </c>
      <c r="N6224" t="s">
        <v>95</v>
      </c>
    </row>
    <row r="6225" spans="1:14" x14ac:dyDescent="0.3">
      <c r="A6225">
        <v>6224</v>
      </c>
      <c r="B6225" t="s">
        <v>50</v>
      </c>
      <c r="C6225" t="s">
        <v>170</v>
      </c>
      <c r="D6225" t="s">
        <v>397</v>
      </c>
      <c r="E6225" t="s">
        <v>61</v>
      </c>
      <c r="F6225" t="s">
        <v>18</v>
      </c>
      <c r="G6225">
        <v>307.95999999999998</v>
      </c>
      <c r="H6225">
        <v>3</v>
      </c>
      <c r="I6225">
        <v>1</v>
      </c>
      <c r="J6225" t="s">
        <v>35</v>
      </c>
      <c r="K6225" t="s">
        <v>44</v>
      </c>
      <c r="L6225" t="s">
        <v>21</v>
      </c>
      <c r="M6225" t="s">
        <v>36</v>
      </c>
      <c r="N6225" t="s">
        <v>41</v>
      </c>
    </row>
    <row r="6226" spans="1:14" x14ac:dyDescent="0.3">
      <c r="A6226">
        <v>6225</v>
      </c>
      <c r="B6226" t="s">
        <v>31</v>
      </c>
      <c r="C6226" t="s">
        <v>316</v>
      </c>
      <c r="D6226" t="s">
        <v>360</v>
      </c>
      <c r="E6226" t="s">
        <v>359</v>
      </c>
      <c r="F6226" t="s">
        <v>49</v>
      </c>
      <c r="G6226">
        <v>75.14</v>
      </c>
      <c r="H6226">
        <v>2</v>
      </c>
      <c r="I6226">
        <v>0</v>
      </c>
      <c r="J6226" t="s">
        <v>94</v>
      </c>
      <c r="K6226" t="s">
        <v>20</v>
      </c>
      <c r="L6226" t="s">
        <v>21</v>
      </c>
      <c r="M6226" t="s">
        <v>22</v>
      </c>
      <c r="N6226" t="s">
        <v>41</v>
      </c>
    </row>
    <row r="6227" spans="1:14" x14ac:dyDescent="0.3">
      <c r="A6227">
        <v>6226</v>
      </c>
      <c r="B6227" t="s">
        <v>50</v>
      </c>
      <c r="C6227" t="s">
        <v>213</v>
      </c>
      <c r="D6227" t="s">
        <v>403</v>
      </c>
      <c r="E6227" t="s">
        <v>444</v>
      </c>
      <c r="F6227" t="s">
        <v>27</v>
      </c>
      <c r="G6227">
        <v>194.71</v>
      </c>
      <c r="H6227">
        <v>1</v>
      </c>
      <c r="I6227">
        <v>3</v>
      </c>
      <c r="J6227" t="s">
        <v>28</v>
      </c>
      <c r="K6227" t="s">
        <v>29</v>
      </c>
      <c r="L6227" t="s">
        <v>21</v>
      </c>
      <c r="M6227" t="s">
        <v>36</v>
      </c>
      <c r="N6227" t="s">
        <v>23</v>
      </c>
    </row>
    <row r="6228" spans="1:14" x14ac:dyDescent="0.3">
      <c r="A6228">
        <v>6227</v>
      </c>
      <c r="B6228" t="s">
        <v>37</v>
      </c>
      <c r="C6228" t="s">
        <v>82</v>
      </c>
      <c r="D6228" t="s">
        <v>421</v>
      </c>
      <c r="E6228" t="s">
        <v>110</v>
      </c>
      <c r="F6228" t="s">
        <v>49</v>
      </c>
      <c r="G6228">
        <v>85.92</v>
      </c>
      <c r="H6228">
        <v>1</v>
      </c>
      <c r="I6228">
        <v>0</v>
      </c>
      <c r="J6228" t="s">
        <v>55</v>
      </c>
      <c r="K6228" t="s">
        <v>20</v>
      </c>
      <c r="L6228" t="s">
        <v>21</v>
      </c>
      <c r="M6228" t="s">
        <v>22</v>
      </c>
      <c r="N6228" t="s">
        <v>41</v>
      </c>
    </row>
    <row r="6229" spans="1:14" x14ac:dyDescent="0.3">
      <c r="A6229">
        <v>6228</v>
      </c>
      <c r="B6229" t="s">
        <v>50</v>
      </c>
      <c r="C6229" t="s">
        <v>319</v>
      </c>
      <c r="D6229" t="s">
        <v>90</v>
      </c>
      <c r="E6229" t="s">
        <v>291</v>
      </c>
      <c r="F6229" t="s">
        <v>27</v>
      </c>
      <c r="G6229">
        <v>244.88</v>
      </c>
      <c r="H6229">
        <v>1</v>
      </c>
      <c r="I6229">
        <v>0</v>
      </c>
      <c r="J6229" t="s">
        <v>35</v>
      </c>
      <c r="K6229" t="s">
        <v>20</v>
      </c>
      <c r="L6229" t="s">
        <v>56</v>
      </c>
      <c r="M6229" t="s">
        <v>36</v>
      </c>
      <c r="N6229" t="s">
        <v>45</v>
      </c>
    </row>
    <row r="6230" spans="1:14" x14ac:dyDescent="0.3">
      <c r="A6230">
        <v>6229</v>
      </c>
      <c r="B6230" t="s">
        <v>31</v>
      </c>
      <c r="C6230" t="s">
        <v>48</v>
      </c>
      <c r="D6230" t="s">
        <v>254</v>
      </c>
      <c r="E6230" t="s">
        <v>112</v>
      </c>
      <c r="F6230" t="s">
        <v>18</v>
      </c>
      <c r="G6230">
        <v>145.6</v>
      </c>
      <c r="H6230">
        <v>1</v>
      </c>
      <c r="I6230">
        <v>1</v>
      </c>
      <c r="J6230" t="s">
        <v>55</v>
      </c>
      <c r="K6230" t="s">
        <v>20</v>
      </c>
      <c r="L6230" t="s">
        <v>21</v>
      </c>
      <c r="M6230" t="s">
        <v>22</v>
      </c>
      <c r="N6230" t="s">
        <v>95</v>
      </c>
    </row>
    <row r="6231" spans="1:14" x14ac:dyDescent="0.3">
      <c r="A6231">
        <v>6230</v>
      </c>
      <c r="B6231" t="s">
        <v>31</v>
      </c>
      <c r="C6231" t="s">
        <v>386</v>
      </c>
      <c r="D6231" t="s">
        <v>339</v>
      </c>
      <c r="E6231" t="s">
        <v>211</v>
      </c>
      <c r="F6231" t="s">
        <v>49</v>
      </c>
      <c r="G6231">
        <v>54.67</v>
      </c>
      <c r="H6231">
        <v>1</v>
      </c>
      <c r="I6231">
        <v>1</v>
      </c>
      <c r="J6231" t="s">
        <v>35</v>
      </c>
      <c r="K6231" t="s">
        <v>66</v>
      </c>
      <c r="L6231" t="s">
        <v>56</v>
      </c>
      <c r="M6231" t="s">
        <v>36</v>
      </c>
      <c r="N6231" t="s">
        <v>41</v>
      </c>
    </row>
    <row r="6232" spans="1:14" x14ac:dyDescent="0.3">
      <c r="A6232">
        <v>6231</v>
      </c>
      <c r="B6232" t="s">
        <v>14</v>
      </c>
      <c r="C6232" t="s">
        <v>229</v>
      </c>
      <c r="D6232" t="s">
        <v>267</v>
      </c>
      <c r="E6232" t="s">
        <v>292</v>
      </c>
      <c r="F6232" t="s">
        <v>54</v>
      </c>
      <c r="G6232">
        <v>298.86</v>
      </c>
      <c r="H6232">
        <v>2</v>
      </c>
      <c r="I6232">
        <v>0</v>
      </c>
      <c r="J6232" t="s">
        <v>19</v>
      </c>
      <c r="K6232" t="s">
        <v>44</v>
      </c>
      <c r="L6232" t="s">
        <v>21</v>
      </c>
      <c r="M6232" t="s">
        <v>36</v>
      </c>
      <c r="N6232" t="s">
        <v>30</v>
      </c>
    </row>
    <row r="6233" spans="1:14" x14ac:dyDescent="0.3">
      <c r="A6233">
        <v>6232</v>
      </c>
      <c r="B6233" t="s">
        <v>14</v>
      </c>
      <c r="C6233" t="s">
        <v>75</v>
      </c>
      <c r="D6233" t="s">
        <v>323</v>
      </c>
      <c r="E6233" t="s">
        <v>24</v>
      </c>
      <c r="F6233" t="s">
        <v>54</v>
      </c>
      <c r="G6233">
        <v>321.12</v>
      </c>
      <c r="H6233">
        <v>2</v>
      </c>
      <c r="I6233">
        <v>0</v>
      </c>
      <c r="J6233" t="s">
        <v>55</v>
      </c>
      <c r="K6233" t="s">
        <v>29</v>
      </c>
      <c r="L6233" t="s">
        <v>56</v>
      </c>
      <c r="M6233" t="s">
        <v>36</v>
      </c>
      <c r="N6233" t="s">
        <v>45</v>
      </c>
    </row>
    <row r="6234" spans="1:14" x14ac:dyDescent="0.3">
      <c r="A6234">
        <v>6233</v>
      </c>
      <c r="B6234" t="s">
        <v>50</v>
      </c>
      <c r="C6234" t="s">
        <v>213</v>
      </c>
      <c r="D6234" t="s">
        <v>348</v>
      </c>
      <c r="E6234" t="s">
        <v>420</v>
      </c>
      <c r="F6234" t="s">
        <v>27</v>
      </c>
      <c r="G6234">
        <v>192.72</v>
      </c>
      <c r="H6234">
        <v>2</v>
      </c>
      <c r="I6234">
        <v>0</v>
      </c>
      <c r="J6234" t="s">
        <v>94</v>
      </c>
      <c r="K6234" t="s">
        <v>44</v>
      </c>
      <c r="L6234" t="s">
        <v>21</v>
      </c>
      <c r="M6234" t="s">
        <v>36</v>
      </c>
      <c r="N6234" t="s">
        <v>41</v>
      </c>
    </row>
    <row r="6235" spans="1:14" x14ac:dyDescent="0.3">
      <c r="A6235">
        <v>6234</v>
      </c>
      <c r="B6235" t="s">
        <v>14</v>
      </c>
      <c r="C6235" t="s">
        <v>63</v>
      </c>
      <c r="D6235" t="s">
        <v>354</v>
      </c>
      <c r="E6235" t="s">
        <v>412</v>
      </c>
      <c r="F6235" t="s">
        <v>18</v>
      </c>
      <c r="G6235">
        <v>269.66000000000003</v>
      </c>
      <c r="H6235">
        <v>2</v>
      </c>
      <c r="I6235">
        <v>0</v>
      </c>
      <c r="J6235" t="s">
        <v>28</v>
      </c>
      <c r="K6235" t="s">
        <v>29</v>
      </c>
      <c r="L6235" t="s">
        <v>56</v>
      </c>
      <c r="M6235" t="s">
        <v>36</v>
      </c>
      <c r="N6235" t="s">
        <v>30</v>
      </c>
    </row>
    <row r="6236" spans="1:14" x14ac:dyDescent="0.3">
      <c r="A6236">
        <v>6235</v>
      </c>
      <c r="B6236" t="s">
        <v>50</v>
      </c>
      <c r="C6236" t="s">
        <v>389</v>
      </c>
      <c r="D6236" t="s">
        <v>391</v>
      </c>
      <c r="E6236" t="s">
        <v>245</v>
      </c>
      <c r="F6236" t="s">
        <v>49</v>
      </c>
      <c r="G6236">
        <v>146.88</v>
      </c>
      <c r="H6236">
        <v>2</v>
      </c>
      <c r="I6236">
        <v>0</v>
      </c>
      <c r="J6236" t="s">
        <v>28</v>
      </c>
      <c r="K6236" t="s">
        <v>44</v>
      </c>
      <c r="L6236" t="s">
        <v>56</v>
      </c>
      <c r="M6236" t="s">
        <v>36</v>
      </c>
      <c r="N6236" t="s">
        <v>23</v>
      </c>
    </row>
    <row r="6237" spans="1:14" x14ac:dyDescent="0.3">
      <c r="A6237">
        <v>6236</v>
      </c>
      <c r="B6237" t="s">
        <v>50</v>
      </c>
      <c r="C6237" t="s">
        <v>389</v>
      </c>
      <c r="D6237" t="s">
        <v>391</v>
      </c>
      <c r="E6237" t="s">
        <v>90</v>
      </c>
      <c r="F6237" t="s">
        <v>18</v>
      </c>
      <c r="G6237">
        <v>270.89999999999998</v>
      </c>
      <c r="H6237">
        <v>1</v>
      </c>
      <c r="I6237">
        <v>2</v>
      </c>
      <c r="J6237" t="s">
        <v>28</v>
      </c>
      <c r="K6237" t="s">
        <v>29</v>
      </c>
      <c r="L6237" t="s">
        <v>70</v>
      </c>
      <c r="M6237" t="s">
        <v>36</v>
      </c>
      <c r="N6237" t="s">
        <v>30</v>
      </c>
    </row>
    <row r="6238" spans="1:14" x14ac:dyDescent="0.3">
      <c r="A6238">
        <v>6237</v>
      </c>
      <c r="B6238" t="s">
        <v>50</v>
      </c>
      <c r="C6238" t="s">
        <v>400</v>
      </c>
      <c r="D6238" t="s">
        <v>437</v>
      </c>
      <c r="E6238" t="s">
        <v>68</v>
      </c>
      <c r="F6238" t="s">
        <v>54</v>
      </c>
      <c r="G6238">
        <v>519.41</v>
      </c>
      <c r="H6238">
        <v>1</v>
      </c>
      <c r="I6238">
        <v>0</v>
      </c>
      <c r="J6238" t="s">
        <v>94</v>
      </c>
      <c r="K6238" t="s">
        <v>44</v>
      </c>
      <c r="L6238" t="s">
        <v>60</v>
      </c>
      <c r="M6238" t="s">
        <v>36</v>
      </c>
      <c r="N6238" t="s">
        <v>23</v>
      </c>
    </row>
    <row r="6239" spans="1:14" x14ac:dyDescent="0.3">
      <c r="A6239">
        <v>6238</v>
      </c>
      <c r="B6239" t="s">
        <v>14</v>
      </c>
      <c r="C6239" t="s">
        <v>230</v>
      </c>
      <c r="D6239" t="s">
        <v>289</v>
      </c>
      <c r="E6239" t="s">
        <v>398</v>
      </c>
      <c r="F6239" t="s">
        <v>49</v>
      </c>
      <c r="G6239">
        <v>116.37</v>
      </c>
      <c r="H6239">
        <v>4</v>
      </c>
      <c r="I6239">
        <v>0</v>
      </c>
      <c r="J6239" t="s">
        <v>94</v>
      </c>
      <c r="K6239" t="s">
        <v>44</v>
      </c>
      <c r="L6239" t="s">
        <v>21</v>
      </c>
      <c r="M6239" t="s">
        <v>36</v>
      </c>
      <c r="N6239" t="s">
        <v>41</v>
      </c>
    </row>
    <row r="6240" spans="1:14" x14ac:dyDescent="0.3">
      <c r="A6240">
        <v>6239</v>
      </c>
      <c r="B6240" t="s">
        <v>31</v>
      </c>
      <c r="C6240" t="s">
        <v>324</v>
      </c>
      <c r="D6240" t="s">
        <v>280</v>
      </c>
      <c r="E6240" t="s">
        <v>64</v>
      </c>
      <c r="F6240" t="s">
        <v>27</v>
      </c>
      <c r="G6240">
        <v>162.19</v>
      </c>
      <c r="H6240">
        <v>3</v>
      </c>
      <c r="I6240">
        <v>0</v>
      </c>
      <c r="J6240" t="s">
        <v>94</v>
      </c>
      <c r="K6240" t="s">
        <v>44</v>
      </c>
      <c r="L6240" t="s">
        <v>60</v>
      </c>
      <c r="M6240" t="s">
        <v>36</v>
      </c>
      <c r="N6240" t="s">
        <v>41</v>
      </c>
    </row>
    <row r="6241" spans="1:14" x14ac:dyDescent="0.3">
      <c r="A6241">
        <v>6240</v>
      </c>
      <c r="B6241" t="s">
        <v>37</v>
      </c>
      <c r="C6241" t="s">
        <v>86</v>
      </c>
      <c r="D6241" t="s">
        <v>278</v>
      </c>
      <c r="E6241" t="s">
        <v>166</v>
      </c>
      <c r="F6241" t="s">
        <v>27</v>
      </c>
      <c r="G6241">
        <v>167.46</v>
      </c>
      <c r="H6241">
        <v>2</v>
      </c>
      <c r="I6241">
        <v>0</v>
      </c>
      <c r="J6241" t="s">
        <v>28</v>
      </c>
      <c r="K6241" t="s">
        <v>66</v>
      </c>
      <c r="L6241" t="s">
        <v>21</v>
      </c>
      <c r="M6241" t="s">
        <v>36</v>
      </c>
      <c r="N6241" t="s">
        <v>41</v>
      </c>
    </row>
    <row r="6242" spans="1:14" x14ac:dyDescent="0.3">
      <c r="A6242">
        <v>6241</v>
      </c>
      <c r="B6242" t="s">
        <v>50</v>
      </c>
      <c r="C6242" t="s">
        <v>389</v>
      </c>
      <c r="D6242" t="s">
        <v>288</v>
      </c>
      <c r="E6242" t="s">
        <v>101</v>
      </c>
      <c r="F6242" t="s">
        <v>18</v>
      </c>
      <c r="G6242">
        <v>267.27</v>
      </c>
      <c r="H6242">
        <v>4</v>
      </c>
      <c r="I6242">
        <v>0</v>
      </c>
      <c r="J6242" t="s">
        <v>55</v>
      </c>
      <c r="K6242" t="s">
        <v>44</v>
      </c>
      <c r="L6242" t="s">
        <v>21</v>
      </c>
      <c r="M6242" t="s">
        <v>36</v>
      </c>
      <c r="N6242" t="s">
        <v>41</v>
      </c>
    </row>
    <row r="6243" spans="1:14" x14ac:dyDescent="0.3">
      <c r="A6243">
        <v>6242</v>
      </c>
      <c r="B6243" t="s">
        <v>31</v>
      </c>
      <c r="C6243" t="s">
        <v>337</v>
      </c>
      <c r="D6243" t="s">
        <v>107</v>
      </c>
      <c r="E6243" t="s">
        <v>209</v>
      </c>
      <c r="F6243" t="s">
        <v>27</v>
      </c>
      <c r="G6243">
        <v>169.88</v>
      </c>
      <c r="H6243">
        <v>2</v>
      </c>
      <c r="I6243">
        <v>0</v>
      </c>
      <c r="J6243" t="s">
        <v>19</v>
      </c>
      <c r="K6243" t="s">
        <v>20</v>
      </c>
      <c r="L6243" t="s">
        <v>56</v>
      </c>
      <c r="M6243" t="s">
        <v>36</v>
      </c>
      <c r="N6243" t="s">
        <v>45</v>
      </c>
    </row>
    <row r="6244" spans="1:14" x14ac:dyDescent="0.3">
      <c r="A6244">
        <v>6243</v>
      </c>
      <c r="B6244" t="s">
        <v>50</v>
      </c>
      <c r="C6244" t="s">
        <v>415</v>
      </c>
      <c r="D6244" t="s">
        <v>403</v>
      </c>
      <c r="E6244" t="s">
        <v>372</v>
      </c>
      <c r="F6244" t="s">
        <v>27</v>
      </c>
      <c r="G6244">
        <v>183.61</v>
      </c>
      <c r="H6244">
        <v>2</v>
      </c>
      <c r="I6244">
        <v>2</v>
      </c>
      <c r="J6244" t="s">
        <v>55</v>
      </c>
      <c r="K6244" t="s">
        <v>29</v>
      </c>
      <c r="L6244" t="s">
        <v>21</v>
      </c>
      <c r="M6244" t="s">
        <v>36</v>
      </c>
      <c r="N6244" t="s">
        <v>45</v>
      </c>
    </row>
    <row r="6245" spans="1:14" x14ac:dyDescent="0.3">
      <c r="A6245">
        <v>6244</v>
      </c>
      <c r="B6245" t="s">
        <v>50</v>
      </c>
      <c r="C6245" t="s">
        <v>187</v>
      </c>
      <c r="D6245" t="s">
        <v>294</v>
      </c>
      <c r="E6245" t="s">
        <v>437</v>
      </c>
      <c r="F6245" t="s">
        <v>54</v>
      </c>
      <c r="G6245">
        <v>572.04999999999995</v>
      </c>
      <c r="H6245">
        <v>2</v>
      </c>
      <c r="I6245">
        <v>2</v>
      </c>
      <c r="J6245" t="s">
        <v>28</v>
      </c>
      <c r="K6245" t="s">
        <v>20</v>
      </c>
      <c r="L6245" t="s">
        <v>60</v>
      </c>
      <c r="M6245" t="s">
        <v>36</v>
      </c>
      <c r="N6245" t="s">
        <v>41</v>
      </c>
    </row>
    <row r="6246" spans="1:14" x14ac:dyDescent="0.3">
      <c r="A6246">
        <v>6245</v>
      </c>
      <c r="B6246" t="s">
        <v>37</v>
      </c>
      <c r="C6246" t="s">
        <v>276</v>
      </c>
      <c r="D6246" t="s">
        <v>293</v>
      </c>
      <c r="E6246" t="s">
        <v>159</v>
      </c>
      <c r="F6246" t="s">
        <v>49</v>
      </c>
      <c r="G6246">
        <v>121.07</v>
      </c>
      <c r="H6246">
        <v>1</v>
      </c>
      <c r="I6246">
        <v>2</v>
      </c>
      <c r="J6246" t="s">
        <v>55</v>
      </c>
      <c r="K6246" t="s">
        <v>20</v>
      </c>
      <c r="L6246" t="s">
        <v>21</v>
      </c>
      <c r="M6246" t="s">
        <v>36</v>
      </c>
      <c r="N6246" t="s">
        <v>41</v>
      </c>
    </row>
    <row r="6247" spans="1:14" x14ac:dyDescent="0.3">
      <c r="A6247">
        <v>6246</v>
      </c>
      <c r="B6247" t="s">
        <v>50</v>
      </c>
      <c r="C6247" t="s">
        <v>344</v>
      </c>
      <c r="D6247" t="s">
        <v>62</v>
      </c>
      <c r="E6247" t="s">
        <v>126</v>
      </c>
      <c r="F6247" t="s">
        <v>27</v>
      </c>
      <c r="G6247">
        <v>172.41</v>
      </c>
      <c r="H6247">
        <v>1</v>
      </c>
      <c r="I6247">
        <v>0</v>
      </c>
      <c r="J6247" t="s">
        <v>19</v>
      </c>
      <c r="K6247" t="s">
        <v>29</v>
      </c>
      <c r="L6247" t="s">
        <v>21</v>
      </c>
      <c r="M6247" t="s">
        <v>36</v>
      </c>
      <c r="N6247" t="s">
        <v>41</v>
      </c>
    </row>
    <row r="6248" spans="1:14" x14ac:dyDescent="0.3">
      <c r="A6248">
        <v>6247</v>
      </c>
      <c r="B6248" t="s">
        <v>37</v>
      </c>
      <c r="C6248" t="s">
        <v>394</v>
      </c>
      <c r="D6248" t="s">
        <v>361</v>
      </c>
      <c r="E6248" t="s">
        <v>264</v>
      </c>
      <c r="F6248" t="s">
        <v>27</v>
      </c>
      <c r="G6248">
        <v>196.32</v>
      </c>
      <c r="H6248">
        <v>2</v>
      </c>
      <c r="I6248">
        <v>2</v>
      </c>
      <c r="J6248" t="s">
        <v>94</v>
      </c>
      <c r="K6248" t="s">
        <v>20</v>
      </c>
      <c r="L6248" t="s">
        <v>70</v>
      </c>
      <c r="M6248" t="s">
        <v>36</v>
      </c>
      <c r="N6248" t="s">
        <v>41</v>
      </c>
    </row>
    <row r="6249" spans="1:14" x14ac:dyDescent="0.3">
      <c r="A6249">
        <v>6248</v>
      </c>
      <c r="B6249" t="s">
        <v>50</v>
      </c>
      <c r="C6249" t="s">
        <v>352</v>
      </c>
      <c r="D6249" t="s">
        <v>334</v>
      </c>
      <c r="E6249" t="s">
        <v>204</v>
      </c>
      <c r="F6249" t="s">
        <v>27</v>
      </c>
      <c r="G6249">
        <v>146.30000000000001</v>
      </c>
      <c r="H6249">
        <v>2</v>
      </c>
      <c r="I6249">
        <v>1</v>
      </c>
      <c r="J6249" t="s">
        <v>28</v>
      </c>
      <c r="K6249" t="s">
        <v>20</v>
      </c>
      <c r="L6249" t="s">
        <v>21</v>
      </c>
      <c r="M6249" t="s">
        <v>36</v>
      </c>
      <c r="N6249" t="s">
        <v>45</v>
      </c>
    </row>
    <row r="6250" spans="1:14" x14ac:dyDescent="0.3">
      <c r="A6250">
        <v>6249</v>
      </c>
      <c r="B6250" t="s">
        <v>14</v>
      </c>
      <c r="C6250" t="s">
        <v>143</v>
      </c>
      <c r="D6250" t="s">
        <v>303</v>
      </c>
      <c r="E6250" t="s">
        <v>160</v>
      </c>
      <c r="F6250" t="s">
        <v>18</v>
      </c>
      <c r="G6250">
        <v>172.6</v>
      </c>
      <c r="H6250">
        <v>3</v>
      </c>
      <c r="I6250">
        <v>0</v>
      </c>
      <c r="J6250" t="s">
        <v>28</v>
      </c>
      <c r="K6250" t="s">
        <v>99</v>
      </c>
      <c r="L6250" t="s">
        <v>60</v>
      </c>
      <c r="M6250" t="s">
        <v>36</v>
      </c>
      <c r="N6250" t="s">
        <v>41</v>
      </c>
    </row>
    <row r="6251" spans="1:14" x14ac:dyDescent="0.3">
      <c r="A6251">
        <v>6250</v>
      </c>
      <c r="B6251" t="s">
        <v>14</v>
      </c>
      <c r="C6251" t="s">
        <v>273</v>
      </c>
      <c r="D6251" t="s">
        <v>143</v>
      </c>
      <c r="E6251" t="s">
        <v>156</v>
      </c>
      <c r="F6251" t="s">
        <v>27</v>
      </c>
      <c r="G6251">
        <v>126.93</v>
      </c>
      <c r="H6251">
        <v>1</v>
      </c>
      <c r="I6251">
        <v>0</v>
      </c>
      <c r="J6251" t="s">
        <v>28</v>
      </c>
      <c r="K6251" t="s">
        <v>44</v>
      </c>
      <c r="L6251" t="s">
        <v>21</v>
      </c>
      <c r="M6251" t="s">
        <v>22</v>
      </c>
      <c r="N6251" t="s">
        <v>95</v>
      </c>
    </row>
    <row r="6252" spans="1:14" x14ac:dyDescent="0.3">
      <c r="A6252">
        <v>6251</v>
      </c>
      <c r="B6252" t="s">
        <v>31</v>
      </c>
      <c r="C6252" t="s">
        <v>382</v>
      </c>
      <c r="D6252" t="s">
        <v>176</v>
      </c>
      <c r="E6252" t="s">
        <v>182</v>
      </c>
      <c r="F6252" t="s">
        <v>18</v>
      </c>
      <c r="G6252">
        <v>191.56</v>
      </c>
      <c r="H6252">
        <v>2</v>
      </c>
      <c r="I6252">
        <v>0</v>
      </c>
      <c r="J6252" t="s">
        <v>28</v>
      </c>
      <c r="K6252" t="s">
        <v>20</v>
      </c>
      <c r="L6252" t="s">
        <v>56</v>
      </c>
      <c r="M6252" t="s">
        <v>36</v>
      </c>
      <c r="N6252" t="s">
        <v>95</v>
      </c>
    </row>
    <row r="6253" spans="1:14" x14ac:dyDescent="0.3">
      <c r="A6253">
        <v>6252</v>
      </c>
      <c r="B6253" t="s">
        <v>31</v>
      </c>
      <c r="C6253" t="s">
        <v>354</v>
      </c>
      <c r="D6253" t="s">
        <v>170</v>
      </c>
      <c r="E6253" t="s">
        <v>412</v>
      </c>
      <c r="F6253" t="s">
        <v>54</v>
      </c>
      <c r="G6253">
        <v>397.7</v>
      </c>
      <c r="H6253">
        <v>2</v>
      </c>
      <c r="I6253">
        <v>2</v>
      </c>
      <c r="J6253" t="s">
        <v>55</v>
      </c>
      <c r="K6253" t="s">
        <v>44</v>
      </c>
      <c r="L6253" t="s">
        <v>21</v>
      </c>
      <c r="M6253" t="s">
        <v>36</v>
      </c>
      <c r="N6253" t="s">
        <v>41</v>
      </c>
    </row>
    <row r="6254" spans="1:14" x14ac:dyDescent="0.3">
      <c r="A6254">
        <v>6253</v>
      </c>
      <c r="B6254" t="s">
        <v>14</v>
      </c>
      <c r="C6254" t="s">
        <v>288</v>
      </c>
      <c r="D6254" t="s">
        <v>260</v>
      </c>
      <c r="E6254" t="s">
        <v>115</v>
      </c>
      <c r="F6254" t="s">
        <v>54</v>
      </c>
      <c r="G6254">
        <v>465.69</v>
      </c>
      <c r="H6254">
        <v>4</v>
      </c>
      <c r="I6254">
        <v>0</v>
      </c>
      <c r="J6254" t="s">
        <v>55</v>
      </c>
      <c r="K6254" t="s">
        <v>29</v>
      </c>
      <c r="L6254" t="s">
        <v>21</v>
      </c>
      <c r="M6254" t="s">
        <v>36</v>
      </c>
      <c r="N6254" t="s">
        <v>30</v>
      </c>
    </row>
    <row r="6255" spans="1:14" x14ac:dyDescent="0.3">
      <c r="A6255">
        <v>6254</v>
      </c>
      <c r="B6255" t="s">
        <v>50</v>
      </c>
      <c r="C6255" t="s">
        <v>296</v>
      </c>
      <c r="D6255" t="s">
        <v>207</v>
      </c>
      <c r="E6255" t="s">
        <v>215</v>
      </c>
      <c r="F6255" t="s">
        <v>49</v>
      </c>
      <c r="G6255">
        <v>131.78</v>
      </c>
      <c r="H6255">
        <v>2</v>
      </c>
      <c r="I6255">
        <v>0</v>
      </c>
      <c r="J6255" t="s">
        <v>55</v>
      </c>
      <c r="K6255" t="s">
        <v>29</v>
      </c>
      <c r="L6255" t="s">
        <v>56</v>
      </c>
      <c r="M6255" t="s">
        <v>36</v>
      </c>
      <c r="N6255" t="s">
        <v>41</v>
      </c>
    </row>
    <row r="6256" spans="1:14" x14ac:dyDescent="0.3">
      <c r="A6256">
        <v>6255</v>
      </c>
      <c r="B6256" t="s">
        <v>31</v>
      </c>
      <c r="C6256" t="s">
        <v>423</v>
      </c>
      <c r="D6256" t="s">
        <v>421</v>
      </c>
      <c r="E6256" t="s">
        <v>306</v>
      </c>
      <c r="F6256" t="s">
        <v>49</v>
      </c>
      <c r="G6256">
        <v>110.86</v>
      </c>
      <c r="H6256">
        <v>4</v>
      </c>
      <c r="I6256">
        <v>2</v>
      </c>
      <c r="J6256" t="s">
        <v>55</v>
      </c>
      <c r="K6256" t="s">
        <v>29</v>
      </c>
      <c r="L6256" t="s">
        <v>21</v>
      </c>
      <c r="M6256" t="s">
        <v>36</v>
      </c>
      <c r="N6256" t="s">
        <v>45</v>
      </c>
    </row>
    <row r="6257" spans="1:14" x14ac:dyDescent="0.3">
      <c r="A6257">
        <v>6256</v>
      </c>
      <c r="B6257" t="s">
        <v>14</v>
      </c>
      <c r="C6257" t="s">
        <v>214</v>
      </c>
      <c r="D6257" t="s">
        <v>289</v>
      </c>
      <c r="E6257" t="s">
        <v>278</v>
      </c>
      <c r="F6257" t="s">
        <v>49</v>
      </c>
      <c r="G6257">
        <v>72.84</v>
      </c>
      <c r="H6257">
        <v>1</v>
      </c>
      <c r="I6257">
        <v>3</v>
      </c>
      <c r="J6257" t="s">
        <v>35</v>
      </c>
      <c r="K6257" t="s">
        <v>44</v>
      </c>
      <c r="L6257" t="s">
        <v>56</v>
      </c>
      <c r="M6257" t="s">
        <v>36</v>
      </c>
      <c r="N6257" t="s">
        <v>45</v>
      </c>
    </row>
    <row r="6258" spans="1:14" x14ac:dyDescent="0.3">
      <c r="A6258">
        <v>6257</v>
      </c>
      <c r="B6258" t="s">
        <v>50</v>
      </c>
      <c r="C6258" t="s">
        <v>252</v>
      </c>
      <c r="D6258" t="s">
        <v>254</v>
      </c>
      <c r="E6258" t="s">
        <v>454</v>
      </c>
      <c r="F6258" t="s">
        <v>49</v>
      </c>
      <c r="G6258">
        <v>144.05000000000001</v>
      </c>
      <c r="H6258">
        <v>2</v>
      </c>
      <c r="I6258">
        <v>0</v>
      </c>
      <c r="J6258" t="s">
        <v>28</v>
      </c>
      <c r="K6258" t="s">
        <v>29</v>
      </c>
      <c r="L6258" t="s">
        <v>56</v>
      </c>
      <c r="M6258" t="s">
        <v>36</v>
      </c>
      <c r="N6258" t="s">
        <v>41</v>
      </c>
    </row>
    <row r="6259" spans="1:14" x14ac:dyDescent="0.3">
      <c r="A6259">
        <v>6258</v>
      </c>
      <c r="B6259" t="s">
        <v>14</v>
      </c>
      <c r="C6259" t="s">
        <v>421</v>
      </c>
      <c r="D6259" t="s">
        <v>118</v>
      </c>
      <c r="E6259" t="s">
        <v>227</v>
      </c>
      <c r="F6259" t="s">
        <v>27</v>
      </c>
      <c r="G6259">
        <v>103.37</v>
      </c>
      <c r="H6259">
        <v>4</v>
      </c>
      <c r="I6259">
        <v>0</v>
      </c>
      <c r="J6259" t="s">
        <v>55</v>
      </c>
      <c r="K6259" t="s">
        <v>44</v>
      </c>
      <c r="L6259" t="s">
        <v>56</v>
      </c>
      <c r="M6259" t="s">
        <v>22</v>
      </c>
      <c r="N6259" t="s">
        <v>41</v>
      </c>
    </row>
    <row r="6260" spans="1:14" x14ac:dyDescent="0.3">
      <c r="A6260">
        <v>6259</v>
      </c>
      <c r="B6260" t="s">
        <v>37</v>
      </c>
      <c r="C6260" t="s">
        <v>392</v>
      </c>
      <c r="D6260" t="s">
        <v>113</v>
      </c>
      <c r="E6260" t="s">
        <v>349</v>
      </c>
      <c r="F6260" t="s">
        <v>49</v>
      </c>
      <c r="G6260">
        <v>134.68</v>
      </c>
      <c r="H6260">
        <v>2</v>
      </c>
      <c r="I6260">
        <v>0</v>
      </c>
      <c r="J6260" t="s">
        <v>55</v>
      </c>
      <c r="K6260" t="s">
        <v>20</v>
      </c>
      <c r="L6260" t="s">
        <v>60</v>
      </c>
      <c r="M6260" t="s">
        <v>22</v>
      </c>
      <c r="N6260" t="s">
        <v>95</v>
      </c>
    </row>
    <row r="6261" spans="1:14" x14ac:dyDescent="0.3">
      <c r="A6261">
        <v>6260</v>
      </c>
      <c r="B6261" t="s">
        <v>37</v>
      </c>
      <c r="C6261" t="s">
        <v>380</v>
      </c>
      <c r="D6261" t="s">
        <v>111</v>
      </c>
      <c r="E6261" t="s">
        <v>165</v>
      </c>
      <c r="F6261" t="s">
        <v>49</v>
      </c>
      <c r="G6261">
        <v>110.28</v>
      </c>
      <c r="H6261">
        <v>2</v>
      </c>
      <c r="I6261">
        <v>1</v>
      </c>
      <c r="J6261" t="s">
        <v>94</v>
      </c>
      <c r="K6261" t="s">
        <v>66</v>
      </c>
      <c r="L6261" t="s">
        <v>21</v>
      </c>
      <c r="M6261" t="s">
        <v>36</v>
      </c>
      <c r="N6261" t="s">
        <v>41</v>
      </c>
    </row>
    <row r="6262" spans="1:14" x14ac:dyDescent="0.3">
      <c r="A6262">
        <v>6261</v>
      </c>
      <c r="B6262" t="s">
        <v>50</v>
      </c>
      <c r="C6262" t="s">
        <v>59</v>
      </c>
      <c r="D6262" t="s">
        <v>249</v>
      </c>
      <c r="E6262" t="s">
        <v>96</v>
      </c>
      <c r="F6262" t="s">
        <v>18</v>
      </c>
      <c r="G6262">
        <v>296.66000000000003</v>
      </c>
      <c r="H6262">
        <v>2</v>
      </c>
      <c r="I6262">
        <v>0</v>
      </c>
      <c r="J6262" t="s">
        <v>19</v>
      </c>
      <c r="K6262" t="s">
        <v>20</v>
      </c>
      <c r="L6262" t="s">
        <v>21</v>
      </c>
      <c r="M6262" t="s">
        <v>36</v>
      </c>
      <c r="N6262" t="s">
        <v>95</v>
      </c>
    </row>
    <row r="6263" spans="1:14" x14ac:dyDescent="0.3">
      <c r="A6263">
        <v>6262</v>
      </c>
      <c r="B6263" t="s">
        <v>14</v>
      </c>
      <c r="C6263" t="s">
        <v>134</v>
      </c>
      <c r="D6263" t="s">
        <v>401</v>
      </c>
      <c r="E6263" t="s">
        <v>368</v>
      </c>
      <c r="F6263" t="s">
        <v>18</v>
      </c>
      <c r="G6263">
        <v>193.06</v>
      </c>
      <c r="H6263">
        <v>2</v>
      </c>
      <c r="I6263">
        <v>0</v>
      </c>
      <c r="J6263" t="s">
        <v>28</v>
      </c>
      <c r="K6263" t="s">
        <v>66</v>
      </c>
      <c r="L6263" t="s">
        <v>21</v>
      </c>
      <c r="M6263" t="s">
        <v>22</v>
      </c>
      <c r="N6263" t="s">
        <v>41</v>
      </c>
    </row>
    <row r="6264" spans="1:14" x14ac:dyDescent="0.3">
      <c r="A6264">
        <v>6263</v>
      </c>
      <c r="B6264" t="s">
        <v>31</v>
      </c>
      <c r="C6264" t="s">
        <v>457</v>
      </c>
      <c r="D6264" t="s">
        <v>445</v>
      </c>
      <c r="E6264" t="s">
        <v>334</v>
      </c>
      <c r="F6264" t="s">
        <v>49</v>
      </c>
      <c r="G6264">
        <v>114.01</v>
      </c>
      <c r="H6264">
        <v>2</v>
      </c>
      <c r="I6264">
        <v>1</v>
      </c>
      <c r="J6264" t="s">
        <v>35</v>
      </c>
      <c r="K6264" t="s">
        <v>99</v>
      </c>
      <c r="L6264" t="s">
        <v>21</v>
      </c>
      <c r="M6264" t="s">
        <v>36</v>
      </c>
      <c r="N6264" t="s">
        <v>41</v>
      </c>
    </row>
    <row r="6265" spans="1:14" x14ac:dyDescent="0.3">
      <c r="A6265">
        <v>6264</v>
      </c>
      <c r="B6265" t="s">
        <v>37</v>
      </c>
      <c r="C6265" t="s">
        <v>111</v>
      </c>
      <c r="D6265" t="s">
        <v>122</v>
      </c>
      <c r="E6265" t="s">
        <v>369</v>
      </c>
      <c r="F6265" t="s">
        <v>27</v>
      </c>
      <c r="G6265">
        <v>200.45</v>
      </c>
      <c r="H6265">
        <v>1</v>
      </c>
      <c r="I6265">
        <v>2</v>
      </c>
      <c r="J6265" t="s">
        <v>55</v>
      </c>
      <c r="K6265" t="s">
        <v>44</v>
      </c>
      <c r="L6265" t="s">
        <v>21</v>
      </c>
      <c r="M6265" t="s">
        <v>22</v>
      </c>
      <c r="N6265" t="s">
        <v>95</v>
      </c>
    </row>
    <row r="6266" spans="1:14" x14ac:dyDescent="0.3">
      <c r="A6266">
        <v>6265</v>
      </c>
      <c r="B6266" t="s">
        <v>50</v>
      </c>
      <c r="C6266" t="s">
        <v>122</v>
      </c>
      <c r="D6266" t="s">
        <v>362</v>
      </c>
      <c r="E6266" t="s">
        <v>339</v>
      </c>
      <c r="F6266" t="s">
        <v>18</v>
      </c>
      <c r="G6266">
        <v>205.08</v>
      </c>
      <c r="H6266">
        <v>2</v>
      </c>
      <c r="I6266">
        <v>1</v>
      </c>
      <c r="J6266" t="s">
        <v>55</v>
      </c>
      <c r="K6266" t="s">
        <v>66</v>
      </c>
      <c r="L6266" t="s">
        <v>56</v>
      </c>
      <c r="M6266" t="s">
        <v>36</v>
      </c>
      <c r="N6266" t="s">
        <v>23</v>
      </c>
    </row>
    <row r="6267" spans="1:14" x14ac:dyDescent="0.3">
      <c r="A6267">
        <v>6266</v>
      </c>
      <c r="B6267" t="s">
        <v>50</v>
      </c>
      <c r="C6267" t="s">
        <v>369</v>
      </c>
      <c r="D6267" t="s">
        <v>109</v>
      </c>
      <c r="E6267" t="s">
        <v>372</v>
      </c>
      <c r="F6267" t="s">
        <v>27</v>
      </c>
      <c r="G6267">
        <v>236.76</v>
      </c>
      <c r="H6267">
        <v>1</v>
      </c>
      <c r="I6267">
        <v>0</v>
      </c>
      <c r="J6267" t="s">
        <v>35</v>
      </c>
      <c r="K6267" t="s">
        <v>99</v>
      </c>
      <c r="L6267" t="s">
        <v>56</v>
      </c>
      <c r="M6267" t="s">
        <v>36</v>
      </c>
      <c r="N6267" t="s">
        <v>23</v>
      </c>
    </row>
    <row r="6268" spans="1:14" x14ac:dyDescent="0.3">
      <c r="A6268">
        <v>6267</v>
      </c>
      <c r="B6268" t="s">
        <v>14</v>
      </c>
      <c r="C6268" t="s">
        <v>155</v>
      </c>
      <c r="D6268" t="s">
        <v>196</v>
      </c>
      <c r="E6268" t="s">
        <v>304</v>
      </c>
      <c r="F6268" t="s">
        <v>54</v>
      </c>
      <c r="G6268">
        <v>328.08</v>
      </c>
      <c r="H6268">
        <v>2</v>
      </c>
      <c r="I6268">
        <v>2</v>
      </c>
      <c r="J6268" t="s">
        <v>55</v>
      </c>
      <c r="K6268" t="s">
        <v>44</v>
      </c>
      <c r="L6268" t="s">
        <v>60</v>
      </c>
      <c r="M6268" t="s">
        <v>36</v>
      </c>
      <c r="N6268" t="s">
        <v>41</v>
      </c>
    </row>
    <row r="6269" spans="1:14" x14ac:dyDescent="0.3">
      <c r="A6269">
        <v>6268</v>
      </c>
      <c r="B6269" t="s">
        <v>31</v>
      </c>
      <c r="C6269" t="s">
        <v>134</v>
      </c>
      <c r="D6269" t="s">
        <v>135</v>
      </c>
      <c r="E6269" t="s">
        <v>131</v>
      </c>
      <c r="F6269" t="s">
        <v>27</v>
      </c>
      <c r="G6269">
        <v>162.02000000000001</v>
      </c>
      <c r="H6269">
        <v>2</v>
      </c>
      <c r="I6269">
        <v>0</v>
      </c>
      <c r="J6269" t="s">
        <v>35</v>
      </c>
      <c r="K6269" t="s">
        <v>99</v>
      </c>
      <c r="L6269" t="s">
        <v>70</v>
      </c>
      <c r="M6269" t="s">
        <v>36</v>
      </c>
      <c r="N6269" t="s">
        <v>41</v>
      </c>
    </row>
    <row r="6270" spans="1:14" x14ac:dyDescent="0.3">
      <c r="A6270">
        <v>6269</v>
      </c>
      <c r="B6270" t="s">
        <v>31</v>
      </c>
      <c r="C6270" t="s">
        <v>381</v>
      </c>
      <c r="D6270" t="s">
        <v>439</v>
      </c>
      <c r="E6270" t="s">
        <v>135</v>
      </c>
      <c r="F6270" t="s">
        <v>54</v>
      </c>
      <c r="G6270">
        <v>430.36</v>
      </c>
      <c r="H6270">
        <v>2</v>
      </c>
      <c r="I6270">
        <v>0</v>
      </c>
      <c r="J6270" t="s">
        <v>28</v>
      </c>
      <c r="K6270" t="s">
        <v>44</v>
      </c>
      <c r="L6270" t="s">
        <v>21</v>
      </c>
      <c r="M6270" t="s">
        <v>22</v>
      </c>
      <c r="N6270" t="s">
        <v>45</v>
      </c>
    </row>
    <row r="6271" spans="1:14" x14ac:dyDescent="0.3">
      <c r="A6271">
        <v>6270</v>
      </c>
      <c r="B6271" t="s">
        <v>31</v>
      </c>
      <c r="C6271" t="s">
        <v>140</v>
      </c>
      <c r="D6271" t="s">
        <v>24</v>
      </c>
      <c r="E6271" t="s">
        <v>145</v>
      </c>
      <c r="F6271" t="s">
        <v>27</v>
      </c>
      <c r="G6271">
        <v>157.33000000000001</v>
      </c>
      <c r="H6271">
        <v>2</v>
      </c>
      <c r="I6271">
        <v>0</v>
      </c>
      <c r="J6271" t="s">
        <v>28</v>
      </c>
      <c r="K6271" t="s">
        <v>99</v>
      </c>
      <c r="L6271" t="s">
        <v>70</v>
      </c>
      <c r="M6271" t="s">
        <v>36</v>
      </c>
      <c r="N6271" t="s">
        <v>41</v>
      </c>
    </row>
    <row r="6272" spans="1:14" x14ac:dyDescent="0.3">
      <c r="A6272">
        <v>6271</v>
      </c>
      <c r="B6272" t="s">
        <v>37</v>
      </c>
      <c r="C6272" t="s">
        <v>381</v>
      </c>
      <c r="D6272" t="s">
        <v>418</v>
      </c>
      <c r="E6272" t="s">
        <v>393</v>
      </c>
      <c r="F6272" t="s">
        <v>18</v>
      </c>
      <c r="G6272">
        <v>219.91</v>
      </c>
      <c r="H6272">
        <v>3</v>
      </c>
      <c r="I6272">
        <v>0</v>
      </c>
      <c r="J6272" t="s">
        <v>35</v>
      </c>
      <c r="K6272" t="s">
        <v>44</v>
      </c>
      <c r="L6272" t="s">
        <v>60</v>
      </c>
      <c r="M6272" t="s">
        <v>36</v>
      </c>
      <c r="N6272" t="s">
        <v>30</v>
      </c>
    </row>
    <row r="6273" spans="1:14" x14ac:dyDescent="0.3">
      <c r="A6273">
        <v>6272</v>
      </c>
      <c r="B6273" t="s">
        <v>50</v>
      </c>
      <c r="C6273" t="s">
        <v>53</v>
      </c>
      <c r="D6273" t="s">
        <v>385</v>
      </c>
      <c r="E6273" t="s">
        <v>233</v>
      </c>
      <c r="F6273" t="s">
        <v>18</v>
      </c>
      <c r="G6273">
        <v>253.61</v>
      </c>
      <c r="H6273">
        <v>1</v>
      </c>
      <c r="I6273">
        <v>2</v>
      </c>
      <c r="J6273" t="s">
        <v>28</v>
      </c>
      <c r="K6273" t="s">
        <v>99</v>
      </c>
      <c r="L6273" t="s">
        <v>21</v>
      </c>
      <c r="M6273" t="s">
        <v>36</v>
      </c>
      <c r="N6273" t="s">
        <v>41</v>
      </c>
    </row>
    <row r="6274" spans="1:14" x14ac:dyDescent="0.3">
      <c r="A6274">
        <v>6273</v>
      </c>
      <c r="B6274" t="s">
        <v>14</v>
      </c>
      <c r="C6274" t="s">
        <v>245</v>
      </c>
      <c r="D6274" t="s">
        <v>132</v>
      </c>
      <c r="E6274" t="s">
        <v>220</v>
      </c>
      <c r="F6274" t="s">
        <v>18</v>
      </c>
      <c r="G6274">
        <v>277.47000000000003</v>
      </c>
      <c r="H6274">
        <v>1</v>
      </c>
      <c r="I6274">
        <v>2</v>
      </c>
      <c r="J6274" t="s">
        <v>28</v>
      </c>
      <c r="K6274" t="s">
        <v>20</v>
      </c>
      <c r="L6274" t="s">
        <v>21</v>
      </c>
      <c r="M6274" t="s">
        <v>36</v>
      </c>
      <c r="N6274" t="s">
        <v>41</v>
      </c>
    </row>
    <row r="6275" spans="1:14" x14ac:dyDescent="0.3">
      <c r="A6275">
        <v>6274</v>
      </c>
      <c r="B6275" t="s">
        <v>37</v>
      </c>
      <c r="C6275" t="s">
        <v>341</v>
      </c>
      <c r="D6275" t="s">
        <v>174</v>
      </c>
      <c r="E6275" t="s">
        <v>334</v>
      </c>
      <c r="F6275" t="s">
        <v>27</v>
      </c>
      <c r="G6275">
        <v>179.86</v>
      </c>
      <c r="H6275">
        <v>2</v>
      </c>
      <c r="I6275">
        <v>2</v>
      </c>
      <c r="J6275" t="s">
        <v>94</v>
      </c>
      <c r="K6275" t="s">
        <v>66</v>
      </c>
      <c r="L6275" t="s">
        <v>56</v>
      </c>
      <c r="M6275" t="s">
        <v>36</v>
      </c>
      <c r="N6275" t="s">
        <v>45</v>
      </c>
    </row>
    <row r="6276" spans="1:14" x14ac:dyDescent="0.3">
      <c r="A6276">
        <v>6275</v>
      </c>
      <c r="B6276" t="s">
        <v>50</v>
      </c>
      <c r="C6276" t="s">
        <v>79</v>
      </c>
      <c r="D6276" t="s">
        <v>117</v>
      </c>
      <c r="E6276" t="s">
        <v>52</v>
      </c>
      <c r="F6276" t="s">
        <v>49</v>
      </c>
      <c r="G6276">
        <v>123.36</v>
      </c>
      <c r="H6276">
        <v>1</v>
      </c>
      <c r="I6276">
        <v>0</v>
      </c>
      <c r="J6276" t="s">
        <v>28</v>
      </c>
      <c r="K6276" t="s">
        <v>20</v>
      </c>
      <c r="L6276" t="s">
        <v>21</v>
      </c>
      <c r="M6276" t="s">
        <v>36</v>
      </c>
      <c r="N6276" t="s">
        <v>41</v>
      </c>
    </row>
    <row r="6277" spans="1:14" x14ac:dyDescent="0.3">
      <c r="A6277">
        <v>6276</v>
      </c>
      <c r="B6277" t="s">
        <v>37</v>
      </c>
      <c r="C6277" t="s">
        <v>329</v>
      </c>
      <c r="D6277" t="s">
        <v>267</v>
      </c>
      <c r="E6277" t="s">
        <v>414</v>
      </c>
      <c r="F6277" t="s">
        <v>27</v>
      </c>
      <c r="G6277">
        <v>118.62</v>
      </c>
      <c r="H6277">
        <v>2</v>
      </c>
      <c r="I6277">
        <v>0</v>
      </c>
      <c r="J6277" t="s">
        <v>28</v>
      </c>
      <c r="K6277" t="s">
        <v>29</v>
      </c>
      <c r="L6277" t="s">
        <v>21</v>
      </c>
      <c r="M6277" t="s">
        <v>22</v>
      </c>
      <c r="N6277" t="s">
        <v>95</v>
      </c>
    </row>
    <row r="6278" spans="1:14" x14ac:dyDescent="0.3">
      <c r="A6278">
        <v>6277</v>
      </c>
      <c r="B6278" t="s">
        <v>37</v>
      </c>
      <c r="C6278" t="s">
        <v>133</v>
      </c>
      <c r="D6278" t="s">
        <v>405</v>
      </c>
      <c r="E6278" t="s">
        <v>91</v>
      </c>
      <c r="F6278" t="s">
        <v>49</v>
      </c>
      <c r="G6278">
        <v>126.31</v>
      </c>
      <c r="H6278">
        <v>1</v>
      </c>
      <c r="I6278">
        <v>2</v>
      </c>
      <c r="J6278" t="s">
        <v>35</v>
      </c>
      <c r="K6278" t="s">
        <v>44</v>
      </c>
      <c r="L6278" t="s">
        <v>21</v>
      </c>
      <c r="M6278" t="s">
        <v>22</v>
      </c>
      <c r="N6278" t="s">
        <v>41</v>
      </c>
    </row>
    <row r="6279" spans="1:14" x14ac:dyDescent="0.3">
      <c r="A6279">
        <v>6278</v>
      </c>
      <c r="B6279" t="s">
        <v>31</v>
      </c>
      <c r="C6279" t="s">
        <v>233</v>
      </c>
      <c r="D6279" t="s">
        <v>447</v>
      </c>
      <c r="E6279" t="s">
        <v>129</v>
      </c>
      <c r="F6279" t="s">
        <v>49</v>
      </c>
      <c r="G6279">
        <v>115.63</v>
      </c>
      <c r="H6279">
        <v>1</v>
      </c>
      <c r="I6279">
        <v>1</v>
      </c>
      <c r="J6279" t="s">
        <v>28</v>
      </c>
      <c r="K6279" t="s">
        <v>99</v>
      </c>
      <c r="L6279" t="s">
        <v>21</v>
      </c>
      <c r="M6279" t="s">
        <v>36</v>
      </c>
      <c r="N6279" t="s">
        <v>23</v>
      </c>
    </row>
    <row r="6280" spans="1:14" x14ac:dyDescent="0.3">
      <c r="A6280">
        <v>6279</v>
      </c>
      <c r="B6280" t="s">
        <v>31</v>
      </c>
      <c r="C6280" t="s">
        <v>161</v>
      </c>
      <c r="D6280" t="s">
        <v>163</v>
      </c>
      <c r="E6280" t="s">
        <v>307</v>
      </c>
      <c r="F6280" t="s">
        <v>27</v>
      </c>
      <c r="G6280">
        <v>109.54</v>
      </c>
      <c r="H6280">
        <v>1</v>
      </c>
      <c r="I6280">
        <v>1</v>
      </c>
      <c r="J6280" t="s">
        <v>35</v>
      </c>
      <c r="K6280" t="s">
        <v>20</v>
      </c>
      <c r="L6280" t="s">
        <v>56</v>
      </c>
      <c r="M6280" t="s">
        <v>22</v>
      </c>
      <c r="N6280" t="s">
        <v>41</v>
      </c>
    </row>
    <row r="6281" spans="1:14" x14ac:dyDescent="0.3">
      <c r="A6281">
        <v>6280</v>
      </c>
      <c r="B6281" t="s">
        <v>14</v>
      </c>
      <c r="C6281" t="s">
        <v>316</v>
      </c>
      <c r="D6281" t="s">
        <v>227</v>
      </c>
      <c r="E6281" t="s">
        <v>468</v>
      </c>
      <c r="F6281" t="s">
        <v>49</v>
      </c>
      <c r="G6281">
        <v>109.25</v>
      </c>
      <c r="H6281">
        <v>2</v>
      </c>
      <c r="I6281">
        <v>0</v>
      </c>
      <c r="J6281" t="s">
        <v>55</v>
      </c>
      <c r="K6281" t="s">
        <v>44</v>
      </c>
      <c r="L6281" t="s">
        <v>60</v>
      </c>
      <c r="M6281" t="s">
        <v>22</v>
      </c>
      <c r="N6281" t="s">
        <v>41</v>
      </c>
    </row>
    <row r="6282" spans="1:14" x14ac:dyDescent="0.3">
      <c r="A6282">
        <v>6281</v>
      </c>
      <c r="B6282" t="s">
        <v>14</v>
      </c>
      <c r="C6282" t="s">
        <v>396</v>
      </c>
      <c r="D6282" t="s">
        <v>394</v>
      </c>
      <c r="E6282" t="s">
        <v>329</v>
      </c>
      <c r="F6282" t="s">
        <v>54</v>
      </c>
      <c r="G6282">
        <v>342.81</v>
      </c>
      <c r="H6282">
        <v>4</v>
      </c>
      <c r="I6282">
        <v>0</v>
      </c>
      <c r="J6282" t="s">
        <v>35</v>
      </c>
      <c r="K6282" t="s">
        <v>66</v>
      </c>
      <c r="L6282" t="s">
        <v>21</v>
      </c>
      <c r="M6282" t="s">
        <v>36</v>
      </c>
      <c r="N6282" t="s">
        <v>23</v>
      </c>
    </row>
    <row r="6283" spans="1:14" x14ac:dyDescent="0.3">
      <c r="A6283">
        <v>6282</v>
      </c>
      <c r="B6283" t="s">
        <v>31</v>
      </c>
      <c r="C6283" t="s">
        <v>140</v>
      </c>
      <c r="D6283" t="s">
        <v>428</v>
      </c>
      <c r="E6283" t="s">
        <v>93</v>
      </c>
      <c r="F6283" t="s">
        <v>27</v>
      </c>
      <c r="G6283">
        <v>146.07</v>
      </c>
      <c r="H6283">
        <v>1</v>
      </c>
      <c r="I6283">
        <v>0</v>
      </c>
      <c r="J6283" t="s">
        <v>35</v>
      </c>
      <c r="K6283" t="s">
        <v>29</v>
      </c>
      <c r="L6283" t="s">
        <v>70</v>
      </c>
      <c r="M6283" t="s">
        <v>22</v>
      </c>
      <c r="N6283" t="s">
        <v>41</v>
      </c>
    </row>
    <row r="6284" spans="1:14" x14ac:dyDescent="0.3">
      <c r="A6284">
        <v>6283</v>
      </c>
      <c r="B6284" t="s">
        <v>50</v>
      </c>
      <c r="C6284" t="s">
        <v>38</v>
      </c>
      <c r="D6284" t="s">
        <v>367</v>
      </c>
      <c r="E6284" t="s">
        <v>88</v>
      </c>
      <c r="F6284" t="s">
        <v>27</v>
      </c>
      <c r="G6284">
        <v>221.2</v>
      </c>
      <c r="H6284">
        <v>1</v>
      </c>
      <c r="I6284">
        <v>0</v>
      </c>
      <c r="J6284" t="s">
        <v>35</v>
      </c>
      <c r="K6284" t="s">
        <v>66</v>
      </c>
      <c r="L6284" t="s">
        <v>70</v>
      </c>
      <c r="M6284" t="s">
        <v>36</v>
      </c>
      <c r="N6284" t="s">
        <v>41</v>
      </c>
    </row>
    <row r="6285" spans="1:14" x14ac:dyDescent="0.3">
      <c r="A6285">
        <v>6284</v>
      </c>
      <c r="B6285" t="s">
        <v>14</v>
      </c>
      <c r="C6285" t="s">
        <v>341</v>
      </c>
      <c r="D6285" t="s">
        <v>183</v>
      </c>
      <c r="E6285" t="s">
        <v>436</v>
      </c>
      <c r="F6285" t="s">
        <v>27</v>
      </c>
      <c r="G6285">
        <v>150.93</v>
      </c>
      <c r="H6285">
        <v>1</v>
      </c>
      <c r="I6285">
        <v>0</v>
      </c>
      <c r="J6285" t="s">
        <v>19</v>
      </c>
      <c r="K6285" t="s">
        <v>66</v>
      </c>
      <c r="L6285" t="s">
        <v>60</v>
      </c>
      <c r="M6285" t="s">
        <v>36</v>
      </c>
      <c r="N6285" t="s">
        <v>23</v>
      </c>
    </row>
    <row r="6286" spans="1:14" x14ac:dyDescent="0.3">
      <c r="A6286">
        <v>6285</v>
      </c>
      <c r="B6286" t="s">
        <v>14</v>
      </c>
      <c r="C6286" t="s">
        <v>227</v>
      </c>
      <c r="D6286" t="s">
        <v>360</v>
      </c>
      <c r="E6286" t="s">
        <v>434</v>
      </c>
      <c r="F6286" t="s">
        <v>27</v>
      </c>
      <c r="G6286">
        <v>181.26</v>
      </c>
      <c r="H6286">
        <v>2</v>
      </c>
      <c r="I6286">
        <v>0</v>
      </c>
      <c r="J6286" t="s">
        <v>94</v>
      </c>
      <c r="K6286" t="s">
        <v>99</v>
      </c>
      <c r="L6286" t="s">
        <v>56</v>
      </c>
      <c r="M6286" t="s">
        <v>36</v>
      </c>
      <c r="N6286" t="s">
        <v>41</v>
      </c>
    </row>
    <row r="6287" spans="1:14" x14ac:dyDescent="0.3">
      <c r="A6287">
        <v>6286</v>
      </c>
      <c r="B6287" t="s">
        <v>37</v>
      </c>
      <c r="C6287" t="s">
        <v>225</v>
      </c>
      <c r="D6287" t="s">
        <v>345</v>
      </c>
      <c r="E6287" t="s">
        <v>297</v>
      </c>
      <c r="F6287" t="s">
        <v>49</v>
      </c>
      <c r="G6287">
        <v>122.4</v>
      </c>
      <c r="H6287">
        <v>1</v>
      </c>
      <c r="I6287">
        <v>3</v>
      </c>
      <c r="J6287" t="s">
        <v>35</v>
      </c>
      <c r="K6287" t="s">
        <v>99</v>
      </c>
      <c r="L6287" t="s">
        <v>21</v>
      </c>
      <c r="M6287" t="s">
        <v>36</v>
      </c>
      <c r="N6287" t="s">
        <v>41</v>
      </c>
    </row>
    <row r="6288" spans="1:14" x14ac:dyDescent="0.3">
      <c r="A6288">
        <v>6287</v>
      </c>
      <c r="B6288" t="s">
        <v>50</v>
      </c>
      <c r="C6288" t="s">
        <v>229</v>
      </c>
      <c r="D6288" t="s">
        <v>280</v>
      </c>
      <c r="E6288" t="s">
        <v>140</v>
      </c>
      <c r="F6288" t="s">
        <v>49</v>
      </c>
      <c r="G6288">
        <v>103.05</v>
      </c>
      <c r="H6288">
        <v>1</v>
      </c>
      <c r="I6288">
        <v>3</v>
      </c>
      <c r="J6288" t="s">
        <v>35</v>
      </c>
      <c r="K6288" t="s">
        <v>99</v>
      </c>
      <c r="L6288" t="s">
        <v>21</v>
      </c>
      <c r="M6288" t="s">
        <v>36</v>
      </c>
      <c r="N6288" t="s">
        <v>41</v>
      </c>
    </row>
    <row r="6289" spans="1:14" x14ac:dyDescent="0.3">
      <c r="A6289">
        <v>6288</v>
      </c>
      <c r="B6289" t="s">
        <v>14</v>
      </c>
      <c r="C6289" t="s">
        <v>392</v>
      </c>
      <c r="D6289" t="s">
        <v>113</v>
      </c>
      <c r="E6289" t="s">
        <v>272</v>
      </c>
      <c r="F6289" t="s">
        <v>49</v>
      </c>
      <c r="G6289">
        <v>60.58</v>
      </c>
      <c r="H6289">
        <v>2</v>
      </c>
      <c r="I6289">
        <v>0</v>
      </c>
      <c r="J6289" t="s">
        <v>19</v>
      </c>
      <c r="K6289" t="s">
        <v>44</v>
      </c>
      <c r="L6289" t="s">
        <v>56</v>
      </c>
      <c r="M6289" t="s">
        <v>22</v>
      </c>
      <c r="N6289" t="s">
        <v>41</v>
      </c>
    </row>
    <row r="6290" spans="1:14" x14ac:dyDescent="0.3">
      <c r="A6290">
        <v>6289</v>
      </c>
      <c r="B6290" t="s">
        <v>31</v>
      </c>
      <c r="C6290" t="s">
        <v>239</v>
      </c>
      <c r="D6290" t="s">
        <v>38</v>
      </c>
      <c r="E6290" t="s">
        <v>243</v>
      </c>
      <c r="F6290" t="s">
        <v>27</v>
      </c>
      <c r="G6290">
        <v>130.83000000000001</v>
      </c>
      <c r="H6290">
        <v>2</v>
      </c>
      <c r="I6290">
        <v>3</v>
      </c>
      <c r="J6290" t="s">
        <v>35</v>
      </c>
      <c r="K6290" t="s">
        <v>20</v>
      </c>
      <c r="L6290" t="s">
        <v>56</v>
      </c>
      <c r="M6290" t="s">
        <v>36</v>
      </c>
      <c r="N6290" t="s">
        <v>41</v>
      </c>
    </row>
    <row r="6291" spans="1:14" x14ac:dyDescent="0.3">
      <c r="A6291">
        <v>6290</v>
      </c>
      <c r="B6291" t="s">
        <v>31</v>
      </c>
      <c r="C6291" t="s">
        <v>146</v>
      </c>
      <c r="D6291" t="s">
        <v>150</v>
      </c>
      <c r="E6291" t="s">
        <v>279</v>
      </c>
      <c r="F6291" t="s">
        <v>49</v>
      </c>
      <c r="G6291">
        <v>62.62</v>
      </c>
      <c r="H6291">
        <v>1</v>
      </c>
      <c r="I6291">
        <v>1</v>
      </c>
      <c r="J6291" t="s">
        <v>28</v>
      </c>
      <c r="K6291" t="s">
        <v>66</v>
      </c>
      <c r="L6291" t="s">
        <v>21</v>
      </c>
      <c r="M6291" t="s">
        <v>36</v>
      </c>
      <c r="N6291" t="s">
        <v>41</v>
      </c>
    </row>
    <row r="6292" spans="1:14" x14ac:dyDescent="0.3">
      <c r="A6292">
        <v>6291</v>
      </c>
      <c r="B6292" t="s">
        <v>50</v>
      </c>
      <c r="C6292" t="s">
        <v>131</v>
      </c>
      <c r="D6292" t="s">
        <v>174</v>
      </c>
      <c r="E6292" t="s">
        <v>272</v>
      </c>
      <c r="F6292" t="s">
        <v>27</v>
      </c>
      <c r="G6292">
        <v>168.44</v>
      </c>
      <c r="H6292">
        <v>4</v>
      </c>
      <c r="I6292">
        <v>0</v>
      </c>
      <c r="J6292" t="s">
        <v>19</v>
      </c>
      <c r="K6292" t="s">
        <v>99</v>
      </c>
      <c r="L6292" t="s">
        <v>21</v>
      </c>
      <c r="M6292" t="s">
        <v>36</v>
      </c>
      <c r="N6292" t="s">
        <v>95</v>
      </c>
    </row>
    <row r="6293" spans="1:14" x14ac:dyDescent="0.3">
      <c r="A6293">
        <v>6292</v>
      </c>
      <c r="B6293" t="s">
        <v>50</v>
      </c>
      <c r="C6293" t="s">
        <v>349</v>
      </c>
      <c r="D6293" t="s">
        <v>378</v>
      </c>
      <c r="E6293" t="s">
        <v>405</v>
      </c>
      <c r="F6293" t="s">
        <v>27</v>
      </c>
      <c r="G6293">
        <v>234.03</v>
      </c>
      <c r="H6293">
        <v>1</v>
      </c>
      <c r="I6293">
        <v>2</v>
      </c>
      <c r="J6293" t="s">
        <v>35</v>
      </c>
      <c r="K6293" t="s">
        <v>99</v>
      </c>
      <c r="L6293" t="s">
        <v>56</v>
      </c>
      <c r="M6293" t="s">
        <v>22</v>
      </c>
      <c r="N6293" t="s">
        <v>45</v>
      </c>
    </row>
    <row r="6294" spans="1:14" x14ac:dyDescent="0.3">
      <c r="A6294">
        <v>6293</v>
      </c>
      <c r="B6294" t="s">
        <v>37</v>
      </c>
      <c r="C6294" t="s">
        <v>369</v>
      </c>
      <c r="D6294" t="s">
        <v>211</v>
      </c>
      <c r="E6294" t="s">
        <v>84</v>
      </c>
      <c r="F6294" t="s">
        <v>54</v>
      </c>
      <c r="G6294">
        <v>303.58999999999997</v>
      </c>
      <c r="H6294">
        <v>2</v>
      </c>
      <c r="I6294">
        <v>0</v>
      </c>
      <c r="J6294" t="s">
        <v>94</v>
      </c>
      <c r="K6294" t="s">
        <v>20</v>
      </c>
      <c r="L6294" t="s">
        <v>60</v>
      </c>
      <c r="M6294" t="s">
        <v>36</v>
      </c>
      <c r="N6294" t="s">
        <v>41</v>
      </c>
    </row>
    <row r="6295" spans="1:14" x14ac:dyDescent="0.3">
      <c r="A6295">
        <v>6294</v>
      </c>
      <c r="B6295" t="s">
        <v>14</v>
      </c>
      <c r="C6295" t="s">
        <v>147</v>
      </c>
      <c r="D6295" t="s">
        <v>63</v>
      </c>
      <c r="E6295" t="s">
        <v>320</v>
      </c>
      <c r="F6295" t="s">
        <v>49</v>
      </c>
      <c r="G6295">
        <v>110.27</v>
      </c>
      <c r="H6295">
        <v>1</v>
      </c>
      <c r="I6295">
        <v>0</v>
      </c>
      <c r="J6295" t="s">
        <v>28</v>
      </c>
      <c r="K6295" t="s">
        <v>66</v>
      </c>
      <c r="L6295" t="s">
        <v>21</v>
      </c>
      <c r="M6295" t="s">
        <v>36</v>
      </c>
      <c r="N6295" t="s">
        <v>45</v>
      </c>
    </row>
    <row r="6296" spans="1:14" x14ac:dyDescent="0.3">
      <c r="A6296">
        <v>6295</v>
      </c>
      <c r="B6296" t="s">
        <v>37</v>
      </c>
      <c r="C6296" t="s">
        <v>47</v>
      </c>
      <c r="D6296" t="s">
        <v>447</v>
      </c>
      <c r="E6296" t="s">
        <v>404</v>
      </c>
      <c r="F6296" t="s">
        <v>49</v>
      </c>
      <c r="G6296">
        <v>143.58000000000001</v>
      </c>
      <c r="H6296">
        <v>2</v>
      </c>
      <c r="I6296">
        <v>0</v>
      </c>
      <c r="J6296" t="s">
        <v>28</v>
      </c>
      <c r="K6296" t="s">
        <v>29</v>
      </c>
      <c r="L6296" t="s">
        <v>21</v>
      </c>
      <c r="M6296" t="s">
        <v>22</v>
      </c>
      <c r="N6296" t="s">
        <v>23</v>
      </c>
    </row>
    <row r="6297" spans="1:14" x14ac:dyDescent="0.3">
      <c r="A6297">
        <v>6296</v>
      </c>
      <c r="B6297" t="s">
        <v>37</v>
      </c>
      <c r="C6297" t="s">
        <v>373</v>
      </c>
      <c r="D6297" t="s">
        <v>127</v>
      </c>
      <c r="E6297" t="s">
        <v>196</v>
      </c>
      <c r="F6297" t="s">
        <v>27</v>
      </c>
      <c r="G6297">
        <v>193.98</v>
      </c>
      <c r="H6297">
        <v>4</v>
      </c>
      <c r="I6297">
        <v>0</v>
      </c>
      <c r="J6297" t="s">
        <v>28</v>
      </c>
      <c r="K6297" t="s">
        <v>99</v>
      </c>
      <c r="L6297" t="s">
        <v>56</v>
      </c>
      <c r="M6297" t="s">
        <v>22</v>
      </c>
      <c r="N6297" t="s">
        <v>41</v>
      </c>
    </row>
    <row r="6298" spans="1:14" x14ac:dyDescent="0.3">
      <c r="A6298">
        <v>6297</v>
      </c>
      <c r="B6298" t="s">
        <v>37</v>
      </c>
      <c r="C6298" t="s">
        <v>382</v>
      </c>
      <c r="D6298" t="s">
        <v>450</v>
      </c>
      <c r="E6298" t="s">
        <v>352</v>
      </c>
      <c r="F6298" t="s">
        <v>18</v>
      </c>
      <c r="G6298">
        <v>282.43</v>
      </c>
      <c r="H6298">
        <v>2</v>
      </c>
      <c r="I6298">
        <v>0</v>
      </c>
      <c r="J6298" t="s">
        <v>94</v>
      </c>
      <c r="K6298" t="s">
        <v>20</v>
      </c>
      <c r="L6298" t="s">
        <v>21</v>
      </c>
      <c r="M6298" t="s">
        <v>36</v>
      </c>
      <c r="N6298" t="s">
        <v>95</v>
      </c>
    </row>
    <row r="6299" spans="1:14" x14ac:dyDescent="0.3">
      <c r="A6299">
        <v>6298</v>
      </c>
      <c r="B6299" t="s">
        <v>14</v>
      </c>
      <c r="C6299" t="s">
        <v>156</v>
      </c>
      <c r="D6299" t="s">
        <v>78</v>
      </c>
      <c r="E6299" t="s">
        <v>188</v>
      </c>
      <c r="F6299" t="s">
        <v>27</v>
      </c>
      <c r="G6299">
        <v>118.61</v>
      </c>
      <c r="H6299">
        <v>1</v>
      </c>
      <c r="I6299">
        <v>0</v>
      </c>
      <c r="J6299" t="s">
        <v>35</v>
      </c>
      <c r="K6299" t="s">
        <v>99</v>
      </c>
      <c r="L6299" t="s">
        <v>60</v>
      </c>
      <c r="M6299" t="s">
        <v>36</v>
      </c>
      <c r="N6299" t="s">
        <v>41</v>
      </c>
    </row>
    <row r="6300" spans="1:14" x14ac:dyDescent="0.3">
      <c r="A6300">
        <v>6299</v>
      </c>
      <c r="B6300" t="s">
        <v>31</v>
      </c>
      <c r="C6300" t="s">
        <v>189</v>
      </c>
      <c r="D6300" t="s">
        <v>34</v>
      </c>
      <c r="E6300" t="s">
        <v>386</v>
      </c>
      <c r="F6300" t="s">
        <v>49</v>
      </c>
      <c r="G6300">
        <v>72.72</v>
      </c>
      <c r="H6300">
        <v>1</v>
      </c>
      <c r="I6300">
        <v>2</v>
      </c>
      <c r="J6300" t="s">
        <v>28</v>
      </c>
      <c r="K6300" t="s">
        <v>44</v>
      </c>
      <c r="L6300" t="s">
        <v>21</v>
      </c>
      <c r="M6300" t="s">
        <v>22</v>
      </c>
      <c r="N6300" t="s">
        <v>23</v>
      </c>
    </row>
    <row r="6301" spans="1:14" x14ac:dyDescent="0.3">
      <c r="A6301">
        <v>6300</v>
      </c>
      <c r="B6301" t="s">
        <v>31</v>
      </c>
      <c r="C6301" t="s">
        <v>360</v>
      </c>
      <c r="D6301" t="s">
        <v>178</v>
      </c>
      <c r="E6301" t="s">
        <v>112</v>
      </c>
      <c r="F6301" t="s">
        <v>18</v>
      </c>
      <c r="G6301">
        <v>160.26</v>
      </c>
      <c r="H6301">
        <v>3</v>
      </c>
      <c r="I6301">
        <v>0</v>
      </c>
      <c r="J6301" t="s">
        <v>94</v>
      </c>
      <c r="K6301" t="s">
        <v>20</v>
      </c>
      <c r="L6301" t="s">
        <v>60</v>
      </c>
      <c r="M6301" t="s">
        <v>36</v>
      </c>
      <c r="N6301" t="s">
        <v>41</v>
      </c>
    </row>
    <row r="6302" spans="1:14" x14ac:dyDescent="0.3">
      <c r="A6302">
        <v>6301</v>
      </c>
      <c r="B6302" t="s">
        <v>37</v>
      </c>
      <c r="C6302" t="s">
        <v>79</v>
      </c>
      <c r="D6302" t="s">
        <v>77</v>
      </c>
      <c r="E6302" t="s">
        <v>347</v>
      </c>
      <c r="F6302" t="s">
        <v>27</v>
      </c>
      <c r="G6302">
        <v>142.34</v>
      </c>
      <c r="H6302">
        <v>4</v>
      </c>
      <c r="I6302">
        <v>0</v>
      </c>
      <c r="J6302" t="s">
        <v>28</v>
      </c>
      <c r="K6302" t="s">
        <v>20</v>
      </c>
      <c r="L6302" t="s">
        <v>21</v>
      </c>
      <c r="M6302" t="s">
        <v>22</v>
      </c>
      <c r="N6302" t="s">
        <v>23</v>
      </c>
    </row>
    <row r="6303" spans="1:14" x14ac:dyDescent="0.3">
      <c r="A6303">
        <v>6302</v>
      </c>
      <c r="B6303" t="s">
        <v>31</v>
      </c>
      <c r="C6303" t="s">
        <v>230</v>
      </c>
      <c r="D6303" t="s">
        <v>184</v>
      </c>
      <c r="E6303" t="s">
        <v>141</v>
      </c>
      <c r="F6303" t="s">
        <v>49</v>
      </c>
      <c r="G6303">
        <v>70.98</v>
      </c>
      <c r="H6303">
        <v>2</v>
      </c>
      <c r="I6303">
        <v>0</v>
      </c>
      <c r="J6303" t="s">
        <v>19</v>
      </c>
      <c r="K6303" t="s">
        <v>99</v>
      </c>
      <c r="L6303" t="s">
        <v>21</v>
      </c>
      <c r="M6303" t="s">
        <v>36</v>
      </c>
      <c r="N6303" t="s">
        <v>23</v>
      </c>
    </row>
    <row r="6304" spans="1:14" x14ac:dyDescent="0.3">
      <c r="A6304">
        <v>6303</v>
      </c>
      <c r="B6304" t="s">
        <v>31</v>
      </c>
      <c r="C6304" t="s">
        <v>392</v>
      </c>
      <c r="D6304" t="s">
        <v>113</v>
      </c>
      <c r="E6304" t="s">
        <v>453</v>
      </c>
      <c r="F6304" t="s">
        <v>49</v>
      </c>
      <c r="G6304">
        <v>81.260000000000005</v>
      </c>
      <c r="H6304">
        <v>2</v>
      </c>
      <c r="I6304">
        <v>1</v>
      </c>
      <c r="J6304" t="s">
        <v>55</v>
      </c>
      <c r="K6304" t="s">
        <v>44</v>
      </c>
      <c r="L6304" t="s">
        <v>21</v>
      </c>
      <c r="M6304" t="s">
        <v>36</v>
      </c>
      <c r="N6304" t="s">
        <v>41</v>
      </c>
    </row>
    <row r="6305" spans="1:14" x14ac:dyDescent="0.3">
      <c r="A6305">
        <v>6304</v>
      </c>
      <c r="B6305" t="s">
        <v>14</v>
      </c>
      <c r="C6305" t="s">
        <v>243</v>
      </c>
      <c r="D6305" t="s">
        <v>131</v>
      </c>
      <c r="E6305" t="s">
        <v>375</v>
      </c>
      <c r="F6305" t="s">
        <v>27</v>
      </c>
      <c r="G6305">
        <v>138.78</v>
      </c>
      <c r="H6305">
        <v>1</v>
      </c>
      <c r="I6305">
        <v>0</v>
      </c>
      <c r="J6305" t="s">
        <v>55</v>
      </c>
      <c r="K6305" t="s">
        <v>29</v>
      </c>
      <c r="L6305" t="s">
        <v>21</v>
      </c>
      <c r="M6305" t="s">
        <v>36</v>
      </c>
      <c r="N6305" t="s">
        <v>41</v>
      </c>
    </row>
    <row r="6306" spans="1:14" x14ac:dyDescent="0.3">
      <c r="A6306">
        <v>6305</v>
      </c>
      <c r="B6306" t="s">
        <v>14</v>
      </c>
      <c r="C6306" t="s">
        <v>136</v>
      </c>
      <c r="D6306" t="s">
        <v>33</v>
      </c>
      <c r="E6306" t="s">
        <v>223</v>
      </c>
      <c r="F6306" t="s">
        <v>27</v>
      </c>
      <c r="G6306">
        <v>182.23</v>
      </c>
      <c r="H6306">
        <v>4</v>
      </c>
      <c r="I6306">
        <v>0</v>
      </c>
      <c r="J6306" t="s">
        <v>19</v>
      </c>
      <c r="K6306" t="s">
        <v>66</v>
      </c>
      <c r="L6306" t="s">
        <v>21</v>
      </c>
      <c r="M6306" t="s">
        <v>36</v>
      </c>
      <c r="N6306" t="s">
        <v>41</v>
      </c>
    </row>
    <row r="6307" spans="1:14" x14ac:dyDescent="0.3">
      <c r="A6307">
        <v>6306</v>
      </c>
      <c r="B6307" t="s">
        <v>31</v>
      </c>
      <c r="C6307" t="s">
        <v>84</v>
      </c>
      <c r="D6307" t="s">
        <v>48</v>
      </c>
      <c r="E6307" t="s">
        <v>316</v>
      </c>
      <c r="F6307" t="s">
        <v>18</v>
      </c>
      <c r="G6307">
        <v>184.8</v>
      </c>
      <c r="H6307">
        <v>2</v>
      </c>
      <c r="I6307">
        <v>0</v>
      </c>
      <c r="J6307" t="s">
        <v>19</v>
      </c>
      <c r="K6307" t="s">
        <v>44</v>
      </c>
      <c r="L6307" t="s">
        <v>21</v>
      </c>
      <c r="M6307" t="s">
        <v>36</v>
      </c>
      <c r="N6307" t="s">
        <v>41</v>
      </c>
    </row>
    <row r="6308" spans="1:14" x14ac:dyDescent="0.3">
      <c r="A6308">
        <v>6307</v>
      </c>
      <c r="B6308" t="s">
        <v>31</v>
      </c>
      <c r="C6308" t="s">
        <v>217</v>
      </c>
      <c r="D6308" t="s">
        <v>265</v>
      </c>
      <c r="E6308" t="s">
        <v>332</v>
      </c>
      <c r="F6308" t="s">
        <v>27</v>
      </c>
      <c r="G6308">
        <v>106.01</v>
      </c>
      <c r="H6308">
        <v>1</v>
      </c>
      <c r="I6308">
        <v>0</v>
      </c>
      <c r="J6308" t="s">
        <v>19</v>
      </c>
      <c r="K6308" t="s">
        <v>66</v>
      </c>
      <c r="L6308" t="s">
        <v>60</v>
      </c>
      <c r="M6308" t="s">
        <v>36</v>
      </c>
      <c r="N6308" t="s">
        <v>95</v>
      </c>
    </row>
    <row r="6309" spans="1:14" x14ac:dyDescent="0.3">
      <c r="A6309">
        <v>6308</v>
      </c>
      <c r="B6309" t="s">
        <v>14</v>
      </c>
      <c r="C6309" t="s">
        <v>16</v>
      </c>
      <c r="D6309" t="s">
        <v>435</v>
      </c>
      <c r="E6309" t="s">
        <v>388</v>
      </c>
      <c r="F6309" t="s">
        <v>27</v>
      </c>
      <c r="G6309">
        <v>134.05000000000001</v>
      </c>
      <c r="H6309">
        <v>2</v>
      </c>
      <c r="I6309">
        <v>2</v>
      </c>
      <c r="J6309" t="s">
        <v>28</v>
      </c>
      <c r="K6309" t="s">
        <v>29</v>
      </c>
      <c r="L6309" t="s">
        <v>56</v>
      </c>
      <c r="M6309" t="s">
        <v>36</v>
      </c>
      <c r="N6309" t="s">
        <v>23</v>
      </c>
    </row>
    <row r="6310" spans="1:14" x14ac:dyDescent="0.3">
      <c r="A6310">
        <v>6309</v>
      </c>
      <c r="B6310" t="s">
        <v>50</v>
      </c>
      <c r="C6310" t="s">
        <v>353</v>
      </c>
      <c r="D6310" t="s">
        <v>25</v>
      </c>
      <c r="E6310" t="s">
        <v>426</v>
      </c>
      <c r="F6310" t="s">
        <v>54</v>
      </c>
      <c r="G6310">
        <v>376.54</v>
      </c>
      <c r="H6310">
        <v>1</v>
      </c>
      <c r="I6310">
        <v>0</v>
      </c>
      <c r="J6310" t="s">
        <v>35</v>
      </c>
      <c r="K6310" t="s">
        <v>20</v>
      </c>
      <c r="L6310" t="s">
        <v>70</v>
      </c>
      <c r="M6310" t="s">
        <v>36</v>
      </c>
      <c r="N6310" t="s">
        <v>41</v>
      </c>
    </row>
    <row r="6311" spans="1:14" x14ac:dyDescent="0.3">
      <c r="A6311">
        <v>6310</v>
      </c>
      <c r="B6311" t="s">
        <v>31</v>
      </c>
      <c r="C6311" t="s">
        <v>321</v>
      </c>
      <c r="D6311" t="s">
        <v>299</v>
      </c>
      <c r="E6311" t="s">
        <v>380</v>
      </c>
      <c r="F6311" t="s">
        <v>49</v>
      </c>
      <c r="G6311">
        <v>72.489999999999995</v>
      </c>
      <c r="H6311">
        <v>3</v>
      </c>
      <c r="I6311">
        <v>2</v>
      </c>
      <c r="J6311" t="s">
        <v>35</v>
      </c>
      <c r="K6311" t="s">
        <v>20</v>
      </c>
      <c r="L6311" t="s">
        <v>56</v>
      </c>
      <c r="M6311" t="s">
        <v>36</v>
      </c>
      <c r="N6311" t="s">
        <v>30</v>
      </c>
    </row>
    <row r="6312" spans="1:14" x14ac:dyDescent="0.3">
      <c r="A6312">
        <v>6311</v>
      </c>
      <c r="B6312" t="s">
        <v>50</v>
      </c>
      <c r="C6312" t="s">
        <v>293</v>
      </c>
      <c r="D6312" t="s">
        <v>154</v>
      </c>
      <c r="E6312" t="s">
        <v>358</v>
      </c>
      <c r="F6312" t="s">
        <v>54</v>
      </c>
      <c r="G6312">
        <v>557.49</v>
      </c>
      <c r="H6312">
        <v>2</v>
      </c>
      <c r="I6312">
        <v>0</v>
      </c>
      <c r="J6312" t="s">
        <v>28</v>
      </c>
      <c r="K6312" t="s">
        <v>99</v>
      </c>
      <c r="L6312" t="s">
        <v>56</v>
      </c>
      <c r="M6312" t="s">
        <v>22</v>
      </c>
      <c r="N6312" t="s">
        <v>41</v>
      </c>
    </row>
    <row r="6313" spans="1:14" x14ac:dyDescent="0.3">
      <c r="A6313">
        <v>6312</v>
      </c>
      <c r="B6313" t="s">
        <v>31</v>
      </c>
      <c r="C6313" t="s">
        <v>339</v>
      </c>
      <c r="D6313" t="s">
        <v>161</v>
      </c>
      <c r="E6313" t="s">
        <v>403</v>
      </c>
      <c r="F6313" t="s">
        <v>27</v>
      </c>
      <c r="G6313">
        <v>166.05</v>
      </c>
      <c r="H6313">
        <v>2</v>
      </c>
      <c r="I6313">
        <v>0</v>
      </c>
      <c r="J6313" t="s">
        <v>55</v>
      </c>
      <c r="K6313" t="s">
        <v>29</v>
      </c>
      <c r="L6313" t="s">
        <v>56</v>
      </c>
      <c r="M6313" t="s">
        <v>36</v>
      </c>
      <c r="N6313" t="s">
        <v>95</v>
      </c>
    </row>
    <row r="6314" spans="1:14" x14ac:dyDescent="0.3">
      <c r="A6314">
        <v>6313</v>
      </c>
      <c r="B6314" t="s">
        <v>31</v>
      </c>
      <c r="C6314" t="s">
        <v>247</v>
      </c>
      <c r="D6314" t="s">
        <v>252</v>
      </c>
      <c r="E6314" t="s">
        <v>472</v>
      </c>
      <c r="F6314" t="s">
        <v>49</v>
      </c>
      <c r="G6314">
        <v>102.65</v>
      </c>
      <c r="H6314">
        <v>2</v>
      </c>
      <c r="I6314">
        <v>0</v>
      </c>
      <c r="J6314" t="s">
        <v>94</v>
      </c>
      <c r="K6314" t="s">
        <v>20</v>
      </c>
      <c r="L6314" t="s">
        <v>21</v>
      </c>
      <c r="M6314" t="s">
        <v>36</v>
      </c>
      <c r="N6314" t="s">
        <v>41</v>
      </c>
    </row>
    <row r="6315" spans="1:14" x14ac:dyDescent="0.3">
      <c r="A6315">
        <v>6314</v>
      </c>
      <c r="B6315" t="s">
        <v>37</v>
      </c>
      <c r="C6315" t="s">
        <v>46</v>
      </c>
      <c r="D6315" t="s">
        <v>447</v>
      </c>
      <c r="E6315" t="s">
        <v>234</v>
      </c>
      <c r="F6315" t="s">
        <v>18</v>
      </c>
      <c r="G6315">
        <v>208.52</v>
      </c>
      <c r="H6315">
        <v>2</v>
      </c>
      <c r="I6315">
        <v>0</v>
      </c>
      <c r="J6315" t="s">
        <v>19</v>
      </c>
      <c r="K6315" t="s">
        <v>29</v>
      </c>
      <c r="L6315" t="s">
        <v>21</v>
      </c>
      <c r="M6315" t="s">
        <v>36</v>
      </c>
      <c r="N6315" t="s">
        <v>45</v>
      </c>
    </row>
    <row r="6316" spans="1:14" x14ac:dyDescent="0.3">
      <c r="A6316">
        <v>6315</v>
      </c>
      <c r="B6316" t="s">
        <v>14</v>
      </c>
      <c r="C6316" t="s">
        <v>252</v>
      </c>
      <c r="D6316" t="s">
        <v>46</v>
      </c>
      <c r="E6316" t="s">
        <v>431</v>
      </c>
      <c r="F6316" t="s">
        <v>49</v>
      </c>
      <c r="G6316">
        <v>92.09</v>
      </c>
      <c r="H6316">
        <v>1</v>
      </c>
      <c r="I6316">
        <v>0</v>
      </c>
      <c r="J6316" t="s">
        <v>94</v>
      </c>
      <c r="K6316" t="s">
        <v>29</v>
      </c>
      <c r="L6316" t="s">
        <v>21</v>
      </c>
      <c r="M6316" t="s">
        <v>22</v>
      </c>
      <c r="N6316" t="s">
        <v>23</v>
      </c>
    </row>
    <row r="6317" spans="1:14" x14ac:dyDescent="0.3">
      <c r="A6317">
        <v>6316</v>
      </c>
      <c r="B6317" t="s">
        <v>50</v>
      </c>
      <c r="C6317" t="s">
        <v>162</v>
      </c>
      <c r="D6317" t="s">
        <v>414</v>
      </c>
      <c r="E6317" t="s">
        <v>86</v>
      </c>
      <c r="F6317" t="s">
        <v>49</v>
      </c>
      <c r="G6317">
        <v>154.33000000000001</v>
      </c>
      <c r="H6317">
        <v>1</v>
      </c>
      <c r="I6317">
        <v>0</v>
      </c>
      <c r="J6317" t="s">
        <v>55</v>
      </c>
      <c r="K6317" t="s">
        <v>20</v>
      </c>
      <c r="L6317" t="s">
        <v>21</v>
      </c>
      <c r="M6317" t="s">
        <v>36</v>
      </c>
      <c r="N6317" t="s">
        <v>23</v>
      </c>
    </row>
    <row r="6318" spans="1:14" x14ac:dyDescent="0.3">
      <c r="A6318">
        <v>6317</v>
      </c>
      <c r="B6318" t="s">
        <v>31</v>
      </c>
      <c r="C6318" t="s">
        <v>250</v>
      </c>
      <c r="D6318" t="s">
        <v>310</v>
      </c>
      <c r="E6318" t="s">
        <v>307</v>
      </c>
      <c r="F6318" t="s">
        <v>49</v>
      </c>
      <c r="G6318">
        <v>110.23</v>
      </c>
      <c r="H6318">
        <v>1</v>
      </c>
      <c r="I6318">
        <v>0</v>
      </c>
      <c r="J6318" t="s">
        <v>35</v>
      </c>
      <c r="K6318" t="s">
        <v>20</v>
      </c>
      <c r="L6318" t="s">
        <v>56</v>
      </c>
      <c r="M6318" t="s">
        <v>36</v>
      </c>
      <c r="N6318" t="s">
        <v>41</v>
      </c>
    </row>
    <row r="6319" spans="1:14" x14ac:dyDescent="0.3">
      <c r="A6319">
        <v>6318</v>
      </c>
      <c r="B6319" t="s">
        <v>31</v>
      </c>
      <c r="C6319" t="s">
        <v>363</v>
      </c>
      <c r="D6319" t="s">
        <v>356</v>
      </c>
      <c r="E6319" t="s">
        <v>451</v>
      </c>
      <c r="F6319" t="s">
        <v>49</v>
      </c>
      <c r="G6319">
        <v>104.86</v>
      </c>
      <c r="H6319">
        <v>3</v>
      </c>
      <c r="I6319">
        <v>0</v>
      </c>
      <c r="J6319" t="s">
        <v>28</v>
      </c>
      <c r="K6319" t="s">
        <v>99</v>
      </c>
      <c r="L6319" t="s">
        <v>21</v>
      </c>
      <c r="M6319" t="s">
        <v>22</v>
      </c>
      <c r="N6319" t="s">
        <v>41</v>
      </c>
    </row>
    <row r="6320" spans="1:14" x14ac:dyDescent="0.3">
      <c r="A6320">
        <v>6319</v>
      </c>
      <c r="B6320" t="s">
        <v>14</v>
      </c>
      <c r="C6320" t="s">
        <v>177</v>
      </c>
      <c r="D6320" t="s">
        <v>383</v>
      </c>
      <c r="E6320" t="s">
        <v>217</v>
      </c>
      <c r="F6320" t="s">
        <v>18</v>
      </c>
      <c r="G6320">
        <v>190.2</v>
      </c>
      <c r="H6320">
        <v>3</v>
      </c>
      <c r="I6320">
        <v>0</v>
      </c>
      <c r="J6320" t="s">
        <v>35</v>
      </c>
      <c r="K6320" t="s">
        <v>66</v>
      </c>
      <c r="L6320" t="s">
        <v>56</v>
      </c>
      <c r="M6320" t="s">
        <v>36</v>
      </c>
      <c r="N6320" t="s">
        <v>41</v>
      </c>
    </row>
    <row r="6321" spans="1:14" x14ac:dyDescent="0.3">
      <c r="A6321">
        <v>6320</v>
      </c>
      <c r="B6321" t="s">
        <v>37</v>
      </c>
      <c r="C6321" t="s">
        <v>86</v>
      </c>
      <c r="D6321" t="s">
        <v>158</v>
      </c>
      <c r="E6321" t="s">
        <v>285</v>
      </c>
      <c r="F6321" t="s">
        <v>49</v>
      </c>
      <c r="G6321">
        <v>110.26</v>
      </c>
      <c r="H6321">
        <v>4</v>
      </c>
      <c r="I6321">
        <v>0</v>
      </c>
      <c r="J6321" t="s">
        <v>94</v>
      </c>
      <c r="K6321" t="s">
        <v>66</v>
      </c>
      <c r="L6321" t="s">
        <v>21</v>
      </c>
      <c r="M6321" t="s">
        <v>36</v>
      </c>
      <c r="N6321" t="s">
        <v>23</v>
      </c>
    </row>
    <row r="6322" spans="1:14" x14ac:dyDescent="0.3">
      <c r="A6322">
        <v>6321</v>
      </c>
      <c r="B6322" t="s">
        <v>31</v>
      </c>
      <c r="C6322" t="s">
        <v>222</v>
      </c>
      <c r="D6322" t="s">
        <v>321</v>
      </c>
      <c r="E6322" t="s">
        <v>87</v>
      </c>
      <c r="F6322" t="s">
        <v>27</v>
      </c>
      <c r="G6322">
        <v>152.85</v>
      </c>
      <c r="H6322">
        <v>2</v>
      </c>
      <c r="I6322">
        <v>1</v>
      </c>
      <c r="J6322" t="s">
        <v>19</v>
      </c>
      <c r="K6322" t="s">
        <v>44</v>
      </c>
      <c r="L6322" t="s">
        <v>21</v>
      </c>
      <c r="M6322" t="s">
        <v>36</v>
      </c>
      <c r="N6322" t="s">
        <v>41</v>
      </c>
    </row>
    <row r="6323" spans="1:14" x14ac:dyDescent="0.3">
      <c r="A6323">
        <v>6322</v>
      </c>
      <c r="B6323" t="s">
        <v>14</v>
      </c>
      <c r="C6323" t="s">
        <v>124</v>
      </c>
      <c r="D6323" t="s">
        <v>166</v>
      </c>
      <c r="E6323" t="s">
        <v>48</v>
      </c>
      <c r="F6323" t="s">
        <v>49</v>
      </c>
      <c r="G6323">
        <v>107.76</v>
      </c>
      <c r="H6323">
        <v>1</v>
      </c>
      <c r="I6323">
        <v>0</v>
      </c>
      <c r="J6323" t="s">
        <v>55</v>
      </c>
      <c r="K6323" t="s">
        <v>20</v>
      </c>
      <c r="L6323" t="s">
        <v>56</v>
      </c>
      <c r="M6323" t="s">
        <v>36</v>
      </c>
      <c r="N6323" t="s">
        <v>41</v>
      </c>
    </row>
    <row r="6324" spans="1:14" x14ac:dyDescent="0.3">
      <c r="A6324">
        <v>6323</v>
      </c>
      <c r="B6324" t="s">
        <v>50</v>
      </c>
      <c r="C6324" t="s">
        <v>401</v>
      </c>
      <c r="D6324" t="s">
        <v>173</v>
      </c>
      <c r="E6324" t="s">
        <v>377</v>
      </c>
      <c r="F6324" t="s">
        <v>18</v>
      </c>
      <c r="G6324">
        <v>340.73</v>
      </c>
      <c r="H6324">
        <v>1</v>
      </c>
      <c r="I6324">
        <v>0</v>
      </c>
      <c r="J6324" t="s">
        <v>28</v>
      </c>
      <c r="K6324" t="s">
        <v>66</v>
      </c>
      <c r="L6324" t="s">
        <v>21</v>
      </c>
      <c r="M6324" t="s">
        <v>36</v>
      </c>
      <c r="N6324" t="s">
        <v>41</v>
      </c>
    </row>
    <row r="6325" spans="1:14" x14ac:dyDescent="0.3">
      <c r="A6325">
        <v>6324</v>
      </c>
      <c r="B6325" t="s">
        <v>50</v>
      </c>
      <c r="C6325" t="s">
        <v>374</v>
      </c>
      <c r="D6325" t="s">
        <v>159</v>
      </c>
      <c r="E6325" t="s">
        <v>443</v>
      </c>
      <c r="F6325" t="s">
        <v>27</v>
      </c>
      <c r="G6325">
        <v>144.75</v>
      </c>
      <c r="H6325">
        <v>2</v>
      </c>
      <c r="I6325">
        <v>2</v>
      </c>
      <c r="J6325" t="s">
        <v>19</v>
      </c>
      <c r="K6325" t="s">
        <v>44</v>
      </c>
      <c r="L6325" t="s">
        <v>21</v>
      </c>
      <c r="M6325" t="s">
        <v>36</v>
      </c>
      <c r="N6325" t="s">
        <v>41</v>
      </c>
    </row>
    <row r="6326" spans="1:14" x14ac:dyDescent="0.3">
      <c r="A6326">
        <v>6325</v>
      </c>
      <c r="B6326" t="s">
        <v>37</v>
      </c>
      <c r="C6326" t="s">
        <v>161</v>
      </c>
      <c r="D6326" t="s">
        <v>201</v>
      </c>
      <c r="E6326" t="s">
        <v>205</v>
      </c>
      <c r="F6326" t="s">
        <v>27</v>
      </c>
      <c r="G6326">
        <v>217.66</v>
      </c>
      <c r="H6326">
        <v>3</v>
      </c>
      <c r="I6326">
        <v>0</v>
      </c>
      <c r="J6326" t="s">
        <v>35</v>
      </c>
      <c r="K6326" t="s">
        <v>99</v>
      </c>
      <c r="L6326" t="s">
        <v>21</v>
      </c>
      <c r="M6326" t="s">
        <v>36</v>
      </c>
      <c r="N6326" t="s">
        <v>41</v>
      </c>
    </row>
    <row r="6327" spans="1:14" x14ac:dyDescent="0.3">
      <c r="A6327">
        <v>6326</v>
      </c>
      <c r="B6327" t="s">
        <v>37</v>
      </c>
      <c r="C6327" t="s">
        <v>309</v>
      </c>
      <c r="D6327" t="s">
        <v>202</v>
      </c>
      <c r="E6327" t="s">
        <v>219</v>
      </c>
      <c r="F6327" t="s">
        <v>49</v>
      </c>
      <c r="G6327">
        <v>107.87</v>
      </c>
      <c r="H6327">
        <v>4</v>
      </c>
      <c r="I6327">
        <v>1</v>
      </c>
      <c r="J6327" t="s">
        <v>94</v>
      </c>
      <c r="K6327" t="s">
        <v>99</v>
      </c>
      <c r="L6327" t="s">
        <v>21</v>
      </c>
      <c r="M6327" t="s">
        <v>36</v>
      </c>
      <c r="N6327" t="s">
        <v>41</v>
      </c>
    </row>
    <row r="6328" spans="1:14" x14ac:dyDescent="0.3">
      <c r="A6328">
        <v>6327</v>
      </c>
      <c r="B6328" t="s">
        <v>31</v>
      </c>
      <c r="C6328" t="s">
        <v>211</v>
      </c>
      <c r="D6328" t="s">
        <v>212</v>
      </c>
      <c r="E6328" t="s">
        <v>447</v>
      </c>
      <c r="F6328" t="s">
        <v>49</v>
      </c>
      <c r="G6328">
        <v>67.97</v>
      </c>
      <c r="H6328">
        <v>2</v>
      </c>
      <c r="I6328">
        <v>0</v>
      </c>
      <c r="J6328" t="s">
        <v>28</v>
      </c>
      <c r="K6328" t="s">
        <v>99</v>
      </c>
      <c r="L6328" t="s">
        <v>56</v>
      </c>
      <c r="M6328" t="s">
        <v>22</v>
      </c>
      <c r="N6328" t="s">
        <v>41</v>
      </c>
    </row>
    <row r="6329" spans="1:14" x14ac:dyDescent="0.3">
      <c r="A6329">
        <v>6328</v>
      </c>
      <c r="B6329" t="s">
        <v>37</v>
      </c>
      <c r="C6329" t="s">
        <v>292</v>
      </c>
      <c r="D6329" t="s">
        <v>228</v>
      </c>
      <c r="E6329" t="s">
        <v>422</v>
      </c>
      <c r="F6329" t="s">
        <v>27</v>
      </c>
      <c r="G6329">
        <v>182.56</v>
      </c>
      <c r="H6329">
        <v>1</v>
      </c>
      <c r="I6329">
        <v>0</v>
      </c>
      <c r="J6329" t="s">
        <v>28</v>
      </c>
      <c r="K6329" t="s">
        <v>20</v>
      </c>
      <c r="L6329" t="s">
        <v>56</v>
      </c>
      <c r="M6329" t="s">
        <v>22</v>
      </c>
      <c r="N6329" t="s">
        <v>95</v>
      </c>
    </row>
    <row r="6330" spans="1:14" x14ac:dyDescent="0.3">
      <c r="A6330">
        <v>6329</v>
      </c>
      <c r="B6330" t="s">
        <v>50</v>
      </c>
      <c r="C6330" t="s">
        <v>325</v>
      </c>
      <c r="D6330" t="s">
        <v>349</v>
      </c>
      <c r="E6330" t="s">
        <v>75</v>
      </c>
      <c r="F6330" t="s">
        <v>49</v>
      </c>
      <c r="G6330">
        <v>90.83</v>
      </c>
      <c r="H6330">
        <v>2</v>
      </c>
      <c r="I6330">
        <v>0</v>
      </c>
      <c r="J6330" t="s">
        <v>94</v>
      </c>
      <c r="K6330" t="s">
        <v>66</v>
      </c>
      <c r="L6330" t="s">
        <v>60</v>
      </c>
      <c r="M6330" t="s">
        <v>36</v>
      </c>
      <c r="N6330" t="s">
        <v>23</v>
      </c>
    </row>
    <row r="6331" spans="1:14" x14ac:dyDescent="0.3">
      <c r="A6331">
        <v>6330</v>
      </c>
      <c r="B6331" t="s">
        <v>14</v>
      </c>
      <c r="C6331" t="s">
        <v>299</v>
      </c>
      <c r="D6331" t="s">
        <v>196</v>
      </c>
      <c r="E6331" t="s">
        <v>118</v>
      </c>
      <c r="F6331" t="s">
        <v>27</v>
      </c>
      <c r="G6331">
        <v>106.24</v>
      </c>
      <c r="H6331">
        <v>1</v>
      </c>
      <c r="I6331">
        <v>2</v>
      </c>
      <c r="J6331" t="s">
        <v>55</v>
      </c>
      <c r="K6331" t="s">
        <v>20</v>
      </c>
      <c r="L6331" t="s">
        <v>60</v>
      </c>
      <c r="M6331" t="s">
        <v>36</v>
      </c>
      <c r="N6331" t="s">
        <v>41</v>
      </c>
    </row>
    <row r="6332" spans="1:14" x14ac:dyDescent="0.3">
      <c r="A6332">
        <v>6331</v>
      </c>
      <c r="B6332" t="s">
        <v>14</v>
      </c>
      <c r="C6332" t="s">
        <v>299</v>
      </c>
      <c r="D6332" t="s">
        <v>273</v>
      </c>
      <c r="E6332" t="s">
        <v>103</v>
      </c>
      <c r="F6332" t="s">
        <v>49</v>
      </c>
      <c r="G6332">
        <v>127.74</v>
      </c>
      <c r="H6332">
        <v>2</v>
      </c>
      <c r="I6332">
        <v>0</v>
      </c>
      <c r="J6332" t="s">
        <v>19</v>
      </c>
      <c r="K6332" t="s">
        <v>66</v>
      </c>
      <c r="L6332" t="s">
        <v>21</v>
      </c>
      <c r="M6332" t="s">
        <v>36</v>
      </c>
      <c r="N6332" t="s">
        <v>41</v>
      </c>
    </row>
    <row r="6333" spans="1:14" x14ac:dyDescent="0.3">
      <c r="A6333">
        <v>6332</v>
      </c>
      <c r="B6333" t="s">
        <v>50</v>
      </c>
      <c r="C6333" t="s">
        <v>262</v>
      </c>
      <c r="D6333" t="s">
        <v>245</v>
      </c>
      <c r="E6333" t="s">
        <v>291</v>
      </c>
      <c r="F6333" t="s">
        <v>18</v>
      </c>
      <c r="G6333">
        <v>212.92</v>
      </c>
      <c r="H6333">
        <v>1</v>
      </c>
      <c r="I6333">
        <v>1</v>
      </c>
      <c r="J6333" t="s">
        <v>28</v>
      </c>
      <c r="K6333" t="s">
        <v>20</v>
      </c>
      <c r="L6333" t="s">
        <v>21</v>
      </c>
      <c r="M6333" t="s">
        <v>36</v>
      </c>
      <c r="N6333" t="s">
        <v>45</v>
      </c>
    </row>
    <row r="6334" spans="1:14" x14ac:dyDescent="0.3">
      <c r="A6334">
        <v>6333</v>
      </c>
      <c r="B6334" t="s">
        <v>14</v>
      </c>
      <c r="C6334" t="s">
        <v>110</v>
      </c>
      <c r="D6334" t="s">
        <v>254</v>
      </c>
      <c r="E6334" t="s">
        <v>469</v>
      </c>
      <c r="F6334" t="s">
        <v>54</v>
      </c>
      <c r="G6334">
        <v>339.06</v>
      </c>
      <c r="H6334">
        <v>2</v>
      </c>
      <c r="I6334">
        <v>0</v>
      </c>
      <c r="J6334" t="s">
        <v>28</v>
      </c>
      <c r="K6334" t="s">
        <v>99</v>
      </c>
      <c r="L6334" t="s">
        <v>21</v>
      </c>
      <c r="M6334" t="s">
        <v>36</v>
      </c>
      <c r="N6334" t="s">
        <v>41</v>
      </c>
    </row>
    <row r="6335" spans="1:14" x14ac:dyDescent="0.3">
      <c r="A6335">
        <v>6334</v>
      </c>
      <c r="B6335" t="s">
        <v>37</v>
      </c>
      <c r="C6335" t="s">
        <v>295</v>
      </c>
      <c r="D6335" t="s">
        <v>371</v>
      </c>
      <c r="E6335" t="s">
        <v>194</v>
      </c>
      <c r="F6335" t="s">
        <v>49</v>
      </c>
      <c r="G6335">
        <v>71.89</v>
      </c>
      <c r="H6335">
        <v>1</v>
      </c>
      <c r="I6335">
        <v>0</v>
      </c>
      <c r="J6335" t="s">
        <v>55</v>
      </c>
      <c r="K6335" t="s">
        <v>44</v>
      </c>
      <c r="L6335" t="s">
        <v>60</v>
      </c>
      <c r="M6335" t="s">
        <v>36</v>
      </c>
      <c r="N6335" t="s">
        <v>23</v>
      </c>
    </row>
    <row r="6336" spans="1:14" x14ac:dyDescent="0.3">
      <c r="A6336">
        <v>6335</v>
      </c>
      <c r="B6336" t="s">
        <v>37</v>
      </c>
      <c r="C6336" t="s">
        <v>73</v>
      </c>
      <c r="D6336" t="s">
        <v>323</v>
      </c>
      <c r="E6336" t="s">
        <v>424</v>
      </c>
      <c r="F6336" t="s">
        <v>18</v>
      </c>
      <c r="G6336">
        <v>220.42</v>
      </c>
      <c r="H6336">
        <v>1</v>
      </c>
      <c r="I6336">
        <v>0</v>
      </c>
      <c r="J6336" t="s">
        <v>55</v>
      </c>
      <c r="K6336" t="s">
        <v>66</v>
      </c>
      <c r="L6336" t="s">
        <v>21</v>
      </c>
      <c r="M6336" t="s">
        <v>36</v>
      </c>
      <c r="N6336" t="s">
        <v>23</v>
      </c>
    </row>
    <row r="6337" spans="1:14" x14ac:dyDescent="0.3">
      <c r="A6337">
        <v>6336</v>
      </c>
      <c r="B6337" t="s">
        <v>31</v>
      </c>
      <c r="C6337" t="s">
        <v>88</v>
      </c>
      <c r="D6337" t="s">
        <v>181</v>
      </c>
      <c r="E6337" t="s">
        <v>266</v>
      </c>
      <c r="F6337" t="s">
        <v>18</v>
      </c>
      <c r="G6337">
        <v>177.02</v>
      </c>
      <c r="H6337">
        <v>2</v>
      </c>
      <c r="I6337">
        <v>0</v>
      </c>
      <c r="J6337" t="s">
        <v>35</v>
      </c>
      <c r="K6337" t="s">
        <v>99</v>
      </c>
      <c r="L6337" t="s">
        <v>56</v>
      </c>
      <c r="M6337" t="s">
        <v>36</v>
      </c>
      <c r="N6337" t="s">
        <v>30</v>
      </c>
    </row>
    <row r="6338" spans="1:14" x14ac:dyDescent="0.3">
      <c r="A6338">
        <v>6337</v>
      </c>
      <c r="B6338" t="s">
        <v>50</v>
      </c>
      <c r="C6338" t="s">
        <v>327</v>
      </c>
      <c r="D6338" t="s">
        <v>123</v>
      </c>
      <c r="E6338" t="s">
        <v>348</v>
      </c>
      <c r="F6338" t="s">
        <v>27</v>
      </c>
      <c r="G6338">
        <v>167.84</v>
      </c>
      <c r="H6338">
        <v>2</v>
      </c>
      <c r="I6338">
        <v>0</v>
      </c>
      <c r="J6338" t="s">
        <v>55</v>
      </c>
      <c r="K6338" t="s">
        <v>44</v>
      </c>
      <c r="L6338" t="s">
        <v>56</v>
      </c>
      <c r="M6338" t="s">
        <v>36</v>
      </c>
      <c r="N6338" t="s">
        <v>41</v>
      </c>
    </row>
    <row r="6339" spans="1:14" x14ac:dyDescent="0.3">
      <c r="A6339">
        <v>6338</v>
      </c>
      <c r="B6339" t="s">
        <v>14</v>
      </c>
      <c r="C6339" t="s">
        <v>249</v>
      </c>
      <c r="D6339" t="s">
        <v>97</v>
      </c>
      <c r="E6339" t="s">
        <v>83</v>
      </c>
      <c r="F6339" t="s">
        <v>27</v>
      </c>
      <c r="G6339">
        <v>140.07</v>
      </c>
      <c r="H6339">
        <v>1</v>
      </c>
      <c r="I6339">
        <v>0</v>
      </c>
      <c r="J6339" t="s">
        <v>28</v>
      </c>
      <c r="K6339" t="s">
        <v>44</v>
      </c>
      <c r="L6339" t="s">
        <v>21</v>
      </c>
      <c r="M6339" t="s">
        <v>22</v>
      </c>
      <c r="N6339" t="s">
        <v>41</v>
      </c>
    </row>
    <row r="6340" spans="1:14" x14ac:dyDescent="0.3">
      <c r="A6340">
        <v>6339</v>
      </c>
      <c r="B6340" t="s">
        <v>37</v>
      </c>
      <c r="C6340" t="s">
        <v>152</v>
      </c>
      <c r="D6340" t="s">
        <v>121</v>
      </c>
      <c r="E6340" t="s">
        <v>64</v>
      </c>
      <c r="F6340" t="s">
        <v>27</v>
      </c>
      <c r="G6340">
        <v>189.8</v>
      </c>
      <c r="H6340">
        <v>2</v>
      </c>
      <c r="I6340">
        <v>0</v>
      </c>
      <c r="J6340" t="s">
        <v>94</v>
      </c>
      <c r="K6340" t="s">
        <v>29</v>
      </c>
      <c r="L6340" t="s">
        <v>21</v>
      </c>
      <c r="M6340" t="s">
        <v>22</v>
      </c>
      <c r="N6340" t="s">
        <v>41</v>
      </c>
    </row>
    <row r="6341" spans="1:14" x14ac:dyDescent="0.3">
      <c r="A6341">
        <v>6340</v>
      </c>
      <c r="B6341" t="s">
        <v>37</v>
      </c>
      <c r="C6341" t="s">
        <v>180</v>
      </c>
      <c r="D6341" t="s">
        <v>401</v>
      </c>
      <c r="E6341" t="s">
        <v>352</v>
      </c>
      <c r="F6341" t="s">
        <v>27</v>
      </c>
      <c r="G6341">
        <v>116.31</v>
      </c>
      <c r="H6341">
        <v>2</v>
      </c>
      <c r="I6341">
        <v>2</v>
      </c>
      <c r="J6341" t="s">
        <v>55</v>
      </c>
      <c r="K6341" t="s">
        <v>66</v>
      </c>
      <c r="L6341" t="s">
        <v>21</v>
      </c>
      <c r="M6341" t="s">
        <v>36</v>
      </c>
      <c r="N6341" t="s">
        <v>45</v>
      </c>
    </row>
    <row r="6342" spans="1:14" x14ac:dyDescent="0.3">
      <c r="A6342">
        <v>6341</v>
      </c>
      <c r="B6342" t="s">
        <v>31</v>
      </c>
      <c r="C6342" t="s">
        <v>279</v>
      </c>
      <c r="D6342" t="s">
        <v>286</v>
      </c>
      <c r="E6342" t="s">
        <v>276</v>
      </c>
      <c r="F6342" t="s">
        <v>27</v>
      </c>
      <c r="G6342">
        <v>108.5</v>
      </c>
      <c r="H6342">
        <v>1</v>
      </c>
      <c r="I6342">
        <v>0</v>
      </c>
      <c r="J6342" t="s">
        <v>55</v>
      </c>
      <c r="K6342" t="s">
        <v>29</v>
      </c>
      <c r="L6342" t="s">
        <v>21</v>
      </c>
      <c r="M6342" t="s">
        <v>36</v>
      </c>
      <c r="N6342" t="s">
        <v>41</v>
      </c>
    </row>
    <row r="6343" spans="1:14" x14ac:dyDescent="0.3">
      <c r="A6343">
        <v>6342</v>
      </c>
      <c r="B6343" t="s">
        <v>31</v>
      </c>
      <c r="C6343" t="s">
        <v>322</v>
      </c>
      <c r="D6343" t="s">
        <v>220</v>
      </c>
      <c r="E6343" t="s">
        <v>73</v>
      </c>
      <c r="F6343" t="s">
        <v>27</v>
      </c>
      <c r="G6343">
        <v>149.21</v>
      </c>
      <c r="H6343">
        <v>4</v>
      </c>
      <c r="I6343">
        <v>0</v>
      </c>
      <c r="J6343" t="s">
        <v>55</v>
      </c>
      <c r="K6343" t="s">
        <v>29</v>
      </c>
      <c r="L6343" t="s">
        <v>60</v>
      </c>
      <c r="M6343" t="s">
        <v>36</v>
      </c>
      <c r="N6343" t="s">
        <v>45</v>
      </c>
    </row>
    <row r="6344" spans="1:14" x14ac:dyDescent="0.3">
      <c r="A6344">
        <v>6343</v>
      </c>
      <c r="B6344" t="s">
        <v>31</v>
      </c>
      <c r="C6344" t="s">
        <v>386</v>
      </c>
      <c r="D6344" t="s">
        <v>339</v>
      </c>
      <c r="E6344" t="s">
        <v>326</v>
      </c>
      <c r="F6344" t="s">
        <v>27</v>
      </c>
      <c r="G6344">
        <v>103.88</v>
      </c>
      <c r="H6344">
        <v>2</v>
      </c>
      <c r="I6344">
        <v>0</v>
      </c>
      <c r="J6344" t="s">
        <v>28</v>
      </c>
      <c r="K6344" t="s">
        <v>99</v>
      </c>
      <c r="L6344" t="s">
        <v>21</v>
      </c>
      <c r="M6344" t="s">
        <v>36</v>
      </c>
      <c r="N6344" t="s">
        <v>45</v>
      </c>
    </row>
    <row r="6345" spans="1:14" x14ac:dyDescent="0.3">
      <c r="A6345">
        <v>6344</v>
      </c>
      <c r="B6345" t="s">
        <v>50</v>
      </c>
      <c r="C6345" t="s">
        <v>326</v>
      </c>
      <c r="D6345" t="s">
        <v>310</v>
      </c>
      <c r="E6345" t="s">
        <v>431</v>
      </c>
      <c r="F6345" t="s">
        <v>27</v>
      </c>
      <c r="G6345">
        <v>211.56</v>
      </c>
      <c r="H6345">
        <v>3</v>
      </c>
      <c r="I6345">
        <v>1</v>
      </c>
      <c r="J6345" t="s">
        <v>55</v>
      </c>
      <c r="K6345" t="s">
        <v>29</v>
      </c>
      <c r="L6345" t="s">
        <v>21</v>
      </c>
      <c r="M6345" t="s">
        <v>36</v>
      </c>
      <c r="N6345" t="s">
        <v>30</v>
      </c>
    </row>
    <row r="6346" spans="1:14" x14ac:dyDescent="0.3">
      <c r="A6346">
        <v>6345</v>
      </c>
      <c r="B6346" t="s">
        <v>37</v>
      </c>
      <c r="C6346" t="s">
        <v>373</v>
      </c>
      <c r="D6346" t="s">
        <v>151</v>
      </c>
      <c r="E6346" t="s">
        <v>416</v>
      </c>
      <c r="F6346" t="s">
        <v>54</v>
      </c>
      <c r="G6346">
        <v>290.61</v>
      </c>
      <c r="H6346">
        <v>2</v>
      </c>
      <c r="I6346">
        <v>1</v>
      </c>
      <c r="J6346" t="s">
        <v>19</v>
      </c>
      <c r="K6346" t="s">
        <v>66</v>
      </c>
      <c r="L6346" t="s">
        <v>60</v>
      </c>
      <c r="M6346" t="s">
        <v>22</v>
      </c>
      <c r="N6346" t="s">
        <v>41</v>
      </c>
    </row>
    <row r="6347" spans="1:14" x14ac:dyDescent="0.3">
      <c r="A6347">
        <v>6346</v>
      </c>
      <c r="B6347" t="s">
        <v>37</v>
      </c>
      <c r="C6347" t="s">
        <v>106</v>
      </c>
      <c r="D6347" t="s">
        <v>193</v>
      </c>
      <c r="E6347" t="s">
        <v>190</v>
      </c>
      <c r="F6347" t="s">
        <v>27</v>
      </c>
      <c r="G6347">
        <v>136.36000000000001</v>
      </c>
      <c r="H6347">
        <v>3</v>
      </c>
      <c r="I6347">
        <v>2</v>
      </c>
      <c r="J6347" t="s">
        <v>94</v>
      </c>
      <c r="K6347" t="s">
        <v>66</v>
      </c>
      <c r="L6347" t="s">
        <v>56</v>
      </c>
      <c r="M6347" t="s">
        <v>36</v>
      </c>
      <c r="N6347" t="s">
        <v>23</v>
      </c>
    </row>
    <row r="6348" spans="1:14" x14ac:dyDescent="0.3">
      <c r="A6348">
        <v>6347</v>
      </c>
      <c r="B6348" t="s">
        <v>14</v>
      </c>
      <c r="C6348" t="s">
        <v>182</v>
      </c>
      <c r="D6348" t="s">
        <v>113</v>
      </c>
      <c r="E6348" t="s">
        <v>183</v>
      </c>
      <c r="F6348" t="s">
        <v>27</v>
      </c>
      <c r="G6348">
        <v>131.32</v>
      </c>
      <c r="H6348">
        <v>1</v>
      </c>
      <c r="I6348">
        <v>0</v>
      </c>
      <c r="J6348" t="s">
        <v>28</v>
      </c>
      <c r="K6348" t="s">
        <v>99</v>
      </c>
      <c r="L6348" t="s">
        <v>21</v>
      </c>
      <c r="M6348" t="s">
        <v>36</v>
      </c>
      <c r="N6348" t="s">
        <v>45</v>
      </c>
    </row>
    <row r="6349" spans="1:14" x14ac:dyDescent="0.3">
      <c r="A6349">
        <v>6348</v>
      </c>
      <c r="B6349" t="s">
        <v>14</v>
      </c>
      <c r="C6349" t="s">
        <v>114</v>
      </c>
      <c r="D6349" t="s">
        <v>176</v>
      </c>
      <c r="E6349" t="s">
        <v>341</v>
      </c>
      <c r="F6349" t="s">
        <v>49</v>
      </c>
      <c r="G6349">
        <v>95.04</v>
      </c>
      <c r="H6349">
        <v>2</v>
      </c>
      <c r="I6349">
        <v>1</v>
      </c>
      <c r="J6349" t="s">
        <v>94</v>
      </c>
      <c r="K6349" t="s">
        <v>99</v>
      </c>
      <c r="L6349" t="s">
        <v>21</v>
      </c>
      <c r="M6349" t="s">
        <v>36</v>
      </c>
      <c r="N6349" t="s">
        <v>23</v>
      </c>
    </row>
    <row r="6350" spans="1:14" x14ac:dyDescent="0.3">
      <c r="A6350">
        <v>6349</v>
      </c>
      <c r="B6350" t="s">
        <v>50</v>
      </c>
      <c r="C6350" t="s">
        <v>243</v>
      </c>
      <c r="D6350" t="s">
        <v>334</v>
      </c>
      <c r="E6350" t="s">
        <v>267</v>
      </c>
      <c r="F6350" t="s">
        <v>18</v>
      </c>
      <c r="G6350">
        <v>234.98</v>
      </c>
      <c r="H6350">
        <v>2</v>
      </c>
      <c r="I6350">
        <v>1</v>
      </c>
      <c r="J6350" t="s">
        <v>28</v>
      </c>
      <c r="K6350" t="s">
        <v>44</v>
      </c>
      <c r="L6350" t="s">
        <v>56</v>
      </c>
      <c r="M6350" t="s">
        <v>36</v>
      </c>
      <c r="N6350" t="s">
        <v>23</v>
      </c>
    </row>
    <row r="6351" spans="1:14" x14ac:dyDescent="0.3">
      <c r="A6351">
        <v>6350</v>
      </c>
      <c r="B6351" t="s">
        <v>50</v>
      </c>
      <c r="C6351" t="s">
        <v>118</v>
      </c>
      <c r="D6351" t="s">
        <v>441</v>
      </c>
      <c r="E6351" t="s">
        <v>97</v>
      </c>
      <c r="F6351" t="s">
        <v>27</v>
      </c>
      <c r="G6351">
        <v>178.38</v>
      </c>
      <c r="H6351">
        <v>1</v>
      </c>
      <c r="I6351">
        <v>1</v>
      </c>
      <c r="J6351" t="s">
        <v>55</v>
      </c>
      <c r="K6351" t="s">
        <v>44</v>
      </c>
      <c r="L6351" t="s">
        <v>21</v>
      </c>
      <c r="M6351" t="s">
        <v>22</v>
      </c>
      <c r="N6351" t="s">
        <v>95</v>
      </c>
    </row>
    <row r="6352" spans="1:14" x14ac:dyDescent="0.3">
      <c r="A6352">
        <v>6351</v>
      </c>
      <c r="B6352" t="s">
        <v>14</v>
      </c>
      <c r="C6352" t="s">
        <v>176</v>
      </c>
      <c r="D6352" t="s">
        <v>106</v>
      </c>
      <c r="E6352" t="s">
        <v>290</v>
      </c>
      <c r="F6352" t="s">
        <v>27</v>
      </c>
      <c r="G6352">
        <v>144.77000000000001</v>
      </c>
      <c r="H6352">
        <v>1</v>
      </c>
      <c r="I6352">
        <v>0</v>
      </c>
      <c r="J6352" t="s">
        <v>35</v>
      </c>
      <c r="K6352" t="s">
        <v>99</v>
      </c>
      <c r="L6352" t="s">
        <v>21</v>
      </c>
      <c r="M6352" t="s">
        <v>22</v>
      </c>
      <c r="N6352" t="s">
        <v>23</v>
      </c>
    </row>
    <row r="6353" spans="1:14" x14ac:dyDescent="0.3">
      <c r="A6353">
        <v>6352</v>
      </c>
      <c r="B6353" t="s">
        <v>31</v>
      </c>
      <c r="C6353" t="s">
        <v>457</v>
      </c>
      <c r="D6353" t="s">
        <v>173</v>
      </c>
      <c r="E6353" t="s">
        <v>183</v>
      </c>
      <c r="F6353" t="s">
        <v>49</v>
      </c>
      <c r="G6353">
        <v>94.76</v>
      </c>
      <c r="H6353">
        <v>1</v>
      </c>
      <c r="I6353">
        <v>3</v>
      </c>
      <c r="J6353" t="s">
        <v>55</v>
      </c>
      <c r="K6353" t="s">
        <v>20</v>
      </c>
      <c r="L6353" t="s">
        <v>56</v>
      </c>
      <c r="M6353" t="s">
        <v>36</v>
      </c>
      <c r="N6353" t="s">
        <v>45</v>
      </c>
    </row>
    <row r="6354" spans="1:14" x14ac:dyDescent="0.3">
      <c r="A6354">
        <v>6353</v>
      </c>
      <c r="B6354" t="s">
        <v>31</v>
      </c>
      <c r="C6354" t="s">
        <v>245</v>
      </c>
      <c r="D6354" t="s">
        <v>88</v>
      </c>
      <c r="E6354" t="s">
        <v>319</v>
      </c>
      <c r="F6354" t="s">
        <v>54</v>
      </c>
      <c r="G6354">
        <v>299.2</v>
      </c>
      <c r="H6354">
        <v>1</v>
      </c>
      <c r="I6354">
        <v>0</v>
      </c>
      <c r="J6354" t="s">
        <v>28</v>
      </c>
      <c r="K6354" t="s">
        <v>99</v>
      </c>
      <c r="L6354" t="s">
        <v>21</v>
      </c>
      <c r="M6354" t="s">
        <v>36</v>
      </c>
      <c r="N6354" t="s">
        <v>23</v>
      </c>
    </row>
    <row r="6355" spans="1:14" x14ac:dyDescent="0.3">
      <c r="A6355">
        <v>6354</v>
      </c>
      <c r="B6355" t="s">
        <v>37</v>
      </c>
      <c r="C6355" t="s">
        <v>154</v>
      </c>
      <c r="D6355" t="s">
        <v>303</v>
      </c>
      <c r="E6355" t="s">
        <v>301</v>
      </c>
      <c r="F6355" t="s">
        <v>49</v>
      </c>
      <c r="G6355">
        <v>98.65</v>
      </c>
      <c r="H6355">
        <v>4</v>
      </c>
      <c r="I6355">
        <v>2</v>
      </c>
      <c r="J6355" t="s">
        <v>19</v>
      </c>
      <c r="K6355" t="s">
        <v>66</v>
      </c>
      <c r="L6355" t="s">
        <v>21</v>
      </c>
      <c r="M6355" t="s">
        <v>36</v>
      </c>
      <c r="N6355" t="s">
        <v>23</v>
      </c>
    </row>
    <row r="6356" spans="1:14" x14ac:dyDescent="0.3">
      <c r="A6356">
        <v>6355</v>
      </c>
      <c r="B6356" t="s">
        <v>50</v>
      </c>
      <c r="C6356" t="s">
        <v>274</v>
      </c>
      <c r="D6356" t="s">
        <v>171</v>
      </c>
      <c r="E6356" t="s">
        <v>278</v>
      </c>
      <c r="F6356" t="s">
        <v>54</v>
      </c>
      <c r="G6356">
        <v>577.08000000000004</v>
      </c>
      <c r="H6356">
        <v>2</v>
      </c>
      <c r="I6356">
        <v>0</v>
      </c>
      <c r="J6356" t="s">
        <v>35</v>
      </c>
      <c r="K6356" t="s">
        <v>99</v>
      </c>
      <c r="L6356" t="s">
        <v>21</v>
      </c>
      <c r="M6356" t="s">
        <v>36</v>
      </c>
      <c r="N6356" t="s">
        <v>41</v>
      </c>
    </row>
    <row r="6357" spans="1:14" x14ac:dyDescent="0.3">
      <c r="A6357">
        <v>6356</v>
      </c>
      <c r="B6357" t="s">
        <v>50</v>
      </c>
      <c r="C6357" t="s">
        <v>138</v>
      </c>
      <c r="D6357" t="s">
        <v>273</v>
      </c>
      <c r="E6357" t="s">
        <v>80</v>
      </c>
      <c r="F6357" t="s">
        <v>27</v>
      </c>
      <c r="G6357">
        <v>152.57</v>
      </c>
      <c r="H6357">
        <v>2</v>
      </c>
      <c r="I6357">
        <v>1</v>
      </c>
      <c r="J6357" t="s">
        <v>28</v>
      </c>
      <c r="K6357" t="s">
        <v>66</v>
      </c>
      <c r="L6357" t="s">
        <v>21</v>
      </c>
      <c r="M6357" t="s">
        <v>36</v>
      </c>
      <c r="N6357" t="s">
        <v>95</v>
      </c>
    </row>
    <row r="6358" spans="1:14" x14ac:dyDescent="0.3">
      <c r="A6358">
        <v>6357</v>
      </c>
      <c r="B6358" t="s">
        <v>37</v>
      </c>
      <c r="C6358" t="s">
        <v>374</v>
      </c>
      <c r="D6358" t="s">
        <v>159</v>
      </c>
      <c r="E6358" t="s">
        <v>188</v>
      </c>
      <c r="F6358" t="s">
        <v>49</v>
      </c>
      <c r="G6358">
        <v>99.5</v>
      </c>
      <c r="H6358">
        <v>2</v>
      </c>
      <c r="I6358">
        <v>1</v>
      </c>
      <c r="J6358" t="s">
        <v>94</v>
      </c>
      <c r="K6358" t="s">
        <v>29</v>
      </c>
      <c r="L6358" t="s">
        <v>21</v>
      </c>
      <c r="M6358" t="s">
        <v>22</v>
      </c>
      <c r="N6358" t="s">
        <v>41</v>
      </c>
    </row>
    <row r="6359" spans="1:14" x14ac:dyDescent="0.3">
      <c r="A6359">
        <v>6358</v>
      </c>
      <c r="B6359" t="s">
        <v>37</v>
      </c>
      <c r="C6359" t="s">
        <v>435</v>
      </c>
      <c r="D6359" t="s">
        <v>397</v>
      </c>
      <c r="E6359" t="s">
        <v>25</v>
      </c>
      <c r="F6359" t="s">
        <v>18</v>
      </c>
      <c r="G6359">
        <v>238.24</v>
      </c>
      <c r="H6359">
        <v>4</v>
      </c>
      <c r="I6359">
        <v>0</v>
      </c>
      <c r="J6359" t="s">
        <v>55</v>
      </c>
      <c r="K6359" t="s">
        <v>20</v>
      </c>
      <c r="L6359" t="s">
        <v>21</v>
      </c>
      <c r="M6359" t="s">
        <v>22</v>
      </c>
      <c r="N6359" t="s">
        <v>41</v>
      </c>
    </row>
    <row r="6360" spans="1:14" x14ac:dyDescent="0.3">
      <c r="A6360">
        <v>6359</v>
      </c>
      <c r="B6360" t="s">
        <v>50</v>
      </c>
      <c r="C6360" t="s">
        <v>266</v>
      </c>
      <c r="D6360" t="s">
        <v>119</v>
      </c>
      <c r="E6360" t="s">
        <v>73</v>
      </c>
      <c r="F6360" t="s">
        <v>49</v>
      </c>
      <c r="G6360">
        <v>166.04</v>
      </c>
      <c r="H6360">
        <v>3</v>
      </c>
      <c r="I6360">
        <v>0</v>
      </c>
      <c r="J6360" t="s">
        <v>55</v>
      </c>
      <c r="K6360" t="s">
        <v>29</v>
      </c>
      <c r="L6360" t="s">
        <v>21</v>
      </c>
      <c r="M6360" t="s">
        <v>36</v>
      </c>
      <c r="N6360" t="s">
        <v>41</v>
      </c>
    </row>
    <row r="6361" spans="1:14" x14ac:dyDescent="0.3">
      <c r="A6361">
        <v>6360</v>
      </c>
      <c r="B6361" t="s">
        <v>14</v>
      </c>
      <c r="C6361" t="s">
        <v>182</v>
      </c>
      <c r="D6361" t="s">
        <v>382</v>
      </c>
      <c r="E6361" t="s">
        <v>72</v>
      </c>
      <c r="F6361" t="s">
        <v>49</v>
      </c>
      <c r="G6361">
        <v>124.05</v>
      </c>
      <c r="H6361">
        <v>3</v>
      </c>
      <c r="I6361">
        <v>2</v>
      </c>
      <c r="J6361" t="s">
        <v>35</v>
      </c>
      <c r="K6361" t="s">
        <v>44</v>
      </c>
      <c r="L6361" t="s">
        <v>56</v>
      </c>
      <c r="M6361" t="s">
        <v>36</v>
      </c>
      <c r="N6361" t="s">
        <v>23</v>
      </c>
    </row>
    <row r="6362" spans="1:14" x14ac:dyDescent="0.3">
      <c r="A6362">
        <v>6361</v>
      </c>
      <c r="B6362" t="s">
        <v>31</v>
      </c>
      <c r="C6362" t="s">
        <v>405</v>
      </c>
      <c r="D6362" t="s">
        <v>152</v>
      </c>
      <c r="E6362" t="s">
        <v>297</v>
      </c>
      <c r="F6362" t="s">
        <v>18</v>
      </c>
      <c r="G6362">
        <v>241.19</v>
      </c>
      <c r="H6362">
        <v>3</v>
      </c>
      <c r="I6362">
        <v>0</v>
      </c>
      <c r="J6362" t="s">
        <v>28</v>
      </c>
      <c r="K6362" t="s">
        <v>99</v>
      </c>
      <c r="L6362" t="s">
        <v>21</v>
      </c>
      <c r="M6362" t="s">
        <v>36</v>
      </c>
      <c r="N6362" t="s">
        <v>23</v>
      </c>
    </row>
    <row r="6363" spans="1:14" x14ac:dyDescent="0.3">
      <c r="A6363">
        <v>6362</v>
      </c>
      <c r="B6363" t="s">
        <v>31</v>
      </c>
      <c r="C6363" t="s">
        <v>284</v>
      </c>
      <c r="D6363" t="s">
        <v>298</v>
      </c>
      <c r="E6363" t="s">
        <v>374</v>
      </c>
      <c r="F6363" t="s">
        <v>49</v>
      </c>
      <c r="G6363">
        <v>114.06</v>
      </c>
      <c r="H6363">
        <v>1</v>
      </c>
      <c r="I6363">
        <v>0</v>
      </c>
      <c r="J6363" t="s">
        <v>19</v>
      </c>
      <c r="K6363" t="s">
        <v>44</v>
      </c>
      <c r="L6363" t="s">
        <v>60</v>
      </c>
      <c r="M6363" t="s">
        <v>36</v>
      </c>
      <c r="N6363" t="s">
        <v>45</v>
      </c>
    </row>
    <row r="6364" spans="1:14" x14ac:dyDescent="0.3">
      <c r="A6364">
        <v>6363</v>
      </c>
      <c r="B6364" t="s">
        <v>14</v>
      </c>
      <c r="C6364" t="s">
        <v>270</v>
      </c>
      <c r="D6364" t="s">
        <v>96</v>
      </c>
      <c r="E6364" t="s">
        <v>83</v>
      </c>
      <c r="F6364" t="s">
        <v>49</v>
      </c>
      <c r="G6364">
        <v>107.96</v>
      </c>
      <c r="H6364">
        <v>1</v>
      </c>
      <c r="I6364">
        <v>0</v>
      </c>
      <c r="J6364" t="s">
        <v>28</v>
      </c>
      <c r="K6364" t="s">
        <v>66</v>
      </c>
      <c r="L6364" t="s">
        <v>56</v>
      </c>
      <c r="M6364" t="s">
        <v>36</v>
      </c>
      <c r="N6364" t="s">
        <v>41</v>
      </c>
    </row>
    <row r="6365" spans="1:14" x14ac:dyDescent="0.3">
      <c r="A6365">
        <v>6364</v>
      </c>
      <c r="B6365" t="s">
        <v>37</v>
      </c>
      <c r="C6365" t="s">
        <v>352</v>
      </c>
      <c r="D6365" t="s">
        <v>334</v>
      </c>
      <c r="E6365" t="s">
        <v>272</v>
      </c>
      <c r="F6365" t="s">
        <v>27</v>
      </c>
      <c r="G6365">
        <v>216.28</v>
      </c>
      <c r="H6365">
        <v>2</v>
      </c>
      <c r="I6365">
        <v>2</v>
      </c>
      <c r="J6365" t="s">
        <v>35</v>
      </c>
      <c r="K6365" t="s">
        <v>20</v>
      </c>
      <c r="L6365" t="s">
        <v>21</v>
      </c>
      <c r="M6365" t="s">
        <v>36</v>
      </c>
      <c r="N6365" t="s">
        <v>45</v>
      </c>
    </row>
    <row r="6366" spans="1:14" x14ac:dyDescent="0.3">
      <c r="A6366">
        <v>6365</v>
      </c>
      <c r="B6366" t="s">
        <v>31</v>
      </c>
      <c r="C6366" t="s">
        <v>207</v>
      </c>
      <c r="D6366" t="s">
        <v>244</v>
      </c>
      <c r="E6366" t="s">
        <v>274</v>
      </c>
      <c r="F6366" t="s">
        <v>49</v>
      </c>
      <c r="G6366">
        <v>63.06</v>
      </c>
      <c r="H6366">
        <v>1</v>
      </c>
      <c r="I6366">
        <v>0</v>
      </c>
      <c r="J6366" t="s">
        <v>19</v>
      </c>
      <c r="K6366" t="s">
        <v>99</v>
      </c>
      <c r="L6366" t="s">
        <v>21</v>
      </c>
      <c r="M6366" t="s">
        <v>36</v>
      </c>
      <c r="N6366" t="s">
        <v>95</v>
      </c>
    </row>
    <row r="6367" spans="1:14" x14ac:dyDescent="0.3">
      <c r="A6367">
        <v>6366</v>
      </c>
      <c r="B6367" t="s">
        <v>31</v>
      </c>
      <c r="C6367" t="s">
        <v>316</v>
      </c>
      <c r="D6367" t="s">
        <v>348</v>
      </c>
      <c r="E6367" t="s">
        <v>454</v>
      </c>
      <c r="F6367" t="s">
        <v>49</v>
      </c>
      <c r="G6367">
        <v>67.86</v>
      </c>
      <c r="H6367">
        <v>3</v>
      </c>
      <c r="I6367">
        <v>0</v>
      </c>
      <c r="J6367" t="s">
        <v>28</v>
      </c>
      <c r="K6367" t="s">
        <v>20</v>
      </c>
      <c r="L6367" t="s">
        <v>70</v>
      </c>
      <c r="M6367" t="s">
        <v>36</v>
      </c>
      <c r="N6367" t="s">
        <v>45</v>
      </c>
    </row>
    <row r="6368" spans="1:14" x14ac:dyDescent="0.3">
      <c r="A6368">
        <v>6367</v>
      </c>
      <c r="B6368" t="s">
        <v>50</v>
      </c>
      <c r="C6368" t="s">
        <v>210</v>
      </c>
      <c r="D6368" t="s">
        <v>113</v>
      </c>
      <c r="E6368" t="s">
        <v>40</v>
      </c>
      <c r="F6368" t="s">
        <v>49</v>
      </c>
      <c r="G6368">
        <v>163.41</v>
      </c>
      <c r="H6368">
        <v>1</v>
      </c>
      <c r="I6368">
        <v>0</v>
      </c>
      <c r="J6368" t="s">
        <v>35</v>
      </c>
      <c r="K6368" t="s">
        <v>20</v>
      </c>
      <c r="L6368" t="s">
        <v>60</v>
      </c>
      <c r="M6368" t="s">
        <v>22</v>
      </c>
      <c r="N6368" t="s">
        <v>41</v>
      </c>
    </row>
    <row r="6369" spans="1:14" x14ac:dyDescent="0.3">
      <c r="A6369">
        <v>6368</v>
      </c>
      <c r="B6369" t="s">
        <v>31</v>
      </c>
      <c r="C6369" t="s">
        <v>188</v>
      </c>
      <c r="D6369" t="s">
        <v>212</v>
      </c>
      <c r="E6369" t="s">
        <v>227</v>
      </c>
      <c r="F6369" t="s">
        <v>27</v>
      </c>
      <c r="G6369">
        <v>158.80000000000001</v>
      </c>
      <c r="H6369">
        <v>2</v>
      </c>
      <c r="I6369">
        <v>1</v>
      </c>
      <c r="J6369" t="s">
        <v>28</v>
      </c>
      <c r="K6369" t="s">
        <v>44</v>
      </c>
      <c r="L6369" t="s">
        <v>56</v>
      </c>
      <c r="M6369" t="s">
        <v>36</v>
      </c>
      <c r="N6369" t="s">
        <v>23</v>
      </c>
    </row>
    <row r="6370" spans="1:14" x14ac:dyDescent="0.3">
      <c r="A6370">
        <v>6369</v>
      </c>
      <c r="B6370" t="s">
        <v>50</v>
      </c>
      <c r="C6370" t="s">
        <v>239</v>
      </c>
      <c r="D6370" t="s">
        <v>193</v>
      </c>
      <c r="E6370" t="s">
        <v>182</v>
      </c>
      <c r="F6370" t="s">
        <v>49</v>
      </c>
      <c r="G6370">
        <v>120.47</v>
      </c>
      <c r="H6370">
        <v>2</v>
      </c>
      <c r="I6370">
        <v>2</v>
      </c>
      <c r="J6370" t="s">
        <v>35</v>
      </c>
      <c r="K6370" t="s">
        <v>44</v>
      </c>
      <c r="L6370" t="s">
        <v>56</v>
      </c>
      <c r="M6370" t="s">
        <v>36</v>
      </c>
      <c r="N6370" t="s">
        <v>41</v>
      </c>
    </row>
    <row r="6371" spans="1:14" x14ac:dyDescent="0.3">
      <c r="A6371">
        <v>6370</v>
      </c>
      <c r="B6371" t="s">
        <v>50</v>
      </c>
      <c r="C6371" t="s">
        <v>142</v>
      </c>
      <c r="D6371" t="s">
        <v>302</v>
      </c>
      <c r="E6371" t="s">
        <v>300</v>
      </c>
      <c r="F6371" t="s">
        <v>27</v>
      </c>
      <c r="G6371">
        <v>152.11000000000001</v>
      </c>
      <c r="H6371">
        <v>2</v>
      </c>
      <c r="I6371">
        <v>1</v>
      </c>
      <c r="J6371" t="s">
        <v>28</v>
      </c>
      <c r="K6371" t="s">
        <v>20</v>
      </c>
      <c r="L6371" t="s">
        <v>70</v>
      </c>
      <c r="M6371" t="s">
        <v>36</v>
      </c>
      <c r="N6371" t="s">
        <v>41</v>
      </c>
    </row>
    <row r="6372" spans="1:14" x14ac:dyDescent="0.3">
      <c r="A6372">
        <v>6371</v>
      </c>
      <c r="B6372" t="s">
        <v>14</v>
      </c>
      <c r="C6372" t="s">
        <v>301</v>
      </c>
      <c r="D6372" t="s">
        <v>416</v>
      </c>
      <c r="E6372" t="s">
        <v>351</v>
      </c>
      <c r="F6372" t="s">
        <v>49</v>
      </c>
      <c r="G6372">
        <v>107.21</v>
      </c>
      <c r="H6372">
        <v>1</v>
      </c>
      <c r="I6372">
        <v>0</v>
      </c>
      <c r="J6372" t="s">
        <v>55</v>
      </c>
      <c r="K6372" t="s">
        <v>20</v>
      </c>
      <c r="L6372" t="s">
        <v>56</v>
      </c>
      <c r="M6372" t="s">
        <v>36</v>
      </c>
      <c r="N6372" t="s">
        <v>41</v>
      </c>
    </row>
    <row r="6373" spans="1:14" x14ac:dyDescent="0.3">
      <c r="A6373">
        <v>6372</v>
      </c>
      <c r="B6373" t="s">
        <v>50</v>
      </c>
      <c r="C6373" t="s">
        <v>295</v>
      </c>
      <c r="D6373" t="s">
        <v>173</v>
      </c>
      <c r="E6373" t="s">
        <v>38</v>
      </c>
      <c r="F6373" t="s">
        <v>49</v>
      </c>
      <c r="G6373">
        <v>90.29</v>
      </c>
      <c r="H6373">
        <v>2</v>
      </c>
      <c r="I6373">
        <v>0</v>
      </c>
      <c r="J6373" t="s">
        <v>28</v>
      </c>
      <c r="K6373" t="s">
        <v>66</v>
      </c>
      <c r="L6373" t="s">
        <v>21</v>
      </c>
      <c r="M6373" t="s">
        <v>36</v>
      </c>
      <c r="N6373" t="s">
        <v>41</v>
      </c>
    </row>
    <row r="6374" spans="1:14" x14ac:dyDescent="0.3">
      <c r="A6374">
        <v>6373</v>
      </c>
      <c r="B6374" t="s">
        <v>14</v>
      </c>
      <c r="C6374" t="s">
        <v>59</v>
      </c>
      <c r="D6374" t="s">
        <v>447</v>
      </c>
      <c r="E6374" t="s">
        <v>360</v>
      </c>
      <c r="F6374" t="s">
        <v>27</v>
      </c>
      <c r="G6374">
        <v>134.61000000000001</v>
      </c>
      <c r="H6374">
        <v>4</v>
      </c>
      <c r="I6374">
        <v>0</v>
      </c>
      <c r="J6374" t="s">
        <v>19</v>
      </c>
      <c r="K6374" t="s">
        <v>66</v>
      </c>
      <c r="L6374" t="s">
        <v>56</v>
      </c>
      <c r="M6374" t="s">
        <v>36</v>
      </c>
      <c r="N6374" t="s">
        <v>41</v>
      </c>
    </row>
    <row r="6375" spans="1:14" x14ac:dyDescent="0.3">
      <c r="A6375">
        <v>6374</v>
      </c>
      <c r="B6375" t="s">
        <v>31</v>
      </c>
      <c r="C6375" t="s">
        <v>200</v>
      </c>
      <c r="D6375" t="s">
        <v>160</v>
      </c>
      <c r="E6375" t="s">
        <v>380</v>
      </c>
      <c r="F6375" t="s">
        <v>18</v>
      </c>
      <c r="G6375">
        <v>143.30000000000001</v>
      </c>
      <c r="H6375">
        <v>2</v>
      </c>
      <c r="I6375">
        <v>3</v>
      </c>
      <c r="J6375" t="s">
        <v>35</v>
      </c>
      <c r="K6375" t="s">
        <v>20</v>
      </c>
      <c r="L6375" t="s">
        <v>21</v>
      </c>
      <c r="M6375" t="s">
        <v>22</v>
      </c>
      <c r="N6375" t="s">
        <v>41</v>
      </c>
    </row>
    <row r="6376" spans="1:14" x14ac:dyDescent="0.3">
      <c r="A6376">
        <v>6375</v>
      </c>
      <c r="B6376" t="s">
        <v>14</v>
      </c>
      <c r="C6376" t="s">
        <v>395</v>
      </c>
      <c r="D6376" t="s">
        <v>283</v>
      </c>
      <c r="E6376" t="s">
        <v>126</v>
      </c>
      <c r="F6376" t="s">
        <v>49</v>
      </c>
      <c r="G6376">
        <v>61.09</v>
      </c>
      <c r="H6376">
        <v>1</v>
      </c>
      <c r="I6376">
        <v>0</v>
      </c>
      <c r="J6376" t="s">
        <v>35</v>
      </c>
      <c r="K6376" t="s">
        <v>66</v>
      </c>
      <c r="L6376" t="s">
        <v>21</v>
      </c>
      <c r="M6376" t="s">
        <v>36</v>
      </c>
      <c r="N6376" t="s">
        <v>23</v>
      </c>
    </row>
    <row r="6377" spans="1:14" x14ac:dyDescent="0.3">
      <c r="A6377">
        <v>6376</v>
      </c>
      <c r="B6377" t="s">
        <v>14</v>
      </c>
      <c r="C6377" t="s">
        <v>324</v>
      </c>
      <c r="D6377" t="s">
        <v>229</v>
      </c>
      <c r="E6377" t="s">
        <v>197</v>
      </c>
      <c r="F6377" t="s">
        <v>27</v>
      </c>
      <c r="G6377">
        <v>172.6</v>
      </c>
      <c r="H6377">
        <v>4</v>
      </c>
      <c r="I6377">
        <v>0</v>
      </c>
      <c r="J6377" t="s">
        <v>19</v>
      </c>
      <c r="K6377" t="s">
        <v>20</v>
      </c>
      <c r="L6377" t="s">
        <v>60</v>
      </c>
      <c r="M6377" t="s">
        <v>22</v>
      </c>
      <c r="N6377" t="s">
        <v>41</v>
      </c>
    </row>
    <row r="6378" spans="1:14" x14ac:dyDescent="0.3">
      <c r="A6378">
        <v>6377</v>
      </c>
      <c r="B6378" t="s">
        <v>31</v>
      </c>
      <c r="C6378" t="s">
        <v>16</v>
      </c>
      <c r="D6378" t="s">
        <v>148</v>
      </c>
      <c r="E6378" t="s">
        <v>282</v>
      </c>
      <c r="F6378" t="s">
        <v>18</v>
      </c>
      <c r="G6378">
        <v>204.58</v>
      </c>
      <c r="H6378">
        <v>2</v>
      </c>
      <c r="I6378">
        <v>0</v>
      </c>
      <c r="J6378" t="s">
        <v>28</v>
      </c>
      <c r="K6378" t="s">
        <v>29</v>
      </c>
      <c r="L6378" t="s">
        <v>60</v>
      </c>
      <c r="M6378" t="s">
        <v>36</v>
      </c>
      <c r="N6378" t="s">
        <v>41</v>
      </c>
    </row>
    <row r="6379" spans="1:14" x14ac:dyDescent="0.3">
      <c r="A6379">
        <v>6378</v>
      </c>
      <c r="B6379" t="s">
        <v>37</v>
      </c>
      <c r="C6379" t="s">
        <v>388</v>
      </c>
      <c r="D6379" t="s">
        <v>284</v>
      </c>
      <c r="E6379" t="s">
        <v>138</v>
      </c>
      <c r="F6379" t="s">
        <v>27</v>
      </c>
      <c r="G6379">
        <v>155.4</v>
      </c>
      <c r="H6379">
        <v>2</v>
      </c>
      <c r="I6379">
        <v>1</v>
      </c>
      <c r="J6379" t="s">
        <v>28</v>
      </c>
      <c r="K6379" t="s">
        <v>99</v>
      </c>
      <c r="L6379" t="s">
        <v>60</v>
      </c>
      <c r="M6379" t="s">
        <v>36</v>
      </c>
      <c r="N6379" t="s">
        <v>41</v>
      </c>
    </row>
    <row r="6380" spans="1:14" x14ac:dyDescent="0.3">
      <c r="A6380">
        <v>6379</v>
      </c>
      <c r="B6380" t="s">
        <v>50</v>
      </c>
      <c r="C6380" t="s">
        <v>380</v>
      </c>
      <c r="D6380" t="s">
        <v>421</v>
      </c>
      <c r="E6380" t="s">
        <v>59</v>
      </c>
      <c r="F6380" t="s">
        <v>49</v>
      </c>
      <c r="G6380">
        <v>158.63</v>
      </c>
      <c r="H6380">
        <v>1</v>
      </c>
      <c r="I6380">
        <v>0</v>
      </c>
      <c r="J6380" t="s">
        <v>35</v>
      </c>
      <c r="K6380" t="s">
        <v>99</v>
      </c>
      <c r="L6380" t="s">
        <v>21</v>
      </c>
      <c r="M6380" t="s">
        <v>36</v>
      </c>
      <c r="N6380" t="s">
        <v>23</v>
      </c>
    </row>
    <row r="6381" spans="1:14" x14ac:dyDescent="0.3">
      <c r="A6381">
        <v>6380</v>
      </c>
      <c r="B6381" t="s">
        <v>14</v>
      </c>
      <c r="C6381" t="s">
        <v>116</v>
      </c>
      <c r="D6381" t="s">
        <v>338</v>
      </c>
      <c r="E6381" t="s">
        <v>351</v>
      </c>
      <c r="F6381" t="s">
        <v>27</v>
      </c>
      <c r="G6381">
        <v>181.42</v>
      </c>
      <c r="H6381">
        <v>1</v>
      </c>
      <c r="I6381">
        <v>0</v>
      </c>
      <c r="J6381" t="s">
        <v>28</v>
      </c>
      <c r="K6381" t="s">
        <v>20</v>
      </c>
      <c r="L6381" t="s">
        <v>56</v>
      </c>
      <c r="M6381" t="s">
        <v>36</v>
      </c>
      <c r="N6381" t="s">
        <v>41</v>
      </c>
    </row>
    <row r="6382" spans="1:14" x14ac:dyDescent="0.3">
      <c r="A6382">
        <v>6381</v>
      </c>
      <c r="B6382" t="s">
        <v>50</v>
      </c>
      <c r="C6382" t="s">
        <v>177</v>
      </c>
      <c r="D6382" t="s">
        <v>182</v>
      </c>
      <c r="E6382" t="s">
        <v>72</v>
      </c>
      <c r="F6382" t="s">
        <v>49</v>
      </c>
      <c r="G6382">
        <v>147.32</v>
      </c>
      <c r="H6382">
        <v>3</v>
      </c>
      <c r="I6382">
        <v>2</v>
      </c>
      <c r="J6382" t="s">
        <v>55</v>
      </c>
      <c r="K6382" t="s">
        <v>44</v>
      </c>
      <c r="L6382" t="s">
        <v>56</v>
      </c>
      <c r="M6382" t="s">
        <v>36</v>
      </c>
      <c r="N6382" t="s">
        <v>23</v>
      </c>
    </row>
    <row r="6383" spans="1:14" x14ac:dyDescent="0.3">
      <c r="A6383">
        <v>6382</v>
      </c>
      <c r="B6383" t="s">
        <v>37</v>
      </c>
      <c r="C6383" t="s">
        <v>304</v>
      </c>
      <c r="D6383" t="s">
        <v>425</v>
      </c>
      <c r="E6383" t="s">
        <v>202</v>
      </c>
      <c r="F6383" t="s">
        <v>49</v>
      </c>
      <c r="G6383">
        <v>128.37</v>
      </c>
      <c r="H6383">
        <v>4</v>
      </c>
      <c r="I6383">
        <v>0</v>
      </c>
      <c r="J6383" t="s">
        <v>28</v>
      </c>
      <c r="K6383" t="s">
        <v>29</v>
      </c>
      <c r="L6383" t="s">
        <v>21</v>
      </c>
      <c r="M6383" t="s">
        <v>36</v>
      </c>
      <c r="N6383" t="s">
        <v>41</v>
      </c>
    </row>
    <row r="6384" spans="1:14" x14ac:dyDescent="0.3">
      <c r="A6384">
        <v>6383</v>
      </c>
      <c r="B6384" t="s">
        <v>50</v>
      </c>
      <c r="C6384" t="s">
        <v>106</v>
      </c>
      <c r="D6384" t="s">
        <v>377</v>
      </c>
      <c r="E6384" t="s">
        <v>267</v>
      </c>
      <c r="F6384" t="s">
        <v>18</v>
      </c>
      <c r="G6384">
        <v>206.42</v>
      </c>
      <c r="H6384">
        <v>2</v>
      </c>
      <c r="I6384">
        <v>1</v>
      </c>
      <c r="J6384" t="s">
        <v>28</v>
      </c>
      <c r="K6384" t="s">
        <v>29</v>
      </c>
      <c r="L6384" t="s">
        <v>21</v>
      </c>
      <c r="M6384" t="s">
        <v>36</v>
      </c>
      <c r="N6384" t="s">
        <v>41</v>
      </c>
    </row>
    <row r="6385" spans="1:14" x14ac:dyDescent="0.3">
      <c r="A6385">
        <v>6384</v>
      </c>
      <c r="B6385" t="s">
        <v>14</v>
      </c>
      <c r="C6385" t="s">
        <v>77</v>
      </c>
      <c r="D6385" t="s">
        <v>78</v>
      </c>
      <c r="E6385" t="s">
        <v>212</v>
      </c>
      <c r="F6385" t="s">
        <v>27</v>
      </c>
      <c r="G6385">
        <v>185.5</v>
      </c>
      <c r="H6385">
        <v>4</v>
      </c>
      <c r="I6385">
        <v>0</v>
      </c>
      <c r="J6385" t="s">
        <v>55</v>
      </c>
      <c r="K6385" t="s">
        <v>66</v>
      </c>
      <c r="L6385" t="s">
        <v>56</v>
      </c>
      <c r="M6385" t="s">
        <v>36</v>
      </c>
      <c r="N6385" t="s">
        <v>23</v>
      </c>
    </row>
    <row r="6386" spans="1:14" x14ac:dyDescent="0.3">
      <c r="A6386">
        <v>6385</v>
      </c>
      <c r="B6386" t="s">
        <v>14</v>
      </c>
      <c r="C6386" t="s">
        <v>383</v>
      </c>
      <c r="D6386" t="s">
        <v>210</v>
      </c>
      <c r="E6386" t="s">
        <v>120</v>
      </c>
      <c r="F6386" t="s">
        <v>49</v>
      </c>
      <c r="G6386">
        <v>94.33</v>
      </c>
      <c r="H6386">
        <v>3</v>
      </c>
      <c r="I6386">
        <v>0</v>
      </c>
      <c r="J6386" t="s">
        <v>55</v>
      </c>
      <c r="K6386" t="s">
        <v>29</v>
      </c>
      <c r="L6386" t="s">
        <v>60</v>
      </c>
      <c r="M6386" t="s">
        <v>36</v>
      </c>
      <c r="N6386" t="s">
        <v>45</v>
      </c>
    </row>
    <row r="6387" spans="1:14" x14ac:dyDescent="0.3">
      <c r="A6387">
        <v>6386</v>
      </c>
      <c r="B6387" t="s">
        <v>31</v>
      </c>
      <c r="C6387" t="s">
        <v>219</v>
      </c>
      <c r="D6387" t="s">
        <v>57</v>
      </c>
      <c r="E6387" t="s">
        <v>403</v>
      </c>
      <c r="F6387" t="s">
        <v>54</v>
      </c>
      <c r="G6387">
        <v>400.71</v>
      </c>
      <c r="H6387">
        <v>2</v>
      </c>
      <c r="I6387">
        <v>2</v>
      </c>
      <c r="J6387" t="s">
        <v>19</v>
      </c>
      <c r="K6387" t="s">
        <v>44</v>
      </c>
      <c r="L6387" t="s">
        <v>21</v>
      </c>
      <c r="M6387" t="s">
        <v>36</v>
      </c>
      <c r="N6387" t="s">
        <v>45</v>
      </c>
    </row>
    <row r="6388" spans="1:14" x14ac:dyDescent="0.3">
      <c r="A6388">
        <v>6387</v>
      </c>
      <c r="B6388" t="s">
        <v>50</v>
      </c>
      <c r="C6388" t="s">
        <v>284</v>
      </c>
      <c r="D6388" t="s">
        <v>241</v>
      </c>
      <c r="E6388" t="s">
        <v>257</v>
      </c>
      <c r="F6388" t="s">
        <v>18</v>
      </c>
      <c r="G6388">
        <v>297.81</v>
      </c>
      <c r="H6388">
        <v>4</v>
      </c>
      <c r="I6388">
        <v>1</v>
      </c>
      <c r="J6388" t="s">
        <v>35</v>
      </c>
      <c r="K6388" t="s">
        <v>29</v>
      </c>
      <c r="L6388" t="s">
        <v>60</v>
      </c>
      <c r="M6388" t="s">
        <v>36</v>
      </c>
      <c r="N6388" t="s">
        <v>95</v>
      </c>
    </row>
    <row r="6389" spans="1:14" x14ac:dyDescent="0.3">
      <c r="A6389">
        <v>6388</v>
      </c>
      <c r="B6389" t="s">
        <v>37</v>
      </c>
      <c r="C6389" t="s">
        <v>293</v>
      </c>
      <c r="D6389" t="s">
        <v>155</v>
      </c>
      <c r="E6389" t="s">
        <v>33</v>
      </c>
      <c r="F6389" t="s">
        <v>49</v>
      </c>
      <c r="G6389">
        <v>128.38999999999999</v>
      </c>
      <c r="H6389">
        <v>1</v>
      </c>
      <c r="I6389">
        <v>3</v>
      </c>
      <c r="J6389" t="s">
        <v>55</v>
      </c>
      <c r="K6389" t="s">
        <v>20</v>
      </c>
      <c r="L6389" t="s">
        <v>21</v>
      </c>
      <c r="M6389" t="s">
        <v>22</v>
      </c>
      <c r="N6389" t="s">
        <v>30</v>
      </c>
    </row>
    <row r="6390" spans="1:14" x14ac:dyDescent="0.3">
      <c r="A6390">
        <v>6389</v>
      </c>
      <c r="B6390" t="s">
        <v>14</v>
      </c>
      <c r="C6390" t="s">
        <v>102</v>
      </c>
      <c r="D6390" t="s">
        <v>281</v>
      </c>
      <c r="E6390" t="s">
        <v>79</v>
      </c>
      <c r="F6390" t="s">
        <v>18</v>
      </c>
      <c r="G6390">
        <v>197.43</v>
      </c>
      <c r="H6390">
        <v>3</v>
      </c>
      <c r="I6390">
        <v>0</v>
      </c>
      <c r="J6390" t="s">
        <v>28</v>
      </c>
      <c r="K6390" t="s">
        <v>29</v>
      </c>
      <c r="L6390" t="s">
        <v>21</v>
      </c>
      <c r="M6390" t="s">
        <v>36</v>
      </c>
      <c r="N6390" t="s">
        <v>23</v>
      </c>
    </row>
    <row r="6391" spans="1:14" x14ac:dyDescent="0.3">
      <c r="A6391">
        <v>6390</v>
      </c>
      <c r="B6391" t="s">
        <v>50</v>
      </c>
      <c r="C6391" t="s">
        <v>301</v>
      </c>
      <c r="D6391" t="s">
        <v>416</v>
      </c>
      <c r="E6391" t="s">
        <v>379</v>
      </c>
      <c r="F6391" t="s">
        <v>49</v>
      </c>
      <c r="G6391">
        <v>99.3</v>
      </c>
      <c r="H6391">
        <v>1</v>
      </c>
      <c r="I6391">
        <v>0</v>
      </c>
      <c r="J6391" t="s">
        <v>28</v>
      </c>
      <c r="K6391" t="s">
        <v>29</v>
      </c>
      <c r="L6391" t="s">
        <v>60</v>
      </c>
      <c r="M6391" t="s">
        <v>36</v>
      </c>
      <c r="N6391" t="s">
        <v>41</v>
      </c>
    </row>
    <row r="6392" spans="1:14" x14ac:dyDescent="0.3">
      <c r="A6392">
        <v>6391</v>
      </c>
      <c r="B6392" t="s">
        <v>50</v>
      </c>
      <c r="C6392" t="s">
        <v>160</v>
      </c>
      <c r="D6392" t="s">
        <v>425</v>
      </c>
      <c r="E6392" t="s">
        <v>165</v>
      </c>
      <c r="F6392" t="s">
        <v>27</v>
      </c>
      <c r="G6392">
        <v>242.34</v>
      </c>
      <c r="H6392">
        <v>2</v>
      </c>
      <c r="I6392">
        <v>0</v>
      </c>
      <c r="J6392" t="s">
        <v>55</v>
      </c>
      <c r="K6392" t="s">
        <v>66</v>
      </c>
      <c r="L6392" t="s">
        <v>21</v>
      </c>
      <c r="M6392" t="s">
        <v>36</v>
      </c>
      <c r="N6392" t="s">
        <v>30</v>
      </c>
    </row>
    <row r="6393" spans="1:14" x14ac:dyDescent="0.3">
      <c r="A6393">
        <v>6392</v>
      </c>
      <c r="B6393" t="s">
        <v>14</v>
      </c>
      <c r="C6393" t="s">
        <v>170</v>
      </c>
      <c r="D6393" t="s">
        <v>230</v>
      </c>
      <c r="E6393" t="s">
        <v>320</v>
      </c>
      <c r="F6393" t="s">
        <v>54</v>
      </c>
      <c r="G6393">
        <v>471.24</v>
      </c>
      <c r="H6393">
        <v>2</v>
      </c>
      <c r="I6393">
        <v>0</v>
      </c>
      <c r="J6393" t="s">
        <v>55</v>
      </c>
      <c r="K6393" t="s">
        <v>44</v>
      </c>
      <c r="L6393" t="s">
        <v>56</v>
      </c>
      <c r="M6393" t="s">
        <v>22</v>
      </c>
      <c r="N6393" t="s">
        <v>41</v>
      </c>
    </row>
    <row r="6394" spans="1:14" x14ac:dyDescent="0.3">
      <c r="A6394">
        <v>6393</v>
      </c>
      <c r="B6394" t="s">
        <v>50</v>
      </c>
      <c r="C6394" t="s">
        <v>358</v>
      </c>
      <c r="D6394" t="s">
        <v>201</v>
      </c>
      <c r="E6394" t="s">
        <v>306</v>
      </c>
      <c r="F6394" t="s">
        <v>49</v>
      </c>
      <c r="G6394">
        <v>134.38</v>
      </c>
      <c r="H6394">
        <v>3</v>
      </c>
      <c r="I6394">
        <v>0</v>
      </c>
      <c r="J6394" t="s">
        <v>28</v>
      </c>
      <c r="K6394" t="s">
        <v>29</v>
      </c>
      <c r="L6394" t="s">
        <v>60</v>
      </c>
      <c r="M6394" t="s">
        <v>36</v>
      </c>
      <c r="N6394" t="s">
        <v>41</v>
      </c>
    </row>
    <row r="6395" spans="1:14" x14ac:dyDescent="0.3">
      <c r="A6395">
        <v>6394</v>
      </c>
      <c r="B6395" t="s">
        <v>50</v>
      </c>
      <c r="C6395" t="s">
        <v>229</v>
      </c>
      <c r="D6395" t="s">
        <v>246</v>
      </c>
      <c r="E6395" t="s">
        <v>244</v>
      </c>
      <c r="F6395" t="s">
        <v>49</v>
      </c>
      <c r="G6395">
        <v>155.27000000000001</v>
      </c>
      <c r="H6395">
        <v>2</v>
      </c>
      <c r="I6395">
        <v>0</v>
      </c>
      <c r="J6395" t="s">
        <v>28</v>
      </c>
      <c r="K6395" t="s">
        <v>66</v>
      </c>
      <c r="L6395" t="s">
        <v>21</v>
      </c>
      <c r="M6395" t="s">
        <v>22</v>
      </c>
      <c r="N6395" t="s">
        <v>41</v>
      </c>
    </row>
    <row r="6396" spans="1:14" x14ac:dyDescent="0.3">
      <c r="A6396">
        <v>6395</v>
      </c>
      <c r="B6396" t="s">
        <v>31</v>
      </c>
      <c r="C6396" t="s">
        <v>355</v>
      </c>
      <c r="D6396" t="s">
        <v>201</v>
      </c>
      <c r="E6396" t="s">
        <v>68</v>
      </c>
      <c r="F6396" t="s">
        <v>18</v>
      </c>
      <c r="G6396">
        <v>163.72</v>
      </c>
      <c r="H6396">
        <v>4</v>
      </c>
      <c r="I6396">
        <v>0</v>
      </c>
      <c r="J6396" t="s">
        <v>19</v>
      </c>
      <c r="K6396" t="s">
        <v>99</v>
      </c>
      <c r="L6396" t="s">
        <v>60</v>
      </c>
      <c r="M6396" t="s">
        <v>36</v>
      </c>
      <c r="N6396" t="s">
        <v>41</v>
      </c>
    </row>
    <row r="6397" spans="1:14" x14ac:dyDescent="0.3">
      <c r="A6397">
        <v>6396</v>
      </c>
      <c r="B6397" t="s">
        <v>50</v>
      </c>
      <c r="C6397" t="s">
        <v>83</v>
      </c>
      <c r="D6397" t="s">
        <v>128</v>
      </c>
      <c r="E6397" t="s">
        <v>432</v>
      </c>
      <c r="F6397" t="s">
        <v>54</v>
      </c>
      <c r="G6397">
        <v>405.75</v>
      </c>
      <c r="H6397">
        <v>1</v>
      </c>
      <c r="I6397">
        <v>1</v>
      </c>
      <c r="J6397" t="s">
        <v>28</v>
      </c>
      <c r="K6397" t="s">
        <v>44</v>
      </c>
      <c r="L6397" t="s">
        <v>21</v>
      </c>
      <c r="M6397" t="s">
        <v>22</v>
      </c>
      <c r="N6397" t="s">
        <v>41</v>
      </c>
    </row>
    <row r="6398" spans="1:14" x14ac:dyDescent="0.3">
      <c r="A6398">
        <v>6397</v>
      </c>
      <c r="B6398" t="s">
        <v>31</v>
      </c>
      <c r="C6398" t="s">
        <v>256</v>
      </c>
      <c r="D6398" t="s">
        <v>63</v>
      </c>
      <c r="E6398" t="s">
        <v>196</v>
      </c>
      <c r="F6398" t="s">
        <v>49</v>
      </c>
      <c r="G6398">
        <v>85.05</v>
      </c>
      <c r="H6398">
        <v>1</v>
      </c>
      <c r="I6398">
        <v>3</v>
      </c>
      <c r="J6398" t="s">
        <v>35</v>
      </c>
      <c r="K6398" t="s">
        <v>20</v>
      </c>
      <c r="L6398" t="s">
        <v>21</v>
      </c>
      <c r="M6398" t="s">
        <v>36</v>
      </c>
      <c r="N6398" t="s">
        <v>41</v>
      </c>
    </row>
    <row r="6399" spans="1:14" x14ac:dyDescent="0.3">
      <c r="A6399">
        <v>6398</v>
      </c>
      <c r="B6399" t="s">
        <v>31</v>
      </c>
      <c r="C6399" t="s">
        <v>133</v>
      </c>
      <c r="D6399" t="s">
        <v>244</v>
      </c>
      <c r="E6399" t="s">
        <v>162</v>
      </c>
      <c r="F6399" t="s">
        <v>27</v>
      </c>
      <c r="G6399">
        <v>150.24</v>
      </c>
      <c r="H6399">
        <v>4</v>
      </c>
      <c r="I6399">
        <v>2</v>
      </c>
      <c r="J6399" t="s">
        <v>19</v>
      </c>
      <c r="K6399" t="s">
        <v>44</v>
      </c>
      <c r="L6399" t="s">
        <v>21</v>
      </c>
      <c r="M6399" t="s">
        <v>36</v>
      </c>
      <c r="N6399" t="s">
        <v>41</v>
      </c>
    </row>
    <row r="6400" spans="1:14" x14ac:dyDescent="0.3">
      <c r="A6400">
        <v>6399</v>
      </c>
      <c r="B6400" t="s">
        <v>37</v>
      </c>
      <c r="C6400" t="s">
        <v>51</v>
      </c>
      <c r="D6400" t="s">
        <v>52</v>
      </c>
      <c r="E6400" t="s">
        <v>386</v>
      </c>
      <c r="F6400" t="s">
        <v>49</v>
      </c>
      <c r="G6400">
        <v>87.89</v>
      </c>
      <c r="H6400">
        <v>1</v>
      </c>
      <c r="I6400">
        <v>3</v>
      </c>
      <c r="J6400" t="s">
        <v>28</v>
      </c>
      <c r="K6400" t="s">
        <v>99</v>
      </c>
      <c r="L6400" t="s">
        <v>60</v>
      </c>
      <c r="M6400" t="s">
        <v>36</v>
      </c>
      <c r="N6400" t="s">
        <v>23</v>
      </c>
    </row>
    <row r="6401" spans="1:14" x14ac:dyDescent="0.3">
      <c r="A6401">
        <v>6400</v>
      </c>
      <c r="B6401" t="s">
        <v>37</v>
      </c>
      <c r="C6401" t="s">
        <v>155</v>
      </c>
      <c r="D6401" t="s">
        <v>312</v>
      </c>
      <c r="E6401" t="s">
        <v>103</v>
      </c>
      <c r="F6401" t="s">
        <v>54</v>
      </c>
      <c r="G6401">
        <v>450.53</v>
      </c>
      <c r="H6401">
        <v>4</v>
      </c>
      <c r="I6401">
        <v>0</v>
      </c>
      <c r="J6401" t="s">
        <v>35</v>
      </c>
      <c r="K6401" t="s">
        <v>44</v>
      </c>
      <c r="L6401" t="s">
        <v>70</v>
      </c>
      <c r="M6401" t="s">
        <v>36</v>
      </c>
      <c r="N6401" t="s">
        <v>41</v>
      </c>
    </row>
    <row r="6402" spans="1:14" x14ac:dyDescent="0.3">
      <c r="A6402">
        <v>6401</v>
      </c>
      <c r="B6402" t="s">
        <v>37</v>
      </c>
      <c r="C6402" t="s">
        <v>426</v>
      </c>
      <c r="D6402" t="s">
        <v>192</v>
      </c>
      <c r="E6402" t="s">
        <v>137</v>
      </c>
      <c r="F6402" t="s">
        <v>27</v>
      </c>
      <c r="G6402">
        <v>140.47999999999999</v>
      </c>
      <c r="H6402">
        <v>2</v>
      </c>
      <c r="I6402">
        <v>0</v>
      </c>
      <c r="J6402" t="s">
        <v>19</v>
      </c>
      <c r="K6402" t="s">
        <v>29</v>
      </c>
      <c r="L6402" t="s">
        <v>56</v>
      </c>
      <c r="M6402" t="s">
        <v>22</v>
      </c>
      <c r="N6402" t="s">
        <v>41</v>
      </c>
    </row>
    <row r="6403" spans="1:14" x14ac:dyDescent="0.3">
      <c r="A6403">
        <v>6402</v>
      </c>
      <c r="B6403" t="s">
        <v>31</v>
      </c>
      <c r="C6403" t="s">
        <v>57</v>
      </c>
      <c r="D6403" t="s">
        <v>385</v>
      </c>
      <c r="E6403" t="s">
        <v>59</v>
      </c>
      <c r="F6403" t="s">
        <v>27</v>
      </c>
      <c r="G6403">
        <v>133.35</v>
      </c>
      <c r="H6403">
        <v>1</v>
      </c>
      <c r="I6403">
        <v>0</v>
      </c>
      <c r="J6403" t="s">
        <v>55</v>
      </c>
      <c r="K6403" t="s">
        <v>20</v>
      </c>
      <c r="L6403" t="s">
        <v>21</v>
      </c>
      <c r="M6403" t="s">
        <v>22</v>
      </c>
      <c r="N6403" t="s">
        <v>23</v>
      </c>
    </row>
    <row r="6404" spans="1:14" x14ac:dyDescent="0.3">
      <c r="A6404">
        <v>6403</v>
      </c>
      <c r="B6404" t="s">
        <v>31</v>
      </c>
      <c r="C6404" t="s">
        <v>307</v>
      </c>
      <c r="D6404" t="s">
        <v>360</v>
      </c>
      <c r="E6404" t="s">
        <v>359</v>
      </c>
      <c r="F6404" t="s">
        <v>18</v>
      </c>
      <c r="G6404">
        <v>240.28</v>
      </c>
      <c r="H6404">
        <v>2</v>
      </c>
      <c r="I6404">
        <v>1</v>
      </c>
      <c r="J6404" t="s">
        <v>94</v>
      </c>
      <c r="K6404" t="s">
        <v>29</v>
      </c>
      <c r="L6404" t="s">
        <v>56</v>
      </c>
      <c r="M6404" t="s">
        <v>36</v>
      </c>
      <c r="N6404" t="s">
        <v>41</v>
      </c>
    </row>
    <row r="6405" spans="1:14" x14ac:dyDescent="0.3">
      <c r="A6405">
        <v>6404</v>
      </c>
      <c r="B6405" t="s">
        <v>37</v>
      </c>
      <c r="C6405" t="s">
        <v>223</v>
      </c>
      <c r="D6405" t="s">
        <v>103</v>
      </c>
      <c r="E6405" t="s">
        <v>81</v>
      </c>
      <c r="F6405" t="s">
        <v>49</v>
      </c>
      <c r="G6405">
        <v>98.4</v>
      </c>
      <c r="H6405">
        <v>3</v>
      </c>
      <c r="I6405">
        <v>0</v>
      </c>
      <c r="J6405" t="s">
        <v>19</v>
      </c>
      <c r="K6405" t="s">
        <v>29</v>
      </c>
      <c r="L6405" t="s">
        <v>21</v>
      </c>
      <c r="M6405" t="s">
        <v>36</v>
      </c>
      <c r="N6405" t="s">
        <v>45</v>
      </c>
    </row>
    <row r="6406" spans="1:14" x14ac:dyDescent="0.3">
      <c r="A6406">
        <v>6405</v>
      </c>
      <c r="B6406" t="s">
        <v>14</v>
      </c>
      <c r="C6406" t="s">
        <v>148</v>
      </c>
      <c r="D6406" t="s">
        <v>435</v>
      </c>
      <c r="E6406" t="s">
        <v>65</v>
      </c>
      <c r="F6406" t="s">
        <v>49</v>
      </c>
      <c r="G6406">
        <v>67.400000000000006</v>
      </c>
      <c r="H6406">
        <v>1</v>
      </c>
      <c r="I6406">
        <v>1</v>
      </c>
      <c r="J6406" t="s">
        <v>35</v>
      </c>
      <c r="K6406" t="s">
        <v>20</v>
      </c>
      <c r="L6406" t="s">
        <v>56</v>
      </c>
      <c r="M6406" t="s">
        <v>36</v>
      </c>
      <c r="N6406" t="s">
        <v>41</v>
      </c>
    </row>
    <row r="6407" spans="1:14" x14ac:dyDescent="0.3">
      <c r="A6407">
        <v>6406</v>
      </c>
      <c r="B6407" t="s">
        <v>37</v>
      </c>
      <c r="C6407" t="s">
        <v>135</v>
      </c>
      <c r="D6407" t="s">
        <v>295</v>
      </c>
      <c r="E6407" t="s">
        <v>172</v>
      </c>
      <c r="F6407" t="s">
        <v>27</v>
      </c>
      <c r="G6407">
        <v>157.47</v>
      </c>
      <c r="H6407">
        <v>2</v>
      </c>
      <c r="I6407">
        <v>2</v>
      </c>
      <c r="J6407" t="s">
        <v>35</v>
      </c>
      <c r="K6407" t="s">
        <v>99</v>
      </c>
      <c r="L6407" t="s">
        <v>21</v>
      </c>
      <c r="M6407" t="s">
        <v>36</v>
      </c>
      <c r="N6407" t="s">
        <v>41</v>
      </c>
    </row>
    <row r="6408" spans="1:14" x14ac:dyDescent="0.3">
      <c r="A6408">
        <v>6407</v>
      </c>
      <c r="B6408" t="s">
        <v>37</v>
      </c>
      <c r="C6408" t="s">
        <v>363</v>
      </c>
      <c r="D6408" t="s">
        <v>193</v>
      </c>
      <c r="E6408" t="s">
        <v>265</v>
      </c>
      <c r="F6408" t="s">
        <v>27</v>
      </c>
      <c r="G6408">
        <v>145.13999999999999</v>
      </c>
      <c r="H6408">
        <v>2</v>
      </c>
      <c r="I6408">
        <v>2</v>
      </c>
      <c r="J6408" t="s">
        <v>35</v>
      </c>
      <c r="K6408" t="s">
        <v>99</v>
      </c>
      <c r="L6408" t="s">
        <v>21</v>
      </c>
      <c r="M6408" t="s">
        <v>36</v>
      </c>
      <c r="N6408" t="s">
        <v>23</v>
      </c>
    </row>
    <row r="6409" spans="1:14" x14ac:dyDescent="0.3">
      <c r="A6409">
        <v>6408</v>
      </c>
      <c r="B6409" t="s">
        <v>31</v>
      </c>
      <c r="C6409" t="s">
        <v>369</v>
      </c>
      <c r="D6409" t="s">
        <v>306</v>
      </c>
      <c r="E6409" t="s">
        <v>270</v>
      </c>
      <c r="F6409" t="s">
        <v>49</v>
      </c>
      <c r="G6409">
        <v>110.77</v>
      </c>
      <c r="H6409">
        <v>2</v>
      </c>
      <c r="I6409">
        <v>0</v>
      </c>
      <c r="J6409" t="s">
        <v>35</v>
      </c>
      <c r="K6409" t="s">
        <v>66</v>
      </c>
      <c r="L6409" t="s">
        <v>56</v>
      </c>
      <c r="M6409" t="s">
        <v>22</v>
      </c>
      <c r="N6409" t="s">
        <v>45</v>
      </c>
    </row>
    <row r="6410" spans="1:14" x14ac:dyDescent="0.3">
      <c r="A6410">
        <v>6409</v>
      </c>
      <c r="B6410" t="s">
        <v>14</v>
      </c>
      <c r="C6410" t="s">
        <v>47</v>
      </c>
      <c r="D6410" t="s">
        <v>306</v>
      </c>
      <c r="E6410" t="s">
        <v>69</v>
      </c>
      <c r="F6410" t="s">
        <v>49</v>
      </c>
      <c r="G6410">
        <v>107.32</v>
      </c>
      <c r="H6410">
        <v>1</v>
      </c>
      <c r="I6410">
        <v>0</v>
      </c>
      <c r="J6410" t="s">
        <v>28</v>
      </c>
      <c r="K6410" t="s">
        <v>20</v>
      </c>
      <c r="L6410" t="s">
        <v>60</v>
      </c>
      <c r="M6410" t="s">
        <v>36</v>
      </c>
      <c r="N6410" t="s">
        <v>41</v>
      </c>
    </row>
    <row r="6411" spans="1:14" x14ac:dyDescent="0.3">
      <c r="A6411">
        <v>6410</v>
      </c>
      <c r="B6411" t="s">
        <v>50</v>
      </c>
      <c r="C6411" t="s">
        <v>227</v>
      </c>
      <c r="D6411" t="s">
        <v>360</v>
      </c>
      <c r="E6411" t="s">
        <v>238</v>
      </c>
      <c r="F6411" t="s">
        <v>54</v>
      </c>
      <c r="G6411">
        <v>567.75</v>
      </c>
      <c r="H6411">
        <v>1</v>
      </c>
      <c r="I6411">
        <v>0</v>
      </c>
      <c r="J6411" t="s">
        <v>28</v>
      </c>
      <c r="K6411" t="s">
        <v>29</v>
      </c>
      <c r="L6411" t="s">
        <v>21</v>
      </c>
      <c r="M6411" t="s">
        <v>36</v>
      </c>
      <c r="N6411" t="s">
        <v>41</v>
      </c>
    </row>
    <row r="6412" spans="1:14" x14ac:dyDescent="0.3">
      <c r="A6412">
        <v>6411</v>
      </c>
      <c r="B6412" t="s">
        <v>14</v>
      </c>
      <c r="C6412" t="s">
        <v>295</v>
      </c>
      <c r="D6412" t="s">
        <v>418</v>
      </c>
      <c r="E6412" t="s">
        <v>394</v>
      </c>
      <c r="F6412" t="s">
        <v>49</v>
      </c>
      <c r="G6412">
        <v>77.959999999999994</v>
      </c>
      <c r="H6412">
        <v>4</v>
      </c>
      <c r="I6412">
        <v>1</v>
      </c>
      <c r="J6412" t="s">
        <v>28</v>
      </c>
      <c r="K6412" t="s">
        <v>20</v>
      </c>
      <c r="L6412" t="s">
        <v>21</v>
      </c>
      <c r="M6412" t="s">
        <v>36</v>
      </c>
      <c r="N6412" t="s">
        <v>23</v>
      </c>
    </row>
    <row r="6413" spans="1:14" x14ac:dyDescent="0.3">
      <c r="A6413">
        <v>6412</v>
      </c>
      <c r="B6413" t="s">
        <v>14</v>
      </c>
      <c r="C6413" t="s">
        <v>409</v>
      </c>
      <c r="D6413" t="s">
        <v>387</v>
      </c>
      <c r="E6413" t="s">
        <v>48</v>
      </c>
      <c r="F6413" t="s">
        <v>49</v>
      </c>
      <c r="G6413">
        <v>91.22</v>
      </c>
      <c r="H6413">
        <v>1</v>
      </c>
      <c r="I6413">
        <v>1</v>
      </c>
      <c r="J6413" t="s">
        <v>28</v>
      </c>
      <c r="K6413" t="s">
        <v>44</v>
      </c>
      <c r="L6413" t="s">
        <v>60</v>
      </c>
      <c r="M6413" t="s">
        <v>36</v>
      </c>
      <c r="N6413" t="s">
        <v>23</v>
      </c>
    </row>
    <row r="6414" spans="1:14" x14ac:dyDescent="0.3">
      <c r="A6414">
        <v>6413</v>
      </c>
      <c r="B6414" t="s">
        <v>31</v>
      </c>
      <c r="C6414" t="s">
        <v>312</v>
      </c>
      <c r="D6414" t="s">
        <v>146</v>
      </c>
      <c r="E6414" t="s">
        <v>222</v>
      </c>
      <c r="F6414" t="s">
        <v>54</v>
      </c>
      <c r="G6414">
        <v>264.08999999999997</v>
      </c>
      <c r="H6414">
        <v>2</v>
      </c>
      <c r="I6414">
        <v>0</v>
      </c>
      <c r="J6414" t="s">
        <v>35</v>
      </c>
      <c r="K6414" t="s">
        <v>44</v>
      </c>
      <c r="L6414" t="s">
        <v>60</v>
      </c>
      <c r="M6414" t="s">
        <v>36</v>
      </c>
      <c r="N6414" t="s">
        <v>95</v>
      </c>
    </row>
    <row r="6415" spans="1:14" x14ac:dyDescent="0.3">
      <c r="A6415">
        <v>6414</v>
      </c>
      <c r="B6415" t="s">
        <v>31</v>
      </c>
      <c r="C6415" t="s">
        <v>100</v>
      </c>
      <c r="D6415" t="s">
        <v>410</v>
      </c>
      <c r="E6415" t="s">
        <v>280</v>
      </c>
      <c r="F6415" t="s">
        <v>18</v>
      </c>
      <c r="G6415">
        <v>217.93</v>
      </c>
      <c r="H6415">
        <v>2</v>
      </c>
      <c r="I6415">
        <v>2</v>
      </c>
      <c r="J6415" t="s">
        <v>28</v>
      </c>
      <c r="K6415" t="s">
        <v>99</v>
      </c>
      <c r="L6415" t="s">
        <v>21</v>
      </c>
      <c r="M6415" t="s">
        <v>36</v>
      </c>
      <c r="N6415" t="s">
        <v>41</v>
      </c>
    </row>
    <row r="6416" spans="1:14" x14ac:dyDescent="0.3">
      <c r="A6416">
        <v>6415</v>
      </c>
      <c r="B6416" t="s">
        <v>50</v>
      </c>
      <c r="C6416" t="s">
        <v>310</v>
      </c>
      <c r="D6416" t="s">
        <v>409</v>
      </c>
      <c r="E6416" t="s">
        <v>313</v>
      </c>
      <c r="F6416" t="s">
        <v>18</v>
      </c>
      <c r="G6416">
        <v>259.41000000000003</v>
      </c>
      <c r="H6416">
        <v>2</v>
      </c>
      <c r="I6416">
        <v>0</v>
      </c>
      <c r="J6416" t="s">
        <v>28</v>
      </c>
      <c r="K6416" t="s">
        <v>44</v>
      </c>
      <c r="L6416" t="s">
        <v>56</v>
      </c>
      <c r="M6416" t="s">
        <v>22</v>
      </c>
      <c r="N6416" t="s">
        <v>41</v>
      </c>
    </row>
    <row r="6417" spans="1:14" x14ac:dyDescent="0.3">
      <c r="A6417">
        <v>6416</v>
      </c>
      <c r="B6417" t="s">
        <v>31</v>
      </c>
      <c r="C6417" t="s">
        <v>200</v>
      </c>
      <c r="D6417" t="s">
        <v>223</v>
      </c>
      <c r="E6417" t="s">
        <v>380</v>
      </c>
      <c r="F6417" t="s">
        <v>49</v>
      </c>
      <c r="G6417">
        <v>109.78</v>
      </c>
      <c r="H6417">
        <v>2</v>
      </c>
      <c r="I6417">
        <v>0</v>
      </c>
      <c r="J6417" t="s">
        <v>19</v>
      </c>
      <c r="K6417" t="s">
        <v>66</v>
      </c>
      <c r="L6417" t="s">
        <v>21</v>
      </c>
      <c r="M6417" t="s">
        <v>36</v>
      </c>
      <c r="N6417" t="s">
        <v>41</v>
      </c>
    </row>
    <row r="6418" spans="1:14" x14ac:dyDescent="0.3">
      <c r="A6418">
        <v>6417</v>
      </c>
      <c r="B6418" t="s">
        <v>14</v>
      </c>
      <c r="C6418" t="s">
        <v>389</v>
      </c>
      <c r="D6418" t="s">
        <v>182</v>
      </c>
      <c r="E6418" t="s">
        <v>261</v>
      </c>
      <c r="F6418" t="s">
        <v>18</v>
      </c>
      <c r="G6418">
        <v>218.37</v>
      </c>
      <c r="H6418">
        <v>1</v>
      </c>
      <c r="I6418">
        <v>0</v>
      </c>
      <c r="J6418" t="s">
        <v>35</v>
      </c>
      <c r="K6418" t="s">
        <v>66</v>
      </c>
      <c r="L6418" t="s">
        <v>21</v>
      </c>
      <c r="M6418" t="s">
        <v>36</v>
      </c>
      <c r="N6418" t="s">
        <v>41</v>
      </c>
    </row>
    <row r="6419" spans="1:14" x14ac:dyDescent="0.3">
      <c r="A6419">
        <v>6418</v>
      </c>
      <c r="B6419" t="s">
        <v>14</v>
      </c>
      <c r="C6419" t="s">
        <v>306</v>
      </c>
      <c r="D6419" t="s">
        <v>310</v>
      </c>
      <c r="E6419" t="s">
        <v>178</v>
      </c>
      <c r="F6419" t="s">
        <v>54</v>
      </c>
      <c r="G6419">
        <v>401.01</v>
      </c>
      <c r="H6419">
        <v>2</v>
      </c>
      <c r="I6419">
        <v>0</v>
      </c>
      <c r="J6419" t="s">
        <v>19</v>
      </c>
      <c r="K6419" t="s">
        <v>44</v>
      </c>
      <c r="L6419" t="s">
        <v>56</v>
      </c>
      <c r="M6419" t="s">
        <v>22</v>
      </c>
      <c r="N6419" t="s">
        <v>41</v>
      </c>
    </row>
    <row r="6420" spans="1:14" x14ac:dyDescent="0.3">
      <c r="A6420">
        <v>6419</v>
      </c>
      <c r="B6420" t="s">
        <v>50</v>
      </c>
      <c r="C6420" t="s">
        <v>47</v>
      </c>
      <c r="D6420" t="s">
        <v>205</v>
      </c>
      <c r="E6420" t="s">
        <v>314</v>
      </c>
      <c r="F6420" t="s">
        <v>27</v>
      </c>
      <c r="G6420">
        <v>164.13</v>
      </c>
      <c r="H6420">
        <v>2</v>
      </c>
      <c r="I6420">
        <v>0</v>
      </c>
      <c r="J6420" t="s">
        <v>35</v>
      </c>
      <c r="K6420" t="s">
        <v>44</v>
      </c>
      <c r="L6420" t="s">
        <v>70</v>
      </c>
      <c r="M6420" t="s">
        <v>22</v>
      </c>
      <c r="N6420" t="s">
        <v>41</v>
      </c>
    </row>
    <row r="6421" spans="1:14" x14ac:dyDescent="0.3">
      <c r="A6421">
        <v>6420</v>
      </c>
      <c r="B6421" t="s">
        <v>50</v>
      </c>
      <c r="C6421" t="s">
        <v>329</v>
      </c>
      <c r="D6421" t="s">
        <v>100</v>
      </c>
      <c r="E6421" t="s">
        <v>74</v>
      </c>
      <c r="F6421" t="s">
        <v>49</v>
      </c>
      <c r="G6421">
        <v>103.97</v>
      </c>
      <c r="H6421">
        <v>1</v>
      </c>
      <c r="I6421">
        <v>1</v>
      </c>
      <c r="J6421" t="s">
        <v>35</v>
      </c>
      <c r="K6421" t="s">
        <v>99</v>
      </c>
      <c r="L6421" t="s">
        <v>21</v>
      </c>
      <c r="M6421" t="s">
        <v>36</v>
      </c>
      <c r="N6421" t="s">
        <v>95</v>
      </c>
    </row>
    <row r="6422" spans="1:14" x14ac:dyDescent="0.3">
      <c r="A6422">
        <v>6421</v>
      </c>
      <c r="B6422" t="s">
        <v>50</v>
      </c>
      <c r="C6422" t="s">
        <v>284</v>
      </c>
      <c r="D6422" t="s">
        <v>192</v>
      </c>
      <c r="E6422" t="s">
        <v>303</v>
      </c>
      <c r="F6422" t="s">
        <v>49</v>
      </c>
      <c r="G6422">
        <v>163.25</v>
      </c>
      <c r="H6422">
        <v>2</v>
      </c>
      <c r="I6422">
        <v>2</v>
      </c>
      <c r="J6422" t="s">
        <v>28</v>
      </c>
      <c r="K6422" t="s">
        <v>99</v>
      </c>
      <c r="L6422" t="s">
        <v>60</v>
      </c>
      <c r="M6422" t="s">
        <v>36</v>
      </c>
      <c r="N6422" t="s">
        <v>23</v>
      </c>
    </row>
    <row r="6423" spans="1:14" x14ac:dyDescent="0.3">
      <c r="A6423">
        <v>6422</v>
      </c>
      <c r="B6423" t="s">
        <v>31</v>
      </c>
      <c r="C6423" t="s">
        <v>247</v>
      </c>
      <c r="D6423" t="s">
        <v>270</v>
      </c>
      <c r="E6423" t="s">
        <v>331</v>
      </c>
      <c r="F6423" t="s">
        <v>18</v>
      </c>
      <c r="G6423">
        <v>135.91999999999999</v>
      </c>
      <c r="H6423">
        <v>2</v>
      </c>
      <c r="I6423">
        <v>0</v>
      </c>
      <c r="J6423" t="s">
        <v>55</v>
      </c>
      <c r="K6423" t="s">
        <v>66</v>
      </c>
      <c r="L6423" t="s">
        <v>56</v>
      </c>
      <c r="M6423" t="s">
        <v>36</v>
      </c>
      <c r="N6423" t="s">
        <v>41</v>
      </c>
    </row>
    <row r="6424" spans="1:14" x14ac:dyDescent="0.3">
      <c r="A6424">
        <v>6423</v>
      </c>
      <c r="B6424" t="s">
        <v>31</v>
      </c>
      <c r="C6424" t="s">
        <v>42</v>
      </c>
      <c r="D6424" t="s">
        <v>154</v>
      </c>
      <c r="E6424" t="s">
        <v>118</v>
      </c>
      <c r="F6424" t="s">
        <v>18</v>
      </c>
      <c r="G6424">
        <v>167.08</v>
      </c>
      <c r="H6424">
        <v>4</v>
      </c>
      <c r="I6424">
        <v>1</v>
      </c>
      <c r="J6424" t="s">
        <v>35</v>
      </c>
      <c r="K6424" t="s">
        <v>44</v>
      </c>
      <c r="L6424" t="s">
        <v>56</v>
      </c>
      <c r="M6424" t="s">
        <v>36</v>
      </c>
      <c r="N6424" t="s">
        <v>23</v>
      </c>
    </row>
    <row r="6425" spans="1:14" x14ac:dyDescent="0.3">
      <c r="A6425">
        <v>6424</v>
      </c>
      <c r="B6425" t="s">
        <v>31</v>
      </c>
      <c r="C6425" t="s">
        <v>246</v>
      </c>
      <c r="D6425" t="s">
        <v>217</v>
      </c>
      <c r="E6425" t="s">
        <v>64</v>
      </c>
      <c r="F6425" t="s">
        <v>27</v>
      </c>
      <c r="G6425">
        <v>134.22999999999999</v>
      </c>
      <c r="H6425">
        <v>3</v>
      </c>
      <c r="I6425">
        <v>0</v>
      </c>
      <c r="J6425" t="s">
        <v>55</v>
      </c>
      <c r="K6425" t="s">
        <v>66</v>
      </c>
      <c r="L6425" t="s">
        <v>56</v>
      </c>
      <c r="M6425" t="s">
        <v>22</v>
      </c>
      <c r="N6425" t="s">
        <v>45</v>
      </c>
    </row>
    <row r="6426" spans="1:14" x14ac:dyDescent="0.3">
      <c r="A6426">
        <v>6425</v>
      </c>
      <c r="B6426" t="s">
        <v>50</v>
      </c>
      <c r="C6426" t="s">
        <v>122</v>
      </c>
      <c r="D6426" t="s">
        <v>43</v>
      </c>
      <c r="E6426" t="s">
        <v>212</v>
      </c>
      <c r="F6426" t="s">
        <v>27</v>
      </c>
      <c r="G6426">
        <v>240.29</v>
      </c>
      <c r="H6426">
        <v>2</v>
      </c>
      <c r="I6426">
        <v>0</v>
      </c>
      <c r="J6426" t="s">
        <v>28</v>
      </c>
      <c r="K6426" t="s">
        <v>29</v>
      </c>
      <c r="L6426" t="s">
        <v>56</v>
      </c>
      <c r="M6426" t="s">
        <v>36</v>
      </c>
      <c r="N6426" t="s">
        <v>41</v>
      </c>
    </row>
    <row r="6427" spans="1:14" x14ac:dyDescent="0.3">
      <c r="A6427">
        <v>6426</v>
      </c>
      <c r="B6427" t="s">
        <v>14</v>
      </c>
      <c r="C6427" t="s">
        <v>223</v>
      </c>
      <c r="D6427" t="s">
        <v>160</v>
      </c>
      <c r="E6427" t="s">
        <v>437</v>
      </c>
      <c r="F6427" t="s">
        <v>18</v>
      </c>
      <c r="G6427">
        <v>238.69</v>
      </c>
      <c r="H6427">
        <v>4</v>
      </c>
      <c r="I6427">
        <v>0</v>
      </c>
      <c r="J6427" t="s">
        <v>28</v>
      </c>
      <c r="K6427" t="s">
        <v>66</v>
      </c>
      <c r="L6427" t="s">
        <v>70</v>
      </c>
      <c r="M6427" t="s">
        <v>36</v>
      </c>
      <c r="N6427" t="s">
        <v>45</v>
      </c>
    </row>
    <row r="6428" spans="1:14" x14ac:dyDescent="0.3">
      <c r="A6428">
        <v>6427</v>
      </c>
      <c r="B6428" t="s">
        <v>50</v>
      </c>
      <c r="C6428" t="s">
        <v>408</v>
      </c>
      <c r="D6428" t="s">
        <v>243</v>
      </c>
      <c r="E6428" t="s">
        <v>100</v>
      </c>
      <c r="F6428" t="s">
        <v>54</v>
      </c>
      <c r="G6428">
        <v>523.59</v>
      </c>
      <c r="H6428">
        <v>4</v>
      </c>
      <c r="I6428">
        <v>0</v>
      </c>
      <c r="J6428" t="s">
        <v>28</v>
      </c>
      <c r="K6428" t="s">
        <v>44</v>
      </c>
      <c r="L6428" t="s">
        <v>60</v>
      </c>
      <c r="M6428" t="s">
        <v>36</v>
      </c>
      <c r="N6428" t="s">
        <v>41</v>
      </c>
    </row>
    <row r="6429" spans="1:14" x14ac:dyDescent="0.3">
      <c r="A6429">
        <v>6428</v>
      </c>
      <c r="B6429" t="s">
        <v>14</v>
      </c>
      <c r="C6429" t="s">
        <v>138</v>
      </c>
      <c r="D6429" t="s">
        <v>33</v>
      </c>
      <c r="E6429" t="s">
        <v>346</v>
      </c>
      <c r="F6429" t="s">
        <v>18</v>
      </c>
      <c r="G6429">
        <v>172.45</v>
      </c>
      <c r="H6429">
        <v>1</v>
      </c>
      <c r="I6429">
        <v>0</v>
      </c>
      <c r="J6429" t="s">
        <v>28</v>
      </c>
      <c r="K6429" t="s">
        <v>99</v>
      </c>
      <c r="L6429" t="s">
        <v>21</v>
      </c>
      <c r="M6429" t="s">
        <v>36</v>
      </c>
      <c r="N6429" t="s">
        <v>41</v>
      </c>
    </row>
    <row r="6430" spans="1:14" x14ac:dyDescent="0.3">
      <c r="A6430">
        <v>6429</v>
      </c>
      <c r="B6430" t="s">
        <v>31</v>
      </c>
      <c r="C6430" t="s">
        <v>273</v>
      </c>
      <c r="D6430" t="s">
        <v>155</v>
      </c>
      <c r="E6430" t="s">
        <v>441</v>
      </c>
      <c r="F6430" t="s">
        <v>49</v>
      </c>
      <c r="G6430">
        <v>77.08</v>
      </c>
      <c r="H6430">
        <v>1</v>
      </c>
      <c r="I6430">
        <v>0</v>
      </c>
      <c r="J6430" t="s">
        <v>28</v>
      </c>
      <c r="K6430" t="s">
        <v>44</v>
      </c>
      <c r="L6430" t="s">
        <v>21</v>
      </c>
      <c r="M6430" t="s">
        <v>36</v>
      </c>
      <c r="N6430" t="s">
        <v>41</v>
      </c>
    </row>
    <row r="6431" spans="1:14" x14ac:dyDescent="0.3">
      <c r="A6431">
        <v>6430</v>
      </c>
      <c r="B6431" t="s">
        <v>31</v>
      </c>
      <c r="C6431" t="s">
        <v>171</v>
      </c>
      <c r="D6431" t="s">
        <v>157</v>
      </c>
      <c r="E6431" t="s">
        <v>158</v>
      </c>
      <c r="F6431" t="s">
        <v>49</v>
      </c>
      <c r="G6431">
        <v>81.19</v>
      </c>
      <c r="H6431">
        <v>2</v>
      </c>
      <c r="I6431">
        <v>0</v>
      </c>
      <c r="J6431" t="s">
        <v>35</v>
      </c>
      <c r="K6431" t="s">
        <v>44</v>
      </c>
      <c r="L6431" t="s">
        <v>21</v>
      </c>
      <c r="M6431" t="s">
        <v>36</v>
      </c>
      <c r="N6431" t="s">
        <v>41</v>
      </c>
    </row>
    <row r="6432" spans="1:14" x14ac:dyDescent="0.3">
      <c r="A6432">
        <v>6431</v>
      </c>
      <c r="B6432" t="s">
        <v>37</v>
      </c>
      <c r="C6432" t="s">
        <v>144</v>
      </c>
      <c r="D6432" t="s">
        <v>395</v>
      </c>
      <c r="E6432" t="s">
        <v>141</v>
      </c>
      <c r="F6432" t="s">
        <v>27</v>
      </c>
      <c r="G6432">
        <v>167.76</v>
      </c>
      <c r="H6432">
        <v>1</v>
      </c>
      <c r="I6432">
        <v>0</v>
      </c>
      <c r="J6432" t="s">
        <v>19</v>
      </c>
      <c r="K6432" t="s">
        <v>66</v>
      </c>
      <c r="L6432" t="s">
        <v>60</v>
      </c>
      <c r="M6432" t="s">
        <v>36</v>
      </c>
      <c r="N6432" t="s">
        <v>41</v>
      </c>
    </row>
    <row r="6433" spans="1:14" x14ac:dyDescent="0.3">
      <c r="A6433">
        <v>6432</v>
      </c>
      <c r="B6433" t="s">
        <v>31</v>
      </c>
      <c r="C6433" t="s">
        <v>403</v>
      </c>
      <c r="D6433" t="s">
        <v>247</v>
      </c>
      <c r="E6433" t="s">
        <v>417</v>
      </c>
      <c r="F6433" t="s">
        <v>18</v>
      </c>
      <c r="G6433">
        <v>194.99</v>
      </c>
      <c r="H6433">
        <v>1</v>
      </c>
      <c r="I6433">
        <v>0</v>
      </c>
      <c r="J6433" t="s">
        <v>19</v>
      </c>
      <c r="K6433" t="s">
        <v>99</v>
      </c>
      <c r="L6433" t="s">
        <v>21</v>
      </c>
      <c r="M6433" t="s">
        <v>36</v>
      </c>
      <c r="N6433" t="s">
        <v>23</v>
      </c>
    </row>
    <row r="6434" spans="1:14" x14ac:dyDescent="0.3">
      <c r="A6434">
        <v>6433</v>
      </c>
      <c r="B6434" t="s">
        <v>37</v>
      </c>
      <c r="C6434" t="s">
        <v>381</v>
      </c>
      <c r="D6434" t="s">
        <v>460</v>
      </c>
      <c r="E6434" t="s">
        <v>134</v>
      </c>
      <c r="F6434" t="s">
        <v>49</v>
      </c>
      <c r="G6434">
        <v>138.41999999999999</v>
      </c>
      <c r="H6434">
        <v>2</v>
      </c>
      <c r="I6434">
        <v>0</v>
      </c>
      <c r="J6434" t="s">
        <v>28</v>
      </c>
      <c r="K6434" t="s">
        <v>20</v>
      </c>
      <c r="L6434" t="s">
        <v>21</v>
      </c>
      <c r="M6434" t="s">
        <v>36</v>
      </c>
      <c r="N6434" t="s">
        <v>95</v>
      </c>
    </row>
    <row r="6435" spans="1:14" x14ac:dyDescent="0.3">
      <c r="A6435">
        <v>6434</v>
      </c>
      <c r="B6435" t="s">
        <v>31</v>
      </c>
      <c r="C6435" t="s">
        <v>114</v>
      </c>
      <c r="D6435" t="s">
        <v>106</v>
      </c>
      <c r="E6435" t="s">
        <v>451</v>
      </c>
      <c r="F6435" t="s">
        <v>18</v>
      </c>
      <c r="G6435">
        <v>199.51</v>
      </c>
      <c r="H6435">
        <v>1</v>
      </c>
      <c r="I6435">
        <v>0</v>
      </c>
      <c r="J6435" t="s">
        <v>28</v>
      </c>
      <c r="K6435" t="s">
        <v>20</v>
      </c>
      <c r="L6435" t="s">
        <v>21</v>
      </c>
      <c r="M6435" t="s">
        <v>36</v>
      </c>
      <c r="N6435" t="s">
        <v>41</v>
      </c>
    </row>
    <row r="6436" spans="1:14" x14ac:dyDescent="0.3">
      <c r="A6436">
        <v>6435</v>
      </c>
      <c r="B6436" t="s">
        <v>31</v>
      </c>
      <c r="C6436" t="s">
        <v>190</v>
      </c>
      <c r="D6436" t="s">
        <v>408</v>
      </c>
      <c r="E6436" t="s">
        <v>292</v>
      </c>
      <c r="F6436" t="s">
        <v>18</v>
      </c>
      <c r="G6436">
        <v>202.71</v>
      </c>
      <c r="H6436">
        <v>3</v>
      </c>
      <c r="I6436">
        <v>3</v>
      </c>
      <c r="J6436" t="s">
        <v>28</v>
      </c>
      <c r="K6436" t="s">
        <v>29</v>
      </c>
      <c r="L6436" t="s">
        <v>56</v>
      </c>
      <c r="M6436" t="s">
        <v>36</v>
      </c>
      <c r="N6436" t="s">
        <v>41</v>
      </c>
    </row>
    <row r="6437" spans="1:14" x14ac:dyDescent="0.3">
      <c r="A6437">
        <v>6436</v>
      </c>
      <c r="B6437" t="s">
        <v>37</v>
      </c>
      <c r="C6437" t="s">
        <v>87</v>
      </c>
      <c r="D6437" t="s">
        <v>32</v>
      </c>
      <c r="E6437" t="s">
        <v>79</v>
      </c>
      <c r="F6437" t="s">
        <v>27</v>
      </c>
      <c r="G6437">
        <v>153.08000000000001</v>
      </c>
      <c r="H6437">
        <v>3</v>
      </c>
      <c r="I6437">
        <v>0</v>
      </c>
      <c r="J6437" t="s">
        <v>35</v>
      </c>
      <c r="K6437" t="s">
        <v>66</v>
      </c>
      <c r="L6437" t="s">
        <v>21</v>
      </c>
      <c r="M6437" t="s">
        <v>22</v>
      </c>
      <c r="N6437" t="s">
        <v>45</v>
      </c>
    </row>
    <row r="6438" spans="1:14" x14ac:dyDescent="0.3">
      <c r="A6438">
        <v>6437</v>
      </c>
      <c r="B6438" t="s">
        <v>50</v>
      </c>
      <c r="C6438" t="s">
        <v>194</v>
      </c>
      <c r="D6438" t="s">
        <v>367</v>
      </c>
      <c r="E6438" t="s">
        <v>107</v>
      </c>
      <c r="F6438" t="s">
        <v>27</v>
      </c>
      <c r="G6438">
        <v>226.52</v>
      </c>
      <c r="H6438">
        <v>1</v>
      </c>
      <c r="I6438">
        <v>0</v>
      </c>
      <c r="J6438" t="s">
        <v>28</v>
      </c>
      <c r="K6438" t="s">
        <v>20</v>
      </c>
      <c r="L6438" t="s">
        <v>21</v>
      </c>
      <c r="M6438" t="s">
        <v>22</v>
      </c>
      <c r="N6438" t="s">
        <v>41</v>
      </c>
    </row>
    <row r="6439" spans="1:14" x14ac:dyDescent="0.3">
      <c r="A6439">
        <v>6438</v>
      </c>
      <c r="B6439" t="s">
        <v>14</v>
      </c>
      <c r="C6439" t="s">
        <v>280</v>
      </c>
      <c r="D6439" t="s">
        <v>216</v>
      </c>
      <c r="E6439" t="s">
        <v>75</v>
      </c>
      <c r="F6439" t="s">
        <v>18</v>
      </c>
      <c r="G6439">
        <v>259.82</v>
      </c>
      <c r="H6439">
        <v>2</v>
      </c>
      <c r="I6439">
        <v>0</v>
      </c>
      <c r="J6439" t="s">
        <v>28</v>
      </c>
      <c r="K6439" t="s">
        <v>44</v>
      </c>
      <c r="L6439" t="s">
        <v>56</v>
      </c>
      <c r="M6439" t="s">
        <v>36</v>
      </c>
      <c r="N6439" t="s">
        <v>41</v>
      </c>
    </row>
    <row r="6440" spans="1:14" x14ac:dyDescent="0.3">
      <c r="A6440">
        <v>6439</v>
      </c>
      <c r="B6440" t="s">
        <v>31</v>
      </c>
      <c r="C6440" t="s">
        <v>161</v>
      </c>
      <c r="D6440" t="s">
        <v>379</v>
      </c>
      <c r="E6440" t="s">
        <v>96</v>
      </c>
      <c r="F6440" t="s">
        <v>18</v>
      </c>
      <c r="G6440">
        <v>184.68</v>
      </c>
      <c r="H6440">
        <v>4</v>
      </c>
      <c r="I6440">
        <v>1</v>
      </c>
      <c r="J6440" t="s">
        <v>28</v>
      </c>
      <c r="K6440" t="s">
        <v>66</v>
      </c>
      <c r="L6440" t="s">
        <v>60</v>
      </c>
      <c r="M6440" t="s">
        <v>36</v>
      </c>
      <c r="N6440" t="s">
        <v>95</v>
      </c>
    </row>
    <row r="6441" spans="1:14" x14ac:dyDescent="0.3">
      <c r="A6441">
        <v>6440</v>
      </c>
      <c r="B6441" t="s">
        <v>50</v>
      </c>
      <c r="C6441" t="s">
        <v>222</v>
      </c>
      <c r="D6441" t="s">
        <v>293</v>
      </c>
      <c r="E6441" t="s">
        <v>117</v>
      </c>
      <c r="F6441" t="s">
        <v>27</v>
      </c>
      <c r="G6441">
        <v>192.69</v>
      </c>
      <c r="H6441">
        <v>1</v>
      </c>
      <c r="I6441">
        <v>2</v>
      </c>
      <c r="J6441" t="s">
        <v>28</v>
      </c>
      <c r="K6441" t="s">
        <v>29</v>
      </c>
      <c r="L6441" t="s">
        <v>70</v>
      </c>
      <c r="M6441" t="s">
        <v>22</v>
      </c>
      <c r="N6441" t="s">
        <v>41</v>
      </c>
    </row>
    <row r="6442" spans="1:14" x14ac:dyDescent="0.3">
      <c r="A6442">
        <v>6441</v>
      </c>
      <c r="B6442" t="s">
        <v>31</v>
      </c>
      <c r="C6442" t="s">
        <v>344</v>
      </c>
      <c r="D6442" t="s">
        <v>140</v>
      </c>
      <c r="E6442" t="s">
        <v>275</v>
      </c>
      <c r="F6442" t="s">
        <v>27</v>
      </c>
      <c r="G6442">
        <v>150.82</v>
      </c>
      <c r="H6442">
        <v>3</v>
      </c>
      <c r="I6442">
        <v>0</v>
      </c>
      <c r="J6442" t="s">
        <v>28</v>
      </c>
      <c r="K6442" t="s">
        <v>44</v>
      </c>
      <c r="L6442" t="s">
        <v>21</v>
      </c>
      <c r="M6442" t="s">
        <v>36</v>
      </c>
      <c r="N6442" t="s">
        <v>41</v>
      </c>
    </row>
    <row r="6443" spans="1:14" x14ac:dyDescent="0.3">
      <c r="A6443">
        <v>6442</v>
      </c>
      <c r="B6443" t="s">
        <v>50</v>
      </c>
      <c r="C6443" t="s">
        <v>139</v>
      </c>
      <c r="D6443" t="s">
        <v>414</v>
      </c>
      <c r="E6443" t="s">
        <v>144</v>
      </c>
      <c r="F6443" t="s">
        <v>27</v>
      </c>
      <c r="G6443">
        <v>237.08</v>
      </c>
      <c r="H6443">
        <v>2</v>
      </c>
      <c r="I6443">
        <v>2</v>
      </c>
      <c r="J6443" t="s">
        <v>28</v>
      </c>
      <c r="K6443" t="s">
        <v>99</v>
      </c>
      <c r="L6443" t="s">
        <v>60</v>
      </c>
      <c r="M6443" t="s">
        <v>36</v>
      </c>
      <c r="N6443" t="s">
        <v>23</v>
      </c>
    </row>
    <row r="6444" spans="1:14" x14ac:dyDescent="0.3">
      <c r="A6444">
        <v>6443</v>
      </c>
      <c r="B6444" t="s">
        <v>37</v>
      </c>
      <c r="C6444" t="s">
        <v>24</v>
      </c>
      <c r="D6444" t="s">
        <v>25</v>
      </c>
      <c r="E6444" t="s">
        <v>286</v>
      </c>
      <c r="F6444" t="s">
        <v>49</v>
      </c>
      <c r="G6444">
        <v>131.94</v>
      </c>
      <c r="H6444">
        <v>1</v>
      </c>
      <c r="I6444">
        <v>0</v>
      </c>
      <c r="J6444" t="s">
        <v>28</v>
      </c>
      <c r="K6444" t="s">
        <v>99</v>
      </c>
      <c r="L6444" t="s">
        <v>21</v>
      </c>
      <c r="M6444" t="s">
        <v>36</v>
      </c>
      <c r="N6444" t="s">
        <v>23</v>
      </c>
    </row>
    <row r="6445" spans="1:14" x14ac:dyDescent="0.3">
      <c r="A6445">
        <v>6444</v>
      </c>
      <c r="B6445" t="s">
        <v>31</v>
      </c>
      <c r="C6445" t="s">
        <v>160</v>
      </c>
      <c r="D6445" t="s">
        <v>79</v>
      </c>
      <c r="E6445" t="s">
        <v>407</v>
      </c>
      <c r="F6445" t="s">
        <v>18</v>
      </c>
      <c r="G6445">
        <v>148.38999999999999</v>
      </c>
      <c r="H6445">
        <v>2</v>
      </c>
      <c r="I6445">
        <v>0</v>
      </c>
      <c r="J6445" t="s">
        <v>35</v>
      </c>
      <c r="K6445" t="s">
        <v>99</v>
      </c>
      <c r="L6445" t="s">
        <v>56</v>
      </c>
      <c r="M6445" t="s">
        <v>36</v>
      </c>
      <c r="N6445" t="s">
        <v>41</v>
      </c>
    </row>
    <row r="6446" spans="1:14" x14ac:dyDescent="0.3">
      <c r="A6446">
        <v>6445</v>
      </c>
      <c r="B6446" t="s">
        <v>50</v>
      </c>
      <c r="C6446" t="s">
        <v>90</v>
      </c>
      <c r="D6446" t="s">
        <v>341</v>
      </c>
      <c r="E6446" t="s">
        <v>364</v>
      </c>
      <c r="F6446" t="s">
        <v>18</v>
      </c>
      <c r="G6446">
        <v>224.44</v>
      </c>
      <c r="H6446">
        <v>1</v>
      </c>
      <c r="I6446">
        <v>0</v>
      </c>
      <c r="J6446" t="s">
        <v>55</v>
      </c>
      <c r="K6446" t="s">
        <v>29</v>
      </c>
      <c r="L6446" t="s">
        <v>21</v>
      </c>
      <c r="M6446" t="s">
        <v>36</v>
      </c>
      <c r="N6446" t="s">
        <v>45</v>
      </c>
    </row>
    <row r="6447" spans="1:14" x14ac:dyDescent="0.3">
      <c r="A6447">
        <v>6446</v>
      </c>
      <c r="B6447" t="s">
        <v>31</v>
      </c>
      <c r="C6447" t="s">
        <v>262</v>
      </c>
      <c r="D6447" t="s">
        <v>389</v>
      </c>
      <c r="E6447" t="s">
        <v>345</v>
      </c>
      <c r="F6447" t="s">
        <v>18</v>
      </c>
      <c r="G6447">
        <v>194.49</v>
      </c>
      <c r="H6447">
        <v>2</v>
      </c>
      <c r="I6447">
        <v>2</v>
      </c>
      <c r="J6447" t="s">
        <v>28</v>
      </c>
      <c r="K6447" t="s">
        <v>20</v>
      </c>
      <c r="L6447" t="s">
        <v>21</v>
      </c>
      <c r="M6447" t="s">
        <v>36</v>
      </c>
      <c r="N6447" t="s">
        <v>45</v>
      </c>
    </row>
    <row r="6448" spans="1:14" x14ac:dyDescent="0.3">
      <c r="A6448">
        <v>6447</v>
      </c>
      <c r="B6448" t="s">
        <v>50</v>
      </c>
      <c r="C6448" t="s">
        <v>234</v>
      </c>
      <c r="D6448" t="s">
        <v>168</v>
      </c>
      <c r="E6448" t="s">
        <v>446</v>
      </c>
      <c r="F6448" t="s">
        <v>18</v>
      </c>
      <c r="G6448">
        <v>264.12</v>
      </c>
      <c r="H6448">
        <v>1</v>
      </c>
      <c r="I6448">
        <v>0</v>
      </c>
      <c r="J6448" t="s">
        <v>35</v>
      </c>
      <c r="K6448" t="s">
        <v>29</v>
      </c>
      <c r="L6448" t="s">
        <v>60</v>
      </c>
      <c r="M6448" t="s">
        <v>36</v>
      </c>
      <c r="N6448" t="s">
        <v>30</v>
      </c>
    </row>
    <row r="6449" spans="1:14" x14ac:dyDescent="0.3">
      <c r="A6449">
        <v>6448</v>
      </c>
      <c r="B6449" t="s">
        <v>14</v>
      </c>
      <c r="C6449" t="s">
        <v>138</v>
      </c>
      <c r="D6449" t="s">
        <v>42</v>
      </c>
      <c r="E6449" t="s">
        <v>81</v>
      </c>
      <c r="F6449" t="s">
        <v>49</v>
      </c>
      <c r="G6449">
        <v>72.099999999999994</v>
      </c>
      <c r="H6449">
        <v>3</v>
      </c>
      <c r="I6449">
        <v>0</v>
      </c>
      <c r="J6449" t="s">
        <v>94</v>
      </c>
      <c r="K6449" t="s">
        <v>29</v>
      </c>
      <c r="L6449" t="s">
        <v>60</v>
      </c>
      <c r="M6449" t="s">
        <v>36</v>
      </c>
      <c r="N6449" t="s">
        <v>95</v>
      </c>
    </row>
    <row r="6450" spans="1:14" x14ac:dyDescent="0.3">
      <c r="A6450">
        <v>6449</v>
      </c>
      <c r="B6450" t="s">
        <v>50</v>
      </c>
      <c r="C6450" t="s">
        <v>294</v>
      </c>
      <c r="D6450" t="s">
        <v>385</v>
      </c>
      <c r="E6450" t="s">
        <v>250</v>
      </c>
      <c r="F6450" t="s">
        <v>54</v>
      </c>
      <c r="G6450">
        <v>424.09</v>
      </c>
      <c r="H6450">
        <v>2</v>
      </c>
      <c r="I6450">
        <v>0</v>
      </c>
      <c r="J6450" t="s">
        <v>28</v>
      </c>
      <c r="K6450" t="s">
        <v>99</v>
      </c>
      <c r="L6450" t="s">
        <v>21</v>
      </c>
      <c r="M6450" t="s">
        <v>36</v>
      </c>
      <c r="N6450" t="s">
        <v>41</v>
      </c>
    </row>
    <row r="6451" spans="1:14" x14ac:dyDescent="0.3">
      <c r="A6451">
        <v>6450</v>
      </c>
      <c r="B6451" t="s">
        <v>14</v>
      </c>
      <c r="C6451" t="s">
        <v>295</v>
      </c>
      <c r="D6451" t="s">
        <v>460</v>
      </c>
      <c r="E6451" t="s">
        <v>389</v>
      </c>
      <c r="F6451" t="s">
        <v>27</v>
      </c>
      <c r="G6451">
        <v>155.53</v>
      </c>
      <c r="H6451">
        <v>2</v>
      </c>
      <c r="I6451">
        <v>0</v>
      </c>
      <c r="J6451" t="s">
        <v>28</v>
      </c>
      <c r="K6451" t="s">
        <v>29</v>
      </c>
      <c r="L6451" t="s">
        <v>21</v>
      </c>
      <c r="M6451" t="s">
        <v>36</v>
      </c>
      <c r="N6451" t="s">
        <v>41</v>
      </c>
    </row>
    <row r="6452" spans="1:14" x14ac:dyDescent="0.3">
      <c r="A6452">
        <v>6451</v>
      </c>
      <c r="B6452" t="s">
        <v>50</v>
      </c>
      <c r="C6452" t="s">
        <v>177</v>
      </c>
      <c r="D6452" t="s">
        <v>318</v>
      </c>
      <c r="E6452" t="s">
        <v>100</v>
      </c>
      <c r="F6452" t="s">
        <v>54</v>
      </c>
      <c r="G6452">
        <v>514.75</v>
      </c>
      <c r="H6452">
        <v>1</v>
      </c>
      <c r="I6452">
        <v>0</v>
      </c>
      <c r="J6452" t="s">
        <v>35</v>
      </c>
      <c r="K6452" t="s">
        <v>99</v>
      </c>
      <c r="L6452" t="s">
        <v>56</v>
      </c>
      <c r="M6452" t="s">
        <v>22</v>
      </c>
      <c r="N6452" t="s">
        <v>41</v>
      </c>
    </row>
    <row r="6453" spans="1:14" x14ac:dyDescent="0.3">
      <c r="A6453">
        <v>6452</v>
      </c>
      <c r="B6453" t="s">
        <v>50</v>
      </c>
      <c r="C6453" t="s">
        <v>190</v>
      </c>
      <c r="D6453" t="s">
        <v>345</v>
      </c>
      <c r="E6453" t="s">
        <v>229</v>
      </c>
      <c r="F6453" t="s">
        <v>18</v>
      </c>
      <c r="G6453">
        <v>200.92</v>
      </c>
      <c r="H6453">
        <v>4</v>
      </c>
      <c r="I6453">
        <v>0</v>
      </c>
      <c r="J6453" t="s">
        <v>35</v>
      </c>
      <c r="K6453" t="s">
        <v>29</v>
      </c>
      <c r="L6453" t="s">
        <v>56</v>
      </c>
      <c r="M6453" t="s">
        <v>36</v>
      </c>
      <c r="N6453" t="s">
        <v>41</v>
      </c>
    </row>
    <row r="6454" spans="1:14" x14ac:dyDescent="0.3">
      <c r="A6454">
        <v>6453</v>
      </c>
      <c r="B6454" t="s">
        <v>31</v>
      </c>
      <c r="C6454" t="s">
        <v>58</v>
      </c>
      <c r="D6454" t="s">
        <v>385</v>
      </c>
      <c r="E6454" t="s">
        <v>431</v>
      </c>
      <c r="F6454" t="s">
        <v>18</v>
      </c>
      <c r="G6454">
        <v>196.52</v>
      </c>
      <c r="H6454">
        <v>4</v>
      </c>
      <c r="I6454">
        <v>1</v>
      </c>
      <c r="J6454" t="s">
        <v>35</v>
      </c>
      <c r="K6454" t="s">
        <v>66</v>
      </c>
      <c r="L6454" t="s">
        <v>21</v>
      </c>
      <c r="M6454" t="s">
        <v>36</v>
      </c>
      <c r="N6454" t="s">
        <v>23</v>
      </c>
    </row>
    <row r="6455" spans="1:14" x14ac:dyDescent="0.3">
      <c r="A6455">
        <v>6454</v>
      </c>
      <c r="B6455" t="s">
        <v>31</v>
      </c>
      <c r="C6455" t="s">
        <v>298</v>
      </c>
      <c r="D6455" t="s">
        <v>92</v>
      </c>
      <c r="E6455" t="s">
        <v>269</v>
      </c>
      <c r="F6455" t="s">
        <v>49</v>
      </c>
      <c r="G6455">
        <v>89.15</v>
      </c>
      <c r="H6455">
        <v>2</v>
      </c>
      <c r="I6455">
        <v>0</v>
      </c>
      <c r="J6455" t="s">
        <v>28</v>
      </c>
      <c r="K6455" t="s">
        <v>99</v>
      </c>
      <c r="L6455" t="s">
        <v>21</v>
      </c>
      <c r="M6455" t="s">
        <v>36</v>
      </c>
      <c r="N6455" t="s">
        <v>30</v>
      </c>
    </row>
    <row r="6456" spans="1:14" x14ac:dyDescent="0.3">
      <c r="A6456">
        <v>6455</v>
      </c>
      <c r="B6456" t="s">
        <v>37</v>
      </c>
      <c r="C6456" t="s">
        <v>114</v>
      </c>
      <c r="D6456" t="s">
        <v>258</v>
      </c>
      <c r="E6456" t="s">
        <v>288</v>
      </c>
      <c r="F6456" t="s">
        <v>49</v>
      </c>
      <c r="G6456">
        <v>138.94999999999999</v>
      </c>
      <c r="H6456">
        <v>2</v>
      </c>
      <c r="I6456">
        <v>1</v>
      </c>
      <c r="J6456" t="s">
        <v>35</v>
      </c>
      <c r="K6456" t="s">
        <v>44</v>
      </c>
      <c r="L6456" t="s">
        <v>21</v>
      </c>
      <c r="M6456" t="s">
        <v>36</v>
      </c>
      <c r="N6456" t="s">
        <v>41</v>
      </c>
    </row>
    <row r="6457" spans="1:14" x14ac:dyDescent="0.3">
      <c r="A6457">
        <v>6456</v>
      </c>
      <c r="B6457" t="s">
        <v>31</v>
      </c>
      <c r="C6457" t="s">
        <v>393</v>
      </c>
      <c r="D6457" t="s">
        <v>172</v>
      </c>
      <c r="E6457" t="s">
        <v>382</v>
      </c>
      <c r="F6457" t="s">
        <v>27</v>
      </c>
      <c r="G6457">
        <v>155.61000000000001</v>
      </c>
      <c r="H6457">
        <v>1</v>
      </c>
      <c r="I6457">
        <v>0</v>
      </c>
      <c r="J6457" t="s">
        <v>28</v>
      </c>
      <c r="K6457" t="s">
        <v>20</v>
      </c>
      <c r="L6457" t="s">
        <v>21</v>
      </c>
      <c r="M6457" t="s">
        <v>36</v>
      </c>
      <c r="N6457" t="s">
        <v>41</v>
      </c>
    </row>
    <row r="6458" spans="1:14" x14ac:dyDescent="0.3">
      <c r="A6458">
        <v>6457</v>
      </c>
      <c r="B6458" t="s">
        <v>31</v>
      </c>
      <c r="C6458" t="s">
        <v>174</v>
      </c>
      <c r="D6458" t="s">
        <v>177</v>
      </c>
      <c r="E6458" t="s">
        <v>429</v>
      </c>
      <c r="F6458" t="s">
        <v>18</v>
      </c>
      <c r="G6458">
        <v>201.74</v>
      </c>
      <c r="H6458">
        <v>1</v>
      </c>
      <c r="I6458">
        <v>1</v>
      </c>
      <c r="J6458" t="s">
        <v>55</v>
      </c>
      <c r="K6458" t="s">
        <v>29</v>
      </c>
      <c r="L6458" t="s">
        <v>21</v>
      </c>
      <c r="M6458" t="s">
        <v>36</v>
      </c>
      <c r="N6458" t="s">
        <v>41</v>
      </c>
    </row>
    <row r="6459" spans="1:14" x14ac:dyDescent="0.3">
      <c r="A6459">
        <v>6458</v>
      </c>
      <c r="B6459" t="s">
        <v>31</v>
      </c>
      <c r="C6459" t="s">
        <v>320</v>
      </c>
      <c r="D6459" t="s">
        <v>102</v>
      </c>
      <c r="E6459" t="s">
        <v>298</v>
      </c>
      <c r="F6459" t="s">
        <v>27</v>
      </c>
      <c r="G6459">
        <v>138.6</v>
      </c>
      <c r="H6459">
        <v>1</v>
      </c>
      <c r="I6459">
        <v>0</v>
      </c>
      <c r="J6459" t="s">
        <v>19</v>
      </c>
      <c r="K6459" t="s">
        <v>20</v>
      </c>
      <c r="L6459" t="s">
        <v>60</v>
      </c>
      <c r="M6459" t="s">
        <v>36</v>
      </c>
      <c r="N6459" t="s">
        <v>23</v>
      </c>
    </row>
    <row r="6460" spans="1:14" x14ac:dyDescent="0.3">
      <c r="A6460">
        <v>6459</v>
      </c>
      <c r="B6460" t="s">
        <v>50</v>
      </c>
      <c r="C6460" t="s">
        <v>395</v>
      </c>
      <c r="D6460" t="s">
        <v>231</v>
      </c>
      <c r="E6460" t="s">
        <v>136</v>
      </c>
      <c r="F6460" t="s">
        <v>18</v>
      </c>
      <c r="G6460">
        <v>273.83999999999997</v>
      </c>
      <c r="H6460">
        <v>2</v>
      </c>
      <c r="I6460">
        <v>0</v>
      </c>
      <c r="J6460" t="s">
        <v>94</v>
      </c>
      <c r="K6460" t="s">
        <v>99</v>
      </c>
      <c r="L6460" t="s">
        <v>56</v>
      </c>
      <c r="M6460" t="s">
        <v>36</v>
      </c>
      <c r="N6460" t="s">
        <v>41</v>
      </c>
    </row>
    <row r="6461" spans="1:14" x14ac:dyDescent="0.3">
      <c r="A6461">
        <v>6460</v>
      </c>
      <c r="B6461" t="s">
        <v>37</v>
      </c>
      <c r="C6461" t="s">
        <v>38</v>
      </c>
      <c r="D6461" t="s">
        <v>193</v>
      </c>
      <c r="E6461" t="s">
        <v>450</v>
      </c>
      <c r="F6461" t="s">
        <v>27</v>
      </c>
      <c r="G6461">
        <v>166.29</v>
      </c>
      <c r="H6461">
        <v>1</v>
      </c>
      <c r="I6461">
        <v>1</v>
      </c>
      <c r="J6461" t="s">
        <v>28</v>
      </c>
      <c r="K6461" t="s">
        <v>20</v>
      </c>
      <c r="L6461" t="s">
        <v>21</v>
      </c>
      <c r="M6461" t="s">
        <v>36</v>
      </c>
      <c r="N6461" t="s">
        <v>41</v>
      </c>
    </row>
    <row r="6462" spans="1:14" x14ac:dyDescent="0.3">
      <c r="A6462">
        <v>6461</v>
      </c>
      <c r="B6462" t="s">
        <v>14</v>
      </c>
      <c r="C6462" t="s">
        <v>356</v>
      </c>
      <c r="D6462" t="s">
        <v>134</v>
      </c>
      <c r="E6462" t="s">
        <v>90</v>
      </c>
      <c r="F6462" t="s">
        <v>54</v>
      </c>
      <c r="G6462">
        <v>409.42</v>
      </c>
      <c r="H6462">
        <v>1</v>
      </c>
      <c r="I6462">
        <v>0</v>
      </c>
      <c r="J6462" t="s">
        <v>35</v>
      </c>
      <c r="K6462" t="s">
        <v>20</v>
      </c>
      <c r="L6462" t="s">
        <v>21</v>
      </c>
      <c r="M6462" t="s">
        <v>36</v>
      </c>
      <c r="N6462" t="s">
        <v>41</v>
      </c>
    </row>
    <row r="6463" spans="1:14" x14ac:dyDescent="0.3">
      <c r="A6463">
        <v>6462</v>
      </c>
      <c r="B6463" t="s">
        <v>31</v>
      </c>
      <c r="C6463" t="s">
        <v>395</v>
      </c>
      <c r="D6463" t="s">
        <v>283</v>
      </c>
      <c r="E6463" t="s">
        <v>155</v>
      </c>
      <c r="F6463" t="s">
        <v>27</v>
      </c>
      <c r="G6463">
        <v>111.69</v>
      </c>
      <c r="H6463">
        <v>2</v>
      </c>
      <c r="I6463">
        <v>0</v>
      </c>
      <c r="J6463" t="s">
        <v>28</v>
      </c>
      <c r="K6463" t="s">
        <v>66</v>
      </c>
      <c r="L6463" t="s">
        <v>21</v>
      </c>
      <c r="M6463" t="s">
        <v>36</v>
      </c>
      <c r="N6463" t="s">
        <v>41</v>
      </c>
    </row>
    <row r="6464" spans="1:14" x14ac:dyDescent="0.3">
      <c r="A6464">
        <v>6463</v>
      </c>
      <c r="B6464" t="s">
        <v>37</v>
      </c>
      <c r="C6464" t="s">
        <v>278</v>
      </c>
      <c r="D6464" t="s">
        <v>126</v>
      </c>
      <c r="E6464" t="s">
        <v>136</v>
      </c>
      <c r="F6464" t="s">
        <v>27</v>
      </c>
      <c r="G6464">
        <v>141.53</v>
      </c>
      <c r="H6464">
        <v>2</v>
      </c>
      <c r="I6464">
        <v>1</v>
      </c>
      <c r="J6464" t="s">
        <v>55</v>
      </c>
      <c r="K6464" t="s">
        <v>99</v>
      </c>
      <c r="L6464" t="s">
        <v>21</v>
      </c>
      <c r="M6464" t="s">
        <v>36</v>
      </c>
      <c r="N6464" t="s">
        <v>41</v>
      </c>
    </row>
    <row r="6465" spans="1:14" x14ac:dyDescent="0.3">
      <c r="A6465">
        <v>6464</v>
      </c>
      <c r="B6465" t="s">
        <v>14</v>
      </c>
      <c r="C6465" t="s">
        <v>293</v>
      </c>
      <c r="D6465" t="s">
        <v>154</v>
      </c>
      <c r="E6465" t="s">
        <v>33</v>
      </c>
      <c r="F6465" t="s">
        <v>18</v>
      </c>
      <c r="G6465">
        <v>180.03</v>
      </c>
      <c r="H6465">
        <v>2</v>
      </c>
      <c r="I6465">
        <v>1</v>
      </c>
      <c r="J6465" t="s">
        <v>55</v>
      </c>
      <c r="K6465" t="s">
        <v>99</v>
      </c>
      <c r="L6465" t="s">
        <v>56</v>
      </c>
      <c r="M6465" t="s">
        <v>22</v>
      </c>
      <c r="N6465" t="s">
        <v>41</v>
      </c>
    </row>
    <row r="6466" spans="1:14" x14ac:dyDescent="0.3">
      <c r="A6466">
        <v>6465</v>
      </c>
      <c r="B6466" t="s">
        <v>37</v>
      </c>
      <c r="C6466" t="s">
        <v>177</v>
      </c>
      <c r="D6466" t="s">
        <v>288</v>
      </c>
      <c r="E6466" t="s">
        <v>402</v>
      </c>
      <c r="F6466" t="s">
        <v>49</v>
      </c>
      <c r="G6466">
        <v>113.93</v>
      </c>
      <c r="H6466">
        <v>2</v>
      </c>
      <c r="I6466">
        <v>0</v>
      </c>
      <c r="J6466" t="s">
        <v>35</v>
      </c>
      <c r="K6466" t="s">
        <v>99</v>
      </c>
      <c r="L6466" t="s">
        <v>56</v>
      </c>
      <c r="M6466" t="s">
        <v>36</v>
      </c>
      <c r="N6466" t="s">
        <v>41</v>
      </c>
    </row>
    <row r="6467" spans="1:14" x14ac:dyDescent="0.3">
      <c r="A6467">
        <v>6466</v>
      </c>
      <c r="B6467" t="s">
        <v>50</v>
      </c>
      <c r="C6467" t="s">
        <v>298</v>
      </c>
      <c r="D6467" t="s">
        <v>126</v>
      </c>
      <c r="E6467" t="s">
        <v>299</v>
      </c>
      <c r="F6467" t="s">
        <v>27</v>
      </c>
      <c r="G6467">
        <v>143.71</v>
      </c>
      <c r="H6467">
        <v>2</v>
      </c>
      <c r="I6467">
        <v>0</v>
      </c>
      <c r="J6467" t="s">
        <v>94</v>
      </c>
      <c r="K6467" t="s">
        <v>29</v>
      </c>
      <c r="L6467" t="s">
        <v>56</v>
      </c>
      <c r="M6467" t="s">
        <v>36</v>
      </c>
      <c r="N6467" t="s">
        <v>41</v>
      </c>
    </row>
    <row r="6468" spans="1:14" x14ac:dyDescent="0.3">
      <c r="A6468">
        <v>6467</v>
      </c>
      <c r="B6468" t="s">
        <v>31</v>
      </c>
      <c r="C6468" t="s">
        <v>376</v>
      </c>
      <c r="D6468" t="s">
        <v>62</v>
      </c>
      <c r="E6468" t="s">
        <v>398</v>
      </c>
      <c r="F6468" t="s">
        <v>27</v>
      </c>
      <c r="G6468">
        <v>98.08</v>
      </c>
      <c r="H6468">
        <v>1</v>
      </c>
      <c r="I6468">
        <v>1</v>
      </c>
      <c r="J6468" t="s">
        <v>35</v>
      </c>
      <c r="K6468" t="s">
        <v>29</v>
      </c>
      <c r="L6468" t="s">
        <v>56</v>
      </c>
      <c r="M6468" t="s">
        <v>22</v>
      </c>
      <c r="N6468" t="s">
        <v>41</v>
      </c>
    </row>
    <row r="6469" spans="1:14" x14ac:dyDescent="0.3">
      <c r="A6469">
        <v>6468</v>
      </c>
      <c r="B6469" t="s">
        <v>14</v>
      </c>
      <c r="C6469" t="s">
        <v>294</v>
      </c>
      <c r="D6469" t="s">
        <v>409</v>
      </c>
      <c r="E6469" t="s">
        <v>400</v>
      </c>
      <c r="F6469" t="s">
        <v>27</v>
      </c>
      <c r="G6469">
        <v>164.37</v>
      </c>
      <c r="H6469">
        <v>3</v>
      </c>
      <c r="I6469">
        <v>0</v>
      </c>
      <c r="J6469" t="s">
        <v>35</v>
      </c>
      <c r="K6469" t="s">
        <v>66</v>
      </c>
      <c r="L6469" t="s">
        <v>56</v>
      </c>
      <c r="M6469" t="s">
        <v>22</v>
      </c>
      <c r="N6469" t="s">
        <v>45</v>
      </c>
    </row>
    <row r="6470" spans="1:14" x14ac:dyDescent="0.3">
      <c r="A6470">
        <v>6469</v>
      </c>
      <c r="B6470" t="s">
        <v>50</v>
      </c>
      <c r="C6470" t="s">
        <v>148</v>
      </c>
      <c r="D6470" t="s">
        <v>289</v>
      </c>
      <c r="E6470" t="s">
        <v>186</v>
      </c>
      <c r="F6470" t="s">
        <v>54</v>
      </c>
      <c r="G6470">
        <v>466.03</v>
      </c>
      <c r="H6470">
        <v>3</v>
      </c>
      <c r="I6470">
        <v>1</v>
      </c>
      <c r="J6470" t="s">
        <v>28</v>
      </c>
      <c r="K6470" t="s">
        <v>20</v>
      </c>
      <c r="L6470" t="s">
        <v>21</v>
      </c>
      <c r="M6470" t="s">
        <v>36</v>
      </c>
      <c r="N6470" t="s">
        <v>23</v>
      </c>
    </row>
    <row r="6471" spans="1:14" x14ac:dyDescent="0.3">
      <c r="A6471">
        <v>6470</v>
      </c>
      <c r="B6471" t="s">
        <v>14</v>
      </c>
      <c r="C6471" t="s">
        <v>310</v>
      </c>
      <c r="D6471" t="s">
        <v>165</v>
      </c>
      <c r="E6471" t="s">
        <v>211</v>
      </c>
      <c r="F6471" t="s">
        <v>49</v>
      </c>
      <c r="G6471">
        <v>81.99</v>
      </c>
      <c r="H6471">
        <v>3</v>
      </c>
      <c r="I6471">
        <v>0</v>
      </c>
      <c r="J6471" t="s">
        <v>28</v>
      </c>
      <c r="K6471" t="s">
        <v>29</v>
      </c>
      <c r="L6471" t="s">
        <v>56</v>
      </c>
      <c r="M6471" t="s">
        <v>36</v>
      </c>
      <c r="N6471" t="s">
        <v>41</v>
      </c>
    </row>
    <row r="6472" spans="1:14" x14ac:dyDescent="0.3">
      <c r="A6472">
        <v>6471</v>
      </c>
      <c r="B6472" t="s">
        <v>31</v>
      </c>
      <c r="C6472" t="s">
        <v>178</v>
      </c>
      <c r="D6472" t="s">
        <v>48</v>
      </c>
      <c r="E6472" t="s">
        <v>238</v>
      </c>
      <c r="F6472" t="s">
        <v>49</v>
      </c>
      <c r="G6472">
        <v>59.2</v>
      </c>
      <c r="H6472">
        <v>2</v>
      </c>
      <c r="I6472">
        <v>0</v>
      </c>
      <c r="J6472" t="s">
        <v>19</v>
      </c>
      <c r="K6472" t="s">
        <v>66</v>
      </c>
      <c r="L6472" t="s">
        <v>60</v>
      </c>
      <c r="M6472" t="s">
        <v>36</v>
      </c>
      <c r="N6472" t="s">
        <v>45</v>
      </c>
    </row>
    <row r="6473" spans="1:14" x14ac:dyDescent="0.3">
      <c r="A6473">
        <v>6472</v>
      </c>
      <c r="B6473" t="s">
        <v>37</v>
      </c>
      <c r="C6473" t="s">
        <v>108</v>
      </c>
      <c r="D6473" t="s">
        <v>322</v>
      </c>
      <c r="E6473" t="s">
        <v>71</v>
      </c>
      <c r="F6473" t="s">
        <v>27</v>
      </c>
      <c r="G6473">
        <v>166.61</v>
      </c>
      <c r="H6473">
        <v>2</v>
      </c>
      <c r="I6473">
        <v>0</v>
      </c>
      <c r="J6473" t="s">
        <v>28</v>
      </c>
      <c r="K6473" t="s">
        <v>29</v>
      </c>
      <c r="L6473" t="s">
        <v>21</v>
      </c>
      <c r="M6473" t="s">
        <v>36</v>
      </c>
      <c r="N6473" t="s">
        <v>41</v>
      </c>
    </row>
    <row r="6474" spans="1:14" x14ac:dyDescent="0.3">
      <c r="A6474">
        <v>6473</v>
      </c>
      <c r="B6474" t="s">
        <v>14</v>
      </c>
      <c r="C6474" t="s">
        <v>356</v>
      </c>
      <c r="D6474" t="s">
        <v>457</v>
      </c>
      <c r="E6474" t="s">
        <v>450</v>
      </c>
      <c r="F6474" t="s">
        <v>27</v>
      </c>
      <c r="G6474">
        <v>154.47</v>
      </c>
      <c r="H6474">
        <v>2</v>
      </c>
      <c r="I6474">
        <v>0</v>
      </c>
      <c r="J6474" t="s">
        <v>35</v>
      </c>
      <c r="K6474" t="s">
        <v>44</v>
      </c>
      <c r="L6474" t="s">
        <v>21</v>
      </c>
      <c r="M6474" t="s">
        <v>36</v>
      </c>
      <c r="N6474" t="s">
        <v>23</v>
      </c>
    </row>
    <row r="6475" spans="1:14" x14ac:dyDescent="0.3">
      <c r="A6475">
        <v>6474</v>
      </c>
      <c r="B6475" t="s">
        <v>14</v>
      </c>
      <c r="C6475" t="s">
        <v>249</v>
      </c>
      <c r="D6475" t="s">
        <v>109</v>
      </c>
      <c r="E6475" t="s">
        <v>213</v>
      </c>
      <c r="F6475" t="s">
        <v>49</v>
      </c>
      <c r="G6475">
        <v>119.71</v>
      </c>
      <c r="H6475">
        <v>3</v>
      </c>
      <c r="I6475">
        <v>1</v>
      </c>
      <c r="J6475" t="s">
        <v>28</v>
      </c>
      <c r="K6475" t="s">
        <v>66</v>
      </c>
      <c r="L6475" t="s">
        <v>56</v>
      </c>
      <c r="M6475" t="s">
        <v>22</v>
      </c>
      <c r="N6475" t="s">
        <v>41</v>
      </c>
    </row>
    <row r="6476" spans="1:14" x14ac:dyDescent="0.3">
      <c r="A6476">
        <v>6475</v>
      </c>
      <c r="B6476" t="s">
        <v>50</v>
      </c>
      <c r="C6476" t="s">
        <v>450</v>
      </c>
      <c r="D6476" t="s">
        <v>287</v>
      </c>
      <c r="E6476" t="s">
        <v>394</v>
      </c>
      <c r="F6476" t="s">
        <v>18</v>
      </c>
      <c r="G6476">
        <v>243.42</v>
      </c>
      <c r="H6476">
        <v>1</v>
      </c>
      <c r="I6476">
        <v>2</v>
      </c>
      <c r="J6476" t="s">
        <v>94</v>
      </c>
      <c r="K6476" t="s">
        <v>99</v>
      </c>
      <c r="L6476" t="s">
        <v>21</v>
      </c>
      <c r="M6476" t="s">
        <v>36</v>
      </c>
      <c r="N6476" t="s">
        <v>41</v>
      </c>
    </row>
    <row r="6477" spans="1:14" x14ac:dyDescent="0.3">
      <c r="A6477">
        <v>6476</v>
      </c>
      <c r="B6477" t="s">
        <v>37</v>
      </c>
      <c r="C6477" t="s">
        <v>414</v>
      </c>
      <c r="D6477" t="s">
        <v>153</v>
      </c>
      <c r="E6477" t="s">
        <v>281</v>
      </c>
      <c r="F6477" t="s">
        <v>49</v>
      </c>
      <c r="G6477">
        <v>108.91</v>
      </c>
      <c r="H6477">
        <v>2</v>
      </c>
      <c r="I6477">
        <v>3</v>
      </c>
      <c r="J6477" t="s">
        <v>94</v>
      </c>
      <c r="K6477" t="s">
        <v>29</v>
      </c>
      <c r="L6477" t="s">
        <v>60</v>
      </c>
      <c r="M6477" t="s">
        <v>36</v>
      </c>
      <c r="N6477" t="s">
        <v>23</v>
      </c>
    </row>
    <row r="6478" spans="1:14" x14ac:dyDescent="0.3">
      <c r="A6478">
        <v>6477</v>
      </c>
      <c r="B6478" t="s">
        <v>37</v>
      </c>
      <c r="C6478" t="s">
        <v>289</v>
      </c>
      <c r="D6478" t="s">
        <v>297</v>
      </c>
      <c r="E6478" t="s">
        <v>412</v>
      </c>
      <c r="F6478" t="s">
        <v>27</v>
      </c>
      <c r="G6478">
        <v>207.49</v>
      </c>
      <c r="H6478">
        <v>2</v>
      </c>
      <c r="I6478">
        <v>1</v>
      </c>
      <c r="J6478" t="s">
        <v>28</v>
      </c>
      <c r="K6478" t="s">
        <v>66</v>
      </c>
      <c r="L6478" t="s">
        <v>56</v>
      </c>
      <c r="M6478" t="s">
        <v>36</v>
      </c>
      <c r="N6478" t="s">
        <v>41</v>
      </c>
    </row>
    <row r="6479" spans="1:14" x14ac:dyDescent="0.3">
      <c r="A6479">
        <v>6478</v>
      </c>
      <c r="B6479" t="s">
        <v>50</v>
      </c>
      <c r="C6479" t="s">
        <v>369</v>
      </c>
      <c r="D6479" t="s">
        <v>310</v>
      </c>
      <c r="E6479" t="s">
        <v>249</v>
      </c>
      <c r="F6479" t="s">
        <v>49</v>
      </c>
      <c r="G6479">
        <v>118.68</v>
      </c>
      <c r="H6479">
        <v>1</v>
      </c>
      <c r="I6479">
        <v>2</v>
      </c>
      <c r="J6479" t="s">
        <v>94</v>
      </c>
      <c r="K6479" t="s">
        <v>44</v>
      </c>
      <c r="L6479" t="s">
        <v>56</v>
      </c>
      <c r="M6479" t="s">
        <v>36</v>
      </c>
      <c r="N6479" t="s">
        <v>41</v>
      </c>
    </row>
    <row r="6480" spans="1:14" x14ac:dyDescent="0.3">
      <c r="A6480">
        <v>6479</v>
      </c>
      <c r="B6480" t="s">
        <v>37</v>
      </c>
      <c r="C6480" t="s">
        <v>159</v>
      </c>
      <c r="D6480" t="s">
        <v>200</v>
      </c>
      <c r="E6480" t="s">
        <v>47</v>
      </c>
      <c r="F6480" t="s">
        <v>27</v>
      </c>
      <c r="G6480">
        <v>175.1</v>
      </c>
      <c r="H6480">
        <v>1</v>
      </c>
      <c r="I6480">
        <v>0</v>
      </c>
      <c r="J6480" t="s">
        <v>28</v>
      </c>
      <c r="K6480" t="s">
        <v>99</v>
      </c>
      <c r="L6480" t="s">
        <v>21</v>
      </c>
      <c r="M6480" t="s">
        <v>36</v>
      </c>
      <c r="N6480" t="s">
        <v>41</v>
      </c>
    </row>
    <row r="6481" spans="1:14" x14ac:dyDescent="0.3">
      <c r="A6481">
        <v>6480</v>
      </c>
      <c r="B6481" t="s">
        <v>14</v>
      </c>
      <c r="C6481" t="s">
        <v>84</v>
      </c>
      <c r="D6481" t="s">
        <v>110</v>
      </c>
      <c r="E6481" t="s">
        <v>128</v>
      </c>
      <c r="F6481" t="s">
        <v>49</v>
      </c>
      <c r="G6481">
        <v>113.44</v>
      </c>
      <c r="H6481">
        <v>3</v>
      </c>
      <c r="I6481">
        <v>0</v>
      </c>
      <c r="J6481" t="s">
        <v>55</v>
      </c>
      <c r="K6481" t="s">
        <v>29</v>
      </c>
      <c r="L6481" t="s">
        <v>21</v>
      </c>
      <c r="M6481" t="s">
        <v>36</v>
      </c>
      <c r="N6481" t="s">
        <v>41</v>
      </c>
    </row>
    <row r="6482" spans="1:14" x14ac:dyDescent="0.3">
      <c r="A6482">
        <v>6481</v>
      </c>
      <c r="B6482" t="s">
        <v>14</v>
      </c>
      <c r="C6482" t="s">
        <v>162</v>
      </c>
      <c r="D6482" t="s">
        <v>171</v>
      </c>
      <c r="E6482" t="s">
        <v>340</v>
      </c>
      <c r="F6482" t="s">
        <v>27</v>
      </c>
      <c r="G6482">
        <v>121.85</v>
      </c>
      <c r="H6482">
        <v>3</v>
      </c>
      <c r="I6482">
        <v>0</v>
      </c>
      <c r="J6482" t="s">
        <v>55</v>
      </c>
      <c r="K6482" t="s">
        <v>20</v>
      </c>
      <c r="L6482" t="s">
        <v>21</v>
      </c>
      <c r="M6482" t="s">
        <v>36</v>
      </c>
      <c r="N6482" t="s">
        <v>41</v>
      </c>
    </row>
    <row r="6483" spans="1:14" x14ac:dyDescent="0.3">
      <c r="A6483">
        <v>6482</v>
      </c>
      <c r="B6483" t="s">
        <v>37</v>
      </c>
      <c r="C6483" t="s">
        <v>326</v>
      </c>
      <c r="D6483" t="s">
        <v>53</v>
      </c>
      <c r="E6483" t="s">
        <v>308</v>
      </c>
      <c r="F6483" t="s">
        <v>27</v>
      </c>
      <c r="G6483">
        <v>131.58000000000001</v>
      </c>
      <c r="H6483">
        <v>1</v>
      </c>
      <c r="I6483">
        <v>0</v>
      </c>
      <c r="J6483" t="s">
        <v>35</v>
      </c>
      <c r="K6483" t="s">
        <v>66</v>
      </c>
      <c r="L6483" t="s">
        <v>21</v>
      </c>
      <c r="M6483" t="s">
        <v>36</v>
      </c>
      <c r="N6483" t="s">
        <v>23</v>
      </c>
    </row>
    <row r="6484" spans="1:14" x14ac:dyDescent="0.3">
      <c r="A6484">
        <v>6483</v>
      </c>
      <c r="B6484" t="s">
        <v>50</v>
      </c>
      <c r="C6484" t="s">
        <v>205</v>
      </c>
      <c r="D6484" t="s">
        <v>369</v>
      </c>
      <c r="E6484" t="s">
        <v>307</v>
      </c>
      <c r="F6484" t="s">
        <v>18</v>
      </c>
      <c r="G6484">
        <v>202.39</v>
      </c>
      <c r="H6484">
        <v>1</v>
      </c>
      <c r="I6484">
        <v>1</v>
      </c>
      <c r="J6484" t="s">
        <v>55</v>
      </c>
      <c r="K6484" t="s">
        <v>66</v>
      </c>
      <c r="L6484" t="s">
        <v>21</v>
      </c>
      <c r="M6484" t="s">
        <v>36</v>
      </c>
      <c r="N6484" t="s">
        <v>41</v>
      </c>
    </row>
    <row r="6485" spans="1:14" x14ac:dyDescent="0.3">
      <c r="A6485">
        <v>6484</v>
      </c>
      <c r="B6485" t="s">
        <v>37</v>
      </c>
      <c r="C6485" t="s">
        <v>364</v>
      </c>
      <c r="D6485" t="s">
        <v>185</v>
      </c>
      <c r="E6485" t="s">
        <v>15</v>
      </c>
      <c r="F6485" t="s">
        <v>49</v>
      </c>
      <c r="G6485">
        <v>85.41</v>
      </c>
      <c r="H6485">
        <v>1</v>
      </c>
      <c r="I6485">
        <v>0</v>
      </c>
      <c r="J6485" t="s">
        <v>35</v>
      </c>
      <c r="K6485" t="s">
        <v>29</v>
      </c>
      <c r="L6485" t="s">
        <v>60</v>
      </c>
      <c r="M6485" t="s">
        <v>22</v>
      </c>
      <c r="N6485" t="s">
        <v>23</v>
      </c>
    </row>
    <row r="6486" spans="1:14" x14ac:dyDescent="0.3">
      <c r="A6486">
        <v>6485</v>
      </c>
      <c r="B6486" t="s">
        <v>14</v>
      </c>
      <c r="C6486" t="s">
        <v>291</v>
      </c>
      <c r="D6486" t="s">
        <v>408</v>
      </c>
      <c r="E6486" t="s">
        <v>292</v>
      </c>
      <c r="F6486" t="s">
        <v>27</v>
      </c>
      <c r="G6486">
        <v>109.76</v>
      </c>
      <c r="H6486">
        <v>1</v>
      </c>
      <c r="I6486">
        <v>1</v>
      </c>
      <c r="J6486" t="s">
        <v>94</v>
      </c>
      <c r="K6486" t="s">
        <v>20</v>
      </c>
      <c r="L6486" t="s">
        <v>56</v>
      </c>
      <c r="M6486" t="s">
        <v>36</v>
      </c>
      <c r="N6486" t="s">
        <v>41</v>
      </c>
    </row>
    <row r="6487" spans="1:14" x14ac:dyDescent="0.3">
      <c r="A6487">
        <v>6486</v>
      </c>
      <c r="B6487" t="s">
        <v>14</v>
      </c>
      <c r="C6487" t="s">
        <v>317</v>
      </c>
      <c r="D6487" t="s">
        <v>193</v>
      </c>
      <c r="E6487" t="s">
        <v>191</v>
      </c>
      <c r="F6487" t="s">
        <v>49</v>
      </c>
      <c r="G6487">
        <v>86.51</v>
      </c>
      <c r="H6487">
        <v>1</v>
      </c>
      <c r="I6487">
        <v>0</v>
      </c>
      <c r="J6487" t="s">
        <v>28</v>
      </c>
      <c r="K6487" t="s">
        <v>66</v>
      </c>
      <c r="L6487" t="s">
        <v>21</v>
      </c>
      <c r="M6487" t="s">
        <v>22</v>
      </c>
      <c r="N6487" t="s">
        <v>41</v>
      </c>
    </row>
    <row r="6488" spans="1:14" x14ac:dyDescent="0.3">
      <c r="A6488">
        <v>6487</v>
      </c>
      <c r="B6488" t="s">
        <v>14</v>
      </c>
      <c r="C6488" t="s">
        <v>350</v>
      </c>
      <c r="D6488" t="s">
        <v>152</v>
      </c>
      <c r="E6488" t="s">
        <v>198</v>
      </c>
      <c r="F6488" t="s">
        <v>54</v>
      </c>
      <c r="G6488">
        <v>280.97000000000003</v>
      </c>
      <c r="H6488">
        <v>2</v>
      </c>
      <c r="I6488">
        <v>0</v>
      </c>
      <c r="J6488" t="s">
        <v>35</v>
      </c>
      <c r="K6488" t="s">
        <v>20</v>
      </c>
      <c r="L6488" t="s">
        <v>70</v>
      </c>
      <c r="M6488" t="s">
        <v>22</v>
      </c>
      <c r="N6488" t="s">
        <v>41</v>
      </c>
    </row>
    <row r="6489" spans="1:14" x14ac:dyDescent="0.3">
      <c r="A6489">
        <v>6488</v>
      </c>
      <c r="B6489" t="s">
        <v>50</v>
      </c>
      <c r="C6489" t="s">
        <v>436</v>
      </c>
      <c r="D6489" t="s">
        <v>246</v>
      </c>
      <c r="E6489" t="s">
        <v>198</v>
      </c>
      <c r="F6489" t="s">
        <v>54</v>
      </c>
      <c r="G6489">
        <v>582.65</v>
      </c>
      <c r="H6489">
        <v>2</v>
      </c>
      <c r="I6489">
        <v>0</v>
      </c>
      <c r="J6489" t="s">
        <v>35</v>
      </c>
      <c r="K6489" t="s">
        <v>29</v>
      </c>
      <c r="L6489" t="s">
        <v>70</v>
      </c>
      <c r="M6489" t="s">
        <v>22</v>
      </c>
      <c r="N6489" t="s">
        <v>45</v>
      </c>
    </row>
    <row r="6490" spans="1:14" x14ac:dyDescent="0.3">
      <c r="A6490">
        <v>6489</v>
      </c>
      <c r="B6490" t="s">
        <v>37</v>
      </c>
      <c r="C6490" t="s">
        <v>397</v>
      </c>
      <c r="D6490" t="s">
        <v>133</v>
      </c>
      <c r="E6490" t="s">
        <v>150</v>
      </c>
      <c r="F6490" t="s">
        <v>27</v>
      </c>
      <c r="G6490">
        <v>190.81</v>
      </c>
      <c r="H6490">
        <v>3</v>
      </c>
      <c r="I6490">
        <v>0</v>
      </c>
      <c r="J6490" t="s">
        <v>35</v>
      </c>
      <c r="K6490" t="s">
        <v>20</v>
      </c>
      <c r="L6490" t="s">
        <v>21</v>
      </c>
      <c r="M6490" t="s">
        <v>36</v>
      </c>
      <c r="N6490" t="s">
        <v>41</v>
      </c>
    </row>
    <row r="6491" spans="1:14" x14ac:dyDescent="0.3">
      <c r="A6491">
        <v>6490</v>
      </c>
      <c r="B6491" t="s">
        <v>37</v>
      </c>
      <c r="C6491" t="s">
        <v>272</v>
      </c>
      <c r="D6491" t="s">
        <v>290</v>
      </c>
      <c r="E6491" t="s">
        <v>411</v>
      </c>
      <c r="F6491" t="s">
        <v>49</v>
      </c>
      <c r="G6491">
        <v>74.88</v>
      </c>
      <c r="H6491">
        <v>1</v>
      </c>
      <c r="I6491">
        <v>0</v>
      </c>
      <c r="J6491" t="s">
        <v>94</v>
      </c>
      <c r="K6491" t="s">
        <v>44</v>
      </c>
      <c r="L6491" t="s">
        <v>56</v>
      </c>
      <c r="M6491" t="s">
        <v>22</v>
      </c>
      <c r="N6491" t="s">
        <v>41</v>
      </c>
    </row>
    <row r="6492" spans="1:14" x14ac:dyDescent="0.3">
      <c r="A6492">
        <v>6491</v>
      </c>
      <c r="B6492" t="s">
        <v>37</v>
      </c>
      <c r="C6492" t="s">
        <v>451</v>
      </c>
      <c r="D6492" t="s">
        <v>88</v>
      </c>
      <c r="E6492" t="s">
        <v>115</v>
      </c>
      <c r="F6492" t="s">
        <v>18</v>
      </c>
      <c r="G6492">
        <v>289.76</v>
      </c>
      <c r="H6492">
        <v>1</v>
      </c>
      <c r="I6492">
        <v>0</v>
      </c>
      <c r="J6492" t="s">
        <v>28</v>
      </c>
      <c r="K6492" t="s">
        <v>66</v>
      </c>
      <c r="L6492" t="s">
        <v>56</v>
      </c>
      <c r="M6492" t="s">
        <v>36</v>
      </c>
      <c r="N6492" t="s">
        <v>41</v>
      </c>
    </row>
    <row r="6493" spans="1:14" x14ac:dyDescent="0.3">
      <c r="A6493">
        <v>6492</v>
      </c>
      <c r="B6493" t="s">
        <v>50</v>
      </c>
      <c r="C6493" t="s">
        <v>109</v>
      </c>
      <c r="D6493" t="s">
        <v>294</v>
      </c>
      <c r="E6493" t="s">
        <v>333</v>
      </c>
      <c r="F6493" t="s">
        <v>49</v>
      </c>
      <c r="G6493">
        <v>138.77000000000001</v>
      </c>
      <c r="H6493">
        <v>1</v>
      </c>
      <c r="I6493">
        <v>0</v>
      </c>
      <c r="J6493" t="s">
        <v>28</v>
      </c>
      <c r="K6493" t="s">
        <v>44</v>
      </c>
      <c r="L6493" t="s">
        <v>21</v>
      </c>
      <c r="M6493" t="s">
        <v>36</v>
      </c>
      <c r="N6493" t="s">
        <v>41</v>
      </c>
    </row>
    <row r="6494" spans="1:14" x14ac:dyDescent="0.3">
      <c r="A6494">
        <v>6493</v>
      </c>
      <c r="B6494" t="s">
        <v>37</v>
      </c>
      <c r="C6494" t="s">
        <v>150</v>
      </c>
      <c r="D6494" t="s">
        <v>151</v>
      </c>
      <c r="E6494" t="s">
        <v>222</v>
      </c>
      <c r="F6494" t="s">
        <v>49</v>
      </c>
      <c r="G6494">
        <v>144.79</v>
      </c>
      <c r="H6494">
        <v>3</v>
      </c>
      <c r="I6494">
        <v>2</v>
      </c>
      <c r="J6494" t="s">
        <v>28</v>
      </c>
      <c r="K6494" t="s">
        <v>20</v>
      </c>
      <c r="L6494" t="s">
        <v>56</v>
      </c>
      <c r="M6494" t="s">
        <v>36</v>
      </c>
      <c r="N6494" t="s">
        <v>41</v>
      </c>
    </row>
    <row r="6495" spans="1:14" x14ac:dyDescent="0.3">
      <c r="A6495">
        <v>6494</v>
      </c>
      <c r="B6495" t="s">
        <v>50</v>
      </c>
      <c r="C6495" t="s">
        <v>249</v>
      </c>
      <c r="D6495" t="s">
        <v>461</v>
      </c>
      <c r="E6495" t="s">
        <v>370</v>
      </c>
      <c r="F6495" t="s">
        <v>18</v>
      </c>
      <c r="G6495">
        <v>259.26</v>
      </c>
      <c r="H6495">
        <v>2</v>
      </c>
      <c r="I6495">
        <v>0</v>
      </c>
      <c r="J6495" t="s">
        <v>55</v>
      </c>
      <c r="K6495" t="s">
        <v>29</v>
      </c>
      <c r="L6495" t="s">
        <v>21</v>
      </c>
      <c r="M6495" t="s">
        <v>22</v>
      </c>
      <c r="N6495" t="s">
        <v>30</v>
      </c>
    </row>
    <row r="6496" spans="1:14" x14ac:dyDescent="0.3">
      <c r="A6496">
        <v>6495</v>
      </c>
      <c r="B6496" t="s">
        <v>31</v>
      </c>
      <c r="C6496" t="s">
        <v>108</v>
      </c>
      <c r="D6496" t="s">
        <v>90</v>
      </c>
      <c r="E6496" t="s">
        <v>74</v>
      </c>
      <c r="F6496" t="s">
        <v>27</v>
      </c>
      <c r="G6496">
        <v>113.57</v>
      </c>
      <c r="H6496">
        <v>2</v>
      </c>
      <c r="I6496">
        <v>0</v>
      </c>
      <c r="J6496" t="s">
        <v>35</v>
      </c>
      <c r="K6496" t="s">
        <v>44</v>
      </c>
      <c r="L6496" t="s">
        <v>21</v>
      </c>
      <c r="M6496" t="s">
        <v>36</v>
      </c>
      <c r="N6496" t="s">
        <v>41</v>
      </c>
    </row>
    <row r="6497" spans="1:14" x14ac:dyDescent="0.3">
      <c r="A6497">
        <v>6496</v>
      </c>
      <c r="B6497" t="s">
        <v>31</v>
      </c>
      <c r="C6497" t="s">
        <v>352</v>
      </c>
      <c r="D6497" t="s">
        <v>262</v>
      </c>
      <c r="E6497" t="s">
        <v>436</v>
      </c>
      <c r="F6497" t="s">
        <v>54</v>
      </c>
      <c r="G6497">
        <v>281.22000000000003</v>
      </c>
      <c r="H6497">
        <v>3</v>
      </c>
      <c r="I6497">
        <v>0</v>
      </c>
      <c r="J6497" t="s">
        <v>28</v>
      </c>
      <c r="K6497" t="s">
        <v>20</v>
      </c>
      <c r="L6497" t="s">
        <v>70</v>
      </c>
      <c r="M6497" t="s">
        <v>36</v>
      </c>
      <c r="N6497" t="s">
        <v>41</v>
      </c>
    </row>
    <row r="6498" spans="1:14" x14ac:dyDescent="0.3">
      <c r="A6498">
        <v>6497</v>
      </c>
      <c r="B6498" t="s">
        <v>37</v>
      </c>
      <c r="C6498" t="s">
        <v>276</v>
      </c>
      <c r="D6498" t="s">
        <v>300</v>
      </c>
      <c r="E6498" t="s">
        <v>321</v>
      </c>
      <c r="F6498" t="s">
        <v>18</v>
      </c>
      <c r="G6498">
        <v>308.49</v>
      </c>
      <c r="H6498">
        <v>2</v>
      </c>
      <c r="I6498">
        <v>0</v>
      </c>
      <c r="J6498" t="s">
        <v>35</v>
      </c>
      <c r="K6498" t="s">
        <v>20</v>
      </c>
      <c r="L6498" t="s">
        <v>21</v>
      </c>
      <c r="M6498" t="s">
        <v>36</v>
      </c>
      <c r="N6498" t="s">
        <v>41</v>
      </c>
    </row>
    <row r="6499" spans="1:14" x14ac:dyDescent="0.3">
      <c r="A6499">
        <v>6498</v>
      </c>
      <c r="B6499" t="s">
        <v>50</v>
      </c>
      <c r="C6499" t="s">
        <v>355</v>
      </c>
      <c r="D6499" t="s">
        <v>421</v>
      </c>
      <c r="E6499" t="s">
        <v>385</v>
      </c>
      <c r="F6499" t="s">
        <v>27</v>
      </c>
      <c r="G6499">
        <v>213.85</v>
      </c>
      <c r="H6499">
        <v>3</v>
      </c>
      <c r="I6499">
        <v>0</v>
      </c>
      <c r="J6499" t="s">
        <v>35</v>
      </c>
      <c r="K6499" t="s">
        <v>44</v>
      </c>
      <c r="L6499" t="s">
        <v>21</v>
      </c>
      <c r="M6499" t="s">
        <v>36</v>
      </c>
      <c r="N6499" t="s">
        <v>95</v>
      </c>
    </row>
    <row r="6500" spans="1:14" x14ac:dyDescent="0.3">
      <c r="A6500">
        <v>6499</v>
      </c>
      <c r="B6500" t="s">
        <v>31</v>
      </c>
      <c r="C6500" t="s">
        <v>244</v>
      </c>
      <c r="D6500" t="s">
        <v>305</v>
      </c>
      <c r="E6500" t="s">
        <v>397</v>
      </c>
      <c r="F6500" t="s">
        <v>49</v>
      </c>
      <c r="G6500">
        <v>107.24</v>
      </c>
      <c r="H6500">
        <v>4</v>
      </c>
      <c r="I6500">
        <v>1</v>
      </c>
      <c r="J6500" t="s">
        <v>28</v>
      </c>
      <c r="K6500" t="s">
        <v>99</v>
      </c>
      <c r="L6500" t="s">
        <v>21</v>
      </c>
      <c r="M6500" t="s">
        <v>22</v>
      </c>
      <c r="N6500" t="s">
        <v>41</v>
      </c>
    </row>
    <row r="6501" spans="1:14" x14ac:dyDescent="0.3">
      <c r="A6501">
        <v>6500</v>
      </c>
      <c r="B6501" t="s">
        <v>14</v>
      </c>
      <c r="C6501" t="s">
        <v>254</v>
      </c>
      <c r="D6501" t="s">
        <v>233</v>
      </c>
      <c r="E6501" t="s">
        <v>466</v>
      </c>
      <c r="F6501" t="s">
        <v>49</v>
      </c>
      <c r="G6501">
        <v>117.1</v>
      </c>
      <c r="H6501">
        <v>2</v>
      </c>
      <c r="I6501">
        <v>2</v>
      </c>
      <c r="J6501" t="s">
        <v>19</v>
      </c>
      <c r="K6501" t="s">
        <v>44</v>
      </c>
      <c r="L6501" t="s">
        <v>56</v>
      </c>
      <c r="M6501" t="s">
        <v>36</v>
      </c>
      <c r="N6501" t="s">
        <v>41</v>
      </c>
    </row>
    <row r="6502" spans="1:14" x14ac:dyDescent="0.3">
      <c r="A6502">
        <v>6501</v>
      </c>
      <c r="B6502" t="s">
        <v>50</v>
      </c>
      <c r="C6502" t="s">
        <v>396</v>
      </c>
      <c r="D6502" t="s">
        <v>259</v>
      </c>
      <c r="E6502" t="s">
        <v>209</v>
      </c>
      <c r="F6502" t="s">
        <v>54</v>
      </c>
      <c r="G6502">
        <v>380.22</v>
      </c>
      <c r="H6502">
        <v>4</v>
      </c>
      <c r="I6502">
        <v>0</v>
      </c>
      <c r="J6502" t="s">
        <v>28</v>
      </c>
      <c r="K6502" t="s">
        <v>66</v>
      </c>
      <c r="L6502" t="s">
        <v>56</v>
      </c>
      <c r="M6502" t="s">
        <v>36</v>
      </c>
      <c r="N6502" t="s">
        <v>41</v>
      </c>
    </row>
    <row r="6503" spans="1:14" x14ac:dyDescent="0.3">
      <c r="A6503">
        <v>6502</v>
      </c>
      <c r="B6503" t="s">
        <v>37</v>
      </c>
      <c r="C6503" t="s">
        <v>377</v>
      </c>
      <c r="D6503" t="s">
        <v>193</v>
      </c>
      <c r="E6503" t="s">
        <v>262</v>
      </c>
      <c r="F6503" t="s">
        <v>49</v>
      </c>
      <c r="G6503">
        <v>105.45</v>
      </c>
      <c r="H6503">
        <v>2</v>
      </c>
      <c r="I6503">
        <v>0</v>
      </c>
      <c r="J6503" t="s">
        <v>28</v>
      </c>
      <c r="K6503" t="s">
        <v>29</v>
      </c>
      <c r="L6503" t="s">
        <v>21</v>
      </c>
      <c r="M6503" t="s">
        <v>36</v>
      </c>
      <c r="N6503" t="s">
        <v>41</v>
      </c>
    </row>
    <row r="6504" spans="1:14" x14ac:dyDescent="0.3">
      <c r="A6504">
        <v>6503</v>
      </c>
      <c r="B6504" t="s">
        <v>31</v>
      </c>
      <c r="C6504" t="s">
        <v>139</v>
      </c>
      <c r="D6504" t="s">
        <v>414</v>
      </c>
      <c r="E6504" t="s">
        <v>149</v>
      </c>
      <c r="F6504" t="s">
        <v>27</v>
      </c>
      <c r="G6504">
        <v>157.07</v>
      </c>
      <c r="H6504">
        <v>1</v>
      </c>
      <c r="I6504">
        <v>0</v>
      </c>
      <c r="J6504" t="s">
        <v>94</v>
      </c>
      <c r="K6504" t="s">
        <v>44</v>
      </c>
      <c r="L6504" t="s">
        <v>21</v>
      </c>
      <c r="M6504" t="s">
        <v>36</v>
      </c>
      <c r="N6504" t="s">
        <v>30</v>
      </c>
    </row>
    <row r="6505" spans="1:14" x14ac:dyDescent="0.3">
      <c r="A6505">
        <v>6504</v>
      </c>
      <c r="B6505" t="s">
        <v>50</v>
      </c>
      <c r="C6505" t="s">
        <v>349</v>
      </c>
      <c r="D6505" t="s">
        <v>378</v>
      </c>
      <c r="E6505" t="s">
        <v>413</v>
      </c>
      <c r="F6505" t="s">
        <v>18</v>
      </c>
      <c r="G6505">
        <v>195.65</v>
      </c>
      <c r="H6505">
        <v>2</v>
      </c>
      <c r="I6505">
        <v>0</v>
      </c>
      <c r="J6505" t="s">
        <v>28</v>
      </c>
      <c r="K6505" t="s">
        <v>20</v>
      </c>
      <c r="L6505" t="s">
        <v>21</v>
      </c>
      <c r="M6505" t="s">
        <v>22</v>
      </c>
      <c r="N6505" t="s">
        <v>41</v>
      </c>
    </row>
    <row r="6506" spans="1:14" x14ac:dyDescent="0.3">
      <c r="A6506">
        <v>6505</v>
      </c>
      <c r="B6506" t="s">
        <v>31</v>
      </c>
      <c r="C6506" t="s">
        <v>124</v>
      </c>
      <c r="D6506" t="s">
        <v>277</v>
      </c>
      <c r="E6506" t="s">
        <v>167</v>
      </c>
      <c r="F6506" t="s">
        <v>27</v>
      </c>
      <c r="G6506">
        <v>124.96</v>
      </c>
      <c r="H6506">
        <v>3</v>
      </c>
      <c r="I6506">
        <v>1</v>
      </c>
      <c r="J6506" t="s">
        <v>35</v>
      </c>
      <c r="K6506" t="s">
        <v>29</v>
      </c>
      <c r="L6506" t="s">
        <v>56</v>
      </c>
      <c r="M6506" t="s">
        <v>36</v>
      </c>
      <c r="N6506" t="s">
        <v>45</v>
      </c>
    </row>
    <row r="6507" spans="1:14" x14ac:dyDescent="0.3">
      <c r="A6507">
        <v>6506</v>
      </c>
      <c r="B6507" t="s">
        <v>14</v>
      </c>
      <c r="C6507" t="s">
        <v>87</v>
      </c>
      <c r="D6507" t="s">
        <v>77</v>
      </c>
      <c r="E6507" t="s">
        <v>374</v>
      </c>
      <c r="F6507" t="s">
        <v>27</v>
      </c>
      <c r="G6507">
        <v>150.97</v>
      </c>
      <c r="H6507">
        <v>2</v>
      </c>
      <c r="I6507">
        <v>0</v>
      </c>
      <c r="J6507" t="s">
        <v>55</v>
      </c>
      <c r="K6507" t="s">
        <v>66</v>
      </c>
      <c r="L6507" t="s">
        <v>56</v>
      </c>
      <c r="M6507" t="s">
        <v>36</v>
      </c>
      <c r="N6507" t="s">
        <v>41</v>
      </c>
    </row>
    <row r="6508" spans="1:14" x14ac:dyDescent="0.3">
      <c r="A6508">
        <v>6507</v>
      </c>
      <c r="B6508" t="s">
        <v>14</v>
      </c>
      <c r="C6508" t="s">
        <v>257</v>
      </c>
      <c r="D6508" t="s">
        <v>284</v>
      </c>
      <c r="E6508" t="s">
        <v>116</v>
      </c>
      <c r="F6508" t="s">
        <v>49</v>
      </c>
      <c r="G6508">
        <v>64.12</v>
      </c>
      <c r="H6508">
        <v>2</v>
      </c>
      <c r="I6508">
        <v>3</v>
      </c>
      <c r="J6508" t="s">
        <v>19</v>
      </c>
      <c r="K6508" t="s">
        <v>29</v>
      </c>
      <c r="L6508" t="s">
        <v>21</v>
      </c>
      <c r="M6508" t="s">
        <v>22</v>
      </c>
      <c r="N6508" t="s">
        <v>41</v>
      </c>
    </row>
    <row r="6509" spans="1:14" x14ac:dyDescent="0.3">
      <c r="A6509">
        <v>6508</v>
      </c>
      <c r="B6509" t="s">
        <v>50</v>
      </c>
      <c r="C6509" t="s">
        <v>385</v>
      </c>
      <c r="D6509" t="s">
        <v>358</v>
      </c>
      <c r="E6509" t="s">
        <v>48</v>
      </c>
      <c r="F6509" t="s">
        <v>27</v>
      </c>
      <c r="G6509">
        <v>242.54</v>
      </c>
      <c r="H6509">
        <v>2</v>
      </c>
      <c r="I6509">
        <v>1</v>
      </c>
      <c r="J6509" t="s">
        <v>55</v>
      </c>
      <c r="K6509" t="s">
        <v>20</v>
      </c>
      <c r="L6509" t="s">
        <v>21</v>
      </c>
      <c r="M6509" t="s">
        <v>36</v>
      </c>
      <c r="N6509" t="s">
        <v>23</v>
      </c>
    </row>
    <row r="6510" spans="1:14" x14ac:dyDescent="0.3">
      <c r="A6510">
        <v>6509</v>
      </c>
      <c r="B6510" t="s">
        <v>50</v>
      </c>
      <c r="C6510" t="s">
        <v>273</v>
      </c>
      <c r="D6510" t="s">
        <v>300</v>
      </c>
      <c r="E6510" t="s">
        <v>166</v>
      </c>
      <c r="F6510" t="s">
        <v>27</v>
      </c>
      <c r="G6510">
        <v>143.04</v>
      </c>
      <c r="H6510">
        <v>2</v>
      </c>
      <c r="I6510">
        <v>0</v>
      </c>
      <c r="J6510" t="s">
        <v>35</v>
      </c>
      <c r="K6510" t="s">
        <v>20</v>
      </c>
      <c r="L6510" t="s">
        <v>21</v>
      </c>
      <c r="M6510" t="s">
        <v>22</v>
      </c>
      <c r="N6510" t="s">
        <v>41</v>
      </c>
    </row>
    <row r="6511" spans="1:14" x14ac:dyDescent="0.3">
      <c r="A6511">
        <v>6510</v>
      </c>
      <c r="B6511" t="s">
        <v>50</v>
      </c>
      <c r="C6511" t="s">
        <v>34</v>
      </c>
      <c r="D6511" t="s">
        <v>199</v>
      </c>
      <c r="E6511" t="s">
        <v>437</v>
      </c>
      <c r="F6511" t="s">
        <v>49</v>
      </c>
      <c r="G6511">
        <v>117</v>
      </c>
      <c r="H6511">
        <v>3</v>
      </c>
      <c r="I6511">
        <v>1</v>
      </c>
      <c r="J6511" t="s">
        <v>55</v>
      </c>
      <c r="K6511" t="s">
        <v>44</v>
      </c>
      <c r="L6511" t="s">
        <v>56</v>
      </c>
      <c r="M6511" t="s">
        <v>22</v>
      </c>
      <c r="N6511" t="s">
        <v>30</v>
      </c>
    </row>
    <row r="6512" spans="1:14" x14ac:dyDescent="0.3">
      <c r="A6512">
        <v>6511</v>
      </c>
      <c r="B6512" t="s">
        <v>14</v>
      </c>
      <c r="C6512" t="s">
        <v>59</v>
      </c>
      <c r="D6512" t="s">
        <v>47</v>
      </c>
      <c r="E6512" t="s">
        <v>403</v>
      </c>
      <c r="F6512" t="s">
        <v>54</v>
      </c>
      <c r="G6512">
        <v>353.63</v>
      </c>
      <c r="H6512">
        <v>3</v>
      </c>
      <c r="I6512">
        <v>0</v>
      </c>
      <c r="J6512" t="s">
        <v>28</v>
      </c>
      <c r="K6512" t="s">
        <v>20</v>
      </c>
      <c r="L6512" t="s">
        <v>21</v>
      </c>
      <c r="M6512" t="s">
        <v>36</v>
      </c>
      <c r="N6512" t="s">
        <v>23</v>
      </c>
    </row>
    <row r="6513" spans="1:14" x14ac:dyDescent="0.3">
      <c r="A6513">
        <v>6512</v>
      </c>
      <c r="B6513" t="s">
        <v>50</v>
      </c>
      <c r="C6513" t="s">
        <v>107</v>
      </c>
      <c r="D6513" t="s">
        <v>317</v>
      </c>
      <c r="E6513" t="s">
        <v>90</v>
      </c>
      <c r="F6513" t="s">
        <v>18</v>
      </c>
      <c r="G6513">
        <v>315.14</v>
      </c>
      <c r="H6513">
        <v>1</v>
      </c>
      <c r="I6513">
        <v>0</v>
      </c>
      <c r="J6513" t="s">
        <v>55</v>
      </c>
      <c r="K6513" t="s">
        <v>66</v>
      </c>
      <c r="L6513" t="s">
        <v>21</v>
      </c>
      <c r="M6513" t="s">
        <v>36</v>
      </c>
      <c r="N6513" t="s">
        <v>41</v>
      </c>
    </row>
    <row r="6514" spans="1:14" x14ac:dyDescent="0.3">
      <c r="A6514">
        <v>6513</v>
      </c>
      <c r="B6514" t="s">
        <v>31</v>
      </c>
      <c r="C6514" t="s">
        <v>282</v>
      </c>
      <c r="D6514" t="s">
        <v>147</v>
      </c>
      <c r="E6514" t="s">
        <v>311</v>
      </c>
      <c r="F6514" t="s">
        <v>49</v>
      </c>
      <c r="G6514">
        <v>74.89</v>
      </c>
      <c r="H6514">
        <v>2</v>
      </c>
      <c r="I6514">
        <v>1</v>
      </c>
      <c r="J6514" t="s">
        <v>35</v>
      </c>
      <c r="K6514" t="s">
        <v>20</v>
      </c>
      <c r="L6514" t="s">
        <v>21</v>
      </c>
      <c r="M6514" t="s">
        <v>36</v>
      </c>
      <c r="N6514" t="s">
        <v>41</v>
      </c>
    </row>
    <row r="6515" spans="1:14" x14ac:dyDescent="0.3">
      <c r="A6515">
        <v>6514</v>
      </c>
      <c r="B6515" t="s">
        <v>50</v>
      </c>
      <c r="C6515" t="s">
        <v>142</v>
      </c>
      <c r="D6515" t="s">
        <v>278</v>
      </c>
      <c r="E6515" t="s">
        <v>273</v>
      </c>
      <c r="F6515" t="s">
        <v>18</v>
      </c>
      <c r="G6515">
        <v>304.04000000000002</v>
      </c>
      <c r="H6515">
        <v>3</v>
      </c>
      <c r="I6515">
        <v>0</v>
      </c>
      <c r="J6515" t="s">
        <v>35</v>
      </c>
      <c r="K6515" t="s">
        <v>99</v>
      </c>
      <c r="L6515" t="s">
        <v>21</v>
      </c>
      <c r="M6515" t="s">
        <v>36</v>
      </c>
      <c r="N6515" t="s">
        <v>41</v>
      </c>
    </row>
    <row r="6516" spans="1:14" x14ac:dyDescent="0.3">
      <c r="A6516">
        <v>6515</v>
      </c>
      <c r="B6516" t="s">
        <v>14</v>
      </c>
      <c r="C6516" t="s">
        <v>332</v>
      </c>
      <c r="D6516" t="s">
        <v>217</v>
      </c>
      <c r="E6516" t="s">
        <v>74</v>
      </c>
      <c r="F6516" t="s">
        <v>54</v>
      </c>
      <c r="G6516">
        <v>411</v>
      </c>
      <c r="H6516">
        <v>2</v>
      </c>
      <c r="I6516">
        <v>0</v>
      </c>
      <c r="J6516" t="s">
        <v>28</v>
      </c>
      <c r="K6516" t="s">
        <v>99</v>
      </c>
      <c r="L6516" t="s">
        <v>21</v>
      </c>
      <c r="M6516" t="s">
        <v>36</v>
      </c>
      <c r="N6516" t="s">
        <v>41</v>
      </c>
    </row>
    <row r="6517" spans="1:14" x14ac:dyDescent="0.3">
      <c r="A6517">
        <v>6516</v>
      </c>
      <c r="B6517" t="s">
        <v>31</v>
      </c>
      <c r="C6517" t="s">
        <v>298</v>
      </c>
      <c r="D6517" t="s">
        <v>86</v>
      </c>
      <c r="E6517" t="s">
        <v>284</v>
      </c>
      <c r="F6517" t="s">
        <v>54</v>
      </c>
      <c r="G6517">
        <v>419.61</v>
      </c>
      <c r="H6517">
        <v>1</v>
      </c>
      <c r="I6517">
        <v>1</v>
      </c>
      <c r="J6517" t="s">
        <v>28</v>
      </c>
      <c r="K6517" t="s">
        <v>29</v>
      </c>
      <c r="L6517" t="s">
        <v>21</v>
      </c>
      <c r="M6517" t="s">
        <v>22</v>
      </c>
      <c r="N6517" t="s">
        <v>41</v>
      </c>
    </row>
    <row r="6518" spans="1:14" x14ac:dyDescent="0.3">
      <c r="A6518">
        <v>6517</v>
      </c>
      <c r="B6518" t="s">
        <v>31</v>
      </c>
      <c r="C6518" t="s">
        <v>426</v>
      </c>
      <c r="D6518" t="s">
        <v>340</v>
      </c>
      <c r="E6518" t="s">
        <v>293</v>
      </c>
      <c r="F6518" t="s">
        <v>49</v>
      </c>
      <c r="G6518">
        <v>62.84</v>
      </c>
      <c r="H6518">
        <v>3</v>
      </c>
      <c r="I6518">
        <v>0</v>
      </c>
      <c r="J6518" t="s">
        <v>28</v>
      </c>
      <c r="K6518" t="s">
        <v>44</v>
      </c>
      <c r="L6518" t="s">
        <v>21</v>
      </c>
      <c r="M6518" t="s">
        <v>22</v>
      </c>
      <c r="N6518" t="s">
        <v>41</v>
      </c>
    </row>
    <row r="6519" spans="1:14" x14ac:dyDescent="0.3">
      <c r="A6519">
        <v>6518</v>
      </c>
      <c r="B6519" t="s">
        <v>14</v>
      </c>
      <c r="C6519" t="s">
        <v>128</v>
      </c>
      <c r="D6519" t="s">
        <v>168</v>
      </c>
      <c r="E6519" t="s">
        <v>255</v>
      </c>
      <c r="F6519" t="s">
        <v>27</v>
      </c>
      <c r="G6519">
        <v>113.62</v>
      </c>
      <c r="H6519">
        <v>3</v>
      </c>
      <c r="I6519">
        <v>2</v>
      </c>
      <c r="J6519" t="s">
        <v>28</v>
      </c>
      <c r="K6519" t="s">
        <v>44</v>
      </c>
      <c r="L6519" t="s">
        <v>21</v>
      </c>
      <c r="M6519" t="s">
        <v>22</v>
      </c>
      <c r="N6519" t="s">
        <v>41</v>
      </c>
    </row>
    <row r="6520" spans="1:14" x14ac:dyDescent="0.3">
      <c r="A6520">
        <v>6519</v>
      </c>
      <c r="B6520" t="s">
        <v>37</v>
      </c>
      <c r="C6520" t="s">
        <v>421</v>
      </c>
      <c r="D6520" t="s">
        <v>407</v>
      </c>
      <c r="E6520" t="s">
        <v>437</v>
      </c>
      <c r="F6520" t="s">
        <v>54</v>
      </c>
      <c r="G6520">
        <v>520.19000000000005</v>
      </c>
      <c r="H6520">
        <v>1</v>
      </c>
      <c r="I6520">
        <v>0</v>
      </c>
      <c r="J6520" t="s">
        <v>28</v>
      </c>
      <c r="K6520" t="s">
        <v>20</v>
      </c>
      <c r="L6520" t="s">
        <v>21</v>
      </c>
      <c r="M6520" t="s">
        <v>36</v>
      </c>
      <c r="N6520" t="s">
        <v>23</v>
      </c>
    </row>
    <row r="6521" spans="1:14" x14ac:dyDescent="0.3">
      <c r="A6521">
        <v>6520</v>
      </c>
      <c r="B6521" t="s">
        <v>50</v>
      </c>
      <c r="C6521" t="s">
        <v>346</v>
      </c>
      <c r="D6521" t="s">
        <v>223</v>
      </c>
      <c r="E6521" t="s">
        <v>380</v>
      </c>
      <c r="F6521" t="s">
        <v>18</v>
      </c>
      <c r="G6521">
        <v>275.68</v>
      </c>
      <c r="H6521">
        <v>3</v>
      </c>
      <c r="I6521">
        <v>3</v>
      </c>
      <c r="J6521" t="s">
        <v>28</v>
      </c>
      <c r="K6521" t="s">
        <v>29</v>
      </c>
      <c r="L6521" t="s">
        <v>21</v>
      </c>
      <c r="M6521" t="s">
        <v>36</v>
      </c>
      <c r="N6521" t="s">
        <v>41</v>
      </c>
    </row>
    <row r="6522" spans="1:14" x14ac:dyDescent="0.3">
      <c r="A6522">
        <v>6521</v>
      </c>
      <c r="B6522" t="s">
        <v>14</v>
      </c>
      <c r="C6522" t="s">
        <v>422</v>
      </c>
      <c r="D6522" t="s">
        <v>63</v>
      </c>
      <c r="E6522" t="s">
        <v>62</v>
      </c>
      <c r="F6522" t="s">
        <v>49</v>
      </c>
      <c r="G6522">
        <v>97.44</v>
      </c>
      <c r="H6522">
        <v>1</v>
      </c>
      <c r="I6522">
        <v>0</v>
      </c>
      <c r="J6522" t="s">
        <v>19</v>
      </c>
      <c r="K6522" t="s">
        <v>99</v>
      </c>
      <c r="L6522" t="s">
        <v>70</v>
      </c>
      <c r="M6522" t="s">
        <v>36</v>
      </c>
      <c r="N6522" t="s">
        <v>95</v>
      </c>
    </row>
    <row r="6523" spans="1:14" x14ac:dyDescent="0.3">
      <c r="A6523">
        <v>6522</v>
      </c>
      <c r="B6523" t="s">
        <v>37</v>
      </c>
      <c r="C6523" t="s">
        <v>263</v>
      </c>
      <c r="D6523" t="s">
        <v>463</v>
      </c>
      <c r="E6523" t="s">
        <v>401</v>
      </c>
      <c r="F6523" t="s">
        <v>54</v>
      </c>
      <c r="G6523">
        <v>431.8</v>
      </c>
      <c r="H6523">
        <v>2</v>
      </c>
      <c r="I6523">
        <v>1</v>
      </c>
      <c r="J6523" t="s">
        <v>35</v>
      </c>
      <c r="K6523" t="s">
        <v>44</v>
      </c>
      <c r="L6523" t="s">
        <v>21</v>
      </c>
      <c r="M6523" t="s">
        <v>36</v>
      </c>
      <c r="N6523" t="s">
        <v>23</v>
      </c>
    </row>
    <row r="6524" spans="1:14" x14ac:dyDescent="0.3">
      <c r="A6524">
        <v>6523</v>
      </c>
      <c r="B6524" t="s">
        <v>50</v>
      </c>
      <c r="C6524" t="s">
        <v>299</v>
      </c>
      <c r="D6524" t="s">
        <v>273</v>
      </c>
      <c r="E6524" t="s">
        <v>338</v>
      </c>
      <c r="F6524" t="s">
        <v>27</v>
      </c>
      <c r="G6524">
        <v>170.85</v>
      </c>
      <c r="H6524">
        <v>2</v>
      </c>
      <c r="I6524">
        <v>2</v>
      </c>
      <c r="J6524" t="s">
        <v>28</v>
      </c>
      <c r="K6524" t="s">
        <v>99</v>
      </c>
      <c r="L6524" t="s">
        <v>60</v>
      </c>
      <c r="M6524" t="s">
        <v>22</v>
      </c>
      <c r="N6524" t="s">
        <v>41</v>
      </c>
    </row>
    <row r="6525" spans="1:14" x14ac:dyDescent="0.3">
      <c r="A6525">
        <v>6524</v>
      </c>
      <c r="B6525" t="s">
        <v>14</v>
      </c>
      <c r="C6525" t="s">
        <v>423</v>
      </c>
      <c r="D6525" t="s">
        <v>380</v>
      </c>
      <c r="E6525" t="s">
        <v>167</v>
      </c>
      <c r="F6525" t="s">
        <v>54</v>
      </c>
      <c r="G6525">
        <v>314.93</v>
      </c>
      <c r="H6525">
        <v>1</v>
      </c>
      <c r="I6525">
        <v>0</v>
      </c>
      <c r="J6525" t="s">
        <v>28</v>
      </c>
      <c r="K6525" t="s">
        <v>99</v>
      </c>
      <c r="L6525" t="s">
        <v>60</v>
      </c>
      <c r="M6525" t="s">
        <v>36</v>
      </c>
      <c r="N6525" t="s">
        <v>41</v>
      </c>
    </row>
    <row r="6526" spans="1:14" x14ac:dyDescent="0.3">
      <c r="A6526">
        <v>6525</v>
      </c>
      <c r="B6526" t="s">
        <v>31</v>
      </c>
      <c r="C6526" t="s">
        <v>265</v>
      </c>
      <c r="D6526" t="s">
        <v>119</v>
      </c>
      <c r="E6526" t="s">
        <v>214</v>
      </c>
      <c r="F6526" t="s">
        <v>27</v>
      </c>
      <c r="G6526">
        <v>96.89</v>
      </c>
      <c r="H6526">
        <v>1</v>
      </c>
      <c r="I6526">
        <v>0</v>
      </c>
      <c r="J6526" t="s">
        <v>35</v>
      </c>
      <c r="K6526" t="s">
        <v>99</v>
      </c>
      <c r="L6526" t="s">
        <v>21</v>
      </c>
      <c r="M6526" t="s">
        <v>22</v>
      </c>
      <c r="N6526" t="s">
        <v>45</v>
      </c>
    </row>
    <row r="6527" spans="1:14" x14ac:dyDescent="0.3">
      <c r="A6527">
        <v>6526</v>
      </c>
      <c r="B6527" t="s">
        <v>50</v>
      </c>
      <c r="C6527" t="s">
        <v>292</v>
      </c>
      <c r="D6527" t="s">
        <v>328</v>
      </c>
      <c r="E6527" t="s">
        <v>297</v>
      </c>
      <c r="F6527" t="s">
        <v>27</v>
      </c>
      <c r="G6527">
        <v>155.38</v>
      </c>
      <c r="H6527">
        <v>1</v>
      </c>
      <c r="I6527">
        <v>0</v>
      </c>
      <c r="J6527" t="s">
        <v>35</v>
      </c>
      <c r="K6527" t="s">
        <v>44</v>
      </c>
      <c r="L6527" t="s">
        <v>21</v>
      </c>
      <c r="M6527" t="s">
        <v>36</v>
      </c>
      <c r="N6527" t="s">
        <v>45</v>
      </c>
    </row>
    <row r="6528" spans="1:14" x14ac:dyDescent="0.3">
      <c r="A6528">
        <v>6527</v>
      </c>
      <c r="B6528" t="s">
        <v>14</v>
      </c>
      <c r="C6528" t="s">
        <v>375</v>
      </c>
      <c r="D6528" t="s">
        <v>100</v>
      </c>
      <c r="E6528" t="s">
        <v>228</v>
      </c>
      <c r="F6528" t="s">
        <v>54</v>
      </c>
      <c r="G6528">
        <v>475.29</v>
      </c>
      <c r="H6528">
        <v>2</v>
      </c>
      <c r="I6528">
        <v>2</v>
      </c>
      <c r="J6528" t="s">
        <v>94</v>
      </c>
      <c r="K6528" t="s">
        <v>20</v>
      </c>
      <c r="L6528" t="s">
        <v>70</v>
      </c>
      <c r="M6528" t="s">
        <v>22</v>
      </c>
      <c r="N6528" t="s">
        <v>23</v>
      </c>
    </row>
    <row r="6529" spans="1:14" x14ac:dyDescent="0.3">
      <c r="A6529">
        <v>6528</v>
      </c>
      <c r="B6529" t="s">
        <v>37</v>
      </c>
      <c r="C6529" t="s">
        <v>190</v>
      </c>
      <c r="D6529" t="s">
        <v>191</v>
      </c>
      <c r="E6529" t="s">
        <v>215</v>
      </c>
      <c r="F6529" t="s">
        <v>18</v>
      </c>
      <c r="G6529">
        <v>300.93</v>
      </c>
      <c r="H6529">
        <v>2</v>
      </c>
      <c r="I6529">
        <v>1</v>
      </c>
      <c r="J6529" t="s">
        <v>28</v>
      </c>
      <c r="K6529" t="s">
        <v>99</v>
      </c>
      <c r="L6529" t="s">
        <v>60</v>
      </c>
      <c r="M6529" t="s">
        <v>36</v>
      </c>
      <c r="N6529" t="s">
        <v>95</v>
      </c>
    </row>
    <row r="6530" spans="1:14" x14ac:dyDescent="0.3">
      <c r="A6530">
        <v>6529</v>
      </c>
      <c r="B6530" t="s">
        <v>31</v>
      </c>
      <c r="C6530" t="s">
        <v>412</v>
      </c>
      <c r="D6530" t="s">
        <v>257</v>
      </c>
      <c r="E6530" t="s">
        <v>425</v>
      </c>
      <c r="F6530" t="s">
        <v>27</v>
      </c>
      <c r="G6530">
        <v>158.94999999999999</v>
      </c>
      <c r="H6530">
        <v>1</v>
      </c>
      <c r="I6530">
        <v>0</v>
      </c>
      <c r="J6530" t="s">
        <v>35</v>
      </c>
      <c r="K6530" t="s">
        <v>44</v>
      </c>
      <c r="L6530" t="s">
        <v>56</v>
      </c>
      <c r="M6530" t="s">
        <v>36</v>
      </c>
      <c r="N6530" t="s">
        <v>23</v>
      </c>
    </row>
    <row r="6531" spans="1:14" x14ac:dyDescent="0.3">
      <c r="A6531">
        <v>6530</v>
      </c>
      <c r="B6531" t="s">
        <v>50</v>
      </c>
      <c r="C6531" t="s">
        <v>82</v>
      </c>
      <c r="D6531" t="s">
        <v>421</v>
      </c>
      <c r="E6531" t="s">
        <v>409</v>
      </c>
      <c r="F6531" t="s">
        <v>18</v>
      </c>
      <c r="G6531">
        <v>321.93</v>
      </c>
      <c r="H6531">
        <v>3</v>
      </c>
      <c r="I6531">
        <v>2</v>
      </c>
      <c r="J6531" t="s">
        <v>19</v>
      </c>
      <c r="K6531" t="s">
        <v>44</v>
      </c>
      <c r="L6531" t="s">
        <v>56</v>
      </c>
      <c r="M6531" t="s">
        <v>36</v>
      </c>
      <c r="N6531" t="s">
        <v>45</v>
      </c>
    </row>
    <row r="6532" spans="1:14" x14ac:dyDescent="0.3">
      <c r="A6532">
        <v>6531</v>
      </c>
      <c r="B6532" t="s">
        <v>37</v>
      </c>
      <c r="C6532" t="s">
        <v>227</v>
      </c>
      <c r="D6532" t="s">
        <v>168</v>
      </c>
      <c r="E6532" t="s">
        <v>112</v>
      </c>
      <c r="F6532" t="s">
        <v>54</v>
      </c>
      <c r="G6532">
        <v>361.02</v>
      </c>
      <c r="H6532">
        <v>1</v>
      </c>
      <c r="I6532">
        <v>0</v>
      </c>
      <c r="J6532" t="s">
        <v>94</v>
      </c>
      <c r="K6532" t="s">
        <v>29</v>
      </c>
      <c r="L6532" t="s">
        <v>21</v>
      </c>
      <c r="M6532" t="s">
        <v>36</v>
      </c>
      <c r="N6532" t="s">
        <v>41</v>
      </c>
    </row>
    <row r="6533" spans="1:14" x14ac:dyDescent="0.3">
      <c r="A6533">
        <v>6532</v>
      </c>
      <c r="B6533" t="s">
        <v>14</v>
      </c>
      <c r="C6533" t="s">
        <v>46</v>
      </c>
      <c r="D6533" t="s">
        <v>47</v>
      </c>
      <c r="E6533" t="s">
        <v>112</v>
      </c>
      <c r="F6533" t="s">
        <v>49</v>
      </c>
      <c r="G6533">
        <v>115.4</v>
      </c>
      <c r="H6533">
        <v>2</v>
      </c>
      <c r="I6533">
        <v>2</v>
      </c>
      <c r="J6533" t="s">
        <v>19</v>
      </c>
      <c r="K6533" t="s">
        <v>29</v>
      </c>
      <c r="L6533" t="s">
        <v>56</v>
      </c>
      <c r="M6533" t="s">
        <v>22</v>
      </c>
      <c r="N6533" t="s">
        <v>41</v>
      </c>
    </row>
    <row r="6534" spans="1:14" x14ac:dyDescent="0.3">
      <c r="A6534">
        <v>6533</v>
      </c>
      <c r="B6534" t="s">
        <v>37</v>
      </c>
      <c r="C6534" t="s">
        <v>280</v>
      </c>
      <c r="D6534" t="s">
        <v>267</v>
      </c>
      <c r="E6534" t="s">
        <v>350</v>
      </c>
      <c r="F6534" t="s">
        <v>54</v>
      </c>
      <c r="G6534">
        <v>490.9</v>
      </c>
      <c r="H6534">
        <v>1</v>
      </c>
      <c r="I6534">
        <v>0</v>
      </c>
      <c r="J6534" t="s">
        <v>19</v>
      </c>
      <c r="K6534" t="s">
        <v>29</v>
      </c>
      <c r="L6534" t="s">
        <v>21</v>
      </c>
      <c r="M6534" t="s">
        <v>36</v>
      </c>
      <c r="N6534" t="s">
        <v>41</v>
      </c>
    </row>
    <row r="6535" spans="1:14" x14ac:dyDescent="0.3">
      <c r="A6535">
        <v>6534</v>
      </c>
      <c r="B6535" t="s">
        <v>31</v>
      </c>
      <c r="C6535" t="s">
        <v>127</v>
      </c>
      <c r="D6535" t="s">
        <v>192</v>
      </c>
      <c r="E6535" t="s">
        <v>199</v>
      </c>
      <c r="F6535" t="s">
        <v>27</v>
      </c>
      <c r="G6535">
        <v>164.84</v>
      </c>
      <c r="H6535">
        <v>1</v>
      </c>
      <c r="I6535">
        <v>0</v>
      </c>
      <c r="J6535" t="s">
        <v>35</v>
      </c>
      <c r="K6535" t="s">
        <v>44</v>
      </c>
      <c r="L6535" t="s">
        <v>21</v>
      </c>
      <c r="M6535" t="s">
        <v>36</v>
      </c>
      <c r="N6535" t="s">
        <v>41</v>
      </c>
    </row>
    <row r="6536" spans="1:14" x14ac:dyDescent="0.3">
      <c r="A6536">
        <v>6535</v>
      </c>
      <c r="B6536" t="s">
        <v>31</v>
      </c>
      <c r="C6536" t="s">
        <v>219</v>
      </c>
      <c r="D6536" t="s">
        <v>165</v>
      </c>
      <c r="E6536" t="s">
        <v>400</v>
      </c>
      <c r="F6536" t="s">
        <v>49</v>
      </c>
      <c r="G6536">
        <v>73.94</v>
      </c>
      <c r="H6536">
        <v>2</v>
      </c>
      <c r="I6536">
        <v>0</v>
      </c>
      <c r="J6536" t="s">
        <v>35</v>
      </c>
      <c r="K6536" t="s">
        <v>99</v>
      </c>
      <c r="L6536" t="s">
        <v>21</v>
      </c>
      <c r="M6536" t="s">
        <v>36</v>
      </c>
      <c r="N6536" t="s">
        <v>45</v>
      </c>
    </row>
    <row r="6537" spans="1:14" x14ac:dyDescent="0.3">
      <c r="A6537">
        <v>6536</v>
      </c>
      <c r="B6537" t="s">
        <v>14</v>
      </c>
      <c r="C6537" t="s">
        <v>399</v>
      </c>
      <c r="D6537" t="s">
        <v>457</v>
      </c>
      <c r="E6537" t="s">
        <v>40</v>
      </c>
      <c r="F6537" t="s">
        <v>54</v>
      </c>
      <c r="G6537">
        <v>338.05</v>
      </c>
      <c r="H6537">
        <v>1</v>
      </c>
      <c r="I6537">
        <v>0</v>
      </c>
      <c r="J6537" t="s">
        <v>55</v>
      </c>
      <c r="K6537" t="s">
        <v>29</v>
      </c>
      <c r="L6537" t="s">
        <v>56</v>
      </c>
      <c r="M6537" t="s">
        <v>22</v>
      </c>
      <c r="N6537" t="s">
        <v>23</v>
      </c>
    </row>
    <row r="6538" spans="1:14" x14ac:dyDescent="0.3">
      <c r="A6538">
        <v>6537</v>
      </c>
      <c r="B6538" t="s">
        <v>50</v>
      </c>
      <c r="C6538" t="s">
        <v>150</v>
      </c>
      <c r="D6538" t="s">
        <v>17</v>
      </c>
      <c r="E6538" t="s">
        <v>342</v>
      </c>
      <c r="F6538" t="s">
        <v>49</v>
      </c>
      <c r="G6538">
        <v>117.27</v>
      </c>
      <c r="H6538">
        <v>2</v>
      </c>
      <c r="I6538">
        <v>1</v>
      </c>
      <c r="J6538" t="s">
        <v>28</v>
      </c>
      <c r="K6538" t="s">
        <v>66</v>
      </c>
      <c r="L6538" t="s">
        <v>21</v>
      </c>
      <c r="M6538" t="s">
        <v>36</v>
      </c>
      <c r="N6538" t="s">
        <v>45</v>
      </c>
    </row>
    <row r="6539" spans="1:14" x14ac:dyDescent="0.3">
      <c r="A6539">
        <v>6538</v>
      </c>
      <c r="B6539" t="s">
        <v>37</v>
      </c>
      <c r="C6539" t="s">
        <v>147</v>
      </c>
      <c r="D6539" t="s">
        <v>230</v>
      </c>
      <c r="E6539" t="s">
        <v>282</v>
      </c>
      <c r="F6539" t="s">
        <v>27</v>
      </c>
      <c r="G6539">
        <v>186.51</v>
      </c>
      <c r="H6539">
        <v>1</v>
      </c>
      <c r="I6539">
        <v>0</v>
      </c>
      <c r="J6539" t="s">
        <v>55</v>
      </c>
      <c r="K6539" t="s">
        <v>66</v>
      </c>
      <c r="L6539" t="s">
        <v>21</v>
      </c>
      <c r="M6539" t="s">
        <v>36</v>
      </c>
      <c r="N6539" t="s">
        <v>41</v>
      </c>
    </row>
    <row r="6540" spans="1:14" x14ac:dyDescent="0.3">
      <c r="A6540">
        <v>6539</v>
      </c>
      <c r="B6540" t="s">
        <v>50</v>
      </c>
      <c r="C6540" t="s">
        <v>416</v>
      </c>
      <c r="D6540" t="s">
        <v>199</v>
      </c>
      <c r="E6540" t="s">
        <v>433</v>
      </c>
      <c r="F6540" t="s">
        <v>49</v>
      </c>
      <c r="G6540">
        <v>104.89</v>
      </c>
      <c r="H6540">
        <v>4</v>
      </c>
      <c r="I6540">
        <v>2</v>
      </c>
      <c r="J6540" t="s">
        <v>35</v>
      </c>
      <c r="K6540" t="s">
        <v>20</v>
      </c>
      <c r="L6540" t="s">
        <v>21</v>
      </c>
      <c r="M6540" t="s">
        <v>22</v>
      </c>
      <c r="N6540" t="s">
        <v>41</v>
      </c>
    </row>
    <row r="6541" spans="1:14" x14ac:dyDescent="0.3">
      <c r="A6541">
        <v>6540</v>
      </c>
      <c r="B6541" t="s">
        <v>50</v>
      </c>
      <c r="C6541" t="s">
        <v>133</v>
      </c>
      <c r="D6541" t="s">
        <v>244</v>
      </c>
      <c r="E6541" t="s">
        <v>422</v>
      </c>
      <c r="F6541" t="s">
        <v>18</v>
      </c>
      <c r="G6541">
        <v>272.72000000000003</v>
      </c>
      <c r="H6541">
        <v>4</v>
      </c>
      <c r="I6541">
        <v>3</v>
      </c>
      <c r="J6541" t="s">
        <v>19</v>
      </c>
      <c r="K6541" t="s">
        <v>29</v>
      </c>
      <c r="L6541" t="s">
        <v>21</v>
      </c>
      <c r="M6541" t="s">
        <v>22</v>
      </c>
      <c r="N6541" t="s">
        <v>41</v>
      </c>
    </row>
    <row r="6542" spans="1:14" x14ac:dyDescent="0.3">
      <c r="A6542">
        <v>6541</v>
      </c>
      <c r="B6542" t="s">
        <v>31</v>
      </c>
      <c r="C6542" t="s">
        <v>301</v>
      </c>
      <c r="D6542" t="s">
        <v>34</v>
      </c>
      <c r="E6542" t="s">
        <v>233</v>
      </c>
      <c r="F6542" t="s">
        <v>27</v>
      </c>
      <c r="G6542">
        <v>152.43</v>
      </c>
      <c r="H6542">
        <v>1</v>
      </c>
      <c r="I6542">
        <v>3</v>
      </c>
      <c r="J6542" t="s">
        <v>94</v>
      </c>
      <c r="K6542" t="s">
        <v>29</v>
      </c>
      <c r="L6542" t="s">
        <v>21</v>
      </c>
      <c r="M6542" t="s">
        <v>22</v>
      </c>
      <c r="N6542" t="s">
        <v>41</v>
      </c>
    </row>
    <row r="6543" spans="1:14" x14ac:dyDescent="0.3">
      <c r="A6543">
        <v>6542</v>
      </c>
      <c r="B6543" t="s">
        <v>37</v>
      </c>
      <c r="C6543" t="s">
        <v>319</v>
      </c>
      <c r="D6543" t="s">
        <v>90</v>
      </c>
      <c r="E6543" t="s">
        <v>121</v>
      </c>
      <c r="F6543" t="s">
        <v>49</v>
      </c>
      <c r="G6543">
        <v>102.59</v>
      </c>
      <c r="H6543">
        <v>1</v>
      </c>
      <c r="I6543">
        <v>0</v>
      </c>
      <c r="J6543" t="s">
        <v>19</v>
      </c>
      <c r="K6543" t="s">
        <v>44</v>
      </c>
      <c r="L6543" t="s">
        <v>56</v>
      </c>
      <c r="M6543" t="s">
        <v>22</v>
      </c>
      <c r="N6543" t="s">
        <v>45</v>
      </c>
    </row>
    <row r="6544" spans="1:14" x14ac:dyDescent="0.3">
      <c r="A6544">
        <v>6543</v>
      </c>
      <c r="B6544" t="s">
        <v>31</v>
      </c>
      <c r="C6544" t="s">
        <v>337</v>
      </c>
      <c r="D6544" t="s">
        <v>258</v>
      </c>
      <c r="E6544" t="s">
        <v>120</v>
      </c>
      <c r="F6544" t="s">
        <v>27</v>
      </c>
      <c r="G6544">
        <v>114.96</v>
      </c>
      <c r="H6544">
        <v>2</v>
      </c>
      <c r="I6544">
        <v>3</v>
      </c>
      <c r="J6544" t="s">
        <v>35</v>
      </c>
      <c r="K6544" t="s">
        <v>99</v>
      </c>
      <c r="L6544" t="s">
        <v>21</v>
      </c>
      <c r="M6544" t="s">
        <v>36</v>
      </c>
      <c r="N6544" t="s">
        <v>95</v>
      </c>
    </row>
    <row r="6545" spans="1:14" x14ac:dyDescent="0.3">
      <c r="A6545">
        <v>6544</v>
      </c>
      <c r="B6545" t="s">
        <v>31</v>
      </c>
      <c r="C6545" t="s">
        <v>118</v>
      </c>
      <c r="D6545" t="s">
        <v>443</v>
      </c>
      <c r="E6545" t="s">
        <v>421</v>
      </c>
      <c r="F6545" t="s">
        <v>49</v>
      </c>
      <c r="G6545">
        <v>82.67</v>
      </c>
      <c r="H6545">
        <v>1</v>
      </c>
      <c r="I6545">
        <v>0</v>
      </c>
      <c r="J6545" t="s">
        <v>19</v>
      </c>
      <c r="K6545" t="s">
        <v>29</v>
      </c>
      <c r="L6545" t="s">
        <v>56</v>
      </c>
      <c r="M6545" t="s">
        <v>22</v>
      </c>
      <c r="N6545" t="s">
        <v>41</v>
      </c>
    </row>
    <row r="6546" spans="1:14" x14ac:dyDescent="0.3">
      <c r="A6546">
        <v>6545</v>
      </c>
      <c r="B6546" t="s">
        <v>37</v>
      </c>
      <c r="C6546" t="s">
        <v>336</v>
      </c>
      <c r="D6546" t="s">
        <v>284</v>
      </c>
      <c r="E6546" t="s">
        <v>273</v>
      </c>
      <c r="F6546" t="s">
        <v>18</v>
      </c>
      <c r="G6546">
        <v>264.97000000000003</v>
      </c>
      <c r="H6546">
        <v>2</v>
      </c>
      <c r="I6546">
        <v>0</v>
      </c>
      <c r="J6546" t="s">
        <v>19</v>
      </c>
      <c r="K6546" t="s">
        <v>44</v>
      </c>
      <c r="L6546" t="s">
        <v>21</v>
      </c>
      <c r="M6546" t="s">
        <v>36</v>
      </c>
      <c r="N6546" t="s">
        <v>45</v>
      </c>
    </row>
    <row r="6547" spans="1:14" x14ac:dyDescent="0.3">
      <c r="A6547">
        <v>6546</v>
      </c>
      <c r="B6547" t="s">
        <v>50</v>
      </c>
      <c r="C6547" t="s">
        <v>59</v>
      </c>
      <c r="D6547" t="s">
        <v>47</v>
      </c>
      <c r="E6547" t="s">
        <v>251</v>
      </c>
      <c r="F6547" t="s">
        <v>27</v>
      </c>
      <c r="G6547">
        <v>235.8</v>
      </c>
      <c r="H6547">
        <v>2</v>
      </c>
      <c r="I6547">
        <v>0</v>
      </c>
      <c r="J6547" t="s">
        <v>35</v>
      </c>
      <c r="K6547" t="s">
        <v>44</v>
      </c>
      <c r="L6547" t="s">
        <v>56</v>
      </c>
      <c r="M6547" t="s">
        <v>36</v>
      </c>
      <c r="N6547" t="s">
        <v>41</v>
      </c>
    </row>
    <row r="6548" spans="1:14" x14ac:dyDescent="0.3">
      <c r="A6548">
        <v>6547</v>
      </c>
      <c r="B6548" t="s">
        <v>14</v>
      </c>
      <c r="C6548" t="s">
        <v>292</v>
      </c>
      <c r="D6548" t="s">
        <v>324</v>
      </c>
      <c r="E6548" t="s">
        <v>398</v>
      </c>
      <c r="F6548" t="s">
        <v>49</v>
      </c>
      <c r="G6548">
        <v>73.39</v>
      </c>
      <c r="H6548">
        <v>3</v>
      </c>
      <c r="I6548">
        <v>0</v>
      </c>
      <c r="J6548" t="s">
        <v>19</v>
      </c>
      <c r="K6548" t="s">
        <v>66</v>
      </c>
      <c r="L6548" t="s">
        <v>70</v>
      </c>
      <c r="M6548" t="s">
        <v>22</v>
      </c>
      <c r="N6548" t="s">
        <v>23</v>
      </c>
    </row>
    <row r="6549" spans="1:14" x14ac:dyDescent="0.3">
      <c r="A6549">
        <v>6548</v>
      </c>
      <c r="B6549" t="s">
        <v>37</v>
      </c>
      <c r="C6549" t="s">
        <v>267</v>
      </c>
      <c r="D6549" t="s">
        <v>332</v>
      </c>
      <c r="E6549" t="s">
        <v>25</v>
      </c>
      <c r="F6549" t="s">
        <v>54</v>
      </c>
      <c r="G6549">
        <v>464.81</v>
      </c>
      <c r="H6549">
        <v>1</v>
      </c>
      <c r="I6549">
        <v>0</v>
      </c>
      <c r="J6549" t="s">
        <v>35</v>
      </c>
      <c r="K6549" t="s">
        <v>29</v>
      </c>
      <c r="L6549" t="s">
        <v>21</v>
      </c>
      <c r="M6549" t="s">
        <v>36</v>
      </c>
      <c r="N6549" t="s">
        <v>41</v>
      </c>
    </row>
    <row r="6550" spans="1:14" x14ac:dyDescent="0.3">
      <c r="A6550">
        <v>6549</v>
      </c>
      <c r="B6550" t="s">
        <v>31</v>
      </c>
      <c r="C6550" t="s">
        <v>242</v>
      </c>
      <c r="D6550" t="s">
        <v>279</v>
      </c>
      <c r="E6550" t="s">
        <v>103</v>
      </c>
      <c r="F6550" t="s">
        <v>54</v>
      </c>
      <c r="G6550">
        <v>414.11</v>
      </c>
      <c r="H6550">
        <v>2</v>
      </c>
      <c r="I6550">
        <v>1</v>
      </c>
      <c r="J6550" t="s">
        <v>28</v>
      </c>
      <c r="K6550" t="s">
        <v>66</v>
      </c>
      <c r="L6550" t="s">
        <v>21</v>
      </c>
      <c r="M6550" t="s">
        <v>36</v>
      </c>
      <c r="N6550" t="s">
        <v>30</v>
      </c>
    </row>
    <row r="6551" spans="1:14" x14ac:dyDescent="0.3">
      <c r="A6551">
        <v>6550</v>
      </c>
      <c r="B6551" t="s">
        <v>31</v>
      </c>
      <c r="C6551" t="s">
        <v>84</v>
      </c>
      <c r="D6551" t="s">
        <v>129</v>
      </c>
      <c r="E6551" t="s">
        <v>478</v>
      </c>
      <c r="F6551" t="s">
        <v>27</v>
      </c>
      <c r="G6551">
        <v>145.76</v>
      </c>
      <c r="H6551">
        <v>1</v>
      </c>
      <c r="I6551">
        <v>0</v>
      </c>
      <c r="J6551" t="s">
        <v>28</v>
      </c>
      <c r="K6551" t="s">
        <v>44</v>
      </c>
      <c r="L6551" t="s">
        <v>56</v>
      </c>
      <c r="M6551" t="s">
        <v>22</v>
      </c>
      <c r="N6551" t="s">
        <v>23</v>
      </c>
    </row>
    <row r="6552" spans="1:14" x14ac:dyDescent="0.3">
      <c r="A6552">
        <v>6551</v>
      </c>
      <c r="B6552" t="s">
        <v>14</v>
      </c>
      <c r="C6552" t="s">
        <v>258</v>
      </c>
      <c r="D6552" t="s">
        <v>38</v>
      </c>
      <c r="E6552" t="s">
        <v>115</v>
      </c>
      <c r="F6552" t="s">
        <v>18</v>
      </c>
      <c r="G6552">
        <v>246.36</v>
      </c>
      <c r="H6552">
        <v>2</v>
      </c>
      <c r="I6552">
        <v>2</v>
      </c>
      <c r="J6552" t="s">
        <v>19</v>
      </c>
      <c r="K6552" t="s">
        <v>20</v>
      </c>
      <c r="L6552" t="s">
        <v>70</v>
      </c>
      <c r="M6552" t="s">
        <v>36</v>
      </c>
      <c r="N6552" t="s">
        <v>23</v>
      </c>
    </row>
    <row r="6553" spans="1:14" x14ac:dyDescent="0.3">
      <c r="A6553">
        <v>6552</v>
      </c>
      <c r="B6553" t="s">
        <v>50</v>
      </c>
      <c r="C6553" t="s">
        <v>46</v>
      </c>
      <c r="D6553" t="s">
        <v>205</v>
      </c>
      <c r="E6553" t="s">
        <v>486</v>
      </c>
      <c r="F6553" t="s">
        <v>18</v>
      </c>
      <c r="G6553">
        <v>312.31</v>
      </c>
      <c r="H6553">
        <v>1</v>
      </c>
      <c r="I6553">
        <v>0</v>
      </c>
      <c r="J6553" t="s">
        <v>94</v>
      </c>
      <c r="K6553" t="s">
        <v>99</v>
      </c>
      <c r="L6553" t="s">
        <v>21</v>
      </c>
      <c r="M6553" t="s">
        <v>36</v>
      </c>
      <c r="N6553" t="s">
        <v>41</v>
      </c>
    </row>
    <row r="6554" spans="1:14" x14ac:dyDescent="0.3">
      <c r="A6554">
        <v>6553</v>
      </c>
      <c r="B6554" t="s">
        <v>37</v>
      </c>
      <c r="C6554" t="s">
        <v>39</v>
      </c>
      <c r="D6554" t="s">
        <v>393</v>
      </c>
      <c r="E6554" t="s">
        <v>453</v>
      </c>
      <c r="F6554" t="s">
        <v>49</v>
      </c>
      <c r="G6554">
        <v>123.63</v>
      </c>
      <c r="H6554">
        <v>1</v>
      </c>
      <c r="I6554">
        <v>2</v>
      </c>
      <c r="J6554" t="s">
        <v>28</v>
      </c>
      <c r="K6554" t="s">
        <v>29</v>
      </c>
      <c r="L6554" t="s">
        <v>70</v>
      </c>
      <c r="M6554" t="s">
        <v>36</v>
      </c>
      <c r="N6554" t="s">
        <v>23</v>
      </c>
    </row>
    <row r="6555" spans="1:14" x14ac:dyDescent="0.3">
      <c r="A6555">
        <v>6554</v>
      </c>
      <c r="B6555" t="s">
        <v>50</v>
      </c>
      <c r="C6555" t="s">
        <v>142</v>
      </c>
      <c r="D6555" t="s">
        <v>125</v>
      </c>
      <c r="E6555" t="s">
        <v>284</v>
      </c>
      <c r="F6555" t="s">
        <v>49</v>
      </c>
      <c r="G6555">
        <v>158.27000000000001</v>
      </c>
      <c r="H6555">
        <v>1</v>
      </c>
      <c r="I6555">
        <v>0</v>
      </c>
      <c r="J6555" t="s">
        <v>35</v>
      </c>
      <c r="K6555" t="s">
        <v>44</v>
      </c>
      <c r="L6555" t="s">
        <v>21</v>
      </c>
      <c r="M6555" t="s">
        <v>36</v>
      </c>
      <c r="N6555" t="s">
        <v>41</v>
      </c>
    </row>
    <row r="6556" spans="1:14" x14ac:dyDescent="0.3">
      <c r="A6556">
        <v>6555</v>
      </c>
      <c r="B6556" t="s">
        <v>14</v>
      </c>
      <c r="C6556" t="s">
        <v>307</v>
      </c>
      <c r="D6556" t="s">
        <v>168</v>
      </c>
      <c r="E6556" t="s">
        <v>472</v>
      </c>
      <c r="F6556" t="s">
        <v>27</v>
      </c>
      <c r="G6556">
        <v>175.89</v>
      </c>
      <c r="H6556">
        <v>2</v>
      </c>
      <c r="I6556">
        <v>0</v>
      </c>
      <c r="J6556" t="s">
        <v>28</v>
      </c>
      <c r="K6556" t="s">
        <v>66</v>
      </c>
      <c r="L6556" t="s">
        <v>60</v>
      </c>
      <c r="M6556" t="s">
        <v>36</v>
      </c>
      <c r="N6556" t="s">
        <v>23</v>
      </c>
    </row>
    <row r="6557" spans="1:14" x14ac:dyDescent="0.3">
      <c r="A6557">
        <v>6556</v>
      </c>
      <c r="B6557" t="s">
        <v>50</v>
      </c>
      <c r="C6557" t="s">
        <v>78</v>
      </c>
      <c r="D6557" t="s">
        <v>276</v>
      </c>
      <c r="E6557" t="s">
        <v>136</v>
      </c>
      <c r="F6557" t="s">
        <v>18</v>
      </c>
      <c r="G6557">
        <v>350.21</v>
      </c>
      <c r="H6557">
        <v>2</v>
      </c>
      <c r="I6557">
        <v>0</v>
      </c>
      <c r="J6557" t="s">
        <v>28</v>
      </c>
      <c r="K6557" t="s">
        <v>29</v>
      </c>
      <c r="L6557" t="s">
        <v>21</v>
      </c>
      <c r="M6557" t="s">
        <v>36</v>
      </c>
      <c r="N6557" t="s">
        <v>23</v>
      </c>
    </row>
    <row r="6558" spans="1:14" x14ac:dyDescent="0.3">
      <c r="A6558">
        <v>6557</v>
      </c>
      <c r="B6558" t="s">
        <v>50</v>
      </c>
      <c r="C6558" t="s">
        <v>58</v>
      </c>
      <c r="D6558" t="s">
        <v>123</v>
      </c>
      <c r="E6558" t="s">
        <v>83</v>
      </c>
      <c r="F6558" t="s">
        <v>54</v>
      </c>
      <c r="G6558">
        <v>564.86</v>
      </c>
      <c r="H6558">
        <v>3</v>
      </c>
      <c r="I6558">
        <v>2</v>
      </c>
      <c r="J6558" t="s">
        <v>35</v>
      </c>
      <c r="K6558" t="s">
        <v>99</v>
      </c>
      <c r="L6558" t="s">
        <v>21</v>
      </c>
      <c r="M6558" t="s">
        <v>36</v>
      </c>
      <c r="N6558" t="s">
        <v>41</v>
      </c>
    </row>
    <row r="6559" spans="1:14" x14ac:dyDescent="0.3">
      <c r="A6559">
        <v>6558</v>
      </c>
      <c r="B6559" t="s">
        <v>37</v>
      </c>
      <c r="C6559" t="s">
        <v>399</v>
      </c>
      <c r="D6559" t="s">
        <v>135</v>
      </c>
      <c r="E6559" t="s">
        <v>175</v>
      </c>
      <c r="F6559" t="s">
        <v>27</v>
      </c>
      <c r="G6559">
        <v>193.48</v>
      </c>
      <c r="H6559">
        <v>2</v>
      </c>
      <c r="I6559">
        <v>0</v>
      </c>
      <c r="J6559" t="s">
        <v>28</v>
      </c>
      <c r="K6559" t="s">
        <v>66</v>
      </c>
      <c r="L6559" t="s">
        <v>56</v>
      </c>
      <c r="M6559" t="s">
        <v>36</v>
      </c>
      <c r="N6559" t="s">
        <v>23</v>
      </c>
    </row>
    <row r="6560" spans="1:14" x14ac:dyDescent="0.3">
      <c r="A6560">
        <v>6559</v>
      </c>
      <c r="B6560" t="s">
        <v>14</v>
      </c>
      <c r="C6560" t="s">
        <v>392</v>
      </c>
      <c r="D6560" t="s">
        <v>175</v>
      </c>
      <c r="E6560" t="s">
        <v>246</v>
      </c>
      <c r="F6560" t="s">
        <v>49</v>
      </c>
      <c r="G6560">
        <v>90.01</v>
      </c>
      <c r="H6560">
        <v>2</v>
      </c>
      <c r="I6560">
        <v>1</v>
      </c>
      <c r="J6560" t="s">
        <v>28</v>
      </c>
      <c r="K6560" t="s">
        <v>66</v>
      </c>
      <c r="L6560" t="s">
        <v>21</v>
      </c>
      <c r="M6560" t="s">
        <v>36</v>
      </c>
      <c r="N6560" t="s">
        <v>41</v>
      </c>
    </row>
    <row r="6561" spans="1:14" x14ac:dyDescent="0.3">
      <c r="A6561">
        <v>6560</v>
      </c>
      <c r="B6561" t="s">
        <v>31</v>
      </c>
      <c r="C6561" t="s">
        <v>120</v>
      </c>
      <c r="D6561" t="s">
        <v>108</v>
      </c>
      <c r="E6561" t="s">
        <v>272</v>
      </c>
      <c r="F6561" t="s">
        <v>27</v>
      </c>
      <c r="G6561">
        <v>142.91999999999999</v>
      </c>
      <c r="H6561">
        <v>1</v>
      </c>
      <c r="I6561">
        <v>2</v>
      </c>
      <c r="J6561" t="s">
        <v>28</v>
      </c>
      <c r="K6561" t="s">
        <v>66</v>
      </c>
      <c r="L6561" t="s">
        <v>21</v>
      </c>
      <c r="M6561" t="s">
        <v>36</v>
      </c>
      <c r="N6561" t="s">
        <v>41</v>
      </c>
    </row>
    <row r="6562" spans="1:14" x14ac:dyDescent="0.3">
      <c r="A6562">
        <v>6561</v>
      </c>
      <c r="B6562" t="s">
        <v>37</v>
      </c>
      <c r="C6562" t="s">
        <v>48</v>
      </c>
      <c r="D6562" t="s">
        <v>68</v>
      </c>
      <c r="E6562" t="s">
        <v>236</v>
      </c>
      <c r="F6562" t="s">
        <v>49</v>
      </c>
      <c r="G6562">
        <v>114.72</v>
      </c>
      <c r="H6562">
        <v>2</v>
      </c>
      <c r="I6562">
        <v>0</v>
      </c>
      <c r="J6562" t="s">
        <v>55</v>
      </c>
      <c r="K6562" t="s">
        <v>99</v>
      </c>
      <c r="L6562" t="s">
        <v>21</v>
      </c>
      <c r="M6562" t="s">
        <v>36</v>
      </c>
      <c r="N6562" t="s">
        <v>30</v>
      </c>
    </row>
    <row r="6563" spans="1:14" x14ac:dyDescent="0.3">
      <c r="A6563">
        <v>6562</v>
      </c>
      <c r="B6563" t="s">
        <v>31</v>
      </c>
      <c r="C6563" t="s">
        <v>223</v>
      </c>
      <c r="D6563" t="s">
        <v>104</v>
      </c>
      <c r="E6563" t="s">
        <v>52</v>
      </c>
      <c r="F6563" t="s">
        <v>27</v>
      </c>
      <c r="G6563">
        <v>127.87</v>
      </c>
      <c r="H6563">
        <v>1</v>
      </c>
      <c r="I6563">
        <v>0</v>
      </c>
      <c r="J6563" t="s">
        <v>55</v>
      </c>
      <c r="K6563" t="s">
        <v>99</v>
      </c>
      <c r="L6563" t="s">
        <v>60</v>
      </c>
      <c r="M6563" t="s">
        <v>36</v>
      </c>
      <c r="N6563" t="s">
        <v>41</v>
      </c>
    </row>
    <row r="6564" spans="1:14" x14ac:dyDescent="0.3">
      <c r="A6564">
        <v>6563</v>
      </c>
      <c r="B6564" t="s">
        <v>50</v>
      </c>
      <c r="C6564" t="s">
        <v>402</v>
      </c>
      <c r="D6564" t="s">
        <v>209</v>
      </c>
      <c r="E6564" t="s">
        <v>152</v>
      </c>
      <c r="F6564" t="s">
        <v>27</v>
      </c>
      <c r="G6564">
        <v>163.19999999999999</v>
      </c>
      <c r="H6564">
        <v>2</v>
      </c>
      <c r="I6564">
        <v>0</v>
      </c>
      <c r="J6564" t="s">
        <v>55</v>
      </c>
      <c r="K6564" t="s">
        <v>29</v>
      </c>
      <c r="L6564" t="s">
        <v>21</v>
      </c>
      <c r="M6564" t="s">
        <v>36</v>
      </c>
      <c r="N6564" t="s">
        <v>41</v>
      </c>
    </row>
    <row r="6565" spans="1:14" x14ac:dyDescent="0.3">
      <c r="A6565">
        <v>6564</v>
      </c>
      <c r="B6565" t="s">
        <v>50</v>
      </c>
      <c r="C6565" t="s">
        <v>168</v>
      </c>
      <c r="D6565" t="s">
        <v>178</v>
      </c>
      <c r="E6565" t="s">
        <v>365</v>
      </c>
      <c r="F6565" t="s">
        <v>54</v>
      </c>
      <c r="G6565">
        <v>365.47</v>
      </c>
      <c r="H6565">
        <v>2</v>
      </c>
      <c r="I6565">
        <v>0</v>
      </c>
      <c r="J6565" t="s">
        <v>94</v>
      </c>
      <c r="K6565" t="s">
        <v>99</v>
      </c>
      <c r="L6565" t="s">
        <v>70</v>
      </c>
      <c r="M6565" t="s">
        <v>36</v>
      </c>
      <c r="N6565" t="s">
        <v>23</v>
      </c>
    </row>
    <row r="6566" spans="1:14" x14ac:dyDescent="0.3">
      <c r="A6566">
        <v>6565</v>
      </c>
      <c r="B6566" t="s">
        <v>37</v>
      </c>
      <c r="C6566" t="s">
        <v>24</v>
      </c>
      <c r="D6566" t="s">
        <v>15</v>
      </c>
      <c r="E6566" t="s">
        <v>284</v>
      </c>
      <c r="F6566" t="s">
        <v>49</v>
      </c>
      <c r="G6566">
        <v>129.25</v>
      </c>
      <c r="H6566">
        <v>1</v>
      </c>
      <c r="I6566">
        <v>0</v>
      </c>
      <c r="J6566" t="s">
        <v>55</v>
      </c>
      <c r="K6566" t="s">
        <v>66</v>
      </c>
      <c r="L6566" t="s">
        <v>56</v>
      </c>
      <c r="M6566" t="s">
        <v>22</v>
      </c>
      <c r="N6566" t="s">
        <v>45</v>
      </c>
    </row>
    <row r="6567" spans="1:14" x14ac:dyDescent="0.3">
      <c r="A6567">
        <v>6566</v>
      </c>
      <c r="B6567" t="s">
        <v>31</v>
      </c>
      <c r="C6567" t="s">
        <v>40</v>
      </c>
      <c r="D6567" t="s">
        <v>181</v>
      </c>
      <c r="E6567" t="s">
        <v>120</v>
      </c>
      <c r="F6567" t="s">
        <v>27</v>
      </c>
      <c r="G6567">
        <v>143.77000000000001</v>
      </c>
      <c r="H6567">
        <v>1</v>
      </c>
      <c r="I6567">
        <v>1</v>
      </c>
      <c r="J6567" t="s">
        <v>19</v>
      </c>
      <c r="K6567" t="s">
        <v>44</v>
      </c>
      <c r="L6567" t="s">
        <v>21</v>
      </c>
      <c r="M6567" t="s">
        <v>36</v>
      </c>
      <c r="N6567" t="s">
        <v>45</v>
      </c>
    </row>
    <row r="6568" spans="1:14" x14ac:dyDescent="0.3">
      <c r="A6568">
        <v>6567</v>
      </c>
      <c r="B6568" t="s">
        <v>37</v>
      </c>
      <c r="C6568" t="s">
        <v>442</v>
      </c>
      <c r="D6568" t="s">
        <v>256</v>
      </c>
      <c r="E6568" t="s">
        <v>278</v>
      </c>
      <c r="F6568" t="s">
        <v>27</v>
      </c>
      <c r="G6568">
        <v>154.22</v>
      </c>
      <c r="H6568">
        <v>1</v>
      </c>
      <c r="I6568">
        <v>0</v>
      </c>
      <c r="J6568" t="s">
        <v>19</v>
      </c>
      <c r="K6568" t="s">
        <v>44</v>
      </c>
      <c r="L6568" t="s">
        <v>56</v>
      </c>
      <c r="M6568" t="s">
        <v>36</v>
      </c>
      <c r="N6568" t="s">
        <v>41</v>
      </c>
    </row>
    <row r="6569" spans="1:14" x14ac:dyDescent="0.3">
      <c r="A6569">
        <v>6568</v>
      </c>
      <c r="B6569" t="s">
        <v>50</v>
      </c>
      <c r="C6569" t="s">
        <v>293</v>
      </c>
      <c r="D6569" t="s">
        <v>196</v>
      </c>
      <c r="E6569" t="s">
        <v>335</v>
      </c>
      <c r="F6569" t="s">
        <v>18</v>
      </c>
      <c r="G6569">
        <v>236.44</v>
      </c>
      <c r="H6569">
        <v>1</v>
      </c>
      <c r="I6569">
        <v>2</v>
      </c>
      <c r="J6569" t="s">
        <v>28</v>
      </c>
      <c r="K6569" t="s">
        <v>44</v>
      </c>
      <c r="L6569" t="s">
        <v>56</v>
      </c>
      <c r="M6569" t="s">
        <v>36</v>
      </c>
      <c r="N6569" t="s">
        <v>45</v>
      </c>
    </row>
    <row r="6570" spans="1:14" x14ac:dyDescent="0.3">
      <c r="A6570">
        <v>6569</v>
      </c>
      <c r="B6570" t="s">
        <v>50</v>
      </c>
      <c r="C6570" t="s">
        <v>209</v>
      </c>
      <c r="D6570" t="s">
        <v>392</v>
      </c>
      <c r="E6570" t="s">
        <v>402</v>
      </c>
      <c r="F6570" t="s">
        <v>18</v>
      </c>
      <c r="G6570">
        <v>230.21</v>
      </c>
      <c r="H6570">
        <v>1</v>
      </c>
      <c r="I6570">
        <v>0</v>
      </c>
      <c r="J6570" t="s">
        <v>35</v>
      </c>
      <c r="K6570" t="s">
        <v>44</v>
      </c>
      <c r="L6570" t="s">
        <v>56</v>
      </c>
      <c r="M6570" t="s">
        <v>36</v>
      </c>
      <c r="N6570" t="s">
        <v>41</v>
      </c>
    </row>
    <row r="6571" spans="1:14" x14ac:dyDescent="0.3">
      <c r="A6571">
        <v>6570</v>
      </c>
      <c r="B6571" t="s">
        <v>31</v>
      </c>
      <c r="C6571" t="s">
        <v>276</v>
      </c>
      <c r="D6571" t="s">
        <v>154</v>
      </c>
      <c r="E6571" t="s">
        <v>358</v>
      </c>
      <c r="F6571" t="s">
        <v>18</v>
      </c>
      <c r="G6571">
        <v>147.83000000000001</v>
      </c>
      <c r="H6571">
        <v>2</v>
      </c>
      <c r="I6571">
        <v>0</v>
      </c>
      <c r="J6571" t="s">
        <v>19</v>
      </c>
      <c r="K6571" t="s">
        <v>29</v>
      </c>
      <c r="L6571" t="s">
        <v>60</v>
      </c>
      <c r="M6571" t="s">
        <v>36</v>
      </c>
      <c r="N6571" t="s">
        <v>41</v>
      </c>
    </row>
    <row r="6572" spans="1:14" x14ac:dyDescent="0.3">
      <c r="A6572">
        <v>6571</v>
      </c>
      <c r="B6572" t="s">
        <v>50</v>
      </c>
      <c r="C6572" t="s">
        <v>157</v>
      </c>
      <c r="D6572" t="s">
        <v>226</v>
      </c>
      <c r="E6572" t="s">
        <v>151</v>
      </c>
      <c r="F6572" t="s">
        <v>18</v>
      </c>
      <c r="G6572">
        <v>274.32</v>
      </c>
      <c r="H6572">
        <v>2</v>
      </c>
      <c r="I6572">
        <v>0</v>
      </c>
      <c r="J6572" t="s">
        <v>94</v>
      </c>
      <c r="K6572" t="s">
        <v>99</v>
      </c>
      <c r="L6572" t="s">
        <v>21</v>
      </c>
      <c r="M6572" t="s">
        <v>36</v>
      </c>
      <c r="N6572" t="s">
        <v>23</v>
      </c>
    </row>
    <row r="6573" spans="1:14" x14ac:dyDescent="0.3">
      <c r="A6573">
        <v>6572</v>
      </c>
      <c r="B6573" t="s">
        <v>37</v>
      </c>
      <c r="C6573" t="s">
        <v>67</v>
      </c>
      <c r="D6573" t="s">
        <v>249</v>
      </c>
      <c r="E6573" t="s">
        <v>307</v>
      </c>
      <c r="F6573" t="s">
        <v>54</v>
      </c>
      <c r="G6573">
        <v>446.39</v>
      </c>
      <c r="H6573">
        <v>1</v>
      </c>
      <c r="I6573">
        <v>0</v>
      </c>
      <c r="J6573" t="s">
        <v>28</v>
      </c>
      <c r="K6573" t="s">
        <v>99</v>
      </c>
      <c r="L6573" t="s">
        <v>56</v>
      </c>
      <c r="M6573" t="s">
        <v>36</v>
      </c>
      <c r="N6573" t="s">
        <v>45</v>
      </c>
    </row>
    <row r="6574" spans="1:14" x14ac:dyDescent="0.3">
      <c r="A6574">
        <v>6573</v>
      </c>
      <c r="B6574" t="s">
        <v>31</v>
      </c>
      <c r="C6574" t="s">
        <v>336</v>
      </c>
      <c r="D6574" t="s">
        <v>127</v>
      </c>
      <c r="E6574" t="s">
        <v>416</v>
      </c>
      <c r="F6574" t="s">
        <v>27</v>
      </c>
      <c r="G6574">
        <v>102.59</v>
      </c>
      <c r="H6574">
        <v>2</v>
      </c>
      <c r="I6574">
        <v>0</v>
      </c>
      <c r="J6574" t="s">
        <v>55</v>
      </c>
      <c r="K6574" t="s">
        <v>44</v>
      </c>
      <c r="L6574" t="s">
        <v>21</v>
      </c>
      <c r="M6574" t="s">
        <v>36</v>
      </c>
      <c r="N6574" t="s">
        <v>41</v>
      </c>
    </row>
    <row r="6575" spans="1:14" x14ac:dyDescent="0.3">
      <c r="A6575">
        <v>6574</v>
      </c>
      <c r="B6575" t="s">
        <v>14</v>
      </c>
      <c r="C6575" t="s">
        <v>293</v>
      </c>
      <c r="D6575" t="s">
        <v>93</v>
      </c>
      <c r="E6575" t="s">
        <v>80</v>
      </c>
      <c r="F6575" t="s">
        <v>49</v>
      </c>
      <c r="G6575">
        <v>65.94</v>
      </c>
      <c r="H6575">
        <v>4</v>
      </c>
      <c r="I6575">
        <v>2</v>
      </c>
      <c r="J6575" t="s">
        <v>35</v>
      </c>
      <c r="K6575" t="s">
        <v>44</v>
      </c>
      <c r="L6575" t="s">
        <v>21</v>
      </c>
      <c r="M6575" t="s">
        <v>36</v>
      </c>
      <c r="N6575" t="s">
        <v>45</v>
      </c>
    </row>
    <row r="6576" spans="1:14" x14ac:dyDescent="0.3">
      <c r="A6576">
        <v>6575</v>
      </c>
      <c r="B6576" t="s">
        <v>37</v>
      </c>
      <c r="C6576" t="s">
        <v>239</v>
      </c>
      <c r="D6576" t="s">
        <v>193</v>
      </c>
      <c r="E6576" t="s">
        <v>113</v>
      </c>
      <c r="F6576" t="s">
        <v>18</v>
      </c>
      <c r="G6576">
        <v>284.12</v>
      </c>
      <c r="H6576">
        <v>2</v>
      </c>
      <c r="I6576">
        <v>0</v>
      </c>
      <c r="J6576" t="s">
        <v>35</v>
      </c>
      <c r="K6576" t="s">
        <v>29</v>
      </c>
      <c r="L6576" t="s">
        <v>56</v>
      </c>
      <c r="M6576" t="s">
        <v>22</v>
      </c>
      <c r="N6576" t="s">
        <v>95</v>
      </c>
    </row>
    <row r="6577" spans="1:14" x14ac:dyDescent="0.3">
      <c r="A6577">
        <v>6576</v>
      </c>
      <c r="B6577" t="s">
        <v>50</v>
      </c>
      <c r="C6577" t="s">
        <v>175</v>
      </c>
      <c r="D6577" t="s">
        <v>337</v>
      </c>
      <c r="E6577" t="s">
        <v>265</v>
      </c>
      <c r="F6577" t="s">
        <v>27</v>
      </c>
      <c r="G6577">
        <v>227.34</v>
      </c>
      <c r="H6577">
        <v>2</v>
      </c>
      <c r="I6577">
        <v>0</v>
      </c>
      <c r="J6577" t="s">
        <v>19</v>
      </c>
      <c r="K6577" t="s">
        <v>66</v>
      </c>
      <c r="L6577" t="s">
        <v>21</v>
      </c>
      <c r="M6577" t="s">
        <v>22</v>
      </c>
      <c r="N6577" t="s">
        <v>95</v>
      </c>
    </row>
    <row r="6578" spans="1:14" x14ac:dyDescent="0.3">
      <c r="A6578">
        <v>6577</v>
      </c>
      <c r="B6578" t="s">
        <v>31</v>
      </c>
      <c r="C6578" t="s">
        <v>287</v>
      </c>
      <c r="D6578" t="s">
        <v>172</v>
      </c>
      <c r="E6578" t="s">
        <v>183</v>
      </c>
      <c r="F6578" t="s">
        <v>27</v>
      </c>
      <c r="G6578">
        <v>110.67</v>
      </c>
      <c r="H6578">
        <v>3</v>
      </c>
      <c r="I6578">
        <v>0</v>
      </c>
      <c r="J6578" t="s">
        <v>19</v>
      </c>
      <c r="K6578" t="s">
        <v>99</v>
      </c>
      <c r="L6578" t="s">
        <v>21</v>
      </c>
      <c r="M6578" t="s">
        <v>36</v>
      </c>
      <c r="N6578" t="s">
        <v>41</v>
      </c>
    </row>
    <row r="6579" spans="1:14" x14ac:dyDescent="0.3">
      <c r="A6579">
        <v>6578</v>
      </c>
      <c r="B6579" t="s">
        <v>14</v>
      </c>
      <c r="C6579" t="s">
        <v>415</v>
      </c>
      <c r="D6579" t="s">
        <v>227</v>
      </c>
      <c r="E6579" t="s">
        <v>420</v>
      </c>
      <c r="F6579" t="s">
        <v>49</v>
      </c>
      <c r="G6579">
        <v>85.18</v>
      </c>
      <c r="H6579">
        <v>2</v>
      </c>
      <c r="I6579">
        <v>0</v>
      </c>
      <c r="J6579" t="s">
        <v>19</v>
      </c>
      <c r="K6579" t="s">
        <v>20</v>
      </c>
      <c r="L6579" t="s">
        <v>21</v>
      </c>
      <c r="M6579" t="s">
        <v>36</v>
      </c>
      <c r="N6579" t="s">
        <v>23</v>
      </c>
    </row>
    <row r="6580" spans="1:14" x14ac:dyDescent="0.3">
      <c r="A6580">
        <v>6579</v>
      </c>
      <c r="B6580" t="s">
        <v>37</v>
      </c>
      <c r="C6580" t="s">
        <v>97</v>
      </c>
      <c r="D6580" t="s">
        <v>400</v>
      </c>
      <c r="E6580" t="s">
        <v>206</v>
      </c>
      <c r="F6580" t="s">
        <v>18</v>
      </c>
      <c r="G6580">
        <v>314.58</v>
      </c>
      <c r="H6580">
        <v>2</v>
      </c>
      <c r="I6580">
        <v>0</v>
      </c>
      <c r="J6580" t="s">
        <v>55</v>
      </c>
      <c r="K6580" t="s">
        <v>29</v>
      </c>
      <c r="L6580" t="s">
        <v>21</v>
      </c>
      <c r="M6580" t="s">
        <v>36</v>
      </c>
      <c r="N6580" t="s">
        <v>95</v>
      </c>
    </row>
    <row r="6581" spans="1:14" x14ac:dyDescent="0.3">
      <c r="A6581">
        <v>6580</v>
      </c>
      <c r="B6581" t="s">
        <v>37</v>
      </c>
      <c r="C6581" t="s">
        <v>205</v>
      </c>
      <c r="D6581" t="s">
        <v>188</v>
      </c>
      <c r="E6581" t="s">
        <v>465</v>
      </c>
      <c r="F6581" t="s">
        <v>49</v>
      </c>
      <c r="G6581">
        <v>121.45</v>
      </c>
      <c r="H6581">
        <v>2</v>
      </c>
      <c r="I6581">
        <v>3</v>
      </c>
      <c r="J6581" t="s">
        <v>28</v>
      </c>
      <c r="K6581" t="s">
        <v>44</v>
      </c>
      <c r="L6581" t="s">
        <v>21</v>
      </c>
      <c r="M6581" t="s">
        <v>36</v>
      </c>
      <c r="N6581" t="s">
        <v>23</v>
      </c>
    </row>
    <row r="6582" spans="1:14" x14ac:dyDescent="0.3">
      <c r="A6582">
        <v>6581</v>
      </c>
      <c r="B6582" t="s">
        <v>50</v>
      </c>
      <c r="C6582" t="s">
        <v>287</v>
      </c>
      <c r="D6582" t="s">
        <v>172</v>
      </c>
      <c r="E6582" t="s">
        <v>392</v>
      </c>
      <c r="F6582" t="s">
        <v>18</v>
      </c>
      <c r="G6582">
        <v>232.22</v>
      </c>
      <c r="H6582">
        <v>2</v>
      </c>
      <c r="I6582">
        <v>2</v>
      </c>
      <c r="J6582" t="s">
        <v>28</v>
      </c>
      <c r="K6582" t="s">
        <v>66</v>
      </c>
      <c r="L6582" t="s">
        <v>56</v>
      </c>
      <c r="M6582" t="s">
        <v>36</v>
      </c>
      <c r="N6582" t="s">
        <v>95</v>
      </c>
    </row>
    <row r="6583" spans="1:14" x14ac:dyDescent="0.3">
      <c r="A6583">
        <v>6582</v>
      </c>
      <c r="B6583" t="s">
        <v>50</v>
      </c>
      <c r="C6583" t="s">
        <v>135</v>
      </c>
      <c r="D6583" t="s">
        <v>460</v>
      </c>
      <c r="E6583" t="s">
        <v>337</v>
      </c>
      <c r="F6583" t="s">
        <v>49</v>
      </c>
      <c r="G6583">
        <v>120.12</v>
      </c>
      <c r="H6583">
        <v>2</v>
      </c>
      <c r="I6583">
        <v>1</v>
      </c>
      <c r="J6583" t="s">
        <v>28</v>
      </c>
      <c r="K6583" t="s">
        <v>99</v>
      </c>
      <c r="L6583" t="s">
        <v>56</v>
      </c>
      <c r="M6583" t="s">
        <v>22</v>
      </c>
      <c r="N6583" t="s">
        <v>45</v>
      </c>
    </row>
    <row r="6584" spans="1:14" x14ac:dyDescent="0.3">
      <c r="A6584">
        <v>6583</v>
      </c>
      <c r="B6584" t="s">
        <v>50</v>
      </c>
      <c r="C6584" t="s">
        <v>196</v>
      </c>
      <c r="D6584" t="s">
        <v>426</v>
      </c>
      <c r="E6584" t="s">
        <v>138</v>
      </c>
      <c r="F6584" t="s">
        <v>49</v>
      </c>
      <c r="G6584">
        <v>163.65</v>
      </c>
      <c r="H6584">
        <v>2</v>
      </c>
      <c r="I6584">
        <v>0</v>
      </c>
      <c r="J6584" t="s">
        <v>28</v>
      </c>
      <c r="K6584" t="s">
        <v>20</v>
      </c>
      <c r="L6584" t="s">
        <v>21</v>
      </c>
      <c r="M6584" t="s">
        <v>36</v>
      </c>
      <c r="N6584" t="s">
        <v>23</v>
      </c>
    </row>
    <row r="6585" spans="1:14" x14ac:dyDescent="0.3">
      <c r="A6585">
        <v>6584</v>
      </c>
      <c r="B6585" t="s">
        <v>14</v>
      </c>
      <c r="C6585" t="s">
        <v>172</v>
      </c>
      <c r="D6585" t="s">
        <v>295</v>
      </c>
      <c r="E6585" t="s">
        <v>221</v>
      </c>
      <c r="F6585" t="s">
        <v>49</v>
      </c>
      <c r="G6585">
        <v>121.74</v>
      </c>
      <c r="H6585">
        <v>1</v>
      </c>
      <c r="I6585">
        <v>2</v>
      </c>
      <c r="J6585" t="s">
        <v>28</v>
      </c>
      <c r="K6585" t="s">
        <v>44</v>
      </c>
      <c r="L6585" t="s">
        <v>21</v>
      </c>
      <c r="M6585" t="s">
        <v>36</v>
      </c>
      <c r="N6585" t="s">
        <v>95</v>
      </c>
    </row>
    <row r="6586" spans="1:14" x14ac:dyDescent="0.3">
      <c r="A6586">
        <v>6585</v>
      </c>
      <c r="B6586" t="s">
        <v>37</v>
      </c>
      <c r="C6586" t="s">
        <v>234</v>
      </c>
      <c r="D6586" t="s">
        <v>247</v>
      </c>
      <c r="E6586" t="s">
        <v>308</v>
      </c>
      <c r="F6586" t="s">
        <v>54</v>
      </c>
      <c r="G6586">
        <v>410.28</v>
      </c>
      <c r="H6586">
        <v>2</v>
      </c>
      <c r="I6586">
        <v>1</v>
      </c>
      <c r="J6586" t="s">
        <v>35</v>
      </c>
      <c r="K6586" t="s">
        <v>99</v>
      </c>
      <c r="L6586" t="s">
        <v>56</v>
      </c>
      <c r="M6586" t="s">
        <v>36</v>
      </c>
      <c r="N6586" t="s">
        <v>41</v>
      </c>
    </row>
    <row r="6587" spans="1:14" x14ac:dyDescent="0.3">
      <c r="A6587">
        <v>6586</v>
      </c>
      <c r="B6587" t="s">
        <v>31</v>
      </c>
      <c r="C6587" t="s">
        <v>107</v>
      </c>
      <c r="D6587" t="s">
        <v>193</v>
      </c>
      <c r="E6587" t="s">
        <v>88</v>
      </c>
      <c r="F6587" t="s">
        <v>18</v>
      </c>
      <c r="G6587">
        <v>212.89</v>
      </c>
      <c r="H6587">
        <v>2</v>
      </c>
      <c r="I6587">
        <v>0</v>
      </c>
      <c r="J6587" t="s">
        <v>55</v>
      </c>
      <c r="K6587" t="s">
        <v>66</v>
      </c>
      <c r="L6587" t="s">
        <v>21</v>
      </c>
      <c r="M6587" t="s">
        <v>22</v>
      </c>
      <c r="N6587" t="s">
        <v>41</v>
      </c>
    </row>
    <row r="6588" spans="1:14" x14ac:dyDescent="0.3">
      <c r="A6588">
        <v>6587</v>
      </c>
      <c r="B6588" t="s">
        <v>50</v>
      </c>
      <c r="C6588" t="s">
        <v>26</v>
      </c>
      <c r="D6588" t="s">
        <v>298</v>
      </c>
      <c r="E6588" t="s">
        <v>104</v>
      </c>
      <c r="F6588" t="s">
        <v>49</v>
      </c>
      <c r="G6588">
        <v>114.33</v>
      </c>
      <c r="H6588">
        <v>1</v>
      </c>
      <c r="I6588">
        <v>3</v>
      </c>
      <c r="J6588" t="s">
        <v>55</v>
      </c>
      <c r="K6588" t="s">
        <v>20</v>
      </c>
      <c r="L6588" t="s">
        <v>21</v>
      </c>
      <c r="M6588" t="s">
        <v>36</v>
      </c>
      <c r="N6588" t="s">
        <v>45</v>
      </c>
    </row>
    <row r="6589" spans="1:14" x14ac:dyDescent="0.3">
      <c r="A6589">
        <v>6588</v>
      </c>
      <c r="B6589" t="s">
        <v>50</v>
      </c>
      <c r="C6589" t="s">
        <v>47</v>
      </c>
      <c r="D6589" t="s">
        <v>369</v>
      </c>
      <c r="E6589" t="s">
        <v>68</v>
      </c>
      <c r="F6589" t="s">
        <v>27</v>
      </c>
      <c r="G6589">
        <v>156.16</v>
      </c>
      <c r="H6589">
        <v>1</v>
      </c>
      <c r="I6589">
        <v>0</v>
      </c>
      <c r="J6589" t="s">
        <v>35</v>
      </c>
      <c r="K6589" t="s">
        <v>44</v>
      </c>
      <c r="L6589" t="s">
        <v>60</v>
      </c>
      <c r="M6589" t="s">
        <v>22</v>
      </c>
      <c r="N6589" t="s">
        <v>30</v>
      </c>
    </row>
    <row r="6590" spans="1:14" x14ac:dyDescent="0.3">
      <c r="A6590">
        <v>6589</v>
      </c>
      <c r="B6590" t="s">
        <v>50</v>
      </c>
      <c r="C6590" t="s">
        <v>355</v>
      </c>
      <c r="D6590" t="s">
        <v>339</v>
      </c>
      <c r="E6590" t="s">
        <v>250</v>
      </c>
      <c r="F6590" t="s">
        <v>49</v>
      </c>
      <c r="G6590">
        <v>128.18</v>
      </c>
      <c r="H6590">
        <v>3</v>
      </c>
      <c r="I6590">
        <v>0</v>
      </c>
      <c r="J6590" t="s">
        <v>55</v>
      </c>
      <c r="K6590" t="s">
        <v>66</v>
      </c>
      <c r="L6590" t="s">
        <v>21</v>
      </c>
      <c r="M6590" t="s">
        <v>36</v>
      </c>
      <c r="N6590" t="s">
        <v>95</v>
      </c>
    </row>
    <row r="6591" spans="1:14" x14ac:dyDescent="0.3">
      <c r="A6591">
        <v>6590</v>
      </c>
      <c r="B6591" t="s">
        <v>31</v>
      </c>
      <c r="C6591" t="s">
        <v>141</v>
      </c>
      <c r="D6591" t="s">
        <v>298</v>
      </c>
      <c r="E6591" t="s">
        <v>103</v>
      </c>
      <c r="F6591" t="s">
        <v>27</v>
      </c>
      <c r="G6591">
        <v>146.03</v>
      </c>
      <c r="H6591">
        <v>2</v>
      </c>
      <c r="I6591">
        <v>0</v>
      </c>
      <c r="J6591" t="s">
        <v>35</v>
      </c>
      <c r="K6591" t="s">
        <v>29</v>
      </c>
      <c r="L6591" t="s">
        <v>21</v>
      </c>
      <c r="M6591" t="s">
        <v>36</v>
      </c>
      <c r="N6591" t="s">
        <v>41</v>
      </c>
    </row>
    <row r="6592" spans="1:14" x14ac:dyDescent="0.3">
      <c r="A6592">
        <v>6591</v>
      </c>
      <c r="B6592" t="s">
        <v>31</v>
      </c>
      <c r="C6592" t="s">
        <v>326</v>
      </c>
      <c r="D6592" t="s">
        <v>310</v>
      </c>
      <c r="E6592" t="s">
        <v>247</v>
      </c>
      <c r="F6592" t="s">
        <v>49</v>
      </c>
      <c r="G6592">
        <v>56.87</v>
      </c>
      <c r="H6592">
        <v>2</v>
      </c>
      <c r="I6592">
        <v>0</v>
      </c>
      <c r="J6592" t="s">
        <v>28</v>
      </c>
      <c r="K6592" t="s">
        <v>29</v>
      </c>
      <c r="L6592" t="s">
        <v>21</v>
      </c>
      <c r="M6592" t="s">
        <v>36</v>
      </c>
      <c r="N6592" t="s">
        <v>41</v>
      </c>
    </row>
    <row r="6593" spans="1:14" x14ac:dyDescent="0.3">
      <c r="A6593">
        <v>6592</v>
      </c>
      <c r="B6593" t="s">
        <v>31</v>
      </c>
      <c r="C6593" t="s">
        <v>400</v>
      </c>
      <c r="D6593" t="s">
        <v>109</v>
      </c>
      <c r="E6593" t="s">
        <v>255</v>
      </c>
      <c r="F6593" t="s">
        <v>49</v>
      </c>
      <c r="G6593">
        <v>97.45</v>
      </c>
      <c r="H6593">
        <v>3</v>
      </c>
      <c r="I6593">
        <v>0</v>
      </c>
      <c r="J6593" t="s">
        <v>55</v>
      </c>
      <c r="K6593" t="s">
        <v>29</v>
      </c>
      <c r="L6593" t="s">
        <v>21</v>
      </c>
      <c r="M6593" t="s">
        <v>22</v>
      </c>
      <c r="N6593" t="s">
        <v>30</v>
      </c>
    </row>
    <row r="6594" spans="1:14" x14ac:dyDescent="0.3">
      <c r="A6594">
        <v>6593</v>
      </c>
      <c r="B6594" t="s">
        <v>14</v>
      </c>
      <c r="C6594" t="s">
        <v>399</v>
      </c>
      <c r="D6594" t="s">
        <v>135</v>
      </c>
      <c r="E6594" t="s">
        <v>180</v>
      </c>
      <c r="F6594" t="s">
        <v>54</v>
      </c>
      <c r="G6594">
        <v>250.35</v>
      </c>
      <c r="H6594">
        <v>3</v>
      </c>
      <c r="I6594">
        <v>2</v>
      </c>
      <c r="J6594" t="s">
        <v>28</v>
      </c>
      <c r="K6594" t="s">
        <v>44</v>
      </c>
      <c r="L6594" t="s">
        <v>56</v>
      </c>
      <c r="M6594" t="s">
        <v>36</v>
      </c>
      <c r="N6594" t="s">
        <v>45</v>
      </c>
    </row>
    <row r="6595" spans="1:14" x14ac:dyDescent="0.3">
      <c r="A6595">
        <v>6594</v>
      </c>
      <c r="B6595" t="s">
        <v>31</v>
      </c>
      <c r="C6595" t="s">
        <v>17</v>
      </c>
      <c r="D6595" t="s">
        <v>125</v>
      </c>
      <c r="E6595" t="s">
        <v>311</v>
      </c>
      <c r="F6595" t="s">
        <v>49</v>
      </c>
      <c r="G6595">
        <v>104.89</v>
      </c>
      <c r="H6595">
        <v>1</v>
      </c>
      <c r="I6595">
        <v>0</v>
      </c>
      <c r="J6595" t="s">
        <v>94</v>
      </c>
      <c r="K6595" t="s">
        <v>44</v>
      </c>
      <c r="L6595" t="s">
        <v>21</v>
      </c>
      <c r="M6595" t="s">
        <v>36</v>
      </c>
      <c r="N6595" t="s">
        <v>41</v>
      </c>
    </row>
    <row r="6596" spans="1:14" x14ac:dyDescent="0.3">
      <c r="A6596">
        <v>6595</v>
      </c>
      <c r="B6596" t="s">
        <v>14</v>
      </c>
      <c r="C6596" t="s">
        <v>229</v>
      </c>
      <c r="D6596" t="s">
        <v>332</v>
      </c>
      <c r="E6596" t="s">
        <v>228</v>
      </c>
      <c r="F6596" t="s">
        <v>54</v>
      </c>
      <c r="G6596">
        <v>445.47</v>
      </c>
      <c r="H6596">
        <v>4</v>
      </c>
      <c r="I6596">
        <v>0</v>
      </c>
      <c r="J6596" t="s">
        <v>28</v>
      </c>
      <c r="K6596" t="s">
        <v>66</v>
      </c>
      <c r="L6596" t="s">
        <v>56</v>
      </c>
      <c r="M6596" t="s">
        <v>36</v>
      </c>
      <c r="N6596" t="s">
        <v>45</v>
      </c>
    </row>
    <row r="6597" spans="1:14" x14ac:dyDescent="0.3">
      <c r="A6597">
        <v>6596</v>
      </c>
      <c r="B6597" t="s">
        <v>37</v>
      </c>
      <c r="C6597" t="s">
        <v>88</v>
      </c>
      <c r="D6597" t="s">
        <v>177</v>
      </c>
      <c r="E6597" t="s">
        <v>244</v>
      </c>
      <c r="F6597" t="s">
        <v>49</v>
      </c>
      <c r="G6597">
        <v>75.349999999999994</v>
      </c>
      <c r="H6597">
        <v>1</v>
      </c>
      <c r="I6597">
        <v>2</v>
      </c>
      <c r="J6597" t="s">
        <v>19</v>
      </c>
      <c r="K6597" t="s">
        <v>66</v>
      </c>
      <c r="L6597" t="s">
        <v>21</v>
      </c>
      <c r="M6597" t="s">
        <v>36</v>
      </c>
      <c r="N6597" t="s">
        <v>95</v>
      </c>
    </row>
    <row r="6598" spans="1:14" x14ac:dyDescent="0.3">
      <c r="A6598">
        <v>6597</v>
      </c>
      <c r="B6598" t="s">
        <v>31</v>
      </c>
      <c r="C6598" t="s">
        <v>194</v>
      </c>
      <c r="D6598" t="s">
        <v>393</v>
      </c>
      <c r="E6598" t="s">
        <v>90</v>
      </c>
      <c r="F6598" t="s">
        <v>27</v>
      </c>
      <c r="G6598">
        <v>95.72</v>
      </c>
      <c r="H6598">
        <v>2</v>
      </c>
      <c r="I6598">
        <v>0</v>
      </c>
      <c r="J6598" t="s">
        <v>28</v>
      </c>
      <c r="K6598" t="s">
        <v>29</v>
      </c>
      <c r="L6598" t="s">
        <v>21</v>
      </c>
      <c r="M6598" t="s">
        <v>36</v>
      </c>
      <c r="N6598" t="s">
        <v>23</v>
      </c>
    </row>
    <row r="6599" spans="1:14" x14ac:dyDescent="0.3">
      <c r="A6599">
        <v>6598</v>
      </c>
      <c r="B6599" t="s">
        <v>14</v>
      </c>
      <c r="C6599" t="s">
        <v>43</v>
      </c>
      <c r="D6599" t="s">
        <v>416</v>
      </c>
      <c r="E6599" t="s">
        <v>270</v>
      </c>
      <c r="F6599" t="s">
        <v>27</v>
      </c>
      <c r="G6599">
        <v>140.81</v>
      </c>
      <c r="H6599">
        <v>1</v>
      </c>
      <c r="I6599">
        <v>0</v>
      </c>
      <c r="J6599" t="s">
        <v>28</v>
      </c>
      <c r="K6599" t="s">
        <v>29</v>
      </c>
      <c r="L6599" t="s">
        <v>21</v>
      </c>
      <c r="M6599" t="s">
        <v>36</v>
      </c>
      <c r="N6599" t="s">
        <v>41</v>
      </c>
    </row>
    <row r="6600" spans="1:14" x14ac:dyDescent="0.3">
      <c r="A6600">
        <v>6599</v>
      </c>
      <c r="B6600" t="s">
        <v>50</v>
      </c>
      <c r="C6600" t="s">
        <v>328</v>
      </c>
      <c r="D6600" t="s">
        <v>329</v>
      </c>
      <c r="E6600" t="s">
        <v>226</v>
      </c>
      <c r="F6600" t="s">
        <v>54</v>
      </c>
      <c r="G6600">
        <v>552.54</v>
      </c>
      <c r="H6600">
        <v>4</v>
      </c>
      <c r="I6600">
        <v>3</v>
      </c>
      <c r="J6600" t="s">
        <v>28</v>
      </c>
      <c r="K6600" t="s">
        <v>44</v>
      </c>
      <c r="L6600" t="s">
        <v>56</v>
      </c>
      <c r="M6600" t="s">
        <v>22</v>
      </c>
      <c r="N6600" t="s">
        <v>41</v>
      </c>
    </row>
    <row r="6601" spans="1:14" x14ac:dyDescent="0.3">
      <c r="A6601">
        <v>6600</v>
      </c>
      <c r="B6601" t="s">
        <v>14</v>
      </c>
      <c r="C6601" t="s">
        <v>100</v>
      </c>
      <c r="D6601" t="s">
        <v>224</v>
      </c>
      <c r="E6601" t="s">
        <v>62</v>
      </c>
      <c r="F6601" t="s">
        <v>54</v>
      </c>
      <c r="G6601">
        <v>367.13</v>
      </c>
      <c r="H6601">
        <v>1</v>
      </c>
      <c r="I6601">
        <v>3</v>
      </c>
      <c r="J6601" t="s">
        <v>19</v>
      </c>
      <c r="K6601" t="s">
        <v>66</v>
      </c>
      <c r="L6601" t="s">
        <v>21</v>
      </c>
      <c r="M6601" t="s">
        <v>36</v>
      </c>
      <c r="N6601" t="s">
        <v>41</v>
      </c>
    </row>
    <row r="6602" spans="1:14" x14ac:dyDescent="0.3">
      <c r="A6602">
        <v>6601</v>
      </c>
      <c r="B6602" t="s">
        <v>14</v>
      </c>
      <c r="C6602" t="s">
        <v>346</v>
      </c>
      <c r="D6602" t="s">
        <v>103</v>
      </c>
      <c r="E6602" t="s">
        <v>53</v>
      </c>
      <c r="F6602" t="s">
        <v>27</v>
      </c>
      <c r="G6602">
        <v>189.12</v>
      </c>
      <c r="H6602">
        <v>2</v>
      </c>
      <c r="I6602">
        <v>0</v>
      </c>
      <c r="J6602" t="s">
        <v>28</v>
      </c>
      <c r="K6602" t="s">
        <v>29</v>
      </c>
      <c r="L6602" t="s">
        <v>56</v>
      </c>
      <c r="M6602" t="s">
        <v>22</v>
      </c>
      <c r="N6602" t="s">
        <v>23</v>
      </c>
    </row>
    <row r="6603" spans="1:14" x14ac:dyDescent="0.3">
      <c r="A6603">
        <v>6602</v>
      </c>
      <c r="B6603" t="s">
        <v>31</v>
      </c>
      <c r="C6603" t="s">
        <v>188</v>
      </c>
      <c r="D6603" t="s">
        <v>310</v>
      </c>
      <c r="E6603" t="s">
        <v>67</v>
      </c>
      <c r="F6603" t="s">
        <v>18</v>
      </c>
      <c r="G6603">
        <v>187.84</v>
      </c>
      <c r="H6603">
        <v>2</v>
      </c>
      <c r="I6603">
        <v>0</v>
      </c>
      <c r="J6603" t="s">
        <v>94</v>
      </c>
      <c r="K6603" t="s">
        <v>99</v>
      </c>
      <c r="L6603" t="s">
        <v>21</v>
      </c>
      <c r="M6603" t="s">
        <v>36</v>
      </c>
      <c r="N6603" t="s">
        <v>95</v>
      </c>
    </row>
    <row r="6604" spans="1:14" x14ac:dyDescent="0.3">
      <c r="A6604">
        <v>6603</v>
      </c>
      <c r="B6604" t="s">
        <v>31</v>
      </c>
      <c r="C6604" t="s">
        <v>351</v>
      </c>
      <c r="D6604" t="s">
        <v>407</v>
      </c>
      <c r="E6604" t="s">
        <v>423</v>
      </c>
      <c r="F6604" t="s">
        <v>54</v>
      </c>
      <c r="G6604">
        <v>255.46</v>
      </c>
      <c r="H6604">
        <v>2</v>
      </c>
      <c r="I6604">
        <v>1</v>
      </c>
      <c r="J6604" t="s">
        <v>55</v>
      </c>
      <c r="K6604" t="s">
        <v>29</v>
      </c>
      <c r="L6604" t="s">
        <v>56</v>
      </c>
      <c r="M6604" t="s">
        <v>36</v>
      </c>
      <c r="N6604" t="s">
        <v>41</v>
      </c>
    </row>
    <row r="6605" spans="1:14" x14ac:dyDescent="0.3">
      <c r="A6605">
        <v>6604</v>
      </c>
      <c r="B6605" t="s">
        <v>14</v>
      </c>
      <c r="C6605" t="s">
        <v>160</v>
      </c>
      <c r="D6605" t="s">
        <v>338</v>
      </c>
      <c r="E6605" t="s">
        <v>407</v>
      </c>
      <c r="F6605" t="s">
        <v>27</v>
      </c>
      <c r="G6605">
        <v>162.12</v>
      </c>
      <c r="H6605">
        <v>1</v>
      </c>
      <c r="I6605">
        <v>1</v>
      </c>
      <c r="J6605" t="s">
        <v>55</v>
      </c>
      <c r="K6605" t="s">
        <v>20</v>
      </c>
      <c r="L6605" t="s">
        <v>21</v>
      </c>
      <c r="M6605" t="s">
        <v>36</v>
      </c>
      <c r="N6605" t="s">
        <v>23</v>
      </c>
    </row>
    <row r="6606" spans="1:14" x14ac:dyDescent="0.3">
      <c r="A6606">
        <v>6605</v>
      </c>
      <c r="B6606" t="s">
        <v>14</v>
      </c>
      <c r="C6606" t="s">
        <v>165</v>
      </c>
      <c r="D6606" t="s">
        <v>423</v>
      </c>
      <c r="E6606" t="s">
        <v>437</v>
      </c>
      <c r="F6606" t="s">
        <v>27</v>
      </c>
      <c r="G6606">
        <v>140.80000000000001</v>
      </c>
      <c r="H6606">
        <v>2</v>
      </c>
      <c r="I6606">
        <v>1</v>
      </c>
      <c r="J6606" t="s">
        <v>35</v>
      </c>
      <c r="K6606" t="s">
        <v>99</v>
      </c>
      <c r="L6606" t="s">
        <v>21</v>
      </c>
      <c r="M6606" t="s">
        <v>22</v>
      </c>
      <c r="N6606" t="s">
        <v>95</v>
      </c>
    </row>
    <row r="6607" spans="1:14" x14ac:dyDescent="0.3">
      <c r="A6607">
        <v>6606</v>
      </c>
      <c r="B6607" t="s">
        <v>31</v>
      </c>
      <c r="C6607" t="s">
        <v>161</v>
      </c>
      <c r="D6607" t="s">
        <v>379</v>
      </c>
      <c r="E6607" t="s">
        <v>327</v>
      </c>
      <c r="F6607" t="s">
        <v>54</v>
      </c>
      <c r="G6607">
        <v>230.55</v>
      </c>
      <c r="H6607">
        <v>3</v>
      </c>
      <c r="I6607">
        <v>2</v>
      </c>
      <c r="J6607" t="s">
        <v>28</v>
      </c>
      <c r="K6607" t="s">
        <v>44</v>
      </c>
      <c r="L6607" t="s">
        <v>21</v>
      </c>
      <c r="M6607" t="s">
        <v>36</v>
      </c>
      <c r="N6607" t="s">
        <v>30</v>
      </c>
    </row>
    <row r="6608" spans="1:14" x14ac:dyDescent="0.3">
      <c r="A6608">
        <v>6607</v>
      </c>
      <c r="B6608" t="s">
        <v>31</v>
      </c>
      <c r="C6608" t="s">
        <v>164</v>
      </c>
      <c r="D6608" t="s">
        <v>301</v>
      </c>
      <c r="E6608" t="s">
        <v>111</v>
      </c>
      <c r="F6608" t="s">
        <v>49</v>
      </c>
      <c r="G6608">
        <v>85.72</v>
      </c>
      <c r="H6608">
        <v>2</v>
      </c>
      <c r="I6608">
        <v>2</v>
      </c>
      <c r="J6608" t="s">
        <v>19</v>
      </c>
      <c r="K6608" t="s">
        <v>99</v>
      </c>
      <c r="L6608" t="s">
        <v>21</v>
      </c>
      <c r="M6608" t="s">
        <v>36</v>
      </c>
      <c r="N6608" t="s">
        <v>41</v>
      </c>
    </row>
    <row r="6609" spans="1:14" x14ac:dyDescent="0.3">
      <c r="A6609">
        <v>6608</v>
      </c>
      <c r="B6609" t="s">
        <v>37</v>
      </c>
      <c r="C6609" t="s">
        <v>26</v>
      </c>
      <c r="D6609" t="s">
        <v>315</v>
      </c>
      <c r="E6609" t="s">
        <v>77</v>
      </c>
      <c r="F6609" t="s">
        <v>49</v>
      </c>
      <c r="G6609">
        <v>139.34</v>
      </c>
      <c r="H6609">
        <v>1</v>
      </c>
      <c r="I6609">
        <v>0</v>
      </c>
      <c r="J6609" t="s">
        <v>35</v>
      </c>
      <c r="K6609" t="s">
        <v>99</v>
      </c>
      <c r="L6609" t="s">
        <v>56</v>
      </c>
      <c r="M6609" t="s">
        <v>36</v>
      </c>
      <c r="N6609" t="s">
        <v>41</v>
      </c>
    </row>
    <row r="6610" spans="1:14" x14ac:dyDescent="0.3">
      <c r="A6610">
        <v>6609</v>
      </c>
      <c r="B6610" t="s">
        <v>37</v>
      </c>
      <c r="C6610" t="s">
        <v>171</v>
      </c>
      <c r="D6610" t="s">
        <v>157</v>
      </c>
      <c r="E6610" t="s">
        <v>302</v>
      </c>
      <c r="F6610" t="s">
        <v>49</v>
      </c>
      <c r="G6610">
        <v>85.71</v>
      </c>
      <c r="H6610">
        <v>3</v>
      </c>
      <c r="I6610">
        <v>0</v>
      </c>
      <c r="J6610" t="s">
        <v>94</v>
      </c>
      <c r="K6610" t="s">
        <v>29</v>
      </c>
      <c r="L6610" t="s">
        <v>60</v>
      </c>
      <c r="M6610" t="s">
        <v>36</v>
      </c>
      <c r="N6610" t="s">
        <v>45</v>
      </c>
    </row>
    <row r="6611" spans="1:14" x14ac:dyDescent="0.3">
      <c r="A6611">
        <v>6610</v>
      </c>
      <c r="B6611" t="s">
        <v>37</v>
      </c>
      <c r="C6611" t="s">
        <v>257</v>
      </c>
      <c r="D6611" t="s">
        <v>336</v>
      </c>
      <c r="E6611" t="s">
        <v>269</v>
      </c>
      <c r="F6611" t="s">
        <v>27</v>
      </c>
      <c r="G6611">
        <v>208.97</v>
      </c>
      <c r="H6611">
        <v>1</v>
      </c>
      <c r="I6611">
        <v>0</v>
      </c>
      <c r="J6611" t="s">
        <v>55</v>
      </c>
      <c r="K6611" t="s">
        <v>99</v>
      </c>
      <c r="L6611" t="s">
        <v>21</v>
      </c>
      <c r="M6611" t="s">
        <v>22</v>
      </c>
      <c r="N6611" t="s">
        <v>23</v>
      </c>
    </row>
    <row r="6612" spans="1:14" x14ac:dyDescent="0.3">
      <c r="A6612">
        <v>6611</v>
      </c>
      <c r="B6612" t="s">
        <v>37</v>
      </c>
      <c r="C6612" t="s">
        <v>48</v>
      </c>
      <c r="D6612" t="s">
        <v>254</v>
      </c>
      <c r="E6612" t="s">
        <v>307</v>
      </c>
      <c r="F6612" t="s">
        <v>49</v>
      </c>
      <c r="G6612">
        <v>140.83000000000001</v>
      </c>
      <c r="H6612">
        <v>1</v>
      </c>
      <c r="I6612">
        <v>2</v>
      </c>
      <c r="J6612" t="s">
        <v>55</v>
      </c>
      <c r="K6612" t="s">
        <v>44</v>
      </c>
      <c r="L6612" t="s">
        <v>60</v>
      </c>
      <c r="M6612" t="s">
        <v>22</v>
      </c>
      <c r="N6612" t="s">
        <v>23</v>
      </c>
    </row>
    <row r="6613" spans="1:14" x14ac:dyDescent="0.3">
      <c r="A6613">
        <v>6612</v>
      </c>
      <c r="B6613" t="s">
        <v>14</v>
      </c>
      <c r="C6613" t="s">
        <v>246</v>
      </c>
      <c r="D6613" t="s">
        <v>349</v>
      </c>
      <c r="E6613" t="s">
        <v>244</v>
      </c>
      <c r="F6613" t="s">
        <v>49</v>
      </c>
      <c r="G6613">
        <v>67.33</v>
      </c>
      <c r="H6613">
        <v>1</v>
      </c>
      <c r="I6613">
        <v>0</v>
      </c>
      <c r="J6613" t="s">
        <v>19</v>
      </c>
      <c r="K6613" t="s">
        <v>66</v>
      </c>
      <c r="L6613" t="s">
        <v>21</v>
      </c>
      <c r="M6613" t="s">
        <v>36</v>
      </c>
      <c r="N6613" t="s">
        <v>41</v>
      </c>
    </row>
    <row r="6614" spans="1:14" x14ac:dyDescent="0.3">
      <c r="A6614">
        <v>6613</v>
      </c>
      <c r="B6614" t="s">
        <v>50</v>
      </c>
      <c r="C6614" t="s">
        <v>185</v>
      </c>
      <c r="D6614" t="s">
        <v>305</v>
      </c>
      <c r="E6614" t="s">
        <v>92</v>
      </c>
      <c r="F6614" t="s">
        <v>18</v>
      </c>
      <c r="G6614">
        <v>363.88</v>
      </c>
      <c r="H6614">
        <v>1</v>
      </c>
      <c r="I6614">
        <v>2</v>
      </c>
      <c r="J6614" t="s">
        <v>19</v>
      </c>
      <c r="K6614" t="s">
        <v>44</v>
      </c>
      <c r="L6614" t="s">
        <v>56</v>
      </c>
      <c r="M6614" t="s">
        <v>36</v>
      </c>
      <c r="N6614" t="s">
        <v>95</v>
      </c>
    </row>
    <row r="6615" spans="1:14" x14ac:dyDescent="0.3">
      <c r="A6615">
        <v>6614</v>
      </c>
      <c r="B6615" t="s">
        <v>14</v>
      </c>
      <c r="C6615" t="s">
        <v>76</v>
      </c>
      <c r="D6615" t="s">
        <v>207</v>
      </c>
      <c r="E6615" t="s">
        <v>145</v>
      </c>
      <c r="F6615" t="s">
        <v>49</v>
      </c>
      <c r="G6615">
        <v>122.55</v>
      </c>
      <c r="H6615">
        <v>2</v>
      </c>
      <c r="I6615">
        <v>2</v>
      </c>
      <c r="J6615" t="s">
        <v>55</v>
      </c>
      <c r="K6615" t="s">
        <v>66</v>
      </c>
      <c r="L6615" t="s">
        <v>60</v>
      </c>
      <c r="M6615" t="s">
        <v>22</v>
      </c>
      <c r="N6615" t="s">
        <v>41</v>
      </c>
    </row>
    <row r="6616" spans="1:14" x14ac:dyDescent="0.3">
      <c r="A6616">
        <v>6615</v>
      </c>
      <c r="B6616" t="s">
        <v>14</v>
      </c>
      <c r="C6616" t="s">
        <v>123</v>
      </c>
      <c r="D6616" t="s">
        <v>355</v>
      </c>
      <c r="E6616" t="s">
        <v>234</v>
      </c>
      <c r="F6616" t="s">
        <v>54</v>
      </c>
      <c r="G6616">
        <v>434.76</v>
      </c>
      <c r="H6616">
        <v>2</v>
      </c>
      <c r="I6616">
        <v>2</v>
      </c>
      <c r="J6616" t="s">
        <v>19</v>
      </c>
      <c r="K6616" t="s">
        <v>99</v>
      </c>
      <c r="L6616" t="s">
        <v>21</v>
      </c>
      <c r="M6616" t="s">
        <v>36</v>
      </c>
      <c r="N6616" t="s">
        <v>23</v>
      </c>
    </row>
    <row r="6617" spans="1:14" x14ac:dyDescent="0.3">
      <c r="A6617">
        <v>6616</v>
      </c>
      <c r="B6617" t="s">
        <v>31</v>
      </c>
      <c r="C6617" t="s">
        <v>172</v>
      </c>
      <c r="D6617" t="s">
        <v>135</v>
      </c>
      <c r="E6617" t="s">
        <v>287</v>
      </c>
      <c r="F6617" t="s">
        <v>18</v>
      </c>
      <c r="G6617">
        <v>222.83</v>
      </c>
      <c r="H6617">
        <v>2</v>
      </c>
      <c r="I6617">
        <v>0</v>
      </c>
      <c r="J6617" t="s">
        <v>55</v>
      </c>
      <c r="K6617" t="s">
        <v>44</v>
      </c>
      <c r="L6617" t="s">
        <v>21</v>
      </c>
      <c r="M6617" t="s">
        <v>36</v>
      </c>
      <c r="N6617" t="s">
        <v>95</v>
      </c>
    </row>
    <row r="6618" spans="1:14" x14ac:dyDescent="0.3">
      <c r="A6618">
        <v>6617</v>
      </c>
      <c r="B6618" t="s">
        <v>37</v>
      </c>
      <c r="C6618" t="s">
        <v>181</v>
      </c>
      <c r="D6618" t="s">
        <v>382</v>
      </c>
      <c r="E6618" t="s">
        <v>429</v>
      </c>
      <c r="F6618" t="s">
        <v>49</v>
      </c>
      <c r="G6618">
        <v>72.150000000000006</v>
      </c>
      <c r="H6618">
        <v>2</v>
      </c>
      <c r="I6618">
        <v>2</v>
      </c>
      <c r="J6618" t="s">
        <v>55</v>
      </c>
      <c r="K6618" t="s">
        <v>66</v>
      </c>
      <c r="L6618" t="s">
        <v>21</v>
      </c>
      <c r="M6618" t="s">
        <v>36</v>
      </c>
      <c r="N6618" t="s">
        <v>30</v>
      </c>
    </row>
    <row r="6619" spans="1:14" x14ac:dyDescent="0.3">
      <c r="A6619">
        <v>6618</v>
      </c>
      <c r="B6619" t="s">
        <v>14</v>
      </c>
      <c r="C6619" t="s">
        <v>353</v>
      </c>
      <c r="D6619" t="s">
        <v>442</v>
      </c>
      <c r="E6619" t="s">
        <v>293</v>
      </c>
      <c r="F6619" t="s">
        <v>49</v>
      </c>
      <c r="G6619">
        <v>64.52</v>
      </c>
      <c r="H6619">
        <v>1</v>
      </c>
      <c r="I6619">
        <v>2</v>
      </c>
      <c r="J6619" t="s">
        <v>94</v>
      </c>
      <c r="K6619" t="s">
        <v>66</v>
      </c>
      <c r="L6619" t="s">
        <v>60</v>
      </c>
      <c r="M6619" t="s">
        <v>36</v>
      </c>
      <c r="N6619" t="s">
        <v>41</v>
      </c>
    </row>
    <row r="6620" spans="1:14" x14ac:dyDescent="0.3">
      <c r="A6620">
        <v>6619</v>
      </c>
      <c r="B6620" t="s">
        <v>50</v>
      </c>
      <c r="C6620" t="s">
        <v>127</v>
      </c>
      <c r="D6620" t="s">
        <v>26</v>
      </c>
      <c r="E6620" t="s">
        <v>200</v>
      </c>
      <c r="F6620" t="s">
        <v>49</v>
      </c>
      <c r="G6620">
        <v>156.83000000000001</v>
      </c>
      <c r="H6620">
        <v>2</v>
      </c>
      <c r="I6620">
        <v>0</v>
      </c>
      <c r="J6620" t="s">
        <v>55</v>
      </c>
      <c r="K6620" t="s">
        <v>66</v>
      </c>
      <c r="L6620" t="s">
        <v>21</v>
      </c>
      <c r="M6620" t="s">
        <v>36</v>
      </c>
      <c r="N6620" t="s">
        <v>23</v>
      </c>
    </row>
    <row r="6621" spans="1:14" x14ac:dyDescent="0.3">
      <c r="A6621">
        <v>6620</v>
      </c>
      <c r="B6621" t="s">
        <v>31</v>
      </c>
      <c r="C6621" t="s">
        <v>447</v>
      </c>
      <c r="D6621" t="s">
        <v>326</v>
      </c>
      <c r="E6621" t="s">
        <v>270</v>
      </c>
      <c r="F6621" t="s">
        <v>49</v>
      </c>
      <c r="G6621">
        <v>88.18</v>
      </c>
      <c r="H6621">
        <v>1</v>
      </c>
      <c r="I6621">
        <v>0</v>
      </c>
      <c r="J6621" t="s">
        <v>28</v>
      </c>
      <c r="K6621" t="s">
        <v>29</v>
      </c>
      <c r="L6621" t="s">
        <v>56</v>
      </c>
      <c r="M6621" t="s">
        <v>36</v>
      </c>
      <c r="N6621" t="s">
        <v>41</v>
      </c>
    </row>
    <row r="6622" spans="1:14" x14ac:dyDescent="0.3">
      <c r="A6622">
        <v>6621</v>
      </c>
      <c r="B6622" t="s">
        <v>14</v>
      </c>
      <c r="C6622" t="s">
        <v>368</v>
      </c>
      <c r="D6622" t="s">
        <v>114</v>
      </c>
      <c r="E6622" t="s">
        <v>341</v>
      </c>
      <c r="F6622" t="s">
        <v>27</v>
      </c>
      <c r="G6622">
        <v>135.43</v>
      </c>
      <c r="H6622">
        <v>1</v>
      </c>
      <c r="I6622">
        <v>1</v>
      </c>
      <c r="J6622" t="s">
        <v>28</v>
      </c>
      <c r="K6622" t="s">
        <v>29</v>
      </c>
      <c r="L6622" t="s">
        <v>21</v>
      </c>
      <c r="M6622" t="s">
        <v>36</v>
      </c>
      <c r="N6622" t="s">
        <v>45</v>
      </c>
    </row>
    <row r="6623" spans="1:14" x14ac:dyDescent="0.3">
      <c r="A6623">
        <v>6622</v>
      </c>
      <c r="B6623" t="s">
        <v>50</v>
      </c>
      <c r="C6623" t="s">
        <v>380</v>
      </c>
      <c r="D6623" t="s">
        <v>161</v>
      </c>
      <c r="E6623" t="s">
        <v>271</v>
      </c>
      <c r="F6623" t="s">
        <v>49</v>
      </c>
      <c r="G6623">
        <v>84.45</v>
      </c>
      <c r="H6623">
        <v>2</v>
      </c>
      <c r="I6623">
        <v>0</v>
      </c>
      <c r="J6623" t="s">
        <v>28</v>
      </c>
      <c r="K6623" t="s">
        <v>99</v>
      </c>
      <c r="L6623" t="s">
        <v>21</v>
      </c>
      <c r="M6623" t="s">
        <v>36</v>
      </c>
      <c r="N6623" t="s">
        <v>95</v>
      </c>
    </row>
    <row r="6624" spans="1:14" x14ac:dyDescent="0.3">
      <c r="A6624">
        <v>6623</v>
      </c>
      <c r="B6624" t="s">
        <v>31</v>
      </c>
      <c r="C6624" t="s">
        <v>57</v>
      </c>
      <c r="D6624" t="s">
        <v>385</v>
      </c>
      <c r="E6624" t="s">
        <v>306</v>
      </c>
      <c r="F6624" t="s">
        <v>18</v>
      </c>
      <c r="G6624">
        <v>169.48</v>
      </c>
      <c r="H6624">
        <v>3</v>
      </c>
      <c r="I6624">
        <v>0</v>
      </c>
      <c r="J6624" t="s">
        <v>35</v>
      </c>
      <c r="K6624" t="s">
        <v>29</v>
      </c>
      <c r="L6624" t="s">
        <v>60</v>
      </c>
      <c r="M6624" t="s">
        <v>36</v>
      </c>
      <c r="N6624" t="s">
        <v>95</v>
      </c>
    </row>
    <row r="6625" spans="1:14" x14ac:dyDescent="0.3">
      <c r="A6625">
        <v>6624</v>
      </c>
      <c r="B6625" t="s">
        <v>31</v>
      </c>
      <c r="C6625" t="s">
        <v>453</v>
      </c>
      <c r="D6625" t="s">
        <v>319</v>
      </c>
      <c r="E6625" t="s">
        <v>185</v>
      </c>
      <c r="F6625" t="s">
        <v>49</v>
      </c>
      <c r="G6625">
        <v>93.87</v>
      </c>
      <c r="H6625">
        <v>4</v>
      </c>
      <c r="I6625">
        <v>0</v>
      </c>
      <c r="J6625" t="s">
        <v>19</v>
      </c>
      <c r="K6625" t="s">
        <v>66</v>
      </c>
      <c r="L6625" t="s">
        <v>21</v>
      </c>
      <c r="M6625" t="s">
        <v>36</v>
      </c>
      <c r="N6625" t="s">
        <v>41</v>
      </c>
    </row>
    <row r="6626" spans="1:14" x14ac:dyDescent="0.3">
      <c r="A6626">
        <v>6625</v>
      </c>
      <c r="B6626" t="s">
        <v>31</v>
      </c>
      <c r="C6626" t="s">
        <v>441</v>
      </c>
      <c r="D6626" t="s">
        <v>164</v>
      </c>
      <c r="E6626" t="s">
        <v>433</v>
      </c>
      <c r="F6626" t="s">
        <v>18</v>
      </c>
      <c r="G6626">
        <v>157.28</v>
      </c>
      <c r="H6626">
        <v>2</v>
      </c>
      <c r="I6626">
        <v>0</v>
      </c>
      <c r="J6626" t="s">
        <v>28</v>
      </c>
      <c r="K6626" t="s">
        <v>20</v>
      </c>
      <c r="L6626" t="s">
        <v>21</v>
      </c>
      <c r="M6626" t="s">
        <v>36</v>
      </c>
      <c r="N6626" t="s">
        <v>95</v>
      </c>
    </row>
    <row r="6627" spans="1:14" x14ac:dyDescent="0.3">
      <c r="A6627">
        <v>6626</v>
      </c>
      <c r="B6627" t="s">
        <v>50</v>
      </c>
      <c r="C6627" t="s">
        <v>279</v>
      </c>
      <c r="D6627" t="s">
        <v>143</v>
      </c>
      <c r="E6627" t="s">
        <v>166</v>
      </c>
      <c r="F6627" t="s">
        <v>49</v>
      </c>
      <c r="G6627">
        <v>161.80000000000001</v>
      </c>
      <c r="H6627">
        <v>2</v>
      </c>
      <c r="I6627">
        <v>0</v>
      </c>
      <c r="J6627" t="s">
        <v>28</v>
      </c>
      <c r="K6627" t="s">
        <v>66</v>
      </c>
      <c r="L6627" t="s">
        <v>21</v>
      </c>
      <c r="M6627" t="s">
        <v>36</v>
      </c>
      <c r="N6627" t="s">
        <v>23</v>
      </c>
    </row>
    <row r="6628" spans="1:14" x14ac:dyDescent="0.3">
      <c r="A6628">
        <v>6627</v>
      </c>
      <c r="B6628" t="s">
        <v>50</v>
      </c>
      <c r="C6628" t="s">
        <v>437</v>
      </c>
      <c r="D6628" t="s">
        <v>219</v>
      </c>
      <c r="E6628" t="s">
        <v>236</v>
      </c>
      <c r="F6628" t="s">
        <v>49</v>
      </c>
      <c r="G6628">
        <v>82.65</v>
      </c>
      <c r="H6628">
        <v>1</v>
      </c>
      <c r="I6628">
        <v>0</v>
      </c>
      <c r="J6628" t="s">
        <v>55</v>
      </c>
      <c r="K6628" t="s">
        <v>20</v>
      </c>
      <c r="L6628" t="s">
        <v>21</v>
      </c>
      <c r="M6628" t="s">
        <v>36</v>
      </c>
      <c r="N6628" t="s">
        <v>41</v>
      </c>
    </row>
    <row r="6629" spans="1:14" x14ac:dyDescent="0.3">
      <c r="A6629">
        <v>6628</v>
      </c>
      <c r="B6629" t="s">
        <v>37</v>
      </c>
      <c r="C6629" t="s">
        <v>279</v>
      </c>
      <c r="D6629" t="s">
        <v>286</v>
      </c>
      <c r="E6629" t="s">
        <v>200</v>
      </c>
      <c r="F6629" t="s">
        <v>49</v>
      </c>
      <c r="G6629">
        <v>119.6</v>
      </c>
      <c r="H6629">
        <v>4</v>
      </c>
      <c r="I6629">
        <v>1</v>
      </c>
      <c r="J6629" t="s">
        <v>94</v>
      </c>
      <c r="K6629" t="s">
        <v>44</v>
      </c>
      <c r="L6629" t="s">
        <v>56</v>
      </c>
      <c r="M6629" t="s">
        <v>36</v>
      </c>
      <c r="N6629" t="s">
        <v>41</v>
      </c>
    </row>
    <row r="6630" spans="1:14" x14ac:dyDescent="0.3">
      <c r="A6630">
        <v>6629</v>
      </c>
      <c r="B6630" t="s">
        <v>50</v>
      </c>
      <c r="C6630" t="s">
        <v>422</v>
      </c>
      <c r="D6630" t="s">
        <v>63</v>
      </c>
      <c r="E6630" t="s">
        <v>141</v>
      </c>
      <c r="F6630" t="s">
        <v>49</v>
      </c>
      <c r="G6630">
        <v>104.79</v>
      </c>
      <c r="H6630">
        <v>1</v>
      </c>
      <c r="I6630">
        <v>0</v>
      </c>
      <c r="J6630" t="s">
        <v>28</v>
      </c>
      <c r="K6630" t="s">
        <v>44</v>
      </c>
      <c r="L6630" t="s">
        <v>21</v>
      </c>
      <c r="M6630" t="s">
        <v>36</v>
      </c>
      <c r="N6630" t="s">
        <v>95</v>
      </c>
    </row>
    <row r="6631" spans="1:14" x14ac:dyDescent="0.3">
      <c r="A6631">
        <v>6630</v>
      </c>
      <c r="B6631" t="s">
        <v>31</v>
      </c>
      <c r="C6631" t="s">
        <v>411</v>
      </c>
      <c r="D6631" t="s">
        <v>74</v>
      </c>
      <c r="E6631" t="s">
        <v>170</v>
      </c>
      <c r="F6631" t="s">
        <v>27</v>
      </c>
      <c r="G6631">
        <v>154.51</v>
      </c>
      <c r="H6631">
        <v>2</v>
      </c>
      <c r="I6631">
        <v>0</v>
      </c>
      <c r="J6631" t="s">
        <v>28</v>
      </c>
      <c r="K6631" t="s">
        <v>99</v>
      </c>
      <c r="L6631" t="s">
        <v>56</v>
      </c>
      <c r="M6631" t="s">
        <v>36</v>
      </c>
      <c r="N6631" t="s">
        <v>30</v>
      </c>
    </row>
    <row r="6632" spans="1:14" x14ac:dyDescent="0.3">
      <c r="A6632">
        <v>6631</v>
      </c>
      <c r="B6632" t="s">
        <v>14</v>
      </c>
      <c r="C6632" t="s">
        <v>118</v>
      </c>
      <c r="D6632" t="s">
        <v>362</v>
      </c>
      <c r="E6632" t="s">
        <v>178</v>
      </c>
      <c r="F6632" t="s">
        <v>49</v>
      </c>
      <c r="G6632">
        <v>104.7</v>
      </c>
      <c r="H6632">
        <v>1</v>
      </c>
      <c r="I6632">
        <v>0</v>
      </c>
      <c r="J6632" t="s">
        <v>55</v>
      </c>
      <c r="K6632" t="s">
        <v>29</v>
      </c>
      <c r="L6632" t="s">
        <v>21</v>
      </c>
      <c r="M6632" t="s">
        <v>36</v>
      </c>
      <c r="N6632" t="s">
        <v>41</v>
      </c>
    </row>
    <row r="6633" spans="1:14" x14ac:dyDescent="0.3">
      <c r="A6633">
        <v>6632</v>
      </c>
      <c r="B6633" t="s">
        <v>37</v>
      </c>
      <c r="C6633" t="s">
        <v>234</v>
      </c>
      <c r="D6633" t="s">
        <v>110</v>
      </c>
      <c r="E6633" t="s">
        <v>430</v>
      </c>
      <c r="F6633" t="s">
        <v>49</v>
      </c>
      <c r="G6633">
        <v>101.76</v>
      </c>
      <c r="H6633">
        <v>1</v>
      </c>
      <c r="I6633">
        <v>1</v>
      </c>
      <c r="J6633" t="s">
        <v>35</v>
      </c>
      <c r="K6633" t="s">
        <v>29</v>
      </c>
      <c r="L6633" t="s">
        <v>21</v>
      </c>
      <c r="M6633" t="s">
        <v>36</v>
      </c>
      <c r="N6633" t="s">
        <v>41</v>
      </c>
    </row>
    <row r="6634" spans="1:14" x14ac:dyDescent="0.3">
      <c r="A6634">
        <v>6633</v>
      </c>
      <c r="B6634" t="s">
        <v>14</v>
      </c>
      <c r="C6634" t="s">
        <v>416</v>
      </c>
      <c r="D6634" t="s">
        <v>137</v>
      </c>
      <c r="E6634" t="s">
        <v>163</v>
      </c>
      <c r="F6634" t="s">
        <v>18</v>
      </c>
      <c r="G6634">
        <v>249.99</v>
      </c>
      <c r="H6634">
        <v>3</v>
      </c>
      <c r="I6634">
        <v>0</v>
      </c>
      <c r="J6634" t="s">
        <v>35</v>
      </c>
      <c r="K6634" t="s">
        <v>99</v>
      </c>
      <c r="L6634" t="s">
        <v>21</v>
      </c>
      <c r="M6634" t="s">
        <v>36</v>
      </c>
      <c r="N6634" t="s">
        <v>45</v>
      </c>
    </row>
    <row r="6635" spans="1:14" x14ac:dyDescent="0.3">
      <c r="A6635">
        <v>6634</v>
      </c>
      <c r="B6635" t="s">
        <v>37</v>
      </c>
      <c r="C6635" t="s">
        <v>65</v>
      </c>
      <c r="D6635" t="s">
        <v>162</v>
      </c>
      <c r="E6635" t="s">
        <v>126</v>
      </c>
      <c r="F6635" t="s">
        <v>27</v>
      </c>
      <c r="G6635">
        <v>148.88999999999999</v>
      </c>
      <c r="H6635">
        <v>1</v>
      </c>
      <c r="I6635">
        <v>0</v>
      </c>
      <c r="J6635" t="s">
        <v>28</v>
      </c>
      <c r="K6635" t="s">
        <v>44</v>
      </c>
      <c r="L6635" t="s">
        <v>70</v>
      </c>
      <c r="M6635" t="s">
        <v>36</v>
      </c>
      <c r="N6635" t="s">
        <v>41</v>
      </c>
    </row>
    <row r="6636" spans="1:14" x14ac:dyDescent="0.3">
      <c r="A6636">
        <v>6635</v>
      </c>
      <c r="B6636" t="s">
        <v>37</v>
      </c>
      <c r="C6636" t="s">
        <v>231</v>
      </c>
      <c r="D6636" t="s">
        <v>344</v>
      </c>
      <c r="E6636" t="s">
        <v>33</v>
      </c>
      <c r="F6636" t="s">
        <v>54</v>
      </c>
      <c r="G6636">
        <v>419.41</v>
      </c>
      <c r="H6636">
        <v>4</v>
      </c>
      <c r="I6636">
        <v>2</v>
      </c>
      <c r="J6636" t="s">
        <v>19</v>
      </c>
      <c r="K6636" t="s">
        <v>20</v>
      </c>
      <c r="L6636" t="s">
        <v>60</v>
      </c>
      <c r="M6636" t="s">
        <v>36</v>
      </c>
      <c r="N6636" t="s">
        <v>41</v>
      </c>
    </row>
    <row r="6637" spans="1:14" x14ac:dyDescent="0.3">
      <c r="A6637">
        <v>6636</v>
      </c>
      <c r="B6637" t="s">
        <v>14</v>
      </c>
      <c r="C6637" t="s">
        <v>258</v>
      </c>
      <c r="D6637" t="s">
        <v>377</v>
      </c>
      <c r="E6637" t="s">
        <v>318</v>
      </c>
      <c r="F6637" t="s">
        <v>49</v>
      </c>
      <c r="G6637">
        <v>121.54</v>
      </c>
      <c r="H6637">
        <v>3</v>
      </c>
      <c r="I6637">
        <v>1</v>
      </c>
      <c r="J6637" t="s">
        <v>94</v>
      </c>
      <c r="K6637" t="s">
        <v>66</v>
      </c>
      <c r="L6637" t="s">
        <v>56</v>
      </c>
      <c r="M6637" t="s">
        <v>36</v>
      </c>
      <c r="N6637" t="s">
        <v>41</v>
      </c>
    </row>
    <row r="6638" spans="1:14" x14ac:dyDescent="0.3">
      <c r="A6638">
        <v>6637</v>
      </c>
      <c r="B6638" t="s">
        <v>14</v>
      </c>
      <c r="C6638" t="s">
        <v>34</v>
      </c>
      <c r="D6638" t="s">
        <v>232</v>
      </c>
      <c r="E6638" t="s">
        <v>80</v>
      </c>
      <c r="F6638" t="s">
        <v>49</v>
      </c>
      <c r="G6638">
        <v>74.03</v>
      </c>
      <c r="H6638">
        <v>2</v>
      </c>
      <c r="I6638">
        <v>1</v>
      </c>
      <c r="J6638" t="s">
        <v>35</v>
      </c>
      <c r="K6638" t="s">
        <v>29</v>
      </c>
      <c r="L6638" t="s">
        <v>21</v>
      </c>
      <c r="M6638" t="s">
        <v>36</v>
      </c>
      <c r="N6638" t="s">
        <v>23</v>
      </c>
    </row>
    <row r="6639" spans="1:14" x14ac:dyDescent="0.3">
      <c r="A6639">
        <v>6638</v>
      </c>
      <c r="B6639" t="s">
        <v>50</v>
      </c>
      <c r="C6639" t="s">
        <v>409</v>
      </c>
      <c r="D6639" t="s">
        <v>202</v>
      </c>
      <c r="E6639" t="s">
        <v>58</v>
      </c>
      <c r="F6639" t="s">
        <v>54</v>
      </c>
      <c r="G6639">
        <v>569.30999999999995</v>
      </c>
      <c r="H6639">
        <v>2</v>
      </c>
      <c r="I6639">
        <v>0</v>
      </c>
      <c r="J6639" t="s">
        <v>28</v>
      </c>
      <c r="K6639" t="s">
        <v>99</v>
      </c>
      <c r="L6639" t="s">
        <v>21</v>
      </c>
      <c r="M6639" t="s">
        <v>36</v>
      </c>
      <c r="N6639" t="s">
        <v>95</v>
      </c>
    </row>
    <row r="6640" spans="1:14" x14ac:dyDescent="0.3">
      <c r="A6640">
        <v>6639</v>
      </c>
      <c r="B6640" t="s">
        <v>50</v>
      </c>
      <c r="C6640" t="s">
        <v>233</v>
      </c>
      <c r="D6640" t="s">
        <v>205</v>
      </c>
      <c r="E6640" t="s">
        <v>129</v>
      </c>
      <c r="F6640" t="s">
        <v>49</v>
      </c>
      <c r="G6640">
        <v>139.66999999999999</v>
      </c>
      <c r="H6640">
        <v>3</v>
      </c>
      <c r="I6640">
        <v>0</v>
      </c>
      <c r="J6640" t="s">
        <v>55</v>
      </c>
      <c r="K6640" t="s">
        <v>44</v>
      </c>
      <c r="L6640" t="s">
        <v>60</v>
      </c>
      <c r="M6640" t="s">
        <v>36</v>
      </c>
      <c r="N6640" t="s">
        <v>41</v>
      </c>
    </row>
    <row r="6641" spans="1:14" x14ac:dyDescent="0.3">
      <c r="A6641">
        <v>6640</v>
      </c>
      <c r="B6641" t="s">
        <v>31</v>
      </c>
      <c r="C6641" t="s">
        <v>71</v>
      </c>
      <c r="D6641" t="s">
        <v>217</v>
      </c>
      <c r="E6641" t="s">
        <v>364</v>
      </c>
      <c r="F6641" t="s">
        <v>49</v>
      </c>
      <c r="G6641">
        <v>80.27</v>
      </c>
      <c r="H6641">
        <v>2</v>
      </c>
      <c r="I6641">
        <v>1</v>
      </c>
      <c r="J6641" t="s">
        <v>28</v>
      </c>
      <c r="K6641" t="s">
        <v>20</v>
      </c>
      <c r="L6641" t="s">
        <v>60</v>
      </c>
      <c r="M6641" t="s">
        <v>36</v>
      </c>
      <c r="N6641" t="s">
        <v>45</v>
      </c>
    </row>
    <row r="6642" spans="1:14" x14ac:dyDescent="0.3">
      <c r="A6642">
        <v>6641</v>
      </c>
      <c r="B6642" t="s">
        <v>37</v>
      </c>
      <c r="C6642" t="s">
        <v>299</v>
      </c>
      <c r="D6642" t="s">
        <v>42</v>
      </c>
      <c r="E6642" t="s">
        <v>159</v>
      </c>
      <c r="F6642" t="s">
        <v>27</v>
      </c>
      <c r="G6642">
        <v>131.83000000000001</v>
      </c>
      <c r="H6642">
        <v>3</v>
      </c>
      <c r="I6642">
        <v>0</v>
      </c>
      <c r="J6642" t="s">
        <v>19</v>
      </c>
      <c r="K6642" t="s">
        <v>20</v>
      </c>
      <c r="L6642" t="s">
        <v>60</v>
      </c>
      <c r="M6642" t="s">
        <v>36</v>
      </c>
      <c r="N6642" t="s">
        <v>23</v>
      </c>
    </row>
    <row r="6643" spans="1:14" x14ac:dyDescent="0.3">
      <c r="A6643">
        <v>6642</v>
      </c>
      <c r="B6643" t="s">
        <v>14</v>
      </c>
      <c r="C6643" t="s">
        <v>299</v>
      </c>
      <c r="D6643" t="s">
        <v>93</v>
      </c>
      <c r="E6643" t="s">
        <v>53</v>
      </c>
      <c r="F6643" t="s">
        <v>18</v>
      </c>
      <c r="G6643">
        <v>191.6</v>
      </c>
      <c r="H6643">
        <v>1</v>
      </c>
      <c r="I6643">
        <v>0</v>
      </c>
      <c r="J6643" t="s">
        <v>28</v>
      </c>
      <c r="K6643" t="s">
        <v>44</v>
      </c>
      <c r="L6643" t="s">
        <v>21</v>
      </c>
      <c r="M6643" t="s">
        <v>22</v>
      </c>
      <c r="N6643" t="s">
        <v>41</v>
      </c>
    </row>
    <row r="6644" spans="1:14" x14ac:dyDescent="0.3">
      <c r="A6644">
        <v>6643</v>
      </c>
      <c r="B6644" t="s">
        <v>50</v>
      </c>
      <c r="C6644" t="s">
        <v>213</v>
      </c>
      <c r="D6644" t="s">
        <v>128</v>
      </c>
      <c r="E6644" t="s">
        <v>98</v>
      </c>
      <c r="F6644" t="s">
        <v>49</v>
      </c>
      <c r="G6644">
        <v>82.08</v>
      </c>
      <c r="H6644">
        <v>2</v>
      </c>
      <c r="I6644">
        <v>0</v>
      </c>
      <c r="J6644" t="s">
        <v>55</v>
      </c>
      <c r="K6644" t="s">
        <v>20</v>
      </c>
      <c r="L6644" t="s">
        <v>21</v>
      </c>
      <c r="M6644" t="s">
        <v>36</v>
      </c>
      <c r="N6644" t="s">
        <v>95</v>
      </c>
    </row>
    <row r="6645" spans="1:14" x14ac:dyDescent="0.3">
      <c r="A6645">
        <v>6644</v>
      </c>
      <c r="B6645" t="s">
        <v>14</v>
      </c>
      <c r="C6645" t="s">
        <v>377</v>
      </c>
      <c r="D6645" t="s">
        <v>107</v>
      </c>
      <c r="E6645" t="s">
        <v>396</v>
      </c>
      <c r="F6645" t="s">
        <v>18</v>
      </c>
      <c r="G6645">
        <v>167.17</v>
      </c>
      <c r="H6645">
        <v>3</v>
      </c>
      <c r="I6645">
        <v>0</v>
      </c>
      <c r="J6645" t="s">
        <v>55</v>
      </c>
      <c r="K6645" t="s">
        <v>20</v>
      </c>
      <c r="L6645" t="s">
        <v>21</v>
      </c>
      <c r="M6645" t="s">
        <v>36</v>
      </c>
      <c r="N6645" t="s">
        <v>41</v>
      </c>
    </row>
    <row r="6646" spans="1:14" x14ac:dyDescent="0.3">
      <c r="A6646">
        <v>6645</v>
      </c>
      <c r="B6646" t="s">
        <v>31</v>
      </c>
      <c r="C6646" t="s">
        <v>115</v>
      </c>
      <c r="D6646" t="s">
        <v>341</v>
      </c>
      <c r="E6646" t="s">
        <v>216</v>
      </c>
      <c r="F6646" t="s">
        <v>27</v>
      </c>
      <c r="G6646">
        <v>102.7</v>
      </c>
      <c r="H6646">
        <v>2</v>
      </c>
      <c r="I6646">
        <v>0</v>
      </c>
      <c r="J6646" t="s">
        <v>35</v>
      </c>
      <c r="K6646" t="s">
        <v>29</v>
      </c>
      <c r="L6646" t="s">
        <v>56</v>
      </c>
      <c r="M6646" t="s">
        <v>36</v>
      </c>
      <c r="N6646" t="s">
        <v>41</v>
      </c>
    </row>
    <row r="6647" spans="1:14" x14ac:dyDescent="0.3">
      <c r="A6647">
        <v>6646</v>
      </c>
      <c r="B6647" t="s">
        <v>14</v>
      </c>
      <c r="C6647" t="s">
        <v>74</v>
      </c>
      <c r="D6647" t="s">
        <v>328</v>
      </c>
      <c r="E6647" t="s">
        <v>153</v>
      </c>
      <c r="F6647" t="s">
        <v>54</v>
      </c>
      <c r="G6647">
        <v>337.86</v>
      </c>
      <c r="H6647">
        <v>3</v>
      </c>
      <c r="I6647">
        <v>0</v>
      </c>
      <c r="J6647" t="s">
        <v>28</v>
      </c>
      <c r="K6647" t="s">
        <v>29</v>
      </c>
      <c r="L6647" t="s">
        <v>56</v>
      </c>
      <c r="M6647" t="s">
        <v>22</v>
      </c>
      <c r="N6647" t="s">
        <v>41</v>
      </c>
    </row>
    <row r="6648" spans="1:14" x14ac:dyDescent="0.3">
      <c r="A6648">
        <v>6647</v>
      </c>
      <c r="B6648" t="s">
        <v>50</v>
      </c>
      <c r="C6648" t="s">
        <v>75</v>
      </c>
      <c r="D6648" t="s">
        <v>375</v>
      </c>
      <c r="E6648" t="s">
        <v>62</v>
      </c>
      <c r="F6648" t="s">
        <v>27</v>
      </c>
      <c r="G6648">
        <v>187.32</v>
      </c>
      <c r="H6648">
        <v>2</v>
      </c>
      <c r="I6648">
        <v>0</v>
      </c>
      <c r="J6648" t="s">
        <v>94</v>
      </c>
      <c r="K6648" t="s">
        <v>44</v>
      </c>
      <c r="L6648" t="s">
        <v>21</v>
      </c>
      <c r="M6648" t="s">
        <v>36</v>
      </c>
      <c r="N6648" t="s">
        <v>45</v>
      </c>
    </row>
    <row r="6649" spans="1:14" x14ac:dyDescent="0.3">
      <c r="A6649">
        <v>6648</v>
      </c>
      <c r="B6649" t="s">
        <v>37</v>
      </c>
      <c r="C6649" t="s">
        <v>16</v>
      </c>
      <c r="D6649" t="s">
        <v>63</v>
      </c>
      <c r="E6649" t="s">
        <v>398</v>
      </c>
      <c r="F6649" t="s">
        <v>54</v>
      </c>
      <c r="G6649">
        <v>515.39</v>
      </c>
      <c r="H6649">
        <v>1</v>
      </c>
      <c r="I6649">
        <v>2</v>
      </c>
      <c r="J6649" t="s">
        <v>28</v>
      </c>
      <c r="K6649" t="s">
        <v>66</v>
      </c>
      <c r="L6649" t="s">
        <v>21</v>
      </c>
      <c r="M6649" t="s">
        <v>22</v>
      </c>
      <c r="N6649" t="s">
        <v>41</v>
      </c>
    </row>
    <row r="6650" spans="1:14" x14ac:dyDescent="0.3">
      <c r="A6650">
        <v>6649</v>
      </c>
      <c r="B6650" t="s">
        <v>31</v>
      </c>
      <c r="C6650" t="s">
        <v>287</v>
      </c>
      <c r="D6650" t="s">
        <v>194</v>
      </c>
      <c r="E6650" t="s">
        <v>177</v>
      </c>
      <c r="F6650" t="s">
        <v>18</v>
      </c>
      <c r="G6650">
        <v>229.64</v>
      </c>
      <c r="H6650">
        <v>2</v>
      </c>
      <c r="I6650">
        <v>0</v>
      </c>
      <c r="J6650" t="s">
        <v>55</v>
      </c>
      <c r="K6650" t="s">
        <v>66</v>
      </c>
      <c r="L6650" t="s">
        <v>70</v>
      </c>
      <c r="M6650" t="s">
        <v>36</v>
      </c>
      <c r="N6650" t="s">
        <v>30</v>
      </c>
    </row>
    <row r="6651" spans="1:14" x14ac:dyDescent="0.3">
      <c r="A6651">
        <v>6650</v>
      </c>
      <c r="B6651" t="s">
        <v>14</v>
      </c>
      <c r="C6651" t="s">
        <v>177</v>
      </c>
      <c r="D6651" t="s">
        <v>396</v>
      </c>
      <c r="E6651" t="s">
        <v>408</v>
      </c>
      <c r="F6651" t="s">
        <v>54</v>
      </c>
      <c r="G6651">
        <v>432.18</v>
      </c>
      <c r="H6651">
        <v>3</v>
      </c>
      <c r="I6651">
        <v>1</v>
      </c>
      <c r="J6651" t="s">
        <v>55</v>
      </c>
      <c r="K6651" t="s">
        <v>66</v>
      </c>
      <c r="L6651" t="s">
        <v>56</v>
      </c>
      <c r="M6651" t="s">
        <v>36</v>
      </c>
      <c r="N6651" t="s">
        <v>41</v>
      </c>
    </row>
    <row r="6652" spans="1:14" x14ac:dyDescent="0.3">
      <c r="A6652">
        <v>6651</v>
      </c>
      <c r="B6652" t="s">
        <v>14</v>
      </c>
      <c r="C6652" t="s">
        <v>227</v>
      </c>
      <c r="D6652" t="s">
        <v>129</v>
      </c>
      <c r="E6652" t="s">
        <v>238</v>
      </c>
      <c r="F6652" t="s">
        <v>49</v>
      </c>
      <c r="G6652">
        <v>85.67</v>
      </c>
      <c r="H6652">
        <v>2</v>
      </c>
      <c r="I6652">
        <v>1</v>
      </c>
      <c r="J6652" t="s">
        <v>35</v>
      </c>
      <c r="K6652" t="s">
        <v>99</v>
      </c>
      <c r="L6652" t="s">
        <v>21</v>
      </c>
      <c r="M6652" t="s">
        <v>36</v>
      </c>
      <c r="N6652" t="s">
        <v>23</v>
      </c>
    </row>
    <row r="6653" spans="1:14" x14ac:dyDescent="0.3">
      <c r="A6653">
        <v>6652</v>
      </c>
      <c r="B6653" t="s">
        <v>14</v>
      </c>
      <c r="C6653" t="s">
        <v>335</v>
      </c>
      <c r="D6653" t="s">
        <v>103</v>
      </c>
      <c r="E6653" t="s">
        <v>188</v>
      </c>
      <c r="F6653" t="s">
        <v>27</v>
      </c>
      <c r="G6653">
        <v>113.8</v>
      </c>
      <c r="H6653">
        <v>2</v>
      </c>
      <c r="I6653">
        <v>2</v>
      </c>
      <c r="J6653" t="s">
        <v>55</v>
      </c>
      <c r="K6653" t="s">
        <v>20</v>
      </c>
      <c r="L6653" t="s">
        <v>21</v>
      </c>
      <c r="M6653" t="s">
        <v>22</v>
      </c>
      <c r="N6653" t="s">
        <v>45</v>
      </c>
    </row>
    <row r="6654" spans="1:14" x14ac:dyDescent="0.3">
      <c r="A6654">
        <v>6653</v>
      </c>
      <c r="B6654" t="s">
        <v>31</v>
      </c>
      <c r="C6654" t="s">
        <v>244</v>
      </c>
      <c r="D6654" t="s">
        <v>152</v>
      </c>
      <c r="E6654" t="s">
        <v>63</v>
      </c>
      <c r="F6654" t="s">
        <v>49</v>
      </c>
      <c r="G6654">
        <v>78.72</v>
      </c>
      <c r="H6654">
        <v>3</v>
      </c>
      <c r="I6654">
        <v>2</v>
      </c>
      <c r="J6654" t="s">
        <v>94</v>
      </c>
      <c r="K6654" t="s">
        <v>20</v>
      </c>
      <c r="L6654" t="s">
        <v>56</v>
      </c>
      <c r="M6654" t="s">
        <v>36</v>
      </c>
      <c r="N6654" t="s">
        <v>41</v>
      </c>
    </row>
    <row r="6655" spans="1:14" x14ac:dyDescent="0.3">
      <c r="A6655">
        <v>6654</v>
      </c>
      <c r="B6655" t="s">
        <v>50</v>
      </c>
      <c r="C6655" t="s">
        <v>269</v>
      </c>
      <c r="D6655" t="s">
        <v>93</v>
      </c>
      <c r="E6655" t="s">
        <v>79</v>
      </c>
      <c r="F6655" t="s">
        <v>27</v>
      </c>
      <c r="G6655">
        <v>195.7</v>
      </c>
      <c r="H6655">
        <v>2</v>
      </c>
      <c r="I6655">
        <v>0</v>
      </c>
      <c r="J6655" t="s">
        <v>94</v>
      </c>
      <c r="K6655" t="s">
        <v>99</v>
      </c>
      <c r="L6655" t="s">
        <v>70</v>
      </c>
      <c r="M6655" t="s">
        <v>36</v>
      </c>
      <c r="N6655" t="s">
        <v>41</v>
      </c>
    </row>
    <row r="6656" spans="1:14" x14ac:dyDescent="0.3">
      <c r="A6656">
        <v>6655</v>
      </c>
      <c r="B6656" t="s">
        <v>14</v>
      </c>
      <c r="C6656" t="s">
        <v>67</v>
      </c>
      <c r="D6656" t="s">
        <v>461</v>
      </c>
      <c r="E6656" t="s">
        <v>270</v>
      </c>
      <c r="F6656" t="s">
        <v>54</v>
      </c>
      <c r="G6656">
        <v>359.91</v>
      </c>
      <c r="H6656">
        <v>2</v>
      </c>
      <c r="I6656">
        <v>3</v>
      </c>
      <c r="J6656" t="s">
        <v>19</v>
      </c>
      <c r="K6656" t="s">
        <v>20</v>
      </c>
      <c r="L6656" t="s">
        <v>60</v>
      </c>
      <c r="M6656" t="s">
        <v>36</v>
      </c>
      <c r="N6656" t="s">
        <v>41</v>
      </c>
    </row>
    <row r="6657" spans="1:14" x14ac:dyDescent="0.3">
      <c r="A6657">
        <v>6656</v>
      </c>
      <c r="B6657" t="s">
        <v>37</v>
      </c>
      <c r="C6657" t="s">
        <v>221</v>
      </c>
      <c r="D6657" t="s">
        <v>341</v>
      </c>
      <c r="E6657" t="s">
        <v>15</v>
      </c>
      <c r="F6657" t="s">
        <v>49</v>
      </c>
      <c r="G6657">
        <v>108.07</v>
      </c>
      <c r="H6657">
        <v>2</v>
      </c>
      <c r="I6657">
        <v>0</v>
      </c>
      <c r="J6657" t="s">
        <v>94</v>
      </c>
      <c r="K6657" t="s">
        <v>99</v>
      </c>
      <c r="L6657" t="s">
        <v>21</v>
      </c>
      <c r="M6657" t="s">
        <v>36</v>
      </c>
      <c r="N6657" t="s">
        <v>41</v>
      </c>
    </row>
    <row r="6658" spans="1:14" x14ac:dyDescent="0.3">
      <c r="A6658">
        <v>6657</v>
      </c>
      <c r="B6658" t="s">
        <v>14</v>
      </c>
      <c r="C6658" t="s">
        <v>79</v>
      </c>
      <c r="D6658" t="s">
        <v>156</v>
      </c>
      <c r="E6658" t="s">
        <v>437</v>
      </c>
      <c r="F6658" t="s">
        <v>18</v>
      </c>
      <c r="G6658">
        <v>206.71</v>
      </c>
      <c r="H6658">
        <v>1</v>
      </c>
      <c r="I6658">
        <v>0</v>
      </c>
      <c r="J6658" t="s">
        <v>28</v>
      </c>
      <c r="K6658" t="s">
        <v>99</v>
      </c>
      <c r="L6658" t="s">
        <v>21</v>
      </c>
      <c r="M6658" t="s">
        <v>36</v>
      </c>
      <c r="N6658" t="s">
        <v>95</v>
      </c>
    </row>
    <row r="6659" spans="1:14" x14ac:dyDescent="0.3">
      <c r="A6659">
        <v>6658</v>
      </c>
      <c r="B6659" t="s">
        <v>14</v>
      </c>
      <c r="C6659" t="s">
        <v>373</v>
      </c>
      <c r="D6659" t="s">
        <v>192</v>
      </c>
      <c r="E6659" t="s">
        <v>336</v>
      </c>
      <c r="F6659" t="s">
        <v>49</v>
      </c>
      <c r="G6659">
        <v>112.91</v>
      </c>
      <c r="H6659">
        <v>1</v>
      </c>
      <c r="I6659">
        <v>1</v>
      </c>
      <c r="J6659" t="s">
        <v>28</v>
      </c>
      <c r="K6659" t="s">
        <v>66</v>
      </c>
      <c r="L6659" t="s">
        <v>21</v>
      </c>
      <c r="M6659" t="s">
        <v>36</v>
      </c>
      <c r="N6659" t="s">
        <v>45</v>
      </c>
    </row>
    <row r="6660" spans="1:14" x14ac:dyDescent="0.3">
      <c r="A6660">
        <v>6659</v>
      </c>
      <c r="B6660" t="s">
        <v>31</v>
      </c>
      <c r="C6660" t="s">
        <v>74</v>
      </c>
      <c r="D6660" t="s">
        <v>73</v>
      </c>
      <c r="E6660" t="s">
        <v>428</v>
      </c>
      <c r="F6660" t="s">
        <v>49</v>
      </c>
      <c r="G6660">
        <v>98.03</v>
      </c>
      <c r="H6660">
        <v>2</v>
      </c>
      <c r="I6660">
        <v>0</v>
      </c>
      <c r="J6660" t="s">
        <v>28</v>
      </c>
      <c r="K6660" t="s">
        <v>99</v>
      </c>
      <c r="L6660" t="s">
        <v>21</v>
      </c>
      <c r="M6660" t="s">
        <v>36</v>
      </c>
      <c r="N6660" t="s">
        <v>41</v>
      </c>
    </row>
    <row r="6661" spans="1:14" x14ac:dyDescent="0.3">
      <c r="A6661">
        <v>6660</v>
      </c>
      <c r="B6661" t="s">
        <v>37</v>
      </c>
      <c r="C6661" t="s">
        <v>323</v>
      </c>
      <c r="D6661" t="s">
        <v>203</v>
      </c>
      <c r="E6661" t="s">
        <v>214</v>
      </c>
      <c r="F6661" t="s">
        <v>54</v>
      </c>
      <c r="G6661">
        <v>528</v>
      </c>
      <c r="H6661">
        <v>2</v>
      </c>
      <c r="I6661">
        <v>0</v>
      </c>
      <c r="J6661" t="s">
        <v>35</v>
      </c>
      <c r="K6661" t="s">
        <v>66</v>
      </c>
      <c r="L6661" t="s">
        <v>60</v>
      </c>
      <c r="M6661" t="s">
        <v>36</v>
      </c>
      <c r="N6661" t="s">
        <v>45</v>
      </c>
    </row>
    <row r="6662" spans="1:14" x14ac:dyDescent="0.3">
      <c r="A6662">
        <v>6661</v>
      </c>
      <c r="B6662" t="s">
        <v>50</v>
      </c>
      <c r="C6662" t="s">
        <v>245</v>
      </c>
      <c r="D6662" t="s">
        <v>174</v>
      </c>
      <c r="E6662" t="s">
        <v>119</v>
      </c>
      <c r="F6662" t="s">
        <v>49</v>
      </c>
      <c r="G6662">
        <v>81.97</v>
      </c>
      <c r="H6662">
        <v>2</v>
      </c>
      <c r="I6662">
        <v>0</v>
      </c>
      <c r="J6662" t="s">
        <v>28</v>
      </c>
      <c r="K6662" t="s">
        <v>66</v>
      </c>
      <c r="L6662" t="s">
        <v>56</v>
      </c>
      <c r="M6662" t="s">
        <v>22</v>
      </c>
      <c r="N6662" t="s">
        <v>41</v>
      </c>
    </row>
    <row r="6663" spans="1:14" x14ac:dyDescent="0.3">
      <c r="A6663">
        <v>6662</v>
      </c>
      <c r="B6663" t="s">
        <v>37</v>
      </c>
      <c r="C6663" t="s">
        <v>186</v>
      </c>
      <c r="D6663" t="s">
        <v>456</v>
      </c>
      <c r="E6663" t="s">
        <v>320</v>
      </c>
      <c r="F6663" t="s">
        <v>27</v>
      </c>
      <c r="G6663">
        <v>161.08000000000001</v>
      </c>
      <c r="H6663">
        <v>3</v>
      </c>
      <c r="I6663">
        <v>0</v>
      </c>
      <c r="J6663" t="s">
        <v>28</v>
      </c>
      <c r="K6663" t="s">
        <v>99</v>
      </c>
      <c r="L6663" t="s">
        <v>21</v>
      </c>
      <c r="M6663" t="s">
        <v>36</v>
      </c>
      <c r="N6663" t="s">
        <v>41</v>
      </c>
    </row>
    <row r="6664" spans="1:14" x14ac:dyDescent="0.3">
      <c r="A6664">
        <v>6663</v>
      </c>
      <c r="B6664" t="s">
        <v>31</v>
      </c>
      <c r="C6664" t="s">
        <v>344</v>
      </c>
      <c r="D6664" t="s">
        <v>139</v>
      </c>
      <c r="E6664" t="s">
        <v>315</v>
      </c>
      <c r="F6664" t="s">
        <v>49</v>
      </c>
      <c r="G6664">
        <v>63.01</v>
      </c>
      <c r="H6664">
        <v>2</v>
      </c>
      <c r="I6664">
        <v>0</v>
      </c>
      <c r="J6664" t="s">
        <v>28</v>
      </c>
      <c r="K6664" t="s">
        <v>44</v>
      </c>
      <c r="L6664" t="s">
        <v>70</v>
      </c>
      <c r="M6664" t="s">
        <v>22</v>
      </c>
      <c r="N6664" t="s">
        <v>95</v>
      </c>
    </row>
    <row r="6665" spans="1:14" x14ac:dyDescent="0.3">
      <c r="A6665">
        <v>6664</v>
      </c>
      <c r="B6665" t="s">
        <v>14</v>
      </c>
      <c r="C6665" t="s">
        <v>307</v>
      </c>
      <c r="D6665" t="s">
        <v>247</v>
      </c>
      <c r="E6665" t="s">
        <v>482</v>
      </c>
      <c r="F6665" t="s">
        <v>27</v>
      </c>
      <c r="G6665">
        <v>114.11</v>
      </c>
      <c r="H6665">
        <v>2</v>
      </c>
      <c r="I6665">
        <v>1</v>
      </c>
      <c r="J6665" t="s">
        <v>28</v>
      </c>
      <c r="K6665" t="s">
        <v>66</v>
      </c>
      <c r="L6665" t="s">
        <v>21</v>
      </c>
      <c r="M6665" t="s">
        <v>36</v>
      </c>
      <c r="N6665" t="s">
        <v>95</v>
      </c>
    </row>
    <row r="6666" spans="1:14" x14ac:dyDescent="0.3">
      <c r="A6666">
        <v>6665</v>
      </c>
      <c r="B6666" t="s">
        <v>37</v>
      </c>
      <c r="C6666" t="s">
        <v>386</v>
      </c>
      <c r="D6666" t="s">
        <v>339</v>
      </c>
      <c r="E6666" t="s">
        <v>387</v>
      </c>
      <c r="F6666" t="s">
        <v>49</v>
      </c>
      <c r="G6666">
        <v>141.01</v>
      </c>
      <c r="H6666">
        <v>1</v>
      </c>
      <c r="I6666">
        <v>0</v>
      </c>
      <c r="J6666" t="s">
        <v>35</v>
      </c>
      <c r="K6666" t="s">
        <v>44</v>
      </c>
      <c r="L6666" t="s">
        <v>21</v>
      </c>
      <c r="M6666" t="s">
        <v>36</v>
      </c>
      <c r="N6666" t="s">
        <v>23</v>
      </c>
    </row>
    <row r="6667" spans="1:14" x14ac:dyDescent="0.3">
      <c r="A6667">
        <v>6666</v>
      </c>
      <c r="B6667" t="s">
        <v>14</v>
      </c>
      <c r="C6667" t="s">
        <v>302</v>
      </c>
      <c r="D6667" t="s">
        <v>283</v>
      </c>
      <c r="E6667" t="s">
        <v>86</v>
      </c>
      <c r="F6667" t="s">
        <v>49</v>
      </c>
      <c r="G6667">
        <v>79.09</v>
      </c>
      <c r="H6667">
        <v>2</v>
      </c>
      <c r="I6667">
        <v>3</v>
      </c>
      <c r="J6667" t="s">
        <v>55</v>
      </c>
      <c r="K6667" t="s">
        <v>44</v>
      </c>
      <c r="L6667" t="s">
        <v>21</v>
      </c>
      <c r="M6667" t="s">
        <v>22</v>
      </c>
      <c r="N6667" t="s">
        <v>95</v>
      </c>
    </row>
    <row r="6668" spans="1:14" x14ac:dyDescent="0.3">
      <c r="A6668">
        <v>6667</v>
      </c>
      <c r="B6668" t="s">
        <v>31</v>
      </c>
      <c r="C6668" t="s">
        <v>289</v>
      </c>
      <c r="D6668" t="s">
        <v>350</v>
      </c>
      <c r="E6668" t="s">
        <v>145</v>
      </c>
      <c r="F6668" t="s">
        <v>49</v>
      </c>
      <c r="G6668">
        <v>113.14</v>
      </c>
      <c r="H6668">
        <v>1</v>
      </c>
      <c r="I6668">
        <v>1</v>
      </c>
      <c r="J6668" t="s">
        <v>55</v>
      </c>
      <c r="K6668" t="s">
        <v>66</v>
      </c>
      <c r="L6668" t="s">
        <v>56</v>
      </c>
      <c r="M6668" t="s">
        <v>36</v>
      </c>
      <c r="N6668" t="s">
        <v>95</v>
      </c>
    </row>
    <row r="6669" spans="1:14" x14ac:dyDescent="0.3">
      <c r="A6669">
        <v>6668</v>
      </c>
      <c r="B6669" t="s">
        <v>31</v>
      </c>
      <c r="C6669" t="s">
        <v>260</v>
      </c>
      <c r="D6669" t="s">
        <v>394</v>
      </c>
      <c r="E6669" t="s">
        <v>89</v>
      </c>
      <c r="F6669" t="s">
        <v>49</v>
      </c>
      <c r="G6669">
        <v>94.79</v>
      </c>
      <c r="H6669">
        <v>3</v>
      </c>
      <c r="I6669">
        <v>0</v>
      </c>
      <c r="J6669" t="s">
        <v>55</v>
      </c>
      <c r="K6669" t="s">
        <v>20</v>
      </c>
      <c r="L6669" t="s">
        <v>21</v>
      </c>
      <c r="M6669" t="s">
        <v>22</v>
      </c>
      <c r="N6669" t="s">
        <v>41</v>
      </c>
    </row>
    <row r="6670" spans="1:14" x14ac:dyDescent="0.3">
      <c r="A6670">
        <v>6669</v>
      </c>
      <c r="B6670" t="s">
        <v>31</v>
      </c>
      <c r="C6670" t="s">
        <v>116</v>
      </c>
      <c r="D6670" t="s">
        <v>156</v>
      </c>
      <c r="E6670" t="s">
        <v>118</v>
      </c>
      <c r="F6670" t="s">
        <v>49</v>
      </c>
      <c r="G6670">
        <v>87.2</v>
      </c>
      <c r="H6670">
        <v>2</v>
      </c>
      <c r="I6670">
        <v>3</v>
      </c>
      <c r="J6670" t="s">
        <v>19</v>
      </c>
      <c r="K6670" t="s">
        <v>29</v>
      </c>
      <c r="L6670" t="s">
        <v>70</v>
      </c>
      <c r="M6670" t="s">
        <v>36</v>
      </c>
      <c r="N6670" t="s">
        <v>41</v>
      </c>
    </row>
    <row r="6671" spans="1:14" x14ac:dyDescent="0.3">
      <c r="A6671">
        <v>6670</v>
      </c>
      <c r="B6671" t="s">
        <v>50</v>
      </c>
      <c r="C6671" t="s">
        <v>330</v>
      </c>
      <c r="D6671" t="s">
        <v>84</v>
      </c>
      <c r="E6671" t="s">
        <v>251</v>
      </c>
      <c r="F6671" t="s">
        <v>49</v>
      </c>
      <c r="G6671">
        <v>135.18</v>
      </c>
      <c r="H6671">
        <v>3</v>
      </c>
      <c r="I6671">
        <v>0</v>
      </c>
      <c r="J6671" t="s">
        <v>35</v>
      </c>
      <c r="K6671" t="s">
        <v>66</v>
      </c>
      <c r="L6671" t="s">
        <v>56</v>
      </c>
      <c r="M6671" t="s">
        <v>36</v>
      </c>
      <c r="N6671" t="s">
        <v>23</v>
      </c>
    </row>
    <row r="6672" spans="1:14" x14ac:dyDescent="0.3">
      <c r="A6672">
        <v>6671</v>
      </c>
      <c r="B6672" t="s">
        <v>37</v>
      </c>
      <c r="C6672" t="s">
        <v>92</v>
      </c>
      <c r="D6672" t="s">
        <v>126</v>
      </c>
      <c r="E6672" t="s">
        <v>269</v>
      </c>
      <c r="F6672" t="s">
        <v>49</v>
      </c>
      <c r="G6672">
        <v>146.35</v>
      </c>
      <c r="H6672">
        <v>3</v>
      </c>
      <c r="I6672">
        <v>0</v>
      </c>
      <c r="J6672" t="s">
        <v>28</v>
      </c>
      <c r="K6672" t="s">
        <v>29</v>
      </c>
      <c r="L6672" t="s">
        <v>21</v>
      </c>
      <c r="M6672" t="s">
        <v>22</v>
      </c>
      <c r="N6672" t="s">
        <v>41</v>
      </c>
    </row>
    <row r="6673" spans="1:14" x14ac:dyDescent="0.3">
      <c r="A6673">
        <v>6672</v>
      </c>
      <c r="B6673" t="s">
        <v>14</v>
      </c>
      <c r="C6673" t="s">
        <v>170</v>
      </c>
      <c r="D6673" t="s">
        <v>215</v>
      </c>
      <c r="E6673" t="s">
        <v>25</v>
      </c>
      <c r="F6673" t="s">
        <v>49</v>
      </c>
      <c r="G6673">
        <v>125.82</v>
      </c>
      <c r="H6673">
        <v>2</v>
      </c>
      <c r="I6673">
        <v>3</v>
      </c>
      <c r="J6673" t="s">
        <v>55</v>
      </c>
      <c r="K6673" t="s">
        <v>99</v>
      </c>
      <c r="L6673" t="s">
        <v>56</v>
      </c>
      <c r="M6673" t="s">
        <v>36</v>
      </c>
      <c r="N6673" t="s">
        <v>41</v>
      </c>
    </row>
    <row r="6674" spans="1:14" x14ac:dyDescent="0.3">
      <c r="A6674">
        <v>6673</v>
      </c>
      <c r="B6674" t="s">
        <v>14</v>
      </c>
      <c r="C6674" t="s">
        <v>239</v>
      </c>
      <c r="D6674" t="s">
        <v>393</v>
      </c>
      <c r="E6674" t="s">
        <v>318</v>
      </c>
      <c r="F6674" t="s">
        <v>49</v>
      </c>
      <c r="G6674">
        <v>102.26</v>
      </c>
      <c r="H6674">
        <v>1</v>
      </c>
      <c r="I6674">
        <v>0</v>
      </c>
      <c r="J6674" t="s">
        <v>28</v>
      </c>
      <c r="K6674" t="s">
        <v>20</v>
      </c>
      <c r="L6674" t="s">
        <v>21</v>
      </c>
      <c r="M6674" t="s">
        <v>36</v>
      </c>
      <c r="N6674" t="s">
        <v>41</v>
      </c>
    </row>
    <row r="6675" spans="1:14" x14ac:dyDescent="0.3">
      <c r="A6675">
        <v>6674</v>
      </c>
      <c r="B6675" t="s">
        <v>14</v>
      </c>
      <c r="C6675" t="s">
        <v>261</v>
      </c>
      <c r="D6675" t="s">
        <v>322</v>
      </c>
      <c r="E6675" t="s">
        <v>405</v>
      </c>
      <c r="F6675" t="s">
        <v>49</v>
      </c>
      <c r="G6675">
        <v>111.01</v>
      </c>
      <c r="H6675">
        <v>2</v>
      </c>
      <c r="I6675">
        <v>1</v>
      </c>
      <c r="J6675" t="s">
        <v>35</v>
      </c>
      <c r="K6675" t="s">
        <v>29</v>
      </c>
      <c r="L6675" t="s">
        <v>21</v>
      </c>
      <c r="M6675" t="s">
        <v>22</v>
      </c>
      <c r="N6675" t="s">
        <v>45</v>
      </c>
    </row>
    <row r="6676" spans="1:14" x14ac:dyDescent="0.3">
      <c r="A6676">
        <v>6675</v>
      </c>
      <c r="B6676" t="s">
        <v>37</v>
      </c>
      <c r="C6676" t="s">
        <v>240</v>
      </c>
      <c r="D6676" t="s">
        <v>373</v>
      </c>
      <c r="E6676" t="s">
        <v>379</v>
      </c>
      <c r="F6676" t="s">
        <v>18</v>
      </c>
      <c r="G6676">
        <v>297.70999999999998</v>
      </c>
      <c r="H6676">
        <v>4</v>
      </c>
      <c r="I6676">
        <v>0</v>
      </c>
      <c r="J6676" t="s">
        <v>55</v>
      </c>
      <c r="K6676" t="s">
        <v>66</v>
      </c>
      <c r="L6676" t="s">
        <v>21</v>
      </c>
      <c r="M6676" t="s">
        <v>36</v>
      </c>
      <c r="N6676" t="s">
        <v>41</v>
      </c>
    </row>
    <row r="6677" spans="1:14" x14ac:dyDescent="0.3">
      <c r="A6677">
        <v>6676</v>
      </c>
      <c r="B6677" t="s">
        <v>50</v>
      </c>
      <c r="C6677" t="s">
        <v>278</v>
      </c>
      <c r="D6677" t="s">
        <v>126</v>
      </c>
      <c r="E6677" t="s">
        <v>273</v>
      </c>
      <c r="F6677" t="s">
        <v>49</v>
      </c>
      <c r="G6677">
        <v>127.55</v>
      </c>
      <c r="H6677">
        <v>1</v>
      </c>
      <c r="I6677">
        <v>1</v>
      </c>
      <c r="J6677" t="s">
        <v>28</v>
      </c>
      <c r="K6677" t="s">
        <v>29</v>
      </c>
      <c r="L6677" t="s">
        <v>21</v>
      </c>
      <c r="M6677" t="s">
        <v>36</v>
      </c>
      <c r="N6677" t="s">
        <v>23</v>
      </c>
    </row>
    <row r="6678" spans="1:14" x14ac:dyDescent="0.3">
      <c r="A6678">
        <v>6677</v>
      </c>
      <c r="B6678" t="s">
        <v>50</v>
      </c>
      <c r="C6678" t="s">
        <v>302</v>
      </c>
      <c r="D6678" t="s">
        <v>376</v>
      </c>
      <c r="E6678" t="s">
        <v>398</v>
      </c>
      <c r="F6678" t="s">
        <v>49</v>
      </c>
      <c r="G6678">
        <v>159.47999999999999</v>
      </c>
      <c r="H6678">
        <v>2</v>
      </c>
      <c r="I6678">
        <v>0</v>
      </c>
      <c r="J6678" t="s">
        <v>28</v>
      </c>
      <c r="K6678" t="s">
        <v>20</v>
      </c>
      <c r="L6678" t="s">
        <v>21</v>
      </c>
      <c r="M6678" t="s">
        <v>36</v>
      </c>
      <c r="N6678" t="s">
        <v>41</v>
      </c>
    </row>
    <row r="6679" spans="1:14" x14ac:dyDescent="0.3">
      <c r="A6679">
        <v>6678</v>
      </c>
      <c r="B6679" t="s">
        <v>50</v>
      </c>
      <c r="C6679" t="s">
        <v>315</v>
      </c>
      <c r="D6679" t="s">
        <v>91</v>
      </c>
      <c r="E6679" t="s">
        <v>286</v>
      </c>
      <c r="F6679" t="s">
        <v>54</v>
      </c>
      <c r="G6679">
        <v>426.66</v>
      </c>
      <c r="H6679">
        <v>1</v>
      </c>
      <c r="I6679">
        <v>1</v>
      </c>
      <c r="J6679" t="s">
        <v>19</v>
      </c>
      <c r="K6679" t="s">
        <v>20</v>
      </c>
      <c r="L6679" t="s">
        <v>56</v>
      </c>
      <c r="M6679" t="s">
        <v>22</v>
      </c>
      <c r="N6679" t="s">
        <v>23</v>
      </c>
    </row>
    <row r="6680" spans="1:14" x14ac:dyDescent="0.3">
      <c r="A6680">
        <v>6679</v>
      </c>
      <c r="B6680" t="s">
        <v>31</v>
      </c>
      <c r="C6680" t="s">
        <v>158</v>
      </c>
      <c r="D6680" t="s">
        <v>281</v>
      </c>
      <c r="E6680" t="s">
        <v>286</v>
      </c>
      <c r="F6680" t="s">
        <v>49</v>
      </c>
      <c r="G6680">
        <v>93.38</v>
      </c>
      <c r="H6680">
        <v>2</v>
      </c>
      <c r="I6680">
        <v>1</v>
      </c>
      <c r="J6680" t="s">
        <v>94</v>
      </c>
      <c r="K6680" t="s">
        <v>44</v>
      </c>
      <c r="L6680" t="s">
        <v>21</v>
      </c>
      <c r="M6680" t="s">
        <v>22</v>
      </c>
      <c r="N6680" t="s">
        <v>41</v>
      </c>
    </row>
    <row r="6681" spans="1:14" x14ac:dyDescent="0.3">
      <c r="A6681">
        <v>6680</v>
      </c>
      <c r="B6681" t="s">
        <v>50</v>
      </c>
      <c r="C6681" t="s">
        <v>310</v>
      </c>
      <c r="D6681" t="s">
        <v>57</v>
      </c>
      <c r="E6681" t="s">
        <v>447</v>
      </c>
      <c r="F6681" t="s">
        <v>18</v>
      </c>
      <c r="G6681">
        <v>213.89</v>
      </c>
      <c r="H6681">
        <v>1</v>
      </c>
      <c r="I6681">
        <v>0</v>
      </c>
      <c r="J6681" t="s">
        <v>35</v>
      </c>
      <c r="K6681" t="s">
        <v>29</v>
      </c>
      <c r="L6681" t="s">
        <v>60</v>
      </c>
      <c r="M6681" t="s">
        <v>36</v>
      </c>
      <c r="N6681" t="s">
        <v>41</v>
      </c>
    </row>
    <row r="6682" spans="1:14" x14ac:dyDescent="0.3">
      <c r="A6682">
        <v>6681</v>
      </c>
      <c r="B6682" t="s">
        <v>37</v>
      </c>
      <c r="C6682" t="s">
        <v>106</v>
      </c>
      <c r="D6682" t="s">
        <v>377</v>
      </c>
      <c r="E6682" t="s">
        <v>259</v>
      </c>
      <c r="F6682" t="s">
        <v>18</v>
      </c>
      <c r="G6682">
        <v>216.64</v>
      </c>
      <c r="H6682">
        <v>3</v>
      </c>
      <c r="I6682">
        <v>1</v>
      </c>
      <c r="J6682" t="s">
        <v>94</v>
      </c>
      <c r="K6682" t="s">
        <v>20</v>
      </c>
      <c r="L6682" t="s">
        <v>21</v>
      </c>
      <c r="M6682" t="s">
        <v>36</v>
      </c>
      <c r="N6682" t="s">
        <v>45</v>
      </c>
    </row>
    <row r="6683" spans="1:14" x14ac:dyDescent="0.3">
      <c r="A6683">
        <v>6682</v>
      </c>
      <c r="B6683" t="s">
        <v>14</v>
      </c>
      <c r="C6683" t="s">
        <v>96</v>
      </c>
      <c r="D6683" t="s">
        <v>47</v>
      </c>
      <c r="E6683" t="s">
        <v>470</v>
      </c>
      <c r="F6683" t="s">
        <v>49</v>
      </c>
      <c r="G6683">
        <v>72.11</v>
      </c>
      <c r="H6683">
        <v>2</v>
      </c>
      <c r="I6683">
        <v>2</v>
      </c>
      <c r="J6683" t="s">
        <v>28</v>
      </c>
      <c r="K6683" t="s">
        <v>99</v>
      </c>
      <c r="L6683" t="s">
        <v>21</v>
      </c>
      <c r="M6683" t="s">
        <v>22</v>
      </c>
      <c r="N6683" t="s">
        <v>41</v>
      </c>
    </row>
    <row r="6684" spans="1:14" x14ac:dyDescent="0.3">
      <c r="A6684">
        <v>6683</v>
      </c>
      <c r="B6684" t="s">
        <v>14</v>
      </c>
      <c r="C6684" t="s">
        <v>319</v>
      </c>
      <c r="D6684" t="s">
        <v>334</v>
      </c>
      <c r="E6684" t="s">
        <v>197</v>
      </c>
      <c r="F6684" t="s">
        <v>27</v>
      </c>
      <c r="G6684">
        <v>162.66</v>
      </c>
      <c r="H6684">
        <v>2</v>
      </c>
      <c r="I6684">
        <v>1</v>
      </c>
      <c r="J6684" t="s">
        <v>55</v>
      </c>
      <c r="K6684" t="s">
        <v>66</v>
      </c>
      <c r="L6684" t="s">
        <v>21</v>
      </c>
      <c r="M6684" t="s">
        <v>36</v>
      </c>
      <c r="N6684" t="s">
        <v>23</v>
      </c>
    </row>
    <row r="6685" spans="1:14" x14ac:dyDescent="0.3">
      <c r="A6685">
        <v>6684</v>
      </c>
      <c r="B6685" t="s">
        <v>31</v>
      </c>
      <c r="C6685" t="s">
        <v>148</v>
      </c>
      <c r="D6685" t="s">
        <v>214</v>
      </c>
      <c r="E6685" t="s">
        <v>282</v>
      </c>
      <c r="F6685" t="s">
        <v>49</v>
      </c>
      <c r="G6685">
        <v>84.38</v>
      </c>
      <c r="H6685">
        <v>2</v>
      </c>
      <c r="I6685">
        <v>0</v>
      </c>
      <c r="J6685" t="s">
        <v>35</v>
      </c>
      <c r="K6685" t="s">
        <v>20</v>
      </c>
      <c r="L6685" t="s">
        <v>21</v>
      </c>
      <c r="M6685" t="s">
        <v>36</v>
      </c>
      <c r="N6685" t="s">
        <v>45</v>
      </c>
    </row>
    <row r="6686" spans="1:14" x14ac:dyDescent="0.3">
      <c r="A6686">
        <v>6685</v>
      </c>
      <c r="B6686" t="s">
        <v>37</v>
      </c>
      <c r="C6686" t="s">
        <v>415</v>
      </c>
      <c r="D6686" t="s">
        <v>247</v>
      </c>
      <c r="E6686" t="s">
        <v>469</v>
      </c>
      <c r="F6686" t="s">
        <v>49</v>
      </c>
      <c r="G6686">
        <v>102.25</v>
      </c>
      <c r="H6686">
        <v>2</v>
      </c>
      <c r="I6686">
        <v>0</v>
      </c>
      <c r="J6686" t="s">
        <v>19</v>
      </c>
      <c r="K6686" t="s">
        <v>20</v>
      </c>
      <c r="L6686" t="s">
        <v>60</v>
      </c>
      <c r="M6686" t="s">
        <v>36</v>
      </c>
      <c r="N6686" t="s">
        <v>41</v>
      </c>
    </row>
    <row r="6687" spans="1:14" x14ac:dyDescent="0.3">
      <c r="A6687">
        <v>6686</v>
      </c>
      <c r="B6687" t="s">
        <v>31</v>
      </c>
      <c r="C6687" t="s">
        <v>162</v>
      </c>
      <c r="D6687" t="s">
        <v>428</v>
      </c>
      <c r="E6687" t="s">
        <v>141</v>
      </c>
      <c r="F6687" t="s">
        <v>27</v>
      </c>
      <c r="G6687">
        <v>142.16</v>
      </c>
      <c r="H6687">
        <v>2</v>
      </c>
      <c r="I6687">
        <v>0</v>
      </c>
      <c r="J6687" t="s">
        <v>55</v>
      </c>
      <c r="K6687" t="s">
        <v>66</v>
      </c>
      <c r="L6687" t="s">
        <v>21</v>
      </c>
      <c r="M6687" t="s">
        <v>36</v>
      </c>
      <c r="N6687" t="s">
        <v>95</v>
      </c>
    </row>
    <row r="6688" spans="1:14" x14ac:dyDescent="0.3">
      <c r="A6688">
        <v>6687</v>
      </c>
      <c r="B6688" t="s">
        <v>31</v>
      </c>
      <c r="C6688" t="s">
        <v>287</v>
      </c>
      <c r="D6688" t="s">
        <v>39</v>
      </c>
      <c r="E6688" t="s">
        <v>394</v>
      </c>
      <c r="F6688" t="s">
        <v>27</v>
      </c>
      <c r="G6688">
        <v>96.71</v>
      </c>
      <c r="H6688">
        <v>2</v>
      </c>
      <c r="I6688">
        <v>0</v>
      </c>
      <c r="J6688" t="s">
        <v>35</v>
      </c>
      <c r="K6688" t="s">
        <v>20</v>
      </c>
      <c r="L6688" t="s">
        <v>56</v>
      </c>
      <c r="M6688" t="s">
        <v>36</v>
      </c>
      <c r="N6688" t="s">
        <v>23</v>
      </c>
    </row>
    <row r="6689" spans="1:14" x14ac:dyDescent="0.3">
      <c r="A6689">
        <v>6688</v>
      </c>
      <c r="B6689" t="s">
        <v>31</v>
      </c>
      <c r="C6689" t="s">
        <v>325</v>
      </c>
      <c r="D6689" t="s">
        <v>272</v>
      </c>
      <c r="E6689" t="s">
        <v>153</v>
      </c>
      <c r="F6689" t="s">
        <v>49</v>
      </c>
      <c r="G6689">
        <v>55.81</v>
      </c>
      <c r="H6689">
        <v>1</v>
      </c>
      <c r="I6689">
        <v>0</v>
      </c>
      <c r="J6689" t="s">
        <v>35</v>
      </c>
      <c r="K6689" t="s">
        <v>29</v>
      </c>
      <c r="L6689" t="s">
        <v>21</v>
      </c>
      <c r="M6689" t="s">
        <v>36</v>
      </c>
      <c r="N6689" t="s">
        <v>95</v>
      </c>
    </row>
    <row r="6690" spans="1:14" x14ac:dyDescent="0.3">
      <c r="A6690">
        <v>6689</v>
      </c>
      <c r="B6690" t="s">
        <v>37</v>
      </c>
      <c r="C6690" t="s">
        <v>322</v>
      </c>
      <c r="D6690" t="s">
        <v>90</v>
      </c>
      <c r="E6690" t="s">
        <v>397</v>
      </c>
      <c r="F6690" t="s">
        <v>18</v>
      </c>
      <c r="G6690">
        <v>266.48</v>
      </c>
      <c r="H6690">
        <v>2</v>
      </c>
      <c r="I6690">
        <v>1</v>
      </c>
      <c r="J6690" t="s">
        <v>55</v>
      </c>
      <c r="K6690" t="s">
        <v>20</v>
      </c>
      <c r="L6690" t="s">
        <v>60</v>
      </c>
      <c r="M6690" t="s">
        <v>36</v>
      </c>
      <c r="N6690" t="s">
        <v>45</v>
      </c>
    </row>
    <row r="6691" spans="1:14" x14ac:dyDescent="0.3">
      <c r="A6691">
        <v>6690</v>
      </c>
      <c r="B6691" t="s">
        <v>37</v>
      </c>
      <c r="C6691" t="s">
        <v>302</v>
      </c>
      <c r="D6691" t="s">
        <v>126</v>
      </c>
      <c r="E6691" t="s">
        <v>336</v>
      </c>
      <c r="F6691" t="s">
        <v>18</v>
      </c>
      <c r="G6691">
        <v>237.12</v>
      </c>
      <c r="H6691">
        <v>1</v>
      </c>
      <c r="I6691">
        <v>1</v>
      </c>
      <c r="J6691" t="s">
        <v>35</v>
      </c>
      <c r="K6691" t="s">
        <v>99</v>
      </c>
      <c r="L6691" t="s">
        <v>60</v>
      </c>
      <c r="M6691" t="s">
        <v>36</v>
      </c>
      <c r="N6691" t="s">
        <v>41</v>
      </c>
    </row>
    <row r="6692" spans="1:14" x14ac:dyDescent="0.3">
      <c r="A6692">
        <v>6691</v>
      </c>
      <c r="B6692" t="s">
        <v>31</v>
      </c>
      <c r="C6692" t="s">
        <v>269</v>
      </c>
      <c r="D6692" t="s">
        <v>293</v>
      </c>
      <c r="E6692" t="s">
        <v>351</v>
      </c>
      <c r="F6692" t="s">
        <v>54</v>
      </c>
      <c r="G6692">
        <v>423.41</v>
      </c>
      <c r="H6692">
        <v>1</v>
      </c>
      <c r="I6692">
        <v>3</v>
      </c>
      <c r="J6692" t="s">
        <v>19</v>
      </c>
      <c r="K6692" t="s">
        <v>99</v>
      </c>
      <c r="L6692" t="s">
        <v>21</v>
      </c>
      <c r="M6692" t="s">
        <v>36</v>
      </c>
      <c r="N6692" t="s">
        <v>95</v>
      </c>
    </row>
    <row r="6693" spans="1:14" x14ac:dyDescent="0.3">
      <c r="A6693">
        <v>6692</v>
      </c>
      <c r="B6693" t="s">
        <v>31</v>
      </c>
      <c r="C6693" t="s">
        <v>421</v>
      </c>
      <c r="D6693" t="s">
        <v>111</v>
      </c>
      <c r="E6693" t="s">
        <v>268</v>
      </c>
      <c r="F6693" t="s">
        <v>27</v>
      </c>
      <c r="G6693">
        <v>90.23</v>
      </c>
      <c r="H6693">
        <v>2</v>
      </c>
      <c r="I6693">
        <v>3</v>
      </c>
      <c r="J6693" t="s">
        <v>28</v>
      </c>
      <c r="K6693" t="s">
        <v>66</v>
      </c>
      <c r="L6693" t="s">
        <v>21</v>
      </c>
      <c r="M6693" t="s">
        <v>22</v>
      </c>
      <c r="N6693" t="s">
        <v>23</v>
      </c>
    </row>
    <row r="6694" spans="1:14" x14ac:dyDescent="0.3">
      <c r="A6694">
        <v>6693</v>
      </c>
      <c r="B6694" t="s">
        <v>31</v>
      </c>
      <c r="C6694" t="s">
        <v>283</v>
      </c>
      <c r="D6694" t="s">
        <v>149</v>
      </c>
      <c r="E6694" t="s">
        <v>412</v>
      </c>
      <c r="F6694" t="s">
        <v>49</v>
      </c>
      <c r="G6694">
        <v>96.5</v>
      </c>
      <c r="H6694">
        <v>2</v>
      </c>
      <c r="I6694">
        <v>3</v>
      </c>
      <c r="J6694" t="s">
        <v>28</v>
      </c>
      <c r="K6694" t="s">
        <v>29</v>
      </c>
      <c r="L6694" t="s">
        <v>21</v>
      </c>
      <c r="M6694" t="s">
        <v>36</v>
      </c>
      <c r="N6694" t="s">
        <v>41</v>
      </c>
    </row>
    <row r="6695" spans="1:14" x14ac:dyDescent="0.3">
      <c r="A6695">
        <v>6694</v>
      </c>
      <c r="B6695" t="s">
        <v>37</v>
      </c>
      <c r="C6695" t="s">
        <v>298</v>
      </c>
      <c r="D6695" t="s">
        <v>302</v>
      </c>
      <c r="E6695" t="s">
        <v>155</v>
      </c>
      <c r="F6695" t="s">
        <v>27</v>
      </c>
      <c r="G6695">
        <v>127.23</v>
      </c>
      <c r="H6695">
        <v>2</v>
      </c>
      <c r="I6695">
        <v>0</v>
      </c>
      <c r="J6695" t="s">
        <v>94</v>
      </c>
      <c r="K6695" t="s">
        <v>66</v>
      </c>
      <c r="L6695" t="s">
        <v>21</v>
      </c>
      <c r="M6695" t="s">
        <v>22</v>
      </c>
      <c r="N6695" t="s">
        <v>45</v>
      </c>
    </row>
    <row r="6696" spans="1:14" x14ac:dyDescent="0.3">
      <c r="A6696">
        <v>6695</v>
      </c>
      <c r="B6696" t="s">
        <v>14</v>
      </c>
      <c r="C6696" t="s">
        <v>385</v>
      </c>
      <c r="D6696" t="s">
        <v>202</v>
      </c>
      <c r="E6696" t="s">
        <v>360</v>
      </c>
      <c r="F6696" t="s">
        <v>49</v>
      </c>
      <c r="G6696">
        <v>109.51</v>
      </c>
      <c r="H6696">
        <v>1</v>
      </c>
      <c r="I6696">
        <v>0</v>
      </c>
      <c r="J6696" t="s">
        <v>28</v>
      </c>
      <c r="K6696" t="s">
        <v>66</v>
      </c>
      <c r="L6696" t="s">
        <v>21</v>
      </c>
      <c r="M6696" t="s">
        <v>22</v>
      </c>
      <c r="N6696" t="s">
        <v>41</v>
      </c>
    </row>
    <row r="6697" spans="1:14" x14ac:dyDescent="0.3">
      <c r="A6697">
        <v>6696</v>
      </c>
      <c r="B6697" t="s">
        <v>37</v>
      </c>
      <c r="C6697" t="s">
        <v>299</v>
      </c>
      <c r="D6697" t="s">
        <v>154</v>
      </c>
      <c r="E6697" t="s">
        <v>159</v>
      </c>
      <c r="F6697" t="s">
        <v>49</v>
      </c>
      <c r="G6697">
        <v>113.85</v>
      </c>
      <c r="H6697">
        <v>1</v>
      </c>
      <c r="I6697">
        <v>0</v>
      </c>
      <c r="J6697" t="s">
        <v>35</v>
      </c>
      <c r="K6697" t="s">
        <v>44</v>
      </c>
      <c r="L6697" t="s">
        <v>56</v>
      </c>
      <c r="M6697" t="s">
        <v>36</v>
      </c>
      <c r="N6697" t="s">
        <v>41</v>
      </c>
    </row>
    <row r="6698" spans="1:14" x14ac:dyDescent="0.3">
      <c r="A6698">
        <v>6697</v>
      </c>
      <c r="B6698" t="s">
        <v>50</v>
      </c>
      <c r="C6698" t="s">
        <v>258</v>
      </c>
      <c r="D6698" t="s">
        <v>239</v>
      </c>
      <c r="E6698" t="s">
        <v>174</v>
      </c>
      <c r="F6698" t="s">
        <v>49</v>
      </c>
      <c r="G6698">
        <v>107.65</v>
      </c>
      <c r="H6698">
        <v>2</v>
      </c>
      <c r="I6698">
        <v>1</v>
      </c>
      <c r="J6698" t="s">
        <v>35</v>
      </c>
      <c r="K6698" t="s">
        <v>29</v>
      </c>
      <c r="L6698" t="s">
        <v>56</v>
      </c>
      <c r="M6698" t="s">
        <v>36</v>
      </c>
      <c r="N6698" t="s">
        <v>41</v>
      </c>
    </row>
    <row r="6699" spans="1:14" x14ac:dyDescent="0.3">
      <c r="A6699">
        <v>6698</v>
      </c>
      <c r="B6699" t="s">
        <v>50</v>
      </c>
      <c r="C6699" t="s">
        <v>353</v>
      </c>
      <c r="D6699" t="s">
        <v>414</v>
      </c>
      <c r="E6699" t="s">
        <v>344</v>
      </c>
      <c r="F6699" t="s">
        <v>49</v>
      </c>
      <c r="G6699">
        <v>161.76</v>
      </c>
      <c r="H6699">
        <v>3</v>
      </c>
      <c r="I6699">
        <v>2</v>
      </c>
      <c r="J6699" t="s">
        <v>19</v>
      </c>
      <c r="K6699" t="s">
        <v>66</v>
      </c>
      <c r="L6699" t="s">
        <v>21</v>
      </c>
      <c r="M6699" t="s">
        <v>36</v>
      </c>
      <c r="N6699" t="s">
        <v>45</v>
      </c>
    </row>
    <row r="6700" spans="1:14" x14ac:dyDescent="0.3">
      <c r="A6700">
        <v>6699</v>
      </c>
      <c r="B6700" t="s">
        <v>14</v>
      </c>
      <c r="C6700" t="s">
        <v>327</v>
      </c>
      <c r="D6700" t="s">
        <v>309</v>
      </c>
      <c r="E6700" t="s">
        <v>306</v>
      </c>
      <c r="F6700" t="s">
        <v>49</v>
      </c>
      <c r="G6700">
        <v>79.42</v>
      </c>
      <c r="H6700">
        <v>1</v>
      </c>
      <c r="I6700">
        <v>0</v>
      </c>
      <c r="J6700" t="s">
        <v>28</v>
      </c>
      <c r="K6700" t="s">
        <v>29</v>
      </c>
      <c r="L6700" t="s">
        <v>21</v>
      </c>
      <c r="M6700" t="s">
        <v>36</v>
      </c>
      <c r="N6700" t="s">
        <v>95</v>
      </c>
    </row>
    <row r="6701" spans="1:14" x14ac:dyDescent="0.3">
      <c r="A6701">
        <v>6700</v>
      </c>
      <c r="B6701" t="s">
        <v>14</v>
      </c>
      <c r="C6701" t="s">
        <v>158</v>
      </c>
      <c r="D6701" t="s">
        <v>283</v>
      </c>
      <c r="E6701" t="s">
        <v>340</v>
      </c>
      <c r="F6701" t="s">
        <v>27</v>
      </c>
      <c r="G6701">
        <v>110.54</v>
      </c>
      <c r="H6701">
        <v>1</v>
      </c>
      <c r="I6701">
        <v>0</v>
      </c>
      <c r="J6701" t="s">
        <v>35</v>
      </c>
      <c r="K6701" t="s">
        <v>99</v>
      </c>
      <c r="L6701" t="s">
        <v>21</v>
      </c>
      <c r="M6701" t="s">
        <v>22</v>
      </c>
      <c r="N6701" t="s">
        <v>45</v>
      </c>
    </row>
    <row r="6702" spans="1:14" x14ac:dyDescent="0.3">
      <c r="A6702">
        <v>6701</v>
      </c>
      <c r="B6702" t="s">
        <v>31</v>
      </c>
      <c r="C6702" t="s">
        <v>317</v>
      </c>
      <c r="D6702" t="s">
        <v>356</v>
      </c>
      <c r="E6702" t="s">
        <v>319</v>
      </c>
      <c r="F6702" t="s">
        <v>27</v>
      </c>
      <c r="G6702">
        <v>110.07</v>
      </c>
      <c r="H6702">
        <v>1</v>
      </c>
      <c r="I6702">
        <v>0</v>
      </c>
      <c r="J6702" t="s">
        <v>35</v>
      </c>
      <c r="K6702" t="s">
        <v>99</v>
      </c>
      <c r="L6702" t="s">
        <v>21</v>
      </c>
      <c r="M6702" t="s">
        <v>36</v>
      </c>
      <c r="N6702" t="s">
        <v>23</v>
      </c>
    </row>
    <row r="6703" spans="1:14" x14ac:dyDescent="0.3">
      <c r="A6703">
        <v>6702</v>
      </c>
      <c r="B6703" t="s">
        <v>37</v>
      </c>
      <c r="C6703" t="s">
        <v>389</v>
      </c>
      <c r="D6703" t="s">
        <v>183</v>
      </c>
      <c r="E6703" t="s">
        <v>408</v>
      </c>
      <c r="F6703" t="s">
        <v>18</v>
      </c>
      <c r="G6703">
        <v>189.96</v>
      </c>
      <c r="H6703">
        <v>4</v>
      </c>
      <c r="I6703">
        <v>0</v>
      </c>
      <c r="J6703" t="s">
        <v>55</v>
      </c>
      <c r="K6703" t="s">
        <v>20</v>
      </c>
      <c r="L6703" t="s">
        <v>21</v>
      </c>
      <c r="M6703" t="s">
        <v>36</v>
      </c>
      <c r="N6703" t="s">
        <v>41</v>
      </c>
    </row>
    <row r="6704" spans="1:14" x14ac:dyDescent="0.3">
      <c r="A6704">
        <v>6703</v>
      </c>
      <c r="B6704" t="s">
        <v>31</v>
      </c>
      <c r="C6704" t="s">
        <v>67</v>
      </c>
      <c r="D6704" t="s">
        <v>233</v>
      </c>
      <c r="E6704" t="s">
        <v>333</v>
      </c>
      <c r="F6704" t="s">
        <v>18</v>
      </c>
      <c r="G6704">
        <v>182.25</v>
      </c>
      <c r="H6704">
        <v>4</v>
      </c>
      <c r="I6704">
        <v>1</v>
      </c>
      <c r="J6704" t="s">
        <v>28</v>
      </c>
      <c r="K6704" t="s">
        <v>99</v>
      </c>
      <c r="L6704" t="s">
        <v>21</v>
      </c>
      <c r="M6704" t="s">
        <v>22</v>
      </c>
      <c r="N6704" t="s">
        <v>41</v>
      </c>
    </row>
    <row r="6705" spans="1:14" x14ac:dyDescent="0.3">
      <c r="A6705">
        <v>6704</v>
      </c>
      <c r="B6705" t="s">
        <v>31</v>
      </c>
      <c r="C6705" t="s">
        <v>294</v>
      </c>
      <c r="D6705" t="s">
        <v>58</v>
      </c>
      <c r="E6705" t="s">
        <v>306</v>
      </c>
      <c r="F6705" t="s">
        <v>49</v>
      </c>
      <c r="G6705">
        <v>79.180000000000007</v>
      </c>
      <c r="H6705">
        <v>2</v>
      </c>
      <c r="I6705">
        <v>0</v>
      </c>
      <c r="J6705" t="s">
        <v>28</v>
      </c>
      <c r="K6705" t="s">
        <v>44</v>
      </c>
      <c r="L6705" t="s">
        <v>21</v>
      </c>
      <c r="M6705" t="s">
        <v>36</v>
      </c>
      <c r="N6705" t="s">
        <v>41</v>
      </c>
    </row>
    <row r="6706" spans="1:14" x14ac:dyDescent="0.3">
      <c r="A6706">
        <v>6705</v>
      </c>
      <c r="B6706" t="s">
        <v>37</v>
      </c>
      <c r="C6706" t="s">
        <v>313</v>
      </c>
      <c r="D6706" t="s">
        <v>59</v>
      </c>
      <c r="E6706" t="s">
        <v>478</v>
      </c>
      <c r="F6706" t="s">
        <v>49</v>
      </c>
      <c r="G6706">
        <v>86.92</v>
      </c>
      <c r="H6706">
        <v>2</v>
      </c>
      <c r="I6706">
        <v>0</v>
      </c>
      <c r="J6706" t="s">
        <v>28</v>
      </c>
      <c r="K6706" t="s">
        <v>66</v>
      </c>
      <c r="L6706" t="s">
        <v>21</v>
      </c>
      <c r="M6706" t="s">
        <v>36</v>
      </c>
      <c r="N6706" t="s">
        <v>23</v>
      </c>
    </row>
    <row r="6707" spans="1:14" x14ac:dyDescent="0.3">
      <c r="A6707">
        <v>6706</v>
      </c>
      <c r="B6707" t="s">
        <v>14</v>
      </c>
      <c r="C6707" t="s">
        <v>124</v>
      </c>
      <c r="D6707" t="s">
        <v>164</v>
      </c>
      <c r="E6707" t="s">
        <v>201</v>
      </c>
      <c r="F6707" t="s">
        <v>27</v>
      </c>
      <c r="G6707">
        <v>187.86</v>
      </c>
      <c r="H6707">
        <v>1</v>
      </c>
      <c r="I6707">
        <v>1</v>
      </c>
      <c r="J6707" t="s">
        <v>28</v>
      </c>
      <c r="K6707" t="s">
        <v>29</v>
      </c>
      <c r="L6707" t="s">
        <v>21</v>
      </c>
      <c r="M6707" t="s">
        <v>36</v>
      </c>
      <c r="N6707" t="s">
        <v>41</v>
      </c>
    </row>
    <row r="6708" spans="1:14" x14ac:dyDescent="0.3">
      <c r="A6708">
        <v>6707</v>
      </c>
      <c r="B6708" t="s">
        <v>14</v>
      </c>
      <c r="C6708" t="s">
        <v>240</v>
      </c>
      <c r="D6708" t="s">
        <v>150</v>
      </c>
      <c r="E6708" t="s">
        <v>412</v>
      </c>
      <c r="F6708" t="s">
        <v>54</v>
      </c>
      <c r="G6708">
        <v>258.62</v>
      </c>
      <c r="H6708">
        <v>3</v>
      </c>
      <c r="I6708">
        <v>0</v>
      </c>
      <c r="J6708" t="s">
        <v>55</v>
      </c>
      <c r="K6708" t="s">
        <v>44</v>
      </c>
      <c r="L6708" t="s">
        <v>56</v>
      </c>
      <c r="M6708" t="s">
        <v>22</v>
      </c>
      <c r="N6708" t="s">
        <v>23</v>
      </c>
    </row>
    <row r="6709" spans="1:14" x14ac:dyDescent="0.3">
      <c r="A6709">
        <v>6708</v>
      </c>
      <c r="B6709" t="s">
        <v>31</v>
      </c>
      <c r="C6709" t="s">
        <v>142</v>
      </c>
      <c r="D6709" t="s">
        <v>275</v>
      </c>
      <c r="E6709" t="s">
        <v>150</v>
      </c>
      <c r="F6709" t="s">
        <v>49</v>
      </c>
      <c r="G6709">
        <v>89.66</v>
      </c>
      <c r="H6709">
        <v>1</v>
      </c>
      <c r="I6709">
        <v>0</v>
      </c>
      <c r="J6709" t="s">
        <v>35</v>
      </c>
      <c r="K6709" t="s">
        <v>20</v>
      </c>
      <c r="L6709" t="s">
        <v>21</v>
      </c>
      <c r="M6709" t="s">
        <v>36</v>
      </c>
      <c r="N6709" t="s">
        <v>23</v>
      </c>
    </row>
    <row r="6710" spans="1:14" x14ac:dyDescent="0.3">
      <c r="A6710">
        <v>6709</v>
      </c>
      <c r="B6710" t="s">
        <v>14</v>
      </c>
      <c r="C6710" t="s">
        <v>193</v>
      </c>
      <c r="D6710" t="s">
        <v>401</v>
      </c>
      <c r="E6710" t="s">
        <v>210</v>
      </c>
      <c r="F6710" t="s">
        <v>49</v>
      </c>
      <c r="G6710">
        <v>123.95</v>
      </c>
      <c r="H6710">
        <v>1</v>
      </c>
      <c r="I6710">
        <v>1</v>
      </c>
      <c r="J6710" t="s">
        <v>35</v>
      </c>
      <c r="K6710" t="s">
        <v>99</v>
      </c>
      <c r="L6710" t="s">
        <v>21</v>
      </c>
      <c r="M6710" t="s">
        <v>22</v>
      </c>
      <c r="N6710" t="s">
        <v>41</v>
      </c>
    </row>
    <row r="6711" spans="1:14" x14ac:dyDescent="0.3">
      <c r="A6711">
        <v>6710</v>
      </c>
      <c r="B6711" t="s">
        <v>31</v>
      </c>
      <c r="C6711" t="s">
        <v>135</v>
      </c>
      <c r="D6711" t="s">
        <v>460</v>
      </c>
      <c r="E6711" t="s">
        <v>287</v>
      </c>
      <c r="F6711" t="s">
        <v>27</v>
      </c>
      <c r="G6711">
        <v>168.05</v>
      </c>
      <c r="H6711">
        <v>3</v>
      </c>
      <c r="I6711">
        <v>1</v>
      </c>
      <c r="J6711" t="s">
        <v>55</v>
      </c>
      <c r="K6711" t="s">
        <v>66</v>
      </c>
      <c r="L6711" t="s">
        <v>21</v>
      </c>
      <c r="M6711" t="s">
        <v>36</v>
      </c>
      <c r="N6711" t="s">
        <v>95</v>
      </c>
    </row>
    <row r="6712" spans="1:14" x14ac:dyDescent="0.3">
      <c r="A6712">
        <v>6711</v>
      </c>
      <c r="B6712" t="s">
        <v>37</v>
      </c>
      <c r="C6712" t="s">
        <v>405</v>
      </c>
      <c r="D6712" t="s">
        <v>413</v>
      </c>
      <c r="E6712" t="s">
        <v>414</v>
      </c>
      <c r="F6712" t="s">
        <v>49</v>
      </c>
      <c r="G6712">
        <v>72.45</v>
      </c>
      <c r="H6712">
        <v>2</v>
      </c>
      <c r="I6712">
        <v>1</v>
      </c>
      <c r="J6712" t="s">
        <v>35</v>
      </c>
      <c r="K6712" t="s">
        <v>29</v>
      </c>
      <c r="L6712" t="s">
        <v>21</v>
      </c>
      <c r="M6712" t="s">
        <v>22</v>
      </c>
      <c r="N6712" t="s">
        <v>45</v>
      </c>
    </row>
    <row r="6713" spans="1:14" x14ac:dyDescent="0.3">
      <c r="A6713">
        <v>6712</v>
      </c>
      <c r="B6713" t="s">
        <v>37</v>
      </c>
      <c r="C6713" t="s">
        <v>159</v>
      </c>
      <c r="D6713" t="s">
        <v>160</v>
      </c>
      <c r="E6713" t="s">
        <v>123</v>
      </c>
      <c r="F6713" t="s">
        <v>27</v>
      </c>
      <c r="G6713">
        <v>143.63</v>
      </c>
      <c r="H6713">
        <v>2</v>
      </c>
      <c r="I6713">
        <v>0</v>
      </c>
      <c r="J6713" t="s">
        <v>28</v>
      </c>
      <c r="K6713" t="s">
        <v>20</v>
      </c>
      <c r="L6713" t="s">
        <v>21</v>
      </c>
      <c r="M6713" t="s">
        <v>22</v>
      </c>
      <c r="N6713" t="s">
        <v>95</v>
      </c>
    </row>
    <row r="6714" spans="1:14" x14ac:dyDescent="0.3">
      <c r="A6714">
        <v>6713</v>
      </c>
      <c r="B6714" t="s">
        <v>37</v>
      </c>
      <c r="C6714" t="s">
        <v>262</v>
      </c>
      <c r="D6714" t="s">
        <v>389</v>
      </c>
      <c r="E6714" t="s">
        <v>378</v>
      </c>
      <c r="F6714" t="s">
        <v>18</v>
      </c>
      <c r="G6714">
        <v>291.61</v>
      </c>
      <c r="H6714">
        <v>1</v>
      </c>
      <c r="I6714">
        <v>0</v>
      </c>
      <c r="J6714" t="s">
        <v>35</v>
      </c>
      <c r="K6714" t="s">
        <v>20</v>
      </c>
      <c r="L6714" t="s">
        <v>21</v>
      </c>
      <c r="M6714" t="s">
        <v>36</v>
      </c>
      <c r="N6714" t="s">
        <v>41</v>
      </c>
    </row>
    <row r="6715" spans="1:14" x14ac:dyDescent="0.3">
      <c r="A6715">
        <v>6714</v>
      </c>
      <c r="B6715" t="s">
        <v>31</v>
      </c>
      <c r="C6715" t="s">
        <v>240</v>
      </c>
      <c r="D6715" t="s">
        <v>284</v>
      </c>
      <c r="E6715" t="s">
        <v>154</v>
      </c>
      <c r="F6715" t="s">
        <v>27</v>
      </c>
      <c r="G6715">
        <v>112.06</v>
      </c>
      <c r="H6715">
        <v>1</v>
      </c>
      <c r="I6715">
        <v>1</v>
      </c>
      <c r="J6715" t="s">
        <v>55</v>
      </c>
      <c r="K6715" t="s">
        <v>99</v>
      </c>
      <c r="L6715" t="s">
        <v>21</v>
      </c>
      <c r="M6715" t="s">
        <v>36</v>
      </c>
      <c r="N6715" t="s">
        <v>41</v>
      </c>
    </row>
    <row r="6716" spans="1:14" x14ac:dyDescent="0.3">
      <c r="A6716">
        <v>6715</v>
      </c>
      <c r="B6716" t="s">
        <v>14</v>
      </c>
      <c r="C6716" t="s">
        <v>346</v>
      </c>
      <c r="D6716" t="s">
        <v>338</v>
      </c>
      <c r="E6716" t="s">
        <v>306</v>
      </c>
      <c r="F6716" t="s">
        <v>49</v>
      </c>
      <c r="G6716">
        <v>61.51</v>
      </c>
      <c r="H6716">
        <v>2</v>
      </c>
      <c r="I6716">
        <v>0</v>
      </c>
      <c r="J6716" t="s">
        <v>35</v>
      </c>
      <c r="K6716" t="s">
        <v>99</v>
      </c>
      <c r="L6716" t="s">
        <v>21</v>
      </c>
      <c r="M6716" t="s">
        <v>36</v>
      </c>
      <c r="N6716" t="s">
        <v>41</v>
      </c>
    </row>
    <row r="6717" spans="1:14" x14ac:dyDescent="0.3">
      <c r="A6717">
        <v>6716</v>
      </c>
      <c r="B6717" t="s">
        <v>31</v>
      </c>
      <c r="C6717" t="s">
        <v>342</v>
      </c>
      <c r="D6717" t="s">
        <v>299</v>
      </c>
      <c r="E6717" t="s">
        <v>103</v>
      </c>
      <c r="F6717" t="s">
        <v>18</v>
      </c>
      <c r="G6717">
        <v>176.51</v>
      </c>
      <c r="H6717">
        <v>1</v>
      </c>
      <c r="I6717">
        <v>0</v>
      </c>
      <c r="J6717" t="s">
        <v>28</v>
      </c>
      <c r="K6717" t="s">
        <v>66</v>
      </c>
      <c r="L6717" t="s">
        <v>70</v>
      </c>
      <c r="M6717" t="s">
        <v>36</v>
      </c>
      <c r="N6717" t="s">
        <v>41</v>
      </c>
    </row>
    <row r="6718" spans="1:14" x14ac:dyDescent="0.3">
      <c r="A6718">
        <v>6717</v>
      </c>
      <c r="B6718" t="s">
        <v>37</v>
      </c>
      <c r="C6718" t="s">
        <v>243</v>
      </c>
      <c r="D6718" t="s">
        <v>322</v>
      </c>
      <c r="E6718" t="s">
        <v>75</v>
      </c>
      <c r="F6718" t="s">
        <v>49</v>
      </c>
      <c r="G6718">
        <v>102.19</v>
      </c>
      <c r="H6718">
        <v>4</v>
      </c>
      <c r="I6718">
        <v>3</v>
      </c>
      <c r="J6718" t="s">
        <v>28</v>
      </c>
      <c r="K6718" t="s">
        <v>66</v>
      </c>
      <c r="L6718" t="s">
        <v>21</v>
      </c>
      <c r="M6718" t="s">
        <v>22</v>
      </c>
      <c r="N6718" t="s">
        <v>41</v>
      </c>
    </row>
    <row r="6719" spans="1:14" x14ac:dyDescent="0.3">
      <c r="A6719">
        <v>6718</v>
      </c>
      <c r="B6719" t="s">
        <v>50</v>
      </c>
      <c r="C6719" t="s">
        <v>281</v>
      </c>
      <c r="D6719" t="s">
        <v>283</v>
      </c>
      <c r="E6719" t="s">
        <v>92</v>
      </c>
      <c r="F6719" t="s">
        <v>27</v>
      </c>
      <c r="G6719">
        <v>223.87</v>
      </c>
      <c r="H6719">
        <v>1</v>
      </c>
      <c r="I6719">
        <v>0</v>
      </c>
      <c r="J6719" t="s">
        <v>28</v>
      </c>
      <c r="K6719" t="s">
        <v>29</v>
      </c>
      <c r="L6719" t="s">
        <v>56</v>
      </c>
      <c r="M6719" t="s">
        <v>36</v>
      </c>
      <c r="N6719" t="s">
        <v>23</v>
      </c>
    </row>
    <row r="6720" spans="1:14" x14ac:dyDescent="0.3">
      <c r="A6720">
        <v>6719</v>
      </c>
      <c r="B6720" t="s">
        <v>37</v>
      </c>
      <c r="C6720" t="s">
        <v>378</v>
      </c>
      <c r="D6720" t="s">
        <v>429</v>
      </c>
      <c r="E6720" t="s">
        <v>121</v>
      </c>
      <c r="F6720" t="s">
        <v>54</v>
      </c>
      <c r="G6720">
        <v>539.28</v>
      </c>
      <c r="H6720">
        <v>2</v>
      </c>
      <c r="I6720">
        <v>0</v>
      </c>
      <c r="J6720" t="s">
        <v>94</v>
      </c>
      <c r="K6720" t="s">
        <v>66</v>
      </c>
      <c r="L6720" t="s">
        <v>21</v>
      </c>
      <c r="M6720" t="s">
        <v>22</v>
      </c>
      <c r="N6720" t="s">
        <v>30</v>
      </c>
    </row>
    <row r="6721" spans="1:14" x14ac:dyDescent="0.3">
      <c r="A6721">
        <v>6720</v>
      </c>
      <c r="B6721" t="s">
        <v>31</v>
      </c>
      <c r="C6721" t="s">
        <v>257</v>
      </c>
      <c r="D6721" t="s">
        <v>240</v>
      </c>
      <c r="E6721" t="s">
        <v>421</v>
      </c>
      <c r="F6721" t="s">
        <v>49</v>
      </c>
      <c r="G6721">
        <v>112</v>
      </c>
      <c r="H6721">
        <v>3</v>
      </c>
      <c r="I6721">
        <v>1</v>
      </c>
      <c r="J6721" t="s">
        <v>19</v>
      </c>
      <c r="K6721" t="s">
        <v>29</v>
      </c>
      <c r="L6721" t="s">
        <v>21</v>
      </c>
      <c r="M6721" t="s">
        <v>36</v>
      </c>
      <c r="N6721" t="s">
        <v>41</v>
      </c>
    </row>
    <row r="6722" spans="1:14" x14ac:dyDescent="0.3">
      <c r="A6722">
        <v>6721</v>
      </c>
      <c r="B6722" t="s">
        <v>37</v>
      </c>
      <c r="C6722" t="s">
        <v>147</v>
      </c>
      <c r="D6722" t="s">
        <v>16</v>
      </c>
      <c r="E6722" t="s">
        <v>92</v>
      </c>
      <c r="F6722" t="s">
        <v>18</v>
      </c>
      <c r="G6722">
        <v>185.51</v>
      </c>
      <c r="H6722">
        <v>2</v>
      </c>
      <c r="I6722">
        <v>1</v>
      </c>
      <c r="J6722" t="s">
        <v>19</v>
      </c>
      <c r="K6722" t="s">
        <v>29</v>
      </c>
      <c r="L6722" t="s">
        <v>21</v>
      </c>
      <c r="M6722" t="s">
        <v>36</v>
      </c>
      <c r="N6722" t="s">
        <v>41</v>
      </c>
    </row>
    <row r="6723" spans="1:14" x14ac:dyDescent="0.3">
      <c r="A6723">
        <v>6722</v>
      </c>
      <c r="B6723" t="s">
        <v>14</v>
      </c>
      <c r="C6723" t="s">
        <v>456</v>
      </c>
      <c r="D6723" t="s">
        <v>353</v>
      </c>
      <c r="E6723" t="s">
        <v>320</v>
      </c>
      <c r="F6723" t="s">
        <v>49</v>
      </c>
      <c r="G6723">
        <v>63.77</v>
      </c>
      <c r="H6723">
        <v>2</v>
      </c>
      <c r="I6723">
        <v>2</v>
      </c>
      <c r="J6723" t="s">
        <v>55</v>
      </c>
      <c r="K6723" t="s">
        <v>29</v>
      </c>
      <c r="L6723" t="s">
        <v>21</v>
      </c>
      <c r="M6723" t="s">
        <v>22</v>
      </c>
      <c r="N6723" t="s">
        <v>23</v>
      </c>
    </row>
    <row r="6724" spans="1:14" x14ac:dyDescent="0.3">
      <c r="A6724">
        <v>6723</v>
      </c>
      <c r="B6724" t="s">
        <v>31</v>
      </c>
      <c r="C6724" t="s">
        <v>80</v>
      </c>
      <c r="D6724" t="s">
        <v>52</v>
      </c>
      <c r="E6724" t="s">
        <v>167</v>
      </c>
      <c r="F6724" t="s">
        <v>49</v>
      </c>
      <c r="G6724">
        <v>83.69</v>
      </c>
      <c r="H6724">
        <v>2</v>
      </c>
      <c r="I6724">
        <v>0</v>
      </c>
      <c r="J6724" t="s">
        <v>28</v>
      </c>
      <c r="K6724" t="s">
        <v>20</v>
      </c>
      <c r="L6724" t="s">
        <v>56</v>
      </c>
      <c r="M6724" t="s">
        <v>36</v>
      </c>
      <c r="N6724" t="s">
        <v>41</v>
      </c>
    </row>
    <row r="6725" spans="1:14" x14ac:dyDescent="0.3">
      <c r="A6725">
        <v>6724</v>
      </c>
      <c r="B6725" t="s">
        <v>37</v>
      </c>
      <c r="C6725" t="s">
        <v>307</v>
      </c>
      <c r="D6725" t="s">
        <v>360</v>
      </c>
      <c r="E6725" t="s">
        <v>251</v>
      </c>
      <c r="F6725" t="s">
        <v>18</v>
      </c>
      <c r="G6725">
        <v>279.48</v>
      </c>
      <c r="H6725">
        <v>1</v>
      </c>
      <c r="I6725">
        <v>1</v>
      </c>
      <c r="J6725" t="s">
        <v>94</v>
      </c>
      <c r="K6725" t="s">
        <v>44</v>
      </c>
      <c r="L6725" t="s">
        <v>21</v>
      </c>
      <c r="M6725" t="s">
        <v>36</v>
      </c>
      <c r="N6725" t="s">
        <v>41</v>
      </c>
    </row>
    <row r="6726" spans="1:14" x14ac:dyDescent="0.3">
      <c r="A6726">
        <v>6725</v>
      </c>
      <c r="B6726" t="s">
        <v>14</v>
      </c>
      <c r="C6726" t="s">
        <v>328</v>
      </c>
      <c r="D6726" t="s">
        <v>229</v>
      </c>
      <c r="E6726" t="s">
        <v>292</v>
      </c>
      <c r="F6726" t="s">
        <v>18</v>
      </c>
      <c r="G6726">
        <v>202.57</v>
      </c>
      <c r="H6726">
        <v>4</v>
      </c>
      <c r="I6726">
        <v>0</v>
      </c>
      <c r="J6726" t="s">
        <v>28</v>
      </c>
      <c r="K6726" t="s">
        <v>44</v>
      </c>
      <c r="L6726" t="s">
        <v>60</v>
      </c>
      <c r="M6726" t="s">
        <v>36</v>
      </c>
      <c r="N6726" t="s">
        <v>41</v>
      </c>
    </row>
    <row r="6727" spans="1:14" x14ac:dyDescent="0.3">
      <c r="A6727">
        <v>6726</v>
      </c>
      <c r="B6727" t="s">
        <v>50</v>
      </c>
      <c r="C6727" t="s">
        <v>51</v>
      </c>
      <c r="D6727" t="s">
        <v>199</v>
      </c>
      <c r="E6727" t="s">
        <v>233</v>
      </c>
      <c r="F6727" t="s">
        <v>18</v>
      </c>
      <c r="G6727">
        <v>220.58</v>
      </c>
      <c r="H6727">
        <v>2</v>
      </c>
      <c r="I6727">
        <v>0</v>
      </c>
      <c r="J6727" t="s">
        <v>28</v>
      </c>
      <c r="K6727" t="s">
        <v>99</v>
      </c>
      <c r="L6727" t="s">
        <v>56</v>
      </c>
      <c r="M6727" t="s">
        <v>36</v>
      </c>
      <c r="N6727" t="s">
        <v>23</v>
      </c>
    </row>
    <row r="6728" spans="1:14" x14ac:dyDescent="0.3">
      <c r="A6728">
        <v>6727</v>
      </c>
      <c r="B6728" t="s">
        <v>50</v>
      </c>
      <c r="C6728" t="s">
        <v>53</v>
      </c>
      <c r="D6728" t="s">
        <v>423</v>
      </c>
      <c r="E6728" t="s">
        <v>219</v>
      </c>
      <c r="F6728" t="s">
        <v>27</v>
      </c>
      <c r="G6728">
        <v>245.12</v>
      </c>
      <c r="H6728">
        <v>1</v>
      </c>
      <c r="I6728">
        <v>1</v>
      </c>
      <c r="J6728" t="s">
        <v>35</v>
      </c>
      <c r="K6728" t="s">
        <v>20</v>
      </c>
      <c r="L6728" t="s">
        <v>56</v>
      </c>
      <c r="M6728" t="s">
        <v>36</v>
      </c>
      <c r="N6728" t="s">
        <v>41</v>
      </c>
    </row>
    <row r="6729" spans="1:14" x14ac:dyDescent="0.3">
      <c r="A6729">
        <v>6728</v>
      </c>
      <c r="B6729" t="s">
        <v>37</v>
      </c>
      <c r="C6729" t="s">
        <v>450</v>
      </c>
      <c r="D6729" t="s">
        <v>180</v>
      </c>
      <c r="E6729" t="s">
        <v>280</v>
      </c>
      <c r="F6729" t="s">
        <v>54</v>
      </c>
      <c r="G6729">
        <v>321.83</v>
      </c>
      <c r="H6729">
        <v>2</v>
      </c>
      <c r="I6729">
        <v>0</v>
      </c>
      <c r="J6729" t="s">
        <v>35</v>
      </c>
      <c r="K6729" t="s">
        <v>20</v>
      </c>
      <c r="L6729" t="s">
        <v>21</v>
      </c>
      <c r="M6729" t="s">
        <v>36</v>
      </c>
      <c r="N6729" t="s">
        <v>41</v>
      </c>
    </row>
    <row r="6730" spans="1:14" x14ac:dyDescent="0.3">
      <c r="A6730">
        <v>6729</v>
      </c>
      <c r="B6730" t="s">
        <v>50</v>
      </c>
      <c r="C6730" t="s">
        <v>200</v>
      </c>
      <c r="D6730" t="s">
        <v>335</v>
      </c>
      <c r="E6730" t="s">
        <v>188</v>
      </c>
      <c r="F6730" t="s">
        <v>49</v>
      </c>
      <c r="G6730">
        <v>138.02000000000001</v>
      </c>
      <c r="H6730">
        <v>2</v>
      </c>
      <c r="I6730">
        <v>0</v>
      </c>
      <c r="J6730" t="s">
        <v>55</v>
      </c>
      <c r="K6730" t="s">
        <v>20</v>
      </c>
      <c r="L6730" t="s">
        <v>56</v>
      </c>
      <c r="M6730" t="s">
        <v>22</v>
      </c>
      <c r="N6730" t="s">
        <v>95</v>
      </c>
    </row>
    <row r="6731" spans="1:14" x14ac:dyDescent="0.3">
      <c r="A6731">
        <v>6730</v>
      </c>
      <c r="B6731" t="s">
        <v>50</v>
      </c>
      <c r="C6731" t="s">
        <v>360</v>
      </c>
      <c r="D6731" t="s">
        <v>96</v>
      </c>
      <c r="E6731" t="s">
        <v>384</v>
      </c>
      <c r="F6731" t="s">
        <v>54</v>
      </c>
      <c r="G6731">
        <v>488.71</v>
      </c>
      <c r="H6731">
        <v>2</v>
      </c>
      <c r="I6731">
        <v>1</v>
      </c>
      <c r="J6731" t="s">
        <v>35</v>
      </c>
      <c r="K6731" t="s">
        <v>29</v>
      </c>
      <c r="L6731" t="s">
        <v>56</v>
      </c>
      <c r="M6731" t="s">
        <v>36</v>
      </c>
      <c r="N6731" t="s">
        <v>30</v>
      </c>
    </row>
    <row r="6732" spans="1:14" x14ac:dyDescent="0.3">
      <c r="A6732">
        <v>6731</v>
      </c>
      <c r="B6732" t="s">
        <v>50</v>
      </c>
      <c r="C6732" t="s">
        <v>456</v>
      </c>
      <c r="D6732" t="s">
        <v>62</v>
      </c>
      <c r="E6732" t="s">
        <v>78</v>
      </c>
      <c r="F6732" t="s">
        <v>27</v>
      </c>
      <c r="G6732">
        <v>207.13</v>
      </c>
      <c r="H6732">
        <v>2</v>
      </c>
      <c r="I6732">
        <v>1</v>
      </c>
      <c r="J6732" t="s">
        <v>28</v>
      </c>
      <c r="K6732" t="s">
        <v>20</v>
      </c>
      <c r="L6732" t="s">
        <v>21</v>
      </c>
      <c r="M6732" t="s">
        <v>36</v>
      </c>
      <c r="N6732" t="s">
        <v>41</v>
      </c>
    </row>
    <row r="6733" spans="1:14" x14ac:dyDescent="0.3">
      <c r="A6733">
        <v>6732</v>
      </c>
      <c r="B6733" t="s">
        <v>14</v>
      </c>
      <c r="C6733" t="s">
        <v>168</v>
      </c>
      <c r="D6733" t="s">
        <v>48</v>
      </c>
      <c r="E6733" t="s">
        <v>449</v>
      </c>
      <c r="F6733" t="s">
        <v>18</v>
      </c>
      <c r="G6733">
        <v>215.12</v>
      </c>
      <c r="H6733">
        <v>1</v>
      </c>
      <c r="I6733">
        <v>0</v>
      </c>
      <c r="J6733" t="s">
        <v>28</v>
      </c>
      <c r="K6733" t="s">
        <v>66</v>
      </c>
      <c r="L6733" t="s">
        <v>21</v>
      </c>
      <c r="M6733" t="s">
        <v>22</v>
      </c>
      <c r="N6733" t="s">
        <v>41</v>
      </c>
    </row>
    <row r="6734" spans="1:14" x14ac:dyDescent="0.3">
      <c r="A6734">
        <v>6733</v>
      </c>
      <c r="B6734" t="s">
        <v>14</v>
      </c>
      <c r="C6734" t="s">
        <v>68</v>
      </c>
      <c r="D6734" t="s">
        <v>233</v>
      </c>
      <c r="E6734" t="s">
        <v>83</v>
      </c>
      <c r="F6734" t="s">
        <v>54</v>
      </c>
      <c r="G6734">
        <v>276.20999999999998</v>
      </c>
      <c r="H6734">
        <v>2</v>
      </c>
      <c r="I6734">
        <v>0</v>
      </c>
      <c r="J6734" t="s">
        <v>28</v>
      </c>
      <c r="K6734" t="s">
        <v>29</v>
      </c>
      <c r="L6734" t="s">
        <v>56</v>
      </c>
      <c r="M6734" t="s">
        <v>22</v>
      </c>
      <c r="N6734" t="s">
        <v>23</v>
      </c>
    </row>
    <row r="6735" spans="1:14" x14ac:dyDescent="0.3">
      <c r="A6735">
        <v>6734</v>
      </c>
      <c r="B6735" t="s">
        <v>50</v>
      </c>
      <c r="C6735" t="s">
        <v>51</v>
      </c>
      <c r="D6735" t="s">
        <v>232</v>
      </c>
      <c r="E6735" t="s">
        <v>268</v>
      </c>
      <c r="F6735" t="s">
        <v>54</v>
      </c>
      <c r="G6735">
        <v>479.17</v>
      </c>
      <c r="H6735">
        <v>2</v>
      </c>
      <c r="I6735">
        <v>0</v>
      </c>
      <c r="J6735" t="s">
        <v>28</v>
      </c>
      <c r="K6735" t="s">
        <v>99</v>
      </c>
      <c r="L6735" t="s">
        <v>21</v>
      </c>
      <c r="M6735" t="s">
        <v>22</v>
      </c>
      <c r="N6735" t="s">
        <v>45</v>
      </c>
    </row>
    <row r="6736" spans="1:14" x14ac:dyDescent="0.3">
      <c r="A6736">
        <v>6735</v>
      </c>
      <c r="B6736" t="s">
        <v>14</v>
      </c>
      <c r="C6736" t="s">
        <v>302</v>
      </c>
      <c r="D6736" t="s">
        <v>145</v>
      </c>
      <c r="E6736" t="s">
        <v>321</v>
      </c>
      <c r="F6736" t="s">
        <v>27</v>
      </c>
      <c r="G6736">
        <v>140.37</v>
      </c>
      <c r="H6736">
        <v>1</v>
      </c>
      <c r="I6736">
        <v>0</v>
      </c>
      <c r="J6736" t="s">
        <v>19</v>
      </c>
      <c r="K6736" t="s">
        <v>99</v>
      </c>
      <c r="L6736" t="s">
        <v>21</v>
      </c>
      <c r="M6736" t="s">
        <v>36</v>
      </c>
      <c r="N6736" t="s">
        <v>41</v>
      </c>
    </row>
    <row r="6737" spans="1:14" x14ac:dyDescent="0.3">
      <c r="A6737">
        <v>6736</v>
      </c>
      <c r="B6737" t="s">
        <v>14</v>
      </c>
      <c r="C6737" t="s">
        <v>428</v>
      </c>
      <c r="D6737" t="s">
        <v>25</v>
      </c>
      <c r="E6737" t="s">
        <v>373</v>
      </c>
      <c r="F6737" t="s">
        <v>49</v>
      </c>
      <c r="G6737">
        <v>111.12</v>
      </c>
      <c r="H6737">
        <v>2</v>
      </c>
      <c r="I6737">
        <v>2</v>
      </c>
      <c r="J6737" t="s">
        <v>35</v>
      </c>
      <c r="K6737" t="s">
        <v>20</v>
      </c>
      <c r="L6737" t="s">
        <v>21</v>
      </c>
      <c r="M6737" t="s">
        <v>36</v>
      </c>
      <c r="N6737" t="s">
        <v>41</v>
      </c>
    </row>
    <row r="6738" spans="1:14" x14ac:dyDescent="0.3">
      <c r="A6738">
        <v>6737</v>
      </c>
      <c r="B6738" t="s">
        <v>14</v>
      </c>
      <c r="C6738" t="s">
        <v>190</v>
      </c>
      <c r="D6738" t="s">
        <v>345</v>
      </c>
      <c r="E6738" t="s">
        <v>256</v>
      </c>
      <c r="F6738" t="s">
        <v>49</v>
      </c>
      <c r="G6738">
        <v>61.41</v>
      </c>
      <c r="H6738">
        <v>2</v>
      </c>
      <c r="I6738">
        <v>0</v>
      </c>
      <c r="J6738" t="s">
        <v>55</v>
      </c>
      <c r="K6738" t="s">
        <v>20</v>
      </c>
      <c r="L6738" t="s">
        <v>21</v>
      </c>
      <c r="M6738" t="s">
        <v>36</v>
      </c>
      <c r="N6738" t="s">
        <v>41</v>
      </c>
    </row>
    <row r="6739" spans="1:14" x14ac:dyDescent="0.3">
      <c r="A6739">
        <v>6738</v>
      </c>
      <c r="B6739" t="s">
        <v>37</v>
      </c>
      <c r="C6739" t="s">
        <v>122</v>
      </c>
      <c r="D6739" t="s">
        <v>163</v>
      </c>
      <c r="E6739" t="s">
        <v>380</v>
      </c>
      <c r="F6739" t="s">
        <v>49</v>
      </c>
      <c r="G6739">
        <v>136.22999999999999</v>
      </c>
      <c r="H6739">
        <v>2</v>
      </c>
      <c r="I6739">
        <v>0</v>
      </c>
      <c r="J6739" t="s">
        <v>28</v>
      </c>
      <c r="K6739" t="s">
        <v>44</v>
      </c>
      <c r="L6739" t="s">
        <v>21</v>
      </c>
      <c r="M6739" t="s">
        <v>36</v>
      </c>
      <c r="N6739" t="s">
        <v>41</v>
      </c>
    </row>
    <row r="6740" spans="1:14" x14ac:dyDescent="0.3">
      <c r="A6740">
        <v>6739</v>
      </c>
      <c r="B6740" t="s">
        <v>31</v>
      </c>
      <c r="C6740" t="s">
        <v>208</v>
      </c>
      <c r="D6740" t="s">
        <v>231</v>
      </c>
      <c r="E6740" t="s">
        <v>144</v>
      </c>
      <c r="F6740" t="s">
        <v>49</v>
      </c>
      <c r="G6740">
        <v>59.55</v>
      </c>
      <c r="H6740">
        <v>2</v>
      </c>
      <c r="I6740">
        <v>0</v>
      </c>
      <c r="J6740" t="s">
        <v>28</v>
      </c>
      <c r="K6740" t="s">
        <v>99</v>
      </c>
      <c r="L6740" t="s">
        <v>21</v>
      </c>
      <c r="M6740" t="s">
        <v>36</v>
      </c>
      <c r="N6740" t="s">
        <v>41</v>
      </c>
    </row>
    <row r="6741" spans="1:14" x14ac:dyDescent="0.3">
      <c r="A6741">
        <v>6740</v>
      </c>
      <c r="B6741" t="s">
        <v>37</v>
      </c>
      <c r="C6741" t="s">
        <v>275</v>
      </c>
      <c r="D6741" t="s">
        <v>102</v>
      </c>
      <c r="E6741" t="s">
        <v>222</v>
      </c>
      <c r="F6741" t="s">
        <v>18</v>
      </c>
      <c r="G6741">
        <v>311.89999999999998</v>
      </c>
      <c r="H6741">
        <v>2</v>
      </c>
      <c r="I6741">
        <v>0</v>
      </c>
      <c r="J6741" t="s">
        <v>28</v>
      </c>
      <c r="K6741" t="s">
        <v>20</v>
      </c>
      <c r="L6741" t="s">
        <v>56</v>
      </c>
      <c r="M6741" t="s">
        <v>22</v>
      </c>
      <c r="N6741" t="s">
        <v>41</v>
      </c>
    </row>
    <row r="6742" spans="1:14" x14ac:dyDescent="0.3">
      <c r="A6742">
        <v>6741</v>
      </c>
      <c r="B6742" t="s">
        <v>50</v>
      </c>
      <c r="C6742" t="s">
        <v>336</v>
      </c>
      <c r="D6742" t="s">
        <v>285</v>
      </c>
      <c r="E6742" t="s">
        <v>200</v>
      </c>
      <c r="F6742" t="s">
        <v>18</v>
      </c>
      <c r="G6742">
        <v>285.52999999999997</v>
      </c>
      <c r="H6742">
        <v>2</v>
      </c>
      <c r="I6742">
        <v>0</v>
      </c>
      <c r="J6742" t="s">
        <v>28</v>
      </c>
      <c r="K6742" t="s">
        <v>99</v>
      </c>
      <c r="L6742" t="s">
        <v>21</v>
      </c>
      <c r="M6742" t="s">
        <v>36</v>
      </c>
      <c r="N6742" t="s">
        <v>45</v>
      </c>
    </row>
    <row r="6743" spans="1:14" x14ac:dyDescent="0.3">
      <c r="A6743">
        <v>6742</v>
      </c>
      <c r="B6743" t="s">
        <v>50</v>
      </c>
      <c r="C6743" t="s">
        <v>86</v>
      </c>
      <c r="D6743" t="s">
        <v>302</v>
      </c>
      <c r="E6743" t="s">
        <v>279</v>
      </c>
      <c r="F6743" t="s">
        <v>27</v>
      </c>
      <c r="G6743">
        <v>231.32</v>
      </c>
      <c r="H6743">
        <v>1</v>
      </c>
      <c r="I6743">
        <v>1</v>
      </c>
      <c r="J6743" t="s">
        <v>19</v>
      </c>
      <c r="K6743" t="s">
        <v>99</v>
      </c>
      <c r="L6743" t="s">
        <v>21</v>
      </c>
      <c r="M6743" t="s">
        <v>36</v>
      </c>
      <c r="N6743" t="s">
        <v>23</v>
      </c>
    </row>
    <row r="6744" spans="1:14" x14ac:dyDescent="0.3">
      <c r="A6744">
        <v>6743</v>
      </c>
      <c r="B6744" t="s">
        <v>50</v>
      </c>
      <c r="C6744" t="s">
        <v>363</v>
      </c>
      <c r="D6744" t="s">
        <v>317</v>
      </c>
      <c r="E6744" t="s">
        <v>259</v>
      </c>
      <c r="F6744" t="s">
        <v>27</v>
      </c>
      <c r="G6744">
        <v>162.82</v>
      </c>
      <c r="H6744">
        <v>1</v>
      </c>
      <c r="I6744">
        <v>0</v>
      </c>
      <c r="J6744" t="s">
        <v>19</v>
      </c>
      <c r="K6744" t="s">
        <v>44</v>
      </c>
      <c r="L6744" t="s">
        <v>21</v>
      </c>
      <c r="M6744" t="s">
        <v>36</v>
      </c>
      <c r="N6744" t="s">
        <v>45</v>
      </c>
    </row>
    <row r="6745" spans="1:14" x14ac:dyDescent="0.3">
      <c r="A6745">
        <v>6744</v>
      </c>
      <c r="B6745" t="s">
        <v>14</v>
      </c>
      <c r="C6745" t="s">
        <v>357</v>
      </c>
      <c r="D6745" t="s">
        <v>457</v>
      </c>
      <c r="E6745" t="s">
        <v>194</v>
      </c>
      <c r="F6745" t="s">
        <v>49</v>
      </c>
      <c r="G6745">
        <v>109.78</v>
      </c>
      <c r="H6745">
        <v>2</v>
      </c>
      <c r="I6745">
        <v>0</v>
      </c>
      <c r="J6745" t="s">
        <v>35</v>
      </c>
      <c r="K6745" t="s">
        <v>29</v>
      </c>
      <c r="L6745" t="s">
        <v>21</v>
      </c>
      <c r="M6745" t="s">
        <v>36</v>
      </c>
      <c r="N6745" t="s">
        <v>41</v>
      </c>
    </row>
    <row r="6746" spans="1:14" x14ac:dyDescent="0.3">
      <c r="A6746">
        <v>6745</v>
      </c>
      <c r="B6746" t="s">
        <v>37</v>
      </c>
      <c r="C6746" t="s">
        <v>102</v>
      </c>
      <c r="D6746" t="s">
        <v>456</v>
      </c>
      <c r="E6746" t="s">
        <v>336</v>
      </c>
      <c r="F6746" t="s">
        <v>49</v>
      </c>
      <c r="G6746">
        <v>88.53</v>
      </c>
      <c r="H6746">
        <v>1</v>
      </c>
      <c r="I6746">
        <v>0</v>
      </c>
      <c r="J6746" t="s">
        <v>28</v>
      </c>
      <c r="K6746" t="s">
        <v>66</v>
      </c>
      <c r="L6746" t="s">
        <v>60</v>
      </c>
      <c r="M6746" t="s">
        <v>36</v>
      </c>
      <c r="N6746" t="s">
        <v>23</v>
      </c>
    </row>
    <row r="6747" spans="1:14" x14ac:dyDescent="0.3">
      <c r="A6747">
        <v>6746</v>
      </c>
      <c r="B6747" t="s">
        <v>31</v>
      </c>
      <c r="C6747" t="s">
        <v>277</v>
      </c>
      <c r="D6747" t="s">
        <v>199</v>
      </c>
      <c r="E6747" t="s">
        <v>188</v>
      </c>
      <c r="F6747" t="s">
        <v>49</v>
      </c>
      <c r="G6747">
        <v>56.63</v>
      </c>
      <c r="H6747">
        <v>2</v>
      </c>
      <c r="I6747">
        <v>0</v>
      </c>
      <c r="J6747" t="s">
        <v>35</v>
      </c>
      <c r="K6747" t="s">
        <v>29</v>
      </c>
      <c r="L6747" t="s">
        <v>56</v>
      </c>
      <c r="M6747" t="s">
        <v>22</v>
      </c>
      <c r="N6747" t="s">
        <v>41</v>
      </c>
    </row>
    <row r="6748" spans="1:14" x14ac:dyDescent="0.3">
      <c r="A6748">
        <v>6747</v>
      </c>
      <c r="B6748" t="s">
        <v>50</v>
      </c>
      <c r="C6748" t="s">
        <v>171</v>
      </c>
      <c r="D6748" t="s">
        <v>428</v>
      </c>
      <c r="E6748" t="s">
        <v>145</v>
      </c>
      <c r="F6748" t="s">
        <v>54</v>
      </c>
      <c r="G6748">
        <v>552.55999999999995</v>
      </c>
      <c r="H6748">
        <v>1</v>
      </c>
      <c r="I6748">
        <v>0</v>
      </c>
      <c r="J6748" t="s">
        <v>55</v>
      </c>
      <c r="K6748" t="s">
        <v>66</v>
      </c>
      <c r="L6748" t="s">
        <v>21</v>
      </c>
      <c r="M6748" t="s">
        <v>22</v>
      </c>
      <c r="N6748" t="s">
        <v>41</v>
      </c>
    </row>
    <row r="6749" spans="1:14" x14ac:dyDescent="0.3">
      <c r="A6749">
        <v>6748</v>
      </c>
      <c r="B6749" t="s">
        <v>50</v>
      </c>
      <c r="C6749" t="s">
        <v>447</v>
      </c>
      <c r="D6749" t="s">
        <v>306</v>
      </c>
      <c r="E6749" t="s">
        <v>331</v>
      </c>
      <c r="F6749" t="s">
        <v>49</v>
      </c>
      <c r="G6749">
        <v>108.91</v>
      </c>
      <c r="H6749">
        <v>1</v>
      </c>
      <c r="I6749">
        <v>0</v>
      </c>
      <c r="J6749" t="s">
        <v>28</v>
      </c>
      <c r="K6749" t="s">
        <v>20</v>
      </c>
      <c r="L6749" t="s">
        <v>21</v>
      </c>
      <c r="M6749" t="s">
        <v>36</v>
      </c>
      <c r="N6749" t="s">
        <v>41</v>
      </c>
    </row>
    <row r="6750" spans="1:14" x14ac:dyDescent="0.3">
      <c r="A6750">
        <v>6749</v>
      </c>
      <c r="B6750" t="s">
        <v>37</v>
      </c>
      <c r="C6750" t="s">
        <v>336</v>
      </c>
      <c r="D6750" t="s">
        <v>241</v>
      </c>
      <c r="E6750" t="s">
        <v>104</v>
      </c>
      <c r="F6750" t="s">
        <v>18</v>
      </c>
      <c r="G6750">
        <v>289.7</v>
      </c>
      <c r="H6750">
        <v>4</v>
      </c>
      <c r="I6750">
        <v>1</v>
      </c>
      <c r="J6750" t="s">
        <v>35</v>
      </c>
      <c r="K6750" t="s">
        <v>44</v>
      </c>
      <c r="L6750" t="s">
        <v>21</v>
      </c>
      <c r="M6750" t="s">
        <v>36</v>
      </c>
      <c r="N6750" t="s">
        <v>23</v>
      </c>
    </row>
    <row r="6751" spans="1:14" x14ac:dyDescent="0.3">
      <c r="A6751">
        <v>6750</v>
      </c>
      <c r="B6751" t="s">
        <v>37</v>
      </c>
      <c r="C6751" t="s">
        <v>453</v>
      </c>
      <c r="D6751" t="s">
        <v>108</v>
      </c>
      <c r="E6751" t="s">
        <v>216</v>
      </c>
      <c r="F6751" t="s">
        <v>49</v>
      </c>
      <c r="G6751">
        <v>145.88</v>
      </c>
      <c r="H6751">
        <v>1</v>
      </c>
      <c r="I6751">
        <v>0</v>
      </c>
      <c r="J6751" t="s">
        <v>28</v>
      </c>
      <c r="K6751" t="s">
        <v>44</v>
      </c>
      <c r="L6751" t="s">
        <v>21</v>
      </c>
      <c r="M6751" t="s">
        <v>36</v>
      </c>
      <c r="N6751" t="s">
        <v>41</v>
      </c>
    </row>
    <row r="6752" spans="1:14" x14ac:dyDescent="0.3">
      <c r="A6752">
        <v>6751</v>
      </c>
      <c r="B6752" t="s">
        <v>31</v>
      </c>
      <c r="C6752" t="s">
        <v>242</v>
      </c>
      <c r="D6752" t="s">
        <v>279</v>
      </c>
      <c r="E6752" t="s">
        <v>104</v>
      </c>
      <c r="F6752" t="s">
        <v>49</v>
      </c>
      <c r="G6752">
        <v>100.08</v>
      </c>
      <c r="H6752">
        <v>1</v>
      </c>
      <c r="I6752">
        <v>0</v>
      </c>
      <c r="J6752" t="s">
        <v>55</v>
      </c>
      <c r="K6752" t="s">
        <v>66</v>
      </c>
      <c r="L6752" t="s">
        <v>56</v>
      </c>
      <c r="M6752" t="s">
        <v>22</v>
      </c>
      <c r="N6752" t="s">
        <v>41</v>
      </c>
    </row>
    <row r="6753" spans="1:14" x14ac:dyDescent="0.3">
      <c r="A6753">
        <v>6752</v>
      </c>
      <c r="B6753" t="s">
        <v>14</v>
      </c>
      <c r="C6753" t="s">
        <v>380</v>
      </c>
      <c r="D6753" t="s">
        <v>169</v>
      </c>
      <c r="E6753" t="s">
        <v>433</v>
      </c>
      <c r="F6753" t="s">
        <v>54</v>
      </c>
      <c r="G6753">
        <v>420.34</v>
      </c>
      <c r="H6753">
        <v>2</v>
      </c>
      <c r="I6753">
        <v>1</v>
      </c>
      <c r="J6753" t="s">
        <v>35</v>
      </c>
      <c r="K6753" t="s">
        <v>66</v>
      </c>
      <c r="L6753" t="s">
        <v>56</v>
      </c>
      <c r="M6753" t="s">
        <v>36</v>
      </c>
      <c r="N6753" t="s">
        <v>23</v>
      </c>
    </row>
    <row r="6754" spans="1:14" x14ac:dyDescent="0.3">
      <c r="A6754">
        <v>6753</v>
      </c>
      <c r="B6754" t="s">
        <v>14</v>
      </c>
      <c r="C6754" t="s">
        <v>415</v>
      </c>
      <c r="D6754" t="s">
        <v>307</v>
      </c>
      <c r="E6754" t="s">
        <v>308</v>
      </c>
      <c r="F6754" t="s">
        <v>49</v>
      </c>
      <c r="G6754">
        <v>112.67</v>
      </c>
      <c r="H6754">
        <v>4</v>
      </c>
      <c r="I6754">
        <v>0</v>
      </c>
      <c r="J6754" t="s">
        <v>94</v>
      </c>
      <c r="K6754" t="s">
        <v>44</v>
      </c>
      <c r="L6754" t="s">
        <v>21</v>
      </c>
      <c r="M6754" t="s">
        <v>36</v>
      </c>
      <c r="N6754" t="s">
        <v>41</v>
      </c>
    </row>
    <row r="6755" spans="1:14" x14ac:dyDescent="0.3">
      <c r="A6755">
        <v>6754</v>
      </c>
      <c r="B6755" t="s">
        <v>31</v>
      </c>
      <c r="C6755" t="s">
        <v>351</v>
      </c>
      <c r="D6755" t="s">
        <v>407</v>
      </c>
      <c r="E6755" t="s">
        <v>360</v>
      </c>
      <c r="F6755" t="s">
        <v>27</v>
      </c>
      <c r="G6755">
        <v>121.6</v>
      </c>
      <c r="H6755">
        <v>4</v>
      </c>
      <c r="I6755">
        <v>0</v>
      </c>
      <c r="J6755" t="s">
        <v>55</v>
      </c>
      <c r="K6755" t="s">
        <v>44</v>
      </c>
      <c r="L6755" t="s">
        <v>60</v>
      </c>
      <c r="M6755" t="s">
        <v>22</v>
      </c>
      <c r="N6755" t="s">
        <v>23</v>
      </c>
    </row>
    <row r="6756" spans="1:14" x14ac:dyDescent="0.3">
      <c r="A6756">
        <v>6755</v>
      </c>
      <c r="B6756" t="s">
        <v>37</v>
      </c>
      <c r="C6756" t="s">
        <v>392</v>
      </c>
      <c r="D6756" t="s">
        <v>175</v>
      </c>
      <c r="E6756" t="s">
        <v>221</v>
      </c>
      <c r="F6756" t="s">
        <v>27</v>
      </c>
      <c r="G6756">
        <v>170.37</v>
      </c>
      <c r="H6756">
        <v>3</v>
      </c>
      <c r="I6756">
        <v>0</v>
      </c>
      <c r="J6756" t="s">
        <v>19</v>
      </c>
      <c r="K6756" t="s">
        <v>66</v>
      </c>
      <c r="L6756" t="s">
        <v>21</v>
      </c>
      <c r="M6756" t="s">
        <v>36</v>
      </c>
      <c r="N6756" t="s">
        <v>41</v>
      </c>
    </row>
    <row r="6757" spans="1:14" x14ac:dyDescent="0.3">
      <c r="A6757">
        <v>6756</v>
      </c>
      <c r="B6757" t="s">
        <v>14</v>
      </c>
      <c r="C6757" t="s">
        <v>363</v>
      </c>
      <c r="D6757" t="s">
        <v>180</v>
      </c>
      <c r="E6757" t="s">
        <v>245</v>
      </c>
      <c r="F6757" t="s">
        <v>27</v>
      </c>
      <c r="G6757">
        <v>188.06</v>
      </c>
      <c r="H6757">
        <v>1</v>
      </c>
      <c r="I6757">
        <v>0</v>
      </c>
      <c r="J6757" t="s">
        <v>28</v>
      </c>
      <c r="K6757" t="s">
        <v>66</v>
      </c>
      <c r="L6757" t="s">
        <v>21</v>
      </c>
      <c r="M6757" t="s">
        <v>22</v>
      </c>
      <c r="N6757" t="s">
        <v>95</v>
      </c>
    </row>
    <row r="6758" spans="1:14" x14ac:dyDescent="0.3">
      <c r="A6758">
        <v>6757</v>
      </c>
      <c r="B6758" t="s">
        <v>37</v>
      </c>
      <c r="C6758" t="s">
        <v>354</v>
      </c>
      <c r="D6758" t="s">
        <v>230</v>
      </c>
      <c r="E6758" t="s">
        <v>336</v>
      </c>
      <c r="F6758" t="s">
        <v>27</v>
      </c>
      <c r="G6758">
        <v>180.31</v>
      </c>
      <c r="H6758">
        <v>4</v>
      </c>
      <c r="I6758">
        <v>0</v>
      </c>
      <c r="J6758" t="s">
        <v>35</v>
      </c>
      <c r="K6758" t="s">
        <v>66</v>
      </c>
      <c r="L6758" t="s">
        <v>56</v>
      </c>
      <c r="M6758" t="s">
        <v>22</v>
      </c>
      <c r="N6758" t="s">
        <v>41</v>
      </c>
    </row>
    <row r="6759" spans="1:14" x14ac:dyDescent="0.3">
      <c r="A6759">
        <v>6758</v>
      </c>
      <c r="B6759" t="s">
        <v>31</v>
      </c>
      <c r="C6759" t="s">
        <v>342</v>
      </c>
      <c r="D6759" t="s">
        <v>222</v>
      </c>
      <c r="E6759" t="s">
        <v>339</v>
      </c>
      <c r="F6759" t="s">
        <v>27</v>
      </c>
      <c r="G6759">
        <v>146.08000000000001</v>
      </c>
      <c r="H6759">
        <v>3</v>
      </c>
      <c r="I6759">
        <v>0</v>
      </c>
      <c r="J6759" t="s">
        <v>28</v>
      </c>
      <c r="K6759" t="s">
        <v>20</v>
      </c>
      <c r="L6759" t="s">
        <v>60</v>
      </c>
      <c r="M6759" t="s">
        <v>22</v>
      </c>
      <c r="N6759" t="s">
        <v>23</v>
      </c>
    </row>
    <row r="6760" spans="1:14" x14ac:dyDescent="0.3">
      <c r="A6760">
        <v>6759</v>
      </c>
      <c r="B6760" t="s">
        <v>37</v>
      </c>
      <c r="C6760" t="s">
        <v>298</v>
      </c>
      <c r="D6760" t="s">
        <v>86</v>
      </c>
      <c r="E6760" t="s">
        <v>159</v>
      </c>
      <c r="F6760" t="s">
        <v>54</v>
      </c>
      <c r="G6760">
        <v>497.48</v>
      </c>
      <c r="H6760">
        <v>2</v>
      </c>
      <c r="I6760">
        <v>0</v>
      </c>
      <c r="J6760" t="s">
        <v>28</v>
      </c>
      <c r="K6760" t="s">
        <v>99</v>
      </c>
      <c r="L6760" t="s">
        <v>21</v>
      </c>
      <c r="M6760" t="s">
        <v>36</v>
      </c>
      <c r="N6760" t="s">
        <v>41</v>
      </c>
    </row>
    <row r="6761" spans="1:14" x14ac:dyDescent="0.3">
      <c r="A6761">
        <v>6760</v>
      </c>
      <c r="B6761" t="s">
        <v>31</v>
      </c>
      <c r="C6761" t="s">
        <v>81</v>
      </c>
      <c r="D6761" t="s">
        <v>200</v>
      </c>
      <c r="E6761" t="s">
        <v>423</v>
      </c>
      <c r="F6761" t="s">
        <v>18</v>
      </c>
      <c r="G6761">
        <v>242.13</v>
      </c>
      <c r="H6761">
        <v>2</v>
      </c>
      <c r="I6761">
        <v>0</v>
      </c>
      <c r="J6761" t="s">
        <v>55</v>
      </c>
      <c r="K6761" t="s">
        <v>20</v>
      </c>
      <c r="L6761" t="s">
        <v>21</v>
      </c>
      <c r="M6761" t="s">
        <v>36</v>
      </c>
      <c r="N6761" t="s">
        <v>41</v>
      </c>
    </row>
    <row r="6762" spans="1:14" x14ac:dyDescent="0.3">
      <c r="A6762">
        <v>6761</v>
      </c>
      <c r="B6762" t="s">
        <v>14</v>
      </c>
      <c r="C6762" t="s">
        <v>202</v>
      </c>
      <c r="D6762" t="s">
        <v>111</v>
      </c>
      <c r="E6762" t="s">
        <v>270</v>
      </c>
      <c r="F6762" t="s">
        <v>27</v>
      </c>
      <c r="G6762">
        <v>111.7</v>
      </c>
      <c r="H6762">
        <v>1</v>
      </c>
      <c r="I6762">
        <v>2</v>
      </c>
      <c r="J6762" t="s">
        <v>94</v>
      </c>
      <c r="K6762" t="s">
        <v>29</v>
      </c>
      <c r="L6762" t="s">
        <v>21</v>
      </c>
      <c r="M6762" t="s">
        <v>22</v>
      </c>
      <c r="N6762" t="s">
        <v>41</v>
      </c>
    </row>
    <row r="6763" spans="1:14" x14ac:dyDescent="0.3">
      <c r="A6763">
        <v>6762</v>
      </c>
      <c r="B6763" t="s">
        <v>37</v>
      </c>
      <c r="C6763" t="s">
        <v>383</v>
      </c>
      <c r="D6763" t="s">
        <v>210</v>
      </c>
      <c r="E6763" t="s">
        <v>90</v>
      </c>
      <c r="F6763" t="s">
        <v>27</v>
      </c>
      <c r="G6763">
        <v>130.47999999999999</v>
      </c>
      <c r="H6763">
        <v>3</v>
      </c>
      <c r="I6763">
        <v>0</v>
      </c>
      <c r="J6763" t="s">
        <v>94</v>
      </c>
      <c r="K6763" t="s">
        <v>66</v>
      </c>
      <c r="L6763" t="s">
        <v>21</v>
      </c>
      <c r="M6763" t="s">
        <v>36</v>
      </c>
      <c r="N6763" t="s">
        <v>23</v>
      </c>
    </row>
    <row r="6764" spans="1:14" x14ac:dyDescent="0.3">
      <c r="A6764">
        <v>6763</v>
      </c>
      <c r="B6764" t="s">
        <v>37</v>
      </c>
      <c r="C6764" t="s">
        <v>279</v>
      </c>
      <c r="D6764" t="s">
        <v>303</v>
      </c>
      <c r="E6764" t="s">
        <v>407</v>
      </c>
      <c r="F6764" t="s">
        <v>54</v>
      </c>
      <c r="G6764">
        <v>289.51</v>
      </c>
      <c r="H6764">
        <v>1</v>
      </c>
      <c r="I6764">
        <v>1</v>
      </c>
      <c r="J6764" t="s">
        <v>94</v>
      </c>
      <c r="K6764" t="s">
        <v>99</v>
      </c>
      <c r="L6764" t="s">
        <v>56</v>
      </c>
      <c r="M6764" t="s">
        <v>36</v>
      </c>
      <c r="N6764" t="s">
        <v>41</v>
      </c>
    </row>
    <row r="6765" spans="1:14" x14ac:dyDescent="0.3">
      <c r="A6765">
        <v>6764</v>
      </c>
      <c r="B6765" t="s">
        <v>14</v>
      </c>
      <c r="C6765" t="s">
        <v>332</v>
      </c>
      <c r="D6765" t="s">
        <v>410</v>
      </c>
      <c r="E6765" t="s">
        <v>305</v>
      </c>
      <c r="F6765" t="s">
        <v>27</v>
      </c>
      <c r="G6765">
        <v>102.83</v>
      </c>
      <c r="H6765">
        <v>4</v>
      </c>
      <c r="I6765">
        <v>3</v>
      </c>
      <c r="J6765" t="s">
        <v>94</v>
      </c>
      <c r="K6765" t="s">
        <v>44</v>
      </c>
      <c r="L6765" t="s">
        <v>56</v>
      </c>
      <c r="M6765" t="s">
        <v>36</v>
      </c>
      <c r="N6765" t="s">
        <v>41</v>
      </c>
    </row>
    <row r="6766" spans="1:14" x14ac:dyDescent="0.3">
      <c r="A6766">
        <v>6765</v>
      </c>
      <c r="B6766" t="s">
        <v>31</v>
      </c>
      <c r="C6766" t="s">
        <v>135</v>
      </c>
      <c r="D6766" t="s">
        <v>263</v>
      </c>
      <c r="E6766" t="s">
        <v>194</v>
      </c>
      <c r="F6766" t="s">
        <v>27</v>
      </c>
      <c r="G6766">
        <v>135.38999999999999</v>
      </c>
      <c r="H6766">
        <v>2</v>
      </c>
      <c r="I6766">
        <v>3</v>
      </c>
      <c r="J6766" t="s">
        <v>19</v>
      </c>
      <c r="K6766" t="s">
        <v>44</v>
      </c>
      <c r="L6766" t="s">
        <v>21</v>
      </c>
      <c r="M6766" t="s">
        <v>22</v>
      </c>
      <c r="N6766" t="s">
        <v>41</v>
      </c>
    </row>
    <row r="6767" spans="1:14" x14ac:dyDescent="0.3">
      <c r="A6767">
        <v>6766</v>
      </c>
      <c r="B6767" t="s">
        <v>14</v>
      </c>
      <c r="C6767" t="s">
        <v>81</v>
      </c>
      <c r="D6767" t="s">
        <v>223</v>
      </c>
      <c r="E6767" t="s">
        <v>421</v>
      </c>
      <c r="F6767" t="s">
        <v>27</v>
      </c>
      <c r="G6767">
        <v>112.56</v>
      </c>
      <c r="H6767">
        <v>1</v>
      </c>
      <c r="I6767">
        <v>2</v>
      </c>
      <c r="J6767" t="s">
        <v>94</v>
      </c>
      <c r="K6767" t="s">
        <v>44</v>
      </c>
      <c r="L6767" t="s">
        <v>21</v>
      </c>
      <c r="M6767" t="s">
        <v>36</v>
      </c>
      <c r="N6767" t="s">
        <v>95</v>
      </c>
    </row>
    <row r="6768" spans="1:14" x14ac:dyDescent="0.3">
      <c r="A6768">
        <v>6767</v>
      </c>
      <c r="B6768" t="s">
        <v>37</v>
      </c>
      <c r="C6768" t="s">
        <v>290</v>
      </c>
      <c r="D6768" t="s">
        <v>390</v>
      </c>
      <c r="E6768" t="s">
        <v>410</v>
      </c>
      <c r="F6768" t="s">
        <v>18</v>
      </c>
      <c r="G6768">
        <v>317.79000000000002</v>
      </c>
      <c r="H6768">
        <v>3</v>
      </c>
      <c r="I6768">
        <v>0</v>
      </c>
      <c r="J6768" t="s">
        <v>35</v>
      </c>
      <c r="K6768" t="s">
        <v>44</v>
      </c>
      <c r="L6768" t="s">
        <v>60</v>
      </c>
      <c r="M6768" t="s">
        <v>22</v>
      </c>
      <c r="N6768" t="s">
        <v>23</v>
      </c>
    </row>
    <row r="6769" spans="1:14" x14ac:dyDescent="0.3">
      <c r="A6769">
        <v>6768</v>
      </c>
      <c r="B6769" t="s">
        <v>50</v>
      </c>
      <c r="C6769" t="s">
        <v>295</v>
      </c>
      <c r="D6769" t="s">
        <v>439</v>
      </c>
      <c r="E6769" t="s">
        <v>259</v>
      </c>
      <c r="F6769" t="s">
        <v>49</v>
      </c>
      <c r="G6769">
        <v>121.59</v>
      </c>
      <c r="H6769">
        <v>3</v>
      </c>
      <c r="I6769">
        <v>0</v>
      </c>
      <c r="J6769" t="s">
        <v>28</v>
      </c>
      <c r="K6769" t="s">
        <v>66</v>
      </c>
      <c r="L6769" t="s">
        <v>60</v>
      </c>
      <c r="M6769" t="s">
        <v>36</v>
      </c>
      <c r="N6769" t="s">
        <v>41</v>
      </c>
    </row>
    <row r="6770" spans="1:14" x14ac:dyDescent="0.3">
      <c r="A6770">
        <v>6769</v>
      </c>
      <c r="B6770" t="s">
        <v>14</v>
      </c>
      <c r="C6770" t="s">
        <v>73</v>
      </c>
      <c r="D6770" t="s">
        <v>324</v>
      </c>
      <c r="E6770" t="s">
        <v>62</v>
      </c>
      <c r="F6770" t="s">
        <v>49</v>
      </c>
      <c r="G6770">
        <v>110.45</v>
      </c>
      <c r="H6770">
        <v>2</v>
      </c>
      <c r="I6770">
        <v>0</v>
      </c>
      <c r="J6770" t="s">
        <v>55</v>
      </c>
      <c r="K6770" t="s">
        <v>66</v>
      </c>
      <c r="L6770" t="s">
        <v>21</v>
      </c>
      <c r="M6770" t="s">
        <v>22</v>
      </c>
      <c r="N6770" t="s">
        <v>45</v>
      </c>
    </row>
    <row r="6771" spans="1:14" x14ac:dyDescent="0.3">
      <c r="A6771">
        <v>6770</v>
      </c>
      <c r="B6771" t="s">
        <v>31</v>
      </c>
      <c r="C6771" t="s">
        <v>106</v>
      </c>
      <c r="D6771" t="s">
        <v>363</v>
      </c>
      <c r="E6771" t="s">
        <v>245</v>
      </c>
      <c r="F6771" t="s">
        <v>49</v>
      </c>
      <c r="G6771">
        <v>95</v>
      </c>
      <c r="H6771">
        <v>1</v>
      </c>
      <c r="I6771">
        <v>1</v>
      </c>
      <c r="J6771" t="s">
        <v>28</v>
      </c>
      <c r="K6771" t="s">
        <v>29</v>
      </c>
      <c r="L6771" t="s">
        <v>21</v>
      </c>
      <c r="M6771" t="s">
        <v>36</v>
      </c>
      <c r="N6771" t="s">
        <v>41</v>
      </c>
    </row>
    <row r="6772" spans="1:14" x14ac:dyDescent="0.3">
      <c r="A6772">
        <v>6771</v>
      </c>
      <c r="B6772" t="s">
        <v>14</v>
      </c>
      <c r="C6772" t="s">
        <v>391</v>
      </c>
      <c r="D6772" t="s">
        <v>177</v>
      </c>
      <c r="E6772" t="s">
        <v>40</v>
      </c>
      <c r="F6772" t="s">
        <v>27</v>
      </c>
      <c r="G6772">
        <v>146.18</v>
      </c>
      <c r="H6772">
        <v>1</v>
      </c>
      <c r="I6772">
        <v>0</v>
      </c>
      <c r="J6772" t="s">
        <v>28</v>
      </c>
      <c r="K6772" t="s">
        <v>99</v>
      </c>
      <c r="L6772" t="s">
        <v>21</v>
      </c>
      <c r="M6772" t="s">
        <v>22</v>
      </c>
      <c r="N6772" t="s">
        <v>23</v>
      </c>
    </row>
    <row r="6773" spans="1:14" x14ac:dyDescent="0.3">
      <c r="A6773">
        <v>6772</v>
      </c>
      <c r="B6773" t="s">
        <v>14</v>
      </c>
      <c r="C6773" t="s">
        <v>247</v>
      </c>
      <c r="D6773" t="s">
        <v>67</v>
      </c>
      <c r="E6773" t="s">
        <v>471</v>
      </c>
      <c r="F6773" t="s">
        <v>49</v>
      </c>
      <c r="G6773">
        <v>76.31</v>
      </c>
      <c r="H6773">
        <v>1</v>
      </c>
      <c r="I6773">
        <v>0</v>
      </c>
      <c r="J6773" t="s">
        <v>94</v>
      </c>
      <c r="K6773" t="s">
        <v>66</v>
      </c>
      <c r="L6773" t="s">
        <v>60</v>
      </c>
      <c r="M6773" t="s">
        <v>22</v>
      </c>
      <c r="N6773" t="s">
        <v>41</v>
      </c>
    </row>
    <row r="6774" spans="1:14" x14ac:dyDescent="0.3">
      <c r="A6774">
        <v>6773</v>
      </c>
      <c r="B6774" t="s">
        <v>37</v>
      </c>
      <c r="C6774" t="s">
        <v>88</v>
      </c>
      <c r="D6774" t="s">
        <v>383</v>
      </c>
      <c r="E6774" t="s">
        <v>292</v>
      </c>
      <c r="F6774" t="s">
        <v>49</v>
      </c>
      <c r="G6774">
        <v>86.68</v>
      </c>
      <c r="H6774">
        <v>2</v>
      </c>
      <c r="I6774">
        <v>0</v>
      </c>
      <c r="J6774" t="s">
        <v>19</v>
      </c>
      <c r="K6774" t="s">
        <v>20</v>
      </c>
      <c r="L6774" t="s">
        <v>21</v>
      </c>
      <c r="M6774" t="s">
        <v>22</v>
      </c>
      <c r="N6774" t="s">
        <v>41</v>
      </c>
    </row>
    <row r="6775" spans="1:14" x14ac:dyDescent="0.3">
      <c r="A6775">
        <v>6774</v>
      </c>
      <c r="B6775" t="s">
        <v>14</v>
      </c>
      <c r="C6775" t="s">
        <v>305</v>
      </c>
      <c r="D6775" t="s">
        <v>73</v>
      </c>
      <c r="E6775" t="s">
        <v>424</v>
      </c>
      <c r="F6775" t="s">
        <v>49</v>
      </c>
      <c r="G6775">
        <v>87.6</v>
      </c>
      <c r="H6775">
        <v>2</v>
      </c>
      <c r="I6775">
        <v>1</v>
      </c>
      <c r="J6775" t="s">
        <v>35</v>
      </c>
      <c r="K6775" t="s">
        <v>20</v>
      </c>
      <c r="L6775" t="s">
        <v>70</v>
      </c>
      <c r="M6775" t="s">
        <v>22</v>
      </c>
      <c r="N6775" t="s">
        <v>41</v>
      </c>
    </row>
    <row r="6776" spans="1:14" x14ac:dyDescent="0.3">
      <c r="A6776">
        <v>6775</v>
      </c>
      <c r="B6776" t="s">
        <v>31</v>
      </c>
      <c r="C6776" t="s">
        <v>295</v>
      </c>
      <c r="D6776" t="s">
        <v>445</v>
      </c>
      <c r="E6776" t="s">
        <v>38</v>
      </c>
      <c r="F6776" t="s">
        <v>54</v>
      </c>
      <c r="G6776">
        <v>420.95</v>
      </c>
      <c r="H6776">
        <v>1</v>
      </c>
      <c r="I6776">
        <v>0</v>
      </c>
      <c r="J6776" t="s">
        <v>28</v>
      </c>
      <c r="K6776" t="s">
        <v>44</v>
      </c>
      <c r="L6776" t="s">
        <v>21</v>
      </c>
      <c r="M6776" t="s">
        <v>36</v>
      </c>
      <c r="N6776" t="s">
        <v>41</v>
      </c>
    </row>
    <row r="6777" spans="1:14" x14ac:dyDescent="0.3">
      <c r="A6777">
        <v>6776</v>
      </c>
      <c r="B6777" t="s">
        <v>14</v>
      </c>
      <c r="C6777" t="s">
        <v>349</v>
      </c>
      <c r="D6777" t="s">
        <v>224</v>
      </c>
      <c r="E6777" t="s">
        <v>148</v>
      </c>
      <c r="F6777" t="s">
        <v>18</v>
      </c>
      <c r="G6777">
        <v>263.33999999999997</v>
      </c>
      <c r="H6777">
        <v>1</v>
      </c>
      <c r="I6777">
        <v>0</v>
      </c>
      <c r="J6777" t="s">
        <v>28</v>
      </c>
      <c r="K6777" t="s">
        <v>29</v>
      </c>
      <c r="L6777" t="s">
        <v>21</v>
      </c>
      <c r="M6777" t="s">
        <v>22</v>
      </c>
      <c r="N6777" t="s">
        <v>41</v>
      </c>
    </row>
    <row r="6778" spans="1:14" x14ac:dyDescent="0.3">
      <c r="A6778">
        <v>6777</v>
      </c>
      <c r="B6778" t="s">
        <v>37</v>
      </c>
      <c r="C6778" t="s">
        <v>187</v>
      </c>
      <c r="D6778" t="s">
        <v>167</v>
      </c>
      <c r="E6778" t="s">
        <v>97</v>
      </c>
      <c r="F6778" t="s">
        <v>27</v>
      </c>
      <c r="G6778">
        <v>176.31</v>
      </c>
      <c r="H6778">
        <v>1</v>
      </c>
      <c r="I6778">
        <v>0</v>
      </c>
      <c r="J6778" t="s">
        <v>35</v>
      </c>
      <c r="K6778" t="s">
        <v>29</v>
      </c>
      <c r="L6778" t="s">
        <v>21</v>
      </c>
      <c r="M6778" t="s">
        <v>36</v>
      </c>
      <c r="N6778" t="s">
        <v>41</v>
      </c>
    </row>
    <row r="6779" spans="1:14" x14ac:dyDescent="0.3">
      <c r="A6779">
        <v>6778</v>
      </c>
      <c r="B6779" t="s">
        <v>14</v>
      </c>
      <c r="C6779" t="s">
        <v>311</v>
      </c>
      <c r="D6779" t="s">
        <v>257</v>
      </c>
      <c r="E6779" t="s">
        <v>124</v>
      </c>
      <c r="F6779" t="s">
        <v>18</v>
      </c>
      <c r="G6779">
        <v>226.88</v>
      </c>
      <c r="H6779">
        <v>1</v>
      </c>
      <c r="I6779">
        <v>1</v>
      </c>
      <c r="J6779" t="s">
        <v>28</v>
      </c>
      <c r="K6779" t="s">
        <v>29</v>
      </c>
      <c r="L6779" t="s">
        <v>21</v>
      </c>
      <c r="M6779" t="s">
        <v>22</v>
      </c>
      <c r="N6779" t="s">
        <v>45</v>
      </c>
    </row>
    <row r="6780" spans="1:14" x14ac:dyDescent="0.3">
      <c r="A6780">
        <v>6779</v>
      </c>
      <c r="B6780" t="s">
        <v>37</v>
      </c>
      <c r="C6780" t="s">
        <v>83</v>
      </c>
      <c r="D6780" t="s">
        <v>316</v>
      </c>
      <c r="E6780" t="s">
        <v>420</v>
      </c>
      <c r="F6780" t="s">
        <v>54</v>
      </c>
      <c r="G6780">
        <v>357.56</v>
      </c>
      <c r="H6780">
        <v>2</v>
      </c>
      <c r="I6780">
        <v>1</v>
      </c>
      <c r="J6780" t="s">
        <v>55</v>
      </c>
      <c r="K6780" t="s">
        <v>66</v>
      </c>
      <c r="L6780" t="s">
        <v>21</v>
      </c>
      <c r="M6780" t="s">
        <v>36</v>
      </c>
      <c r="N6780" t="s">
        <v>41</v>
      </c>
    </row>
    <row r="6781" spans="1:14" x14ac:dyDescent="0.3">
      <c r="A6781">
        <v>6780</v>
      </c>
      <c r="B6781" t="s">
        <v>14</v>
      </c>
      <c r="C6781" t="s">
        <v>32</v>
      </c>
      <c r="D6781" t="s">
        <v>138</v>
      </c>
      <c r="E6781" t="s">
        <v>117</v>
      </c>
      <c r="F6781" t="s">
        <v>27</v>
      </c>
      <c r="G6781">
        <v>148.05000000000001</v>
      </c>
      <c r="H6781">
        <v>2</v>
      </c>
      <c r="I6781">
        <v>0</v>
      </c>
      <c r="J6781" t="s">
        <v>28</v>
      </c>
      <c r="K6781" t="s">
        <v>29</v>
      </c>
      <c r="L6781" t="s">
        <v>70</v>
      </c>
      <c r="M6781" t="s">
        <v>36</v>
      </c>
      <c r="N6781" t="s">
        <v>23</v>
      </c>
    </row>
    <row r="6782" spans="1:14" x14ac:dyDescent="0.3">
      <c r="A6782">
        <v>6781</v>
      </c>
      <c r="B6782" t="s">
        <v>50</v>
      </c>
      <c r="C6782" t="s">
        <v>279</v>
      </c>
      <c r="D6782" t="s">
        <v>311</v>
      </c>
      <c r="E6782" t="s">
        <v>299</v>
      </c>
      <c r="F6782" t="s">
        <v>49</v>
      </c>
      <c r="G6782">
        <v>97.91</v>
      </c>
      <c r="H6782">
        <v>1</v>
      </c>
      <c r="I6782">
        <v>2</v>
      </c>
      <c r="J6782" t="s">
        <v>94</v>
      </c>
      <c r="K6782" t="s">
        <v>20</v>
      </c>
      <c r="L6782" t="s">
        <v>70</v>
      </c>
      <c r="M6782" t="s">
        <v>22</v>
      </c>
      <c r="N6782" t="s">
        <v>45</v>
      </c>
    </row>
    <row r="6783" spans="1:14" x14ac:dyDescent="0.3">
      <c r="A6783">
        <v>6782</v>
      </c>
      <c r="B6783" t="s">
        <v>50</v>
      </c>
      <c r="C6783" t="s">
        <v>212</v>
      </c>
      <c r="D6783" t="s">
        <v>294</v>
      </c>
      <c r="E6783" t="s">
        <v>48</v>
      </c>
      <c r="F6783" t="s">
        <v>18</v>
      </c>
      <c r="G6783">
        <v>283.68</v>
      </c>
      <c r="H6783">
        <v>3</v>
      </c>
      <c r="I6783">
        <v>0</v>
      </c>
      <c r="J6783" t="s">
        <v>28</v>
      </c>
      <c r="K6783" t="s">
        <v>99</v>
      </c>
      <c r="L6783" t="s">
        <v>70</v>
      </c>
      <c r="M6783" t="s">
        <v>22</v>
      </c>
      <c r="N6783" t="s">
        <v>23</v>
      </c>
    </row>
    <row r="6784" spans="1:14" x14ac:dyDescent="0.3">
      <c r="A6784">
        <v>6783</v>
      </c>
      <c r="B6784" t="s">
        <v>37</v>
      </c>
      <c r="C6784" t="s">
        <v>47</v>
      </c>
      <c r="D6784" t="s">
        <v>109</v>
      </c>
      <c r="E6784" t="s">
        <v>308</v>
      </c>
      <c r="F6784" t="s">
        <v>18</v>
      </c>
      <c r="G6784">
        <v>278.35000000000002</v>
      </c>
      <c r="H6784">
        <v>2</v>
      </c>
      <c r="I6784">
        <v>1</v>
      </c>
      <c r="J6784" t="s">
        <v>28</v>
      </c>
      <c r="K6784" t="s">
        <v>20</v>
      </c>
      <c r="L6784" t="s">
        <v>21</v>
      </c>
      <c r="M6784" t="s">
        <v>36</v>
      </c>
      <c r="N6784" t="s">
        <v>45</v>
      </c>
    </row>
    <row r="6785" spans="1:14" x14ac:dyDescent="0.3">
      <c r="A6785">
        <v>6784</v>
      </c>
      <c r="B6785" t="s">
        <v>14</v>
      </c>
      <c r="C6785" t="s">
        <v>92</v>
      </c>
      <c r="D6785" t="s">
        <v>424</v>
      </c>
      <c r="E6785" t="s">
        <v>127</v>
      </c>
      <c r="F6785" t="s">
        <v>18</v>
      </c>
      <c r="G6785">
        <v>167.66</v>
      </c>
      <c r="H6785">
        <v>4</v>
      </c>
      <c r="I6785">
        <v>0</v>
      </c>
      <c r="J6785" t="s">
        <v>28</v>
      </c>
      <c r="K6785" t="s">
        <v>20</v>
      </c>
      <c r="L6785" t="s">
        <v>21</v>
      </c>
      <c r="M6785" t="s">
        <v>36</v>
      </c>
      <c r="N6785" t="s">
        <v>23</v>
      </c>
    </row>
    <row r="6786" spans="1:14" x14ac:dyDescent="0.3">
      <c r="A6786">
        <v>6785</v>
      </c>
      <c r="B6786" t="s">
        <v>31</v>
      </c>
      <c r="C6786" t="s">
        <v>379</v>
      </c>
      <c r="D6786" t="s">
        <v>118</v>
      </c>
      <c r="E6786" t="s">
        <v>212</v>
      </c>
      <c r="F6786" t="s">
        <v>49</v>
      </c>
      <c r="G6786">
        <v>81.63</v>
      </c>
      <c r="H6786">
        <v>1</v>
      </c>
      <c r="I6786">
        <v>0</v>
      </c>
      <c r="J6786" t="s">
        <v>19</v>
      </c>
      <c r="K6786" t="s">
        <v>44</v>
      </c>
      <c r="L6786" t="s">
        <v>21</v>
      </c>
      <c r="M6786" t="s">
        <v>36</v>
      </c>
      <c r="N6786" t="s">
        <v>95</v>
      </c>
    </row>
    <row r="6787" spans="1:14" x14ac:dyDescent="0.3">
      <c r="A6787">
        <v>6786</v>
      </c>
      <c r="B6787" t="s">
        <v>50</v>
      </c>
      <c r="C6787" t="s">
        <v>237</v>
      </c>
      <c r="D6787" t="s">
        <v>294</v>
      </c>
      <c r="E6787" t="s">
        <v>68</v>
      </c>
      <c r="F6787" t="s">
        <v>49</v>
      </c>
      <c r="G6787">
        <v>99.25</v>
      </c>
      <c r="H6787">
        <v>2</v>
      </c>
      <c r="I6787">
        <v>0</v>
      </c>
      <c r="J6787" t="s">
        <v>55</v>
      </c>
      <c r="K6787" t="s">
        <v>66</v>
      </c>
      <c r="L6787" t="s">
        <v>21</v>
      </c>
      <c r="M6787" t="s">
        <v>36</v>
      </c>
      <c r="N6787" t="s">
        <v>41</v>
      </c>
    </row>
    <row r="6788" spans="1:14" x14ac:dyDescent="0.3">
      <c r="A6788">
        <v>6787</v>
      </c>
      <c r="B6788" t="s">
        <v>31</v>
      </c>
      <c r="C6788" t="s">
        <v>149</v>
      </c>
      <c r="D6788" t="s">
        <v>344</v>
      </c>
      <c r="E6788" t="s">
        <v>412</v>
      </c>
      <c r="F6788" t="s">
        <v>27</v>
      </c>
      <c r="G6788">
        <v>119.15</v>
      </c>
      <c r="H6788">
        <v>1</v>
      </c>
      <c r="I6788">
        <v>1</v>
      </c>
      <c r="J6788" t="s">
        <v>55</v>
      </c>
      <c r="K6788" t="s">
        <v>99</v>
      </c>
      <c r="L6788" t="s">
        <v>70</v>
      </c>
      <c r="M6788" t="s">
        <v>36</v>
      </c>
      <c r="N6788" t="s">
        <v>30</v>
      </c>
    </row>
    <row r="6789" spans="1:14" x14ac:dyDescent="0.3">
      <c r="A6789">
        <v>6788</v>
      </c>
      <c r="B6789" t="s">
        <v>31</v>
      </c>
      <c r="C6789" t="s">
        <v>153</v>
      </c>
      <c r="D6789" t="s">
        <v>16</v>
      </c>
      <c r="E6789" t="s">
        <v>146</v>
      </c>
      <c r="F6789" t="s">
        <v>54</v>
      </c>
      <c r="G6789">
        <v>308.36</v>
      </c>
      <c r="H6789">
        <v>2</v>
      </c>
      <c r="I6789">
        <v>1</v>
      </c>
      <c r="J6789" t="s">
        <v>35</v>
      </c>
      <c r="K6789" t="s">
        <v>29</v>
      </c>
      <c r="L6789" t="s">
        <v>70</v>
      </c>
      <c r="M6789" t="s">
        <v>36</v>
      </c>
      <c r="N6789" t="s">
        <v>23</v>
      </c>
    </row>
    <row r="6790" spans="1:14" x14ac:dyDescent="0.3">
      <c r="A6790">
        <v>6789</v>
      </c>
      <c r="B6790" t="s">
        <v>37</v>
      </c>
      <c r="C6790" t="s">
        <v>76</v>
      </c>
      <c r="D6790" t="s">
        <v>207</v>
      </c>
      <c r="E6790" t="s">
        <v>61</v>
      </c>
      <c r="F6790" t="s">
        <v>27</v>
      </c>
      <c r="G6790">
        <v>124.2</v>
      </c>
      <c r="H6790">
        <v>1</v>
      </c>
      <c r="I6790">
        <v>0</v>
      </c>
      <c r="J6790" t="s">
        <v>35</v>
      </c>
      <c r="K6790" t="s">
        <v>99</v>
      </c>
      <c r="L6790" t="s">
        <v>21</v>
      </c>
      <c r="M6790" t="s">
        <v>36</v>
      </c>
      <c r="N6790" t="s">
        <v>23</v>
      </c>
    </row>
    <row r="6791" spans="1:14" x14ac:dyDescent="0.3">
      <c r="A6791">
        <v>6790</v>
      </c>
      <c r="B6791" t="s">
        <v>50</v>
      </c>
      <c r="C6791" t="s">
        <v>125</v>
      </c>
      <c r="D6791" t="s">
        <v>208</v>
      </c>
      <c r="E6791" t="s">
        <v>241</v>
      </c>
      <c r="F6791" t="s">
        <v>27</v>
      </c>
      <c r="G6791">
        <v>195.27</v>
      </c>
      <c r="H6791">
        <v>2</v>
      </c>
      <c r="I6791">
        <v>0</v>
      </c>
      <c r="J6791" t="s">
        <v>19</v>
      </c>
      <c r="K6791" t="s">
        <v>44</v>
      </c>
      <c r="L6791" t="s">
        <v>21</v>
      </c>
      <c r="M6791" t="s">
        <v>22</v>
      </c>
      <c r="N6791" t="s">
        <v>41</v>
      </c>
    </row>
    <row r="6792" spans="1:14" x14ac:dyDescent="0.3">
      <c r="A6792">
        <v>6791</v>
      </c>
      <c r="B6792" t="s">
        <v>14</v>
      </c>
      <c r="C6792" t="s">
        <v>220</v>
      </c>
      <c r="D6792" t="s">
        <v>90</v>
      </c>
      <c r="E6792" t="s">
        <v>280</v>
      </c>
      <c r="F6792" t="s">
        <v>49</v>
      </c>
      <c r="G6792">
        <v>76</v>
      </c>
      <c r="H6792">
        <v>2</v>
      </c>
      <c r="I6792">
        <v>3</v>
      </c>
      <c r="J6792" t="s">
        <v>19</v>
      </c>
      <c r="K6792" t="s">
        <v>20</v>
      </c>
      <c r="L6792" t="s">
        <v>21</v>
      </c>
      <c r="M6792" t="s">
        <v>36</v>
      </c>
      <c r="N6792" t="s">
        <v>41</v>
      </c>
    </row>
    <row r="6793" spans="1:14" x14ac:dyDescent="0.3">
      <c r="A6793">
        <v>6792</v>
      </c>
      <c r="B6793" t="s">
        <v>37</v>
      </c>
      <c r="C6793" t="s">
        <v>109</v>
      </c>
      <c r="D6793" t="s">
        <v>53</v>
      </c>
      <c r="E6793" t="s">
        <v>110</v>
      </c>
      <c r="F6793" t="s">
        <v>27</v>
      </c>
      <c r="G6793">
        <v>125.53</v>
      </c>
      <c r="H6793">
        <v>2</v>
      </c>
      <c r="I6793">
        <v>0</v>
      </c>
      <c r="J6793" t="s">
        <v>94</v>
      </c>
      <c r="K6793" t="s">
        <v>66</v>
      </c>
      <c r="L6793" t="s">
        <v>21</v>
      </c>
      <c r="M6793" t="s">
        <v>36</v>
      </c>
      <c r="N6793" t="s">
        <v>95</v>
      </c>
    </row>
    <row r="6794" spans="1:14" x14ac:dyDescent="0.3">
      <c r="A6794">
        <v>6793</v>
      </c>
      <c r="B6794" t="s">
        <v>31</v>
      </c>
      <c r="C6794" t="s">
        <v>134</v>
      </c>
      <c r="D6794" t="s">
        <v>172</v>
      </c>
      <c r="E6794" t="s">
        <v>101</v>
      </c>
      <c r="F6794" t="s">
        <v>18</v>
      </c>
      <c r="G6794">
        <v>235.59</v>
      </c>
      <c r="H6794">
        <v>2</v>
      </c>
      <c r="I6794">
        <v>0</v>
      </c>
      <c r="J6794" t="s">
        <v>55</v>
      </c>
      <c r="K6794" t="s">
        <v>99</v>
      </c>
      <c r="L6794" t="s">
        <v>60</v>
      </c>
      <c r="M6794" t="s">
        <v>36</v>
      </c>
      <c r="N6794" t="s">
        <v>23</v>
      </c>
    </row>
    <row r="6795" spans="1:14" x14ac:dyDescent="0.3">
      <c r="A6795">
        <v>6794</v>
      </c>
      <c r="B6795" t="s">
        <v>14</v>
      </c>
      <c r="C6795" t="s">
        <v>442</v>
      </c>
      <c r="D6795" t="s">
        <v>147</v>
      </c>
      <c r="E6795" t="s">
        <v>140</v>
      </c>
      <c r="F6795" t="s">
        <v>49</v>
      </c>
      <c r="G6795">
        <v>79.28</v>
      </c>
      <c r="H6795">
        <v>2</v>
      </c>
      <c r="I6795">
        <v>1</v>
      </c>
      <c r="J6795" t="s">
        <v>55</v>
      </c>
      <c r="K6795" t="s">
        <v>99</v>
      </c>
      <c r="L6795" t="s">
        <v>60</v>
      </c>
      <c r="M6795" t="s">
        <v>36</v>
      </c>
      <c r="N6795" t="s">
        <v>41</v>
      </c>
    </row>
    <row r="6796" spans="1:14" x14ac:dyDescent="0.3">
      <c r="A6796">
        <v>6795</v>
      </c>
      <c r="B6796" t="s">
        <v>31</v>
      </c>
      <c r="C6796" t="s">
        <v>76</v>
      </c>
      <c r="D6796" t="s">
        <v>207</v>
      </c>
      <c r="E6796" t="s">
        <v>442</v>
      </c>
      <c r="F6796" t="s">
        <v>49</v>
      </c>
      <c r="G6796">
        <v>113.03</v>
      </c>
      <c r="H6796">
        <v>4</v>
      </c>
      <c r="I6796">
        <v>2</v>
      </c>
      <c r="J6796" t="s">
        <v>35</v>
      </c>
      <c r="K6796" t="s">
        <v>44</v>
      </c>
      <c r="L6796" t="s">
        <v>56</v>
      </c>
      <c r="M6796" t="s">
        <v>36</v>
      </c>
      <c r="N6796" t="s">
        <v>45</v>
      </c>
    </row>
    <row r="6797" spans="1:14" x14ac:dyDescent="0.3">
      <c r="A6797">
        <v>6796</v>
      </c>
      <c r="B6797" t="s">
        <v>50</v>
      </c>
      <c r="C6797" t="s">
        <v>227</v>
      </c>
      <c r="D6797" t="s">
        <v>307</v>
      </c>
      <c r="E6797" t="s">
        <v>469</v>
      </c>
      <c r="F6797" t="s">
        <v>49</v>
      </c>
      <c r="G6797">
        <v>114.41</v>
      </c>
      <c r="H6797">
        <v>3</v>
      </c>
      <c r="I6797">
        <v>2</v>
      </c>
      <c r="J6797" t="s">
        <v>35</v>
      </c>
      <c r="K6797" t="s">
        <v>99</v>
      </c>
      <c r="L6797" t="s">
        <v>56</v>
      </c>
      <c r="M6797" t="s">
        <v>36</v>
      </c>
      <c r="N6797" t="s">
        <v>23</v>
      </c>
    </row>
    <row r="6798" spans="1:14" x14ac:dyDescent="0.3">
      <c r="A6798">
        <v>6797</v>
      </c>
      <c r="B6798" t="s">
        <v>14</v>
      </c>
      <c r="C6798" t="s">
        <v>100</v>
      </c>
      <c r="D6798" t="s">
        <v>332</v>
      </c>
      <c r="E6798" t="s">
        <v>436</v>
      </c>
      <c r="F6798" t="s">
        <v>49</v>
      </c>
      <c r="G6798">
        <v>121.72</v>
      </c>
      <c r="H6798">
        <v>2</v>
      </c>
      <c r="I6798">
        <v>0</v>
      </c>
      <c r="J6798" t="s">
        <v>19</v>
      </c>
      <c r="K6798" t="s">
        <v>66</v>
      </c>
      <c r="L6798" t="s">
        <v>56</v>
      </c>
      <c r="M6798" t="s">
        <v>36</v>
      </c>
      <c r="N6798" t="s">
        <v>41</v>
      </c>
    </row>
    <row r="6799" spans="1:14" x14ac:dyDescent="0.3">
      <c r="A6799">
        <v>6798</v>
      </c>
      <c r="B6799" t="s">
        <v>31</v>
      </c>
      <c r="C6799" t="s">
        <v>267</v>
      </c>
      <c r="D6799" t="s">
        <v>100</v>
      </c>
      <c r="E6799" t="s">
        <v>292</v>
      </c>
      <c r="F6799" t="s">
        <v>54</v>
      </c>
      <c r="G6799">
        <v>265.88</v>
      </c>
      <c r="H6799">
        <v>3</v>
      </c>
      <c r="I6799">
        <v>0</v>
      </c>
      <c r="J6799" t="s">
        <v>28</v>
      </c>
      <c r="K6799" t="s">
        <v>29</v>
      </c>
      <c r="L6799" t="s">
        <v>60</v>
      </c>
      <c r="M6799" t="s">
        <v>36</v>
      </c>
      <c r="N6799" t="s">
        <v>23</v>
      </c>
    </row>
    <row r="6800" spans="1:14" x14ac:dyDescent="0.3">
      <c r="A6800">
        <v>6799</v>
      </c>
      <c r="B6800" t="s">
        <v>31</v>
      </c>
      <c r="C6800" t="s">
        <v>26</v>
      </c>
      <c r="D6800" t="s">
        <v>298</v>
      </c>
      <c r="E6800" t="s">
        <v>273</v>
      </c>
      <c r="F6800" t="s">
        <v>49</v>
      </c>
      <c r="G6800">
        <v>108.66</v>
      </c>
      <c r="H6800">
        <v>1</v>
      </c>
      <c r="I6800">
        <v>1</v>
      </c>
      <c r="J6800" t="s">
        <v>28</v>
      </c>
      <c r="K6800" t="s">
        <v>20</v>
      </c>
      <c r="L6800" t="s">
        <v>60</v>
      </c>
      <c r="M6800" t="s">
        <v>36</v>
      </c>
      <c r="N6800" t="s">
        <v>41</v>
      </c>
    </row>
    <row r="6801" spans="1:14" x14ac:dyDescent="0.3">
      <c r="A6801">
        <v>6800</v>
      </c>
      <c r="B6801" t="s">
        <v>14</v>
      </c>
      <c r="C6801" t="s">
        <v>97</v>
      </c>
      <c r="D6801" t="s">
        <v>109</v>
      </c>
      <c r="E6801" t="s">
        <v>430</v>
      </c>
      <c r="F6801" t="s">
        <v>27</v>
      </c>
      <c r="G6801">
        <v>123.91</v>
      </c>
      <c r="H6801">
        <v>2</v>
      </c>
      <c r="I6801">
        <v>1</v>
      </c>
      <c r="J6801" t="s">
        <v>94</v>
      </c>
      <c r="K6801" t="s">
        <v>99</v>
      </c>
      <c r="L6801" t="s">
        <v>21</v>
      </c>
      <c r="M6801" t="s">
        <v>22</v>
      </c>
      <c r="N6801" t="s">
        <v>41</v>
      </c>
    </row>
    <row r="6802" spans="1:14" x14ac:dyDescent="0.3">
      <c r="A6802">
        <v>6801</v>
      </c>
      <c r="B6802" t="s">
        <v>14</v>
      </c>
      <c r="C6802" t="s">
        <v>184</v>
      </c>
      <c r="D6802" t="s">
        <v>76</v>
      </c>
      <c r="E6802" t="s">
        <v>162</v>
      </c>
      <c r="F6802" t="s">
        <v>18</v>
      </c>
      <c r="G6802">
        <v>266.35000000000002</v>
      </c>
      <c r="H6802">
        <v>2</v>
      </c>
      <c r="I6802">
        <v>1</v>
      </c>
      <c r="J6802" t="s">
        <v>35</v>
      </c>
      <c r="K6802" t="s">
        <v>99</v>
      </c>
      <c r="L6802" t="s">
        <v>56</v>
      </c>
      <c r="M6802" t="s">
        <v>36</v>
      </c>
      <c r="N6802" t="s">
        <v>41</v>
      </c>
    </row>
    <row r="6803" spans="1:14" x14ac:dyDescent="0.3">
      <c r="A6803">
        <v>6802</v>
      </c>
      <c r="B6803" t="s">
        <v>31</v>
      </c>
      <c r="C6803" t="s">
        <v>275</v>
      </c>
      <c r="D6803" t="s">
        <v>281</v>
      </c>
      <c r="E6803" t="s">
        <v>17</v>
      </c>
      <c r="F6803" t="s">
        <v>27</v>
      </c>
      <c r="G6803">
        <v>150.51</v>
      </c>
      <c r="H6803">
        <v>2</v>
      </c>
      <c r="I6803">
        <v>0</v>
      </c>
      <c r="J6803" t="s">
        <v>55</v>
      </c>
      <c r="K6803" t="s">
        <v>99</v>
      </c>
      <c r="L6803" t="s">
        <v>60</v>
      </c>
      <c r="M6803" t="s">
        <v>36</v>
      </c>
      <c r="N6803" t="s">
        <v>41</v>
      </c>
    </row>
    <row r="6804" spans="1:14" x14ac:dyDescent="0.3">
      <c r="A6804">
        <v>6803</v>
      </c>
      <c r="B6804" t="s">
        <v>31</v>
      </c>
      <c r="C6804" t="s">
        <v>117</v>
      </c>
      <c r="D6804" t="s">
        <v>222</v>
      </c>
      <c r="E6804" t="s">
        <v>122</v>
      </c>
      <c r="F6804" t="s">
        <v>27</v>
      </c>
      <c r="G6804">
        <v>125.7</v>
      </c>
      <c r="H6804">
        <v>2</v>
      </c>
      <c r="I6804">
        <v>0</v>
      </c>
      <c r="J6804" t="s">
        <v>35</v>
      </c>
      <c r="K6804" t="s">
        <v>66</v>
      </c>
      <c r="L6804" t="s">
        <v>21</v>
      </c>
      <c r="M6804" t="s">
        <v>36</v>
      </c>
      <c r="N6804" t="s">
        <v>23</v>
      </c>
    </row>
    <row r="6805" spans="1:14" x14ac:dyDescent="0.3">
      <c r="A6805">
        <v>6804</v>
      </c>
      <c r="B6805" t="s">
        <v>37</v>
      </c>
      <c r="C6805" t="s">
        <v>202</v>
      </c>
      <c r="D6805" t="s">
        <v>169</v>
      </c>
      <c r="E6805" t="s">
        <v>68</v>
      </c>
      <c r="F6805" t="s">
        <v>49</v>
      </c>
      <c r="G6805">
        <v>85.67</v>
      </c>
      <c r="H6805">
        <v>2</v>
      </c>
      <c r="I6805">
        <v>0</v>
      </c>
      <c r="J6805" t="s">
        <v>19</v>
      </c>
      <c r="K6805" t="s">
        <v>66</v>
      </c>
      <c r="L6805" t="s">
        <v>56</v>
      </c>
      <c r="M6805" t="s">
        <v>36</v>
      </c>
      <c r="N6805" t="s">
        <v>23</v>
      </c>
    </row>
    <row r="6806" spans="1:14" x14ac:dyDescent="0.3">
      <c r="A6806">
        <v>6805</v>
      </c>
      <c r="B6806" t="s">
        <v>50</v>
      </c>
      <c r="C6806" t="s">
        <v>277</v>
      </c>
      <c r="D6806" t="s">
        <v>416</v>
      </c>
      <c r="E6806" t="s">
        <v>164</v>
      </c>
      <c r="F6806" t="s">
        <v>27</v>
      </c>
      <c r="G6806">
        <v>210.96</v>
      </c>
      <c r="H6806">
        <v>2</v>
      </c>
      <c r="I6806">
        <v>0</v>
      </c>
      <c r="J6806" t="s">
        <v>19</v>
      </c>
      <c r="K6806" t="s">
        <v>20</v>
      </c>
      <c r="L6806" t="s">
        <v>21</v>
      </c>
      <c r="M6806" t="s">
        <v>36</v>
      </c>
      <c r="N6806" t="s">
        <v>23</v>
      </c>
    </row>
    <row r="6807" spans="1:14" x14ac:dyDescent="0.3">
      <c r="A6807">
        <v>6806</v>
      </c>
      <c r="B6807" t="s">
        <v>31</v>
      </c>
      <c r="C6807" t="s">
        <v>160</v>
      </c>
      <c r="D6807" t="s">
        <v>425</v>
      </c>
      <c r="E6807" t="s">
        <v>53</v>
      </c>
      <c r="F6807" t="s">
        <v>49</v>
      </c>
      <c r="G6807">
        <v>90.04</v>
      </c>
      <c r="H6807">
        <v>2</v>
      </c>
      <c r="I6807">
        <v>0</v>
      </c>
      <c r="J6807" t="s">
        <v>55</v>
      </c>
      <c r="K6807" t="s">
        <v>66</v>
      </c>
      <c r="L6807" t="s">
        <v>21</v>
      </c>
      <c r="M6807" t="s">
        <v>36</v>
      </c>
      <c r="N6807" t="s">
        <v>41</v>
      </c>
    </row>
    <row r="6808" spans="1:14" x14ac:dyDescent="0.3">
      <c r="A6808">
        <v>6807</v>
      </c>
      <c r="B6808" t="s">
        <v>37</v>
      </c>
      <c r="C6808" t="s">
        <v>174</v>
      </c>
      <c r="D6808" t="s">
        <v>177</v>
      </c>
      <c r="E6808" t="s">
        <v>261</v>
      </c>
      <c r="F6808" t="s">
        <v>49</v>
      </c>
      <c r="G6808">
        <v>122.21</v>
      </c>
      <c r="H6808">
        <v>1</v>
      </c>
      <c r="I6808">
        <v>0</v>
      </c>
      <c r="J6808" t="s">
        <v>55</v>
      </c>
      <c r="K6808" t="s">
        <v>29</v>
      </c>
      <c r="L6808" t="s">
        <v>56</v>
      </c>
      <c r="M6808" t="s">
        <v>36</v>
      </c>
      <c r="N6808" t="s">
        <v>41</v>
      </c>
    </row>
    <row r="6809" spans="1:14" x14ac:dyDescent="0.3">
      <c r="A6809">
        <v>6808</v>
      </c>
      <c r="B6809" t="s">
        <v>37</v>
      </c>
      <c r="C6809" t="s">
        <v>259</v>
      </c>
      <c r="D6809" t="s">
        <v>176</v>
      </c>
      <c r="E6809" t="s">
        <v>245</v>
      </c>
      <c r="F6809" t="s">
        <v>27</v>
      </c>
      <c r="G6809">
        <v>200.1</v>
      </c>
      <c r="H6809">
        <v>1</v>
      </c>
      <c r="I6809">
        <v>0</v>
      </c>
      <c r="J6809" t="s">
        <v>35</v>
      </c>
      <c r="K6809" t="s">
        <v>99</v>
      </c>
      <c r="L6809" t="s">
        <v>21</v>
      </c>
      <c r="M6809" t="s">
        <v>22</v>
      </c>
      <c r="N6809" t="s">
        <v>41</v>
      </c>
    </row>
    <row r="6810" spans="1:14" x14ac:dyDescent="0.3">
      <c r="A6810">
        <v>6809</v>
      </c>
      <c r="B6810" t="s">
        <v>14</v>
      </c>
      <c r="C6810" t="s">
        <v>348</v>
      </c>
      <c r="D6810" t="s">
        <v>227</v>
      </c>
      <c r="E6810" t="s">
        <v>359</v>
      </c>
      <c r="F6810" t="s">
        <v>27</v>
      </c>
      <c r="G6810">
        <v>168.85</v>
      </c>
      <c r="H6810">
        <v>1</v>
      </c>
      <c r="I6810">
        <v>0</v>
      </c>
      <c r="J6810" t="s">
        <v>55</v>
      </c>
      <c r="K6810" t="s">
        <v>29</v>
      </c>
      <c r="L6810" t="s">
        <v>70</v>
      </c>
      <c r="M6810" t="s">
        <v>36</v>
      </c>
      <c r="N6810" t="s">
        <v>41</v>
      </c>
    </row>
    <row r="6811" spans="1:14" x14ac:dyDescent="0.3">
      <c r="A6811">
        <v>6810</v>
      </c>
      <c r="B6811" t="s">
        <v>50</v>
      </c>
      <c r="C6811" t="s">
        <v>127</v>
      </c>
      <c r="D6811" t="s">
        <v>151</v>
      </c>
      <c r="E6811" t="s">
        <v>286</v>
      </c>
      <c r="F6811" t="s">
        <v>49</v>
      </c>
      <c r="G6811">
        <v>102.2</v>
      </c>
      <c r="H6811">
        <v>1</v>
      </c>
      <c r="I6811">
        <v>2</v>
      </c>
      <c r="J6811" t="s">
        <v>19</v>
      </c>
      <c r="K6811" t="s">
        <v>66</v>
      </c>
      <c r="L6811" t="s">
        <v>21</v>
      </c>
      <c r="M6811" t="s">
        <v>22</v>
      </c>
      <c r="N6811" t="s">
        <v>45</v>
      </c>
    </row>
    <row r="6812" spans="1:14" x14ac:dyDescent="0.3">
      <c r="A6812">
        <v>6811</v>
      </c>
      <c r="B6812" t="s">
        <v>37</v>
      </c>
      <c r="C6812" t="s">
        <v>450</v>
      </c>
      <c r="D6812" t="s">
        <v>180</v>
      </c>
      <c r="E6812" t="s">
        <v>266</v>
      </c>
      <c r="F6812" t="s">
        <v>27</v>
      </c>
      <c r="G6812">
        <v>179.83</v>
      </c>
      <c r="H6812">
        <v>1</v>
      </c>
      <c r="I6812">
        <v>2</v>
      </c>
      <c r="J6812" t="s">
        <v>35</v>
      </c>
      <c r="K6812" t="s">
        <v>99</v>
      </c>
      <c r="L6812" t="s">
        <v>21</v>
      </c>
      <c r="M6812" t="s">
        <v>36</v>
      </c>
      <c r="N6812" t="s">
        <v>41</v>
      </c>
    </row>
    <row r="6813" spans="1:14" x14ac:dyDescent="0.3">
      <c r="A6813">
        <v>6812</v>
      </c>
      <c r="B6813" t="s">
        <v>31</v>
      </c>
      <c r="C6813" t="s">
        <v>315</v>
      </c>
      <c r="D6813" t="s">
        <v>125</v>
      </c>
      <c r="E6813" t="s">
        <v>373</v>
      </c>
      <c r="F6813" t="s">
        <v>49</v>
      </c>
      <c r="G6813">
        <v>93.53</v>
      </c>
      <c r="H6813">
        <v>3</v>
      </c>
      <c r="I6813">
        <v>0</v>
      </c>
      <c r="J6813" t="s">
        <v>35</v>
      </c>
      <c r="K6813" t="s">
        <v>66</v>
      </c>
      <c r="L6813" t="s">
        <v>60</v>
      </c>
      <c r="M6813" t="s">
        <v>36</v>
      </c>
      <c r="N6813" t="s">
        <v>41</v>
      </c>
    </row>
    <row r="6814" spans="1:14" x14ac:dyDescent="0.3">
      <c r="A6814">
        <v>6813</v>
      </c>
      <c r="B6814" t="s">
        <v>14</v>
      </c>
      <c r="C6814" t="s">
        <v>364</v>
      </c>
      <c r="D6814" t="s">
        <v>244</v>
      </c>
      <c r="E6814" t="s">
        <v>215</v>
      </c>
      <c r="F6814" t="s">
        <v>49</v>
      </c>
      <c r="G6814">
        <v>77.97</v>
      </c>
      <c r="H6814">
        <v>2</v>
      </c>
      <c r="I6814">
        <v>0</v>
      </c>
      <c r="J6814" t="s">
        <v>55</v>
      </c>
      <c r="K6814" t="s">
        <v>20</v>
      </c>
      <c r="L6814" t="s">
        <v>60</v>
      </c>
      <c r="M6814" t="s">
        <v>36</v>
      </c>
      <c r="N6814" t="s">
        <v>23</v>
      </c>
    </row>
    <row r="6815" spans="1:14" x14ac:dyDescent="0.3">
      <c r="A6815">
        <v>6814</v>
      </c>
      <c r="B6815" t="s">
        <v>31</v>
      </c>
      <c r="C6815" t="s">
        <v>134</v>
      </c>
      <c r="D6815" t="s">
        <v>399</v>
      </c>
      <c r="E6815" t="s">
        <v>291</v>
      </c>
      <c r="F6815" t="s">
        <v>27</v>
      </c>
      <c r="G6815">
        <v>100.71</v>
      </c>
      <c r="H6815">
        <v>2</v>
      </c>
      <c r="I6815">
        <v>0</v>
      </c>
      <c r="J6815" t="s">
        <v>35</v>
      </c>
      <c r="K6815" t="s">
        <v>66</v>
      </c>
      <c r="L6815" t="s">
        <v>21</v>
      </c>
      <c r="M6815" t="s">
        <v>22</v>
      </c>
      <c r="N6815" t="s">
        <v>45</v>
      </c>
    </row>
    <row r="6816" spans="1:14" x14ac:dyDescent="0.3">
      <c r="A6816">
        <v>6815</v>
      </c>
      <c r="B6816" t="s">
        <v>14</v>
      </c>
      <c r="C6816" t="s">
        <v>262</v>
      </c>
      <c r="D6816" t="s">
        <v>132</v>
      </c>
      <c r="E6816" t="s">
        <v>76</v>
      </c>
      <c r="F6816" t="s">
        <v>49</v>
      </c>
      <c r="G6816">
        <v>110.85</v>
      </c>
      <c r="H6816">
        <v>2</v>
      </c>
      <c r="I6816">
        <v>0</v>
      </c>
      <c r="J6816" t="s">
        <v>28</v>
      </c>
      <c r="K6816" t="s">
        <v>44</v>
      </c>
      <c r="L6816" t="s">
        <v>21</v>
      </c>
      <c r="M6816" t="s">
        <v>36</v>
      </c>
      <c r="N6816" t="s">
        <v>41</v>
      </c>
    </row>
    <row r="6817" spans="1:14" x14ac:dyDescent="0.3">
      <c r="A6817">
        <v>6816</v>
      </c>
      <c r="B6817" t="s">
        <v>31</v>
      </c>
      <c r="C6817" t="s">
        <v>252</v>
      </c>
      <c r="D6817" t="s">
        <v>47</v>
      </c>
      <c r="E6817" t="s">
        <v>471</v>
      </c>
      <c r="F6817" t="s">
        <v>27</v>
      </c>
      <c r="G6817">
        <v>130.1</v>
      </c>
      <c r="H6817">
        <v>2</v>
      </c>
      <c r="I6817">
        <v>0</v>
      </c>
      <c r="J6817" t="s">
        <v>28</v>
      </c>
      <c r="K6817" t="s">
        <v>20</v>
      </c>
      <c r="L6817" t="s">
        <v>56</v>
      </c>
      <c r="M6817" t="s">
        <v>36</v>
      </c>
      <c r="N6817" t="s">
        <v>23</v>
      </c>
    </row>
    <row r="6818" spans="1:14" x14ac:dyDescent="0.3">
      <c r="A6818">
        <v>6817</v>
      </c>
      <c r="B6818" t="s">
        <v>31</v>
      </c>
      <c r="C6818" t="s">
        <v>360</v>
      </c>
      <c r="D6818" t="s">
        <v>270</v>
      </c>
      <c r="E6818" t="s">
        <v>471</v>
      </c>
      <c r="F6818" t="s">
        <v>49</v>
      </c>
      <c r="G6818">
        <v>73.239999999999995</v>
      </c>
      <c r="H6818">
        <v>2</v>
      </c>
      <c r="I6818">
        <v>2</v>
      </c>
      <c r="J6818" t="s">
        <v>35</v>
      </c>
      <c r="K6818" t="s">
        <v>29</v>
      </c>
      <c r="L6818" t="s">
        <v>21</v>
      </c>
      <c r="M6818" t="s">
        <v>36</v>
      </c>
      <c r="N6818" t="s">
        <v>41</v>
      </c>
    </row>
    <row r="6819" spans="1:14" x14ac:dyDescent="0.3">
      <c r="A6819">
        <v>6818</v>
      </c>
      <c r="B6819" t="s">
        <v>14</v>
      </c>
      <c r="C6819" t="s">
        <v>373</v>
      </c>
      <c r="D6819" t="s">
        <v>192</v>
      </c>
      <c r="E6819" t="s">
        <v>293</v>
      </c>
      <c r="F6819" t="s">
        <v>49</v>
      </c>
      <c r="G6819">
        <v>109.18</v>
      </c>
      <c r="H6819">
        <v>2</v>
      </c>
      <c r="I6819">
        <v>0</v>
      </c>
      <c r="J6819" t="s">
        <v>19</v>
      </c>
      <c r="K6819" t="s">
        <v>44</v>
      </c>
      <c r="L6819" t="s">
        <v>21</v>
      </c>
      <c r="M6819" t="s">
        <v>22</v>
      </c>
      <c r="N6819" t="s">
        <v>41</v>
      </c>
    </row>
    <row r="6820" spans="1:14" x14ac:dyDescent="0.3">
      <c r="A6820">
        <v>6819</v>
      </c>
      <c r="B6820" t="s">
        <v>14</v>
      </c>
      <c r="C6820" t="s">
        <v>93</v>
      </c>
      <c r="D6820" t="s">
        <v>155</v>
      </c>
      <c r="E6820" t="s">
        <v>104</v>
      </c>
      <c r="F6820" t="s">
        <v>27</v>
      </c>
      <c r="G6820">
        <v>184.28</v>
      </c>
      <c r="H6820">
        <v>2</v>
      </c>
      <c r="I6820">
        <v>2</v>
      </c>
      <c r="J6820" t="s">
        <v>35</v>
      </c>
      <c r="K6820" t="s">
        <v>29</v>
      </c>
      <c r="L6820" t="s">
        <v>21</v>
      </c>
      <c r="M6820" t="s">
        <v>36</v>
      </c>
      <c r="N6820" t="s">
        <v>41</v>
      </c>
    </row>
    <row r="6821" spans="1:14" x14ac:dyDescent="0.3">
      <c r="A6821">
        <v>6820</v>
      </c>
      <c r="B6821" t="s">
        <v>14</v>
      </c>
      <c r="C6821" t="s">
        <v>387</v>
      </c>
      <c r="D6821" t="s">
        <v>309</v>
      </c>
      <c r="E6821" t="s">
        <v>385</v>
      </c>
      <c r="F6821" t="s">
        <v>54</v>
      </c>
      <c r="G6821">
        <v>342.54</v>
      </c>
      <c r="H6821">
        <v>1</v>
      </c>
      <c r="I6821">
        <v>0</v>
      </c>
      <c r="J6821" t="s">
        <v>28</v>
      </c>
      <c r="K6821" t="s">
        <v>20</v>
      </c>
      <c r="L6821" t="s">
        <v>21</v>
      </c>
      <c r="M6821" t="s">
        <v>36</v>
      </c>
      <c r="N6821" t="s">
        <v>41</v>
      </c>
    </row>
    <row r="6822" spans="1:14" x14ac:dyDescent="0.3">
      <c r="A6822">
        <v>6821</v>
      </c>
      <c r="B6822" t="s">
        <v>50</v>
      </c>
      <c r="C6822" t="s">
        <v>356</v>
      </c>
      <c r="D6822" t="s">
        <v>367</v>
      </c>
      <c r="E6822" t="s">
        <v>174</v>
      </c>
      <c r="F6822" t="s">
        <v>49</v>
      </c>
      <c r="G6822">
        <v>87.66</v>
      </c>
      <c r="H6822">
        <v>2</v>
      </c>
      <c r="I6822">
        <v>1</v>
      </c>
      <c r="J6822" t="s">
        <v>55</v>
      </c>
      <c r="K6822" t="s">
        <v>29</v>
      </c>
      <c r="L6822" t="s">
        <v>56</v>
      </c>
      <c r="M6822" t="s">
        <v>36</v>
      </c>
      <c r="N6822" t="s">
        <v>41</v>
      </c>
    </row>
    <row r="6823" spans="1:14" x14ac:dyDescent="0.3">
      <c r="A6823">
        <v>6822</v>
      </c>
      <c r="B6823" t="s">
        <v>31</v>
      </c>
      <c r="C6823" t="s">
        <v>193</v>
      </c>
      <c r="D6823" t="s">
        <v>135</v>
      </c>
      <c r="E6823" t="s">
        <v>318</v>
      </c>
      <c r="F6823" t="s">
        <v>49</v>
      </c>
      <c r="G6823">
        <v>61.21</v>
      </c>
      <c r="H6823">
        <v>2</v>
      </c>
      <c r="I6823">
        <v>2</v>
      </c>
      <c r="J6823" t="s">
        <v>35</v>
      </c>
      <c r="K6823" t="s">
        <v>66</v>
      </c>
      <c r="L6823" t="s">
        <v>21</v>
      </c>
      <c r="M6823" t="s">
        <v>22</v>
      </c>
      <c r="N6823" t="s">
        <v>95</v>
      </c>
    </row>
    <row r="6824" spans="1:14" x14ac:dyDescent="0.3">
      <c r="A6824">
        <v>6823</v>
      </c>
      <c r="B6824" t="s">
        <v>37</v>
      </c>
      <c r="C6824" t="s">
        <v>196</v>
      </c>
      <c r="D6824" t="s">
        <v>311</v>
      </c>
      <c r="E6824" t="s">
        <v>159</v>
      </c>
      <c r="F6824" t="s">
        <v>54</v>
      </c>
      <c r="G6824">
        <v>537</v>
      </c>
      <c r="H6824">
        <v>1</v>
      </c>
      <c r="I6824">
        <v>2</v>
      </c>
      <c r="J6824" t="s">
        <v>28</v>
      </c>
      <c r="K6824" t="s">
        <v>44</v>
      </c>
      <c r="L6824" t="s">
        <v>21</v>
      </c>
      <c r="M6824" t="s">
        <v>36</v>
      </c>
      <c r="N6824" t="s">
        <v>45</v>
      </c>
    </row>
    <row r="6825" spans="1:14" x14ac:dyDescent="0.3">
      <c r="A6825">
        <v>6824</v>
      </c>
      <c r="B6825" t="s">
        <v>50</v>
      </c>
      <c r="C6825" t="s">
        <v>217</v>
      </c>
      <c r="D6825" t="s">
        <v>378</v>
      </c>
      <c r="E6825" t="s">
        <v>324</v>
      </c>
      <c r="F6825" t="s">
        <v>18</v>
      </c>
      <c r="G6825">
        <v>276.04000000000002</v>
      </c>
      <c r="H6825">
        <v>2</v>
      </c>
      <c r="I6825">
        <v>3</v>
      </c>
      <c r="J6825" t="s">
        <v>35</v>
      </c>
      <c r="K6825" t="s">
        <v>20</v>
      </c>
      <c r="L6825" t="s">
        <v>21</v>
      </c>
      <c r="M6825" t="s">
        <v>36</v>
      </c>
      <c r="N6825" t="s">
        <v>23</v>
      </c>
    </row>
    <row r="6826" spans="1:14" x14ac:dyDescent="0.3">
      <c r="A6826">
        <v>6825</v>
      </c>
      <c r="B6826" t="s">
        <v>37</v>
      </c>
      <c r="C6826" t="s">
        <v>245</v>
      </c>
      <c r="D6826" t="s">
        <v>402</v>
      </c>
      <c r="E6826" t="s">
        <v>328</v>
      </c>
      <c r="F6826" t="s">
        <v>49</v>
      </c>
      <c r="G6826">
        <v>125.97</v>
      </c>
      <c r="H6826">
        <v>1</v>
      </c>
      <c r="I6826">
        <v>0</v>
      </c>
      <c r="J6826" t="s">
        <v>55</v>
      </c>
      <c r="K6826" t="s">
        <v>44</v>
      </c>
      <c r="L6826" t="s">
        <v>21</v>
      </c>
      <c r="M6826" t="s">
        <v>36</v>
      </c>
      <c r="N6826" t="s">
        <v>41</v>
      </c>
    </row>
    <row r="6827" spans="1:14" x14ac:dyDescent="0.3">
      <c r="A6827">
        <v>6826</v>
      </c>
      <c r="B6827" t="s">
        <v>31</v>
      </c>
      <c r="C6827" t="s">
        <v>288</v>
      </c>
      <c r="D6827" t="s">
        <v>181</v>
      </c>
      <c r="E6827" t="s">
        <v>224</v>
      </c>
      <c r="F6827" t="s">
        <v>18</v>
      </c>
      <c r="G6827">
        <v>215.5</v>
      </c>
      <c r="H6827">
        <v>3</v>
      </c>
      <c r="I6827">
        <v>0</v>
      </c>
      <c r="J6827" t="s">
        <v>28</v>
      </c>
      <c r="K6827" t="s">
        <v>20</v>
      </c>
      <c r="L6827" t="s">
        <v>60</v>
      </c>
      <c r="M6827" t="s">
        <v>22</v>
      </c>
      <c r="N6827" t="s">
        <v>41</v>
      </c>
    </row>
    <row r="6828" spans="1:14" x14ac:dyDescent="0.3">
      <c r="A6828">
        <v>6827</v>
      </c>
      <c r="B6828" t="s">
        <v>50</v>
      </c>
      <c r="C6828" t="s">
        <v>58</v>
      </c>
      <c r="D6828" t="s">
        <v>423</v>
      </c>
      <c r="E6828" t="s">
        <v>254</v>
      </c>
      <c r="F6828" t="s">
        <v>49</v>
      </c>
      <c r="G6828">
        <v>156.08000000000001</v>
      </c>
      <c r="H6828">
        <v>4</v>
      </c>
      <c r="I6828">
        <v>0</v>
      </c>
      <c r="J6828" t="s">
        <v>19</v>
      </c>
      <c r="K6828" t="s">
        <v>29</v>
      </c>
      <c r="L6828" t="s">
        <v>56</v>
      </c>
      <c r="M6828" t="s">
        <v>36</v>
      </c>
      <c r="N6828" t="s">
        <v>30</v>
      </c>
    </row>
    <row r="6829" spans="1:14" x14ac:dyDescent="0.3">
      <c r="A6829">
        <v>6828</v>
      </c>
      <c r="B6829" t="s">
        <v>31</v>
      </c>
      <c r="C6829" t="s">
        <v>144</v>
      </c>
      <c r="D6829" t="s">
        <v>281</v>
      </c>
      <c r="E6829" t="s">
        <v>398</v>
      </c>
      <c r="F6829" t="s">
        <v>54</v>
      </c>
      <c r="G6829">
        <v>238.26</v>
      </c>
      <c r="H6829">
        <v>2</v>
      </c>
      <c r="I6829">
        <v>2</v>
      </c>
      <c r="J6829" t="s">
        <v>35</v>
      </c>
      <c r="K6829" t="s">
        <v>99</v>
      </c>
      <c r="L6829" t="s">
        <v>21</v>
      </c>
      <c r="M6829" t="s">
        <v>22</v>
      </c>
      <c r="N6829" t="s">
        <v>23</v>
      </c>
    </row>
    <row r="6830" spans="1:14" x14ac:dyDescent="0.3">
      <c r="A6830">
        <v>6829</v>
      </c>
      <c r="B6830" t="s">
        <v>50</v>
      </c>
      <c r="C6830" t="s">
        <v>90</v>
      </c>
      <c r="D6830" t="s">
        <v>391</v>
      </c>
      <c r="E6830" t="s">
        <v>297</v>
      </c>
      <c r="F6830" t="s">
        <v>18</v>
      </c>
      <c r="G6830">
        <v>227.09</v>
      </c>
      <c r="H6830">
        <v>3</v>
      </c>
      <c r="I6830">
        <v>0</v>
      </c>
      <c r="J6830" t="s">
        <v>28</v>
      </c>
      <c r="K6830" t="s">
        <v>44</v>
      </c>
      <c r="L6830" t="s">
        <v>21</v>
      </c>
      <c r="M6830" t="s">
        <v>36</v>
      </c>
      <c r="N6830" t="s">
        <v>41</v>
      </c>
    </row>
    <row r="6831" spans="1:14" x14ac:dyDescent="0.3">
      <c r="A6831">
        <v>6830</v>
      </c>
      <c r="B6831" t="s">
        <v>31</v>
      </c>
      <c r="C6831" t="s">
        <v>320</v>
      </c>
      <c r="D6831" t="s">
        <v>158</v>
      </c>
      <c r="E6831" t="s">
        <v>285</v>
      </c>
      <c r="F6831" t="s">
        <v>49</v>
      </c>
      <c r="G6831">
        <v>100.94</v>
      </c>
      <c r="H6831">
        <v>2</v>
      </c>
      <c r="I6831">
        <v>1</v>
      </c>
      <c r="J6831" t="s">
        <v>28</v>
      </c>
      <c r="K6831" t="s">
        <v>99</v>
      </c>
      <c r="L6831" t="s">
        <v>60</v>
      </c>
      <c r="M6831" t="s">
        <v>36</v>
      </c>
      <c r="N6831" t="s">
        <v>41</v>
      </c>
    </row>
    <row r="6832" spans="1:14" x14ac:dyDescent="0.3">
      <c r="A6832">
        <v>6831</v>
      </c>
      <c r="B6832" t="s">
        <v>31</v>
      </c>
      <c r="C6832" t="s">
        <v>46</v>
      </c>
      <c r="D6832" t="s">
        <v>97</v>
      </c>
      <c r="E6832" t="s">
        <v>482</v>
      </c>
      <c r="F6832" t="s">
        <v>54</v>
      </c>
      <c r="G6832">
        <v>383.65</v>
      </c>
      <c r="H6832">
        <v>1</v>
      </c>
      <c r="I6832">
        <v>1</v>
      </c>
      <c r="J6832" t="s">
        <v>55</v>
      </c>
      <c r="K6832" t="s">
        <v>66</v>
      </c>
      <c r="L6832" t="s">
        <v>21</v>
      </c>
      <c r="M6832" t="s">
        <v>36</v>
      </c>
      <c r="N6832" t="s">
        <v>41</v>
      </c>
    </row>
    <row r="6833" spans="1:14" x14ac:dyDescent="0.3">
      <c r="A6833">
        <v>6832</v>
      </c>
      <c r="B6833" t="s">
        <v>37</v>
      </c>
      <c r="C6833" t="s">
        <v>317</v>
      </c>
      <c r="D6833" t="s">
        <v>193</v>
      </c>
      <c r="E6833" t="s">
        <v>396</v>
      </c>
      <c r="F6833" t="s">
        <v>49</v>
      </c>
      <c r="G6833">
        <v>95.71</v>
      </c>
      <c r="H6833">
        <v>1</v>
      </c>
      <c r="I6833">
        <v>0</v>
      </c>
      <c r="J6833" t="s">
        <v>35</v>
      </c>
      <c r="K6833" t="s">
        <v>29</v>
      </c>
      <c r="L6833" t="s">
        <v>21</v>
      </c>
      <c r="M6833" t="s">
        <v>36</v>
      </c>
      <c r="N6833" t="s">
        <v>41</v>
      </c>
    </row>
    <row r="6834" spans="1:14" x14ac:dyDescent="0.3">
      <c r="A6834">
        <v>6833</v>
      </c>
      <c r="B6834" t="s">
        <v>50</v>
      </c>
      <c r="C6834" t="s">
        <v>57</v>
      </c>
      <c r="D6834" t="s">
        <v>433</v>
      </c>
      <c r="E6834" t="s">
        <v>227</v>
      </c>
      <c r="F6834" t="s">
        <v>49</v>
      </c>
      <c r="G6834">
        <v>114.02</v>
      </c>
      <c r="H6834">
        <v>2</v>
      </c>
      <c r="I6834">
        <v>0</v>
      </c>
      <c r="J6834" t="s">
        <v>35</v>
      </c>
      <c r="K6834" t="s">
        <v>20</v>
      </c>
      <c r="L6834" t="s">
        <v>21</v>
      </c>
      <c r="M6834" t="s">
        <v>36</v>
      </c>
      <c r="N6834" t="s">
        <v>95</v>
      </c>
    </row>
    <row r="6835" spans="1:14" x14ac:dyDescent="0.3">
      <c r="A6835">
        <v>6834</v>
      </c>
      <c r="B6835" t="s">
        <v>31</v>
      </c>
      <c r="C6835" t="s">
        <v>429</v>
      </c>
      <c r="D6835" t="s">
        <v>290</v>
      </c>
      <c r="E6835" t="s">
        <v>216</v>
      </c>
      <c r="F6835" t="s">
        <v>49</v>
      </c>
      <c r="G6835">
        <v>81.260000000000005</v>
      </c>
      <c r="H6835">
        <v>2</v>
      </c>
      <c r="I6835">
        <v>0</v>
      </c>
      <c r="J6835" t="s">
        <v>28</v>
      </c>
      <c r="K6835" t="s">
        <v>44</v>
      </c>
      <c r="L6835" t="s">
        <v>60</v>
      </c>
      <c r="M6835" t="s">
        <v>36</v>
      </c>
      <c r="N6835" t="s">
        <v>41</v>
      </c>
    </row>
    <row r="6836" spans="1:14" x14ac:dyDescent="0.3">
      <c r="A6836">
        <v>6835</v>
      </c>
      <c r="B6836" t="s">
        <v>31</v>
      </c>
      <c r="C6836" t="s">
        <v>16</v>
      </c>
      <c r="D6836" t="s">
        <v>198</v>
      </c>
      <c r="E6836" t="s">
        <v>157</v>
      </c>
      <c r="F6836" t="s">
        <v>27</v>
      </c>
      <c r="G6836">
        <v>122.01</v>
      </c>
      <c r="H6836">
        <v>1</v>
      </c>
      <c r="I6836">
        <v>0</v>
      </c>
      <c r="J6836" t="s">
        <v>55</v>
      </c>
      <c r="K6836" t="s">
        <v>66</v>
      </c>
      <c r="L6836" t="s">
        <v>21</v>
      </c>
      <c r="M6836" t="s">
        <v>36</v>
      </c>
      <c r="N6836" t="s">
        <v>41</v>
      </c>
    </row>
    <row r="6837" spans="1:14" x14ac:dyDescent="0.3">
      <c r="A6837">
        <v>6836</v>
      </c>
      <c r="B6837" t="s">
        <v>50</v>
      </c>
      <c r="C6837" t="s">
        <v>52</v>
      </c>
      <c r="D6837" t="s">
        <v>304</v>
      </c>
      <c r="E6837" t="s">
        <v>202</v>
      </c>
      <c r="F6837" t="s">
        <v>27</v>
      </c>
      <c r="G6837">
        <v>215.15</v>
      </c>
      <c r="H6837">
        <v>2</v>
      </c>
      <c r="I6837">
        <v>0</v>
      </c>
      <c r="J6837" t="s">
        <v>28</v>
      </c>
      <c r="K6837" t="s">
        <v>44</v>
      </c>
      <c r="L6837" t="s">
        <v>21</v>
      </c>
      <c r="M6837" t="s">
        <v>36</v>
      </c>
      <c r="N6837" t="s">
        <v>41</v>
      </c>
    </row>
    <row r="6838" spans="1:14" x14ac:dyDescent="0.3">
      <c r="A6838">
        <v>6837</v>
      </c>
      <c r="B6838" t="s">
        <v>14</v>
      </c>
      <c r="C6838" t="s">
        <v>393</v>
      </c>
      <c r="D6838" t="s">
        <v>381</v>
      </c>
      <c r="E6838" t="s">
        <v>389</v>
      </c>
      <c r="F6838" t="s">
        <v>27</v>
      </c>
      <c r="G6838">
        <v>152.78</v>
      </c>
      <c r="H6838">
        <v>2</v>
      </c>
      <c r="I6838">
        <v>1</v>
      </c>
      <c r="J6838" t="s">
        <v>35</v>
      </c>
      <c r="K6838" t="s">
        <v>20</v>
      </c>
      <c r="L6838" t="s">
        <v>70</v>
      </c>
      <c r="M6838" t="s">
        <v>36</v>
      </c>
      <c r="N6838" t="s">
        <v>45</v>
      </c>
    </row>
    <row r="6839" spans="1:14" x14ac:dyDescent="0.3">
      <c r="A6839">
        <v>6838</v>
      </c>
      <c r="B6839" t="s">
        <v>37</v>
      </c>
      <c r="C6839" t="s">
        <v>47</v>
      </c>
      <c r="D6839" t="s">
        <v>400</v>
      </c>
      <c r="E6839" t="s">
        <v>314</v>
      </c>
      <c r="F6839" t="s">
        <v>54</v>
      </c>
      <c r="G6839">
        <v>466.66</v>
      </c>
      <c r="H6839">
        <v>3</v>
      </c>
      <c r="I6839">
        <v>0</v>
      </c>
      <c r="J6839" t="s">
        <v>28</v>
      </c>
      <c r="K6839" t="s">
        <v>29</v>
      </c>
      <c r="L6839" t="s">
        <v>21</v>
      </c>
      <c r="M6839" t="s">
        <v>36</v>
      </c>
      <c r="N6839" t="s">
        <v>45</v>
      </c>
    </row>
    <row r="6840" spans="1:14" x14ac:dyDescent="0.3">
      <c r="A6840">
        <v>6839</v>
      </c>
      <c r="B6840" t="s">
        <v>14</v>
      </c>
      <c r="C6840" t="s">
        <v>207</v>
      </c>
      <c r="D6840" t="s">
        <v>185</v>
      </c>
      <c r="E6840" t="s">
        <v>184</v>
      </c>
      <c r="F6840" t="s">
        <v>18</v>
      </c>
      <c r="G6840">
        <v>151.80000000000001</v>
      </c>
      <c r="H6840">
        <v>2</v>
      </c>
      <c r="I6840">
        <v>0</v>
      </c>
      <c r="J6840" t="s">
        <v>28</v>
      </c>
      <c r="K6840" t="s">
        <v>44</v>
      </c>
      <c r="L6840" t="s">
        <v>56</v>
      </c>
      <c r="M6840" t="s">
        <v>36</v>
      </c>
      <c r="N6840" t="s">
        <v>41</v>
      </c>
    </row>
    <row r="6841" spans="1:14" x14ac:dyDescent="0.3">
      <c r="A6841">
        <v>6840</v>
      </c>
      <c r="B6841" t="s">
        <v>14</v>
      </c>
      <c r="C6841" t="s">
        <v>416</v>
      </c>
      <c r="D6841" t="s">
        <v>52</v>
      </c>
      <c r="E6841" t="s">
        <v>168</v>
      </c>
      <c r="F6841" t="s">
        <v>27</v>
      </c>
      <c r="G6841">
        <v>142</v>
      </c>
      <c r="H6841">
        <v>3</v>
      </c>
      <c r="I6841">
        <v>0</v>
      </c>
      <c r="J6841" t="s">
        <v>19</v>
      </c>
      <c r="K6841" t="s">
        <v>99</v>
      </c>
      <c r="L6841" t="s">
        <v>21</v>
      </c>
      <c r="M6841" t="s">
        <v>36</v>
      </c>
      <c r="N6841" t="s">
        <v>41</v>
      </c>
    </row>
    <row r="6842" spans="1:14" x14ac:dyDescent="0.3">
      <c r="A6842">
        <v>6841</v>
      </c>
      <c r="B6842" t="s">
        <v>37</v>
      </c>
      <c r="C6842" t="s">
        <v>298</v>
      </c>
      <c r="D6842" t="s">
        <v>126</v>
      </c>
      <c r="E6842" t="s">
        <v>373</v>
      </c>
      <c r="F6842" t="s">
        <v>27</v>
      </c>
      <c r="G6842">
        <v>134.86000000000001</v>
      </c>
      <c r="H6842">
        <v>1</v>
      </c>
      <c r="I6842">
        <v>0</v>
      </c>
      <c r="J6842" t="s">
        <v>28</v>
      </c>
      <c r="K6842" t="s">
        <v>29</v>
      </c>
      <c r="L6842" t="s">
        <v>60</v>
      </c>
      <c r="M6842" t="s">
        <v>36</v>
      </c>
      <c r="N6842" t="s">
        <v>95</v>
      </c>
    </row>
    <row r="6843" spans="1:14" x14ac:dyDescent="0.3">
      <c r="A6843">
        <v>6842</v>
      </c>
      <c r="B6843" t="s">
        <v>14</v>
      </c>
      <c r="C6843" t="s">
        <v>247</v>
      </c>
      <c r="D6843" t="s">
        <v>178</v>
      </c>
      <c r="E6843" t="s">
        <v>403</v>
      </c>
      <c r="F6843" t="s">
        <v>54</v>
      </c>
      <c r="G6843">
        <v>393.99</v>
      </c>
      <c r="H6843">
        <v>2</v>
      </c>
      <c r="I6843">
        <v>2</v>
      </c>
      <c r="J6843" t="s">
        <v>35</v>
      </c>
      <c r="K6843" t="s">
        <v>29</v>
      </c>
      <c r="L6843" t="s">
        <v>21</v>
      </c>
      <c r="M6843" t="s">
        <v>22</v>
      </c>
      <c r="N6843" t="s">
        <v>41</v>
      </c>
    </row>
    <row r="6844" spans="1:14" x14ac:dyDescent="0.3">
      <c r="A6844">
        <v>6843</v>
      </c>
      <c r="B6844" t="s">
        <v>31</v>
      </c>
      <c r="C6844" t="s">
        <v>71</v>
      </c>
      <c r="D6844" t="s">
        <v>429</v>
      </c>
      <c r="E6844" t="s">
        <v>184</v>
      </c>
      <c r="F6844" t="s">
        <v>27</v>
      </c>
      <c r="G6844">
        <v>169.34</v>
      </c>
      <c r="H6844">
        <v>1</v>
      </c>
      <c r="I6844">
        <v>0</v>
      </c>
      <c r="J6844" t="s">
        <v>35</v>
      </c>
      <c r="K6844" t="s">
        <v>20</v>
      </c>
      <c r="L6844" t="s">
        <v>60</v>
      </c>
      <c r="M6844" t="s">
        <v>36</v>
      </c>
      <c r="N6844" t="s">
        <v>23</v>
      </c>
    </row>
    <row r="6845" spans="1:14" x14ac:dyDescent="0.3">
      <c r="A6845">
        <v>6844</v>
      </c>
      <c r="B6845" t="s">
        <v>31</v>
      </c>
      <c r="C6845" t="s">
        <v>393</v>
      </c>
      <c r="D6845" t="s">
        <v>401</v>
      </c>
      <c r="E6845" t="s">
        <v>392</v>
      </c>
      <c r="F6845" t="s">
        <v>27</v>
      </c>
      <c r="G6845">
        <v>120.3</v>
      </c>
      <c r="H6845">
        <v>1</v>
      </c>
      <c r="I6845">
        <v>1</v>
      </c>
      <c r="J6845" t="s">
        <v>35</v>
      </c>
      <c r="K6845" t="s">
        <v>66</v>
      </c>
      <c r="L6845" t="s">
        <v>56</v>
      </c>
      <c r="M6845" t="s">
        <v>36</v>
      </c>
      <c r="N6845" t="s">
        <v>23</v>
      </c>
    </row>
    <row r="6846" spans="1:14" x14ac:dyDescent="0.3">
      <c r="A6846">
        <v>6845</v>
      </c>
      <c r="B6846" t="s">
        <v>50</v>
      </c>
      <c r="C6846" t="s">
        <v>292</v>
      </c>
      <c r="D6846" t="s">
        <v>152</v>
      </c>
      <c r="E6846" t="s">
        <v>102</v>
      </c>
      <c r="F6846" t="s">
        <v>49</v>
      </c>
      <c r="G6846">
        <v>133.41999999999999</v>
      </c>
      <c r="H6846">
        <v>1</v>
      </c>
      <c r="I6846">
        <v>2</v>
      </c>
      <c r="J6846" t="s">
        <v>28</v>
      </c>
      <c r="K6846" t="s">
        <v>66</v>
      </c>
      <c r="L6846" t="s">
        <v>21</v>
      </c>
      <c r="M6846" t="s">
        <v>22</v>
      </c>
      <c r="N6846" t="s">
        <v>95</v>
      </c>
    </row>
    <row r="6847" spans="1:14" x14ac:dyDescent="0.3">
      <c r="A6847">
        <v>6846</v>
      </c>
      <c r="B6847" t="s">
        <v>31</v>
      </c>
      <c r="C6847" t="s">
        <v>135</v>
      </c>
      <c r="D6847" t="s">
        <v>371</v>
      </c>
      <c r="E6847" t="s">
        <v>393</v>
      </c>
      <c r="F6847" t="s">
        <v>49</v>
      </c>
      <c r="G6847">
        <v>82.09</v>
      </c>
      <c r="H6847">
        <v>3</v>
      </c>
      <c r="I6847">
        <v>1</v>
      </c>
      <c r="J6847" t="s">
        <v>35</v>
      </c>
      <c r="K6847" t="s">
        <v>66</v>
      </c>
      <c r="L6847" t="s">
        <v>21</v>
      </c>
      <c r="M6847" t="s">
        <v>36</v>
      </c>
      <c r="N6847" t="s">
        <v>23</v>
      </c>
    </row>
    <row r="6848" spans="1:14" x14ac:dyDescent="0.3">
      <c r="A6848">
        <v>6847</v>
      </c>
      <c r="B6848" t="s">
        <v>37</v>
      </c>
      <c r="C6848" t="s">
        <v>320</v>
      </c>
      <c r="D6848" t="s">
        <v>126</v>
      </c>
      <c r="E6848" t="s">
        <v>398</v>
      </c>
      <c r="F6848" t="s">
        <v>27</v>
      </c>
      <c r="G6848">
        <v>167.68</v>
      </c>
      <c r="H6848">
        <v>1</v>
      </c>
      <c r="I6848">
        <v>2</v>
      </c>
      <c r="J6848" t="s">
        <v>28</v>
      </c>
      <c r="K6848" t="s">
        <v>29</v>
      </c>
      <c r="L6848" t="s">
        <v>60</v>
      </c>
      <c r="M6848" t="s">
        <v>36</v>
      </c>
      <c r="N6848" t="s">
        <v>23</v>
      </c>
    </row>
    <row r="6849" spans="1:14" x14ac:dyDescent="0.3">
      <c r="A6849">
        <v>6848</v>
      </c>
      <c r="B6849" t="s">
        <v>50</v>
      </c>
      <c r="C6849" t="s">
        <v>232</v>
      </c>
      <c r="D6849" t="s">
        <v>136</v>
      </c>
      <c r="E6849" t="s">
        <v>122</v>
      </c>
      <c r="F6849" t="s">
        <v>27</v>
      </c>
      <c r="G6849">
        <v>213.02</v>
      </c>
      <c r="H6849">
        <v>2</v>
      </c>
      <c r="I6849">
        <v>0</v>
      </c>
      <c r="J6849" t="s">
        <v>35</v>
      </c>
      <c r="K6849" t="s">
        <v>20</v>
      </c>
      <c r="L6849" t="s">
        <v>21</v>
      </c>
      <c r="M6849" t="s">
        <v>36</v>
      </c>
      <c r="N6849" t="s">
        <v>41</v>
      </c>
    </row>
    <row r="6850" spans="1:14" x14ac:dyDescent="0.3">
      <c r="A6850">
        <v>6849</v>
      </c>
      <c r="B6850" t="s">
        <v>50</v>
      </c>
      <c r="C6850" t="s">
        <v>332</v>
      </c>
      <c r="D6850" t="s">
        <v>224</v>
      </c>
      <c r="E6850" t="s">
        <v>197</v>
      </c>
      <c r="F6850" t="s">
        <v>49</v>
      </c>
      <c r="G6850">
        <v>117.86</v>
      </c>
      <c r="H6850">
        <v>2</v>
      </c>
      <c r="I6850">
        <v>0</v>
      </c>
      <c r="J6850" t="s">
        <v>28</v>
      </c>
      <c r="K6850" t="s">
        <v>20</v>
      </c>
      <c r="L6850" t="s">
        <v>56</v>
      </c>
      <c r="M6850" t="s">
        <v>22</v>
      </c>
      <c r="N6850" t="s">
        <v>41</v>
      </c>
    </row>
    <row r="6851" spans="1:14" x14ac:dyDescent="0.3">
      <c r="A6851">
        <v>6850</v>
      </c>
      <c r="B6851" t="s">
        <v>37</v>
      </c>
      <c r="C6851" t="s">
        <v>78</v>
      </c>
      <c r="D6851" t="s">
        <v>276</v>
      </c>
      <c r="E6851" t="s">
        <v>380</v>
      </c>
      <c r="F6851" t="s">
        <v>54</v>
      </c>
      <c r="G6851">
        <v>489.29</v>
      </c>
      <c r="H6851">
        <v>2</v>
      </c>
      <c r="I6851">
        <v>1</v>
      </c>
      <c r="J6851" t="s">
        <v>28</v>
      </c>
      <c r="K6851" t="s">
        <v>44</v>
      </c>
      <c r="L6851" t="s">
        <v>21</v>
      </c>
      <c r="M6851" t="s">
        <v>36</v>
      </c>
      <c r="N6851" t="s">
        <v>30</v>
      </c>
    </row>
    <row r="6852" spans="1:14" x14ac:dyDescent="0.3">
      <c r="A6852">
        <v>6851</v>
      </c>
      <c r="B6852" t="s">
        <v>14</v>
      </c>
      <c r="C6852" t="s">
        <v>140</v>
      </c>
      <c r="D6852" t="s">
        <v>256</v>
      </c>
      <c r="E6852" t="s">
        <v>192</v>
      </c>
      <c r="F6852" t="s">
        <v>49</v>
      </c>
      <c r="G6852">
        <v>62.01</v>
      </c>
      <c r="H6852">
        <v>1</v>
      </c>
      <c r="I6852">
        <v>2</v>
      </c>
      <c r="J6852" t="s">
        <v>55</v>
      </c>
      <c r="K6852" t="s">
        <v>99</v>
      </c>
      <c r="L6852" t="s">
        <v>21</v>
      </c>
      <c r="M6852" t="s">
        <v>36</v>
      </c>
      <c r="N6852" t="s">
        <v>41</v>
      </c>
    </row>
    <row r="6853" spans="1:14" x14ac:dyDescent="0.3">
      <c r="A6853">
        <v>6852</v>
      </c>
      <c r="B6853" t="s">
        <v>14</v>
      </c>
      <c r="C6853" t="s">
        <v>288</v>
      </c>
      <c r="D6853" t="s">
        <v>368</v>
      </c>
      <c r="E6853" t="s">
        <v>334</v>
      </c>
      <c r="F6853" t="s">
        <v>27</v>
      </c>
      <c r="G6853">
        <v>173.34</v>
      </c>
      <c r="H6853">
        <v>3</v>
      </c>
      <c r="I6853">
        <v>3</v>
      </c>
      <c r="J6853" t="s">
        <v>28</v>
      </c>
      <c r="K6853" t="s">
        <v>44</v>
      </c>
      <c r="L6853" t="s">
        <v>21</v>
      </c>
      <c r="M6853" t="s">
        <v>36</v>
      </c>
      <c r="N6853" t="s">
        <v>41</v>
      </c>
    </row>
    <row r="6854" spans="1:14" x14ac:dyDescent="0.3">
      <c r="A6854">
        <v>6853</v>
      </c>
      <c r="B6854" t="s">
        <v>50</v>
      </c>
      <c r="C6854" t="s">
        <v>316</v>
      </c>
      <c r="D6854" t="s">
        <v>403</v>
      </c>
      <c r="E6854" t="s">
        <v>482</v>
      </c>
      <c r="F6854" t="s">
        <v>18</v>
      </c>
      <c r="G6854">
        <v>337.17</v>
      </c>
      <c r="H6854">
        <v>2</v>
      </c>
      <c r="I6854">
        <v>1</v>
      </c>
      <c r="J6854" t="s">
        <v>94</v>
      </c>
      <c r="K6854" t="s">
        <v>20</v>
      </c>
      <c r="L6854" t="s">
        <v>21</v>
      </c>
      <c r="M6854" t="s">
        <v>36</v>
      </c>
      <c r="N6854" t="s">
        <v>41</v>
      </c>
    </row>
    <row r="6855" spans="1:14" x14ac:dyDescent="0.3">
      <c r="A6855">
        <v>6854</v>
      </c>
      <c r="B6855" t="s">
        <v>14</v>
      </c>
      <c r="C6855" t="s">
        <v>174</v>
      </c>
      <c r="D6855" t="s">
        <v>40</v>
      </c>
      <c r="E6855" t="s">
        <v>345</v>
      </c>
      <c r="F6855" t="s">
        <v>18</v>
      </c>
      <c r="G6855">
        <v>278.92</v>
      </c>
      <c r="H6855">
        <v>1</v>
      </c>
      <c r="I6855">
        <v>2</v>
      </c>
      <c r="J6855" t="s">
        <v>35</v>
      </c>
      <c r="K6855" t="s">
        <v>29</v>
      </c>
      <c r="L6855" t="s">
        <v>60</v>
      </c>
      <c r="M6855" t="s">
        <v>22</v>
      </c>
      <c r="N6855" t="s">
        <v>95</v>
      </c>
    </row>
    <row r="6856" spans="1:14" x14ac:dyDescent="0.3">
      <c r="A6856">
        <v>6855</v>
      </c>
      <c r="B6856" t="s">
        <v>50</v>
      </c>
      <c r="C6856" t="s">
        <v>318</v>
      </c>
      <c r="D6856" t="s">
        <v>394</v>
      </c>
      <c r="E6856" t="s">
        <v>243</v>
      </c>
      <c r="F6856" t="s">
        <v>18</v>
      </c>
      <c r="G6856">
        <v>218.71</v>
      </c>
      <c r="H6856">
        <v>2</v>
      </c>
      <c r="I6856">
        <v>2</v>
      </c>
      <c r="J6856" t="s">
        <v>28</v>
      </c>
      <c r="K6856" t="s">
        <v>44</v>
      </c>
      <c r="L6856" t="s">
        <v>56</v>
      </c>
      <c r="M6856" t="s">
        <v>22</v>
      </c>
      <c r="N6856" t="s">
        <v>41</v>
      </c>
    </row>
    <row r="6857" spans="1:14" x14ac:dyDescent="0.3">
      <c r="A6857">
        <v>6856</v>
      </c>
      <c r="B6857" t="s">
        <v>37</v>
      </c>
      <c r="C6857" t="s">
        <v>61</v>
      </c>
      <c r="D6857" t="s">
        <v>170</v>
      </c>
      <c r="E6857" t="s">
        <v>147</v>
      </c>
      <c r="F6857" t="s">
        <v>49</v>
      </c>
      <c r="G6857">
        <v>133.97</v>
      </c>
      <c r="H6857">
        <v>2</v>
      </c>
      <c r="I6857">
        <v>0</v>
      </c>
      <c r="J6857" t="s">
        <v>28</v>
      </c>
      <c r="K6857" t="s">
        <v>44</v>
      </c>
      <c r="L6857" t="s">
        <v>21</v>
      </c>
      <c r="M6857" t="s">
        <v>22</v>
      </c>
      <c r="N6857" t="s">
        <v>41</v>
      </c>
    </row>
    <row r="6858" spans="1:14" x14ac:dyDescent="0.3">
      <c r="A6858">
        <v>6857</v>
      </c>
      <c r="B6858" t="s">
        <v>50</v>
      </c>
      <c r="C6858" t="s">
        <v>175</v>
      </c>
      <c r="D6858" t="s">
        <v>450</v>
      </c>
      <c r="E6858" t="s">
        <v>318</v>
      </c>
      <c r="F6858" t="s">
        <v>49</v>
      </c>
      <c r="G6858">
        <v>168.5</v>
      </c>
      <c r="H6858">
        <v>2</v>
      </c>
      <c r="I6858">
        <v>0</v>
      </c>
      <c r="J6858" t="s">
        <v>28</v>
      </c>
      <c r="K6858" t="s">
        <v>66</v>
      </c>
      <c r="L6858" t="s">
        <v>56</v>
      </c>
      <c r="M6858" t="s">
        <v>36</v>
      </c>
      <c r="N6858" t="s">
        <v>41</v>
      </c>
    </row>
    <row r="6859" spans="1:14" x14ac:dyDescent="0.3">
      <c r="A6859">
        <v>6858</v>
      </c>
      <c r="B6859" t="s">
        <v>50</v>
      </c>
      <c r="C6859" t="s">
        <v>48</v>
      </c>
      <c r="D6859" t="s">
        <v>67</v>
      </c>
      <c r="E6859" t="s">
        <v>468</v>
      </c>
      <c r="F6859" t="s">
        <v>27</v>
      </c>
      <c r="G6859">
        <v>237.05</v>
      </c>
      <c r="H6859">
        <v>3</v>
      </c>
      <c r="I6859">
        <v>0</v>
      </c>
      <c r="J6859" t="s">
        <v>28</v>
      </c>
      <c r="K6859" t="s">
        <v>29</v>
      </c>
      <c r="L6859" t="s">
        <v>21</v>
      </c>
      <c r="M6859" t="s">
        <v>36</v>
      </c>
      <c r="N6859" t="s">
        <v>95</v>
      </c>
    </row>
    <row r="6860" spans="1:14" x14ac:dyDescent="0.3">
      <c r="A6860">
        <v>6859</v>
      </c>
      <c r="B6860" t="s">
        <v>37</v>
      </c>
      <c r="C6860" t="s">
        <v>202</v>
      </c>
      <c r="D6860" t="s">
        <v>355</v>
      </c>
      <c r="E6860" t="s">
        <v>109</v>
      </c>
      <c r="F6860" t="s">
        <v>27</v>
      </c>
      <c r="G6860">
        <v>116.92</v>
      </c>
      <c r="H6860">
        <v>1</v>
      </c>
      <c r="I6860">
        <v>2</v>
      </c>
      <c r="J6860" t="s">
        <v>28</v>
      </c>
      <c r="K6860" t="s">
        <v>29</v>
      </c>
      <c r="L6860" t="s">
        <v>60</v>
      </c>
      <c r="M6860" t="s">
        <v>36</v>
      </c>
      <c r="N6860" t="s">
        <v>41</v>
      </c>
    </row>
    <row r="6861" spans="1:14" x14ac:dyDescent="0.3">
      <c r="A6861">
        <v>6860</v>
      </c>
      <c r="B6861" t="s">
        <v>37</v>
      </c>
      <c r="C6861" t="s">
        <v>68</v>
      </c>
      <c r="D6861" t="s">
        <v>461</v>
      </c>
      <c r="E6861" t="s">
        <v>446</v>
      </c>
      <c r="F6861" t="s">
        <v>49</v>
      </c>
      <c r="G6861">
        <v>138.55000000000001</v>
      </c>
      <c r="H6861">
        <v>2</v>
      </c>
      <c r="I6861">
        <v>2</v>
      </c>
      <c r="J6861" t="s">
        <v>19</v>
      </c>
      <c r="K6861" t="s">
        <v>66</v>
      </c>
      <c r="L6861" t="s">
        <v>21</v>
      </c>
      <c r="M6861" t="s">
        <v>36</v>
      </c>
      <c r="N6861" t="s">
        <v>41</v>
      </c>
    </row>
    <row r="6862" spans="1:14" x14ac:dyDescent="0.3">
      <c r="A6862">
        <v>6861</v>
      </c>
      <c r="B6862" t="s">
        <v>31</v>
      </c>
      <c r="C6862" t="s">
        <v>195</v>
      </c>
      <c r="D6862" t="s">
        <v>266</v>
      </c>
      <c r="E6862" t="s">
        <v>414</v>
      </c>
      <c r="F6862" t="s">
        <v>27</v>
      </c>
      <c r="G6862">
        <v>149.21</v>
      </c>
      <c r="H6862">
        <v>1</v>
      </c>
      <c r="I6862">
        <v>1</v>
      </c>
      <c r="J6862" t="s">
        <v>35</v>
      </c>
      <c r="K6862" t="s">
        <v>29</v>
      </c>
      <c r="L6862" t="s">
        <v>56</v>
      </c>
      <c r="M6862" t="s">
        <v>22</v>
      </c>
      <c r="N6862" t="s">
        <v>41</v>
      </c>
    </row>
    <row r="6863" spans="1:14" x14ac:dyDescent="0.3">
      <c r="A6863">
        <v>6862</v>
      </c>
      <c r="B6863" t="s">
        <v>31</v>
      </c>
      <c r="C6863" t="s">
        <v>286</v>
      </c>
      <c r="D6863" t="s">
        <v>388</v>
      </c>
      <c r="E6863" t="s">
        <v>138</v>
      </c>
      <c r="F6863" t="s">
        <v>27</v>
      </c>
      <c r="G6863">
        <v>168.61</v>
      </c>
      <c r="H6863">
        <v>2</v>
      </c>
      <c r="I6863">
        <v>0</v>
      </c>
      <c r="J6863" t="s">
        <v>35</v>
      </c>
      <c r="K6863" t="s">
        <v>20</v>
      </c>
      <c r="L6863" t="s">
        <v>21</v>
      </c>
      <c r="M6863" t="s">
        <v>36</v>
      </c>
      <c r="N6863" t="s">
        <v>41</v>
      </c>
    </row>
    <row r="6864" spans="1:14" x14ac:dyDescent="0.3">
      <c r="A6864">
        <v>6863</v>
      </c>
      <c r="B6864" t="s">
        <v>14</v>
      </c>
      <c r="C6864" t="s">
        <v>256</v>
      </c>
      <c r="D6864" t="s">
        <v>354</v>
      </c>
      <c r="E6864" t="s">
        <v>353</v>
      </c>
      <c r="F6864" t="s">
        <v>27</v>
      </c>
      <c r="G6864">
        <v>182.91</v>
      </c>
      <c r="H6864">
        <v>2</v>
      </c>
      <c r="I6864">
        <v>1</v>
      </c>
      <c r="J6864" t="s">
        <v>28</v>
      </c>
      <c r="K6864" t="s">
        <v>66</v>
      </c>
      <c r="L6864" t="s">
        <v>56</v>
      </c>
      <c r="M6864" t="s">
        <v>22</v>
      </c>
      <c r="N6864" t="s">
        <v>41</v>
      </c>
    </row>
    <row r="6865" spans="1:14" x14ac:dyDescent="0.3">
      <c r="A6865">
        <v>6864</v>
      </c>
      <c r="B6865" t="s">
        <v>50</v>
      </c>
      <c r="C6865" t="s">
        <v>216</v>
      </c>
      <c r="D6865" t="s">
        <v>224</v>
      </c>
      <c r="E6865" t="s">
        <v>228</v>
      </c>
      <c r="F6865" t="s">
        <v>49</v>
      </c>
      <c r="G6865">
        <v>164.84</v>
      </c>
      <c r="H6865">
        <v>2</v>
      </c>
      <c r="I6865">
        <v>0</v>
      </c>
      <c r="J6865" t="s">
        <v>35</v>
      </c>
      <c r="K6865" t="s">
        <v>66</v>
      </c>
      <c r="L6865" t="s">
        <v>60</v>
      </c>
      <c r="M6865" t="s">
        <v>36</v>
      </c>
      <c r="N6865" t="s">
        <v>41</v>
      </c>
    </row>
    <row r="6866" spans="1:14" x14ac:dyDescent="0.3">
      <c r="A6866">
        <v>6865</v>
      </c>
      <c r="B6866" t="s">
        <v>50</v>
      </c>
      <c r="C6866" t="s">
        <v>375</v>
      </c>
      <c r="D6866" t="s">
        <v>100</v>
      </c>
      <c r="E6866" t="s">
        <v>435</v>
      </c>
      <c r="F6866" t="s">
        <v>18</v>
      </c>
      <c r="G6866">
        <v>260.36</v>
      </c>
      <c r="H6866">
        <v>2</v>
      </c>
      <c r="I6866">
        <v>0</v>
      </c>
      <c r="J6866" t="s">
        <v>19</v>
      </c>
      <c r="K6866" t="s">
        <v>20</v>
      </c>
      <c r="L6866" t="s">
        <v>56</v>
      </c>
      <c r="M6866" t="s">
        <v>22</v>
      </c>
      <c r="N6866" t="s">
        <v>41</v>
      </c>
    </row>
    <row r="6867" spans="1:14" x14ac:dyDescent="0.3">
      <c r="A6867">
        <v>6866</v>
      </c>
      <c r="B6867" t="s">
        <v>50</v>
      </c>
      <c r="C6867" t="s">
        <v>357</v>
      </c>
      <c r="D6867" t="s">
        <v>457</v>
      </c>
      <c r="E6867" t="s">
        <v>287</v>
      </c>
      <c r="F6867" t="s">
        <v>54</v>
      </c>
      <c r="G6867">
        <v>345.87</v>
      </c>
      <c r="H6867">
        <v>1</v>
      </c>
      <c r="I6867">
        <v>2</v>
      </c>
      <c r="J6867" t="s">
        <v>19</v>
      </c>
      <c r="K6867" t="s">
        <v>44</v>
      </c>
      <c r="L6867" t="s">
        <v>60</v>
      </c>
      <c r="M6867" t="s">
        <v>22</v>
      </c>
      <c r="N6867" t="s">
        <v>45</v>
      </c>
    </row>
    <row r="6868" spans="1:14" x14ac:dyDescent="0.3">
      <c r="A6868">
        <v>6867</v>
      </c>
      <c r="B6868" t="s">
        <v>50</v>
      </c>
      <c r="C6868" t="s">
        <v>215</v>
      </c>
      <c r="D6868" t="s">
        <v>364</v>
      </c>
      <c r="E6868" t="s">
        <v>230</v>
      </c>
      <c r="F6868" t="s">
        <v>27</v>
      </c>
      <c r="G6868">
        <v>168</v>
      </c>
      <c r="H6868">
        <v>2</v>
      </c>
      <c r="I6868">
        <v>0</v>
      </c>
      <c r="J6868" t="s">
        <v>28</v>
      </c>
      <c r="K6868" t="s">
        <v>29</v>
      </c>
      <c r="L6868" t="s">
        <v>56</v>
      </c>
      <c r="M6868" t="s">
        <v>36</v>
      </c>
      <c r="N6868" t="s">
        <v>45</v>
      </c>
    </row>
    <row r="6869" spans="1:14" x14ac:dyDescent="0.3">
      <c r="A6869">
        <v>6868</v>
      </c>
      <c r="B6869" t="s">
        <v>14</v>
      </c>
      <c r="C6869" t="s">
        <v>97</v>
      </c>
      <c r="D6869" t="s">
        <v>205</v>
      </c>
      <c r="E6869" t="s">
        <v>83</v>
      </c>
      <c r="F6869" t="s">
        <v>18</v>
      </c>
      <c r="G6869">
        <v>186.83</v>
      </c>
      <c r="H6869">
        <v>3</v>
      </c>
      <c r="I6869">
        <v>0</v>
      </c>
      <c r="J6869" t="s">
        <v>55</v>
      </c>
      <c r="K6869" t="s">
        <v>20</v>
      </c>
      <c r="L6869" t="s">
        <v>70</v>
      </c>
      <c r="M6869" t="s">
        <v>36</v>
      </c>
      <c r="N6869" t="s">
        <v>41</v>
      </c>
    </row>
    <row r="6870" spans="1:14" x14ac:dyDescent="0.3">
      <c r="A6870">
        <v>6869</v>
      </c>
      <c r="B6870" t="s">
        <v>50</v>
      </c>
      <c r="C6870" t="s">
        <v>79</v>
      </c>
      <c r="D6870" t="s">
        <v>87</v>
      </c>
      <c r="E6870" t="s">
        <v>416</v>
      </c>
      <c r="F6870" t="s">
        <v>27</v>
      </c>
      <c r="G6870">
        <v>196.33</v>
      </c>
      <c r="H6870">
        <v>3</v>
      </c>
      <c r="I6870">
        <v>0</v>
      </c>
      <c r="J6870" t="s">
        <v>19</v>
      </c>
      <c r="K6870" t="s">
        <v>29</v>
      </c>
      <c r="L6870" t="s">
        <v>56</v>
      </c>
      <c r="M6870" t="s">
        <v>36</v>
      </c>
      <c r="N6870" t="s">
        <v>23</v>
      </c>
    </row>
    <row r="6871" spans="1:14" x14ac:dyDescent="0.3">
      <c r="A6871">
        <v>6870</v>
      </c>
      <c r="B6871" t="s">
        <v>50</v>
      </c>
      <c r="C6871" t="s">
        <v>144</v>
      </c>
      <c r="D6871" t="s">
        <v>208</v>
      </c>
      <c r="E6871" t="s">
        <v>412</v>
      </c>
      <c r="F6871" t="s">
        <v>18</v>
      </c>
      <c r="G6871">
        <v>219.48</v>
      </c>
      <c r="H6871">
        <v>3</v>
      </c>
      <c r="I6871">
        <v>0</v>
      </c>
      <c r="J6871" t="s">
        <v>55</v>
      </c>
      <c r="K6871" t="s">
        <v>29</v>
      </c>
      <c r="L6871" t="s">
        <v>21</v>
      </c>
      <c r="M6871" t="s">
        <v>22</v>
      </c>
      <c r="N6871" t="s">
        <v>41</v>
      </c>
    </row>
    <row r="6872" spans="1:14" x14ac:dyDescent="0.3">
      <c r="A6872">
        <v>6871</v>
      </c>
      <c r="B6872" t="s">
        <v>50</v>
      </c>
      <c r="C6872" t="s">
        <v>58</v>
      </c>
      <c r="D6872" t="s">
        <v>309</v>
      </c>
      <c r="E6872" t="s">
        <v>250</v>
      </c>
      <c r="F6872" t="s">
        <v>27</v>
      </c>
      <c r="G6872">
        <v>168.49</v>
      </c>
      <c r="H6872">
        <v>2</v>
      </c>
      <c r="I6872">
        <v>0</v>
      </c>
      <c r="J6872" t="s">
        <v>28</v>
      </c>
      <c r="K6872" t="s">
        <v>20</v>
      </c>
      <c r="L6872" t="s">
        <v>21</v>
      </c>
      <c r="M6872" t="s">
        <v>36</v>
      </c>
      <c r="N6872" t="s">
        <v>41</v>
      </c>
    </row>
    <row r="6873" spans="1:14" x14ac:dyDescent="0.3">
      <c r="A6873">
        <v>6872</v>
      </c>
      <c r="B6873" t="s">
        <v>14</v>
      </c>
      <c r="C6873" t="s">
        <v>441</v>
      </c>
      <c r="D6873" t="s">
        <v>137</v>
      </c>
      <c r="E6873" t="s">
        <v>306</v>
      </c>
      <c r="F6873" t="s">
        <v>27</v>
      </c>
      <c r="G6873">
        <v>137.22999999999999</v>
      </c>
      <c r="H6873">
        <v>2</v>
      </c>
      <c r="I6873">
        <v>0</v>
      </c>
      <c r="J6873" t="s">
        <v>35</v>
      </c>
      <c r="K6873" t="s">
        <v>29</v>
      </c>
      <c r="L6873" t="s">
        <v>21</v>
      </c>
      <c r="M6873" t="s">
        <v>36</v>
      </c>
      <c r="N6873" t="s">
        <v>95</v>
      </c>
    </row>
    <row r="6874" spans="1:14" x14ac:dyDescent="0.3">
      <c r="A6874">
        <v>6873</v>
      </c>
      <c r="B6874" t="s">
        <v>37</v>
      </c>
      <c r="C6874" t="s">
        <v>114</v>
      </c>
      <c r="D6874" t="s">
        <v>337</v>
      </c>
      <c r="E6874" t="s">
        <v>451</v>
      </c>
      <c r="F6874" t="s">
        <v>27</v>
      </c>
      <c r="G6874">
        <v>185.05</v>
      </c>
      <c r="H6874">
        <v>2</v>
      </c>
      <c r="I6874">
        <v>0</v>
      </c>
      <c r="J6874" t="s">
        <v>35</v>
      </c>
      <c r="K6874" t="s">
        <v>44</v>
      </c>
      <c r="L6874" t="s">
        <v>56</v>
      </c>
      <c r="M6874" t="s">
        <v>36</v>
      </c>
      <c r="N6874" t="s">
        <v>41</v>
      </c>
    </row>
    <row r="6875" spans="1:14" x14ac:dyDescent="0.3">
      <c r="A6875">
        <v>6874</v>
      </c>
      <c r="B6875" t="s">
        <v>31</v>
      </c>
      <c r="C6875" t="s">
        <v>319</v>
      </c>
      <c r="D6875" t="s">
        <v>245</v>
      </c>
      <c r="E6875" t="s">
        <v>411</v>
      </c>
      <c r="F6875" t="s">
        <v>54</v>
      </c>
      <c r="G6875">
        <v>376.43</v>
      </c>
      <c r="H6875">
        <v>1</v>
      </c>
      <c r="I6875">
        <v>1</v>
      </c>
      <c r="J6875" t="s">
        <v>55</v>
      </c>
      <c r="K6875" t="s">
        <v>20</v>
      </c>
      <c r="L6875" t="s">
        <v>56</v>
      </c>
      <c r="M6875" t="s">
        <v>36</v>
      </c>
      <c r="N6875" t="s">
        <v>41</v>
      </c>
    </row>
    <row r="6876" spans="1:14" x14ac:dyDescent="0.3">
      <c r="A6876">
        <v>6875</v>
      </c>
      <c r="B6876" t="s">
        <v>50</v>
      </c>
      <c r="C6876" t="s">
        <v>447</v>
      </c>
      <c r="D6876" t="s">
        <v>250</v>
      </c>
      <c r="E6876" t="s">
        <v>462</v>
      </c>
      <c r="F6876" t="s">
        <v>49</v>
      </c>
      <c r="G6876">
        <v>107.21</v>
      </c>
      <c r="H6876">
        <v>2</v>
      </c>
      <c r="I6876">
        <v>0</v>
      </c>
      <c r="J6876" t="s">
        <v>28</v>
      </c>
      <c r="K6876" t="s">
        <v>29</v>
      </c>
      <c r="L6876" t="s">
        <v>21</v>
      </c>
      <c r="M6876" t="s">
        <v>36</v>
      </c>
      <c r="N6876" t="s">
        <v>41</v>
      </c>
    </row>
    <row r="6877" spans="1:14" x14ac:dyDescent="0.3">
      <c r="A6877">
        <v>6876</v>
      </c>
      <c r="B6877" t="s">
        <v>14</v>
      </c>
      <c r="C6877" t="s">
        <v>42</v>
      </c>
      <c r="D6877" t="s">
        <v>300</v>
      </c>
      <c r="E6877" t="s">
        <v>78</v>
      </c>
      <c r="F6877" t="s">
        <v>49</v>
      </c>
      <c r="G6877">
        <v>104.74</v>
      </c>
      <c r="H6877">
        <v>4</v>
      </c>
      <c r="I6877">
        <v>0</v>
      </c>
      <c r="J6877" t="s">
        <v>28</v>
      </c>
      <c r="K6877" t="s">
        <v>44</v>
      </c>
      <c r="L6877" t="s">
        <v>21</v>
      </c>
      <c r="M6877" t="s">
        <v>22</v>
      </c>
      <c r="N6877" t="s">
        <v>45</v>
      </c>
    </row>
    <row r="6878" spans="1:14" x14ac:dyDescent="0.3">
      <c r="A6878">
        <v>6877</v>
      </c>
      <c r="B6878" t="s">
        <v>50</v>
      </c>
      <c r="C6878" t="s">
        <v>92</v>
      </c>
      <c r="D6878" t="s">
        <v>102</v>
      </c>
      <c r="E6878" t="s">
        <v>285</v>
      </c>
      <c r="F6878" t="s">
        <v>49</v>
      </c>
      <c r="G6878">
        <v>107.47</v>
      </c>
      <c r="H6878">
        <v>1</v>
      </c>
      <c r="I6878">
        <v>2</v>
      </c>
      <c r="J6878" t="s">
        <v>94</v>
      </c>
      <c r="K6878" t="s">
        <v>44</v>
      </c>
      <c r="L6878" t="s">
        <v>21</v>
      </c>
      <c r="M6878" t="s">
        <v>36</v>
      </c>
      <c r="N6878" t="s">
        <v>41</v>
      </c>
    </row>
    <row r="6879" spans="1:14" x14ac:dyDescent="0.3">
      <c r="A6879">
        <v>6878</v>
      </c>
      <c r="B6879" t="s">
        <v>37</v>
      </c>
      <c r="C6879" t="s">
        <v>181</v>
      </c>
      <c r="D6879" t="s">
        <v>368</v>
      </c>
      <c r="E6879" t="s">
        <v>90</v>
      </c>
      <c r="F6879" t="s">
        <v>27</v>
      </c>
      <c r="G6879">
        <v>213.71</v>
      </c>
      <c r="H6879">
        <v>2</v>
      </c>
      <c r="I6879">
        <v>2</v>
      </c>
      <c r="J6879" t="s">
        <v>35</v>
      </c>
      <c r="K6879" t="s">
        <v>29</v>
      </c>
      <c r="L6879" t="s">
        <v>21</v>
      </c>
      <c r="M6879" t="s">
        <v>22</v>
      </c>
      <c r="N6879" t="s">
        <v>41</v>
      </c>
    </row>
    <row r="6880" spans="1:14" x14ac:dyDescent="0.3">
      <c r="A6880">
        <v>6879</v>
      </c>
      <c r="B6880" t="s">
        <v>14</v>
      </c>
      <c r="C6880" t="s">
        <v>143</v>
      </c>
      <c r="D6880" t="s">
        <v>388</v>
      </c>
      <c r="E6880" t="s">
        <v>338</v>
      </c>
      <c r="F6880" t="s">
        <v>49</v>
      </c>
      <c r="G6880">
        <v>85.01</v>
      </c>
      <c r="H6880">
        <v>1</v>
      </c>
      <c r="I6880">
        <v>0</v>
      </c>
      <c r="J6880" t="s">
        <v>28</v>
      </c>
      <c r="K6880" t="s">
        <v>66</v>
      </c>
      <c r="L6880" t="s">
        <v>60</v>
      </c>
      <c r="M6880" t="s">
        <v>22</v>
      </c>
      <c r="N6880" t="s">
        <v>41</v>
      </c>
    </row>
    <row r="6881" spans="1:14" x14ac:dyDescent="0.3">
      <c r="A6881">
        <v>6880</v>
      </c>
      <c r="B6881" t="s">
        <v>50</v>
      </c>
      <c r="C6881" t="s">
        <v>435</v>
      </c>
      <c r="D6881" t="s">
        <v>214</v>
      </c>
      <c r="E6881" t="s">
        <v>16</v>
      </c>
      <c r="F6881" t="s">
        <v>18</v>
      </c>
      <c r="G6881">
        <v>359.53</v>
      </c>
      <c r="H6881">
        <v>2</v>
      </c>
      <c r="I6881">
        <v>0</v>
      </c>
      <c r="J6881" t="s">
        <v>94</v>
      </c>
      <c r="K6881" t="s">
        <v>66</v>
      </c>
      <c r="L6881" t="s">
        <v>21</v>
      </c>
      <c r="M6881" t="s">
        <v>36</v>
      </c>
      <c r="N6881" t="s">
        <v>95</v>
      </c>
    </row>
    <row r="6882" spans="1:14" x14ac:dyDescent="0.3">
      <c r="A6882">
        <v>6881</v>
      </c>
      <c r="B6882" t="s">
        <v>50</v>
      </c>
      <c r="C6882" t="s">
        <v>154</v>
      </c>
      <c r="D6882" t="s">
        <v>300</v>
      </c>
      <c r="E6882" t="s">
        <v>32</v>
      </c>
      <c r="F6882" t="s">
        <v>49</v>
      </c>
      <c r="G6882">
        <v>120.07</v>
      </c>
      <c r="H6882">
        <v>2</v>
      </c>
      <c r="I6882">
        <v>0</v>
      </c>
      <c r="J6882" t="s">
        <v>19</v>
      </c>
      <c r="K6882" t="s">
        <v>29</v>
      </c>
      <c r="L6882" t="s">
        <v>56</v>
      </c>
      <c r="M6882" t="s">
        <v>36</v>
      </c>
      <c r="N6882" t="s">
        <v>23</v>
      </c>
    </row>
    <row r="6883" spans="1:14" x14ac:dyDescent="0.3">
      <c r="A6883">
        <v>6882</v>
      </c>
      <c r="B6883" t="s">
        <v>50</v>
      </c>
      <c r="C6883" t="s">
        <v>379</v>
      </c>
      <c r="D6883" t="s">
        <v>362</v>
      </c>
      <c r="E6883" t="s">
        <v>385</v>
      </c>
      <c r="F6883" t="s">
        <v>49</v>
      </c>
      <c r="G6883">
        <v>90.81</v>
      </c>
      <c r="H6883">
        <v>1</v>
      </c>
      <c r="I6883">
        <v>0</v>
      </c>
      <c r="J6883" t="s">
        <v>35</v>
      </c>
      <c r="K6883" t="s">
        <v>44</v>
      </c>
      <c r="L6883" t="s">
        <v>56</v>
      </c>
      <c r="M6883" t="s">
        <v>36</v>
      </c>
      <c r="N6883" t="s">
        <v>41</v>
      </c>
    </row>
    <row r="6884" spans="1:14" x14ac:dyDescent="0.3">
      <c r="A6884">
        <v>6883</v>
      </c>
      <c r="B6884" t="s">
        <v>50</v>
      </c>
      <c r="C6884" t="s">
        <v>356</v>
      </c>
      <c r="D6884" t="s">
        <v>134</v>
      </c>
      <c r="E6884" t="s">
        <v>363</v>
      </c>
      <c r="F6884" t="s">
        <v>49</v>
      </c>
      <c r="G6884">
        <v>123.66</v>
      </c>
      <c r="H6884">
        <v>2</v>
      </c>
      <c r="I6884">
        <v>2</v>
      </c>
      <c r="J6884" t="s">
        <v>28</v>
      </c>
      <c r="K6884" t="s">
        <v>29</v>
      </c>
      <c r="L6884" t="s">
        <v>56</v>
      </c>
      <c r="M6884" t="s">
        <v>36</v>
      </c>
      <c r="N6884" t="s">
        <v>41</v>
      </c>
    </row>
    <row r="6885" spans="1:14" x14ac:dyDescent="0.3">
      <c r="A6885">
        <v>6884</v>
      </c>
      <c r="B6885" t="s">
        <v>31</v>
      </c>
      <c r="C6885" t="s">
        <v>341</v>
      </c>
      <c r="D6885" t="s">
        <v>40</v>
      </c>
      <c r="E6885" t="s">
        <v>72</v>
      </c>
      <c r="F6885" t="s">
        <v>18</v>
      </c>
      <c r="G6885">
        <v>144.66999999999999</v>
      </c>
      <c r="H6885">
        <v>2</v>
      </c>
      <c r="I6885">
        <v>2</v>
      </c>
      <c r="J6885" t="s">
        <v>28</v>
      </c>
      <c r="K6885" t="s">
        <v>20</v>
      </c>
      <c r="L6885" t="s">
        <v>56</v>
      </c>
      <c r="M6885" t="s">
        <v>36</v>
      </c>
      <c r="N6885" t="s">
        <v>23</v>
      </c>
    </row>
    <row r="6886" spans="1:14" x14ac:dyDescent="0.3">
      <c r="A6886">
        <v>6885</v>
      </c>
      <c r="B6886" t="s">
        <v>37</v>
      </c>
      <c r="C6886" t="s">
        <v>441</v>
      </c>
      <c r="D6886" t="s">
        <v>166</v>
      </c>
      <c r="E6886" t="s">
        <v>122</v>
      </c>
      <c r="F6886" t="s">
        <v>49</v>
      </c>
      <c r="G6886">
        <v>107.16</v>
      </c>
      <c r="H6886">
        <v>2</v>
      </c>
      <c r="I6886">
        <v>0</v>
      </c>
      <c r="J6886" t="s">
        <v>35</v>
      </c>
      <c r="K6886" t="s">
        <v>66</v>
      </c>
      <c r="L6886" t="s">
        <v>21</v>
      </c>
      <c r="M6886" t="s">
        <v>22</v>
      </c>
      <c r="N6886" t="s">
        <v>41</v>
      </c>
    </row>
    <row r="6887" spans="1:14" x14ac:dyDescent="0.3">
      <c r="A6887">
        <v>6886</v>
      </c>
      <c r="B6887" t="s">
        <v>37</v>
      </c>
      <c r="C6887" t="s">
        <v>338</v>
      </c>
      <c r="D6887" t="s">
        <v>32</v>
      </c>
      <c r="E6887" t="s">
        <v>339</v>
      </c>
      <c r="F6887" t="s">
        <v>18</v>
      </c>
      <c r="G6887">
        <v>290.75</v>
      </c>
      <c r="H6887">
        <v>1</v>
      </c>
      <c r="I6887">
        <v>2</v>
      </c>
      <c r="J6887" t="s">
        <v>35</v>
      </c>
      <c r="K6887" t="s">
        <v>44</v>
      </c>
      <c r="L6887" t="s">
        <v>60</v>
      </c>
      <c r="M6887" t="s">
        <v>36</v>
      </c>
      <c r="N6887" t="s">
        <v>41</v>
      </c>
    </row>
    <row r="6888" spans="1:14" x14ac:dyDescent="0.3">
      <c r="A6888">
        <v>6887</v>
      </c>
      <c r="B6888" t="s">
        <v>14</v>
      </c>
      <c r="C6888" t="s">
        <v>426</v>
      </c>
      <c r="D6888" t="s">
        <v>240</v>
      </c>
      <c r="E6888" t="s">
        <v>118</v>
      </c>
      <c r="F6888" t="s">
        <v>49</v>
      </c>
      <c r="G6888">
        <v>92.08</v>
      </c>
      <c r="H6888">
        <v>1</v>
      </c>
      <c r="I6888">
        <v>0</v>
      </c>
      <c r="J6888" t="s">
        <v>94</v>
      </c>
      <c r="K6888" t="s">
        <v>44</v>
      </c>
      <c r="L6888" t="s">
        <v>21</v>
      </c>
      <c r="M6888" t="s">
        <v>36</v>
      </c>
      <c r="N6888" t="s">
        <v>30</v>
      </c>
    </row>
    <row r="6889" spans="1:14" x14ac:dyDescent="0.3">
      <c r="A6889">
        <v>6888</v>
      </c>
      <c r="B6889" t="s">
        <v>50</v>
      </c>
      <c r="C6889" t="s">
        <v>47</v>
      </c>
      <c r="D6889" t="s">
        <v>461</v>
      </c>
      <c r="E6889" t="s">
        <v>112</v>
      </c>
      <c r="F6889" t="s">
        <v>49</v>
      </c>
      <c r="G6889">
        <v>126.57</v>
      </c>
      <c r="H6889">
        <v>1</v>
      </c>
      <c r="I6889">
        <v>1</v>
      </c>
      <c r="J6889" t="s">
        <v>28</v>
      </c>
      <c r="K6889" t="s">
        <v>44</v>
      </c>
      <c r="L6889" t="s">
        <v>21</v>
      </c>
      <c r="M6889" t="s">
        <v>36</v>
      </c>
      <c r="N6889" t="s">
        <v>41</v>
      </c>
    </row>
    <row r="6890" spans="1:14" x14ac:dyDescent="0.3">
      <c r="A6890">
        <v>6889</v>
      </c>
      <c r="B6890" t="s">
        <v>31</v>
      </c>
      <c r="C6890" t="s">
        <v>288</v>
      </c>
      <c r="D6890" t="s">
        <v>182</v>
      </c>
      <c r="E6890" t="s">
        <v>325</v>
      </c>
      <c r="F6890" t="s">
        <v>27</v>
      </c>
      <c r="G6890">
        <v>112.78</v>
      </c>
      <c r="H6890">
        <v>3</v>
      </c>
      <c r="I6890">
        <v>2</v>
      </c>
      <c r="J6890" t="s">
        <v>28</v>
      </c>
      <c r="K6890" t="s">
        <v>66</v>
      </c>
      <c r="L6890" t="s">
        <v>70</v>
      </c>
      <c r="M6890" t="s">
        <v>36</v>
      </c>
      <c r="N6890" t="s">
        <v>95</v>
      </c>
    </row>
    <row r="6891" spans="1:14" x14ac:dyDescent="0.3">
      <c r="A6891">
        <v>6890</v>
      </c>
      <c r="B6891" t="s">
        <v>50</v>
      </c>
      <c r="C6891" t="s">
        <v>356</v>
      </c>
      <c r="D6891" t="s">
        <v>134</v>
      </c>
      <c r="E6891" t="s">
        <v>392</v>
      </c>
      <c r="F6891" t="s">
        <v>18</v>
      </c>
      <c r="G6891">
        <v>284.45</v>
      </c>
      <c r="H6891">
        <v>4</v>
      </c>
      <c r="I6891">
        <v>1</v>
      </c>
      <c r="J6891" t="s">
        <v>94</v>
      </c>
      <c r="K6891" t="s">
        <v>44</v>
      </c>
      <c r="L6891" t="s">
        <v>56</v>
      </c>
      <c r="M6891" t="s">
        <v>36</v>
      </c>
      <c r="N6891" t="s">
        <v>41</v>
      </c>
    </row>
    <row r="6892" spans="1:14" x14ac:dyDescent="0.3">
      <c r="A6892">
        <v>6891</v>
      </c>
      <c r="B6892" t="s">
        <v>50</v>
      </c>
      <c r="C6892" t="s">
        <v>135</v>
      </c>
      <c r="D6892" t="s">
        <v>381</v>
      </c>
      <c r="E6892" t="s">
        <v>451</v>
      </c>
      <c r="F6892" t="s">
        <v>49</v>
      </c>
      <c r="G6892">
        <v>119</v>
      </c>
      <c r="H6892">
        <v>2</v>
      </c>
      <c r="I6892">
        <v>0</v>
      </c>
      <c r="J6892" t="s">
        <v>35</v>
      </c>
      <c r="K6892" t="s">
        <v>44</v>
      </c>
      <c r="L6892" t="s">
        <v>21</v>
      </c>
      <c r="M6892" t="s">
        <v>22</v>
      </c>
      <c r="N6892" t="s">
        <v>95</v>
      </c>
    </row>
    <row r="6893" spans="1:14" x14ac:dyDescent="0.3">
      <c r="A6893">
        <v>6892</v>
      </c>
      <c r="B6893" t="s">
        <v>50</v>
      </c>
      <c r="C6893" t="s">
        <v>307</v>
      </c>
      <c r="D6893" t="s">
        <v>360</v>
      </c>
      <c r="E6893" t="s">
        <v>253</v>
      </c>
      <c r="F6893" t="s">
        <v>49</v>
      </c>
      <c r="G6893">
        <v>140.94999999999999</v>
      </c>
      <c r="H6893">
        <v>3</v>
      </c>
      <c r="I6893">
        <v>0</v>
      </c>
      <c r="J6893" t="s">
        <v>55</v>
      </c>
      <c r="K6893" t="s">
        <v>29</v>
      </c>
      <c r="L6893" t="s">
        <v>21</v>
      </c>
      <c r="M6893" t="s">
        <v>36</v>
      </c>
      <c r="N6893" t="s">
        <v>41</v>
      </c>
    </row>
    <row r="6894" spans="1:14" x14ac:dyDescent="0.3">
      <c r="A6894">
        <v>6893</v>
      </c>
      <c r="B6894" t="s">
        <v>37</v>
      </c>
      <c r="C6894" t="s">
        <v>141</v>
      </c>
      <c r="D6894" t="s">
        <v>398</v>
      </c>
      <c r="E6894" t="s">
        <v>279</v>
      </c>
      <c r="F6894" t="s">
        <v>18</v>
      </c>
      <c r="G6894">
        <v>243.98</v>
      </c>
      <c r="H6894">
        <v>2</v>
      </c>
      <c r="I6894">
        <v>1</v>
      </c>
      <c r="J6894" t="s">
        <v>28</v>
      </c>
      <c r="K6894" t="s">
        <v>44</v>
      </c>
      <c r="L6894" t="s">
        <v>21</v>
      </c>
      <c r="M6894" t="s">
        <v>36</v>
      </c>
      <c r="N6894" t="s">
        <v>41</v>
      </c>
    </row>
    <row r="6895" spans="1:14" x14ac:dyDescent="0.3">
      <c r="A6895">
        <v>6894</v>
      </c>
      <c r="B6895" t="s">
        <v>50</v>
      </c>
      <c r="C6895" t="s">
        <v>146</v>
      </c>
      <c r="D6895" t="s">
        <v>373</v>
      </c>
      <c r="E6895" t="s">
        <v>201</v>
      </c>
      <c r="F6895" t="s">
        <v>49</v>
      </c>
      <c r="G6895">
        <v>117.82</v>
      </c>
      <c r="H6895">
        <v>2</v>
      </c>
      <c r="I6895">
        <v>1</v>
      </c>
      <c r="J6895" t="s">
        <v>28</v>
      </c>
      <c r="K6895" t="s">
        <v>66</v>
      </c>
      <c r="L6895" t="s">
        <v>56</v>
      </c>
      <c r="M6895" t="s">
        <v>36</v>
      </c>
      <c r="N6895" t="s">
        <v>23</v>
      </c>
    </row>
    <row r="6896" spans="1:14" x14ac:dyDescent="0.3">
      <c r="A6896">
        <v>6895</v>
      </c>
      <c r="B6896" t="s">
        <v>31</v>
      </c>
      <c r="C6896" t="s">
        <v>141</v>
      </c>
      <c r="D6896" t="s">
        <v>91</v>
      </c>
      <c r="E6896" t="s">
        <v>33</v>
      </c>
      <c r="F6896" t="s">
        <v>49</v>
      </c>
      <c r="G6896">
        <v>105.47</v>
      </c>
      <c r="H6896">
        <v>2</v>
      </c>
      <c r="I6896">
        <v>0</v>
      </c>
      <c r="J6896" t="s">
        <v>19</v>
      </c>
      <c r="K6896" t="s">
        <v>66</v>
      </c>
      <c r="L6896" t="s">
        <v>21</v>
      </c>
      <c r="M6896" t="s">
        <v>22</v>
      </c>
      <c r="N6896" t="s">
        <v>45</v>
      </c>
    </row>
    <row r="6897" spans="1:14" x14ac:dyDescent="0.3">
      <c r="A6897">
        <v>6896</v>
      </c>
      <c r="B6897" t="s">
        <v>37</v>
      </c>
      <c r="C6897" t="s">
        <v>447</v>
      </c>
      <c r="D6897" t="s">
        <v>306</v>
      </c>
      <c r="E6897" t="s">
        <v>255</v>
      </c>
      <c r="F6897" t="s">
        <v>54</v>
      </c>
      <c r="G6897">
        <v>309.94</v>
      </c>
      <c r="H6897">
        <v>1</v>
      </c>
      <c r="I6897">
        <v>3</v>
      </c>
      <c r="J6897" t="s">
        <v>19</v>
      </c>
      <c r="K6897" t="s">
        <v>66</v>
      </c>
      <c r="L6897" t="s">
        <v>21</v>
      </c>
      <c r="M6897" t="s">
        <v>22</v>
      </c>
      <c r="N6897" t="s">
        <v>41</v>
      </c>
    </row>
    <row r="6898" spans="1:14" x14ac:dyDescent="0.3">
      <c r="A6898">
        <v>6897</v>
      </c>
      <c r="B6898" t="s">
        <v>50</v>
      </c>
      <c r="C6898" t="s">
        <v>114</v>
      </c>
      <c r="D6898" t="s">
        <v>450</v>
      </c>
      <c r="E6898" t="s">
        <v>391</v>
      </c>
      <c r="F6898" t="s">
        <v>18</v>
      </c>
      <c r="G6898">
        <v>333.36</v>
      </c>
      <c r="H6898">
        <v>4</v>
      </c>
      <c r="I6898">
        <v>0</v>
      </c>
      <c r="J6898" t="s">
        <v>55</v>
      </c>
      <c r="K6898" t="s">
        <v>29</v>
      </c>
      <c r="L6898" t="s">
        <v>70</v>
      </c>
      <c r="M6898" t="s">
        <v>36</v>
      </c>
      <c r="N6898" t="s">
        <v>41</v>
      </c>
    </row>
    <row r="6899" spans="1:14" x14ac:dyDescent="0.3">
      <c r="A6899">
        <v>6898</v>
      </c>
      <c r="B6899" t="s">
        <v>37</v>
      </c>
      <c r="C6899" t="s">
        <v>134</v>
      </c>
      <c r="D6899" t="s">
        <v>295</v>
      </c>
      <c r="E6899" t="s">
        <v>176</v>
      </c>
      <c r="F6899" t="s">
        <v>49</v>
      </c>
      <c r="G6899">
        <v>131.44999999999999</v>
      </c>
      <c r="H6899">
        <v>4</v>
      </c>
      <c r="I6899">
        <v>2</v>
      </c>
      <c r="J6899" t="s">
        <v>28</v>
      </c>
      <c r="K6899" t="s">
        <v>29</v>
      </c>
      <c r="L6899" t="s">
        <v>56</v>
      </c>
      <c r="M6899" t="s">
        <v>22</v>
      </c>
      <c r="N6899" t="s">
        <v>41</v>
      </c>
    </row>
    <row r="6900" spans="1:14" x14ac:dyDescent="0.3">
      <c r="A6900">
        <v>6899</v>
      </c>
      <c r="B6900" t="s">
        <v>50</v>
      </c>
      <c r="C6900" t="s">
        <v>234</v>
      </c>
      <c r="D6900" t="s">
        <v>360</v>
      </c>
      <c r="E6900" t="s">
        <v>415</v>
      </c>
      <c r="F6900" t="s">
        <v>54</v>
      </c>
      <c r="G6900">
        <v>397.6</v>
      </c>
      <c r="H6900">
        <v>1</v>
      </c>
      <c r="I6900">
        <v>0</v>
      </c>
      <c r="J6900" t="s">
        <v>55</v>
      </c>
      <c r="K6900" t="s">
        <v>99</v>
      </c>
      <c r="L6900" t="s">
        <v>60</v>
      </c>
      <c r="M6900" t="s">
        <v>22</v>
      </c>
      <c r="N6900" t="s">
        <v>45</v>
      </c>
    </row>
    <row r="6901" spans="1:14" x14ac:dyDescent="0.3">
      <c r="A6901">
        <v>6900</v>
      </c>
      <c r="B6901" t="s">
        <v>37</v>
      </c>
      <c r="C6901" t="s">
        <v>156</v>
      </c>
      <c r="D6901" t="s">
        <v>32</v>
      </c>
      <c r="E6901" t="s">
        <v>116</v>
      </c>
      <c r="F6901" t="s">
        <v>49</v>
      </c>
      <c r="G6901">
        <v>80.28</v>
      </c>
      <c r="H6901">
        <v>2</v>
      </c>
      <c r="I6901">
        <v>0</v>
      </c>
      <c r="J6901" t="s">
        <v>35</v>
      </c>
      <c r="K6901" t="s">
        <v>20</v>
      </c>
      <c r="L6901" t="s">
        <v>21</v>
      </c>
      <c r="M6901" t="s">
        <v>36</v>
      </c>
      <c r="N6901" t="s">
        <v>23</v>
      </c>
    </row>
    <row r="6902" spans="1:14" x14ac:dyDescent="0.3">
      <c r="A6902">
        <v>6901</v>
      </c>
      <c r="B6902" t="s">
        <v>50</v>
      </c>
      <c r="C6902" t="s">
        <v>360</v>
      </c>
      <c r="D6902" t="s">
        <v>168</v>
      </c>
      <c r="E6902" t="s">
        <v>384</v>
      </c>
      <c r="F6902" t="s">
        <v>18</v>
      </c>
      <c r="G6902">
        <v>312.98</v>
      </c>
      <c r="H6902">
        <v>2</v>
      </c>
      <c r="I6902">
        <v>0</v>
      </c>
      <c r="J6902" t="s">
        <v>28</v>
      </c>
      <c r="K6902" t="s">
        <v>99</v>
      </c>
      <c r="L6902" t="s">
        <v>21</v>
      </c>
      <c r="M6902" t="s">
        <v>22</v>
      </c>
      <c r="N6902" t="s">
        <v>23</v>
      </c>
    </row>
    <row r="6903" spans="1:14" x14ac:dyDescent="0.3">
      <c r="A6903">
        <v>6902</v>
      </c>
      <c r="B6903" t="s">
        <v>50</v>
      </c>
      <c r="C6903" t="s">
        <v>304</v>
      </c>
      <c r="D6903" t="s">
        <v>342</v>
      </c>
      <c r="E6903" t="s">
        <v>358</v>
      </c>
      <c r="F6903" t="s">
        <v>27</v>
      </c>
      <c r="G6903">
        <v>149.19</v>
      </c>
      <c r="H6903">
        <v>4</v>
      </c>
      <c r="I6903">
        <v>0</v>
      </c>
      <c r="J6903" t="s">
        <v>28</v>
      </c>
      <c r="K6903" t="s">
        <v>20</v>
      </c>
      <c r="L6903" t="s">
        <v>56</v>
      </c>
      <c r="M6903" t="s">
        <v>36</v>
      </c>
      <c r="N6903" t="s">
        <v>41</v>
      </c>
    </row>
    <row r="6904" spans="1:14" x14ac:dyDescent="0.3">
      <c r="A6904">
        <v>6903</v>
      </c>
      <c r="B6904" t="s">
        <v>50</v>
      </c>
      <c r="C6904" t="s">
        <v>203</v>
      </c>
      <c r="D6904" t="s">
        <v>246</v>
      </c>
      <c r="E6904" t="s">
        <v>274</v>
      </c>
      <c r="F6904" t="s">
        <v>49</v>
      </c>
      <c r="G6904">
        <v>138.12</v>
      </c>
      <c r="H6904">
        <v>1</v>
      </c>
      <c r="I6904">
        <v>2</v>
      </c>
      <c r="J6904" t="s">
        <v>35</v>
      </c>
      <c r="K6904" t="s">
        <v>20</v>
      </c>
      <c r="L6904" t="s">
        <v>21</v>
      </c>
      <c r="M6904" t="s">
        <v>36</v>
      </c>
      <c r="N6904" t="s">
        <v>41</v>
      </c>
    </row>
    <row r="6905" spans="1:14" x14ac:dyDescent="0.3">
      <c r="A6905">
        <v>6904</v>
      </c>
      <c r="B6905" t="s">
        <v>31</v>
      </c>
      <c r="C6905" t="s">
        <v>289</v>
      </c>
      <c r="D6905" t="s">
        <v>411</v>
      </c>
      <c r="E6905" t="s">
        <v>92</v>
      </c>
      <c r="F6905" t="s">
        <v>49</v>
      </c>
      <c r="G6905">
        <v>110.7</v>
      </c>
      <c r="H6905">
        <v>1</v>
      </c>
      <c r="I6905">
        <v>1</v>
      </c>
      <c r="J6905" t="s">
        <v>55</v>
      </c>
      <c r="K6905" t="s">
        <v>66</v>
      </c>
      <c r="L6905" t="s">
        <v>56</v>
      </c>
      <c r="M6905" t="s">
        <v>22</v>
      </c>
      <c r="N6905" t="s">
        <v>41</v>
      </c>
    </row>
    <row r="6906" spans="1:14" x14ac:dyDescent="0.3">
      <c r="A6906">
        <v>6905</v>
      </c>
      <c r="B6906" t="s">
        <v>14</v>
      </c>
      <c r="C6906" t="s">
        <v>435</v>
      </c>
      <c r="D6906" t="s">
        <v>397</v>
      </c>
      <c r="E6906" t="s">
        <v>282</v>
      </c>
      <c r="F6906" t="s">
        <v>49</v>
      </c>
      <c r="G6906">
        <v>70.459999999999994</v>
      </c>
      <c r="H6906">
        <v>4</v>
      </c>
      <c r="I6906">
        <v>0</v>
      </c>
      <c r="J6906" t="s">
        <v>55</v>
      </c>
      <c r="K6906" t="s">
        <v>44</v>
      </c>
      <c r="L6906" t="s">
        <v>21</v>
      </c>
      <c r="M6906" t="s">
        <v>22</v>
      </c>
      <c r="N6906" t="s">
        <v>45</v>
      </c>
    </row>
    <row r="6907" spans="1:14" x14ac:dyDescent="0.3">
      <c r="A6907">
        <v>6906</v>
      </c>
      <c r="B6907" t="s">
        <v>50</v>
      </c>
      <c r="C6907" t="s">
        <v>63</v>
      </c>
      <c r="D6907" t="s">
        <v>184</v>
      </c>
      <c r="E6907" t="s">
        <v>142</v>
      </c>
      <c r="F6907" t="s">
        <v>27</v>
      </c>
      <c r="G6907">
        <v>146.52000000000001</v>
      </c>
      <c r="H6907">
        <v>2</v>
      </c>
      <c r="I6907">
        <v>1</v>
      </c>
      <c r="J6907" t="s">
        <v>35</v>
      </c>
      <c r="K6907" t="s">
        <v>66</v>
      </c>
      <c r="L6907" t="s">
        <v>56</v>
      </c>
      <c r="M6907" t="s">
        <v>22</v>
      </c>
      <c r="N6907" t="s">
        <v>23</v>
      </c>
    </row>
    <row r="6908" spans="1:14" x14ac:dyDescent="0.3">
      <c r="A6908">
        <v>6907</v>
      </c>
      <c r="B6908" t="s">
        <v>31</v>
      </c>
      <c r="C6908" t="s">
        <v>250</v>
      </c>
      <c r="D6908" t="s">
        <v>400</v>
      </c>
      <c r="E6908" t="s">
        <v>96</v>
      </c>
      <c r="F6908" t="s">
        <v>27</v>
      </c>
      <c r="G6908">
        <v>141.85</v>
      </c>
      <c r="H6908">
        <v>2</v>
      </c>
      <c r="I6908">
        <v>0</v>
      </c>
      <c r="J6908" t="s">
        <v>94</v>
      </c>
      <c r="K6908" t="s">
        <v>66</v>
      </c>
      <c r="L6908" t="s">
        <v>60</v>
      </c>
      <c r="M6908" t="s">
        <v>22</v>
      </c>
      <c r="N6908" t="s">
        <v>41</v>
      </c>
    </row>
    <row r="6909" spans="1:14" x14ac:dyDescent="0.3">
      <c r="A6909">
        <v>6908</v>
      </c>
      <c r="B6909" t="s">
        <v>50</v>
      </c>
      <c r="C6909" t="s">
        <v>392</v>
      </c>
      <c r="D6909" t="s">
        <v>337</v>
      </c>
      <c r="E6909" t="s">
        <v>75</v>
      </c>
      <c r="F6909" t="s">
        <v>49</v>
      </c>
      <c r="G6909">
        <v>127.34</v>
      </c>
      <c r="H6909">
        <v>1</v>
      </c>
      <c r="I6909">
        <v>0</v>
      </c>
      <c r="J6909" t="s">
        <v>19</v>
      </c>
      <c r="K6909" t="s">
        <v>44</v>
      </c>
      <c r="L6909" t="s">
        <v>56</v>
      </c>
      <c r="M6909" t="s">
        <v>36</v>
      </c>
      <c r="N6909" t="s">
        <v>41</v>
      </c>
    </row>
    <row r="6910" spans="1:14" x14ac:dyDescent="0.3">
      <c r="A6910">
        <v>6909</v>
      </c>
      <c r="B6910" t="s">
        <v>31</v>
      </c>
      <c r="C6910" t="s">
        <v>315</v>
      </c>
      <c r="D6910" t="s">
        <v>302</v>
      </c>
      <c r="E6910" t="s">
        <v>138</v>
      </c>
      <c r="F6910" t="s">
        <v>27</v>
      </c>
      <c r="G6910">
        <v>157.22</v>
      </c>
      <c r="H6910">
        <v>2</v>
      </c>
      <c r="I6910">
        <v>0</v>
      </c>
      <c r="J6910" t="s">
        <v>55</v>
      </c>
      <c r="K6910" t="s">
        <v>99</v>
      </c>
      <c r="L6910" t="s">
        <v>56</v>
      </c>
      <c r="M6910" t="s">
        <v>22</v>
      </c>
      <c r="N6910" t="s">
        <v>41</v>
      </c>
    </row>
    <row r="6911" spans="1:14" x14ac:dyDescent="0.3">
      <c r="A6911">
        <v>6910</v>
      </c>
      <c r="B6911" t="s">
        <v>50</v>
      </c>
      <c r="C6911" t="s">
        <v>154</v>
      </c>
      <c r="D6911" t="s">
        <v>279</v>
      </c>
      <c r="E6911" t="s">
        <v>425</v>
      </c>
      <c r="F6911" t="s">
        <v>49</v>
      </c>
      <c r="G6911">
        <v>120.37</v>
      </c>
      <c r="H6911">
        <v>1</v>
      </c>
      <c r="I6911">
        <v>2</v>
      </c>
      <c r="J6911" t="s">
        <v>28</v>
      </c>
      <c r="K6911" t="s">
        <v>20</v>
      </c>
      <c r="L6911" t="s">
        <v>21</v>
      </c>
      <c r="M6911" t="s">
        <v>36</v>
      </c>
      <c r="N6911" t="s">
        <v>23</v>
      </c>
    </row>
    <row r="6912" spans="1:14" x14ac:dyDescent="0.3">
      <c r="A6912">
        <v>6911</v>
      </c>
      <c r="B6912" t="s">
        <v>31</v>
      </c>
      <c r="C6912" t="s">
        <v>153</v>
      </c>
      <c r="D6912" t="s">
        <v>354</v>
      </c>
      <c r="E6912" t="s">
        <v>231</v>
      </c>
      <c r="F6912" t="s">
        <v>27</v>
      </c>
      <c r="G6912">
        <v>110.36</v>
      </c>
      <c r="H6912">
        <v>1</v>
      </c>
      <c r="I6912">
        <v>1</v>
      </c>
      <c r="J6912" t="s">
        <v>35</v>
      </c>
      <c r="K6912" t="s">
        <v>66</v>
      </c>
      <c r="L6912" t="s">
        <v>70</v>
      </c>
      <c r="M6912" t="s">
        <v>36</v>
      </c>
      <c r="N6912" t="s">
        <v>41</v>
      </c>
    </row>
    <row r="6913" spans="1:14" x14ac:dyDescent="0.3">
      <c r="A6913">
        <v>6912</v>
      </c>
      <c r="B6913" t="s">
        <v>14</v>
      </c>
      <c r="C6913" t="s">
        <v>168</v>
      </c>
      <c r="D6913" t="s">
        <v>270</v>
      </c>
      <c r="E6913" t="s">
        <v>430</v>
      </c>
      <c r="F6913" t="s">
        <v>27</v>
      </c>
      <c r="G6913">
        <v>179.7</v>
      </c>
      <c r="H6913">
        <v>2</v>
      </c>
      <c r="I6913">
        <v>1</v>
      </c>
      <c r="J6913" t="s">
        <v>28</v>
      </c>
      <c r="K6913" t="s">
        <v>66</v>
      </c>
      <c r="L6913" t="s">
        <v>60</v>
      </c>
      <c r="M6913" t="s">
        <v>36</v>
      </c>
      <c r="N6913" t="s">
        <v>41</v>
      </c>
    </row>
    <row r="6914" spans="1:14" x14ac:dyDescent="0.3">
      <c r="A6914">
        <v>6913</v>
      </c>
      <c r="B6914" t="s">
        <v>37</v>
      </c>
      <c r="C6914" t="s">
        <v>163</v>
      </c>
      <c r="D6914" t="s">
        <v>124</v>
      </c>
      <c r="E6914" t="s">
        <v>58</v>
      </c>
      <c r="F6914" t="s">
        <v>49</v>
      </c>
      <c r="G6914">
        <v>149.24</v>
      </c>
      <c r="H6914">
        <v>2</v>
      </c>
      <c r="I6914">
        <v>0</v>
      </c>
      <c r="J6914" t="s">
        <v>19</v>
      </c>
      <c r="K6914" t="s">
        <v>29</v>
      </c>
      <c r="L6914" t="s">
        <v>21</v>
      </c>
      <c r="M6914" t="s">
        <v>36</v>
      </c>
      <c r="N6914" t="s">
        <v>41</v>
      </c>
    </row>
    <row r="6915" spans="1:14" x14ac:dyDescent="0.3">
      <c r="A6915">
        <v>6914</v>
      </c>
      <c r="B6915" t="s">
        <v>50</v>
      </c>
      <c r="C6915" t="s">
        <v>233</v>
      </c>
      <c r="D6915" t="s">
        <v>97</v>
      </c>
      <c r="E6915" t="s">
        <v>307</v>
      </c>
      <c r="F6915" t="s">
        <v>49</v>
      </c>
      <c r="G6915">
        <v>88.22</v>
      </c>
      <c r="H6915">
        <v>1</v>
      </c>
      <c r="I6915">
        <v>3</v>
      </c>
      <c r="J6915" t="s">
        <v>19</v>
      </c>
      <c r="K6915" t="s">
        <v>66</v>
      </c>
      <c r="L6915" t="s">
        <v>21</v>
      </c>
      <c r="M6915" t="s">
        <v>36</v>
      </c>
      <c r="N6915" t="s">
        <v>41</v>
      </c>
    </row>
    <row r="6916" spans="1:14" x14ac:dyDescent="0.3">
      <c r="A6916">
        <v>6915</v>
      </c>
      <c r="B6916" t="s">
        <v>50</v>
      </c>
      <c r="C6916" t="s">
        <v>377</v>
      </c>
      <c r="D6916" t="s">
        <v>134</v>
      </c>
      <c r="E6916" t="s">
        <v>345</v>
      </c>
      <c r="F6916" t="s">
        <v>27</v>
      </c>
      <c r="G6916">
        <v>205.28</v>
      </c>
      <c r="H6916">
        <v>2</v>
      </c>
      <c r="I6916">
        <v>1</v>
      </c>
      <c r="J6916" t="s">
        <v>55</v>
      </c>
      <c r="K6916" t="s">
        <v>99</v>
      </c>
      <c r="L6916" t="s">
        <v>21</v>
      </c>
      <c r="M6916" t="s">
        <v>36</v>
      </c>
      <c r="N6916" t="s">
        <v>41</v>
      </c>
    </row>
    <row r="6917" spans="1:14" x14ac:dyDescent="0.3">
      <c r="A6917">
        <v>6916</v>
      </c>
      <c r="B6917" t="s">
        <v>31</v>
      </c>
      <c r="C6917" t="s">
        <v>222</v>
      </c>
      <c r="D6917" t="s">
        <v>78</v>
      </c>
      <c r="E6917" t="s">
        <v>80</v>
      </c>
      <c r="F6917" t="s">
        <v>18</v>
      </c>
      <c r="G6917">
        <v>187.33</v>
      </c>
      <c r="H6917">
        <v>1</v>
      </c>
      <c r="I6917">
        <v>0</v>
      </c>
      <c r="J6917" t="s">
        <v>28</v>
      </c>
      <c r="K6917" t="s">
        <v>66</v>
      </c>
      <c r="L6917" t="s">
        <v>21</v>
      </c>
      <c r="M6917" t="s">
        <v>36</v>
      </c>
      <c r="N6917" t="s">
        <v>95</v>
      </c>
    </row>
    <row r="6918" spans="1:14" x14ac:dyDescent="0.3">
      <c r="A6918">
        <v>6917</v>
      </c>
      <c r="B6918" t="s">
        <v>31</v>
      </c>
      <c r="C6918" t="s">
        <v>249</v>
      </c>
      <c r="D6918" t="s">
        <v>447</v>
      </c>
      <c r="E6918" t="s">
        <v>96</v>
      </c>
      <c r="F6918" t="s">
        <v>27</v>
      </c>
      <c r="G6918">
        <v>95.58</v>
      </c>
      <c r="H6918">
        <v>2</v>
      </c>
      <c r="I6918">
        <v>0</v>
      </c>
      <c r="J6918" t="s">
        <v>19</v>
      </c>
      <c r="K6918" t="s">
        <v>20</v>
      </c>
      <c r="L6918" t="s">
        <v>21</v>
      </c>
      <c r="M6918" t="s">
        <v>36</v>
      </c>
      <c r="N6918" t="s">
        <v>30</v>
      </c>
    </row>
    <row r="6919" spans="1:14" x14ac:dyDescent="0.3">
      <c r="A6919">
        <v>6918</v>
      </c>
      <c r="B6919" t="s">
        <v>31</v>
      </c>
      <c r="C6919" t="s">
        <v>357</v>
      </c>
      <c r="D6919" t="s">
        <v>263</v>
      </c>
      <c r="E6919" t="s">
        <v>89</v>
      </c>
      <c r="F6919" t="s">
        <v>49</v>
      </c>
      <c r="G6919">
        <v>89.51</v>
      </c>
      <c r="H6919">
        <v>3</v>
      </c>
      <c r="I6919">
        <v>0</v>
      </c>
      <c r="J6919" t="s">
        <v>94</v>
      </c>
      <c r="K6919" t="s">
        <v>29</v>
      </c>
      <c r="L6919" t="s">
        <v>21</v>
      </c>
      <c r="M6919" t="s">
        <v>36</v>
      </c>
      <c r="N6919" t="s">
        <v>45</v>
      </c>
    </row>
    <row r="6920" spans="1:14" x14ac:dyDescent="0.3">
      <c r="A6920">
        <v>6919</v>
      </c>
      <c r="B6920" t="s">
        <v>14</v>
      </c>
      <c r="C6920" t="s">
        <v>88</v>
      </c>
      <c r="D6920" t="s">
        <v>177</v>
      </c>
      <c r="E6920" t="s">
        <v>115</v>
      </c>
      <c r="F6920" t="s">
        <v>54</v>
      </c>
      <c r="G6920">
        <v>362.81</v>
      </c>
      <c r="H6920">
        <v>1</v>
      </c>
      <c r="I6920">
        <v>0</v>
      </c>
      <c r="J6920" t="s">
        <v>28</v>
      </c>
      <c r="K6920" t="s">
        <v>20</v>
      </c>
      <c r="L6920" t="s">
        <v>21</v>
      </c>
      <c r="M6920" t="s">
        <v>36</v>
      </c>
      <c r="N6920" t="s">
        <v>41</v>
      </c>
    </row>
    <row r="6921" spans="1:14" x14ac:dyDescent="0.3">
      <c r="A6921">
        <v>6920</v>
      </c>
      <c r="B6921" t="s">
        <v>14</v>
      </c>
      <c r="C6921" t="s">
        <v>167</v>
      </c>
      <c r="D6921" t="s">
        <v>380</v>
      </c>
      <c r="E6921" t="s">
        <v>129</v>
      </c>
      <c r="F6921" t="s">
        <v>49</v>
      </c>
      <c r="G6921">
        <v>103.13</v>
      </c>
      <c r="H6921">
        <v>2</v>
      </c>
      <c r="I6921">
        <v>0</v>
      </c>
      <c r="J6921" t="s">
        <v>28</v>
      </c>
      <c r="K6921" t="s">
        <v>44</v>
      </c>
      <c r="L6921" t="s">
        <v>56</v>
      </c>
      <c r="M6921" t="s">
        <v>36</v>
      </c>
      <c r="N6921" t="s">
        <v>23</v>
      </c>
    </row>
    <row r="6922" spans="1:14" x14ac:dyDescent="0.3">
      <c r="A6922">
        <v>6921</v>
      </c>
      <c r="B6922" t="s">
        <v>14</v>
      </c>
      <c r="C6922" t="s">
        <v>416</v>
      </c>
      <c r="D6922" t="s">
        <v>374</v>
      </c>
      <c r="E6922" t="s">
        <v>118</v>
      </c>
      <c r="F6922" t="s">
        <v>49</v>
      </c>
      <c r="G6922">
        <v>82.52</v>
      </c>
      <c r="H6922">
        <v>2</v>
      </c>
      <c r="I6922">
        <v>0</v>
      </c>
      <c r="J6922" t="s">
        <v>28</v>
      </c>
      <c r="K6922" t="s">
        <v>99</v>
      </c>
      <c r="L6922" t="s">
        <v>56</v>
      </c>
      <c r="M6922" t="s">
        <v>36</v>
      </c>
      <c r="N6922" t="s">
        <v>41</v>
      </c>
    </row>
    <row r="6923" spans="1:14" x14ac:dyDescent="0.3">
      <c r="A6923">
        <v>6922</v>
      </c>
      <c r="B6923" t="s">
        <v>50</v>
      </c>
      <c r="C6923" t="s">
        <v>189</v>
      </c>
      <c r="D6923" t="s">
        <v>277</v>
      </c>
      <c r="E6923" t="s">
        <v>201</v>
      </c>
      <c r="F6923" t="s">
        <v>54</v>
      </c>
      <c r="G6923">
        <v>530.6</v>
      </c>
      <c r="H6923">
        <v>2</v>
      </c>
      <c r="I6923">
        <v>0</v>
      </c>
      <c r="J6923" t="s">
        <v>35</v>
      </c>
      <c r="K6923" t="s">
        <v>99</v>
      </c>
      <c r="L6923" t="s">
        <v>60</v>
      </c>
      <c r="M6923" t="s">
        <v>36</v>
      </c>
      <c r="N6923" t="s">
        <v>41</v>
      </c>
    </row>
    <row r="6924" spans="1:14" x14ac:dyDescent="0.3">
      <c r="A6924">
        <v>6923</v>
      </c>
      <c r="B6924" t="s">
        <v>14</v>
      </c>
      <c r="C6924" t="s">
        <v>110</v>
      </c>
      <c r="D6924" t="s">
        <v>249</v>
      </c>
      <c r="E6924" t="s">
        <v>440</v>
      </c>
      <c r="F6924" t="s">
        <v>49</v>
      </c>
      <c r="G6924">
        <v>91.48</v>
      </c>
      <c r="H6924">
        <v>3</v>
      </c>
      <c r="I6924">
        <v>0</v>
      </c>
      <c r="J6924" t="s">
        <v>35</v>
      </c>
      <c r="K6924" t="s">
        <v>99</v>
      </c>
      <c r="L6924" t="s">
        <v>21</v>
      </c>
      <c r="M6924" t="s">
        <v>36</v>
      </c>
      <c r="N6924" t="s">
        <v>41</v>
      </c>
    </row>
    <row r="6925" spans="1:14" x14ac:dyDescent="0.3">
      <c r="A6925">
        <v>6924</v>
      </c>
      <c r="B6925" t="s">
        <v>50</v>
      </c>
      <c r="C6925" t="s">
        <v>134</v>
      </c>
      <c r="D6925" t="s">
        <v>367</v>
      </c>
      <c r="E6925" t="s">
        <v>209</v>
      </c>
      <c r="F6925" t="s">
        <v>18</v>
      </c>
      <c r="G6925">
        <v>205.03</v>
      </c>
      <c r="H6925">
        <v>2</v>
      </c>
      <c r="I6925">
        <v>0</v>
      </c>
      <c r="J6925" t="s">
        <v>94</v>
      </c>
      <c r="K6925" t="s">
        <v>20</v>
      </c>
      <c r="L6925" t="s">
        <v>56</v>
      </c>
      <c r="M6925" t="s">
        <v>36</v>
      </c>
      <c r="N6925" t="s">
        <v>23</v>
      </c>
    </row>
    <row r="6926" spans="1:14" x14ac:dyDescent="0.3">
      <c r="A6926">
        <v>6925</v>
      </c>
      <c r="B6926" t="s">
        <v>37</v>
      </c>
      <c r="C6926" t="s">
        <v>358</v>
      </c>
      <c r="D6926" t="s">
        <v>169</v>
      </c>
      <c r="E6926" t="s">
        <v>46</v>
      </c>
      <c r="F6926" t="s">
        <v>49</v>
      </c>
      <c r="G6926">
        <v>149.09</v>
      </c>
      <c r="H6926">
        <v>4</v>
      </c>
      <c r="I6926">
        <v>1</v>
      </c>
      <c r="J6926" t="s">
        <v>35</v>
      </c>
      <c r="K6926" t="s">
        <v>20</v>
      </c>
      <c r="L6926" t="s">
        <v>21</v>
      </c>
      <c r="M6926" t="s">
        <v>36</v>
      </c>
      <c r="N6926" t="s">
        <v>23</v>
      </c>
    </row>
    <row r="6927" spans="1:14" x14ac:dyDescent="0.3">
      <c r="A6927">
        <v>6926</v>
      </c>
      <c r="B6927" t="s">
        <v>14</v>
      </c>
      <c r="C6927" t="s">
        <v>298</v>
      </c>
      <c r="D6927" t="s">
        <v>142</v>
      </c>
      <c r="E6927" t="s">
        <v>346</v>
      </c>
      <c r="F6927" t="s">
        <v>49</v>
      </c>
      <c r="G6927">
        <v>112.89</v>
      </c>
      <c r="H6927">
        <v>1</v>
      </c>
      <c r="I6927">
        <v>0</v>
      </c>
      <c r="J6927" t="s">
        <v>28</v>
      </c>
      <c r="K6927" t="s">
        <v>29</v>
      </c>
      <c r="L6927" t="s">
        <v>21</v>
      </c>
      <c r="M6927" t="s">
        <v>36</v>
      </c>
      <c r="N6927" t="s">
        <v>95</v>
      </c>
    </row>
    <row r="6928" spans="1:14" x14ac:dyDescent="0.3">
      <c r="A6928">
        <v>6927</v>
      </c>
      <c r="B6928" t="s">
        <v>31</v>
      </c>
      <c r="C6928" t="s">
        <v>379</v>
      </c>
      <c r="D6928" t="s">
        <v>407</v>
      </c>
      <c r="E6928" t="s">
        <v>234</v>
      </c>
      <c r="F6928" t="s">
        <v>18</v>
      </c>
      <c r="G6928">
        <v>158.74</v>
      </c>
      <c r="H6928">
        <v>2</v>
      </c>
      <c r="I6928">
        <v>0</v>
      </c>
      <c r="J6928" t="s">
        <v>28</v>
      </c>
      <c r="K6928" t="s">
        <v>20</v>
      </c>
      <c r="L6928" t="s">
        <v>56</v>
      </c>
      <c r="M6928" t="s">
        <v>36</v>
      </c>
      <c r="N6928" t="s">
        <v>41</v>
      </c>
    </row>
    <row r="6929" spans="1:14" x14ac:dyDescent="0.3">
      <c r="A6929">
        <v>6928</v>
      </c>
      <c r="B6929" t="s">
        <v>50</v>
      </c>
      <c r="C6929" t="s">
        <v>315</v>
      </c>
      <c r="D6929" t="s">
        <v>142</v>
      </c>
      <c r="E6929" t="s">
        <v>293</v>
      </c>
      <c r="F6929" t="s">
        <v>27</v>
      </c>
      <c r="G6929">
        <v>169.16</v>
      </c>
      <c r="H6929">
        <v>2</v>
      </c>
      <c r="I6929">
        <v>2</v>
      </c>
      <c r="J6929" t="s">
        <v>55</v>
      </c>
      <c r="K6929" t="s">
        <v>29</v>
      </c>
      <c r="L6929" t="s">
        <v>21</v>
      </c>
      <c r="M6929" t="s">
        <v>36</v>
      </c>
      <c r="N6929" t="s">
        <v>23</v>
      </c>
    </row>
    <row r="6930" spans="1:14" x14ac:dyDescent="0.3">
      <c r="A6930">
        <v>6929</v>
      </c>
      <c r="B6930" t="s">
        <v>50</v>
      </c>
      <c r="C6930" t="s">
        <v>354</v>
      </c>
      <c r="D6930" t="s">
        <v>198</v>
      </c>
      <c r="E6930" t="s">
        <v>281</v>
      </c>
      <c r="F6930" t="s">
        <v>54</v>
      </c>
      <c r="G6930">
        <v>547.45000000000005</v>
      </c>
      <c r="H6930">
        <v>4</v>
      </c>
      <c r="I6930">
        <v>2</v>
      </c>
      <c r="J6930" t="s">
        <v>35</v>
      </c>
      <c r="K6930" t="s">
        <v>29</v>
      </c>
      <c r="L6930" t="s">
        <v>56</v>
      </c>
      <c r="M6930" t="s">
        <v>36</v>
      </c>
      <c r="N6930" t="s">
        <v>41</v>
      </c>
    </row>
    <row r="6931" spans="1:14" x14ac:dyDescent="0.3">
      <c r="A6931">
        <v>6930</v>
      </c>
      <c r="B6931" t="s">
        <v>14</v>
      </c>
      <c r="C6931" t="s">
        <v>144</v>
      </c>
      <c r="D6931" t="s">
        <v>424</v>
      </c>
      <c r="E6931" t="s">
        <v>150</v>
      </c>
      <c r="F6931" t="s">
        <v>18</v>
      </c>
      <c r="G6931">
        <v>214.28</v>
      </c>
      <c r="H6931">
        <v>3</v>
      </c>
      <c r="I6931">
        <v>0</v>
      </c>
      <c r="J6931" t="s">
        <v>55</v>
      </c>
      <c r="K6931" t="s">
        <v>20</v>
      </c>
      <c r="L6931" t="s">
        <v>21</v>
      </c>
      <c r="M6931" t="s">
        <v>36</v>
      </c>
      <c r="N6931" t="s">
        <v>23</v>
      </c>
    </row>
    <row r="6932" spans="1:14" x14ac:dyDescent="0.3">
      <c r="A6932">
        <v>6931</v>
      </c>
      <c r="B6932" t="s">
        <v>14</v>
      </c>
      <c r="C6932" t="s">
        <v>389</v>
      </c>
      <c r="D6932" t="s">
        <v>402</v>
      </c>
      <c r="E6932" t="s">
        <v>262</v>
      </c>
      <c r="F6932" t="s">
        <v>27</v>
      </c>
      <c r="G6932">
        <v>134.53</v>
      </c>
      <c r="H6932">
        <v>1</v>
      </c>
      <c r="I6932">
        <v>0</v>
      </c>
      <c r="J6932" t="s">
        <v>28</v>
      </c>
      <c r="K6932" t="s">
        <v>20</v>
      </c>
      <c r="L6932" t="s">
        <v>60</v>
      </c>
      <c r="M6932" t="s">
        <v>36</v>
      </c>
      <c r="N6932" t="s">
        <v>30</v>
      </c>
    </row>
    <row r="6933" spans="1:14" x14ac:dyDescent="0.3">
      <c r="A6933">
        <v>6932</v>
      </c>
      <c r="B6933" t="s">
        <v>14</v>
      </c>
      <c r="C6933" t="s">
        <v>75</v>
      </c>
      <c r="D6933" t="s">
        <v>229</v>
      </c>
      <c r="E6933" t="s">
        <v>76</v>
      </c>
      <c r="F6933" t="s">
        <v>18</v>
      </c>
      <c r="G6933">
        <v>173.92</v>
      </c>
      <c r="H6933">
        <v>2</v>
      </c>
      <c r="I6933">
        <v>0</v>
      </c>
      <c r="J6933" t="s">
        <v>94</v>
      </c>
      <c r="K6933" t="s">
        <v>20</v>
      </c>
      <c r="L6933" t="s">
        <v>60</v>
      </c>
      <c r="M6933" t="s">
        <v>36</v>
      </c>
      <c r="N6933" t="s">
        <v>41</v>
      </c>
    </row>
    <row r="6934" spans="1:14" x14ac:dyDescent="0.3">
      <c r="A6934">
        <v>6933</v>
      </c>
      <c r="B6934" t="s">
        <v>37</v>
      </c>
      <c r="C6934" t="s">
        <v>323</v>
      </c>
      <c r="D6934" t="s">
        <v>216</v>
      </c>
      <c r="E6934" t="s">
        <v>126</v>
      </c>
      <c r="F6934" t="s">
        <v>54</v>
      </c>
      <c r="G6934">
        <v>470.76</v>
      </c>
      <c r="H6934">
        <v>2</v>
      </c>
      <c r="I6934">
        <v>2</v>
      </c>
      <c r="J6934" t="s">
        <v>55</v>
      </c>
      <c r="K6934" t="s">
        <v>20</v>
      </c>
      <c r="L6934" t="s">
        <v>21</v>
      </c>
      <c r="M6934" t="s">
        <v>36</v>
      </c>
      <c r="N6934" t="s">
        <v>41</v>
      </c>
    </row>
    <row r="6935" spans="1:14" x14ac:dyDescent="0.3">
      <c r="A6935">
        <v>6934</v>
      </c>
      <c r="B6935" t="s">
        <v>37</v>
      </c>
      <c r="C6935" t="s">
        <v>196</v>
      </c>
      <c r="D6935" t="s">
        <v>143</v>
      </c>
      <c r="E6935" t="s">
        <v>347</v>
      </c>
      <c r="F6935" t="s">
        <v>49</v>
      </c>
      <c r="G6935">
        <v>83.53</v>
      </c>
      <c r="H6935">
        <v>4</v>
      </c>
      <c r="I6935">
        <v>2</v>
      </c>
      <c r="J6935" t="s">
        <v>28</v>
      </c>
      <c r="K6935" t="s">
        <v>66</v>
      </c>
      <c r="L6935" t="s">
        <v>21</v>
      </c>
      <c r="M6935" t="s">
        <v>36</v>
      </c>
      <c r="N6935" t="s">
        <v>41</v>
      </c>
    </row>
    <row r="6936" spans="1:14" x14ac:dyDescent="0.3">
      <c r="A6936">
        <v>6935</v>
      </c>
      <c r="B6936" t="s">
        <v>14</v>
      </c>
      <c r="C6936" t="s">
        <v>329</v>
      </c>
      <c r="D6936" t="s">
        <v>203</v>
      </c>
      <c r="E6936" t="s">
        <v>344</v>
      </c>
      <c r="F6936" t="s">
        <v>27</v>
      </c>
      <c r="G6936">
        <v>177.3</v>
      </c>
      <c r="H6936">
        <v>1</v>
      </c>
      <c r="I6936">
        <v>3</v>
      </c>
      <c r="J6936" t="s">
        <v>55</v>
      </c>
      <c r="K6936" t="s">
        <v>99</v>
      </c>
      <c r="L6936" t="s">
        <v>21</v>
      </c>
      <c r="M6936" t="s">
        <v>36</v>
      </c>
      <c r="N6936" t="s">
        <v>41</v>
      </c>
    </row>
    <row r="6937" spans="1:14" x14ac:dyDescent="0.3">
      <c r="A6937">
        <v>6936</v>
      </c>
      <c r="B6937" t="s">
        <v>14</v>
      </c>
      <c r="C6937" t="s">
        <v>381</v>
      </c>
      <c r="D6937" t="s">
        <v>439</v>
      </c>
      <c r="E6937" t="s">
        <v>317</v>
      </c>
      <c r="F6937" t="s">
        <v>27</v>
      </c>
      <c r="G6937">
        <v>121.91</v>
      </c>
      <c r="H6937">
        <v>4</v>
      </c>
      <c r="I6937">
        <v>2</v>
      </c>
      <c r="J6937" t="s">
        <v>55</v>
      </c>
      <c r="K6937" t="s">
        <v>99</v>
      </c>
      <c r="L6937" t="s">
        <v>70</v>
      </c>
      <c r="M6937" t="s">
        <v>22</v>
      </c>
      <c r="N6937" t="s">
        <v>95</v>
      </c>
    </row>
    <row r="6938" spans="1:14" x14ac:dyDescent="0.3">
      <c r="A6938">
        <v>6937</v>
      </c>
      <c r="B6938" t="s">
        <v>31</v>
      </c>
      <c r="C6938" t="s">
        <v>211</v>
      </c>
      <c r="D6938" t="s">
        <v>310</v>
      </c>
      <c r="E6938" t="s">
        <v>330</v>
      </c>
      <c r="F6938" t="s">
        <v>18</v>
      </c>
      <c r="G6938">
        <v>154.55000000000001</v>
      </c>
      <c r="H6938">
        <v>3</v>
      </c>
      <c r="I6938">
        <v>1</v>
      </c>
      <c r="J6938" t="s">
        <v>55</v>
      </c>
      <c r="K6938" t="s">
        <v>20</v>
      </c>
      <c r="L6938" t="s">
        <v>21</v>
      </c>
      <c r="M6938" t="s">
        <v>22</v>
      </c>
      <c r="N6938" t="s">
        <v>41</v>
      </c>
    </row>
    <row r="6939" spans="1:14" x14ac:dyDescent="0.3">
      <c r="A6939">
        <v>6938</v>
      </c>
      <c r="B6939" t="s">
        <v>50</v>
      </c>
      <c r="C6939" t="s">
        <v>317</v>
      </c>
      <c r="D6939" t="s">
        <v>193</v>
      </c>
      <c r="E6939" t="s">
        <v>392</v>
      </c>
      <c r="F6939" t="s">
        <v>27</v>
      </c>
      <c r="G6939">
        <v>210.69</v>
      </c>
      <c r="H6939">
        <v>1</v>
      </c>
      <c r="I6939">
        <v>0</v>
      </c>
      <c r="J6939" t="s">
        <v>28</v>
      </c>
      <c r="K6939" t="s">
        <v>66</v>
      </c>
      <c r="L6939" t="s">
        <v>21</v>
      </c>
      <c r="M6939" t="s">
        <v>36</v>
      </c>
      <c r="N6939" t="s">
        <v>30</v>
      </c>
    </row>
    <row r="6940" spans="1:14" x14ac:dyDescent="0.3">
      <c r="A6940">
        <v>6939</v>
      </c>
      <c r="B6940" t="s">
        <v>31</v>
      </c>
      <c r="C6940" t="s">
        <v>337</v>
      </c>
      <c r="D6940" t="s">
        <v>106</v>
      </c>
      <c r="E6940" t="s">
        <v>368</v>
      </c>
      <c r="F6940" t="s">
        <v>49</v>
      </c>
      <c r="G6940">
        <v>80.260000000000005</v>
      </c>
      <c r="H6940">
        <v>1</v>
      </c>
      <c r="I6940">
        <v>1</v>
      </c>
      <c r="J6940" t="s">
        <v>19</v>
      </c>
      <c r="K6940" t="s">
        <v>29</v>
      </c>
      <c r="L6940" t="s">
        <v>21</v>
      </c>
      <c r="M6940" t="s">
        <v>22</v>
      </c>
      <c r="N6940" t="s">
        <v>30</v>
      </c>
    </row>
    <row r="6941" spans="1:14" x14ac:dyDescent="0.3">
      <c r="A6941">
        <v>6940</v>
      </c>
      <c r="B6941" t="s">
        <v>31</v>
      </c>
      <c r="C6941" t="s">
        <v>245</v>
      </c>
      <c r="D6941" t="s">
        <v>88</v>
      </c>
      <c r="E6941" t="s">
        <v>296</v>
      </c>
      <c r="F6941" t="s">
        <v>27</v>
      </c>
      <c r="G6941">
        <v>140.59</v>
      </c>
      <c r="H6941">
        <v>1</v>
      </c>
      <c r="I6941">
        <v>0</v>
      </c>
      <c r="J6941" t="s">
        <v>28</v>
      </c>
      <c r="K6941" t="s">
        <v>20</v>
      </c>
      <c r="L6941" t="s">
        <v>21</v>
      </c>
      <c r="M6941" t="s">
        <v>36</v>
      </c>
      <c r="N6941" t="s">
        <v>41</v>
      </c>
    </row>
    <row r="6942" spans="1:14" x14ac:dyDescent="0.3">
      <c r="A6942">
        <v>6941</v>
      </c>
      <c r="B6942" t="s">
        <v>31</v>
      </c>
      <c r="C6942" t="s">
        <v>413</v>
      </c>
      <c r="D6942" t="s">
        <v>121</v>
      </c>
      <c r="E6942" t="s">
        <v>289</v>
      </c>
      <c r="F6942" t="s">
        <v>27</v>
      </c>
      <c r="G6942">
        <v>107.04</v>
      </c>
      <c r="H6942">
        <v>2</v>
      </c>
      <c r="I6942">
        <v>0</v>
      </c>
      <c r="J6942" t="s">
        <v>19</v>
      </c>
      <c r="K6942" t="s">
        <v>20</v>
      </c>
      <c r="L6942" t="s">
        <v>21</v>
      </c>
      <c r="M6942" t="s">
        <v>22</v>
      </c>
      <c r="N6942" t="s">
        <v>23</v>
      </c>
    </row>
    <row r="6943" spans="1:14" x14ac:dyDescent="0.3">
      <c r="A6943">
        <v>6942</v>
      </c>
      <c r="B6943" t="s">
        <v>31</v>
      </c>
      <c r="C6943" t="s">
        <v>75</v>
      </c>
      <c r="D6943" t="s">
        <v>204</v>
      </c>
      <c r="E6943" t="s">
        <v>275</v>
      </c>
      <c r="F6943" t="s">
        <v>49</v>
      </c>
      <c r="G6943">
        <v>93.27</v>
      </c>
      <c r="H6943">
        <v>1</v>
      </c>
      <c r="I6943">
        <v>2</v>
      </c>
      <c r="J6943" t="s">
        <v>55</v>
      </c>
      <c r="K6943" t="s">
        <v>66</v>
      </c>
      <c r="L6943" t="s">
        <v>21</v>
      </c>
      <c r="M6943" t="s">
        <v>36</v>
      </c>
      <c r="N6943" t="s">
        <v>30</v>
      </c>
    </row>
    <row r="6944" spans="1:14" x14ac:dyDescent="0.3">
      <c r="A6944">
        <v>6943</v>
      </c>
      <c r="B6944" t="s">
        <v>37</v>
      </c>
      <c r="C6944" t="s">
        <v>107</v>
      </c>
      <c r="D6944" t="s">
        <v>193</v>
      </c>
      <c r="E6944" t="s">
        <v>291</v>
      </c>
      <c r="F6944" t="s">
        <v>18</v>
      </c>
      <c r="G6944">
        <v>304.05</v>
      </c>
      <c r="H6944">
        <v>3</v>
      </c>
      <c r="I6944">
        <v>2</v>
      </c>
      <c r="J6944" t="s">
        <v>35</v>
      </c>
      <c r="K6944" t="s">
        <v>44</v>
      </c>
      <c r="L6944" t="s">
        <v>21</v>
      </c>
      <c r="M6944" t="s">
        <v>36</v>
      </c>
      <c r="N6944" t="s">
        <v>45</v>
      </c>
    </row>
    <row r="6945" spans="1:14" x14ac:dyDescent="0.3">
      <c r="A6945">
        <v>6944</v>
      </c>
      <c r="B6945" t="s">
        <v>50</v>
      </c>
      <c r="C6945" t="s">
        <v>71</v>
      </c>
      <c r="D6945" t="s">
        <v>378</v>
      </c>
      <c r="E6945" t="s">
        <v>197</v>
      </c>
      <c r="F6945" t="s">
        <v>18</v>
      </c>
      <c r="G6945">
        <v>247.88</v>
      </c>
      <c r="H6945">
        <v>1</v>
      </c>
      <c r="I6945">
        <v>0</v>
      </c>
      <c r="J6945" t="s">
        <v>28</v>
      </c>
      <c r="K6945" t="s">
        <v>44</v>
      </c>
      <c r="L6945" t="s">
        <v>21</v>
      </c>
      <c r="M6945" t="s">
        <v>22</v>
      </c>
      <c r="N6945" t="s">
        <v>41</v>
      </c>
    </row>
    <row r="6946" spans="1:14" x14ac:dyDescent="0.3">
      <c r="A6946">
        <v>6945</v>
      </c>
      <c r="B6946" t="s">
        <v>14</v>
      </c>
      <c r="C6946" t="s">
        <v>339</v>
      </c>
      <c r="D6946" t="s">
        <v>118</v>
      </c>
      <c r="E6946" t="s">
        <v>294</v>
      </c>
      <c r="F6946" t="s">
        <v>27</v>
      </c>
      <c r="G6946">
        <v>145.55000000000001</v>
      </c>
      <c r="H6946">
        <v>1</v>
      </c>
      <c r="I6946">
        <v>3</v>
      </c>
      <c r="J6946" t="s">
        <v>19</v>
      </c>
      <c r="K6946" t="s">
        <v>44</v>
      </c>
      <c r="L6946" t="s">
        <v>21</v>
      </c>
      <c r="M6946" t="s">
        <v>36</v>
      </c>
      <c r="N6946" t="s">
        <v>45</v>
      </c>
    </row>
    <row r="6947" spans="1:14" x14ac:dyDescent="0.3">
      <c r="A6947">
        <v>6946</v>
      </c>
      <c r="B6947" t="s">
        <v>50</v>
      </c>
      <c r="C6947" t="s">
        <v>53</v>
      </c>
      <c r="D6947" t="s">
        <v>167</v>
      </c>
      <c r="E6947" t="s">
        <v>129</v>
      </c>
      <c r="F6947" t="s">
        <v>27</v>
      </c>
      <c r="G6947">
        <v>171.42</v>
      </c>
      <c r="H6947">
        <v>2</v>
      </c>
      <c r="I6947">
        <v>2</v>
      </c>
      <c r="J6947" t="s">
        <v>28</v>
      </c>
      <c r="K6947" t="s">
        <v>29</v>
      </c>
      <c r="L6947" t="s">
        <v>56</v>
      </c>
      <c r="M6947" t="s">
        <v>36</v>
      </c>
      <c r="N6947" t="s">
        <v>41</v>
      </c>
    </row>
    <row r="6948" spans="1:14" x14ac:dyDescent="0.3">
      <c r="A6948">
        <v>6947</v>
      </c>
      <c r="B6948" t="s">
        <v>31</v>
      </c>
      <c r="C6948" t="s">
        <v>241</v>
      </c>
      <c r="D6948" t="s">
        <v>142</v>
      </c>
      <c r="E6948" t="s">
        <v>426</v>
      </c>
      <c r="F6948" t="s">
        <v>18</v>
      </c>
      <c r="G6948">
        <v>196.6</v>
      </c>
      <c r="H6948">
        <v>2</v>
      </c>
      <c r="I6948">
        <v>0</v>
      </c>
      <c r="J6948" t="s">
        <v>35</v>
      </c>
      <c r="K6948" t="s">
        <v>99</v>
      </c>
      <c r="L6948" t="s">
        <v>21</v>
      </c>
      <c r="M6948" t="s">
        <v>36</v>
      </c>
      <c r="N6948" t="s">
        <v>23</v>
      </c>
    </row>
    <row r="6949" spans="1:14" x14ac:dyDescent="0.3">
      <c r="A6949">
        <v>6948</v>
      </c>
      <c r="B6949" t="s">
        <v>50</v>
      </c>
      <c r="C6949" t="s">
        <v>278</v>
      </c>
      <c r="D6949" t="s">
        <v>158</v>
      </c>
      <c r="E6949" t="s">
        <v>117</v>
      </c>
      <c r="F6949" t="s">
        <v>27</v>
      </c>
      <c r="G6949">
        <v>135.25</v>
      </c>
      <c r="H6949">
        <v>1</v>
      </c>
      <c r="I6949">
        <v>3</v>
      </c>
      <c r="J6949" t="s">
        <v>94</v>
      </c>
      <c r="K6949" t="s">
        <v>29</v>
      </c>
      <c r="L6949" t="s">
        <v>56</v>
      </c>
      <c r="M6949" t="s">
        <v>36</v>
      </c>
      <c r="N6949" t="s">
        <v>23</v>
      </c>
    </row>
    <row r="6950" spans="1:14" x14ac:dyDescent="0.3">
      <c r="A6950">
        <v>6949</v>
      </c>
      <c r="B6950" t="s">
        <v>31</v>
      </c>
      <c r="C6950" t="s">
        <v>107</v>
      </c>
      <c r="D6950" t="s">
        <v>399</v>
      </c>
      <c r="E6950" t="s">
        <v>90</v>
      </c>
      <c r="F6950" t="s">
        <v>54</v>
      </c>
      <c r="G6950">
        <v>365.55</v>
      </c>
      <c r="H6950">
        <v>1</v>
      </c>
      <c r="I6950">
        <v>0</v>
      </c>
      <c r="J6950" t="s">
        <v>28</v>
      </c>
      <c r="K6950" t="s">
        <v>44</v>
      </c>
      <c r="L6950" t="s">
        <v>21</v>
      </c>
      <c r="M6950" t="s">
        <v>36</v>
      </c>
      <c r="N6950" t="s">
        <v>23</v>
      </c>
    </row>
    <row r="6951" spans="1:14" x14ac:dyDescent="0.3">
      <c r="A6951">
        <v>6950</v>
      </c>
      <c r="B6951" t="s">
        <v>14</v>
      </c>
      <c r="C6951" t="s">
        <v>258</v>
      </c>
      <c r="D6951" t="s">
        <v>363</v>
      </c>
      <c r="E6951" t="s">
        <v>392</v>
      </c>
      <c r="F6951" t="s">
        <v>18</v>
      </c>
      <c r="G6951">
        <v>236.84</v>
      </c>
      <c r="H6951">
        <v>4</v>
      </c>
      <c r="I6951">
        <v>1</v>
      </c>
      <c r="J6951" t="s">
        <v>28</v>
      </c>
      <c r="K6951" t="s">
        <v>99</v>
      </c>
      <c r="L6951" t="s">
        <v>70</v>
      </c>
      <c r="M6951" t="s">
        <v>36</v>
      </c>
      <c r="N6951" t="s">
        <v>23</v>
      </c>
    </row>
    <row r="6952" spans="1:14" x14ac:dyDescent="0.3">
      <c r="A6952">
        <v>6951</v>
      </c>
      <c r="B6952" t="s">
        <v>37</v>
      </c>
      <c r="C6952" t="s">
        <v>186</v>
      </c>
      <c r="D6952" t="s">
        <v>139</v>
      </c>
      <c r="E6952" t="s">
        <v>102</v>
      </c>
      <c r="F6952" t="s">
        <v>27</v>
      </c>
      <c r="G6952">
        <v>202.07</v>
      </c>
      <c r="H6952">
        <v>2</v>
      </c>
      <c r="I6952">
        <v>0</v>
      </c>
      <c r="J6952" t="s">
        <v>35</v>
      </c>
      <c r="K6952" t="s">
        <v>99</v>
      </c>
      <c r="L6952" t="s">
        <v>60</v>
      </c>
      <c r="M6952" t="s">
        <v>36</v>
      </c>
      <c r="N6952" t="s">
        <v>41</v>
      </c>
    </row>
    <row r="6953" spans="1:14" x14ac:dyDescent="0.3">
      <c r="A6953">
        <v>6952</v>
      </c>
      <c r="B6953" t="s">
        <v>50</v>
      </c>
      <c r="C6953" t="s">
        <v>414</v>
      </c>
      <c r="D6953" t="s">
        <v>422</v>
      </c>
      <c r="E6953" t="s">
        <v>158</v>
      </c>
      <c r="F6953" t="s">
        <v>54</v>
      </c>
      <c r="G6953">
        <v>377.13</v>
      </c>
      <c r="H6953">
        <v>1</v>
      </c>
      <c r="I6953">
        <v>0</v>
      </c>
      <c r="J6953" t="s">
        <v>28</v>
      </c>
      <c r="K6953" t="s">
        <v>99</v>
      </c>
      <c r="L6953" t="s">
        <v>21</v>
      </c>
      <c r="M6953" t="s">
        <v>36</v>
      </c>
      <c r="N6953" t="s">
        <v>41</v>
      </c>
    </row>
    <row r="6954" spans="1:14" x14ac:dyDescent="0.3">
      <c r="A6954">
        <v>6953</v>
      </c>
      <c r="B6954" t="s">
        <v>50</v>
      </c>
      <c r="C6954" t="s">
        <v>114</v>
      </c>
      <c r="D6954" t="s">
        <v>258</v>
      </c>
      <c r="E6954" t="s">
        <v>453</v>
      </c>
      <c r="F6954" t="s">
        <v>49</v>
      </c>
      <c r="G6954">
        <v>159.19999999999999</v>
      </c>
      <c r="H6954">
        <v>3</v>
      </c>
      <c r="I6954">
        <v>0</v>
      </c>
      <c r="J6954" t="s">
        <v>35</v>
      </c>
      <c r="K6954" t="s">
        <v>44</v>
      </c>
      <c r="L6954" t="s">
        <v>21</v>
      </c>
      <c r="M6954" t="s">
        <v>22</v>
      </c>
      <c r="N6954" t="s">
        <v>41</v>
      </c>
    </row>
    <row r="6955" spans="1:14" x14ac:dyDescent="0.3">
      <c r="A6955">
        <v>6954</v>
      </c>
      <c r="B6955" t="s">
        <v>37</v>
      </c>
      <c r="C6955" t="s">
        <v>158</v>
      </c>
      <c r="D6955" t="s">
        <v>149</v>
      </c>
      <c r="E6955" t="s">
        <v>86</v>
      </c>
      <c r="F6955" t="s">
        <v>27</v>
      </c>
      <c r="G6955">
        <v>214.99</v>
      </c>
      <c r="H6955">
        <v>1</v>
      </c>
      <c r="I6955">
        <v>1</v>
      </c>
      <c r="J6955" t="s">
        <v>28</v>
      </c>
      <c r="K6955" t="s">
        <v>44</v>
      </c>
      <c r="L6955" t="s">
        <v>60</v>
      </c>
      <c r="M6955" t="s">
        <v>36</v>
      </c>
      <c r="N6955" t="s">
        <v>41</v>
      </c>
    </row>
    <row r="6956" spans="1:14" x14ac:dyDescent="0.3">
      <c r="A6956">
        <v>6955</v>
      </c>
      <c r="B6956" t="s">
        <v>37</v>
      </c>
      <c r="C6956" t="s">
        <v>334</v>
      </c>
      <c r="D6956" t="s">
        <v>262</v>
      </c>
      <c r="E6956" t="s">
        <v>265</v>
      </c>
      <c r="F6956" t="s">
        <v>27</v>
      </c>
      <c r="G6956">
        <v>171.56</v>
      </c>
      <c r="H6956">
        <v>1</v>
      </c>
      <c r="I6956">
        <v>0</v>
      </c>
      <c r="J6956" t="s">
        <v>28</v>
      </c>
      <c r="K6956" t="s">
        <v>29</v>
      </c>
      <c r="L6956" t="s">
        <v>21</v>
      </c>
      <c r="M6956" t="s">
        <v>36</v>
      </c>
      <c r="N6956" t="s">
        <v>41</v>
      </c>
    </row>
    <row r="6957" spans="1:14" x14ac:dyDescent="0.3">
      <c r="A6957">
        <v>6956</v>
      </c>
      <c r="B6957" t="s">
        <v>14</v>
      </c>
      <c r="C6957" t="s">
        <v>61</v>
      </c>
      <c r="D6957" t="s">
        <v>184</v>
      </c>
      <c r="E6957" t="s">
        <v>102</v>
      </c>
      <c r="F6957" t="s">
        <v>18</v>
      </c>
      <c r="G6957">
        <v>279.98</v>
      </c>
      <c r="H6957">
        <v>3</v>
      </c>
      <c r="I6957">
        <v>0</v>
      </c>
      <c r="J6957" t="s">
        <v>28</v>
      </c>
      <c r="K6957" t="s">
        <v>99</v>
      </c>
      <c r="L6957" t="s">
        <v>21</v>
      </c>
      <c r="M6957" t="s">
        <v>36</v>
      </c>
      <c r="N6957" t="s">
        <v>41</v>
      </c>
    </row>
    <row r="6958" spans="1:14" x14ac:dyDescent="0.3">
      <c r="A6958">
        <v>6957</v>
      </c>
      <c r="B6958" t="s">
        <v>31</v>
      </c>
      <c r="C6958" t="s">
        <v>264</v>
      </c>
      <c r="D6958" t="s">
        <v>176</v>
      </c>
      <c r="E6958" t="s">
        <v>402</v>
      </c>
      <c r="F6958" t="s">
        <v>27</v>
      </c>
      <c r="G6958">
        <v>97.46</v>
      </c>
      <c r="H6958">
        <v>4</v>
      </c>
      <c r="I6958">
        <v>0</v>
      </c>
      <c r="J6958" t="s">
        <v>55</v>
      </c>
      <c r="K6958" t="s">
        <v>66</v>
      </c>
      <c r="L6958" t="s">
        <v>56</v>
      </c>
      <c r="M6958" t="s">
        <v>22</v>
      </c>
      <c r="N6958" t="s">
        <v>41</v>
      </c>
    </row>
    <row r="6959" spans="1:14" x14ac:dyDescent="0.3">
      <c r="A6959">
        <v>6958</v>
      </c>
      <c r="B6959" t="s">
        <v>50</v>
      </c>
      <c r="C6959" t="s">
        <v>273</v>
      </c>
      <c r="D6959" t="s">
        <v>300</v>
      </c>
      <c r="E6959" t="s">
        <v>425</v>
      </c>
      <c r="F6959" t="s">
        <v>18</v>
      </c>
      <c r="G6959">
        <v>247.48</v>
      </c>
      <c r="H6959">
        <v>4</v>
      </c>
      <c r="I6959">
        <v>2</v>
      </c>
      <c r="J6959" t="s">
        <v>35</v>
      </c>
      <c r="K6959" t="s">
        <v>99</v>
      </c>
      <c r="L6959" t="s">
        <v>70</v>
      </c>
      <c r="M6959" t="s">
        <v>36</v>
      </c>
      <c r="N6959" t="s">
        <v>23</v>
      </c>
    </row>
    <row r="6960" spans="1:14" x14ac:dyDescent="0.3">
      <c r="A6960">
        <v>6959</v>
      </c>
      <c r="B6960" t="s">
        <v>31</v>
      </c>
      <c r="C6960" t="s">
        <v>423</v>
      </c>
      <c r="D6960" t="s">
        <v>202</v>
      </c>
      <c r="E6960" t="s">
        <v>178</v>
      </c>
      <c r="F6960" t="s">
        <v>27</v>
      </c>
      <c r="G6960">
        <v>124.93</v>
      </c>
      <c r="H6960">
        <v>1</v>
      </c>
      <c r="I6960">
        <v>0</v>
      </c>
      <c r="J6960" t="s">
        <v>28</v>
      </c>
      <c r="K6960" t="s">
        <v>29</v>
      </c>
      <c r="L6960" t="s">
        <v>21</v>
      </c>
      <c r="M6960" t="s">
        <v>36</v>
      </c>
      <c r="N6960" t="s">
        <v>23</v>
      </c>
    </row>
    <row r="6961" spans="1:14" x14ac:dyDescent="0.3">
      <c r="A6961">
        <v>6960</v>
      </c>
      <c r="B6961" t="s">
        <v>14</v>
      </c>
      <c r="C6961" t="s">
        <v>168</v>
      </c>
      <c r="D6961" t="s">
        <v>313</v>
      </c>
      <c r="E6961" t="s">
        <v>235</v>
      </c>
      <c r="F6961" t="s">
        <v>49</v>
      </c>
      <c r="G6961">
        <v>83.29</v>
      </c>
      <c r="H6961">
        <v>2</v>
      </c>
      <c r="I6961">
        <v>0</v>
      </c>
      <c r="J6961" t="s">
        <v>19</v>
      </c>
      <c r="K6961" t="s">
        <v>20</v>
      </c>
      <c r="L6961" t="s">
        <v>56</v>
      </c>
      <c r="M6961" t="s">
        <v>36</v>
      </c>
      <c r="N6961" t="s">
        <v>41</v>
      </c>
    </row>
    <row r="6962" spans="1:14" x14ac:dyDescent="0.3">
      <c r="A6962">
        <v>6961</v>
      </c>
      <c r="B6962" t="s">
        <v>31</v>
      </c>
      <c r="C6962" t="s">
        <v>340</v>
      </c>
      <c r="D6962" t="s">
        <v>284</v>
      </c>
      <c r="E6962" t="s">
        <v>122</v>
      </c>
      <c r="F6962" t="s">
        <v>49</v>
      </c>
      <c r="G6962">
        <v>90.71</v>
      </c>
      <c r="H6962">
        <v>4</v>
      </c>
      <c r="I6962">
        <v>2</v>
      </c>
      <c r="J6962" t="s">
        <v>19</v>
      </c>
      <c r="K6962" t="s">
        <v>44</v>
      </c>
      <c r="L6962" t="s">
        <v>21</v>
      </c>
      <c r="M6962" t="s">
        <v>36</v>
      </c>
      <c r="N6962" t="s">
        <v>23</v>
      </c>
    </row>
    <row r="6963" spans="1:14" x14ac:dyDescent="0.3">
      <c r="A6963">
        <v>6962</v>
      </c>
      <c r="B6963" t="s">
        <v>37</v>
      </c>
      <c r="C6963" t="s">
        <v>276</v>
      </c>
      <c r="D6963" t="s">
        <v>42</v>
      </c>
      <c r="E6963" t="s">
        <v>124</v>
      </c>
      <c r="F6963" t="s">
        <v>49</v>
      </c>
      <c r="G6963">
        <v>72.650000000000006</v>
      </c>
      <c r="H6963">
        <v>1</v>
      </c>
      <c r="I6963">
        <v>0</v>
      </c>
      <c r="J6963" t="s">
        <v>28</v>
      </c>
      <c r="K6963" t="s">
        <v>29</v>
      </c>
      <c r="L6963" t="s">
        <v>21</v>
      </c>
      <c r="M6963" t="s">
        <v>36</v>
      </c>
      <c r="N6963" t="s">
        <v>30</v>
      </c>
    </row>
    <row r="6964" spans="1:14" x14ac:dyDescent="0.3">
      <c r="A6964">
        <v>6963</v>
      </c>
      <c r="B6964" t="s">
        <v>37</v>
      </c>
      <c r="C6964" t="s">
        <v>442</v>
      </c>
      <c r="D6964" t="s">
        <v>16</v>
      </c>
      <c r="E6964" t="s">
        <v>274</v>
      </c>
      <c r="F6964" t="s">
        <v>18</v>
      </c>
      <c r="G6964">
        <v>237.53</v>
      </c>
      <c r="H6964">
        <v>2</v>
      </c>
      <c r="I6964">
        <v>0</v>
      </c>
      <c r="J6964" t="s">
        <v>28</v>
      </c>
      <c r="K6964" t="s">
        <v>29</v>
      </c>
      <c r="L6964" t="s">
        <v>56</v>
      </c>
      <c r="M6964" t="s">
        <v>22</v>
      </c>
      <c r="N6964" t="s">
        <v>41</v>
      </c>
    </row>
    <row r="6965" spans="1:14" x14ac:dyDescent="0.3">
      <c r="A6965">
        <v>6964</v>
      </c>
      <c r="B6965" t="s">
        <v>31</v>
      </c>
      <c r="C6965" t="s">
        <v>171</v>
      </c>
      <c r="D6965" t="s">
        <v>153</v>
      </c>
      <c r="E6965" t="s">
        <v>302</v>
      </c>
      <c r="F6965" t="s">
        <v>18</v>
      </c>
      <c r="G6965">
        <v>211.07</v>
      </c>
      <c r="H6965">
        <v>4</v>
      </c>
      <c r="I6965">
        <v>0</v>
      </c>
      <c r="J6965" t="s">
        <v>28</v>
      </c>
      <c r="K6965" t="s">
        <v>99</v>
      </c>
      <c r="L6965" t="s">
        <v>21</v>
      </c>
      <c r="M6965" t="s">
        <v>36</v>
      </c>
      <c r="N6965" t="s">
        <v>45</v>
      </c>
    </row>
    <row r="6966" spans="1:14" x14ac:dyDescent="0.3">
      <c r="A6966">
        <v>6965</v>
      </c>
      <c r="B6966" t="s">
        <v>37</v>
      </c>
      <c r="C6966" t="s">
        <v>334</v>
      </c>
      <c r="D6966" t="s">
        <v>262</v>
      </c>
      <c r="E6966" t="s">
        <v>291</v>
      </c>
      <c r="F6966" t="s">
        <v>18</v>
      </c>
      <c r="G6966">
        <v>315.01</v>
      </c>
      <c r="H6966">
        <v>4</v>
      </c>
      <c r="I6966">
        <v>0</v>
      </c>
      <c r="J6966" t="s">
        <v>35</v>
      </c>
      <c r="K6966" t="s">
        <v>66</v>
      </c>
      <c r="L6966" t="s">
        <v>56</v>
      </c>
      <c r="M6966" t="s">
        <v>36</v>
      </c>
      <c r="N6966" t="s">
        <v>41</v>
      </c>
    </row>
    <row r="6967" spans="1:14" x14ac:dyDescent="0.3">
      <c r="A6967">
        <v>6966</v>
      </c>
      <c r="B6967" t="s">
        <v>31</v>
      </c>
      <c r="C6967" t="s">
        <v>414</v>
      </c>
      <c r="D6967" t="s">
        <v>442</v>
      </c>
      <c r="E6967" t="s">
        <v>257</v>
      </c>
      <c r="F6967" t="s">
        <v>49</v>
      </c>
      <c r="G6967">
        <v>79</v>
      </c>
      <c r="H6967">
        <v>2</v>
      </c>
      <c r="I6967">
        <v>0</v>
      </c>
      <c r="J6967" t="s">
        <v>19</v>
      </c>
      <c r="K6967" t="s">
        <v>29</v>
      </c>
      <c r="L6967" t="s">
        <v>21</v>
      </c>
      <c r="M6967" t="s">
        <v>36</v>
      </c>
      <c r="N6967" t="s">
        <v>41</v>
      </c>
    </row>
    <row r="6968" spans="1:14" x14ac:dyDescent="0.3">
      <c r="A6968">
        <v>6967</v>
      </c>
      <c r="B6968" t="s">
        <v>50</v>
      </c>
      <c r="C6968" t="s">
        <v>264</v>
      </c>
      <c r="D6968" t="s">
        <v>175</v>
      </c>
      <c r="E6968" t="s">
        <v>291</v>
      </c>
      <c r="F6968" t="s">
        <v>27</v>
      </c>
      <c r="G6968">
        <v>200.57</v>
      </c>
      <c r="H6968">
        <v>4</v>
      </c>
      <c r="I6968">
        <v>0</v>
      </c>
      <c r="J6968" t="s">
        <v>28</v>
      </c>
      <c r="K6968" t="s">
        <v>99</v>
      </c>
      <c r="L6968" t="s">
        <v>21</v>
      </c>
      <c r="M6968" t="s">
        <v>36</v>
      </c>
      <c r="N6968" t="s">
        <v>41</v>
      </c>
    </row>
    <row r="6969" spans="1:14" x14ac:dyDescent="0.3">
      <c r="A6969">
        <v>6968</v>
      </c>
      <c r="B6969" t="s">
        <v>50</v>
      </c>
      <c r="C6969" t="s">
        <v>220</v>
      </c>
      <c r="D6969" t="s">
        <v>40</v>
      </c>
      <c r="E6969" t="s">
        <v>345</v>
      </c>
      <c r="F6969" t="s">
        <v>27</v>
      </c>
      <c r="G6969">
        <v>185.41</v>
      </c>
      <c r="H6969">
        <v>4</v>
      </c>
      <c r="I6969">
        <v>0</v>
      </c>
      <c r="J6969" t="s">
        <v>94</v>
      </c>
      <c r="K6969" t="s">
        <v>29</v>
      </c>
      <c r="L6969" t="s">
        <v>21</v>
      </c>
      <c r="M6969" t="s">
        <v>22</v>
      </c>
      <c r="N6969" t="s">
        <v>45</v>
      </c>
    </row>
    <row r="6970" spans="1:14" x14ac:dyDescent="0.3">
      <c r="A6970">
        <v>6969</v>
      </c>
      <c r="B6970" t="s">
        <v>31</v>
      </c>
      <c r="C6970" t="s">
        <v>113</v>
      </c>
      <c r="D6970" t="s">
        <v>394</v>
      </c>
      <c r="E6970" t="s">
        <v>108</v>
      </c>
      <c r="F6970" t="s">
        <v>18</v>
      </c>
      <c r="G6970">
        <v>185.58</v>
      </c>
      <c r="H6970">
        <v>1</v>
      </c>
      <c r="I6970">
        <v>2</v>
      </c>
      <c r="J6970" t="s">
        <v>35</v>
      </c>
      <c r="K6970" t="s">
        <v>44</v>
      </c>
      <c r="L6970" t="s">
        <v>21</v>
      </c>
      <c r="M6970" t="s">
        <v>36</v>
      </c>
      <c r="N6970" t="s">
        <v>41</v>
      </c>
    </row>
    <row r="6971" spans="1:14" x14ac:dyDescent="0.3">
      <c r="A6971">
        <v>6970</v>
      </c>
      <c r="B6971" t="s">
        <v>37</v>
      </c>
      <c r="C6971" t="s">
        <v>209</v>
      </c>
      <c r="D6971" t="s">
        <v>318</v>
      </c>
      <c r="E6971" t="s">
        <v>352</v>
      </c>
      <c r="F6971" t="s">
        <v>18</v>
      </c>
      <c r="G6971">
        <v>178.18</v>
      </c>
      <c r="H6971">
        <v>2</v>
      </c>
      <c r="I6971">
        <v>0</v>
      </c>
      <c r="J6971" t="s">
        <v>28</v>
      </c>
      <c r="K6971" t="s">
        <v>44</v>
      </c>
      <c r="L6971" t="s">
        <v>60</v>
      </c>
      <c r="M6971" t="s">
        <v>22</v>
      </c>
      <c r="N6971" t="s">
        <v>95</v>
      </c>
    </row>
    <row r="6972" spans="1:14" x14ac:dyDescent="0.3">
      <c r="A6972">
        <v>6971</v>
      </c>
      <c r="B6972" t="s">
        <v>31</v>
      </c>
      <c r="C6972" t="s">
        <v>233</v>
      </c>
      <c r="D6972" t="s">
        <v>369</v>
      </c>
      <c r="E6972" t="s">
        <v>270</v>
      </c>
      <c r="F6972" t="s">
        <v>49</v>
      </c>
      <c r="G6972">
        <v>54.26</v>
      </c>
      <c r="H6972">
        <v>2</v>
      </c>
      <c r="I6972">
        <v>0</v>
      </c>
      <c r="J6972" t="s">
        <v>35</v>
      </c>
      <c r="K6972" t="s">
        <v>20</v>
      </c>
      <c r="L6972" t="s">
        <v>21</v>
      </c>
      <c r="M6972" t="s">
        <v>22</v>
      </c>
      <c r="N6972" t="s">
        <v>23</v>
      </c>
    </row>
    <row r="6973" spans="1:14" x14ac:dyDescent="0.3">
      <c r="A6973">
        <v>6972</v>
      </c>
      <c r="B6973" t="s">
        <v>50</v>
      </c>
      <c r="C6973" t="s">
        <v>388</v>
      </c>
      <c r="D6973" t="s">
        <v>146</v>
      </c>
      <c r="E6973" t="s">
        <v>374</v>
      </c>
      <c r="F6973" t="s">
        <v>54</v>
      </c>
      <c r="G6973">
        <v>341.04</v>
      </c>
      <c r="H6973">
        <v>2</v>
      </c>
      <c r="I6973">
        <v>0</v>
      </c>
      <c r="J6973" t="s">
        <v>19</v>
      </c>
      <c r="K6973" t="s">
        <v>44</v>
      </c>
      <c r="L6973" t="s">
        <v>21</v>
      </c>
      <c r="M6973" t="s">
        <v>36</v>
      </c>
      <c r="N6973" t="s">
        <v>41</v>
      </c>
    </row>
    <row r="6974" spans="1:14" x14ac:dyDescent="0.3">
      <c r="A6974">
        <v>6973</v>
      </c>
      <c r="B6974" t="s">
        <v>50</v>
      </c>
      <c r="C6974" t="s">
        <v>226</v>
      </c>
      <c r="D6974" t="s">
        <v>354</v>
      </c>
      <c r="E6974" t="s">
        <v>91</v>
      </c>
      <c r="F6974" t="s">
        <v>49</v>
      </c>
      <c r="G6974">
        <v>151.9</v>
      </c>
      <c r="H6974">
        <v>3</v>
      </c>
      <c r="I6974">
        <v>2</v>
      </c>
      <c r="J6974" t="s">
        <v>28</v>
      </c>
      <c r="K6974" t="s">
        <v>29</v>
      </c>
      <c r="L6974" t="s">
        <v>21</v>
      </c>
      <c r="M6974" t="s">
        <v>22</v>
      </c>
      <c r="N6974" t="s">
        <v>95</v>
      </c>
    </row>
    <row r="6975" spans="1:14" x14ac:dyDescent="0.3">
      <c r="A6975">
        <v>6974</v>
      </c>
      <c r="B6975" t="s">
        <v>14</v>
      </c>
      <c r="C6975" t="s">
        <v>244</v>
      </c>
      <c r="D6975" t="s">
        <v>292</v>
      </c>
      <c r="E6975" t="s">
        <v>140</v>
      </c>
      <c r="F6975" t="s">
        <v>49</v>
      </c>
      <c r="G6975">
        <v>101.26</v>
      </c>
      <c r="H6975">
        <v>3</v>
      </c>
      <c r="I6975">
        <v>2</v>
      </c>
      <c r="J6975" t="s">
        <v>19</v>
      </c>
      <c r="K6975" t="s">
        <v>66</v>
      </c>
      <c r="L6975" t="s">
        <v>56</v>
      </c>
      <c r="M6975" t="s">
        <v>36</v>
      </c>
      <c r="N6975" t="s">
        <v>45</v>
      </c>
    </row>
    <row r="6976" spans="1:14" x14ac:dyDescent="0.3">
      <c r="A6976">
        <v>6975</v>
      </c>
      <c r="B6976" t="s">
        <v>31</v>
      </c>
      <c r="C6976" t="s">
        <v>303</v>
      </c>
      <c r="D6976" t="s">
        <v>373</v>
      </c>
      <c r="E6976" t="s">
        <v>117</v>
      </c>
      <c r="F6976" t="s">
        <v>27</v>
      </c>
      <c r="G6976">
        <v>160.63</v>
      </c>
      <c r="H6976">
        <v>2</v>
      </c>
      <c r="I6976">
        <v>1</v>
      </c>
      <c r="J6976" t="s">
        <v>19</v>
      </c>
      <c r="K6976" t="s">
        <v>20</v>
      </c>
      <c r="L6976" t="s">
        <v>56</v>
      </c>
      <c r="M6976" t="s">
        <v>22</v>
      </c>
      <c r="N6976" t="s">
        <v>41</v>
      </c>
    </row>
    <row r="6977" spans="1:14" x14ac:dyDescent="0.3">
      <c r="A6977">
        <v>6976</v>
      </c>
      <c r="B6977" t="s">
        <v>37</v>
      </c>
      <c r="C6977" t="s">
        <v>109</v>
      </c>
      <c r="D6977" t="s">
        <v>219</v>
      </c>
      <c r="E6977" t="s">
        <v>461</v>
      </c>
      <c r="F6977" t="s">
        <v>27</v>
      </c>
      <c r="G6977">
        <v>120.77</v>
      </c>
      <c r="H6977">
        <v>2</v>
      </c>
      <c r="I6977">
        <v>0</v>
      </c>
      <c r="J6977" t="s">
        <v>28</v>
      </c>
      <c r="K6977" t="s">
        <v>99</v>
      </c>
      <c r="L6977" t="s">
        <v>60</v>
      </c>
      <c r="M6977" t="s">
        <v>22</v>
      </c>
      <c r="N6977" t="s">
        <v>41</v>
      </c>
    </row>
    <row r="6978" spans="1:14" x14ac:dyDescent="0.3">
      <c r="A6978">
        <v>6977</v>
      </c>
      <c r="B6978" t="s">
        <v>37</v>
      </c>
      <c r="C6978" t="s">
        <v>399</v>
      </c>
      <c r="D6978" t="s">
        <v>172</v>
      </c>
      <c r="E6978" t="s">
        <v>106</v>
      </c>
      <c r="F6978" t="s">
        <v>18</v>
      </c>
      <c r="G6978">
        <v>241.55</v>
      </c>
      <c r="H6978">
        <v>4</v>
      </c>
      <c r="I6978">
        <v>0</v>
      </c>
      <c r="J6978" t="s">
        <v>28</v>
      </c>
      <c r="K6978" t="s">
        <v>99</v>
      </c>
      <c r="L6978" t="s">
        <v>56</v>
      </c>
      <c r="M6978" t="s">
        <v>36</v>
      </c>
      <c r="N6978" t="s">
        <v>41</v>
      </c>
    </row>
    <row r="6979" spans="1:14" x14ac:dyDescent="0.3">
      <c r="A6979">
        <v>6978</v>
      </c>
      <c r="B6979" t="s">
        <v>14</v>
      </c>
      <c r="C6979" t="s">
        <v>291</v>
      </c>
      <c r="D6979" t="s">
        <v>261</v>
      </c>
      <c r="E6979" t="s">
        <v>329</v>
      </c>
      <c r="F6979" t="s">
        <v>49</v>
      </c>
      <c r="G6979">
        <v>111.38</v>
      </c>
      <c r="H6979">
        <v>3</v>
      </c>
      <c r="I6979">
        <v>1</v>
      </c>
      <c r="J6979" t="s">
        <v>35</v>
      </c>
      <c r="K6979" t="s">
        <v>29</v>
      </c>
      <c r="L6979" t="s">
        <v>60</v>
      </c>
      <c r="M6979" t="s">
        <v>22</v>
      </c>
      <c r="N6979" t="s">
        <v>41</v>
      </c>
    </row>
    <row r="6980" spans="1:14" x14ac:dyDescent="0.3">
      <c r="A6980">
        <v>6979</v>
      </c>
      <c r="B6980" t="s">
        <v>50</v>
      </c>
      <c r="C6980" t="s">
        <v>68</v>
      </c>
      <c r="D6980" t="s">
        <v>249</v>
      </c>
      <c r="E6980" t="s">
        <v>83</v>
      </c>
      <c r="F6980" t="s">
        <v>49</v>
      </c>
      <c r="G6980">
        <v>80.87</v>
      </c>
      <c r="H6980">
        <v>1</v>
      </c>
      <c r="I6980">
        <v>0</v>
      </c>
      <c r="J6980" t="s">
        <v>94</v>
      </c>
      <c r="K6980" t="s">
        <v>44</v>
      </c>
      <c r="L6980" t="s">
        <v>56</v>
      </c>
      <c r="M6980" t="s">
        <v>36</v>
      </c>
      <c r="N6980" t="s">
        <v>41</v>
      </c>
    </row>
    <row r="6981" spans="1:14" x14ac:dyDescent="0.3">
      <c r="A6981">
        <v>6980</v>
      </c>
      <c r="B6981" t="s">
        <v>37</v>
      </c>
      <c r="C6981" t="s">
        <v>283</v>
      </c>
      <c r="D6981" t="s">
        <v>456</v>
      </c>
      <c r="E6981" t="s">
        <v>336</v>
      </c>
      <c r="F6981" t="s">
        <v>27</v>
      </c>
      <c r="G6981">
        <v>189.32</v>
      </c>
      <c r="H6981">
        <v>1</v>
      </c>
      <c r="I6981">
        <v>1</v>
      </c>
      <c r="J6981" t="s">
        <v>35</v>
      </c>
      <c r="K6981" t="s">
        <v>44</v>
      </c>
      <c r="L6981" t="s">
        <v>60</v>
      </c>
      <c r="M6981" t="s">
        <v>36</v>
      </c>
      <c r="N6981" t="s">
        <v>41</v>
      </c>
    </row>
    <row r="6982" spans="1:14" x14ac:dyDescent="0.3">
      <c r="A6982">
        <v>6981</v>
      </c>
      <c r="B6982" t="s">
        <v>14</v>
      </c>
      <c r="C6982" t="s">
        <v>315</v>
      </c>
      <c r="D6982" t="s">
        <v>158</v>
      </c>
      <c r="E6982" t="s">
        <v>336</v>
      </c>
      <c r="F6982" t="s">
        <v>54</v>
      </c>
      <c r="G6982">
        <v>310.89</v>
      </c>
      <c r="H6982">
        <v>2</v>
      </c>
      <c r="I6982">
        <v>2</v>
      </c>
      <c r="J6982" t="s">
        <v>35</v>
      </c>
      <c r="K6982" t="s">
        <v>29</v>
      </c>
      <c r="L6982" t="s">
        <v>70</v>
      </c>
      <c r="M6982" t="s">
        <v>36</v>
      </c>
      <c r="N6982" t="s">
        <v>41</v>
      </c>
    </row>
    <row r="6983" spans="1:14" x14ac:dyDescent="0.3">
      <c r="A6983">
        <v>6982</v>
      </c>
      <c r="B6983" t="s">
        <v>31</v>
      </c>
      <c r="C6983" t="s">
        <v>167</v>
      </c>
      <c r="D6983" t="s">
        <v>433</v>
      </c>
      <c r="E6983" t="s">
        <v>434</v>
      </c>
      <c r="F6983" t="s">
        <v>18</v>
      </c>
      <c r="G6983">
        <v>172.54</v>
      </c>
      <c r="H6983">
        <v>2</v>
      </c>
      <c r="I6983">
        <v>0</v>
      </c>
      <c r="J6983" t="s">
        <v>35</v>
      </c>
      <c r="K6983" t="s">
        <v>44</v>
      </c>
      <c r="L6983" t="s">
        <v>56</v>
      </c>
      <c r="M6983" t="s">
        <v>36</v>
      </c>
      <c r="N6983" t="s">
        <v>30</v>
      </c>
    </row>
    <row r="6984" spans="1:14" x14ac:dyDescent="0.3">
      <c r="A6984">
        <v>6983</v>
      </c>
      <c r="B6984" t="s">
        <v>50</v>
      </c>
      <c r="C6984" t="s">
        <v>443</v>
      </c>
      <c r="D6984" t="s">
        <v>80</v>
      </c>
      <c r="E6984" t="s">
        <v>188</v>
      </c>
      <c r="F6984" t="s">
        <v>49</v>
      </c>
      <c r="G6984">
        <v>158.94</v>
      </c>
      <c r="H6984">
        <v>2</v>
      </c>
      <c r="I6984">
        <v>0</v>
      </c>
      <c r="J6984" t="s">
        <v>28</v>
      </c>
      <c r="K6984" t="s">
        <v>99</v>
      </c>
      <c r="L6984" t="s">
        <v>21</v>
      </c>
      <c r="M6984" t="s">
        <v>36</v>
      </c>
      <c r="N6984" t="s">
        <v>23</v>
      </c>
    </row>
    <row r="6985" spans="1:14" x14ac:dyDescent="0.3">
      <c r="A6985">
        <v>6984</v>
      </c>
      <c r="B6985" t="s">
        <v>31</v>
      </c>
      <c r="C6985" t="s">
        <v>162</v>
      </c>
      <c r="D6985" t="s">
        <v>24</v>
      </c>
      <c r="E6985" t="s">
        <v>395</v>
      </c>
      <c r="F6985" t="s">
        <v>54</v>
      </c>
      <c r="G6985">
        <v>362.46</v>
      </c>
      <c r="H6985">
        <v>1</v>
      </c>
      <c r="I6985">
        <v>1</v>
      </c>
      <c r="J6985" t="s">
        <v>28</v>
      </c>
      <c r="K6985" t="s">
        <v>44</v>
      </c>
      <c r="L6985" t="s">
        <v>21</v>
      </c>
      <c r="M6985" t="s">
        <v>36</v>
      </c>
      <c r="N6985" t="s">
        <v>41</v>
      </c>
    </row>
    <row r="6986" spans="1:14" x14ac:dyDescent="0.3">
      <c r="A6986">
        <v>6985</v>
      </c>
      <c r="B6986" t="s">
        <v>31</v>
      </c>
      <c r="C6986" t="s">
        <v>392</v>
      </c>
      <c r="D6986" t="s">
        <v>382</v>
      </c>
      <c r="E6986" t="s">
        <v>209</v>
      </c>
      <c r="F6986" t="s">
        <v>49</v>
      </c>
      <c r="G6986">
        <v>71.010000000000005</v>
      </c>
      <c r="H6986">
        <v>2</v>
      </c>
      <c r="I6986">
        <v>0</v>
      </c>
      <c r="J6986" t="s">
        <v>35</v>
      </c>
      <c r="K6986" t="s">
        <v>44</v>
      </c>
      <c r="L6986" t="s">
        <v>60</v>
      </c>
      <c r="M6986" t="s">
        <v>36</v>
      </c>
      <c r="N6986" t="s">
        <v>95</v>
      </c>
    </row>
    <row r="6987" spans="1:14" x14ac:dyDescent="0.3">
      <c r="A6987">
        <v>6986</v>
      </c>
      <c r="B6987" t="s">
        <v>31</v>
      </c>
      <c r="C6987" t="s">
        <v>457</v>
      </c>
      <c r="D6987" t="s">
        <v>418</v>
      </c>
      <c r="E6987" t="s">
        <v>363</v>
      </c>
      <c r="F6987" t="s">
        <v>54</v>
      </c>
      <c r="G6987">
        <v>283.77999999999997</v>
      </c>
      <c r="H6987">
        <v>2</v>
      </c>
      <c r="I6987">
        <v>0</v>
      </c>
      <c r="J6987" t="s">
        <v>19</v>
      </c>
      <c r="K6987" t="s">
        <v>29</v>
      </c>
      <c r="L6987" t="s">
        <v>21</v>
      </c>
      <c r="M6987" t="s">
        <v>36</v>
      </c>
      <c r="N6987" t="s">
        <v>45</v>
      </c>
    </row>
    <row r="6988" spans="1:14" x14ac:dyDescent="0.3">
      <c r="A6988">
        <v>6987</v>
      </c>
      <c r="B6988" t="s">
        <v>14</v>
      </c>
      <c r="C6988" t="s">
        <v>362</v>
      </c>
      <c r="D6988" t="s">
        <v>124</v>
      </c>
      <c r="E6988" t="s">
        <v>294</v>
      </c>
      <c r="F6988" t="s">
        <v>49</v>
      </c>
      <c r="G6988">
        <v>61.19</v>
      </c>
      <c r="H6988">
        <v>1</v>
      </c>
      <c r="I6988">
        <v>0</v>
      </c>
      <c r="J6988" t="s">
        <v>94</v>
      </c>
      <c r="K6988" t="s">
        <v>66</v>
      </c>
      <c r="L6988" t="s">
        <v>60</v>
      </c>
      <c r="M6988" t="s">
        <v>22</v>
      </c>
      <c r="N6988" t="s">
        <v>30</v>
      </c>
    </row>
    <row r="6989" spans="1:14" x14ac:dyDescent="0.3">
      <c r="A6989">
        <v>6988</v>
      </c>
      <c r="B6989" t="s">
        <v>37</v>
      </c>
      <c r="C6989" t="s">
        <v>344</v>
      </c>
      <c r="D6989" t="s">
        <v>428</v>
      </c>
      <c r="E6989" t="s">
        <v>141</v>
      </c>
      <c r="F6989" t="s">
        <v>49</v>
      </c>
      <c r="G6989">
        <v>73.66</v>
      </c>
      <c r="H6989">
        <v>1</v>
      </c>
      <c r="I6989">
        <v>1</v>
      </c>
      <c r="J6989" t="s">
        <v>35</v>
      </c>
      <c r="K6989" t="s">
        <v>44</v>
      </c>
      <c r="L6989" t="s">
        <v>21</v>
      </c>
      <c r="M6989" t="s">
        <v>36</v>
      </c>
      <c r="N6989" t="s">
        <v>23</v>
      </c>
    </row>
    <row r="6990" spans="1:14" x14ac:dyDescent="0.3">
      <c r="A6990">
        <v>6989</v>
      </c>
      <c r="B6990" t="s">
        <v>50</v>
      </c>
      <c r="C6990" t="s">
        <v>78</v>
      </c>
      <c r="D6990" t="s">
        <v>299</v>
      </c>
      <c r="E6990" t="s">
        <v>51</v>
      </c>
      <c r="F6990" t="s">
        <v>27</v>
      </c>
      <c r="G6990">
        <v>171</v>
      </c>
      <c r="H6990">
        <v>2</v>
      </c>
      <c r="I6990">
        <v>2</v>
      </c>
      <c r="J6990" t="s">
        <v>55</v>
      </c>
      <c r="K6990" t="s">
        <v>99</v>
      </c>
      <c r="L6990" t="s">
        <v>56</v>
      </c>
      <c r="M6990" t="s">
        <v>36</v>
      </c>
      <c r="N6990" t="s">
        <v>23</v>
      </c>
    </row>
    <row r="6991" spans="1:14" x14ac:dyDescent="0.3">
      <c r="A6991">
        <v>6990</v>
      </c>
      <c r="B6991" t="s">
        <v>50</v>
      </c>
      <c r="C6991" t="s">
        <v>185</v>
      </c>
      <c r="D6991" t="s">
        <v>197</v>
      </c>
      <c r="E6991" t="s">
        <v>275</v>
      </c>
      <c r="F6991" t="s">
        <v>54</v>
      </c>
      <c r="G6991">
        <v>598.04999999999995</v>
      </c>
      <c r="H6991">
        <v>2</v>
      </c>
      <c r="I6991">
        <v>0</v>
      </c>
      <c r="J6991" t="s">
        <v>35</v>
      </c>
      <c r="K6991" t="s">
        <v>29</v>
      </c>
      <c r="L6991" t="s">
        <v>60</v>
      </c>
      <c r="M6991" t="s">
        <v>36</v>
      </c>
      <c r="N6991" t="s">
        <v>41</v>
      </c>
    </row>
    <row r="6992" spans="1:14" x14ac:dyDescent="0.3">
      <c r="A6992">
        <v>6991</v>
      </c>
      <c r="B6992" t="s">
        <v>14</v>
      </c>
      <c r="C6992" t="s">
        <v>128</v>
      </c>
      <c r="D6992" t="s">
        <v>227</v>
      </c>
      <c r="E6992" t="s">
        <v>112</v>
      </c>
      <c r="F6992" t="s">
        <v>18</v>
      </c>
      <c r="G6992">
        <v>230.16</v>
      </c>
      <c r="H6992">
        <v>4</v>
      </c>
      <c r="I6992">
        <v>0</v>
      </c>
      <c r="J6992" t="s">
        <v>94</v>
      </c>
      <c r="K6992" t="s">
        <v>29</v>
      </c>
      <c r="L6992" t="s">
        <v>56</v>
      </c>
      <c r="M6992" t="s">
        <v>36</v>
      </c>
      <c r="N6992" t="s">
        <v>41</v>
      </c>
    </row>
    <row r="6993" spans="1:14" x14ac:dyDescent="0.3">
      <c r="A6993">
        <v>6992</v>
      </c>
      <c r="B6993" t="s">
        <v>37</v>
      </c>
      <c r="C6993" t="s">
        <v>295</v>
      </c>
      <c r="D6993" t="s">
        <v>445</v>
      </c>
      <c r="E6993" t="s">
        <v>396</v>
      </c>
      <c r="F6993" t="s">
        <v>49</v>
      </c>
      <c r="G6993">
        <v>146.38</v>
      </c>
      <c r="H6993">
        <v>1</v>
      </c>
      <c r="I6993">
        <v>1</v>
      </c>
      <c r="J6993" t="s">
        <v>28</v>
      </c>
      <c r="K6993" t="s">
        <v>99</v>
      </c>
      <c r="L6993" t="s">
        <v>21</v>
      </c>
      <c r="M6993" t="s">
        <v>22</v>
      </c>
      <c r="N6993" t="s">
        <v>95</v>
      </c>
    </row>
    <row r="6994" spans="1:14" x14ac:dyDescent="0.3">
      <c r="A6994">
        <v>6993</v>
      </c>
      <c r="B6994" t="s">
        <v>37</v>
      </c>
      <c r="C6994" t="s">
        <v>396</v>
      </c>
      <c r="D6994" t="s">
        <v>368</v>
      </c>
      <c r="E6994" t="s">
        <v>453</v>
      </c>
      <c r="F6994" t="s">
        <v>18</v>
      </c>
      <c r="G6994">
        <v>314.97000000000003</v>
      </c>
      <c r="H6994">
        <v>3</v>
      </c>
      <c r="I6994">
        <v>3</v>
      </c>
      <c r="J6994" t="s">
        <v>28</v>
      </c>
      <c r="K6994" t="s">
        <v>29</v>
      </c>
      <c r="L6994" t="s">
        <v>21</v>
      </c>
      <c r="M6994" t="s">
        <v>22</v>
      </c>
      <c r="N6994" t="s">
        <v>41</v>
      </c>
    </row>
    <row r="6995" spans="1:14" x14ac:dyDescent="0.3">
      <c r="A6995">
        <v>6994</v>
      </c>
      <c r="B6995" t="s">
        <v>31</v>
      </c>
      <c r="C6995" t="s">
        <v>405</v>
      </c>
      <c r="D6995" t="s">
        <v>328</v>
      </c>
      <c r="E6995" t="s">
        <v>354</v>
      </c>
      <c r="F6995" t="s">
        <v>18</v>
      </c>
      <c r="G6995">
        <v>219.85</v>
      </c>
      <c r="H6995">
        <v>3</v>
      </c>
      <c r="I6995">
        <v>2</v>
      </c>
      <c r="J6995" t="s">
        <v>35</v>
      </c>
      <c r="K6995" t="s">
        <v>99</v>
      </c>
      <c r="L6995" t="s">
        <v>60</v>
      </c>
      <c r="M6995" t="s">
        <v>22</v>
      </c>
      <c r="N6995" t="s">
        <v>95</v>
      </c>
    </row>
    <row r="6996" spans="1:14" x14ac:dyDescent="0.3">
      <c r="A6996">
        <v>6995</v>
      </c>
      <c r="B6996" t="s">
        <v>31</v>
      </c>
      <c r="C6996" t="s">
        <v>149</v>
      </c>
      <c r="D6996" t="s">
        <v>231</v>
      </c>
      <c r="E6996" t="s">
        <v>426</v>
      </c>
      <c r="F6996" t="s">
        <v>27</v>
      </c>
      <c r="G6996">
        <v>169.07</v>
      </c>
      <c r="H6996">
        <v>2</v>
      </c>
      <c r="I6996">
        <v>3</v>
      </c>
      <c r="J6996" t="s">
        <v>19</v>
      </c>
      <c r="K6996" t="s">
        <v>66</v>
      </c>
      <c r="L6996" t="s">
        <v>21</v>
      </c>
      <c r="M6996" t="s">
        <v>36</v>
      </c>
      <c r="N6996" t="s">
        <v>41</v>
      </c>
    </row>
    <row r="6997" spans="1:14" x14ac:dyDescent="0.3">
      <c r="A6997">
        <v>6996</v>
      </c>
      <c r="B6997" t="s">
        <v>14</v>
      </c>
      <c r="C6997" t="s">
        <v>169</v>
      </c>
      <c r="D6997" t="s">
        <v>379</v>
      </c>
      <c r="E6997" t="s">
        <v>167</v>
      </c>
      <c r="F6997" t="s">
        <v>18</v>
      </c>
      <c r="G6997">
        <v>173.05</v>
      </c>
      <c r="H6997">
        <v>1</v>
      </c>
      <c r="I6997">
        <v>0</v>
      </c>
      <c r="J6997" t="s">
        <v>35</v>
      </c>
      <c r="K6997" t="s">
        <v>20</v>
      </c>
      <c r="L6997" t="s">
        <v>21</v>
      </c>
      <c r="M6997" t="s">
        <v>36</v>
      </c>
      <c r="N6997" t="s">
        <v>41</v>
      </c>
    </row>
    <row r="6998" spans="1:14" x14ac:dyDescent="0.3">
      <c r="A6998">
        <v>6997</v>
      </c>
      <c r="B6998" t="s">
        <v>37</v>
      </c>
      <c r="C6998" t="s">
        <v>220</v>
      </c>
      <c r="D6998" t="s">
        <v>262</v>
      </c>
      <c r="E6998" t="s">
        <v>216</v>
      </c>
      <c r="F6998" t="s">
        <v>49</v>
      </c>
      <c r="G6998">
        <v>85.81</v>
      </c>
      <c r="H6998">
        <v>3</v>
      </c>
      <c r="I6998">
        <v>0</v>
      </c>
      <c r="J6998" t="s">
        <v>28</v>
      </c>
      <c r="K6998" t="s">
        <v>99</v>
      </c>
      <c r="L6998" t="s">
        <v>60</v>
      </c>
      <c r="M6998" t="s">
        <v>36</v>
      </c>
      <c r="N6998" t="s">
        <v>41</v>
      </c>
    </row>
    <row r="6999" spans="1:14" x14ac:dyDescent="0.3">
      <c r="A6999">
        <v>6998</v>
      </c>
      <c r="B6999" t="s">
        <v>31</v>
      </c>
      <c r="C6999" t="s">
        <v>386</v>
      </c>
      <c r="D6999" t="s">
        <v>339</v>
      </c>
      <c r="E6999" t="s">
        <v>447</v>
      </c>
      <c r="F6999" t="s">
        <v>49</v>
      </c>
      <c r="G6999">
        <v>57.48</v>
      </c>
      <c r="H6999">
        <v>2</v>
      </c>
      <c r="I6999">
        <v>2</v>
      </c>
      <c r="J6999" t="s">
        <v>55</v>
      </c>
      <c r="K6999" t="s">
        <v>29</v>
      </c>
      <c r="L6999" t="s">
        <v>56</v>
      </c>
      <c r="M6999" t="s">
        <v>22</v>
      </c>
      <c r="N6999" t="s">
        <v>23</v>
      </c>
    </row>
    <row r="7000" spans="1:14" x14ac:dyDescent="0.3">
      <c r="A7000">
        <v>6999</v>
      </c>
      <c r="B7000" t="s">
        <v>50</v>
      </c>
      <c r="C7000" t="s">
        <v>78</v>
      </c>
      <c r="D7000" t="s">
        <v>276</v>
      </c>
      <c r="E7000" t="s">
        <v>407</v>
      </c>
      <c r="F7000" t="s">
        <v>27</v>
      </c>
      <c r="G7000">
        <v>194.08</v>
      </c>
      <c r="H7000">
        <v>1</v>
      </c>
      <c r="I7000">
        <v>1</v>
      </c>
      <c r="J7000" t="s">
        <v>35</v>
      </c>
      <c r="K7000" t="s">
        <v>29</v>
      </c>
      <c r="L7000" t="s">
        <v>21</v>
      </c>
      <c r="M7000" t="s">
        <v>22</v>
      </c>
      <c r="N7000" t="s">
        <v>41</v>
      </c>
    </row>
    <row r="7001" spans="1:14" x14ac:dyDescent="0.3">
      <c r="A7001">
        <v>7000</v>
      </c>
      <c r="B7001" t="s">
        <v>14</v>
      </c>
      <c r="C7001" t="s">
        <v>411</v>
      </c>
      <c r="D7001" t="s">
        <v>292</v>
      </c>
      <c r="E7001" t="s">
        <v>289</v>
      </c>
      <c r="F7001" t="s">
        <v>18</v>
      </c>
      <c r="G7001">
        <v>224.66</v>
      </c>
      <c r="H7001">
        <v>2</v>
      </c>
      <c r="I7001">
        <v>1</v>
      </c>
      <c r="J7001" t="s">
        <v>55</v>
      </c>
      <c r="K7001" t="s">
        <v>99</v>
      </c>
      <c r="L7001" t="s">
        <v>21</v>
      </c>
      <c r="M7001" t="s">
        <v>36</v>
      </c>
      <c r="N700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data</vt:lpstr>
      <vt:lpstr>KPI</vt:lpstr>
      <vt:lpstr>Pivot_Table</vt:lpstr>
      <vt:lpstr>Dashboard</vt:lpstr>
      <vt:lpstr>Sheet1</vt:lpstr>
      <vt:lpstr>raw_data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Adeen Ali</cp:lastModifiedBy>
  <dcterms:created xsi:type="dcterms:W3CDTF">2026-09-16T13:28:01Z</dcterms:created>
  <dcterms:modified xsi:type="dcterms:W3CDTF">2026-10-27T11:15:15Z</dcterms:modified>
</cp:coreProperties>
</file>